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108" yWindow="-108" windowWidth="23256" windowHeight="12456" tabRatio="600" firstSheet="0" activeTab="16" autoFilterDateGrouping="1"/>
  </bookViews>
  <sheets>
    <sheet name="Orientações" sheetId="1" state="visible" r:id="rId1"/>
    <sheet name="BASE" sheetId="2" state="visible" r:id="rId2"/>
    <sheet name="BOM" sheetId="3" state="visible" r:id="rId3"/>
    <sheet name="PORTAL COMPLETO" sheetId="4" state="hidden" r:id="rId4"/>
    <sheet name="PORTAL UNIDIRECIONAL" sheetId="5" state="hidden" r:id="rId5"/>
    <sheet name="PORTAL U - S ANDON" sheetId="6" state="hidden" r:id="rId6"/>
    <sheet name="PONTO DE LEITURA (IND)" sheetId="7" state="hidden" r:id="rId7"/>
    <sheet name="PONTO DE LEITURA C ANDON(IND)" sheetId="8" state="hidden" r:id="rId8"/>
    <sheet name="PONTO DE LEITURA (MESA)" sheetId="9" state="hidden" r:id="rId9"/>
    <sheet name="PONTO DE LEITURA C ANDON(MESA)" sheetId="10" state="hidden" r:id="rId10"/>
    <sheet name="IMPRESSORA ALTO FLUXO" sheetId="11" state="hidden" r:id="rId11"/>
    <sheet name="IMPRESSORA BAIXO FLUXO" sheetId="12" state="hidden" r:id="rId12"/>
    <sheet name="COLETOR" sheetId="13" state="hidden" r:id="rId13"/>
    <sheet name="LICENÇAS" sheetId="14" state="hidden" r:id="rId14"/>
    <sheet name="HORAS" sheetId="15" state="hidden" r:id="rId15"/>
    <sheet name="TAG´S" sheetId="16" state="hidden" r:id="rId16"/>
    <sheet name="PROPOSTA" sheetId="17" state="visible" r:id="rId17"/>
    <sheet name="Variáveis" sheetId="18" state="hidden" r:id="rId18"/>
    <sheet name="ST" sheetId="19" state="hidden" r:id="rId19"/>
  </sheets>
  <definedNames/>
  <calcPr calcId="191029" fullCalcOnLoad="1"/>
</workbook>
</file>

<file path=xl/styles.xml><?xml version="1.0" encoding="utf-8"?>
<styleSheet xmlns="http://schemas.openxmlformats.org/spreadsheetml/2006/main">
  <numFmts count="3">
    <numFmt numFmtId="164" formatCode="[$R$ -416]#,##0.00"/>
    <numFmt numFmtId="165" formatCode="#,##0.0000000000"/>
    <numFmt numFmtId="166" formatCode="_-&quot;R$&quot;* #,##0.00_-;\-&quot;R$&quot;* #,##0.00_-;_-&quot;R$&quot;* &quot;-&quot;??_-;_-@"/>
  </numFmts>
  <fonts count="25">
    <font>
      <name val="Calibri"/>
      <color rgb="FF000000"/>
      <sz val="11"/>
      <scheme val="minor"/>
    </font>
    <font>
      <name val="Calibri"/>
      <color theme="1"/>
      <sz val="11"/>
      <scheme val="minor"/>
    </font>
    <font>
      <name val="Calibri"/>
      <sz val="11"/>
    </font>
    <font>
      <name val="Calibri"/>
      <b val="1"/>
      <color rgb="FF000000"/>
      <sz val="11"/>
    </font>
    <font>
      <name val="Calibri"/>
      <color rgb="FFFFFFFF"/>
      <sz val="11"/>
      <scheme val="minor"/>
    </font>
    <font>
      <name val="Calibri"/>
      <b val="1"/>
      <color rgb="FF000000"/>
      <sz val="11"/>
    </font>
    <font>
      <name val="Calibri"/>
      <b val="1"/>
      <color theme="1"/>
      <sz val="11"/>
    </font>
    <font>
      <name val="Calibri"/>
      <color rgb="FF000000"/>
      <sz val="11"/>
    </font>
    <font>
      <name val="Calibri"/>
      <color theme="1"/>
      <sz val="11"/>
    </font>
    <font>
      <name val="Titillium Web"/>
      <color theme="1"/>
      <sz val="11"/>
    </font>
    <font>
      <name val="Titillium Web"/>
      <color theme="1"/>
      <sz val="9"/>
    </font>
    <font>
      <name val="Titillium Web"/>
      <b val="1"/>
      <color theme="1"/>
      <sz val="9"/>
    </font>
    <font>
      <name val="Titillium Web"/>
      <b val="1"/>
      <color theme="1"/>
      <sz val="11"/>
    </font>
    <font>
      <name val="Titillium Web"/>
      <b val="1"/>
      <color rgb="FF000000"/>
      <sz val="11"/>
    </font>
    <font>
      <name val="Calibri"/>
      <b val="1"/>
      <color theme="1"/>
      <sz val="11"/>
    </font>
    <font>
      <name val="Calibri"/>
      <color theme="1"/>
      <sz val="11"/>
    </font>
    <font>
      <name val="Arial"/>
      <b val="1"/>
      <color rgb="FFFF0000"/>
      <sz val="11"/>
    </font>
    <font>
      <name val="Calibri"/>
      <color rgb="FF000000"/>
      <sz val="10"/>
    </font>
    <font>
      <name val="Arial"/>
      <b val="1"/>
      <color theme="1"/>
      <sz val="11"/>
    </font>
    <font>
      <name val="Arial"/>
      <color theme="1"/>
      <sz val="11"/>
    </font>
    <font>
      <name val="Arial"/>
      <color rgb="FF000000"/>
      <sz val="11"/>
    </font>
    <font>
      <name val="Calibri"/>
      <color rgb="FF333333"/>
      <sz val="10"/>
    </font>
    <font>
      <name val="Arial"/>
      <color rgb="FF333333"/>
      <sz val="9"/>
    </font>
    <font>
      <name val="Arial"/>
      <b val="1"/>
      <color rgb="FF000000"/>
      <sz val="11"/>
    </font>
    <font>
      <name val="Arial"/>
      <color rgb="FF0000FF"/>
      <sz val="11"/>
    </font>
  </fonts>
  <fills count="15">
    <fill>
      <patternFill/>
    </fill>
    <fill>
      <patternFill patternType="gray125"/>
    </fill>
    <fill>
      <patternFill patternType="solid">
        <fgColor rgb="FFFFFFFF"/>
        <bgColor rgb="FFFFFFFF"/>
      </patternFill>
    </fill>
    <fill>
      <patternFill patternType="solid">
        <fgColor rgb="FFB7B7B7"/>
        <bgColor rgb="FFB7B7B7"/>
      </patternFill>
    </fill>
    <fill>
      <patternFill patternType="solid">
        <fgColor rgb="FFFF9900"/>
        <bgColor rgb="FFFF9900"/>
      </patternFill>
    </fill>
    <fill>
      <patternFill patternType="solid">
        <fgColor rgb="FFD9EAD3"/>
        <bgColor rgb="FFD9EAD3"/>
      </patternFill>
    </fill>
    <fill>
      <patternFill patternType="solid">
        <fgColor rgb="FFFFF2CC"/>
        <bgColor rgb="FFFFF2CC"/>
      </patternFill>
    </fill>
    <fill>
      <patternFill patternType="solid">
        <fgColor rgb="FFF4CCCC"/>
        <bgColor rgb="FFF4CCCC"/>
      </patternFill>
    </fill>
    <fill>
      <patternFill patternType="solid">
        <fgColor rgb="FF00FFFF"/>
        <bgColor rgb="FF00FFFF"/>
      </patternFill>
    </fill>
    <fill>
      <patternFill patternType="solid">
        <fgColor rgb="FFD9D9D9"/>
        <bgColor rgb="FFD9D9D9"/>
      </patternFill>
    </fill>
    <fill>
      <patternFill patternType="solid">
        <fgColor rgb="FFCCCCCC"/>
        <bgColor rgb="FFCCCCCC"/>
      </patternFill>
    </fill>
    <fill>
      <patternFill patternType="solid">
        <fgColor rgb="FF999999"/>
        <bgColor rgb="FF999999"/>
      </patternFill>
    </fill>
    <fill>
      <patternFill patternType="solid">
        <fgColor rgb="FFFFFF00"/>
        <bgColor rgb="FFFFFF00"/>
      </patternFill>
    </fill>
    <fill>
      <patternFill patternType="solid">
        <fgColor rgb="FFF3F3F3"/>
        <bgColor rgb="FFF3F3F3"/>
      </patternFill>
    </fill>
    <fill>
      <patternFill patternType="solid">
        <fgColor theme="0"/>
        <bgColor rgb="FF00FFFF"/>
      </patternFill>
    </fill>
  </fills>
  <borders count="38">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ck">
        <color rgb="FF000000"/>
      </left>
      <right/>
      <top style="thick">
        <color rgb="FF000000"/>
      </top>
      <bottom style="thin">
        <color rgb="FF000000"/>
      </bottom>
      <diagonal/>
    </border>
    <border>
      <left/>
      <right/>
      <top style="thick">
        <color rgb="FF000000"/>
      </top>
      <bottom style="thin">
        <color rgb="FF000000"/>
      </bottom>
      <diagonal/>
    </border>
    <border>
      <left/>
      <right style="thin">
        <color rgb="FF000000"/>
      </right>
      <top style="thick">
        <color rgb="FF000000"/>
      </top>
      <bottom style="thin">
        <color rgb="FF000000"/>
      </bottom>
      <diagonal/>
    </border>
    <border>
      <left style="thick">
        <color rgb="FF000000"/>
      </left>
      <right style="thick">
        <color rgb="FF000000"/>
      </right>
      <top style="thick">
        <color rgb="FF000000"/>
      </top>
      <bottom style="thin">
        <color rgb="FF000000"/>
      </bottom>
      <diagonal/>
    </border>
    <border>
      <left style="thick">
        <color rgb="FF000000"/>
      </left>
      <right/>
      <top style="thin">
        <color rgb="FF000000"/>
      </top>
      <bottom style="thin">
        <color rgb="FF000000"/>
      </bottom>
      <diagonal/>
    </border>
    <border>
      <left style="thick">
        <color rgb="FF000000"/>
      </left>
      <right style="thick">
        <color rgb="FF000000"/>
      </right>
      <top style="thin">
        <color rgb="FF000000"/>
      </top>
      <bottom style="thin">
        <color rgb="FF000000"/>
      </bottom>
      <diagonal/>
    </border>
    <border>
      <left style="thick">
        <color rgb="FF000000"/>
      </left>
      <right/>
      <top style="thin">
        <color rgb="FF000000"/>
      </top>
      <bottom style="thick">
        <color rgb="FF000000"/>
      </bottom>
      <diagonal/>
    </border>
    <border>
      <left/>
      <right/>
      <top style="thin">
        <color rgb="FF000000"/>
      </top>
      <bottom style="thick">
        <color rgb="FF000000"/>
      </bottom>
      <diagonal/>
    </border>
    <border>
      <left/>
      <right style="thin">
        <color rgb="FF000000"/>
      </right>
      <top style="thin">
        <color rgb="FF000000"/>
      </top>
      <bottom style="thick">
        <color rgb="FF000000"/>
      </bottom>
      <diagonal/>
    </border>
    <border>
      <left style="thick">
        <color rgb="FF000000"/>
      </left>
      <right style="thick">
        <color rgb="FF000000"/>
      </right>
      <top style="thin">
        <color rgb="FF000000"/>
      </top>
      <bottom style="thick">
        <color rgb="FF000000"/>
      </bottom>
      <diagonal/>
    </border>
    <border>
      <left style="hair">
        <color rgb="FF000000"/>
      </left>
      <right/>
      <top style="hair">
        <color rgb="FF000000"/>
      </top>
      <bottom style="hair">
        <color rgb="FF000000"/>
      </bottom>
      <diagonal/>
    </border>
    <border>
      <left/>
      <right/>
      <top style="hair">
        <color rgb="FF000000"/>
      </top>
      <bottom style="hair">
        <color rgb="FF000000"/>
      </bottom>
      <diagonal/>
    </border>
    <border>
      <left/>
      <right style="hair">
        <color rgb="FF000000"/>
      </right>
      <top style="hair">
        <color rgb="FF000000"/>
      </top>
      <bottom style="hair">
        <color rgb="FF000000"/>
      </bottom>
      <diagonal/>
    </border>
    <border>
      <left style="hair">
        <color rgb="FF000000"/>
      </left>
      <right style="hair">
        <color rgb="FF000000"/>
      </right>
      <top style="hair">
        <color rgb="FF000000"/>
      </top>
      <bottom style="hair">
        <color rgb="FF000000"/>
      </bottom>
      <diagonal/>
    </border>
    <border>
      <left style="thin">
        <color indexed="64"/>
      </left>
      <right style="thin">
        <color indexed="64"/>
      </right>
      <top style="thin">
        <color indexed="64"/>
      </top>
      <bottom style="thin">
        <color indexed="64"/>
      </bottom>
      <diagonal/>
    </border>
    <border>
      <left style="thick">
        <color rgb="FF000000"/>
      </left>
      <right style="thin">
        <color rgb="FF000000"/>
      </right>
      <top style="thin">
        <color rgb="FF000000"/>
      </top>
      <bottom style="thin">
        <color rgb="FF000000"/>
      </bottom>
      <diagonal/>
    </border>
    <border>
      <left style="thick">
        <color rgb="FF000000"/>
      </left>
      <right style="thin">
        <color rgb="FF000000"/>
      </right>
      <top style="thin">
        <color rgb="FF000000"/>
      </top>
      <bottom style="thick">
        <color rgb="FF000000"/>
      </bottom>
      <diagonal/>
    </border>
    <border>
      <left style="thick">
        <color rgb="FF000000"/>
      </left>
      <right style="thin">
        <color rgb="FF000000"/>
      </right>
      <top style="thick">
        <color rgb="FF000000"/>
      </top>
      <bottom style="thin">
        <color rgb="FF000000"/>
      </bottom>
      <diagonal/>
    </border>
    <border>
      <left/>
      <right/>
      <top style="thick">
        <color rgb="FF000000"/>
      </top>
      <bottom/>
      <diagonal/>
    </border>
    <border>
      <left/>
      <right style="thin">
        <color rgb="FF000000"/>
      </right>
      <top style="thick">
        <color rgb="FF000000"/>
      </top>
      <bottom/>
      <diagonal/>
    </border>
    <border>
      <left style="thin">
        <color rgb="FF000000"/>
      </left>
      <right style="thin">
        <color rgb="FF000000"/>
      </right>
      <top/>
      <bottom/>
      <diagonal/>
    </border>
    <border>
      <left/>
      <right/>
      <top style="hair">
        <color rgb="FF000000"/>
      </top>
      <bottom/>
      <diagonal/>
    </border>
    <border>
      <left/>
      <right style="hair">
        <color rgb="FF000000"/>
      </right>
      <top style="hair">
        <color rgb="FF000000"/>
      </top>
      <bottom/>
      <diagonal/>
    </border>
  </borders>
  <cellStyleXfs count="1">
    <xf numFmtId="0" fontId="0" fillId="0" borderId="0"/>
  </cellStyleXfs>
  <cellXfs count="292">
    <xf numFmtId="0" fontId="0" fillId="0" borderId="0" pivotButton="0" quotePrefix="0" xfId="0"/>
    <xf numFmtId="0" fontId="1" fillId="0" borderId="0" pivotButton="0" quotePrefix="0" xfId="0"/>
    <xf numFmtId="0" fontId="1" fillId="0" borderId="0" applyAlignment="1" pivotButton="0" quotePrefix="0" xfId="0">
      <alignment horizontal="center"/>
    </xf>
    <xf numFmtId="164" fontId="1" fillId="0" borderId="12" applyAlignment="1" pivotButton="0" quotePrefix="0" xfId="0">
      <alignment horizontal="center"/>
    </xf>
    <xf numFmtId="0" fontId="1" fillId="0" borderId="12" pivotButton="0" quotePrefix="0" xfId="0"/>
    <xf numFmtId="0" fontId="1" fillId="0" borderId="12" applyAlignment="1" pivotButton="0" quotePrefix="0" xfId="0">
      <alignment horizontal="center"/>
    </xf>
    <xf numFmtId="164" fontId="1" fillId="0" borderId="12" pivotButton="0" quotePrefix="0" xfId="0"/>
    <xf numFmtId="3" fontId="1" fillId="0" borderId="12" applyAlignment="1" pivotButton="0" quotePrefix="0" xfId="0">
      <alignment horizontal="center"/>
    </xf>
    <xf numFmtId="165" fontId="4" fillId="0" borderId="0" pivotButton="0" quotePrefix="0" xfId="0"/>
    <xf numFmtId="164" fontId="5" fillId="2" borderId="12" applyAlignment="1" pivotButton="0" quotePrefix="0" xfId="0">
      <alignment horizontal="center"/>
    </xf>
    <xf numFmtId="0" fontId="5" fillId="0" borderId="0" pivotButton="0" quotePrefix="0" xfId="0"/>
    <xf numFmtId="0" fontId="5" fillId="0" borderId="0" applyAlignment="1" pivotButton="0" quotePrefix="0" xfId="0">
      <alignment horizontal="center"/>
    </xf>
    <xf numFmtId="0" fontId="3" fillId="2" borderId="0" applyAlignment="1" pivotButton="0" quotePrefix="0" xfId="0">
      <alignment horizontal="left" wrapText="1"/>
    </xf>
    <xf numFmtId="164" fontId="5" fillId="0" borderId="0" pivotButton="0" quotePrefix="0" xfId="0"/>
    <xf numFmtId="10" fontId="5" fillId="0" borderId="0" applyAlignment="1" pivotButton="0" quotePrefix="0" xfId="0">
      <alignment horizontal="center"/>
    </xf>
    <xf numFmtId="164" fontId="3" fillId="2" borderId="0" applyAlignment="1" pivotButton="0" quotePrefix="0" xfId="0">
      <alignment horizontal="left" wrapText="1"/>
    </xf>
    <xf numFmtId="0" fontId="3" fillId="2" borderId="12" applyAlignment="1" pivotButton="0" quotePrefix="0" xfId="0">
      <alignment horizontal="center" wrapText="1"/>
    </xf>
    <xf numFmtId="0" fontId="3" fillId="2" borderId="12" applyAlignment="1" pivotButton="0" quotePrefix="0" xfId="0">
      <alignment horizontal="left" wrapText="1"/>
    </xf>
    <xf numFmtId="0" fontId="3" fillId="6" borderId="12" applyAlignment="1" pivotButton="0" quotePrefix="0" xfId="0">
      <alignment horizontal="center" wrapText="1"/>
    </xf>
    <xf numFmtId="0" fontId="3" fillId="7" borderId="12" applyAlignment="1" pivotButton="0" quotePrefix="0" xfId="0">
      <alignment horizontal="center" wrapText="1"/>
    </xf>
    <xf numFmtId="0" fontId="3" fillId="3" borderId="12" applyAlignment="1" pivotButton="0" quotePrefix="0" xfId="0">
      <alignment horizontal="left" wrapText="1"/>
    </xf>
    <xf numFmtId="0" fontId="5" fillId="3" borderId="12" applyAlignment="1" pivotButton="0" quotePrefix="0" xfId="0">
      <alignment horizontal="center"/>
    </xf>
    <xf numFmtId="10" fontId="3" fillId="3" borderId="12" applyAlignment="1" pivotButton="0" quotePrefix="0" xfId="0">
      <alignment horizontal="center" wrapText="1"/>
    </xf>
    <xf numFmtId="164" fontId="3" fillId="3" borderId="12" applyAlignment="1" pivotButton="0" quotePrefix="0" xfId="0">
      <alignment horizontal="left" wrapText="1"/>
    </xf>
    <xf numFmtId="4" fontId="3" fillId="3" borderId="12" applyAlignment="1" pivotButton="0" quotePrefix="0" xfId="0">
      <alignment horizontal="center" wrapText="1"/>
    </xf>
    <xf numFmtId="164" fontId="3" fillId="3" borderId="12" applyAlignment="1" pivotButton="0" quotePrefix="0" xfId="0">
      <alignment horizontal="center" wrapText="1"/>
    </xf>
    <xf numFmtId="0" fontId="3" fillId="3" borderId="12" applyAlignment="1" pivotButton="0" quotePrefix="0" xfId="0">
      <alignment wrapText="1"/>
    </xf>
    <xf numFmtId="0" fontId="5" fillId="3" borderId="12" pivotButton="0" quotePrefix="0" xfId="0"/>
    <xf numFmtId="0" fontId="3" fillId="3" borderId="12" applyAlignment="1" pivotButton="0" quotePrefix="0" xfId="0">
      <alignment horizontal="center" wrapText="1"/>
    </xf>
    <xf numFmtId="164" fontId="5" fillId="3" borderId="12" pivotButton="0" quotePrefix="0" xfId="0"/>
    <xf numFmtId="4" fontId="3" fillId="3" borderId="12" applyAlignment="1" pivotButton="0" quotePrefix="0" xfId="0">
      <alignment wrapText="1"/>
    </xf>
    <xf numFmtId="10" fontId="5" fillId="3" borderId="12" pivotButton="0" quotePrefix="0" xfId="0"/>
    <xf numFmtId="10" fontId="5" fillId="3" borderId="12" applyAlignment="1" pivotButton="0" quotePrefix="0" xfId="0">
      <alignment horizontal="center"/>
    </xf>
    <xf numFmtId="9" fontId="5" fillId="3" borderId="12" pivotButton="0" quotePrefix="0" xfId="0"/>
    <xf numFmtId="0" fontId="5" fillId="3" borderId="0" pivotButton="0" quotePrefix="0" xfId="0"/>
    <xf numFmtId="0" fontId="3" fillId="2" borderId="0" applyAlignment="1" pivotButton="0" quotePrefix="0" xfId="0">
      <alignment horizontal="right" wrapText="1"/>
    </xf>
    <xf numFmtId="0" fontId="3" fillId="2" borderId="12" applyAlignment="1" pivotButton="0" quotePrefix="0" xfId="0">
      <alignment wrapText="1"/>
    </xf>
    <xf numFmtId="0" fontId="3" fillId="2" borderId="0" applyAlignment="1" pivotButton="0" quotePrefix="0" xfId="0">
      <alignment wrapText="1"/>
    </xf>
    <xf numFmtId="0" fontId="6" fillId="2" borderId="12" applyAlignment="1" pivotButton="0" quotePrefix="0" xfId="0">
      <alignment horizontal="right"/>
    </xf>
    <xf numFmtId="0" fontId="6" fillId="8" borderId="3" applyAlignment="1" pivotButton="0" quotePrefix="0" xfId="0">
      <alignment wrapText="1"/>
    </xf>
    <xf numFmtId="0" fontId="6" fillId="2" borderId="3" applyAlignment="1" pivotButton="0" quotePrefix="0" xfId="0">
      <alignment horizontal="center" wrapText="1"/>
    </xf>
    <xf numFmtId="0" fontId="6" fillId="2" borderId="3" applyAlignment="1" pivotButton="0" quotePrefix="0" xfId="0">
      <alignment wrapText="1"/>
    </xf>
    <xf numFmtId="0" fontId="6" fillId="2" borderId="3" applyAlignment="1" pivotButton="0" quotePrefix="0" xfId="0">
      <alignment horizontal="right" wrapText="1"/>
    </xf>
    <xf numFmtId="164" fontId="6" fillId="2" borderId="3" applyAlignment="1" pivotButton="0" quotePrefix="0" xfId="0">
      <alignment horizontal="right"/>
    </xf>
    <xf numFmtId="164" fontId="6" fillId="2" borderId="3" applyAlignment="1" pivotButton="0" quotePrefix="0" xfId="0">
      <alignment horizontal="center"/>
    </xf>
    <xf numFmtId="164" fontId="6" fillId="2" borderId="3" pivotButton="0" quotePrefix="0" xfId="0"/>
    <xf numFmtId="10" fontId="5" fillId="2" borderId="12" pivotButton="0" quotePrefix="0" xfId="0"/>
    <xf numFmtId="10" fontId="6" fillId="2" borderId="3" applyAlignment="1" pivotButton="0" quotePrefix="0" xfId="0">
      <alignment horizontal="right"/>
    </xf>
    <xf numFmtId="4" fontId="3" fillId="9" borderId="12" applyAlignment="1" pivotButton="0" quotePrefix="0" xfId="0">
      <alignment wrapText="1"/>
    </xf>
    <xf numFmtId="164" fontId="5" fillId="9" borderId="12" pivotButton="0" quotePrefix="0" xfId="0"/>
    <xf numFmtId="164" fontId="5" fillId="9" borderId="12" applyAlignment="1" pivotButton="0" quotePrefix="0" xfId="0">
      <alignment horizontal="center"/>
    </xf>
    <xf numFmtId="10" fontId="5" fillId="10" borderId="12" applyAlignment="1" pivotButton="0" quotePrefix="0" xfId="0">
      <alignment horizontal="center"/>
    </xf>
    <xf numFmtId="164" fontId="5" fillId="10" borderId="12" applyAlignment="1" pivotButton="0" quotePrefix="0" xfId="0">
      <alignment horizontal="center"/>
    </xf>
    <xf numFmtId="164" fontId="5" fillId="10" borderId="12" pivotButton="0" quotePrefix="0" xfId="0"/>
    <xf numFmtId="0" fontId="5" fillId="10" borderId="12" pivotButton="0" quotePrefix="0" xfId="0"/>
    <xf numFmtId="10" fontId="5" fillId="10" borderId="12" pivotButton="0" quotePrefix="0" xfId="0"/>
    <xf numFmtId="0" fontId="3" fillId="10" borderId="12" applyAlignment="1" pivotButton="0" quotePrefix="0" xfId="0">
      <alignment horizontal="center" wrapText="1"/>
    </xf>
    <xf numFmtId="164" fontId="3" fillId="10" borderId="12" applyAlignment="1" pivotButton="0" quotePrefix="0" xfId="0">
      <alignment horizontal="left" wrapText="1"/>
    </xf>
    <xf numFmtId="0" fontId="3" fillId="2" borderId="12" applyAlignment="1" pivotButton="0" quotePrefix="0" xfId="0">
      <alignment horizontal="right" wrapText="1"/>
    </xf>
    <xf numFmtId="0" fontId="3" fillId="2" borderId="12" applyAlignment="1" pivotButton="0" quotePrefix="0" xfId="0">
      <alignment horizontal="right"/>
    </xf>
    <xf numFmtId="0" fontId="6" fillId="2" borderId="12" applyAlignment="1" pivotButton="0" quotePrefix="0" xfId="0">
      <alignment wrapText="1"/>
    </xf>
    <xf numFmtId="0" fontId="6" fillId="2" borderId="11" applyAlignment="1" pivotButton="0" quotePrefix="0" xfId="0">
      <alignment horizontal="center" wrapText="1"/>
    </xf>
    <xf numFmtId="0" fontId="6" fillId="2" borderId="11" applyAlignment="1" pivotButton="0" quotePrefix="0" xfId="0">
      <alignment wrapText="1"/>
    </xf>
    <xf numFmtId="0" fontId="6" fillId="2" borderId="11" applyAlignment="1" pivotButton="0" quotePrefix="0" xfId="0">
      <alignment horizontal="right" wrapText="1"/>
    </xf>
    <xf numFmtId="164" fontId="6" fillId="2" borderId="14" applyAlignment="1" pivotButton="0" quotePrefix="0" xfId="0">
      <alignment horizontal="center"/>
    </xf>
    <xf numFmtId="164" fontId="6" fillId="2" borderId="11" applyAlignment="1" pivotButton="0" quotePrefix="0" xfId="0">
      <alignment horizontal="center"/>
    </xf>
    <xf numFmtId="164" fontId="6" fillId="2" borderId="11" pivotButton="0" quotePrefix="0" xfId="0"/>
    <xf numFmtId="0" fontId="6" fillId="8" borderId="14" applyAlignment="1" pivotButton="0" quotePrefix="0" xfId="0">
      <alignment wrapText="1"/>
    </xf>
    <xf numFmtId="164" fontId="6" fillId="2" borderId="11" applyAlignment="1" pivotButton="0" quotePrefix="0" xfId="0">
      <alignment horizontal="right"/>
    </xf>
    <xf numFmtId="0" fontId="6" fillId="2" borderId="14" applyAlignment="1" pivotButton="0" quotePrefix="0" xfId="0">
      <alignment wrapText="1"/>
    </xf>
    <xf numFmtId="0" fontId="5" fillId="2" borderId="12" pivotButton="0" quotePrefix="0" xfId="0"/>
    <xf numFmtId="0" fontId="3" fillId="8" borderId="12" applyAlignment="1" pivotButton="0" quotePrefix="0" xfId="0">
      <alignment wrapText="1"/>
    </xf>
    <xf numFmtId="164" fontId="5" fillId="2" borderId="12" pivotButton="0" quotePrefix="0" xfId="0"/>
    <xf numFmtId="164" fontId="5" fillId="3" borderId="12" applyAlignment="1" pivotButton="0" quotePrefix="0" xfId="0">
      <alignment horizontal="center"/>
    </xf>
    <xf numFmtId="0" fontId="3" fillId="0" borderId="12" applyAlignment="1" pivotButton="0" quotePrefix="0" xfId="0">
      <alignment wrapText="1"/>
    </xf>
    <xf numFmtId="164" fontId="3" fillId="2" borderId="0" applyAlignment="1" pivotButton="0" quotePrefix="0" xfId="0">
      <alignment horizontal="right"/>
    </xf>
    <xf numFmtId="4" fontId="3" fillId="9" borderId="4" applyAlignment="1" pivotButton="0" quotePrefix="0" xfId="0">
      <alignment wrapText="1"/>
    </xf>
    <xf numFmtId="4" fontId="3" fillId="9" borderId="5" applyAlignment="1" pivotButton="0" quotePrefix="0" xfId="0">
      <alignment wrapText="1"/>
    </xf>
    <xf numFmtId="4" fontId="3" fillId="9" borderId="6" applyAlignment="1" pivotButton="0" quotePrefix="0" xfId="0">
      <alignment wrapText="1"/>
    </xf>
    <xf numFmtId="164" fontId="5" fillId="9" borderId="4" applyAlignment="1" pivotButton="0" quotePrefix="0" xfId="0">
      <alignment horizontal="center"/>
    </xf>
    <xf numFmtId="164" fontId="5" fillId="9" borderId="5" applyAlignment="1" pivotButton="0" quotePrefix="0" xfId="0">
      <alignment horizontal="center"/>
    </xf>
    <xf numFmtId="164" fontId="5" fillId="9" borderId="6" applyAlignment="1" pivotButton="0" quotePrefix="0" xfId="0">
      <alignment horizontal="center"/>
    </xf>
    <xf numFmtId="0" fontId="5" fillId="9" borderId="12" pivotButton="0" quotePrefix="0" xfId="0"/>
    <xf numFmtId="164" fontId="5" fillId="10" borderId="4" pivotButton="0" quotePrefix="0" xfId="0"/>
    <xf numFmtId="10" fontId="5" fillId="10" borderId="4" applyAlignment="1" pivotButton="0" quotePrefix="0" xfId="0">
      <alignment horizontal="center"/>
    </xf>
    <xf numFmtId="10" fontId="5" fillId="10" borderId="5" applyAlignment="1" pivotButton="0" quotePrefix="0" xfId="0">
      <alignment horizontal="center"/>
    </xf>
    <xf numFmtId="10" fontId="5" fillId="10" borderId="6" applyAlignment="1" pivotButton="0" quotePrefix="0" xfId="0">
      <alignment horizontal="center"/>
    </xf>
    <xf numFmtId="4" fontId="3" fillId="9" borderId="7" applyAlignment="1" pivotButton="0" quotePrefix="0" xfId="0">
      <alignment wrapText="1"/>
    </xf>
    <xf numFmtId="4" fontId="3" fillId="9" borderId="0" applyAlignment="1" pivotButton="0" quotePrefix="0" xfId="0">
      <alignment wrapText="1"/>
    </xf>
    <xf numFmtId="4" fontId="3" fillId="9" borderId="8" applyAlignment="1" pivotButton="0" quotePrefix="0" xfId="0">
      <alignment wrapText="1"/>
    </xf>
    <xf numFmtId="164" fontId="5" fillId="9" borderId="7" applyAlignment="1" pivotButton="0" quotePrefix="0" xfId="0">
      <alignment horizontal="center"/>
    </xf>
    <xf numFmtId="164" fontId="5" fillId="9" borderId="0" applyAlignment="1" pivotButton="0" quotePrefix="0" xfId="0">
      <alignment horizontal="center"/>
    </xf>
    <xf numFmtId="164" fontId="5" fillId="9" borderId="8" applyAlignment="1" pivotButton="0" quotePrefix="0" xfId="0">
      <alignment horizontal="center"/>
    </xf>
    <xf numFmtId="164" fontId="5" fillId="10" borderId="7" pivotButton="0" quotePrefix="0" xfId="0"/>
    <xf numFmtId="10" fontId="5" fillId="10" borderId="7" applyAlignment="1" pivotButton="0" quotePrefix="0" xfId="0">
      <alignment horizontal="center"/>
    </xf>
    <xf numFmtId="10" fontId="5" fillId="10" borderId="0" applyAlignment="1" pivotButton="0" quotePrefix="0" xfId="0">
      <alignment horizontal="center"/>
    </xf>
    <xf numFmtId="10" fontId="5" fillId="10" borderId="8" applyAlignment="1" pivotButton="0" quotePrefix="0" xfId="0">
      <alignment horizontal="center"/>
    </xf>
    <xf numFmtId="4" fontId="3" fillId="9" borderId="9" applyAlignment="1" pivotButton="0" quotePrefix="0" xfId="0">
      <alignment wrapText="1"/>
    </xf>
    <xf numFmtId="4" fontId="3" fillId="9" borderId="10" applyAlignment="1" pivotButton="0" quotePrefix="0" xfId="0">
      <alignment wrapText="1"/>
    </xf>
    <xf numFmtId="4" fontId="3" fillId="9" borderId="11" applyAlignment="1" pivotButton="0" quotePrefix="0" xfId="0">
      <alignment wrapText="1"/>
    </xf>
    <xf numFmtId="164" fontId="5" fillId="9" borderId="9" applyAlignment="1" pivotButton="0" quotePrefix="0" xfId="0">
      <alignment horizontal="center"/>
    </xf>
    <xf numFmtId="164" fontId="5" fillId="9" borderId="10" applyAlignment="1" pivotButton="0" quotePrefix="0" xfId="0">
      <alignment horizontal="center"/>
    </xf>
    <xf numFmtId="164" fontId="5" fillId="9" borderId="11" applyAlignment="1" pivotButton="0" quotePrefix="0" xfId="0">
      <alignment horizontal="center"/>
    </xf>
    <xf numFmtId="164" fontId="5" fillId="10" borderId="9" pivotButton="0" quotePrefix="0" xfId="0"/>
    <xf numFmtId="10" fontId="5" fillId="10" borderId="9" applyAlignment="1" pivotButton="0" quotePrefix="0" xfId="0">
      <alignment horizontal="center"/>
    </xf>
    <xf numFmtId="10" fontId="5" fillId="10" borderId="10" applyAlignment="1" pivotButton="0" quotePrefix="0" xfId="0">
      <alignment horizontal="center"/>
    </xf>
    <xf numFmtId="10" fontId="5" fillId="10" borderId="11" applyAlignment="1" pivotButton="0" quotePrefix="0" xfId="0">
      <alignment horizontal="center"/>
    </xf>
    <xf numFmtId="0" fontId="5" fillId="3" borderId="13" pivotButton="0" quotePrefix="0" xfId="0"/>
    <xf numFmtId="164" fontId="5" fillId="3" borderId="13" pivotButton="0" quotePrefix="0" xfId="0"/>
    <xf numFmtId="164" fontId="5" fillId="2" borderId="3" pivotButton="0" quotePrefix="0" xfId="0"/>
    <xf numFmtId="10" fontId="5" fillId="9" borderId="4" applyAlignment="1" pivotButton="0" quotePrefix="0" xfId="0">
      <alignment horizontal="center"/>
    </xf>
    <xf numFmtId="10" fontId="5" fillId="9" borderId="5" applyAlignment="1" pivotButton="0" quotePrefix="0" xfId="0">
      <alignment horizontal="center"/>
    </xf>
    <xf numFmtId="10" fontId="5" fillId="9" borderId="6" applyAlignment="1" pivotButton="0" quotePrefix="0" xfId="0">
      <alignment horizontal="center"/>
    </xf>
    <xf numFmtId="10" fontId="5" fillId="9" borderId="7" applyAlignment="1" pivotButton="0" quotePrefix="0" xfId="0">
      <alignment horizontal="center"/>
    </xf>
    <xf numFmtId="10" fontId="5" fillId="9" borderId="0" applyAlignment="1" pivotButton="0" quotePrefix="0" xfId="0">
      <alignment horizontal="center"/>
    </xf>
    <xf numFmtId="10" fontId="5" fillId="9" borderId="8" applyAlignment="1" pivotButton="0" quotePrefix="0" xfId="0">
      <alignment horizontal="center"/>
    </xf>
    <xf numFmtId="164" fontId="6" fillId="9" borderId="12" pivotButton="0" quotePrefix="0" xfId="0"/>
    <xf numFmtId="164" fontId="6" fillId="9" borderId="14" pivotButton="0" quotePrefix="0" xfId="0"/>
    <xf numFmtId="0" fontId="3" fillId="0" borderId="12" applyAlignment="1" pivotButton="0" quotePrefix="0" xfId="0">
      <alignment horizontal="center" wrapText="1"/>
    </xf>
    <xf numFmtId="0" fontId="3" fillId="2" borderId="1" applyAlignment="1" pivotButton="0" quotePrefix="0" xfId="0">
      <alignment wrapText="1"/>
    </xf>
    <xf numFmtId="10" fontId="5" fillId="9" borderId="9" applyAlignment="1" pivotButton="0" quotePrefix="0" xfId="0">
      <alignment horizontal="center"/>
    </xf>
    <xf numFmtId="10" fontId="5" fillId="9" borderId="10" applyAlignment="1" pivotButton="0" quotePrefix="0" xfId="0">
      <alignment horizontal="center"/>
    </xf>
    <xf numFmtId="10" fontId="5" fillId="9" borderId="11" applyAlignment="1" pivotButton="0" quotePrefix="0" xfId="0">
      <alignment horizontal="center"/>
    </xf>
    <xf numFmtId="0" fontId="3" fillId="0" borderId="0" applyAlignment="1" pivotButton="0" quotePrefix="0" xfId="0">
      <alignment wrapText="1"/>
    </xf>
    <xf numFmtId="0" fontId="3" fillId="0" borderId="0" applyAlignment="1" pivotButton="0" quotePrefix="0" xfId="0">
      <alignment horizontal="center" wrapText="1"/>
    </xf>
    <xf numFmtId="4" fontId="3" fillId="0" borderId="0" applyAlignment="1" pivotButton="0" quotePrefix="0" xfId="0">
      <alignment wrapText="1"/>
    </xf>
    <xf numFmtId="0" fontId="3" fillId="11" borderId="0" applyAlignment="1" pivotButton="0" quotePrefix="0" xfId="0">
      <alignment wrapText="1"/>
    </xf>
    <xf numFmtId="164" fontId="3" fillId="11" borderId="0" applyAlignment="1" pivotButton="0" quotePrefix="0" xfId="0">
      <alignment wrapText="1"/>
    </xf>
    <xf numFmtId="164" fontId="3" fillId="11" borderId="0" applyAlignment="1" pivotButton="0" quotePrefix="0" xfId="0">
      <alignment horizontal="center" wrapText="1"/>
    </xf>
    <xf numFmtId="164" fontId="5" fillId="11" borderId="0" pivotButton="0" quotePrefix="0" xfId="0"/>
    <xf numFmtId="10" fontId="5" fillId="11" borderId="0" applyAlignment="1" pivotButton="0" quotePrefix="0" xfId="0">
      <alignment horizontal="center"/>
    </xf>
    <xf numFmtId="0" fontId="7" fillId="0" borderId="0" applyAlignment="1" pivotButton="0" quotePrefix="0" xfId="0">
      <alignment horizontal="center"/>
    </xf>
    <xf numFmtId="0" fontId="7" fillId="0" borderId="0" pivotButton="0" quotePrefix="0" xfId="0"/>
    <xf numFmtId="166" fontId="3" fillId="12" borderId="18" applyAlignment="1" pivotButton="0" quotePrefix="0" xfId="0">
      <alignment horizontal="right"/>
    </xf>
    <xf numFmtId="0" fontId="8" fillId="0" borderId="0" pivotButton="0" quotePrefix="0" xfId="0"/>
    <xf numFmtId="4" fontId="5" fillId="0" borderId="0" pivotButton="0" quotePrefix="0" xfId="0"/>
    <xf numFmtId="4" fontId="3" fillId="0" borderId="20" applyAlignment="1" pivotButton="0" quotePrefix="0" xfId="0">
      <alignment horizontal="right"/>
    </xf>
    <xf numFmtId="10" fontId="5" fillId="2" borderId="20" pivotButton="0" quotePrefix="0" xfId="0"/>
    <xf numFmtId="164" fontId="5" fillId="2" borderId="20" pivotButton="0" quotePrefix="0" xfId="0"/>
    <xf numFmtId="164" fontId="5" fillId="2" borderId="0" pivotButton="0" quotePrefix="0" xfId="0"/>
    <xf numFmtId="4" fontId="3" fillId="0" borderId="24" applyAlignment="1" pivotButton="0" quotePrefix="0" xfId="0">
      <alignment horizontal="right"/>
    </xf>
    <xf numFmtId="164" fontId="7" fillId="0" borderId="0" pivotButton="0" quotePrefix="0" xfId="0"/>
    <xf numFmtId="10" fontId="7" fillId="0" borderId="0" applyAlignment="1" pivotButton="0" quotePrefix="0" xfId="0">
      <alignment horizontal="center"/>
    </xf>
    <xf numFmtId="164" fontId="1" fillId="0" borderId="0" pivotButton="0" quotePrefix="0" xfId="0"/>
    <xf numFmtId="0" fontId="6" fillId="10" borderId="3" applyAlignment="1" pivotButton="0" quotePrefix="0" xfId="0">
      <alignment wrapText="1"/>
    </xf>
    <xf numFmtId="0" fontId="6" fillId="10" borderId="3" applyAlignment="1" pivotButton="0" quotePrefix="0" xfId="0">
      <alignment horizontal="right" wrapText="1"/>
    </xf>
    <xf numFmtId="164" fontId="6" fillId="10" borderId="3" applyAlignment="1" pivotButton="0" quotePrefix="0" xfId="0">
      <alignment wrapText="1"/>
    </xf>
    <xf numFmtId="0" fontId="6" fillId="10" borderId="11" applyAlignment="1" pivotButton="0" quotePrefix="0" xfId="0">
      <alignment horizontal="right" wrapText="1"/>
    </xf>
    <xf numFmtId="0" fontId="3" fillId="10" borderId="12" applyAlignment="1" pivotButton="0" quotePrefix="0" xfId="0">
      <alignment wrapText="1"/>
    </xf>
    <xf numFmtId="0" fontId="6" fillId="9" borderId="3" applyAlignment="1" pivotButton="0" quotePrefix="0" xfId="0">
      <alignment wrapText="1"/>
    </xf>
    <xf numFmtId="4" fontId="6" fillId="10" borderId="3" applyAlignment="1" pivotButton="0" quotePrefix="0" xfId="0">
      <alignment wrapText="1"/>
    </xf>
    <xf numFmtId="0" fontId="9" fillId="0" borderId="0" pivotButton="0" quotePrefix="0" xfId="0"/>
    <xf numFmtId="0" fontId="10" fillId="0" borderId="0" pivotButton="0" quotePrefix="0" xfId="0"/>
    <xf numFmtId="0" fontId="12" fillId="3" borderId="12" applyAlignment="1" pivotButton="0" quotePrefix="0" xfId="0">
      <alignment horizontal="center"/>
    </xf>
    <xf numFmtId="0" fontId="11" fillId="3" borderId="12" applyAlignment="1" pivotButton="0" quotePrefix="0" xfId="0">
      <alignment horizontal="center"/>
    </xf>
    <xf numFmtId="0" fontId="12" fillId="12" borderId="12" pivotButton="0" quotePrefix="0" xfId="0"/>
    <xf numFmtId="164" fontId="12" fillId="12" borderId="12" pivotButton="0" quotePrefix="0" xfId="0"/>
    <xf numFmtId="4" fontId="12" fillId="3" borderId="12" applyAlignment="1" pivotButton="0" quotePrefix="0" xfId="0">
      <alignment horizontal="center"/>
    </xf>
    <xf numFmtId="10" fontId="11" fillId="3" borderId="12" applyAlignment="1" pivotButton="0" quotePrefix="0" xfId="0">
      <alignment horizontal="center"/>
    </xf>
    <xf numFmtId="0" fontId="12" fillId="6" borderId="12" pivotButton="0" quotePrefix="0" xfId="0"/>
    <xf numFmtId="164" fontId="12" fillId="6" borderId="12" pivotButton="0" quotePrefix="0" xfId="0"/>
    <xf numFmtId="0" fontId="12" fillId="2" borderId="12" applyAlignment="1" pivotButton="0" quotePrefix="0" xfId="0">
      <alignment horizontal="center"/>
    </xf>
    <xf numFmtId="0" fontId="12" fillId="2" borderId="12" applyAlignment="1" pivotButton="0" quotePrefix="0" xfId="0">
      <alignment horizontal="left"/>
    </xf>
    <xf numFmtId="4" fontId="12" fillId="2" borderId="12" applyAlignment="1" pivotButton="0" quotePrefix="0" xfId="0">
      <alignment horizontal="center"/>
    </xf>
    <xf numFmtId="10" fontId="10" fillId="2" borderId="12" applyAlignment="1" pivotButton="0" quotePrefix="0" xfId="0">
      <alignment horizontal="center"/>
    </xf>
    <xf numFmtId="0" fontId="10" fillId="2" borderId="12" applyAlignment="1" pivotButton="0" quotePrefix="0" xfId="0">
      <alignment horizontal="center"/>
    </xf>
    <xf numFmtId="10" fontId="10" fillId="0" borderId="12" applyAlignment="1" pivotButton="0" quotePrefix="0" xfId="0">
      <alignment horizontal="center"/>
    </xf>
    <xf numFmtId="164" fontId="12" fillId="2" borderId="12" applyAlignment="1" pivotButton="0" quotePrefix="0" xfId="0">
      <alignment horizontal="center"/>
    </xf>
    <xf numFmtId="164" fontId="13" fillId="3" borderId="12" applyAlignment="1" pivotButton="0" quotePrefix="0" xfId="0">
      <alignment horizontal="right"/>
    </xf>
    <xf numFmtId="164" fontId="9" fillId="0" borderId="0" pivotButton="0" quotePrefix="0" xfId="0"/>
    <xf numFmtId="10" fontId="10" fillId="0" borderId="0" applyAlignment="1" pivotButton="0" quotePrefix="0" xfId="0">
      <alignment horizontal="center"/>
    </xf>
    <xf numFmtId="10" fontId="15" fillId="0" borderId="0" pivotButton="0" quotePrefix="0" xfId="0"/>
    <xf numFmtId="0" fontId="14" fillId="10" borderId="28" pivotButton="0" quotePrefix="0" xfId="0"/>
    <xf numFmtId="10" fontId="14" fillId="10" borderId="28" pivotButton="0" quotePrefix="0" xfId="0"/>
    <xf numFmtId="0" fontId="14" fillId="9" borderId="28" pivotButton="0" quotePrefix="0" xfId="0"/>
    <xf numFmtId="10" fontId="14" fillId="9" borderId="28" pivotButton="0" quotePrefix="0" xfId="0"/>
    <xf numFmtId="0" fontId="14" fillId="9" borderId="28" applyAlignment="1" pivotButton="0" quotePrefix="0" xfId="0">
      <alignment horizontal="center"/>
    </xf>
    <xf numFmtId="10" fontId="14" fillId="9" borderId="28" applyAlignment="1" pivotButton="0" quotePrefix="0" xfId="0">
      <alignment horizontal="center"/>
    </xf>
    <xf numFmtId="0" fontId="5" fillId="9" borderId="28" applyAlignment="1" pivotButton="0" quotePrefix="0" xfId="0">
      <alignment horizontal="center"/>
    </xf>
    <xf numFmtId="0" fontId="15" fillId="0" borderId="28" pivotButton="0" quotePrefix="0" xfId="0"/>
    <xf numFmtId="10" fontId="15" fillId="0" borderId="28" pivotButton="0" quotePrefix="0" xfId="0"/>
    <xf numFmtId="0" fontId="15" fillId="0" borderId="0" pivotButton="0" quotePrefix="0" xfId="0"/>
    <xf numFmtId="0" fontId="15" fillId="0" borderId="28" applyAlignment="1" pivotButton="0" quotePrefix="0" xfId="0">
      <alignment horizontal="center"/>
    </xf>
    <xf numFmtId="10" fontId="15" fillId="0" borderId="28" applyAlignment="1" pivotButton="0" quotePrefix="0" xfId="0">
      <alignment horizontal="center"/>
    </xf>
    <xf numFmtId="0" fontId="7" fillId="0" borderId="28" applyAlignment="1" pivotButton="0" quotePrefix="0" xfId="0">
      <alignment horizontal="center"/>
    </xf>
    <xf numFmtId="10" fontId="7" fillId="0" borderId="28" applyAlignment="1" pivotButton="0" quotePrefix="0" xfId="0">
      <alignment horizontal="center"/>
    </xf>
    <xf numFmtId="0" fontId="15" fillId="12" borderId="28" pivotButton="0" quotePrefix="0" xfId="0"/>
    <xf numFmtId="10" fontId="15" fillId="12" borderId="28" pivotButton="0" quotePrefix="0" xfId="0"/>
    <xf numFmtId="0" fontId="14" fillId="0" borderId="0" pivotButton="0" quotePrefix="0" xfId="0"/>
    <xf numFmtId="0" fontId="8" fillId="0" borderId="28" pivotButton="0" quotePrefix="0" xfId="0"/>
    <xf numFmtId="10" fontId="8" fillId="0" borderId="28" applyAlignment="1" pivotButton="0" quotePrefix="0" xfId="0">
      <alignment horizontal="right"/>
    </xf>
    <xf numFmtId="0" fontId="17" fillId="0" borderId="0" applyAlignment="1" pivotButton="0" quotePrefix="0" xfId="0">
      <alignment horizontal="left" vertical="center"/>
    </xf>
    <xf numFmtId="0" fontId="19" fillId="0" borderId="12" applyAlignment="1" pivotButton="0" quotePrefix="0" xfId="0">
      <alignment horizontal="center" vertical="center"/>
    </xf>
    <xf numFmtId="0" fontId="17" fillId="2" borderId="0" applyAlignment="1" pivotButton="0" quotePrefix="0" xfId="0">
      <alignment horizontal="left"/>
    </xf>
    <xf numFmtId="0" fontId="19" fillId="2" borderId="12" applyAlignment="1" pivotButton="0" quotePrefix="0" xfId="0">
      <alignment horizontal="center" vertical="center"/>
    </xf>
    <xf numFmtId="0" fontId="20" fillId="0" borderId="12" applyAlignment="1" pivotButton="0" quotePrefix="0" xfId="0">
      <alignment horizontal="center" vertical="center"/>
    </xf>
    <xf numFmtId="0" fontId="17" fillId="0" borderId="0" applyAlignment="1" pivotButton="0" quotePrefix="0" xfId="0">
      <alignment horizontal="left"/>
    </xf>
    <xf numFmtId="4" fontId="19" fillId="0" borderId="12" applyAlignment="1" pivotButton="0" quotePrefix="0" xfId="0">
      <alignment horizontal="center" vertical="center"/>
    </xf>
    <xf numFmtId="0" fontId="17" fillId="2" borderId="0" pivotButton="0" quotePrefix="0" xfId="0"/>
    <xf numFmtId="0" fontId="20" fillId="2" borderId="12" applyAlignment="1" pivotButton="0" quotePrefix="0" xfId="0">
      <alignment horizontal="center" vertical="center"/>
    </xf>
    <xf numFmtId="0" fontId="21" fillId="2" borderId="0" pivotButton="0" quotePrefix="0" xfId="0"/>
    <xf numFmtId="0" fontId="15" fillId="2" borderId="0" pivotButton="0" quotePrefix="0" xfId="0"/>
    <xf numFmtId="0" fontId="22" fillId="2" borderId="0" pivotButton="0" quotePrefix="0" xfId="0"/>
    <xf numFmtId="0" fontId="19" fillId="2" borderId="12" applyAlignment="1" pivotButton="0" quotePrefix="0" xfId="0">
      <alignment horizontal="center" vertical="center" wrapText="1"/>
    </xf>
    <xf numFmtId="0" fontId="19" fillId="0" borderId="12" applyAlignment="1" pivotButton="0" quotePrefix="0" xfId="0">
      <alignment horizontal="center" vertical="center" wrapText="1"/>
    </xf>
    <xf numFmtId="0" fontId="20" fillId="2" borderId="12" applyAlignment="1" pivotButton="0" quotePrefix="0" xfId="0">
      <alignment horizontal="center" vertical="center" wrapText="1"/>
    </xf>
    <xf numFmtId="0" fontId="24" fillId="0" borderId="12" applyAlignment="1" pivotButton="0" quotePrefix="0" xfId="0">
      <alignment horizontal="center" vertical="center" wrapText="1"/>
    </xf>
    <xf numFmtId="0" fontId="24" fillId="0" borderId="12" applyAlignment="1" pivotButton="0" quotePrefix="0" xfId="0">
      <alignment horizontal="center" vertical="center"/>
    </xf>
    <xf numFmtId="0" fontId="21" fillId="2" borderId="0" applyAlignment="1" pivotButton="0" quotePrefix="0" xfId="0">
      <alignment horizontal="left"/>
    </xf>
    <xf numFmtId="0" fontId="19" fillId="13" borderId="12" applyAlignment="1" pivotButton="0" quotePrefix="0" xfId="0">
      <alignment horizontal="center" vertical="center" wrapText="1"/>
    </xf>
    <xf numFmtId="0" fontId="15" fillId="0" borderId="0" applyAlignment="1" pivotButton="0" quotePrefix="0" xfId="0">
      <alignment horizontal="center" vertical="center"/>
    </xf>
    <xf numFmtId="0" fontId="1" fillId="0" borderId="1" pivotButton="0" quotePrefix="0" xfId="0"/>
    <xf numFmtId="0" fontId="2" fillId="0" borderId="2" pivotButton="0" quotePrefix="0" xfId="0"/>
    <xf numFmtId="0" fontId="2" fillId="0" borderId="3" pivotButton="0" quotePrefix="0" xfId="0"/>
    <xf numFmtId="0" fontId="1" fillId="0" borderId="4" pivotButton="0" quotePrefix="0" xfId="0"/>
    <xf numFmtId="0" fontId="2" fillId="0" borderId="5" pivotButton="0" quotePrefix="0" xfId="0"/>
    <xf numFmtId="0" fontId="2" fillId="0" borderId="6" pivotButton="0" quotePrefix="0" xfId="0"/>
    <xf numFmtId="0" fontId="2" fillId="0" borderId="7" pivotButton="0" quotePrefix="0" xfId="0"/>
    <xf numFmtId="0" fontId="0" fillId="0" borderId="0" pivotButton="0" quotePrefix="0" xfId="0"/>
    <xf numFmtId="0" fontId="2" fillId="0" borderId="8" pivotButton="0" quotePrefix="0" xfId="0"/>
    <xf numFmtId="0" fontId="2" fillId="0" borderId="9" pivotButton="0" quotePrefix="0" xfId="0"/>
    <xf numFmtId="0" fontId="2" fillId="0" borderId="10" pivotButton="0" quotePrefix="0" xfId="0"/>
    <xf numFmtId="0" fontId="2" fillId="0" borderId="11" pivotButton="0" quotePrefix="0" xfId="0"/>
    <xf numFmtId="164" fontId="1" fillId="0" borderId="1" applyAlignment="1" pivotButton="0" quotePrefix="0" xfId="0">
      <alignment horizontal="center"/>
    </xf>
    <xf numFmtId="0" fontId="3" fillId="2" borderId="1" applyAlignment="1" pivotButton="0" quotePrefix="0" xfId="0">
      <alignment horizontal="left" wrapText="1"/>
    </xf>
    <xf numFmtId="10" fontId="5" fillId="3" borderId="1" applyAlignment="1" pivotButton="0" quotePrefix="0" xfId="0">
      <alignment horizontal="left"/>
    </xf>
    <xf numFmtId="0" fontId="5" fillId="3" borderId="1" applyAlignment="1" pivotButton="0" quotePrefix="0" xfId="0">
      <alignment horizontal="left"/>
    </xf>
    <xf numFmtId="0" fontId="3" fillId="4" borderId="0" applyAlignment="1" pivotButton="0" quotePrefix="0" xfId="0">
      <alignment horizontal="center" wrapText="1"/>
    </xf>
    <xf numFmtId="0" fontId="3" fillId="5" borderId="0" applyAlignment="1" pivotButton="0" quotePrefix="0" xfId="0">
      <alignment horizontal="center" wrapText="1"/>
    </xf>
    <xf numFmtId="164" fontId="3" fillId="2" borderId="0" applyAlignment="1" pivotButton="0" quotePrefix="0" xfId="0">
      <alignment horizontal="left" wrapText="1"/>
    </xf>
    <xf numFmtId="164" fontId="3" fillId="2" borderId="1" applyAlignment="1" pivotButton="0" quotePrefix="0" xfId="0">
      <alignment horizontal="center" wrapText="1"/>
    </xf>
    <xf numFmtId="0" fontId="3" fillId="2" borderId="1" applyAlignment="1" pivotButton="0" quotePrefix="0" xfId="0">
      <alignment horizontal="center" wrapText="1"/>
    </xf>
    <xf numFmtId="164" fontId="5" fillId="3" borderId="13" applyAlignment="1" pivotButton="0" quotePrefix="0" xfId="0">
      <alignment vertical="center" wrapText="1"/>
    </xf>
    <xf numFmtId="0" fontId="2" fillId="0" borderId="14" pivotButton="0" quotePrefix="0" xfId="0"/>
    <xf numFmtId="164" fontId="3" fillId="2" borderId="0" applyAlignment="1" pivotButton="0" quotePrefix="0" xfId="0">
      <alignment horizontal="center" wrapText="1"/>
    </xf>
    <xf numFmtId="4" fontId="3" fillId="3" borderId="1" applyAlignment="1" pivotButton="0" quotePrefix="0" xfId="0">
      <alignment horizontal="center" wrapText="1"/>
    </xf>
    <xf numFmtId="0" fontId="6" fillId="12" borderId="15" pivotButton="0" quotePrefix="0" xfId="0"/>
    <xf numFmtId="0" fontId="2" fillId="0" borderId="16" pivotButton="0" quotePrefix="0" xfId="0"/>
    <xf numFmtId="0" fontId="2" fillId="0" borderId="17" pivotButton="0" quotePrefix="0" xfId="0"/>
    <xf numFmtId="0" fontId="3" fillId="0" borderId="19" pivotButton="0" quotePrefix="0" xfId="0"/>
    <xf numFmtId="0" fontId="3" fillId="0" borderId="21" pivotButton="0" quotePrefix="0" xfId="0"/>
    <xf numFmtId="0" fontId="2" fillId="0" borderId="22" pivotButton="0" quotePrefix="0" xfId="0"/>
    <xf numFmtId="0" fontId="2" fillId="0" borderId="23" pivotButton="0" quotePrefix="0" xfId="0"/>
    <xf numFmtId="0" fontId="11" fillId="3" borderId="1" applyAlignment="1" pivotButton="0" quotePrefix="0" xfId="0">
      <alignment horizontal="center"/>
    </xf>
    <xf numFmtId="4" fontId="12" fillId="2" borderId="1" applyAlignment="1" pivotButton="0" quotePrefix="0" xfId="0">
      <alignment horizontal="center"/>
    </xf>
    <xf numFmtId="0" fontId="12" fillId="3" borderId="1" applyAlignment="1" pivotButton="0" quotePrefix="0" xfId="0">
      <alignment horizontal="center"/>
    </xf>
    <xf numFmtId="10" fontId="10" fillId="0" borderId="0" applyAlignment="1" pivotButton="0" quotePrefix="0" xfId="0">
      <alignment horizontal="center"/>
    </xf>
    <xf numFmtId="0" fontId="14" fillId="10" borderId="25" applyAlignment="1" pivotButton="0" quotePrefix="0" xfId="0">
      <alignment horizontal="center"/>
    </xf>
    <xf numFmtId="0" fontId="2" fillId="0" borderId="26" pivotButton="0" quotePrefix="0" xfId="0"/>
    <xf numFmtId="0" fontId="2" fillId="0" borderId="27" pivotButton="0" quotePrefix="0" xfId="0"/>
    <xf numFmtId="0" fontId="14" fillId="9" borderId="25" applyAlignment="1" pivotButton="0" quotePrefix="0" xfId="0">
      <alignment horizontal="center"/>
    </xf>
    <xf numFmtId="0" fontId="18" fillId="0" borderId="1" applyAlignment="1" pivotButton="0" quotePrefix="0" xfId="0">
      <alignment horizontal="center" vertical="center"/>
    </xf>
    <xf numFmtId="0" fontId="16" fillId="0" borderId="1" applyAlignment="1" pivotButton="0" quotePrefix="0" xfId="0">
      <alignment horizontal="center" vertical="center"/>
    </xf>
    <xf numFmtId="0" fontId="16" fillId="2" borderId="1" applyAlignment="1" pivotButton="0" quotePrefix="0" xfId="0">
      <alignment horizontal="center" vertical="center" wrapText="1"/>
    </xf>
    <xf numFmtId="0" fontId="23" fillId="2" borderId="1" applyAlignment="1" pivotButton="0" quotePrefix="0" xfId="0">
      <alignment horizontal="center" vertical="center" wrapText="1"/>
    </xf>
    <xf numFmtId="0" fontId="24" fillId="0" borderId="1" applyAlignment="1" pivotButton="0" quotePrefix="0" xfId="0">
      <alignment horizontal="center" vertical="center" wrapText="1"/>
    </xf>
    <xf numFmtId="0" fontId="16" fillId="0" borderId="0" applyAlignment="1" pivotButton="0" quotePrefix="0" xfId="0">
      <alignment horizontal="center" vertical="center"/>
    </xf>
    <xf numFmtId="0" fontId="19" fillId="0" borderId="1" applyAlignment="1" pivotButton="0" quotePrefix="0" xfId="0">
      <alignment horizontal="center" vertical="center"/>
    </xf>
    <xf numFmtId="0" fontId="1" fillId="0" borderId="3" applyAlignment="1" pivotButton="0" quotePrefix="0" xfId="0">
      <alignment horizontal="center"/>
    </xf>
    <xf numFmtId="0" fontId="1" fillId="0" borderId="13" pivotButton="0" quotePrefix="0" xfId="0"/>
    <xf numFmtId="0" fontId="1" fillId="0" borderId="14" pivotButton="0" quotePrefix="0" xfId="0"/>
    <xf numFmtId="0" fontId="6" fillId="14" borderId="29" applyAlignment="1" pivotButton="0" quotePrefix="0" xfId="0">
      <alignment wrapText="1"/>
    </xf>
    <xf numFmtId="0" fontId="6" fillId="2" borderId="29" applyAlignment="1" pivotButton="0" quotePrefix="0" xfId="0">
      <alignment wrapText="1"/>
    </xf>
    <xf numFmtId="0" fontId="1" fillId="0" borderId="29" pivotButton="0" quotePrefix="0" xfId="0"/>
    <xf numFmtId="0" fontId="0" fillId="0" borderId="2" pivotButton="0" quotePrefix="0" xfId="0"/>
    <xf numFmtId="0" fontId="0" fillId="0" borderId="3" pivotButton="0" quotePrefix="0" xfId="0"/>
    <xf numFmtId="0" fontId="0" fillId="0" borderId="5" pivotButton="0" quotePrefix="0" xfId="0"/>
    <xf numFmtId="0" fontId="0" fillId="0" borderId="6" pivotButton="0" quotePrefix="0" xfId="0"/>
    <xf numFmtId="0" fontId="0" fillId="0" borderId="7" pivotButton="0" quotePrefix="0" xfId="0"/>
    <xf numFmtId="0" fontId="0" fillId="0" borderId="8" pivotButton="0" quotePrefix="0" xfId="0"/>
    <xf numFmtId="0" fontId="0" fillId="0" borderId="9" pivotButton="0" quotePrefix="0" xfId="0"/>
    <xf numFmtId="0" fontId="0" fillId="0" borderId="10" pivotButton="0" quotePrefix="0" xfId="0"/>
    <xf numFmtId="0" fontId="0" fillId="0" borderId="11" pivotButton="0" quotePrefix="0" xfId="0"/>
    <xf numFmtId="10" fontId="5" fillId="3" borderId="12" applyAlignment="1" pivotButton="0" quotePrefix="0" xfId="0">
      <alignment horizontal="left"/>
    </xf>
    <xf numFmtId="0" fontId="5" fillId="3" borderId="12" applyAlignment="1" pivotButton="0" quotePrefix="0" xfId="0">
      <alignment horizontal="left"/>
    </xf>
    <xf numFmtId="164" fontId="3" fillId="2" borderId="12" applyAlignment="1" pivotButton="0" quotePrefix="0" xfId="0">
      <alignment horizontal="center" wrapText="1"/>
    </xf>
    <xf numFmtId="164" fontId="5" fillId="3" borderId="12" applyAlignment="1" pivotButton="0" quotePrefix="0" xfId="0">
      <alignment vertical="center" wrapText="1"/>
    </xf>
    <xf numFmtId="0" fontId="0" fillId="0" borderId="14" pivotButton="0" quotePrefix="0" xfId="0"/>
    <xf numFmtId="0" fontId="6" fillId="12" borderId="32" pivotButton="0" quotePrefix="0" xfId="0"/>
    <xf numFmtId="0" fontId="0" fillId="0" borderId="16" pivotButton="0" quotePrefix="0" xfId="0"/>
    <xf numFmtId="0" fontId="0" fillId="0" borderId="17" pivotButton="0" quotePrefix="0" xfId="0"/>
    <xf numFmtId="0" fontId="3" fillId="0" borderId="30" pivotButton="0" quotePrefix="0" xfId="0"/>
    <xf numFmtId="0" fontId="3" fillId="0" borderId="31" pivotButton="0" quotePrefix="0" xfId="0"/>
    <xf numFmtId="0" fontId="0" fillId="0" borderId="22" pivotButton="0" quotePrefix="0" xfId="0"/>
    <xf numFmtId="0" fontId="0" fillId="0" borderId="23" pivotButton="0" quotePrefix="0" xfId="0"/>
    <xf numFmtId="0" fontId="14" fillId="10" borderId="28" applyAlignment="1" pivotButton="0" quotePrefix="0" xfId="0">
      <alignment horizontal="center"/>
    </xf>
    <xf numFmtId="0" fontId="0" fillId="0" borderId="26" pivotButton="0" quotePrefix="0" xfId="0"/>
    <xf numFmtId="0" fontId="0" fillId="0" borderId="27" pivotButton="0" quotePrefix="0" xfId="0"/>
    <xf numFmtId="0" fontId="18" fillId="0" borderId="12" applyAlignment="1" pivotButton="0" quotePrefix="0" xfId="0">
      <alignment horizontal="center" vertical="center"/>
    </xf>
    <xf numFmtId="0" fontId="16" fillId="0" borderId="12" applyAlignment="1" pivotButton="0" quotePrefix="0" xfId="0">
      <alignment horizontal="center" vertical="center"/>
    </xf>
    <xf numFmtId="0" fontId="16" fillId="2" borderId="12" applyAlignment="1" pivotButton="0" quotePrefix="0" xfId="0">
      <alignment horizontal="center" vertical="center" wrapText="1"/>
    </xf>
    <xf numFmtId="0" fontId="23" fillId="2" borderId="12" applyAlignment="1" pivotButton="0" quotePrefix="0" xfId="0">
      <alignment horizontal="center" vertical="center"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styles" Target="styles.xml" Id="rId20" /><Relationship Type="http://schemas.openxmlformats.org/officeDocument/2006/relationships/theme" Target="theme/theme1.xml" Id="rId21" /></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sheetPr>
    <outlinePr summaryBelow="0" summaryRight="0"/>
    <pageSetUpPr/>
  </sheetPr>
  <dimension ref="B3:R26"/>
  <sheetViews>
    <sheetView workbookViewId="0">
      <selection activeCell="A1" sqref="A1"/>
    </sheetView>
  </sheetViews>
  <sheetFormatPr baseColWidth="8" defaultColWidth="14.44140625" defaultRowHeight="15" customHeight="1"/>
  <cols>
    <col width="2.5546875" customWidth="1" style="218" min="1" max="1"/>
    <col width="38.44140625" customWidth="1" style="218" min="2" max="2"/>
    <col width="14.44140625" customWidth="1" style="218" min="3" max="6"/>
    <col width="4.88671875" customWidth="1" style="218" min="7" max="7"/>
    <col width="4.109375" customWidth="1" style="218" min="13" max="13"/>
  </cols>
  <sheetData>
    <row r="3" ht="14.4" customHeight="1" s="218">
      <c r="B3" s="4" t="inlineStr">
        <is>
          <t>ORIENTAÇÕES PROJETO</t>
        </is>
      </c>
      <c r="C3" s="264" t="n"/>
      <c r="D3" s="264" t="n"/>
      <c r="E3" s="264" t="n"/>
      <c r="F3" s="265" t="n"/>
      <c r="H3" s="4" t="inlineStr">
        <is>
          <t>ORIENTAÇÕES COMPRAS</t>
        </is>
      </c>
      <c r="I3" s="264" t="n"/>
      <c r="J3" s="264" t="n"/>
      <c r="K3" s="264" t="n"/>
      <c r="L3" s="265" t="n"/>
      <c r="N3" s="4" t="inlineStr">
        <is>
          <t>ORIENTAÇÕES INSTALAÇÃO</t>
        </is>
      </c>
      <c r="O3" s="264" t="n"/>
      <c r="P3" s="264" t="n"/>
      <c r="Q3" s="264" t="n"/>
      <c r="R3" s="265" t="n"/>
    </row>
    <row r="4" ht="14.4" customHeight="1" s="218">
      <c r="B4" s="4" t="n"/>
      <c r="C4" s="266" t="n"/>
      <c r="D4" s="266" t="n"/>
      <c r="E4" s="266" t="n"/>
      <c r="F4" s="267" t="n"/>
      <c r="H4" s="4" t="n"/>
      <c r="I4" s="266" t="n"/>
      <c r="J4" s="266" t="n"/>
      <c r="K4" s="266" t="n"/>
      <c r="L4" s="267" t="n"/>
      <c r="N4" s="4" t="n"/>
      <c r="O4" s="266" t="n"/>
      <c r="P4" s="266" t="n"/>
      <c r="Q4" s="266" t="n"/>
      <c r="R4" s="267" t="n"/>
    </row>
    <row r="5" ht="14.4" customHeight="1" s="218">
      <c r="B5" s="268" t="n"/>
      <c r="F5" s="269" t="n"/>
      <c r="H5" s="268" t="n"/>
      <c r="L5" s="269" t="n"/>
      <c r="N5" s="268" t="n"/>
      <c r="R5" s="269" t="n"/>
    </row>
    <row r="6" ht="14.4" customHeight="1" s="218">
      <c r="B6" s="268" t="n"/>
      <c r="F6" s="269" t="n"/>
      <c r="H6" s="268" t="n"/>
      <c r="L6" s="269" t="n"/>
      <c r="N6" s="268" t="n"/>
      <c r="R6" s="269" t="n"/>
    </row>
    <row r="7" ht="14.4" customHeight="1" s="218">
      <c r="B7" s="268" t="n"/>
      <c r="F7" s="269" t="n"/>
      <c r="H7" s="268" t="n"/>
      <c r="L7" s="269" t="n"/>
      <c r="N7" s="268" t="n"/>
      <c r="R7" s="269" t="n"/>
    </row>
    <row r="8" ht="14.4" customHeight="1" s="218">
      <c r="B8" s="268" t="n"/>
      <c r="F8" s="269" t="n"/>
      <c r="H8" s="268" t="n"/>
      <c r="L8" s="269" t="n"/>
      <c r="N8" s="268" t="n"/>
      <c r="R8" s="269" t="n"/>
    </row>
    <row r="9" ht="14.4" customHeight="1" s="218">
      <c r="B9" s="268" t="n"/>
      <c r="F9" s="269" t="n"/>
      <c r="H9" s="268" t="n"/>
      <c r="L9" s="269" t="n"/>
      <c r="N9" s="268" t="n"/>
      <c r="R9" s="269" t="n"/>
    </row>
    <row r="10" ht="14.4" customHeight="1" s="218">
      <c r="B10" s="268" t="n"/>
      <c r="F10" s="269" t="n"/>
      <c r="H10" s="268" t="n"/>
      <c r="L10" s="269" t="n"/>
      <c r="N10" s="268" t="n"/>
      <c r="R10" s="269" t="n"/>
    </row>
    <row r="11" ht="14.4" customHeight="1" s="218">
      <c r="B11" s="268" t="n"/>
      <c r="F11" s="269" t="n"/>
      <c r="H11" s="268" t="n"/>
      <c r="L11" s="269" t="n"/>
      <c r="N11" s="268" t="n"/>
      <c r="R11" s="269" t="n"/>
    </row>
    <row r="12" ht="14.4" customHeight="1" s="218">
      <c r="B12" s="268" t="n"/>
      <c r="F12" s="269" t="n"/>
      <c r="H12" s="268" t="n"/>
      <c r="L12" s="269" t="n"/>
      <c r="N12" s="268" t="n"/>
      <c r="R12" s="269" t="n"/>
    </row>
    <row r="13" ht="14.4" customHeight="1" s="218">
      <c r="B13" s="268" t="n"/>
      <c r="F13" s="269" t="n"/>
      <c r="H13" s="268" t="n"/>
      <c r="L13" s="269" t="n"/>
      <c r="N13" s="268" t="n"/>
      <c r="R13" s="269" t="n"/>
    </row>
    <row r="14" ht="14.4" customHeight="1" s="218">
      <c r="B14" s="268" t="n"/>
      <c r="F14" s="269" t="n"/>
      <c r="H14" s="268" t="n"/>
      <c r="L14" s="269" t="n"/>
      <c r="N14" s="268" t="n"/>
      <c r="R14" s="269" t="n"/>
    </row>
    <row r="15" ht="14.4" customHeight="1" s="218">
      <c r="B15" s="268" t="n"/>
      <c r="F15" s="269" t="n"/>
      <c r="H15" s="268" t="n"/>
      <c r="L15" s="269" t="n"/>
      <c r="N15" s="268" t="n"/>
      <c r="R15" s="269" t="n"/>
    </row>
    <row r="16" ht="14.4" customHeight="1" s="218">
      <c r="B16" s="268" t="n"/>
      <c r="F16" s="269" t="n"/>
      <c r="H16" s="268" t="n"/>
      <c r="L16" s="269" t="n"/>
      <c r="N16" s="268" t="n"/>
      <c r="R16" s="269" t="n"/>
    </row>
    <row r="17" ht="14.4" customHeight="1" s="218">
      <c r="B17" s="268" t="n"/>
      <c r="F17" s="269" t="n"/>
      <c r="H17" s="268" t="n"/>
      <c r="L17" s="269" t="n"/>
      <c r="N17" s="268" t="n"/>
      <c r="R17" s="269" t="n"/>
    </row>
    <row r="18" ht="14.4" customHeight="1" s="218">
      <c r="B18" s="268" t="n"/>
      <c r="F18" s="269" t="n"/>
      <c r="H18" s="268" t="n"/>
      <c r="L18" s="269" t="n"/>
      <c r="N18" s="268" t="n"/>
      <c r="R18" s="269" t="n"/>
    </row>
    <row r="19" ht="15.75" customHeight="1" s="218">
      <c r="B19" s="268" t="n"/>
      <c r="F19" s="269" t="n"/>
      <c r="H19" s="268" t="n"/>
      <c r="L19" s="269" t="n"/>
      <c r="N19" s="268" t="n"/>
      <c r="R19" s="269" t="n"/>
    </row>
    <row r="20" ht="15.75" customHeight="1" s="218">
      <c r="B20" s="268" t="n"/>
      <c r="F20" s="269" t="n"/>
      <c r="H20" s="268" t="n"/>
      <c r="L20" s="269" t="n"/>
      <c r="N20" s="268" t="n"/>
      <c r="R20" s="269" t="n"/>
    </row>
    <row r="21" ht="15.75" customHeight="1" s="218">
      <c r="B21" s="268" t="n"/>
      <c r="F21" s="269" t="n"/>
      <c r="H21" s="268" t="n"/>
      <c r="L21" s="269" t="n"/>
      <c r="N21" s="268" t="n"/>
      <c r="R21" s="269" t="n"/>
    </row>
    <row r="22" ht="15.75" customHeight="1" s="218">
      <c r="B22" s="268" t="n"/>
      <c r="F22" s="269" t="n"/>
      <c r="H22" s="268" t="n"/>
      <c r="L22" s="269" t="n"/>
      <c r="N22" s="268" t="n"/>
      <c r="R22" s="269" t="n"/>
    </row>
    <row r="23" ht="15.75" customHeight="1" s="218">
      <c r="B23" s="268" t="n"/>
      <c r="F23" s="269" t="n"/>
      <c r="H23" s="268" t="n"/>
      <c r="L23" s="269" t="n"/>
      <c r="N23" s="268" t="n"/>
      <c r="R23" s="269" t="n"/>
    </row>
    <row r="24" ht="15.75" customHeight="1" s="218">
      <c r="B24" s="268" t="n"/>
      <c r="F24" s="269" t="n"/>
      <c r="H24" s="268" t="n"/>
      <c r="L24" s="269" t="n"/>
      <c r="N24" s="268" t="n"/>
      <c r="R24" s="269" t="n"/>
    </row>
    <row r="25" ht="15.75" customHeight="1" s="218">
      <c r="B25" s="268" t="n"/>
      <c r="F25" s="269" t="n"/>
      <c r="H25" s="268" t="n"/>
      <c r="L25" s="269" t="n"/>
      <c r="N25" s="268" t="n"/>
      <c r="R25" s="269" t="n"/>
    </row>
    <row r="26" ht="15.75" customHeight="1" s="218">
      <c r="B26" s="270" t="n"/>
      <c r="C26" s="271" t="n"/>
      <c r="D26" s="271" t="n"/>
      <c r="E26" s="271" t="n"/>
      <c r="F26" s="272" t="n"/>
      <c r="H26" s="270" t="n"/>
      <c r="I26" s="271" t="n"/>
      <c r="J26" s="271" t="n"/>
      <c r="K26" s="271" t="n"/>
      <c r="L26" s="272" t="n"/>
      <c r="N26" s="270" t="n"/>
      <c r="O26" s="271" t="n"/>
      <c r="P26" s="271" t="n"/>
      <c r="Q26" s="271" t="n"/>
      <c r="R26" s="272" t="n"/>
    </row>
    <row r="27" ht="15.75" customHeight="1" s="218"/>
    <row r="28" ht="15.75" customHeight="1" s="218"/>
    <row r="29" ht="15.75" customHeight="1" s="218"/>
    <row r="30" ht="15.75" customHeight="1" s="218"/>
    <row r="31" ht="15.75" customHeight="1" s="218"/>
    <row r="32" ht="15.75" customHeight="1" s="218"/>
    <row r="33" ht="15.75" customHeight="1" s="218"/>
    <row r="34" ht="15.75" customHeight="1" s="218"/>
    <row r="35" ht="15.75" customHeight="1" s="218"/>
    <row r="36" ht="15.75" customHeight="1" s="218"/>
    <row r="37" ht="15.75" customHeight="1" s="218"/>
    <row r="38" ht="15.75" customHeight="1" s="218"/>
    <row r="39" ht="15.75" customHeight="1" s="218"/>
    <row r="40" ht="15.75" customHeight="1" s="218"/>
    <row r="41" ht="15.75" customHeight="1" s="218"/>
    <row r="42" ht="15.75" customHeight="1" s="218"/>
    <row r="43" ht="15.75" customHeight="1" s="218"/>
    <row r="44" ht="15.75" customHeight="1" s="218"/>
    <row r="45" ht="15.75" customHeight="1" s="218"/>
    <row r="46" ht="15.75" customHeight="1" s="218"/>
    <row r="47" ht="15.75" customHeight="1" s="218"/>
    <row r="48" ht="15.75" customHeight="1" s="218"/>
    <row r="49" ht="15.75" customHeight="1" s="218"/>
    <row r="50" ht="15.75" customHeight="1" s="218"/>
    <row r="51" ht="15.75" customHeight="1" s="218"/>
    <row r="52" ht="15.75" customHeight="1" s="218"/>
    <row r="53" ht="15.75" customHeight="1" s="218"/>
    <row r="54" ht="15.75" customHeight="1" s="218"/>
    <row r="55" ht="15.75" customHeight="1" s="218"/>
    <row r="56" ht="15.75" customHeight="1" s="218"/>
    <row r="57" ht="15.75" customHeight="1" s="218"/>
    <row r="58" ht="15.75" customHeight="1" s="218"/>
    <row r="59" ht="15.75" customHeight="1" s="218"/>
    <row r="60" ht="15.75" customHeight="1" s="218"/>
    <row r="61" ht="15.75" customHeight="1" s="218"/>
    <row r="62" ht="15.75" customHeight="1" s="218"/>
    <row r="63" ht="15.75" customHeight="1" s="218"/>
    <row r="64" ht="15.75" customHeight="1" s="218"/>
    <row r="65" ht="15.75" customHeight="1" s="218"/>
    <row r="66" ht="15.75" customHeight="1" s="218"/>
    <row r="67" ht="15.75" customHeight="1" s="218"/>
    <row r="68" ht="15.75" customHeight="1" s="218"/>
    <row r="69" ht="15.75" customHeight="1" s="218"/>
    <row r="70" ht="15.75" customHeight="1" s="218"/>
    <row r="71" ht="15.75" customHeight="1" s="218"/>
    <row r="72" ht="15.75" customHeight="1" s="218"/>
    <row r="73" ht="15.75" customHeight="1" s="218"/>
    <row r="74" ht="15.75" customHeight="1" s="218"/>
    <row r="75" ht="15.75" customHeight="1" s="218"/>
    <row r="76" ht="15.75" customHeight="1" s="218"/>
    <row r="77" ht="15.75" customHeight="1" s="218"/>
    <row r="78" ht="15.75" customHeight="1" s="218"/>
    <row r="79" ht="15.75" customHeight="1" s="218"/>
    <row r="80" ht="15.75" customHeight="1" s="218"/>
    <row r="81" ht="15.75" customHeight="1" s="218"/>
    <row r="82" ht="15.75" customHeight="1" s="218"/>
    <row r="83" ht="15.75" customHeight="1" s="218"/>
    <row r="84" ht="15.75" customHeight="1" s="218"/>
    <row r="85" ht="15.75" customHeight="1" s="218"/>
    <row r="86" ht="15.75" customHeight="1" s="218"/>
    <row r="87" ht="15.75" customHeight="1" s="218"/>
    <row r="88" ht="15.75" customHeight="1" s="218"/>
    <row r="89" ht="15.75" customHeight="1" s="218"/>
    <row r="90" ht="15.75" customHeight="1" s="218"/>
    <row r="91" ht="15.75" customHeight="1" s="218"/>
    <row r="92" ht="15.75" customHeight="1" s="218"/>
    <row r="93" ht="15.75" customHeight="1" s="218"/>
    <row r="94" ht="15.75" customHeight="1" s="218"/>
    <row r="95" ht="15.75" customHeight="1" s="218"/>
    <row r="96" ht="15.75" customHeight="1" s="218"/>
    <row r="97" ht="15.75" customHeight="1" s="218"/>
    <row r="98" ht="15.75" customHeight="1" s="218"/>
    <row r="99" ht="15.75" customHeight="1" s="218"/>
    <row r="100" ht="15.75" customHeight="1" s="218"/>
    <row r="101" ht="15.75" customHeight="1" s="218"/>
    <row r="102" ht="15.75" customHeight="1" s="218"/>
    <row r="103" ht="15.75" customHeight="1" s="218"/>
    <row r="104" ht="15.75" customHeight="1" s="218"/>
    <row r="105" ht="15.75" customHeight="1" s="218"/>
    <row r="106" ht="15.75" customHeight="1" s="218"/>
    <row r="107" ht="15.75" customHeight="1" s="218"/>
    <row r="108" ht="15.75" customHeight="1" s="218"/>
    <row r="109" ht="15.75" customHeight="1" s="218"/>
    <row r="110" ht="15.75" customHeight="1" s="218"/>
    <row r="111" ht="15.75" customHeight="1" s="218"/>
    <row r="112" ht="15.75" customHeight="1" s="218"/>
    <row r="113" ht="15.75" customHeight="1" s="218"/>
    <row r="114" ht="15.75" customHeight="1" s="218"/>
    <row r="115" ht="15.75" customHeight="1" s="218"/>
    <row r="116" ht="15.75" customHeight="1" s="218"/>
    <row r="117" ht="15.75" customHeight="1" s="218"/>
    <row r="118" ht="15.75" customHeight="1" s="218"/>
    <row r="119" ht="15.75" customHeight="1" s="218"/>
    <row r="120" ht="15.75" customHeight="1" s="218"/>
    <row r="121" ht="15.75" customHeight="1" s="218"/>
    <row r="122" ht="15.75" customHeight="1" s="218"/>
    <row r="123" ht="15.75" customHeight="1" s="218"/>
    <row r="124" ht="15.75" customHeight="1" s="218"/>
    <row r="125" ht="15.75" customHeight="1" s="218"/>
    <row r="126" ht="15.75" customHeight="1" s="218"/>
    <row r="127" ht="15.75" customHeight="1" s="218"/>
    <row r="128" ht="15.75" customHeight="1" s="218"/>
    <row r="129" ht="15.75" customHeight="1" s="218"/>
    <row r="130" ht="15.75" customHeight="1" s="218"/>
    <row r="131" ht="15.75" customHeight="1" s="218"/>
    <row r="132" ht="15.75" customHeight="1" s="218"/>
    <row r="133" ht="15.75" customHeight="1" s="218"/>
    <row r="134" ht="15.75" customHeight="1" s="218"/>
    <row r="135" ht="15.75" customHeight="1" s="218"/>
    <row r="136" ht="15.75" customHeight="1" s="218"/>
    <row r="137" ht="15.75" customHeight="1" s="218"/>
    <row r="138" ht="15.75" customHeight="1" s="218"/>
    <row r="139" ht="15.75" customHeight="1" s="218"/>
    <row r="140" ht="15.75" customHeight="1" s="218"/>
    <row r="141" ht="15.75" customHeight="1" s="218"/>
    <row r="142" ht="15.75" customHeight="1" s="218"/>
    <row r="143" ht="15.75" customHeight="1" s="218"/>
    <row r="144" ht="15.75" customHeight="1" s="218"/>
    <row r="145" ht="15.75" customHeight="1" s="218"/>
    <row r="146" ht="15.75" customHeight="1" s="218"/>
    <row r="147" ht="15.75" customHeight="1" s="218"/>
    <row r="148" ht="15.75" customHeight="1" s="218"/>
    <row r="149" ht="15.75" customHeight="1" s="218"/>
    <row r="150" ht="15.75" customHeight="1" s="218"/>
    <row r="151" ht="15.75" customHeight="1" s="218"/>
    <row r="152" ht="15.75" customHeight="1" s="218"/>
    <row r="153" ht="15.75" customHeight="1" s="218"/>
    <row r="154" ht="15.75" customHeight="1" s="218"/>
    <row r="155" ht="15.75" customHeight="1" s="218"/>
    <row r="156" ht="15.75" customHeight="1" s="218"/>
    <row r="157" ht="15.75" customHeight="1" s="218"/>
    <row r="158" ht="15.75" customHeight="1" s="218"/>
    <row r="159" ht="15.75" customHeight="1" s="218"/>
    <row r="160" ht="15.75" customHeight="1" s="218"/>
    <row r="161" ht="15.75" customHeight="1" s="218"/>
    <row r="162" ht="15.75" customHeight="1" s="218"/>
    <row r="163" ht="15.75" customHeight="1" s="218"/>
    <row r="164" ht="15.75" customHeight="1" s="218"/>
    <row r="165" ht="15.75" customHeight="1" s="218"/>
    <row r="166" ht="15.75" customHeight="1" s="218"/>
    <row r="167" ht="15.75" customHeight="1" s="218"/>
    <row r="168" ht="15.75" customHeight="1" s="218"/>
    <row r="169" ht="15.75" customHeight="1" s="218"/>
    <row r="170" ht="15.75" customHeight="1" s="218"/>
    <row r="171" ht="15.75" customHeight="1" s="218"/>
    <row r="172" ht="15.75" customHeight="1" s="218"/>
    <row r="173" ht="15.75" customHeight="1" s="218"/>
    <row r="174" ht="15.75" customHeight="1" s="218"/>
    <row r="175" ht="15.75" customHeight="1" s="218"/>
    <row r="176" ht="15.75" customHeight="1" s="218"/>
    <row r="177" ht="15.75" customHeight="1" s="218"/>
    <row r="178" ht="15.75" customHeight="1" s="218"/>
    <row r="179" ht="15.75" customHeight="1" s="218"/>
    <row r="180" ht="15.75" customHeight="1" s="218"/>
    <row r="181" ht="15.75" customHeight="1" s="218"/>
    <row r="182" ht="15.75" customHeight="1" s="218"/>
    <row r="183" ht="15.75" customHeight="1" s="218"/>
    <row r="184" ht="15.75" customHeight="1" s="218"/>
    <row r="185" ht="15.75" customHeight="1" s="218"/>
    <row r="186" ht="15.75" customHeight="1" s="218"/>
    <row r="187" ht="15.75" customHeight="1" s="218"/>
    <row r="188" ht="15.75" customHeight="1" s="218"/>
    <row r="189" ht="15.75" customHeight="1" s="218"/>
    <row r="190" ht="15.75" customHeight="1" s="218"/>
    <row r="191" ht="15.75" customHeight="1" s="218"/>
    <row r="192" ht="15.75" customHeight="1" s="218"/>
    <row r="193" ht="15.75" customHeight="1" s="218"/>
    <row r="194" ht="15.75" customHeight="1" s="218"/>
    <row r="195" ht="15.75" customHeight="1" s="218"/>
    <row r="196" ht="15.75" customHeight="1" s="218"/>
    <row r="197" ht="15.75" customHeight="1" s="218"/>
    <row r="198" ht="15.75" customHeight="1" s="218"/>
    <row r="199" ht="15.75" customHeight="1" s="218"/>
    <row r="200" ht="15.75" customHeight="1" s="218"/>
    <row r="201" ht="15.75" customHeight="1" s="218"/>
    <row r="202" ht="15.75" customHeight="1" s="218"/>
    <row r="203" ht="15.75" customHeight="1" s="218"/>
    <row r="204" ht="15.75" customHeight="1" s="218"/>
    <row r="205" ht="15.75" customHeight="1" s="218"/>
    <row r="206" ht="15.75" customHeight="1" s="218"/>
    <row r="207" ht="15.75" customHeight="1" s="218"/>
    <row r="208" ht="15.75" customHeight="1" s="218"/>
    <row r="209" ht="15.75" customHeight="1" s="218"/>
    <row r="210" ht="15.75" customHeight="1" s="218"/>
    <row r="211" ht="15.75" customHeight="1" s="218"/>
    <row r="212" ht="15.75" customHeight="1" s="218"/>
    <row r="213" ht="15.75" customHeight="1" s="218"/>
    <row r="214" ht="15.75" customHeight="1" s="218"/>
    <row r="215" ht="15.75" customHeight="1" s="218"/>
    <row r="216" ht="15.75" customHeight="1" s="218"/>
    <row r="217" ht="15.75" customHeight="1" s="218"/>
    <row r="218" ht="15.75" customHeight="1" s="218"/>
    <row r="219" ht="15.75" customHeight="1" s="218"/>
    <row r="220" ht="15.75" customHeight="1" s="218"/>
    <row r="221" ht="15.75" customHeight="1" s="218"/>
    <row r="222" ht="15.75" customHeight="1" s="218"/>
    <row r="223" ht="15.75" customHeight="1" s="218"/>
    <row r="224" ht="15.75" customHeight="1" s="218"/>
    <row r="225" ht="15.75" customHeight="1" s="218"/>
    <row r="226" ht="15.75" customHeight="1" s="218"/>
    <row r="227" ht="15.75" customHeight="1" s="218"/>
    <row r="228" ht="15.75" customHeight="1" s="218"/>
    <row r="229" ht="15.75" customHeight="1" s="218"/>
    <row r="230" ht="15.75" customHeight="1" s="218"/>
    <row r="231" ht="15.75" customHeight="1" s="218"/>
    <row r="232" ht="15.75" customHeight="1" s="218"/>
    <row r="233" ht="15.75" customHeight="1" s="218"/>
    <row r="234" ht="15.75" customHeight="1" s="218"/>
    <row r="235" ht="15.75" customHeight="1" s="218"/>
    <row r="236" ht="15.75" customHeight="1" s="218"/>
    <row r="237" ht="15.75" customHeight="1" s="218"/>
    <row r="238" ht="15.75" customHeight="1" s="218"/>
    <row r="239" ht="15.75" customHeight="1" s="218"/>
    <row r="240" ht="15.75" customHeight="1" s="218"/>
    <row r="241" ht="15.75" customHeight="1" s="218"/>
    <row r="242" ht="15.75" customHeight="1" s="218"/>
    <row r="243" ht="15.75" customHeight="1" s="218"/>
    <row r="244" ht="15.75" customHeight="1" s="218"/>
    <row r="245" ht="15.75" customHeight="1" s="218"/>
    <row r="246" ht="15.75" customHeight="1" s="218"/>
    <row r="247" ht="15.75" customHeight="1" s="218"/>
    <row r="248" ht="15.75" customHeight="1" s="218"/>
    <row r="249" ht="15.75" customHeight="1" s="218"/>
    <row r="250" ht="15.75" customHeight="1" s="218"/>
    <row r="251" ht="15.75" customHeight="1" s="218"/>
    <row r="252" ht="15.75" customHeight="1" s="218"/>
    <row r="253" ht="15.75" customHeight="1" s="218"/>
    <row r="254" ht="15.75" customHeight="1" s="218"/>
    <row r="255" ht="15.75" customHeight="1" s="218"/>
    <row r="256" ht="15.75" customHeight="1" s="218"/>
    <row r="257" ht="15.75" customHeight="1" s="218"/>
    <row r="258" ht="15.75" customHeight="1" s="218"/>
    <row r="259" ht="15.75" customHeight="1" s="218"/>
    <row r="260" ht="15.75" customHeight="1" s="218"/>
    <row r="261" ht="15.75" customHeight="1" s="218"/>
    <row r="262" ht="15.75" customHeight="1" s="218"/>
    <row r="263" ht="15.75" customHeight="1" s="218"/>
    <row r="264" ht="15.75" customHeight="1" s="218"/>
    <row r="265" ht="15.75" customHeight="1" s="218"/>
    <row r="266" ht="15.75" customHeight="1" s="218"/>
    <row r="267" ht="15.75" customHeight="1" s="218"/>
    <row r="268" ht="15.75" customHeight="1" s="218"/>
    <row r="269" ht="15.75" customHeight="1" s="218"/>
    <row r="270" ht="15.75" customHeight="1" s="218"/>
    <row r="271" ht="15.75" customHeight="1" s="218"/>
    <row r="272" ht="15.75" customHeight="1" s="218"/>
    <row r="273" ht="15.75" customHeight="1" s="218"/>
    <row r="274" ht="15.75" customHeight="1" s="218"/>
    <row r="275" ht="15.75" customHeight="1" s="218"/>
    <row r="276" ht="15.75" customHeight="1" s="218"/>
    <row r="277" ht="15.75" customHeight="1" s="218"/>
    <row r="278" ht="15.75" customHeight="1" s="218"/>
    <row r="279" ht="15.75" customHeight="1" s="218"/>
    <row r="280" ht="15.75" customHeight="1" s="218"/>
    <row r="281" ht="15.75" customHeight="1" s="218"/>
    <row r="282" ht="15.75" customHeight="1" s="218"/>
    <row r="283" ht="15.75" customHeight="1" s="218"/>
    <row r="284" ht="15.75" customHeight="1" s="218"/>
    <row r="285" ht="15.75" customHeight="1" s="218"/>
    <row r="286" ht="15.75" customHeight="1" s="218"/>
    <row r="287" ht="15.75" customHeight="1" s="218"/>
    <row r="288" ht="15.75" customHeight="1" s="218"/>
    <row r="289" ht="15.75" customHeight="1" s="218"/>
    <row r="290" ht="15.75" customHeight="1" s="218"/>
    <row r="291" ht="15.75" customHeight="1" s="218"/>
    <row r="292" ht="15.75" customHeight="1" s="218"/>
    <row r="293" ht="15.75" customHeight="1" s="218"/>
    <row r="294" ht="15.75" customHeight="1" s="218"/>
    <row r="295" ht="15.75" customHeight="1" s="218"/>
    <row r="296" ht="15.75" customHeight="1" s="218"/>
    <row r="297" ht="15.75" customHeight="1" s="218"/>
    <row r="298" ht="15.75" customHeight="1" s="218"/>
    <row r="299" ht="15.75" customHeight="1" s="218"/>
    <row r="300" ht="15.75" customHeight="1" s="218"/>
    <row r="301" ht="15.75" customHeight="1" s="218"/>
    <row r="302" ht="15.75" customHeight="1" s="218"/>
    <row r="303" ht="15.75" customHeight="1" s="218"/>
    <row r="304" ht="15.75" customHeight="1" s="218"/>
    <row r="305" ht="15.75" customHeight="1" s="218"/>
    <row r="306" ht="15.75" customHeight="1" s="218"/>
    <row r="307" ht="15.75" customHeight="1" s="218"/>
    <row r="308" ht="15.75" customHeight="1" s="218"/>
    <row r="309" ht="15.75" customHeight="1" s="218"/>
    <row r="310" ht="15.75" customHeight="1" s="218"/>
    <row r="311" ht="15.75" customHeight="1" s="218"/>
    <row r="312" ht="15.75" customHeight="1" s="218"/>
    <row r="313" ht="15.75" customHeight="1" s="218"/>
    <row r="314" ht="15.75" customHeight="1" s="218"/>
    <row r="315" ht="15.75" customHeight="1" s="218"/>
    <row r="316" ht="15.75" customHeight="1" s="218"/>
    <row r="317" ht="15.75" customHeight="1" s="218"/>
    <row r="318" ht="15.75" customHeight="1" s="218"/>
    <row r="319" ht="15.75" customHeight="1" s="218"/>
    <row r="320" ht="15.75" customHeight="1" s="218"/>
    <row r="321" ht="15.75" customHeight="1" s="218"/>
    <row r="322" ht="15.75" customHeight="1" s="218"/>
    <row r="323" ht="15.75" customHeight="1" s="218"/>
    <row r="324" ht="15.75" customHeight="1" s="218"/>
    <row r="325" ht="15.75" customHeight="1" s="218"/>
    <row r="326" ht="15.75" customHeight="1" s="218"/>
    <row r="327" ht="15.75" customHeight="1" s="218"/>
    <row r="328" ht="15.75" customHeight="1" s="218"/>
    <row r="329" ht="15.75" customHeight="1" s="218"/>
    <row r="330" ht="15.75" customHeight="1" s="218"/>
    <row r="331" ht="15.75" customHeight="1" s="218"/>
    <row r="332" ht="15.75" customHeight="1" s="218"/>
    <row r="333" ht="15.75" customHeight="1" s="218"/>
    <row r="334" ht="15.75" customHeight="1" s="218"/>
    <row r="335" ht="15.75" customHeight="1" s="218"/>
    <row r="336" ht="15.75" customHeight="1" s="218"/>
    <row r="337" ht="15.75" customHeight="1" s="218"/>
    <row r="338" ht="15.75" customHeight="1" s="218"/>
    <row r="339" ht="15.75" customHeight="1" s="218"/>
    <row r="340" ht="15.75" customHeight="1" s="218"/>
    <row r="341" ht="15.75" customHeight="1" s="218"/>
    <row r="342" ht="15.75" customHeight="1" s="218"/>
    <row r="343" ht="15.75" customHeight="1" s="218"/>
    <row r="344" ht="15.75" customHeight="1" s="218"/>
    <row r="345" ht="15.75" customHeight="1" s="218"/>
    <row r="346" ht="15.75" customHeight="1" s="218"/>
    <row r="347" ht="15.75" customHeight="1" s="218"/>
    <row r="348" ht="15.75" customHeight="1" s="218"/>
    <row r="349" ht="15.75" customHeight="1" s="218"/>
    <row r="350" ht="15.75" customHeight="1" s="218"/>
    <row r="351" ht="15.75" customHeight="1" s="218"/>
    <row r="352" ht="15.75" customHeight="1" s="218"/>
    <row r="353" ht="15.75" customHeight="1" s="218"/>
    <row r="354" ht="15.75" customHeight="1" s="218"/>
    <row r="355" ht="15.75" customHeight="1" s="218"/>
    <row r="356" ht="15.75" customHeight="1" s="218"/>
    <row r="357" ht="15.75" customHeight="1" s="218"/>
    <row r="358" ht="15.75" customHeight="1" s="218"/>
    <row r="359" ht="15.75" customHeight="1" s="218"/>
    <row r="360" ht="15.75" customHeight="1" s="218"/>
    <row r="361" ht="15.75" customHeight="1" s="218"/>
    <row r="362" ht="15.75" customHeight="1" s="218"/>
    <row r="363" ht="15.75" customHeight="1" s="218"/>
    <row r="364" ht="15.75" customHeight="1" s="218"/>
    <row r="365" ht="15.75" customHeight="1" s="218"/>
    <row r="366" ht="15.75" customHeight="1" s="218"/>
    <row r="367" ht="15.75" customHeight="1" s="218"/>
    <row r="368" ht="15.75" customHeight="1" s="218"/>
    <row r="369" ht="15.75" customHeight="1" s="218"/>
    <row r="370" ht="15.75" customHeight="1" s="218"/>
    <row r="371" ht="15.75" customHeight="1" s="218"/>
    <row r="372" ht="15.75" customHeight="1" s="218"/>
    <row r="373" ht="15.75" customHeight="1" s="218"/>
    <row r="374" ht="15.75" customHeight="1" s="218"/>
    <row r="375" ht="15.75" customHeight="1" s="218"/>
    <row r="376" ht="15.75" customHeight="1" s="218"/>
    <row r="377" ht="15.75" customHeight="1" s="218"/>
    <row r="378" ht="15.75" customHeight="1" s="218"/>
    <row r="379" ht="15.75" customHeight="1" s="218"/>
    <row r="380" ht="15.75" customHeight="1" s="218"/>
    <row r="381" ht="15.75" customHeight="1" s="218"/>
    <row r="382" ht="15.75" customHeight="1" s="218"/>
    <row r="383" ht="15.75" customHeight="1" s="218"/>
    <row r="384" ht="15.75" customHeight="1" s="218"/>
    <row r="385" ht="15.75" customHeight="1" s="218"/>
    <row r="386" ht="15.75" customHeight="1" s="218"/>
    <row r="387" ht="15.75" customHeight="1" s="218"/>
    <row r="388" ht="15.75" customHeight="1" s="218"/>
    <row r="389" ht="15.75" customHeight="1" s="218"/>
    <row r="390" ht="15.75" customHeight="1" s="218"/>
    <row r="391" ht="15.75" customHeight="1" s="218"/>
    <row r="392" ht="15.75" customHeight="1" s="218"/>
    <row r="393" ht="15.75" customHeight="1" s="218"/>
    <row r="394" ht="15.75" customHeight="1" s="218"/>
    <row r="395" ht="15.75" customHeight="1" s="218"/>
    <row r="396" ht="15.75" customHeight="1" s="218"/>
    <row r="397" ht="15.75" customHeight="1" s="218"/>
    <row r="398" ht="15.75" customHeight="1" s="218"/>
    <row r="399" ht="15.75" customHeight="1" s="218"/>
    <row r="400" ht="15.75" customHeight="1" s="218"/>
    <row r="401" ht="15.75" customHeight="1" s="218"/>
    <row r="402" ht="15.75" customHeight="1" s="218"/>
    <row r="403" ht="15.75" customHeight="1" s="218"/>
    <row r="404" ht="15.75" customHeight="1" s="218"/>
    <row r="405" ht="15.75" customHeight="1" s="218"/>
    <row r="406" ht="15.75" customHeight="1" s="218"/>
    <row r="407" ht="15.75" customHeight="1" s="218"/>
    <row r="408" ht="15.75" customHeight="1" s="218"/>
    <row r="409" ht="15.75" customHeight="1" s="218"/>
    <row r="410" ht="15.75" customHeight="1" s="218"/>
    <row r="411" ht="15.75" customHeight="1" s="218"/>
    <row r="412" ht="15.75" customHeight="1" s="218"/>
    <row r="413" ht="15.75" customHeight="1" s="218"/>
    <row r="414" ht="15.75" customHeight="1" s="218"/>
    <row r="415" ht="15.75" customHeight="1" s="218"/>
    <row r="416" ht="15.75" customHeight="1" s="218"/>
    <row r="417" ht="15.75" customHeight="1" s="218"/>
    <row r="418" ht="15.75" customHeight="1" s="218"/>
    <row r="419" ht="15.75" customHeight="1" s="218"/>
    <row r="420" ht="15.75" customHeight="1" s="218"/>
    <row r="421" ht="15.75" customHeight="1" s="218"/>
    <row r="422" ht="15.75" customHeight="1" s="218"/>
    <row r="423" ht="15.75" customHeight="1" s="218"/>
    <row r="424" ht="15.75" customHeight="1" s="218"/>
    <row r="425" ht="15.75" customHeight="1" s="218"/>
    <row r="426" ht="15.75" customHeight="1" s="218"/>
    <row r="427" ht="15.75" customHeight="1" s="218"/>
    <row r="428" ht="15.75" customHeight="1" s="218"/>
    <row r="429" ht="15.75" customHeight="1" s="218"/>
    <row r="430" ht="15.75" customHeight="1" s="218"/>
    <row r="431" ht="15.75" customHeight="1" s="218"/>
    <row r="432" ht="15.75" customHeight="1" s="218"/>
    <row r="433" ht="15.75" customHeight="1" s="218"/>
    <row r="434" ht="15.75" customHeight="1" s="218"/>
    <row r="435" ht="15.75" customHeight="1" s="218"/>
    <row r="436" ht="15.75" customHeight="1" s="218"/>
    <row r="437" ht="15.75" customHeight="1" s="218"/>
    <row r="438" ht="15.75" customHeight="1" s="218"/>
    <row r="439" ht="15.75" customHeight="1" s="218"/>
    <row r="440" ht="15.75" customHeight="1" s="218"/>
    <row r="441" ht="15.75" customHeight="1" s="218"/>
    <row r="442" ht="15.75" customHeight="1" s="218"/>
    <row r="443" ht="15.75" customHeight="1" s="218"/>
    <row r="444" ht="15.75" customHeight="1" s="218"/>
    <row r="445" ht="15.75" customHeight="1" s="218"/>
    <row r="446" ht="15.75" customHeight="1" s="218"/>
    <row r="447" ht="15.75" customHeight="1" s="218"/>
    <row r="448" ht="15.75" customHeight="1" s="218"/>
    <row r="449" ht="15.75" customHeight="1" s="218"/>
    <row r="450" ht="15.75" customHeight="1" s="218"/>
    <row r="451" ht="15.75" customHeight="1" s="218"/>
    <row r="452" ht="15.75" customHeight="1" s="218"/>
    <row r="453" ht="15.75" customHeight="1" s="218"/>
    <row r="454" ht="15.75" customHeight="1" s="218"/>
    <row r="455" ht="15.75" customHeight="1" s="218"/>
    <row r="456" ht="15.75" customHeight="1" s="218"/>
    <row r="457" ht="15.75" customHeight="1" s="218"/>
    <row r="458" ht="15.75" customHeight="1" s="218"/>
    <row r="459" ht="15.75" customHeight="1" s="218"/>
    <row r="460" ht="15.75" customHeight="1" s="218"/>
    <row r="461" ht="15.75" customHeight="1" s="218"/>
    <row r="462" ht="15.75" customHeight="1" s="218"/>
    <row r="463" ht="15.75" customHeight="1" s="218"/>
    <row r="464" ht="15.75" customHeight="1" s="218"/>
    <row r="465" ht="15.75" customHeight="1" s="218"/>
    <row r="466" ht="15.75" customHeight="1" s="218"/>
    <row r="467" ht="15.75" customHeight="1" s="218"/>
    <row r="468" ht="15.75" customHeight="1" s="218"/>
    <row r="469" ht="15.75" customHeight="1" s="218"/>
    <row r="470" ht="15.75" customHeight="1" s="218"/>
    <row r="471" ht="15.75" customHeight="1" s="218"/>
    <row r="472" ht="15.75" customHeight="1" s="218"/>
    <row r="473" ht="15.75" customHeight="1" s="218"/>
    <row r="474" ht="15.75" customHeight="1" s="218"/>
    <row r="475" ht="15.75" customHeight="1" s="218"/>
    <row r="476" ht="15.75" customHeight="1" s="218"/>
    <row r="477" ht="15.75" customHeight="1" s="218"/>
    <row r="478" ht="15.75" customHeight="1" s="218"/>
    <row r="479" ht="15.75" customHeight="1" s="218"/>
    <row r="480" ht="15.75" customHeight="1" s="218"/>
    <row r="481" ht="15.75" customHeight="1" s="218"/>
    <row r="482" ht="15.75" customHeight="1" s="218"/>
    <row r="483" ht="15.75" customHeight="1" s="218"/>
    <row r="484" ht="15.75" customHeight="1" s="218"/>
    <row r="485" ht="15.75" customHeight="1" s="218"/>
    <row r="486" ht="15.75" customHeight="1" s="218"/>
    <row r="487" ht="15.75" customHeight="1" s="218"/>
    <row r="488" ht="15.75" customHeight="1" s="218"/>
    <row r="489" ht="15.75" customHeight="1" s="218"/>
    <row r="490" ht="15.75" customHeight="1" s="218"/>
    <row r="491" ht="15.75" customHeight="1" s="218"/>
    <row r="492" ht="15.75" customHeight="1" s="218"/>
    <row r="493" ht="15.75" customHeight="1" s="218"/>
    <row r="494" ht="15.75" customHeight="1" s="218"/>
    <row r="495" ht="15.75" customHeight="1" s="218"/>
    <row r="496" ht="15.75" customHeight="1" s="218"/>
    <row r="497" ht="15.75" customHeight="1" s="218"/>
    <row r="498" ht="15.75" customHeight="1" s="218"/>
    <row r="499" ht="15.75" customHeight="1" s="218"/>
    <row r="500" ht="15.75" customHeight="1" s="218"/>
    <row r="501" ht="15.75" customHeight="1" s="218"/>
    <row r="502" ht="15.75" customHeight="1" s="218"/>
    <row r="503" ht="15.75" customHeight="1" s="218"/>
    <row r="504" ht="15.75" customHeight="1" s="218"/>
    <row r="505" ht="15.75" customHeight="1" s="218"/>
    <row r="506" ht="15.75" customHeight="1" s="218"/>
    <row r="507" ht="15.75" customHeight="1" s="218"/>
    <row r="508" ht="15.75" customHeight="1" s="218"/>
    <row r="509" ht="15.75" customHeight="1" s="218"/>
    <row r="510" ht="15.75" customHeight="1" s="218"/>
    <row r="511" ht="15.75" customHeight="1" s="218"/>
    <row r="512" ht="15.75" customHeight="1" s="218"/>
    <row r="513" ht="15.75" customHeight="1" s="218"/>
    <row r="514" ht="15.75" customHeight="1" s="218"/>
    <row r="515" ht="15.75" customHeight="1" s="218"/>
    <row r="516" ht="15.75" customHeight="1" s="218"/>
    <row r="517" ht="15.75" customHeight="1" s="218"/>
    <row r="518" ht="15.75" customHeight="1" s="218"/>
    <row r="519" ht="15.75" customHeight="1" s="218"/>
    <row r="520" ht="15.75" customHeight="1" s="218"/>
    <row r="521" ht="15.75" customHeight="1" s="218"/>
    <row r="522" ht="15.75" customHeight="1" s="218"/>
    <row r="523" ht="15.75" customHeight="1" s="218"/>
    <row r="524" ht="15.75" customHeight="1" s="218"/>
    <row r="525" ht="15.75" customHeight="1" s="218"/>
    <row r="526" ht="15.75" customHeight="1" s="218"/>
    <row r="527" ht="15.75" customHeight="1" s="218"/>
    <row r="528" ht="15.75" customHeight="1" s="218"/>
    <row r="529" ht="15.75" customHeight="1" s="218"/>
    <row r="530" ht="15.75" customHeight="1" s="218"/>
    <row r="531" ht="15.75" customHeight="1" s="218"/>
    <row r="532" ht="15.75" customHeight="1" s="218"/>
    <row r="533" ht="15.75" customHeight="1" s="218"/>
    <row r="534" ht="15.75" customHeight="1" s="218"/>
    <row r="535" ht="15.75" customHeight="1" s="218"/>
    <row r="536" ht="15.75" customHeight="1" s="218"/>
    <row r="537" ht="15.75" customHeight="1" s="218"/>
    <row r="538" ht="15.75" customHeight="1" s="218"/>
    <row r="539" ht="15.75" customHeight="1" s="218"/>
    <row r="540" ht="15.75" customHeight="1" s="218"/>
    <row r="541" ht="15.75" customHeight="1" s="218"/>
    <row r="542" ht="15.75" customHeight="1" s="218"/>
    <row r="543" ht="15.75" customHeight="1" s="218"/>
    <row r="544" ht="15.75" customHeight="1" s="218"/>
    <row r="545" ht="15.75" customHeight="1" s="218"/>
    <row r="546" ht="15.75" customHeight="1" s="218"/>
    <row r="547" ht="15.75" customHeight="1" s="218"/>
    <row r="548" ht="15.75" customHeight="1" s="218"/>
    <row r="549" ht="15.75" customHeight="1" s="218"/>
    <row r="550" ht="15.75" customHeight="1" s="218"/>
    <row r="551" ht="15.75" customHeight="1" s="218"/>
    <row r="552" ht="15.75" customHeight="1" s="218"/>
    <row r="553" ht="15.75" customHeight="1" s="218"/>
    <row r="554" ht="15.75" customHeight="1" s="218"/>
    <row r="555" ht="15.75" customHeight="1" s="218"/>
    <row r="556" ht="15.75" customHeight="1" s="218"/>
    <row r="557" ht="15.75" customHeight="1" s="218"/>
    <row r="558" ht="15.75" customHeight="1" s="218"/>
    <row r="559" ht="15.75" customHeight="1" s="218"/>
    <row r="560" ht="15.75" customHeight="1" s="218"/>
    <row r="561" ht="15.75" customHeight="1" s="218"/>
    <row r="562" ht="15.75" customHeight="1" s="218"/>
    <row r="563" ht="15.75" customHeight="1" s="218"/>
    <row r="564" ht="15.75" customHeight="1" s="218"/>
    <row r="565" ht="15.75" customHeight="1" s="218"/>
    <row r="566" ht="15.75" customHeight="1" s="218"/>
    <row r="567" ht="15.75" customHeight="1" s="218"/>
    <row r="568" ht="15.75" customHeight="1" s="218"/>
    <row r="569" ht="15.75" customHeight="1" s="218"/>
    <row r="570" ht="15.75" customHeight="1" s="218"/>
    <row r="571" ht="15.75" customHeight="1" s="218"/>
    <row r="572" ht="15.75" customHeight="1" s="218"/>
    <row r="573" ht="15.75" customHeight="1" s="218"/>
    <row r="574" ht="15.75" customHeight="1" s="218"/>
    <row r="575" ht="15.75" customHeight="1" s="218"/>
    <row r="576" ht="15.75" customHeight="1" s="218"/>
    <row r="577" ht="15.75" customHeight="1" s="218"/>
    <row r="578" ht="15.75" customHeight="1" s="218"/>
    <row r="579" ht="15.75" customHeight="1" s="218"/>
    <row r="580" ht="15.75" customHeight="1" s="218"/>
    <row r="581" ht="15.75" customHeight="1" s="218"/>
    <row r="582" ht="15.75" customHeight="1" s="218"/>
    <row r="583" ht="15.75" customHeight="1" s="218"/>
    <row r="584" ht="15.75" customHeight="1" s="218"/>
    <row r="585" ht="15.75" customHeight="1" s="218"/>
    <row r="586" ht="15.75" customHeight="1" s="218"/>
    <row r="587" ht="15.75" customHeight="1" s="218"/>
    <row r="588" ht="15.75" customHeight="1" s="218"/>
    <row r="589" ht="15.75" customHeight="1" s="218"/>
    <row r="590" ht="15.75" customHeight="1" s="218"/>
    <row r="591" ht="15.75" customHeight="1" s="218"/>
    <row r="592" ht="15.75" customHeight="1" s="218"/>
    <row r="593" ht="15.75" customHeight="1" s="218"/>
    <row r="594" ht="15.75" customHeight="1" s="218"/>
    <row r="595" ht="15.75" customHeight="1" s="218"/>
    <row r="596" ht="15.75" customHeight="1" s="218"/>
    <row r="597" ht="15.75" customHeight="1" s="218"/>
    <row r="598" ht="15.75" customHeight="1" s="218"/>
    <row r="599" ht="15.75" customHeight="1" s="218"/>
    <row r="600" ht="15.75" customHeight="1" s="218"/>
    <row r="601" ht="15.75" customHeight="1" s="218"/>
    <row r="602" ht="15.75" customHeight="1" s="218"/>
    <row r="603" ht="15.75" customHeight="1" s="218"/>
    <row r="604" ht="15.75" customHeight="1" s="218"/>
    <row r="605" ht="15.75" customHeight="1" s="218"/>
    <row r="606" ht="15.75" customHeight="1" s="218"/>
    <row r="607" ht="15.75" customHeight="1" s="218"/>
    <row r="608" ht="15.75" customHeight="1" s="218"/>
    <row r="609" ht="15.75" customHeight="1" s="218"/>
    <row r="610" ht="15.75" customHeight="1" s="218"/>
    <row r="611" ht="15.75" customHeight="1" s="218"/>
    <row r="612" ht="15.75" customHeight="1" s="218"/>
    <row r="613" ht="15.75" customHeight="1" s="218"/>
    <row r="614" ht="15.75" customHeight="1" s="218"/>
    <row r="615" ht="15.75" customHeight="1" s="218"/>
    <row r="616" ht="15.75" customHeight="1" s="218"/>
    <row r="617" ht="15.75" customHeight="1" s="218"/>
    <row r="618" ht="15.75" customHeight="1" s="218"/>
    <row r="619" ht="15.75" customHeight="1" s="218"/>
    <row r="620" ht="15.75" customHeight="1" s="218"/>
    <row r="621" ht="15.75" customHeight="1" s="218"/>
    <row r="622" ht="15.75" customHeight="1" s="218"/>
    <row r="623" ht="15.75" customHeight="1" s="218"/>
    <row r="624" ht="15.75" customHeight="1" s="218"/>
    <row r="625" ht="15.75" customHeight="1" s="218"/>
    <row r="626" ht="15.75" customHeight="1" s="218"/>
    <row r="627" ht="15.75" customHeight="1" s="218"/>
    <row r="628" ht="15.75" customHeight="1" s="218"/>
    <row r="629" ht="15.75" customHeight="1" s="218"/>
    <row r="630" ht="15.75" customHeight="1" s="218"/>
    <row r="631" ht="15.75" customHeight="1" s="218"/>
    <row r="632" ht="15.75" customHeight="1" s="218"/>
    <row r="633" ht="15.75" customHeight="1" s="218"/>
    <row r="634" ht="15.75" customHeight="1" s="218"/>
    <row r="635" ht="15.75" customHeight="1" s="218"/>
    <row r="636" ht="15.75" customHeight="1" s="218"/>
    <row r="637" ht="15.75" customHeight="1" s="218"/>
    <row r="638" ht="15.75" customHeight="1" s="218"/>
    <row r="639" ht="15.75" customHeight="1" s="218"/>
    <row r="640" ht="15.75" customHeight="1" s="218"/>
    <row r="641" ht="15.75" customHeight="1" s="218"/>
    <row r="642" ht="15.75" customHeight="1" s="218"/>
    <row r="643" ht="15.75" customHeight="1" s="218"/>
    <row r="644" ht="15.75" customHeight="1" s="218"/>
    <row r="645" ht="15.75" customHeight="1" s="218"/>
    <row r="646" ht="15.75" customHeight="1" s="218"/>
    <row r="647" ht="15.75" customHeight="1" s="218"/>
    <row r="648" ht="15.75" customHeight="1" s="218"/>
    <row r="649" ht="15.75" customHeight="1" s="218"/>
    <row r="650" ht="15.75" customHeight="1" s="218"/>
    <row r="651" ht="15.75" customHeight="1" s="218"/>
    <row r="652" ht="15.75" customHeight="1" s="218"/>
    <row r="653" ht="15.75" customHeight="1" s="218"/>
    <row r="654" ht="15.75" customHeight="1" s="218"/>
    <row r="655" ht="15.75" customHeight="1" s="218"/>
    <row r="656" ht="15.75" customHeight="1" s="218"/>
    <row r="657" ht="15.75" customHeight="1" s="218"/>
    <row r="658" ht="15.75" customHeight="1" s="218"/>
    <row r="659" ht="15.75" customHeight="1" s="218"/>
    <row r="660" ht="15.75" customHeight="1" s="218"/>
    <row r="661" ht="15.75" customHeight="1" s="218"/>
    <row r="662" ht="15.75" customHeight="1" s="218"/>
    <row r="663" ht="15.75" customHeight="1" s="218"/>
    <row r="664" ht="15.75" customHeight="1" s="218"/>
    <row r="665" ht="15.75" customHeight="1" s="218"/>
    <row r="666" ht="15.75" customHeight="1" s="218"/>
    <row r="667" ht="15.75" customHeight="1" s="218"/>
    <row r="668" ht="15.75" customHeight="1" s="218"/>
    <row r="669" ht="15.75" customHeight="1" s="218"/>
    <row r="670" ht="15.75" customHeight="1" s="218"/>
    <row r="671" ht="15.75" customHeight="1" s="218"/>
    <row r="672" ht="15.75" customHeight="1" s="218"/>
    <row r="673" ht="15.75" customHeight="1" s="218"/>
    <row r="674" ht="15.75" customHeight="1" s="218"/>
    <row r="675" ht="15.75" customHeight="1" s="218"/>
    <row r="676" ht="15.75" customHeight="1" s="218"/>
    <row r="677" ht="15.75" customHeight="1" s="218"/>
    <row r="678" ht="15.75" customHeight="1" s="218"/>
    <row r="679" ht="15.75" customHeight="1" s="218"/>
    <row r="680" ht="15.75" customHeight="1" s="218"/>
    <row r="681" ht="15.75" customHeight="1" s="218"/>
    <row r="682" ht="15.75" customHeight="1" s="218"/>
    <row r="683" ht="15.75" customHeight="1" s="218"/>
    <row r="684" ht="15.75" customHeight="1" s="218"/>
    <row r="685" ht="15.75" customHeight="1" s="218"/>
    <row r="686" ht="15.75" customHeight="1" s="218"/>
    <row r="687" ht="15.75" customHeight="1" s="218"/>
    <row r="688" ht="15.75" customHeight="1" s="218"/>
    <row r="689" ht="15.75" customHeight="1" s="218"/>
    <row r="690" ht="15.75" customHeight="1" s="218"/>
    <row r="691" ht="15.75" customHeight="1" s="218"/>
    <row r="692" ht="15.75" customHeight="1" s="218"/>
    <row r="693" ht="15.75" customHeight="1" s="218"/>
    <row r="694" ht="15.75" customHeight="1" s="218"/>
    <row r="695" ht="15.75" customHeight="1" s="218"/>
    <row r="696" ht="15.75" customHeight="1" s="218"/>
    <row r="697" ht="15.75" customHeight="1" s="218"/>
    <row r="698" ht="15.75" customHeight="1" s="218"/>
    <row r="699" ht="15.75" customHeight="1" s="218"/>
    <row r="700" ht="15.75" customHeight="1" s="218"/>
    <row r="701" ht="15.75" customHeight="1" s="218"/>
    <row r="702" ht="15.75" customHeight="1" s="218"/>
    <row r="703" ht="15.75" customHeight="1" s="218"/>
    <row r="704" ht="15.75" customHeight="1" s="218"/>
    <row r="705" ht="15.75" customHeight="1" s="218"/>
    <row r="706" ht="15.75" customHeight="1" s="218"/>
    <row r="707" ht="15.75" customHeight="1" s="218"/>
    <row r="708" ht="15.75" customHeight="1" s="218"/>
    <row r="709" ht="15.75" customHeight="1" s="218"/>
    <row r="710" ht="15.75" customHeight="1" s="218"/>
    <row r="711" ht="15.75" customHeight="1" s="218"/>
    <row r="712" ht="15.75" customHeight="1" s="218"/>
    <row r="713" ht="15.75" customHeight="1" s="218"/>
    <row r="714" ht="15.75" customHeight="1" s="218"/>
    <row r="715" ht="15.75" customHeight="1" s="218"/>
    <row r="716" ht="15.75" customHeight="1" s="218"/>
    <row r="717" ht="15.75" customHeight="1" s="218"/>
    <row r="718" ht="15.75" customHeight="1" s="218"/>
    <row r="719" ht="15.75" customHeight="1" s="218"/>
    <row r="720" ht="15.75" customHeight="1" s="218"/>
    <row r="721" ht="15.75" customHeight="1" s="218"/>
    <row r="722" ht="15.75" customHeight="1" s="218"/>
    <row r="723" ht="15.75" customHeight="1" s="218"/>
    <row r="724" ht="15.75" customHeight="1" s="218"/>
    <row r="725" ht="15.75" customHeight="1" s="218"/>
    <row r="726" ht="15.75" customHeight="1" s="218"/>
    <row r="727" ht="15.75" customHeight="1" s="218"/>
    <row r="728" ht="15.75" customHeight="1" s="218"/>
    <row r="729" ht="15.75" customHeight="1" s="218"/>
    <row r="730" ht="15.75" customHeight="1" s="218"/>
    <row r="731" ht="15.75" customHeight="1" s="218"/>
    <row r="732" ht="15.75" customHeight="1" s="218"/>
    <row r="733" ht="15.75" customHeight="1" s="218"/>
    <row r="734" ht="15.75" customHeight="1" s="218"/>
    <row r="735" ht="15.75" customHeight="1" s="218"/>
    <row r="736" ht="15.75" customHeight="1" s="218"/>
    <row r="737" ht="15.75" customHeight="1" s="218"/>
    <row r="738" ht="15.75" customHeight="1" s="218"/>
    <row r="739" ht="15.75" customHeight="1" s="218"/>
    <row r="740" ht="15.75" customHeight="1" s="218"/>
    <row r="741" ht="15.75" customHeight="1" s="218"/>
    <row r="742" ht="15.75" customHeight="1" s="218"/>
    <row r="743" ht="15.75" customHeight="1" s="218"/>
    <row r="744" ht="15.75" customHeight="1" s="218"/>
    <row r="745" ht="15.75" customHeight="1" s="218"/>
    <row r="746" ht="15.75" customHeight="1" s="218"/>
    <row r="747" ht="15.75" customHeight="1" s="218"/>
    <row r="748" ht="15.75" customHeight="1" s="218"/>
    <row r="749" ht="15.75" customHeight="1" s="218"/>
    <row r="750" ht="15.75" customHeight="1" s="218"/>
    <row r="751" ht="15.75" customHeight="1" s="218"/>
    <row r="752" ht="15.75" customHeight="1" s="218"/>
    <row r="753" ht="15.75" customHeight="1" s="218"/>
    <row r="754" ht="15.75" customHeight="1" s="218"/>
    <row r="755" ht="15.75" customHeight="1" s="218"/>
    <row r="756" ht="15.75" customHeight="1" s="218"/>
    <row r="757" ht="15.75" customHeight="1" s="218"/>
    <row r="758" ht="15.75" customHeight="1" s="218"/>
    <row r="759" ht="15.75" customHeight="1" s="218"/>
    <row r="760" ht="15.75" customHeight="1" s="218"/>
    <row r="761" ht="15.75" customHeight="1" s="218"/>
    <row r="762" ht="15.75" customHeight="1" s="218"/>
    <row r="763" ht="15.75" customHeight="1" s="218"/>
    <row r="764" ht="15.75" customHeight="1" s="218"/>
    <row r="765" ht="15.75" customHeight="1" s="218"/>
    <row r="766" ht="15.75" customHeight="1" s="218"/>
    <row r="767" ht="15.75" customHeight="1" s="218"/>
    <row r="768" ht="15.75" customHeight="1" s="218"/>
    <row r="769" ht="15.75" customHeight="1" s="218"/>
    <row r="770" ht="15.75" customHeight="1" s="218"/>
    <row r="771" ht="15.75" customHeight="1" s="218"/>
    <row r="772" ht="15.75" customHeight="1" s="218"/>
    <row r="773" ht="15.75" customHeight="1" s="218"/>
    <row r="774" ht="15.75" customHeight="1" s="218"/>
    <row r="775" ht="15.75" customHeight="1" s="218"/>
    <row r="776" ht="15.75" customHeight="1" s="218"/>
    <row r="777" ht="15.75" customHeight="1" s="218"/>
    <row r="778" ht="15.75" customHeight="1" s="218"/>
    <row r="779" ht="15.75" customHeight="1" s="218"/>
    <row r="780" ht="15.75" customHeight="1" s="218"/>
    <row r="781" ht="15.75" customHeight="1" s="218"/>
    <row r="782" ht="15.75" customHeight="1" s="218"/>
    <row r="783" ht="15.75" customHeight="1" s="218"/>
    <row r="784" ht="15.75" customHeight="1" s="218"/>
    <row r="785" ht="15.75" customHeight="1" s="218"/>
    <row r="786" ht="15.75" customHeight="1" s="218"/>
    <row r="787" ht="15.75" customHeight="1" s="218"/>
    <row r="788" ht="15.75" customHeight="1" s="218"/>
    <row r="789" ht="15.75" customHeight="1" s="218"/>
    <row r="790" ht="15.75" customHeight="1" s="218"/>
    <row r="791" ht="15.75" customHeight="1" s="218"/>
    <row r="792" ht="15.75" customHeight="1" s="218"/>
    <row r="793" ht="15.75" customHeight="1" s="218"/>
    <row r="794" ht="15.75" customHeight="1" s="218"/>
    <row r="795" ht="15.75" customHeight="1" s="218"/>
    <row r="796" ht="15.75" customHeight="1" s="218"/>
    <row r="797" ht="15.75" customHeight="1" s="218"/>
    <row r="798" ht="15.75" customHeight="1" s="218"/>
    <row r="799" ht="15.75" customHeight="1" s="218"/>
    <row r="800" ht="15.75" customHeight="1" s="218"/>
    <row r="801" ht="15.75" customHeight="1" s="218"/>
    <row r="802" ht="15.75" customHeight="1" s="218"/>
    <row r="803" ht="15.75" customHeight="1" s="218"/>
    <row r="804" ht="15.75" customHeight="1" s="218"/>
    <row r="805" ht="15.75" customHeight="1" s="218"/>
    <row r="806" ht="15.75" customHeight="1" s="218"/>
    <row r="807" ht="15.75" customHeight="1" s="218"/>
    <row r="808" ht="15.75" customHeight="1" s="218"/>
    <row r="809" ht="15.75" customHeight="1" s="218"/>
    <row r="810" ht="15.75" customHeight="1" s="218"/>
    <row r="811" ht="15.75" customHeight="1" s="218"/>
    <row r="812" ht="15.75" customHeight="1" s="218"/>
    <row r="813" ht="15.75" customHeight="1" s="218"/>
    <row r="814" ht="15.75" customHeight="1" s="218"/>
    <row r="815" ht="15.75" customHeight="1" s="218"/>
    <row r="816" ht="15.75" customHeight="1" s="218"/>
    <row r="817" ht="15.75" customHeight="1" s="218"/>
    <row r="818" ht="15.75" customHeight="1" s="218"/>
    <row r="819" ht="15.75" customHeight="1" s="218"/>
    <row r="820" ht="15.75" customHeight="1" s="218"/>
    <row r="821" ht="15.75" customHeight="1" s="218"/>
    <row r="822" ht="15.75" customHeight="1" s="218"/>
    <row r="823" ht="15.75" customHeight="1" s="218"/>
    <row r="824" ht="15.75" customHeight="1" s="218"/>
    <row r="825" ht="15.75" customHeight="1" s="218"/>
    <row r="826" ht="15.75" customHeight="1" s="218"/>
    <row r="827" ht="15.75" customHeight="1" s="218"/>
    <row r="828" ht="15.75" customHeight="1" s="218"/>
    <row r="829" ht="15.75" customHeight="1" s="218"/>
    <row r="830" ht="15.75" customHeight="1" s="218"/>
    <row r="831" ht="15.75" customHeight="1" s="218"/>
    <row r="832" ht="15.75" customHeight="1" s="218"/>
    <row r="833" ht="15.75" customHeight="1" s="218"/>
    <row r="834" ht="15.75" customHeight="1" s="218"/>
    <row r="835" ht="15.75" customHeight="1" s="218"/>
    <row r="836" ht="15.75" customHeight="1" s="218"/>
    <row r="837" ht="15.75" customHeight="1" s="218"/>
    <row r="838" ht="15.75" customHeight="1" s="218"/>
    <row r="839" ht="15.75" customHeight="1" s="218"/>
    <row r="840" ht="15.75" customHeight="1" s="218"/>
    <row r="841" ht="15.75" customHeight="1" s="218"/>
    <row r="842" ht="15.75" customHeight="1" s="218"/>
    <row r="843" ht="15.75" customHeight="1" s="218"/>
    <row r="844" ht="15.75" customHeight="1" s="218"/>
    <row r="845" ht="15.75" customHeight="1" s="218"/>
    <row r="846" ht="15.75" customHeight="1" s="218"/>
    <row r="847" ht="15.75" customHeight="1" s="218"/>
    <row r="848" ht="15.75" customHeight="1" s="218"/>
    <row r="849" ht="15.75" customHeight="1" s="218"/>
    <row r="850" ht="15.75" customHeight="1" s="218"/>
    <row r="851" ht="15.75" customHeight="1" s="218"/>
    <row r="852" ht="15.75" customHeight="1" s="218"/>
    <row r="853" ht="15.75" customHeight="1" s="218"/>
    <row r="854" ht="15.75" customHeight="1" s="218"/>
    <row r="855" ht="15.75" customHeight="1" s="218"/>
    <row r="856" ht="15.75" customHeight="1" s="218"/>
    <row r="857" ht="15.75" customHeight="1" s="218"/>
    <row r="858" ht="15.75" customHeight="1" s="218"/>
    <row r="859" ht="15.75" customHeight="1" s="218"/>
    <row r="860" ht="15.75" customHeight="1" s="218"/>
    <row r="861" ht="15.75" customHeight="1" s="218"/>
    <row r="862" ht="15.75" customHeight="1" s="218"/>
    <row r="863" ht="15.75" customHeight="1" s="218"/>
    <row r="864" ht="15.75" customHeight="1" s="218"/>
    <row r="865" ht="15.75" customHeight="1" s="218"/>
    <row r="866" ht="15.75" customHeight="1" s="218"/>
    <row r="867" ht="15.75" customHeight="1" s="218"/>
    <row r="868" ht="15.75" customHeight="1" s="218"/>
    <row r="869" ht="15.75" customHeight="1" s="218"/>
    <row r="870" ht="15.75" customHeight="1" s="218"/>
    <row r="871" ht="15.75" customHeight="1" s="218"/>
    <row r="872" ht="15.75" customHeight="1" s="218"/>
    <row r="873" ht="15.75" customHeight="1" s="218"/>
    <row r="874" ht="15.75" customHeight="1" s="218"/>
    <row r="875" ht="15.75" customHeight="1" s="218"/>
    <row r="876" ht="15.75" customHeight="1" s="218"/>
    <row r="877" ht="15.75" customHeight="1" s="218"/>
    <row r="878" ht="15.75" customHeight="1" s="218"/>
    <row r="879" ht="15.75" customHeight="1" s="218"/>
    <row r="880" ht="15.75" customHeight="1" s="218"/>
    <row r="881" ht="15.75" customHeight="1" s="218"/>
    <row r="882" ht="15.75" customHeight="1" s="218"/>
    <row r="883" ht="15.75" customHeight="1" s="218"/>
    <row r="884" ht="15.75" customHeight="1" s="218"/>
    <row r="885" ht="15.75" customHeight="1" s="218"/>
    <row r="886" ht="15.75" customHeight="1" s="218"/>
    <row r="887" ht="15.75" customHeight="1" s="218"/>
    <row r="888" ht="15.75" customHeight="1" s="218"/>
    <row r="889" ht="15.75" customHeight="1" s="218"/>
    <row r="890" ht="15.75" customHeight="1" s="218"/>
    <row r="891" ht="15.75" customHeight="1" s="218"/>
    <row r="892" ht="15.75" customHeight="1" s="218"/>
    <row r="893" ht="15.75" customHeight="1" s="218"/>
    <row r="894" ht="15.75" customHeight="1" s="218"/>
    <row r="895" ht="15.75" customHeight="1" s="218"/>
    <row r="896" ht="15.75" customHeight="1" s="218"/>
    <row r="897" ht="15.75" customHeight="1" s="218"/>
    <row r="898" ht="15.75" customHeight="1" s="218"/>
    <row r="899" ht="15.75" customHeight="1" s="218"/>
    <row r="900" ht="15.75" customHeight="1" s="218"/>
    <row r="901" ht="15.75" customHeight="1" s="218"/>
    <row r="902" ht="15.75" customHeight="1" s="218"/>
    <row r="903" ht="15.75" customHeight="1" s="218"/>
    <row r="904" ht="15.75" customHeight="1" s="218"/>
    <row r="905" ht="15.75" customHeight="1" s="218"/>
    <row r="906" ht="15.75" customHeight="1" s="218"/>
    <row r="907" ht="15.75" customHeight="1" s="218"/>
    <row r="908" ht="15.75" customHeight="1" s="218"/>
    <row r="909" ht="15.75" customHeight="1" s="218"/>
    <row r="910" ht="15.75" customHeight="1" s="218"/>
    <row r="911" ht="15.75" customHeight="1" s="218"/>
    <row r="912" ht="15.75" customHeight="1" s="218"/>
    <row r="913" ht="15.75" customHeight="1" s="218"/>
    <row r="914" ht="15.75" customHeight="1" s="218"/>
    <row r="915" ht="15.75" customHeight="1" s="218"/>
    <row r="916" ht="15.75" customHeight="1" s="218"/>
    <row r="917" ht="15.75" customHeight="1" s="218"/>
    <row r="918" ht="15.75" customHeight="1" s="218"/>
    <row r="919" ht="15.75" customHeight="1" s="218"/>
    <row r="920" ht="15.75" customHeight="1" s="218"/>
    <row r="921" ht="15.75" customHeight="1" s="218"/>
    <row r="922" ht="15.75" customHeight="1" s="218"/>
    <row r="923" ht="15.75" customHeight="1" s="218"/>
    <row r="924" ht="15.75" customHeight="1" s="218"/>
    <row r="925" ht="15.75" customHeight="1" s="218"/>
    <row r="926" ht="15.75" customHeight="1" s="218"/>
    <row r="927" ht="15.75" customHeight="1" s="218"/>
    <row r="928" ht="15.75" customHeight="1" s="218"/>
    <row r="929" ht="15.75" customHeight="1" s="218"/>
    <row r="930" ht="15.75" customHeight="1" s="218"/>
    <row r="931" ht="15.75" customHeight="1" s="218"/>
    <row r="932" ht="15.75" customHeight="1" s="218"/>
    <row r="933" ht="15.75" customHeight="1" s="218"/>
    <row r="934" ht="15.75" customHeight="1" s="218"/>
    <row r="935" ht="15.75" customHeight="1" s="218"/>
    <row r="936" ht="15.75" customHeight="1" s="218"/>
    <row r="937" ht="15.75" customHeight="1" s="218"/>
    <row r="938" ht="15.75" customHeight="1" s="218"/>
    <row r="939" ht="15.75" customHeight="1" s="218"/>
    <row r="940" ht="15.75" customHeight="1" s="218"/>
    <row r="941" ht="15.75" customHeight="1" s="218"/>
    <row r="942" ht="15.75" customHeight="1" s="218"/>
    <row r="943" ht="15.75" customHeight="1" s="218"/>
    <row r="944" ht="15.75" customHeight="1" s="218"/>
    <row r="945" ht="15.75" customHeight="1" s="218"/>
    <row r="946" ht="15.75" customHeight="1" s="218"/>
    <row r="947" ht="15.75" customHeight="1" s="218"/>
    <row r="948" ht="15.75" customHeight="1" s="218"/>
    <row r="949" ht="15.75" customHeight="1" s="218"/>
    <row r="950" ht="15.75" customHeight="1" s="218"/>
    <row r="951" ht="15.75" customHeight="1" s="218"/>
    <row r="952" ht="15.75" customHeight="1" s="218"/>
    <row r="953" ht="15.75" customHeight="1" s="218"/>
    <row r="954" ht="15.75" customHeight="1" s="218"/>
    <row r="955" ht="15.75" customHeight="1" s="218"/>
    <row r="956" ht="15.75" customHeight="1" s="218"/>
    <row r="957" ht="15.75" customHeight="1" s="218"/>
    <row r="958" ht="15.75" customHeight="1" s="218"/>
    <row r="959" ht="15.75" customHeight="1" s="218"/>
    <row r="960" ht="15.75" customHeight="1" s="218"/>
    <row r="961" ht="15.75" customHeight="1" s="218"/>
    <row r="962" ht="15.75" customHeight="1" s="218"/>
    <row r="963" ht="15.75" customHeight="1" s="218"/>
    <row r="964" ht="15.75" customHeight="1" s="218"/>
    <row r="965" ht="15.75" customHeight="1" s="218"/>
    <row r="966" ht="15.75" customHeight="1" s="218"/>
    <row r="967" ht="15.75" customHeight="1" s="218"/>
    <row r="968" ht="15.75" customHeight="1" s="218"/>
    <row r="969" ht="15.75" customHeight="1" s="218"/>
    <row r="970" ht="15.75" customHeight="1" s="218"/>
    <row r="971" ht="15.75" customHeight="1" s="218"/>
    <row r="972" ht="15.75" customHeight="1" s="218"/>
    <row r="973" ht="15.75" customHeight="1" s="218"/>
    <row r="974" ht="15.75" customHeight="1" s="218"/>
    <row r="975" ht="15.75" customHeight="1" s="218"/>
    <row r="976" ht="15.75" customHeight="1" s="218"/>
    <row r="977" ht="15.75" customHeight="1" s="218"/>
    <row r="978" ht="15.75" customHeight="1" s="218"/>
    <row r="979" ht="15.75" customHeight="1" s="218"/>
    <row r="980" ht="15.75" customHeight="1" s="218"/>
    <row r="981" ht="15.75" customHeight="1" s="218"/>
    <row r="982" ht="15.75" customHeight="1" s="218"/>
    <row r="983" ht="15.75" customHeight="1" s="218"/>
    <row r="984" ht="15.75" customHeight="1" s="218"/>
    <row r="985" ht="15.75" customHeight="1" s="218"/>
    <row r="986" ht="15.75" customHeight="1" s="218"/>
    <row r="987" ht="15.75" customHeight="1" s="218"/>
    <row r="988" ht="15.75" customHeight="1" s="218"/>
    <row r="989" ht="15.75" customHeight="1" s="218"/>
    <row r="990" ht="15.75" customHeight="1" s="218"/>
    <row r="991" ht="15.75" customHeight="1" s="218"/>
    <row r="992" ht="15.75" customHeight="1" s="218"/>
    <row r="993" ht="15.75" customHeight="1" s="218"/>
    <row r="994" ht="15.75" customHeight="1" s="218"/>
    <row r="995" ht="15.75" customHeight="1" s="218"/>
    <row r="996" ht="15.75" customHeight="1" s="218"/>
    <row r="997" ht="15.75" customHeight="1" s="218"/>
    <row r="998" ht="15.75" customHeight="1" s="218"/>
  </sheetData>
  <mergeCells count="6">
    <mergeCell ref="H4:L26"/>
    <mergeCell ref="H3:L3"/>
    <mergeCell ref="N4:R26"/>
    <mergeCell ref="N3:R3"/>
    <mergeCell ref="B3:F3"/>
    <mergeCell ref="B4:F26"/>
  </mergeCells>
  <pageMargins left="0.511811024" right="0.511811024" top="0.787401575" bottom="0.787401575" header="0.31496062" footer="0.31496062"/>
</worksheet>
</file>

<file path=xl/worksheets/sheet2.xml><?xml version="1.0" encoding="utf-8"?>
<worksheet xmlns="http://schemas.openxmlformats.org/spreadsheetml/2006/main">
  <sheetPr>
    <outlinePr summaryBelow="0" summaryRight="0"/>
    <pageSetUpPr/>
  </sheetPr>
  <dimension ref="B1:Q975"/>
  <sheetViews>
    <sheetView showGridLines="0" zoomScale="85" zoomScaleNormal="85" workbookViewId="0">
      <selection activeCell="B13" sqref="B13"/>
    </sheetView>
  </sheetViews>
  <sheetFormatPr baseColWidth="8" defaultColWidth="14.44140625" defaultRowHeight="15" customHeight="1"/>
  <cols>
    <col width="2.5546875" customWidth="1" style="218" min="1" max="1"/>
    <col width="38.44140625" customWidth="1" style="218" min="2" max="2"/>
    <col width="14.44140625" customWidth="1" style="218" min="3" max="3"/>
    <col width="22.33203125" customWidth="1" style="218" min="4" max="4"/>
    <col width="14.44140625" customWidth="1" style="218" min="5" max="6"/>
    <col width="4.88671875" customWidth="1" style="218" min="7" max="7"/>
    <col width="4.109375" customWidth="1" style="218" min="13" max="13"/>
  </cols>
  <sheetData>
    <row r="1" ht="14.4" customHeight="1" s="218">
      <c r="B1" s="1" t="n"/>
      <c r="C1" s="2" t="n"/>
      <c r="D1" s="3" t="inlineStr">
        <is>
          <t>CAPEX</t>
        </is>
      </c>
      <c r="E1" s="3" t="inlineStr">
        <is>
          <t>OPEX</t>
        </is>
      </c>
      <c r="F1" s="265" t="n"/>
    </row>
    <row r="2" ht="14.4" customHeight="1" s="218">
      <c r="B2" s="259" t="inlineStr">
        <is>
          <t>DESCRIÇÃO</t>
        </is>
      </c>
      <c r="C2" s="5" t="inlineStr">
        <is>
          <t>QUANTIDADE</t>
        </is>
      </c>
      <c r="D2" s="6" t="inlineStr">
        <is>
          <t>VALOR</t>
        </is>
      </c>
      <c r="E2" s="7" t="n">
        <v>36</v>
      </c>
      <c r="F2" s="7" t="n">
        <v>60</v>
      </c>
      <c r="H2" s="1" t="n"/>
      <c r="I2" s="17" t="inlineStr">
        <is>
          <t>DADOS FATURAMENTO DE SAÍDA</t>
        </is>
      </c>
      <c r="J2" s="264" t="n"/>
      <c r="K2" s="264" t="n"/>
      <c r="L2" s="265" t="n"/>
      <c r="P2" s="8" t="n">
        <v>0.04436795994993741</v>
      </c>
      <c r="Q2" s="8" t="n">
        <v>0.03529411764705882</v>
      </c>
    </row>
    <row r="3" ht="14.4" customHeight="1" s="218">
      <c r="B3" s="261" t="inlineStr">
        <is>
          <t>ITEM 1</t>
        </is>
      </c>
      <c r="C3" s="258" t="n">
        <v>0</v>
      </c>
      <c r="D3" s="6" t="n">
        <v>0</v>
      </c>
      <c r="E3" s="6">
        <f>D3*$P$2</f>
        <v/>
      </c>
      <c r="F3" s="6">
        <f>D3*$Q$2</f>
        <v/>
      </c>
      <c r="I3" s="273" t="inlineStr">
        <is>
          <t>CNPJ DE FATURAMENTO</t>
        </is>
      </c>
      <c r="J3" s="264" t="n"/>
      <c r="K3" s="265" t="n"/>
      <c r="L3" s="9" t="inlineStr">
        <is>
          <t>SC</t>
        </is>
      </c>
    </row>
    <row r="4" ht="14.4" customHeight="1" s="218">
      <c r="B4" s="262" t="inlineStr">
        <is>
          <t>SUB ITEM 1</t>
        </is>
      </c>
      <c r="C4" s="258" t="n">
        <v>0</v>
      </c>
      <c r="D4" s="6" t="n">
        <v>0</v>
      </c>
      <c r="E4" s="6">
        <f>D4*$P$2</f>
        <v/>
      </c>
      <c r="F4" s="6">
        <f>D4*$Q$2</f>
        <v/>
      </c>
      <c r="I4" s="274" t="inlineStr">
        <is>
          <t>ESTADO DE DESTINO</t>
        </is>
      </c>
      <c r="J4" s="264" t="n"/>
      <c r="K4" s="265" t="n"/>
      <c r="L4" s="9" t="inlineStr">
        <is>
          <t>SC</t>
        </is>
      </c>
    </row>
    <row r="5" ht="14.4" customHeight="1" s="218">
      <c r="B5" s="262" t="inlineStr">
        <is>
          <t>SUB ITEM 1.1</t>
        </is>
      </c>
      <c r="C5" s="258" t="n">
        <v>0</v>
      </c>
      <c r="D5" s="6" t="n">
        <v>0</v>
      </c>
      <c r="E5" s="6">
        <f>D5*$P$2</f>
        <v/>
      </c>
      <c r="F5" s="6">
        <f>D5*$Q$2</f>
        <v/>
      </c>
      <c r="I5" s="273" t="inlineStr">
        <is>
          <t>CLIENTE É CONTRIBUINTE</t>
        </is>
      </c>
      <c r="J5" s="264" t="n"/>
      <c r="K5" s="265" t="n"/>
      <c r="L5" s="9" t="inlineStr">
        <is>
          <t>SIM</t>
        </is>
      </c>
    </row>
    <row r="6" ht="14.4" customHeight="1" s="218">
      <c r="B6" s="263" t="inlineStr">
        <is>
          <t>.</t>
        </is>
      </c>
      <c r="C6" s="258" t="n">
        <v>0</v>
      </c>
      <c r="D6" s="6" t="n">
        <v>0</v>
      </c>
      <c r="E6" s="6">
        <f>D6*$P$2</f>
        <v/>
      </c>
      <c r="F6" s="6">
        <f>D6*$Q$2</f>
        <v/>
      </c>
    </row>
    <row r="7" ht="14.4" customHeight="1" s="218">
      <c r="B7" s="260" t="inlineStr">
        <is>
          <t>.</t>
        </is>
      </c>
      <c r="C7" s="5" t="n">
        <v>0</v>
      </c>
      <c r="D7" s="6" t="n">
        <v>0</v>
      </c>
      <c r="E7" s="6">
        <f>D7*$P$2</f>
        <v/>
      </c>
      <c r="F7" s="6">
        <f>D7*$Q$2</f>
        <v/>
      </c>
    </row>
    <row r="8" ht="14.4" customHeight="1" s="218">
      <c r="B8" s="4" t="inlineStr">
        <is>
          <t>.</t>
        </is>
      </c>
      <c r="C8" s="5" t="n">
        <v>0</v>
      </c>
      <c r="D8" s="6" t="n">
        <v>0</v>
      </c>
      <c r="E8" s="6">
        <f>D8*$P$2</f>
        <v/>
      </c>
      <c r="F8" s="6">
        <f>D8*$Q$2</f>
        <v/>
      </c>
    </row>
    <row r="9" ht="15.75" customHeight="1" s="218">
      <c r="B9" s="4" t="inlineStr">
        <is>
          <t>.</t>
        </is>
      </c>
      <c r="C9" s="5" t="n">
        <v>0</v>
      </c>
      <c r="D9" s="6" t="n">
        <v>0</v>
      </c>
      <c r="E9" s="6">
        <f>D9*$P$2</f>
        <v/>
      </c>
      <c r="F9" s="6">
        <f>D9*$Q$2</f>
        <v/>
      </c>
    </row>
    <row r="10" ht="15.75" customHeight="1" s="218">
      <c r="B10" s="4" t="inlineStr">
        <is>
          <t>.</t>
        </is>
      </c>
      <c r="C10" s="5" t="n">
        <v>0</v>
      </c>
      <c r="D10" s="6" t="n">
        <v>0</v>
      </c>
      <c r="E10" s="6">
        <f>D10*$P$2</f>
        <v/>
      </c>
      <c r="F10" s="6">
        <f>D10*$Q$2</f>
        <v/>
      </c>
    </row>
    <row r="11" ht="15.75" customHeight="1" s="218">
      <c r="B11" s="4" t="inlineStr">
        <is>
          <t>.</t>
        </is>
      </c>
      <c r="C11" s="5" t="n">
        <v>0</v>
      </c>
      <c r="D11" s="6" t="n">
        <v>0</v>
      </c>
      <c r="E11" s="6">
        <f>D11*$P$2</f>
        <v/>
      </c>
      <c r="F11" s="6">
        <f>D11*$Q$2</f>
        <v/>
      </c>
    </row>
    <row r="12" ht="15.75" customHeight="1" s="218">
      <c r="B12" s="4" t="inlineStr">
        <is>
          <t>.</t>
        </is>
      </c>
      <c r="C12" s="5" t="n">
        <v>0</v>
      </c>
      <c r="D12" s="6" t="n">
        <v>0</v>
      </c>
      <c r="E12" s="6">
        <f>D12*$P$2</f>
        <v/>
      </c>
      <c r="F12" s="6">
        <f>D12*$Q$2</f>
        <v/>
      </c>
    </row>
    <row r="13" ht="15.75" customHeight="1" s="218">
      <c r="B13" s="4" t="inlineStr">
        <is>
          <t>.</t>
        </is>
      </c>
      <c r="C13" s="5" t="n">
        <v>0</v>
      </c>
      <c r="D13" s="6">
        <f>LICENÇAS!T63</f>
        <v/>
      </c>
      <c r="E13" s="6">
        <f>D13*$P$2</f>
        <v/>
      </c>
      <c r="F13" s="6">
        <f>D13*$Q$2</f>
        <v/>
      </c>
    </row>
    <row r="14" ht="15.75" customHeight="1" s="218">
      <c r="B14" s="4" t="inlineStr">
        <is>
          <t>.</t>
        </is>
      </c>
      <c r="C14" s="5" t="n">
        <v>0</v>
      </c>
      <c r="D14" s="6">
        <f>LICENÇAS!T66</f>
        <v/>
      </c>
      <c r="E14" s="6">
        <f>D14*$P$2</f>
        <v/>
      </c>
      <c r="F14" s="6">
        <f>D14*$Q$2</f>
        <v/>
      </c>
    </row>
    <row r="15" ht="15.75" customHeight="1" s="218">
      <c r="B15" s="4" t="inlineStr">
        <is>
          <t>.</t>
        </is>
      </c>
      <c r="C15" s="5" t="n">
        <v>0</v>
      </c>
      <c r="D15" s="6">
        <f>LICENÇAS!T64</f>
        <v/>
      </c>
      <c r="E15" s="6">
        <f>D15*$P$2</f>
        <v/>
      </c>
      <c r="F15" s="6">
        <f>D15*$Q$2</f>
        <v/>
      </c>
    </row>
    <row r="16" ht="15.75" customHeight="1" s="218">
      <c r="B16" s="4" t="inlineStr">
        <is>
          <t>.</t>
        </is>
      </c>
      <c r="C16" s="5" t="n">
        <v>0</v>
      </c>
      <c r="D16" s="6">
        <f>LICENÇAS!T65</f>
        <v/>
      </c>
      <c r="E16" s="6">
        <f>D16*$P$2</f>
        <v/>
      </c>
      <c r="F16" s="6">
        <f>D16*$Q$2</f>
        <v/>
      </c>
    </row>
    <row r="17" ht="15.75" customHeight="1" s="218">
      <c r="B17" s="4" t="inlineStr">
        <is>
          <t>.</t>
        </is>
      </c>
      <c r="C17" s="5" t="n">
        <v>0</v>
      </c>
      <c r="D17" s="6">
        <f>LICENÇAS!T67</f>
        <v/>
      </c>
      <c r="E17" s="6">
        <f>D17*$P$2</f>
        <v/>
      </c>
      <c r="F17" s="6">
        <f>D17*$Q$2</f>
        <v/>
      </c>
    </row>
    <row r="18" ht="15.75" customHeight="1" s="218">
      <c r="B18" s="4" t="inlineStr">
        <is>
          <t>.</t>
        </is>
      </c>
      <c r="C18" s="5" t="n">
        <v>0</v>
      </c>
      <c r="D18" s="6">
        <f>LICENÇAS!T68</f>
        <v/>
      </c>
      <c r="E18" s="6">
        <f>D18*$P$2</f>
        <v/>
      </c>
      <c r="F18" s="6">
        <f>D18*$Q$2</f>
        <v/>
      </c>
    </row>
    <row r="19" ht="15.75" customHeight="1" s="218">
      <c r="B19" s="4" t="inlineStr">
        <is>
          <t>.</t>
        </is>
      </c>
      <c r="C19" s="5" t="n">
        <v>0</v>
      </c>
      <c r="D19" s="6">
        <f>LICENÇAS!T69</f>
        <v/>
      </c>
      <c r="E19" s="6">
        <f>D19*$P$2</f>
        <v/>
      </c>
      <c r="F19" s="6">
        <f>D19*$Q$2</f>
        <v/>
      </c>
    </row>
    <row r="20" ht="15.75" customHeight="1" s="218">
      <c r="B20" s="4" t="inlineStr">
        <is>
          <t>.</t>
        </is>
      </c>
      <c r="C20" s="5" t="n">
        <v>0</v>
      </c>
      <c r="D20" s="6">
        <f>HORAS!T80</f>
        <v/>
      </c>
      <c r="E20" s="6">
        <f>D20*$P$2</f>
        <v/>
      </c>
      <c r="F20" s="6">
        <f>D20*$Q$2</f>
        <v/>
      </c>
    </row>
    <row r="21" ht="15.75" customHeight="1" s="218">
      <c r="B21" s="4" t="inlineStr">
        <is>
          <t>.</t>
        </is>
      </c>
      <c r="C21" s="5" t="n">
        <v>0</v>
      </c>
      <c r="D21" s="6">
        <f>HORAS!T81</f>
        <v/>
      </c>
      <c r="E21" s="6">
        <f>D21*$P$2</f>
        <v/>
      </c>
      <c r="F21" s="6">
        <f>D21*$Q$2</f>
        <v/>
      </c>
    </row>
    <row r="22" ht="15.75" customHeight="1" s="218">
      <c r="B22" s="4" t="inlineStr">
        <is>
          <t>.</t>
        </is>
      </c>
      <c r="C22" s="5" t="n">
        <v>0</v>
      </c>
      <c r="D22" s="6">
        <f>HORAS!T82</f>
        <v/>
      </c>
      <c r="E22" s="6">
        <f>D22*$P$2</f>
        <v/>
      </c>
      <c r="F22" s="6">
        <f>D22*$Q$2</f>
        <v/>
      </c>
    </row>
    <row r="23" ht="15.75" customHeight="1" s="218">
      <c r="B23" s="4" t="inlineStr">
        <is>
          <t>.</t>
        </is>
      </c>
      <c r="C23" s="5" t="n">
        <v>0</v>
      </c>
      <c r="D23" s="6">
        <f>HORAS!T79</f>
        <v/>
      </c>
      <c r="E23" s="6">
        <f>D23*$P$2</f>
        <v/>
      </c>
      <c r="F23" s="6">
        <f>D23*$Q$2</f>
        <v/>
      </c>
    </row>
    <row r="24" ht="15.75" customHeight="1" s="218">
      <c r="B24" s="4" t="inlineStr">
        <is>
          <t>.</t>
        </is>
      </c>
      <c r="C24" s="5" t="n">
        <v>0</v>
      </c>
      <c r="D24" s="6">
        <f>TAG´S!T36</f>
        <v/>
      </c>
      <c r="E24" s="6">
        <f>D24*$P$2</f>
        <v/>
      </c>
      <c r="F24" s="6">
        <f>D24*$Q$2</f>
        <v/>
      </c>
    </row>
    <row r="25" ht="15.75" customHeight="1" s="218">
      <c r="B25" s="4" t="inlineStr">
        <is>
          <t>.</t>
        </is>
      </c>
      <c r="C25" s="5" t="n">
        <v>0</v>
      </c>
      <c r="D25" s="6">
        <f>TAG´S!T37</f>
        <v/>
      </c>
      <c r="E25" s="6">
        <f>D25*$P$2</f>
        <v/>
      </c>
      <c r="F25" s="6">
        <f>D25*$Q$2</f>
        <v/>
      </c>
    </row>
    <row r="26" ht="15.75" customHeight="1" s="218">
      <c r="B26" s="4" t="inlineStr">
        <is>
          <t>.</t>
        </is>
      </c>
      <c r="C26" s="5" t="n">
        <v>0</v>
      </c>
      <c r="D26" s="6">
        <f>TAG´S!T38</f>
        <v/>
      </c>
      <c r="E26" s="6">
        <f>D26*$P$2</f>
        <v/>
      </c>
      <c r="F26" s="6">
        <f>D26*$Q$2</f>
        <v/>
      </c>
    </row>
    <row r="28" ht="15.75" customHeight="1" s="218">
      <c r="C28" s="2" t="n"/>
    </row>
    <row r="29" ht="15.75" customHeight="1" s="218">
      <c r="C29" s="2" t="n"/>
    </row>
    <row r="30" ht="15.75" customHeight="1" s="218">
      <c r="C30" s="2" t="n"/>
    </row>
    <row r="31" ht="15.75" customHeight="1" s="218">
      <c r="C31" s="2" t="n"/>
    </row>
    <row r="32" ht="15.75" customHeight="1" s="218">
      <c r="C32" s="2" t="n"/>
    </row>
    <row r="33" ht="15.75" customHeight="1" s="218">
      <c r="C33" s="2" t="n"/>
    </row>
    <row r="34" ht="15.75" customHeight="1" s="218">
      <c r="C34" s="2" t="n"/>
    </row>
    <row r="35" ht="15.75" customHeight="1" s="218">
      <c r="C35" s="2" t="n"/>
    </row>
    <row r="36" ht="15.75" customHeight="1" s="218">
      <c r="C36" s="2" t="n"/>
    </row>
    <row r="37" ht="15.75" customHeight="1" s="218">
      <c r="C37" s="2" t="n"/>
    </row>
    <row r="38" ht="15.75" customHeight="1" s="218">
      <c r="C38" s="2" t="n"/>
    </row>
    <row r="39" ht="15.75" customHeight="1" s="218">
      <c r="C39" s="2" t="n"/>
    </row>
    <row r="40" ht="15.75" customHeight="1" s="218">
      <c r="C40" s="2" t="n"/>
    </row>
    <row r="41" ht="15.75" customHeight="1" s="218">
      <c r="C41" s="2" t="n"/>
    </row>
    <row r="42" ht="15.75" customHeight="1" s="218">
      <c r="C42" s="2" t="n"/>
    </row>
    <row r="43" ht="15.75" customHeight="1" s="218">
      <c r="C43" s="2" t="n"/>
    </row>
    <row r="44" ht="15.75" customHeight="1" s="218">
      <c r="C44" s="2" t="n"/>
    </row>
    <row r="45" ht="15.75" customHeight="1" s="218">
      <c r="C45" s="2" t="n"/>
    </row>
    <row r="46" ht="15.75" customHeight="1" s="218">
      <c r="C46" s="2" t="n"/>
    </row>
    <row r="47" ht="15.75" customHeight="1" s="218">
      <c r="C47" s="2" t="n"/>
    </row>
    <row r="48" ht="15.75" customHeight="1" s="218">
      <c r="C48" s="2" t="n"/>
    </row>
    <row r="49" ht="15.75" customHeight="1" s="218">
      <c r="C49" s="2" t="n"/>
    </row>
    <row r="50" ht="15.75" customHeight="1" s="218">
      <c r="C50" s="2" t="n"/>
    </row>
    <row r="51" ht="15.75" customHeight="1" s="218">
      <c r="C51" s="2" t="n"/>
    </row>
    <row r="52" ht="15.75" customHeight="1" s="218">
      <c r="C52" s="2" t="n"/>
    </row>
    <row r="53" ht="15.75" customHeight="1" s="218">
      <c r="C53" s="2" t="n"/>
    </row>
    <row r="54" ht="15.75" customHeight="1" s="218">
      <c r="C54" s="2" t="n"/>
    </row>
    <row r="55" ht="15.75" customHeight="1" s="218">
      <c r="C55" s="2" t="n"/>
    </row>
    <row r="56" ht="15.75" customHeight="1" s="218">
      <c r="C56" s="2" t="n"/>
    </row>
    <row r="57" ht="15.75" customHeight="1" s="218">
      <c r="C57" s="2" t="n"/>
    </row>
    <row r="58" ht="15.75" customHeight="1" s="218">
      <c r="C58" s="2" t="n"/>
    </row>
    <row r="59" ht="15.75" customHeight="1" s="218">
      <c r="C59" s="2" t="n"/>
    </row>
    <row r="60" ht="15.75" customHeight="1" s="218">
      <c r="C60" s="2" t="n"/>
    </row>
    <row r="61" ht="15.75" customHeight="1" s="218">
      <c r="C61" s="2" t="n"/>
    </row>
    <row r="62" ht="15.75" customHeight="1" s="218">
      <c r="C62" s="2" t="n"/>
    </row>
    <row r="63" ht="15.75" customHeight="1" s="218">
      <c r="C63" s="2" t="n"/>
    </row>
    <row r="64" ht="15.75" customHeight="1" s="218">
      <c r="C64" s="2" t="n"/>
    </row>
    <row r="65" ht="15.75" customHeight="1" s="218">
      <c r="C65" s="2" t="n"/>
    </row>
    <row r="66" ht="15.75" customHeight="1" s="218">
      <c r="C66" s="2" t="n"/>
    </row>
    <row r="67" ht="15.75" customHeight="1" s="218">
      <c r="C67" s="2" t="n"/>
    </row>
    <row r="68" ht="15.75" customHeight="1" s="218">
      <c r="C68" s="2" t="n"/>
    </row>
    <row r="69" ht="15.75" customHeight="1" s="218">
      <c r="C69" s="2" t="n"/>
    </row>
    <row r="70" ht="15.75" customHeight="1" s="218">
      <c r="C70" s="2" t="n"/>
    </row>
    <row r="71" ht="15.75" customHeight="1" s="218">
      <c r="C71" s="2" t="n"/>
    </row>
    <row r="72" ht="15.75" customHeight="1" s="218">
      <c r="C72" s="2" t="n"/>
    </row>
    <row r="73" ht="15.75" customHeight="1" s="218">
      <c r="C73" s="2" t="n"/>
    </row>
    <row r="74" ht="15.75" customHeight="1" s="218">
      <c r="C74" s="2" t="n"/>
    </row>
    <row r="75" ht="15.75" customHeight="1" s="218">
      <c r="C75" s="2" t="n"/>
    </row>
    <row r="76" ht="15.75" customHeight="1" s="218">
      <c r="C76" s="2" t="n"/>
    </row>
    <row r="77" ht="15.75" customHeight="1" s="218">
      <c r="C77" s="2" t="n"/>
    </row>
    <row r="78" ht="15.75" customHeight="1" s="218">
      <c r="C78" s="2" t="n"/>
    </row>
    <row r="79" ht="15.75" customHeight="1" s="218">
      <c r="C79" s="2" t="n"/>
    </row>
    <row r="80" ht="15.75" customHeight="1" s="218">
      <c r="C80" s="2" t="n"/>
    </row>
    <row r="81" ht="15.75" customHeight="1" s="218">
      <c r="C81" s="2" t="n"/>
    </row>
    <row r="82" ht="15.75" customHeight="1" s="218">
      <c r="C82" s="2" t="n"/>
    </row>
    <row r="83" ht="15.75" customHeight="1" s="218">
      <c r="C83" s="2" t="n"/>
    </row>
    <row r="84" ht="15.75" customHeight="1" s="218">
      <c r="C84" s="2" t="n"/>
    </row>
    <row r="85" ht="15.75" customHeight="1" s="218">
      <c r="C85" s="2" t="n"/>
    </row>
    <row r="86" ht="15.75" customHeight="1" s="218">
      <c r="C86" s="2" t="n"/>
    </row>
    <row r="87" ht="15.75" customHeight="1" s="218">
      <c r="C87" s="2" t="n"/>
    </row>
    <row r="88" ht="15.75" customHeight="1" s="218">
      <c r="C88" s="2" t="n"/>
    </row>
    <row r="89" ht="15.75" customHeight="1" s="218">
      <c r="C89" s="2" t="n"/>
    </row>
    <row r="90" ht="15.75" customHeight="1" s="218">
      <c r="C90" s="2" t="n"/>
    </row>
    <row r="91" ht="15.75" customHeight="1" s="218">
      <c r="C91" s="2" t="n"/>
    </row>
    <row r="92" ht="15.75" customHeight="1" s="218">
      <c r="C92" s="2" t="n"/>
    </row>
    <row r="93" ht="15.75" customHeight="1" s="218">
      <c r="C93" s="2" t="n"/>
    </row>
    <row r="94" ht="15.75" customHeight="1" s="218">
      <c r="C94" s="2" t="n"/>
    </row>
    <row r="95" ht="15.75" customHeight="1" s="218">
      <c r="C95" s="2" t="n"/>
    </row>
    <row r="96" ht="15.75" customHeight="1" s="218">
      <c r="C96" s="2" t="n"/>
    </row>
    <row r="97" ht="15.75" customHeight="1" s="218">
      <c r="C97" s="2" t="n"/>
    </row>
    <row r="98" ht="15.75" customHeight="1" s="218">
      <c r="C98" s="2" t="n"/>
    </row>
    <row r="99" ht="15.75" customHeight="1" s="218">
      <c r="C99" s="2" t="n"/>
    </row>
    <row r="100" ht="15.75" customHeight="1" s="218">
      <c r="C100" s="2" t="n"/>
    </row>
    <row r="101" ht="15.75" customHeight="1" s="218">
      <c r="C101" s="2" t="n"/>
    </row>
    <row r="102" ht="15.75" customHeight="1" s="218">
      <c r="C102" s="2" t="n"/>
    </row>
    <row r="103" ht="15.75" customHeight="1" s="218">
      <c r="C103" s="2" t="n"/>
    </row>
    <row r="104" ht="15.75" customHeight="1" s="218">
      <c r="C104" s="2" t="n"/>
    </row>
    <row r="105" ht="15.75" customHeight="1" s="218">
      <c r="C105" s="2" t="n"/>
    </row>
    <row r="106" ht="15.75" customHeight="1" s="218">
      <c r="C106" s="2" t="n"/>
    </row>
    <row r="107" ht="15.75" customHeight="1" s="218">
      <c r="C107" s="2" t="n"/>
    </row>
    <row r="108" ht="15.75" customHeight="1" s="218">
      <c r="C108" s="2" t="n"/>
    </row>
    <row r="109" ht="15.75" customHeight="1" s="218">
      <c r="C109" s="2" t="n"/>
    </row>
    <row r="110" ht="15.75" customHeight="1" s="218">
      <c r="C110" s="2" t="n"/>
    </row>
    <row r="111" ht="15.75" customHeight="1" s="218">
      <c r="C111" s="2" t="n"/>
    </row>
    <row r="112" ht="15.75" customHeight="1" s="218">
      <c r="C112" s="2" t="n"/>
    </row>
    <row r="113" ht="15.75" customHeight="1" s="218">
      <c r="C113" s="2" t="n"/>
    </row>
    <row r="114" ht="15.75" customHeight="1" s="218">
      <c r="C114" s="2" t="n"/>
    </row>
    <row r="115" ht="15.75" customHeight="1" s="218">
      <c r="C115" s="2" t="n"/>
    </row>
    <row r="116" ht="15.75" customHeight="1" s="218">
      <c r="C116" s="2" t="n"/>
    </row>
    <row r="117" ht="15.75" customHeight="1" s="218">
      <c r="C117" s="2" t="n"/>
    </row>
    <row r="118" ht="15.75" customHeight="1" s="218">
      <c r="C118" s="2" t="n"/>
    </row>
    <row r="119" ht="15.75" customHeight="1" s="218">
      <c r="C119" s="2" t="n"/>
    </row>
    <row r="120" ht="15.75" customHeight="1" s="218">
      <c r="C120" s="2" t="n"/>
    </row>
    <row r="121" ht="15.75" customHeight="1" s="218">
      <c r="C121" s="2" t="n"/>
    </row>
    <row r="122" ht="15.75" customHeight="1" s="218">
      <c r="C122" s="2" t="n"/>
    </row>
    <row r="123" ht="15.75" customHeight="1" s="218">
      <c r="C123" s="2" t="n"/>
    </row>
    <row r="124" ht="15.75" customHeight="1" s="218">
      <c r="C124" s="2" t="n"/>
    </row>
    <row r="125" ht="15.75" customHeight="1" s="218">
      <c r="C125" s="2" t="n"/>
    </row>
    <row r="126" ht="15.75" customHeight="1" s="218">
      <c r="C126" s="2" t="n"/>
    </row>
    <row r="127" ht="15.75" customHeight="1" s="218">
      <c r="C127" s="2" t="n"/>
    </row>
    <row r="128" ht="15.75" customHeight="1" s="218">
      <c r="C128" s="2" t="n"/>
    </row>
    <row r="129" ht="15.75" customHeight="1" s="218">
      <c r="C129" s="2" t="n"/>
    </row>
    <row r="130" ht="15.75" customHeight="1" s="218">
      <c r="C130" s="2" t="n"/>
    </row>
    <row r="131" ht="15.75" customHeight="1" s="218">
      <c r="C131" s="2" t="n"/>
    </row>
    <row r="132" ht="15.75" customHeight="1" s="218">
      <c r="C132" s="2" t="n"/>
    </row>
    <row r="133" ht="15.75" customHeight="1" s="218">
      <c r="C133" s="2" t="n"/>
    </row>
    <row r="134" ht="15.75" customHeight="1" s="218">
      <c r="C134" s="2" t="n"/>
    </row>
    <row r="135" ht="15.75" customHeight="1" s="218">
      <c r="C135" s="2" t="n"/>
    </row>
    <row r="136" ht="15.75" customHeight="1" s="218">
      <c r="C136" s="2" t="n"/>
    </row>
    <row r="137" ht="15.75" customHeight="1" s="218">
      <c r="C137" s="2" t="n"/>
    </row>
    <row r="138" ht="15.75" customHeight="1" s="218">
      <c r="C138" s="2" t="n"/>
    </row>
    <row r="139" ht="15.75" customHeight="1" s="218">
      <c r="C139" s="2" t="n"/>
    </row>
    <row r="140" ht="15.75" customHeight="1" s="218">
      <c r="C140" s="2" t="n"/>
    </row>
    <row r="141" ht="15.75" customHeight="1" s="218">
      <c r="C141" s="2" t="n"/>
    </row>
    <row r="142" ht="15.75" customHeight="1" s="218">
      <c r="C142" s="2" t="n"/>
    </row>
    <row r="143" ht="15.75" customHeight="1" s="218">
      <c r="C143" s="2" t="n"/>
    </row>
    <row r="144" ht="15.75" customHeight="1" s="218">
      <c r="C144" s="2" t="n"/>
    </row>
    <row r="145" ht="15.75" customHeight="1" s="218">
      <c r="C145" s="2" t="n"/>
    </row>
    <row r="146" ht="15.75" customHeight="1" s="218">
      <c r="C146" s="2" t="n"/>
    </row>
    <row r="147" ht="15.75" customHeight="1" s="218">
      <c r="C147" s="2" t="n"/>
    </row>
    <row r="148" ht="15.75" customHeight="1" s="218">
      <c r="C148" s="2" t="n"/>
    </row>
    <row r="149" ht="15.75" customHeight="1" s="218">
      <c r="C149" s="2" t="n"/>
    </row>
    <row r="150" ht="15.75" customHeight="1" s="218">
      <c r="C150" s="2" t="n"/>
    </row>
    <row r="151" ht="15.75" customHeight="1" s="218">
      <c r="C151" s="2" t="n"/>
    </row>
    <row r="152" ht="15.75" customHeight="1" s="218">
      <c r="C152" s="2" t="n"/>
    </row>
    <row r="153" ht="15.75" customHeight="1" s="218">
      <c r="C153" s="2" t="n"/>
    </row>
    <row r="154" ht="15.75" customHeight="1" s="218">
      <c r="C154" s="2" t="n"/>
    </row>
    <row r="155" ht="15.75" customHeight="1" s="218">
      <c r="C155" s="2" t="n"/>
    </row>
    <row r="156" ht="15.75" customHeight="1" s="218">
      <c r="C156" s="2" t="n"/>
    </row>
    <row r="157" ht="15.75" customHeight="1" s="218">
      <c r="C157" s="2" t="n"/>
    </row>
    <row r="158" ht="15.75" customHeight="1" s="218">
      <c r="C158" s="2" t="n"/>
    </row>
    <row r="159" ht="15.75" customHeight="1" s="218">
      <c r="C159" s="2" t="n"/>
    </row>
    <row r="160" ht="15.75" customHeight="1" s="218">
      <c r="C160" s="2" t="n"/>
    </row>
    <row r="161" ht="15.75" customHeight="1" s="218">
      <c r="C161" s="2" t="n"/>
    </row>
    <row r="162" ht="15.75" customHeight="1" s="218">
      <c r="C162" s="2" t="n"/>
    </row>
    <row r="163" ht="15.75" customHeight="1" s="218">
      <c r="C163" s="2" t="n"/>
    </row>
    <row r="164" ht="15.75" customHeight="1" s="218">
      <c r="C164" s="2" t="n"/>
    </row>
    <row r="165" ht="15.75" customHeight="1" s="218">
      <c r="C165" s="2" t="n"/>
    </row>
    <row r="166" ht="15.75" customHeight="1" s="218">
      <c r="C166" s="2" t="n"/>
    </row>
    <row r="167" ht="15.75" customHeight="1" s="218">
      <c r="C167" s="2" t="n"/>
    </row>
    <row r="168" ht="15.75" customHeight="1" s="218">
      <c r="C168" s="2" t="n"/>
    </row>
    <row r="169" ht="15.75" customHeight="1" s="218">
      <c r="C169" s="2" t="n"/>
    </row>
    <row r="170" ht="15.75" customHeight="1" s="218">
      <c r="C170" s="2" t="n"/>
    </row>
    <row r="171" ht="15.75" customHeight="1" s="218">
      <c r="C171" s="2" t="n"/>
    </row>
    <row r="172" ht="15.75" customHeight="1" s="218">
      <c r="C172" s="2" t="n"/>
    </row>
    <row r="173" ht="15.75" customHeight="1" s="218">
      <c r="C173" s="2" t="n"/>
    </row>
    <row r="174" ht="15.75" customHeight="1" s="218">
      <c r="C174" s="2" t="n"/>
    </row>
    <row r="175" ht="15.75" customHeight="1" s="218">
      <c r="C175" s="2" t="n"/>
    </row>
    <row r="176" ht="15.75" customHeight="1" s="218">
      <c r="C176" s="2" t="n"/>
    </row>
    <row r="177" ht="15.75" customHeight="1" s="218">
      <c r="C177" s="2" t="n"/>
    </row>
    <row r="178" ht="15.75" customHeight="1" s="218">
      <c r="C178" s="2" t="n"/>
    </row>
    <row r="179" ht="15.75" customHeight="1" s="218">
      <c r="C179" s="2" t="n"/>
    </row>
    <row r="180" ht="15.75" customHeight="1" s="218">
      <c r="C180" s="2" t="n"/>
    </row>
    <row r="181" ht="15.75" customHeight="1" s="218">
      <c r="C181" s="2" t="n"/>
    </row>
    <row r="182" ht="15.75" customHeight="1" s="218">
      <c r="C182" s="2" t="n"/>
    </row>
    <row r="183" ht="15.75" customHeight="1" s="218">
      <c r="C183" s="2" t="n"/>
    </row>
    <row r="184" ht="15.75" customHeight="1" s="218">
      <c r="C184" s="2" t="n"/>
    </row>
    <row r="185" ht="15.75" customHeight="1" s="218">
      <c r="C185" s="2" t="n"/>
    </row>
    <row r="186" ht="15.75" customHeight="1" s="218">
      <c r="C186" s="2" t="n"/>
    </row>
    <row r="187" ht="15.75" customHeight="1" s="218">
      <c r="C187" s="2" t="n"/>
    </row>
    <row r="188" ht="15.75" customHeight="1" s="218">
      <c r="C188" s="2" t="n"/>
    </row>
    <row r="189" ht="15.75" customHeight="1" s="218">
      <c r="C189" s="2" t="n"/>
    </row>
    <row r="190" ht="15.75" customHeight="1" s="218">
      <c r="C190" s="2" t="n"/>
    </row>
    <row r="191" ht="15.75" customHeight="1" s="218">
      <c r="C191" s="2" t="n"/>
    </row>
    <row r="192" ht="15.75" customHeight="1" s="218">
      <c r="C192" s="2" t="n"/>
    </row>
    <row r="193" ht="15.75" customHeight="1" s="218">
      <c r="C193" s="2" t="n"/>
    </row>
    <row r="194" ht="15.75" customHeight="1" s="218">
      <c r="C194" s="2" t="n"/>
    </row>
    <row r="195" ht="15.75" customHeight="1" s="218">
      <c r="C195" s="2" t="n"/>
    </row>
    <row r="196" ht="15.75" customHeight="1" s="218">
      <c r="C196" s="2" t="n"/>
    </row>
    <row r="197" ht="15.75" customHeight="1" s="218">
      <c r="C197" s="2" t="n"/>
    </row>
    <row r="198" ht="15.75" customHeight="1" s="218">
      <c r="C198" s="2" t="n"/>
    </row>
    <row r="199" ht="15.75" customHeight="1" s="218">
      <c r="C199" s="2" t="n"/>
    </row>
    <row r="200" ht="15.75" customHeight="1" s="218">
      <c r="C200" s="2" t="n"/>
    </row>
    <row r="201" ht="15.75" customHeight="1" s="218">
      <c r="C201" s="2" t="n"/>
    </row>
    <row r="202" ht="15.75" customHeight="1" s="218">
      <c r="C202" s="2" t="n"/>
    </row>
    <row r="203" ht="15.75" customHeight="1" s="218">
      <c r="C203" s="2" t="n"/>
    </row>
    <row r="204" ht="15.75" customHeight="1" s="218">
      <c r="C204" s="2" t="n"/>
    </row>
    <row r="205" ht="15.75" customHeight="1" s="218">
      <c r="C205" s="2" t="n"/>
    </row>
    <row r="206" ht="15.75" customHeight="1" s="218">
      <c r="C206" s="2" t="n"/>
    </row>
    <row r="207" ht="15.75" customHeight="1" s="218">
      <c r="C207" s="2" t="n"/>
    </row>
    <row r="208" ht="15.75" customHeight="1" s="218">
      <c r="C208" s="2" t="n"/>
    </row>
    <row r="209" ht="15.75" customHeight="1" s="218">
      <c r="C209" s="2" t="n"/>
    </row>
    <row r="210" ht="15.75" customHeight="1" s="218">
      <c r="C210" s="2" t="n"/>
    </row>
    <row r="211" ht="15.75" customHeight="1" s="218">
      <c r="C211" s="2" t="n"/>
    </row>
    <row r="212" ht="15.75" customHeight="1" s="218">
      <c r="C212" s="2" t="n"/>
    </row>
    <row r="213" ht="15.75" customHeight="1" s="218">
      <c r="C213" s="2" t="n"/>
    </row>
    <row r="214" ht="15.75" customHeight="1" s="218">
      <c r="C214" s="2" t="n"/>
    </row>
    <row r="215" ht="15.75" customHeight="1" s="218">
      <c r="C215" s="2" t="n"/>
    </row>
    <row r="216" ht="15.75" customHeight="1" s="218">
      <c r="C216" s="2" t="n"/>
    </row>
    <row r="217" ht="15.75" customHeight="1" s="218">
      <c r="C217" s="2" t="n"/>
    </row>
    <row r="218" ht="15.75" customHeight="1" s="218">
      <c r="C218" s="2" t="n"/>
    </row>
    <row r="219" ht="15.75" customHeight="1" s="218">
      <c r="C219" s="2" t="n"/>
    </row>
    <row r="220" ht="15.75" customHeight="1" s="218">
      <c r="C220" s="2" t="n"/>
    </row>
    <row r="221" ht="15.75" customHeight="1" s="218">
      <c r="C221" s="2" t="n"/>
    </row>
    <row r="222" ht="15.75" customHeight="1" s="218">
      <c r="C222" s="2" t="n"/>
    </row>
    <row r="223" ht="15.75" customHeight="1" s="218">
      <c r="C223" s="2" t="n"/>
    </row>
    <row r="224" ht="15.75" customHeight="1" s="218">
      <c r="C224" s="2" t="n"/>
    </row>
    <row r="225" ht="15.75" customHeight="1" s="218">
      <c r="C225" s="2" t="n"/>
    </row>
    <row r="226" ht="15.75" customHeight="1" s="218">
      <c r="C226" s="2" t="n"/>
    </row>
    <row r="227" ht="15.75" customHeight="1" s="218">
      <c r="C227" s="2" t="n"/>
    </row>
    <row r="228" ht="15.75" customHeight="1" s="218">
      <c r="C228" s="2" t="n"/>
    </row>
    <row r="229" ht="15.75" customHeight="1" s="218">
      <c r="C229" s="2" t="n"/>
    </row>
    <row r="230" ht="15.75" customHeight="1" s="218">
      <c r="C230" s="2" t="n"/>
    </row>
    <row r="231" ht="15.75" customHeight="1" s="218">
      <c r="C231" s="2" t="n"/>
    </row>
    <row r="232" ht="15.75" customHeight="1" s="218">
      <c r="C232" s="2" t="n"/>
    </row>
    <row r="233" ht="15.75" customHeight="1" s="218">
      <c r="C233" s="2" t="n"/>
    </row>
    <row r="234" ht="15.75" customHeight="1" s="218">
      <c r="C234" s="2" t="n"/>
    </row>
    <row r="235" ht="15.75" customHeight="1" s="218">
      <c r="C235" s="2" t="n"/>
    </row>
    <row r="236" ht="15.75" customHeight="1" s="218">
      <c r="C236" s="2" t="n"/>
    </row>
    <row r="237" ht="15.75" customHeight="1" s="218">
      <c r="C237" s="2" t="n"/>
    </row>
    <row r="238" ht="15.75" customHeight="1" s="218">
      <c r="C238" s="2" t="n"/>
    </row>
    <row r="239" ht="15.75" customHeight="1" s="218">
      <c r="C239" s="2" t="n"/>
    </row>
    <row r="240" ht="15.75" customHeight="1" s="218">
      <c r="C240" s="2" t="n"/>
    </row>
    <row r="241" ht="15.75" customHeight="1" s="218">
      <c r="C241" s="2" t="n"/>
    </row>
    <row r="242" ht="15.75" customHeight="1" s="218">
      <c r="C242" s="2" t="n"/>
    </row>
    <row r="243" ht="15.75" customHeight="1" s="218">
      <c r="C243" s="2" t="n"/>
    </row>
    <row r="244" ht="15.75" customHeight="1" s="218">
      <c r="C244" s="2" t="n"/>
    </row>
    <row r="245" ht="15.75" customHeight="1" s="218">
      <c r="C245" s="2" t="n"/>
    </row>
    <row r="246" ht="15.75" customHeight="1" s="218">
      <c r="C246" s="2" t="n"/>
    </row>
    <row r="247" ht="15.75" customHeight="1" s="218">
      <c r="C247" s="2" t="n"/>
    </row>
    <row r="248" ht="15.75" customHeight="1" s="218">
      <c r="C248" s="2" t="n"/>
    </row>
    <row r="249" ht="15.75" customHeight="1" s="218">
      <c r="C249" s="2" t="n"/>
    </row>
    <row r="250" ht="15.75" customHeight="1" s="218">
      <c r="C250" s="2" t="n"/>
    </row>
    <row r="251" ht="15.75" customHeight="1" s="218">
      <c r="C251" s="2" t="n"/>
    </row>
    <row r="252" ht="15.75" customHeight="1" s="218">
      <c r="C252" s="2" t="n"/>
    </row>
    <row r="253" ht="15.75" customHeight="1" s="218">
      <c r="C253" s="2" t="n"/>
    </row>
    <row r="254" ht="15.75" customHeight="1" s="218">
      <c r="C254" s="2" t="n"/>
    </row>
    <row r="255" ht="15.75" customHeight="1" s="218">
      <c r="C255" s="2" t="n"/>
    </row>
    <row r="256" ht="15.75" customHeight="1" s="218">
      <c r="C256" s="2" t="n"/>
    </row>
    <row r="257" ht="15.75" customHeight="1" s="218">
      <c r="C257" s="2" t="n"/>
    </row>
    <row r="258" ht="15.75" customHeight="1" s="218">
      <c r="C258" s="2" t="n"/>
    </row>
    <row r="259" ht="15.75" customHeight="1" s="218">
      <c r="C259" s="2" t="n"/>
    </row>
    <row r="260" ht="15.75" customHeight="1" s="218">
      <c r="C260" s="2" t="n"/>
    </row>
    <row r="261" ht="15.75" customHeight="1" s="218">
      <c r="C261" s="2" t="n"/>
    </row>
    <row r="262" ht="15.75" customHeight="1" s="218">
      <c r="C262" s="2" t="n"/>
    </row>
    <row r="263" ht="15.75" customHeight="1" s="218">
      <c r="C263" s="2" t="n"/>
    </row>
    <row r="264" ht="15.75" customHeight="1" s="218">
      <c r="C264" s="2" t="n"/>
    </row>
    <row r="265" ht="15.75" customHeight="1" s="218">
      <c r="C265" s="2" t="n"/>
    </row>
    <row r="266" ht="15.75" customHeight="1" s="218">
      <c r="C266" s="2" t="n"/>
    </row>
    <row r="267" ht="15.75" customHeight="1" s="218">
      <c r="C267" s="2" t="n"/>
    </row>
    <row r="268" ht="15.75" customHeight="1" s="218">
      <c r="C268" s="2" t="n"/>
    </row>
    <row r="269" ht="15.75" customHeight="1" s="218">
      <c r="C269" s="2" t="n"/>
    </row>
    <row r="270" ht="15.75" customHeight="1" s="218">
      <c r="C270" s="2" t="n"/>
    </row>
    <row r="271" ht="15.75" customHeight="1" s="218">
      <c r="C271" s="2" t="n"/>
    </row>
    <row r="272" ht="15.75" customHeight="1" s="218">
      <c r="C272" s="2" t="n"/>
    </row>
    <row r="273" ht="15.75" customHeight="1" s="218">
      <c r="C273" s="2" t="n"/>
    </row>
    <row r="274" ht="15.75" customHeight="1" s="218">
      <c r="C274" s="2" t="n"/>
    </row>
    <row r="275" ht="15.75" customHeight="1" s="218">
      <c r="C275" s="2" t="n"/>
    </row>
    <row r="276" ht="15.75" customHeight="1" s="218">
      <c r="C276" s="2" t="n"/>
    </row>
    <row r="277" ht="15.75" customHeight="1" s="218">
      <c r="C277" s="2" t="n"/>
    </row>
    <row r="278" ht="15.75" customHeight="1" s="218">
      <c r="C278" s="2" t="n"/>
    </row>
    <row r="279" ht="15.75" customHeight="1" s="218">
      <c r="C279" s="2" t="n"/>
    </row>
    <row r="280" ht="15.75" customHeight="1" s="218">
      <c r="C280" s="2" t="n"/>
    </row>
    <row r="281" ht="15.75" customHeight="1" s="218">
      <c r="C281" s="2" t="n"/>
    </row>
    <row r="282" ht="15.75" customHeight="1" s="218">
      <c r="C282" s="2" t="n"/>
    </row>
    <row r="283" ht="15.75" customHeight="1" s="218">
      <c r="C283" s="2" t="n"/>
    </row>
    <row r="284" ht="15.75" customHeight="1" s="218">
      <c r="C284" s="2" t="n"/>
    </row>
    <row r="285" ht="15.75" customHeight="1" s="218">
      <c r="C285" s="2" t="n"/>
    </row>
    <row r="286" ht="15.75" customHeight="1" s="218">
      <c r="C286" s="2" t="n"/>
    </row>
    <row r="287" ht="15.75" customHeight="1" s="218">
      <c r="C287" s="2" t="n"/>
    </row>
    <row r="288" ht="15.75" customHeight="1" s="218">
      <c r="C288" s="2" t="n"/>
    </row>
    <row r="289" ht="15.75" customHeight="1" s="218">
      <c r="C289" s="2" t="n"/>
    </row>
    <row r="290" ht="15.75" customHeight="1" s="218">
      <c r="C290" s="2" t="n"/>
    </row>
    <row r="291" ht="15.75" customHeight="1" s="218">
      <c r="C291" s="2" t="n"/>
    </row>
    <row r="292" ht="15.75" customHeight="1" s="218">
      <c r="C292" s="2" t="n"/>
    </row>
    <row r="293" ht="15.75" customHeight="1" s="218">
      <c r="C293" s="2" t="n"/>
    </row>
    <row r="294" ht="15.75" customHeight="1" s="218">
      <c r="C294" s="2" t="n"/>
    </row>
    <row r="295" ht="15.75" customHeight="1" s="218">
      <c r="C295" s="2" t="n"/>
    </row>
    <row r="296" ht="15.75" customHeight="1" s="218">
      <c r="C296" s="2" t="n"/>
    </row>
    <row r="297" ht="15.75" customHeight="1" s="218">
      <c r="C297" s="2" t="n"/>
    </row>
    <row r="298" ht="15.75" customHeight="1" s="218">
      <c r="C298" s="2" t="n"/>
    </row>
    <row r="299" ht="15.75" customHeight="1" s="218">
      <c r="C299" s="2" t="n"/>
    </row>
    <row r="300" ht="15.75" customHeight="1" s="218">
      <c r="C300" s="2" t="n"/>
    </row>
    <row r="301" ht="15.75" customHeight="1" s="218">
      <c r="C301" s="2" t="n"/>
    </row>
    <row r="302" ht="15.75" customHeight="1" s="218">
      <c r="C302" s="2" t="n"/>
    </row>
    <row r="303" ht="15.75" customHeight="1" s="218">
      <c r="C303" s="2" t="n"/>
    </row>
    <row r="304" ht="15.75" customHeight="1" s="218">
      <c r="C304" s="2" t="n"/>
    </row>
    <row r="305" ht="15.75" customHeight="1" s="218">
      <c r="C305" s="2" t="n"/>
    </row>
    <row r="306" ht="15.75" customHeight="1" s="218">
      <c r="C306" s="2" t="n"/>
    </row>
    <row r="307" ht="15.75" customHeight="1" s="218">
      <c r="C307" s="2" t="n"/>
    </row>
    <row r="308" ht="15.75" customHeight="1" s="218">
      <c r="C308" s="2" t="n"/>
    </row>
    <row r="309" ht="15.75" customHeight="1" s="218">
      <c r="C309" s="2" t="n"/>
    </row>
    <row r="310" ht="15.75" customHeight="1" s="218">
      <c r="C310" s="2" t="n"/>
    </row>
    <row r="311" ht="15.75" customHeight="1" s="218">
      <c r="C311" s="2" t="n"/>
    </row>
    <row r="312" ht="15.75" customHeight="1" s="218">
      <c r="C312" s="2" t="n"/>
    </row>
    <row r="313" ht="15.75" customHeight="1" s="218">
      <c r="C313" s="2" t="n"/>
    </row>
    <row r="314" ht="15.75" customHeight="1" s="218">
      <c r="C314" s="2" t="n"/>
    </row>
    <row r="315" ht="15.75" customHeight="1" s="218">
      <c r="C315" s="2" t="n"/>
    </row>
    <row r="316" ht="15.75" customHeight="1" s="218">
      <c r="C316" s="2" t="n"/>
    </row>
    <row r="317" ht="15.75" customHeight="1" s="218">
      <c r="C317" s="2" t="n"/>
    </row>
    <row r="318" ht="15.75" customHeight="1" s="218">
      <c r="C318" s="2" t="n"/>
    </row>
    <row r="319" ht="15.75" customHeight="1" s="218">
      <c r="C319" s="2" t="n"/>
    </row>
    <row r="320" ht="15.75" customHeight="1" s="218">
      <c r="C320" s="2" t="n"/>
    </row>
    <row r="321" ht="15.75" customHeight="1" s="218">
      <c r="C321" s="2" t="n"/>
    </row>
    <row r="322" ht="15.75" customHeight="1" s="218">
      <c r="C322" s="2" t="n"/>
    </row>
    <row r="323" ht="15.75" customHeight="1" s="218">
      <c r="C323" s="2" t="n"/>
    </row>
    <row r="324" ht="15.75" customHeight="1" s="218">
      <c r="C324" s="2" t="n"/>
    </row>
    <row r="325" ht="15.75" customHeight="1" s="218">
      <c r="C325" s="2" t="n"/>
    </row>
    <row r="326" ht="15.75" customHeight="1" s="218">
      <c r="C326" s="2" t="n"/>
    </row>
    <row r="327" ht="15.75" customHeight="1" s="218">
      <c r="C327" s="2" t="n"/>
    </row>
    <row r="328" ht="15.75" customHeight="1" s="218">
      <c r="C328" s="2" t="n"/>
    </row>
    <row r="329" ht="15.75" customHeight="1" s="218">
      <c r="C329" s="2" t="n"/>
    </row>
    <row r="330" ht="15.75" customHeight="1" s="218">
      <c r="C330" s="2" t="n"/>
    </row>
    <row r="331" ht="15.75" customHeight="1" s="218">
      <c r="C331" s="2" t="n"/>
    </row>
    <row r="332" ht="15.75" customHeight="1" s="218">
      <c r="C332" s="2" t="n"/>
    </row>
    <row r="333" ht="15.75" customHeight="1" s="218">
      <c r="C333" s="2" t="n"/>
    </row>
    <row r="334" ht="15.75" customHeight="1" s="218">
      <c r="C334" s="2" t="n"/>
    </row>
    <row r="335" ht="15.75" customHeight="1" s="218">
      <c r="C335" s="2" t="n"/>
    </row>
    <row r="336" ht="15.75" customHeight="1" s="218">
      <c r="C336" s="2" t="n"/>
    </row>
    <row r="337" ht="15.75" customHeight="1" s="218">
      <c r="C337" s="2" t="n"/>
    </row>
    <row r="338" ht="15.75" customHeight="1" s="218">
      <c r="C338" s="2" t="n"/>
    </row>
    <row r="339" ht="15.75" customHeight="1" s="218">
      <c r="C339" s="2" t="n"/>
    </row>
    <row r="340" ht="15.75" customHeight="1" s="218">
      <c r="C340" s="2" t="n"/>
    </row>
    <row r="341" ht="15.75" customHeight="1" s="218">
      <c r="C341" s="2" t="n"/>
    </row>
    <row r="342" ht="15.75" customHeight="1" s="218">
      <c r="C342" s="2" t="n"/>
    </row>
    <row r="343" ht="15.75" customHeight="1" s="218">
      <c r="C343" s="2" t="n"/>
    </row>
    <row r="344" ht="15.75" customHeight="1" s="218">
      <c r="C344" s="2" t="n"/>
    </row>
    <row r="345" ht="15.75" customHeight="1" s="218">
      <c r="C345" s="2" t="n"/>
    </row>
    <row r="346" ht="15.75" customHeight="1" s="218">
      <c r="C346" s="2" t="n"/>
    </row>
    <row r="347" ht="15.75" customHeight="1" s="218">
      <c r="C347" s="2" t="n"/>
    </row>
    <row r="348" ht="15.75" customHeight="1" s="218">
      <c r="C348" s="2" t="n"/>
    </row>
    <row r="349" ht="15.75" customHeight="1" s="218">
      <c r="C349" s="2" t="n"/>
    </row>
    <row r="350" ht="15.75" customHeight="1" s="218">
      <c r="C350" s="2" t="n"/>
    </row>
    <row r="351" ht="15.75" customHeight="1" s="218">
      <c r="C351" s="2" t="n"/>
    </row>
    <row r="352" ht="15.75" customHeight="1" s="218">
      <c r="C352" s="2" t="n"/>
    </row>
    <row r="353" ht="15.75" customHeight="1" s="218">
      <c r="C353" s="2" t="n"/>
    </row>
    <row r="354" ht="15.75" customHeight="1" s="218">
      <c r="C354" s="2" t="n"/>
    </row>
    <row r="355" ht="15.75" customHeight="1" s="218">
      <c r="C355" s="2" t="n"/>
    </row>
    <row r="356" ht="15.75" customHeight="1" s="218">
      <c r="C356" s="2" t="n"/>
    </row>
    <row r="357" ht="15.75" customHeight="1" s="218">
      <c r="C357" s="2" t="n"/>
    </row>
    <row r="358" ht="15.75" customHeight="1" s="218">
      <c r="C358" s="2" t="n"/>
    </row>
    <row r="359" ht="15.75" customHeight="1" s="218">
      <c r="C359" s="2" t="n"/>
    </row>
    <row r="360" ht="15.75" customHeight="1" s="218">
      <c r="C360" s="2" t="n"/>
    </row>
    <row r="361" ht="15.75" customHeight="1" s="218">
      <c r="C361" s="2" t="n"/>
    </row>
    <row r="362" ht="15.75" customHeight="1" s="218">
      <c r="C362" s="2" t="n"/>
    </row>
    <row r="363" ht="15.75" customHeight="1" s="218">
      <c r="C363" s="2" t="n"/>
    </row>
    <row r="364" ht="15.75" customHeight="1" s="218">
      <c r="C364" s="2" t="n"/>
    </row>
    <row r="365" ht="15.75" customHeight="1" s="218">
      <c r="C365" s="2" t="n"/>
    </row>
    <row r="366" ht="15.75" customHeight="1" s="218">
      <c r="C366" s="2" t="n"/>
    </row>
    <row r="367" ht="15.75" customHeight="1" s="218">
      <c r="C367" s="2" t="n"/>
    </row>
    <row r="368" ht="15.75" customHeight="1" s="218">
      <c r="C368" s="2" t="n"/>
    </row>
    <row r="369" ht="15.75" customHeight="1" s="218">
      <c r="C369" s="2" t="n"/>
    </row>
    <row r="370" ht="15.75" customHeight="1" s="218">
      <c r="C370" s="2" t="n"/>
    </row>
    <row r="371" ht="15.75" customHeight="1" s="218">
      <c r="C371" s="2" t="n"/>
    </row>
    <row r="372" ht="15.75" customHeight="1" s="218">
      <c r="C372" s="2" t="n"/>
    </row>
    <row r="373" ht="15.75" customHeight="1" s="218">
      <c r="C373" s="2" t="n"/>
    </row>
    <row r="374" ht="15.75" customHeight="1" s="218">
      <c r="C374" s="2" t="n"/>
    </row>
    <row r="375" ht="15.75" customHeight="1" s="218">
      <c r="C375" s="2" t="n"/>
    </row>
    <row r="376" ht="15.75" customHeight="1" s="218">
      <c r="C376" s="2" t="n"/>
    </row>
    <row r="377" ht="15.75" customHeight="1" s="218">
      <c r="C377" s="2" t="n"/>
    </row>
    <row r="378" ht="15.75" customHeight="1" s="218">
      <c r="C378" s="2" t="n"/>
    </row>
    <row r="379" ht="15.75" customHeight="1" s="218">
      <c r="C379" s="2" t="n"/>
    </row>
    <row r="380" ht="15.75" customHeight="1" s="218">
      <c r="C380" s="2" t="n"/>
    </row>
    <row r="381" ht="15.75" customHeight="1" s="218">
      <c r="C381" s="2" t="n"/>
    </row>
    <row r="382" ht="15.75" customHeight="1" s="218">
      <c r="C382" s="2" t="n"/>
    </row>
    <row r="383" ht="15.75" customHeight="1" s="218">
      <c r="C383" s="2" t="n"/>
    </row>
    <row r="384" ht="15.75" customHeight="1" s="218">
      <c r="C384" s="2" t="n"/>
    </row>
    <row r="385" ht="15.75" customHeight="1" s="218">
      <c r="C385" s="2" t="n"/>
    </row>
    <row r="386" ht="15.75" customHeight="1" s="218">
      <c r="C386" s="2" t="n"/>
    </row>
    <row r="387" ht="15.75" customHeight="1" s="218">
      <c r="C387" s="2" t="n"/>
    </row>
    <row r="388" ht="15.75" customHeight="1" s="218">
      <c r="C388" s="2" t="n"/>
    </row>
    <row r="389" ht="15.75" customHeight="1" s="218">
      <c r="C389" s="2" t="n"/>
    </row>
    <row r="390" ht="15.75" customHeight="1" s="218">
      <c r="C390" s="2" t="n"/>
    </row>
    <row r="391" ht="15.75" customHeight="1" s="218">
      <c r="C391" s="2" t="n"/>
    </row>
    <row r="392" ht="15.75" customHeight="1" s="218">
      <c r="C392" s="2" t="n"/>
    </row>
    <row r="393" ht="15.75" customHeight="1" s="218">
      <c r="C393" s="2" t="n"/>
    </row>
    <row r="394" ht="15.75" customHeight="1" s="218">
      <c r="C394" s="2" t="n"/>
    </row>
    <row r="395" ht="15.75" customHeight="1" s="218">
      <c r="C395" s="2" t="n"/>
    </row>
    <row r="396" ht="15.75" customHeight="1" s="218">
      <c r="C396" s="2" t="n"/>
    </row>
    <row r="397" ht="15.75" customHeight="1" s="218">
      <c r="C397" s="2" t="n"/>
    </row>
    <row r="398" ht="15.75" customHeight="1" s="218">
      <c r="C398" s="2" t="n"/>
    </row>
    <row r="399" ht="15.75" customHeight="1" s="218">
      <c r="C399" s="2" t="n"/>
    </row>
    <row r="400" ht="15.75" customHeight="1" s="218">
      <c r="C400" s="2" t="n"/>
    </row>
    <row r="401" ht="15.75" customHeight="1" s="218">
      <c r="C401" s="2" t="n"/>
    </row>
    <row r="402" ht="15.75" customHeight="1" s="218">
      <c r="C402" s="2" t="n"/>
    </row>
    <row r="403" ht="15.75" customHeight="1" s="218">
      <c r="C403" s="2" t="n"/>
    </row>
    <row r="404" ht="15.75" customHeight="1" s="218">
      <c r="C404" s="2" t="n"/>
    </row>
    <row r="405" ht="15.75" customHeight="1" s="218">
      <c r="C405" s="2" t="n"/>
    </row>
    <row r="406" ht="15.75" customHeight="1" s="218">
      <c r="C406" s="2" t="n"/>
    </row>
    <row r="407" ht="15.75" customHeight="1" s="218">
      <c r="C407" s="2" t="n"/>
    </row>
    <row r="408" ht="15.75" customHeight="1" s="218">
      <c r="C408" s="2" t="n"/>
    </row>
    <row r="409" ht="15.75" customHeight="1" s="218">
      <c r="C409" s="2" t="n"/>
    </row>
    <row r="410" ht="15.75" customHeight="1" s="218">
      <c r="C410" s="2" t="n"/>
    </row>
    <row r="411" ht="15.75" customHeight="1" s="218">
      <c r="C411" s="2" t="n"/>
    </row>
    <row r="412" ht="15.75" customHeight="1" s="218">
      <c r="C412" s="2" t="n"/>
    </row>
    <row r="413" ht="15.75" customHeight="1" s="218">
      <c r="C413" s="2" t="n"/>
    </row>
    <row r="414" ht="15.75" customHeight="1" s="218">
      <c r="C414" s="2" t="n"/>
    </row>
    <row r="415" ht="15.75" customHeight="1" s="218">
      <c r="C415" s="2" t="n"/>
    </row>
    <row r="416" ht="15.75" customHeight="1" s="218">
      <c r="C416" s="2" t="n"/>
    </row>
    <row r="417" ht="15.75" customHeight="1" s="218">
      <c r="C417" s="2" t="n"/>
    </row>
    <row r="418" ht="15.75" customHeight="1" s="218">
      <c r="C418" s="2" t="n"/>
    </row>
    <row r="419" ht="15.75" customHeight="1" s="218">
      <c r="C419" s="2" t="n"/>
    </row>
    <row r="420" ht="15.75" customHeight="1" s="218">
      <c r="C420" s="2" t="n"/>
    </row>
    <row r="421" ht="15.75" customHeight="1" s="218">
      <c r="C421" s="2" t="n"/>
    </row>
    <row r="422" ht="15.75" customHeight="1" s="218">
      <c r="C422" s="2" t="n"/>
    </row>
    <row r="423" ht="15.75" customHeight="1" s="218">
      <c r="C423" s="2" t="n"/>
    </row>
    <row r="424" ht="15.75" customHeight="1" s="218">
      <c r="C424" s="2" t="n"/>
    </row>
    <row r="425" ht="15.75" customHeight="1" s="218">
      <c r="C425" s="2" t="n"/>
    </row>
    <row r="426" ht="15.75" customHeight="1" s="218">
      <c r="C426" s="2" t="n"/>
    </row>
    <row r="427" ht="15.75" customHeight="1" s="218">
      <c r="C427" s="2" t="n"/>
    </row>
    <row r="428" ht="15.75" customHeight="1" s="218">
      <c r="C428" s="2" t="n"/>
    </row>
    <row r="429" ht="15.75" customHeight="1" s="218">
      <c r="C429" s="2" t="n"/>
    </row>
    <row r="430" ht="15.75" customHeight="1" s="218">
      <c r="C430" s="2" t="n"/>
    </row>
    <row r="431" ht="15.75" customHeight="1" s="218">
      <c r="C431" s="2" t="n"/>
    </row>
    <row r="432" ht="15.75" customHeight="1" s="218">
      <c r="C432" s="2" t="n"/>
    </row>
    <row r="433" ht="15.75" customHeight="1" s="218">
      <c r="C433" s="2" t="n"/>
    </row>
    <row r="434" ht="15.75" customHeight="1" s="218">
      <c r="C434" s="2" t="n"/>
    </row>
    <row r="435" ht="15.75" customHeight="1" s="218">
      <c r="C435" s="2" t="n"/>
    </row>
    <row r="436" ht="15.75" customHeight="1" s="218">
      <c r="C436" s="2" t="n"/>
    </row>
    <row r="437" ht="15.75" customHeight="1" s="218">
      <c r="C437" s="2" t="n"/>
    </row>
    <row r="438" ht="15.75" customHeight="1" s="218">
      <c r="C438" s="2" t="n"/>
    </row>
    <row r="439" ht="15.75" customHeight="1" s="218">
      <c r="C439" s="2" t="n"/>
    </row>
    <row r="440" ht="15.75" customHeight="1" s="218">
      <c r="C440" s="2" t="n"/>
    </row>
    <row r="441" ht="15.75" customHeight="1" s="218">
      <c r="C441" s="2" t="n"/>
    </row>
    <row r="442" ht="15.75" customHeight="1" s="218">
      <c r="C442" s="2" t="n"/>
    </row>
    <row r="443" ht="15.75" customHeight="1" s="218">
      <c r="C443" s="2" t="n"/>
    </row>
    <row r="444" ht="15.75" customHeight="1" s="218">
      <c r="C444" s="2" t="n"/>
    </row>
    <row r="445" ht="15.75" customHeight="1" s="218">
      <c r="C445" s="2" t="n"/>
    </row>
    <row r="446" ht="15.75" customHeight="1" s="218">
      <c r="C446" s="2" t="n"/>
    </row>
    <row r="447" ht="15.75" customHeight="1" s="218">
      <c r="C447" s="2" t="n"/>
    </row>
    <row r="448" ht="15.75" customHeight="1" s="218">
      <c r="C448" s="2" t="n"/>
    </row>
    <row r="449" ht="15.75" customHeight="1" s="218">
      <c r="C449" s="2" t="n"/>
    </row>
    <row r="450" ht="15.75" customHeight="1" s="218">
      <c r="C450" s="2" t="n"/>
    </row>
    <row r="451" ht="15.75" customHeight="1" s="218">
      <c r="C451" s="2" t="n"/>
    </row>
    <row r="452" ht="15.75" customHeight="1" s="218">
      <c r="C452" s="2" t="n"/>
    </row>
    <row r="453" ht="15.75" customHeight="1" s="218">
      <c r="C453" s="2" t="n"/>
    </row>
    <row r="454" ht="15.75" customHeight="1" s="218">
      <c r="C454" s="2" t="n"/>
    </row>
    <row r="455" ht="15.75" customHeight="1" s="218">
      <c r="C455" s="2" t="n"/>
    </row>
    <row r="456" ht="15.75" customHeight="1" s="218">
      <c r="C456" s="2" t="n"/>
    </row>
    <row r="457" ht="15.75" customHeight="1" s="218">
      <c r="C457" s="2" t="n"/>
    </row>
    <row r="458" ht="15.75" customHeight="1" s="218">
      <c r="C458" s="2" t="n"/>
    </row>
    <row r="459" ht="15.75" customHeight="1" s="218">
      <c r="C459" s="2" t="n"/>
    </row>
    <row r="460" ht="15.75" customHeight="1" s="218">
      <c r="C460" s="2" t="n"/>
    </row>
    <row r="461" ht="15.75" customHeight="1" s="218">
      <c r="C461" s="2" t="n"/>
    </row>
    <row r="462" ht="15.75" customHeight="1" s="218">
      <c r="C462" s="2" t="n"/>
    </row>
    <row r="463" ht="15.75" customHeight="1" s="218">
      <c r="C463" s="2" t="n"/>
    </row>
    <row r="464" ht="15.75" customHeight="1" s="218">
      <c r="C464" s="2" t="n"/>
    </row>
    <row r="465" ht="15.75" customHeight="1" s="218">
      <c r="C465" s="2" t="n"/>
    </row>
    <row r="466" ht="15.75" customHeight="1" s="218">
      <c r="C466" s="2" t="n"/>
    </row>
    <row r="467" ht="15.75" customHeight="1" s="218">
      <c r="C467" s="2" t="n"/>
    </row>
    <row r="468" ht="15.75" customHeight="1" s="218">
      <c r="C468" s="2" t="n"/>
    </row>
    <row r="469" ht="15.75" customHeight="1" s="218">
      <c r="C469" s="2" t="n"/>
    </row>
    <row r="470" ht="15.75" customHeight="1" s="218">
      <c r="C470" s="2" t="n"/>
    </row>
    <row r="471" ht="15.75" customHeight="1" s="218">
      <c r="C471" s="2" t="n"/>
    </row>
    <row r="472" ht="15.75" customHeight="1" s="218">
      <c r="C472" s="2" t="n"/>
    </row>
    <row r="473" ht="15.75" customHeight="1" s="218">
      <c r="C473" s="2" t="n"/>
    </row>
    <row r="474" ht="15.75" customHeight="1" s="218">
      <c r="C474" s="2" t="n"/>
    </row>
    <row r="475" ht="15.75" customHeight="1" s="218">
      <c r="C475" s="2" t="n"/>
    </row>
    <row r="476" ht="15.75" customHeight="1" s="218">
      <c r="C476" s="2" t="n"/>
    </row>
    <row r="477" ht="15.75" customHeight="1" s="218">
      <c r="C477" s="2" t="n"/>
    </row>
    <row r="478" ht="15.75" customHeight="1" s="218">
      <c r="C478" s="2" t="n"/>
    </row>
    <row r="479" ht="15.75" customHeight="1" s="218">
      <c r="C479" s="2" t="n"/>
    </row>
    <row r="480" ht="15.75" customHeight="1" s="218">
      <c r="C480" s="2" t="n"/>
    </row>
    <row r="481" ht="15.75" customHeight="1" s="218">
      <c r="C481" s="2" t="n"/>
    </row>
    <row r="482" ht="15.75" customHeight="1" s="218">
      <c r="C482" s="2" t="n"/>
    </row>
    <row r="483" ht="15.75" customHeight="1" s="218">
      <c r="C483" s="2" t="n"/>
    </row>
    <row r="484" ht="15.75" customHeight="1" s="218">
      <c r="C484" s="2" t="n"/>
    </row>
    <row r="485" ht="15.75" customHeight="1" s="218">
      <c r="C485" s="2" t="n"/>
    </row>
    <row r="486" ht="15.75" customHeight="1" s="218">
      <c r="C486" s="2" t="n"/>
    </row>
    <row r="487" ht="15.75" customHeight="1" s="218">
      <c r="C487" s="2" t="n"/>
    </row>
    <row r="488" ht="15.75" customHeight="1" s="218">
      <c r="C488" s="2" t="n"/>
    </row>
    <row r="489" ht="15.75" customHeight="1" s="218">
      <c r="C489" s="2" t="n"/>
    </row>
    <row r="490" ht="15.75" customHeight="1" s="218">
      <c r="C490" s="2" t="n"/>
    </row>
    <row r="491" ht="15.75" customHeight="1" s="218">
      <c r="C491" s="2" t="n"/>
    </row>
    <row r="492" ht="15.75" customHeight="1" s="218">
      <c r="C492" s="2" t="n"/>
    </row>
    <row r="493" ht="15.75" customHeight="1" s="218">
      <c r="C493" s="2" t="n"/>
    </row>
    <row r="494" ht="15.75" customHeight="1" s="218">
      <c r="C494" s="2" t="n"/>
    </row>
    <row r="495" ht="15.75" customHeight="1" s="218">
      <c r="C495" s="2" t="n"/>
    </row>
    <row r="496" ht="15.75" customHeight="1" s="218">
      <c r="C496" s="2" t="n"/>
    </row>
    <row r="497" ht="15.75" customHeight="1" s="218">
      <c r="C497" s="2" t="n"/>
    </row>
    <row r="498" ht="15.75" customHeight="1" s="218">
      <c r="C498" s="2" t="n"/>
    </row>
    <row r="499" ht="15.75" customHeight="1" s="218">
      <c r="C499" s="2" t="n"/>
    </row>
    <row r="500" ht="15.75" customHeight="1" s="218">
      <c r="C500" s="2" t="n"/>
    </row>
    <row r="501" ht="15.75" customHeight="1" s="218">
      <c r="C501" s="2" t="n"/>
    </row>
    <row r="502" ht="15.75" customHeight="1" s="218">
      <c r="C502" s="2" t="n"/>
    </row>
    <row r="503" ht="15.75" customHeight="1" s="218">
      <c r="C503" s="2" t="n"/>
    </row>
    <row r="504" ht="15.75" customHeight="1" s="218">
      <c r="C504" s="2" t="n"/>
    </row>
    <row r="505" ht="15.75" customHeight="1" s="218">
      <c r="C505" s="2" t="n"/>
    </row>
    <row r="506" ht="15.75" customHeight="1" s="218">
      <c r="C506" s="2" t="n"/>
    </row>
    <row r="507" ht="15.75" customHeight="1" s="218">
      <c r="C507" s="2" t="n"/>
    </row>
    <row r="508" ht="15.75" customHeight="1" s="218">
      <c r="C508" s="2" t="n"/>
    </row>
    <row r="509" ht="15.75" customHeight="1" s="218">
      <c r="C509" s="2" t="n"/>
    </row>
    <row r="510" ht="15.75" customHeight="1" s="218">
      <c r="C510" s="2" t="n"/>
    </row>
    <row r="511" ht="15.75" customHeight="1" s="218">
      <c r="C511" s="2" t="n"/>
    </row>
    <row r="512" ht="15.75" customHeight="1" s="218">
      <c r="C512" s="2" t="n"/>
    </row>
    <row r="513" ht="15.75" customHeight="1" s="218">
      <c r="C513" s="2" t="n"/>
    </row>
    <row r="514" ht="15.75" customHeight="1" s="218">
      <c r="C514" s="2" t="n"/>
    </row>
    <row r="515" ht="15.75" customHeight="1" s="218">
      <c r="C515" s="2" t="n"/>
    </row>
    <row r="516" ht="15.75" customHeight="1" s="218">
      <c r="C516" s="2" t="n"/>
    </row>
    <row r="517" ht="15.75" customHeight="1" s="218">
      <c r="C517" s="2" t="n"/>
    </row>
    <row r="518" ht="15.75" customHeight="1" s="218">
      <c r="C518" s="2" t="n"/>
    </row>
    <row r="519" ht="15.75" customHeight="1" s="218">
      <c r="C519" s="2" t="n"/>
    </row>
    <row r="520" ht="15.75" customHeight="1" s="218">
      <c r="C520" s="2" t="n"/>
    </row>
    <row r="521" ht="15.75" customHeight="1" s="218">
      <c r="C521" s="2" t="n"/>
    </row>
    <row r="522" ht="15.75" customHeight="1" s="218">
      <c r="C522" s="2" t="n"/>
    </row>
    <row r="523" ht="15.75" customHeight="1" s="218">
      <c r="C523" s="2" t="n"/>
    </row>
    <row r="524" ht="15.75" customHeight="1" s="218">
      <c r="C524" s="2" t="n"/>
    </row>
    <row r="525" ht="15.75" customHeight="1" s="218">
      <c r="C525" s="2" t="n"/>
    </row>
    <row r="526" ht="15.75" customHeight="1" s="218">
      <c r="C526" s="2" t="n"/>
    </row>
    <row r="527" ht="15.75" customHeight="1" s="218">
      <c r="C527" s="2" t="n"/>
    </row>
    <row r="528" ht="15.75" customHeight="1" s="218">
      <c r="C528" s="2" t="n"/>
    </row>
    <row r="529" ht="15.75" customHeight="1" s="218">
      <c r="C529" s="2" t="n"/>
    </row>
    <row r="530" ht="15.75" customHeight="1" s="218">
      <c r="C530" s="2" t="n"/>
    </row>
    <row r="531" ht="15.75" customHeight="1" s="218">
      <c r="C531" s="2" t="n"/>
    </row>
    <row r="532" ht="15.75" customHeight="1" s="218">
      <c r="C532" s="2" t="n"/>
    </row>
    <row r="533" ht="15.75" customHeight="1" s="218">
      <c r="C533" s="2" t="n"/>
    </row>
    <row r="534" ht="15.75" customHeight="1" s="218">
      <c r="C534" s="2" t="n"/>
    </row>
    <row r="535" ht="15.75" customHeight="1" s="218">
      <c r="C535" s="2" t="n"/>
    </row>
    <row r="536" ht="15.75" customHeight="1" s="218">
      <c r="C536" s="2" t="n"/>
    </row>
    <row r="537" ht="15.75" customHeight="1" s="218">
      <c r="C537" s="2" t="n"/>
    </row>
    <row r="538" ht="15.75" customHeight="1" s="218">
      <c r="C538" s="2" t="n"/>
    </row>
    <row r="539" ht="15.75" customHeight="1" s="218">
      <c r="C539" s="2" t="n"/>
    </row>
    <row r="540" ht="15.75" customHeight="1" s="218">
      <c r="C540" s="2" t="n"/>
    </row>
    <row r="541" ht="15.75" customHeight="1" s="218">
      <c r="C541" s="2" t="n"/>
    </row>
    <row r="542" ht="15.75" customHeight="1" s="218">
      <c r="C542" s="2" t="n"/>
    </row>
    <row r="543" ht="15.75" customHeight="1" s="218">
      <c r="C543" s="2" t="n"/>
    </row>
    <row r="544" ht="15.75" customHeight="1" s="218">
      <c r="C544" s="2" t="n"/>
    </row>
    <row r="545" ht="15.75" customHeight="1" s="218">
      <c r="C545" s="2" t="n"/>
    </row>
    <row r="546" ht="15.75" customHeight="1" s="218">
      <c r="C546" s="2" t="n"/>
    </row>
    <row r="547" ht="15.75" customHeight="1" s="218">
      <c r="C547" s="2" t="n"/>
    </row>
    <row r="548" ht="15.75" customHeight="1" s="218">
      <c r="C548" s="2" t="n"/>
    </row>
    <row r="549" ht="15.75" customHeight="1" s="218">
      <c r="C549" s="2" t="n"/>
    </row>
    <row r="550" ht="15.75" customHeight="1" s="218">
      <c r="C550" s="2" t="n"/>
    </row>
    <row r="551" ht="15.75" customHeight="1" s="218">
      <c r="C551" s="2" t="n"/>
    </row>
    <row r="552" ht="15.75" customHeight="1" s="218">
      <c r="C552" s="2" t="n"/>
    </row>
    <row r="553" ht="15.75" customHeight="1" s="218">
      <c r="C553" s="2" t="n"/>
    </row>
    <row r="554" ht="15.75" customHeight="1" s="218">
      <c r="C554" s="2" t="n"/>
    </row>
    <row r="555" ht="15.75" customHeight="1" s="218">
      <c r="C555" s="2" t="n"/>
    </row>
    <row r="556" ht="15.75" customHeight="1" s="218">
      <c r="C556" s="2" t="n"/>
    </row>
    <row r="557" ht="15.75" customHeight="1" s="218">
      <c r="C557" s="2" t="n"/>
    </row>
    <row r="558" ht="15.75" customHeight="1" s="218">
      <c r="C558" s="2" t="n"/>
    </row>
    <row r="559" ht="15.75" customHeight="1" s="218">
      <c r="C559" s="2" t="n"/>
    </row>
    <row r="560" ht="15.75" customHeight="1" s="218">
      <c r="C560" s="2" t="n"/>
    </row>
    <row r="561" ht="15.75" customHeight="1" s="218">
      <c r="C561" s="2" t="n"/>
    </row>
    <row r="562" ht="15.75" customHeight="1" s="218">
      <c r="C562" s="2" t="n"/>
    </row>
    <row r="563" ht="15.75" customHeight="1" s="218">
      <c r="C563" s="2" t="n"/>
    </row>
    <row r="564" ht="15.75" customHeight="1" s="218">
      <c r="C564" s="2" t="n"/>
    </row>
    <row r="565" ht="15.75" customHeight="1" s="218">
      <c r="C565" s="2" t="n"/>
    </row>
    <row r="566" ht="15.75" customHeight="1" s="218">
      <c r="C566" s="2" t="n"/>
    </row>
    <row r="567" ht="15.75" customHeight="1" s="218">
      <c r="C567" s="2" t="n"/>
    </row>
    <row r="568" ht="15.75" customHeight="1" s="218">
      <c r="C568" s="2" t="n"/>
    </row>
    <row r="569" ht="15.75" customHeight="1" s="218">
      <c r="C569" s="2" t="n"/>
    </row>
    <row r="570" ht="15.75" customHeight="1" s="218">
      <c r="C570" s="2" t="n"/>
    </row>
    <row r="571" ht="15.75" customHeight="1" s="218">
      <c r="C571" s="2" t="n"/>
    </row>
    <row r="572" ht="15.75" customHeight="1" s="218">
      <c r="C572" s="2" t="n"/>
    </row>
    <row r="573" ht="15.75" customHeight="1" s="218">
      <c r="C573" s="2" t="n"/>
    </row>
    <row r="574" ht="15.75" customHeight="1" s="218">
      <c r="C574" s="2" t="n"/>
    </row>
    <row r="575" ht="15.75" customHeight="1" s="218">
      <c r="C575" s="2" t="n"/>
    </row>
    <row r="576" ht="15.75" customHeight="1" s="218">
      <c r="C576" s="2" t="n"/>
    </row>
    <row r="577" ht="15.75" customHeight="1" s="218">
      <c r="C577" s="2" t="n"/>
    </row>
    <row r="578" ht="15.75" customHeight="1" s="218">
      <c r="C578" s="2" t="n"/>
    </row>
    <row r="579" ht="15.75" customHeight="1" s="218">
      <c r="C579" s="2" t="n"/>
    </row>
    <row r="580" ht="15.75" customHeight="1" s="218">
      <c r="C580" s="2" t="n"/>
    </row>
    <row r="581" ht="15.75" customHeight="1" s="218">
      <c r="C581" s="2" t="n"/>
    </row>
    <row r="582" ht="15.75" customHeight="1" s="218">
      <c r="C582" s="2" t="n"/>
    </row>
    <row r="583" ht="15.75" customHeight="1" s="218">
      <c r="C583" s="2" t="n"/>
    </row>
    <row r="584" ht="15.75" customHeight="1" s="218">
      <c r="C584" s="2" t="n"/>
    </row>
    <row r="585" ht="15.75" customHeight="1" s="218">
      <c r="C585" s="2" t="n"/>
    </row>
    <row r="586" ht="15.75" customHeight="1" s="218">
      <c r="C586" s="2" t="n"/>
    </row>
    <row r="587" ht="15.75" customHeight="1" s="218">
      <c r="C587" s="2" t="n"/>
    </row>
    <row r="588" ht="15.75" customHeight="1" s="218">
      <c r="C588" s="2" t="n"/>
    </row>
    <row r="589" ht="15.75" customHeight="1" s="218">
      <c r="C589" s="2" t="n"/>
    </row>
    <row r="590" ht="15.75" customHeight="1" s="218">
      <c r="C590" s="2" t="n"/>
    </row>
    <row r="591" ht="15.75" customHeight="1" s="218">
      <c r="C591" s="2" t="n"/>
    </row>
    <row r="592" ht="15.75" customHeight="1" s="218">
      <c r="C592" s="2" t="n"/>
    </row>
    <row r="593" ht="15.75" customHeight="1" s="218">
      <c r="C593" s="2" t="n"/>
    </row>
    <row r="594" ht="15.75" customHeight="1" s="218">
      <c r="C594" s="2" t="n"/>
    </row>
    <row r="595" ht="15.75" customHeight="1" s="218">
      <c r="C595" s="2" t="n"/>
    </row>
    <row r="596" ht="15.75" customHeight="1" s="218">
      <c r="C596" s="2" t="n"/>
    </row>
    <row r="597" ht="15.75" customHeight="1" s="218">
      <c r="C597" s="2" t="n"/>
    </row>
    <row r="598" ht="15.75" customHeight="1" s="218">
      <c r="C598" s="2" t="n"/>
    </row>
    <row r="599" ht="15.75" customHeight="1" s="218">
      <c r="C599" s="2" t="n"/>
    </row>
    <row r="600" ht="15.75" customHeight="1" s="218">
      <c r="C600" s="2" t="n"/>
    </row>
    <row r="601" ht="15.75" customHeight="1" s="218">
      <c r="C601" s="2" t="n"/>
    </row>
    <row r="602" ht="15.75" customHeight="1" s="218">
      <c r="C602" s="2" t="n"/>
    </row>
    <row r="603" ht="15.75" customHeight="1" s="218">
      <c r="C603" s="2" t="n"/>
    </row>
    <row r="604" ht="15.75" customHeight="1" s="218">
      <c r="C604" s="2" t="n"/>
    </row>
    <row r="605" ht="15.75" customHeight="1" s="218">
      <c r="C605" s="2" t="n"/>
    </row>
    <row r="606" ht="15.75" customHeight="1" s="218">
      <c r="C606" s="2" t="n"/>
    </row>
    <row r="607" ht="15.75" customHeight="1" s="218">
      <c r="C607" s="2" t="n"/>
    </row>
    <row r="608" ht="15.75" customHeight="1" s="218">
      <c r="C608" s="2" t="n"/>
    </row>
    <row r="609" ht="15.75" customHeight="1" s="218">
      <c r="C609" s="2" t="n"/>
    </row>
    <row r="610" ht="15.75" customHeight="1" s="218">
      <c r="C610" s="2" t="n"/>
    </row>
    <row r="611" ht="15.75" customHeight="1" s="218">
      <c r="C611" s="2" t="n"/>
    </row>
    <row r="612" ht="15.75" customHeight="1" s="218">
      <c r="C612" s="2" t="n"/>
    </row>
    <row r="613" ht="15.75" customHeight="1" s="218">
      <c r="C613" s="2" t="n"/>
    </row>
    <row r="614" ht="15.75" customHeight="1" s="218">
      <c r="C614" s="2" t="n"/>
    </row>
    <row r="615" ht="15.75" customHeight="1" s="218">
      <c r="C615" s="2" t="n"/>
    </row>
    <row r="616" ht="15.75" customHeight="1" s="218">
      <c r="C616" s="2" t="n"/>
    </row>
    <row r="617" ht="15.75" customHeight="1" s="218">
      <c r="C617" s="2" t="n"/>
    </row>
    <row r="618" ht="15.75" customHeight="1" s="218">
      <c r="C618" s="2" t="n"/>
    </row>
    <row r="619" ht="15.75" customHeight="1" s="218">
      <c r="C619" s="2" t="n"/>
    </row>
    <row r="620" ht="15.75" customHeight="1" s="218">
      <c r="C620" s="2" t="n"/>
    </row>
    <row r="621" ht="15.75" customHeight="1" s="218">
      <c r="C621" s="2" t="n"/>
    </row>
    <row r="622" ht="15.75" customHeight="1" s="218">
      <c r="C622" s="2" t="n"/>
    </row>
    <row r="623" ht="15.75" customHeight="1" s="218">
      <c r="C623" s="2" t="n"/>
    </row>
    <row r="624" ht="15.75" customHeight="1" s="218">
      <c r="C624" s="2" t="n"/>
    </row>
    <row r="625" ht="15.75" customHeight="1" s="218">
      <c r="C625" s="2" t="n"/>
    </row>
    <row r="626" ht="15.75" customHeight="1" s="218">
      <c r="C626" s="2" t="n"/>
    </row>
    <row r="627" ht="15.75" customHeight="1" s="218">
      <c r="C627" s="2" t="n"/>
    </row>
    <row r="628" ht="15.75" customHeight="1" s="218">
      <c r="C628" s="2" t="n"/>
    </row>
    <row r="629" ht="15.75" customHeight="1" s="218">
      <c r="C629" s="2" t="n"/>
    </row>
    <row r="630" ht="15.75" customHeight="1" s="218">
      <c r="C630" s="2" t="n"/>
    </row>
    <row r="631" ht="15.75" customHeight="1" s="218">
      <c r="C631" s="2" t="n"/>
    </row>
    <row r="632" ht="15.75" customHeight="1" s="218">
      <c r="C632" s="2" t="n"/>
    </row>
    <row r="633" ht="15.75" customHeight="1" s="218">
      <c r="C633" s="2" t="n"/>
    </row>
    <row r="634" ht="15.75" customHeight="1" s="218">
      <c r="C634" s="2" t="n"/>
    </row>
    <row r="635" ht="15.75" customHeight="1" s="218">
      <c r="C635" s="2" t="n"/>
    </row>
    <row r="636" ht="15.75" customHeight="1" s="218">
      <c r="C636" s="2" t="n"/>
    </row>
    <row r="637" ht="15.75" customHeight="1" s="218">
      <c r="C637" s="2" t="n"/>
    </row>
    <row r="638" ht="15.75" customHeight="1" s="218">
      <c r="C638" s="2" t="n"/>
    </row>
    <row r="639" ht="15.75" customHeight="1" s="218">
      <c r="C639" s="2" t="n"/>
    </row>
    <row r="640" ht="15.75" customHeight="1" s="218">
      <c r="C640" s="2" t="n"/>
    </row>
    <row r="641" ht="15.75" customHeight="1" s="218">
      <c r="C641" s="2" t="n"/>
    </row>
    <row r="642" ht="15.75" customHeight="1" s="218">
      <c r="C642" s="2" t="n"/>
    </row>
    <row r="643" ht="15.75" customHeight="1" s="218">
      <c r="C643" s="2" t="n"/>
    </row>
    <row r="644" ht="15.75" customHeight="1" s="218">
      <c r="C644" s="2" t="n"/>
    </row>
    <row r="645" ht="15.75" customHeight="1" s="218">
      <c r="C645" s="2" t="n"/>
    </row>
    <row r="646" ht="15.75" customHeight="1" s="218">
      <c r="C646" s="2" t="n"/>
    </row>
    <row r="647" ht="15.75" customHeight="1" s="218">
      <c r="C647" s="2" t="n"/>
    </row>
    <row r="648" ht="15.75" customHeight="1" s="218">
      <c r="C648" s="2" t="n"/>
    </row>
    <row r="649" ht="15.75" customHeight="1" s="218">
      <c r="C649" s="2" t="n"/>
    </row>
    <row r="650" ht="15.75" customHeight="1" s="218">
      <c r="C650" s="2" t="n"/>
    </row>
    <row r="651" ht="15.75" customHeight="1" s="218">
      <c r="C651" s="2" t="n"/>
    </row>
    <row r="652" ht="15.75" customHeight="1" s="218">
      <c r="C652" s="2" t="n"/>
    </row>
    <row r="653" ht="15.75" customHeight="1" s="218">
      <c r="C653" s="2" t="n"/>
    </row>
    <row r="654" ht="15.75" customHeight="1" s="218">
      <c r="C654" s="2" t="n"/>
    </row>
    <row r="655" ht="15.75" customHeight="1" s="218">
      <c r="C655" s="2" t="n"/>
    </row>
    <row r="656" ht="15.75" customHeight="1" s="218">
      <c r="C656" s="2" t="n"/>
    </row>
    <row r="657" ht="15.75" customHeight="1" s="218">
      <c r="C657" s="2" t="n"/>
    </row>
    <row r="658" ht="15.75" customHeight="1" s="218">
      <c r="C658" s="2" t="n"/>
    </row>
    <row r="659" ht="15.75" customHeight="1" s="218">
      <c r="C659" s="2" t="n"/>
    </row>
    <row r="660" ht="15.75" customHeight="1" s="218">
      <c r="C660" s="2" t="n"/>
    </row>
    <row r="661" ht="15.75" customHeight="1" s="218">
      <c r="C661" s="2" t="n"/>
    </row>
    <row r="662" ht="15.75" customHeight="1" s="218">
      <c r="C662" s="2" t="n"/>
    </row>
    <row r="663" ht="15.75" customHeight="1" s="218">
      <c r="C663" s="2" t="n"/>
    </row>
    <row r="664" ht="15.75" customHeight="1" s="218">
      <c r="C664" s="2" t="n"/>
    </row>
    <row r="665" ht="15.75" customHeight="1" s="218">
      <c r="C665" s="2" t="n"/>
    </row>
    <row r="666" ht="15.75" customHeight="1" s="218">
      <c r="C666" s="2" t="n"/>
    </row>
    <row r="667" ht="15.75" customHeight="1" s="218">
      <c r="C667" s="2" t="n"/>
    </row>
    <row r="668" ht="15.75" customHeight="1" s="218">
      <c r="C668" s="2" t="n"/>
    </row>
    <row r="669" ht="15.75" customHeight="1" s="218">
      <c r="C669" s="2" t="n"/>
    </row>
    <row r="670" ht="15.75" customHeight="1" s="218">
      <c r="C670" s="2" t="n"/>
    </row>
    <row r="671" ht="15.75" customHeight="1" s="218">
      <c r="C671" s="2" t="n"/>
    </row>
    <row r="672" ht="15.75" customHeight="1" s="218">
      <c r="C672" s="2" t="n"/>
    </row>
    <row r="673" ht="15.75" customHeight="1" s="218">
      <c r="C673" s="2" t="n"/>
    </row>
    <row r="674" ht="15.75" customHeight="1" s="218">
      <c r="C674" s="2" t="n"/>
    </row>
    <row r="675" ht="15.75" customHeight="1" s="218">
      <c r="C675" s="2" t="n"/>
    </row>
    <row r="676" ht="15.75" customHeight="1" s="218">
      <c r="C676" s="2" t="n"/>
    </row>
    <row r="677" ht="15.75" customHeight="1" s="218">
      <c r="C677" s="2" t="n"/>
    </row>
    <row r="678" ht="15.75" customHeight="1" s="218">
      <c r="C678" s="2" t="n"/>
    </row>
    <row r="679" ht="15.75" customHeight="1" s="218">
      <c r="C679" s="2" t="n"/>
    </row>
    <row r="680" ht="15.75" customHeight="1" s="218">
      <c r="C680" s="2" t="n"/>
    </row>
    <row r="681" ht="15.75" customHeight="1" s="218">
      <c r="C681" s="2" t="n"/>
    </row>
    <row r="682" ht="15.75" customHeight="1" s="218">
      <c r="C682" s="2" t="n"/>
    </row>
    <row r="683" ht="15.75" customHeight="1" s="218">
      <c r="C683" s="2" t="n"/>
    </row>
    <row r="684" ht="15.75" customHeight="1" s="218">
      <c r="C684" s="2" t="n"/>
    </row>
    <row r="685" ht="15.75" customHeight="1" s="218">
      <c r="C685" s="2" t="n"/>
    </row>
    <row r="686" ht="15.75" customHeight="1" s="218">
      <c r="C686" s="2" t="n"/>
    </row>
    <row r="687" ht="15.75" customHeight="1" s="218">
      <c r="C687" s="2" t="n"/>
    </row>
    <row r="688" ht="15.75" customHeight="1" s="218">
      <c r="C688" s="2" t="n"/>
    </row>
    <row r="689" ht="15.75" customHeight="1" s="218">
      <c r="C689" s="2" t="n"/>
    </row>
    <row r="690" ht="15.75" customHeight="1" s="218">
      <c r="C690" s="2" t="n"/>
    </row>
    <row r="691" ht="15.75" customHeight="1" s="218">
      <c r="C691" s="2" t="n"/>
    </row>
    <row r="692" ht="15.75" customHeight="1" s="218">
      <c r="C692" s="2" t="n"/>
    </row>
    <row r="693" ht="15.75" customHeight="1" s="218">
      <c r="C693" s="2" t="n"/>
    </row>
    <row r="694" ht="15.75" customHeight="1" s="218">
      <c r="C694" s="2" t="n"/>
    </row>
    <row r="695" ht="15.75" customHeight="1" s="218">
      <c r="C695" s="2" t="n"/>
    </row>
    <row r="696" ht="15.75" customHeight="1" s="218">
      <c r="C696" s="2" t="n"/>
    </row>
    <row r="697" ht="15.75" customHeight="1" s="218">
      <c r="C697" s="2" t="n"/>
    </row>
    <row r="698" ht="15.75" customHeight="1" s="218">
      <c r="C698" s="2" t="n"/>
    </row>
    <row r="699" ht="15.75" customHeight="1" s="218">
      <c r="C699" s="2" t="n"/>
    </row>
    <row r="700" ht="15.75" customHeight="1" s="218">
      <c r="C700" s="2" t="n"/>
    </row>
    <row r="701" ht="15.75" customHeight="1" s="218">
      <c r="C701" s="2" t="n"/>
    </row>
    <row r="702" ht="15.75" customHeight="1" s="218">
      <c r="C702" s="2" t="n"/>
    </row>
    <row r="703" ht="15.75" customHeight="1" s="218">
      <c r="C703" s="2" t="n"/>
    </row>
    <row r="704" ht="15.75" customHeight="1" s="218">
      <c r="C704" s="2" t="n"/>
    </row>
    <row r="705" ht="15.75" customHeight="1" s="218">
      <c r="C705" s="2" t="n"/>
    </row>
    <row r="706" ht="15.75" customHeight="1" s="218">
      <c r="C706" s="2" t="n"/>
    </row>
    <row r="707" ht="15.75" customHeight="1" s="218">
      <c r="C707" s="2" t="n"/>
    </row>
    <row r="708" ht="15.75" customHeight="1" s="218">
      <c r="C708" s="2" t="n"/>
    </row>
    <row r="709" ht="15.75" customHeight="1" s="218">
      <c r="C709" s="2" t="n"/>
    </row>
    <row r="710" ht="15.75" customHeight="1" s="218">
      <c r="C710" s="2" t="n"/>
    </row>
    <row r="711" ht="15.75" customHeight="1" s="218">
      <c r="C711" s="2" t="n"/>
    </row>
    <row r="712" ht="15.75" customHeight="1" s="218">
      <c r="C712" s="2" t="n"/>
    </row>
    <row r="713" ht="15.75" customHeight="1" s="218">
      <c r="C713" s="2" t="n"/>
    </row>
    <row r="714" ht="15.75" customHeight="1" s="218">
      <c r="C714" s="2" t="n"/>
    </row>
    <row r="715" ht="15.75" customHeight="1" s="218">
      <c r="C715" s="2" t="n"/>
    </row>
    <row r="716" ht="15.75" customHeight="1" s="218">
      <c r="C716" s="2" t="n"/>
    </row>
    <row r="717" ht="15.75" customHeight="1" s="218">
      <c r="C717" s="2" t="n"/>
    </row>
    <row r="718" ht="15.75" customHeight="1" s="218">
      <c r="C718" s="2" t="n"/>
    </row>
    <row r="719" ht="15.75" customHeight="1" s="218">
      <c r="C719" s="2" t="n"/>
    </row>
    <row r="720" ht="15.75" customHeight="1" s="218">
      <c r="C720" s="2" t="n"/>
    </row>
    <row r="721" ht="15.75" customHeight="1" s="218">
      <c r="C721" s="2" t="n"/>
    </row>
    <row r="722" ht="15.75" customHeight="1" s="218">
      <c r="C722" s="2" t="n"/>
    </row>
    <row r="723" ht="15.75" customHeight="1" s="218">
      <c r="C723" s="2" t="n"/>
    </row>
    <row r="724" ht="15.75" customHeight="1" s="218">
      <c r="C724" s="2" t="n"/>
    </row>
    <row r="725" ht="15.75" customHeight="1" s="218">
      <c r="C725" s="2" t="n"/>
    </row>
    <row r="726" ht="15.75" customHeight="1" s="218">
      <c r="C726" s="2" t="n"/>
    </row>
    <row r="727" ht="15.75" customHeight="1" s="218">
      <c r="C727" s="2" t="n"/>
    </row>
    <row r="728" ht="15.75" customHeight="1" s="218">
      <c r="C728" s="2" t="n"/>
    </row>
    <row r="729" ht="15.75" customHeight="1" s="218">
      <c r="C729" s="2" t="n"/>
    </row>
    <row r="730" ht="15.75" customHeight="1" s="218">
      <c r="C730" s="2" t="n"/>
    </row>
    <row r="731" ht="15.75" customHeight="1" s="218">
      <c r="C731" s="2" t="n"/>
    </row>
    <row r="732" ht="15.75" customHeight="1" s="218">
      <c r="C732" s="2" t="n"/>
    </row>
    <row r="733" ht="15.75" customHeight="1" s="218">
      <c r="C733" s="2" t="n"/>
    </row>
    <row r="734" ht="15.75" customHeight="1" s="218">
      <c r="C734" s="2" t="n"/>
    </row>
    <row r="735" ht="15.75" customHeight="1" s="218">
      <c r="C735" s="2" t="n"/>
    </row>
    <row r="736" ht="15.75" customHeight="1" s="218">
      <c r="C736" s="2" t="n"/>
    </row>
    <row r="737" ht="15.75" customHeight="1" s="218">
      <c r="C737" s="2" t="n"/>
    </row>
    <row r="738" ht="15.75" customHeight="1" s="218">
      <c r="C738" s="2" t="n"/>
    </row>
    <row r="739" ht="15.75" customHeight="1" s="218">
      <c r="C739" s="2" t="n"/>
    </row>
    <row r="740" ht="15.75" customHeight="1" s="218">
      <c r="C740" s="2" t="n"/>
    </row>
    <row r="741" ht="15.75" customHeight="1" s="218">
      <c r="C741" s="2" t="n"/>
    </row>
    <row r="742" ht="15.75" customHeight="1" s="218">
      <c r="C742" s="2" t="n"/>
    </row>
    <row r="743" ht="15.75" customHeight="1" s="218">
      <c r="C743" s="2" t="n"/>
    </row>
    <row r="744" ht="15.75" customHeight="1" s="218">
      <c r="C744" s="2" t="n"/>
    </row>
    <row r="745" ht="15.75" customHeight="1" s="218">
      <c r="C745" s="2" t="n"/>
    </row>
    <row r="746" ht="15.75" customHeight="1" s="218">
      <c r="C746" s="2" t="n"/>
    </row>
    <row r="747" ht="15.75" customHeight="1" s="218">
      <c r="C747" s="2" t="n"/>
    </row>
    <row r="748" ht="15.75" customHeight="1" s="218">
      <c r="C748" s="2" t="n"/>
    </row>
    <row r="749" ht="15.75" customHeight="1" s="218">
      <c r="C749" s="2" t="n"/>
    </row>
    <row r="750" ht="15.75" customHeight="1" s="218">
      <c r="C750" s="2" t="n"/>
    </row>
    <row r="751" ht="15.75" customHeight="1" s="218">
      <c r="C751" s="2" t="n"/>
    </row>
    <row r="752" ht="15.75" customHeight="1" s="218">
      <c r="C752" s="2" t="n"/>
    </row>
    <row r="753" ht="15.75" customHeight="1" s="218">
      <c r="C753" s="2" t="n"/>
    </row>
    <row r="754" ht="15.75" customHeight="1" s="218">
      <c r="C754" s="2" t="n"/>
    </row>
    <row r="755" ht="15.75" customHeight="1" s="218">
      <c r="C755" s="2" t="n"/>
    </row>
    <row r="756" ht="15.75" customHeight="1" s="218">
      <c r="C756" s="2" t="n"/>
    </row>
    <row r="757" ht="15.75" customHeight="1" s="218">
      <c r="C757" s="2" t="n"/>
    </row>
    <row r="758" ht="15.75" customHeight="1" s="218">
      <c r="C758" s="2" t="n"/>
    </row>
    <row r="759" ht="15.75" customHeight="1" s="218">
      <c r="C759" s="2" t="n"/>
    </row>
    <row r="760" ht="15.75" customHeight="1" s="218">
      <c r="C760" s="2" t="n"/>
    </row>
    <row r="761" ht="15.75" customHeight="1" s="218">
      <c r="C761" s="2" t="n"/>
    </row>
    <row r="762" ht="15.75" customHeight="1" s="218">
      <c r="C762" s="2" t="n"/>
    </row>
    <row r="763" ht="15.75" customHeight="1" s="218">
      <c r="C763" s="2" t="n"/>
    </row>
    <row r="764" ht="15.75" customHeight="1" s="218">
      <c r="C764" s="2" t="n"/>
    </row>
    <row r="765" ht="15.75" customHeight="1" s="218">
      <c r="C765" s="2" t="n"/>
    </row>
    <row r="766" ht="15.75" customHeight="1" s="218">
      <c r="C766" s="2" t="n"/>
    </row>
    <row r="767" ht="15.75" customHeight="1" s="218">
      <c r="C767" s="2" t="n"/>
    </row>
    <row r="768" ht="15.75" customHeight="1" s="218">
      <c r="C768" s="2" t="n"/>
    </row>
    <row r="769" ht="15.75" customHeight="1" s="218">
      <c r="C769" s="2" t="n"/>
    </row>
    <row r="770" ht="15.75" customHeight="1" s="218">
      <c r="C770" s="2" t="n"/>
    </row>
    <row r="771" ht="15.75" customHeight="1" s="218">
      <c r="C771" s="2" t="n"/>
    </row>
    <row r="772" ht="15.75" customHeight="1" s="218">
      <c r="C772" s="2" t="n"/>
    </row>
    <row r="773" ht="15.75" customHeight="1" s="218">
      <c r="C773" s="2" t="n"/>
    </row>
    <row r="774" ht="15.75" customHeight="1" s="218">
      <c r="C774" s="2" t="n"/>
    </row>
    <row r="775" ht="15.75" customHeight="1" s="218">
      <c r="C775" s="2" t="n"/>
    </row>
    <row r="776" ht="15.75" customHeight="1" s="218">
      <c r="C776" s="2" t="n"/>
    </row>
    <row r="777" ht="15.75" customHeight="1" s="218">
      <c r="C777" s="2" t="n"/>
    </row>
    <row r="778" ht="15.75" customHeight="1" s="218">
      <c r="C778" s="2" t="n"/>
    </row>
    <row r="779" ht="15.75" customHeight="1" s="218">
      <c r="C779" s="2" t="n"/>
    </row>
    <row r="780" ht="15.75" customHeight="1" s="218">
      <c r="C780" s="2" t="n"/>
    </row>
    <row r="781" ht="15.75" customHeight="1" s="218">
      <c r="C781" s="2" t="n"/>
    </row>
    <row r="782" ht="15.75" customHeight="1" s="218">
      <c r="C782" s="2" t="n"/>
    </row>
    <row r="783" ht="15.75" customHeight="1" s="218">
      <c r="C783" s="2" t="n"/>
    </row>
    <row r="784" ht="15.75" customHeight="1" s="218">
      <c r="C784" s="2" t="n"/>
    </row>
    <row r="785" ht="15.75" customHeight="1" s="218">
      <c r="C785" s="2" t="n"/>
    </row>
    <row r="786" ht="15.75" customHeight="1" s="218">
      <c r="C786" s="2" t="n"/>
    </row>
    <row r="787" ht="15.75" customHeight="1" s="218">
      <c r="C787" s="2" t="n"/>
    </row>
    <row r="788" ht="15.75" customHeight="1" s="218">
      <c r="C788" s="2" t="n"/>
    </row>
    <row r="789" ht="15.75" customHeight="1" s="218">
      <c r="C789" s="2" t="n"/>
    </row>
    <row r="790" ht="15.75" customHeight="1" s="218">
      <c r="C790" s="2" t="n"/>
    </row>
    <row r="791" ht="15.75" customHeight="1" s="218">
      <c r="C791" s="2" t="n"/>
    </row>
    <row r="792" ht="15.75" customHeight="1" s="218">
      <c r="C792" s="2" t="n"/>
    </row>
    <row r="793" ht="15.75" customHeight="1" s="218">
      <c r="C793" s="2" t="n"/>
    </row>
    <row r="794" ht="15.75" customHeight="1" s="218">
      <c r="C794" s="2" t="n"/>
    </row>
    <row r="795" ht="15.75" customHeight="1" s="218">
      <c r="C795" s="2" t="n"/>
    </row>
    <row r="796" ht="15.75" customHeight="1" s="218">
      <c r="C796" s="2" t="n"/>
    </row>
    <row r="797" ht="15.75" customHeight="1" s="218">
      <c r="C797" s="2" t="n"/>
    </row>
    <row r="798" ht="15.75" customHeight="1" s="218">
      <c r="C798" s="2" t="n"/>
    </row>
    <row r="799" ht="15.75" customHeight="1" s="218">
      <c r="C799" s="2" t="n"/>
    </row>
    <row r="800" ht="15.75" customHeight="1" s="218">
      <c r="C800" s="2" t="n"/>
    </row>
    <row r="801" ht="15.75" customHeight="1" s="218">
      <c r="C801" s="2" t="n"/>
    </row>
    <row r="802" ht="15.75" customHeight="1" s="218">
      <c r="C802" s="2" t="n"/>
    </row>
    <row r="803" ht="15.75" customHeight="1" s="218">
      <c r="C803" s="2" t="n"/>
    </row>
    <row r="804" ht="15.75" customHeight="1" s="218">
      <c r="C804" s="2" t="n"/>
    </row>
    <row r="805" ht="15.75" customHeight="1" s="218">
      <c r="C805" s="2" t="n"/>
    </row>
    <row r="806" ht="15.75" customHeight="1" s="218">
      <c r="C806" s="2" t="n"/>
    </row>
    <row r="807" ht="15.75" customHeight="1" s="218">
      <c r="C807" s="2" t="n"/>
    </row>
    <row r="808" ht="15.75" customHeight="1" s="218">
      <c r="C808" s="2" t="n"/>
    </row>
    <row r="809" ht="15.75" customHeight="1" s="218">
      <c r="C809" s="2" t="n"/>
    </row>
    <row r="810" ht="15.75" customHeight="1" s="218">
      <c r="C810" s="2" t="n"/>
    </row>
    <row r="811" ht="15.75" customHeight="1" s="218">
      <c r="C811" s="2" t="n"/>
    </row>
    <row r="812" ht="15.75" customHeight="1" s="218">
      <c r="C812" s="2" t="n"/>
    </row>
    <row r="813" ht="15.75" customHeight="1" s="218">
      <c r="C813" s="2" t="n"/>
    </row>
    <row r="814" ht="15.75" customHeight="1" s="218">
      <c r="C814" s="2" t="n"/>
    </row>
    <row r="815" ht="15.75" customHeight="1" s="218">
      <c r="C815" s="2" t="n"/>
    </row>
    <row r="816" ht="15.75" customHeight="1" s="218">
      <c r="C816" s="2" t="n"/>
    </row>
    <row r="817" ht="15.75" customHeight="1" s="218">
      <c r="C817" s="2" t="n"/>
    </row>
    <row r="818" ht="15.75" customHeight="1" s="218">
      <c r="C818" s="2" t="n"/>
    </row>
    <row r="819" ht="15.75" customHeight="1" s="218">
      <c r="C819" s="2" t="n"/>
    </row>
    <row r="820" ht="15.75" customHeight="1" s="218">
      <c r="C820" s="2" t="n"/>
    </row>
    <row r="821" ht="15.75" customHeight="1" s="218">
      <c r="C821" s="2" t="n"/>
    </row>
    <row r="822" ht="15.75" customHeight="1" s="218">
      <c r="C822" s="2" t="n"/>
    </row>
    <row r="823" ht="15.75" customHeight="1" s="218">
      <c r="C823" s="2" t="n"/>
    </row>
    <row r="824" ht="15.75" customHeight="1" s="218">
      <c r="C824" s="2" t="n"/>
    </row>
    <row r="825" ht="15.75" customHeight="1" s="218">
      <c r="C825" s="2" t="n"/>
    </row>
    <row r="826" ht="15.75" customHeight="1" s="218">
      <c r="C826" s="2" t="n"/>
    </row>
    <row r="827" ht="15.75" customHeight="1" s="218">
      <c r="C827" s="2" t="n"/>
    </row>
    <row r="828" ht="15.75" customHeight="1" s="218">
      <c r="C828" s="2" t="n"/>
    </row>
    <row r="829" ht="15.75" customHeight="1" s="218">
      <c r="C829" s="2" t="n"/>
    </row>
    <row r="830" ht="15.75" customHeight="1" s="218">
      <c r="C830" s="2" t="n"/>
    </row>
    <row r="831" ht="15.75" customHeight="1" s="218">
      <c r="C831" s="2" t="n"/>
    </row>
    <row r="832" ht="15.75" customHeight="1" s="218">
      <c r="C832" s="2" t="n"/>
    </row>
    <row r="833" ht="15.75" customHeight="1" s="218">
      <c r="C833" s="2" t="n"/>
    </row>
    <row r="834" ht="15.75" customHeight="1" s="218">
      <c r="C834" s="2" t="n"/>
    </row>
    <row r="835" ht="15.75" customHeight="1" s="218">
      <c r="C835" s="2" t="n"/>
    </row>
    <row r="836" ht="15.75" customHeight="1" s="218">
      <c r="C836" s="2" t="n"/>
    </row>
    <row r="837" ht="15.75" customHeight="1" s="218">
      <c r="C837" s="2" t="n"/>
    </row>
    <row r="838" ht="15.75" customHeight="1" s="218">
      <c r="C838" s="2" t="n"/>
    </row>
    <row r="839" ht="15.75" customHeight="1" s="218">
      <c r="C839" s="2" t="n"/>
    </row>
    <row r="840" ht="15.75" customHeight="1" s="218">
      <c r="C840" s="2" t="n"/>
    </row>
    <row r="841" ht="15.75" customHeight="1" s="218">
      <c r="C841" s="2" t="n"/>
    </row>
    <row r="842" ht="15.75" customHeight="1" s="218">
      <c r="C842" s="2" t="n"/>
    </row>
    <row r="843" ht="15.75" customHeight="1" s="218">
      <c r="C843" s="2" t="n"/>
    </row>
    <row r="844" ht="15.75" customHeight="1" s="218">
      <c r="C844" s="2" t="n"/>
    </row>
    <row r="845" ht="15.75" customHeight="1" s="218">
      <c r="C845" s="2" t="n"/>
    </row>
    <row r="846" ht="15.75" customHeight="1" s="218">
      <c r="C846" s="2" t="n"/>
    </row>
    <row r="847" ht="15.75" customHeight="1" s="218">
      <c r="C847" s="2" t="n"/>
    </row>
    <row r="848" ht="15.75" customHeight="1" s="218">
      <c r="C848" s="2" t="n"/>
    </row>
    <row r="849" ht="15.75" customHeight="1" s="218">
      <c r="C849" s="2" t="n"/>
    </row>
    <row r="850" ht="15.75" customHeight="1" s="218">
      <c r="C850" s="2" t="n"/>
    </row>
    <row r="851" ht="15.75" customHeight="1" s="218">
      <c r="C851" s="2" t="n"/>
    </row>
    <row r="852" ht="15.75" customHeight="1" s="218">
      <c r="C852" s="2" t="n"/>
    </row>
    <row r="853" ht="15.75" customHeight="1" s="218">
      <c r="C853" s="2" t="n"/>
    </row>
    <row r="854" ht="15.75" customHeight="1" s="218">
      <c r="C854" s="2" t="n"/>
    </row>
    <row r="855" ht="15.75" customHeight="1" s="218">
      <c r="C855" s="2" t="n"/>
    </row>
    <row r="856" ht="15.75" customHeight="1" s="218">
      <c r="C856" s="2" t="n"/>
    </row>
    <row r="857" ht="15.75" customHeight="1" s="218">
      <c r="C857" s="2" t="n"/>
    </row>
    <row r="858" ht="15.75" customHeight="1" s="218">
      <c r="C858" s="2" t="n"/>
    </row>
    <row r="859" ht="15.75" customHeight="1" s="218">
      <c r="C859" s="2" t="n"/>
    </row>
    <row r="860" ht="15.75" customHeight="1" s="218">
      <c r="C860" s="2" t="n"/>
    </row>
    <row r="861" ht="15.75" customHeight="1" s="218">
      <c r="C861" s="2" t="n"/>
    </row>
    <row r="862" ht="15.75" customHeight="1" s="218">
      <c r="C862" s="2" t="n"/>
    </row>
    <row r="863" ht="15.75" customHeight="1" s="218">
      <c r="C863" s="2" t="n"/>
    </row>
    <row r="864" ht="15.75" customHeight="1" s="218">
      <c r="C864" s="2" t="n"/>
    </row>
    <row r="865" ht="15.75" customHeight="1" s="218">
      <c r="C865" s="2" t="n"/>
    </row>
    <row r="866" ht="15.75" customHeight="1" s="218">
      <c r="C866" s="2" t="n"/>
    </row>
    <row r="867" ht="15.75" customHeight="1" s="218">
      <c r="C867" s="2" t="n"/>
    </row>
    <row r="868" ht="15.75" customHeight="1" s="218">
      <c r="C868" s="2" t="n"/>
    </row>
    <row r="869" ht="15.75" customHeight="1" s="218">
      <c r="C869" s="2" t="n"/>
    </row>
    <row r="870" ht="15.75" customHeight="1" s="218">
      <c r="C870" s="2" t="n"/>
    </row>
    <row r="871" ht="15.75" customHeight="1" s="218">
      <c r="C871" s="2" t="n"/>
    </row>
    <row r="872" ht="15.75" customHeight="1" s="218">
      <c r="C872" s="2" t="n"/>
    </row>
    <row r="873" ht="15.75" customHeight="1" s="218">
      <c r="C873" s="2" t="n"/>
    </row>
    <row r="874" ht="15.75" customHeight="1" s="218">
      <c r="C874" s="2" t="n"/>
    </row>
    <row r="875" ht="15.75" customHeight="1" s="218">
      <c r="C875" s="2" t="n"/>
    </row>
    <row r="876" ht="15.75" customHeight="1" s="218">
      <c r="C876" s="2" t="n"/>
    </row>
    <row r="877" ht="15.75" customHeight="1" s="218">
      <c r="C877" s="2" t="n"/>
    </row>
    <row r="878" ht="15.75" customHeight="1" s="218">
      <c r="C878" s="2" t="n"/>
    </row>
    <row r="879" ht="15.75" customHeight="1" s="218">
      <c r="C879" s="2" t="n"/>
    </row>
    <row r="880" ht="15.75" customHeight="1" s="218">
      <c r="C880" s="2" t="n"/>
    </row>
    <row r="881" ht="15.75" customHeight="1" s="218">
      <c r="C881" s="2" t="n"/>
    </row>
    <row r="882" ht="15.75" customHeight="1" s="218">
      <c r="C882" s="2" t="n"/>
    </row>
    <row r="883" ht="15.75" customHeight="1" s="218">
      <c r="C883" s="2" t="n"/>
    </row>
    <row r="884" ht="15.75" customHeight="1" s="218">
      <c r="C884" s="2" t="n"/>
    </row>
    <row r="885" ht="15.75" customHeight="1" s="218">
      <c r="C885" s="2" t="n"/>
    </row>
    <row r="886" ht="15.75" customHeight="1" s="218">
      <c r="C886" s="2" t="n"/>
    </row>
    <row r="887" ht="15.75" customHeight="1" s="218">
      <c r="C887" s="2" t="n"/>
    </row>
    <row r="888" ht="15.75" customHeight="1" s="218">
      <c r="C888" s="2" t="n"/>
    </row>
    <row r="889" ht="15.75" customHeight="1" s="218">
      <c r="C889" s="2" t="n"/>
    </row>
    <row r="890" ht="15.75" customHeight="1" s="218">
      <c r="C890" s="2" t="n"/>
    </row>
    <row r="891" ht="15.75" customHeight="1" s="218">
      <c r="C891" s="2" t="n"/>
    </row>
    <row r="892" ht="15.75" customHeight="1" s="218">
      <c r="C892" s="2" t="n"/>
    </row>
    <row r="893" ht="15.75" customHeight="1" s="218">
      <c r="C893" s="2" t="n"/>
    </row>
    <row r="894" ht="15.75" customHeight="1" s="218">
      <c r="C894" s="2" t="n"/>
    </row>
    <row r="895" ht="15.75" customHeight="1" s="218">
      <c r="C895" s="2" t="n"/>
    </row>
    <row r="896" ht="15.75" customHeight="1" s="218">
      <c r="C896" s="2" t="n"/>
    </row>
    <row r="897" ht="15.75" customHeight="1" s="218">
      <c r="C897" s="2" t="n"/>
    </row>
    <row r="898" ht="15.75" customHeight="1" s="218">
      <c r="C898" s="2" t="n"/>
    </row>
    <row r="899" ht="15.75" customHeight="1" s="218">
      <c r="C899" s="2" t="n"/>
    </row>
    <row r="900" ht="15.75" customHeight="1" s="218">
      <c r="C900" s="2" t="n"/>
    </row>
    <row r="901" ht="15.75" customHeight="1" s="218">
      <c r="C901" s="2" t="n"/>
    </row>
    <row r="902" ht="15.75" customHeight="1" s="218">
      <c r="C902" s="2" t="n"/>
    </row>
    <row r="903" ht="15.75" customHeight="1" s="218">
      <c r="C903" s="2" t="n"/>
    </row>
    <row r="904" ht="15.75" customHeight="1" s="218">
      <c r="C904" s="2" t="n"/>
    </row>
    <row r="905" ht="15.75" customHeight="1" s="218">
      <c r="C905" s="2" t="n"/>
    </row>
    <row r="906" ht="15.75" customHeight="1" s="218">
      <c r="C906" s="2" t="n"/>
    </row>
    <row r="907" ht="15.75" customHeight="1" s="218">
      <c r="C907" s="2" t="n"/>
    </row>
    <row r="908" ht="15.75" customHeight="1" s="218">
      <c r="C908" s="2" t="n"/>
    </row>
    <row r="909" ht="15.75" customHeight="1" s="218">
      <c r="C909" s="2" t="n"/>
    </row>
    <row r="910" ht="15.75" customHeight="1" s="218">
      <c r="C910" s="2" t="n"/>
    </row>
    <row r="911" ht="15.75" customHeight="1" s="218">
      <c r="C911" s="2" t="n"/>
    </row>
    <row r="912" ht="15.75" customHeight="1" s="218">
      <c r="C912" s="2" t="n"/>
    </row>
    <row r="913" ht="15.75" customHeight="1" s="218">
      <c r="C913" s="2" t="n"/>
    </row>
    <row r="914" ht="15.75" customHeight="1" s="218">
      <c r="C914" s="2" t="n"/>
    </row>
    <row r="915" ht="15.75" customHeight="1" s="218">
      <c r="C915" s="2" t="n"/>
    </row>
    <row r="916" ht="15.75" customHeight="1" s="218">
      <c r="C916" s="2" t="n"/>
    </row>
    <row r="917" ht="15.75" customHeight="1" s="218">
      <c r="C917" s="2" t="n"/>
    </row>
    <row r="918" ht="15.75" customHeight="1" s="218">
      <c r="C918" s="2" t="n"/>
    </row>
    <row r="919" ht="15.75" customHeight="1" s="218">
      <c r="C919" s="2" t="n"/>
    </row>
    <row r="920" ht="15.75" customHeight="1" s="218">
      <c r="C920" s="2" t="n"/>
    </row>
    <row r="921" ht="15.75" customHeight="1" s="218">
      <c r="C921" s="2" t="n"/>
    </row>
    <row r="922" ht="15.75" customHeight="1" s="218">
      <c r="C922" s="2" t="n"/>
    </row>
    <row r="923" ht="15.75" customHeight="1" s="218">
      <c r="C923" s="2" t="n"/>
    </row>
    <row r="924" ht="15.75" customHeight="1" s="218">
      <c r="C924" s="2" t="n"/>
    </row>
    <row r="925" ht="15.75" customHeight="1" s="218">
      <c r="C925" s="2" t="n"/>
    </row>
    <row r="926" ht="15.75" customHeight="1" s="218">
      <c r="C926" s="2" t="n"/>
    </row>
    <row r="927" ht="15.75" customHeight="1" s="218">
      <c r="C927" s="2" t="n"/>
    </row>
    <row r="928" ht="15.75" customHeight="1" s="218">
      <c r="C928" s="2" t="n"/>
    </row>
    <row r="929" ht="15.75" customHeight="1" s="218">
      <c r="C929" s="2" t="n"/>
    </row>
    <row r="930" ht="15.75" customHeight="1" s="218">
      <c r="C930" s="2" t="n"/>
    </row>
    <row r="931" ht="15.75" customHeight="1" s="218">
      <c r="C931" s="2" t="n"/>
    </row>
    <row r="932" ht="15.75" customHeight="1" s="218">
      <c r="C932" s="2" t="n"/>
    </row>
    <row r="933" ht="15.75" customHeight="1" s="218">
      <c r="C933" s="2" t="n"/>
    </row>
    <row r="934" ht="15.75" customHeight="1" s="218">
      <c r="C934" s="2" t="n"/>
    </row>
    <row r="935" ht="15.75" customHeight="1" s="218">
      <c r="C935" s="2" t="n"/>
    </row>
    <row r="936" ht="15.75" customHeight="1" s="218">
      <c r="C936" s="2" t="n"/>
    </row>
    <row r="937" ht="15.75" customHeight="1" s="218">
      <c r="C937" s="2" t="n"/>
    </row>
    <row r="938" ht="15.75" customHeight="1" s="218">
      <c r="C938" s="2" t="n"/>
    </row>
    <row r="939" ht="15.75" customHeight="1" s="218">
      <c r="C939" s="2" t="n"/>
    </row>
    <row r="940" ht="15.75" customHeight="1" s="218">
      <c r="C940" s="2" t="n"/>
    </row>
    <row r="941" ht="15.75" customHeight="1" s="218">
      <c r="C941" s="2" t="n"/>
    </row>
    <row r="942" ht="15.75" customHeight="1" s="218">
      <c r="C942" s="2" t="n"/>
    </row>
    <row r="943" ht="15.75" customHeight="1" s="218">
      <c r="C943" s="2" t="n"/>
    </row>
    <row r="944" ht="15.75" customHeight="1" s="218">
      <c r="C944" s="2" t="n"/>
    </row>
    <row r="945" ht="15.75" customHeight="1" s="218">
      <c r="C945" s="2" t="n"/>
    </row>
    <row r="946" ht="15.75" customHeight="1" s="218">
      <c r="C946" s="2" t="n"/>
    </row>
    <row r="947" ht="15.75" customHeight="1" s="218">
      <c r="C947" s="2" t="n"/>
    </row>
    <row r="948" ht="15.75" customHeight="1" s="218">
      <c r="C948" s="2" t="n"/>
    </row>
    <row r="949" ht="15.75" customHeight="1" s="218">
      <c r="C949" s="2" t="n"/>
    </row>
    <row r="950" ht="15.75" customHeight="1" s="218">
      <c r="C950" s="2" t="n"/>
    </row>
    <row r="951" ht="15.75" customHeight="1" s="218">
      <c r="C951" s="2" t="n"/>
    </row>
    <row r="952" ht="15.75" customHeight="1" s="218">
      <c r="C952" s="2" t="n"/>
    </row>
    <row r="953" ht="15.75" customHeight="1" s="218">
      <c r="C953" s="2" t="n"/>
    </row>
    <row r="954" ht="15.75" customHeight="1" s="218">
      <c r="C954" s="2" t="n"/>
    </row>
    <row r="955" ht="15.75" customHeight="1" s="218">
      <c r="C955" s="2" t="n"/>
    </row>
    <row r="956" ht="15.75" customHeight="1" s="218">
      <c r="C956" s="2" t="n"/>
    </row>
    <row r="957" ht="15.75" customHeight="1" s="218">
      <c r="C957" s="2" t="n"/>
    </row>
    <row r="958" ht="15.75" customHeight="1" s="218">
      <c r="C958" s="2" t="n"/>
    </row>
    <row r="959" ht="15.75" customHeight="1" s="218">
      <c r="C959" s="2" t="n"/>
    </row>
    <row r="960" ht="15.75" customHeight="1" s="218">
      <c r="C960" s="2" t="n"/>
    </row>
    <row r="961" ht="15.75" customHeight="1" s="218">
      <c r="C961" s="2" t="n"/>
    </row>
    <row r="962" ht="15.75" customHeight="1" s="218">
      <c r="C962" s="2" t="n"/>
    </row>
    <row r="963" ht="15.75" customHeight="1" s="218">
      <c r="C963" s="2" t="n"/>
    </row>
    <row r="964" ht="15.75" customHeight="1" s="218">
      <c r="C964" s="2" t="n"/>
    </row>
    <row r="965" ht="15.75" customHeight="1" s="218">
      <c r="C965" s="2" t="n"/>
    </row>
    <row r="966" ht="15.75" customHeight="1" s="218">
      <c r="C966" s="2" t="n"/>
    </row>
    <row r="967" ht="15.75" customHeight="1" s="218">
      <c r="C967" s="2" t="n"/>
    </row>
    <row r="968" ht="15.75" customHeight="1" s="218">
      <c r="C968" s="2" t="n"/>
    </row>
    <row r="969" ht="15.75" customHeight="1" s="218">
      <c r="C969" s="2" t="n"/>
    </row>
    <row r="970" ht="15.75" customHeight="1" s="218">
      <c r="C970" s="2" t="n"/>
    </row>
    <row r="971" ht="15.75" customHeight="1" s="218">
      <c r="C971" s="2" t="n"/>
    </row>
    <row r="972" ht="15.75" customHeight="1" s="218">
      <c r="C972" s="2" t="n"/>
    </row>
    <row r="973" ht="15.75" customHeight="1" s="218">
      <c r="C973" s="2" t="n"/>
    </row>
    <row r="974" ht="15.75" customHeight="1" s="218">
      <c r="C974" s="2" t="n"/>
    </row>
    <row r="975" ht="15.75" customHeight="1" s="218">
      <c r="C975" s="2" t="n"/>
    </row>
  </sheetData>
  <mergeCells count="5">
    <mergeCell ref="I5:K5"/>
    <mergeCell ref="E1:F1"/>
    <mergeCell ref="I4:K4"/>
    <mergeCell ref="I2:L2"/>
    <mergeCell ref="I3:K3"/>
  </mergeCells>
  <dataValidations count="3">
    <dataValidation sqref="L3" showDropDown="0" showInputMessage="0" showErrorMessage="0" allowBlank="0" type="list">
      <formula1>"SC,PR"</formula1>
    </dataValidation>
    <dataValidation sqref="L5" showDropDown="0" showInputMessage="0" showErrorMessage="0" allowBlank="0" type="list">
      <formula1>"SIM,NÃO"</formula1>
    </dataValidation>
    <dataValidation sqref="L4" showDropDown="0" showInputMessage="0" showErrorMessage="0" allowBlank="0" type="list">
      <formula1>"AC,AL,AM,AP,BA,CE,DF,ES,GO,MA,MT,MS,MG,PA,PB,PR,PE,PI,RN,RS,RJ,RO,RR,SP,SE,TO,SC"</formula1>
    </dataValidation>
  </dataValidations>
  <pageMargins left="0.511811024" right="0.511811024" top="0.787401575" bottom="0.787401575" header="0.31496062" footer="0.31496062"/>
</worksheet>
</file>

<file path=xl/worksheets/sheet3.xml><?xml version="1.0" encoding="utf-8"?>
<worksheet xmlns="http://schemas.openxmlformats.org/spreadsheetml/2006/main">
  <sheetPr>
    <tabColor rgb="FFFFFF00"/>
    <outlinePr summaryBelow="0" summaryRight="0"/>
    <pageSetUpPr/>
  </sheetPr>
  <dimension ref="A1:BM1005"/>
  <sheetViews>
    <sheetView workbookViewId="0">
      <pane xSplit="6" ySplit="4" topLeftCell="G5" activePane="bottomRight" state="frozen"/>
      <selection pane="topRight" activeCell="G1" sqref="G1"/>
      <selection pane="bottomLeft" activeCell="A5" sqref="A5"/>
      <selection pane="bottomRight" activeCell="F5" sqref="F5:F7"/>
    </sheetView>
  </sheetViews>
  <sheetFormatPr baseColWidth="8" defaultColWidth="14.44140625" defaultRowHeight="15" customHeight="1"/>
  <cols>
    <col width="5.109375" customWidth="1" style="218" min="1" max="1"/>
    <col width="11.33203125" customWidth="1" style="218" min="2" max="2"/>
    <col width="10" customWidth="1" style="218" min="3" max="3"/>
    <col width="10.109375" customWidth="1" style="218" min="4" max="5"/>
    <col width="58.5546875" customWidth="1" style="218" min="6" max="6"/>
    <col width="11.33203125" customWidth="1" style="218" min="7" max="7"/>
    <col width="8.44140625" customWidth="1" style="218" min="8" max="8"/>
    <col width="7.5546875" customWidth="1" style="218" min="9" max="9"/>
    <col width="18.109375" customWidth="1" style="218" min="10" max="10"/>
    <col width="11.109375" customWidth="1" style="218" min="11" max="11"/>
    <col width="8.6640625" customWidth="1" style="218" min="12" max="12"/>
    <col width="10.44140625" customWidth="1" style="218" min="13" max="13"/>
    <col width="13.6640625" customWidth="1" style="218" min="14" max="15"/>
    <col width="15.44140625" customWidth="1" style="218" min="16" max="16"/>
    <col width="8.44140625" customWidth="1" style="218" min="17" max="17"/>
    <col width="10.44140625" customWidth="1" style="218" min="18" max="18"/>
    <col width="16.44140625" customWidth="1" style="218" min="19" max="21"/>
    <col width="18.109375" customWidth="1" style="218" min="22" max="22"/>
    <col width="11.109375" customWidth="1" style="218" min="23" max="23"/>
    <col width="12.109375" customWidth="1" style="218" min="24" max="24"/>
    <col width="17.88671875" customWidth="1" style="218" min="25" max="25"/>
    <col hidden="1" width="15.5546875" customWidth="1" style="218" min="26" max="26"/>
    <col hidden="1" width="14.109375" customWidth="1" style="218" min="27" max="27"/>
    <col hidden="1" width="13" customWidth="1" style="218" min="28" max="28"/>
    <col width="13.109375" customWidth="1" style="218" min="29" max="29"/>
    <col width="11" customWidth="1" style="218" min="30" max="31"/>
    <col width="17.109375" customWidth="1" style="218" min="32" max="32"/>
    <col width="31.88671875" customWidth="1" style="218" min="33" max="33"/>
    <col width="3.88671875" customWidth="1" style="218" min="34" max="34"/>
    <col width="13" customWidth="1" style="218" min="35" max="35"/>
    <col width="12.44140625" customWidth="1" style="218" min="36" max="36"/>
    <col width="22.44140625" customWidth="1" style="218" min="37" max="37"/>
    <col width="21.44140625" customWidth="1" style="218" min="38" max="38"/>
    <col width="23.33203125" customWidth="1" style="218" min="39" max="39"/>
    <col width="17" customWidth="1" style="218" min="40" max="40"/>
    <col width="20.44140625" customWidth="1" style="218" min="41" max="41"/>
    <col width="10.88671875" customWidth="1" style="218" min="42" max="44"/>
    <col width="9.6640625" customWidth="1" style="218" min="45" max="45"/>
    <col width="12.109375" customWidth="1" style="218" min="46" max="46"/>
    <col width="13.109375" customWidth="1" style="218" min="47" max="47"/>
    <col width="15" customWidth="1" style="218" min="48" max="48"/>
    <col width="13.109375" customWidth="1" style="218" min="49" max="50"/>
    <col width="9.109375" customWidth="1" style="218" min="51" max="52"/>
    <col width="11.33203125" customWidth="1" style="218" min="53" max="53"/>
    <col width="11.88671875" customWidth="1" style="218" min="54" max="54"/>
    <col width="48.6640625" customWidth="1" style="218" min="55" max="55"/>
    <col width="33.33203125" customWidth="1" style="218" min="56" max="56"/>
    <col width="15" customWidth="1" style="218" min="57" max="57"/>
    <col width="18.44140625" customWidth="1" style="218" min="58" max="58"/>
    <col width="15.6640625" customWidth="1" style="218" min="59" max="59"/>
    <col width="16.33203125" customWidth="1" style="218" min="60" max="60"/>
    <col width="19.44140625" customWidth="1" style="218" min="61" max="61"/>
    <col width="15.6640625" customWidth="1" style="218" min="62" max="64"/>
    <col width="19.33203125" customWidth="1" style="218" min="65" max="65"/>
  </cols>
  <sheetData>
    <row r="1" ht="14.4" customHeight="1" s="218">
      <c r="A1" s="10" t="n"/>
      <c r="B1" s="10" t="n"/>
      <c r="C1" s="10" t="n"/>
      <c r="D1" s="10" t="n"/>
      <c r="E1" s="10" t="n"/>
      <c r="F1" s="10" t="n"/>
      <c r="G1" s="11" t="n"/>
      <c r="H1" s="10" t="n"/>
      <c r="I1" s="10" t="n"/>
      <c r="J1" s="10" t="n"/>
      <c r="K1" s="12" t="n"/>
      <c r="L1" s="10" t="n"/>
      <c r="Q1" s="10" t="n"/>
      <c r="R1" s="10" t="n"/>
      <c r="S1" s="10" t="n"/>
      <c r="T1" s="10" t="n"/>
      <c r="U1" s="10" t="n"/>
      <c r="V1" s="10" t="n"/>
      <c r="W1" s="10" t="n"/>
      <c r="X1" s="10" t="n"/>
      <c r="Y1" s="11" t="n"/>
      <c r="Z1" s="11" t="n"/>
      <c r="AA1" s="11" t="n"/>
      <c r="AB1" s="11" t="n"/>
      <c r="AC1" s="11" t="n"/>
      <c r="AD1" s="11" t="n"/>
      <c r="AE1" s="10" t="n"/>
      <c r="AF1" s="10" t="n"/>
      <c r="AG1" s="10" t="n"/>
      <c r="AH1" s="10" t="n"/>
      <c r="AI1" s="13" t="n"/>
      <c r="AJ1" s="13" t="n"/>
      <c r="AK1" s="13" t="n"/>
      <c r="AL1" s="13" t="n"/>
      <c r="AM1" s="13" t="n"/>
      <c r="AN1" s="13" t="n"/>
      <c r="AO1" s="13" t="n"/>
      <c r="AP1" s="14" t="n"/>
      <c r="AQ1" s="14" t="n"/>
      <c r="AR1" s="14" t="n"/>
      <c r="AS1" s="13" t="n"/>
      <c r="AT1" s="13" t="n"/>
      <c r="AU1" s="10" t="n"/>
      <c r="AV1" s="10" t="n"/>
      <c r="AW1" s="10" t="n"/>
      <c r="AX1" s="10" t="n"/>
      <c r="AY1" s="10" t="n"/>
      <c r="AZ1" s="10" t="n"/>
      <c r="BA1" s="10" t="n"/>
      <c r="BB1" s="10" t="n"/>
      <c r="BC1" s="10" t="inlineStr">
        <is>
          <t>** Se o estado do fornecedor não for um desses, o ICMS ST será calculado na entrada.</t>
        </is>
      </c>
      <c r="BD1" s="11" t="n"/>
      <c r="BE1" s="10" t="n"/>
      <c r="BF1" s="10" t="n"/>
      <c r="BG1" s="10" t="n"/>
      <c r="BH1" s="10" t="n"/>
      <c r="BI1" s="10" t="n"/>
      <c r="BJ1" s="10" t="n"/>
      <c r="BK1" s="10" t="n"/>
      <c r="BL1" s="10" t="n"/>
      <c r="BM1" s="10" t="n"/>
    </row>
    <row r="2" ht="14.4" customHeight="1" s="218">
      <c r="A2" s="12" t="n"/>
      <c r="B2" s="12" t="n"/>
      <c r="C2" s="12" t="n"/>
      <c r="D2" s="12" t="n"/>
      <c r="E2" s="12" t="n"/>
      <c r="F2" s="12" t="n"/>
      <c r="G2" s="11" t="n"/>
      <c r="H2" s="12" t="n"/>
      <c r="I2" s="12" t="n"/>
      <c r="J2" s="12" t="n"/>
      <c r="K2" s="12" t="n"/>
      <c r="L2" s="12" t="n"/>
      <c r="M2" s="229" t="n"/>
      <c r="N2" s="229" t="n"/>
      <c r="O2" s="229" t="n"/>
      <c r="P2" s="229" t="n"/>
      <c r="Q2" s="12" t="n"/>
      <c r="R2" s="12" t="n"/>
      <c r="S2" s="227" t="inlineStr">
        <is>
          <t>VENDA</t>
        </is>
      </c>
      <c r="AH2" s="12" t="n"/>
      <c r="AI2" s="228" t="n"/>
      <c r="BE2" s="234" t="inlineStr">
        <is>
          <t>COMPENSAÇÃO</t>
        </is>
      </c>
      <c r="BH2" s="229" t="n"/>
      <c r="BI2" s="229" t="n"/>
      <c r="BJ2" s="229" t="inlineStr">
        <is>
          <t>IMPOSTO SOBRE O LUCRO</t>
        </is>
      </c>
      <c r="BL2" s="229" t="n"/>
    </row>
    <row r="3" ht="28.8" customHeight="1" s="218">
      <c r="A3" s="16" t="inlineStr">
        <is>
          <t>Item</t>
        </is>
      </c>
      <c r="B3" s="16" t="inlineStr">
        <is>
          <t>Fornecedor</t>
        </is>
      </c>
      <c r="C3" s="16" t="inlineStr">
        <is>
          <t>Prazo</t>
        </is>
      </c>
      <c r="D3" s="16" t="inlineStr">
        <is>
          <t>Fabricante</t>
        </is>
      </c>
      <c r="E3" s="16" t="inlineStr">
        <is>
          <t>Cód. item</t>
        </is>
      </c>
      <c r="F3" s="17" t="inlineStr">
        <is>
          <t>Descrição</t>
        </is>
      </c>
      <c r="G3" s="16" t="inlineStr">
        <is>
          <t>NCM</t>
        </is>
      </c>
      <c r="H3" s="16" t="inlineStr">
        <is>
          <t>Unidade</t>
        </is>
      </c>
      <c r="I3" s="16" t="inlineStr">
        <is>
          <t>Qde</t>
        </is>
      </c>
      <c r="J3" s="17" t="inlineStr">
        <is>
          <t>Valor produto c/ IPI</t>
        </is>
      </c>
      <c r="K3" s="16" t="inlineStr">
        <is>
          <t>Importação I3C</t>
        </is>
      </c>
      <c r="L3" s="16" t="inlineStr">
        <is>
          <t>Dólar</t>
        </is>
      </c>
      <c r="M3" s="275" t="inlineStr">
        <is>
          <t>Produto</t>
        </is>
      </c>
      <c r="N3" s="265" t="n"/>
      <c r="O3" s="18" t="inlineStr">
        <is>
          <t>I3C</t>
        </is>
      </c>
      <c r="P3" s="19" t="inlineStr">
        <is>
          <t>Fornecedor</t>
        </is>
      </c>
      <c r="Q3" s="16" t="inlineStr">
        <is>
          <t>Margem</t>
        </is>
      </c>
      <c r="R3" s="16" t="inlineStr">
        <is>
          <t>Desconto</t>
        </is>
      </c>
      <c r="S3" s="20" t="inlineStr">
        <is>
          <t>Preço Unitário c/ Desconto</t>
        </is>
      </c>
      <c r="T3" s="20" t="inlineStr">
        <is>
          <t>Preço Total c/ Desconto</t>
        </is>
      </c>
      <c r="U3" s="20" t="inlineStr">
        <is>
          <t>Preço Unitário</t>
        </is>
      </c>
      <c r="V3" s="20" t="inlineStr">
        <is>
          <t>Preço Total</t>
        </is>
      </c>
      <c r="W3" s="20" t="inlineStr">
        <is>
          <t xml:space="preserve">PIS </t>
        </is>
      </c>
      <c r="X3" s="20" t="inlineStr">
        <is>
          <t xml:space="preserve">COFINS </t>
        </is>
      </c>
      <c r="Y3" s="16" t="inlineStr">
        <is>
          <t>ICMS</t>
        </is>
      </c>
      <c r="Z3" s="264" t="n"/>
      <c r="AA3" s="264" t="n"/>
      <c r="AB3" s="264" t="n"/>
      <c r="AC3" s="264" t="n"/>
      <c r="AD3" s="264" t="n"/>
      <c r="AE3" s="265" t="n"/>
      <c r="AF3" s="17" t="inlineStr">
        <is>
          <t xml:space="preserve">ISS </t>
        </is>
      </c>
      <c r="AG3" s="16" t="inlineStr">
        <is>
          <t>ATENÇÃO</t>
        </is>
      </c>
      <c r="AH3" s="17" t="n"/>
      <c r="AI3" s="17" t="n"/>
      <c r="AJ3" s="17" t="n"/>
      <c r="AK3" s="17" t="n"/>
      <c r="AL3" s="17" t="n"/>
      <c r="AM3" s="17" t="n"/>
      <c r="AN3" s="276" t="inlineStr">
        <is>
          <t>Custo unit desc PIS e Cofins IN</t>
        </is>
      </c>
      <c r="AO3" s="276" t="inlineStr">
        <is>
          <t>Custo Total Desc Pis e Cofins IN</t>
        </is>
      </c>
      <c r="AP3" s="21" t="inlineStr">
        <is>
          <t>PIS IN</t>
        </is>
      </c>
      <c r="AQ3" s="21" t="inlineStr">
        <is>
          <t>COFINS IN</t>
        </is>
      </c>
      <c r="AR3" s="22" t="inlineStr">
        <is>
          <t>%ICMS</t>
        </is>
      </c>
      <c r="AS3" s="23" t="inlineStr">
        <is>
          <t>VALOR</t>
        </is>
      </c>
      <c r="AT3" s="23" t="inlineStr">
        <is>
          <t>ICMS ST</t>
        </is>
      </c>
      <c r="AU3" s="23" t="inlineStr">
        <is>
          <t>ST%</t>
        </is>
      </c>
      <c r="AV3" s="23" t="inlineStr">
        <is>
          <t>MVA</t>
        </is>
      </c>
      <c r="AW3" s="24" t="inlineStr">
        <is>
          <t>FAMÍLIA NCM</t>
        </is>
      </c>
      <c r="AX3" s="24" t="inlineStr">
        <is>
          <t>DIVISÃO NCM</t>
        </is>
      </c>
      <c r="AY3" s="264" t="n"/>
      <c r="AZ3" s="264" t="n"/>
      <c r="BA3" s="264" t="n"/>
      <c r="BB3" s="265" t="n"/>
      <c r="BC3" s="25" t="inlineStr">
        <is>
          <t>ESTADOS COM</t>
        </is>
      </c>
      <c r="BD3" s="25" t="inlineStr">
        <is>
          <t>ATENÇÃO</t>
        </is>
      </c>
      <c r="BE3" s="23" t="inlineStr">
        <is>
          <t>PIS À PAGAR</t>
        </is>
      </c>
      <c r="BF3" s="23" t="inlineStr">
        <is>
          <t>COFINS à PAGAR</t>
        </is>
      </c>
      <c r="BG3" s="23" t="inlineStr">
        <is>
          <t>ICMS OUT-IN</t>
        </is>
      </c>
      <c r="BH3" s="23" t="inlineStr">
        <is>
          <t>IMPOSTOS SAÍDA</t>
        </is>
      </c>
      <c r="BI3" s="23" t="inlineStr">
        <is>
          <t>CUSTO SEM CRÉDITO</t>
        </is>
      </c>
      <c r="BJ3" s="20" t="inlineStr">
        <is>
          <t>CSLL</t>
        </is>
      </c>
      <c r="BK3" s="20" t="inlineStr">
        <is>
          <t>IRPJ</t>
        </is>
      </c>
      <c r="BL3" s="23" t="inlineStr">
        <is>
          <t>CUSTO TOTAL</t>
        </is>
      </c>
      <c r="BM3" s="20" t="inlineStr">
        <is>
          <t>RESULTADO BRUTO</t>
        </is>
      </c>
    </row>
    <row r="4" ht="14.4" customHeight="1" s="218">
      <c r="A4" s="26" t="n"/>
      <c r="B4" s="26" t="n"/>
      <c r="C4" s="26" t="n"/>
      <c r="D4" s="26" t="n"/>
      <c r="E4" s="27" t="n"/>
      <c r="F4" s="26" t="n"/>
      <c r="G4" s="28" t="n"/>
      <c r="H4" s="26" t="n"/>
      <c r="I4" s="26" t="n"/>
      <c r="J4" s="29" t="n"/>
      <c r="K4" s="27" t="n"/>
      <c r="L4" s="27" t="n"/>
      <c r="M4" s="29" t="inlineStr">
        <is>
          <t>Importado</t>
        </is>
      </c>
      <c r="N4" s="29" t="inlineStr">
        <is>
          <t>Estado Origem</t>
        </is>
      </c>
      <c r="O4" s="29" t="inlineStr">
        <is>
          <t>CNPJ Compra</t>
        </is>
      </c>
      <c r="P4" s="29" t="inlineStr">
        <is>
          <t>Optante Simples</t>
        </is>
      </c>
      <c r="Q4" s="27" t="n"/>
      <c r="R4" s="27" t="n"/>
      <c r="S4" s="30" t="n"/>
      <c r="T4" s="30" t="n"/>
      <c r="U4" s="30" t="n"/>
      <c r="V4" s="30" t="n"/>
      <c r="W4" s="31" t="n">
        <v>0.0065</v>
      </c>
      <c r="X4" s="31" t="n">
        <v>0.03</v>
      </c>
      <c r="Y4" s="32" t="inlineStr">
        <is>
          <t>Produto Importado</t>
        </is>
      </c>
      <c r="Z4" s="21" t="inlineStr">
        <is>
          <t>CNPJ Faturamento</t>
        </is>
      </c>
      <c r="AA4" s="32" t="inlineStr">
        <is>
          <t>Estado Destino</t>
        </is>
      </c>
      <c r="AB4" s="21" t="inlineStr">
        <is>
          <t>Contribuinte</t>
        </is>
      </c>
      <c r="AC4" s="21" t="inlineStr">
        <is>
          <t>%ICMS</t>
        </is>
      </c>
      <c r="AD4" s="21" t="inlineStr">
        <is>
          <t>ICMS</t>
        </is>
      </c>
      <c r="AE4" s="27" t="inlineStr">
        <is>
          <t>ICMS DIFAL</t>
        </is>
      </c>
      <c r="AF4" s="33" t="n">
        <v>0</v>
      </c>
      <c r="AG4" s="33" t="n"/>
      <c r="AH4" s="27" t="n"/>
      <c r="AI4" s="29" t="inlineStr">
        <is>
          <t>Custo Import.</t>
        </is>
      </c>
      <c r="AJ4" s="29" t="inlineStr">
        <is>
          <t>Custo Dólar</t>
        </is>
      </c>
      <c r="AK4" s="29" t="inlineStr">
        <is>
          <t>Custo unit Desc. ICMS IN</t>
        </is>
      </c>
      <c r="AL4" s="29" t="inlineStr">
        <is>
          <t>Custo Total s/ Impostos</t>
        </is>
      </c>
      <c r="AM4" s="29" t="inlineStr">
        <is>
          <t>Custo Total Desc. ICMS IN</t>
        </is>
      </c>
      <c r="AN4" s="277" t="n"/>
      <c r="AO4" s="277" t="n"/>
      <c r="AP4" s="31" t="n">
        <v>0</v>
      </c>
      <c r="AQ4" s="31" t="n">
        <v>0</v>
      </c>
      <c r="AR4" s="32" t="n"/>
      <c r="AS4" s="29" t="inlineStr">
        <is>
          <t>ICMS</t>
        </is>
      </c>
      <c r="AT4" s="29" t="n"/>
      <c r="AU4" s="31" t="n"/>
      <c r="AV4" s="31" t="n"/>
      <c r="AW4" s="31" t="n"/>
      <c r="AX4" s="31" t="n"/>
      <c r="AY4" s="25" t="n"/>
      <c r="AZ4" s="25" t="n"/>
      <c r="BA4" s="25" t="n"/>
      <c r="BB4" s="25" t="n"/>
      <c r="BC4" s="25" t="inlineStr">
        <is>
          <t>CONVÊNIO**</t>
        </is>
      </c>
      <c r="BD4" s="25" t="inlineStr">
        <is>
          <t>ICMS ST</t>
        </is>
      </c>
      <c r="BE4" s="29" t="n"/>
      <c r="BF4" s="29" t="n"/>
      <c r="BG4" s="29" t="n"/>
      <c r="BH4" s="29" t="n"/>
      <c r="BI4" s="29" t="n"/>
      <c r="BJ4" s="31" t="n">
        <v>0.0108</v>
      </c>
      <c r="BK4" s="31">
        <f>IF(((((((F88*8%)+(F89*32%))-20000)*10%))+(((F88*8%)+(F89*32%))*15%))/(F88+F89)&lt;0.07,0.07,((((((F88*8%)+(F89*32%))-20000)*10%))+(((F88*8%)+(F89*32%))*15%))/(F88+F89))</f>
        <v/>
      </c>
      <c r="BL4" s="29" t="n"/>
      <c r="BM4" s="34" t="n"/>
    </row>
    <row r="5" ht="14.4" customHeight="1" s="218">
      <c r="A5" s="35" t="n">
        <v>1</v>
      </c>
      <c r="B5" s="36" t="n"/>
      <c r="C5" s="36" t="n"/>
      <c r="D5" s="37" t="n"/>
      <c r="E5" s="38" t="n"/>
      <c r="F5" s="39" t="inlineStr">
        <is>
          <t>ITEM 1</t>
        </is>
      </c>
      <c r="G5" s="40" t="inlineStr">
        <is>
          <t>8471.30.19</t>
        </is>
      </c>
      <c r="H5" s="41" t="inlineStr">
        <is>
          <t>UNID</t>
        </is>
      </c>
      <c r="I5" s="42" t="n">
        <v>5</v>
      </c>
      <c r="J5" s="43" t="n">
        <v>0</v>
      </c>
      <c r="K5" s="44" t="inlineStr">
        <is>
          <t>NÃO</t>
        </is>
      </c>
      <c r="L5" s="44" t="inlineStr">
        <is>
          <t>NÃO</t>
        </is>
      </c>
      <c r="M5" s="44" t="inlineStr">
        <is>
          <t>SIM</t>
        </is>
      </c>
      <c r="N5" s="45" t="inlineStr">
        <is>
          <t>OUTRO</t>
        </is>
      </c>
      <c r="O5" s="45" t="inlineStr">
        <is>
          <t>SC</t>
        </is>
      </c>
      <c r="P5" s="45" t="inlineStr">
        <is>
          <t>NÃO</t>
        </is>
      </c>
      <c r="Q5" s="46">
        <f>$F$97</f>
        <v/>
      </c>
      <c r="R5" s="47" t="n">
        <v>0</v>
      </c>
      <c r="S5" s="48">
        <f>U5-(U5*R5)</f>
        <v/>
      </c>
      <c r="T5" s="48" t="n">
        <v>1</v>
      </c>
      <c r="U5" s="48">
        <f>(AN5)/(1-(BH5+Q5))</f>
        <v/>
      </c>
      <c r="V5" s="48">
        <f>U5*I5</f>
        <v/>
      </c>
      <c r="W5" s="49">
        <f>T5*$W$4</f>
        <v/>
      </c>
      <c r="X5" s="49">
        <f>T5*$X$4</f>
        <v/>
      </c>
      <c r="Y5" s="50">
        <f>M5</f>
        <v/>
      </c>
      <c r="Z5" s="9" t="n"/>
      <c r="AA5" s="9" t="n"/>
      <c r="AB5" s="9" t="n"/>
      <c r="AC5" s="51">
        <f t="array" ref="AC5">IF(I5&gt;0,VLOOKUP(Y5&amp;$P$88&amp;$P$89&amp;$P$90,Variáveis!$O$2:$S$300&amp;Variáveis!$P$2:$T$300&amp;Variáveis!$Q$2:$U$300&amp;Variáveis!$R$2:$V$300,5,FALSE),0)</f>
        <v/>
      </c>
      <c r="AD5" s="52">
        <f>T5*AC5</f>
        <v/>
      </c>
      <c r="AE5" s="53">
        <f>IF(AB5="não",((V5/(1-VLOOKUP(AA5,Variáveis!$AK$3:$AN$29,4,FALSE)))*VLOOKUP(AA5,Variáveis!$AK$3:$AN$29,4,FALSE))-AD5,0)</f>
        <v/>
      </c>
      <c r="AF5" s="53">
        <f>T5*$AF$4</f>
        <v/>
      </c>
      <c r="AG5" s="53">
        <f>IF(AB5="SIM","Cliente pode pagar DIFA na entrada", )</f>
        <v/>
      </c>
      <c r="AH5" s="54" t="n"/>
      <c r="AI5" s="53">
        <f>IF(K5="SIM",(J5*$F$102),J5)</f>
        <v/>
      </c>
      <c r="AJ5" s="53">
        <f>IF(L5="SIM",(AI5*$F$101),AI5)</f>
        <v/>
      </c>
      <c r="AK5" s="53">
        <f>AJ5-AS5</f>
        <v/>
      </c>
      <c r="AL5" s="53">
        <f>AJ5*I5</f>
        <v/>
      </c>
      <c r="AM5" s="53">
        <f>AK5*I5</f>
        <v/>
      </c>
      <c r="AN5" s="53">
        <f>AK5-AP5-AQ5</f>
        <v/>
      </c>
      <c r="AO5" s="53">
        <f>AN5*I5</f>
        <v/>
      </c>
      <c r="AP5" s="53">
        <f>$AP$4*AK5</f>
        <v/>
      </c>
      <c r="AQ5" s="53">
        <f>$AQ$4*AK5</f>
        <v/>
      </c>
      <c r="AR5" s="51">
        <f t="array" ref="AR5">VLOOKUP(M5&amp;N5&amp;O5&amp;P5,Variáveis!$A$2:$E$240&amp;Variáveis!$B$2:$F$240&amp;Variáveis!$C$2:$G$240&amp;Variáveis!$D$2:$H$240,5,FALSE)</f>
        <v/>
      </c>
      <c r="AS5" s="53">
        <f>((AJ5*(1-AR5))*AR5)</f>
        <v/>
      </c>
      <c r="AT5" s="53">
        <f>(((J5+(J5*AU5))*0.18)-(J5*AR5))</f>
        <v/>
      </c>
      <c r="AU5" s="55">
        <f>(((1+AV5)*(1-AR5))/(1-0.18)-1)</f>
        <v/>
      </c>
      <c r="AV5" s="55">
        <f>IF(BB5&gt;0,BB5,IF(BA5&gt;0,BA5,IF(AZ5&gt;0,AZ5,IF(AY5&gt;0,AY5,IF(AX5&gt;0,AX5)))))/100</f>
        <v/>
      </c>
      <c r="AW5" s="56">
        <f>VALUE(LEFT(G5,4))</f>
        <v/>
      </c>
      <c r="AX5" s="56">
        <f>VALUE(IFERROR(VLOOKUP(VALUE(LEFT(G5,4)),ST!$C$4:$E$300,3,FALSE),"0"))</f>
        <v/>
      </c>
      <c r="AY5" s="56">
        <f>VALUE(IFERROR(VLOOKUP(VALUE(LEFT(G5,5)),ST!$C$4:$E$300,3,FALSE),"0"))</f>
        <v/>
      </c>
      <c r="AZ5" s="56">
        <f>VALUE(IFERROR(VLOOKUP(VALUE(LEFT(G5,6)),ST!$C$4:$E$300,3,FALSE),"0"))</f>
        <v/>
      </c>
      <c r="BA5" s="56">
        <f>VALUE(IFERROR(VLOOKUP(VALUE(LEFT(G5,7)),ST!$C$4:$E$300,3,FALSE),"0"))</f>
        <v/>
      </c>
      <c r="BB5" s="56">
        <f>VALUE(IFERROR(VLOOKUP(G5,ST!$C$4:$E$400,3,FALSE),"0"))</f>
        <v/>
      </c>
      <c r="BC5" s="57">
        <f>IF(VLOOKUP(AW5,ST!$C$4:$F$298,4,FALSE)&lt;&gt;0,VLOOKUP(AW5,ST!$C$4:$F$298,4,FALSE),VLOOKUP(G5,ST!$C$4:$F$298,4,FALSE))</f>
        <v/>
      </c>
      <c r="BD5" s="57">
        <f>IF(O5="SC","Desconsiderar coluna ICMS ST",IF(O5="PR","Haverá ST", ))</f>
        <v/>
      </c>
      <c r="BE5" s="53">
        <f>W5</f>
        <v/>
      </c>
      <c r="BF5" s="53">
        <f>X5</f>
        <v/>
      </c>
      <c r="BG5" s="53">
        <f>AD5-AS5</f>
        <v/>
      </c>
      <c r="BH5" s="51">
        <f>$W$4+$X$4+AC5+$BJ$4+0.07</f>
        <v/>
      </c>
      <c r="BI5" s="53">
        <f>IF(BD5="Haverá ST",AJ5+AS5+AT5,AJ5+AS5)</f>
        <v/>
      </c>
      <c r="BJ5" s="53">
        <f>T5*$BJ$4</f>
        <v/>
      </c>
      <c r="BK5" s="53">
        <f>T5*$BK$4</f>
        <v/>
      </c>
      <c r="BL5" s="53">
        <f>BE5+BF5+AO5+BJ5+BK5+AD5</f>
        <v/>
      </c>
      <c r="BM5" s="53">
        <f>(T5-BL5)</f>
        <v/>
      </c>
    </row>
    <row r="6" ht="14.4" customHeight="1" s="218">
      <c r="A6" s="58">
        <f>A5+1</f>
        <v/>
      </c>
      <c r="B6" s="36" t="n"/>
      <c r="C6" s="36" t="n"/>
      <c r="D6" s="36" t="n"/>
      <c r="E6" s="59" t="n"/>
      <c r="F6" s="41" t="inlineStr">
        <is>
          <t>SUB ITEM 1</t>
        </is>
      </c>
      <c r="G6" s="40" t="inlineStr">
        <is>
          <t>8471.30.12</t>
        </is>
      </c>
      <c r="H6" s="41" t="inlineStr">
        <is>
          <t>UNID</t>
        </is>
      </c>
      <c r="I6" s="42" t="n">
        <v>1</v>
      </c>
      <c r="J6" s="43" t="n">
        <v>1</v>
      </c>
      <c r="K6" s="44" t="inlineStr">
        <is>
          <t>NÃO</t>
        </is>
      </c>
      <c r="L6" s="44" t="inlineStr">
        <is>
          <t>SIM</t>
        </is>
      </c>
      <c r="M6" s="44" t="inlineStr">
        <is>
          <t>SIM</t>
        </is>
      </c>
      <c r="N6" s="45" t="inlineStr">
        <is>
          <t>OUTRO</t>
        </is>
      </c>
      <c r="O6" s="45" t="inlineStr">
        <is>
          <t>SC</t>
        </is>
      </c>
      <c r="P6" s="45" t="inlineStr">
        <is>
          <t>NÃO</t>
        </is>
      </c>
      <c r="Q6" s="46">
        <f>$F$97</f>
        <v/>
      </c>
      <c r="R6" s="46">
        <f>$F$98</f>
        <v/>
      </c>
      <c r="S6" s="48">
        <f>U6-(U6*R6)</f>
        <v/>
      </c>
      <c r="T6" s="48">
        <f>S6*I6</f>
        <v/>
      </c>
      <c r="U6" s="48">
        <f>(AN6)/(1-(BH6+Q6))</f>
        <v/>
      </c>
      <c r="V6" s="48">
        <f>U6*I6</f>
        <v/>
      </c>
      <c r="W6" s="49">
        <f>T6*$W$4</f>
        <v/>
      </c>
      <c r="X6" s="49">
        <f>T6*$X$4</f>
        <v/>
      </c>
      <c r="Y6" s="50">
        <f>M6</f>
        <v/>
      </c>
      <c r="Z6" s="9" t="n"/>
      <c r="AA6" s="9" t="n"/>
      <c r="AB6" s="9" t="n"/>
      <c r="AC6" s="51">
        <f t="array" ref="AC6">IF(I6&gt;0,VLOOKUP(Y6&amp;$P$88&amp;$P$89&amp;$P$90,Variáveis!$O$2:$S$300&amp;Variáveis!$P$2:$T$300&amp;Variáveis!$Q$2:$U$300&amp;Variáveis!$R$2:$V$300,5,FALSE),0)</f>
        <v/>
      </c>
      <c r="AD6" s="52">
        <f>T6*AC6</f>
        <v/>
      </c>
      <c r="AE6" s="53">
        <f>IF(AB6="não",((V6/(1-VLOOKUP(AA6,Variáveis!$AK$3:$AN$29,4,FALSE)))*VLOOKUP(AA6,Variáveis!$AK$3:$AN$29,4,FALSE))-AD6,0)</f>
        <v/>
      </c>
      <c r="AF6" s="53">
        <f>T6*$AF$4</f>
        <v/>
      </c>
      <c r="AG6" s="53">
        <f>IF(AB6="SIM","Cliente pode pagar DIFA na entrada", )</f>
        <v/>
      </c>
      <c r="AH6" s="54" t="n"/>
      <c r="AI6" s="53">
        <f>IF(K6="SIM",(J6*$F$102),J6)</f>
        <v/>
      </c>
      <c r="AJ6" s="53">
        <f>IF(L6="SIM",(AI6*$F$101),AI6)</f>
        <v/>
      </c>
      <c r="AK6" s="53">
        <f>AJ6-AS6</f>
        <v/>
      </c>
      <c r="AL6" s="53">
        <f>AJ6*I6</f>
        <v/>
      </c>
      <c r="AM6" s="53">
        <f>AK6*I6</f>
        <v/>
      </c>
      <c r="AN6" s="53">
        <f>AK6-AP6-AQ6</f>
        <v/>
      </c>
      <c r="AO6" s="53">
        <f>AN6*I6</f>
        <v/>
      </c>
      <c r="AP6" s="53">
        <f>$AP$4*AK6</f>
        <v/>
      </c>
      <c r="AQ6" s="53">
        <f>$AQ$4*AK6</f>
        <v/>
      </c>
      <c r="AR6" s="51">
        <f t="array" ref="AR6">VLOOKUP(M6&amp;N6&amp;O6&amp;P6,Variáveis!$A$2:$E$240&amp;Variáveis!$B$2:$F$240&amp;Variáveis!$C$2:$G$240&amp;Variáveis!$D$2:$H$240,5,FALSE)</f>
        <v/>
      </c>
      <c r="AS6" s="53">
        <f>((AJ6*(1-AR6))*AR6)</f>
        <v/>
      </c>
      <c r="AT6" s="53">
        <f>(((J6+(J6*AU6))*0.18)-(J6*AR6))</f>
        <v/>
      </c>
      <c r="AU6" s="55">
        <f>(((1+AV6)*(1-AR6))/(1-0.18)-1)</f>
        <v/>
      </c>
      <c r="AV6" s="55">
        <f>IF(BB6&gt;0,BB6,IF(BA6&gt;0,BA6,IF(AZ6&gt;0,AZ6,IF(AY6&gt;0,AY6,IF(AX6&gt;0,AX6)))))/100</f>
        <v/>
      </c>
      <c r="AW6" s="56">
        <f>VALUE(LEFT(G6,4))</f>
        <v/>
      </c>
      <c r="AX6" s="56">
        <f>VALUE(IFERROR(VLOOKUP(VALUE(LEFT(G6,4)),ST!$C$4:$E$300,3,FALSE),"0"))</f>
        <v/>
      </c>
      <c r="AY6" s="56">
        <f>VALUE(IFERROR(VLOOKUP(VALUE(LEFT(G6,5)),ST!$C$4:$E$300,3,FALSE),"0"))</f>
        <v/>
      </c>
      <c r="AZ6" s="56">
        <f>VALUE(IFERROR(VLOOKUP(VALUE(LEFT(G6,6)),ST!$C$4:$E$300,3,FALSE),"0"))</f>
        <v/>
      </c>
      <c r="BA6" s="56">
        <f>VALUE(IFERROR(VLOOKUP(VALUE(LEFT(G6,7)),ST!$C$4:$E$300,3,FALSE),"0"))</f>
        <v/>
      </c>
      <c r="BB6" s="56">
        <f>VALUE(IFERROR(VLOOKUP(G6,ST!$C$4:$E$400,3,FALSE),"0"))</f>
        <v/>
      </c>
      <c r="BC6" s="57">
        <f>IF(VLOOKUP(AW6,ST!$C$4:$F$298,4,FALSE)&lt;&gt;0,VLOOKUP(AW6,ST!$C$4:$F$298,4,FALSE),VLOOKUP(G6,ST!$C$4:$F$298,4,FALSE))</f>
        <v/>
      </c>
      <c r="BD6" s="57">
        <f>IF(O6="SC","Desconsiderar coluna ICMS ST",IF(O6="PR","Haverá ST", ))</f>
        <v/>
      </c>
      <c r="BE6" s="53">
        <f>W6</f>
        <v/>
      </c>
      <c r="BF6" s="53">
        <f>X6</f>
        <v/>
      </c>
      <c r="BG6" s="53">
        <f>AD6-AS6</f>
        <v/>
      </c>
      <c r="BH6" s="51">
        <f>$W$4+$X$4+AC6+$BJ$4+0.07</f>
        <v/>
      </c>
      <c r="BI6" s="53">
        <f>IF(BD6="Haverá ST",AJ6+AS6+AT6,AJ6+AS6)</f>
        <v/>
      </c>
      <c r="BJ6" s="53">
        <f>T6*$BJ$4</f>
        <v/>
      </c>
      <c r="BK6" s="53">
        <f>T6*$BK$4</f>
        <v/>
      </c>
      <c r="BL6" s="53">
        <f>BE6+BF6+AO6+BJ6+BK6+AD6</f>
        <v/>
      </c>
      <c r="BM6" s="53">
        <f>(T6-BL6)</f>
        <v/>
      </c>
    </row>
    <row r="7" ht="14.4" customHeight="1" s="218">
      <c r="A7" s="58">
        <f>A6+1</f>
        <v/>
      </c>
      <c r="B7" s="36" t="n"/>
      <c r="C7" s="36" t="n"/>
      <c r="D7" s="36" t="n"/>
      <c r="E7" s="59" t="n"/>
      <c r="F7" s="60" t="inlineStr">
        <is>
          <t>SUB ITEM 1.1</t>
        </is>
      </c>
      <c r="G7" s="61" t="inlineStr">
        <is>
          <t>8443.32.99</t>
        </is>
      </c>
      <c r="H7" s="62" t="inlineStr">
        <is>
          <t>UNID</t>
        </is>
      </c>
      <c r="I7" s="63" t="n">
        <v>1</v>
      </c>
      <c r="J7" s="43" t="n">
        <v>2</v>
      </c>
      <c r="K7" s="64" t="inlineStr">
        <is>
          <t>NÃO</t>
        </is>
      </c>
      <c r="L7" s="65" t="inlineStr">
        <is>
          <t>SIM</t>
        </is>
      </c>
      <c r="M7" s="65" t="inlineStr">
        <is>
          <t>SIM</t>
        </is>
      </c>
      <c r="N7" s="66" t="inlineStr">
        <is>
          <t>OUTRO</t>
        </is>
      </c>
      <c r="O7" s="66" t="inlineStr">
        <is>
          <t>SC</t>
        </is>
      </c>
      <c r="P7" s="66" t="inlineStr">
        <is>
          <t>NÃO</t>
        </is>
      </c>
      <c r="Q7" s="46">
        <f>$F$97</f>
        <v/>
      </c>
      <c r="R7" s="46">
        <f>$F$98</f>
        <v/>
      </c>
      <c r="S7" s="48">
        <f>U7-(U7*R7)</f>
        <v/>
      </c>
      <c r="T7" s="48">
        <f>S7*I7</f>
        <v/>
      </c>
      <c r="U7" s="48">
        <f>(AN7)/(1-(BH7+Q7))</f>
        <v/>
      </c>
      <c r="V7" s="48">
        <f>U7*I7</f>
        <v/>
      </c>
      <c r="W7" s="49">
        <f>T7*$W$4</f>
        <v/>
      </c>
      <c r="X7" s="49">
        <f>T7*$X$4</f>
        <v/>
      </c>
      <c r="Y7" s="50">
        <f>M7</f>
        <v/>
      </c>
      <c r="Z7" s="9" t="n"/>
      <c r="AA7" s="9" t="n"/>
      <c r="AB7" s="9" t="n"/>
      <c r="AC7" s="51">
        <f t="array" ref="AC7">IF(I7&gt;0,VLOOKUP(Y7&amp;$P$88&amp;$P$89&amp;$P$90,Variáveis!$O$2:$S$300&amp;Variáveis!$P$2:$T$300&amp;Variáveis!$Q$2:$U$300&amp;Variáveis!$R$2:$V$300,5,FALSE),0)</f>
        <v/>
      </c>
      <c r="AD7" s="52">
        <f>T7*AC7</f>
        <v/>
      </c>
      <c r="AE7" s="53">
        <f>IF(AB7="não",((V7/(1-VLOOKUP(AA7,Variáveis!$AK$3:$AN$29,4,FALSE)))*VLOOKUP(AA7,Variáveis!$AK$3:$AN$29,4,FALSE))-AD7,0)</f>
        <v/>
      </c>
      <c r="AF7" s="53">
        <f>T7*$AF$4</f>
        <v/>
      </c>
      <c r="AG7" s="53">
        <f>IF(AB7="SIM","Cliente pode pagar DIFA na entrada", )</f>
        <v/>
      </c>
      <c r="AH7" s="54" t="n"/>
      <c r="AI7" s="53">
        <f>IF(K7="SIM",(J7*$F$102),J7)</f>
        <v/>
      </c>
      <c r="AJ7" s="53">
        <f>IF(L7="SIM",(AI7*$F$101),AI7)</f>
        <v/>
      </c>
      <c r="AK7" s="53">
        <f>AJ7-AS7</f>
        <v/>
      </c>
      <c r="AL7" s="53">
        <f>AJ7*I7</f>
        <v/>
      </c>
      <c r="AM7" s="53">
        <f>AK7*I7</f>
        <v/>
      </c>
      <c r="AN7" s="53">
        <f>AK7-AP7-AQ7</f>
        <v/>
      </c>
      <c r="AO7" s="53">
        <f>AN7*I7</f>
        <v/>
      </c>
      <c r="AP7" s="53">
        <f>$AP$4*AK7</f>
        <v/>
      </c>
      <c r="AQ7" s="53">
        <f>$AQ$4*AK7</f>
        <v/>
      </c>
      <c r="AR7" s="51">
        <f t="array" ref="AR7">VLOOKUP(M7&amp;N7&amp;O7&amp;P7,Variáveis!$A$2:$E$240&amp;Variáveis!$B$2:$F$240&amp;Variáveis!$C$2:$G$240&amp;Variáveis!$D$2:$H$240,5,FALSE)</f>
        <v/>
      </c>
      <c r="AS7" s="53">
        <f>((AJ7*(1-AR7))*AR7)</f>
        <v/>
      </c>
      <c r="AT7" s="53">
        <f>(((J7+(J7*AU7))*0.18)-(J7*AR7))</f>
        <v/>
      </c>
      <c r="AU7" s="55">
        <f>(((1+AV7)*(1-AR7))/(1-0.18)-1)</f>
        <v/>
      </c>
      <c r="AV7" s="55">
        <f>IF(BB7&gt;0,BB7,IF(BA7&gt;0,BA7,IF(AZ7&gt;0,AZ7,IF(AY7&gt;0,AY7,IF(AX7&gt;0,AX7)))))/100</f>
        <v/>
      </c>
      <c r="AW7" s="56">
        <f>VALUE(LEFT(G7,4))</f>
        <v/>
      </c>
      <c r="AX7" s="56">
        <f>VALUE(IFERROR(VLOOKUP(VALUE(LEFT(G7,4)),ST!$C$4:$E$300,3,FALSE),"0"))</f>
        <v/>
      </c>
      <c r="AY7" s="56">
        <f>VALUE(IFERROR(VLOOKUP(VALUE(LEFT(G7,5)),ST!$C$4:$E$300,3,FALSE),"0"))</f>
        <v/>
      </c>
      <c r="AZ7" s="56">
        <f>VALUE(IFERROR(VLOOKUP(VALUE(LEFT(G7,6)),ST!$C$4:$E$300,3,FALSE),"0"))</f>
        <v/>
      </c>
      <c r="BA7" s="56">
        <f>VALUE(IFERROR(VLOOKUP(VALUE(LEFT(G7,7)),ST!$C$4:$E$300,3,FALSE),"0"))</f>
        <v/>
      </c>
      <c r="BB7" s="56">
        <f>VALUE(IFERROR(VLOOKUP(G7,ST!$C$4:$E$400,3,FALSE),"0"))</f>
        <v/>
      </c>
      <c r="BC7" s="57">
        <f>IF(VLOOKUP(AW7,ST!$C$4:$F$298,4,FALSE)&lt;&gt;0,VLOOKUP(AW7,ST!$C$4:$F$298,4,FALSE),VLOOKUP(G7,ST!$C$4:$F$298,4,FALSE))</f>
        <v/>
      </c>
      <c r="BD7" s="57">
        <f>IF(O7="SC","Desconsiderar coluna ICMS ST",IF(O7="PR","Haverá ST", ))</f>
        <v/>
      </c>
      <c r="BE7" s="53">
        <f>W7</f>
        <v/>
      </c>
      <c r="BF7" s="53">
        <f>X7</f>
        <v/>
      </c>
      <c r="BG7" s="53">
        <f>AD7-AS7</f>
        <v/>
      </c>
      <c r="BH7" s="51">
        <f>$W$4+$X$4+AC7+$BJ$4+0.07</f>
        <v/>
      </c>
      <c r="BI7" s="53">
        <f>IF(BD7="Haverá ST",AJ7+AS7+AT7,AJ7+AS7)</f>
        <v/>
      </c>
      <c r="BJ7" s="53">
        <f>T7*$BJ$4</f>
        <v/>
      </c>
      <c r="BK7" s="53">
        <f>T7*$BK$4</f>
        <v/>
      </c>
      <c r="BL7" s="53">
        <f>BE7+BF7+AO7+BJ7+BK7+AD7</f>
        <v/>
      </c>
      <c r="BM7" s="53">
        <f>(T7-BL7)</f>
        <v/>
      </c>
    </row>
    <row r="8" ht="14.4" customHeight="1" s="218">
      <c r="A8" s="58" t="n"/>
      <c r="B8" s="36" t="n"/>
      <c r="C8" s="36" t="n"/>
      <c r="D8" s="36" t="n"/>
      <c r="E8" s="59" t="n"/>
      <c r="F8" s="67" t="inlineStr">
        <is>
          <t>ITEM 2</t>
        </is>
      </c>
      <c r="G8" s="61" t="inlineStr">
        <is>
          <t>8443.32.99</t>
        </is>
      </c>
      <c r="H8" s="62" t="inlineStr">
        <is>
          <t>UNID</t>
        </is>
      </c>
      <c r="I8" s="63" t="n">
        <v>0</v>
      </c>
      <c r="J8" s="68" t="n">
        <v>0</v>
      </c>
      <c r="K8" s="64" t="inlineStr">
        <is>
          <t>NÃO</t>
        </is>
      </c>
      <c r="L8" s="65" t="inlineStr">
        <is>
          <t>SIM</t>
        </is>
      </c>
      <c r="M8" s="65" t="inlineStr">
        <is>
          <t>SIM</t>
        </is>
      </c>
      <c r="N8" s="66" t="inlineStr">
        <is>
          <t>OUTRO</t>
        </is>
      </c>
      <c r="O8" s="66" t="inlineStr">
        <is>
          <t>SC</t>
        </is>
      </c>
      <c r="P8" s="66" t="inlineStr">
        <is>
          <t>NÃO</t>
        </is>
      </c>
      <c r="Q8" s="46">
        <f>$F$97</f>
        <v/>
      </c>
      <c r="R8" s="46">
        <f>$F$98</f>
        <v/>
      </c>
      <c r="S8" s="48">
        <f>U8-(U8*R8)</f>
        <v/>
      </c>
      <c r="T8" s="48">
        <f>S8*I8</f>
        <v/>
      </c>
      <c r="U8" s="48">
        <f>(AN8)/(1-(BH8+Q8))</f>
        <v/>
      </c>
      <c r="V8" s="48">
        <f>U8*I8</f>
        <v/>
      </c>
      <c r="W8" s="49">
        <f>T8*$W$4</f>
        <v/>
      </c>
      <c r="X8" s="49">
        <f>T8*$X$4</f>
        <v/>
      </c>
      <c r="Y8" s="50">
        <f>M8</f>
        <v/>
      </c>
      <c r="Z8" s="9" t="n"/>
      <c r="AA8" s="9" t="n"/>
      <c r="AB8" s="9" t="n"/>
      <c r="AC8" s="51">
        <f t="array" ref="AC8">IF(I8&gt;0,VLOOKUP(Y8&amp;$P$88&amp;$P$89&amp;$P$90,Variáveis!$O$2:$S$300&amp;Variáveis!$P$2:$T$300&amp;Variáveis!$Q$2:$U$300&amp;Variáveis!$R$2:$V$300,5,FALSE),0)</f>
        <v/>
      </c>
      <c r="AD8" s="52">
        <f>T8*AC8</f>
        <v/>
      </c>
      <c r="AE8" s="53">
        <f>IF(AB8="não",((V8/(1-VLOOKUP(AA8,Variáveis!$AK$3:$AN$29,4,FALSE)))*VLOOKUP(AA8,Variáveis!$AK$3:$AN$29,4,FALSE))-AD8,0)</f>
        <v/>
      </c>
      <c r="AF8" s="53">
        <f>T8*$AF$4</f>
        <v/>
      </c>
      <c r="AG8" s="53">
        <f>IF(AB8="SIM","Cliente pode pagar DIFA na entrada", )</f>
        <v/>
      </c>
      <c r="AH8" s="54" t="n"/>
      <c r="AI8" s="53">
        <f>IF(K8="SIM",(J8*$F$102),J8)</f>
        <v/>
      </c>
      <c r="AJ8" s="53">
        <f>IF(L8="SIM",(AI8*$F$101),AI8)</f>
        <v/>
      </c>
      <c r="AK8" s="53">
        <f>AJ8-AS8</f>
        <v/>
      </c>
      <c r="AL8" s="53">
        <f>AJ8*I8</f>
        <v/>
      </c>
      <c r="AM8" s="53">
        <f>AK8*I8</f>
        <v/>
      </c>
      <c r="AN8" s="53">
        <f>AK8-AP8-AQ8</f>
        <v/>
      </c>
      <c r="AO8" s="53">
        <f>AN8*I8</f>
        <v/>
      </c>
      <c r="AP8" s="53">
        <f>$AP$4*AK8</f>
        <v/>
      </c>
      <c r="AQ8" s="53">
        <f>$AQ$4*AK8</f>
        <v/>
      </c>
      <c r="AR8" s="51">
        <f t="array" ref="AR8">VLOOKUP(M8&amp;N8&amp;O8&amp;P8,Variáveis!$A$2:$E$240&amp;Variáveis!$B$2:$F$240&amp;Variáveis!$C$2:$G$240&amp;Variáveis!$D$2:$H$240,5,FALSE)</f>
        <v/>
      </c>
      <c r="AS8" s="53">
        <f>((AJ8*(1-AR8))*AR8)</f>
        <v/>
      </c>
      <c r="AT8" s="53">
        <f>(((J8+(J8*AU8))*0.18)-(J8*AR8))</f>
        <v/>
      </c>
      <c r="AU8" s="55">
        <f>(((1+AV8)*(1-AR8))/(1-0.18)-1)</f>
        <v/>
      </c>
      <c r="AV8" s="55">
        <f>IF(BB8&gt;0,BB8,IF(BA8&gt;0,BA8,IF(AZ8&gt;0,AZ8,IF(AY8&gt;0,AY8,IF(AX8&gt;0,AX8)))))/100</f>
        <v/>
      </c>
      <c r="AW8" s="56">
        <f>VALUE(LEFT(G8,4))</f>
        <v/>
      </c>
      <c r="AX8" s="56">
        <f>VALUE(IFERROR(VLOOKUP(VALUE(LEFT(G8,4)),ST!$C$4:$E$300,3,FALSE),"0"))</f>
        <v/>
      </c>
      <c r="AY8" s="56">
        <f>VALUE(IFERROR(VLOOKUP(VALUE(LEFT(G8,5)),ST!$C$4:$E$300,3,FALSE),"0"))</f>
        <v/>
      </c>
      <c r="AZ8" s="56">
        <f>VALUE(IFERROR(VLOOKUP(VALUE(LEFT(G8,6)),ST!$C$4:$E$300,3,FALSE),"0"))</f>
        <v/>
      </c>
      <c r="BA8" s="56">
        <f>VALUE(IFERROR(VLOOKUP(VALUE(LEFT(G8,7)),ST!$C$4:$E$300,3,FALSE),"0"))</f>
        <v/>
      </c>
      <c r="BB8" s="56">
        <f>VALUE(IFERROR(VLOOKUP(G8,ST!$C$4:$E$400,3,FALSE),"0"))</f>
        <v/>
      </c>
      <c r="BC8" s="57">
        <f>IF(VLOOKUP(AW8,ST!$C$4:$F$298,4,FALSE)&lt;&gt;0,VLOOKUP(AW8,ST!$C$4:$F$298,4,FALSE),VLOOKUP(G8,ST!$C$4:$F$298,4,FALSE))</f>
        <v/>
      </c>
      <c r="BD8" s="57">
        <f>IF(O8="SC","Desconsiderar coluna ICMS ST",IF(O8="PR","Haverá ST", ))</f>
        <v/>
      </c>
      <c r="BE8" s="53">
        <f>W8</f>
        <v/>
      </c>
      <c r="BF8" s="53">
        <f>X8</f>
        <v/>
      </c>
      <c r="BG8" s="53">
        <f>AD8-AS8</f>
        <v/>
      </c>
      <c r="BH8" s="51">
        <f>$W$4+$X$4+AC8+$BJ$4+0.07</f>
        <v/>
      </c>
      <c r="BI8" s="53">
        <f>IF(BD8="Haverá ST",AJ8+AS8+AT8,AJ8+AS8)</f>
        <v/>
      </c>
      <c r="BJ8" s="53">
        <f>T8*$BJ$4</f>
        <v/>
      </c>
      <c r="BK8" s="53">
        <f>T8*$BK$4</f>
        <v/>
      </c>
      <c r="BL8" s="53">
        <f>BE8+BF8+AO8+BJ8+BK8+AD8</f>
        <v/>
      </c>
      <c r="BM8" s="53">
        <f>(T8-BL8)</f>
        <v/>
      </c>
    </row>
    <row r="9" ht="14.4" customHeight="1" s="218">
      <c r="A9" s="58">
        <f>A7+1</f>
        <v/>
      </c>
      <c r="B9" s="36" t="n"/>
      <c r="C9" s="36" t="n"/>
      <c r="D9" s="36" t="n"/>
      <c r="E9" s="59" t="n"/>
      <c r="F9" s="69" t="inlineStr">
        <is>
          <t>SUB ITEM 2</t>
        </is>
      </c>
      <c r="G9" s="40" t="inlineStr">
        <is>
          <t>8471.30.19</t>
        </is>
      </c>
      <c r="H9" s="41" t="inlineStr">
        <is>
          <t>UNID</t>
        </is>
      </c>
      <c r="I9" s="42" t="n">
        <v>1</v>
      </c>
      <c r="J9" s="68" t="n">
        <v>3</v>
      </c>
      <c r="K9" s="44" t="inlineStr">
        <is>
          <t>NÃO</t>
        </is>
      </c>
      <c r="L9" s="44" t="inlineStr">
        <is>
          <t>SIM</t>
        </is>
      </c>
      <c r="M9" s="44" t="inlineStr">
        <is>
          <t>SIM</t>
        </is>
      </c>
      <c r="N9" s="45" t="inlineStr">
        <is>
          <t>OUTRO</t>
        </is>
      </c>
      <c r="O9" s="45" t="inlineStr">
        <is>
          <t>SC</t>
        </is>
      </c>
      <c r="P9" s="45" t="inlineStr">
        <is>
          <t>NÃO</t>
        </is>
      </c>
      <c r="Q9" s="46">
        <f>$F$97</f>
        <v/>
      </c>
      <c r="R9" s="46">
        <f>$F$98</f>
        <v/>
      </c>
      <c r="S9" s="48">
        <f>U9-(U9*R9)</f>
        <v/>
      </c>
      <c r="T9" s="48">
        <f>S9*I9</f>
        <v/>
      </c>
      <c r="U9" s="48">
        <f>(AN9)/(1-(BH9+Q9))</f>
        <v/>
      </c>
      <c r="V9" s="48">
        <f>U9*I9</f>
        <v/>
      </c>
      <c r="W9" s="49">
        <f>T9*$W$4</f>
        <v/>
      </c>
      <c r="X9" s="49">
        <f>T9*$X$4</f>
        <v/>
      </c>
      <c r="Y9" s="50">
        <f>M9</f>
        <v/>
      </c>
      <c r="Z9" s="9" t="n"/>
      <c r="AA9" s="9" t="n"/>
      <c r="AB9" s="9" t="n"/>
      <c r="AC9" s="51">
        <f t="array" ref="AC9">IF(I9&gt;0,VLOOKUP(Y9&amp;$P$88&amp;$P$89&amp;$P$90,Variáveis!$O$2:$S$300&amp;Variáveis!$P$2:$T$300&amp;Variáveis!$Q$2:$U$300&amp;Variáveis!$R$2:$V$300,5,FALSE),0)</f>
        <v/>
      </c>
      <c r="AD9" s="52">
        <f>T9*AC9</f>
        <v/>
      </c>
      <c r="AE9" s="53">
        <f>IF(AB9="não",((V9/(1-VLOOKUP(AA9,Variáveis!$AK$3:$AN$29,4,FALSE)))*VLOOKUP(AA9,Variáveis!$AK$3:$AN$29,4,FALSE))-AD9,0)</f>
        <v/>
      </c>
      <c r="AF9" s="53">
        <f>T9*$AF$4</f>
        <v/>
      </c>
      <c r="AG9" s="53">
        <f>IF(AB9="SIM","Cliente pode pagar DIFA na entrada", )</f>
        <v/>
      </c>
      <c r="AH9" s="54" t="n"/>
      <c r="AI9" s="53">
        <f>IF(K9="SIM",(J9*$F$102),J9)</f>
        <v/>
      </c>
      <c r="AJ9" s="53">
        <f>IF(L9="SIM",(AI9*$F$101),AI9)</f>
        <v/>
      </c>
      <c r="AK9" s="53">
        <f>AJ9-AS9</f>
        <v/>
      </c>
      <c r="AL9" s="53">
        <f>AJ9*I9</f>
        <v/>
      </c>
      <c r="AM9" s="53">
        <f>AK9*I9</f>
        <v/>
      </c>
      <c r="AN9" s="53">
        <f>AK9-AP9-AQ9</f>
        <v/>
      </c>
      <c r="AO9" s="53">
        <f>AN9*I9</f>
        <v/>
      </c>
      <c r="AP9" s="53">
        <f>$AP$4*AK9</f>
        <v/>
      </c>
      <c r="AQ9" s="53">
        <f>$AQ$4*AK9</f>
        <v/>
      </c>
      <c r="AR9" s="51">
        <f t="array" ref="AR9">VLOOKUP(M9&amp;N9&amp;O9&amp;P9,Variáveis!$A$2:$E$240&amp;Variáveis!$B$2:$F$240&amp;Variáveis!$C$2:$G$240&amp;Variáveis!$D$2:$H$240,5,FALSE)</f>
        <v/>
      </c>
      <c r="AS9" s="53">
        <f>((AJ9*(1-AR9))*AR9)</f>
        <v/>
      </c>
      <c r="AT9" s="53">
        <f>(((J9+(J9*AU9))*0.18)-(J9*AR9))</f>
        <v/>
      </c>
      <c r="AU9" s="55">
        <f>(((1+AV9)*(1-AR9))/(1-0.18)-1)</f>
        <v/>
      </c>
      <c r="AV9" s="55">
        <f>IF(BB9&gt;0,BB9,IF(BA9&gt;0,BA9,IF(AZ9&gt;0,AZ9,IF(AY9&gt;0,AY9,IF(AX9&gt;0,AX9)))))/100</f>
        <v/>
      </c>
      <c r="AW9" s="56">
        <f>VALUE(LEFT(G9,4))</f>
        <v/>
      </c>
      <c r="AX9" s="56">
        <f>VALUE(IFERROR(VLOOKUP(VALUE(LEFT(G9,4)),ST!$C$4:$E$300,3,FALSE),"0"))</f>
        <v/>
      </c>
      <c r="AY9" s="56">
        <f>VALUE(IFERROR(VLOOKUP(VALUE(LEFT(G9,5)),ST!$C$4:$E$300,3,FALSE),"0"))</f>
        <v/>
      </c>
      <c r="AZ9" s="56">
        <f>VALUE(IFERROR(VLOOKUP(VALUE(LEFT(G9,6)),ST!$C$4:$E$300,3,FALSE),"0"))</f>
        <v/>
      </c>
      <c r="BA9" s="56">
        <f>VALUE(IFERROR(VLOOKUP(VALUE(LEFT(G9,7)),ST!$C$4:$E$300,3,FALSE),"0"))</f>
        <v/>
      </c>
      <c r="BB9" s="56">
        <f>VALUE(IFERROR(VLOOKUP(G9,ST!$C$4:$E$400,3,FALSE),"0"))</f>
        <v/>
      </c>
      <c r="BC9" s="57">
        <f>IF(VLOOKUP(AW9,ST!$C$4:$F$298,4,FALSE)&lt;&gt;0,VLOOKUP(AW9,ST!$C$4:$F$298,4,FALSE),VLOOKUP(G9,ST!$C$4:$F$298,4,FALSE))</f>
        <v/>
      </c>
      <c r="BD9" s="57">
        <f>IF(O9="SC","Desconsiderar coluna ICMS ST",IF(O9="PR","Haverá ST", ))</f>
        <v/>
      </c>
      <c r="BE9" s="53">
        <f>W9</f>
        <v/>
      </c>
      <c r="BF9" s="53">
        <f>X9</f>
        <v/>
      </c>
      <c r="BG9" s="53">
        <f>AD9-AS9</f>
        <v/>
      </c>
      <c r="BH9" s="51">
        <f>$W$4+$X$4+AC9+$BJ$4+0.07</f>
        <v/>
      </c>
      <c r="BI9" s="53">
        <f>IF(BD9="Haverá ST",AJ9+AS9+AT9,AJ9+AS9)</f>
        <v/>
      </c>
      <c r="BJ9" s="53">
        <f>T9*$BJ$4</f>
        <v/>
      </c>
      <c r="BK9" s="53">
        <f>T9*$BK$4</f>
        <v/>
      </c>
      <c r="BL9" s="53">
        <f>BE9+BF9+AO9+BJ9+BK9+AD9</f>
        <v/>
      </c>
      <c r="BM9" s="53">
        <f>(T9-BL9)</f>
        <v/>
      </c>
    </row>
    <row r="10" ht="14.4" customHeight="1" s="218">
      <c r="A10" s="58">
        <f>A9+1</f>
        <v/>
      </c>
      <c r="B10" s="36" t="n"/>
      <c r="C10" s="36" t="n"/>
      <c r="D10" s="36" t="n"/>
      <c r="E10" s="59" t="n"/>
      <c r="F10" s="69" t="inlineStr">
        <is>
          <t>SUB ITEM 2.1</t>
        </is>
      </c>
      <c r="G10" s="40" t="inlineStr">
        <is>
          <t>8471.30.12</t>
        </is>
      </c>
      <c r="H10" s="41" t="inlineStr">
        <is>
          <t>UNID</t>
        </is>
      </c>
      <c r="I10" s="42" t="n">
        <v>1</v>
      </c>
      <c r="J10" s="68" t="n">
        <v>4</v>
      </c>
      <c r="K10" s="44" t="inlineStr">
        <is>
          <t>NÃO</t>
        </is>
      </c>
      <c r="L10" s="44" t="inlineStr">
        <is>
          <t>SIM</t>
        </is>
      </c>
      <c r="M10" s="44" t="inlineStr">
        <is>
          <t>SIM</t>
        </is>
      </c>
      <c r="N10" s="45" t="inlineStr">
        <is>
          <t>OUTRO</t>
        </is>
      </c>
      <c r="O10" s="45" t="inlineStr">
        <is>
          <t>SC</t>
        </is>
      </c>
      <c r="P10" s="45" t="inlineStr">
        <is>
          <t>NÃO</t>
        </is>
      </c>
      <c r="Q10" s="46">
        <f>$F$97</f>
        <v/>
      </c>
      <c r="R10" s="46">
        <f>$F$98</f>
        <v/>
      </c>
      <c r="S10" s="48">
        <f>U10-(U10*R10)</f>
        <v/>
      </c>
      <c r="T10" s="48">
        <f>S10*I10</f>
        <v/>
      </c>
      <c r="U10" s="48">
        <f>(AN10)/(1-(BH10+Q10))</f>
        <v/>
      </c>
      <c r="V10" s="48">
        <f>U10*I10</f>
        <v/>
      </c>
      <c r="W10" s="49">
        <f>T10*$W$4</f>
        <v/>
      </c>
      <c r="X10" s="49">
        <f>T10*$X$4</f>
        <v/>
      </c>
      <c r="Y10" s="50">
        <f>M10</f>
        <v/>
      </c>
      <c r="Z10" s="9" t="n"/>
      <c r="AA10" s="9" t="n"/>
      <c r="AB10" s="9" t="n"/>
      <c r="AC10" s="51">
        <f t="array" ref="AC10">IF(I10&gt;0,VLOOKUP(Y10&amp;$P$88&amp;$P$89&amp;$P$90,Variáveis!$O$2:$S$300&amp;Variáveis!$P$2:$T$300&amp;Variáveis!$Q$2:$U$300&amp;Variáveis!$R$2:$V$300,5,FALSE),0)</f>
        <v/>
      </c>
      <c r="AD10" s="52">
        <f>T10*AC10</f>
        <v/>
      </c>
      <c r="AE10" s="53">
        <f>IF(AB10="não",((V10/(1-VLOOKUP(AA10,Variáveis!$AK$3:$AN$29,4,FALSE)))*VLOOKUP(AA10,Variáveis!$AK$3:$AN$29,4,FALSE))-AD10,0)</f>
        <v/>
      </c>
      <c r="AF10" s="53">
        <f>T10*$AF$4</f>
        <v/>
      </c>
      <c r="AG10" s="53">
        <f>IF(AB10="SIM","Cliente pode pagar DIFA na entrada", )</f>
        <v/>
      </c>
      <c r="AH10" s="54" t="n"/>
      <c r="AI10" s="53">
        <f>IF(K10="SIM",(J10*$F$102),J10)</f>
        <v/>
      </c>
      <c r="AJ10" s="53">
        <f>IF(L10="SIM",(AI10*$F$101),AI10)</f>
        <v/>
      </c>
      <c r="AK10" s="53">
        <f>AJ10-AS10</f>
        <v/>
      </c>
      <c r="AL10" s="53">
        <f>AJ10*I10</f>
        <v/>
      </c>
      <c r="AM10" s="53">
        <f>AK10*I10</f>
        <v/>
      </c>
      <c r="AN10" s="53">
        <f>AK10-AP10-AQ10</f>
        <v/>
      </c>
      <c r="AO10" s="53">
        <f>AN10*I10</f>
        <v/>
      </c>
      <c r="AP10" s="53">
        <f>$AP$4*AK10</f>
        <v/>
      </c>
      <c r="AQ10" s="53">
        <f>$AQ$4*AK10</f>
        <v/>
      </c>
      <c r="AR10" s="51">
        <f t="array" ref="AR10">VLOOKUP(M10&amp;N10&amp;O10&amp;P10,Variáveis!$A$2:$E$240&amp;Variáveis!$B$2:$F$240&amp;Variáveis!$C$2:$G$240&amp;Variáveis!$D$2:$H$240,5,FALSE)</f>
        <v/>
      </c>
      <c r="AS10" s="53">
        <f>((AJ10*(1-AR10))*AR10)</f>
        <v/>
      </c>
      <c r="AT10" s="53">
        <f>(((J10+(J10*AU10))*0.18)-(J10*AR10))</f>
        <v/>
      </c>
      <c r="AU10" s="55">
        <f>(((1+AV10)*(1-AR10))/(1-0.18)-1)</f>
        <v/>
      </c>
      <c r="AV10" s="55">
        <f>IF(BB10&gt;0,BB10,IF(BA10&gt;0,BA10,IF(AZ10&gt;0,AZ10,IF(AY10&gt;0,AY10,IF(AX10&gt;0,AX10)))))/100</f>
        <v/>
      </c>
      <c r="AW10" s="56">
        <f>VALUE(LEFT(G10,4))</f>
        <v/>
      </c>
      <c r="AX10" s="56">
        <f>VALUE(IFERROR(VLOOKUP(VALUE(LEFT(G10,4)),ST!$C$4:$E$300,3,FALSE),"0"))</f>
        <v/>
      </c>
      <c r="AY10" s="56">
        <f>VALUE(IFERROR(VLOOKUP(VALUE(LEFT(G10,5)),ST!$C$4:$E$300,3,FALSE),"0"))</f>
        <v/>
      </c>
      <c r="AZ10" s="56">
        <f>VALUE(IFERROR(VLOOKUP(VALUE(LEFT(G10,6)),ST!$C$4:$E$300,3,FALSE),"0"))</f>
        <v/>
      </c>
      <c r="BA10" s="56">
        <f>VALUE(IFERROR(VLOOKUP(VALUE(LEFT(G10,7)),ST!$C$4:$E$300,3,FALSE),"0"))</f>
        <v/>
      </c>
      <c r="BB10" s="56">
        <f>VALUE(IFERROR(VLOOKUP(G10,ST!$C$4:$E$400,3,FALSE),"0"))</f>
        <v/>
      </c>
      <c r="BC10" s="57">
        <f>IF(VLOOKUP(AW10,ST!$C$4:$F$298,4,FALSE)&lt;&gt;0,VLOOKUP(AW10,ST!$C$4:$F$298,4,FALSE),VLOOKUP(G10,ST!$C$4:$F$298,4,FALSE))</f>
        <v/>
      </c>
      <c r="BD10" s="57">
        <f>IF(O10="SC","Desconsiderar coluna ICMS ST",IF(O10="PR","Haverá ST", ))</f>
        <v/>
      </c>
      <c r="BE10" s="53">
        <f>W10</f>
        <v/>
      </c>
      <c r="BF10" s="53">
        <f>X10</f>
        <v/>
      </c>
      <c r="BG10" s="53">
        <f>AD10-AS10</f>
        <v/>
      </c>
      <c r="BH10" s="51">
        <f>$W$4+$X$4+AC10+$BJ$4+0.07</f>
        <v/>
      </c>
      <c r="BI10" s="53">
        <f>IF(BD10="Haverá ST",AJ10+AS10+AT10,AJ10+AS10)</f>
        <v/>
      </c>
      <c r="BJ10" s="53">
        <f>T10*$BJ$4</f>
        <v/>
      </c>
      <c r="BK10" s="53">
        <f>T10*$BK$4</f>
        <v/>
      </c>
      <c r="BL10" s="53">
        <f>BE10+BF10+AO10+BJ10+BK10+AD10</f>
        <v/>
      </c>
      <c r="BM10" s="53">
        <f>(T10-BL10)</f>
        <v/>
      </c>
    </row>
    <row r="11" ht="14.4" customHeight="1" s="218">
      <c r="A11" s="58">
        <f>A10+1</f>
        <v/>
      </c>
      <c r="B11" s="36" t="n"/>
      <c r="C11" s="36" t="n"/>
      <c r="D11" s="36" t="n"/>
      <c r="E11" s="59" t="n"/>
      <c r="F11" s="69" t="n"/>
      <c r="G11" s="61" t="inlineStr">
        <is>
          <t>8443.32.99</t>
        </is>
      </c>
      <c r="H11" s="62" t="inlineStr">
        <is>
          <t>UNID</t>
        </is>
      </c>
      <c r="I11" s="63" t="n"/>
      <c r="J11" s="68" t="n"/>
      <c r="K11" s="64" t="inlineStr">
        <is>
          <t>NÃO</t>
        </is>
      </c>
      <c r="L11" s="65" t="inlineStr">
        <is>
          <t>SIM</t>
        </is>
      </c>
      <c r="M11" s="65" t="inlineStr">
        <is>
          <t>SIM</t>
        </is>
      </c>
      <c r="N11" s="66" t="inlineStr">
        <is>
          <t>OUTRO</t>
        </is>
      </c>
      <c r="O11" s="66" t="inlineStr">
        <is>
          <t>SC</t>
        </is>
      </c>
      <c r="P11" s="66" t="inlineStr">
        <is>
          <t>NÃO</t>
        </is>
      </c>
      <c r="Q11" s="46">
        <f>$F$97</f>
        <v/>
      </c>
      <c r="R11" s="46">
        <f>$F$98</f>
        <v/>
      </c>
      <c r="S11" s="48">
        <f>U11-(U11*R11)</f>
        <v/>
      </c>
      <c r="T11" s="48">
        <f>S11*I11</f>
        <v/>
      </c>
      <c r="U11" s="48">
        <f>(AN11)/(1-(BH11+Q11))</f>
        <v/>
      </c>
      <c r="V11" s="48">
        <f>U11*I11</f>
        <v/>
      </c>
      <c r="W11" s="49">
        <f>T11*$W$4</f>
        <v/>
      </c>
      <c r="X11" s="49">
        <f>T11*$X$4</f>
        <v/>
      </c>
      <c r="Y11" s="50">
        <f>M11</f>
        <v/>
      </c>
      <c r="Z11" s="9" t="n"/>
      <c r="AA11" s="9" t="n"/>
      <c r="AB11" s="9" t="n"/>
      <c r="AC11" s="51">
        <f t="array" ref="AC11">IF(I11&gt;0,VLOOKUP(Y11&amp;$P$88&amp;$P$89&amp;$P$90,Variáveis!$O$2:$S$300&amp;Variáveis!$P$2:$T$300&amp;Variáveis!$Q$2:$U$300&amp;Variáveis!$R$2:$V$300,5,FALSE),0)</f>
        <v/>
      </c>
      <c r="AD11" s="52">
        <f>T11*AC11</f>
        <v/>
      </c>
      <c r="AE11" s="53">
        <f>IF(AB11="não",((V11/(1-VLOOKUP(AA11,Variáveis!$AK$3:$AN$29,4,FALSE)))*VLOOKUP(AA11,Variáveis!$AK$3:$AN$29,4,FALSE))-AD11,0)</f>
        <v/>
      </c>
      <c r="AF11" s="53">
        <f>T11*$AF$4</f>
        <v/>
      </c>
      <c r="AG11" s="53">
        <f>IF(AB11="SIM","Cliente pode pagar DIFA na entrada", )</f>
        <v/>
      </c>
      <c r="AH11" s="54" t="n"/>
      <c r="AI11" s="53">
        <f>IF(K11="SIM",(J11*$F$102),J11)</f>
        <v/>
      </c>
      <c r="AJ11" s="53">
        <f>IF(L11="SIM",(AI11*$F$101),AI11)</f>
        <v/>
      </c>
      <c r="AK11" s="53">
        <f>AJ11-AS11</f>
        <v/>
      </c>
      <c r="AL11" s="53">
        <f>AJ11*I11</f>
        <v/>
      </c>
      <c r="AM11" s="53">
        <f>AK11*I11</f>
        <v/>
      </c>
      <c r="AN11" s="53">
        <f>AK11-AP11-AQ11</f>
        <v/>
      </c>
      <c r="AO11" s="53">
        <f>AN11*I11</f>
        <v/>
      </c>
      <c r="AP11" s="53">
        <f>$AP$4*AK11</f>
        <v/>
      </c>
      <c r="AQ11" s="53">
        <f>$AQ$4*AK11</f>
        <v/>
      </c>
      <c r="AR11" s="51">
        <f t="array" ref="AR11">VLOOKUP(M11&amp;N11&amp;O11&amp;P11,Variáveis!$A$2:$E$240&amp;Variáveis!$B$2:$F$240&amp;Variáveis!$C$2:$G$240&amp;Variáveis!$D$2:$H$240,5,FALSE)</f>
        <v/>
      </c>
      <c r="AS11" s="53">
        <f>((AJ11*(1-AR11))*AR11)</f>
        <v/>
      </c>
      <c r="AT11" s="53">
        <f>(((J11+(J11*AU11))*0.18)-(J11*AR11))</f>
        <v/>
      </c>
      <c r="AU11" s="55">
        <f>(((1+AV11)*(1-AR11))/(1-0.18)-1)</f>
        <v/>
      </c>
      <c r="AV11" s="55">
        <f>IF(BB11&gt;0,BB11,IF(BA11&gt;0,BA11,IF(AZ11&gt;0,AZ11,IF(AY11&gt;0,AY11,IF(AX11&gt;0,AX11)))))/100</f>
        <v/>
      </c>
      <c r="AW11" s="56">
        <f>VALUE(LEFT(G11,4))</f>
        <v/>
      </c>
      <c r="AX11" s="56">
        <f>VALUE(IFERROR(VLOOKUP(VALUE(LEFT(G11,4)),ST!$C$4:$E$300,3,FALSE),"0"))</f>
        <v/>
      </c>
      <c r="AY11" s="56">
        <f>VALUE(IFERROR(VLOOKUP(VALUE(LEFT(G11,5)),ST!$C$4:$E$300,3,FALSE),"0"))</f>
        <v/>
      </c>
      <c r="AZ11" s="56">
        <f>VALUE(IFERROR(VLOOKUP(VALUE(LEFT(G11,6)),ST!$C$4:$E$300,3,FALSE),"0"))</f>
        <v/>
      </c>
      <c r="BA11" s="56">
        <f>VALUE(IFERROR(VLOOKUP(VALUE(LEFT(G11,7)),ST!$C$4:$E$300,3,FALSE),"0"))</f>
        <v/>
      </c>
      <c r="BB11" s="56">
        <f>VALUE(IFERROR(VLOOKUP(G11,ST!$C$4:$E$400,3,FALSE),"0"))</f>
        <v/>
      </c>
      <c r="BC11" s="57">
        <f>IF(VLOOKUP(AW11,ST!$C$4:$F$298,4,FALSE)&lt;&gt;0,VLOOKUP(AW11,ST!$C$4:$F$298,4,FALSE),VLOOKUP(G11,ST!$C$4:$F$298,4,FALSE))</f>
        <v/>
      </c>
      <c r="BD11" s="57">
        <f>IF(O11="SC","Desconsiderar coluna ICMS ST",IF(O11="PR","Haverá ST", ))</f>
        <v/>
      </c>
      <c r="BE11" s="53">
        <f>W11</f>
        <v/>
      </c>
      <c r="BF11" s="53">
        <f>X11</f>
        <v/>
      </c>
      <c r="BG11" s="53">
        <f>AD11-AS11</f>
        <v/>
      </c>
      <c r="BH11" s="51">
        <f>$W$4+$X$4+AC11+$BJ$4+0.07</f>
        <v/>
      </c>
      <c r="BI11" s="53">
        <f>IF(BD11="Haverá ST",AJ11+AS11+AT11,AJ11+AS11)</f>
        <v/>
      </c>
      <c r="BJ11" s="53">
        <f>T11*$BJ$4</f>
        <v/>
      </c>
      <c r="BK11" s="53">
        <f>T11*$BK$4</f>
        <v/>
      </c>
      <c r="BL11" s="53">
        <f>BE11+BF11+AO11+BJ11+BK11+AD11</f>
        <v/>
      </c>
      <c r="BM11" s="53">
        <f>(T11-BL11)</f>
        <v/>
      </c>
    </row>
    <row r="12" ht="14.4" customHeight="1" s="218">
      <c r="A12" s="58">
        <f>A11+1</f>
        <v/>
      </c>
      <c r="B12" s="36" t="n"/>
      <c r="C12" s="36" t="n"/>
      <c r="D12" s="36" t="n"/>
      <c r="E12" s="59" t="n"/>
      <c r="F12" s="69" t="n"/>
      <c r="G12" s="61" t="inlineStr">
        <is>
          <t>8443.32.99</t>
        </is>
      </c>
      <c r="H12" s="62" t="inlineStr">
        <is>
          <t>UNID</t>
        </is>
      </c>
      <c r="I12" s="63" t="n"/>
      <c r="J12" s="68" t="n"/>
      <c r="K12" s="64" t="inlineStr">
        <is>
          <t>NÃO</t>
        </is>
      </c>
      <c r="L12" s="65" t="inlineStr">
        <is>
          <t>SIM</t>
        </is>
      </c>
      <c r="M12" s="65" t="inlineStr">
        <is>
          <t>SIM</t>
        </is>
      </c>
      <c r="N12" s="66" t="inlineStr">
        <is>
          <t>OUTRO</t>
        </is>
      </c>
      <c r="O12" s="66" t="inlineStr">
        <is>
          <t>SC</t>
        </is>
      </c>
      <c r="P12" s="66" t="inlineStr">
        <is>
          <t>NÃO</t>
        </is>
      </c>
      <c r="Q12" s="46">
        <f>$F$97</f>
        <v/>
      </c>
      <c r="R12" s="46">
        <f>$F$98</f>
        <v/>
      </c>
      <c r="S12" s="48">
        <f>U12-(U12*R12)</f>
        <v/>
      </c>
      <c r="T12" s="48">
        <f>S12*I12</f>
        <v/>
      </c>
      <c r="U12" s="48">
        <f>(AN12)/(1-(BH12+Q12))</f>
        <v/>
      </c>
      <c r="V12" s="48">
        <f>U12*I12</f>
        <v/>
      </c>
      <c r="W12" s="49">
        <f>T12*$W$4</f>
        <v/>
      </c>
      <c r="X12" s="49">
        <f>T12*$X$4</f>
        <v/>
      </c>
      <c r="Y12" s="50">
        <f>M12</f>
        <v/>
      </c>
      <c r="Z12" s="9" t="n"/>
      <c r="AA12" s="9" t="n"/>
      <c r="AB12" s="9" t="n"/>
      <c r="AC12" s="51">
        <f t="array" ref="AC12">IF(I12&gt;0,VLOOKUP(Y12&amp;$P$88&amp;$P$89&amp;$P$90,Variáveis!$O$2:$S$300&amp;Variáveis!$P$2:$T$300&amp;Variáveis!$Q$2:$U$300&amp;Variáveis!$R$2:$V$300,5,FALSE),0)</f>
        <v/>
      </c>
      <c r="AD12" s="52">
        <f>T12*AC12</f>
        <v/>
      </c>
      <c r="AE12" s="53">
        <f>IF(AB12="não",((V12/(1-VLOOKUP(AA12,Variáveis!$AK$3:$AN$29,4,FALSE)))*VLOOKUP(AA12,Variáveis!$AK$3:$AN$29,4,FALSE))-AD12,0)</f>
        <v/>
      </c>
      <c r="AF12" s="53">
        <f>T12*$AF$4</f>
        <v/>
      </c>
      <c r="AG12" s="53">
        <f>IF(AB12="SIM","Cliente pode pagar DIFA na entrada", )</f>
        <v/>
      </c>
      <c r="AH12" s="54" t="n"/>
      <c r="AI12" s="53">
        <f>IF(K12="SIM",(J12*$F$102),J12)</f>
        <v/>
      </c>
      <c r="AJ12" s="53">
        <f>IF(L12="SIM",(AI12*$F$101),AI12)</f>
        <v/>
      </c>
      <c r="AK12" s="53">
        <f>AJ12-AS12</f>
        <v/>
      </c>
      <c r="AL12" s="53">
        <f>AJ12*I12</f>
        <v/>
      </c>
      <c r="AM12" s="53">
        <f>AK12*I12</f>
        <v/>
      </c>
      <c r="AN12" s="53">
        <f>AK12-AP12-AQ12</f>
        <v/>
      </c>
      <c r="AO12" s="53">
        <f>AN12*I12</f>
        <v/>
      </c>
      <c r="AP12" s="53">
        <f>$AP$4*AK12</f>
        <v/>
      </c>
      <c r="AQ12" s="53">
        <f>$AQ$4*AK12</f>
        <v/>
      </c>
      <c r="AR12" s="51">
        <f t="array" ref="AR12">VLOOKUP(M12&amp;N12&amp;O12&amp;P12,Variáveis!$A$2:$E$240&amp;Variáveis!$B$2:$F$240&amp;Variáveis!$C$2:$G$240&amp;Variáveis!$D$2:$H$240,5,FALSE)</f>
        <v/>
      </c>
      <c r="AS12" s="53">
        <f>((AJ12*(1-AR12))*AR12)</f>
        <v/>
      </c>
      <c r="AT12" s="53">
        <f>(((J12+(J12*AU12))*0.18)-(J12*AR12))</f>
        <v/>
      </c>
      <c r="AU12" s="55">
        <f>(((1+AV12)*(1-AR12))/(1-0.18)-1)</f>
        <v/>
      </c>
      <c r="AV12" s="55">
        <f>IF(BB12&gt;0,BB12,IF(BA12&gt;0,BA12,IF(AZ12&gt;0,AZ12,IF(AY12&gt;0,AY12,IF(AX12&gt;0,AX12)))))/100</f>
        <v/>
      </c>
      <c r="AW12" s="56">
        <f>VALUE(LEFT(G12,4))</f>
        <v/>
      </c>
      <c r="AX12" s="56">
        <f>VALUE(IFERROR(VLOOKUP(VALUE(LEFT(G12,4)),ST!$C$4:$E$300,3,FALSE),"0"))</f>
        <v/>
      </c>
      <c r="AY12" s="56">
        <f>VALUE(IFERROR(VLOOKUP(VALUE(LEFT(G12,5)),ST!$C$4:$E$300,3,FALSE),"0"))</f>
        <v/>
      </c>
      <c r="AZ12" s="56">
        <f>VALUE(IFERROR(VLOOKUP(VALUE(LEFT(G12,6)),ST!$C$4:$E$300,3,FALSE),"0"))</f>
        <v/>
      </c>
      <c r="BA12" s="56">
        <f>VALUE(IFERROR(VLOOKUP(VALUE(LEFT(G12,7)),ST!$C$4:$E$300,3,FALSE),"0"))</f>
        <v/>
      </c>
      <c r="BB12" s="56">
        <f>VALUE(IFERROR(VLOOKUP(G12,ST!$C$4:$E$400,3,FALSE),"0"))</f>
        <v/>
      </c>
      <c r="BC12" s="57">
        <f>IF(VLOOKUP(AW12,ST!$C$4:$F$298,4,FALSE)&lt;&gt;0,VLOOKUP(AW12,ST!$C$4:$F$298,4,FALSE),VLOOKUP(G12,ST!$C$4:$F$298,4,FALSE))</f>
        <v/>
      </c>
      <c r="BD12" s="57">
        <f>IF(O12="SC","Desconsiderar coluna ICMS ST",IF(O12="PR","Haverá ST", ))</f>
        <v/>
      </c>
      <c r="BE12" s="53">
        <f>W12</f>
        <v/>
      </c>
      <c r="BF12" s="53">
        <f>X12</f>
        <v/>
      </c>
      <c r="BG12" s="53">
        <f>AD12-AS12</f>
        <v/>
      </c>
      <c r="BH12" s="51">
        <f>$W$4+$X$4+AC12+$BJ$4+0.07</f>
        <v/>
      </c>
      <c r="BI12" s="53">
        <f>IF(BD12="Haverá ST",AJ12+AS12+AT12,AJ12+AS12)</f>
        <v/>
      </c>
      <c r="BJ12" s="53">
        <f>T12*$BJ$4</f>
        <v/>
      </c>
      <c r="BK12" s="53">
        <f>T12*$BK$4</f>
        <v/>
      </c>
      <c r="BL12" s="53">
        <f>BE12+BF12+AO12+BJ12+BK12+AD12</f>
        <v/>
      </c>
      <c r="BM12" s="53">
        <f>(T12-BL12)</f>
        <v/>
      </c>
    </row>
    <row r="13" ht="14.4" customHeight="1" s="218">
      <c r="A13" s="58">
        <f>A12+1</f>
        <v/>
      </c>
      <c r="B13" s="36" t="n"/>
      <c r="C13" s="36" t="n"/>
      <c r="D13" s="36" t="n"/>
      <c r="E13" s="59" t="n"/>
      <c r="F13" s="69" t="inlineStr">
        <is>
          <t>ITEM 3</t>
        </is>
      </c>
      <c r="G13" s="61" t="inlineStr">
        <is>
          <t>8443.32.99</t>
        </is>
      </c>
      <c r="H13" s="62" t="inlineStr">
        <is>
          <t>UNID</t>
        </is>
      </c>
      <c r="I13" s="63" t="n">
        <v>1</v>
      </c>
      <c r="J13" s="68" t="n">
        <v>0</v>
      </c>
      <c r="K13" s="64" t="inlineStr">
        <is>
          <t>NÃO</t>
        </is>
      </c>
      <c r="L13" s="65" t="inlineStr">
        <is>
          <t>SIM</t>
        </is>
      </c>
      <c r="M13" s="65" t="inlineStr">
        <is>
          <t>SIM</t>
        </is>
      </c>
      <c r="N13" s="66" t="inlineStr">
        <is>
          <t>OUTRO</t>
        </is>
      </c>
      <c r="O13" s="66" t="inlineStr">
        <is>
          <t>SC</t>
        </is>
      </c>
      <c r="P13" s="66" t="inlineStr">
        <is>
          <t>NÃO</t>
        </is>
      </c>
      <c r="Q13" s="46">
        <f>$F$97</f>
        <v/>
      </c>
      <c r="R13" s="46">
        <f>$F$98</f>
        <v/>
      </c>
      <c r="S13" s="48">
        <f>U13-(U13*R13)</f>
        <v/>
      </c>
      <c r="T13" s="48">
        <f>S13*I13</f>
        <v/>
      </c>
      <c r="U13" s="48">
        <f>(AN13)/(1-(BH13+Q13))</f>
        <v/>
      </c>
      <c r="V13" s="48">
        <f>U13*I13</f>
        <v/>
      </c>
      <c r="W13" s="49">
        <f>T13*$W$4</f>
        <v/>
      </c>
      <c r="X13" s="49">
        <f>T13*$X$4</f>
        <v/>
      </c>
      <c r="Y13" s="50">
        <f>M13</f>
        <v/>
      </c>
      <c r="Z13" s="9" t="n"/>
      <c r="AA13" s="9" t="n"/>
      <c r="AB13" s="9" t="n"/>
      <c r="AC13" s="51">
        <f t="array" ref="AC13">IF(I13&gt;0,VLOOKUP(Y13&amp;$P$88&amp;$P$89&amp;$P$90,Variáveis!$O$2:$S$300&amp;Variáveis!$P$2:$T$300&amp;Variáveis!$Q$2:$U$300&amp;Variáveis!$R$2:$V$300,5,FALSE),0)</f>
        <v/>
      </c>
      <c r="AD13" s="52">
        <f>T13*AC13</f>
        <v/>
      </c>
      <c r="AE13" s="53">
        <f>IF(AB13="não",((V13/(1-VLOOKUP(AA13,Variáveis!$AK$3:$AN$29,4,FALSE)))*VLOOKUP(AA13,Variáveis!$AK$3:$AN$29,4,FALSE))-AD13,0)</f>
        <v/>
      </c>
      <c r="AF13" s="53">
        <f>T13*$AF$4</f>
        <v/>
      </c>
      <c r="AG13" s="53">
        <f>IF(AB13="SIM","Cliente pode pagar DIFA na entrada", )</f>
        <v/>
      </c>
      <c r="AH13" s="54" t="n"/>
      <c r="AI13" s="53">
        <f>IF(K13="SIM",(J13*$F$102),J13)</f>
        <v/>
      </c>
      <c r="AJ13" s="53">
        <f>IF(L13="SIM",(AI13*$F$101),AI13)</f>
        <v/>
      </c>
      <c r="AK13" s="53">
        <f>AJ13-AS13</f>
        <v/>
      </c>
      <c r="AL13" s="53">
        <f>AJ13*I13</f>
        <v/>
      </c>
      <c r="AM13" s="53">
        <f>AK13*I13</f>
        <v/>
      </c>
      <c r="AN13" s="53">
        <f>AK13-AP13-AQ13</f>
        <v/>
      </c>
      <c r="AO13" s="53">
        <f>AN13*I13</f>
        <v/>
      </c>
      <c r="AP13" s="53">
        <f>$AP$4*AK13</f>
        <v/>
      </c>
      <c r="AQ13" s="53">
        <f>$AQ$4*AK13</f>
        <v/>
      </c>
      <c r="AR13" s="51">
        <f t="array" ref="AR13">VLOOKUP(M13&amp;N13&amp;O13&amp;P13,Variáveis!$A$2:$E$240&amp;Variáveis!$B$2:$F$240&amp;Variáveis!$C$2:$G$240&amp;Variáveis!$D$2:$H$240,5,FALSE)</f>
        <v/>
      </c>
      <c r="AS13" s="53">
        <f>((AJ13*(1-AR13))*AR13)</f>
        <v/>
      </c>
      <c r="AT13" s="53">
        <f>(((J13+(J13*AU13))*0.18)-(J13*AR13))</f>
        <v/>
      </c>
      <c r="AU13" s="55">
        <f>(((1+AV13)*(1-AR13))/(1-0.18)-1)</f>
        <v/>
      </c>
      <c r="AV13" s="55">
        <f>IF(BB13&gt;0,BB13,IF(BA13&gt;0,BA13,IF(AZ13&gt;0,AZ13,IF(AY13&gt;0,AY13,IF(AX13&gt;0,AX13)))))/100</f>
        <v/>
      </c>
      <c r="AW13" s="56">
        <f>VALUE(LEFT(G13,4))</f>
        <v/>
      </c>
      <c r="AX13" s="56">
        <f>VALUE(IFERROR(VLOOKUP(VALUE(LEFT(G13,4)),ST!$C$4:$E$300,3,FALSE),"0"))</f>
        <v/>
      </c>
      <c r="AY13" s="56">
        <f>VALUE(IFERROR(VLOOKUP(VALUE(LEFT(G13,5)),ST!$C$4:$E$300,3,FALSE),"0"))</f>
        <v/>
      </c>
      <c r="AZ13" s="56">
        <f>VALUE(IFERROR(VLOOKUP(VALUE(LEFT(G13,6)),ST!$C$4:$E$300,3,FALSE),"0"))</f>
        <v/>
      </c>
      <c r="BA13" s="56">
        <f>VALUE(IFERROR(VLOOKUP(VALUE(LEFT(G13,7)),ST!$C$4:$E$300,3,FALSE),"0"))</f>
        <v/>
      </c>
      <c r="BB13" s="56">
        <f>VALUE(IFERROR(VLOOKUP(G13,ST!$C$4:$E$400,3,FALSE),"0"))</f>
        <v/>
      </c>
      <c r="BC13" s="57">
        <f>IF(VLOOKUP(AW13,ST!$C$4:$F$298,4,FALSE)&lt;&gt;0,VLOOKUP(AW13,ST!$C$4:$F$298,4,FALSE),VLOOKUP(G13,ST!$C$4:$F$298,4,FALSE))</f>
        <v/>
      </c>
      <c r="BD13" s="57">
        <f>IF(O13="SC","Desconsiderar coluna ICMS ST",IF(O13="PR","Haverá ST", ))</f>
        <v/>
      </c>
      <c r="BE13" s="53">
        <f>W13</f>
        <v/>
      </c>
      <c r="BF13" s="53">
        <f>X13</f>
        <v/>
      </c>
      <c r="BG13" s="53">
        <f>AD13-AS13</f>
        <v/>
      </c>
      <c r="BH13" s="51">
        <f>$W$4+$X$4+AC13+$BJ$4+0.07</f>
        <v/>
      </c>
      <c r="BI13" s="53">
        <f>IF(BD13="Haverá ST",AJ13+AS13+AT13,AJ13+AS13)</f>
        <v/>
      </c>
      <c r="BJ13" s="53">
        <f>T13*$BJ$4</f>
        <v/>
      </c>
      <c r="BK13" s="53">
        <f>T13*$BK$4</f>
        <v/>
      </c>
      <c r="BL13" s="53">
        <f>BE13+BF13+AO13+BJ13+BK13+AD13</f>
        <v/>
      </c>
      <c r="BM13" s="53">
        <f>(T13-BL13)</f>
        <v/>
      </c>
    </row>
    <row r="14" ht="15.75" customHeight="1" s="218">
      <c r="A14" s="58">
        <f>A13+1</f>
        <v/>
      </c>
      <c r="B14" s="36" t="n"/>
      <c r="C14" s="36" t="n"/>
      <c r="D14" s="36" t="n"/>
      <c r="E14" s="59" t="n"/>
      <c r="F14" s="69" t="inlineStr">
        <is>
          <t>SUB ITEM 3</t>
        </is>
      </c>
      <c r="G14" s="61" t="inlineStr">
        <is>
          <t>8471.90.19</t>
        </is>
      </c>
      <c r="H14" s="62" t="inlineStr">
        <is>
          <t>UNID</t>
        </is>
      </c>
      <c r="I14" s="63">
        <f>I13</f>
        <v/>
      </c>
      <c r="J14" s="68" t="n">
        <v>5</v>
      </c>
      <c r="K14" s="64" t="inlineStr">
        <is>
          <t>NÃO</t>
        </is>
      </c>
      <c r="L14" s="65" t="inlineStr">
        <is>
          <t>SIM</t>
        </is>
      </c>
      <c r="M14" s="65" t="inlineStr">
        <is>
          <t>SIM</t>
        </is>
      </c>
      <c r="N14" s="66" t="inlineStr">
        <is>
          <t>OUTRO</t>
        </is>
      </c>
      <c r="O14" s="66" t="inlineStr">
        <is>
          <t>SC</t>
        </is>
      </c>
      <c r="P14" s="66" t="inlineStr">
        <is>
          <t>NÃO</t>
        </is>
      </c>
      <c r="Q14" s="46">
        <f>$F$97</f>
        <v/>
      </c>
      <c r="R14" s="46">
        <f>$F$98</f>
        <v/>
      </c>
      <c r="S14" s="48">
        <f>U14-(U14*R14)</f>
        <v/>
      </c>
      <c r="T14" s="48">
        <f>S14*I14</f>
        <v/>
      </c>
      <c r="U14" s="48">
        <f>(AN14)/(1-(BH14+Q14))</f>
        <v/>
      </c>
      <c r="V14" s="48">
        <f>U14*I14</f>
        <v/>
      </c>
      <c r="W14" s="49">
        <f>T14*$W$4</f>
        <v/>
      </c>
      <c r="X14" s="49">
        <f>T14*$X$4</f>
        <v/>
      </c>
      <c r="Y14" s="50">
        <f>M14</f>
        <v/>
      </c>
      <c r="Z14" s="9" t="n"/>
      <c r="AA14" s="9" t="n"/>
      <c r="AB14" s="9" t="n"/>
      <c r="AC14" s="51">
        <f t="array" ref="AC14">IF(I14&gt;0,VLOOKUP(Y14&amp;$P$88&amp;$P$89&amp;$P$90,Variáveis!$O$2:$S$300&amp;Variáveis!$P$2:$T$300&amp;Variáveis!$Q$2:$U$300&amp;Variáveis!$R$2:$V$300,5,FALSE),0)</f>
        <v/>
      </c>
      <c r="AD14" s="52">
        <f>T14*AC14</f>
        <v/>
      </c>
      <c r="AE14" s="53">
        <f>IF(AB14="não",((V14/(1-VLOOKUP(AA14,Variáveis!$AK$3:$AN$29,4,FALSE)))*VLOOKUP(AA14,Variáveis!$AK$3:$AN$29,4,FALSE))-AD14,0)</f>
        <v/>
      </c>
      <c r="AF14" s="53">
        <f>T14*$AF$4</f>
        <v/>
      </c>
      <c r="AG14" s="53">
        <f>IF(AB14="SIM","Cliente pode pagar DIFA na entrada", )</f>
        <v/>
      </c>
      <c r="AH14" s="54" t="n"/>
      <c r="AI14" s="53">
        <f>IF(K14="SIM",(J14*$F$102),J14)</f>
        <v/>
      </c>
      <c r="AJ14" s="53">
        <f>IF(L14="SIM",(AI14*$F$101),AI14)</f>
        <v/>
      </c>
      <c r="AK14" s="53">
        <f>AJ14-AS14</f>
        <v/>
      </c>
      <c r="AL14" s="53">
        <f>AJ14*I14</f>
        <v/>
      </c>
      <c r="AM14" s="53">
        <f>AK14*I14</f>
        <v/>
      </c>
      <c r="AN14" s="53">
        <f>AK14-AP14-AQ14</f>
        <v/>
      </c>
      <c r="AO14" s="53">
        <f>AN14*I14</f>
        <v/>
      </c>
      <c r="AP14" s="53">
        <f>$AP$4*AK14</f>
        <v/>
      </c>
      <c r="AQ14" s="53">
        <f>$AQ$4*AK14</f>
        <v/>
      </c>
      <c r="AR14" s="51">
        <f t="array" ref="AR14">VLOOKUP(M14&amp;N14&amp;O14&amp;P14,Variáveis!$A$2:$E$240&amp;Variáveis!$B$2:$F$240&amp;Variáveis!$C$2:$G$240&amp;Variáveis!$D$2:$H$240,5,FALSE)</f>
        <v/>
      </c>
      <c r="AS14" s="53">
        <f>((AJ14*(1-AR14))*AR14)</f>
        <v/>
      </c>
      <c r="AT14" s="53">
        <f>(((J14+(J14*AU14))*0.18)-(J14*AR14))</f>
        <v/>
      </c>
      <c r="AU14" s="55">
        <f>(((1+AV14)*(1-AR14))/(1-0.18)-1)</f>
        <v/>
      </c>
      <c r="AV14" s="55">
        <f>IF(BB14&gt;0,BB14,IF(BA14&gt;0,BA14,IF(AZ14&gt;0,AZ14,IF(AY14&gt;0,AY14,IF(AX14&gt;0,AX14)))))/100</f>
        <v/>
      </c>
      <c r="AW14" s="56">
        <f>VALUE(LEFT(G14,4))</f>
        <v/>
      </c>
      <c r="AX14" s="56">
        <f>VALUE(IFERROR(VLOOKUP(VALUE(LEFT(G14,4)),ST!$C$4:$E$300,3,FALSE),"0"))</f>
        <v/>
      </c>
      <c r="AY14" s="56">
        <f>VALUE(IFERROR(VLOOKUP(VALUE(LEFT(G14,5)),ST!$C$4:$E$300,3,FALSE),"0"))</f>
        <v/>
      </c>
      <c r="AZ14" s="56">
        <f>VALUE(IFERROR(VLOOKUP(VALUE(LEFT(G14,6)),ST!$C$4:$E$300,3,FALSE),"0"))</f>
        <v/>
      </c>
      <c r="BA14" s="56">
        <f>VALUE(IFERROR(VLOOKUP(VALUE(LEFT(G14,7)),ST!$C$4:$E$300,3,FALSE),"0"))</f>
        <v/>
      </c>
      <c r="BB14" s="56">
        <f>VALUE(IFERROR(VLOOKUP(G14,ST!$C$4:$E$400,3,FALSE),"0"))</f>
        <v/>
      </c>
      <c r="BC14" s="57">
        <f>IF(VLOOKUP(AW14,ST!$C$4:$F$298,4,FALSE)&lt;&gt;0,VLOOKUP(AW14,ST!$C$4:$F$298,4,FALSE),VLOOKUP(G14,ST!$C$4:$F$298,4,FALSE))</f>
        <v/>
      </c>
      <c r="BD14" s="57">
        <f>IF(O14="SC","Desconsiderar coluna ICMS ST",IF(O14="PR","Haverá ST", ))</f>
        <v/>
      </c>
      <c r="BE14" s="53">
        <f>W14</f>
        <v/>
      </c>
      <c r="BF14" s="53">
        <f>X14</f>
        <v/>
      </c>
      <c r="BG14" s="53">
        <f>AD14-AS14</f>
        <v/>
      </c>
      <c r="BH14" s="51">
        <f>$W$4+$X$4+AC14+$BJ$4+0.07</f>
        <v/>
      </c>
      <c r="BI14" s="53">
        <f>IF(BD14="Haverá ST",AJ14+AS14+AT14,AJ14+AS14)</f>
        <v/>
      </c>
      <c r="BJ14" s="53">
        <f>T14*$BJ$4</f>
        <v/>
      </c>
      <c r="BK14" s="53">
        <f>T14*$BK$4</f>
        <v/>
      </c>
      <c r="BL14" s="53">
        <f>BE14+BF14+AO14+BJ14+BK14+AD14</f>
        <v/>
      </c>
      <c r="BM14" s="53">
        <f>(T14-BL14)</f>
        <v/>
      </c>
    </row>
    <row r="15" ht="15.75" customHeight="1" s="218">
      <c r="A15" s="58">
        <f>A14+1</f>
        <v/>
      </c>
      <c r="B15" s="36" t="n"/>
      <c r="C15" s="36" t="n"/>
      <c r="D15" s="36" t="n"/>
      <c r="E15" s="70" t="n"/>
      <c r="F15" s="69" t="inlineStr">
        <is>
          <t>SUB ITEM 3.1</t>
        </is>
      </c>
      <c r="G15" s="61" t="inlineStr">
        <is>
          <t>8517.70.29</t>
        </is>
      </c>
      <c r="H15" s="62" t="inlineStr">
        <is>
          <t>UNID</t>
        </is>
      </c>
      <c r="I15" s="63">
        <f>I13*4</f>
        <v/>
      </c>
      <c r="J15" s="68" t="n">
        <v>6</v>
      </c>
      <c r="K15" s="64" t="inlineStr">
        <is>
          <t>NÃO</t>
        </is>
      </c>
      <c r="L15" s="65" t="inlineStr">
        <is>
          <t>NÃO</t>
        </is>
      </c>
      <c r="M15" s="65" t="inlineStr">
        <is>
          <t>NÃO</t>
        </is>
      </c>
      <c r="N15" s="66" t="inlineStr">
        <is>
          <t>OUTRO</t>
        </is>
      </c>
      <c r="O15" s="66" t="inlineStr">
        <is>
          <t>SC</t>
        </is>
      </c>
      <c r="P15" s="66" t="inlineStr">
        <is>
          <t>NÃO</t>
        </is>
      </c>
      <c r="Q15" s="46">
        <f>$F$97</f>
        <v/>
      </c>
      <c r="R15" s="46">
        <f>$F$98</f>
        <v/>
      </c>
      <c r="S15" s="48">
        <f>U15-(U15*R15)</f>
        <v/>
      </c>
      <c r="T15" s="48">
        <f>S15*I15</f>
        <v/>
      </c>
      <c r="U15" s="48">
        <f>(AN15)/(1-(BH15+Q15))</f>
        <v/>
      </c>
      <c r="V15" s="48">
        <f>U15*I15</f>
        <v/>
      </c>
      <c r="W15" s="49">
        <f>T15*$W$4</f>
        <v/>
      </c>
      <c r="X15" s="49">
        <f>T15*$X$4</f>
        <v/>
      </c>
      <c r="Y15" s="50">
        <f>M15</f>
        <v/>
      </c>
      <c r="Z15" s="9" t="n"/>
      <c r="AA15" s="9" t="n"/>
      <c r="AB15" s="9" t="n"/>
      <c r="AC15" s="51">
        <f t="array" ref="AC15">IF(I15&gt;0,VLOOKUP(Y15&amp;$P$88&amp;$P$89&amp;$P$90,Variáveis!$O$2:$S$300&amp;Variáveis!$P$2:$T$300&amp;Variáveis!$Q$2:$U$300&amp;Variáveis!$R$2:$V$300,5,FALSE),0)</f>
        <v/>
      </c>
      <c r="AD15" s="52">
        <f>T15*AC15</f>
        <v/>
      </c>
      <c r="AE15" s="53">
        <f>IF(AB15="não",((V15/(1-VLOOKUP(AA15,Variáveis!$AK$3:$AN$29,4,FALSE)))*VLOOKUP(AA15,Variáveis!$AK$3:$AN$29,4,FALSE))-AD15,0)</f>
        <v/>
      </c>
      <c r="AF15" s="53">
        <f>T15*$AF$4</f>
        <v/>
      </c>
      <c r="AG15" s="53">
        <f>IF(AB15="SIM","Cliente pode pagar DIFA na entrada", )</f>
        <v/>
      </c>
      <c r="AH15" s="54" t="n"/>
      <c r="AI15" s="53">
        <f>IF(K15="SIM",(J15*$F$102),J15)</f>
        <v/>
      </c>
      <c r="AJ15" s="53">
        <f>IF(L15="SIM",(AI15*$F$101),AI15)</f>
        <v/>
      </c>
      <c r="AK15" s="53">
        <f>AJ15-AS15</f>
        <v/>
      </c>
      <c r="AL15" s="53">
        <f>AJ15*I15</f>
        <v/>
      </c>
      <c r="AM15" s="53">
        <f>AK15*I15</f>
        <v/>
      </c>
      <c r="AN15" s="53">
        <f>AK15-AP15-AQ15</f>
        <v/>
      </c>
      <c r="AO15" s="53">
        <f>AN15*I15</f>
        <v/>
      </c>
      <c r="AP15" s="53">
        <f>$AP$4*AK15</f>
        <v/>
      </c>
      <c r="AQ15" s="53">
        <f>$AQ$4*AK15</f>
        <v/>
      </c>
      <c r="AR15" s="51">
        <f t="array" ref="AR15">VLOOKUP(M15&amp;N15&amp;O15&amp;P15,Variáveis!$A$2:$E$240&amp;Variáveis!$B$2:$F$240&amp;Variáveis!$C$2:$G$240&amp;Variáveis!$D$2:$H$240,5,FALSE)</f>
        <v/>
      </c>
      <c r="AS15" s="53">
        <f>((AJ15*(1-AR15))*AR15)</f>
        <v/>
      </c>
      <c r="AT15" s="53">
        <f>(((J15+(J15*AU15))*0.18)-(J15*AR15))</f>
        <v/>
      </c>
      <c r="AU15" s="55">
        <f>(((1+AV15)*(1-AR15))/(1-0.18)-1)</f>
        <v/>
      </c>
      <c r="AV15" s="55">
        <f>IF(BB15&gt;0,BB15,IF(BA15&gt;0,BA15,IF(AZ15&gt;0,AZ15,IF(AY15&gt;0,AY15,IF(AX15&gt;0,AX15)))))/100</f>
        <v/>
      </c>
      <c r="AW15" s="56">
        <f>VALUE(LEFT(G15,4))</f>
        <v/>
      </c>
      <c r="AX15" s="56">
        <f>VALUE(IFERROR(VLOOKUP(VALUE(LEFT(G15,4)),ST!$C$4:$E$300,3,FALSE),"0"))</f>
        <v/>
      </c>
      <c r="AY15" s="56">
        <f>VALUE(IFERROR(VLOOKUP(VALUE(LEFT(G15,5)),ST!$C$4:$E$300,3,FALSE),"0"))</f>
        <v/>
      </c>
      <c r="AZ15" s="56">
        <f>VALUE(IFERROR(VLOOKUP(VALUE(LEFT(G15,6)),ST!$C$4:$E$300,3,FALSE),"0"))</f>
        <v/>
      </c>
      <c r="BA15" s="56">
        <f>VALUE(IFERROR(VLOOKUP(VALUE(LEFT(G15,7)),ST!$C$4:$E$300,3,FALSE),"0"))</f>
        <v/>
      </c>
      <c r="BB15" s="56">
        <f>VALUE(IFERROR(VLOOKUP(G15,ST!$C$4:$E$400,3,FALSE),"0"))</f>
        <v/>
      </c>
      <c r="BC15" s="57">
        <f>IF(VLOOKUP(AW15,ST!$C$4:$F$298,4,FALSE)&lt;&gt;0,VLOOKUP(AW15,ST!$C$4:$F$298,4,FALSE),VLOOKUP(G15,ST!$C$4:$F$298,4,FALSE))</f>
        <v/>
      </c>
      <c r="BD15" s="57">
        <f>IF(O15="SC","Desconsiderar coluna ICMS ST",IF(O15="PR","Haverá ST", ))</f>
        <v/>
      </c>
      <c r="BE15" s="53">
        <f>W15</f>
        <v/>
      </c>
      <c r="BF15" s="53">
        <f>X15</f>
        <v/>
      </c>
      <c r="BG15" s="53">
        <f>AD15-AS15</f>
        <v/>
      </c>
      <c r="BH15" s="51">
        <f>$W$4+$X$4+AC15+$BJ$4+0.07</f>
        <v/>
      </c>
      <c r="BI15" s="53">
        <f>IF(BD15="Haverá ST",AJ15+AS15+AT15,AJ15+AS15)</f>
        <v/>
      </c>
      <c r="BJ15" s="53">
        <f>T15*$BJ$4</f>
        <v/>
      </c>
      <c r="BK15" s="53">
        <f>T15*$BK$4</f>
        <v/>
      </c>
      <c r="BL15" s="53">
        <f>BE15+BF15+AO15+BJ15+BK15+AD15</f>
        <v/>
      </c>
      <c r="BM15" s="53">
        <f>(T15-BL15)</f>
        <v/>
      </c>
    </row>
    <row r="16" ht="15.75" customHeight="1" s="218">
      <c r="A16" s="58">
        <f>A15+1</f>
        <v/>
      </c>
      <c r="B16" s="36" t="n"/>
      <c r="C16" s="36" t="n"/>
      <c r="D16" s="36" t="n"/>
      <c r="E16" s="70" t="n"/>
      <c r="F16" s="69" t="inlineStr">
        <is>
          <t>SUB ITEM 3.2</t>
        </is>
      </c>
      <c r="G16" s="61" t="inlineStr">
        <is>
          <t>8544.42.00</t>
        </is>
      </c>
      <c r="H16" s="62" t="inlineStr">
        <is>
          <t>UNID</t>
        </is>
      </c>
      <c r="I16" s="63">
        <f>I13*2</f>
        <v/>
      </c>
      <c r="J16" s="68" t="n">
        <v>7</v>
      </c>
      <c r="K16" s="64" t="inlineStr">
        <is>
          <t>NÃO</t>
        </is>
      </c>
      <c r="L16" s="65" t="inlineStr">
        <is>
          <t>NÃO</t>
        </is>
      </c>
      <c r="M16" s="65" t="inlineStr">
        <is>
          <t>NÃO</t>
        </is>
      </c>
      <c r="N16" s="66" t="inlineStr">
        <is>
          <t>OUTRO</t>
        </is>
      </c>
      <c r="O16" s="66" t="inlineStr">
        <is>
          <t>SC</t>
        </is>
      </c>
      <c r="P16" s="66" t="inlineStr">
        <is>
          <t>NÃO</t>
        </is>
      </c>
      <c r="Q16" s="46">
        <f>$F$97</f>
        <v/>
      </c>
      <c r="R16" s="46">
        <f>$F$98</f>
        <v/>
      </c>
      <c r="S16" s="48">
        <f>U16-(U16*R16)</f>
        <v/>
      </c>
      <c r="T16" s="48">
        <f>S16*I16</f>
        <v/>
      </c>
      <c r="U16" s="48">
        <f>(AN16)/(1-(BH16+Q16))</f>
        <v/>
      </c>
      <c r="V16" s="48">
        <f>U16*I16</f>
        <v/>
      </c>
      <c r="W16" s="49">
        <f>T16*$W$4</f>
        <v/>
      </c>
      <c r="X16" s="49">
        <f>T16*$X$4</f>
        <v/>
      </c>
      <c r="Y16" s="50">
        <f>M16</f>
        <v/>
      </c>
      <c r="Z16" s="9" t="n"/>
      <c r="AA16" s="9" t="n"/>
      <c r="AB16" s="9" t="n"/>
      <c r="AC16" s="51">
        <f t="array" ref="AC16">IF(I16&gt;0,VLOOKUP(Y16&amp;$P$88&amp;$P$89&amp;$P$90,Variáveis!$O$2:$S$300&amp;Variáveis!$P$2:$T$300&amp;Variáveis!$Q$2:$U$300&amp;Variáveis!$R$2:$V$300,5,FALSE),0)</f>
        <v/>
      </c>
      <c r="AD16" s="52">
        <f>T16*AC16</f>
        <v/>
      </c>
      <c r="AE16" s="53">
        <f>IF(AB16="não",((V16/(1-VLOOKUP(AA16,Variáveis!$AK$3:$AN$29,4,FALSE)))*VLOOKUP(AA16,Variáveis!$AK$3:$AN$29,4,FALSE))-AD16,0)</f>
        <v/>
      </c>
      <c r="AF16" s="53">
        <f>T16*$AF$4</f>
        <v/>
      </c>
      <c r="AG16" s="53">
        <f>IF(AB16="SIM","Cliente pode pagar DIFA na entrada", )</f>
        <v/>
      </c>
      <c r="AH16" s="54" t="n"/>
      <c r="AI16" s="53">
        <f>IF(K16="SIM",(J16*$F$102),J16)</f>
        <v/>
      </c>
      <c r="AJ16" s="53">
        <f>IF(L16="SIM",(AI16*$F$101),AI16)</f>
        <v/>
      </c>
      <c r="AK16" s="53">
        <f>AJ16-AS16</f>
        <v/>
      </c>
      <c r="AL16" s="53">
        <f>AJ16*I16</f>
        <v/>
      </c>
      <c r="AM16" s="53">
        <f>AK16*I16</f>
        <v/>
      </c>
      <c r="AN16" s="53">
        <f>AK16-AP16-AQ16</f>
        <v/>
      </c>
      <c r="AO16" s="53">
        <f>AN16*I16</f>
        <v/>
      </c>
      <c r="AP16" s="53">
        <f>$AP$4*AK16</f>
        <v/>
      </c>
      <c r="AQ16" s="53">
        <f>$AQ$4*AK16</f>
        <v/>
      </c>
      <c r="AR16" s="51">
        <f t="array" ref="AR16">VLOOKUP(M16&amp;N16&amp;O16&amp;P16,Variáveis!$A$2:$E$240&amp;Variáveis!$B$2:$F$240&amp;Variáveis!$C$2:$G$240&amp;Variáveis!$D$2:$H$240,5,FALSE)</f>
        <v/>
      </c>
      <c r="AS16" s="53">
        <f>((AJ16*(1-AR16))*AR16)</f>
        <v/>
      </c>
      <c r="AT16" s="53">
        <f>(((J16+(J16*AU16))*0.18)-(J16*AR16))</f>
        <v/>
      </c>
      <c r="AU16" s="55">
        <f>(((1+AV16)*(1-AR16))/(1-0.18)-1)</f>
        <v/>
      </c>
      <c r="AV16" s="55">
        <f>IF(BB16&gt;0,BB16,IF(BA16&gt;0,BA16,IF(AZ16&gt;0,AZ16,IF(AY16&gt;0,AY16,IF(AX16&gt;0,AX16)))))/100</f>
        <v/>
      </c>
      <c r="AW16" s="56">
        <f>VALUE(LEFT(G16,4))</f>
        <v/>
      </c>
      <c r="AX16" s="56">
        <f>VALUE(IFERROR(VLOOKUP(VALUE(LEFT(G16,4)),ST!$C$4:$E$300,3,FALSE),"0"))</f>
        <v/>
      </c>
      <c r="AY16" s="56">
        <f>VALUE(IFERROR(VLOOKUP(VALUE(LEFT(G16,5)),ST!$C$4:$E$300,3,FALSE),"0"))</f>
        <v/>
      </c>
      <c r="AZ16" s="56">
        <f>VALUE(IFERROR(VLOOKUP(VALUE(LEFT(G16,6)),ST!$C$4:$E$300,3,FALSE),"0"))</f>
        <v/>
      </c>
      <c r="BA16" s="56">
        <f>VALUE(IFERROR(VLOOKUP(VALUE(LEFT(G16,7)),ST!$C$4:$E$300,3,FALSE),"0"))</f>
        <v/>
      </c>
      <c r="BB16" s="56">
        <f>VALUE(IFERROR(VLOOKUP(G16,ST!$C$4:$E$400,3,FALSE),"0"))</f>
        <v/>
      </c>
      <c r="BC16" s="57">
        <f>IF(VLOOKUP(AW16,ST!$C$4:$F$298,4,FALSE)&lt;&gt;0,VLOOKUP(AW16,ST!$C$4:$F$298,4,FALSE),VLOOKUP(G16,ST!$C$4:$F$298,4,FALSE))</f>
        <v/>
      </c>
      <c r="BD16" s="57">
        <f>IF(O16="SC","Desconsiderar coluna ICMS ST",IF(O16="PR","Haverá ST", ))</f>
        <v/>
      </c>
      <c r="BE16" s="53">
        <f>W16</f>
        <v/>
      </c>
      <c r="BF16" s="53">
        <f>X16</f>
        <v/>
      </c>
      <c r="BG16" s="53">
        <f>AD16-AS16</f>
        <v/>
      </c>
      <c r="BH16" s="51">
        <f>$W$4+$X$4+AC16+$BJ$4+0.07</f>
        <v/>
      </c>
      <c r="BI16" s="53">
        <f>IF(BD16="Haverá ST",AJ16+AS16+AT16,AJ16+AS16)</f>
        <v/>
      </c>
      <c r="BJ16" s="53">
        <f>T16*$BJ$4</f>
        <v/>
      </c>
      <c r="BK16" s="53">
        <f>T16*$BK$4</f>
        <v/>
      </c>
      <c r="BL16" s="53">
        <f>BE16+BF16+AO16+BJ16+BK16+AD16</f>
        <v/>
      </c>
      <c r="BM16" s="53">
        <f>(T16-BL16)</f>
        <v/>
      </c>
    </row>
    <row r="17" ht="15.75" customHeight="1" s="218">
      <c r="A17" s="58">
        <f>A16+1</f>
        <v/>
      </c>
      <c r="B17" s="36" t="n"/>
      <c r="C17" s="36" t="n"/>
      <c r="D17" s="36" t="n"/>
      <c r="E17" s="70" t="n"/>
      <c r="F17" s="69" t="inlineStr">
        <is>
          <t>SUB ITEM 3.3</t>
        </is>
      </c>
      <c r="G17" s="61" t="inlineStr">
        <is>
          <t>8544.42.00</t>
        </is>
      </c>
      <c r="H17" s="62" t="inlineStr">
        <is>
          <t>UNID</t>
        </is>
      </c>
      <c r="I17" s="63">
        <f>I13*2</f>
        <v/>
      </c>
      <c r="J17" s="68" t="n">
        <v>8</v>
      </c>
      <c r="K17" s="64" t="inlineStr">
        <is>
          <t>NÃO</t>
        </is>
      </c>
      <c r="L17" s="65" t="inlineStr">
        <is>
          <t>NÃO</t>
        </is>
      </c>
      <c r="M17" s="65" t="inlineStr">
        <is>
          <t>NÃO</t>
        </is>
      </c>
      <c r="N17" s="66" t="inlineStr">
        <is>
          <t>OUTRO</t>
        </is>
      </c>
      <c r="O17" s="66" t="inlineStr">
        <is>
          <t>SC</t>
        </is>
      </c>
      <c r="P17" s="66" t="inlineStr">
        <is>
          <t>NÃO</t>
        </is>
      </c>
      <c r="Q17" s="46">
        <f>$F$97</f>
        <v/>
      </c>
      <c r="R17" s="46">
        <f>$F$98</f>
        <v/>
      </c>
      <c r="S17" s="48">
        <f>U17-(U17*R17)</f>
        <v/>
      </c>
      <c r="T17" s="48">
        <f>S17*I17</f>
        <v/>
      </c>
      <c r="U17" s="48">
        <f>(AN17)/(1-(BH17+Q17))</f>
        <v/>
      </c>
      <c r="V17" s="48">
        <f>U17*I17</f>
        <v/>
      </c>
      <c r="W17" s="49">
        <f>T17*$W$4</f>
        <v/>
      </c>
      <c r="X17" s="49">
        <f>T17*$X$4</f>
        <v/>
      </c>
      <c r="Y17" s="50">
        <f>M17</f>
        <v/>
      </c>
      <c r="Z17" s="9" t="n"/>
      <c r="AA17" s="9" t="n"/>
      <c r="AB17" s="9" t="n"/>
      <c r="AC17" s="51">
        <f t="array" ref="AC17">IF(I17&gt;0,VLOOKUP(Y17&amp;$P$88&amp;$P$89&amp;$P$90,Variáveis!$O$2:$S$300&amp;Variáveis!$P$2:$T$300&amp;Variáveis!$Q$2:$U$300&amp;Variáveis!$R$2:$V$300,5,FALSE),0)</f>
        <v/>
      </c>
      <c r="AD17" s="52">
        <f>T17*AC17</f>
        <v/>
      </c>
      <c r="AE17" s="53">
        <f>IF(AB17="não",((V17/(1-VLOOKUP(AA17,Variáveis!$AK$3:$AN$29,4,FALSE)))*VLOOKUP(AA17,Variáveis!$AK$3:$AN$29,4,FALSE))-AD17,0)</f>
        <v/>
      </c>
      <c r="AF17" s="53">
        <f>T17*$AF$4</f>
        <v/>
      </c>
      <c r="AG17" s="53">
        <f>IF(AB17="SIM","Cliente pode pagar DIFA na entrada", )</f>
        <v/>
      </c>
      <c r="AH17" s="54" t="n"/>
      <c r="AI17" s="53">
        <f>IF(K17="SIM",(J17*$F$102),J17)</f>
        <v/>
      </c>
      <c r="AJ17" s="53">
        <f>IF(L17="SIM",(AI17*$F$101),AI17)</f>
        <v/>
      </c>
      <c r="AK17" s="53">
        <f>AJ17-AS17</f>
        <v/>
      </c>
      <c r="AL17" s="53">
        <f>AJ17*I17</f>
        <v/>
      </c>
      <c r="AM17" s="53">
        <f>AK17*I17</f>
        <v/>
      </c>
      <c r="AN17" s="53">
        <f>AK17-AP17-AQ17</f>
        <v/>
      </c>
      <c r="AO17" s="53">
        <f>AN17*I17</f>
        <v/>
      </c>
      <c r="AP17" s="53">
        <f>$AP$4*AK17</f>
        <v/>
      </c>
      <c r="AQ17" s="53">
        <f>$AQ$4*AK17</f>
        <v/>
      </c>
      <c r="AR17" s="51">
        <f t="array" ref="AR17">VLOOKUP(M17&amp;N17&amp;O17&amp;P17,Variáveis!$A$2:$E$240&amp;Variáveis!$B$2:$F$240&amp;Variáveis!$C$2:$G$240&amp;Variáveis!$D$2:$H$240,5,FALSE)</f>
        <v/>
      </c>
      <c r="AS17" s="53">
        <f>((AJ17*(1-AR17))*AR17)</f>
        <v/>
      </c>
      <c r="AT17" s="53">
        <f>(((J17+(J17*AU17))*0.18)-(J17*AR17))</f>
        <v/>
      </c>
      <c r="AU17" s="55">
        <f>(((1+AV17)*(1-AR17))/(1-0.18)-1)</f>
        <v/>
      </c>
      <c r="AV17" s="55">
        <f>IF(BB17&gt;0,BB17,IF(BA17&gt;0,BA17,IF(AZ17&gt;0,AZ17,IF(AY17&gt;0,AY17,IF(AX17&gt;0,AX17)))))/100</f>
        <v/>
      </c>
      <c r="AW17" s="56">
        <f>VALUE(LEFT(G17,4))</f>
        <v/>
      </c>
      <c r="AX17" s="56">
        <f>VALUE(IFERROR(VLOOKUP(VALUE(LEFT(G17,4)),ST!$C$4:$E$300,3,FALSE),"0"))</f>
        <v/>
      </c>
      <c r="AY17" s="56">
        <f>VALUE(IFERROR(VLOOKUP(VALUE(LEFT(G17,5)),ST!$C$4:$E$300,3,FALSE),"0"))</f>
        <v/>
      </c>
      <c r="AZ17" s="56">
        <f>VALUE(IFERROR(VLOOKUP(VALUE(LEFT(G17,6)),ST!$C$4:$E$300,3,FALSE),"0"))</f>
        <v/>
      </c>
      <c r="BA17" s="56">
        <f>VALUE(IFERROR(VLOOKUP(VALUE(LEFT(G17,7)),ST!$C$4:$E$300,3,FALSE),"0"))</f>
        <v/>
      </c>
      <c r="BB17" s="56">
        <f>VALUE(IFERROR(VLOOKUP(G17,ST!$C$4:$E$400,3,FALSE),"0"))</f>
        <v/>
      </c>
      <c r="BC17" s="57">
        <f>IF(VLOOKUP(AW17,ST!$C$4:$F$298,4,FALSE)&lt;&gt;0,VLOOKUP(AW17,ST!$C$4:$F$298,4,FALSE),VLOOKUP(G17,ST!$C$4:$F$298,4,FALSE))</f>
        <v/>
      </c>
      <c r="BD17" s="57">
        <f>IF(O17="SC","Desconsiderar coluna ICMS ST",IF(O17="PR","Haverá ST", ))</f>
        <v/>
      </c>
      <c r="BE17" s="53">
        <f>W17</f>
        <v/>
      </c>
      <c r="BF17" s="53">
        <f>X17</f>
        <v/>
      </c>
      <c r="BG17" s="53">
        <f>AD17-AS17</f>
        <v/>
      </c>
      <c r="BH17" s="51">
        <f>$W$4+$X$4+AC17+$BJ$4+0.07</f>
        <v/>
      </c>
      <c r="BI17" s="53">
        <f>IF(BD17="Haverá ST",AJ17+AS17+AT17,AJ17+AS17)</f>
        <v/>
      </c>
      <c r="BJ17" s="53">
        <f>T17*$BJ$4</f>
        <v/>
      </c>
      <c r="BK17" s="53">
        <f>T17*$BK$4</f>
        <v/>
      </c>
      <c r="BL17" s="53">
        <f>BE17+BF17+AO17+BJ17+BK17+AD17</f>
        <v/>
      </c>
      <c r="BM17" s="53">
        <f>(T17-BL17)</f>
        <v/>
      </c>
    </row>
    <row r="18" ht="15.75" customHeight="1" s="218">
      <c r="A18" s="58">
        <f>A17+1</f>
        <v/>
      </c>
      <c r="B18" s="36" t="n"/>
      <c r="C18" s="36" t="n"/>
      <c r="D18" s="36" t="n"/>
      <c r="E18" s="70" t="n"/>
      <c r="F18" s="69" t="inlineStr">
        <is>
          <t>SUB ITEM 3.4</t>
        </is>
      </c>
      <c r="G18" s="61" t="inlineStr">
        <is>
          <t>8517.70.29</t>
        </is>
      </c>
      <c r="H18" s="62" t="inlineStr">
        <is>
          <t>UNID</t>
        </is>
      </c>
      <c r="I18" s="63">
        <f>I13</f>
        <v/>
      </c>
      <c r="J18" s="68" t="n">
        <v>9</v>
      </c>
      <c r="K18" s="64" t="inlineStr">
        <is>
          <t>NÃO</t>
        </is>
      </c>
      <c r="L18" s="65" t="inlineStr">
        <is>
          <t>NÃO</t>
        </is>
      </c>
      <c r="M18" s="65" t="inlineStr">
        <is>
          <t>NÃO</t>
        </is>
      </c>
      <c r="N18" s="66" t="inlineStr">
        <is>
          <t>OUTRO</t>
        </is>
      </c>
      <c r="O18" s="66" t="inlineStr">
        <is>
          <t>SC</t>
        </is>
      </c>
      <c r="P18" s="66" t="inlineStr">
        <is>
          <t>NÃO</t>
        </is>
      </c>
      <c r="Q18" s="46">
        <f>$F$97</f>
        <v/>
      </c>
      <c r="R18" s="46">
        <f>$F$98</f>
        <v/>
      </c>
      <c r="S18" s="48">
        <f>U18-(U18*R18)</f>
        <v/>
      </c>
      <c r="T18" s="48">
        <f>S18*I18</f>
        <v/>
      </c>
      <c r="U18" s="48">
        <f>(AN18)/(1-(BH18+Q18))</f>
        <v/>
      </c>
      <c r="V18" s="48">
        <f>U18*I18</f>
        <v/>
      </c>
      <c r="W18" s="49">
        <f>T18*$W$4</f>
        <v/>
      </c>
      <c r="X18" s="49">
        <f>T18*$X$4</f>
        <v/>
      </c>
      <c r="Y18" s="50">
        <f>M18</f>
        <v/>
      </c>
      <c r="Z18" s="9" t="n"/>
      <c r="AA18" s="9" t="n"/>
      <c r="AB18" s="9" t="n"/>
      <c r="AC18" s="51">
        <f t="array" ref="AC18">IF(I18&gt;0,VLOOKUP(Y18&amp;$P$88&amp;$P$89&amp;$P$90,Variáveis!$O$2:$S$300&amp;Variáveis!$P$2:$T$300&amp;Variáveis!$Q$2:$U$300&amp;Variáveis!$R$2:$V$300,5,FALSE),0)</f>
        <v/>
      </c>
      <c r="AD18" s="52">
        <f>T18*AC18</f>
        <v/>
      </c>
      <c r="AE18" s="53">
        <f>IF(AB18="não",((V18/(1-VLOOKUP(AA18,Variáveis!$AK$3:$AN$29,4,FALSE)))*VLOOKUP(AA18,Variáveis!$AK$3:$AN$29,4,FALSE))-AD18,0)</f>
        <v/>
      </c>
      <c r="AF18" s="53">
        <f>T18*$AF$4</f>
        <v/>
      </c>
      <c r="AG18" s="53">
        <f>IF(AB18="SIM","Cliente pode pagar DIFA na entrada", )</f>
        <v/>
      </c>
      <c r="AH18" s="54" t="n"/>
      <c r="AI18" s="53">
        <f>IF(K18="SIM",(J18*$F$102),J18)</f>
        <v/>
      </c>
      <c r="AJ18" s="53">
        <f>IF(L18="SIM",(AI18*$F$101),AI18)</f>
        <v/>
      </c>
      <c r="AK18" s="53">
        <f>AJ18-AS18</f>
        <v/>
      </c>
      <c r="AL18" s="53">
        <f>AJ18*I18</f>
        <v/>
      </c>
      <c r="AM18" s="53">
        <f>AK18*I18</f>
        <v/>
      </c>
      <c r="AN18" s="53">
        <f>AK18-AP18-AQ18</f>
        <v/>
      </c>
      <c r="AO18" s="53">
        <f>AN18*I18</f>
        <v/>
      </c>
      <c r="AP18" s="53">
        <f>$AP$4*AK18</f>
        <v/>
      </c>
      <c r="AQ18" s="53">
        <f>$AQ$4*AK18</f>
        <v/>
      </c>
      <c r="AR18" s="51">
        <f t="array" ref="AR18">VLOOKUP(M18&amp;N18&amp;O18&amp;P18,Variáveis!$A$2:$E$240&amp;Variáveis!$B$2:$F$240&amp;Variáveis!$C$2:$G$240&amp;Variáveis!$D$2:$H$240,5,FALSE)</f>
        <v/>
      </c>
      <c r="AS18" s="53">
        <f>((AJ18*(1-AR18))*AR18)</f>
        <v/>
      </c>
      <c r="AT18" s="53">
        <f>(((J18+(J18*AU18))*0.18)-(J18*AR18))</f>
        <v/>
      </c>
      <c r="AU18" s="55">
        <f>(((1+AV18)*(1-AR18))/(1-0.18)-1)</f>
        <v/>
      </c>
      <c r="AV18" s="55">
        <f>IF(BB18&gt;0,BB18,IF(BA18&gt;0,BA18,IF(AZ18&gt;0,AZ18,IF(AY18&gt;0,AY18,IF(AX18&gt;0,AX18)))))/100</f>
        <v/>
      </c>
      <c r="AW18" s="56">
        <f>VALUE(LEFT(G18,4))</f>
        <v/>
      </c>
      <c r="AX18" s="56">
        <f>VALUE(IFERROR(VLOOKUP(VALUE(LEFT(G18,4)),ST!$C$4:$E$300,3,FALSE),"0"))</f>
        <v/>
      </c>
      <c r="AY18" s="56">
        <f>VALUE(IFERROR(VLOOKUP(VALUE(LEFT(G18,5)),ST!$C$4:$E$300,3,FALSE),"0"))</f>
        <v/>
      </c>
      <c r="AZ18" s="56">
        <f>VALUE(IFERROR(VLOOKUP(VALUE(LEFT(G18,6)),ST!$C$4:$E$300,3,FALSE),"0"))</f>
        <v/>
      </c>
      <c r="BA18" s="56">
        <f>VALUE(IFERROR(VLOOKUP(VALUE(LEFT(G18,7)),ST!$C$4:$E$300,3,FALSE),"0"))</f>
        <v/>
      </c>
      <c r="BB18" s="56">
        <f>VALUE(IFERROR(VLOOKUP(G18,ST!$C$4:$E$400,3,FALSE),"0"))</f>
        <v/>
      </c>
      <c r="BC18" s="57">
        <f>IF(VLOOKUP(AW18,ST!$C$4:$F$298,4,FALSE)&lt;&gt;0,VLOOKUP(AW18,ST!$C$4:$F$298,4,FALSE),VLOOKUP(G18,ST!$C$4:$F$298,4,FALSE))</f>
        <v/>
      </c>
      <c r="BD18" s="57">
        <f>IF(O18="SC","Desconsiderar coluna ICMS ST",IF(O18="PR","Haverá ST", ))</f>
        <v/>
      </c>
      <c r="BE18" s="53">
        <f>W18</f>
        <v/>
      </c>
      <c r="BF18" s="53">
        <f>X18</f>
        <v/>
      </c>
      <c r="BG18" s="53">
        <f>AD18-AS18</f>
        <v/>
      </c>
      <c r="BH18" s="51">
        <f>$W$4+$X$4+AC18+$BJ$4+0.07</f>
        <v/>
      </c>
      <c r="BI18" s="53">
        <f>IF(BD18="Haverá ST",AJ18+AS18+AT18,AJ18+AS18)</f>
        <v/>
      </c>
      <c r="BJ18" s="53">
        <f>T18*$BJ$4</f>
        <v/>
      </c>
      <c r="BK18" s="53">
        <f>T18*$BK$4</f>
        <v/>
      </c>
      <c r="BL18" s="53">
        <f>BE18+BF18+AO18+BJ18+BK18+AD18</f>
        <v/>
      </c>
      <c r="BM18" s="53">
        <f>(T18-BL18)</f>
        <v/>
      </c>
    </row>
    <row r="19" ht="15.75" customHeight="1" s="218">
      <c r="A19" s="58">
        <f>A18+1</f>
        <v/>
      </c>
      <c r="B19" s="36" t="n"/>
      <c r="C19" s="36" t="n"/>
      <c r="D19" s="36" t="n"/>
      <c r="E19" s="70" t="n"/>
      <c r="F19" s="69" t="inlineStr">
        <is>
          <t>SUB ITEM 3.5</t>
        </is>
      </c>
      <c r="G19" s="61" t="inlineStr">
        <is>
          <t>8543.70.99</t>
        </is>
      </c>
      <c r="H19" s="62" t="inlineStr">
        <is>
          <t>UNID</t>
        </is>
      </c>
      <c r="I19" s="63">
        <f>I13</f>
        <v/>
      </c>
      <c r="J19" s="68" t="n">
        <v>10</v>
      </c>
      <c r="K19" s="64" t="inlineStr">
        <is>
          <t>NÃO</t>
        </is>
      </c>
      <c r="L19" s="65" t="inlineStr">
        <is>
          <t>NÃO</t>
        </is>
      </c>
      <c r="M19" s="65" t="inlineStr">
        <is>
          <t>SIM</t>
        </is>
      </c>
      <c r="N19" s="66" t="inlineStr">
        <is>
          <t>OUTRO</t>
        </is>
      </c>
      <c r="O19" s="66" t="inlineStr">
        <is>
          <t>SC</t>
        </is>
      </c>
      <c r="P19" s="66" t="inlineStr">
        <is>
          <t>NÃO</t>
        </is>
      </c>
      <c r="Q19" s="46">
        <f>$F$97</f>
        <v/>
      </c>
      <c r="R19" s="46">
        <f>$F$98</f>
        <v/>
      </c>
      <c r="S19" s="48">
        <f>U19-(U19*R19)</f>
        <v/>
      </c>
      <c r="T19" s="48">
        <f>S19*I19</f>
        <v/>
      </c>
      <c r="U19" s="48">
        <f>(AN19)/(1-(BH19+Q19))</f>
        <v/>
      </c>
      <c r="V19" s="48">
        <f>U19*I19</f>
        <v/>
      </c>
      <c r="W19" s="49">
        <f>T19*$W$4</f>
        <v/>
      </c>
      <c r="X19" s="49">
        <f>T19*$X$4</f>
        <v/>
      </c>
      <c r="Y19" s="50">
        <f>M19</f>
        <v/>
      </c>
      <c r="Z19" s="9" t="n"/>
      <c r="AA19" s="9" t="n"/>
      <c r="AB19" s="9" t="n"/>
      <c r="AC19" s="51">
        <f t="array" ref="AC19">IF(I19&gt;0,VLOOKUP(Y19&amp;$P$88&amp;$P$89&amp;$P$90,Variáveis!$O$2:$S$300&amp;Variáveis!$P$2:$T$300&amp;Variáveis!$Q$2:$U$300&amp;Variáveis!$R$2:$V$300,5,FALSE),0)</f>
        <v/>
      </c>
      <c r="AD19" s="52">
        <f>T19*AC19</f>
        <v/>
      </c>
      <c r="AE19" s="53">
        <f>IF(AB19="não",((V19/(1-VLOOKUP(AA19,Variáveis!$AK$3:$AN$29,4,FALSE)))*VLOOKUP(AA19,Variáveis!$AK$3:$AN$29,4,FALSE))-AD19,0)</f>
        <v/>
      </c>
      <c r="AF19" s="53">
        <f>T19*$AF$4</f>
        <v/>
      </c>
      <c r="AG19" s="53">
        <f>IF(AB19="SIM","Cliente pode pagar DIFA na entrada", )</f>
        <v/>
      </c>
      <c r="AH19" s="54" t="n"/>
      <c r="AI19" s="53">
        <f>IF(K19="SIM",(J19*$F$102),J19)</f>
        <v/>
      </c>
      <c r="AJ19" s="53">
        <f>IF(L19="SIM",(AI19*$F$101),AI19)</f>
        <v/>
      </c>
      <c r="AK19" s="53">
        <f>AJ19-AS19</f>
        <v/>
      </c>
      <c r="AL19" s="53">
        <f>AJ19*I19</f>
        <v/>
      </c>
      <c r="AM19" s="53">
        <f>AK19*I19</f>
        <v/>
      </c>
      <c r="AN19" s="53">
        <f>AK19-AP19-AQ19</f>
        <v/>
      </c>
      <c r="AO19" s="53">
        <f>AN19*I19</f>
        <v/>
      </c>
      <c r="AP19" s="53">
        <f>$AP$4*AK19</f>
        <v/>
      </c>
      <c r="AQ19" s="53">
        <f>$AQ$4*AK19</f>
        <v/>
      </c>
      <c r="AR19" s="51">
        <f t="array" ref="AR19">VLOOKUP(M19&amp;N19&amp;O19&amp;P19,Variáveis!$A$2:$E$240&amp;Variáveis!$B$2:$F$240&amp;Variáveis!$C$2:$G$240&amp;Variáveis!$D$2:$H$240,5,FALSE)</f>
        <v/>
      </c>
      <c r="AS19" s="53">
        <f>((AJ19*(1-AR19))*AR19)</f>
        <v/>
      </c>
      <c r="AT19" s="53">
        <f>(((J19+(J19*AU19))*0.18)-(J19*AR19))</f>
        <v/>
      </c>
      <c r="AU19" s="55">
        <f>(((1+AV19)*(1-AR19))/(1-0.18)-1)</f>
        <v/>
      </c>
      <c r="AV19" s="55">
        <f>IF(BB19&gt;0,BB19,IF(BA19&gt;0,BA19,IF(AZ19&gt;0,AZ19,IF(AY19&gt;0,AY19,IF(AX19&gt;0,AX19)))))/100</f>
        <v/>
      </c>
      <c r="AW19" s="56">
        <f>VALUE(LEFT(G19,4))</f>
        <v/>
      </c>
      <c r="AX19" s="56">
        <f>VALUE(IFERROR(VLOOKUP(VALUE(LEFT(G19,4)),ST!$C$4:$E$300,3,FALSE),"0"))</f>
        <v/>
      </c>
      <c r="AY19" s="56">
        <f>VALUE(IFERROR(VLOOKUP(VALUE(LEFT(G19,5)),ST!$C$4:$E$300,3,FALSE),"0"))</f>
        <v/>
      </c>
      <c r="AZ19" s="56">
        <f>VALUE(IFERROR(VLOOKUP(VALUE(LEFT(G19,6)),ST!$C$4:$E$300,3,FALSE),"0"))</f>
        <v/>
      </c>
      <c r="BA19" s="56">
        <f>VALUE(IFERROR(VLOOKUP(VALUE(LEFT(G19,7)),ST!$C$4:$E$300,3,FALSE),"0"))</f>
        <v/>
      </c>
      <c r="BB19" s="56">
        <f>VALUE(IFERROR(VLOOKUP(G19,ST!$C$4:$E$400,3,FALSE),"0"))</f>
        <v/>
      </c>
      <c r="BC19" s="57">
        <f>IF(VLOOKUP(AW19,ST!$C$4:$F$298,4,FALSE)&lt;&gt;0,VLOOKUP(AW19,ST!$C$4:$F$298,4,FALSE),VLOOKUP(G19,ST!$C$4:$F$298,4,FALSE))</f>
        <v/>
      </c>
      <c r="BD19" s="57">
        <f>IF(O19="SC","Desconsiderar coluna ICMS ST",IF(O19="PR","Haverá ST", ))</f>
        <v/>
      </c>
      <c r="BE19" s="53">
        <f>W19</f>
        <v/>
      </c>
      <c r="BF19" s="53">
        <f>X19</f>
        <v/>
      </c>
      <c r="BG19" s="53">
        <f>AD19-AS19</f>
        <v/>
      </c>
      <c r="BH19" s="51">
        <f>$W$4+$X$4+AC19+$BJ$4+0.07</f>
        <v/>
      </c>
      <c r="BI19" s="53">
        <f>IF(BD19="Haverá ST",AJ19+AS19+AT19,AJ19+AS19)</f>
        <v/>
      </c>
      <c r="BJ19" s="53">
        <f>T19*$BJ$4</f>
        <v/>
      </c>
      <c r="BK19" s="53">
        <f>T19*$BK$4</f>
        <v/>
      </c>
      <c r="BL19" s="53">
        <f>BE19+BF19+AO19+BJ19+BK19+AD19</f>
        <v/>
      </c>
      <c r="BM19" s="53">
        <f>(T19-BL19)</f>
        <v/>
      </c>
    </row>
    <row r="20" ht="15.75" customHeight="1" s="218">
      <c r="A20" s="58">
        <f>A19+1</f>
        <v/>
      </c>
      <c r="B20" s="36" t="n"/>
      <c r="C20" s="36" t="n"/>
      <c r="D20" s="36" t="n"/>
      <c r="E20" s="70" t="n"/>
      <c r="F20" s="69" t="inlineStr">
        <is>
          <t>SUB ITEM 3.6</t>
        </is>
      </c>
      <c r="G20" s="61" t="inlineStr">
        <is>
          <t>8543.70.99</t>
        </is>
      </c>
      <c r="H20" s="62" t="inlineStr">
        <is>
          <t>UNID</t>
        </is>
      </c>
      <c r="I20" s="63" t="n">
        <v>1</v>
      </c>
      <c r="J20" s="68" t="n">
        <v>11</v>
      </c>
      <c r="K20" s="64" t="inlineStr">
        <is>
          <t>NÃO</t>
        </is>
      </c>
      <c r="L20" s="65" t="inlineStr">
        <is>
          <t>NÃO</t>
        </is>
      </c>
      <c r="M20" s="65" t="inlineStr">
        <is>
          <t>NÃO</t>
        </is>
      </c>
      <c r="N20" s="66" t="inlineStr">
        <is>
          <t>OUTRO</t>
        </is>
      </c>
      <c r="O20" s="66" t="inlineStr">
        <is>
          <t>SC</t>
        </is>
      </c>
      <c r="P20" s="66" t="inlineStr">
        <is>
          <t>NÃO</t>
        </is>
      </c>
      <c r="Q20" s="46">
        <f>$F$97</f>
        <v/>
      </c>
      <c r="R20" s="46">
        <f>$F$98</f>
        <v/>
      </c>
      <c r="S20" s="48">
        <f>U20-(U20*R20)</f>
        <v/>
      </c>
      <c r="T20" s="48">
        <f>S20*I20</f>
        <v/>
      </c>
      <c r="U20" s="48">
        <f>(AN20)/(1-(BH20+Q20))</f>
        <v/>
      </c>
      <c r="V20" s="48">
        <f>U20*I20</f>
        <v/>
      </c>
      <c r="W20" s="49">
        <f>T20*$W$4</f>
        <v/>
      </c>
      <c r="X20" s="49">
        <f>T20*$X$4</f>
        <v/>
      </c>
      <c r="Y20" s="50">
        <f>M20</f>
        <v/>
      </c>
      <c r="Z20" s="9" t="n"/>
      <c r="AA20" s="9" t="n"/>
      <c r="AB20" s="9" t="n"/>
      <c r="AC20" s="51">
        <f t="array" ref="AC20">IF(I20&gt;0,VLOOKUP(Y20&amp;$P$88&amp;$P$89&amp;$P$90,Variáveis!$O$2:$S$300&amp;Variáveis!$P$2:$T$300&amp;Variáveis!$Q$2:$U$300&amp;Variáveis!$R$2:$V$300,5,FALSE),0)</f>
        <v/>
      </c>
      <c r="AD20" s="52">
        <f>T20*AC20</f>
        <v/>
      </c>
      <c r="AE20" s="53">
        <f>IF(AB20="não",((V20/(1-VLOOKUP(AA20,Variáveis!$AK$3:$AN$29,4,FALSE)))*VLOOKUP(AA20,Variáveis!$AK$3:$AN$29,4,FALSE))-AD20,0)</f>
        <v/>
      </c>
      <c r="AF20" s="53">
        <f>T20*$AF$4</f>
        <v/>
      </c>
      <c r="AG20" s="53">
        <f>IF(AB20="SIM","Cliente pode pagar DIFA na entrada", )</f>
        <v/>
      </c>
      <c r="AH20" s="54" t="n"/>
      <c r="AI20" s="53">
        <f>IF(K20="SIM",(J20*$F$102),J20)</f>
        <v/>
      </c>
      <c r="AJ20" s="53">
        <f>IF(L20="SIM",(AI20*$F$101),AI20)</f>
        <v/>
      </c>
      <c r="AK20" s="53">
        <f>AJ20-AS20</f>
        <v/>
      </c>
      <c r="AL20" s="53">
        <f>AJ20*I20</f>
        <v/>
      </c>
      <c r="AM20" s="53">
        <f>AK20*I20</f>
        <v/>
      </c>
      <c r="AN20" s="53">
        <f>AK20-AP20-AQ20</f>
        <v/>
      </c>
      <c r="AO20" s="53">
        <f>AN20*I20</f>
        <v/>
      </c>
      <c r="AP20" s="53">
        <f>$AP$4*AK20</f>
        <v/>
      </c>
      <c r="AQ20" s="53">
        <f>$AQ$4*AK20</f>
        <v/>
      </c>
      <c r="AR20" s="51">
        <f t="array" ref="AR20">VLOOKUP(M20&amp;N20&amp;O20&amp;P20,Variáveis!$A$2:$E$240&amp;Variáveis!$B$2:$F$240&amp;Variáveis!$C$2:$G$240&amp;Variáveis!$D$2:$H$240,5,FALSE)</f>
        <v/>
      </c>
      <c r="AS20" s="53">
        <f>((AJ20*(1-AR20))*AR20)</f>
        <v/>
      </c>
      <c r="AT20" s="53">
        <f>(((J20+(J20*AU20))*0.18)-(J20*AR20))</f>
        <v/>
      </c>
      <c r="AU20" s="55">
        <f>(((1+AV20)*(1-AR20))/(1-0.18)-1)</f>
        <v/>
      </c>
      <c r="AV20" s="55">
        <f>IF(BB20&gt;0,BB20,IF(BA20&gt;0,BA20,IF(AZ20&gt;0,AZ20,IF(AY20&gt;0,AY20,IF(AX20&gt;0,AX20)))))/100</f>
        <v/>
      </c>
      <c r="AW20" s="56">
        <f>VALUE(LEFT(G20,4))</f>
        <v/>
      </c>
      <c r="AX20" s="56">
        <f>VALUE(IFERROR(VLOOKUP(VALUE(LEFT(G20,4)),ST!$C$4:$E$300,3,FALSE),"0"))</f>
        <v/>
      </c>
      <c r="AY20" s="56">
        <f>VALUE(IFERROR(VLOOKUP(VALUE(LEFT(G20,5)),ST!$C$4:$E$300,3,FALSE),"0"))</f>
        <v/>
      </c>
      <c r="AZ20" s="56">
        <f>VALUE(IFERROR(VLOOKUP(VALUE(LEFT(G20,6)),ST!$C$4:$E$300,3,FALSE),"0"))</f>
        <v/>
      </c>
      <c r="BA20" s="56">
        <f>VALUE(IFERROR(VLOOKUP(VALUE(LEFT(G20,7)),ST!$C$4:$E$300,3,FALSE),"0"))</f>
        <v/>
      </c>
      <c r="BB20" s="56">
        <f>VALUE(IFERROR(VLOOKUP(G20,ST!$C$4:$E$400,3,FALSE),"0"))</f>
        <v/>
      </c>
      <c r="BC20" s="57">
        <f>IF(VLOOKUP(AW20,ST!$C$4:$F$298,4,FALSE)&lt;&gt;0,VLOOKUP(AW20,ST!$C$4:$F$298,4,FALSE),VLOOKUP(G20,ST!$C$4:$F$298,4,FALSE))</f>
        <v/>
      </c>
      <c r="BD20" s="57">
        <f>IF(O20="SC","Desconsiderar coluna ICMS ST",IF(O20="PR","Haverá ST", ))</f>
        <v/>
      </c>
      <c r="BE20" s="53">
        <f>W20</f>
        <v/>
      </c>
      <c r="BF20" s="53">
        <f>X20</f>
        <v/>
      </c>
      <c r="BG20" s="53">
        <f>AD20-AS20</f>
        <v/>
      </c>
      <c r="BH20" s="51">
        <f>$W$4+$X$4+AC20+$BJ$4+0.07</f>
        <v/>
      </c>
      <c r="BI20" s="53">
        <f>IF(BD20="Haverá ST",AJ20+AS20+AT20,AJ20+AS20)</f>
        <v/>
      </c>
      <c r="BJ20" s="53">
        <f>T20*$BJ$4</f>
        <v/>
      </c>
      <c r="BK20" s="53">
        <f>T20*$BK$4</f>
        <v/>
      </c>
      <c r="BL20" s="53">
        <f>BE20+BF20+AO20+BJ20+BK20+AD20</f>
        <v/>
      </c>
      <c r="BM20" s="53">
        <f>(T20-BL20)</f>
        <v/>
      </c>
    </row>
    <row r="21" ht="15.75" customHeight="1" s="218">
      <c r="A21" s="58">
        <f>A20+1</f>
        <v/>
      </c>
      <c r="B21" s="36" t="n"/>
      <c r="C21" s="36" t="n"/>
      <c r="D21" s="36" t="n"/>
      <c r="E21" s="70" t="n"/>
      <c r="F21" s="69" t="inlineStr">
        <is>
          <t>SUB ITEM 3.7</t>
        </is>
      </c>
      <c r="G21" s="61" t="inlineStr">
        <is>
          <t>8544.42.00</t>
        </is>
      </c>
      <c r="H21" s="62" t="inlineStr">
        <is>
          <t>UNID</t>
        </is>
      </c>
      <c r="I21" s="63">
        <f>I13</f>
        <v/>
      </c>
      <c r="J21" s="68" t="n">
        <v>12</v>
      </c>
      <c r="K21" s="64" t="inlineStr">
        <is>
          <t>NÃO</t>
        </is>
      </c>
      <c r="L21" s="65" t="inlineStr">
        <is>
          <t>NÃO</t>
        </is>
      </c>
      <c r="M21" s="65" t="inlineStr">
        <is>
          <t>NÃO</t>
        </is>
      </c>
      <c r="N21" s="66" t="inlineStr">
        <is>
          <t>OUTRO</t>
        </is>
      </c>
      <c r="O21" s="66" t="inlineStr">
        <is>
          <t>SC</t>
        </is>
      </c>
      <c r="P21" s="66" t="inlineStr">
        <is>
          <t>NÃO</t>
        </is>
      </c>
      <c r="Q21" s="46">
        <f>$F$97</f>
        <v/>
      </c>
      <c r="R21" s="46">
        <f>$F$98</f>
        <v/>
      </c>
      <c r="S21" s="48">
        <f>U21-(U21*R21)</f>
        <v/>
      </c>
      <c r="T21" s="48">
        <f>S21*I21</f>
        <v/>
      </c>
      <c r="U21" s="48">
        <f>(AN21)/(1-(BH21+Q21))</f>
        <v/>
      </c>
      <c r="V21" s="48">
        <f>U21*I21</f>
        <v/>
      </c>
      <c r="W21" s="49">
        <f>T21*$W$4</f>
        <v/>
      </c>
      <c r="X21" s="49">
        <f>T21*$X$4</f>
        <v/>
      </c>
      <c r="Y21" s="50">
        <f>M21</f>
        <v/>
      </c>
      <c r="Z21" s="9" t="n"/>
      <c r="AA21" s="9" t="n"/>
      <c r="AB21" s="9" t="n"/>
      <c r="AC21" s="51">
        <f t="array" ref="AC21">IF(I21&gt;0,VLOOKUP(Y21&amp;$P$88&amp;$P$89&amp;$P$90,Variáveis!$O$2:$S$300&amp;Variáveis!$P$2:$T$300&amp;Variáveis!$Q$2:$U$300&amp;Variáveis!$R$2:$V$300,5,FALSE),0)</f>
        <v/>
      </c>
      <c r="AD21" s="52">
        <f>T21*AC21</f>
        <v/>
      </c>
      <c r="AE21" s="53">
        <f>IF(AB21="não",((V21/(1-VLOOKUP(AA21,Variáveis!$AK$3:$AN$29,4,FALSE)))*VLOOKUP(AA21,Variáveis!$AK$3:$AN$29,4,FALSE))-AD21,0)</f>
        <v/>
      </c>
      <c r="AF21" s="53">
        <f>T21*$AF$4</f>
        <v/>
      </c>
      <c r="AG21" s="53">
        <f>IF(AB21="SIM","Cliente pode pagar DIFA na entrada", )</f>
        <v/>
      </c>
      <c r="AH21" s="54" t="n"/>
      <c r="AI21" s="53">
        <f>IF(K21="SIM",(J21*$F$102),J21)</f>
        <v/>
      </c>
      <c r="AJ21" s="53">
        <f>IF(L21="SIM",(AI21*$F$101),AI21)</f>
        <v/>
      </c>
      <c r="AK21" s="53">
        <f>AJ21-AS21</f>
        <v/>
      </c>
      <c r="AL21" s="53">
        <f>AJ21*I21</f>
        <v/>
      </c>
      <c r="AM21" s="53">
        <f>AK21*I21</f>
        <v/>
      </c>
      <c r="AN21" s="53">
        <f>AK21-AP21-AQ21</f>
        <v/>
      </c>
      <c r="AO21" s="53">
        <f>AN21*I21</f>
        <v/>
      </c>
      <c r="AP21" s="53">
        <f>$AP$4*AK21</f>
        <v/>
      </c>
      <c r="AQ21" s="53">
        <f>$AQ$4*AK21</f>
        <v/>
      </c>
      <c r="AR21" s="51">
        <f t="array" ref="AR21">VLOOKUP(M21&amp;N21&amp;O21&amp;P21,Variáveis!$A$2:$E$240&amp;Variáveis!$B$2:$F$240&amp;Variáveis!$C$2:$G$240&amp;Variáveis!$D$2:$H$240,5,FALSE)</f>
        <v/>
      </c>
      <c r="AS21" s="53">
        <f>((AJ21*(1-AR21))*AR21)</f>
        <v/>
      </c>
      <c r="AT21" s="53">
        <f>(((J21+(J21*AU21))*0.18)-(J21*AR21))</f>
        <v/>
      </c>
      <c r="AU21" s="55">
        <f>(((1+AV21)*(1-AR21))/(1-0.18)-1)</f>
        <v/>
      </c>
      <c r="AV21" s="55">
        <f>IF(BB21&gt;0,BB21,IF(BA21&gt;0,BA21,IF(AZ21&gt;0,AZ21,IF(AY21&gt;0,AY21,IF(AX21&gt;0,AX21)))))/100</f>
        <v/>
      </c>
      <c r="AW21" s="56">
        <f>VALUE(LEFT(G21,4))</f>
        <v/>
      </c>
      <c r="AX21" s="56">
        <f>VALUE(IFERROR(VLOOKUP(VALUE(LEFT(G21,4)),ST!$C$4:$E$300,3,FALSE),"0"))</f>
        <v/>
      </c>
      <c r="AY21" s="56">
        <f>VALUE(IFERROR(VLOOKUP(VALUE(LEFT(G21,5)),ST!$C$4:$E$300,3,FALSE),"0"))</f>
        <v/>
      </c>
      <c r="AZ21" s="56">
        <f>VALUE(IFERROR(VLOOKUP(VALUE(LEFT(G21,6)),ST!$C$4:$E$300,3,FALSE),"0"))</f>
        <v/>
      </c>
      <c r="BA21" s="56">
        <f>VALUE(IFERROR(VLOOKUP(VALUE(LEFT(G21,7)),ST!$C$4:$E$300,3,FALSE),"0"))</f>
        <v/>
      </c>
      <c r="BB21" s="56">
        <f>VALUE(IFERROR(VLOOKUP(G21,ST!$C$4:$E$400,3,FALSE),"0"))</f>
        <v/>
      </c>
      <c r="BC21" s="57">
        <f>IF(VLOOKUP(AW21,ST!$C$4:$F$298,4,FALSE)&lt;&gt;0,VLOOKUP(AW21,ST!$C$4:$F$298,4,FALSE),VLOOKUP(G21,ST!$C$4:$F$298,4,FALSE))</f>
        <v/>
      </c>
      <c r="BD21" s="57">
        <f>IF(O21="SC","Desconsiderar coluna ICMS ST",IF(O21="PR","Haverá ST", ))</f>
        <v/>
      </c>
      <c r="BE21" s="53">
        <f>W21</f>
        <v/>
      </c>
      <c r="BF21" s="53">
        <f>X21</f>
        <v/>
      </c>
      <c r="BG21" s="53">
        <f>AD21-AS21</f>
        <v/>
      </c>
      <c r="BH21" s="51">
        <f>$W$4+$X$4+AC21+$BJ$4+0.07</f>
        <v/>
      </c>
      <c r="BI21" s="53">
        <f>IF(BD21="Haverá ST",AJ21+AS21+AT21,AJ21+AS21)</f>
        <v/>
      </c>
      <c r="BJ21" s="53">
        <f>T21*$BJ$4</f>
        <v/>
      </c>
      <c r="BK21" s="53">
        <f>T21*$BK$4</f>
        <v/>
      </c>
      <c r="BL21" s="53">
        <f>BE21+BF21+AO21+BJ21+BK21+AD21</f>
        <v/>
      </c>
      <c r="BM21" s="53">
        <f>(T21-BL21)</f>
        <v/>
      </c>
    </row>
    <row r="22" ht="15.75" customHeight="1" s="218">
      <c r="A22" s="58">
        <f>A21+1</f>
        <v/>
      </c>
      <c r="B22" s="36" t="n"/>
      <c r="C22" s="36" t="n"/>
      <c r="D22" s="36" t="n"/>
      <c r="E22" s="70" t="n"/>
      <c r="F22" s="69" t="inlineStr">
        <is>
          <t>SUB ITEM 3.8</t>
        </is>
      </c>
      <c r="G22" s="61" t="inlineStr">
        <is>
          <t>7308.90.10</t>
        </is>
      </c>
      <c r="H22" s="62" t="inlineStr">
        <is>
          <t>UNID</t>
        </is>
      </c>
      <c r="I22" s="63">
        <f>I13</f>
        <v/>
      </c>
      <c r="J22" s="68" t="n">
        <v>13</v>
      </c>
      <c r="K22" s="64" t="inlineStr">
        <is>
          <t>NÃO</t>
        </is>
      </c>
      <c r="L22" s="65" t="inlineStr">
        <is>
          <t>NÃO</t>
        </is>
      </c>
      <c r="M22" s="65" t="inlineStr">
        <is>
          <t>NÃO</t>
        </is>
      </c>
      <c r="N22" s="66" t="inlineStr">
        <is>
          <t>OUTRO</t>
        </is>
      </c>
      <c r="O22" s="66" t="inlineStr">
        <is>
          <t>SC</t>
        </is>
      </c>
      <c r="P22" s="66" t="inlineStr">
        <is>
          <t>NÃO</t>
        </is>
      </c>
      <c r="Q22" s="46">
        <f>$F$97</f>
        <v/>
      </c>
      <c r="R22" s="46">
        <f>$F$98</f>
        <v/>
      </c>
      <c r="S22" s="48">
        <f>U22-(U22*R22)</f>
        <v/>
      </c>
      <c r="T22" s="48">
        <f>S22*I22</f>
        <v/>
      </c>
      <c r="U22" s="48">
        <f>(AN22)/(1-(BH22+Q22))</f>
        <v/>
      </c>
      <c r="V22" s="48">
        <f>U22*I22</f>
        <v/>
      </c>
      <c r="W22" s="49">
        <f>T22*$W$4</f>
        <v/>
      </c>
      <c r="X22" s="49">
        <f>T22*$X$4</f>
        <v/>
      </c>
      <c r="Y22" s="50">
        <f>M22</f>
        <v/>
      </c>
      <c r="Z22" s="9" t="n"/>
      <c r="AA22" s="9" t="n"/>
      <c r="AB22" s="9" t="n"/>
      <c r="AC22" s="51">
        <f t="array" ref="AC22">IF(I22&gt;0,VLOOKUP(Y22&amp;$P$88&amp;$P$89&amp;$P$90,Variáveis!$O$2:$S$300&amp;Variáveis!$P$2:$T$300&amp;Variáveis!$Q$2:$U$300&amp;Variáveis!$R$2:$V$300,5,FALSE),0)</f>
        <v/>
      </c>
      <c r="AD22" s="52">
        <f>T22*AC22</f>
        <v/>
      </c>
      <c r="AE22" s="53">
        <f>IF(AB22="não",((V22/(1-VLOOKUP(AA22,Variáveis!$AK$3:$AN$29,4,FALSE)))*VLOOKUP(AA22,Variáveis!$AK$3:$AN$29,4,FALSE))-AD22,0)</f>
        <v/>
      </c>
      <c r="AF22" s="53">
        <f>T22*$AF$4</f>
        <v/>
      </c>
      <c r="AG22" s="53">
        <f>IF(AB22="SIM","Cliente pode pagar DIFA na entrada", )</f>
        <v/>
      </c>
      <c r="AH22" s="54" t="n"/>
      <c r="AI22" s="53">
        <f>IF(K22="SIM",(J22*$F$102),J22)</f>
        <v/>
      </c>
      <c r="AJ22" s="53">
        <f>IF(L22="SIM",(AI22*$F$101),AI22)</f>
        <v/>
      </c>
      <c r="AK22" s="53">
        <f>AJ22-AS22</f>
        <v/>
      </c>
      <c r="AL22" s="53">
        <f>AJ22*I22</f>
        <v/>
      </c>
      <c r="AM22" s="53">
        <f>AK22*I22</f>
        <v/>
      </c>
      <c r="AN22" s="53">
        <f>AK22-AP22-AQ22</f>
        <v/>
      </c>
      <c r="AO22" s="53">
        <f>AN22*I22</f>
        <v/>
      </c>
      <c r="AP22" s="53">
        <f>$AP$4*AK22</f>
        <v/>
      </c>
      <c r="AQ22" s="53">
        <f>$AQ$4*AK22</f>
        <v/>
      </c>
      <c r="AR22" s="51">
        <f t="array" ref="AR22">VLOOKUP(M22&amp;N22&amp;O22&amp;P22,Variáveis!$A$2:$E$240&amp;Variáveis!$B$2:$F$240&amp;Variáveis!$C$2:$G$240&amp;Variáveis!$D$2:$H$240,5,FALSE)</f>
        <v/>
      </c>
      <c r="AS22" s="53">
        <f>((AJ22*(1-AR22))*AR22)</f>
        <v/>
      </c>
      <c r="AT22" s="53">
        <f>(((J22+(J22*AU22))*0.18)-(J22*AR22))</f>
        <v/>
      </c>
      <c r="AU22" s="55">
        <f>(((1+AV22)*(1-AR22))/(1-0.18)-1)</f>
        <v/>
      </c>
      <c r="AV22" s="55">
        <f>IF(BB22&gt;0,BB22,IF(BA22&gt;0,BA22,IF(AZ22&gt;0,AZ22,IF(AY22&gt;0,AY22,IF(AX22&gt;0,AX22)))))/100</f>
        <v/>
      </c>
      <c r="AW22" s="56">
        <f>VALUE(LEFT(G22,4))</f>
        <v/>
      </c>
      <c r="AX22" s="56">
        <f>VALUE(IFERROR(VLOOKUP(VALUE(LEFT(G22,4)),ST!$C$4:$E$300,3,FALSE),"0"))</f>
        <v/>
      </c>
      <c r="AY22" s="56">
        <f>VALUE(IFERROR(VLOOKUP(VALUE(LEFT(G22,5)),ST!$C$4:$E$300,3,FALSE),"0"))</f>
        <v/>
      </c>
      <c r="AZ22" s="56">
        <f>VALUE(IFERROR(VLOOKUP(VALUE(LEFT(G22,6)),ST!$C$4:$E$300,3,FALSE),"0"))</f>
        <v/>
      </c>
      <c r="BA22" s="56">
        <f>VALUE(IFERROR(VLOOKUP(VALUE(LEFT(G22,7)),ST!$C$4:$E$300,3,FALSE),"0"))</f>
        <v/>
      </c>
      <c r="BB22" s="56">
        <f>VALUE(IFERROR(VLOOKUP(G22,ST!$C$4:$E$400,3,FALSE),"0"))</f>
        <v/>
      </c>
      <c r="BC22" s="57">
        <f>IF(VLOOKUP(AW22,ST!$C$4:$F$298,4,FALSE)&lt;&gt;0,VLOOKUP(AW22,ST!$C$4:$F$298,4,FALSE),VLOOKUP(G22,ST!$C$4:$F$298,4,FALSE))</f>
        <v/>
      </c>
      <c r="BD22" s="57">
        <f>IF(O22="SC","Desconsiderar coluna ICMS ST",IF(O22="PR","Haverá ST", ))</f>
        <v/>
      </c>
      <c r="BE22" s="53">
        <f>W22</f>
        <v/>
      </c>
      <c r="BF22" s="53">
        <f>X22</f>
        <v/>
      </c>
      <c r="BG22" s="53">
        <f>AD22-AS22</f>
        <v/>
      </c>
      <c r="BH22" s="51">
        <f>$W$4+$X$4+AC22+$BJ$4+0.07</f>
        <v/>
      </c>
      <c r="BI22" s="53">
        <f>IF(BD22="Haverá ST",AJ22+AS22+AT22,AJ22+AS22)</f>
        <v/>
      </c>
      <c r="BJ22" s="53">
        <f>T22*$BJ$4</f>
        <v/>
      </c>
      <c r="BK22" s="53">
        <f>T22*$BK$4</f>
        <v/>
      </c>
      <c r="BL22" s="53">
        <f>BE22+BF22+AO22+BJ22+BK22+AD22</f>
        <v/>
      </c>
      <c r="BM22" s="53">
        <f>(T22-BL22)</f>
        <v/>
      </c>
    </row>
    <row r="23" ht="15.75" customHeight="1" s="218">
      <c r="A23" s="58">
        <f>A22+1</f>
        <v/>
      </c>
      <c r="B23" s="36" t="n"/>
      <c r="C23" s="36" t="n"/>
      <c r="D23" s="36" t="n"/>
      <c r="E23" s="70" t="n"/>
      <c r="F23" s="71" t="inlineStr">
        <is>
          <t>ITEM 4</t>
        </is>
      </c>
      <c r="G23" s="16" t="n"/>
      <c r="H23" s="36" t="n"/>
      <c r="I23" s="36" t="n">
        <v>0</v>
      </c>
      <c r="J23" s="72" t="n"/>
      <c r="K23" s="64" t="inlineStr">
        <is>
          <t>NÃO</t>
        </is>
      </c>
      <c r="L23" s="65" t="inlineStr">
        <is>
          <t>NÃO</t>
        </is>
      </c>
      <c r="M23" s="65" t="inlineStr">
        <is>
          <t>NÃO</t>
        </is>
      </c>
      <c r="N23" s="66" t="inlineStr">
        <is>
          <t>OUTRO</t>
        </is>
      </c>
      <c r="O23" s="66" t="inlineStr">
        <is>
          <t>SC</t>
        </is>
      </c>
      <c r="P23" s="66" t="inlineStr">
        <is>
          <t>NÃO</t>
        </is>
      </c>
      <c r="Q23" s="46">
        <f>$F$97</f>
        <v/>
      </c>
      <c r="R23" s="46">
        <f>$F$98</f>
        <v/>
      </c>
      <c r="S23" s="48">
        <f>U23-(U23*R23)</f>
        <v/>
      </c>
      <c r="T23" s="48">
        <f>S23*I23</f>
        <v/>
      </c>
      <c r="U23" s="48">
        <f>(AN23)/(1-(BH23+Q23))</f>
        <v/>
      </c>
      <c r="V23" s="48">
        <f>U23*I23</f>
        <v/>
      </c>
      <c r="W23" s="49">
        <f>T23*$W$4</f>
        <v/>
      </c>
      <c r="X23" s="49">
        <f>T23*$X$4</f>
        <v/>
      </c>
      <c r="Y23" s="50">
        <f>M23</f>
        <v/>
      </c>
      <c r="Z23" s="9" t="n"/>
      <c r="AA23" s="9" t="n"/>
      <c r="AB23" s="9" t="n"/>
      <c r="AC23" s="51">
        <f t="array" ref="AC23">IF(I23&gt;0,VLOOKUP(Y23&amp;$P$88&amp;$P$89&amp;$P$90,Variáveis!$O$2:$S$300&amp;Variáveis!$P$2:$T$300&amp;Variáveis!$Q$2:$U$300&amp;Variáveis!$R$2:$V$300,5,FALSE),0)</f>
        <v/>
      </c>
      <c r="AD23" s="52">
        <f>T23*AC23</f>
        <v/>
      </c>
      <c r="AE23" s="53">
        <f>IF(AB23="não",((V23/(1-VLOOKUP(AA23,Variáveis!$AK$3:$AN$29,4,FALSE)))*VLOOKUP(AA23,Variáveis!$AK$3:$AN$29,4,FALSE))-AD23,0)</f>
        <v/>
      </c>
      <c r="AF23" s="53">
        <f>T23*$AF$4</f>
        <v/>
      </c>
      <c r="AG23" s="53">
        <f>IF(AB23="SIM","Cliente pode pagar DIFA na entrada", )</f>
        <v/>
      </c>
      <c r="AH23" s="54" t="n"/>
      <c r="AI23" s="53">
        <f>IF(K23="SIM",(J23*$F$102),J23)</f>
        <v/>
      </c>
      <c r="AJ23" s="53">
        <f>IF(L23="SIM",(AI23*$F$101),AI23)</f>
        <v/>
      </c>
      <c r="AK23" s="53">
        <f>AJ23-AS23</f>
        <v/>
      </c>
      <c r="AL23" s="53">
        <f>AJ23*I23</f>
        <v/>
      </c>
      <c r="AM23" s="53">
        <f>AK23*I23</f>
        <v/>
      </c>
      <c r="AN23" s="53">
        <f>AK23-AP23-AQ23</f>
        <v/>
      </c>
      <c r="AO23" s="53">
        <f>AN23*I23</f>
        <v/>
      </c>
      <c r="AP23" s="53">
        <f>$AP$4*AK23</f>
        <v/>
      </c>
      <c r="AQ23" s="53">
        <f>$AQ$4*AK23</f>
        <v/>
      </c>
      <c r="AR23" s="51">
        <f t="array" ref="AR23">VLOOKUP(M23&amp;N23&amp;O23&amp;P23,Variáveis!$A$2:$E$240&amp;Variáveis!$B$2:$F$240&amp;Variáveis!$C$2:$G$240&amp;Variáveis!$D$2:$H$240,5,FALSE)</f>
        <v/>
      </c>
      <c r="AS23" s="53">
        <f>((AJ23*(1-AR23))*AR23)</f>
        <v/>
      </c>
      <c r="AT23" s="53">
        <f>(((J23+(J23*AU23))*0.18)-(J23*AR23))</f>
        <v/>
      </c>
      <c r="AU23" s="55">
        <f>(((1+AV23)*(1-AR23))/(1-0.18)-1)</f>
        <v/>
      </c>
      <c r="AV23" s="55">
        <f>IF(BB23&gt;0,BB23,IF(BA23&gt;0,BA23,IF(AZ23&gt;0,AZ23,IF(AY23&gt;0,AY23,IF(AX23&gt;0,AX23)))))/100</f>
        <v/>
      </c>
      <c r="AW23" s="56">
        <f>VALUE(LEFT(G23,4))</f>
        <v/>
      </c>
      <c r="AX23" s="56">
        <f>VALUE(IFERROR(VLOOKUP(VALUE(LEFT(G23,4)),ST!$C$4:$E$300,3,FALSE),"0"))</f>
        <v/>
      </c>
      <c r="AY23" s="56">
        <f>VALUE(IFERROR(VLOOKUP(VALUE(LEFT(G23,5)),ST!$C$4:$E$300,3,FALSE),"0"))</f>
        <v/>
      </c>
      <c r="AZ23" s="56">
        <f>VALUE(IFERROR(VLOOKUP(VALUE(LEFT(G23,6)),ST!$C$4:$E$300,3,FALSE),"0"))</f>
        <v/>
      </c>
      <c r="BA23" s="56">
        <f>VALUE(IFERROR(VLOOKUP(VALUE(LEFT(G23,7)),ST!$C$4:$E$300,3,FALSE),"0"))</f>
        <v/>
      </c>
      <c r="BB23" s="56">
        <f>VALUE(IFERROR(VLOOKUP(G23,ST!$C$4:$E$400,3,FALSE),"0"))</f>
        <v/>
      </c>
      <c r="BC23" s="57">
        <f>IF(VLOOKUP(AW23,ST!$C$4:$F$298,4,FALSE)&lt;&gt;0,VLOOKUP(AW23,ST!$C$4:$F$298,4,FALSE),VLOOKUP(G23,ST!$C$4:$F$298,4,FALSE))</f>
        <v/>
      </c>
      <c r="BD23" s="57">
        <f>IF(O23="SC","Desconsiderar coluna ICMS ST",IF(O23="PR","Haverá ST", ))</f>
        <v/>
      </c>
      <c r="BE23" s="53">
        <f>W23</f>
        <v/>
      </c>
      <c r="BF23" s="53">
        <f>X23</f>
        <v/>
      </c>
      <c r="BG23" s="53">
        <f>AD23-AS23</f>
        <v/>
      </c>
      <c r="BH23" s="51">
        <f>$W$4+$X$4+AC23+$BJ$4+0.07</f>
        <v/>
      </c>
      <c r="BI23" s="53">
        <f>IF(BD23="Haverá ST",AJ23+AS23+AT23,AJ23+AS23)</f>
        <v/>
      </c>
      <c r="BJ23" s="53">
        <f>T23*$BJ$4</f>
        <v/>
      </c>
      <c r="BK23" s="53">
        <f>T23*$BK$4</f>
        <v/>
      </c>
      <c r="BL23" s="53">
        <f>BE23+BF23+AO23+BJ23+BK23+AD23</f>
        <v/>
      </c>
      <c r="BM23" s="53">
        <f>(T23-BL23)</f>
        <v/>
      </c>
    </row>
    <row r="24" ht="15.75" customHeight="1" s="218">
      <c r="A24" s="58">
        <f>A23+1</f>
        <v/>
      </c>
      <c r="B24" s="36" t="n"/>
      <c r="C24" s="36" t="n"/>
      <c r="D24" s="36" t="n"/>
      <c r="E24" s="70" t="n"/>
      <c r="F24" s="69" t="inlineStr">
        <is>
          <t>SUB ITEM 4</t>
        </is>
      </c>
      <c r="G24" s="61" t="inlineStr">
        <is>
          <t>8471.90.19</t>
        </is>
      </c>
      <c r="H24" s="36" t="n"/>
      <c r="I24" s="63">
        <f>I23</f>
        <v/>
      </c>
      <c r="J24" s="68" t="n">
        <v>14</v>
      </c>
      <c r="K24" s="64" t="inlineStr">
        <is>
          <t>NÃO</t>
        </is>
      </c>
      <c r="L24" s="65" t="inlineStr">
        <is>
          <t>NÃO</t>
        </is>
      </c>
      <c r="M24" s="65" t="inlineStr">
        <is>
          <t>NÃO</t>
        </is>
      </c>
      <c r="N24" s="66" t="inlineStr">
        <is>
          <t>OUTRO</t>
        </is>
      </c>
      <c r="O24" s="66" t="inlineStr">
        <is>
          <t>SC</t>
        </is>
      </c>
      <c r="P24" s="66" t="inlineStr">
        <is>
          <t>NÃO</t>
        </is>
      </c>
      <c r="Q24" s="46">
        <f>$F$97</f>
        <v/>
      </c>
      <c r="R24" s="46">
        <f>$F$98</f>
        <v/>
      </c>
      <c r="S24" s="48">
        <f>U24-(U24*R24)</f>
        <v/>
      </c>
      <c r="T24" s="48">
        <f>S24*I24</f>
        <v/>
      </c>
      <c r="U24" s="48">
        <f>(AN24)/(1-(BH24+Q24))</f>
        <v/>
      </c>
      <c r="V24" s="48">
        <f>U24*I24</f>
        <v/>
      </c>
      <c r="W24" s="49">
        <f>T24*$W$4</f>
        <v/>
      </c>
      <c r="X24" s="49">
        <f>T24*$X$4</f>
        <v/>
      </c>
      <c r="Y24" s="50">
        <f>M24</f>
        <v/>
      </c>
      <c r="Z24" s="9" t="n"/>
      <c r="AA24" s="9" t="n"/>
      <c r="AB24" s="9" t="n"/>
      <c r="AC24" s="51">
        <f t="array" ref="AC24">IF(I24&gt;0,VLOOKUP(Y24&amp;$P$88&amp;$P$89&amp;$P$90,Variáveis!$O$2:$S$300&amp;Variáveis!$P$2:$T$300&amp;Variáveis!$Q$2:$U$300&amp;Variáveis!$R$2:$V$300,5,FALSE),0)</f>
        <v/>
      </c>
      <c r="AD24" s="52">
        <f>T24*AC24</f>
        <v/>
      </c>
      <c r="AE24" s="53">
        <f>IF(AB24="não",((V24/(1-VLOOKUP(AA24,Variáveis!$AK$3:$AN$29,4,FALSE)))*VLOOKUP(AA24,Variáveis!$AK$3:$AN$29,4,FALSE))-AD24,0)</f>
        <v/>
      </c>
      <c r="AF24" s="53">
        <f>T24*$AF$4</f>
        <v/>
      </c>
      <c r="AG24" s="53">
        <f>IF(AB24="SIM","Cliente pode pagar DIFA na entrada", )</f>
        <v/>
      </c>
      <c r="AH24" s="54" t="n"/>
      <c r="AI24" s="53">
        <f>IF(K24="SIM",(J24*$F$102),J24)</f>
        <v/>
      </c>
      <c r="AJ24" s="53">
        <f>IF(L24="SIM",(AI24*$F$101),AI24)</f>
        <v/>
      </c>
      <c r="AK24" s="53">
        <f>AJ24-AS24</f>
        <v/>
      </c>
      <c r="AL24" s="53">
        <f>AJ24*I24</f>
        <v/>
      </c>
      <c r="AM24" s="53">
        <f>AK24*I24</f>
        <v/>
      </c>
      <c r="AN24" s="53">
        <f>AK24-AP24-AQ24</f>
        <v/>
      </c>
      <c r="AO24" s="53">
        <f>AN24*I24</f>
        <v/>
      </c>
      <c r="AP24" s="53">
        <f>$AP$4*AK24</f>
        <v/>
      </c>
      <c r="AQ24" s="53">
        <f>$AQ$4*AK24</f>
        <v/>
      </c>
      <c r="AR24" s="51">
        <f t="array" ref="AR24">VLOOKUP(M24&amp;N24&amp;O24&amp;P24,Variáveis!$A$2:$E$240&amp;Variáveis!$B$2:$F$240&amp;Variáveis!$C$2:$G$240&amp;Variáveis!$D$2:$H$240,5,FALSE)</f>
        <v/>
      </c>
      <c r="AS24" s="53">
        <f>((AJ24*(1-AR24))*AR24)</f>
        <v/>
      </c>
      <c r="AT24" s="53">
        <f>(((J24+(J24*AU24))*0.18)-(J24*AR24))</f>
        <v/>
      </c>
      <c r="AU24" s="55">
        <f>(((1+AV24)*(1-AR24))/(1-0.18)-1)</f>
        <v/>
      </c>
      <c r="AV24" s="55">
        <f>IF(BB24&gt;0,BB24,IF(BA24&gt;0,BA24,IF(AZ24&gt;0,AZ24,IF(AY24&gt;0,AY24,IF(AX24&gt;0,AX24)))))/100</f>
        <v/>
      </c>
      <c r="AW24" s="56">
        <f>VALUE(LEFT(G24,4))</f>
        <v/>
      </c>
      <c r="AX24" s="56">
        <f>VALUE(IFERROR(VLOOKUP(VALUE(LEFT(G24,4)),ST!$C$4:$E$300,3,FALSE),"0"))</f>
        <v/>
      </c>
      <c r="AY24" s="56">
        <f>VALUE(IFERROR(VLOOKUP(VALUE(LEFT(G24,5)),ST!$C$4:$E$300,3,FALSE),"0"))</f>
        <v/>
      </c>
      <c r="AZ24" s="56">
        <f>VALUE(IFERROR(VLOOKUP(VALUE(LEFT(G24,6)),ST!$C$4:$E$300,3,FALSE),"0"))</f>
        <v/>
      </c>
      <c r="BA24" s="56">
        <f>VALUE(IFERROR(VLOOKUP(VALUE(LEFT(G24,7)),ST!$C$4:$E$300,3,FALSE),"0"))</f>
        <v/>
      </c>
      <c r="BB24" s="56">
        <f>VALUE(IFERROR(VLOOKUP(G24,ST!$C$4:$E$400,3,FALSE),"0"))</f>
        <v/>
      </c>
      <c r="BC24" s="57">
        <f>IF(VLOOKUP(AW24,ST!$C$4:$F$298,4,FALSE)&lt;&gt;0,VLOOKUP(AW24,ST!$C$4:$F$298,4,FALSE),VLOOKUP(G24,ST!$C$4:$F$298,4,FALSE))</f>
        <v/>
      </c>
      <c r="BD24" s="57">
        <f>IF(O24="SC","Desconsiderar coluna ICMS ST",IF(O24="PR","Haverá ST", ))</f>
        <v/>
      </c>
      <c r="BE24" s="53">
        <f>W24</f>
        <v/>
      </c>
      <c r="BF24" s="53">
        <f>X24</f>
        <v/>
      </c>
      <c r="BG24" s="53">
        <f>AD24-AS24</f>
        <v/>
      </c>
      <c r="BH24" s="51">
        <f>$W$4+$X$4+AC24+$BJ$4+0.07</f>
        <v/>
      </c>
      <c r="BI24" s="53">
        <f>IF(BD24="Haverá ST",AJ24+AS24+AT24,AJ24+AS24)</f>
        <v/>
      </c>
      <c r="BJ24" s="53">
        <f>T24*$BJ$4</f>
        <v/>
      </c>
      <c r="BK24" s="53">
        <f>T24*$BK$4</f>
        <v/>
      </c>
      <c r="BL24" s="53">
        <f>BE24+BF24+AO24+BJ24+BK24+AD24</f>
        <v/>
      </c>
      <c r="BM24" s="53">
        <f>(T24-BL24)</f>
        <v/>
      </c>
    </row>
    <row r="25" ht="15.75" customHeight="1" s="218">
      <c r="A25" s="58">
        <f>A24+1</f>
        <v/>
      </c>
      <c r="B25" s="36" t="n"/>
      <c r="C25" s="36" t="n"/>
      <c r="D25" s="36" t="n"/>
      <c r="E25" s="70" t="n"/>
      <c r="F25" s="69" t="inlineStr">
        <is>
          <t>SUB ITEM 4.1</t>
        </is>
      </c>
      <c r="G25" s="61" t="inlineStr">
        <is>
          <t>8517.70.29</t>
        </is>
      </c>
      <c r="H25" s="62" t="inlineStr">
        <is>
          <t>UNID</t>
        </is>
      </c>
      <c r="I25" s="63">
        <f>I23*2</f>
        <v/>
      </c>
      <c r="J25" s="68" t="n">
        <v>15</v>
      </c>
      <c r="K25" s="64" t="inlineStr">
        <is>
          <t>NÃO</t>
        </is>
      </c>
      <c r="L25" s="65" t="inlineStr">
        <is>
          <t>NÃO</t>
        </is>
      </c>
      <c r="M25" s="65" t="inlineStr">
        <is>
          <t>NÃO</t>
        </is>
      </c>
      <c r="N25" s="66" t="inlineStr">
        <is>
          <t>OUTRO</t>
        </is>
      </c>
      <c r="O25" s="66" t="inlineStr">
        <is>
          <t>SC</t>
        </is>
      </c>
      <c r="P25" s="66" t="inlineStr">
        <is>
          <t>NÃO</t>
        </is>
      </c>
      <c r="Q25" s="46">
        <f>$F$97</f>
        <v/>
      </c>
      <c r="R25" s="46">
        <f>$F$98</f>
        <v/>
      </c>
      <c r="S25" s="48">
        <f>U25-(U25*R25)</f>
        <v/>
      </c>
      <c r="T25" s="48">
        <f>S25*I25</f>
        <v/>
      </c>
      <c r="U25" s="48">
        <f>(AN25)/(1-(BH25+Q25))</f>
        <v/>
      </c>
      <c r="V25" s="48">
        <f>U25*I25</f>
        <v/>
      </c>
      <c r="W25" s="49">
        <f>T25*$W$4</f>
        <v/>
      </c>
      <c r="X25" s="49">
        <f>T25*$X$4</f>
        <v/>
      </c>
      <c r="Y25" s="50">
        <f>M25</f>
        <v/>
      </c>
      <c r="Z25" s="9" t="n"/>
      <c r="AA25" s="9" t="n"/>
      <c r="AB25" s="9" t="n"/>
      <c r="AC25" s="51">
        <f t="array" ref="AC25">IF(I25&gt;0,VLOOKUP(Y25&amp;$P$88&amp;$P$89&amp;$P$90,Variáveis!$O$2:$S$300&amp;Variáveis!$P$2:$T$300&amp;Variáveis!$Q$2:$U$300&amp;Variáveis!$R$2:$V$300,5,FALSE),0)</f>
        <v/>
      </c>
      <c r="AD25" s="52">
        <f>T25*AC25</f>
        <v/>
      </c>
      <c r="AE25" s="53">
        <f>IF(AB25="não",((V25/(1-VLOOKUP(AA25,Variáveis!$AK$3:$AN$29,4,FALSE)))*VLOOKUP(AA25,Variáveis!$AK$3:$AN$29,4,FALSE))-AD25,0)</f>
        <v/>
      </c>
      <c r="AF25" s="53">
        <f>T25*$AF$4</f>
        <v/>
      </c>
      <c r="AG25" s="53">
        <f>IF(AB25="SIM","Cliente pode pagar DIFA na entrada", )</f>
        <v/>
      </c>
      <c r="AH25" s="54" t="n"/>
      <c r="AI25" s="53">
        <f>IF(K25="SIM",(J25*$F$102),J25)</f>
        <v/>
      </c>
      <c r="AJ25" s="53">
        <f>IF(L25="SIM",(AI25*$F$101),AI25)</f>
        <v/>
      </c>
      <c r="AK25" s="53">
        <f>AJ25-AS25</f>
        <v/>
      </c>
      <c r="AL25" s="53">
        <f>AJ25*I25</f>
        <v/>
      </c>
      <c r="AM25" s="53">
        <f>AK25*I25</f>
        <v/>
      </c>
      <c r="AN25" s="53">
        <f>AK25-AP25-AQ25</f>
        <v/>
      </c>
      <c r="AO25" s="53">
        <f>AN25*I25</f>
        <v/>
      </c>
      <c r="AP25" s="53">
        <f>$AP$4*AK25</f>
        <v/>
      </c>
      <c r="AQ25" s="53">
        <f>$AQ$4*AK25</f>
        <v/>
      </c>
      <c r="AR25" s="51">
        <f t="array" ref="AR25">VLOOKUP(M25&amp;N25&amp;O25&amp;P25,Variáveis!$A$2:$E$240&amp;Variáveis!$B$2:$F$240&amp;Variáveis!$C$2:$G$240&amp;Variáveis!$D$2:$H$240,5,FALSE)</f>
        <v/>
      </c>
      <c r="AS25" s="53">
        <f>((AJ25*(1-AR25))*AR25)</f>
        <v/>
      </c>
      <c r="AT25" s="53">
        <f>(((J25+(J25*AU25))*0.18)-(J25*AR25))</f>
        <v/>
      </c>
      <c r="AU25" s="55">
        <f>(((1+AV25)*(1-AR25))/(1-0.18)-1)</f>
        <v/>
      </c>
      <c r="AV25" s="55">
        <f>IF(BB25&gt;0,BB25,IF(BA25&gt;0,BA25,IF(AZ25&gt;0,AZ25,IF(AY25&gt;0,AY25,IF(AX25&gt;0,AX25)))))/100</f>
        <v/>
      </c>
      <c r="AW25" s="56">
        <f>VALUE(LEFT(G25,4))</f>
        <v/>
      </c>
      <c r="AX25" s="56">
        <f>VALUE(IFERROR(VLOOKUP(VALUE(LEFT(G25,4)),ST!$C$4:$E$300,3,FALSE),"0"))</f>
        <v/>
      </c>
      <c r="AY25" s="56">
        <f>VALUE(IFERROR(VLOOKUP(VALUE(LEFT(G25,5)),ST!$C$4:$E$300,3,FALSE),"0"))</f>
        <v/>
      </c>
      <c r="AZ25" s="56">
        <f>VALUE(IFERROR(VLOOKUP(VALUE(LEFT(G25,6)),ST!$C$4:$E$300,3,FALSE),"0"))</f>
        <v/>
      </c>
      <c r="BA25" s="56">
        <f>VALUE(IFERROR(VLOOKUP(VALUE(LEFT(G25,7)),ST!$C$4:$E$300,3,FALSE),"0"))</f>
        <v/>
      </c>
      <c r="BB25" s="56">
        <f>VALUE(IFERROR(VLOOKUP(G25,ST!$C$4:$E$400,3,FALSE),"0"))</f>
        <v/>
      </c>
      <c r="BC25" s="57">
        <f>IF(VLOOKUP(AW25,ST!$C$4:$F$298,4,FALSE)&lt;&gt;0,VLOOKUP(AW25,ST!$C$4:$F$298,4,FALSE),VLOOKUP(G25,ST!$C$4:$F$298,4,FALSE))</f>
        <v/>
      </c>
      <c r="BD25" s="57">
        <f>IF(O25="SC","Desconsiderar coluna ICMS ST",IF(O25="PR","Haverá ST", ))</f>
        <v/>
      </c>
      <c r="BE25" s="53">
        <f>W25</f>
        <v/>
      </c>
      <c r="BF25" s="53">
        <f>X25</f>
        <v/>
      </c>
      <c r="BG25" s="53">
        <f>AD25-AS25</f>
        <v/>
      </c>
      <c r="BH25" s="51">
        <f>$W$4+$X$4+AC25+$BJ$4+0.07</f>
        <v/>
      </c>
      <c r="BI25" s="53">
        <f>IF(BD25="Haverá ST",AJ25+AS25+AT25,AJ25+AS25)</f>
        <v/>
      </c>
      <c r="BJ25" s="53">
        <f>T25*$BJ$4</f>
        <v/>
      </c>
      <c r="BK25" s="53">
        <f>T25*$BK$4</f>
        <v/>
      </c>
      <c r="BL25" s="53">
        <f>BE25+BF25+AO25+BJ25+BK25+AD25</f>
        <v/>
      </c>
      <c r="BM25" s="53">
        <f>(T25-BL25)</f>
        <v/>
      </c>
    </row>
    <row r="26" ht="15.75" customHeight="1" s="218">
      <c r="A26" s="58">
        <f>A25+1</f>
        <v/>
      </c>
      <c r="B26" s="36" t="n"/>
      <c r="C26" s="36" t="n"/>
      <c r="D26" s="36" t="n"/>
      <c r="E26" s="70" t="n"/>
      <c r="F26" s="69" t="inlineStr">
        <is>
          <t>SUB ITEM 4.2</t>
        </is>
      </c>
      <c r="G26" s="61" t="inlineStr">
        <is>
          <t>8544.42.00</t>
        </is>
      </c>
      <c r="H26" s="62" t="inlineStr">
        <is>
          <t>UNID</t>
        </is>
      </c>
      <c r="I26" s="63">
        <f>I23*1</f>
        <v/>
      </c>
      <c r="J26" s="68" t="n">
        <v>16</v>
      </c>
      <c r="K26" s="64" t="inlineStr">
        <is>
          <t>NÃO</t>
        </is>
      </c>
      <c r="L26" s="65" t="inlineStr">
        <is>
          <t>NÃO</t>
        </is>
      </c>
      <c r="M26" s="65" t="inlineStr">
        <is>
          <t>NÃO</t>
        </is>
      </c>
      <c r="N26" s="66" t="inlineStr">
        <is>
          <t>OUTRO</t>
        </is>
      </c>
      <c r="O26" s="66" t="inlineStr">
        <is>
          <t>SC</t>
        </is>
      </c>
      <c r="P26" s="66" t="inlineStr">
        <is>
          <t>NÃO</t>
        </is>
      </c>
      <c r="Q26" s="46">
        <f>$F$97</f>
        <v/>
      </c>
      <c r="R26" s="46">
        <f>$F$98</f>
        <v/>
      </c>
      <c r="S26" s="48">
        <f>U26-(U26*R26)</f>
        <v/>
      </c>
      <c r="T26" s="48">
        <f>S26*I26</f>
        <v/>
      </c>
      <c r="U26" s="48">
        <f>(AN26)/(1-(BH26+Q26))</f>
        <v/>
      </c>
      <c r="V26" s="48">
        <f>U26*I26</f>
        <v/>
      </c>
      <c r="W26" s="49">
        <f>T26*$W$4</f>
        <v/>
      </c>
      <c r="X26" s="49">
        <f>T26*$X$4</f>
        <v/>
      </c>
      <c r="Y26" s="50">
        <f>M26</f>
        <v/>
      </c>
      <c r="Z26" s="9" t="n"/>
      <c r="AA26" s="9" t="n"/>
      <c r="AB26" s="9" t="n"/>
      <c r="AC26" s="51">
        <f t="array" ref="AC26">IF(I26&gt;0,VLOOKUP(Y26&amp;$P$88&amp;$P$89&amp;$P$90,Variáveis!$O$2:$S$300&amp;Variáveis!$P$2:$T$300&amp;Variáveis!$Q$2:$U$300&amp;Variáveis!$R$2:$V$300,5,FALSE),0)</f>
        <v/>
      </c>
      <c r="AD26" s="52">
        <f>T26*AC26</f>
        <v/>
      </c>
      <c r="AE26" s="53">
        <f>IF(AB26="não",((V26/(1-VLOOKUP(AA26,Variáveis!$AK$3:$AN$29,4,FALSE)))*VLOOKUP(AA26,Variáveis!$AK$3:$AN$29,4,FALSE))-AD26,0)</f>
        <v/>
      </c>
      <c r="AF26" s="53">
        <f>T26*$AF$4</f>
        <v/>
      </c>
      <c r="AG26" s="53">
        <f>IF(AB26="SIM","Cliente pode pagar DIFA na entrada", )</f>
        <v/>
      </c>
      <c r="AH26" s="54" t="n"/>
      <c r="AI26" s="53">
        <f>IF(K26="SIM",(J26*$F$102),J26)</f>
        <v/>
      </c>
      <c r="AJ26" s="53">
        <f>IF(L26="SIM",(AI26*$F$101),AI26)</f>
        <v/>
      </c>
      <c r="AK26" s="53">
        <f>AJ26-AS26</f>
        <v/>
      </c>
      <c r="AL26" s="53">
        <f>AJ26*I26</f>
        <v/>
      </c>
      <c r="AM26" s="53">
        <f>AK26*I26</f>
        <v/>
      </c>
      <c r="AN26" s="53">
        <f>AK26-AP26-AQ26</f>
        <v/>
      </c>
      <c r="AO26" s="53">
        <f>AN26*I26</f>
        <v/>
      </c>
      <c r="AP26" s="53">
        <f>$AP$4*AK26</f>
        <v/>
      </c>
      <c r="AQ26" s="53">
        <f>$AQ$4*AK26</f>
        <v/>
      </c>
      <c r="AR26" s="51">
        <f t="array" ref="AR26">VLOOKUP(M26&amp;N26&amp;O26&amp;P26,Variáveis!$A$2:$E$240&amp;Variáveis!$B$2:$F$240&amp;Variáveis!$C$2:$G$240&amp;Variáveis!$D$2:$H$240,5,FALSE)</f>
        <v/>
      </c>
      <c r="AS26" s="53">
        <f>((AJ26*(1-AR26))*AR26)</f>
        <v/>
      </c>
      <c r="AT26" s="53">
        <f>(((J26+(J26*AU26))*0.18)-(J26*AR26))</f>
        <v/>
      </c>
      <c r="AU26" s="55">
        <f>(((1+AV26)*(1-AR26))/(1-0.18)-1)</f>
        <v/>
      </c>
      <c r="AV26" s="55">
        <f>IF(BB26&gt;0,BB26,IF(BA26&gt;0,BA26,IF(AZ26&gt;0,AZ26,IF(AY26&gt;0,AY26,IF(AX26&gt;0,AX26)))))/100</f>
        <v/>
      </c>
      <c r="AW26" s="56">
        <f>VALUE(LEFT(G26,4))</f>
        <v/>
      </c>
      <c r="AX26" s="56">
        <f>VALUE(IFERROR(VLOOKUP(VALUE(LEFT(G26,4)),ST!$C$4:$E$300,3,FALSE),"0"))</f>
        <v/>
      </c>
      <c r="AY26" s="56">
        <f>VALUE(IFERROR(VLOOKUP(VALUE(LEFT(G26,5)),ST!$C$4:$E$300,3,FALSE),"0"))</f>
        <v/>
      </c>
      <c r="AZ26" s="56">
        <f>VALUE(IFERROR(VLOOKUP(VALUE(LEFT(G26,6)),ST!$C$4:$E$300,3,FALSE),"0"))</f>
        <v/>
      </c>
      <c r="BA26" s="56">
        <f>VALUE(IFERROR(VLOOKUP(VALUE(LEFT(G26,7)),ST!$C$4:$E$300,3,FALSE),"0"))</f>
        <v/>
      </c>
      <c r="BB26" s="56">
        <f>VALUE(IFERROR(VLOOKUP(G26,ST!$C$4:$E$400,3,FALSE),"0"))</f>
        <v/>
      </c>
      <c r="BC26" s="57">
        <f>IF(VLOOKUP(AW26,ST!$C$4:$F$298,4,FALSE)&lt;&gt;0,VLOOKUP(AW26,ST!$C$4:$F$298,4,FALSE),VLOOKUP(G26,ST!$C$4:$F$298,4,FALSE))</f>
        <v/>
      </c>
      <c r="BD26" s="57">
        <f>IF(O26="SC","Desconsiderar coluna ICMS ST",IF(O26="PR","Haverá ST", ))</f>
        <v/>
      </c>
      <c r="BE26" s="53">
        <f>W26</f>
        <v/>
      </c>
      <c r="BF26" s="53">
        <f>X26</f>
        <v/>
      </c>
      <c r="BG26" s="53">
        <f>AD26-AS26</f>
        <v/>
      </c>
      <c r="BH26" s="51">
        <f>$W$4+$X$4+AC26+$BJ$4+0.07</f>
        <v/>
      </c>
      <c r="BI26" s="53">
        <f>IF(BD26="Haverá ST",AJ26+AS26+AT26,AJ26+AS26)</f>
        <v/>
      </c>
      <c r="BJ26" s="53">
        <f>T26*$BJ$4</f>
        <v/>
      </c>
      <c r="BK26" s="53">
        <f>T26*$BK$4</f>
        <v/>
      </c>
      <c r="BL26" s="53">
        <f>BE26+BF26+AO26+BJ26+BK26+AD26</f>
        <v/>
      </c>
      <c r="BM26" s="53">
        <f>(T26-BL26)</f>
        <v/>
      </c>
    </row>
    <row r="27" ht="15.75" customHeight="1" s="218">
      <c r="A27" s="58">
        <f>A26+1</f>
        <v/>
      </c>
      <c r="B27" s="36" t="n"/>
      <c r="C27" s="36" t="n"/>
      <c r="D27" s="36" t="n"/>
      <c r="E27" s="70" t="n"/>
      <c r="F27" s="69" t="inlineStr">
        <is>
          <t>SUB ITEM 4.3</t>
        </is>
      </c>
      <c r="G27" s="61" t="inlineStr">
        <is>
          <t>8544.42.00</t>
        </is>
      </c>
      <c r="H27" s="62" t="inlineStr">
        <is>
          <t>UNID</t>
        </is>
      </c>
      <c r="I27" s="63">
        <f>I23*1</f>
        <v/>
      </c>
      <c r="J27" s="68" t="n">
        <v>17</v>
      </c>
      <c r="K27" s="64" t="inlineStr">
        <is>
          <t>NÃO</t>
        </is>
      </c>
      <c r="L27" s="65" t="inlineStr">
        <is>
          <t>NÃO</t>
        </is>
      </c>
      <c r="M27" s="65" t="inlineStr">
        <is>
          <t>NÃO</t>
        </is>
      </c>
      <c r="N27" s="66" t="inlineStr">
        <is>
          <t>OUTRO</t>
        </is>
      </c>
      <c r="O27" s="66" t="inlineStr">
        <is>
          <t>SC</t>
        </is>
      </c>
      <c r="P27" s="66" t="inlineStr">
        <is>
          <t>NÃO</t>
        </is>
      </c>
      <c r="Q27" s="46">
        <f>$F$97</f>
        <v/>
      </c>
      <c r="R27" s="46">
        <f>$F$98</f>
        <v/>
      </c>
      <c r="S27" s="48">
        <f>U27-(U27*R27)</f>
        <v/>
      </c>
      <c r="T27" s="48">
        <f>S27*I27</f>
        <v/>
      </c>
      <c r="U27" s="48">
        <f>(AN27)/(1-(BH27+Q27))</f>
        <v/>
      </c>
      <c r="V27" s="48">
        <f>U27*I27</f>
        <v/>
      </c>
      <c r="W27" s="49">
        <f>T27*$W$4</f>
        <v/>
      </c>
      <c r="X27" s="49">
        <f>T27*$X$4</f>
        <v/>
      </c>
      <c r="Y27" s="50">
        <f>M27</f>
        <v/>
      </c>
      <c r="Z27" s="9" t="n"/>
      <c r="AA27" s="9" t="n"/>
      <c r="AB27" s="9" t="n"/>
      <c r="AC27" s="51">
        <f t="array" ref="AC27">IF(I27&gt;0,VLOOKUP(Y27&amp;$P$88&amp;$P$89&amp;$P$90,Variáveis!$O$2:$S$300&amp;Variáveis!$P$2:$T$300&amp;Variáveis!$Q$2:$U$300&amp;Variáveis!$R$2:$V$300,5,FALSE),0)</f>
        <v/>
      </c>
      <c r="AD27" s="52">
        <f>T27*AC27</f>
        <v/>
      </c>
      <c r="AE27" s="53">
        <f>IF(AB27="não",((V27/(1-VLOOKUP(AA27,Variáveis!$AK$3:$AN$29,4,FALSE)))*VLOOKUP(AA27,Variáveis!$AK$3:$AN$29,4,FALSE))-AD27,0)</f>
        <v/>
      </c>
      <c r="AF27" s="53">
        <f>T27*$AF$4</f>
        <v/>
      </c>
      <c r="AG27" s="53">
        <f>IF(AB27="SIM","Cliente pode pagar DIFA na entrada", )</f>
        <v/>
      </c>
      <c r="AH27" s="54" t="n"/>
      <c r="AI27" s="53">
        <f>IF(K27="SIM",(J27*$F$102),J27)</f>
        <v/>
      </c>
      <c r="AJ27" s="53">
        <f>IF(L27="SIM",(AI27*$F$101),AI27)</f>
        <v/>
      </c>
      <c r="AK27" s="53">
        <f>AJ27-AS27</f>
        <v/>
      </c>
      <c r="AL27" s="53">
        <f>AJ27*I27</f>
        <v/>
      </c>
      <c r="AM27" s="53">
        <f>AK27*I27</f>
        <v/>
      </c>
      <c r="AN27" s="53">
        <f>AK27-AP27-AQ27</f>
        <v/>
      </c>
      <c r="AO27" s="53">
        <f>AN27*I27</f>
        <v/>
      </c>
      <c r="AP27" s="53">
        <f>$AP$4*AK27</f>
        <v/>
      </c>
      <c r="AQ27" s="53">
        <f>$AQ$4*AK27</f>
        <v/>
      </c>
      <c r="AR27" s="51">
        <f t="array" ref="AR27">VLOOKUP(M27&amp;N27&amp;O27&amp;P27,Variáveis!$A$2:$E$240&amp;Variáveis!$B$2:$F$240&amp;Variáveis!$C$2:$G$240&amp;Variáveis!$D$2:$H$240,5,FALSE)</f>
        <v/>
      </c>
      <c r="AS27" s="53">
        <f>((AJ27*(1-AR27))*AR27)</f>
        <v/>
      </c>
      <c r="AT27" s="53">
        <f>(((J27+(J27*AU27))*0.18)-(J27*AR27))</f>
        <v/>
      </c>
      <c r="AU27" s="55">
        <f>(((1+AV27)*(1-AR27))/(1-0.18)-1)</f>
        <v/>
      </c>
      <c r="AV27" s="55">
        <f>IF(BB27&gt;0,BB27,IF(BA27&gt;0,BA27,IF(AZ27&gt;0,AZ27,IF(AY27&gt;0,AY27,IF(AX27&gt;0,AX27)))))/100</f>
        <v/>
      </c>
      <c r="AW27" s="56">
        <f>VALUE(LEFT(G27,4))</f>
        <v/>
      </c>
      <c r="AX27" s="56">
        <f>VALUE(IFERROR(VLOOKUP(VALUE(LEFT(G27,4)),ST!$C$4:$E$300,3,FALSE),"0"))</f>
        <v/>
      </c>
      <c r="AY27" s="56">
        <f>VALUE(IFERROR(VLOOKUP(VALUE(LEFT(G27,5)),ST!$C$4:$E$300,3,FALSE),"0"))</f>
        <v/>
      </c>
      <c r="AZ27" s="56">
        <f>VALUE(IFERROR(VLOOKUP(VALUE(LEFT(G27,6)),ST!$C$4:$E$300,3,FALSE),"0"))</f>
        <v/>
      </c>
      <c r="BA27" s="56">
        <f>VALUE(IFERROR(VLOOKUP(VALUE(LEFT(G27,7)),ST!$C$4:$E$300,3,FALSE),"0"))</f>
        <v/>
      </c>
      <c r="BB27" s="56">
        <f>VALUE(IFERROR(VLOOKUP(G27,ST!$C$4:$E$400,3,FALSE),"0"))</f>
        <v/>
      </c>
      <c r="BC27" s="57">
        <f>IF(VLOOKUP(AW27,ST!$C$4:$F$298,4,FALSE)&lt;&gt;0,VLOOKUP(AW27,ST!$C$4:$F$298,4,FALSE),VLOOKUP(G27,ST!$C$4:$F$298,4,FALSE))</f>
        <v/>
      </c>
      <c r="BD27" s="57">
        <f>IF(O27="SC","Desconsiderar coluna ICMS ST",IF(O27="PR","Haverá ST", ))</f>
        <v/>
      </c>
      <c r="BE27" s="53">
        <f>W27</f>
        <v/>
      </c>
      <c r="BF27" s="53">
        <f>X27</f>
        <v/>
      </c>
      <c r="BG27" s="53">
        <f>AD27-AS27</f>
        <v/>
      </c>
      <c r="BH27" s="51">
        <f>$W$4+$X$4+AC27+$BJ$4+0.07</f>
        <v/>
      </c>
      <c r="BI27" s="53">
        <f>IF(BD27="Haverá ST",AJ27+AS27+AT27,AJ27+AS27)</f>
        <v/>
      </c>
      <c r="BJ27" s="53">
        <f>T27*$BJ$4</f>
        <v/>
      </c>
      <c r="BK27" s="53">
        <f>T27*$BK$4</f>
        <v/>
      </c>
      <c r="BL27" s="53">
        <f>BE27+BF27+AO27+BJ27+BK27+AD27</f>
        <v/>
      </c>
      <c r="BM27" s="53">
        <f>(T27-BL27)</f>
        <v/>
      </c>
    </row>
    <row r="28" ht="15.75" customHeight="1" s="218">
      <c r="A28" s="58">
        <f>A27+1</f>
        <v/>
      </c>
      <c r="B28" s="36" t="n"/>
      <c r="C28" s="36" t="n"/>
      <c r="D28" s="36" t="n"/>
      <c r="E28" s="70" t="n"/>
      <c r="F28" s="69" t="inlineStr">
        <is>
          <t>SUB ITEM 4.4</t>
        </is>
      </c>
      <c r="G28" s="61" t="inlineStr">
        <is>
          <t>8517.70.29</t>
        </is>
      </c>
      <c r="H28" s="62" t="inlineStr">
        <is>
          <t>UNID</t>
        </is>
      </c>
      <c r="I28" s="63">
        <f>I23</f>
        <v/>
      </c>
      <c r="J28" s="68" t="n">
        <v>18</v>
      </c>
      <c r="K28" s="64" t="inlineStr">
        <is>
          <t>NÃO</t>
        </is>
      </c>
      <c r="L28" s="65" t="inlineStr">
        <is>
          <t>NÃO</t>
        </is>
      </c>
      <c r="M28" s="65" t="inlineStr">
        <is>
          <t>NÃO</t>
        </is>
      </c>
      <c r="N28" s="66" t="inlineStr">
        <is>
          <t>OUTRO</t>
        </is>
      </c>
      <c r="O28" s="66" t="inlineStr">
        <is>
          <t>SC</t>
        </is>
      </c>
      <c r="P28" s="66" t="inlineStr">
        <is>
          <t>NÃO</t>
        </is>
      </c>
      <c r="Q28" s="46">
        <f>$F$97</f>
        <v/>
      </c>
      <c r="R28" s="46">
        <f>$F$98</f>
        <v/>
      </c>
      <c r="S28" s="48">
        <f>U28-(U28*R28)</f>
        <v/>
      </c>
      <c r="T28" s="48">
        <f>S28*I28</f>
        <v/>
      </c>
      <c r="U28" s="48">
        <f>(AN28)/(1-(BH28+Q28))</f>
        <v/>
      </c>
      <c r="V28" s="48">
        <f>U28*I28</f>
        <v/>
      </c>
      <c r="W28" s="49">
        <f>T28*$W$4</f>
        <v/>
      </c>
      <c r="X28" s="49">
        <f>T28*$X$4</f>
        <v/>
      </c>
      <c r="Y28" s="50">
        <f>M28</f>
        <v/>
      </c>
      <c r="Z28" s="9" t="n"/>
      <c r="AA28" s="9" t="n"/>
      <c r="AB28" s="9" t="n"/>
      <c r="AC28" s="51">
        <f t="array" ref="AC28">IF(I28&gt;0,VLOOKUP(Y28&amp;$P$88&amp;$P$89&amp;$P$90,Variáveis!$O$2:$S$300&amp;Variáveis!$P$2:$T$300&amp;Variáveis!$Q$2:$U$300&amp;Variáveis!$R$2:$V$300,5,FALSE),0)</f>
        <v/>
      </c>
      <c r="AD28" s="52">
        <f>T28*AC28</f>
        <v/>
      </c>
      <c r="AE28" s="53">
        <f>IF(AB28="não",((V28/(1-VLOOKUP(AA28,Variáveis!$AK$3:$AN$29,4,FALSE)))*VLOOKUP(AA28,Variáveis!$AK$3:$AN$29,4,FALSE))-AD28,0)</f>
        <v/>
      </c>
      <c r="AF28" s="53">
        <f>T28*$AF$4</f>
        <v/>
      </c>
      <c r="AG28" s="53">
        <f>IF(AB28="SIM","Cliente pode pagar DIFA na entrada", )</f>
        <v/>
      </c>
      <c r="AH28" s="54" t="n"/>
      <c r="AI28" s="53">
        <f>IF(K28="SIM",(J28*$F$102),J28)</f>
        <v/>
      </c>
      <c r="AJ28" s="53">
        <f>IF(L28="SIM",(AI28*$F$101),AI28)</f>
        <v/>
      </c>
      <c r="AK28" s="53">
        <f>AJ28-AS28</f>
        <v/>
      </c>
      <c r="AL28" s="53">
        <f>AJ28*I28</f>
        <v/>
      </c>
      <c r="AM28" s="53">
        <f>AK28*I28</f>
        <v/>
      </c>
      <c r="AN28" s="53">
        <f>AK28-AP28-AQ28</f>
        <v/>
      </c>
      <c r="AO28" s="53">
        <f>AN28*I28</f>
        <v/>
      </c>
      <c r="AP28" s="53">
        <f>$AP$4*AK28</f>
        <v/>
      </c>
      <c r="AQ28" s="53">
        <f>$AQ$4*AK28</f>
        <v/>
      </c>
      <c r="AR28" s="51">
        <f t="array" ref="AR28">VLOOKUP(M28&amp;N28&amp;O28&amp;P28,Variáveis!$A$2:$E$240&amp;Variáveis!$B$2:$F$240&amp;Variáveis!$C$2:$G$240&amp;Variáveis!$D$2:$H$240,5,FALSE)</f>
        <v/>
      </c>
      <c r="AS28" s="53">
        <f>((AJ28*(1-AR28))*AR28)</f>
        <v/>
      </c>
      <c r="AT28" s="53">
        <f>(((J28+(J28*AU28))*0.18)-(J28*AR28))</f>
        <v/>
      </c>
      <c r="AU28" s="55">
        <f>(((1+AV28)*(1-AR28))/(1-0.18)-1)</f>
        <v/>
      </c>
      <c r="AV28" s="55">
        <f>IF(BB28&gt;0,BB28,IF(BA28&gt;0,BA28,IF(AZ28&gt;0,AZ28,IF(AY28&gt;0,AY28,IF(AX28&gt;0,AX28)))))/100</f>
        <v/>
      </c>
      <c r="AW28" s="56">
        <f>VALUE(LEFT(G28,4))</f>
        <v/>
      </c>
      <c r="AX28" s="56">
        <f>VALUE(IFERROR(VLOOKUP(VALUE(LEFT(G28,4)),ST!$C$4:$E$300,3,FALSE),"0"))</f>
        <v/>
      </c>
      <c r="AY28" s="56">
        <f>VALUE(IFERROR(VLOOKUP(VALUE(LEFT(G28,5)),ST!$C$4:$E$300,3,FALSE),"0"))</f>
        <v/>
      </c>
      <c r="AZ28" s="56">
        <f>VALUE(IFERROR(VLOOKUP(VALUE(LEFT(G28,6)),ST!$C$4:$E$300,3,FALSE),"0"))</f>
        <v/>
      </c>
      <c r="BA28" s="56">
        <f>VALUE(IFERROR(VLOOKUP(VALUE(LEFT(G28,7)),ST!$C$4:$E$300,3,FALSE),"0"))</f>
        <v/>
      </c>
      <c r="BB28" s="56">
        <f>VALUE(IFERROR(VLOOKUP(G28,ST!$C$4:$E$400,3,FALSE),"0"))</f>
        <v/>
      </c>
      <c r="BC28" s="57">
        <f>IF(VLOOKUP(AW28,ST!$C$4:$F$298,4,FALSE)&lt;&gt;0,VLOOKUP(AW28,ST!$C$4:$F$298,4,FALSE),VLOOKUP(G28,ST!$C$4:$F$298,4,FALSE))</f>
        <v/>
      </c>
      <c r="BD28" s="57">
        <f>IF(O28="SC","Desconsiderar coluna ICMS ST",IF(O28="PR","Haverá ST", ))</f>
        <v/>
      </c>
      <c r="BE28" s="53">
        <f>W28</f>
        <v/>
      </c>
      <c r="BF28" s="53">
        <f>X28</f>
        <v/>
      </c>
      <c r="BG28" s="53">
        <f>AD28-AS28</f>
        <v/>
      </c>
      <c r="BH28" s="51">
        <f>$W$4+$X$4+AC28+$BJ$4+0.07</f>
        <v/>
      </c>
      <c r="BI28" s="53">
        <f>IF(BD28="Haverá ST",AJ28+AS28+AT28,AJ28+AS28)</f>
        <v/>
      </c>
      <c r="BJ28" s="53">
        <f>T28*$BJ$4</f>
        <v/>
      </c>
      <c r="BK28" s="53">
        <f>T28*$BK$4</f>
        <v/>
      </c>
      <c r="BL28" s="53">
        <f>BE28+BF28+AO28+BJ28+BK28+AD28</f>
        <v/>
      </c>
      <c r="BM28" s="53">
        <f>(T28-BL28)</f>
        <v/>
      </c>
    </row>
    <row r="29" ht="15.75" customHeight="1" s="218">
      <c r="A29" s="58">
        <f>A28+1</f>
        <v/>
      </c>
      <c r="B29" s="36" t="n"/>
      <c r="C29" s="36" t="n"/>
      <c r="D29" s="36" t="n"/>
      <c r="E29" s="70" t="n"/>
      <c r="F29" s="69" t="inlineStr">
        <is>
          <t>SUB ITEM 4.5</t>
        </is>
      </c>
      <c r="G29" s="61" t="inlineStr">
        <is>
          <t>8543.70.99</t>
        </is>
      </c>
      <c r="H29" s="62" t="inlineStr">
        <is>
          <t>UNID</t>
        </is>
      </c>
      <c r="I29" s="63">
        <f>I23</f>
        <v/>
      </c>
      <c r="J29" s="68" t="n">
        <v>19</v>
      </c>
      <c r="K29" s="64" t="inlineStr">
        <is>
          <t>NÃO</t>
        </is>
      </c>
      <c r="L29" s="65" t="inlineStr">
        <is>
          <t>NÃO</t>
        </is>
      </c>
      <c r="M29" s="65" t="inlineStr">
        <is>
          <t>SIM</t>
        </is>
      </c>
      <c r="N29" s="66" t="inlineStr">
        <is>
          <t>OUTRO</t>
        </is>
      </c>
      <c r="O29" s="66" t="inlineStr">
        <is>
          <t>SC</t>
        </is>
      </c>
      <c r="P29" s="66" t="inlineStr">
        <is>
          <t>NÃO</t>
        </is>
      </c>
      <c r="Q29" s="46">
        <f>$F$97</f>
        <v/>
      </c>
      <c r="R29" s="46">
        <f>$F$98</f>
        <v/>
      </c>
      <c r="S29" s="48">
        <f>U29-(U29*R29)</f>
        <v/>
      </c>
      <c r="T29" s="48">
        <f>S29*I29</f>
        <v/>
      </c>
      <c r="U29" s="48">
        <f>(AN29)/(1-(BH29+Q29))</f>
        <v/>
      </c>
      <c r="V29" s="48">
        <f>U29*I29</f>
        <v/>
      </c>
      <c r="W29" s="49">
        <f>T29*$W$4</f>
        <v/>
      </c>
      <c r="X29" s="49">
        <f>T29*$X$4</f>
        <v/>
      </c>
      <c r="Y29" s="50">
        <f>M29</f>
        <v/>
      </c>
      <c r="Z29" s="9" t="n"/>
      <c r="AA29" s="9" t="n"/>
      <c r="AB29" s="9" t="n"/>
      <c r="AC29" s="51">
        <f t="array" ref="AC29">IF(I29&gt;0,VLOOKUP(Y29&amp;$P$88&amp;$P$89&amp;$P$90,Variáveis!$O$2:$S$300&amp;Variáveis!$P$2:$T$300&amp;Variáveis!$Q$2:$U$300&amp;Variáveis!$R$2:$V$300,5,FALSE),0)</f>
        <v/>
      </c>
      <c r="AD29" s="52">
        <f>T29*AC29</f>
        <v/>
      </c>
      <c r="AE29" s="53">
        <f>IF(AB29="não",((V29/(1-VLOOKUP(AA29,Variáveis!$AK$3:$AN$29,4,FALSE)))*VLOOKUP(AA29,Variáveis!$AK$3:$AN$29,4,FALSE))-AD29,0)</f>
        <v/>
      </c>
      <c r="AF29" s="53">
        <f>T29*$AF$4</f>
        <v/>
      </c>
      <c r="AG29" s="53">
        <f>IF(AB29="SIM","Cliente pode pagar DIFA na entrada", )</f>
        <v/>
      </c>
      <c r="AH29" s="54" t="n"/>
      <c r="AI29" s="53">
        <f>IF(K29="SIM",(J29*$F$102),J29)</f>
        <v/>
      </c>
      <c r="AJ29" s="53">
        <f>IF(L29="SIM",(AI29*$F$101),AI29)</f>
        <v/>
      </c>
      <c r="AK29" s="53">
        <f>AJ29-AS29</f>
        <v/>
      </c>
      <c r="AL29" s="53">
        <f>AJ29*I29</f>
        <v/>
      </c>
      <c r="AM29" s="53">
        <f>AK29*I29</f>
        <v/>
      </c>
      <c r="AN29" s="53">
        <f>AK29-AP29-AQ29</f>
        <v/>
      </c>
      <c r="AO29" s="53">
        <f>AN29*I29</f>
        <v/>
      </c>
      <c r="AP29" s="53">
        <f>$AP$4*AK29</f>
        <v/>
      </c>
      <c r="AQ29" s="53">
        <f>$AQ$4*AK29</f>
        <v/>
      </c>
      <c r="AR29" s="51">
        <f t="array" ref="AR29">VLOOKUP(M29&amp;N29&amp;O29&amp;P29,Variáveis!$A$2:$E$240&amp;Variáveis!$B$2:$F$240&amp;Variáveis!$C$2:$G$240&amp;Variáveis!$D$2:$H$240,5,FALSE)</f>
        <v/>
      </c>
      <c r="AS29" s="53">
        <f>((AJ29*(1-AR29))*AR29)</f>
        <v/>
      </c>
      <c r="AT29" s="53">
        <f>(((J29+(J29*AU29))*0.18)-(J29*AR29))</f>
        <v/>
      </c>
      <c r="AU29" s="55">
        <f>(((1+AV29)*(1-AR29))/(1-0.18)-1)</f>
        <v/>
      </c>
      <c r="AV29" s="55">
        <f>IF(BB29&gt;0,BB29,IF(BA29&gt;0,BA29,IF(AZ29&gt;0,AZ29,IF(AY29&gt;0,AY29,IF(AX29&gt;0,AX29)))))/100</f>
        <v/>
      </c>
      <c r="AW29" s="56">
        <f>VALUE(LEFT(G29,4))</f>
        <v/>
      </c>
      <c r="AX29" s="56">
        <f>VALUE(IFERROR(VLOOKUP(VALUE(LEFT(G29,4)),ST!$C$4:$E$300,3,FALSE),"0"))</f>
        <v/>
      </c>
      <c r="AY29" s="56">
        <f>VALUE(IFERROR(VLOOKUP(VALUE(LEFT(G29,5)),ST!$C$4:$E$300,3,FALSE),"0"))</f>
        <v/>
      </c>
      <c r="AZ29" s="56">
        <f>VALUE(IFERROR(VLOOKUP(VALUE(LEFT(G29,6)),ST!$C$4:$E$300,3,FALSE),"0"))</f>
        <v/>
      </c>
      <c r="BA29" s="56">
        <f>VALUE(IFERROR(VLOOKUP(VALUE(LEFT(G29,7)),ST!$C$4:$E$300,3,FALSE),"0"))</f>
        <v/>
      </c>
      <c r="BB29" s="56">
        <f>VALUE(IFERROR(VLOOKUP(G29,ST!$C$4:$E$400,3,FALSE),"0"))</f>
        <v/>
      </c>
      <c r="BC29" s="57">
        <f>IF(VLOOKUP(AW29,ST!$C$4:$F$298,4,FALSE)&lt;&gt;0,VLOOKUP(AW29,ST!$C$4:$F$298,4,FALSE),VLOOKUP(G29,ST!$C$4:$F$298,4,FALSE))</f>
        <v/>
      </c>
      <c r="BD29" s="57">
        <f>IF(O29="SC","Desconsiderar coluna ICMS ST",IF(O29="PR","Haverá ST", ))</f>
        <v/>
      </c>
      <c r="BE29" s="53">
        <f>W29</f>
        <v/>
      </c>
      <c r="BF29" s="53">
        <f>X29</f>
        <v/>
      </c>
      <c r="BG29" s="53">
        <f>AD29-AS29</f>
        <v/>
      </c>
      <c r="BH29" s="51">
        <f>$W$4+$X$4+AC29+$BJ$4+0.07</f>
        <v/>
      </c>
      <c r="BI29" s="53">
        <f>IF(BD29="Haverá ST",AJ29+AS29+AT29,AJ29+AS29)</f>
        <v/>
      </c>
      <c r="BJ29" s="53">
        <f>T29*$BJ$4</f>
        <v/>
      </c>
      <c r="BK29" s="53">
        <f>T29*$BK$4</f>
        <v/>
      </c>
      <c r="BL29" s="53">
        <f>BE29+BF29+AO29+BJ29+BK29+AD29</f>
        <v/>
      </c>
      <c r="BM29" s="53">
        <f>(T29-BL29)</f>
        <v/>
      </c>
    </row>
    <row r="30" ht="15.75" customHeight="1" s="218">
      <c r="A30" s="58">
        <f>A29+1</f>
        <v/>
      </c>
      <c r="B30" s="36" t="n"/>
      <c r="C30" s="36" t="n"/>
      <c r="D30" s="36" t="n"/>
      <c r="E30" s="70" t="n"/>
      <c r="F30" s="69" t="inlineStr">
        <is>
          <t>SUB ITEM 4.6</t>
        </is>
      </c>
      <c r="G30" s="61" t="inlineStr">
        <is>
          <t>8543.70.99</t>
        </is>
      </c>
      <c r="H30" s="62" t="inlineStr">
        <is>
          <t>UNID</t>
        </is>
      </c>
      <c r="I30" s="63">
        <f>I24</f>
        <v/>
      </c>
      <c r="J30" s="68" t="n">
        <v>20</v>
      </c>
      <c r="K30" s="64" t="inlineStr">
        <is>
          <t>NÃO</t>
        </is>
      </c>
      <c r="L30" s="65" t="inlineStr">
        <is>
          <t>NÃO</t>
        </is>
      </c>
      <c r="M30" s="65" t="inlineStr">
        <is>
          <t>NÃO</t>
        </is>
      </c>
      <c r="N30" s="66" t="inlineStr">
        <is>
          <t>OUTRO</t>
        </is>
      </c>
      <c r="O30" s="66" t="inlineStr">
        <is>
          <t>SC</t>
        </is>
      </c>
      <c r="P30" s="66" t="inlineStr">
        <is>
          <t>NÃO</t>
        </is>
      </c>
      <c r="Q30" s="46">
        <f>$F$97</f>
        <v/>
      </c>
      <c r="R30" s="46">
        <f>$F$98</f>
        <v/>
      </c>
      <c r="S30" s="48">
        <f>U30-(U30*R30)</f>
        <v/>
      </c>
      <c r="T30" s="48">
        <f>S30*I30</f>
        <v/>
      </c>
      <c r="U30" s="48">
        <f>(AN30)/(1-(BH30+Q30))</f>
        <v/>
      </c>
      <c r="V30" s="48">
        <f>U30*I30</f>
        <v/>
      </c>
      <c r="W30" s="49">
        <f>T30*$W$4</f>
        <v/>
      </c>
      <c r="X30" s="49">
        <f>T30*$X$4</f>
        <v/>
      </c>
      <c r="Y30" s="50">
        <f>M30</f>
        <v/>
      </c>
      <c r="Z30" s="9" t="n"/>
      <c r="AA30" s="9" t="n"/>
      <c r="AB30" s="9" t="n"/>
      <c r="AC30" s="51">
        <f t="array" ref="AC30">IF(I30&gt;0,VLOOKUP(Y30&amp;$P$88&amp;$P$89&amp;$P$90,Variáveis!$O$2:$S$300&amp;Variáveis!$P$2:$T$300&amp;Variáveis!$Q$2:$U$300&amp;Variáveis!$R$2:$V$300,5,FALSE),0)</f>
        <v/>
      </c>
      <c r="AD30" s="52">
        <f>T30*AC30</f>
        <v/>
      </c>
      <c r="AE30" s="53">
        <f>IF(AB30="não",((V30/(1-VLOOKUP(AA30,Variáveis!$AK$3:$AN$29,4,FALSE)))*VLOOKUP(AA30,Variáveis!$AK$3:$AN$29,4,FALSE))-AD30,0)</f>
        <v/>
      </c>
      <c r="AF30" s="53">
        <f>T30*$AF$4</f>
        <v/>
      </c>
      <c r="AG30" s="53">
        <f>IF(AB30="SIM","Cliente pode pagar DIFA na entrada", )</f>
        <v/>
      </c>
      <c r="AH30" s="54" t="n"/>
      <c r="AI30" s="53">
        <f>IF(K30="SIM",(J30*$F$102),J30)</f>
        <v/>
      </c>
      <c r="AJ30" s="53">
        <f>IF(L30="SIM",(AI30*$F$101),AI30)</f>
        <v/>
      </c>
      <c r="AK30" s="53">
        <f>AJ30-AS30</f>
        <v/>
      </c>
      <c r="AL30" s="53">
        <f>AJ30*I30</f>
        <v/>
      </c>
      <c r="AM30" s="53">
        <f>AK30*I30</f>
        <v/>
      </c>
      <c r="AN30" s="53">
        <f>AK30-AP30-AQ30</f>
        <v/>
      </c>
      <c r="AO30" s="53">
        <f>AN30*I30</f>
        <v/>
      </c>
      <c r="AP30" s="53">
        <f>$AP$4*AK30</f>
        <v/>
      </c>
      <c r="AQ30" s="53">
        <f>$AQ$4*AK30</f>
        <v/>
      </c>
      <c r="AR30" s="51">
        <f t="array" ref="AR30">VLOOKUP(M30&amp;N30&amp;O30&amp;P30,Variáveis!$A$2:$E$240&amp;Variáveis!$B$2:$F$240&amp;Variáveis!$C$2:$G$240&amp;Variáveis!$D$2:$H$240,5,FALSE)</f>
        <v/>
      </c>
      <c r="AS30" s="53">
        <f>((AJ30*(1-AR30))*AR30)</f>
        <v/>
      </c>
      <c r="AT30" s="53">
        <f>(((J30+(J30*AU30))*0.18)-(J30*AR30))</f>
        <v/>
      </c>
      <c r="AU30" s="55">
        <f>(((1+AV30)*(1-AR30))/(1-0.18)-1)</f>
        <v/>
      </c>
      <c r="AV30" s="55">
        <f>IF(BB30&gt;0,BB30,IF(BA30&gt;0,BA30,IF(AZ30&gt;0,AZ30,IF(AY30&gt;0,AY30,IF(AX30&gt;0,AX30)))))/100</f>
        <v/>
      </c>
      <c r="AW30" s="56">
        <f>VALUE(LEFT(G30,4))</f>
        <v/>
      </c>
      <c r="AX30" s="56">
        <f>VALUE(IFERROR(VLOOKUP(VALUE(LEFT(G30,4)),ST!$C$4:$E$300,3,FALSE),"0"))</f>
        <v/>
      </c>
      <c r="AY30" s="56">
        <f>VALUE(IFERROR(VLOOKUP(VALUE(LEFT(G30,5)),ST!$C$4:$E$300,3,FALSE),"0"))</f>
        <v/>
      </c>
      <c r="AZ30" s="56">
        <f>VALUE(IFERROR(VLOOKUP(VALUE(LEFT(G30,6)),ST!$C$4:$E$300,3,FALSE),"0"))</f>
        <v/>
      </c>
      <c r="BA30" s="56">
        <f>VALUE(IFERROR(VLOOKUP(VALUE(LEFT(G30,7)),ST!$C$4:$E$300,3,FALSE),"0"))</f>
        <v/>
      </c>
      <c r="BB30" s="56">
        <f>VALUE(IFERROR(VLOOKUP(G30,ST!$C$4:$E$400,3,FALSE),"0"))</f>
        <v/>
      </c>
      <c r="BC30" s="57">
        <f>IF(VLOOKUP(AW30,ST!$C$4:$F$298,4,FALSE)&lt;&gt;0,VLOOKUP(AW30,ST!$C$4:$F$298,4,FALSE),VLOOKUP(G30,ST!$C$4:$F$298,4,FALSE))</f>
        <v/>
      </c>
      <c r="BD30" s="57">
        <f>IF(O30="SC","Desconsiderar coluna ICMS ST",IF(O30="PR","Haverá ST", ))</f>
        <v/>
      </c>
      <c r="BE30" s="53">
        <f>W30</f>
        <v/>
      </c>
      <c r="BF30" s="53">
        <f>X30</f>
        <v/>
      </c>
      <c r="BG30" s="53">
        <f>AD30-AS30</f>
        <v/>
      </c>
      <c r="BH30" s="51">
        <f>$W$4+$X$4+AC30+$BJ$4+0.07</f>
        <v/>
      </c>
      <c r="BI30" s="53">
        <f>IF(BD30="Haverá ST",AJ30+AS30+AT30,AJ30+AS30)</f>
        <v/>
      </c>
      <c r="BJ30" s="53">
        <f>T30*$BJ$4</f>
        <v/>
      </c>
      <c r="BK30" s="53">
        <f>T30*$BK$4</f>
        <v/>
      </c>
      <c r="BL30" s="53">
        <f>BE30+BF30+AO30+BJ30+BK30+AD30</f>
        <v/>
      </c>
      <c r="BM30" s="53">
        <f>(T30-BL30)</f>
        <v/>
      </c>
    </row>
    <row r="31" ht="15.75" customHeight="1" s="218">
      <c r="A31" s="58">
        <f>A30+1</f>
        <v/>
      </c>
      <c r="B31" s="36" t="n"/>
      <c r="C31" s="36" t="n"/>
      <c r="D31" s="36" t="n"/>
      <c r="E31" s="70" t="n"/>
      <c r="F31" s="69" t="inlineStr">
        <is>
          <t>SUB ITEM 4.7</t>
        </is>
      </c>
      <c r="G31" s="61" t="inlineStr">
        <is>
          <t>8544.42.00</t>
        </is>
      </c>
      <c r="H31" s="62" t="inlineStr">
        <is>
          <t>UNID</t>
        </is>
      </c>
      <c r="I31" s="63">
        <f>I23</f>
        <v/>
      </c>
      <c r="J31" s="68" t="n">
        <v>21</v>
      </c>
      <c r="K31" s="64" t="inlineStr">
        <is>
          <t>NÃO</t>
        </is>
      </c>
      <c r="L31" s="65" t="inlineStr">
        <is>
          <t>NÃO</t>
        </is>
      </c>
      <c r="M31" s="65" t="inlineStr">
        <is>
          <t>NÃO</t>
        </is>
      </c>
      <c r="N31" s="66" t="inlineStr">
        <is>
          <t>OUTRO</t>
        </is>
      </c>
      <c r="O31" s="66" t="inlineStr">
        <is>
          <t>SC</t>
        </is>
      </c>
      <c r="P31" s="66" t="inlineStr">
        <is>
          <t>NÃO</t>
        </is>
      </c>
      <c r="Q31" s="46">
        <f>$F$97</f>
        <v/>
      </c>
      <c r="R31" s="46">
        <f>$F$98</f>
        <v/>
      </c>
      <c r="S31" s="48">
        <f>U31-(U31*R31)</f>
        <v/>
      </c>
      <c r="T31" s="48">
        <f>S31*I31</f>
        <v/>
      </c>
      <c r="U31" s="48">
        <f>(AN31)/(1-(BH31+Q31))</f>
        <v/>
      </c>
      <c r="V31" s="48">
        <f>U31*I31</f>
        <v/>
      </c>
      <c r="W31" s="49">
        <f>T31*$W$4</f>
        <v/>
      </c>
      <c r="X31" s="49">
        <f>T31*$X$4</f>
        <v/>
      </c>
      <c r="Y31" s="50">
        <f>M31</f>
        <v/>
      </c>
      <c r="Z31" s="9" t="n"/>
      <c r="AA31" s="9" t="n"/>
      <c r="AB31" s="9" t="n"/>
      <c r="AC31" s="51">
        <f t="array" ref="AC31">IF(I31&gt;0,VLOOKUP(Y31&amp;$P$88&amp;$P$89&amp;$P$90,Variáveis!$O$2:$S$300&amp;Variáveis!$P$2:$T$300&amp;Variáveis!$Q$2:$U$300&amp;Variáveis!$R$2:$V$300,5,FALSE),0)</f>
        <v/>
      </c>
      <c r="AD31" s="52">
        <f>T31*AC31</f>
        <v/>
      </c>
      <c r="AE31" s="53">
        <f>IF(AB31="não",((V31/(1-VLOOKUP(AA31,Variáveis!$AK$3:$AN$29,4,FALSE)))*VLOOKUP(AA31,Variáveis!$AK$3:$AN$29,4,FALSE))-AD31,0)</f>
        <v/>
      </c>
      <c r="AF31" s="53">
        <f>T31*$AF$4</f>
        <v/>
      </c>
      <c r="AG31" s="53">
        <f>IF(AB31="SIM","Cliente pode pagar DIFA na entrada", )</f>
        <v/>
      </c>
      <c r="AH31" s="54" t="n"/>
      <c r="AI31" s="53">
        <f>IF(K31="SIM",(J31*$F$102),J31)</f>
        <v/>
      </c>
      <c r="AJ31" s="53">
        <f>IF(L31="SIM",(AI31*$F$101),AI31)</f>
        <v/>
      </c>
      <c r="AK31" s="53">
        <f>AJ31-AS31</f>
        <v/>
      </c>
      <c r="AL31" s="53">
        <f>AJ31*I31</f>
        <v/>
      </c>
      <c r="AM31" s="53">
        <f>AK31*I31</f>
        <v/>
      </c>
      <c r="AN31" s="53">
        <f>AK31-AP31-AQ31</f>
        <v/>
      </c>
      <c r="AO31" s="53">
        <f>AN31*I31</f>
        <v/>
      </c>
      <c r="AP31" s="53">
        <f>$AP$4*AK31</f>
        <v/>
      </c>
      <c r="AQ31" s="53">
        <f>$AQ$4*AK31</f>
        <v/>
      </c>
      <c r="AR31" s="51">
        <f t="array" ref="AR31">VLOOKUP(M31&amp;N31&amp;O31&amp;P31,Variáveis!$A$2:$E$240&amp;Variáveis!$B$2:$F$240&amp;Variáveis!$C$2:$G$240&amp;Variáveis!$D$2:$H$240,5,FALSE)</f>
        <v/>
      </c>
      <c r="AS31" s="53">
        <f>((AJ31*(1-AR31))*AR31)</f>
        <v/>
      </c>
      <c r="AT31" s="53">
        <f>(((J31+(J31*AU31))*0.18)-(J31*AR31))</f>
        <v/>
      </c>
      <c r="AU31" s="55">
        <f>(((1+AV31)*(1-AR31))/(1-0.18)-1)</f>
        <v/>
      </c>
      <c r="AV31" s="55">
        <f>IF(BB31&gt;0,BB31,IF(BA31&gt;0,BA31,IF(AZ31&gt;0,AZ31,IF(AY31&gt;0,AY31,IF(AX31&gt;0,AX31)))))/100</f>
        <v/>
      </c>
      <c r="AW31" s="56">
        <f>VALUE(LEFT(G31,4))</f>
        <v/>
      </c>
      <c r="AX31" s="56">
        <f>VALUE(IFERROR(VLOOKUP(VALUE(LEFT(G31,4)),ST!$C$4:$E$300,3,FALSE),"0"))</f>
        <v/>
      </c>
      <c r="AY31" s="56">
        <f>VALUE(IFERROR(VLOOKUP(VALUE(LEFT(G31,5)),ST!$C$4:$E$300,3,FALSE),"0"))</f>
        <v/>
      </c>
      <c r="AZ31" s="56">
        <f>VALUE(IFERROR(VLOOKUP(VALUE(LEFT(G31,6)),ST!$C$4:$E$300,3,FALSE),"0"))</f>
        <v/>
      </c>
      <c r="BA31" s="56">
        <f>VALUE(IFERROR(VLOOKUP(VALUE(LEFT(G31,7)),ST!$C$4:$E$300,3,FALSE),"0"))</f>
        <v/>
      </c>
      <c r="BB31" s="56">
        <f>VALUE(IFERROR(VLOOKUP(G31,ST!$C$4:$E$400,3,FALSE),"0"))</f>
        <v/>
      </c>
      <c r="BC31" s="57">
        <f>IF(VLOOKUP(AW31,ST!$C$4:$F$298,4,FALSE)&lt;&gt;0,VLOOKUP(AW31,ST!$C$4:$F$298,4,FALSE),VLOOKUP(G31,ST!$C$4:$F$298,4,FALSE))</f>
        <v/>
      </c>
      <c r="BD31" s="57">
        <f>IF(O31="SC","Desconsiderar coluna ICMS ST",IF(O31="PR","Haverá ST", ))</f>
        <v/>
      </c>
      <c r="BE31" s="53">
        <f>W31</f>
        <v/>
      </c>
      <c r="BF31" s="53">
        <f>X31</f>
        <v/>
      </c>
      <c r="BG31" s="53">
        <f>AD31-AS31</f>
        <v/>
      </c>
      <c r="BH31" s="51">
        <f>$W$4+$X$4+AC31+$BJ$4+0.07</f>
        <v/>
      </c>
      <c r="BI31" s="53">
        <f>IF(BD31="Haverá ST",AJ31+AS31+AT31,AJ31+AS31)</f>
        <v/>
      </c>
      <c r="BJ31" s="53">
        <f>T31*$BJ$4</f>
        <v/>
      </c>
      <c r="BK31" s="53">
        <f>T31*$BK$4</f>
        <v/>
      </c>
      <c r="BL31" s="53">
        <f>BE31+BF31+AO31+BJ31+BK31+AD31</f>
        <v/>
      </c>
      <c r="BM31" s="53">
        <f>(T31-BL31)</f>
        <v/>
      </c>
    </row>
    <row r="32" ht="15.75" customHeight="1" s="218">
      <c r="A32" s="58">
        <f>A31+1</f>
        <v/>
      </c>
      <c r="B32" s="36" t="n"/>
      <c r="C32" s="36" t="n"/>
      <c r="D32" s="36" t="n"/>
      <c r="E32" s="70" t="n"/>
      <c r="F32" s="71" t="inlineStr">
        <is>
          <t>ITEM 5</t>
        </is>
      </c>
      <c r="G32" s="16" t="n"/>
      <c r="H32" s="36" t="n"/>
      <c r="I32" s="36" t="n">
        <v>0</v>
      </c>
      <c r="J32" s="72" t="n"/>
      <c r="K32" s="64" t="inlineStr">
        <is>
          <t>NÃO</t>
        </is>
      </c>
      <c r="L32" s="65" t="inlineStr">
        <is>
          <t>NÃO</t>
        </is>
      </c>
      <c r="M32" s="65" t="inlineStr">
        <is>
          <t>NÃO</t>
        </is>
      </c>
      <c r="N32" s="66" t="inlineStr">
        <is>
          <t>OUTRO</t>
        </is>
      </c>
      <c r="O32" s="66" t="inlineStr">
        <is>
          <t>SC</t>
        </is>
      </c>
      <c r="P32" s="66" t="inlineStr">
        <is>
          <t>NÃO</t>
        </is>
      </c>
      <c r="Q32" s="46">
        <f>$F$97</f>
        <v/>
      </c>
      <c r="R32" s="46">
        <f>$F$98</f>
        <v/>
      </c>
      <c r="S32" s="48">
        <f>U32-(U32*R32)</f>
        <v/>
      </c>
      <c r="T32" s="48">
        <f>S32*I32</f>
        <v/>
      </c>
      <c r="U32" s="48">
        <f>(AN32)/(1-(BH32+Q32))</f>
        <v/>
      </c>
      <c r="V32" s="48">
        <f>U32*I32</f>
        <v/>
      </c>
      <c r="W32" s="49">
        <f>T32*$W$4</f>
        <v/>
      </c>
      <c r="X32" s="49">
        <f>T32*$X$4</f>
        <v/>
      </c>
      <c r="Y32" s="50">
        <f>M32</f>
        <v/>
      </c>
      <c r="Z32" s="9" t="n"/>
      <c r="AA32" s="9" t="n"/>
      <c r="AB32" s="9" t="n"/>
      <c r="AC32" s="51">
        <f t="array" ref="AC32">IF(I32&gt;0,VLOOKUP(Y32&amp;$P$88&amp;$P$89&amp;$P$90,Variáveis!$O$2:$S$300&amp;Variáveis!$P$2:$T$300&amp;Variáveis!$Q$2:$U$300&amp;Variáveis!$R$2:$V$300,5,FALSE),0)</f>
        <v/>
      </c>
      <c r="AD32" s="52">
        <f>T32*AC32</f>
        <v/>
      </c>
      <c r="AE32" s="53">
        <f>IF(AB32="não",((V32/(1-VLOOKUP(AA32,Variáveis!$AK$3:$AN$29,4,FALSE)))*VLOOKUP(AA32,Variáveis!$AK$3:$AN$29,4,FALSE))-AD32,0)</f>
        <v/>
      </c>
      <c r="AF32" s="53">
        <f>T32*$AF$4</f>
        <v/>
      </c>
      <c r="AG32" s="53">
        <f>IF(AB32="SIM","Cliente pode pagar DIFA na entrada", )</f>
        <v/>
      </c>
      <c r="AH32" s="54" t="n"/>
      <c r="AI32" s="53">
        <f>IF(K32="SIM",(J32*$F$102),J32)</f>
        <v/>
      </c>
      <c r="AJ32" s="53">
        <f>IF(L32="SIM",(AI32*$F$101),AI32)</f>
        <v/>
      </c>
      <c r="AK32" s="53">
        <f>AJ32-AS32</f>
        <v/>
      </c>
      <c r="AL32" s="53">
        <f>AJ32*I32</f>
        <v/>
      </c>
      <c r="AM32" s="53">
        <f>AK32*I32</f>
        <v/>
      </c>
      <c r="AN32" s="53">
        <f>AK32-AP32-AQ32</f>
        <v/>
      </c>
      <c r="AO32" s="53">
        <f>AN32*I32</f>
        <v/>
      </c>
      <c r="AP32" s="53">
        <f>$AP$4*AK32</f>
        <v/>
      </c>
      <c r="AQ32" s="53">
        <f>$AQ$4*AK32</f>
        <v/>
      </c>
      <c r="AR32" s="51">
        <f t="array" ref="AR32">VLOOKUP(M32&amp;N32&amp;O32&amp;P32,Variáveis!$A$2:$E$240&amp;Variáveis!$B$2:$F$240&amp;Variáveis!$C$2:$G$240&amp;Variáveis!$D$2:$H$240,5,FALSE)</f>
        <v/>
      </c>
      <c r="AS32" s="53">
        <f>((AJ32*(1-AR32))*AR32)</f>
        <v/>
      </c>
      <c r="AT32" s="53">
        <f>(((J32+(J32*AU32))*0.18)-(J32*AR32))</f>
        <v/>
      </c>
      <c r="AU32" s="55">
        <f>(((1+AV32)*(1-AR32))/(1-0.18)-1)</f>
        <v/>
      </c>
      <c r="AV32" s="55">
        <f>IF(BB32&gt;0,BB32,IF(BA32&gt;0,BA32,IF(AZ32&gt;0,AZ32,IF(AY32&gt;0,AY32,IF(AX32&gt;0,AX32)))))/100</f>
        <v/>
      </c>
      <c r="AW32" s="56">
        <f>VALUE(LEFT(G32,4))</f>
        <v/>
      </c>
      <c r="AX32" s="56">
        <f>VALUE(IFERROR(VLOOKUP(VALUE(LEFT(G32,4)),ST!$C$4:$E$300,3,FALSE),"0"))</f>
        <v/>
      </c>
      <c r="AY32" s="56">
        <f>VALUE(IFERROR(VLOOKUP(VALUE(LEFT(G32,5)),ST!$C$4:$E$300,3,FALSE),"0"))</f>
        <v/>
      </c>
      <c r="AZ32" s="56">
        <f>VALUE(IFERROR(VLOOKUP(VALUE(LEFT(G32,6)),ST!$C$4:$E$300,3,FALSE),"0"))</f>
        <v/>
      </c>
      <c r="BA32" s="56">
        <f>VALUE(IFERROR(VLOOKUP(VALUE(LEFT(G32,7)),ST!$C$4:$E$300,3,FALSE),"0"))</f>
        <v/>
      </c>
      <c r="BB32" s="56">
        <f>VALUE(IFERROR(VLOOKUP(G32,ST!$C$4:$E$400,3,FALSE),"0"))</f>
        <v/>
      </c>
      <c r="BC32" s="57">
        <f>IF(VLOOKUP(AW32,ST!$C$4:$F$298,4,FALSE)&lt;&gt;0,VLOOKUP(AW32,ST!$C$4:$F$298,4,FALSE),VLOOKUP(G32,ST!$C$4:$F$298,4,FALSE))</f>
        <v/>
      </c>
      <c r="BD32" s="57">
        <f>IF(O32="SC","Desconsiderar coluna ICMS ST",IF(O32="PR","Haverá ST", ))</f>
        <v/>
      </c>
      <c r="BE32" s="53">
        <f>W32</f>
        <v/>
      </c>
      <c r="BF32" s="53">
        <f>X32</f>
        <v/>
      </c>
      <c r="BG32" s="53">
        <f>AD32-AS32</f>
        <v/>
      </c>
      <c r="BH32" s="51">
        <f>$W$4+$X$4+AC32+$BJ$4+0.07</f>
        <v/>
      </c>
      <c r="BI32" s="53">
        <f>IF(BD32="Haverá ST",AJ32+AS32+AT32,AJ32+AS32)</f>
        <v/>
      </c>
      <c r="BJ32" s="53">
        <f>T32*$BJ$4</f>
        <v/>
      </c>
      <c r="BK32" s="53">
        <f>T32*$BK$4</f>
        <v/>
      </c>
      <c r="BL32" s="53">
        <f>BE32+BF32+AO32+BJ32+BK32+AD32</f>
        <v/>
      </c>
      <c r="BM32" s="53">
        <f>(T32-BL32)</f>
        <v/>
      </c>
    </row>
    <row r="33" ht="15.75" customHeight="1" s="218">
      <c r="A33" s="58">
        <f>A32+1</f>
        <v/>
      </c>
      <c r="B33" s="36" t="n"/>
      <c r="C33" s="36" t="n"/>
      <c r="D33" s="36" t="n"/>
      <c r="E33" s="70" t="n"/>
      <c r="F33" s="36" t="inlineStr">
        <is>
          <t>SUB ITEM 5</t>
        </is>
      </c>
      <c r="G33" s="61" t="inlineStr">
        <is>
          <t>8471.90.19</t>
        </is>
      </c>
      <c r="H33" s="62" t="inlineStr">
        <is>
          <t>UNID</t>
        </is>
      </c>
      <c r="I33" s="36" t="n">
        <v>0</v>
      </c>
      <c r="J33" s="72" t="n">
        <v>22</v>
      </c>
      <c r="K33" s="64" t="inlineStr">
        <is>
          <t>NÃO</t>
        </is>
      </c>
      <c r="L33" s="65" t="inlineStr">
        <is>
          <t>NÃO</t>
        </is>
      </c>
      <c r="M33" s="65" t="inlineStr">
        <is>
          <t>NÃO</t>
        </is>
      </c>
      <c r="N33" s="66" t="inlineStr">
        <is>
          <t>OUTRO</t>
        </is>
      </c>
      <c r="O33" s="66" t="inlineStr">
        <is>
          <t>SC</t>
        </is>
      </c>
      <c r="P33" s="66" t="inlineStr">
        <is>
          <t>NÃO</t>
        </is>
      </c>
      <c r="Q33" s="46">
        <f>$F$97</f>
        <v/>
      </c>
      <c r="R33" s="46">
        <f>$F$98</f>
        <v/>
      </c>
      <c r="S33" s="48">
        <f>U33-(U33*R33)</f>
        <v/>
      </c>
      <c r="T33" s="48">
        <f>S33*I33</f>
        <v/>
      </c>
      <c r="U33" s="48">
        <f>(AN33)/(1-(BH33+Q33))</f>
        <v/>
      </c>
      <c r="V33" s="48">
        <f>U33*I33</f>
        <v/>
      </c>
      <c r="W33" s="49">
        <f>T33*$W$4</f>
        <v/>
      </c>
      <c r="X33" s="49">
        <f>T33*$X$4</f>
        <v/>
      </c>
      <c r="Y33" s="50">
        <f>M33</f>
        <v/>
      </c>
      <c r="Z33" s="9" t="n"/>
      <c r="AA33" s="9" t="n"/>
      <c r="AB33" s="9" t="n"/>
      <c r="AC33" s="51">
        <f t="array" ref="AC33">IF(I33&gt;0,VLOOKUP(Y33&amp;$P$88&amp;$P$89&amp;$P$90,Variáveis!$O$2:$S$300&amp;Variáveis!$P$2:$T$300&amp;Variáveis!$Q$2:$U$300&amp;Variáveis!$R$2:$V$300,5,FALSE),0)</f>
        <v/>
      </c>
      <c r="AD33" s="52">
        <f>T33*AC33</f>
        <v/>
      </c>
      <c r="AE33" s="53">
        <f>IF(AB33="não",((V33/(1-VLOOKUP(AA33,Variáveis!$AK$3:$AN$29,4,FALSE)))*VLOOKUP(AA33,Variáveis!$AK$3:$AN$29,4,FALSE))-AD33,0)</f>
        <v/>
      </c>
      <c r="AF33" s="53">
        <f>T33*$AF$4</f>
        <v/>
      </c>
      <c r="AG33" s="53">
        <f>IF(AB33="SIM","Cliente pode pagar DIFA na entrada", )</f>
        <v/>
      </c>
      <c r="AH33" s="54" t="n"/>
      <c r="AI33" s="53">
        <f>IF(K33="SIM",(J33*$F$102),J33)</f>
        <v/>
      </c>
      <c r="AJ33" s="53">
        <f>IF(L33="SIM",(AI33*$F$101),AI33)</f>
        <v/>
      </c>
      <c r="AK33" s="53">
        <f>AJ33-AS33</f>
        <v/>
      </c>
      <c r="AL33" s="53">
        <f>AJ33*I33</f>
        <v/>
      </c>
      <c r="AM33" s="53">
        <f>AK33*I33</f>
        <v/>
      </c>
      <c r="AN33" s="53">
        <f>AK33-AP33-AQ33</f>
        <v/>
      </c>
      <c r="AO33" s="53">
        <f>AN33*I33</f>
        <v/>
      </c>
      <c r="AP33" s="53">
        <f>$AP$4*AK33</f>
        <v/>
      </c>
      <c r="AQ33" s="53">
        <f>$AQ$4*AK33</f>
        <v/>
      </c>
      <c r="AR33" s="51">
        <f t="array" ref="AR33">VLOOKUP(M33&amp;N33&amp;O33&amp;P33,Variáveis!$A$2:$E$240&amp;Variáveis!$B$2:$F$240&amp;Variáveis!$C$2:$G$240&amp;Variáveis!$D$2:$H$240,5,FALSE)</f>
        <v/>
      </c>
      <c r="AS33" s="53">
        <f>((AJ33*(1-AR33))*AR33)</f>
        <v/>
      </c>
      <c r="AT33" s="53">
        <f>(((J33+(J33*AU33))*0.18)-(J33*AR33))</f>
        <v/>
      </c>
      <c r="AU33" s="55">
        <f>(((1+AV33)*(1-AR33))/(1-0.18)-1)</f>
        <v/>
      </c>
      <c r="AV33" s="55">
        <f>IF(BB33&gt;0,BB33,IF(BA33&gt;0,BA33,IF(AZ33&gt;0,AZ33,IF(AY33&gt;0,AY33,IF(AX33&gt;0,AX33)))))/100</f>
        <v/>
      </c>
      <c r="AW33" s="56">
        <f>VALUE(LEFT(G33,4))</f>
        <v/>
      </c>
      <c r="AX33" s="56">
        <f>VALUE(IFERROR(VLOOKUP(VALUE(LEFT(G33,4)),ST!$C$4:$E$300,3,FALSE),"0"))</f>
        <v/>
      </c>
      <c r="AY33" s="56">
        <f>VALUE(IFERROR(VLOOKUP(VALUE(LEFT(G33,5)),ST!$C$4:$E$300,3,FALSE),"0"))</f>
        <v/>
      </c>
      <c r="AZ33" s="56">
        <f>VALUE(IFERROR(VLOOKUP(VALUE(LEFT(G33,6)),ST!$C$4:$E$300,3,FALSE),"0"))</f>
        <v/>
      </c>
      <c r="BA33" s="56">
        <f>VALUE(IFERROR(VLOOKUP(VALUE(LEFT(G33,7)),ST!$C$4:$E$300,3,FALSE),"0"))</f>
        <v/>
      </c>
      <c r="BB33" s="56">
        <f>VALUE(IFERROR(VLOOKUP(G33,ST!$C$4:$E$400,3,FALSE),"0"))</f>
        <v/>
      </c>
      <c r="BC33" s="57">
        <f>IF(VLOOKUP(AW33,ST!$C$4:$F$298,4,FALSE)&lt;&gt;0,VLOOKUP(AW33,ST!$C$4:$F$298,4,FALSE),VLOOKUP(G33,ST!$C$4:$F$298,4,FALSE))</f>
        <v/>
      </c>
      <c r="BD33" s="57">
        <f>IF(O33="SC","Desconsiderar coluna ICMS ST",IF(O33="PR","Haverá ST", ))</f>
        <v/>
      </c>
      <c r="BE33" s="53">
        <f>W33</f>
        <v/>
      </c>
      <c r="BF33" s="53">
        <f>X33</f>
        <v/>
      </c>
      <c r="BG33" s="53">
        <f>AD33-AS33</f>
        <v/>
      </c>
      <c r="BH33" s="51">
        <f>$W$4+$X$4+AC33+$BJ$4+0.07</f>
        <v/>
      </c>
      <c r="BI33" s="53">
        <f>IF(BD33="Haverá ST",AJ33+AS33+AT33,AJ33+AS33)</f>
        <v/>
      </c>
      <c r="BJ33" s="53">
        <f>T33*$BJ$4</f>
        <v/>
      </c>
      <c r="BK33" s="53">
        <f>T33*$BK$4</f>
        <v/>
      </c>
      <c r="BL33" s="53">
        <f>BE33+BF33+AO33+BJ33+BK33+AD33</f>
        <v/>
      </c>
      <c r="BM33" s="53">
        <f>(T33-BL33)</f>
        <v/>
      </c>
    </row>
    <row r="34" ht="15.75" customHeight="1" s="218">
      <c r="A34" s="58">
        <f>A33+1</f>
        <v/>
      </c>
      <c r="B34" s="36" t="n"/>
      <c r="C34" s="36" t="n"/>
      <c r="D34" s="36" t="n"/>
      <c r="E34" s="70" t="n"/>
      <c r="F34" s="36" t="n"/>
      <c r="G34" s="16" t="n"/>
      <c r="H34" s="36" t="n"/>
      <c r="I34" s="36" t="n">
        <v>0</v>
      </c>
      <c r="J34" s="72" t="n"/>
      <c r="K34" s="64" t="inlineStr">
        <is>
          <t>NÃO</t>
        </is>
      </c>
      <c r="L34" s="65" t="inlineStr">
        <is>
          <t>NÃO</t>
        </is>
      </c>
      <c r="M34" s="65" t="inlineStr">
        <is>
          <t>NÃO</t>
        </is>
      </c>
      <c r="N34" s="66" t="inlineStr">
        <is>
          <t>OUTRO</t>
        </is>
      </c>
      <c r="O34" s="66" t="inlineStr">
        <is>
          <t>SC</t>
        </is>
      </c>
      <c r="P34" s="66" t="inlineStr">
        <is>
          <t>NÃO</t>
        </is>
      </c>
      <c r="Q34" s="46">
        <f>$F$97</f>
        <v/>
      </c>
      <c r="R34" s="46">
        <f>$F$98</f>
        <v/>
      </c>
      <c r="S34" s="48">
        <f>U34-(U34*R34)</f>
        <v/>
      </c>
      <c r="T34" s="48">
        <f>S34*I34</f>
        <v/>
      </c>
      <c r="U34" s="48">
        <f>(AN34)/(1-(BH34+Q34))</f>
        <v/>
      </c>
      <c r="V34" s="48">
        <f>U34*I34</f>
        <v/>
      </c>
      <c r="W34" s="49">
        <f>T34*$W$4</f>
        <v/>
      </c>
      <c r="X34" s="49">
        <f>T34*$X$4</f>
        <v/>
      </c>
      <c r="Y34" s="50">
        <f>M34</f>
        <v/>
      </c>
      <c r="Z34" s="9" t="n"/>
      <c r="AA34" s="9" t="n"/>
      <c r="AB34" s="9" t="n"/>
      <c r="AC34" s="51">
        <f t="array" ref="AC34">IF(I34&gt;0,VLOOKUP(Y34&amp;$P$88&amp;$P$89&amp;$P$90,Variáveis!$O$2:$S$300&amp;Variáveis!$P$2:$T$300&amp;Variáveis!$Q$2:$U$300&amp;Variáveis!$R$2:$V$300,5,FALSE),0)</f>
        <v/>
      </c>
      <c r="AD34" s="52">
        <f>T34*AC34</f>
        <v/>
      </c>
      <c r="AE34" s="53">
        <f>IF(AB34="não",((V34/(1-VLOOKUP(AA34,Variáveis!$AK$3:$AN$29,4,FALSE)))*VLOOKUP(AA34,Variáveis!$AK$3:$AN$29,4,FALSE))-AD34,0)</f>
        <v/>
      </c>
      <c r="AF34" s="53">
        <f>T34*$AF$4</f>
        <v/>
      </c>
      <c r="AG34" s="53">
        <f>IF(AB34="SIM","Cliente pode pagar DIFA na entrada", )</f>
        <v/>
      </c>
      <c r="AH34" s="54" t="n"/>
      <c r="AI34" s="53">
        <f>IF(K34="SIM",(J34*$F$102),J34)</f>
        <v/>
      </c>
      <c r="AJ34" s="53">
        <f>IF(L34="SIM",(AI34*$F$101),AI34)</f>
        <v/>
      </c>
      <c r="AK34" s="53">
        <f>AJ34-AS34</f>
        <v/>
      </c>
      <c r="AL34" s="53">
        <f>AJ34*I34</f>
        <v/>
      </c>
      <c r="AM34" s="53">
        <f>AK34*I34</f>
        <v/>
      </c>
      <c r="AN34" s="53">
        <f>AK34-AP34-AQ34</f>
        <v/>
      </c>
      <c r="AO34" s="53">
        <f>AN34*I34</f>
        <v/>
      </c>
      <c r="AP34" s="53">
        <f>$AP$4*AK34</f>
        <v/>
      </c>
      <c r="AQ34" s="53">
        <f>$AQ$4*AK34</f>
        <v/>
      </c>
      <c r="AR34" s="51">
        <f t="array" ref="AR34">VLOOKUP(M34&amp;N34&amp;O34&amp;P34,Variáveis!$A$2:$E$240&amp;Variáveis!$B$2:$F$240&amp;Variáveis!$C$2:$G$240&amp;Variáveis!$D$2:$H$240,5,FALSE)</f>
        <v/>
      </c>
      <c r="AS34" s="53">
        <f>((AJ34*(1-AR34))*AR34)</f>
        <v/>
      </c>
      <c r="AT34" s="53">
        <f>(((J34+(J34*AU34))*0.18)-(J34*AR34))</f>
        <v/>
      </c>
      <c r="AU34" s="55">
        <f>(((1+AV34)*(1-AR34))/(1-0.18)-1)</f>
        <v/>
      </c>
      <c r="AV34" s="55">
        <f>IF(BB34&gt;0,BB34,IF(BA34&gt;0,BA34,IF(AZ34&gt;0,AZ34,IF(AY34&gt;0,AY34,IF(AX34&gt;0,AX34)))))/100</f>
        <v/>
      </c>
      <c r="AW34" s="56">
        <f>VALUE(LEFT(G34,4))</f>
        <v/>
      </c>
      <c r="AX34" s="56">
        <f>VALUE(IFERROR(VLOOKUP(VALUE(LEFT(G34,4)),ST!$C$4:$E$300,3,FALSE),"0"))</f>
        <v/>
      </c>
      <c r="AY34" s="56">
        <f>VALUE(IFERROR(VLOOKUP(VALUE(LEFT(G34,5)),ST!$C$4:$E$300,3,FALSE),"0"))</f>
        <v/>
      </c>
      <c r="AZ34" s="56">
        <f>VALUE(IFERROR(VLOOKUP(VALUE(LEFT(G34,6)),ST!$C$4:$E$300,3,FALSE),"0"))</f>
        <v/>
      </c>
      <c r="BA34" s="56">
        <f>VALUE(IFERROR(VLOOKUP(VALUE(LEFT(G34,7)),ST!$C$4:$E$300,3,FALSE),"0"))</f>
        <v/>
      </c>
      <c r="BB34" s="56">
        <f>VALUE(IFERROR(VLOOKUP(G34,ST!$C$4:$E$400,3,FALSE),"0"))</f>
        <v/>
      </c>
      <c r="BC34" s="57">
        <f>IF(VLOOKUP(AW34,ST!$C$4:$F$298,4,FALSE)&lt;&gt;0,VLOOKUP(AW34,ST!$C$4:$F$298,4,FALSE),VLOOKUP(G34,ST!$C$4:$F$298,4,FALSE))</f>
        <v/>
      </c>
      <c r="BD34" s="57">
        <f>IF(O34="SC","Desconsiderar coluna ICMS ST",IF(O34="PR","Haverá ST", ))</f>
        <v/>
      </c>
      <c r="BE34" s="53">
        <f>W34</f>
        <v/>
      </c>
      <c r="BF34" s="53">
        <f>X34</f>
        <v/>
      </c>
      <c r="BG34" s="53">
        <f>AD34-AS34</f>
        <v/>
      </c>
      <c r="BH34" s="51">
        <f>$W$4+$X$4+AC34+$BJ$4+0.07</f>
        <v/>
      </c>
      <c r="BI34" s="53">
        <f>IF(BD34="Haverá ST",AJ34+AS34+AT34,AJ34+AS34)</f>
        <v/>
      </c>
      <c r="BJ34" s="53">
        <f>T34*$BJ$4</f>
        <v/>
      </c>
      <c r="BK34" s="53">
        <f>T34*$BK$4</f>
        <v/>
      </c>
      <c r="BL34" s="53">
        <f>BE34+BF34+AO34+BJ34+BK34+AD34</f>
        <v/>
      </c>
      <c r="BM34" s="53">
        <f>(T34-BL34)</f>
        <v/>
      </c>
    </row>
    <row r="35" ht="15.75" customHeight="1" s="218">
      <c r="A35" s="58">
        <f>A34+1</f>
        <v/>
      </c>
      <c r="B35" s="36" t="n"/>
      <c r="C35" s="36" t="n"/>
      <c r="D35" s="36" t="n"/>
      <c r="E35" s="70" t="n"/>
      <c r="F35" s="71" t="inlineStr">
        <is>
          <t>ITEM 6</t>
        </is>
      </c>
      <c r="G35" s="16" t="n"/>
      <c r="H35" s="36" t="n"/>
      <c r="I35" s="36" t="n">
        <v>0</v>
      </c>
      <c r="J35" s="72" t="n"/>
      <c r="K35" s="64" t="inlineStr">
        <is>
          <t>NÃO</t>
        </is>
      </c>
      <c r="L35" s="65" t="inlineStr">
        <is>
          <t>NÃO</t>
        </is>
      </c>
      <c r="M35" s="65" t="inlineStr">
        <is>
          <t>NÃO</t>
        </is>
      </c>
      <c r="N35" s="66" t="inlineStr">
        <is>
          <t>OUTRO</t>
        </is>
      </c>
      <c r="O35" s="66" t="inlineStr">
        <is>
          <t>SC</t>
        </is>
      </c>
      <c r="P35" s="66" t="inlineStr">
        <is>
          <t>NÃO</t>
        </is>
      </c>
      <c r="Q35" s="46">
        <f>$F$97</f>
        <v/>
      </c>
      <c r="R35" s="46">
        <f>$F$98</f>
        <v/>
      </c>
      <c r="S35" s="48">
        <f>U35-(U35*R35)</f>
        <v/>
      </c>
      <c r="T35" s="48">
        <f>S35*I35</f>
        <v/>
      </c>
      <c r="U35" s="48">
        <f>(AN35)/(1-(BH35+Q35))</f>
        <v/>
      </c>
      <c r="V35" s="48">
        <f>U35*I35</f>
        <v/>
      </c>
      <c r="W35" s="49">
        <f>T35*$W$4</f>
        <v/>
      </c>
      <c r="X35" s="49">
        <f>T35*$X$4</f>
        <v/>
      </c>
      <c r="Y35" s="50">
        <f>M35</f>
        <v/>
      </c>
      <c r="Z35" s="9" t="n"/>
      <c r="AA35" s="9" t="n"/>
      <c r="AB35" s="9" t="n"/>
      <c r="AC35" s="51">
        <f t="array" ref="AC35">IF(I35&gt;0,VLOOKUP(Y35&amp;$P$88&amp;$P$89&amp;$P$90,Variáveis!$O$2:$S$300&amp;Variáveis!$P$2:$T$300&amp;Variáveis!$Q$2:$U$300&amp;Variáveis!$R$2:$V$300,5,FALSE),0)</f>
        <v/>
      </c>
      <c r="AD35" s="52">
        <f>T35*AC35</f>
        <v/>
      </c>
      <c r="AE35" s="53">
        <f>IF(AB35="não",((V35/(1-VLOOKUP(AA35,Variáveis!$AK$3:$AN$29,4,FALSE)))*VLOOKUP(AA35,Variáveis!$AK$3:$AN$29,4,FALSE))-AD35,0)</f>
        <v/>
      </c>
      <c r="AF35" s="53">
        <f>T35*$AF$4</f>
        <v/>
      </c>
      <c r="AG35" s="53">
        <f>IF(AB35="SIM","Cliente pode pagar DIFA na entrada", )</f>
        <v/>
      </c>
      <c r="AH35" s="54" t="n"/>
      <c r="AI35" s="53">
        <f>IF(K35="SIM",(J35*$F$102),J35)</f>
        <v/>
      </c>
      <c r="AJ35" s="53">
        <f>IF(L35="SIM",(AI35*$F$101),AI35)</f>
        <v/>
      </c>
      <c r="AK35" s="53">
        <f>AJ35-AS35</f>
        <v/>
      </c>
      <c r="AL35" s="53">
        <f>AJ35*I35</f>
        <v/>
      </c>
      <c r="AM35" s="53">
        <f>AK35*I35</f>
        <v/>
      </c>
      <c r="AN35" s="53">
        <f>AK35-AP35-AQ35</f>
        <v/>
      </c>
      <c r="AO35" s="53">
        <f>AN35*I35</f>
        <v/>
      </c>
      <c r="AP35" s="53">
        <f>$AP$4*AK35</f>
        <v/>
      </c>
      <c r="AQ35" s="53">
        <f>$AQ$4*AK35</f>
        <v/>
      </c>
      <c r="AR35" s="51">
        <f t="array" ref="AR35">VLOOKUP(M35&amp;N35&amp;O35&amp;P35,Variáveis!$A$2:$E$240&amp;Variáveis!$B$2:$F$240&amp;Variáveis!$C$2:$G$240&amp;Variáveis!$D$2:$H$240,5,FALSE)</f>
        <v/>
      </c>
      <c r="AS35" s="53">
        <f>((AJ35*(1-AR35))*AR35)</f>
        <v/>
      </c>
      <c r="AT35" s="53">
        <f>(((J35+(J35*AU35))*0.18)-(J35*AR35))</f>
        <v/>
      </c>
      <c r="AU35" s="55">
        <f>(((1+AV35)*(1-AR35))/(1-0.18)-1)</f>
        <v/>
      </c>
      <c r="AV35" s="55">
        <f>IF(BB35&gt;0,BB35,IF(BA35&gt;0,BA35,IF(AZ35&gt;0,AZ35,IF(AY35&gt;0,AY35,IF(AX35&gt;0,AX35)))))/100</f>
        <v/>
      </c>
      <c r="AW35" s="56">
        <f>VALUE(LEFT(G35,4))</f>
        <v/>
      </c>
      <c r="AX35" s="56">
        <f>VALUE(IFERROR(VLOOKUP(VALUE(LEFT(G35,4)),ST!$C$4:$E$300,3,FALSE),"0"))</f>
        <v/>
      </c>
      <c r="AY35" s="56">
        <f>VALUE(IFERROR(VLOOKUP(VALUE(LEFT(G35,5)),ST!$C$4:$E$300,3,FALSE),"0"))</f>
        <v/>
      </c>
      <c r="AZ35" s="56">
        <f>VALUE(IFERROR(VLOOKUP(VALUE(LEFT(G35,6)),ST!$C$4:$E$300,3,FALSE),"0"))</f>
        <v/>
      </c>
      <c r="BA35" s="56">
        <f>VALUE(IFERROR(VLOOKUP(VALUE(LEFT(G35,7)),ST!$C$4:$E$300,3,FALSE),"0"))</f>
        <v/>
      </c>
      <c r="BB35" s="56">
        <f>VALUE(IFERROR(VLOOKUP(G35,ST!$C$4:$E$400,3,FALSE),"0"))</f>
        <v/>
      </c>
      <c r="BC35" s="57">
        <f>IF(VLOOKUP(AW35,ST!$C$4:$F$298,4,FALSE)&lt;&gt;0,VLOOKUP(AW35,ST!$C$4:$F$298,4,FALSE),VLOOKUP(G35,ST!$C$4:$F$298,4,FALSE))</f>
        <v/>
      </c>
      <c r="BD35" s="57">
        <f>IF(O35="SC","Desconsiderar coluna ICMS ST",IF(O35="PR","Haverá ST", ))</f>
        <v/>
      </c>
      <c r="BE35" s="53">
        <f>W35</f>
        <v/>
      </c>
      <c r="BF35" s="53">
        <f>X35</f>
        <v/>
      </c>
      <c r="BG35" s="53">
        <f>AD35-AS35</f>
        <v/>
      </c>
      <c r="BH35" s="51">
        <f>$W$4+$X$4+AC35+$BJ$4+0.07</f>
        <v/>
      </c>
      <c r="BI35" s="53">
        <f>IF(BD35="Haverá ST",AJ35+AS35+AT35,AJ35+AS35)</f>
        <v/>
      </c>
      <c r="BJ35" s="53">
        <f>T35*$BJ$4</f>
        <v/>
      </c>
      <c r="BK35" s="53">
        <f>T35*$BK$4</f>
        <v/>
      </c>
      <c r="BL35" s="53">
        <f>BE35+BF35+AO35+BJ35+BK35+AD35</f>
        <v/>
      </c>
      <c r="BM35" s="53">
        <f>(T35-BL35)</f>
        <v/>
      </c>
    </row>
    <row r="36" ht="15.75" customHeight="1" s="218">
      <c r="A36" s="58">
        <f>A35+1</f>
        <v/>
      </c>
      <c r="B36" s="36" t="n"/>
      <c r="C36" s="36" t="n"/>
      <c r="D36" s="36" t="n"/>
      <c r="E36" s="70" t="n"/>
      <c r="F36" s="36" t="inlineStr">
        <is>
          <t>SUB ITEM 6</t>
        </is>
      </c>
      <c r="G36" s="40" t="n">
        <v>85235210</v>
      </c>
      <c r="H36" s="36" t="inlineStr">
        <is>
          <t>UNID</t>
        </is>
      </c>
      <c r="I36" s="36" t="n">
        <v>0</v>
      </c>
      <c r="J36" s="72" t="n">
        <v>23</v>
      </c>
      <c r="K36" s="64" t="inlineStr">
        <is>
          <t>NÃO</t>
        </is>
      </c>
      <c r="L36" s="65" t="inlineStr">
        <is>
          <t>NÃO</t>
        </is>
      </c>
      <c r="M36" s="65" t="inlineStr">
        <is>
          <t>NÃO</t>
        </is>
      </c>
      <c r="N36" s="66" t="inlineStr">
        <is>
          <t>OUTRO</t>
        </is>
      </c>
      <c r="O36" s="66" t="inlineStr">
        <is>
          <t>SC</t>
        </is>
      </c>
      <c r="P36" s="66" t="inlineStr">
        <is>
          <t>NÃO</t>
        </is>
      </c>
      <c r="Q36" s="46">
        <f>$F$97</f>
        <v/>
      </c>
      <c r="R36" s="46">
        <f>$F$98</f>
        <v/>
      </c>
      <c r="S36" s="48">
        <f>U36-(U36*R36)</f>
        <v/>
      </c>
      <c r="T36" s="48">
        <f>S36*I36</f>
        <v/>
      </c>
      <c r="U36" s="48">
        <f>(AN36)/(1-(BH36+Q36))</f>
        <v/>
      </c>
      <c r="V36" s="48">
        <f>U36*I36</f>
        <v/>
      </c>
      <c r="W36" s="49">
        <f>T36*$W$4</f>
        <v/>
      </c>
      <c r="X36" s="49">
        <f>T36*$X$4</f>
        <v/>
      </c>
      <c r="Y36" s="50">
        <f>M36</f>
        <v/>
      </c>
      <c r="Z36" s="9" t="n"/>
      <c r="AA36" s="9" t="n"/>
      <c r="AB36" s="9" t="n"/>
      <c r="AC36" s="51">
        <f t="array" ref="AC36">IF(I36&gt;0,VLOOKUP(Y36&amp;$P$88&amp;$P$89&amp;$P$90,Variáveis!$O$2:$S$300&amp;Variáveis!$P$2:$T$300&amp;Variáveis!$Q$2:$U$300&amp;Variáveis!$R$2:$V$300,5,FALSE),0)</f>
        <v/>
      </c>
      <c r="AD36" s="52">
        <f>T36*AC36</f>
        <v/>
      </c>
      <c r="AE36" s="53">
        <f>IF(AB36="não",((V36/(1-VLOOKUP(AA36,Variáveis!$AK$3:$AN$29,4,FALSE)))*VLOOKUP(AA36,Variáveis!$AK$3:$AN$29,4,FALSE))-AD36,0)</f>
        <v/>
      </c>
      <c r="AF36" s="53">
        <f>T36*$AF$4</f>
        <v/>
      </c>
      <c r="AG36" s="53">
        <f>IF(AB36="SIM","Cliente pode pagar DIFA na entrada", )</f>
        <v/>
      </c>
      <c r="AH36" s="54" t="n"/>
      <c r="AI36" s="53">
        <f>IF(K36="SIM",(J36*$F$102),J36)</f>
        <v/>
      </c>
      <c r="AJ36" s="53">
        <f>IF(L36="SIM",(AI36*$F$101),AI36)</f>
        <v/>
      </c>
      <c r="AK36" s="53">
        <f>AJ36-AS36</f>
        <v/>
      </c>
      <c r="AL36" s="53">
        <f>AJ36*I36</f>
        <v/>
      </c>
      <c r="AM36" s="53">
        <f>AK36*I36</f>
        <v/>
      </c>
      <c r="AN36" s="53">
        <f>AK36-AP36-AQ36</f>
        <v/>
      </c>
      <c r="AO36" s="53">
        <f>AN36*I36</f>
        <v/>
      </c>
      <c r="AP36" s="53">
        <f>$AP$4*AK36</f>
        <v/>
      </c>
      <c r="AQ36" s="53">
        <f>$AQ$4*AK36</f>
        <v/>
      </c>
      <c r="AR36" s="51">
        <f t="array" ref="AR36">VLOOKUP(M36&amp;N36&amp;O36&amp;P36,Variáveis!$A$2:$E$240&amp;Variáveis!$B$2:$F$240&amp;Variáveis!$C$2:$G$240&amp;Variáveis!$D$2:$H$240,5,FALSE)</f>
        <v/>
      </c>
      <c r="AS36" s="53">
        <f>((AJ36*(1-AR36))*AR36)</f>
        <v/>
      </c>
      <c r="AT36" s="53">
        <f>(((J36+(J36*AU36))*0.18)-(J36*AR36))</f>
        <v/>
      </c>
      <c r="AU36" s="55">
        <f>(((1+AV36)*(1-AR36))/(1-0.18)-1)</f>
        <v/>
      </c>
      <c r="AV36" s="55">
        <f>IF(BB36&gt;0,BB36,IF(BA36&gt;0,BA36,IF(AZ36&gt;0,AZ36,IF(AY36&gt;0,AY36,IF(AX36&gt;0,AX36)))))/100</f>
        <v/>
      </c>
      <c r="AW36" s="56">
        <f>VALUE(LEFT(G36,4))</f>
        <v/>
      </c>
      <c r="AX36" s="56">
        <f>VALUE(IFERROR(VLOOKUP(VALUE(LEFT(G36,4)),ST!$C$4:$E$300,3,FALSE),"0"))</f>
        <v/>
      </c>
      <c r="AY36" s="56">
        <f>VALUE(IFERROR(VLOOKUP(VALUE(LEFT(G36,5)),ST!$C$4:$E$300,3,FALSE),"0"))</f>
        <v/>
      </c>
      <c r="AZ36" s="56">
        <f>VALUE(IFERROR(VLOOKUP(VALUE(LEFT(G36,6)),ST!$C$4:$E$300,3,FALSE),"0"))</f>
        <v/>
      </c>
      <c r="BA36" s="56">
        <f>VALUE(IFERROR(VLOOKUP(VALUE(LEFT(G36,7)),ST!$C$4:$E$300,3,FALSE),"0"))</f>
        <v/>
      </c>
      <c r="BB36" s="56">
        <f>VALUE(IFERROR(VLOOKUP(G36,ST!$C$4:$E$400,3,FALSE),"0"))</f>
        <v/>
      </c>
      <c r="BC36" s="57">
        <f>IF(VLOOKUP(AW36,ST!$C$4:$F$298,4,FALSE)&lt;&gt;0,VLOOKUP(AW36,ST!$C$4:$F$298,4,FALSE),VLOOKUP(G36,ST!$C$4:$F$298,4,FALSE))</f>
        <v/>
      </c>
      <c r="BD36" s="57">
        <f>IF(O36="SC","Desconsiderar coluna ICMS ST",IF(O36="PR","Haverá ST", ))</f>
        <v/>
      </c>
      <c r="BE36" s="53">
        <f>W36</f>
        <v/>
      </c>
      <c r="BF36" s="53">
        <f>X36</f>
        <v/>
      </c>
      <c r="BG36" s="53">
        <f>AD36-AS36</f>
        <v/>
      </c>
      <c r="BH36" s="51">
        <f>$W$4+$X$4+AC36+$BJ$4+0.07</f>
        <v/>
      </c>
      <c r="BI36" s="53">
        <f>IF(BD36="Haverá ST",AJ36+AS36+AT36,AJ36+AS36)</f>
        <v/>
      </c>
      <c r="BJ36" s="53">
        <f>T36*$BJ$4</f>
        <v/>
      </c>
      <c r="BK36" s="53">
        <f>T36*$BK$4</f>
        <v/>
      </c>
      <c r="BL36" s="53">
        <f>BE36+BF36+AO36+BJ36+BK36+AD36</f>
        <v/>
      </c>
      <c r="BM36" s="53">
        <f>(T36-BL36)</f>
        <v/>
      </c>
    </row>
    <row r="37" ht="15.75" customHeight="1" s="218">
      <c r="A37" s="58">
        <f>A36+1</f>
        <v/>
      </c>
      <c r="B37" s="36" t="n"/>
      <c r="C37" s="36" t="n"/>
      <c r="D37" s="36" t="n"/>
      <c r="E37" s="70" t="n"/>
      <c r="F37" s="36" t="inlineStr">
        <is>
          <t>SUB ITEM 6.1</t>
        </is>
      </c>
      <c r="G37" s="40" t="n">
        <v>85235210</v>
      </c>
      <c r="H37" s="36" t="inlineStr">
        <is>
          <t>UNID</t>
        </is>
      </c>
      <c r="I37" s="36" t="n">
        <v>0</v>
      </c>
      <c r="J37" s="72" t="n">
        <v>24</v>
      </c>
      <c r="K37" s="64" t="inlineStr">
        <is>
          <t>NÃO</t>
        </is>
      </c>
      <c r="L37" s="65" t="inlineStr">
        <is>
          <t>NÃO</t>
        </is>
      </c>
      <c r="M37" s="65" t="inlineStr">
        <is>
          <t>NÃO</t>
        </is>
      </c>
      <c r="N37" s="66" t="inlineStr">
        <is>
          <t>OUTRO</t>
        </is>
      </c>
      <c r="O37" s="66" t="inlineStr">
        <is>
          <t>SC</t>
        </is>
      </c>
      <c r="P37" s="66" t="inlineStr">
        <is>
          <t>NÃO</t>
        </is>
      </c>
      <c r="Q37" s="46">
        <f>$F$97</f>
        <v/>
      </c>
      <c r="R37" s="46">
        <f>$F$98</f>
        <v/>
      </c>
      <c r="S37" s="48">
        <f>U37-(U37*R37)</f>
        <v/>
      </c>
      <c r="T37" s="48">
        <f>S37*I37</f>
        <v/>
      </c>
      <c r="U37" s="48">
        <f>(AN37)/(1-(BH37+Q37))</f>
        <v/>
      </c>
      <c r="V37" s="48">
        <f>U37*I37</f>
        <v/>
      </c>
      <c r="W37" s="49">
        <f>T37*$W$4</f>
        <v/>
      </c>
      <c r="X37" s="49">
        <f>T37*$X$4</f>
        <v/>
      </c>
      <c r="Y37" s="50">
        <f>M37</f>
        <v/>
      </c>
      <c r="Z37" s="9" t="n"/>
      <c r="AA37" s="9" t="n"/>
      <c r="AB37" s="9" t="n"/>
      <c r="AC37" s="51">
        <f t="array" ref="AC37">IF(I37&gt;0,VLOOKUP(Y37&amp;$P$88&amp;$P$89&amp;$P$90,Variáveis!$O$2:$S$300&amp;Variáveis!$P$2:$T$300&amp;Variáveis!$Q$2:$U$300&amp;Variáveis!$R$2:$V$300,5,FALSE),0)</f>
        <v/>
      </c>
      <c r="AD37" s="52">
        <f>T37*AC37</f>
        <v/>
      </c>
      <c r="AE37" s="53">
        <f>IF(AB37="não",((V37/(1-VLOOKUP(AA37,Variáveis!$AK$3:$AN$29,4,FALSE)))*VLOOKUP(AA37,Variáveis!$AK$3:$AN$29,4,FALSE))-AD37,0)</f>
        <v/>
      </c>
      <c r="AF37" s="53">
        <f>T37*$AF$4</f>
        <v/>
      </c>
      <c r="AG37" s="53">
        <f>IF(AB37="SIM","Cliente pode pagar DIFA na entrada", )</f>
        <v/>
      </c>
      <c r="AH37" s="54" t="n"/>
      <c r="AI37" s="53">
        <f>IF(K37="SIM",(J37*$F$102),J37)</f>
        <v/>
      </c>
      <c r="AJ37" s="53">
        <f>IF(L37="SIM",(AI37*$F$101),AI37)</f>
        <v/>
      </c>
      <c r="AK37" s="53">
        <f>AJ37-AS37</f>
        <v/>
      </c>
      <c r="AL37" s="53">
        <f>AJ37*I37</f>
        <v/>
      </c>
      <c r="AM37" s="53">
        <f>AK37*I37</f>
        <v/>
      </c>
      <c r="AN37" s="53">
        <f>AK37-AP37-AQ37</f>
        <v/>
      </c>
      <c r="AO37" s="53">
        <f>AN37*I37</f>
        <v/>
      </c>
      <c r="AP37" s="53">
        <f>$AP$4*AK37</f>
        <v/>
      </c>
      <c r="AQ37" s="53">
        <f>$AQ$4*AK37</f>
        <v/>
      </c>
      <c r="AR37" s="51">
        <f t="array" ref="AR37">VLOOKUP(M37&amp;N37&amp;O37&amp;P37,Variáveis!$A$2:$E$240&amp;Variáveis!$B$2:$F$240&amp;Variáveis!$C$2:$G$240&amp;Variáveis!$D$2:$H$240,5,FALSE)</f>
        <v/>
      </c>
      <c r="AS37" s="53">
        <f>((AJ37*(1-AR37))*AR37)</f>
        <v/>
      </c>
      <c r="AT37" s="53">
        <f>(((J37+(J37*AU37))*0.18)-(J37*AR37))</f>
        <v/>
      </c>
      <c r="AU37" s="55">
        <f>(((1+AV37)*(1-AR37))/(1-0.18)-1)</f>
        <v/>
      </c>
      <c r="AV37" s="55">
        <f>IF(BB37&gt;0,BB37,IF(BA37&gt;0,BA37,IF(AZ37&gt;0,AZ37,IF(AY37&gt;0,AY37,IF(AX37&gt;0,AX37)))))/100</f>
        <v/>
      </c>
      <c r="AW37" s="56">
        <f>VALUE(LEFT(G37,4))</f>
        <v/>
      </c>
      <c r="AX37" s="56">
        <f>VALUE(IFERROR(VLOOKUP(VALUE(LEFT(G37,4)),ST!$C$4:$E$300,3,FALSE),"0"))</f>
        <v/>
      </c>
      <c r="AY37" s="56">
        <f>VALUE(IFERROR(VLOOKUP(VALUE(LEFT(G37,5)),ST!$C$4:$E$300,3,FALSE),"0"))</f>
        <v/>
      </c>
      <c r="AZ37" s="56">
        <f>VALUE(IFERROR(VLOOKUP(VALUE(LEFT(G37,6)),ST!$C$4:$E$300,3,FALSE),"0"))</f>
        <v/>
      </c>
      <c r="BA37" s="56">
        <f>VALUE(IFERROR(VLOOKUP(VALUE(LEFT(G37,7)),ST!$C$4:$E$300,3,FALSE),"0"))</f>
        <v/>
      </c>
      <c r="BB37" s="56">
        <f>VALUE(IFERROR(VLOOKUP(G37,ST!$C$4:$E$400,3,FALSE),"0"))</f>
        <v/>
      </c>
      <c r="BC37" s="57">
        <f>IF(VLOOKUP(AW37,ST!$C$4:$F$298,4,FALSE)&lt;&gt;0,VLOOKUP(AW37,ST!$C$4:$F$298,4,FALSE),VLOOKUP(G37,ST!$C$4:$F$298,4,FALSE))</f>
        <v/>
      </c>
      <c r="BD37" s="57">
        <f>IF(O37="SC","Desconsiderar coluna ICMS ST",IF(O37="PR","Haverá ST", ))</f>
        <v/>
      </c>
      <c r="BE37" s="53">
        <f>W37</f>
        <v/>
      </c>
      <c r="BF37" s="53">
        <f>X37</f>
        <v/>
      </c>
      <c r="BG37" s="53">
        <f>AD37-AS37</f>
        <v/>
      </c>
      <c r="BH37" s="51">
        <f>$W$4+$X$4+AC37+$BJ$4+0.07</f>
        <v/>
      </c>
      <c r="BI37" s="53">
        <f>IF(BD37="Haverá ST",AJ37+AS37+AT37,AJ37+AS37)</f>
        <v/>
      </c>
      <c r="BJ37" s="53">
        <f>T37*$BJ$4</f>
        <v/>
      </c>
      <c r="BK37" s="53">
        <f>T37*$BK$4</f>
        <v/>
      </c>
      <c r="BL37" s="53">
        <f>BE37+BF37+AO37+BJ37+BK37+AD37</f>
        <v/>
      </c>
      <c r="BM37" s="53">
        <f>(T37-BL37)</f>
        <v/>
      </c>
    </row>
    <row r="38" ht="15.75" customHeight="1" s="218">
      <c r="A38" s="58">
        <f>A37+1</f>
        <v/>
      </c>
      <c r="B38" s="36" t="n"/>
      <c r="C38" s="36" t="n"/>
      <c r="D38" s="36" t="n"/>
      <c r="E38" s="70" t="n"/>
      <c r="F38" s="36" t="inlineStr">
        <is>
          <t>SUB ITEM 6.2</t>
        </is>
      </c>
      <c r="G38" s="40" t="n">
        <v>85235210</v>
      </c>
      <c r="H38" s="36" t="inlineStr">
        <is>
          <t>UNID</t>
        </is>
      </c>
      <c r="I38" s="36" t="n">
        <v>0</v>
      </c>
      <c r="J38" s="72" t="n">
        <v>25</v>
      </c>
      <c r="K38" s="64" t="inlineStr">
        <is>
          <t>NÃO</t>
        </is>
      </c>
      <c r="L38" s="65" t="inlineStr">
        <is>
          <t>NÃO</t>
        </is>
      </c>
      <c r="M38" s="65" t="inlineStr">
        <is>
          <t>NÃO</t>
        </is>
      </c>
      <c r="N38" s="66" t="inlineStr">
        <is>
          <t>OUTRO</t>
        </is>
      </c>
      <c r="O38" s="66" t="inlineStr">
        <is>
          <t>SC</t>
        </is>
      </c>
      <c r="P38" s="66" t="inlineStr">
        <is>
          <t>NÃO</t>
        </is>
      </c>
      <c r="Q38" s="46">
        <f>$F$97</f>
        <v/>
      </c>
      <c r="R38" s="46">
        <f>$F$98</f>
        <v/>
      </c>
      <c r="S38" s="48">
        <f>U38-(U38*R38)</f>
        <v/>
      </c>
      <c r="T38" s="48">
        <f>S38*I38</f>
        <v/>
      </c>
      <c r="U38" s="48">
        <f>(AN38)/(1-(BH38+Q38))</f>
        <v/>
      </c>
      <c r="V38" s="48">
        <f>U38*I38</f>
        <v/>
      </c>
      <c r="W38" s="49">
        <f>T38*$W$4</f>
        <v/>
      </c>
      <c r="X38" s="49">
        <f>T38*$X$4</f>
        <v/>
      </c>
      <c r="Y38" s="50">
        <f>M38</f>
        <v/>
      </c>
      <c r="Z38" s="9" t="n"/>
      <c r="AA38" s="9" t="n"/>
      <c r="AB38" s="9" t="n"/>
      <c r="AC38" s="51">
        <f t="array" ref="AC38">IF(I38&gt;0,VLOOKUP(Y38&amp;$P$88&amp;$P$89&amp;$P$90,Variáveis!$O$2:$S$300&amp;Variáveis!$P$2:$T$300&amp;Variáveis!$Q$2:$U$300&amp;Variáveis!$R$2:$V$300,5,FALSE),0)</f>
        <v/>
      </c>
      <c r="AD38" s="52">
        <f>T38*AC38</f>
        <v/>
      </c>
      <c r="AE38" s="53">
        <f>IF(AB38="não",((V38/(1-VLOOKUP(AA38,Variáveis!$AK$3:$AN$29,4,FALSE)))*VLOOKUP(AA38,Variáveis!$AK$3:$AN$29,4,FALSE))-AD38,0)</f>
        <v/>
      </c>
      <c r="AF38" s="53">
        <f>T38*$AF$4</f>
        <v/>
      </c>
      <c r="AG38" s="53">
        <f>IF(AB38="SIM","Cliente pode pagar DIFA na entrada", )</f>
        <v/>
      </c>
      <c r="AH38" s="54" t="n"/>
      <c r="AI38" s="53">
        <f>IF(K38="SIM",(J38*$F$102),J38)</f>
        <v/>
      </c>
      <c r="AJ38" s="53">
        <f>IF(L38="SIM",(AI38*$F$101),AI38)</f>
        <v/>
      </c>
      <c r="AK38" s="53">
        <f>AJ38-AS38</f>
        <v/>
      </c>
      <c r="AL38" s="53">
        <f>AJ38*I38</f>
        <v/>
      </c>
      <c r="AM38" s="53">
        <f>AK38*I38</f>
        <v/>
      </c>
      <c r="AN38" s="53">
        <f>AK38-AP38-AQ38</f>
        <v/>
      </c>
      <c r="AO38" s="53">
        <f>AN38*I38</f>
        <v/>
      </c>
      <c r="AP38" s="53">
        <f>$AP$4*AK38</f>
        <v/>
      </c>
      <c r="AQ38" s="53">
        <f>$AQ$4*AK38</f>
        <v/>
      </c>
      <c r="AR38" s="51">
        <f t="array" ref="AR38">VLOOKUP(M38&amp;N38&amp;O38&amp;P38,Variáveis!$A$2:$E$240&amp;Variáveis!$B$2:$F$240&amp;Variáveis!$C$2:$G$240&amp;Variáveis!$D$2:$H$240,5,FALSE)</f>
        <v/>
      </c>
      <c r="AS38" s="53">
        <f>((AJ38*(1-AR38))*AR38)</f>
        <v/>
      </c>
      <c r="AT38" s="53">
        <f>(((J38+(J38*AU38))*0.18)-(J38*AR38))</f>
        <v/>
      </c>
      <c r="AU38" s="55">
        <f>(((1+AV38)*(1-AR38))/(1-0.18)-1)</f>
        <v/>
      </c>
      <c r="AV38" s="55">
        <f>IF(BB38&gt;0,BB38,IF(BA38&gt;0,BA38,IF(AZ38&gt;0,AZ38,IF(AY38&gt;0,AY38,IF(AX38&gt;0,AX38)))))/100</f>
        <v/>
      </c>
      <c r="AW38" s="56">
        <f>VALUE(LEFT(G38,4))</f>
        <v/>
      </c>
      <c r="AX38" s="56">
        <f>VALUE(IFERROR(VLOOKUP(VALUE(LEFT(G38,4)),ST!$C$4:$E$300,3,FALSE),"0"))</f>
        <v/>
      </c>
      <c r="AY38" s="56">
        <f>VALUE(IFERROR(VLOOKUP(VALUE(LEFT(G38,5)),ST!$C$4:$E$300,3,FALSE),"0"))</f>
        <v/>
      </c>
      <c r="AZ38" s="56">
        <f>VALUE(IFERROR(VLOOKUP(VALUE(LEFT(G38,6)),ST!$C$4:$E$300,3,FALSE),"0"))</f>
        <v/>
      </c>
      <c r="BA38" s="56">
        <f>VALUE(IFERROR(VLOOKUP(VALUE(LEFT(G38,7)),ST!$C$4:$E$300,3,FALSE),"0"))</f>
        <v/>
      </c>
      <c r="BB38" s="56">
        <f>VALUE(IFERROR(VLOOKUP(G38,ST!$C$4:$E$400,3,FALSE),"0"))</f>
        <v/>
      </c>
      <c r="BC38" s="57">
        <f>IF(VLOOKUP(AW38,ST!$C$4:$F$298,4,FALSE)&lt;&gt;0,VLOOKUP(AW38,ST!$C$4:$F$298,4,FALSE),VLOOKUP(G38,ST!$C$4:$F$298,4,FALSE))</f>
        <v/>
      </c>
      <c r="BD38" s="57">
        <f>IF(O38="SC","Desconsiderar coluna ICMS ST",IF(O38="PR","Haverá ST", ))</f>
        <v/>
      </c>
      <c r="BE38" s="53">
        <f>W38</f>
        <v/>
      </c>
      <c r="BF38" s="53">
        <f>X38</f>
        <v/>
      </c>
      <c r="BG38" s="53">
        <f>AD38-AS38</f>
        <v/>
      </c>
      <c r="BH38" s="51">
        <f>$W$4+$X$4+AC38+$BJ$4+0.07</f>
        <v/>
      </c>
      <c r="BI38" s="53">
        <f>IF(BD38="Haverá ST",AJ38+AS38+AT38,AJ38+AS38)</f>
        <v/>
      </c>
      <c r="BJ38" s="53">
        <f>T38*$BJ$4</f>
        <v/>
      </c>
      <c r="BK38" s="53">
        <f>T38*$BK$4</f>
        <v/>
      </c>
      <c r="BL38" s="53">
        <f>BE38+BF38+AO38+BJ38+BK38+AD38</f>
        <v/>
      </c>
      <c r="BM38" s="53">
        <f>(T38-BL38)</f>
        <v/>
      </c>
    </row>
    <row r="39" ht="15.75" customHeight="1" s="218">
      <c r="A39" s="58">
        <f>A38+1</f>
        <v/>
      </c>
      <c r="B39" s="36" t="n"/>
      <c r="C39" s="36" t="n"/>
      <c r="D39" s="36" t="n"/>
      <c r="E39" s="70" t="n"/>
      <c r="F39" s="36" t="n"/>
      <c r="G39" s="16" t="n"/>
      <c r="H39" s="36" t="n"/>
      <c r="I39" s="36" t="n">
        <v>0</v>
      </c>
      <c r="J39" s="72" t="n"/>
      <c r="K39" s="64" t="inlineStr">
        <is>
          <t>NÃO</t>
        </is>
      </c>
      <c r="L39" s="65" t="inlineStr">
        <is>
          <t>NÃO</t>
        </is>
      </c>
      <c r="M39" s="65" t="inlineStr">
        <is>
          <t>NÃO</t>
        </is>
      </c>
      <c r="N39" s="66" t="inlineStr">
        <is>
          <t>OUTRO</t>
        </is>
      </c>
      <c r="O39" s="66" t="inlineStr">
        <is>
          <t>SC</t>
        </is>
      </c>
      <c r="P39" s="66" t="inlineStr">
        <is>
          <t>NÃO</t>
        </is>
      </c>
      <c r="Q39" s="46">
        <f>$F$97</f>
        <v/>
      </c>
      <c r="R39" s="46">
        <f>$F$98</f>
        <v/>
      </c>
      <c r="S39" s="48">
        <f>U39-(U39*R39)</f>
        <v/>
      </c>
      <c r="T39" s="48">
        <f>S39*I39</f>
        <v/>
      </c>
      <c r="U39" s="48">
        <f>(AN39)/(1-(BH39+Q39))</f>
        <v/>
      </c>
      <c r="V39" s="48">
        <f>U39*I39</f>
        <v/>
      </c>
      <c r="W39" s="49">
        <f>T39*$W$4</f>
        <v/>
      </c>
      <c r="X39" s="49">
        <f>T39*$X$4</f>
        <v/>
      </c>
      <c r="Y39" s="50">
        <f>M39</f>
        <v/>
      </c>
      <c r="Z39" s="9" t="n"/>
      <c r="AA39" s="9" t="n"/>
      <c r="AB39" s="9" t="n"/>
      <c r="AC39" s="51">
        <f t="array" ref="AC39">IF(I39&gt;0,VLOOKUP(Y39&amp;$P$88&amp;$P$89&amp;$P$90,Variáveis!$O$2:$S$300&amp;Variáveis!$P$2:$T$300&amp;Variáveis!$Q$2:$U$300&amp;Variáveis!$R$2:$V$300,5,FALSE),0)</f>
        <v/>
      </c>
      <c r="AD39" s="52">
        <f>T39*AC39</f>
        <v/>
      </c>
      <c r="AE39" s="53">
        <f>IF(AB39="não",((V39/(1-VLOOKUP(AA39,Variáveis!$AK$3:$AN$29,4,FALSE)))*VLOOKUP(AA39,Variáveis!$AK$3:$AN$29,4,FALSE))-AD39,0)</f>
        <v/>
      </c>
      <c r="AF39" s="53">
        <f>T39*$AF$4</f>
        <v/>
      </c>
      <c r="AG39" s="53">
        <f>IF(AB39="SIM","Cliente pode pagar DIFA na entrada", )</f>
        <v/>
      </c>
      <c r="AH39" s="54" t="n"/>
      <c r="AI39" s="53">
        <f>IF(K39="SIM",(J39*$F$102),J39)</f>
        <v/>
      </c>
      <c r="AJ39" s="53">
        <f>IF(L39="SIM",(AI39*$F$101),AI39)</f>
        <v/>
      </c>
      <c r="AK39" s="53">
        <f>AJ39-AS39</f>
        <v/>
      </c>
      <c r="AL39" s="53">
        <f>AJ39*I39</f>
        <v/>
      </c>
      <c r="AM39" s="53">
        <f>AK39*I39</f>
        <v/>
      </c>
      <c r="AN39" s="53">
        <f>AK39-AP39-AQ39</f>
        <v/>
      </c>
      <c r="AO39" s="53">
        <f>AN39*I39</f>
        <v/>
      </c>
      <c r="AP39" s="53">
        <f>$AP$4*AK39</f>
        <v/>
      </c>
      <c r="AQ39" s="53">
        <f>$AQ$4*AK39</f>
        <v/>
      </c>
      <c r="AR39" s="51">
        <f t="array" ref="AR39">VLOOKUP(M39&amp;N39&amp;O39&amp;P39,Variáveis!$A$2:$E$240&amp;Variáveis!$B$2:$F$240&amp;Variáveis!$C$2:$G$240&amp;Variáveis!$D$2:$H$240,5,FALSE)</f>
        <v/>
      </c>
      <c r="AS39" s="53">
        <f>((AJ39*(1-AR39))*AR39)</f>
        <v/>
      </c>
      <c r="AT39" s="53">
        <f>(((J39+(J39*AU39))*0.18)-(J39*AR39))</f>
        <v/>
      </c>
      <c r="AU39" s="55">
        <f>(((1+AV39)*(1-AR39))/(1-0.18)-1)</f>
        <v/>
      </c>
      <c r="AV39" s="55">
        <f>IF(BB39&gt;0,BB39,IF(BA39&gt;0,BA39,IF(AZ39&gt;0,AZ39,IF(AY39&gt;0,AY39,IF(AX39&gt;0,AX39)))))/100</f>
        <v/>
      </c>
      <c r="AW39" s="56">
        <f>VALUE(LEFT(G39,4))</f>
        <v/>
      </c>
      <c r="AX39" s="56">
        <f>VALUE(IFERROR(VLOOKUP(VALUE(LEFT(G39,4)),ST!$C$4:$E$300,3,FALSE),"0"))</f>
        <v/>
      </c>
      <c r="AY39" s="56">
        <f>VALUE(IFERROR(VLOOKUP(VALUE(LEFT(G39,5)),ST!$C$4:$E$300,3,FALSE),"0"))</f>
        <v/>
      </c>
      <c r="AZ39" s="56">
        <f>VALUE(IFERROR(VLOOKUP(VALUE(LEFT(G39,6)),ST!$C$4:$E$300,3,FALSE),"0"))</f>
        <v/>
      </c>
      <c r="BA39" s="56">
        <f>VALUE(IFERROR(VLOOKUP(VALUE(LEFT(G39,7)),ST!$C$4:$E$300,3,FALSE),"0"))</f>
        <v/>
      </c>
      <c r="BB39" s="56">
        <f>VALUE(IFERROR(VLOOKUP(G39,ST!$C$4:$E$400,3,FALSE),"0"))</f>
        <v/>
      </c>
      <c r="BC39" s="57">
        <f>IF(VLOOKUP(AW39,ST!$C$4:$F$298,4,FALSE)&lt;&gt;0,VLOOKUP(AW39,ST!$C$4:$F$298,4,FALSE),VLOOKUP(G39,ST!$C$4:$F$298,4,FALSE))</f>
        <v/>
      </c>
      <c r="BD39" s="57">
        <f>IF(O39="SC","Desconsiderar coluna ICMS ST",IF(O39="PR","Haverá ST", ))</f>
        <v/>
      </c>
      <c r="BE39" s="53">
        <f>W39</f>
        <v/>
      </c>
      <c r="BF39" s="53">
        <f>X39</f>
        <v/>
      </c>
      <c r="BG39" s="53">
        <f>AD39-AS39</f>
        <v/>
      </c>
      <c r="BH39" s="51">
        <f>$W$4+$X$4+AC39+$BJ$4+0.07</f>
        <v/>
      </c>
      <c r="BI39" s="53">
        <f>IF(BD39="Haverá ST",AJ39+AS39+AT39,AJ39+AS39)</f>
        <v/>
      </c>
      <c r="BJ39" s="53">
        <f>T39*$BJ$4</f>
        <v/>
      </c>
      <c r="BK39" s="53">
        <f>T39*$BK$4</f>
        <v/>
      </c>
      <c r="BL39" s="53">
        <f>BE39+BF39+AO39+BJ39+BK39+AD39</f>
        <v/>
      </c>
      <c r="BM39" s="53">
        <f>(T39-BL39)</f>
        <v/>
      </c>
    </row>
    <row r="40" ht="15.75" customHeight="1" s="218">
      <c r="A40" s="58">
        <f>A39+1</f>
        <v/>
      </c>
      <c r="B40" s="36" t="n"/>
      <c r="C40" s="36" t="n"/>
      <c r="D40" s="36" t="n"/>
      <c r="E40" s="70" t="n"/>
      <c r="F40" s="36" t="n"/>
      <c r="G40" s="16" t="n"/>
      <c r="H40" s="36" t="n"/>
      <c r="I40" s="36" t="n">
        <v>0</v>
      </c>
      <c r="J40" s="72" t="n"/>
      <c r="K40" s="64" t="inlineStr">
        <is>
          <t>NÃO</t>
        </is>
      </c>
      <c r="L40" s="65" t="inlineStr">
        <is>
          <t>NÃO</t>
        </is>
      </c>
      <c r="M40" s="65" t="inlineStr">
        <is>
          <t>NÃO</t>
        </is>
      </c>
      <c r="N40" s="66" t="inlineStr">
        <is>
          <t>OUTRO</t>
        </is>
      </c>
      <c r="O40" s="66" t="inlineStr">
        <is>
          <t>SC</t>
        </is>
      </c>
      <c r="P40" s="66" t="inlineStr">
        <is>
          <t>NÃO</t>
        </is>
      </c>
      <c r="Q40" s="46">
        <f>$F$97</f>
        <v/>
      </c>
      <c r="R40" s="46">
        <f>$F$98</f>
        <v/>
      </c>
      <c r="S40" s="48">
        <f>U40-(U40*R40)</f>
        <v/>
      </c>
      <c r="T40" s="48">
        <f>S40*I40</f>
        <v/>
      </c>
      <c r="U40" s="48">
        <f>(AN40)/(1-(BH40+Q40))</f>
        <v/>
      </c>
      <c r="V40" s="48">
        <f>U40*I40</f>
        <v/>
      </c>
      <c r="W40" s="49">
        <f>T40*$W$4</f>
        <v/>
      </c>
      <c r="X40" s="49">
        <f>T40*$X$4</f>
        <v/>
      </c>
      <c r="Y40" s="50">
        <f>M40</f>
        <v/>
      </c>
      <c r="Z40" s="9" t="n"/>
      <c r="AA40" s="9" t="n"/>
      <c r="AB40" s="9" t="n"/>
      <c r="AC40" s="51">
        <f t="array" ref="AC40">IF(I40&gt;0,VLOOKUP(Y40&amp;$P$88&amp;$P$89&amp;$P$90,Variáveis!$O$2:$S$300&amp;Variáveis!$P$2:$T$300&amp;Variáveis!$Q$2:$U$300&amp;Variáveis!$R$2:$V$300,5,FALSE),0)</f>
        <v/>
      </c>
      <c r="AD40" s="52">
        <f>T40*AC40</f>
        <v/>
      </c>
      <c r="AE40" s="53">
        <f>IF(AB40="não",((V40/(1-VLOOKUP(AA40,Variáveis!$AK$3:$AN$29,4,FALSE)))*VLOOKUP(AA40,Variáveis!$AK$3:$AN$29,4,FALSE))-AD40,0)</f>
        <v/>
      </c>
      <c r="AF40" s="53">
        <f>T40*$AF$4</f>
        <v/>
      </c>
      <c r="AG40" s="53">
        <f>IF(AB40="SIM","Cliente pode pagar DIFA na entrada", )</f>
        <v/>
      </c>
      <c r="AH40" s="54" t="n"/>
      <c r="AI40" s="53">
        <f>IF(K40="SIM",(J40*$F$102),J40)</f>
        <v/>
      </c>
      <c r="AJ40" s="53">
        <f>IF(L40="SIM",(AI40*$F$101),AI40)</f>
        <v/>
      </c>
      <c r="AK40" s="53">
        <f>AJ40-AS40</f>
        <v/>
      </c>
      <c r="AL40" s="53">
        <f>AJ40*I40</f>
        <v/>
      </c>
      <c r="AM40" s="53">
        <f>AK40*I40</f>
        <v/>
      </c>
      <c r="AN40" s="53">
        <f>AK40-AP40-AQ40</f>
        <v/>
      </c>
      <c r="AO40" s="53">
        <f>AN40*I40</f>
        <v/>
      </c>
      <c r="AP40" s="53">
        <f>$AP$4*AK40</f>
        <v/>
      </c>
      <c r="AQ40" s="53">
        <f>$AQ$4*AK40</f>
        <v/>
      </c>
      <c r="AR40" s="51">
        <f t="array" ref="AR40">VLOOKUP(M40&amp;N40&amp;O40&amp;P40,Variáveis!$A$2:$E$240&amp;Variáveis!$B$2:$F$240&amp;Variáveis!$C$2:$G$240&amp;Variáveis!$D$2:$H$240,5,FALSE)</f>
        <v/>
      </c>
      <c r="AS40" s="53">
        <f>((AJ40*(1-AR40))*AR40)</f>
        <v/>
      </c>
      <c r="AT40" s="53">
        <f>(((J40+(J40*AU40))*0.18)-(J40*AR40))</f>
        <v/>
      </c>
      <c r="AU40" s="55">
        <f>(((1+AV40)*(1-AR40))/(1-0.18)-1)</f>
        <v/>
      </c>
      <c r="AV40" s="55">
        <f>IF(BB40&gt;0,BB40,IF(BA40&gt;0,BA40,IF(AZ40&gt;0,AZ40,IF(AY40&gt;0,AY40,IF(AX40&gt;0,AX40)))))/100</f>
        <v/>
      </c>
      <c r="AW40" s="56">
        <f>VALUE(LEFT(G40,4))</f>
        <v/>
      </c>
      <c r="AX40" s="56">
        <f>VALUE(IFERROR(VLOOKUP(VALUE(LEFT(G40,4)),ST!$C$4:$E$300,3,FALSE),"0"))</f>
        <v/>
      </c>
      <c r="AY40" s="56">
        <f>VALUE(IFERROR(VLOOKUP(VALUE(LEFT(G40,5)),ST!$C$4:$E$300,3,FALSE),"0"))</f>
        <v/>
      </c>
      <c r="AZ40" s="56">
        <f>VALUE(IFERROR(VLOOKUP(VALUE(LEFT(G40,6)),ST!$C$4:$E$300,3,FALSE),"0"))</f>
        <v/>
      </c>
      <c r="BA40" s="56">
        <f>VALUE(IFERROR(VLOOKUP(VALUE(LEFT(G40,7)),ST!$C$4:$E$300,3,FALSE),"0"))</f>
        <v/>
      </c>
      <c r="BB40" s="56">
        <f>VALUE(IFERROR(VLOOKUP(G40,ST!$C$4:$E$400,3,FALSE),"0"))</f>
        <v/>
      </c>
      <c r="BC40" s="57">
        <f>IF(VLOOKUP(AW40,ST!$C$4:$F$298,4,FALSE)&lt;&gt;0,VLOOKUP(AW40,ST!$C$4:$F$298,4,FALSE),VLOOKUP(G40,ST!$C$4:$F$298,4,FALSE))</f>
        <v/>
      </c>
      <c r="BD40" s="57">
        <f>IF(O40="SC","Desconsiderar coluna ICMS ST",IF(O40="PR","Haverá ST", ))</f>
        <v/>
      </c>
      <c r="BE40" s="53">
        <f>W40</f>
        <v/>
      </c>
      <c r="BF40" s="53">
        <f>X40</f>
        <v/>
      </c>
      <c r="BG40" s="53">
        <f>AD40-AS40</f>
        <v/>
      </c>
      <c r="BH40" s="51">
        <f>$W$4+$X$4+AC40+$BJ$4+0.07</f>
        <v/>
      </c>
      <c r="BI40" s="53">
        <f>IF(BD40="Haverá ST",AJ40+AS40+AT40,AJ40+AS40)</f>
        <v/>
      </c>
      <c r="BJ40" s="53">
        <f>T40*$BJ$4</f>
        <v/>
      </c>
      <c r="BK40" s="53">
        <f>T40*$BK$4</f>
        <v/>
      </c>
      <c r="BL40" s="53">
        <f>BE40+BF40+AO40+BJ40+BK40+AD40</f>
        <v/>
      </c>
      <c r="BM40" s="53">
        <f>(T40-BL40)</f>
        <v/>
      </c>
    </row>
    <row r="41" ht="15.75" customHeight="1" s="218">
      <c r="A41" s="58">
        <f>A40+1</f>
        <v/>
      </c>
      <c r="B41" s="36" t="n"/>
      <c r="C41" s="36" t="n"/>
      <c r="D41" s="36" t="n"/>
      <c r="E41" s="70" t="n"/>
      <c r="F41" s="36" t="n"/>
      <c r="G41" s="40" t="n"/>
      <c r="H41" s="36" t="n"/>
      <c r="I41" s="36" t="n"/>
      <c r="J41" s="72" t="n"/>
      <c r="K41" s="64" t="inlineStr">
        <is>
          <t>NÃO</t>
        </is>
      </c>
      <c r="L41" s="65" t="inlineStr">
        <is>
          <t>NÃO</t>
        </is>
      </c>
      <c r="M41" s="65" t="inlineStr">
        <is>
          <t>NÃO</t>
        </is>
      </c>
      <c r="N41" s="66" t="inlineStr">
        <is>
          <t>OUTRO</t>
        </is>
      </c>
      <c r="O41" s="66" t="inlineStr">
        <is>
          <t>SC</t>
        </is>
      </c>
      <c r="P41" s="66" t="inlineStr">
        <is>
          <t>NÃO</t>
        </is>
      </c>
      <c r="Q41" s="46">
        <f>$F$97</f>
        <v/>
      </c>
      <c r="R41" s="46">
        <f>$F$98</f>
        <v/>
      </c>
      <c r="S41" s="48">
        <f>U41-(U41*R41)</f>
        <v/>
      </c>
      <c r="T41" s="48">
        <f>S41*I41</f>
        <v/>
      </c>
      <c r="U41" s="48">
        <f>(AN41)/(1-(BH41+Q41))</f>
        <v/>
      </c>
      <c r="V41" s="48">
        <f>U41*I41</f>
        <v/>
      </c>
      <c r="W41" s="49">
        <f>T41*$W$4</f>
        <v/>
      </c>
      <c r="X41" s="49">
        <f>T41*$X$4</f>
        <v/>
      </c>
      <c r="Y41" s="50">
        <f>M41</f>
        <v/>
      </c>
      <c r="Z41" s="9" t="n"/>
      <c r="AA41" s="9" t="n"/>
      <c r="AB41" s="9" t="n"/>
      <c r="AC41" s="51">
        <f t="array" ref="AC41">IF(I41&gt;0,VLOOKUP(Y41&amp;$P$88&amp;$P$89&amp;$P$90,Variáveis!$O$2:$S$300&amp;Variáveis!$P$2:$T$300&amp;Variáveis!$Q$2:$U$300&amp;Variáveis!$R$2:$V$300,5,FALSE),0)</f>
        <v/>
      </c>
      <c r="AD41" s="52">
        <f>T41*AC41</f>
        <v/>
      </c>
      <c r="AE41" s="53">
        <f>IF(AB41="não",((V41/(1-VLOOKUP(AA41,Variáveis!$AK$3:$AN$29,4,FALSE)))*VLOOKUP(AA41,Variáveis!$AK$3:$AN$29,4,FALSE))-AD41,0)</f>
        <v/>
      </c>
      <c r="AF41" s="53">
        <f>T41*$AF$4</f>
        <v/>
      </c>
      <c r="AG41" s="53">
        <f>IF(AB41="SIM","Cliente pode pagar DIFA na entrada", )</f>
        <v/>
      </c>
      <c r="AH41" s="54" t="n"/>
      <c r="AI41" s="53">
        <f>IF(K41="SIM",(J41*$F$102),J41)</f>
        <v/>
      </c>
      <c r="AJ41" s="53">
        <f>IF(L41="SIM",(AI41*$F$101),AI41)</f>
        <v/>
      </c>
      <c r="AK41" s="53">
        <f>AJ41-AS41</f>
        <v/>
      </c>
      <c r="AL41" s="53">
        <f>AJ41*I41</f>
        <v/>
      </c>
      <c r="AM41" s="53">
        <f>AK41*I41</f>
        <v/>
      </c>
      <c r="AN41" s="53">
        <f>AK41-AP41-AQ41</f>
        <v/>
      </c>
      <c r="AO41" s="53">
        <f>AN41*I41</f>
        <v/>
      </c>
      <c r="AP41" s="53">
        <f>$AP$4*AK41</f>
        <v/>
      </c>
      <c r="AQ41" s="53">
        <f>$AQ$4*AK41</f>
        <v/>
      </c>
      <c r="AR41" s="51">
        <f t="array" ref="AR41">VLOOKUP(M41&amp;N41&amp;O41&amp;P41,Variáveis!$A$2:$E$240&amp;Variáveis!$B$2:$F$240&amp;Variáveis!$C$2:$G$240&amp;Variáveis!$D$2:$H$240,5,FALSE)</f>
        <v/>
      </c>
      <c r="AS41" s="53">
        <f>((AJ41*(1-AR41))*AR41)</f>
        <v/>
      </c>
      <c r="AT41" s="53">
        <f>(((J41+(J41*AU41))*0.18)-(J41*AR41))</f>
        <v/>
      </c>
      <c r="AU41" s="55">
        <f>(((1+AV41)*(1-AR41))/(1-0.18)-1)</f>
        <v/>
      </c>
      <c r="AV41" s="55">
        <f>IF(BB41&gt;0,BB41,IF(BA41&gt;0,BA41,IF(AZ41&gt;0,AZ41,IF(AY41&gt;0,AY41,IF(AX41&gt;0,AX41)))))/100</f>
        <v/>
      </c>
      <c r="AW41" s="56">
        <f>VALUE(LEFT(G41,4))</f>
        <v/>
      </c>
      <c r="AX41" s="56">
        <f>VALUE(IFERROR(VLOOKUP(VALUE(LEFT(G41,4)),ST!$C$4:$E$300,3,FALSE),"0"))</f>
        <v/>
      </c>
      <c r="AY41" s="56">
        <f>VALUE(IFERROR(VLOOKUP(VALUE(LEFT(G41,5)),ST!$C$4:$E$300,3,FALSE),"0"))</f>
        <v/>
      </c>
      <c r="AZ41" s="56">
        <f>VALUE(IFERROR(VLOOKUP(VALUE(LEFT(G41,6)),ST!$C$4:$E$300,3,FALSE),"0"))</f>
        <v/>
      </c>
      <c r="BA41" s="56">
        <f>VALUE(IFERROR(VLOOKUP(VALUE(LEFT(G41,7)),ST!$C$4:$E$300,3,FALSE),"0"))</f>
        <v/>
      </c>
      <c r="BB41" s="56">
        <f>VALUE(IFERROR(VLOOKUP(G41,ST!$C$4:$E$400,3,FALSE),"0"))</f>
        <v/>
      </c>
      <c r="BC41" s="57">
        <f>IF(VLOOKUP(AW41,ST!$C$4:$F$298,4,FALSE)&lt;&gt;0,VLOOKUP(AW41,ST!$C$4:$F$298,4,FALSE),VLOOKUP(G41,ST!$C$4:$F$298,4,FALSE))</f>
        <v/>
      </c>
      <c r="BD41" s="57">
        <f>IF(O41="SC","Desconsiderar coluna ICMS ST",IF(O41="PR","Haverá ST", ))</f>
        <v/>
      </c>
      <c r="BE41" s="53">
        <f>W41</f>
        <v/>
      </c>
      <c r="BF41" s="53">
        <f>X41</f>
        <v/>
      </c>
      <c r="BG41" s="53">
        <f>AD41-AS41</f>
        <v/>
      </c>
      <c r="BH41" s="51">
        <f>$W$4+$X$4+AC41+$BJ$4+0.07</f>
        <v/>
      </c>
      <c r="BI41" s="53">
        <f>IF(BD41="Haverá ST",AJ41+AS41+AT41,AJ41+AS41)</f>
        <v/>
      </c>
      <c r="BJ41" s="53">
        <f>T41*$BJ$4</f>
        <v/>
      </c>
      <c r="BK41" s="53">
        <f>T41*$BK$4</f>
        <v/>
      </c>
      <c r="BL41" s="53">
        <f>BE41+BF41+AO41+BJ41+BK41+AD41</f>
        <v/>
      </c>
      <c r="BM41" s="53">
        <f>(T41-BL41)</f>
        <v/>
      </c>
    </row>
    <row r="42" ht="15.75" customHeight="1" s="218">
      <c r="A42" s="58">
        <f>A41+1</f>
        <v/>
      </c>
      <c r="B42" s="36" t="n"/>
      <c r="C42" s="36" t="n"/>
      <c r="D42" s="36" t="n"/>
      <c r="E42" s="70" t="n"/>
      <c r="F42" s="36" t="n"/>
      <c r="G42" s="16" t="n"/>
      <c r="H42" s="36" t="n"/>
      <c r="I42" s="36" t="n">
        <v>0</v>
      </c>
      <c r="J42" s="72" t="n"/>
      <c r="K42" s="64" t="inlineStr">
        <is>
          <t>NÃO</t>
        </is>
      </c>
      <c r="L42" s="65" t="inlineStr">
        <is>
          <t>NÃO</t>
        </is>
      </c>
      <c r="M42" s="65" t="inlineStr">
        <is>
          <t>NÃO</t>
        </is>
      </c>
      <c r="N42" s="66" t="inlineStr">
        <is>
          <t>OUTRO</t>
        </is>
      </c>
      <c r="O42" s="66" t="inlineStr">
        <is>
          <t>SC</t>
        </is>
      </c>
      <c r="P42" s="66" t="inlineStr">
        <is>
          <t>NÃO</t>
        </is>
      </c>
      <c r="Q42" s="46">
        <f>$F$97</f>
        <v/>
      </c>
      <c r="R42" s="46">
        <f>$F$98</f>
        <v/>
      </c>
      <c r="S42" s="48">
        <f>U42-(U42*R42)</f>
        <v/>
      </c>
      <c r="T42" s="48">
        <f>S42*I42</f>
        <v/>
      </c>
      <c r="U42" s="48">
        <f>(AN42)/(1-(BH42+Q42))</f>
        <v/>
      </c>
      <c r="V42" s="48">
        <f>U42*I42</f>
        <v/>
      </c>
      <c r="W42" s="49">
        <f>T42*$W$4</f>
        <v/>
      </c>
      <c r="X42" s="49">
        <f>T42*$X$4</f>
        <v/>
      </c>
      <c r="Y42" s="50">
        <f>M42</f>
        <v/>
      </c>
      <c r="Z42" s="9" t="n"/>
      <c r="AA42" s="9" t="n"/>
      <c r="AB42" s="9" t="n"/>
      <c r="AC42" s="51">
        <f t="array" ref="AC42">IF(I42&gt;0,VLOOKUP(Y42&amp;$P$88&amp;$P$89&amp;$P$90,Variáveis!$O$2:$S$300&amp;Variáveis!$P$2:$T$300&amp;Variáveis!$Q$2:$U$300&amp;Variáveis!$R$2:$V$300,5,FALSE),0)</f>
        <v/>
      </c>
      <c r="AD42" s="52">
        <f>T42*AC42</f>
        <v/>
      </c>
      <c r="AE42" s="53">
        <f>IF(AB42="não",((V42/(1-VLOOKUP(AA42,Variáveis!$AK$3:$AN$29,4,FALSE)))*VLOOKUP(AA42,Variáveis!$AK$3:$AN$29,4,FALSE))-AD42,0)</f>
        <v/>
      </c>
      <c r="AF42" s="53">
        <f>T42*$AF$4</f>
        <v/>
      </c>
      <c r="AG42" s="53">
        <f>IF(AB42="SIM","Cliente pode pagar DIFA na entrada", )</f>
        <v/>
      </c>
      <c r="AH42" s="54" t="n"/>
      <c r="AI42" s="53">
        <f>IF(K42="SIM",(J42*$F$102),J42)</f>
        <v/>
      </c>
      <c r="AJ42" s="53">
        <f>IF(L42="SIM",(AI42*$F$101),AI42)</f>
        <v/>
      </c>
      <c r="AK42" s="53">
        <f>AJ42-AS42</f>
        <v/>
      </c>
      <c r="AL42" s="53">
        <f>AJ42*I42</f>
        <v/>
      </c>
      <c r="AM42" s="53">
        <f>AK42*I42</f>
        <v/>
      </c>
      <c r="AN42" s="53">
        <f>AK42-AP42-AQ42</f>
        <v/>
      </c>
      <c r="AO42" s="53">
        <f>AN42*I42</f>
        <v/>
      </c>
      <c r="AP42" s="53">
        <f>$AP$4*AK42</f>
        <v/>
      </c>
      <c r="AQ42" s="53">
        <f>$AQ$4*AK42</f>
        <v/>
      </c>
      <c r="AR42" s="51">
        <f t="array" ref="AR42">VLOOKUP(M42&amp;N42&amp;O42&amp;P42,Variáveis!$A$2:$E$240&amp;Variáveis!$B$2:$F$240&amp;Variáveis!$C$2:$G$240&amp;Variáveis!$D$2:$H$240,5,FALSE)</f>
        <v/>
      </c>
      <c r="AS42" s="53">
        <f>((AJ42*(1-AR42))*AR42)</f>
        <v/>
      </c>
      <c r="AT42" s="53">
        <f>(((J42+(J42*AU42))*0.18)-(J42*AR42))</f>
        <v/>
      </c>
      <c r="AU42" s="55">
        <f>(((1+AV42)*(1-AR42))/(1-0.18)-1)</f>
        <v/>
      </c>
      <c r="AV42" s="55">
        <f>IF(BB42&gt;0,BB42,IF(BA42&gt;0,BA42,IF(AZ42&gt;0,AZ42,IF(AY42&gt;0,AY42,IF(AX42&gt;0,AX42)))))/100</f>
        <v/>
      </c>
      <c r="AW42" s="56">
        <f>VALUE(LEFT(G42,4))</f>
        <v/>
      </c>
      <c r="AX42" s="56">
        <f>VALUE(IFERROR(VLOOKUP(VALUE(LEFT(G42,4)),ST!$C$4:$E$300,3,FALSE),"0"))</f>
        <v/>
      </c>
      <c r="AY42" s="56">
        <f>VALUE(IFERROR(VLOOKUP(VALUE(LEFT(G42,5)),ST!$C$4:$E$300,3,FALSE),"0"))</f>
        <v/>
      </c>
      <c r="AZ42" s="56">
        <f>VALUE(IFERROR(VLOOKUP(VALUE(LEFT(G42,6)),ST!$C$4:$E$300,3,FALSE),"0"))</f>
        <v/>
      </c>
      <c r="BA42" s="56">
        <f>VALUE(IFERROR(VLOOKUP(VALUE(LEFT(G42,7)),ST!$C$4:$E$300,3,FALSE),"0"))</f>
        <v/>
      </c>
      <c r="BB42" s="56">
        <f>VALUE(IFERROR(VLOOKUP(G42,ST!$C$4:$E$400,3,FALSE),"0"))</f>
        <v/>
      </c>
      <c r="BC42" s="57">
        <f>IF(VLOOKUP(AW42,ST!$C$4:$F$298,4,FALSE)&lt;&gt;0,VLOOKUP(AW42,ST!$C$4:$F$298,4,FALSE),VLOOKUP(G42,ST!$C$4:$F$298,4,FALSE))</f>
        <v/>
      </c>
      <c r="BD42" s="57">
        <f>IF(O42="SC","Desconsiderar coluna ICMS ST",IF(O42="PR","Haverá ST", ))</f>
        <v/>
      </c>
      <c r="BE42" s="53">
        <f>W42</f>
        <v/>
      </c>
      <c r="BF42" s="53">
        <f>X42</f>
        <v/>
      </c>
      <c r="BG42" s="53">
        <f>AD42-AS42</f>
        <v/>
      </c>
      <c r="BH42" s="51">
        <f>$W$4+$X$4+AC42+$BJ$4+0.07</f>
        <v/>
      </c>
      <c r="BI42" s="53">
        <f>IF(BD42="Haverá ST",AJ42+AS42+AT42,AJ42+AS42)</f>
        <v/>
      </c>
      <c r="BJ42" s="53">
        <f>T42*$BJ$4</f>
        <v/>
      </c>
      <c r="BK42" s="53">
        <f>T42*$BK$4</f>
        <v/>
      </c>
      <c r="BL42" s="53">
        <f>BE42+BF42+AO42+BJ42+BK42+AD42</f>
        <v/>
      </c>
      <c r="BM42" s="53">
        <f>(T42-BL42)</f>
        <v/>
      </c>
    </row>
    <row r="43" ht="15.75" customHeight="1" s="218">
      <c r="A43" s="58">
        <f>A42+1</f>
        <v/>
      </c>
      <c r="B43" s="36" t="n"/>
      <c r="C43" s="36" t="n"/>
      <c r="D43" s="36" t="n"/>
      <c r="E43" s="70" t="n"/>
      <c r="F43" s="36" t="n"/>
      <c r="G43" s="16" t="n"/>
      <c r="H43" s="36" t="n"/>
      <c r="I43" s="36" t="n">
        <v>0</v>
      </c>
      <c r="J43" s="72" t="n"/>
      <c r="K43" s="9" t="n"/>
      <c r="L43" s="9" t="n"/>
      <c r="M43" s="9" t="n"/>
      <c r="N43" s="72" t="n"/>
      <c r="O43" s="72" t="n"/>
      <c r="P43" s="72" t="n"/>
      <c r="Q43" s="46">
        <f>$F$97</f>
        <v/>
      </c>
      <c r="R43" s="46">
        <f>$F$98</f>
        <v/>
      </c>
      <c r="S43" s="48">
        <f>U43-(U43*R43)</f>
        <v/>
      </c>
      <c r="T43" s="48">
        <f>S43*I43</f>
        <v/>
      </c>
      <c r="U43" s="48">
        <f>(AN43)/(1-(BH43+Q43))</f>
        <v/>
      </c>
      <c r="V43" s="48">
        <f>U43*I43</f>
        <v/>
      </c>
      <c r="W43" s="49">
        <f>T43*$W$4</f>
        <v/>
      </c>
      <c r="X43" s="49">
        <f>T43*$X$4</f>
        <v/>
      </c>
      <c r="Y43" s="50">
        <f>M43</f>
        <v/>
      </c>
      <c r="Z43" s="9" t="n"/>
      <c r="AA43" s="9" t="n"/>
      <c r="AB43" s="9" t="n"/>
      <c r="AC43" s="51">
        <f t="array" ref="AC43">IF(I43&gt;0,VLOOKUP(Y43&amp;$P$88&amp;$P$89&amp;$P$90,Variáveis!$O$2:$S$300&amp;Variáveis!$P$2:$T$300&amp;Variáveis!$Q$2:$U$300&amp;Variáveis!$R$2:$V$300,5,FALSE),0)</f>
        <v/>
      </c>
      <c r="AD43" s="52">
        <f>T43*AC43</f>
        <v/>
      </c>
      <c r="AE43" s="53">
        <f>IF(AB43="não",((V43/(1-VLOOKUP(AA43,Variáveis!$AK$3:$AN$29,4,FALSE)))*VLOOKUP(AA43,Variáveis!$AK$3:$AN$29,4,FALSE))-AD43,0)</f>
        <v/>
      </c>
      <c r="AF43" s="53">
        <f>T43*$AF$4</f>
        <v/>
      </c>
      <c r="AG43" s="53">
        <f>IF(AB43="SIM","Cliente pode pagar DIFA na entrada", )</f>
        <v/>
      </c>
      <c r="AH43" s="54" t="n"/>
      <c r="AI43" s="53">
        <f>IF(K43="SIM",(J43*$F$102),J43)</f>
        <v/>
      </c>
      <c r="AJ43" s="53">
        <f>IF(L43="SIM",(AI43*$F$101),AI43)</f>
        <v/>
      </c>
      <c r="AK43" s="53">
        <f>AJ43-AS43</f>
        <v/>
      </c>
      <c r="AL43" s="53">
        <f>AJ43*I43</f>
        <v/>
      </c>
      <c r="AM43" s="53">
        <f>AK43*I43</f>
        <v/>
      </c>
      <c r="AN43" s="53">
        <f>AK43-AP43-AQ43</f>
        <v/>
      </c>
      <c r="AO43" s="53">
        <f>AN43*I43</f>
        <v/>
      </c>
      <c r="AP43" s="53">
        <f>$AP$4*AK43</f>
        <v/>
      </c>
      <c r="AQ43" s="53">
        <f>$AQ$4*AK43</f>
        <v/>
      </c>
      <c r="AR43" s="51">
        <f t="array" ref="AR43">VLOOKUP(M43&amp;N43&amp;O43&amp;P43,Variáveis!$A$2:$E$240&amp;Variáveis!$B$2:$F$240&amp;Variáveis!$C$2:$G$240&amp;Variáveis!$D$2:$H$240,5,FALSE)</f>
        <v/>
      </c>
      <c r="AS43" s="53">
        <f>((AJ43*(1-AR43))*AR43)</f>
        <v/>
      </c>
      <c r="AT43" s="53">
        <f>(((J43+(J43*AU43))*0.18)-(J43*AR43))</f>
        <v/>
      </c>
      <c r="AU43" s="55">
        <f>(((1+AV43)*(1-AR43))/(1-0.18)-1)</f>
        <v/>
      </c>
      <c r="AV43" s="55">
        <f>IF(BB43&gt;0,BB43,IF(BA43&gt;0,BA43,IF(AZ43&gt;0,AZ43,IF(AY43&gt;0,AY43,IF(AX43&gt;0,AX43)))))/100</f>
        <v/>
      </c>
      <c r="AW43" s="56">
        <f>VALUE(LEFT(G43,4))</f>
        <v/>
      </c>
      <c r="AX43" s="56">
        <f>VALUE(IFERROR(VLOOKUP(VALUE(LEFT(G43,4)),ST!$C$4:$E$300,3,FALSE),"0"))</f>
        <v/>
      </c>
      <c r="AY43" s="56">
        <f>VALUE(IFERROR(VLOOKUP(VALUE(LEFT(G43,5)),ST!$C$4:$E$300,3,FALSE),"0"))</f>
        <v/>
      </c>
      <c r="AZ43" s="56">
        <f>VALUE(IFERROR(VLOOKUP(VALUE(LEFT(G43,6)),ST!$C$4:$E$300,3,FALSE),"0"))</f>
        <v/>
      </c>
      <c r="BA43" s="56">
        <f>VALUE(IFERROR(VLOOKUP(VALUE(LEFT(G43,7)),ST!$C$4:$E$300,3,FALSE),"0"))</f>
        <v/>
      </c>
      <c r="BB43" s="56">
        <f>VALUE(IFERROR(VLOOKUP(G43,ST!$C$4:$E$400,3,FALSE),"0"))</f>
        <v/>
      </c>
      <c r="BC43" s="57">
        <f>IF(VLOOKUP(AW43,ST!$C$4:$F$298,4,FALSE)&lt;&gt;0,VLOOKUP(AW43,ST!$C$4:$F$298,4,FALSE),VLOOKUP(G43,ST!$C$4:$F$298,4,FALSE))</f>
        <v/>
      </c>
      <c r="BD43" s="57">
        <f>IF(O43="SC","Desconsiderar coluna ICMS ST",IF(O43="PR","Haverá ST", ))</f>
        <v/>
      </c>
      <c r="BE43" s="53">
        <f>W43</f>
        <v/>
      </c>
      <c r="BF43" s="53">
        <f>X43</f>
        <v/>
      </c>
      <c r="BG43" s="53">
        <f>AD43-AS43</f>
        <v/>
      </c>
      <c r="BH43" s="51">
        <f>$W$4+$X$4+AC43+$BJ$4+0.07</f>
        <v/>
      </c>
      <c r="BI43" s="53">
        <f>IF(BD43="Haverá ST",AJ43+AS43+AT43,AJ43+AS43)</f>
        <v/>
      </c>
      <c r="BJ43" s="53">
        <f>T43*$BJ$4</f>
        <v/>
      </c>
      <c r="BK43" s="53">
        <f>T43*$BK$4</f>
        <v/>
      </c>
      <c r="BL43" s="53">
        <f>BE43+BF43+AO43+BJ43+BK43+AD43</f>
        <v/>
      </c>
      <c r="BM43" s="53">
        <f>(T43-BL43)</f>
        <v/>
      </c>
    </row>
    <row r="44" ht="15.75" customHeight="1" s="218">
      <c r="A44" s="58">
        <f>A43+1</f>
        <v/>
      </c>
      <c r="B44" s="36" t="n"/>
      <c r="C44" s="36" t="n"/>
      <c r="D44" s="36" t="n"/>
      <c r="E44" s="70" t="n"/>
      <c r="F44" s="36" t="n"/>
      <c r="G44" s="16" t="n"/>
      <c r="H44" s="36" t="n"/>
      <c r="I44" s="36" t="n">
        <v>0</v>
      </c>
      <c r="J44" s="72" t="n"/>
      <c r="K44" s="9" t="n"/>
      <c r="L44" s="9" t="n"/>
      <c r="M44" s="9" t="n"/>
      <c r="N44" s="72" t="n"/>
      <c r="O44" s="72" t="n"/>
      <c r="P44" s="72" t="n"/>
      <c r="Q44" s="46">
        <f>$F$97</f>
        <v/>
      </c>
      <c r="R44" s="46">
        <f>$F$98</f>
        <v/>
      </c>
      <c r="S44" s="48">
        <f>U44-(U44*R44)</f>
        <v/>
      </c>
      <c r="T44" s="48">
        <f>S44*I44</f>
        <v/>
      </c>
      <c r="U44" s="48">
        <f>(AN44)/(1-(BH44+Q44))</f>
        <v/>
      </c>
      <c r="V44" s="48">
        <f>U44*I44</f>
        <v/>
      </c>
      <c r="W44" s="49">
        <f>T44*$W$4</f>
        <v/>
      </c>
      <c r="X44" s="49">
        <f>T44*$X$4</f>
        <v/>
      </c>
      <c r="Y44" s="50">
        <f>M44</f>
        <v/>
      </c>
      <c r="Z44" s="9" t="n"/>
      <c r="AA44" s="9" t="n"/>
      <c r="AB44" s="9" t="n"/>
      <c r="AC44" s="51">
        <f t="array" ref="AC44">IF(I44&gt;0,VLOOKUP(Y44&amp;$P$88&amp;$P$89&amp;$P$90,Variáveis!$O$2:$S$300&amp;Variáveis!$P$2:$T$300&amp;Variáveis!$Q$2:$U$300&amp;Variáveis!$R$2:$V$300,5,FALSE),0)</f>
        <v/>
      </c>
      <c r="AD44" s="52">
        <f>T44*AC44</f>
        <v/>
      </c>
      <c r="AE44" s="53">
        <f>IF(AB44="não",((V44/(1-VLOOKUP(AA44,Variáveis!$AK$3:$AN$29,4,FALSE)))*VLOOKUP(AA44,Variáveis!$AK$3:$AN$29,4,FALSE))-AD44,0)</f>
        <v/>
      </c>
      <c r="AF44" s="53">
        <f>T44*$AF$4</f>
        <v/>
      </c>
      <c r="AG44" s="53">
        <f>IF(AB44="SIM","Cliente pode pagar DIFA na entrada", )</f>
        <v/>
      </c>
      <c r="AH44" s="54" t="n"/>
      <c r="AI44" s="53">
        <f>IF(K44="SIM",(J44*$F$102),J44)</f>
        <v/>
      </c>
      <c r="AJ44" s="53">
        <f>IF(L44="SIM",(AI44*$F$101),AI44)</f>
        <v/>
      </c>
      <c r="AK44" s="53">
        <f>AJ44-AS44</f>
        <v/>
      </c>
      <c r="AL44" s="53">
        <f>AJ44*I44</f>
        <v/>
      </c>
      <c r="AM44" s="53">
        <f>AK44*I44</f>
        <v/>
      </c>
      <c r="AN44" s="53">
        <f>AK44-AP44-AQ44</f>
        <v/>
      </c>
      <c r="AO44" s="53">
        <f>AN44*I44</f>
        <v/>
      </c>
      <c r="AP44" s="53">
        <f>$AP$4*AK44</f>
        <v/>
      </c>
      <c r="AQ44" s="53">
        <f>$AQ$4*AK44</f>
        <v/>
      </c>
      <c r="AR44" s="51">
        <f t="array" ref="AR44">VLOOKUP(M44&amp;N44&amp;O44&amp;P44,Variáveis!$A$2:$E$240&amp;Variáveis!$B$2:$F$240&amp;Variáveis!$C$2:$G$240&amp;Variáveis!$D$2:$H$240,5,FALSE)</f>
        <v/>
      </c>
      <c r="AS44" s="53">
        <f>((AJ44*(1-AR44))*AR44)</f>
        <v/>
      </c>
      <c r="AT44" s="53">
        <f>(((J44+(J44*AU44))*0.18)-(J44*AR44))</f>
        <v/>
      </c>
      <c r="AU44" s="55">
        <f>(((1+AV44)*(1-AR44))/(1-0.18)-1)</f>
        <v/>
      </c>
      <c r="AV44" s="55">
        <f>IF(BB44&gt;0,BB44,IF(BA44&gt;0,BA44,IF(AZ44&gt;0,AZ44,IF(AY44&gt;0,AY44,IF(AX44&gt;0,AX44)))))/100</f>
        <v/>
      </c>
      <c r="AW44" s="56">
        <f>VALUE(LEFT(G44,4))</f>
        <v/>
      </c>
      <c r="AX44" s="56">
        <f>VALUE(IFERROR(VLOOKUP(VALUE(LEFT(G44,4)),ST!$C$4:$E$300,3,FALSE),"0"))</f>
        <v/>
      </c>
      <c r="AY44" s="56">
        <f>VALUE(IFERROR(VLOOKUP(VALUE(LEFT(G44,5)),ST!$C$4:$E$300,3,FALSE),"0"))</f>
        <v/>
      </c>
      <c r="AZ44" s="56">
        <f>VALUE(IFERROR(VLOOKUP(VALUE(LEFT(G44,6)),ST!$C$4:$E$300,3,FALSE),"0"))</f>
        <v/>
      </c>
      <c r="BA44" s="56">
        <f>VALUE(IFERROR(VLOOKUP(VALUE(LEFT(G44,7)),ST!$C$4:$E$300,3,FALSE),"0"))</f>
        <v/>
      </c>
      <c r="BB44" s="56">
        <f>VALUE(IFERROR(VLOOKUP(G44,ST!$C$4:$E$400,3,FALSE),"0"))</f>
        <v/>
      </c>
      <c r="BC44" s="57">
        <f>IF(VLOOKUP(AW44,ST!$C$4:$F$298,4,FALSE)&lt;&gt;0,VLOOKUP(AW44,ST!$C$4:$F$298,4,FALSE),VLOOKUP(G44,ST!$C$4:$F$298,4,FALSE))</f>
        <v/>
      </c>
      <c r="BD44" s="57">
        <f>IF(O44="SC","Desconsiderar coluna ICMS ST",IF(O44="PR","Haverá ST", ))</f>
        <v/>
      </c>
      <c r="BE44" s="53">
        <f>W44</f>
        <v/>
      </c>
      <c r="BF44" s="53">
        <f>X44</f>
        <v/>
      </c>
      <c r="BG44" s="53">
        <f>AD44-AS44</f>
        <v/>
      </c>
      <c r="BH44" s="51">
        <f>$W$4+$X$4+AC44+$BJ$4+0.07</f>
        <v/>
      </c>
      <c r="BI44" s="53">
        <f>IF(BD44="Haverá ST",AJ44+AS44+AT44,AJ44+AS44)</f>
        <v/>
      </c>
      <c r="BJ44" s="53">
        <f>T44*$BJ$4</f>
        <v/>
      </c>
      <c r="BK44" s="53">
        <f>T44*$BK$4</f>
        <v/>
      </c>
      <c r="BL44" s="53">
        <f>BE44+BF44+AO44+BJ44+BK44+AD44</f>
        <v/>
      </c>
      <c r="BM44" s="53">
        <f>(T44-BL44)</f>
        <v/>
      </c>
    </row>
    <row r="45" ht="15.75" customHeight="1" s="218">
      <c r="A45" s="58">
        <f>A44+1</f>
        <v/>
      </c>
      <c r="B45" s="36" t="n"/>
      <c r="C45" s="36" t="n"/>
      <c r="D45" s="36" t="n"/>
      <c r="E45" s="70" t="n"/>
      <c r="F45" s="36" t="n"/>
      <c r="G45" s="16" t="n"/>
      <c r="H45" s="36" t="n"/>
      <c r="I45" s="36" t="n">
        <v>0</v>
      </c>
      <c r="J45" s="72" t="n"/>
      <c r="K45" s="9" t="n"/>
      <c r="L45" s="9" t="n"/>
      <c r="M45" s="9" t="n"/>
      <c r="N45" s="72" t="n"/>
      <c r="O45" s="72" t="n"/>
      <c r="P45" s="72" t="n"/>
      <c r="Q45" s="46">
        <f>$F$97</f>
        <v/>
      </c>
      <c r="R45" s="46">
        <f>$F$98</f>
        <v/>
      </c>
      <c r="S45" s="48">
        <f>U45-(U45*R45)</f>
        <v/>
      </c>
      <c r="T45" s="48">
        <f>S45*I45</f>
        <v/>
      </c>
      <c r="U45" s="48">
        <f>(AN45)/(1-(BH45+Q45))</f>
        <v/>
      </c>
      <c r="V45" s="48">
        <f>U45*I45</f>
        <v/>
      </c>
      <c r="W45" s="49">
        <f>T45*$W$4</f>
        <v/>
      </c>
      <c r="X45" s="49">
        <f>T45*$X$4</f>
        <v/>
      </c>
      <c r="Y45" s="50">
        <f>M45</f>
        <v/>
      </c>
      <c r="Z45" s="9" t="n"/>
      <c r="AA45" s="9" t="n"/>
      <c r="AB45" s="9" t="n"/>
      <c r="AC45" s="51">
        <f t="array" ref="AC45">IF(I45&gt;0,VLOOKUP(Y45&amp;$P$88&amp;$P$89&amp;$P$90,Variáveis!$O$2:$S$300&amp;Variáveis!$P$2:$T$300&amp;Variáveis!$Q$2:$U$300&amp;Variáveis!$R$2:$V$300,5,FALSE),0)</f>
        <v/>
      </c>
      <c r="AD45" s="52">
        <f>T45*AC45</f>
        <v/>
      </c>
      <c r="AE45" s="53">
        <f>IF(AB45="não",((V45/(1-VLOOKUP(AA45,Variáveis!$AK$3:$AN$29,4,FALSE)))*VLOOKUP(AA45,Variáveis!$AK$3:$AN$29,4,FALSE))-AD45,0)</f>
        <v/>
      </c>
      <c r="AF45" s="53">
        <f>T45*$AF$4</f>
        <v/>
      </c>
      <c r="AG45" s="53">
        <f>IF(AB45="SIM","Cliente pode pagar DIFA na entrada", )</f>
        <v/>
      </c>
      <c r="AH45" s="54" t="n"/>
      <c r="AI45" s="53">
        <f>IF(K45="SIM",(J45*$F$102),J45)</f>
        <v/>
      </c>
      <c r="AJ45" s="53">
        <f>IF(L45="SIM",(AI45*$F$101),AI45)</f>
        <v/>
      </c>
      <c r="AK45" s="53">
        <f>AJ45-AS45</f>
        <v/>
      </c>
      <c r="AL45" s="53">
        <f>AJ45*I45</f>
        <v/>
      </c>
      <c r="AM45" s="53">
        <f>AK45*I45</f>
        <v/>
      </c>
      <c r="AN45" s="53">
        <f>AK45-AP45-AQ45</f>
        <v/>
      </c>
      <c r="AO45" s="53">
        <f>AN45*I45</f>
        <v/>
      </c>
      <c r="AP45" s="53">
        <f>$AP$4*AK45</f>
        <v/>
      </c>
      <c r="AQ45" s="53">
        <f>$AQ$4*AK45</f>
        <v/>
      </c>
      <c r="AR45" s="51">
        <f t="array" ref="AR45">VLOOKUP(M45&amp;N45&amp;O45&amp;P45,Variáveis!$A$2:$E$240&amp;Variáveis!$B$2:$F$240&amp;Variáveis!$C$2:$G$240&amp;Variáveis!$D$2:$H$240,5,FALSE)</f>
        <v/>
      </c>
      <c r="AS45" s="53">
        <f>((AJ45*(1-AR45))*AR45)</f>
        <v/>
      </c>
      <c r="AT45" s="53">
        <f>(((J45+(J45*AU45))*0.18)-(J45*AR45))</f>
        <v/>
      </c>
      <c r="AU45" s="55">
        <f>(((1+AV45)*(1-AR45))/(1-0.18)-1)</f>
        <v/>
      </c>
      <c r="AV45" s="55">
        <f>IF(BB45&gt;0,BB45,IF(BA45&gt;0,BA45,IF(AZ45&gt;0,AZ45,IF(AY45&gt;0,AY45,IF(AX45&gt;0,AX45)))))/100</f>
        <v/>
      </c>
      <c r="AW45" s="56">
        <f>VALUE(LEFT(G45,4))</f>
        <v/>
      </c>
      <c r="AX45" s="56">
        <f>VALUE(IFERROR(VLOOKUP(VALUE(LEFT(G45,4)),ST!$C$4:$E$300,3,FALSE),"0"))</f>
        <v/>
      </c>
      <c r="AY45" s="56">
        <f>VALUE(IFERROR(VLOOKUP(VALUE(LEFT(G45,5)),ST!$C$4:$E$300,3,FALSE),"0"))</f>
        <v/>
      </c>
      <c r="AZ45" s="56">
        <f>VALUE(IFERROR(VLOOKUP(VALUE(LEFT(G45,6)),ST!$C$4:$E$300,3,FALSE),"0"))</f>
        <v/>
      </c>
      <c r="BA45" s="56">
        <f>VALUE(IFERROR(VLOOKUP(VALUE(LEFT(G45,7)),ST!$C$4:$E$300,3,FALSE),"0"))</f>
        <v/>
      </c>
      <c r="BB45" s="56">
        <f>VALUE(IFERROR(VLOOKUP(G45,ST!$C$4:$E$400,3,FALSE),"0"))</f>
        <v/>
      </c>
      <c r="BC45" s="57">
        <f>IF(VLOOKUP(AW45,ST!$C$4:$F$298,4,FALSE)&lt;&gt;0,VLOOKUP(AW45,ST!$C$4:$F$298,4,FALSE),VLOOKUP(G45,ST!$C$4:$F$298,4,FALSE))</f>
        <v/>
      </c>
      <c r="BD45" s="57">
        <f>IF(O45="SC","Desconsiderar coluna ICMS ST",IF(O45="PR","Haverá ST", ))</f>
        <v/>
      </c>
      <c r="BE45" s="53">
        <f>W45</f>
        <v/>
      </c>
      <c r="BF45" s="53">
        <f>X45</f>
        <v/>
      </c>
      <c r="BG45" s="53">
        <f>AD45-AS45</f>
        <v/>
      </c>
      <c r="BH45" s="51">
        <f>$W$4+$X$4+AC45+$BJ$4+0.07</f>
        <v/>
      </c>
      <c r="BI45" s="53">
        <f>IF(BD45="Haverá ST",AJ45+AS45+AT45,AJ45+AS45)</f>
        <v/>
      </c>
      <c r="BJ45" s="53">
        <f>T45*$BJ$4</f>
        <v/>
      </c>
      <c r="BK45" s="53">
        <f>T45*$BK$4</f>
        <v/>
      </c>
      <c r="BL45" s="53">
        <f>BE45+BF45+AO45+BJ45+BK45+AD45</f>
        <v/>
      </c>
      <c r="BM45" s="53">
        <f>(T45-BL45)</f>
        <v/>
      </c>
    </row>
    <row r="46" ht="15.75" customHeight="1" s="218">
      <c r="A46" s="58">
        <f>A45+1</f>
        <v/>
      </c>
      <c r="B46" s="36" t="n"/>
      <c r="C46" s="36" t="n"/>
      <c r="D46" s="36" t="n"/>
      <c r="E46" s="70" t="n"/>
      <c r="F46" s="36" t="n"/>
      <c r="G46" s="16" t="n"/>
      <c r="H46" s="36" t="n"/>
      <c r="I46" s="36" t="n">
        <v>0</v>
      </c>
      <c r="J46" s="72" t="n"/>
      <c r="K46" s="9" t="n"/>
      <c r="L46" s="9" t="n"/>
      <c r="M46" s="9" t="n"/>
      <c r="N46" s="72" t="n"/>
      <c r="O46" s="72" t="n"/>
      <c r="P46" s="72" t="n"/>
      <c r="Q46" s="46">
        <f>$F$97</f>
        <v/>
      </c>
      <c r="R46" s="46">
        <f>$F$98</f>
        <v/>
      </c>
      <c r="S46" s="48">
        <f>U46-(U46*R46)</f>
        <v/>
      </c>
      <c r="T46" s="48">
        <f>S46*I46</f>
        <v/>
      </c>
      <c r="U46" s="48">
        <f>(AN46)/(1-(BH46+Q46))</f>
        <v/>
      </c>
      <c r="V46" s="48">
        <f>U46*I46</f>
        <v/>
      </c>
      <c r="W46" s="49">
        <f>T46*$W$4</f>
        <v/>
      </c>
      <c r="X46" s="49">
        <f>T46*$X$4</f>
        <v/>
      </c>
      <c r="Y46" s="50">
        <f>M46</f>
        <v/>
      </c>
      <c r="Z46" s="9" t="n"/>
      <c r="AA46" s="9" t="n"/>
      <c r="AB46" s="9" t="n"/>
      <c r="AC46" s="51">
        <f t="array" ref="AC46">IF(I46&gt;0,VLOOKUP(Y46&amp;$P$88&amp;$P$89&amp;$P$90,Variáveis!$O$2:$S$300&amp;Variáveis!$P$2:$T$300&amp;Variáveis!$Q$2:$U$300&amp;Variáveis!$R$2:$V$300,5,FALSE),0)</f>
        <v/>
      </c>
      <c r="AD46" s="52">
        <f>T46*AC46</f>
        <v/>
      </c>
      <c r="AE46" s="53">
        <f>IF(AB46="não",((V46/(1-VLOOKUP(AA46,Variáveis!$AK$3:$AN$29,4,FALSE)))*VLOOKUP(AA46,Variáveis!$AK$3:$AN$29,4,FALSE))-AD46,0)</f>
        <v/>
      </c>
      <c r="AF46" s="53">
        <f>T46*$AF$4</f>
        <v/>
      </c>
      <c r="AG46" s="53">
        <f>IF(AB46="SIM","Cliente pode pagar DIFA na entrada", )</f>
        <v/>
      </c>
      <c r="AH46" s="54" t="n"/>
      <c r="AI46" s="53">
        <f>IF(K46="SIM",(J46*$F$102),J46)</f>
        <v/>
      </c>
      <c r="AJ46" s="53">
        <f>IF(L46="SIM",(AI46*$F$101),AI46)</f>
        <v/>
      </c>
      <c r="AK46" s="53">
        <f>AJ46-AS46</f>
        <v/>
      </c>
      <c r="AL46" s="53">
        <f>AJ46*I46</f>
        <v/>
      </c>
      <c r="AM46" s="53">
        <f>AK46*I46</f>
        <v/>
      </c>
      <c r="AN46" s="53">
        <f>AK46-AP46-AQ46</f>
        <v/>
      </c>
      <c r="AO46" s="53">
        <f>AN46*I46</f>
        <v/>
      </c>
      <c r="AP46" s="53">
        <f>$AP$4*AK46</f>
        <v/>
      </c>
      <c r="AQ46" s="53">
        <f>$AQ$4*AK46</f>
        <v/>
      </c>
      <c r="AR46" s="51">
        <f t="array" ref="AR46">VLOOKUP(M46&amp;N46&amp;O46&amp;P46,Variáveis!$A$2:$E$240&amp;Variáveis!$B$2:$F$240&amp;Variáveis!$C$2:$G$240&amp;Variáveis!$D$2:$H$240,5,FALSE)</f>
        <v/>
      </c>
      <c r="AS46" s="53">
        <f>((AJ46*(1-AR46))*AR46)</f>
        <v/>
      </c>
      <c r="AT46" s="53">
        <f>(((J46+(J46*AU46))*0.18)-(J46*AR46))</f>
        <v/>
      </c>
      <c r="AU46" s="55">
        <f>(((1+AV46)*(1-AR46))/(1-0.18)-1)</f>
        <v/>
      </c>
      <c r="AV46" s="55">
        <f>IF(BB46&gt;0,BB46,IF(BA46&gt;0,BA46,IF(AZ46&gt;0,AZ46,IF(AY46&gt;0,AY46,IF(AX46&gt;0,AX46)))))/100</f>
        <v/>
      </c>
      <c r="AW46" s="56">
        <f>VALUE(LEFT(G46,4))</f>
        <v/>
      </c>
      <c r="AX46" s="56">
        <f>VALUE(IFERROR(VLOOKUP(VALUE(LEFT(G46,4)),ST!$C$4:$E$300,3,FALSE),"0"))</f>
        <v/>
      </c>
      <c r="AY46" s="56">
        <f>VALUE(IFERROR(VLOOKUP(VALUE(LEFT(G46,5)),ST!$C$4:$E$300,3,FALSE),"0"))</f>
        <v/>
      </c>
      <c r="AZ46" s="56">
        <f>VALUE(IFERROR(VLOOKUP(VALUE(LEFT(G46,6)),ST!$C$4:$E$300,3,FALSE),"0"))</f>
        <v/>
      </c>
      <c r="BA46" s="56">
        <f>VALUE(IFERROR(VLOOKUP(VALUE(LEFT(G46,7)),ST!$C$4:$E$300,3,FALSE),"0"))</f>
        <v/>
      </c>
      <c r="BB46" s="56">
        <f>VALUE(IFERROR(VLOOKUP(G46,ST!$C$4:$E$400,3,FALSE),"0"))</f>
        <v/>
      </c>
      <c r="BC46" s="57">
        <f>IF(VLOOKUP(AW46,ST!$C$4:$F$298,4,FALSE)&lt;&gt;0,VLOOKUP(AW46,ST!$C$4:$F$298,4,FALSE),VLOOKUP(G46,ST!$C$4:$F$298,4,FALSE))</f>
        <v/>
      </c>
      <c r="BD46" s="57">
        <f>IF(O46="SC","Desconsiderar coluna ICMS ST",IF(O46="PR","Haverá ST", ))</f>
        <v/>
      </c>
      <c r="BE46" s="53">
        <f>W46</f>
        <v/>
      </c>
      <c r="BF46" s="53">
        <f>X46</f>
        <v/>
      </c>
      <c r="BG46" s="53">
        <f>AD46-AS46</f>
        <v/>
      </c>
      <c r="BH46" s="51">
        <f>$W$4+$X$4+AC46+$BJ$4+0.07</f>
        <v/>
      </c>
      <c r="BI46" s="53">
        <f>IF(BD46="Haverá ST",AJ46+AS46+AT46,AJ46+AS46)</f>
        <v/>
      </c>
      <c r="BJ46" s="53">
        <f>T46*$BJ$4</f>
        <v/>
      </c>
      <c r="BK46" s="53">
        <f>T46*$BK$4</f>
        <v/>
      </c>
      <c r="BL46" s="53">
        <f>BE46+BF46+AO46+BJ46+BK46+AD46</f>
        <v/>
      </c>
      <c r="BM46" s="53">
        <f>(T46-BL46)</f>
        <v/>
      </c>
    </row>
    <row r="47" ht="15.75" customHeight="1" s="218">
      <c r="A47" s="58">
        <f>A46+1</f>
        <v/>
      </c>
      <c r="B47" s="36" t="n"/>
      <c r="C47" s="36" t="n"/>
      <c r="D47" s="36" t="n"/>
      <c r="E47" s="70" t="n"/>
      <c r="F47" s="36" t="n"/>
      <c r="G47" s="16" t="n"/>
      <c r="H47" s="36" t="n"/>
      <c r="I47" s="36" t="n">
        <v>0</v>
      </c>
      <c r="J47" s="72" t="n"/>
      <c r="K47" s="9" t="n"/>
      <c r="L47" s="9" t="n"/>
      <c r="M47" s="9" t="n"/>
      <c r="N47" s="72" t="n"/>
      <c r="O47" s="72" t="n"/>
      <c r="P47" s="72" t="n"/>
      <c r="Q47" s="46">
        <f>$F$97</f>
        <v/>
      </c>
      <c r="R47" s="46">
        <f>$F$98</f>
        <v/>
      </c>
      <c r="S47" s="48">
        <f>U47-(U47*R47)</f>
        <v/>
      </c>
      <c r="T47" s="48">
        <f>S47*I47</f>
        <v/>
      </c>
      <c r="U47" s="48">
        <f>(AN47)/(1-(BH47+Q47))</f>
        <v/>
      </c>
      <c r="V47" s="48">
        <f>U47*I47</f>
        <v/>
      </c>
      <c r="W47" s="49">
        <f>T47*$W$4</f>
        <v/>
      </c>
      <c r="X47" s="49">
        <f>T47*$X$4</f>
        <v/>
      </c>
      <c r="Y47" s="50">
        <f>M47</f>
        <v/>
      </c>
      <c r="Z47" s="9" t="n"/>
      <c r="AA47" s="9" t="n"/>
      <c r="AB47" s="9" t="n"/>
      <c r="AC47" s="51">
        <f t="array" ref="AC47">IF(I47&gt;0,VLOOKUP(Y47&amp;$P$88&amp;$P$89&amp;$P$90,Variáveis!$O$2:$S$300&amp;Variáveis!$P$2:$T$300&amp;Variáveis!$Q$2:$U$300&amp;Variáveis!$R$2:$V$300,5,FALSE),0)</f>
        <v/>
      </c>
      <c r="AD47" s="52">
        <f>T47*AC47</f>
        <v/>
      </c>
      <c r="AE47" s="53">
        <f>IF(AB47="não",((V47/(1-VLOOKUP(AA47,Variáveis!$AK$3:$AN$29,4,FALSE)))*VLOOKUP(AA47,Variáveis!$AK$3:$AN$29,4,FALSE))-AD47,0)</f>
        <v/>
      </c>
      <c r="AF47" s="53">
        <f>T47*$AF$4</f>
        <v/>
      </c>
      <c r="AG47" s="53">
        <f>IF(AB47="SIM","Cliente pode pagar DIFA na entrada", )</f>
        <v/>
      </c>
      <c r="AH47" s="54" t="n"/>
      <c r="AI47" s="53">
        <f>IF(K47="SIM",(J47*$F$102),J47)</f>
        <v/>
      </c>
      <c r="AJ47" s="53">
        <f>IF(L47="SIM",(AI47*$F$101),AI47)</f>
        <v/>
      </c>
      <c r="AK47" s="53">
        <f>AJ47-AS47</f>
        <v/>
      </c>
      <c r="AL47" s="53">
        <f>AJ47*I47</f>
        <v/>
      </c>
      <c r="AM47" s="53">
        <f>AK47*I47</f>
        <v/>
      </c>
      <c r="AN47" s="53">
        <f>AK47-AP47-AQ47</f>
        <v/>
      </c>
      <c r="AO47" s="53">
        <f>AN47*I47</f>
        <v/>
      </c>
      <c r="AP47" s="53">
        <f>$AP$4*AK47</f>
        <v/>
      </c>
      <c r="AQ47" s="53">
        <f>$AQ$4*AK47</f>
        <v/>
      </c>
      <c r="AR47" s="51">
        <f t="array" ref="AR47">VLOOKUP(M47&amp;N47&amp;O47&amp;P47,Variáveis!$A$2:$E$240&amp;Variáveis!$B$2:$F$240&amp;Variáveis!$C$2:$G$240&amp;Variáveis!$D$2:$H$240,5,FALSE)</f>
        <v/>
      </c>
      <c r="AS47" s="53">
        <f>((AJ47*(1-AR47))*AR47)</f>
        <v/>
      </c>
      <c r="AT47" s="53">
        <f>(((J47+(J47*AU47))*0.18)-(J47*AR47))</f>
        <v/>
      </c>
      <c r="AU47" s="55">
        <f>(((1+AV47)*(1-AR47))/(1-0.18)-1)</f>
        <v/>
      </c>
      <c r="AV47" s="55">
        <f>IF(BB47&gt;0,BB47,IF(BA47&gt;0,BA47,IF(AZ47&gt;0,AZ47,IF(AY47&gt;0,AY47,IF(AX47&gt;0,AX47)))))/100</f>
        <v/>
      </c>
      <c r="AW47" s="56">
        <f>VALUE(LEFT(G47,4))</f>
        <v/>
      </c>
      <c r="AX47" s="56">
        <f>VALUE(IFERROR(VLOOKUP(VALUE(LEFT(G47,4)),ST!$C$4:$E$300,3,FALSE),"0"))</f>
        <v/>
      </c>
      <c r="AY47" s="56">
        <f>VALUE(IFERROR(VLOOKUP(VALUE(LEFT(G47,5)),ST!$C$4:$E$300,3,FALSE),"0"))</f>
        <v/>
      </c>
      <c r="AZ47" s="56">
        <f>VALUE(IFERROR(VLOOKUP(VALUE(LEFT(G47,6)),ST!$C$4:$E$300,3,FALSE),"0"))</f>
        <v/>
      </c>
      <c r="BA47" s="56">
        <f>VALUE(IFERROR(VLOOKUP(VALUE(LEFT(G47,7)),ST!$C$4:$E$300,3,FALSE),"0"))</f>
        <v/>
      </c>
      <c r="BB47" s="56">
        <f>VALUE(IFERROR(VLOOKUP(G47,ST!$C$4:$E$400,3,FALSE),"0"))</f>
        <v/>
      </c>
      <c r="BC47" s="57">
        <f>IF(VLOOKUP(AW47,ST!$C$4:$F$298,4,FALSE)&lt;&gt;0,VLOOKUP(AW47,ST!$C$4:$F$298,4,FALSE),VLOOKUP(G47,ST!$C$4:$F$298,4,FALSE))</f>
        <v/>
      </c>
      <c r="BD47" s="57">
        <f>IF(O47="SC","Desconsiderar coluna ICMS ST",IF(O47="PR","Haverá ST", ))</f>
        <v/>
      </c>
      <c r="BE47" s="53">
        <f>W47</f>
        <v/>
      </c>
      <c r="BF47" s="53">
        <f>X47</f>
        <v/>
      </c>
      <c r="BG47" s="53">
        <f>AD47-AS47</f>
        <v/>
      </c>
      <c r="BH47" s="51">
        <f>$W$4+$X$4+AC47+$BJ$4+0.07</f>
        <v/>
      </c>
      <c r="BI47" s="53">
        <f>IF(BD47="Haverá ST",AJ47+AS47+AT47,AJ47+AS47)</f>
        <v/>
      </c>
      <c r="BJ47" s="53">
        <f>T47*$BJ$4</f>
        <v/>
      </c>
      <c r="BK47" s="53">
        <f>T47*$BK$4</f>
        <v/>
      </c>
      <c r="BL47" s="53">
        <f>BE47+BF47+AO47+BJ47+BK47+AD47</f>
        <v/>
      </c>
      <c r="BM47" s="53">
        <f>(T47-BL47)</f>
        <v/>
      </c>
    </row>
    <row r="48" ht="15.75" customHeight="1" s="218">
      <c r="A48" s="58">
        <f>A47+1</f>
        <v/>
      </c>
      <c r="B48" s="36" t="n"/>
      <c r="C48" s="36" t="n"/>
      <c r="D48" s="36" t="n"/>
      <c r="E48" s="70" t="n"/>
      <c r="F48" s="36" t="n"/>
      <c r="G48" s="16" t="n"/>
      <c r="H48" s="36" t="n"/>
      <c r="I48" s="36" t="n">
        <v>0</v>
      </c>
      <c r="J48" s="72" t="n"/>
      <c r="K48" s="9" t="n"/>
      <c r="L48" s="9" t="n"/>
      <c r="M48" s="9" t="n"/>
      <c r="N48" s="72" t="n"/>
      <c r="O48" s="72" t="n"/>
      <c r="P48" s="72" t="n"/>
      <c r="Q48" s="46">
        <f>$F$97</f>
        <v/>
      </c>
      <c r="R48" s="46">
        <f>$F$98</f>
        <v/>
      </c>
      <c r="S48" s="48">
        <f>U48-(U48*R48)</f>
        <v/>
      </c>
      <c r="T48" s="48">
        <f>S48*I48</f>
        <v/>
      </c>
      <c r="U48" s="48">
        <f>(AN48)/(1-(BH48+Q48))</f>
        <v/>
      </c>
      <c r="V48" s="48">
        <f>U48*I48</f>
        <v/>
      </c>
      <c r="W48" s="49">
        <f>T48*$W$4</f>
        <v/>
      </c>
      <c r="X48" s="49">
        <f>T48*$X$4</f>
        <v/>
      </c>
      <c r="Y48" s="50">
        <f>M48</f>
        <v/>
      </c>
      <c r="Z48" s="9" t="n"/>
      <c r="AA48" s="9" t="n"/>
      <c r="AB48" s="9" t="n"/>
      <c r="AC48" s="51">
        <f t="array" ref="AC48">IF(I48&gt;0,VLOOKUP(Y48&amp;$P$88&amp;$P$89&amp;$P$90,Variáveis!$O$2:$S$300&amp;Variáveis!$P$2:$T$300&amp;Variáveis!$Q$2:$U$300&amp;Variáveis!$R$2:$V$300,5,FALSE),0)</f>
        <v/>
      </c>
      <c r="AD48" s="52">
        <f>T48*AC48</f>
        <v/>
      </c>
      <c r="AE48" s="53">
        <f>IF(AB48="não",((V48/(1-VLOOKUP(AA48,Variáveis!$AK$3:$AN$29,4,FALSE)))*VLOOKUP(AA48,Variáveis!$AK$3:$AN$29,4,FALSE))-AD48,0)</f>
        <v/>
      </c>
      <c r="AF48" s="53">
        <f>T48*$AF$4</f>
        <v/>
      </c>
      <c r="AG48" s="53">
        <f>IF(AB48="SIM","Cliente pode pagar DIFA na entrada", )</f>
        <v/>
      </c>
      <c r="AH48" s="54" t="n"/>
      <c r="AI48" s="53">
        <f>IF(K48="SIM",(J48*$F$102),J48)</f>
        <v/>
      </c>
      <c r="AJ48" s="53">
        <f>IF(L48="SIM",(AI48*$F$101),AI48)</f>
        <v/>
      </c>
      <c r="AK48" s="53">
        <f>AJ48-AS48</f>
        <v/>
      </c>
      <c r="AL48" s="53">
        <f>AJ48*I48</f>
        <v/>
      </c>
      <c r="AM48" s="53">
        <f>AK48*I48</f>
        <v/>
      </c>
      <c r="AN48" s="53">
        <f>AK48-AP48-AQ48</f>
        <v/>
      </c>
      <c r="AO48" s="53">
        <f>AN48*I48</f>
        <v/>
      </c>
      <c r="AP48" s="53">
        <f>$AP$4*AK48</f>
        <v/>
      </c>
      <c r="AQ48" s="53">
        <f>$AQ$4*AK48</f>
        <v/>
      </c>
      <c r="AR48" s="51">
        <f t="array" ref="AR48">VLOOKUP(M48&amp;N48&amp;O48&amp;P48,Variáveis!$A$2:$E$240&amp;Variáveis!$B$2:$F$240&amp;Variáveis!$C$2:$G$240&amp;Variáveis!$D$2:$H$240,5,FALSE)</f>
        <v/>
      </c>
      <c r="AS48" s="53">
        <f>((AJ48*(1-AR48))*AR48)</f>
        <v/>
      </c>
      <c r="AT48" s="53">
        <f>(((J48+(J48*AU48))*0.18)-(J48*AR48))</f>
        <v/>
      </c>
      <c r="AU48" s="55">
        <f>(((1+AV48)*(1-AR48))/(1-0.18)-1)</f>
        <v/>
      </c>
      <c r="AV48" s="55">
        <f>IF(BB48&gt;0,BB48,IF(BA48&gt;0,BA48,IF(AZ48&gt;0,AZ48,IF(AY48&gt;0,AY48,IF(AX48&gt;0,AX48)))))/100</f>
        <v/>
      </c>
      <c r="AW48" s="56">
        <f>VALUE(LEFT(G48,4))</f>
        <v/>
      </c>
      <c r="AX48" s="56">
        <f>VALUE(IFERROR(VLOOKUP(VALUE(LEFT(G48,4)),ST!$C$4:$E$300,3,FALSE),"0"))</f>
        <v/>
      </c>
      <c r="AY48" s="56">
        <f>VALUE(IFERROR(VLOOKUP(VALUE(LEFT(G48,5)),ST!$C$4:$E$300,3,FALSE),"0"))</f>
        <v/>
      </c>
      <c r="AZ48" s="56">
        <f>VALUE(IFERROR(VLOOKUP(VALUE(LEFT(G48,6)),ST!$C$4:$E$300,3,FALSE),"0"))</f>
        <v/>
      </c>
      <c r="BA48" s="56">
        <f>VALUE(IFERROR(VLOOKUP(VALUE(LEFT(G48,7)),ST!$C$4:$E$300,3,FALSE),"0"))</f>
        <v/>
      </c>
      <c r="BB48" s="56">
        <f>VALUE(IFERROR(VLOOKUP(G48,ST!$C$4:$E$400,3,FALSE),"0"))</f>
        <v/>
      </c>
      <c r="BC48" s="57">
        <f>IF(VLOOKUP(AW48,ST!$C$4:$F$298,4,FALSE)&lt;&gt;0,VLOOKUP(AW48,ST!$C$4:$F$298,4,FALSE),VLOOKUP(G48,ST!$C$4:$F$298,4,FALSE))</f>
        <v/>
      </c>
      <c r="BD48" s="57">
        <f>IF(O48="SC","Desconsiderar coluna ICMS ST",IF(O48="PR","Haverá ST", ))</f>
        <v/>
      </c>
      <c r="BE48" s="53">
        <f>W48</f>
        <v/>
      </c>
      <c r="BF48" s="53">
        <f>X48</f>
        <v/>
      </c>
      <c r="BG48" s="53">
        <f>AD48-AS48</f>
        <v/>
      </c>
      <c r="BH48" s="51">
        <f>$W$4+$X$4+AC48+$BJ$4+0.07</f>
        <v/>
      </c>
      <c r="BI48" s="53">
        <f>IF(BD48="Haverá ST",AJ48+AS48+AT48,AJ48+AS48)</f>
        <v/>
      </c>
      <c r="BJ48" s="53">
        <f>T48*$BJ$4</f>
        <v/>
      </c>
      <c r="BK48" s="53">
        <f>T48*$BK$4</f>
        <v/>
      </c>
      <c r="BL48" s="53">
        <f>BE48+BF48+AO48+BJ48+BK48+AD48</f>
        <v/>
      </c>
      <c r="BM48" s="53">
        <f>(T48-BL48)</f>
        <v/>
      </c>
    </row>
    <row r="49" ht="15.75" customHeight="1" s="218">
      <c r="A49" s="58">
        <f>A48+1</f>
        <v/>
      </c>
      <c r="B49" s="36" t="n"/>
      <c r="C49" s="36" t="n"/>
      <c r="D49" s="36" t="n"/>
      <c r="E49" s="70" t="n"/>
      <c r="F49" s="36" t="n"/>
      <c r="G49" s="16" t="n"/>
      <c r="H49" s="36" t="n"/>
      <c r="I49" s="36" t="n">
        <v>0</v>
      </c>
      <c r="J49" s="72" t="n"/>
      <c r="K49" s="9" t="n"/>
      <c r="L49" s="9" t="n"/>
      <c r="M49" s="9" t="n"/>
      <c r="N49" s="72" t="n"/>
      <c r="O49" s="72" t="n"/>
      <c r="P49" s="72" t="n"/>
      <c r="Q49" s="46">
        <f>$F$97</f>
        <v/>
      </c>
      <c r="R49" s="46">
        <f>$F$98</f>
        <v/>
      </c>
      <c r="S49" s="48">
        <f>U49-(U49*R49)</f>
        <v/>
      </c>
      <c r="T49" s="48">
        <f>S49*I49</f>
        <v/>
      </c>
      <c r="U49" s="48">
        <f>(AN49)/(1-(BH49+Q49))</f>
        <v/>
      </c>
      <c r="V49" s="48">
        <f>U49*I49</f>
        <v/>
      </c>
      <c r="W49" s="49">
        <f>T49*$W$4</f>
        <v/>
      </c>
      <c r="X49" s="49">
        <f>T49*$X$4</f>
        <v/>
      </c>
      <c r="Y49" s="50">
        <f>M49</f>
        <v/>
      </c>
      <c r="Z49" s="9" t="n"/>
      <c r="AA49" s="9" t="n"/>
      <c r="AB49" s="9" t="n"/>
      <c r="AC49" s="51">
        <f t="array" ref="AC49">IF(I49&gt;0,VLOOKUP(Y49&amp;$P$88&amp;$P$89&amp;$P$90,Variáveis!$O$2:$S$300&amp;Variáveis!$P$2:$T$300&amp;Variáveis!$Q$2:$U$300&amp;Variáveis!$R$2:$V$300,5,FALSE),0)</f>
        <v/>
      </c>
      <c r="AD49" s="52">
        <f>T49*AC49</f>
        <v/>
      </c>
      <c r="AE49" s="53">
        <f>IF(AB49="não",((V49/(1-VLOOKUP(AA49,Variáveis!$AK$3:$AN$29,4,FALSE)))*VLOOKUP(AA49,Variáveis!$AK$3:$AN$29,4,FALSE))-AD49,0)</f>
        <v/>
      </c>
      <c r="AF49" s="53">
        <f>T49*$AF$4</f>
        <v/>
      </c>
      <c r="AG49" s="53">
        <f>IF(AB49="SIM","Cliente pode pagar DIFA na entrada", )</f>
        <v/>
      </c>
      <c r="AH49" s="54" t="n"/>
      <c r="AI49" s="53">
        <f>IF(K49="SIM",(J49*$F$102),J49)</f>
        <v/>
      </c>
      <c r="AJ49" s="53">
        <f>IF(L49="SIM",(AI49*$F$101),AI49)</f>
        <v/>
      </c>
      <c r="AK49" s="53">
        <f>AJ49-AS49</f>
        <v/>
      </c>
      <c r="AL49" s="53">
        <f>AJ49*I49</f>
        <v/>
      </c>
      <c r="AM49" s="53">
        <f>AK49*I49</f>
        <v/>
      </c>
      <c r="AN49" s="53">
        <f>AK49-AP49-AQ49</f>
        <v/>
      </c>
      <c r="AO49" s="53">
        <f>AN49*I49</f>
        <v/>
      </c>
      <c r="AP49" s="53">
        <f>$AP$4*AK49</f>
        <v/>
      </c>
      <c r="AQ49" s="53">
        <f>$AQ$4*AK49</f>
        <v/>
      </c>
      <c r="AR49" s="51">
        <f t="array" ref="AR49">VLOOKUP(M49&amp;N49&amp;O49&amp;P49,Variáveis!$A$2:$E$240&amp;Variáveis!$B$2:$F$240&amp;Variáveis!$C$2:$G$240&amp;Variáveis!$D$2:$H$240,5,FALSE)</f>
        <v/>
      </c>
      <c r="AS49" s="53">
        <f>((AJ49*(1-AR49))*AR49)</f>
        <v/>
      </c>
      <c r="AT49" s="53">
        <f>(((J49+(J49*AU49))*0.18)-(J49*AR49))</f>
        <v/>
      </c>
      <c r="AU49" s="55">
        <f>(((1+AV49)*(1-AR49))/(1-0.18)-1)</f>
        <v/>
      </c>
      <c r="AV49" s="55">
        <f>IF(BB49&gt;0,BB49,IF(BA49&gt;0,BA49,IF(AZ49&gt;0,AZ49,IF(AY49&gt;0,AY49,IF(AX49&gt;0,AX49)))))/100</f>
        <v/>
      </c>
      <c r="AW49" s="56">
        <f>VALUE(LEFT(G49,4))</f>
        <v/>
      </c>
      <c r="AX49" s="56">
        <f>VALUE(IFERROR(VLOOKUP(VALUE(LEFT(G49,4)),ST!$C$4:$E$300,3,FALSE),"0"))</f>
        <v/>
      </c>
      <c r="AY49" s="56">
        <f>VALUE(IFERROR(VLOOKUP(VALUE(LEFT(G49,5)),ST!$C$4:$E$300,3,FALSE),"0"))</f>
        <v/>
      </c>
      <c r="AZ49" s="56">
        <f>VALUE(IFERROR(VLOOKUP(VALUE(LEFT(G49,6)),ST!$C$4:$E$300,3,FALSE),"0"))</f>
        <v/>
      </c>
      <c r="BA49" s="56">
        <f>VALUE(IFERROR(VLOOKUP(VALUE(LEFT(G49,7)),ST!$C$4:$E$300,3,FALSE),"0"))</f>
        <v/>
      </c>
      <c r="BB49" s="56">
        <f>VALUE(IFERROR(VLOOKUP(G49,ST!$C$4:$E$400,3,FALSE),"0"))</f>
        <v/>
      </c>
      <c r="BC49" s="57">
        <f>IF(VLOOKUP(AW49,ST!$C$4:$F$298,4,FALSE)&lt;&gt;0,VLOOKUP(AW49,ST!$C$4:$F$298,4,FALSE),VLOOKUP(G49,ST!$C$4:$F$298,4,FALSE))</f>
        <v/>
      </c>
      <c r="BD49" s="57">
        <f>IF(O49="SC","Desconsiderar coluna ICMS ST",IF(O49="PR","Haverá ST", ))</f>
        <v/>
      </c>
      <c r="BE49" s="53">
        <f>W49</f>
        <v/>
      </c>
      <c r="BF49" s="53">
        <f>X49</f>
        <v/>
      </c>
      <c r="BG49" s="53">
        <f>AD49-AS49</f>
        <v/>
      </c>
      <c r="BH49" s="51">
        <f>$W$4+$X$4+AC49+$BJ$4+0.07</f>
        <v/>
      </c>
      <c r="BI49" s="53">
        <f>IF(BD49="Haverá ST",AJ49+AS49+AT49,AJ49+AS49)</f>
        <v/>
      </c>
      <c r="BJ49" s="53">
        <f>T49*$BJ$4</f>
        <v/>
      </c>
      <c r="BK49" s="53">
        <f>T49*$BK$4</f>
        <v/>
      </c>
      <c r="BL49" s="53">
        <f>BE49+BF49+AO49+BJ49+BK49+AD49</f>
        <v/>
      </c>
      <c r="BM49" s="53">
        <f>(T49-BL49)</f>
        <v/>
      </c>
    </row>
    <row r="50" ht="15.75" customHeight="1" s="218">
      <c r="A50" s="58">
        <f>A49+1</f>
        <v/>
      </c>
      <c r="B50" s="36" t="n"/>
      <c r="C50" s="36" t="n"/>
      <c r="D50" s="36" t="n"/>
      <c r="E50" s="70" t="n"/>
      <c r="F50" s="36" t="n"/>
      <c r="G50" s="16" t="n"/>
      <c r="H50" s="36" t="n"/>
      <c r="I50" s="36" t="n">
        <v>0</v>
      </c>
      <c r="J50" s="72" t="n"/>
      <c r="K50" s="9" t="n"/>
      <c r="L50" s="9" t="n"/>
      <c r="M50" s="9" t="n"/>
      <c r="N50" s="72" t="n"/>
      <c r="O50" s="72" t="n"/>
      <c r="P50" s="72" t="n"/>
      <c r="Q50" s="46">
        <f>$F$97</f>
        <v/>
      </c>
      <c r="R50" s="46">
        <f>$F$98</f>
        <v/>
      </c>
      <c r="S50" s="48">
        <f>U50-(U50*R50)</f>
        <v/>
      </c>
      <c r="T50" s="48">
        <f>S50*I50</f>
        <v/>
      </c>
      <c r="U50" s="48">
        <f>(AN50)/(1-(BH50+Q50))</f>
        <v/>
      </c>
      <c r="V50" s="48">
        <f>U50*I50</f>
        <v/>
      </c>
      <c r="W50" s="49">
        <f>T50*$W$4</f>
        <v/>
      </c>
      <c r="X50" s="49">
        <f>T50*$X$4</f>
        <v/>
      </c>
      <c r="Y50" s="50">
        <f>M50</f>
        <v/>
      </c>
      <c r="Z50" s="9" t="n"/>
      <c r="AA50" s="9" t="n"/>
      <c r="AB50" s="9" t="n"/>
      <c r="AC50" s="51">
        <f t="array" ref="AC50">IF(I50&gt;0,VLOOKUP(Y50&amp;$P$88&amp;$P$89&amp;$P$90,Variáveis!$O$2:$S$300&amp;Variáveis!$P$2:$T$300&amp;Variáveis!$Q$2:$U$300&amp;Variáveis!$R$2:$V$300,5,FALSE),0)</f>
        <v/>
      </c>
      <c r="AD50" s="52">
        <f>T50*AC50</f>
        <v/>
      </c>
      <c r="AE50" s="53">
        <f>IF(AB50="não",((V50/(1-VLOOKUP(AA50,Variáveis!$AK$3:$AN$29,4,FALSE)))*VLOOKUP(AA50,Variáveis!$AK$3:$AN$29,4,FALSE))-AD50,0)</f>
        <v/>
      </c>
      <c r="AF50" s="53">
        <f>T50*$AF$4</f>
        <v/>
      </c>
      <c r="AG50" s="53">
        <f>IF(AB50="SIM","Cliente pode pagar DIFA na entrada", )</f>
        <v/>
      </c>
      <c r="AH50" s="54" t="n"/>
      <c r="AI50" s="53">
        <f>IF(K50="SIM",(J50*$F$102),J50)</f>
        <v/>
      </c>
      <c r="AJ50" s="53">
        <f>IF(L50="SIM",(AI50*$F$101),AI50)</f>
        <v/>
      </c>
      <c r="AK50" s="53">
        <f>AJ50-AS50</f>
        <v/>
      </c>
      <c r="AL50" s="53">
        <f>AJ50*I50</f>
        <v/>
      </c>
      <c r="AM50" s="53">
        <f>AK50*I50</f>
        <v/>
      </c>
      <c r="AN50" s="53">
        <f>AK50-AP50-AQ50</f>
        <v/>
      </c>
      <c r="AO50" s="53">
        <f>AN50*I50</f>
        <v/>
      </c>
      <c r="AP50" s="53">
        <f>$AP$4*AK50</f>
        <v/>
      </c>
      <c r="AQ50" s="53">
        <f>$AQ$4*AK50</f>
        <v/>
      </c>
      <c r="AR50" s="51">
        <f t="array" ref="AR50">VLOOKUP(M50&amp;N50&amp;O50&amp;P50,Variáveis!$A$2:$E$240&amp;Variáveis!$B$2:$F$240&amp;Variáveis!$C$2:$G$240&amp;Variáveis!$D$2:$H$240,5,FALSE)</f>
        <v/>
      </c>
      <c r="AS50" s="53">
        <f>((AJ50*(1-AR50))*AR50)</f>
        <v/>
      </c>
      <c r="AT50" s="53">
        <f>(((J50+(J50*AU50))*0.18)-(J50*AR50))</f>
        <v/>
      </c>
      <c r="AU50" s="55">
        <f>(((1+AV50)*(1-AR50))/(1-0.18)-1)</f>
        <v/>
      </c>
      <c r="AV50" s="55">
        <f>IF(BB50&gt;0,BB50,IF(BA50&gt;0,BA50,IF(AZ50&gt;0,AZ50,IF(AY50&gt;0,AY50,IF(AX50&gt;0,AX50)))))/100</f>
        <v/>
      </c>
      <c r="AW50" s="56">
        <f>VALUE(LEFT(G50,4))</f>
        <v/>
      </c>
      <c r="AX50" s="56">
        <f>VALUE(IFERROR(VLOOKUP(VALUE(LEFT(G50,4)),ST!$C$4:$E$300,3,FALSE),"0"))</f>
        <v/>
      </c>
      <c r="AY50" s="56">
        <f>VALUE(IFERROR(VLOOKUP(VALUE(LEFT(G50,5)),ST!$C$4:$E$300,3,FALSE),"0"))</f>
        <v/>
      </c>
      <c r="AZ50" s="56">
        <f>VALUE(IFERROR(VLOOKUP(VALUE(LEFT(G50,6)),ST!$C$4:$E$300,3,FALSE),"0"))</f>
        <v/>
      </c>
      <c r="BA50" s="56">
        <f>VALUE(IFERROR(VLOOKUP(VALUE(LEFT(G50,7)),ST!$C$4:$E$300,3,FALSE),"0"))</f>
        <v/>
      </c>
      <c r="BB50" s="56">
        <f>VALUE(IFERROR(VLOOKUP(G50,ST!$C$4:$E$400,3,FALSE),"0"))</f>
        <v/>
      </c>
      <c r="BC50" s="57">
        <f>IF(VLOOKUP(AW50,ST!$C$4:$F$298,4,FALSE)&lt;&gt;0,VLOOKUP(AW50,ST!$C$4:$F$298,4,FALSE),VLOOKUP(G50,ST!$C$4:$F$298,4,FALSE))</f>
        <v/>
      </c>
      <c r="BD50" s="57">
        <f>IF(O50="SC","Desconsiderar coluna ICMS ST",IF(O50="PR","Haverá ST", ))</f>
        <v/>
      </c>
      <c r="BE50" s="53">
        <f>W50</f>
        <v/>
      </c>
      <c r="BF50" s="53">
        <f>X50</f>
        <v/>
      </c>
      <c r="BG50" s="53">
        <f>AD50-AS50</f>
        <v/>
      </c>
      <c r="BH50" s="51">
        <f>$W$4+$X$4+AC50+$BJ$4+0.07</f>
        <v/>
      </c>
      <c r="BI50" s="53">
        <f>IF(BD50="Haverá ST",AJ50+AS50+AT50,AJ50+AS50)</f>
        <v/>
      </c>
      <c r="BJ50" s="53">
        <f>T50*$BJ$4</f>
        <v/>
      </c>
      <c r="BK50" s="53">
        <f>T50*$BK$4</f>
        <v/>
      </c>
      <c r="BL50" s="53">
        <f>BE50+BF50+AO50+BJ50+BK50+AD50</f>
        <v/>
      </c>
      <c r="BM50" s="53">
        <f>(T50-BL50)</f>
        <v/>
      </c>
    </row>
    <row r="51" ht="15.75" customHeight="1" s="218">
      <c r="A51" s="58">
        <f>A50+1</f>
        <v/>
      </c>
      <c r="B51" s="36" t="n"/>
      <c r="C51" s="36" t="n"/>
      <c r="D51" s="36" t="n"/>
      <c r="E51" s="70" t="n"/>
      <c r="F51" s="36" t="n"/>
      <c r="G51" s="16" t="n"/>
      <c r="H51" s="36" t="n"/>
      <c r="I51" s="36" t="n">
        <v>0</v>
      </c>
      <c r="J51" s="72" t="n"/>
      <c r="K51" s="9" t="n"/>
      <c r="L51" s="9" t="n"/>
      <c r="M51" s="9" t="n"/>
      <c r="N51" s="72" t="n"/>
      <c r="O51" s="72" t="n"/>
      <c r="P51" s="72" t="n"/>
      <c r="Q51" s="46">
        <f>$F$97</f>
        <v/>
      </c>
      <c r="R51" s="46">
        <f>$F$98</f>
        <v/>
      </c>
      <c r="S51" s="48">
        <f>U51-(U51*R51)</f>
        <v/>
      </c>
      <c r="T51" s="48">
        <f>S51*I51</f>
        <v/>
      </c>
      <c r="U51" s="48">
        <f>(AN51)/(1-(BH51+Q51))</f>
        <v/>
      </c>
      <c r="V51" s="48">
        <f>U51*I51</f>
        <v/>
      </c>
      <c r="W51" s="49">
        <f>T51*$W$4</f>
        <v/>
      </c>
      <c r="X51" s="49">
        <f>T51*$X$4</f>
        <v/>
      </c>
      <c r="Y51" s="50">
        <f>M51</f>
        <v/>
      </c>
      <c r="Z51" s="9" t="n"/>
      <c r="AA51" s="9" t="n"/>
      <c r="AB51" s="9" t="n"/>
      <c r="AC51" s="51">
        <f t="array" ref="AC51">IF(I51&gt;0,VLOOKUP(Y51&amp;$P$88&amp;$P$89&amp;$P$90,Variáveis!$O$2:$S$300&amp;Variáveis!$P$2:$T$300&amp;Variáveis!$Q$2:$U$300&amp;Variáveis!$R$2:$V$300,5,FALSE),0)</f>
        <v/>
      </c>
      <c r="AD51" s="52">
        <f>T51*AC51</f>
        <v/>
      </c>
      <c r="AE51" s="53">
        <f>IF(AB51="não",((V51/(1-VLOOKUP(AA51,Variáveis!$AK$3:$AN$29,4,FALSE)))*VLOOKUP(AA51,Variáveis!$AK$3:$AN$29,4,FALSE))-AD51,0)</f>
        <v/>
      </c>
      <c r="AF51" s="53">
        <f>T51*$AF$4</f>
        <v/>
      </c>
      <c r="AG51" s="53">
        <f>IF(AB51="SIM","Cliente pode pagar DIFA na entrada", )</f>
        <v/>
      </c>
      <c r="AH51" s="54" t="n"/>
      <c r="AI51" s="53">
        <f>IF(K51="SIM",(J51*$F$102),J51)</f>
        <v/>
      </c>
      <c r="AJ51" s="53">
        <f>IF(L51="SIM",(AI51*$F$101),AI51)</f>
        <v/>
      </c>
      <c r="AK51" s="53">
        <f>AJ51-AS51</f>
        <v/>
      </c>
      <c r="AL51" s="53">
        <f>AJ51*I51</f>
        <v/>
      </c>
      <c r="AM51" s="53">
        <f>AK51*I51</f>
        <v/>
      </c>
      <c r="AN51" s="53">
        <f>AK51-AP51-AQ51</f>
        <v/>
      </c>
      <c r="AO51" s="53">
        <f>AN51*I51</f>
        <v/>
      </c>
      <c r="AP51" s="53">
        <f>$AP$4*AK51</f>
        <v/>
      </c>
      <c r="AQ51" s="53">
        <f>$AQ$4*AK51</f>
        <v/>
      </c>
      <c r="AR51" s="51">
        <f t="array" ref="AR51">VLOOKUP(M51&amp;N51&amp;O51&amp;P51,Variáveis!$A$2:$E$240&amp;Variáveis!$B$2:$F$240&amp;Variáveis!$C$2:$G$240&amp;Variáveis!$D$2:$H$240,5,FALSE)</f>
        <v/>
      </c>
      <c r="AS51" s="53">
        <f>((AJ51*(1-AR51))*AR51)</f>
        <v/>
      </c>
      <c r="AT51" s="53">
        <f>(((J51+(J51*AU51))*0.18)-(J51*AR51))</f>
        <v/>
      </c>
      <c r="AU51" s="55">
        <f>(((1+AV51)*(1-AR51))/(1-0.18)-1)</f>
        <v/>
      </c>
      <c r="AV51" s="55">
        <f>IF(BB51&gt;0,BB51,IF(BA51&gt;0,BA51,IF(AZ51&gt;0,AZ51,IF(AY51&gt;0,AY51,IF(AX51&gt;0,AX51)))))/100</f>
        <v/>
      </c>
      <c r="AW51" s="56">
        <f>VALUE(LEFT(G51,4))</f>
        <v/>
      </c>
      <c r="AX51" s="56">
        <f>VALUE(IFERROR(VLOOKUP(VALUE(LEFT(G51,4)),ST!$C$4:$E$300,3,FALSE),"0"))</f>
        <v/>
      </c>
      <c r="AY51" s="56">
        <f>VALUE(IFERROR(VLOOKUP(VALUE(LEFT(G51,5)),ST!$C$4:$E$300,3,FALSE),"0"))</f>
        <v/>
      </c>
      <c r="AZ51" s="56">
        <f>VALUE(IFERROR(VLOOKUP(VALUE(LEFT(G51,6)),ST!$C$4:$E$300,3,FALSE),"0"))</f>
        <v/>
      </c>
      <c r="BA51" s="56">
        <f>VALUE(IFERROR(VLOOKUP(VALUE(LEFT(G51,7)),ST!$C$4:$E$300,3,FALSE),"0"))</f>
        <v/>
      </c>
      <c r="BB51" s="56">
        <f>VALUE(IFERROR(VLOOKUP(G51,ST!$C$4:$E$400,3,FALSE),"0"))</f>
        <v/>
      </c>
      <c r="BC51" s="57">
        <f>IF(VLOOKUP(AW51,ST!$C$4:$F$298,4,FALSE)&lt;&gt;0,VLOOKUP(AW51,ST!$C$4:$F$298,4,FALSE),VLOOKUP(G51,ST!$C$4:$F$298,4,FALSE))</f>
        <v/>
      </c>
      <c r="BD51" s="57">
        <f>IF(O51="SC","Desconsiderar coluna ICMS ST",IF(O51="PR","Haverá ST", ))</f>
        <v/>
      </c>
      <c r="BE51" s="53">
        <f>W51</f>
        <v/>
      </c>
      <c r="BF51" s="53">
        <f>X51</f>
        <v/>
      </c>
      <c r="BG51" s="53">
        <f>AD51-AS51</f>
        <v/>
      </c>
      <c r="BH51" s="51">
        <f>$W$4+$X$4+AC51+$BJ$4+0.07</f>
        <v/>
      </c>
      <c r="BI51" s="53">
        <f>IF(BD51="Haverá ST",AJ51+AS51+AT51,AJ51+AS51)</f>
        <v/>
      </c>
      <c r="BJ51" s="53">
        <f>T51*$BJ$4</f>
        <v/>
      </c>
      <c r="BK51" s="53">
        <f>T51*$BK$4</f>
        <v/>
      </c>
      <c r="BL51" s="53">
        <f>BE51+BF51+AO51+BJ51+BK51+AD51</f>
        <v/>
      </c>
      <c r="BM51" s="53">
        <f>(T51-BL51)</f>
        <v/>
      </c>
    </row>
    <row r="52" ht="15.75" customHeight="1" s="218">
      <c r="A52" s="58">
        <f>A51+1</f>
        <v/>
      </c>
      <c r="B52" s="36" t="n"/>
      <c r="C52" s="36" t="n"/>
      <c r="D52" s="36" t="n"/>
      <c r="E52" s="70" t="n"/>
      <c r="F52" s="36" t="n"/>
      <c r="G52" s="16" t="n"/>
      <c r="H52" s="36" t="n"/>
      <c r="I52" s="36" t="n">
        <v>0</v>
      </c>
      <c r="J52" s="72" t="n"/>
      <c r="K52" s="9" t="n"/>
      <c r="L52" s="9" t="n"/>
      <c r="M52" s="9" t="n"/>
      <c r="N52" s="72" t="n"/>
      <c r="O52" s="72" t="n"/>
      <c r="P52" s="72" t="n"/>
      <c r="Q52" s="46">
        <f>$F$97</f>
        <v/>
      </c>
      <c r="R52" s="46">
        <f>$F$98</f>
        <v/>
      </c>
      <c r="S52" s="48">
        <f>U52-(U52*R52)</f>
        <v/>
      </c>
      <c r="T52" s="48">
        <f>S52*I52</f>
        <v/>
      </c>
      <c r="U52" s="48">
        <f>(AN52)/(1-(BH52+Q52))</f>
        <v/>
      </c>
      <c r="V52" s="48">
        <f>U52*I52</f>
        <v/>
      </c>
      <c r="W52" s="49">
        <f>T52*$W$4</f>
        <v/>
      </c>
      <c r="X52" s="49">
        <f>T52*$X$4</f>
        <v/>
      </c>
      <c r="Y52" s="50">
        <f>M52</f>
        <v/>
      </c>
      <c r="Z52" s="9" t="n"/>
      <c r="AA52" s="9" t="n"/>
      <c r="AB52" s="9" t="n"/>
      <c r="AC52" s="51">
        <f t="array" ref="AC52">IF(I52&gt;0,VLOOKUP(Y52&amp;$P$88&amp;$P$89&amp;$P$90,Variáveis!$O$2:$S$300&amp;Variáveis!$P$2:$T$300&amp;Variáveis!$Q$2:$U$300&amp;Variáveis!$R$2:$V$300,5,FALSE),0)</f>
        <v/>
      </c>
      <c r="AD52" s="52">
        <f>T52*AC52</f>
        <v/>
      </c>
      <c r="AE52" s="53">
        <f>IF(AB52="não",((V52/(1-VLOOKUP(AA52,Variáveis!$AK$3:$AN$29,4,FALSE)))*VLOOKUP(AA52,Variáveis!$AK$3:$AN$29,4,FALSE))-AD52,0)</f>
        <v/>
      </c>
      <c r="AF52" s="53">
        <f>T52*$AF$4</f>
        <v/>
      </c>
      <c r="AG52" s="53">
        <f>IF(AB52="SIM","Cliente pode pagar DIFA na entrada", )</f>
        <v/>
      </c>
      <c r="AH52" s="54" t="n"/>
      <c r="AI52" s="53">
        <f>IF(K52="SIM",(J52*$F$102),J52)</f>
        <v/>
      </c>
      <c r="AJ52" s="53">
        <f>IF(L52="SIM",(AI52*$F$101),AI52)</f>
        <v/>
      </c>
      <c r="AK52" s="53">
        <f>AJ52-AS52</f>
        <v/>
      </c>
      <c r="AL52" s="53">
        <f>AJ52*I52</f>
        <v/>
      </c>
      <c r="AM52" s="53">
        <f>AK52*I52</f>
        <v/>
      </c>
      <c r="AN52" s="53">
        <f>AK52-AP52-AQ52</f>
        <v/>
      </c>
      <c r="AO52" s="53">
        <f>AN52*I52</f>
        <v/>
      </c>
      <c r="AP52" s="53">
        <f>$AP$4*AK52</f>
        <v/>
      </c>
      <c r="AQ52" s="53">
        <f>$AQ$4*AK52</f>
        <v/>
      </c>
      <c r="AR52" s="51">
        <f t="array" ref="AR52">VLOOKUP(M52&amp;N52&amp;O52&amp;P52,Variáveis!$A$2:$E$240&amp;Variáveis!$B$2:$F$240&amp;Variáveis!$C$2:$G$240&amp;Variáveis!$D$2:$H$240,5,FALSE)</f>
        <v/>
      </c>
      <c r="AS52" s="53">
        <f>((AJ52*(1-AR52))*AR52)</f>
        <v/>
      </c>
      <c r="AT52" s="53">
        <f>(((J52+(J52*AU52))*0.18)-(J52*AR52))</f>
        <v/>
      </c>
      <c r="AU52" s="55">
        <f>(((1+AV52)*(1-AR52))/(1-0.18)-1)</f>
        <v/>
      </c>
      <c r="AV52" s="55">
        <f>IF(BB52&gt;0,BB52,IF(BA52&gt;0,BA52,IF(AZ52&gt;0,AZ52,IF(AY52&gt;0,AY52,IF(AX52&gt;0,AX52)))))/100</f>
        <v/>
      </c>
      <c r="AW52" s="56">
        <f>VALUE(LEFT(G52,4))</f>
        <v/>
      </c>
      <c r="AX52" s="56">
        <f>VALUE(IFERROR(VLOOKUP(VALUE(LEFT(G52,4)),ST!$C$4:$E$300,3,FALSE),"0"))</f>
        <v/>
      </c>
      <c r="AY52" s="56">
        <f>VALUE(IFERROR(VLOOKUP(VALUE(LEFT(G52,5)),ST!$C$4:$E$300,3,FALSE),"0"))</f>
        <v/>
      </c>
      <c r="AZ52" s="56">
        <f>VALUE(IFERROR(VLOOKUP(VALUE(LEFT(G52,6)),ST!$C$4:$E$300,3,FALSE),"0"))</f>
        <v/>
      </c>
      <c r="BA52" s="56">
        <f>VALUE(IFERROR(VLOOKUP(VALUE(LEFT(G52,7)),ST!$C$4:$E$300,3,FALSE),"0"))</f>
        <v/>
      </c>
      <c r="BB52" s="56">
        <f>VALUE(IFERROR(VLOOKUP(G52,ST!$C$4:$E$400,3,FALSE),"0"))</f>
        <v/>
      </c>
      <c r="BC52" s="57">
        <f>IF(VLOOKUP(AW52,ST!$C$4:$F$298,4,FALSE)&lt;&gt;0,VLOOKUP(AW52,ST!$C$4:$F$298,4,FALSE),VLOOKUP(G52,ST!$C$4:$F$298,4,FALSE))</f>
        <v/>
      </c>
      <c r="BD52" s="57">
        <f>IF(O52="SC","Desconsiderar coluna ICMS ST",IF(O52="PR","Haverá ST", ))</f>
        <v/>
      </c>
      <c r="BE52" s="53">
        <f>W52</f>
        <v/>
      </c>
      <c r="BF52" s="53">
        <f>X52</f>
        <v/>
      </c>
      <c r="BG52" s="53">
        <f>AD52-AS52</f>
        <v/>
      </c>
      <c r="BH52" s="51">
        <f>$W$4+$X$4+AC52+$BJ$4+0.07</f>
        <v/>
      </c>
      <c r="BI52" s="53">
        <f>IF(BD52="Haverá ST",AJ52+AS52+AT52,AJ52+AS52)</f>
        <v/>
      </c>
      <c r="BJ52" s="53">
        <f>T52*$BJ$4</f>
        <v/>
      </c>
      <c r="BK52" s="53">
        <f>T52*$BK$4</f>
        <v/>
      </c>
      <c r="BL52" s="53">
        <f>BE52+BF52+AO52+BJ52+BK52+AD52</f>
        <v/>
      </c>
      <c r="BM52" s="53">
        <f>(T52-BL52)</f>
        <v/>
      </c>
    </row>
    <row r="53" ht="15.75" customHeight="1" s="218">
      <c r="A53" s="58">
        <f>A52+1</f>
        <v/>
      </c>
      <c r="B53" s="36" t="n"/>
      <c r="C53" s="36" t="n"/>
      <c r="D53" s="36" t="n"/>
      <c r="E53" s="70" t="n"/>
      <c r="F53" s="36" t="n"/>
      <c r="G53" s="16" t="n"/>
      <c r="H53" s="36" t="n"/>
      <c r="I53" s="36" t="n">
        <v>0</v>
      </c>
      <c r="J53" s="72" t="n"/>
      <c r="K53" s="9" t="n"/>
      <c r="L53" s="9" t="n"/>
      <c r="M53" s="9" t="n"/>
      <c r="N53" s="72" t="n"/>
      <c r="O53" s="72" t="n"/>
      <c r="P53" s="72" t="n"/>
      <c r="Q53" s="46">
        <f>$F$97</f>
        <v/>
      </c>
      <c r="R53" s="46">
        <f>$F$98</f>
        <v/>
      </c>
      <c r="S53" s="48">
        <f>U53-(U53*R53)</f>
        <v/>
      </c>
      <c r="T53" s="48">
        <f>S53*I53</f>
        <v/>
      </c>
      <c r="U53" s="48">
        <f>(AN53)/(1-(BH53+Q53))</f>
        <v/>
      </c>
      <c r="V53" s="48">
        <f>U53*I53</f>
        <v/>
      </c>
      <c r="W53" s="49">
        <f>T53*$W$4</f>
        <v/>
      </c>
      <c r="X53" s="49">
        <f>T53*$X$4</f>
        <v/>
      </c>
      <c r="Y53" s="50">
        <f>M53</f>
        <v/>
      </c>
      <c r="Z53" s="9" t="n"/>
      <c r="AA53" s="9" t="n"/>
      <c r="AB53" s="9" t="n"/>
      <c r="AC53" s="51">
        <f t="array" ref="AC53">IF(I53&gt;0,VLOOKUP(Y53&amp;$P$88&amp;$P$89&amp;$P$90,Variáveis!$O$2:$S$300&amp;Variáveis!$P$2:$T$300&amp;Variáveis!$Q$2:$U$300&amp;Variáveis!$R$2:$V$300,5,FALSE),0)</f>
        <v/>
      </c>
      <c r="AD53" s="52">
        <f>T53*AC53</f>
        <v/>
      </c>
      <c r="AE53" s="53">
        <f>IF(AB53="não",((V53/(1-VLOOKUP(AA53,Variáveis!$AK$3:$AN$29,4,FALSE)))*VLOOKUP(AA53,Variáveis!$AK$3:$AN$29,4,FALSE))-AD53,0)</f>
        <v/>
      </c>
      <c r="AF53" s="53">
        <f>T53*$AF$4</f>
        <v/>
      </c>
      <c r="AG53" s="53">
        <f>IF(AB53="SIM","Cliente pode pagar DIFA na entrada", )</f>
        <v/>
      </c>
      <c r="AH53" s="54" t="n"/>
      <c r="AI53" s="53">
        <f>IF(K53="SIM",(J53*$F$102),J53)</f>
        <v/>
      </c>
      <c r="AJ53" s="53">
        <f>IF(L53="SIM",(AI53*$F$101),AI53)</f>
        <v/>
      </c>
      <c r="AK53" s="53">
        <f>AJ53-AS53</f>
        <v/>
      </c>
      <c r="AL53" s="53">
        <f>AJ53*I53</f>
        <v/>
      </c>
      <c r="AM53" s="53">
        <f>AK53*I53</f>
        <v/>
      </c>
      <c r="AN53" s="53">
        <f>AK53-AP53-AQ53</f>
        <v/>
      </c>
      <c r="AO53" s="53">
        <f>AN53*I53</f>
        <v/>
      </c>
      <c r="AP53" s="53">
        <f>$AP$4*AK53</f>
        <v/>
      </c>
      <c r="AQ53" s="53">
        <f>$AQ$4*AK53</f>
        <v/>
      </c>
      <c r="AR53" s="51">
        <f t="array" ref="AR53">VLOOKUP(M53&amp;N53&amp;O53&amp;P53,Variáveis!$A$2:$E$240&amp;Variáveis!$B$2:$F$240&amp;Variáveis!$C$2:$G$240&amp;Variáveis!$D$2:$H$240,5,FALSE)</f>
        <v/>
      </c>
      <c r="AS53" s="53">
        <f>((AJ53*(1-AR53))*AR53)</f>
        <v/>
      </c>
      <c r="AT53" s="53">
        <f>(((J53+(J53*AU53))*0.18)-(J53*AR53))</f>
        <v/>
      </c>
      <c r="AU53" s="55">
        <f>(((1+AV53)*(1-AR53))/(1-0.18)-1)</f>
        <v/>
      </c>
      <c r="AV53" s="55">
        <f>IF(BB53&gt;0,BB53,IF(BA53&gt;0,BA53,IF(AZ53&gt;0,AZ53,IF(AY53&gt;0,AY53,IF(AX53&gt;0,AX53)))))/100</f>
        <v/>
      </c>
      <c r="AW53" s="56">
        <f>VALUE(LEFT(G53,4))</f>
        <v/>
      </c>
      <c r="AX53" s="56">
        <f>VALUE(IFERROR(VLOOKUP(VALUE(LEFT(G53,4)),ST!$C$4:$E$300,3,FALSE),"0"))</f>
        <v/>
      </c>
      <c r="AY53" s="56">
        <f>VALUE(IFERROR(VLOOKUP(VALUE(LEFT(G53,5)),ST!$C$4:$E$300,3,FALSE),"0"))</f>
        <v/>
      </c>
      <c r="AZ53" s="56">
        <f>VALUE(IFERROR(VLOOKUP(VALUE(LEFT(G53,6)),ST!$C$4:$E$300,3,FALSE),"0"))</f>
        <v/>
      </c>
      <c r="BA53" s="56">
        <f>VALUE(IFERROR(VLOOKUP(VALUE(LEFT(G53,7)),ST!$C$4:$E$300,3,FALSE),"0"))</f>
        <v/>
      </c>
      <c r="BB53" s="56">
        <f>VALUE(IFERROR(VLOOKUP(G53,ST!$C$4:$E$400,3,FALSE),"0"))</f>
        <v/>
      </c>
      <c r="BC53" s="57">
        <f>IF(VLOOKUP(AW53,ST!$C$4:$F$298,4,FALSE)&lt;&gt;0,VLOOKUP(AW53,ST!$C$4:$F$298,4,FALSE),VLOOKUP(G53,ST!$C$4:$F$298,4,FALSE))</f>
        <v/>
      </c>
      <c r="BD53" s="57">
        <f>IF(O53="SC","Desconsiderar coluna ICMS ST",IF(O53="PR","Haverá ST", ))</f>
        <v/>
      </c>
      <c r="BE53" s="53">
        <f>W53</f>
        <v/>
      </c>
      <c r="BF53" s="53">
        <f>X53</f>
        <v/>
      </c>
      <c r="BG53" s="53">
        <f>AD53-AS53</f>
        <v/>
      </c>
      <c r="BH53" s="51">
        <f>$W$4+$X$4+AC53+$BJ$4+0.07</f>
        <v/>
      </c>
      <c r="BI53" s="53">
        <f>IF(BD53="Haverá ST",AJ53+AS53+AT53,AJ53+AS53)</f>
        <v/>
      </c>
      <c r="BJ53" s="53">
        <f>T53*$BJ$4</f>
        <v/>
      </c>
      <c r="BK53" s="53">
        <f>T53*$BK$4</f>
        <v/>
      </c>
      <c r="BL53" s="53">
        <f>BE53+BF53+AO53+BJ53+BK53+AD53</f>
        <v/>
      </c>
      <c r="BM53" s="53">
        <f>(T53-BL53)</f>
        <v/>
      </c>
    </row>
    <row r="54" ht="15.75" customHeight="1" s="218">
      <c r="A54" s="58">
        <f>A53+1</f>
        <v/>
      </c>
      <c r="B54" s="36" t="n"/>
      <c r="C54" s="36" t="n"/>
      <c r="D54" s="36" t="n"/>
      <c r="E54" s="70" t="n"/>
      <c r="F54" s="36" t="n"/>
      <c r="G54" s="16" t="n"/>
      <c r="H54" s="36" t="n"/>
      <c r="I54" s="36" t="n">
        <v>0</v>
      </c>
      <c r="J54" s="72" t="n"/>
      <c r="K54" s="9" t="n"/>
      <c r="L54" s="9" t="n"/>
      <c r="M54" s="9" t="n"/>
      <c r="N54" s="72" t="n"/>
      <c r="O54" s="72" t="n"/>
      <c r="P54" s="72" t="n"/>
      <c r="Q54" s="46">
        <f>$F$97</f>
        <v/>
      </c>
      <c r="R54" s="46">
        <f>$F$98</f>
        <v/>
      </c>
      <c r="S54" s="48">
        <f>U54-(U54*R54)</f>
        <v/>
      </c>
      <c r="T54" s="48">
        <f>S54*I54</f>
        <v/>
      </c>
      <c r="U54" s="48">
        <f>(AN54)/(1-(BH54+Q54))</f>
        <v/>
      </c>
      <c r="V54" s="48">
        <f>U54*I54</f>
        <v/>
      </c>
      <c r="W54" s="49">
        <f>T54*$W$4</f>
        <v/>
      </c>
      <c r="X54" s="49">
        <f>T54*$X$4</f>
        <v/>
      </c>
      <c r="Y54" s="50">
        <f>M54</f>
        <v/>
      </c>
      <c r="Z54" s="9" t="n"/>
      <c r="AA54" s="9" t="n"/>
      <c r="AB54" s="9" t="n"/>
      <c r="AC54" s="51">
        <f t="array" ref="AC54">IF(I54&gt;0,VLOOKUP(Y54&amp;$P$88&amp;$P$89&amp;$P$90,Variáveis!$O$2:$S$300&amp;Variáveis!$P$2:$T$300&amp;Variáveis!$Q$2:$U$300&amp;Variáveis!$R$2:$V$300,5,FALSE),0)</f>
        <v/>
      </c>
      <c r="AD54" s="52">
        <f>T54*AC54</f>
        <v/>
      </c>
      <c r="AE54" s="53">
        <f>IF(AB54="não",((V54/(1-VLOOKUP(AA54,Variáveis!$AK$3:$AN$29,4,FALSE)))*VLOOKUP(AA54,Variáveis!$AK$3:$AN$29,4,FALSE))-AD54,0)</f>
        <v/>
      </c>
      <c r="AF54" s="53">
        <f>T54*$AF$4</f>
        <v/>
      </c>
      <c r="AG54" s="53">
        <f>IF(AB54="SIM","Cliente pode pagar DIFA na entrada", )</f>
        <v/>
      </c>
      <c r="AH54" s="54" t="n"/>
      <c r="AI54" s="53">
        <f>IF(K54="SIM",(J54*$F$102),J54)</f>
        <v/>
      </c>
      <c r="AJ54" s="53">
        <f>IF(L54="SIM",(AI54*$F$101),AI54)</f>
        <v/>
      </c>
      <c r="AK54" s="53">
        <f>AJ54-AS54</f>
        <v/>
      </c>
      <c r="AL54" s="53">
        <f>AJ54*I54</f>
        <v/>
      </c>
      <c r="AM54" s="53">
        <f>AK54*I54</f>
        <v/>
      </c>
      <c r="AN54" s="53">
        <f>AK54-AP54-AQ54</f>
        <v/>
      </c>
      <c r="AO54" s="53">
        <f>AN54*I54</f>
        <v/>
      </c>
      <c r="AP54" s="53">
        <f>$AP$4*AK54</f>
        <v/>
      </c>
      <c r="AQ54" s="53">
        <f>$AQ$4*AK54</f>
        <v/>
      </c>
      <c r="AR54" s="51">
        <f t="array" ref="AR54">VLOOKUP(M54&amp;N54&amp;O54&amp;P54,Variáveis!$A$2:$E$240&amp;Variáveis!$B$2:$F$240&amp;Variáveis!$C$2:$G$240&amp;Variáveis!$D$2:$H$240,5,FALSE)</f>
        <v/>
      </c>
      <c r="AS54" s="53">
        <f>((AJ54*(1-AR54))*AR54)</f>
        <v/>
      </c>
      <c r="AT54" s="53">
        <f>(((J54+(J54*AU54))*0.18)-(J54*AR54))</f>
        <v/>
      </c>
      <c r="AU54" s="55">
        <f>(((1+AV54)*(1-AR54))/(1-0.18)-1)</f>
        <v/>
      </c>
      <c r="AV54" s="55">
        <f>IF(BB54&gt;0,BB54,IF(BA54&gt;0,BA54,IF(AZ54&gt;0,AZ54,IF(AY54&gt;0,AY54,IF(AX54&gt;0,AX54)))))/100</f>
        <v/>
      </c>
      <c r="AW54" s="56">
        <f>VALUE(LEFT(G54,4))</f>
        <v/>
      </c>
      <c r="AX54" s="56">
        <f>VALUE(IFERROR(VLOOKUP(VALUE(LEFT(G54,4)),ST!$C$4:$E$300,3,FALSE),"0"))</f>
        <v/>
      </c>
      <c r="AY54" s="56">
        <f>VALUE(IFERROR(VLOOKUP(VALUE(LEFT(G54,5)),ST!$C$4:$E$300,3,FALSE),"0"))</f>
        <v/>
      </c>
      <c r="AZ54" s="56">
        <f>VALUE(IFERROR(VLOOKUP(VALUE(LEFT(G54,6)),ST!$C$4:$E$300,3,FALSE),"0"))</f>
        <v/>
      </c>
      <c r="BA54" s="56">
        <f>VALUE(IFERROR(VLOOKUP(VALUE(LEFT(G54,7)),ST!$C$4:$E$300,3,FALSE),"0"))</f>
        <v/>
      </c>
      <c r="BB54" s="56">
        <f>VALUE(IFERROR(VLOOKUP(G54,ST!$C$4:$E$400,3,FALSE),"0"))</f>
        <v/>
      </c>
      <c r="BC54" s="57">
        <f>IF(VLOOKUP(AW54,ST!$C$4:$F$298,4,FALSE)&lt;&gt;0,VLOOKUP(AW54,ST!$C$4:$F$298,4,FALSE),VLOOKUP(G54,ST!$C$4:$F$298,4,FALSE))</f>
        <v/>
      </c>
      <c r="BD54" s="57">
        <f>IF(O54="SC","Desconsiderar coluna ICMS ST",IF(O54="PR","Haverá ST", ))</f>
        <v/>
      </c>
      <c r="BE54" s="53">
        <f>W54</f>
        <v/>
      </c>
      <c r="BF54" s="53">
        <f>X54</f>
        <v/>
      </c>
      <c r="BG54" s="53">
        <f>AD54-AS54</f>
        <v/>
      </c>
      <c r="BH54" s="51">
        <f>$W$4+$X$4+AC54+$BJ$4+0.07</f>
        <v/>
      </c>
      <c r="BI54" s="53">
        <f>IF(BD54="Haverá ST",AJ54+AS54+AT54,AJ54+AS54)</f>
        <v/>
      </c>
      <c r="BJ54" s="53">
        <f>T54*$BJ$4</f>
        <v/>
      </c>
      <c r="BK54" s="53">
        <f>T54*$BK$4</f>
        <v/>
      </c>
      <c r="BL54" s="53">
        <f>BE54+BF54+AO54+BJ54+BK54+AD54</f>
        <v/>
      </c>
      <c r="BM54" s="53">
        <f>(T54-BL54)</f>
        <v/>
      </c>
    </row>
    <row r="55" ht="15.75" customHeight="1" s="218">
      <c r="A55" s="58">
        <f>A54+1</f>
        <v/>
      </c>
      <c r="B55" s="36" t="n"/>
      <c r="C55" s="36" t="n"/>
      <c r="D55" s="36" t="n"/>
      <c r="E55" s="70" t="n"/>
      <c r="F55" s="36" t="n"/>
      <c r="G55" s="16" t="n"/>
      <c r="H55" s="36" t="n"/>
      <c r="I55" s="36" t="n">
        <v>0</v>
      </c>
      <c r="J55" s="72" t="n"/>
      <c r="K55" s="9" t="n"/>
      <c r="L55" s="9" t="n"/>
      <c r="M55" s="9" t="n"/>
      <c r="N55" s="72" t="n"/>
      <c r="O55" s="72" t="n"/>
      <c r="P55" s="72" t="n"/>
      <c r="Q55" s="46">
        <f>$F$97</f>
        <v/>
      </c>
      <c r="R55" s="46">
        <f>$F$98</f>
        <v/>
      </c>
      <c r="S55" s="48">
        <f>U55-(U55*R55)</f>
        <v/>
      </c>
      <c r="T55" s="48">
        <f>S55*I55</f>
        <v/>
      </c>
      <c r="U55" s="48">
        <f>(AN55)/(1-(BH55+Q55))</f>
        <v/>
      </c>
      <c r="V55" s="48">
        <f>U55*I55</f>
        <v/>
      </c>
      <c r="W55" s="49">
        <f>T55*$W$4</f>
        <v/>
      </c>
      <c r="X55" s="49">
        <f>T55*$X$4</f>
        <v/>
      </c>
      <c r="Y55" s="50">
        <f>M55</f>
        <v/>
      </c>
      <c r="Z55" s="9" t="n"/>
      <c r="AA55" s="9" t="n"/>
      <c r="AB55" s="9" t="n"/>
      <c r="AC55" s="51">
        <f t="array" ref="AC55">IF(I55&gt;0,VLOOKUP(Y55&amp;$P$88&amp;$P$89&amp;$P$90,Variáveis!$O$2:$S$300&amp;Variáveis!$P$2:$T$300&amp;Variáveis!$Q$2:$U$300&amp;Variáveis!$R$2:$V$300,5,FALSE),0)</f>
        <v/>
      </c>
      <c r="AD55" s="52">
        <f>T55*AC55</f>
        <v/>
      </c>
      <c r="AE55" s="53">
        <f>IF(AB55="não",((V55/(1-VLOOKUP(AA55,Variáveis!$AK$3:$AN$29,4,FALSE)))*VLOOKUP(AA55,Variáveis!$AK$3:$AN$29,4,FALSE))-AD55,0)</f>
        <v/>
      </c>
      <c r="AF55" s="53">
        <f>T55*$AF$4</f>
        <v/>
      </c>
      <c r="AG55" s="53">
        <f>IF(AB55="SIM","Cliente pode pagar DIFA na entrada", )</f>
        <v/>
      </c>
      <c r="AH55" s="54" t="n"/>
      <c r="AI55" s="53">
        <f>IF(K55="SIM",(J55*$F$102),J55)</f>
        <v/>
      </c>
      <c r="AJ55" s="53">
        <f>IF(L55="SIM",(AI55*$F$101),AI55)</f>
        <v/>
      </c>
      <c r="AK55" s="53">
        <f>AJ55-AS55</f>
        <v/>
      </c>
      <c r="AL55" s="53">
        <f>AJ55*I55</f>
        <v/>
      </c>
      <c r="AM55" s="53">
        <f>AK55*I55</f>
        <v/>
      </c>
      <c r="AN55" s="53">
        <f>AK55-AP55-AQ55</f>
        <v/>
      </c>
      <c r="AO55" s="53">
        <f>AN55*I55</f>
        <v/>
      </c>
      <c r="AP55" s="53">
        <f>$AP$4*AK55</f>
        <v/>
      </c>
      <c r="AQ55" s="53">
        <f>$AQ$4*AK55</f>
        <v/>
      </c>
      <c r="AR55" s="51">
        <f t="array" ref="AR55">VLOOKUP(M55&amp;N55&amp;O55&amp;P55,Variáveis!$A$2:$E$240&amp;Variáveis!$B$2:$F$240&amp;Variáveis!$C$2:$G$240&amp;Variáveis!$D$2:$H$240,5,FALSE)</f>
        <v/>
      </c>
      <c r="AS55" s="53">
        <f>((AJ55*(1-AR55))*AR55)</f>
        <v/>
      </c>
      <c r="AT55" s="53">
        <f>(((J55+(J55*AU55))*0.18)-(J55*AR55))</f>
        <v/>
      </c>
      <c r="AU55" s="55">
        <f>(((1+AV55)*(1-AR55))/(1-0.18)-1)</f>
        <v/>
      </c>
      <c r="AV55" s="55">
        <f>IF(BB55&gt;0,BB55,IF(BA55&gt;0,BA55,IF(AZ55&gt;0,AZ55,IF(AY55&gt;0,AY55,IF(AX55&gt;0,AX55)))))/100</f>
        <v/>
      </c>
      <c r="AW55" s="56">
        <f>VALUE(LEFT(G55,4))</f>
        <v/>
      </c>
      <c r="AX55" s="56">
        <f>VALUE(IFERROR(VLOOKUP(VALUE(LEFT(G55,4)),ST!$C$4:$E$300,3,FALSE),"0"))</f>
        <v/>
      </c>
      <c r="AY55" s="56">
        <f>VALUE(IFERROR(VLOOKUP(VALUE(LEFT(G55,5)),ST!$C$4:$E$300,3,FALSE),"0"))</f>
        <v/>
      </c>
      <c r="AZ55" s="56">
        <f>VALUE(IFERROR(VLOOKUP(VALUE(LEFT(G55,6)),ST!$C$4:$E$300,3,FALSE),"0"))</f>
        <v/>
      </c>
      <c r="BA55" s="56">
        <f>VALUE(IFERROR(VLOOKUP(VALUE(LEFT(G55,7)),ST!$C$4:$E$300,3,FALSE),"0"))</f>
        <v/>
      </c>
      <c r="BB55" s="56">
        <f>VALUE(IFERROR(VLOOKUP(G55,ST!$C$4:$E$400,3,FALSE),"0"))</f>
        <v/>
      </c>
      <c r="BC55" s="57">
        <f>IF(VLOOKUP(AW55,ST!$C$4:$F$298,4,FALSE)&lt;&gt;0,VLOOKUP(AW55,ST!$C$4:$F$298,4,FALSE),VLOOKUP(G55,ST!$C$4:$F$298,4,FALSE))</f>
        <v/>
      </c>
      <c r="BD55" s="57">
        <f>IF(O55="SC","Desconsiderar coluna ICMS ST",IF(O55="PR","Haverá ST", ))</f>
        <v/>
      </c>
      <c r="BE55" s="53">
        <f>W55</f>
        <v/>
      </c>
      <c r="BF55" s="53">
        <f>X55</f>
        <v/>
      </c>
      <c r="BG55" s="53">
        <f>AD55-AS55</f>
        <v/>
      </c>
      <c r="BH55" s="51">
        <f>$W$4+$X$4+AC55+$BJ$4+0.07</f>
        <v/>
      </c>
      <c r="BI55" s="53">
        <f>IF(BD55="Haverá ST",AJ55+AS55+AT55,AJ55+AS55)</f>
        <v/>
      </c>
      <c r="BJ55" s="53">
        <f>T55*$BJ$4</f>
        <v/>
      </c>
      <c r="BK55" s="53">
        <f>T55*$BK$4</f>
        <v/>
      </c>
      <c r="BL55" s="53">
        <f>BE55+BF55+AO55+BJ55+BK55+AD55</f>
        <v/>
      </c>
      <c r="BM55" s="53">
        <f>(T55-BL55)</f>
        <v/>
      </c>
    </row>
    <row r="56" ht="15.75" customHeight="1" s="218">
      <c r="A56" s="58">
        <f>A55+1</f>
        <v/>
      </c>
      <c r="B56" s="36" t="n"/>
      <c r="C56" s="36" t="n"/>
      <c r="D56" s="36" t="n"/>
      <c r="E56" s="70" t="n"/>
      <c r="F56" s="36" t="n"/>
      <c r="G56" s="16" t="n"/>
      <c r="H56" s="36" t="n"/>
      <c r="I56" s="36" t="n">
        <v>0</v>
      </c>
      <c r="J56" s="72" t="n"/>
      <c r="K56" s="9" t="n"/>
      <c r="L56" s="9" t="n"/>
      <c r="M56" s="9" t="n"/>
      <c r="N56" s="72" t="n"/>
      <c r="O56" s="72" t="n"/>
      <c r="P56" s="72" t="n"/>
      <c r="Q56" s="46">
        <f>$F$97</f>
        <v/>
      </c>
      <c r="R56" s="46">
        <f>$F$98</f>
        <v/>
      </c>
      <c r="S56" s="48">
        <f>U56-(U56*R56)</f>
        <v/>
      </c>
      <c r="T56" s="48">
        <f>S56*I56</f>
        <v/>
      </c>
      <c r="U56" s="48">
        <f>(AN56)/(1-(BH56+Q56))</f>
        <v/>
      </c>
      <c r="V56" s="48">
        <f>U56*I56</f>
        <v/>
      </c>
      <c r="W56" s="49">
        <f>T56*$W$4</f>
        <v/>
      </c>
      <c r="X56" s="49">
        <f>T56*$X$4</f>
        <v/>
      </c>
      <c r="Y56" s="50">
        <f>M56</f>
        <v/>
      </c>
      <c r="Z56" s="9" t="n"/>
      <c r="AA56" s="9" t="n"/>
      <c r="AB56" s="9" t="n"/>
      <c r="AC56" s="51">
        <f t="array" ref="AC56">IF(I56&gt;0,VLOOKUP(Y56&amp;$P$88&amp;$P$89&amp;$P$90,Variáveis!$O$2:$S$300&amp;Variáveis!$P$2:$T$300&amp;Variáveis!$Q$2:$U$300&amp;Variáveis!$R$2:$V$300,5,FALSE),0)</f>
        <v/>
      </c>
      <c r="AD56" s="52">
        <f>T56*AC56</f>
        <v/>
      </c>
      <c r="AE56" s="53">
        <f>IF(AB56="não",((V56/(1-VLOOKUP(AA56,Variáveis!$AK$3:$AN$29,4,FALSE)))*VLOOKUP(AA56,Variáveis!$AK$3:$AN$29,4,FALSE))-AD56,0)</f>
        <v/>
      </c>
      <c r="AF56" s="53">
        <f>T56*$AF$4</f>
        <v/>
      </c>
      <c r="AG56" s="53">
        <f>IF(AB56="SIM","Cliente pode pagar DIFA na entrada", )</f>
        <v/>
      </c>
      <c r="AH56" s="54" t="n"/>
      <c r="AI56" s="53">
        <f>IF(K56="SIM",(J56*$F$102),J56)</f>
        <v/>
      </c>
      <c r="AJ56" s="53">
        <f>IF(L56="SIM",(AI56*$F$101),AI56)</f>
        <v/>
      </c>
      <c r="AK56" s="53">
        <f>AJ56-AS56</f>
        <v/>
      </c>
      <c r="AL56" s="53">
        <f>AJ56*I56</f>
        <v/>
      </c>
      <c r="AM56" s="53">
        <f>AK56*I56</f>
        <v/>
      </c>
      <c r="AN56" s="53">
        <f>AK56-AP56-AQ56</f>
        <v/>
      </c>
      <c r="AO56" s="53">
        <f>AN56*I56</f>
        <v/>
      </c>
      <c r="AP56" s="53">
        <f>$AP$4*AK56</f>
        <v/>
      </c>
      <c r="AQ56" s="53">
        <f>$AQ$4*AK56</f>
        <v/>
      </c>
      <c r="AR56" s="51">
        <f t="array" ref="AR56">VLOOKUP(M56&amp;N56&amp;O56&amp;P56,Variáveis!$A$2:$E$240&amp;Variáveis!$B$2:$F$240&amp;Variáveis!$C$2:$G$240&amp;Variáveis!$D$2:$H$240,5,FALSE)</f>
        <v/>
      </c>
      <c r="AS56" s="53">
        <f>((AJ56*(1-AR56))*AR56)</f>
        <v/>
      </c>
      <c r="AT56" s="53">
        <f>(((J56+(J56*AU56))*0.18)-(J56*AR56))</f>
        <v/>
      </c>
      <c r="AU56" s="55">
        <f>(((1+AV56)*(1-AR56))/(1-0.18)-1)</f>
        <v/>
      </c>
      <c r="AV56" s="55">
        <f>IF(BB56&gt;0,BB56,IF(BA56&gt;0,BA56,IF(AZ56&gt;0,AZ56,IF(AY56&gt;0,AY56,IF(AX56&gt;0,AX56)))))/100</f>
        <v/>
      </c>
      <c r="AW56" s="56">
        <f>VALUE(LEFT(G56,4))</f>
        <v/>
      </c>
      <c r="AX56" s="56">
        <f>VALUE(IFERROR(VLOOKUP(VALUE(LEFT(G56,4)),ST!$C$4:$E$300,3,FALSE),"0"))</f>
        <v/>
      </c>
      <c r="AY56" s="56">
        <f>VALUE(IFERROR(VLOOKUP(VALUE(LEFT(G56,5)),ST!$C$4:$E$300,3,FALSE),"0"))</f>
        <v/>
      </c>
      <c r="AZ56" s="56">
        <f>VALUE(IFERROR(VLOOKUP(VALUE(LEFT(G56,6)),ST!$C$4:$E$300,3,FALSE),"0"))</f>
        <v/>
      </c>
      <c r="BA56" s="56">
        <f>VALUE(IFERROR(VLOOKUP(VALUE(LEFT(G56,7)),ST!$C$4:$E$300,3,FALSE),"0"))</f>
        <v/>
      </c>
      <c r="BB56" s="56">
        <f>VALUE(IFERROR(VLOOKUP(G56,ST!$C$4:$E$400,3,FALSE),"0"))</f>
        <v/>
      </c>
      <c r="BC56" s="57">
        <f>IF(VLOOKUP(AW56,ST!$C$4:$F$298,4,FALSE)&lt;&gt;0,VLOOKUP(AW56,ST!$C$4:$F$298,4,FALSE),VLOOKUP(G56,ST!$C$4:$F$298,4,FALSE))</f>
        <v/>
      </c>
      <c r="BD56" s="57">
        <f>IF(O56="SC","Desconsiderar coluna ICMS ST",IF(O56="PR","Haverá ST", ))</f>
        <v/>
      </c>
      <c r="BE56" s="53">
        <f>W56</f>
        <v/>
      </c>
      <c r="BF56" s="53">
        <f>X56</f>
        <v/>
      </c>
      <c r="BG56" s="53">
        <f>AD56-AS56</f>
        <v/>
      </c>
      <c r="BH56" s="51">
        <f>$W$4+$X$4+AC56+$BJ$4+0.07</f>
        <v/>
      </c>
      <c r="BI56" s="53">
        <f>IF(BD56="Haverá ST",AJ56+AS56+AT56,AJ56+AS56)</f>
        <v/>
      </c>
      <c r="BJ56" s="53">
        <f>T56*$BJ$4</f>
        <v/>
      </c>
      <c r="BK56" s="53">
        <f>T56*$BK$4</f>
        <v/>
      </c>
      <c r="BL56" s="53">
        <f>BE56+BF56+AO56+BJ56+BK56+AD56</f>
        <v/>
      </c>
      <c r="BM56" s="53">
        <f>(T56-BL56)</f>
        <v/>
      </c>
    </row>
    <row r="57" ht="15.75" customHeight="1" s="218">
      <c r="A57" s="58">
        <f>A56+1</f>
        <v/>
      </c>
      <c r="B57" s="36" t="n"/>
      <c r="C57" s="36" t="n"/>
      <c r="D57" s="36" t="n"/>
      <c r="E57" s="70" t="n"/>
      <c r="F57" s="36" t="n"/>
      <c r="G57" s="16" t="n"/>
      <c r="H57" s="36" t="n"/>
      <c r="I57" s="36" t="n">
        <v>0</v>
      </c>
      <c r="J57" s="72" t="n"/>
      <c r="K57" s="9" t="n"/>
      <c r="L57" s="9" t="n"/>
      <c r="M57" s="9" t="n"/>
      <c r="N57" s="72" t="n"/>
      <c r="O57" s="72" t="n"/>
      <c r="P57" s="72" t="n"/>
      <c r="Q57" s="46">
        <f>$F$97</f>
        <v/>
      </c>
      <c r="R57" s="46">
        <f>$F$98</f>
        <v/>
      </c>
      <c r="S57" s="48">
        <f>U57-(U57*R57)</f>
        <v/>
      </c>
      <c r="T57" s="48">
        <f>S57*I57</f>
        <v/>
      </c>
      <c r="U57" s="48">
        <f>(AN57)/(1-(BH57+Q57))</f>
        <v/>
      </c>
      <c r="V57" s="48">
        <f>U57*I57</f>
        <v/>
      </c>
      <c r="W57" s="49">
        <f>T57*$W$4</f>
        <v/>
      </c>
      <c r="X57" s="49">
        <f>T57*$X$4</f>
        <v/>
      </c>
      <c r="Y57" s="50">
        <f>M57</f>
        <v/>
      </c>
      <c r="Z57" s="9" t="n"/>
      <c r="AA57" s="9" t="n"/>
      <c r="AB57" s="9" t="n"/>
      <c r="AC57" s="51">
        <f t="array" ref="AC57">IF(I57&gt;0,VLOOKUP(Y57&amp;$P$88&amp;$P$89&amp;$P$90,Variáveis!$O$2:$S$300&amp;Variáveis!$P$2:$T$300&amp;Variáveis!$Q$2:$U$300&amp;Variáveis!$R$2:$V$300,5,FALSE),0)</f>
        <v/>
      </c>
      <c r="AD57" s="52">
        <f>T57*AC57</f>
        <v/>
      </c>
      <c r="AE57" s="53">
        <f>IF(AB57="não",((V57/(1-VLOOKUP(AA57,Variáveis!$AK$3:$AN$29,4,FALSE)))*VLOOKUP(AA57,Variáveis!$AK$3:$AN$29,4,FALSE))-AD57,0)</f>
        <v/>
      </c>
      <c r="AF57" s="53">
        <f>T57*$AF$4</f>
        <v/>
      </c>
      <c r="AG57" s="53">
        <f>IF(AB57="SIM","Cliente pode pagar DIFA na entrada", )</f>
        <v/>
      </c>
      <c r="AH57" s="54" t="n"/>
      <c r="AI57" s="53">
        <f>IF(K57="SIM",(J57*$F$102),J57)</f>
        <v/>
      </c>
      <c r="AJ57" s="53">
        <f>IF(L57="SIM",(AI57*$F$101),AI57)</f>
        <v/>
      </c>
      <c r="AK57" s="53">
        <f>AJ57-AS57</f>
        <v/>
      </c>
      <c r="AL57" s="53">
        <f>AJ57*I57</f>
        <v/>
      </c>
      <c r="AM57" s="53">
        <f>AK57*I57</f>
        <v/>
      </c>
      <c r="AN57" s="53">
        <f>AK57-AP57-AQ57</f>
        <v/>
      </c>
      <c r="AO57" s="53">
        <f>AN57*I57</f>
        <v/>
      </c>
      <c r="AP57" s="53">
        <f>$AP$4*AK57</f>
        <v/>
      </c>
      <c r="AQ57" s="53">
        <f>$AQ$4*AK57</f>
        <v/>
      </c>
      <c r="AR57" s="51">
        <f t="array" ref="AR57">VLOOKUP(M57&amp;N57&amp;O57&amp;P57,Variáveis!$A$2:$E$240&amp;Variáveis!$B$2:$F$240&amp;Variáveis!$C$2:$G$240&amp;Variáveis!$D$2:$H$240,5,FALSE)</f>
        <v/>
      </c>
      <c r="AS57" s="53">
        <f>((AJ57*(1-AR57))*AR57)</f>
        <v/>
      </c>
      <c r="AT57" s="53">
        <f>(((J57+(J57*AU57))*0.18)-(J57*AR57))</f>
        <v/>
      </c>
      <c r="AU57" s="55">
        <f>(((1+AV57)*(1-AR57))/(1-0.18)-1)</f>
        <v/>
      </c>
      <c r="AV57" s="55">
        <f>IF(BB57&gt;0,BB57,IF(BA57&gt;0,BA57,IF(AZ57&gt;0,AZ57,IF(AY57&gt;0,AY57,IF(AX57&gt;0,AX57)))))/100</f>
        <v/>
      </c>
      <c r="AW57" s="56">
        <f>VALUE(LEFT(G57,4))</f>
        <v/>
      </c>
      <c r="AX57" s="56">
        <f>VALUE(IFERROR(VLOOKUP(VALUE(LEFT(G57,4)),ST!$C$4:$E$300,3,FALSE),"0"))</f>
        <v/>
      </c>
      <c r="AY57" s="56">
        <f>VALUE(IFERROR(VLOOKUP(VALUE(LEFT(G57,5)),ST!$C$4:$E$300,3,FALSE),"0"))</f>
        <v/>
      </c>
      <c r="AZ57" s="56">
        <f>VALUE(IFERROR(VLOOKUP(VALUE(LEFT(G57,6)),ST!$C$4:$E$300,3,FALSE),"0"))</f>
        <v/>
      </c>
      <c r="BA57" s="56">
        <f>VALUE(IFERROR(VLOOKUP(VALUE(LEFT(G57,7)),ST!$C$4:$E$300,3,FALSE),"0"))</f>
        <v/>
      </c>
      <c r="BB57" s="56">
        <f>VALUE(IFERROR(VLOOKUP(G57,ST!$C$4:$E$400,3,FALSE),"0"))</f>
        <v/>
      </c>
      <c r="BC57" s="57">
        <f>IF(VLOOKUP(AW57,ST!$C$4:$F$298,4,FALSE)&lt;&gt;0,VLOOKUP(AW57,ST!$C$4:$F$298,4,FALSE),VLOOKUP(G57,ST!$C$4:$F$298,4,FALSE))</f>
        <v/>
      </c>
      <c r="BD57" s="57">
        <f>IF(O57="SC","Desconsiderar coluna ICMS ST",IF(O57="PR","Haverá ST", ))</f>
        <v/>
      </c>
      <c r="BE57" s="53">
        <f>W57</f>
        <v/>
      </c>
      <c r="BF57" s="53">
        <f>X57</f>
        <v/>
      </c>
      <c r="BG57" s="53">
        <f>AD57-AS57</f>
        <v/>
      </c>
      <c r="BH57" s="51">
        <f>$W$4+$X$4+AC57+$BJ$4+0.07</f>
        <v/>
      </c>
      <c r="BI57" s="53">
        <f>IF(BD57="Haverá ST",AJ57+AS57+AT57,AJ57+AS57)</f>
        <v/>
      </c>
      <c r="BJ57" s="53">
        <f>T57*$BJ$4</f>
        <v/>
      </c>
      <c r="BK57" s="53">
        <f>T57*$BK$4</f>
        <v/>
      </c>
      <c r="BL57" s="53">
        <f>BE57+BF57+AO57+BJ57+BK57+AD57</f>
        <v/>
      </c>
      <c r="BM57" s="53">
        <f>(T57-BL57)</f>
        <v/>
      </c>
    </row>
    <row r="58" ht="15.75" customHeight="1" s="218">
      <c r="A58" s="58">
        <f>A57+1</f>
        <v/>
      </c>
      <c r="B58" s="36" t="n"/>
      <c r="C58" s="36" t="n"/>
      <c r="D58" s="36" t="n"/>
      <c r="E58" s="70" t="n"/>
      <c r="F58" s="36" t="n"/>
      <c r="G58" s="16" t="n"/>
      <c r="H58" s="36" t="n"/>
      <c r="I58" s="36" t="n">
        <v>0</v>
      </c>
      <c r="J58" s="72" t="n"/>
      <c r="K58" s="9" t="n"/>
      <c r="L58" s="9" t="n"/>
      <c r="M58" s="9" t="n"/>
      <c r="N58" s="72" t="n"/>
      <c r="O58" s="72" t="n"/>
      <c r="P58" s="72" t="n"/>
      <c r="Q58" s="46">
        <f>$F$97</f>
        <v/>
      </c>
      <c r="R58" s="46">
        <f>$F$98</f>
        <v/>
      </c>
      <c r="S58" s="48">
        <f>U58-(U58*R58)</f>
        <v/>
      </c>
      <c r="T58" s="48">
        <f>S58*I58</f>
        <v/>
      </c>
      <c r="U58" s="48">
        <f>(AN58)/(1-(BH58+Q58))</f>
        <v/>
      </c>
      <c r="V58" s="48">
        <f>U58*I58</f>
        <v/>
      </c>
      <c r="W58" s="49">
        <f>T58*$W$4</f>
        <v/>
      </c>
      <c r="X58" s="49">
        <f>T58*$X$4</f>
        <v/>
      </c>
      <c r="Y58" s="50">
        <f>M58</f>
        <v/>
      </c>
      <c r="Z58" s="9" t="n"/>
      <c r="AA58" s="9" t="n"/>
      <c r="AB58" s="9" t="n"/>
      <c r="AC58" s="51">
        <f t="array" ref="AC58">IF(I58&gt;0,VLOOKUP(Y58&amp;$P$88&amp;$P$89&amp;$P$90,Variáveis!$O$2:$S$300&amp;Variáveis!$P$2:$T$300&amp;Variáveis!$Q$2:$U$300&amp;Variáveis!$R$2:$V$300,5,FALSE),0)</f>
        <v/>
      </c>
      <c r="AD58" s="52">
        <f>T58*AC58</f>
        <v/>
      </c>
      <c r="AE58" s="53">
        <f>IF(AB58="não",((V58/(1-VLOOKUP(AA58,Variáveis!$AK$3:$AN$29,4,FALSE)))*VLOOKUP(AA58,Variáveis!$AK$3:$AN$29,4,FALSE))-AD58,0)</f>
        <v/>
      </c>
      <c r="AF58" s="53">
        <f>T58*$AF$4</f>
        <v/>
      </c>
      <c r="AG58" s="53">
        <f>IF(AB58="SIM","Cliente pode pagar DIFA na entrada", )</f>
        <v/>
      </c>
      <c r="AH58" s="54" t="n"/>
      <c r="AI58" s="53">
        <f>IF(K58="SIM",(J58*$F$102),J58)</f>
        <v/>
      </c>
      <c r="AJ58" s="53">
        <f>IF(L58="SIM",(AI58*$F$101),AI58)</f>
        <v/>
      </c>
      <c r="AK58" s="53">
        <f>AJ58-AS58</f>
        <v/>
      </c>
      <c r="AL58" s="53">
        <f>AJ58*I58</f>
        <v/>
      </c>
      <c r="AM58" s="53">
        <f>AK58*I58</f>
        <v/>
      </c>
      <c r="AN58" s="53">
        <f>AK58-AP58-AQ58</f>
        <v/>
      </c>
      <c r="AO58" s="53">
        <f>AN58*I58</f>
        <v/>
      </c>
      <c r="AP58" s="53">
        <f>$AP$4*AK58</f>
        <v/>
      </c>
      <c r="AQ58" s="53">
        <f>$AQ$4*AK58</f>
        <v/>
      </c>
      <c r="AR58" s="51">
        <f t="array" ref="AR58">VLOOKUP(M58&amp;N58&amp;O58&amp;P58,Variáveis!$A$2:$E$240&amp;Variáveis!$B$2:$F$240&amp;Variáveis!$C$2:$G$240&amp;Variáveis!$D$2:$H$240,5,FALSE)</f>
        <v/>
      </c>
      <c r="AS58" s="53">
        <f>((AJ58*(1-AR58))*AR58)</f>
        <v/>
      </c>
      <c r="AT58" s="53">
        <f>(((J58+(J58*AU58))*0.18)-(J58*AR58))</f>
        <v/>
      </c>
      <c r="AU58" s="55">
        <f>(((1+AV58)*(1-AR58))/(1-0.18)-1)</f>
        <v/>
      </c>
      <c r="AV58" s="55">
        <f>IF(BB58&gt;0,BB58,IF(BA58&gt;0,BA58,IF(AZ58&gt;0,AZ58,IF(AY58&gt;0,AY58,IF(AX58&gt;0,AX58)))))/100</f>
        <v/>
      </c>
      <c r="AW58" s="56">
        <f>VALUE(LEFT(G58,4))</f>
        <v/>
      </c>
      <c r="AX58" s="56">
        <f>VALUE(IFERROR(VLOOKUP(VALUE(LEFT(G58,4)),ST!$C$4:$E$300,3,FALSE),"0"))</f>
        <v/>
      </c>
      <c r="AY58" s="56">
        <f>VALUE(IFERROR(VLOOKUP(VALUE(LEFT(G58,5)),ST!$C$4:$E$300,3,FALSE),"0"))</f>
        <v/>
      </c>
      <c r="AZ58" s="56">
        <f>VALUE(IFERROR(VLOOKUP(VALUE(LEFT(G58,6)),ST!$C$4:$E$300,3,FALSE),"0"))</f>
        <v/>
      </c>
      <c r="BA58" s="56">
        <f>VALUE(IFERROR(VLOOKUP(VALUE(LEFT(G58,7)),ST!$C$4:$E$300,3,FALSE),"0"))</f>
        <v/>
      </c>
      <c r="BB58" s="56">
        <f>VALUE(IFERROR(VLOOKUP(G58,ST!$C$4:$E$400,3,FALSE),"0"))</f>
        <v/>
      </c>
      <c r="BC58" s="57">
        <f>IF(VLOOKUP(AW58,ST!$C$4:$F$298,4,FALSE)&lt;&gt;0,VLOOKUP(AW58,ST!$C$4:$F$298,4,FALSE),VLOOKUP(G58,ST!$C$4:$F$298,4,FALSE))</f>
        <v/>
      </c>
      <c r="BD58" s="57">
        <f>IF(O58="SC","Desconsiderar coluna ICMS ST",IF(O58="PR","Haverá ST", ))</f>
        <v/>
      </c>
      <c r="BE58" s="53">
        <f>W58</f>
        <v/>
      </c>
      <c r="BF58" s="53">
        <f>X58</f>
        <v/>
      </c>
      <c r="BG58" s="53">
        <f>AD58-AS58</f>
        <v/>
      </c>
      <c r="BH58" s="51">
        <f>$W$4+$X$4+AC58+$BJ$4+0.07</f>
        <v/>
      </c>
      <c r="BI58" s="53">
        <f>IF(BD58="Haverá ST",AJ58+AS58+AT58,AJ58+AS58)</f>
        <v/>
      </c>
      <c r="BJ58" s="53">
        <f>T58*$BJ$4</f>
        <v/>
      </c>
      <c r="BK58" s="53">
        <f>T58*$BK$4</f>
        <v/>
      </c>
      <c r="BL58" s="53">
        <f>BE58+BF58+AO58+BJ58+BK58+AD58</f>
        <v/>
      </c>
      <c r="BM58" s="53">
        <f>(T58-BL58)</f>
        <v/>
      </c>
    </row>
    <row r="59" ht="15.75" customHeight="1" s="218">
      <c r="A59" s="58">
        <f>A58+1</f>
        <v/>
      </c>
      <c r="B59" s="36" t="n"/>
      <c r="C59" s="36" t="n"/>
      <c r="D59" s="36" t="n"/>
      <c r="E59" s="70" t="n"/>
      <c r="F59" s="36" t="n"/>
      <c r="G59" s="16" t="n"/>
      <c r="H59" s="36" t="n"/>
      <c r="I59" s="36" t="n">
        <v>0</v>
      </c>
      <c r="J59" s="72" t="n"/>
      <c r="K59" s="9" t="n"/>
      <c r="L59" s="9" t="n"/>
      <c r="M59" s="9" t="n"/>
      <c r="N59" s="72" t="n"/>
      <c r="O59" s="72" t="n"/>
      <c r="P59" s="72" t="n"/>
      <c r="Q59" s="46">
        <f>$F$97</f>
        <v/>
      </c>
      <c r="R59" s="46">
        <f>$F$98</f>
        <v/>
      </c>
      <c r="S59" s="48">
        <f>U59-(U59*R59)</f>
        <v/>
      </c>
      <c r="T59" s="48">
        <f>S59*I59</f>
        <v/>
      </c>
      <c r="U59" s="48">
        <f>(AN59)/(1-(BH59+Q59))</f>
        <v/>
      </c>
      <c r="V59" s="48">
        <f>U59*I59</f>
        <v/>
      </c>
      <c r="W59" s="49">
        <f>T59*$W$4</f>
        <v/>
      </c>
      <c r="X59" s="49">
        <f>T59*$X$4</f>
        <v/>
      </c>
      <c r="Y59" s="50">
        <f>M59</f>
        <v/>
      </c>
      <c r="Z59" s="9" t="n"/>
      <c r="AA59" s="9" t="n"/>
      <c r="AB59" s="9" t="n"/>
      <c r="AC59" s="51">
        <f t="array" ref="AC59">IF(I59&gt;0,VLOOKUP(Y59&amp;$P$88&amp;$P$89&amp;$P$90,Variáveis!$O$2:$S$300&amp;Variáveis!$P$2:$T$300&amp;Variáveis!$Q$2:$U$300&amp;Variáveis!$R$2:$V$300,5,FALSE),0)</f>
        <v/>
      </c>
      <c r="AD59" s="52">
        <f>T59*AC59</f>
        <v/>
      </c>
      <c r="AE59" s="53">
        <f>IF(AB59="não",((V59/(1-VLOOKUP(AA59,Variáveis!$AK$3:$AN$29,4,FALSE)))*VLOOKUP(AA59,Variáveis!$AK$3:$AN$29,4,FALSE))-AD59,0)</f>
        <v/>
      </c>
      <c r="AF59" s="53">
        <f>T59*$AF$4</f>
        <v/>
      </c>
      <c r="AG59" s="53">
        <f>IF(AB59="SIM","Cliente pode pagar DIFA na entrada", )</f>
        <v/>
      </c>
      <c r="AH59" s="54" t="n"/>
      <c r="AI59" s="53">
        <f>IF(K59="SIM",(J59*$F$102),J59)</f>
        <v/>
      </c>
      <c r="AJ59" s="53">
        <f>IF(L59="SIM",(AI59*$F$101),AI59)</f>
        <v/>
      </c>
      <c r="AK59" s="53">
        <f>AJ59-AS59</f>
        <v/>
      </c>
      <c r="AL59" s="53">
        <f>AJ59*I59</f>
        <v/>
      </c>
      <c r="AM59" s="53">
        <f>AK59*I59</f>
        <v/>
      </c>
      <c r="AN59" s="53">
        <f>AK59-AP59-AQ59</f>
        <v/>
      </c>
      <c r="AO59" s="53">
        <f>AN59*I59</f>
        <v/>
      </c>
      <c r="AP59" s="53">
        <f>$AP$4*AK59</f>
        <v/>
      </c>
      <c r="AQ59" s="53">
        <f>$AQ$4*AK59</f>
        <v/>
      </c>
      <c r="AR59" s="51">
        <f t="array" ref="AR59">VLOOKUP(M59&amp;N59&amp;O59&amp;P59,Variáveis!$A$2:$E$240&amp;Variáveis!$B$2:$F$240&amp;Variáveis!$C$2:$G$240&amp;Variáveis!$D$2:$H$240,5,FALSE)</f>
        <v/>
      </c>
      <c r="AS59" s="53">
        <f>((AJ59*(1-AR59))*AR59)</f>
        <v/>
      </c>
      <c r="AT59" s="53">
        <f>(((J59+(J59*AU59))*0.18)-(J59*AR59))</f>
        <v/>
      </c>
      <c r="AU59" s="55">
        <f>(((1+AV59)*(1-AR59))/(1-0.18)-1)</f>
        <v/>
      </c>
      <c r="AV59" s="55">
        <f>IF(BB59&gt;0,BB59,IF(BA59&gt;0,BA59,IF(AZ59&gt;0,AZ59,IF(AY59&gt;0,AY59,IF(AX59&gt;0,AX59)))))/100</f>
        <v/>
      </c>
      <c r="AW59" s="56">
        <f>VALUE(LEFT(G59,4))</f>
        <v/>
      </c>
      <c r="AX59" s="56">
        <f>VALUE(IFERROR(VLOOKUP(VALUE(LEFT(G59,4)),ST!$C$4:$E$300,3,FALSE),"0"))</f>
        <v/>
      </c>
      <c r="AY59" s="56">
        <f>VALUE(IFERROR(VLOOKUP(VALUE(LEFT(G59,5)),ST!$C$4:$E$300,3,FALSE),"0"))</f>
        <v/>
      </c>
      <c r="AZ59" s="56">
        <f>VALUE(IFERROR(VLOOKUP(VALUE(LEFT(G59,6)),ST!$C$4:$E$300,3,FALSE),"0"))</f>
        <v/>
      </c>
      <c r="BA59" s="56">
        <f>VALUE(IFERROR(VLOOKUP(VALUE(LEFT(G59,7)),ST!$C$4:$E$300,3,FALSE),"0"))</f>
        <v/>
      </c>
      <c r="BB59" s="56">
        <f>VALUE(IFERROR(VLOOKUP(G59,ST!$C$4:$E$400,3,FALSE),"0"))</f>
        <v/>
      </c>
      <c r="BC59" s="57">
        <f>IF(VLOOKUP(AW59,ST!$C$4:$F$298,4,FALSE)&lt;&gt;0,VLOOKUP(AW59,ST!$C$4:$F$298,4,FALSE),VLOOKUP(G59,ST!$C$4:$F$298,4,FALSE))</f>
        <v/>
      </c>
      <c r="BD59" s="57">
        <f>IF(O59="SC","Desconsiderar coluna ICMS ST",IF(O59="PR","Haverá ST", ))</f>
        <v/>
      </c>
      <c r="BE59" s="53">
        <f>W59</f>
        <v/>
      </c>
      <c r="BF59" s="53">
        <f>X59</f>
        <v/>
      </c>
      <c r="BG59" s="53">
        <f>AD59-AS59</f>
        <v/>
      </c>
      <c r="BH59" s="51">
        <f>$W$4+$X$4+AC59+$BJ$4+0.07</f>
        <v/>
      </c>
      <c r="BI59" s="53">
        <f>IF(BD59="Haverá ST",AJ59+AS59+AT59,AJ59+AS59)</f>
        <v/>
      </c>
      <c r="BJ59" s="53">
        <f>T59*$BJ$4</f>
        <v/>
      </c>
      <c r="BK59" s="53">
        <f>T59*$BK$4</f>
        <v/>
      </c>
      <c r="BL59" s="53">
        <f>BE59+BF59+AO59+BJ59+BK59+AD59</f>
        <v/>
      </c>
      <c r="BM59" s="53">
        <f>(T59-BL59)</f>
        <v/>
      </c>
    </row>
    <row r="60" ht="15.75" customHeight="1" s="218">
      <c r="A60" s="58">
        <f>A59+1</f>
        <v/>
      </c>
      <c r="B60" s="36" t="n"/>
      <c r="C60" s="36" t="n"/>
      <c r="D60" s="36" t="n"/>
      <c r="E60" s="70" t="n"/>
      <c r="F60" s="36" t="n"/>
      <c r="G60" s="16" t="n"/>
      <c r="H60" s="36" t="n"/>
      <c r="I60" s="36" t="n">
        <v>0</v>
      </c>
      <c r="J60" s="72" t="n"/>
      <c r="K60" s="9" t="n"/>
      <c r="L60" s="9" t="n"/>
      <c r="M60" s="9" t="n"/>
      <c r="N60" s="72" t="n"/>
      <c r="O60" s="72" t="n"/>
      <c r="P60" s="72" t="n"/>
      <c r="Q60" s="46">
        <f>$F$97</f>
        <v/>
      </c>
      <c r="R60" s="46">
        <f>$F$98</f>
        <v/>
      </c>
      <c r="S60" s="48">
        <f>U60-(U60*R60)</f>
        <v/>
      </c>
      <c r="T60" s="48">
        <f>S60*I60</f>
        <v/>
      </c>
      <c r="U60" s="48">
        <f>(AN60)/(1-(BH60+Q60))</f>
        <v/>
      </c>
      <c r="V60" s="48">
        <f>U60*I60</f>
        <v/>
      </c>
      <c r="W60" s="49">
        <f>T60*$W$4</f>
        <v/>
      </c>
      <c r="X60" s="49">
        <f>T60*$X$4</f>
        <v/>
      </c>
      <c r="Y60" s="50">
        <f>M60</f>
        <v/>
      </c>
      <c r="Z60" s="9" t="n"/>
      <c r="AA60" s="9" t="n"/>
      <c r="AB60" s="9" t="n"/>
      <c r="AC60" s="51">
        <f t="array" ref="AC60">IF(I60&gt;0,VLOOKUP(Y60&amp;$P$88&amp;$P$89&amp;$P$90,Variáveis!$O$2:$S$300&amp;Variáveis!$P$2:$T$300&amp;Variáveis!$Q$2:$U$300&amp;Variáveis!$R$2:$V$300,5,FALSE),0)</f>
        <v/>
      </c>
      <c r="AD60" s="52">
        <f>T60*AC60</f>
        <v/>
      </c>
      <c r="AE60" s="53">
        <f>IF(AB60="não",((V60/(1-VLOOKUP(AA60,Variáveis!$AK$3:$AN$29,4,FALSE)))*VLOOKUP(AA60,Variáveis!$AK$3:$AN$29,4,FALSE))-AD60,0)</f>
        <v/>
      </c>
      <c r="AF60" s="53">
        <f>T60*$AF$4</f>
        <v/>
      </c>
      <c r="AG60" s="53">
        <f>IF(AB60="SIM","Cliente pode pagar DIFA na entrada", )</f>
        <v/>
      </c>
      <c r="AH60" s="54" t="n"/>
      <c r="AI60" s="53">
        <f>IF(K60="SIM",(J60*$F$102),J60)</f>
        <v/>
      </c>
      <c r="AJ60" s="53">
        <f>IF(L60="SIM",(AI60*$F$101),AI60)</f>
        <v/>
      </c>
      <c r="AK60" s="53">
        <f>AJ60-AS60</f>
        <v/>
      </c>
      <c r="AL60" s="53">
        <f>AJ60*I60</f>
        <v/>
      </c>
      <c r="AM60" s="53">
        <f>AK60*I60</f>
        <v/>
      </c>
      <c r="AN60" s="53">
        <f>AK60-AP60-AQ60</f>
        <v/>
      </c>
      <c r="AO60" s="53">
        <f>AN60*I60</f>
        <v/>
      </c>
      <c r="AP60" s="53">
        <f>$AP$4*AK60</f>
        <v/>
      </c>
      <c r="AQ60" s="53">
        <f>$AQ$4*AK60</f>
        <v/>
      </c>
      <c r="AR60" s="51">
        <f t="array" ref="AR60">VLOOKUP(M60&amp;N60&amp;O60&amp;P60,Variáveis!$A$2:$E$240&amp;Variáveis!$B$2:$F$240&amp;Variáveis!$C$2:$G$240&amp;Variáveis!$D$2:$H$240,5,FALSE)</f>
        <v/>
      </c>
      <c r="AS60" s="53">
        <f>((AJ60*(1-AR60))*AR60)</f>
        <v/>
      </c>
      <c r="AT60" s="53">
        <f>(((J60+(J60*AU60))*0.18)-(J60*AR60))</f>
        <v/>
      </c>
      <c r="AU60" s="55">
        <f>(((1+AV60)*(1-AR60))/(1-0.18)-1)</f>
        <v/>
      </c>
      <c r="AV60" s="55">
        <f>IF(BB60&gt;0,BB60,IF(BA60&gt;0,BA60,IF(AZ60&gt;0,AZ60,IF(AY60&gt;0,AY60,IF(AX60&gt;0,AX60)))))/100</f>
        <v/>
      </c>
      <c r="AW60" s="56">
        <f>VALUE(LEFT(G60,4))</f>
        <v/>
      </c>
      <c r="AX60" s="56">
        <f>VALUE(IFERROR(VLOOKUP(VALUE(LEFT(G60,4)),ST!$C$4:$E$300,3,FALSE),"0"))</f>
        <v/>
      </c>
      <c r="AY60" s="56">
        <f>VALUE(IFERROR(VLOOKUP(VALUE(LEFT(G60,5)),ST!$C$4:$E$300,3,FALSE),"0"))</f>
        <v/>
      </c>
      <c r="AZ60" s="56">
        <f>VALUE(IFERROR(VLOOKUP(VALUE(LEFT(G60,6)),ST!$C$4:$E$300,3,FALSE),"0"))</f>
        <v/>
      </c>
      <c r="BA60" s="56">
        <f>VALUE(IFERROR(VLOOKUP(VALUE(LEFT(G60,7)),ST!$C$4:$E$300,3,FALSE),"0"))</f>
        <v/>
      </c>
      <c r="BB60" s="56">
        <f>VALUE(IFERROR(VLOOKUP(G60,ST!$C$4:$E$400,3,FALSE),"0"))</f>
        <v/>
      </c>
      <c r="BC60" s="57">
        <f>IF(VLOOKUP(AW60,ST!$C$4:$F$298,4,FALSE)&lt;&gt;0,VLOOKUP(AW60,ST!$C$4:$F$298,4,FALSE),VLOOKUP(G60,ST!$C$4:$F$298,4,FALSE))</f>
        <v/>
      </c>
      <c r="BD60" s="57">
        <f>IF(O60="SC","Desconsiderar coluna ICMS ST",IF(O60="PR","Haverá ST", ))</f>
        <v/>
      </c>
      <c r="BE60" s="53">
        <f>W60</f>
        <v/>
      </c>
      <c r="BF60" s="53">
        <f>X60</f>
        <v/>
      </c>
      <c r="BG60" s="53">
        <f>AD60-AS60</f>
        <v/>
      </c>
      <c r="BH60" s="51">
        <f>$W$4+$X$4+AC60+$BJ$4+0.07</f>
        <v/>
      </c>
      <c r="BI60" s="53">
        <f>IF(BD60="Haverá ST",AJ60+AS60+AT60,AJ60+AS60)</f>
        <v/>
      </c>
      <c r="BJ60" s="53">
        <f>T60*$BJ$4</f>
        <v/>
      </c>
      <c r="BK60" s="53">
        <f>T60*$BK$4</f>
        <v/>
      </c>
      <c r="BL60" s="53">
        <f>BE60+BF60+AO60+BJ60+BK60+AD60</f>
        <v/>
      </c>
      <c r="BM60" s="53">
        <f>(T60-BL60)</f>
        <v/>
      </c>
    </row>
    <row r="61" ht="15.75" customHeight="1" s="218">
      <c r="A61" s="58">
        <f>A60+1</f>
        <v/>
      </c>
      <c r="B61" s="36" t="n"/>
      <c r="C61" s="36" t="n"/>
      <c r="D61" s="36" t="n"/>
      <c r="E61" s="70" t="n"/>
      <c r="F61" s="36" t="n"/>
      <c r="G61" s="16" t="n"/>
      <c r="H61" s="36" t="n"/>
      <c r="I61" s="36" t="n">
        <v>0</v>
      </c>
      <c r="J61" s="72" t="n"/>
      <c r="K61" s="9" t="n"/>
      <c r="L61" s="9" t="n"/>
      <c r="M61" s="9" t="n"/>
      <c r="N61" s="72" t="n"/>
      <c r="O61" s="72" t="n"/>
      <c r="P61" s="72" t="n"/>
      <c r="Q61" s="46">
        <f>$F$97</f>
        <v/>
      </c>
      <c r="R61" s="46">
        <f>$F$98</f>
        <v/>
      </c>
      <c r="S61" s="48">
        <f>U61-(U61*R61)</f>
        <v/>
      </c>
      <c r="T61" s="48">
        <f>S61*I61</f>
        <v/>
      </c>
      <c r="U61" s="48">
        <f>(AN61)/(1-(BH61+Q61))</f>
        <v/>
      </c>
      <c r="V61" s="48">
        <f>U61*I61</f>
        <v/>
      </c>
      <c r="W61" s="49">
        <f>T61*$W$4</f>
        <v/>
      </c>
      <c r="X61" s="49">
        <f>T61*$X$4</f>
        <v/>
      </c>
      <c r="Y61" s="50">
        <f>M61</f>
        <v/>
      </c>
      <c r="Z61" s="9" t="n"/>
      <c r="AA61" s="9" t="n"/>
      <c r="AB61" s="9" t="n"/>
      <c r="AC61" s="51">
        <f t="array" ref="AC61">IF(I61&gt;0,VLOOKUP(Y61&amp;$P$88&amp;$P$89&amp;$P$90,Variáveis!$O$2:$S$300&amp;Variáveis!$P$2:$T$300&amp;Variáveis!$Q$2:$U$300&amp;Variáveis!$R$2:$V$300,5,FALSE),0)</f>
        <v/>
      </c>
      <c r="AD61" s="52">
        <f>T61*AC61</f>
        <v/>
      </c>
      <c r="AE61" s="53">
        <f>IF(AB61="não",((V61/(1-VLOOKUP(AA61,Variáveis!$AK$3:$AN$29,4,FALSE)))*VLOOKUP(AA61,Variáveis!$AK$3:$AN$29,4,FALSE))-AD61,0)</f>
        <v/>
      </c>
      <c r="AF61" s="53">
        <f>T61*$AF$4</f>
        <v/>
      </c>
      <c r="AG61" s="53">
        <f>IF(AB61="SIM","Cliente pode pagar DIFA na entrada", )</f>
        <v/>
      </c>
      <c r="AH61" s="54" t="n"/>
      <c r="AI61" s="53">
        <f>IF(K61="SIM",(J61*$F$102),J61)</f>
        <v/>
      </c>
      <c r="AJ61" s="53">
        <f>IF(L61="SIM",(AI61*$F$101),AI61)</f>
        <v/>
      </c>
      <c r="AK61" s="53">
        <f>AJ61-AS61</f>
        <v/>
      </c>
      <c r="AL61" s="53">
        <f>AJ61*I61</f>
        <v/>
      </c>
      <c r="AM61" s="53">
        <f>AK61*I61</f>
        <v/>
      </c>
      <c r="AN61" s="53">
        <f>AK61-AP61-AQ61</f>
        <v/>
      </c>
      <c r="AO61" s="53">
        <f>AN61*I61</f>
        <v/>
      </c>
      <c r="AP61" s="53">
        <f>$AP$4*AK61</f>
        <v/>
      </c>
      <c r="AQ61" s="53">
        <f>$AQ$4*AK61</f>
        <v/>
      </c>
      <c r="AR61" s="51">
        <f t="array" ref="AR61">VLOOKUP(M61&amp;N61&amp;O61&amp;P61,Variáveis!$A$2:$E$240&amp;Variáveis!$B$2:$F$240&amp;Variáveis!$C$2:$G$240&amp;Variáveis!$D$2:$H$240,5,FALSE)</f>
        <v/>
      </c>
      <c r="AS61" s="53">
        <f>((AJ61*(1-AR61))*AR61)</f>
        <v/>
      </c>
      <c r="AT61" s="53">
        <f>(((J61+(J61*AU61))*0.18)-(J61*AR61))</f>
        <v/>
      </c>
      <c r="AU61" s="55">
        <f>(((1+AV61)*(1-AR61))/(1-0.18)-1)</f>
        <v/>
      </c>
      <c r="AV61" s="55">
        <f>IF(BB61&gt;0,BB61,IF(BA61&gt;0,BA61,IF(AZ61&gt;0,AZ61,IF(AY61&gt;0,AY61,IF(AX61&gt;0,AX61)))))/100</f>
        <v/>
      </c>
      <c r="AW61" s="56">
        <f>VALUE(LEFT(G61,4))</f>
        <v/>
      </c>
      <c r="AX61" s="56">
        <f>VALUE(IFERROR(VLOOKUP(VALUE(LEFT(G61,4)),ST!$C$4:$E$300,3,FALSE),"0"))</f>
        <v/>
      </c>
      <c r="AY61" s="56">
        <f>VALUE(IFERROR(VLOOKUP(VALUE(LEFT(G61,5)),ST!$C$4:$E$300,3,FALSE),"0"))</f>
        <v/>
      </c>
      <c r="AZ61" s="56">
        <f>VALUE(IFERROR(VLOOKUP(VALUE(LEFT(G61,6)),ST!$C$4:$E$300,3,FALSE),"0"))</f>
        <v/>
      </c>
      <c r="BA61" s="56">
        <f>VALUE(IFERROR(VLOOKUP(VALUE(LEFT(G61,7)),ST!$C$4:$E$300,3,FALSE),"0"))</f>
        <v/>
      </c>
      <c r="BB61" s="56">
        <f>VALUE(IFERROR(VLOOKUP(G61,ST!$C$4:$E$400,3,FALSE),"0"))</f>
        <v/>
      </c>
      <c r="BC61" s="57">
        <f>IF(VLOOKUP(AW61,ST!$C$4:$F$298,4,FALSE)&lt;&gt;0,VLOOKUP(AW61,ST!$C$4:$F$298,4,FALSE),VLOOKUP(G61,ST!$C$4:$F$298,4,FALSE))</f>
        <v/>
      </c>
      <c r="BD61" s="57">
        <f>IF(O61="SC","Desconsiderar coluna ICMS ST",IF(O61="PR","Haverá ST", ))</f>
        <v/>
      </c>
      <c r="BE61" s="53">
        <f>W61</f>
        <v/>
      </c>
      <c r="BF61" s="53">
        <f>X61</f>
        <v/>
      </c>
      <c r="BG61" s="53">
        <f>AD61-AS61</f>
        <v/>
      </c>
      <c r="BH61" s="51">
        <f>$W$4+$X$4+AC61+$BJ$4+0.07</f>
        <v/>
      </c>
      <c r="BI61" s="53">
        <f>IF(BD61="Haverá ST",AJ61+AS61+AT61,AJ61+AS61)</f>
        <v/>
      </c>
      <c r="BJ61" s="53">
        <f>T61*$BJ$4</f>
        <v/>
      </c>
      <c r="BK61" s="53">
        <f>T61*$BK$4</f>
        <v/>
      </c>
      <c r="BL61" s="53">
        <f>BE61+BF61+AO61+BJ61+BK61+AD61</f>
        <v/>
      </c>
      <c r="BM61" s="53">
        <f>(T61-BL61)</f>
        <v/>
      </c>
    </row>
    <row r="62" ht="15.75" customHeight="1" s="218">
      <c r="A62" s="26" t="n"/>
      <c r="B62" s="26" t="n"/>
      <c r="C62" s="26" t="n"/>
      <c r="D62" s="26" t="n"/>
      <c r="E62" s="27" t="n"/>
      <c r="F62" s="26" t="inlineStr">
        <is>
          <t>LICENÇAS</t>
        </is>
      </c>
      <c r="G62" s="28" t="n"/>
      <c r="H62" s="26" t="n"/>
      <c r="I62" s="27" t="inlineStr">
        <is>
          <t>Qde</t>
        </is>
      </c>
      <c r="J62" s="29" t="n"/>
      <c r="K62" s="27" t="n"/>
      <c r="L62" s="27" t="n"/>
      <c r="M62" s="29" t="n"/>
      <c r="N62" s="29" t="n"/>
      <c r="O62" s="29" t="n"/>
      <c r="P62" s="29" t="n"/>
      <c r="Q62" s="27" t="n"/>
      <c r="R62" s="27" t="n"/>
      <c r="S62" s="20" t="inlineStr">
        <is>
          <t>Preço Unitário c/ Desconto</t>
        </is>
      </c>
      <c r="T62" s="20" t="inlineStr">
        <is>
          <t>Preço Total c/ Desconto</t>
        </is>
      </c>
      <c r="U62" s="27" t="inlineStr">
        <is>
          <t>Preço Unitário</t>
        </is>
      </c>
      <c r="V62" s="30" t="n"/>
      <c r="W62" s="31" t="n">
        <v>0.0165</v>
      </c>
      <c r="X62" s="31" t="n">
        <v>0.076</v>
      </c>
      <c r="Y62" s="32" t="n"/>
      <c r="Z62" s="32" t="n"/>
      <c r="AA62" s="32" t="n"/>
      <c r="AB62" s="32" t="n"/>
      <c r="AC62" s="31">
        <f t="array" ref="AC62">VLOOKUP(Y62&amp;Z62&amp;AA62&amp;AB62,Variáveis!$O$2:$S$300&amp;Variáveis!$P$2:$T$300&amp;Variáveis!$Q$2:$U$300&amp;Variáveis!$R$2:$V$300,5,FALSE)</f>
        <v/>
      </c>
      <c r="AD62" s="31" t="n"/>
      <c r="AE62" s="33" t="n"/>
      <c r="AF62" s="33" t="n">
        <v>0.02</v>
      </c>
      <c r="AG62" s="33" t="n"/>
      <c r="AH62" s="27" t="n"/>
      <c r="AI62" s="29" t="n"/>
      <c r="AJ62" s="29" t="n"/>
      <c r="AK62" s="29" t="n"/>
      <c r="AL62" s="29" t="n"/>
      <c r="AM62" s="29" t="n"/>
      <c r="AN62" s="29" t="n"/>
      <c r="AO62" s="29" t="n"/>
      <c r="AP62" s="29" t="n"/>
      <c r="AQ62" s="29" t="n"/>
      <c r="AR62" s="29">
        <f t="array" ref="AR62">VLOOKUP(M62&amp;N62&amp;O62&amp;P62,Variáveis!$A$2:$E$240&amp;Variáveis!$B$2:$F$240&amp;Variáveis!$C$2:$G$240&amp;Variáveis!$D$2:$H$240,5,FALSE)</f>
        <v/>
      </c>
      <c r="AS62" s="29" t="n"/>
      <c r="AT62" s="29" t="n"/>
      <c r="AU62" s="29" t="n"/>
      <c r="AV62" s="29" t="n"/>
      <c r="AW62" s="29" t="n"/>
      <c r="AX62" s="29" t="n"/>
      <c r="AY62" s="29" t="n"/>
      <c r="AZ62" s="29" t="n"/>
      <c r="BA62" s="29" t="n"/>
      <c r="BB62" s="29" t="n"/>
      <c r="BC62" s="29" t="n"/>
      <c r="BD62" s="73" t="n"/>
      <c r="BE62" s="29" t="n"/>
      <c r="BF62" s="29" t="n"/>
      <c r="BG62" s="29" t="n"/>
      <c r="BH62" s="29" t="n"/>
      <c r="BI62" s="29" t="n"/>
      <c r="BJ62" s="31" t="n">
        <v>0.0288</v>
      </c>
      <c r="BK62" s="31">
        <f>BK4</f>
        <v/>
      </c>
      <c r="BL62" s="29" t="n"/>
      <c r="BM62" s="31" t="n"/>
    </row>
    <row r="63" ht="15.75" customHeight="1" s="218">
      <c r="A63" s="74">
        <f>A61+1</f>
        <v/>
      </c>
      <c r="B63" s="74" t="n"/>
      <c r="C63" s="74" t="n"/>
      <c r="D63" s="74" t="n"/>
      <c r="E63" s="70" t="n"/>
      <c r="F63" s="74" t="inlineStr">
        <is>
          <t>LICENÇA ITEM 10</t>
        </is>
      </c>
      <c r="G63" s="49" t="inlineStr">
        <is>
          <t>9999.99.99</t>
        </is>
      </c>
      <c r="H63" s="49" t="inlineStr">
        <is>
          <t>LIC</t>
        </is>
      </c>
      <c r="I63" s="36" t="n">
        <v>1</v>
      </c>
      <c r="J63" s="75" t="n">
        <v>26</v>
      </c>
      <c r="K63" s="9" t="inlineStr">
        <is>
          <t>NÃO</t>
        </is>
      </c>
      <c r="L63" s="9" t="inlineStr">
        <is>
          <t>NÃO</t>
        </is>
      </c>
      <c r="M63" s="76" t="n"/>
      <c r="N63" s="77" t="n"/>
      <c r="O63" s="77" t="n"/>
      <c r="P63" s="78" t="n"/>
      <c r="Q63" s="46">
        <f>$F$97</f>
        <v/>
      </c>
      <c r="R63" s="46">
        <f>$F$98</f>
        <v/>
      </c>
      <c r="S63" s="48">
        <f>U63-(U63*R63)</f>
        <v/>
      </c>
      <c r="T63" s="48">
        <f>S63*I63</f>
        <v/>
      </c>
      <c r="U63" s="48">
        <f>(AJ63)/(1-(BH63+Q63))</f>
        <v/>
      </c>
      <c r="V63" s="48">
        <f>U63*I63</f>
        <v/>
      </c>
      <c r="W63" s="49">
        <f>T63*$W$62</f>
        <v/>
      </c>
      <c r="X63" s="49">
        <f>T63*$X$62</f>
        <v/>
      </c>
      <c r="Y63" s="79" t="n"/>
      <c r="Z63" s="80" t="n"/>
      <c r="AA63" s="80" t="n"/>
      <c r="AB63" s="80" t="n"/>
      <c r="AC63" s="80" t="n"/>
      <c r="AD63" s="80" t="n"/>
      <c r="AE63" s="81" t="n"/>
      <c r="AF63" s="49">
        <f>T63*$AF$62</f>
        <v/>
      </c>
      <c r="AG63" s="49" t="n"/>
      <c r="AH63" s="82" t="n"/>
      <c r="AI63" s="53">
        <f>IF(K63="SIM",(J63*$F$103),J63)</f>
        <v/>
      </c>
      <c r="AJ63" s="53">
        <f>IF(L63="SIM",(AI63*$F$101),AI63)</f>
        <v/>
      </c>
      <c r="AK63" s="53" t="n"/>
      <c r="AL63" s="53">
        <f>AJ63*I63</f>
        <v/>
      </c>
      <c r="AM63" s="83" t="n"/>
      <c r="AN63" s="83" t="n"/>
      <c r="AO63" s="83" t="n"/>
      <c r="AP63" s="84" t="n"/>
      <c r="AQ63" s="84" t="n"/>
      <c r="AR63" s="84">
        <f t="array" ref="AR63">VLOOKUP(M63&amp;N63&amp;O63&amp;P63,Variáveis!$A$2:$E$240&amp;Variáveis!$B$2:$F$240&amp;Variáveis!$C$2:$G$240&amp;Variáveis!$D$2:$H$240,5,FALSE)</f>
        <v/>
      </c>
      <c r="AS63" s="85" t="n"/>
      <c r="AT63" s="85" t="n"/>
      <c r="AU63" s="85" t="n"/>
      <c r="AV63" s="85" t="n"/>
      <c r="AW63" s="85" t="n"/>
      <c r="AX63" s="85" t="n"/>
      <c r="AY63" s="85" t="n"/>
      <c r="AZ63" s="85" t="n"/>
      <c r="BA63" s="85" t="n"/>
      <c r="BB63" s="85" t="n"/>
      <c r="BC63" s="85" t="n"/>
      <c r="BD63" s="86" t="n"/>
      <c r="BE63" s="53">
        <f>W63</f>
        <v/>
      </c>
      <c r="BF63" s="53">
        <f>X63</f>
        <v/>
      </c>
      <c r="BG63" s="53" t="n"/>
      <c r="BH63" s="51">
        <f>$W$62+$X$62+$AF$62+$BJ$62+0.07</f>
        <v/>
      </c>
      <c r="BI63" s="53">
        <f>AJ63+AS63+AT63</f>
        <v/>
      </c>
      <c r="BJ63" s="53">
        <f>T63*$BJ$62</f>
        <v/>
      </c>
      <c r="BK63" s="53">
        <f>T63*$BK$62</f>
        <v/>
      </c>
      <c r="BL63" s="53">
        <f>BE63+BF63+AL63+BJ63+BK63+AD63+AF63</f>
        <v/>
      </c>
      <c r="BM63" s="49">
        <f>(T63-BL63)</f>
        <v/>
      </c>
    </row>
    <row r="64" ht="15.75" customHeight="1" s="218">
      <c r="A64" s="74">
        <f>A63+1</f>
        <v/>
      </c>
      <c r="B64" s="74" t="n"/>
      <c r="C64" s="74" t="n"/>
      <c r="D64" s="74" t="n"/>
      <c r="E64" s="70" t="n"/>
      <c r="F64" s="74" t="inlineStr">
        <is>
          <t>LICENÇA ITEM 11</t>
        </is>
      </c>
      <c r="G64" s="49" t="inlineStr">
        <is>
          <t>9999.99.99</t>
        </is>
      </c>
      <c r="H64" s="49" t="inlineStr">
        <is>
          <t>LIC</t>
        </is>
      </c>
      <c r="I64" s="36" t="n">
        <v>0</v>
      </c>
      <c r="J64" s="72" t="n">
        <v>27</v>
      </c>
      <c r="K64" s="9" t="inlineStr">
        <is>
          <t>NÃO</t>
        </is>
      </c>
      <c r="L64" s="9" t="inlineStr">
        <is>
          <t>NÃO</t>
        </is>
      </c>
      <c r="M64" s="87" t="n"/>
      <c r="N64" s="88" t="n"/>
      <c r="O64" s="88" t="n"/>
      <c r="P64" s="89" t="n"/>
      <c r="Q64" s="46">
        <f>$F$97</f>
        <v/>
      </c>
      <c r="R64" s="46">
        <f>$F$98</f>
        <v/>
      </c>
      <c r="S64" s="48">
        <f>U64-(U64*R64)</f>
        <v/>
      </c>
      <c r="T64" s="48">
        <f>S64*I64</f>
        <v/>
      </c>
      <c r="U64" s="48">
        <f>(AJ64)/(1-(BH64+Q64))</f>
        <v/>
      </c>
      <c r="V64" s="48">
        <f>U64*I64</f>
        <v/>
      </c>
      <c r="W64" s="49">
        <f>T64*$W$62</f>
        <v/>
      </c>
      <c r="X64" s="49">
        <f>T64*$X$62</f>
        <v/>
      </c>
      <c r="Y64" s="90" t="n"/>
      <c r="Z64" s="91" t="n"/>
      <c r="AA64" s="91" t="n"/>
      <c r="AB64" s="91" t="n"/>
      <c r="AC64" s="91" t="n"/>
      <c r="AD64" s="91" t="n"/>
      <c r="AE64" s="92" t="n"/>
      <c r="AF64" s="49">
        <f>T64*$AF$62</f>
        <v/>
      </c>
      <c r="AG64" s="49" t="n"/>
      <c r="AH64" s="82" t="n"/>
      <c r="AI64" s="53">
        <f>IF(K64="SIM",(J64*$F$103),J64)</f>
        <v/>
      </c>
      <c r="AJ64" s="53">
        <f>IF(L64="SIM",(AI64*$F$101),AI64)</f>
        <v/>
      </c>
      <c r="AK64" s="53" t="n"/>
      <c r="AL64" s="53">
        <f>AJ64*I64</f>
        <v/>
      </c>
      <c r="AM64" s="93" t="n"/>
      <c r="AN64" s="93" t="n"/>
      <c r="AO64" s="93" t="n"/>
      <c r="AP64" s="94" t="n"/>
      <c r="AQ64" s="94" t="n"/>
      <c r="AR64" s="94" t="n"/>
      <c r="AS64" s="95" t="n"/>
      <c r="AT64" s="95" t="n"/>
      <c r="AU64" s="95" t="n"/>
      <c r="AV64" s="95" t="n"/>
      <c r="AW64" s="95" t="n"/>
      <c r="AX64" s="95" t="n"/>
      <c r="AY64" s="95" t="n"/>
      <c r="AZ64" s="95" t="n"/>
      <c r="BA64" s="95" t="n"/>
      <c r="BB64" s="95" t="n"/>
      <c r="BC64" s="95" t="n"/>
      <c r="BD64" s="96" t="n"/>
      <c r="BE64" s="53">
        <f>W64</f>
        <v/>
      </c>
      <c r="BF64" s="53">
        <f>X64</f>
        <v/>
      </c>
      <c r="BG64" s="53" t="n"/>
      <c r="BH64" s="51">
        <f>$W$62+$X$62+$AF$62+$BJ$62+0.07</f>
        <v/>
      </c>
      <c r="BI64" s="53">
        <f>AJ64+AS64+AT64</f>
        <v/>
      </c>
      <c r="BJ64" s="53">
        <f>T64*$BJ$62</f>
        <v/>
      </c>
      <c r="BK64" s="53">
        <f>T64*$BK$62</f>
        <v/>
      </c>
      <c r="BL64" s="53">
        <f>BE64+BF64+AL64+BJ64+BK64+AD64+AF64</f>
        <v/>
      </c>
      <c r="BM64" s="49">
        <f>(T64-BL64)</f>
        <v/>
      </c>
    </row>
    <row r="65" ht="15.75" customHeight="1" s="218">
      <c r="A65" s="74" t="n">
        <v>59</v>
      </c>
      <c r="B65" s="74" t="n"/>
      <c r="C65" s="74" t="n"/>
      <c r="D65" s="74" t="n"/>
      <c r="E65" s="70" t="n"/>
      <c r="F65" s="74" t="inlineStr">
        <is>
          <t>LICENÇA ITEM 12</t>
        </is>
      </c>
      <c r="G65" s="49" t="inlineStr">
        <is>
          <t>9999.99.99</t>
        </is>
      </c>
      <c r="H65" s="49" t="inlineStr">
        <is>
          <t>LIC</t>
        </is>
      </c>
      <c r="I65" s="36" t="n">
        <v>0</v>
      </c>
      <c r="J65" s="72" t="n">
        <v>28</v>
      </c>
      <c r="K65" s="9" t="inlineStr">
        <is>
          <t>NÃO</t>
        </is>
      </c>
      <c r="L65" s="9" t="inlineStr">
        <is>
          <t>NÃO</t>
        </is>
      </c>
      <c r="M65" s="87" t="n"/>
      <c r="N65" s="88" t="n"/>
      <c r="O65" s="88" t="n"/>
      <c r="P65" s="89" t="n"/>
      <c r="Q65" s="46">
        <f>$F$97</f>
        <v/>
      </c>
      <c r="R65" s="46">
        <f>$F$98</f>
        <v/>
      </c>
      <c r="S65" s="48">
        <f>U65-(U65*R65)</f>
        <v/>
      </c>
      <c r="T65" s="48">
        <f>S65*I65</f>
        <v/>
      </c>
      <c r="U65" s="48">
        <f>(AJ65)/(1-(BH65+Q65))</f>
        <v/>
      </c>
      <c r="V65" s="48">
        <f>U65*I65</f>
        <v/>
      </c>
      <c r="W65" s="49">
        <f>T65*$W$62</f>
        <v/>
      </c>
      <c r="X65" s="49">
        <f>T65*$X$62</f>
        <v/>
      </c>
      <c r="Y65" s="90" t="n"/>
      <c r="Z65" s="91" t="n"/>
      <c r="AA65" s="91" t="n"/>
      <c r="AB65" s="91" t="n"/>
      <c r="AC65" s="91" t="n"/>
      <c r="AD65" s="91" t="n"/>
      <c r="AE65" s="92" t="n"/>
      <c r="AF65" s="49">
        <f>T65*$AF$62</f>
        <v/>
      </c>
      <c r="AG65" s="49" t="n"/>
      <c r="AH65" s="82" t="n"/>
      <c r="AI65" s="53">
        <f>IF(K65="SIM",(J65*$F$103),J65)</f>
        <v/>
      </c>
      <c r="AJ65" s="53">
        <f>IF(L65="SIM",(AI65*$F$101),AI65)</f>
        <v/>
      </c>
      <c r="AK65" s="53" t="n"/>
      <c r="AL65" s="53">
        <f>AJ65*I65</f>
        <v/>
      </c>
      <c r="AM65" s="93" t="n"/>
      <c r="AN65" s="93" t="n"/>
      <c r="AO65" s="93" t="n"/>
      <c r="AP65" s="94" t="n"/>
      <c r="AQ65" s="94" t="n"/>
      <c r="AR65" s="94" t="n"/>
      <c r="AS65" s="95" t="n"/>
      <c r="AT65" s="95" t="n"/>
      <c r="AU65" s="95" t="n"/>
      <c r="AV65" s="95" t="n"/>
      <c r="AW65" s="95" t="n"/>
      <c r="AX65" s="95" t="n"/>
      <c r="AY65" s="95" t="n"/>
      <c r="AZ65" s="95" t="n"/>
      <c r="BA65" s="95" t="n"/>
      <c r="BB65" s="95" t="n"/>
      <c r="BC65" s="95" t="n"/>
      <c r="BD65" s="96" t="n"/>
      <c r="BE65" s="53">
        <f>W65</f>
        <v/>
      </c>
      <c r="BF65" s="53">
        <f>X65</f>
        <v/>
      </c>
      <c r="BG65" s="53" t="n"/>
      <c r="BH65" s="51">
        <f>$W$62+$X$62+$AF$62+$BJ$62+0.07</f>
        <v/>
      </c>
      <c r="BI65" s="53">
        <f>AJ65+AS65+AT65</f>
        <v/>
      </c>
      <c r="BJ65" s="53">
        <f>T65*$BJ$62</f>
        <v/>
      </c>
      <c r="BK65" s="53">
        <f>T65*$BK$62</f>
        <v/>
      </c>
      <c r="BL65" s="53">
        <f>BE65+BF65+AL65+BJ65+BK65+AD65+AF65</f>
        <v/>
      </c>
      <c r="BM65" s="49">
        <f>(T65-BL65)</f>
        <v/>
      </c>
    </row>
    <row r="66" ht="15.75" customHeight="1" s="218">
      <c r="A66" s="74" t="n">
        <v>60</v>
      </c>
      <c r="B66" s="74" t="n"/>
      <c r="C66" s="74" t="n"/>
      <c r="D66" s="74" t="n"/>
      <c r="E66" s="70" t="n"/>
      <c r="F66" s="74" t="inlineStr">
        <is>
          <t>LICENÇA ITEM 13</t>
        </is>
      </c>
      <c r="G66" s="49" t="inlineStr">
        <is>
          <t>9999.99.99</t>
        </is>
      </c>
      <c r="H66" s="49" t="inlineStr">
        <is>
          <t>LIC</t>
        </is>
      </c>
      <c r="I66" s="36" t="n">
        <v>0</v>
      </c>
      <c r="J66" s="72" t="n">
        <v>29</v>
      </c>
      <c r="K66" s="9" t="inlineStr">
        <is>
          <t>NÃO</t>
        </is>
      </c>
      <c r="L66" s="9" t="inlineStr">
        <is>
          <t>NÃO</t>
        </is>
      </c>
      <c r="M66" s="87" t="n"/>
      <c r="N66" s="88" t="n"/>
      <c r="O66" s="88" t="n"/>
      <c r="P66" s="89" t="n"/>
      <c r="Q66" s="46">
        <f>$F$97</f>
        <v/>
      </c>
      <c r="R66" s="46">
        <f>$F$98</f>
        <v/>
      </c>
      <c r="S66" s="48">
        <f>U66-(U66*R66)</f>
        <v/>
      </c>
      <c r="T66" s="48">
        <f>S66*I66</f>
        <v/>
      </c>
      <c r="U66" s="48">
        <f>(AJ66)/(1-(BH66+Q66))</f>
        <v/>
      </c>
      <c r="V66" s="48">
        <f>U66*I66</f>
        <v/>
      </c>
      <c r="W66" s="49">
        <f>T66*$W$62</f>
        <v/>
      </c>
      <c r="X66" s="49">
        <f>T66*$X$62</f>
        <v/>
      </c>
      <c r="Y66" s="90" t="n"/>
      <c r="Z66" s="91" t="n"/>
      <c r="AA66" s="91" t="n"/>
      <c r="AB66" s="91" t="n"/>
      <c r="AC66" s="91" t="n"/>
      <c r="AD66" s="91" t="n"/>
      <c r="AE66" s="92" t="n"/>
      <c r="AF66" s="49">
        <f>T66*$AF$62</f>
        <v/>
      </c>
      <c r="AG66" s="49" t="n"/>
      <c r="AH66" s="82" t="n"/>
      <c r="AI66" s="53">
        <f>IF(K66="SIM",(J66*$F$103),J66)</f>
        <v/>
      </c>
      <c r="AJ66" s="53">
        <f>IF(L66="SIM",(AI66*$F$101),AI66)</f>
        <v/>
      </c>
      <c r="AK66" s="53" t="n"/>
      <c r="AL66" s="53">
        <f>AJ66*I66</f>
        <v/>
      </c>
      <c r="AM66" s="93" t="n"/>
      <c r="AN66" s="93" t="n"/>
      <c r="AO66" s="93" t="n"/>
      <c r="AP66" s="94" t="n"/>
      <c r="AQ66" s="94" t="n"/>
      <c r="AR66" s="94" t="n"/>
      <c r="AS66" s="95" t="n"/>
      <c r="AT66" s="95" t="n"/>
      <c r="AU66" s="95" t="n"/>
      <c r="AV66" s="95" t="n"/>
      <c r="AW66" s="95" t="n"/>
      <c r="AX66" s="95" t="n"/>
      <c r="AY66" s="95" t="n"/>
      <c r="AZ66" s="95" t="n"/>
      <c r="BA66" s="95" t="n"/>
      <c r="BB66" s="95" t="n"/>
      <c r="BC66" s="95" t="n"/>
      <c r="BD66" s="96" t="n"/>
      <c r="BE66" s="53">
        <f>W66</f>
        <v/>
      </c>
      <c r="BF66" s="53">
        <f>X66</f>
        <v/>
      </c>
      <c r="BG66" s="53" t="n"/>
      <c r="BH66" s="51">
        <f>$W$62+$X$62+$AF$62+$BJ$62+0.07</f>
        <v/>
      </c>
      <c r="BI66" s="53">
        <f>AJ66+AS66+AT66</f>
        <v/>
      </c>
      <c r="BJ66" s="53">
        <f>T66*$BJ$62</f>
        <v/>
      </c>
      <c r="BK66" s="53">
        <f>T66*$BK$62</f>
        <v/>
      </c>
      <c r="BL66" s="53">
        <f>BE66+BF66+AL66+BJ66+BK66+AD66+AF66</f>
        <v/>
      </c>
      <c r="BM66" s="49">
        <f>(T66-BL66)</f>
        <v/>
      </c>
    </row>
    <row r="67" ht="15.75" customHeight="1" s="218">
      <c r="A67" s="74" t="n">
        <v>61</v>
      </c>
      <c r="B67" s="74" t="n"/>
      <c r="C67" s="74" t="n"/>
      <c r="D67" s="74" t="n"/>
      <c r="E67" s="70" t="n"/>
      <c r="F67" s="74" t="inlineStr">
        <is>
          <t>LICENÇA ITEM 14</t>
        </is>
      </c>
      <c r="G67" s="49" t="inlineStr">
        <is>
          <t>9999.99.99</t>
        </is>
      </c>
      <c r="H67" s="49" t="inlineStr">
        <is>
          <t>LIC</t>
        </is>
      </c>
      <c r="I67" s="36" t="n">
        <v>0</v>
      </c>
      <c r="J67" s="72" t="n">
        <v>30</v>
      </c>
      <c r="K67" s="9" t="inlineStr">
        <is>
          <t>NÃO</t>
        </is>
      </c>
      <c r="L67" s="9" t="inlineStr">
        <is>
          <t>NÃO</t>
        </is>
      </c>
      <c r="M67" s="87" t="n"/>
      <c r="N67" s="88" t="n"/>
      <c r="O67" s="88" t="n"/>
      <c r="P67" s="89" t="n"/>
      <c r="Q67" s="46">
        <f>$F$97</f>
        <v/>
      </c>
      <c r="R67" s="46">
        <f>$F$98</f>
        <v/>
      </c>
      <c r="S67" s="48">
        <f>U67-(U67*R67)</f>
        <v/>
      </c>
      <c r="T67" s="48">
        <f>S67*I67</f>
        <v/>
      </c>
      <c r="U67" s="48">
        <f>(AJ67)/(1-(BH67+Q67))</f>
        <v/>
      </c>
      <c r="V67" s="48">
        <f>U67*I67</f>
        <v/>
      </c>
      <c r="W67" s="49">
        <f>T67*$W$62</f>
        <v/>
      </c>
      <c r="X67" s="49">
        <f>T67*$X$62</f>
        <v/>
      </c>
      <c r="Y67" s="90" t="n"/>
      <c r="Z67" s="91" t="n"/>
      <c r="AA67" s="91" t="n"/>
      <c r="AB67" s="91" t="n"/>
      <c r="AC67" s="91" t="n"/>
      <c r="AD67" s="91" t="n"/>
      <c r="AE67" s="92" t="n"/>
      <c r="AF67" s="49">
        <f>T67*$AF$62</f>
        <v/>
      </c>
      <c r="AG67" s="49" t="n"/>
      <c r="AH67" s="82" t="n"/>
      <c r="AI67" s="53">
        <f>IF(K67="SIM",(J67*$F$103),J67)</f>
        <v/>
      </c>
      <c r="AJ67" s="53">
        <f>IF(L67="SIM",(AI67*$F$101),AI67)</f>
        <v/>
      </c>
      <c r="AK67" s="53" t="n"/>
      <c r="AL67" s="53">
        <f>AJ67*I67</f>
        <v/>
      </c>
      <c r="AM67" s="93" t="n"/>
      <c r="AN67" s="93" t="n"/>
      <c r="AO67" s="93" t="n"/>
      <c r="AP67" s="94" t="n"/>
      <c r="AQ67" s="94" t="n"/>
      <c r="AR67" s="94" t="n"/>
      <c r="AS67" s="95" t="n"/>
      <c r="AT67" s="95" t="n"/>
      <c r="AU67" s="95" t="n"/>
      <c r="AV67" s="95" t="n"/>
      <c r="AW67" s="95" t="n"/>
      <c r="AX67" s="95" t="n"/>
      <c r="AY67" s="95" t="n"/>
      <c r="AZ67" s="95" t="n"/>
      <c r="BA67" s="95" t="n"/>
      <c r="BB67" s="95" t="n"/>
      <c r="BC67" s="95" t="n"/>
      <c r="BD67" s="96" t="n"/>
      <c r="BE67" s="53">
        <f>W67</f>
        <v/>
      </c>
      <c r="BF67" s="53">
        <f>X67</f>
        <v/>
      </c>
      <c r="BG67" s="53" t="n"/>
      <c r="BH67" s="51">
        <f>$W$62+$X$62+$AF$62+$BJ$62+0.07</f>
        <v/>
      </c>
      <c r="BI67" s="53">
        <f>AJ67+AS67+AT67</f>
        <v/>
      </c>
      <c r="BJ67" s="53">
        <f>T67*$BJ$62</f>
        <v/>
      </c>
      <c r="BK67" s="53">
        <f>T67*$BK$62</f>
        <v/>
      </c>
      <c r="BL67" s="53">
        <f>BE67+BF67+AL67+BJ67+BK67+AD67+AF67</f>
        <v/>
      </c>
      <c r="BM67" s="49">
        <f>(T67-BL67)</f>
        <v/>
      </c>
    </row>
    <row r="68" ht="15.75" customHeight="1" s="218">
      <c r="A68" s="74" t="n">
        <v>62</v>
      </c>
      <c r="B68" s="74" t="n"/>
      <c r="C68" s="74" t="n"/>
      <c r="D68" s="74" t="n"/>
      <c r="E68" s="70" t="n"/>
      <c r="F68" s="74" t="inlineStr">
        <is>
          <t>LICENÇA ITEM 15</t>
        </is>
      </c>
      <c r="G68" s="49" t="inlineStr">
        <is>
          <t>9999.99.99</t>
        </is>
      </c>
      <c r="H68" s="49" t="inlineStr">
        <is>
          <t>LIC</t>
        </is>
      </c>
      <c r="I68" s="36" t="n">
        <v>0</v>
      </c>
      <c r="J68" s="72" t="n">
        <v>31</v>
      </c>
      <c r="K68" s="9" t="inlineStr">
        <is>
          <t>NÃO</t>
        </is>
      </c>
      <c r="L68" s="9" t="inlineStr">
        <is>
          <t>NÃO</t>
        </is>
      </c>
      <c r="M68" s="87" t="n"/>
      <c r="N68" s="88" t="n"/>
      <c r="O68" s="88" t="n"/>
      <c r="P68" s="89" t="n"/>
      <c r="Q68" s="46">
        <f>$F$97</f>
        <v/>
      </c>
      <c r="R68" s="46">
        <f>$F$98</f>
        <v/>
      </c>
      <c r="S68" s="48">
        <f>U68-(U68*R68)</f>
        <v/>
      </c>
      <c r="T68" s="48">
        <f>S68*I68</f>
        <v/>
      </c>
      <c r="U68" s="48">
        <f>(AJ68)/(1-(BH68+Q68))</f>
        <v/>
      </c>
      <c r="V68" s="48">
        <f>U68*I68</f>
        <v/>
      </c>
      <c r="W68" s="49">
        <f>T68*$W$62</f>
        <v/>
      </c>
      <c r="X68" s="49">
        <f>T68*$X$62</f>
        <v/>
      </c>
      <c r="Y68" s="90" t="n"/>
      <c r="Z68" s="91" t="n"/>
      <c r="AA68" s="91" t="n"/>
      <c r="AB68" s="91" t="n"/>
      <c r="AC68" s="91" t="n"/>
      <c r="AD68" s="91" t="n"/>
      <c r="AE68" s="92" t="n"/>
      <c r="AF68" s="49">
        <f>T68*$AF$62</f>
        <v/>
      </c>
      <c r="AG68" s="49" t="n"/>
      <c r="AH68" s="82" t="n"/>
      <c r="AI68" s="53">
        <f>IF(K68="SIM",(J68*$F$103),J68)</f>
        <v/>
      </c>
      <c r="AJ68" s="53">
        <f>IF(L68="SIM",(AI68*$F$101),AI68)</f>
        <v/>
      </c>
      <c r="AK68" s="53" t="n"/>
      <c r="AL68" s="53">
        <f>AJ68*I68</f>
        <v/>
      </c>
      <c r="AM68" s="93" t="n"/>
      <c r="AN68" s="93" t="n"/>
      <c r="AO68" s="93" t="n"/>
      <c r="AP68" s="94" t="n"/>
      <c r="AQ68" s="94" t="n"/>
      <c r="AR68" s="94" t="n"/>
      <c r="AS68" s="95" t="n"/>
      <c r="AT68" s="95" t="n"/>
      <c r="AU68" s="95" t="n"/>
      <c r="AV68" s="95" t="n"/>
      <c r="AW68" s="95" t="n"/>
      <c r="AX68" s="95" t="n"/>
      <c r="AY68" s="95" t="n"/>
      <c r="AZ68" s="95" t="n"/>
      <c r="BA68" s="95" t="n"/>
      <c r="BB68" s="95" t="n"/>
      <c r="BC68" s="95" t="n"/>
      <c r="BD68" s="96" t="n"/>
      <c r="BE68" s="53">
        <f>W68</f>
        <v/>
      </c>
      <c r="BF68" s="53">
        <f>X68</f>
        <v/>
      </c>
      <c r="BG68" s="53" t="n"/>
      <c r="BH68" s="51">
        <f>$W$62+$X$62+$AF$62+$BJ$62+0.07</f>
        <v/>
      </c>
      <c r="BI68" s="53">
        <f>AJ68+AS68+AT68</f>
        <v/>
      </c>
      <c r="BJ68" s="53">
        <f>T68*$BJ$62</f>
        <v/>
      </c>
      <c r="BK68" s="53">
        <f>T68*$BK$62</f>
        <v/>
      </c>
      <c r="BL68" s="53">
        <f>BE68+BF68+AL68+BJ68+BK68+AD68+AF68</f>
        <v/>
      </c>
      <c r="BM68" s="49">
        <f>(T68-BL68)</f>
        <v/>
      </c>
    </row>
    <row r="69" ht="15.75" customHeight="1" s="218">
      <c r="A69" s="74" t="n">
        <v>63</v>
      </c>
      <c r="B69" s="74" t="n"/>
      <c r="C69" s="74" t="n"/>
      <c r="D69" s="74" t="n"/>
      <c r="E69" s="70" t="n"/>
      <c r="F69" s="74" t="inlineStr">
        <is>
          <t>LICENÇA ITEM 16</t>
        </is>
      </c>
      <c r="G69" s="49" t="inlineStr">
        <is>
          <t>9999.99.99</t>
        </is>
      </c>
      <c r="H69" s="49" t="inlineStr">
        <is>
          <t>LIC</t>
        </is>
      </c>
      <c r="I69" s="36" t="n">
        <v>0</v>
      </c>
      <c r="J69" s="72" t="n">
        <v>32</v>
      </c>
      <c r="K69" s="9" t="inlineStr">
        <is>
          <t>NÃO</t>
        </is>
      </c>
      <c r="L69" s="9" t="inlineStr">
        <is>
          <t>NÃO</t>
        </is>
      </c>
      <c r="M69" s="97" t="n"/>
      <c r="N69" s="98" t="n"/>
      <c r="O69" s="98" t="n"/>
      <c r="P69" s="99" t="n"/>
      <c r="Q69" s="46">
        <f>$F$97</f>
        <v/>
      </c>
      <c r="R69" s="46">
        <f>$F$98</f>
        <v/>
      </c>
      <c r="S69" s="48">
        <f>U69-(U69*R69)</f>
        <v/>
      </c>
      <c r="T69" s="48">
        <f>S69*I69</f>
        <v/>
      </c>
      <c r="U69" s="48">
        <f>(AJ69)/(1-(BH69+Q69))</f>
        <v/>
      </c>
      <c r="V69" s="48">
        <f>U69*I69</f>
        <v/>
      </c>
      <c r="W69" s="49">
        <f>T69*$W$62</f>
        <v/>
      </c>
      <c r="X69" s="49">
        <f>T69*$X$62</f>
        <v/>
      </c>
      <c r="Y69" s="100" t="n"/>
      <c r="Z69" s="101" t="n"/>
      <c r="AA69" s="101" t="n"/>
      <c r="AB69" s="101" t="n"/>
      <c r="AC69" s="101" t="n"/>
      <c r="AD69" s="101" t="n"/>
      <c r="AE69" s="102" t="n"/>
      <c r="AF69" s="49">
        <f>T69*$AF$62</f>
        <v/>
      </c>
      <c r="AG69" s="49" t="n"/>
      <c r="AH69" s="82" t="n"/>
      <c r="AI69" s="53">
        <f>IF(K69="SIM",(J69*$F$103),J69)</f>
        <v/>
      </c>
      <c r="AJ69" s="53">
        <f>IF(L69="SIM",(AI69*$F$101),AI69)</f>
        <v/>
      </c>
      <c r="AK69" s="53" t="n"/>
      <c r="AL69" s="53">
        <f>AJ69*I69</f>
        <v/>
      </c>
      <c r="AM69" s="103" t="n"/>
      <c r="AN69" s="103" t="n"/>
      <c r="AO69" s="103" t="n"/>
      <c r="AP69" s="104" t="n"/>
      <c r="AQ69" s="104" t="n"/>
      <c r="AR69" s="104" t="n"/>
      <c r="AS69" s="105" t="n"/>
      <c r="AT69" s="105" t="n"/>
      <c r="AU69" s="105" t="n"/>
      <c r="AV69" s="105" t="n"/>
      <c r="AW69" s="105" t="n"/>
      <c r="AX69" s="105" t="n"/>
      <c r="AY69" s="105" t="n"/>
      <c r="AZ69" s="105" t="n"/>
      <c r="BA69" s="105" t="n"/>
      <c r="BB69" s="105" t="n"/>
      <c r="BC69" s="105" t="n"/>
      <c r="BD69" s="106" t="n"/>
      <c r="BE69" s="53">
        <f>W69</f>
        <v/>
      </c>
      <c r="BF69" s="53">
        <f>X69</f>
        <v/>
      </c>
      <c r="BG69" s="53" t="n"/>
      <c r="BH69" s="51">
        <f>$W$62+$X$62+$AF$62+$BJ$62+0.07</f>
        <v/>
      </c>
      <c r="BI69" s="53">
        <f>AJ69+AS69+AT69</f>
        <v/>
      </c>
      <c r="BJ69" s="53">
        <f>T69*$BJ$62</f>
        <v/>
      </c>
      <c r="BK69" s="53">
        <f>T69*$BK$62</f>
        <v/>
      </c>
      <c r="BL69" s="53">
        <f>BE69+BF69+AL69+BJ69+BK69+AD69+AF69</f>
        <v/>
      </c>
      <c r="BM69" s="49">
        <f>(T69-BL69)</f>
        <v/>
      </c>
    </row>
    <row r="70" ht="15.75" customHeight="1" s="218">
      <c r="A70" s="26" t="n"/>
      <c r="B70" s="26" t="n"/>
      <c r="C70" s="26" t="n"/>
      <c r="D70" s="26" t="n"/>
      <c r="E70" s="27" t="n"/>
      <c r="F70" s="26" t="inlineStr">
        <is>
          <t>SERVIÇOS</t>
        </is>
      </c>
      <c r="G70" s="28" t="n"/>
      <c r="H70" s="26" t="n"/>
      <c r="I70" s="27" t="inlineStr">
        <is>
          <t>Qde</t>
        </is>
      </c>
      <c r="J70" s="29" t="n"/>
      <c r="K70" s="107" t="n"/>
      <c r="L70" s="107" t="n"/>
      <c r="M70" s="108" t="n"/>
      <c r="N70" s="108" t="n"/>
      <c r="O70" s="108" t="n"/>
      <c r="P70" s="108" t="n"/>
      <c r="Q70" s="27" t="n"/>
      <c r="R70" s="27" t="n"/>
      <c r="S70" s="20" t="inlineStr">
        <is>
          <t>Preço Unitário c/ Desconto</t>
        </is>
      </c>
      <c r="T70" s="20" t="inlineStr">
        <is>
          <t>Preço Total c/ Desconto</t>
        </is>
      </c>
      <c r="U70" s="27" t="inlineStr">
        <is>
          <t>Preço Unitário</t>
        </is>
      </c>
      <c r="V70" s="30" t="n"/>
      <c r="W70" s="31" t="n">
        <v>0.0165</v>
      </c>
      <c r="X70" s="31" t="n">
        <v>0.076</v>
      </c>
      <c r="Y70" s="32" t="n"/>
      <c r="Z70" s="32" t="n"/>
      <c r="AA70" s="32" t="n"/>
      <c r="AB70" s="32" t="n"/>
      <c r="AC70" s="31">
        <f t="array" ref="AC70">VLOOKUP(Y70&amp;Z70&amp;AA70&amp;AB70,Variáveis!$O$2:$S$300&amp;Variáveis!$P$2:$T$300&amp;Variáveis!$Q$2:$U$300&amp;Variáveis!$R$2:$V$300,5,FALSE)</f>
        <v/>
      </c>
      <c r="AD70" s="31" t="n"/>
      <c r="AE70" s="33" t="n"/>
      <c r="AF70" s="33" t="n">
        <v>0.02</v>
      </c>
      <c r="AG70" s="33" t="n"/>
      <c r="AH70" s="27" t="n"/>
      <c r="AI70" s="29" t="n"/>
      <c r="AJ70" s="29" t="n"/>
      <c r="AK70" s="29" t="n"/>
      <c r="AL70" s="29" t="n"/>
      <c r="AM70" s="29" t="n"/>
      <c r="AN70" s="29" t="n"/>
      <c r="AO70" s="29" t="n"/>
      <c r="AP70" s="29" t="n"/>
      <c r="AQ70" s="29" t="n"/>
      <c r="AR70" s="29">
        <f t="array" ref="AR70">VLOOKUP(M70&amp;N70&amp;O70&amp;P70,Variáveis!$A$2:$E$240&amp;Variáveis!$B$2:$F$240&amp;Variáveis!$C$2:$G$240&amp;Variáveis!$D$2:$H$240,5,FALSE)</f>
        <v/>
      </c>
      <c r="AS70" s="29" t="n"/>
      <c r="AT70" s="29" t="n"/>
      <c r="AU70" s="29" t="n"/>
      <c r="AV70" s="29" t="n"/>
      <c r="AW70" s="29" t="n"/>
      <c r="AX70" s="29" t="n"/>
      <c r="AY70" s="29" t="n"/>
      <c r="AZ70" s="29" t="n"/>
      <c r="BA70" s="29" t="n"/>
      <c r="BB70" s="29" t="n"/>
      <c r="BC70" s="29" t="n"/>
      <c r="BD70" s="73" t="n"/>
      <c r="BE70" s="29" t="n"/>
      <c r="BF70" s="29" t="n"/>
      <c r="BG70" s="29" t="n"/>
      <c r="BH70" s="29" t="n"/>
      <c r="BI70" s="29" t="n"/>
      <c r="BJ70" s="31" t="n">
        <v>0.0288</v>
      </c>
      <c r="BK70" s="31">
        <f>BK4</f>
        <v/>
      </c>
      <c r="BL70" s="29" t="n"/>
      <c r="BM70" s="31" t="n"/>
    </row>
    <row r="71" ht="15.75" customHeight="1" s="218">
      <c r="A71" s="74" t="n"/>
      <c r="B71" s="74" t="n"/>
      <c r="C71" s="74" t="n"/>
      <c r="D71" s="74" t="n"/>
      <c r="E71" s="70" t="n"/>
      <c r="F71" s="74" t="inlineStr">
        <is>
          <t>ITEM 21</t>
        </is>
      </c>
      <c r="G71" s="49" t="inlineStr">
        <is>
          <t>9999.99.99</t>
        </is>
      </c>
      <c r="H71" s="49" t="inlineStr">
        <is>
          <t>HR</t>
        </is>
      </c>
      <c r="I71" s="36" t="n">
        <v>0</v>
      </c>
      <c r="J71" s="109" t="n">
        <v>33</v>
      </c>
      <c r="K71" s="76" t="n"/>
      <c r="L71" s="77" t="n"/>
      <c r="M71" s="77" t="n"/>
      <c r="N71" s="77" t="n"/>
      <c r="O71" s="77" t="n"/>
      <c r="P71" s="78" t="n"/>
      <c r="Q71" s="46">
        <f>$F$97</f>
        <v/>
      </c>
      <c r="R71" s="46">
        <f>$F$98</f>
        <v/>
      </c>
      <c r="S71" s="48">
        <f>U71-(U71*R71)</f>
        <v/>
      </c>
      <c r="T71" s="48">
        <f>S71*I71</f>
        <v/>
      </c>
      <c r="U71" s="48">
        <f>(BI71)/(1-(BH71+Q71))</f>
        <v/>
      </c>
      <c r="V71" s="48">
        <f>U71*I71</f>
        <v/>
      </c>
      <c r="W71" s="49">
        <f>T71*$W$62</f>
        <v/>
      </c>
      <c r="X71" s="49">
        <f>T71*$X$62</f>
        <v/>
      </c>
      <c r="Y71" s="79">
        <f>M73</f>
        <v/>
      </c>
      <c r="Z71" s="80" t="n"/>
      <c r="AA71" s="80" t="n"/>
      <c r="AB71" s="80" t="n"/>
      <c r="AC71" s="80" t="n"/>
      <c r="AD71" s="80" t="n"/>
      <c r="AE71" s="81" t="n"/>
      <c r="AF71" s="49">
        <f>T71*$AF$62</f>
        <v/>
      </c>
      <c r="AG71" s="49" t="n"/>
      <c r="AH71" s="82" t="n"/>
      <c r="AI71" s="53">
        <f>J71</f>
        <v/>
      </c>
      <c r="AJ71" s="53">
        <f>AI71</f>
        <v/>
      </c>
      <c r="AK71" s="53" t="n"/>
      <c r="AL71" s="53">
        <f>AJ71*I71</f>
        <v/>
      </c>
      <c r="AM71" s="83" t="n"/>
      <c r="AN71" s="83" t="n"/>
      <c r="AO71" s="83" t="n"/>
      <c r="AP71" s="110" t="n"/>
      <c r="AQ71" s="110" t="n"/>
      <c r="AR71" s="110">
        <f t="array" ref="AR71">VLOOKUP(M71&amp;N71&amp;O71&amp;P71,Variáveis!$A$2:$E$240&amp;Variáveis!$B$2:$F$240&amp;Variáveis!$C$2:$G$240&amp;Variáveis!$D$2:$H$240,5,FALSE)</f>
        <v/>
      </c>
      <c r="AS71" s="111" t="n"/>
      <c r="AT71" s="111" t="n"/>
      <c r="AU71" s="111" t="n"/>
      <c r="AV71" s="111" t="n"/>
      <c r="AW71" s="111" t="n"/>
      <c r="AX71" s="111" t="n"/>
      <c r="AY71" s="111" t="n"/>
      <c r="AZ71" s="111" t="n"/>
      <c r="BA71" s="111" t="n"/>
      <c r="BB71" s="111" t="n"/>
      <c r="BC71" s="111" t="n"/>
      <c r="BD71" s="112" t="n"/>
      <c r="BE71" s="49">
        <f>W71</f>
        <v/>
      </c>
      <c r="BF71" s="49">
        <f>X71</f>
        <v/>
      </c>
      <c r="BG71" s="49" t="n"/>
      <c r="BH71" s="51">
        <f>$W$62+$X$62+$AF$62+$BJ$62+0.07</f>
        <v/>
      </c>
      <c r="BI71" s="53">
        <f>AJ71+AS71+AT71</f>
        <v/>
      </c>
      <c r="BJ71" s="53">
        <f>T71*$BJ$62</f>
        <v/>
      </c>
      <c r="BK71" s="53">
        <f>T71*$BK$62</f>
        <v/>
      </c>
      <c r="BL71" s="53">
        <f>BE71+BF71+AL71+BJ71+BK71+AD71+AF71</f>
        <v/>
      </c>
      <c r="BM71" s="49">
        <f>(T71-BL71)</f>
        <v/>
      </c>
    </row>
    <row r="72" ht="15.75" customHeight="1" s="218">
      <c r="A72" s="74" t="n"/>
      <c r="B72" s="74" t="n"/>
      <c r="C72" s="74" t="n"/>
      <c r="D72" s="74" t="n"/>
      <c r="E72" s="70" t="n"/>
      <c r="F72" s="74" t="inlineStr">
        <is>
          <t>ITEM 22</t>
        </is>
      </c>
      <c r="G72" s="49" t="inlineStr">
        <is>
          <t>9999.99.99</t>
        </is>
      </c>
      <c r="H72" s="49" t="inlineStr">
        <is>
          <t>KM</t>
        </is>
      </c>
      <c r="I72" s="36" t="n">
        <v>0</v>
      </c>
      <c r="J72" s="109" t="n">
        <v>34</v>
      </c>
      <c r="K72" s="87" t="n"/>
      <c r="L72" s="88" t="n"/>
      <c r="M72" s="88" t="n"/>
      <c r="N72" s="88" t="n"/>
      <c r="O72" s="88" t="n"/>
      <c r="P72" s="89" t="n"/>
      <c r="Q72" s="46">
        <f>$F$97</f>
        <v/>
      </c>
      <c r="R72" s="46">
        <f>$F$98</f>
        <v/>
      </c>
      <c r="S72" s="48">
        <f>U72-(U72*R72)</f>
        <v/>
      </c>
      <c r="T72" s="48">
        <f>S72*I72</f>
        <v/>
      </c>
      <c r="U72" s="48">
        <f>(BI72)/(1-(BH72+Q72))</f>
        <v/>
      </c>
      <c r="V72" s="48">
        <f>U72*I72</f>
        <v/>
      </c>
      <c r="W72" s="49">
        <f>T72*$W$62</f>
        <v/>
      </c>
      <c r="X72" s="49">
        <f>T72*$X$62</f>
        <v/>
      </c>
      <c r="Y72" s="90" t="n"/>
      <c r="Z72" s="91" t="n"/>
      <c r="AA72" s="91" t="n"/>
      <c r="AB72" s="91" t="n"/>
      <c r="AC72" s="91" t="n"/>
      <c r="AD72" s="91" t="n"/>
      <c r="AE72" s="92" t="n"/>
      <c r="AF72" s="49">
        <f>T72*$AF$62</f>
        <v/>
      </c>
      <c r="AG72" s="49" t="n"/>
      <c r="AH72" s="82" t="n"/>
      <c r="AI72" s="53">
        <f>J72</f>
        <v/>
      </c>
      <c r="AJ72" s="53">
        <f>AI72</f>
        <v/>
      </c>
      <c r="AK72" s="53" t="n"/>
      <c r="AL72" s="53">
        <f>AJ72*I72</f>
        <v/>
      </c>
      <c r="AM72" s="93" t="n"/>
      <c r="AN72" s="93" t="n"/>
      <c r="AO72" s="93" t="n"/>
      <c r="AP72" s="113" t="n"/>
      <c r="AQ72" s="113" t="n"/>
      <c r="AR72" s="113" t="n"/>
      <c r="AS72" s="114" t="n"/>
      <c r="AT72" s="114" t="n"/>
      <c r="AU72" s="114" t="n"/>
      <c r="AV72" s="114" t="n"/>
      <c r="AW72" s="114" t="n"/>
      <c r="AX72" s="114" t="n"/>
      <c r="AY72" s="114" t="n"/>
      <c r="AZ72" s="114" t="n"/>
      <c r="BA72" s="114" t="n"/>
      <c r="BB72" s="114" t="n"/>
      <c r="BC72" s="114" t="n"/>
      <c r="BD72" s="115" t="n"/>
      <c r="BE72" s="49">
        <f>W72</f>
        <v/>
      </c>
      <c r="BF72" s="49">
        <f>X72</f>
        <v/>
      </c>
      <c r="BG72" s="49" t="n"/>
      <c r="BH72" s="51">
        <f>$W$62+$X$62+$AF$62+$BJ$62+0.07</f>
        <v/>
      </c>
      <c r="BI72" s="53">
        <f>AJ72+AS72+AT72</f>
        <v/>
      </c>
      <c r="BJ72" s="53">
        <f>T72*$BJ$62</f>
        <v/>
      </c>
      <c r="BK72" s="53">
        <f>T72*$BK$62</f>
        <v/>
      </c>
      <c r="BL72" s="53">
        <f>BE72+BF72+AL72+BJ72+BK72+AD72+AF72</f>
        <v/>
      </c>
      <c r="BM72" s="49">
        <f>(T72-BL72)</f>
        <v/>
      </c>
    </row>
    <row r="73" ht="15.75" customHeight="1" s="218">
      <c r="A73" s="74" t="n"/>
      <c r="B73" s="74" t="n"/>
      <c r="C73" s="74" t="n"/>
      <c r="D73" s="74" t="n"/>
      <c r="E73" s="70" t="n"/>
      <c r="F73" s="74" t="inlineStr">
        <is>
          <t>ITEM 23</t>
        </is>
      </c>
      <c r="G73" s="49" t="inlineStr">
        <is>
          <t>9999.99.99</t>
        </is>
      </c>
      <c r="H73" s="49" t="inlineStr">
        <is>
          <t>UN</t>
        </is>
      </c>
      <c r="I73" s="36" t="n">
        <v>0</v>
      </c>
      <c r="J73" s="109" t="n">
        <v>35</v>
      </c>
      <c r="K73" s="87" t="n"/>
      <c r="L73" s="88" t="n"/>
      <c r="M73" s="88" t="n"/>
      <c r="N73" s="88" t="n"/>
      <c r="O73" s="88" t="n"/>
      <c r="P73" s="89" t="n"/>
      <c r="Q73" s="46">
        <f>$F$97</f>
        <v/>
      </c>
      <c r="R73" s="46">
        <f>$F$98</f>
        <v/>
      </c>
      <c r="S73" s="48">
        <f>U73-(U73*R73)</f>
        <v/>
      </c>
      <c r="T73" s="48">
        <f>S73*I73</f>
        <v/>
      </c>
      <c r="U73" s="48">
        <f>(BI73)/(1-(BH73+Q73))</f>
        <v/>
      </c>
      <c r="V73" s="48">
        <f>U73*I73</f>
        <v/>
      </c>
      <c r="W73" s="49">
        <f>T73*$W$62</f>
        <v/>
      </c>
      <c r="X73" s="49">
        <f>T73*$X$62</f>
        <v/>
      </c>
      <c r="Y73" s="90" t="n"/>
      <c r="Z73" s="91" t="n"/>
      <c r="AA73" s="91" t="n"/>
      <c r="AB73" s="91" t="n"/>
      <c r="AC73" s="91" t="n"/>
      <c r="AD73" s="91" t="n"/>
      <c r="AE73" s="92" t="n"/>
      <c r="AF73" s="49">
        <f>T73*$AF$62</f>
        <v/>
      </c>
      <c r="AG73" s="49" t="n"/>
      <c r="AH73" s="82" t="n"/>
      <c r="AI73" s="53">
        <f>J73</f>
        <v/>
      </c>
      <c r="AJ73" s="53">
        <f>AI73</f>
        <v/>
      </c>
      <c r="AK73" s="53" t="n"/>
      <c r="AL73" s="53">
        <f>AJ73*I73</f>
        <v/>
      </c>
      <c r="AM73" s="93" t="n"/>
      <c r="AN73" s="93" t="n"/>
      <c r="AO73" s="93" t="n"/>
      <c r="AP73" s="113" t="n"/>
      <c r="AQ73" s="113" t="n"/>
      <c r="AR73" s="113" t="n"/>
      <c r="AS73" s="114" t="n"/>
      <c r="AT73" s="114" t="n"/>
      <c r="AU73" s="114" t="n"/>
      <c r="AV73" s="114" t="n"/>
      <c r="AW73" s="114" t="n"/>
      <c r="AX73" s="114" t="n"/>
      <c r="AY73" s="114" t="n"/>
      <c r="AZ73" s="114" t="n"/>
      <c r="BA73" s="114" t="n"/>
      <c r="BB73" s="114" t="n"/>
      <c r="BC73" s="114" t="n"/>
      <c r="BD73" s="115" t="n"/>
      <c r="BE73" s="49">
        <f>W73</f>
        <v/>
      </c>
      <c r="BF73" s="49">
        <f>X73</f>
        <v/>
      </c>
      <c r="BG73" s="49" t="n"/>
      <c r="BH73" s="51">
        <f>$W$62+$X$62+$AF$62+$BJ$62+0.07</f>
        <v/>
      </c>
      <c r="BI73" s="53">
        <f>AJ73+AS73+AT73</f>
        <v/>
      </c>
      <c r="BJ73" s="53">
        <f>T73*$BJ$62</f>
        <v/>
      </c>
      <c r="BK73" s="53">
        <f>T73*$BK$62</f>
        <v/>
      </c>
      <c r="BL73" s="53">
        <f>BE73+BF73+AL73+BJ73+BK73+AD73+AF73</f>
        <v/>
      </c>
      <c r="BM73" s="49">
        <f>(T73-BL73)</f>
        <v/>
      </c>
    </row>
    <row r="74" ht="15.75" customHeight="1" s="218">
      <c r="A74" s="74" t="n"/>
      <c r="B74" s="74" t="n"/>
      <c r="C74" s="74" t="n"/>
      <c r="D74" s="74" t="n"/>
      <c r="E74" s="70" t="n"/>
      <c r="F74" s="74" t="inlineStr">
        <is>
          <t>ITEM 24</t>
        </is>
      </c>
      <c r="G74" s="49" t="inlineStr">
        <is>
          <t>9999.99.99</t>
        </is>
      </c>
      <c r="H74" s="49" t="inlineStr">
        <is>
          <t>HR</t>
        </is>
      </c>
      <c r="I74" s="36" t="n">
        <v>0</v>
      </c>
      <c r="J74" s="109" t="n">
        <v>36</v>
      </c>
      <c r="K74" s="87" t="n"/>
      <c r="L74" s="88" t="n"/>
      <c r="M74" s="88" t="n"/>
      <c r="N74" s="88" t="n"/>
      <c r="O74" s="88" t="n"/>
      <c r="P74" s="89" t="n"/>
      <c r="Q74" s="46">
        <f>$F$97</f>
        <v/>
      </c>
      <c r="R74" s="46">
        <f>$F$98</f>
        <v/>
      </c>
      <c r="S74" s="48">
        <f>U74-(U74*R74)</f>
        <v/>
      </c>
      <c r="T74" s="48">
        <f>S74*I74</f>
        <v/>
      </c>
      <c r="U74" s="48">
        <f>(BI74)/(1-(BH74+Q74))</f>
        <v/>
      </c>
      <c r="V74" s="48">
        <f>U74*I74</f>
        <v/>
      </c>
      <c r="W74" s="49">
        <f>T74*$W$62</f>
        <v/>
      </c>
      <c r="X74" s="49">
        <f>T74*$X$62</f>
        <v/>
      </c>
      <c r="Y74" s="90" t="n"/>
      <c r="Z74" s="91" t="n"/>
      <c r="AA74" s="91" t="n"/>
      <c r="AB74" s="91" t="n"/>
      <c r="AC74" s="91" t="n"/>
      <c r="AD74" s="91" t="n"/>
      <c r="AE74" s="92" t="n"/>
      <c r="AF74" s="49">
        <f>T74*$AF$62</f>
        <v/>
      </c>
      <c r="AG74" s="49" t="n"/>
      <c r="AH74" s="82" t="n"/>
      <c r="AI74" s="53">
        <f>J74</f>
        <v/>
      </c>
      <c r="AJ74" s="53">
        <f>AI74</f>
        <v/>
      </c>
      <c r="AK74" s="53" t="n"/>
      <c r="AL74" s="53">
        <f>AJ74*I74</f>
        <v/>
      </c>
      <c r="AM74" s="93" t="n"/>
      <c r="AN74" s="93" t="n"/>
      <c r="AO74" s="93" t="n"/>
      <c r="AP74" s="113" t="n"/>
      <c r="AQ74" s="113" t="n"/>
      <c r="AR74" s="113" t="n"/>
      <c r="AS74" s="114" t="n"/>
      <c r="AT74" s="114" t="n"/>
      <c r="AU74" s="114" t="n"/>
      <c r="AV74" s="114" t="n"/>
      <c r="AW74" s="114" t="n"/>
      <c r="AX74" s="114" t="n"/>
      <c r="AY74" s="114" t="n"/>
      <c r="AZ74" s="114" t="n"/>
      <c r="BA74" s="114" t="n"/>
      <c r="BB74" s="114" t="n"/>
      <c r="BC74" s="114" t="n"/>
      <c r="BD74" s="115" t="n"/>
      <c r="BE74" s="49">
        <f>W74</f>
        <v/>
      </c>
      <c r="BF74" s="49">
        <f>X74</f>
        <v/>
      </c>
      <c r="BG74" s="49" t="n"/>
      <c r="BH74" s="51">
        <f>$W$62+$X$62+$AF$62+$BJ$62+0.07</f>
        <v/>
      </c>
      <c r="BI74" s="53">
        <f>AJ74+AS74+AT74</f>
        <v/>
      </c>
      <c r="BJ74" s="53">
        <f>T74*$BJ$62</f>
        <v/>
      </c>
      <c r="BK74" s="53">
        <f>T74*$BK$62</f>
        <v/>
      </c>
      <c r="BL74" s="53">
        <f>BE74+BF74+AL74+BJ74+BK74+AD74+AF74</f>
        <v/>
      </c>
      <c r="BM74" s="49">
        <f>(T74-BL74)</f>
        <v/>
      </c>
    </row>
    <row r="75" ht="15.75" customHeight="1" s="218">
      <c r="A75" s="74" t="n"/>
      <c r="B75" s="74" t="n"/>
      <c r="C75" s="74" t="n"/>
      <c r="D75" s="74" t="n"/>
      <c r="E75" s="70" t="n"/>
      <c r="F75" s="74" t="inlineStr">
        <is>
          <t>ITEM 25</t>
        </is>
      </c>
      <c r="G75" s="49" t="inlineStr">
        <is>
          <t>9999.99.99</t>
        </is>
      </c>
      <c r="H75" s="49" t="inlineStr">
        <is>
          <t>UN</t>
        </is>
      </c>
      <c r="I75" s="36" t="n">
        <v>0</v>
      </c>
      <c r="J75" s="109" t="n">
        <v>37</v>
      </c>
      <c r="K75" s="87" t="n"/>
      <c r="L75" s="88" t="n"/>
      <c r="M75" s="88" t="n"/>
      <c r="N75" s="88" t="n"/>
      <c r="O75" s="88" t="n"/>
      <c r="P75" s="89" t="n"/>
      <c r="Q75" s="46">
        <f>$F$97</f>
        <v/>
      </c>
      <c r="R75" s="46">
        <f>$F$98</f>
        <v/>
      </c>
      <c r="S75" s="48">
        <f>U75-(U75*R75)</f>
        <v/>
      </c>
      <c r="T75" s="48">
        <f>S75*I75</f>
        <v/>
      </c>
      <c r="U75" s="48">
        <f>(BI75)/(1-(BH75+Q75))</f>
        <v/>
      </c>
      <c r="V75" s="48">
        <f>U75*I75</f>
        <v/>
      </c>
      <c r="W75" s="49">
        <f>T75*$W$62</f>
        <v/>
      </c>
      <c r="X75" s="49">
        <f>T75*$X$62</f>
        <v/>
      </c>
      <c r="Y75" s="90" t="n"/>
      <c r="Z75" s="91" t="n"/>
      <c r="AA75" s="91" t="n"/>
      <c r="AB75" s="91" t="n"/>
      <c r="AC75" s="91" t="n"/>
      <c r="AD75" s="91" t="n"/>
      <c r="AE75" s="92" t="n"/>
      <c r="AF75" s="49">
        <f>T75*$AF$62</f>
        <v/>
      </c>
      <c r="AG75" s="49" t="n"/>
      <c r="AH75" s="82" t="n"/>
      <c r="AI75" s="53">
        <f>J75</f>
        <v/>
      </c>
      <c r="AJ75" s="53">
        <f>AI75</f>
        <v/>
      </c>
      <c r="AK75" s="53" t="n"/>
      <c r="AL75" s="53">
        <f>AJ75*I75</f>
        <v/>
      </c>
      <c r="AM75" s="93" t="n"/>
      <c r="AN75" s="93" t="n"/>
      <c r="AO75" s="93" t="n"/>
      <c r="AP75" s="113" t="n"/>
      <c r="AQ75" s="113" t="n"/>
      <c r="AR75" s="113" t="n"/>
      <c r="AS75" s="114" t="n"/>
      <c r="AT75" s="114" t="n"/>
      <c r="AU75" s="114" t="n"/>
      <c r="AV75" s="114" t="n"/>
      <c r="AW75" s="114" t="n"/>
      <c r="AX75" s="114" t="n"/>
      <c r="AY75" s="114" t="n"/>
      <c r="AZ75" s="114" t="n"/>
      <c r="BA75" s="114" t="n"/>
      <c r="BB75" s="114" t="n"/>
      <c r="BC75" s="114" t="n"/>
      <c r="BD75" s="115" t="n"/>
      <c r="BE75" s="49">
        <f>W75</f>
        <v/>
      </c>
      <c r="BF75" s="49">
        <f>X75</f>
        <v/>
      </c>
      <c r="BG75" s="49" t="n"/>
      <c r="BH75" s="51">
        <f>$W$62+$X$62+$AF$62+$BJ$62+0.07</f>
        <v/>
      </c>
      <c r="BI75" s="53">
        <f>AJ75+AS75+AT75</f>
        <v/>
      </c>
      <c r="BJ75" s="53">
        <f>T75*$BJ$62</f>
        <v/>
      </c>
      <c r="BK75" s="53">
        <f>T75*$BK$62</f>
        <v/>
      </c>
      <c r="BL75" s="53">
        <f>BE75+BF75+AL75+BJ75+BK75+AD75+AF75</f>
        <v/>
      </c>
      <c r="BM75" s="49">
        <f>(T75-BL75)</f>
        <v/>
      </c>
    </row>
    <row r="76" ht="15.75" customHeight="1" s="218">
      <c r="A76" s="74" t="n"/>
      <c r="B76" s="74" t="n"/>
      <c r="C76" s="74" t="n"/>
      <c r="D76" s="74" t="n"/>
      <c r="E76" s="70" t="n"/>
      <c r="F76" s="74" t="inlineStr">
        <is>
          <t>ITEM 26</t>
        </is>
      </c>
      <c r="G76" s="49" t="inlineStr">
        <is>
          <t>9999.99.99</t>
        </is>
      </c>
      <c r="H76" s="49" t="inlineStr">
        <is>
          <t>UN</t>
        </is>
      </c>
      <c r="I76" s="36" t="n">
        <v>0</v>
      </c>
      <c r="J76" s="109" t="n">
        <v>38</v>
      </c>
      <c r="K76" s="87" t="n"/>
      <c r="L76" s="88" t="n"/>
      <c r="M76" s="88" t="n"/>
      <c r="N76" s="88" t="n"/>
      <c r="O76" s="88" t="n"/>
      <c r="P76" s="89" t="n"/>
      <c r="Q76" s="46">
        <f>$F$97</f>
        <v/>
      </c>
      <c r="R76" s="46">
        <f>$F$98</f>
        <v/>
      </c>
      <c r="S76" s="48">
        <f>U76-(U76*R76)</f>
        <v/>
      </c>
      <c r="T76" s="48">
        <f>S76*I76</f>
        <v/>
      </c>
      <c r="U76" s="48">
        <f>(BI76)/(1-(BH76+Q76))</f>
        <v/>
      </c>
      <c r="V76" s="48">
        <f>U76*I76</f>
        <v/>
      </c>
      <c r="W76" s="49">
        <f>T76*$W$62</f>
        <v/>
      </c>
      <c r="X76" s="49">
        <f>T76*$X$62</f>
        <v/>
      </c>
      <c r="Y76" s="90" t="n"/>
      <c r="Z76" s="91" t="n"/>
      <c r="AA76" s="91" t="n"/>
      <c r="AB76" s="91" t="n"/>
      <c r="AC76" s="91" t="n"/>
      <c r="AD76" s="91" t="n"/>
      <c r="AE76" s="92" t="n"/>
      <c r="AF76" s="49">
        <f>T76*$AF$62</f>
        <v/>
      </c>
      <c r="AG76" s="49" t="n"/>
      <c r="AH76" s="82" t="n"/>
      <c r="AI76" s="53">
        <f>J76</f>
        <v/>
      </c>
      <c r="AJ76" s="53">
        <f>AI76</f>
        <v/>
      </c>
      <c r="AK76" s="53" t="n"/>
      <c r="AL76" s="53">
        <f>AJ76*I76</f>
        <v/>
      </c>
      <c r="AM76" s="93" t="n"/>
      <c r="AN76" s="93" t="n"/>
      <c r="AO76" s="93" t="n"/>
      <c r="AP76" s="113" t="n"/>
      <c r="AQ76" s="113" t="n"/>
      <c r="AR76" s="113" t="n"/>
      <c r="AS76" s="114" t="n"/>
      <c r="AT76" s="114" t="n"/>
      <c r="AU76" s="114" t="n"/>
      <c r="AV76" s="114" t="n"/>
      <c r="AW76" s="114" t="n"/>
      <c r="AX76" s="114" t="n"/>
      <c r="AY76" s="114" t="n"/>
      <c r="AZ76" s="114" t="n"/>
      <c r="BA76" s="114" t="n"/>
      <c r="BB76" s="114" t="n"/>
      <c r="BC76" s="114" t="n"/>
      <c r="BD76" s="115" t="n"/>
      <c r="BE76" s="49">
        <f>W76</f>
        <v/>
      </c>
      <c r="BF76" s="49">
        <f>X76</f>
        <v/>
      </c>
      <c r="BG76" s="49" t="n"/>
      <c r="BH76" s="51">
        <f>$W$62+$X$62+$AF$62+$BJ$62+0.07</f>
        <v/>
      </c>
      <c r="BI76" s="53">
        <f>AJ76+AS76+AT76</f>
        <v/>
      </c>
      <c r="BJ76" s="53">
        <f>T76*$BJ$62</f>
        <v/>
      </c>
      <c r="BK76" s="53">
        <f>T76*$BK$62</f>
        <v/>
      </c>
      <c r="BL76" s="53">
        <f>BE76+BF76+AL76+BJ76+BK76+AD76+AF76</f>
        <v/>
      </c>
      <c r="BM76" s="49">
        <f>(T76-BL76)</f>
        <v/>
      </c>
    </row>
    <row r="77" ht="15.75" customHeight="1" s="218">
      <c r="A77" s="74" t="n"/>
      <c r="B77" s="74" t="n"/>
      <c r="C77" s="74" t="n"/>
      <c r="D77" s="74" t="n"/>
      <c r="E77" s="70" t="n"/>
      <c r="F77" s="74" t="inlineStr">
        <is>
          <t>ITEM 27</t>
        </is>
      </c>
      <c r="G77" s="49" t="inlineStr">
        <is>
          <t>9999.99.99</t>
        </is>
      </c>
      <c r="H77" s="49" t="inlineStr">
        <is>
          <t>HR</t>
        </is>
      </c>
      <c r="I77" s="36" t="n">
        <v>0</v>
      </c>
      <c r="J77" s="109" t="n">
        <v>39</v>
      </c>
      <c r="K77" s="87" t="n"/>
      <c r="L77" s="88" t="n"/>
      <c r="M77" s="88" t="n"/>
      <c r="N77" s="88" t="n"/>
      <c r="O77" s="88" t="n"/>
      <c r="P77" s="89" t="n"/>
      <c r="Q77" s="46">
        <f>$F$97</f>
        <v/>
      </c>
      <c r="R77" s="46">
        <f>$F$98</f>
        <v/>
      </c>
      <c r="S77" s="48">
        <f>U77-(U77*R77)</f>
        <v/>
      </c>
      <c r="T77" s="48">
        <f>S77*I77</f>
        <v/>
      </c>
      <c r="U77" s="48">
        <f>(BI77)/(1-(BH77+Q77))</f>
        <v/>
      </c>
      <c r="V77" s="48">
        <f>U77*I77</f>
        <v/>
      </c>
      <c r="W77" s="49">
        <f>T77*$W$62</f>
        <v/>
      </c>
      <c r="X77" s="49">
        <f>T77*$X$62</f>
        <v/>
      </c>
      <c r="Y77" s="90" t="n"/>
      <c r="Z77" s="91" t="n"/>
      <c r="AA77" s="91" t="n"/>
      <c r="AB77" s="91" t="n"/>
      <c r="AC77" s="91" t="n"/>
      <c r="AD77" s="91" t="n"/>
      <c r="AE77" s="92" t="n"/>
      <c r="AF77" s="49">
        <f>T77*$AF$62</f>
        <v/>
      </c>
      <c r="AG77" s="49" t="n"/>
      <c r="AH77" s="82" t="n"/>
      <c r="AI77" s="53">
        <f>J77</f>
        <v/>
      </c>
      <c r="AJ77" s="53">
        <f>AI77</f>
        <v/>
      </c>
      <c r="AK77" s="53" t="n"/>
      <c r="AL77" s="53">
        <f>AJ77*I77</f>
        <v/>
      </c>
      <c r="AM77" s="93" t="n"/>
      <c r="AN77" s="93" t="n"/>
      <c r="AO77" s="93" t="n"/>
      <c r="AP77" s="113" t="n"/>
      <c r="AQ77" s="113" t="n"/>
      <c r="AR77" s="113" t="n"/>
      <c r="AS77" s="114" t="n"/>
      <c r="AT77" s="114" t="n"/>
      <c r="AU77" s="114" t="n"/>
      <c r="AV77" s="114" t="n"/>
      <c r="AW77" s="114" t="n"/>
      <c r="AX77" s="114" t="n"/>
      <c r="AY77" s="114" t="n"/>
      <c r="AZ77" s="114" t="n"/>
      <c r="BA77" s="114" t="n"/>
      <c r="BB77" s="114" t="n"/>
      <c r="BC77" s="114" t="n"/>
      <c r="BD77" s="115" t="n"/>
      <c r="BE77" s="49">
        <f>W77</f>
        <v/>
      </c>
      <c r="BF77" s="49">
        <f>X77</f>
        <v/>
      </c>
      <c r="BG77" s="49" t="n"/>
      <c r="BH77" s="51">
        <f>$W$62+$X$62+$AF$62+$BJ$62+0.07</f>
        <v/>
      </c>
      <c r="BI77" s="53">
        <f>AJ77+AS77+AT77</f>
        <v/>
      </c>
      <c r="BJ77" s="53">
        <f>T77*$BJ$62</f>
        <v/>
      </c>
      <c r="BK77" s="53">
        <f>T77*$BK$62</f>
        <v/>
      </c>
      <c r="BL77" s="53">
        <f>BE77+BF77+AL77+BJ77+BK77+AD77+AF77</f>
        <v/>
      </c>
      <c r="BM77" s="49">
        <f>(T77-BL77)</f>
        <v/>
      </c>
    </row>
    <row r="78" ht="15.75" customHeight="1" s="218">
      <c r="A78" s="74" t="n"/>
      <c r="B78" s="74" t="n"/>
      <c r="C78" s="74" t="n"/>
      <c r="D78" s="74" t="n"/>
      <c r="E78" s="70" t="n"/>
      <c r="F78" s="74" t="inlineStr">
        <is>
          <t>ITEM 28</t>
        </is>
      </c>
      <c r="G78" s="116" t="inlineStr">
        <is>
          <t>9999.99.99</t>
        </is>
      </c>
      <c r="H78" s="49" t="inlineStr">
        <is>
          <t>UN</t>
        </is>
      </c>
      <c r="I78" s="36" t="n">
        <v>0</v>
      </c>
      <c r="J78" s="109" t="n">
        <v>40</v>
      </c>
      <c r="K78" s="87" t="n"/>
      <c r="L78" s="88" t="n"/>
      <c r="M78" s="88" t="n"/>
      <c r="N78" s="88" t="n"/>
      <c r="O78" s="88" t="n"/>
      <c r="P78" s="89" t="n"/>
      <c r="Q78" s="46">
        <f>$F$97</f>
        <v/>
      </c>
      <c r="R78" s="46">
        <f>$F$98</f>
        <v/>
      </c>
      <c r="S78" s="48">
        <f>U78-(U78*R78)</f>
        <v/>
      </c>
      <c r="T78" s="48">
        <f>S78*I78</f>
        <v/>
      </c>
      <c r="U78" s="48">
        <f>(BI78)/(1-(BH78+Q78))</f>
        <v/>
      </c>
      <c r="V78" s="48">
        <f>U78*I78</f>
        <v/>
      </c>
      <c r="W78" s="49">
        <f>T78*$W$62</f>
        <v/>
      </c>
      <c r="X78" s="49">
        <f>T78*$X$62</f>
        <v/>
      </c>
      <c r="Y78" s="90" t="n"/>
      <c r="Z78" s="91" t="n"/>
      <c r="AA78" s="91" t="n"/>
      <c r="AB78" s="91" t="n"/>
      <c r="AC78" s="91" t="n"/>
      <c r="AD78" s="91" t="n"/>
      <c r="AE78" s="92" t="n"/>
      <c r="AF78" s="49">
        <f>T78*$AF$62</f>
        <v/>
      </c>
      <c r="AG78" s="49" t="n"/>
      <c r="AH78" s="82" t="n"/>
      <c r="AI78" s="53">
        <f>J78</f>
        <v/>
      </c>
      <c r="AJ78" s="53">
        <f>AI78</f>
        <v/>
      </c>
      <c r="AK78" s="53" t="n"/>
      <c r="AL78" s="53">
        <f>AJ78*I78</f>
        <v/>
      </c>
      <c r="AM78" s="93" t="n"/>
      <c r="AN78" s="93" t="n"/>
      <c r="AO78" s="93" t="n"/>
      <c r="AP78" s="113" t="n"/>
      <c r="AQ78" s="113" t="n"/>
      <c r="AR78" s="113" t="n"/>
      <c r="AS78" s="114" t="n"/>
      <c r="AT78" s="114" t="n"/>
      <c r="AU78" s="114" t="n"/>
      <c r="AV78" s="114" t="n"/>
      <c r="AW78" s="114" t="n"/>
      <c r="AX78" s="114" t="n"/>
      <c r="AY78" s="114" t="n"/>
      <c r="AZ78" s="114" t="n"/>
      <c r="BA78" s="114" t="n"/>
      <c r="BB78" s="114" t="n"/>
      <c r="BC78" s="114" t="n"/>
      <c r="BD78" s="115" t="n"/>
      <c r="BE78" s="49">
        <f>W78</f>
        <v/>
      </c>
      <c r="BF78" s="49">
        <f>X78</f>
        <v/>
      </c>
      <c r="BG78" s="49" t="n"/>
      <c r="BH78" s="51">
        <f>$W$62+$X$62+$AF$62+$BJ$62+0.07</f>
        <v/>
      </c>
      <c r="BI78" s="53">
        <f>AJ78+AS78+AT78</f>
        <v/>
      </c>
      <c r="BJ78" s="53">
        <f>T78*$BJ$62</f>
        <v/>
      </c>
      <c r="BK78" s="53">
        <f>T78*$BK$62</f>
        <v/>
      </c>
      <c r="BL78" s="53">
        <f>BE78+BF78+AL78+BJ78+BK78+AD78+AF78</f>
        <v/>
      </c>
      <c r="BM78" s="49">
        <f>(T78-BL78)</f>
        <v/>
      </c>
    </row>
    <row r="79" ht="15.75" customHeight="1" s="218">
      <c r="A79" s="74" t="n"/>
      <c r="B79" s="74" t="n"/>
      <c r="C79" s="74" t="n"/>
      <c r="D79" s="74" t="n"/>
      <c r="E79" s="70" t="n"/>
      <c r="F79" s="74" t="inlineStr">
        <is>
          <t>ITEM 29</t>
        </is>
      </c>
      <c r="G79" s="117" t="inlineStr">
        <is>
          <t>9999.99.99</t>
        </is>
      </c>
      <c r="H79" s="49" t="inlineStr">
        <is>
          <t>UN</t>
        </is>
      </c>
      <c r="I79" s="36" t="n">
        <v>0</v>
      </c>
      <c r="J79" s="109" t="n">
        <v>41</v>
      </c>
      <c r="K79" s="87" t="n"/>
      <c r="L79" s="88" t="n"/>
      <c r="M79" s="88" t="n"/>
      <c r="N79" s="88" t="n"/>
      <c r="O79" s="88" t="n"/>
      <c r="P79" s="89" t="n"/>
      <c r="Q79" s="46">
        <f>$F$97</f>
        <v/>
      </c>
      <c r="R79" s="46">
        <f>$F$98</f>
        <v/>
      </c>
      <c r="S79" s="48">
        <f>U79-(U79*R79)</f>
        <v/>
      </c>
      <c r="T79" s="48">
        <f>S79*I79</f>
        <v/>
      </c>
      <c r="U79" s="48">
        <f>(BI79)/(1-(BH79+Q79))</f>
        <v/>
      </c>
      <c r="V79" s="48">
        <f>U79*I79</f>
        <v/>
      </c>
      <c r="W79" s="49">
        <f>T79*$W$62</f>
        <v/>
      </c>
      <c r="X79" s="49">
        <f>T79*$X$62</f>
        <v/>
      </c>
      <c r="Y79" s="90" t="n"/>
      <c r="Z79" s="91" t="n"/>
      <c r="AA79" s="91" t="n"/>
      <c r="AB79" s="91" t="n"/>
      <c r="AC79" s="91" t="n"/>
      <c r="AD79" s="91" t="n"/>
      <c r="AE79" s="92" t="n"/>
      <c r="AF79" s="49">
        <f>T79*$AF$62</f>
        <v/>
      </c>
      <c r="AG79" s="49" t="n"/>
      <c r="AH79" s="82" t="n"/>
      <c r="AI79" s="53">
        <f>J79</f>
        <v/>
      </c>
      <c r="AJ79" s="53">
        <f>AI79</f>
        <v/>
      </c>
      <c r="AK79" s="53" t="n"/>
      <c r="AL79" s="53">
        <f>AJ79*I79</f>
        <v/>
      </c>
      <c r="AM79" s="93" t="n"/>
      <c r="AN79" s="93" t="n"/>
      <c r="AO79" s="93" t="n"/>
      <c r="AP79" s="113" t="n"/>
      <c r="AQ79" s="113" t="n"/>
      <c r="AR79" s="113" t="n"/>
      <c r="AS79" s="114" t="n"/>
      <c r="AT79" s="114" t="n"/>
      <c r="AU79" s="114" t="n"/>
      <c r="AV79" s="114" t="n"/>
      <c r="AW79" s="114" t="n"/>
      <c r="AX79" s="114" t="n"/>
      <c r="AY79" s="114" t="n"/>
      <c r="AZ79" s="114" t="n"/>
      <c r="BA79" s="114" t="n"/>
      <c r="BB79" s="114" t="n"/>
      <c r="BC79" s="114" t="n"/>
      <c r="BD79" s="115" t="n"/>
      <c r="BE79" s="49">
        <f>W79</f>
        <v/>
      </c>
      <c r="BF79" s="49">
        <f>X79</f>
        <v/>
      </c>
      <c r="BG79" s="49" t="n"/>
      <c r="BH79" s="51">
        <f>$W$62+$X$62+$AF$62+$BJ$62+0.07</f>
        <v/>
      </c>
      <c r="BI79" s="53">
        <f>AJ79+AS79+AT79</f>
        <v/>
      </c>
      <c r="BJ79" s="53">
        <f>T79*$BJ$62</f>
        <v/>
      </c>
      <c r="BK79" s="53">
        <f>T79*$BK$62</f>
        <v/>
      </c>
      <c r="BL79" s="53">
        <f>BE79+BF79+AL79+BJ79+BK79+AD79+AF79</f>
        <v/>
      </c>
      <c r="BM79" s="49">
        <f>(T79-BL79)</f>
        <v/>
      </c>
    </row>
    <row r="80" ht="15.75" customHeight="1" s="218">
      <c r="A80" s="74" t="n"/>
      <c r="B80" s="74" t="n"/>
      <c r="C80" s="74" t="n"/>
      <c r="D80" s="74" t="n"/>
      <c r="E80" s="70" t="n"/>
      <c r="F80" s="74" t="inlineStr">
        <is>
          <t>ITEM 30</t>
        </is>
      </c>
      <c r="G80" s="116" t="inlineStr">
        <is>
          <t>9999.99.99</t>
        </is>
      </c>
      <c r="H80" s="49" t="inlineStr">
        <is>
          <t>UN</t>
        </is>
      </c>
      <c r="I80" s="36" t="n">
        <v>0</v>
      </c>
      <c r="J80" s="109" t="n">
        <v>42</v>
      </c>
      <c r="K80" s="87" t="n"/>
      <c r="L80" s="88" t="n"/>
      <c r="M80" s="88" t="n"/>
      <c r="N80" s="88" t="n"/>
      <c r="O80" s="88" t="n"/>
      <c r="P80" s="89" t="n"/>
      <c r="Q80" s="46">
        <f>$F$97</f>
        <v/>
      </c>
      <c r="R80" s="46">
        <f>$F$98</f>
        <v/>
      </c>
      <c r="S80" s="48">
        <f>U80-(U80*R80)</f>
        <v/>
      </c>
      <c r="T80" s="48">
        <f>S80*I80</f>
        <v/>
      </c>
      <c r="U80" s="48">
        <f>(BI80)/(1-(BH80+Q80))</f>
        <v/>
      </c>
      <c r="V80" s="48">
        <f>U80*I80</f>
        <v/>
      </c>
      <c r="W80" s="49">
        <f>T80*$W$62</f>
        <v/>
      </c>
      <c r="X80" s="49">
        <f>T80*$X$62</f>
        <v/>
      </c>
      <c r="Y80" s="90" t="n"/>
      <c r="Z80" s="91" t="n"/>
      <c r="AA80" s="91" t="n"/>
      <c r="AB80" s="91" t="n"/>
      <c r="AC80" s="91" t="n"/>
      <c r="AD80" s="91" t="n"/>
      <c r="AE80" s="92" t="n"/>
      <c r="AF80" s="49">
        <f>T80*$AF$62</f>
        <v/>
      </c>
      <c r="AG80" s="49" t="n"/>
      <c r="AH80" s="82" t="n"/>
      <c r="AI80" s="53">
        <f>J80</f>
        <v/>
      </c>
      <c r="AJ80" s="53">
        <f>AI80</f>
        <v/>
      </c>
      <c r="AK80" s="53" t="n"/>
      <c r="AL80" s="53">
        <f>AJ80*I80</f>
        <v/>
      </c>
      <c r="AM80" s="93" t="n"/>
      <c r="AN80" s="93" t="n"/>
      <c r="AO80" s="93" t="n"/>
      <c r="AP80" s="113" t="n"/>
      <c r="AQ80" s="113" t="n"/>
      <c r="AR80" s="113" t="n"/>
      <c r="AS80" s="114" t="n"/>
      <c r="AT80" s="114" t="n"/>
      <c r="AU80" s="114" t="n"/>
      <c r="AV80" s="114" t="n"/>
      <c r="AW80" s="114" t="n"/>
      <c r="AX80" s="114" t="n"/>
      <c r="AY80" s="114" t="n"/>
      <c r="AZ80" s="114" t="n"/>
      <c r="BA80" s="114" t="n"/>
      <c r="BB80" s="114" t="n"/>
      <c r="BC80" s="114" t="n"/>
      <c r="BD80" s="115" t="n"/>
      <c r="BE80" s="49">
        <f>W80</f>
        <v/>
      </c>
      <c r="BF80" s="49">
        <f>X80</f>
        <v/>
      </c>
      <c r="BG80" s="49" t="n"/>
      <c r="BH80" s="51">
        <f>$W$62+$X$62+$AF$62+$BJ$62+0.07</f>
        <v/>
      </c>
      <c r="BI80" s="53">
        <f>AJ80+AS80+AT80</f>
        <v/>
      </c>
      <c r="BJ80" s="53">
        <f>T80*$BJ$62</f>
        <v/>
      </c>
      <c r="BK80" s="53">
        <f>T80*$BK$62</f>
        <v/>
      </c>
      <c r="BL80" s="53">
        <f>BE80+BF80+AL80+BJ80+BK80+AD80+AF80</f>
        <v/>
      </c>
      <c r="BM80" s="49">
        <f>(T80-BL80)</f>
        <v/>
      </c>
    </row>
    <row r="81" ht="15.75" customHeight="1" s="218">
      <c r="A81" s="74" t="n"/>
      <c r="B81" s="74" t="n"/>
      <c r="C81" s="74" t="n"/>
      <c r="D81" s="74" t="n"/>
      <c r="E81" s="70" t="n"/>
      <c r="F81" s="74" t="inlineStr">
        <is>
          <t>ITEM 31</t>
        </is>
      </c>
      <c r="G81" s="116" t="inlineStr">
        <is>
          <t>9999.99.99</t>
        </is>
      </c>
      <c r="H81" s="49" t="inlineStr">
        <is>
          <t>UN</t>
        </is>
      </c>
      <c r="I81" s="36" t="n">
        <v>0</v>
      </c>
      <c r="J81" s="109" t="n">
        <v>43</v>
      </c>
      <c r="K81" s="87" t="n"/>
      <c r="L81" s="88" t="n"/>
      <c r="M81" s="88" t="n"/>
      <c r="N81" s="88" t="n"/>
      <c r="O81" s="88" t="n"/>
      <c r="P81" s="89" t="n"/>
      <c r="Q81" s="46">
        <f>$F$97</f>
        <v/>
      </c>
      <c r="R81" s="46">
        <f>$F$98</f>
        <v/>
      </c>
      <c r="S81" s="48">
        <f>U81-(U81*R81)</f>
        <v/>
      </c>
      <c r="T81" s="48">
        <f>S81*I81</f>
        <v/>
      </c>
      <c r="U81" s="48">
        <f>(BI81)/(1-(BH81+Q81))</f>
        <v/>
      </c>
      <c r="V81" s="48">
        <f>U81*I81</f>
        <v/>
      </c>
      <c r="W81" s="49">
        <f>T81*$W$62</f>
        <v/>
      </c>
      <c r="X81" s="49">
        <f>T81*$X$62</f>
        <v/>
      </c>
      <c r="Y81" s="90" t="n"/>
      <c r="Z81" s="91" t="n"/>
      <c r="AA81" s="91" t="n"/>
      <c r="AB81" s="91" t="n"/>
      <c r="AC81" s="91" t="n"/>
      <c r="AD81" s="91" t="n"/>
      <c r="AE81" s="92" t="n"/>
      <c r="AF81" s="49">
        <f>T81*$AF$62</f>
        <v/>
      </c>
      <c r="AG81" s="49" t="n"/>
      <c r="AH81" s="82" t="n"/>
      <c r="AI81" s="53">
        <f>J81</f>
        <v/>
      </c>
      <c r="AJ81" s="53">
        <f>AI81</f>
        <v/>
      </c>
      <c r="AK81" s="53" t="n"/>
      <c r="AL81" s="53">
        <f>AJ81*I81</f>
        <v/>
      </c>
      <c r="AM81" s="93" t="n"/>
      <c r="AN81" s="93" t="n"/>
      <c r="AO81" s="93" t="n"/>
      <c r="AP81" s="113" t="n"/>
      <c r="AQ81" s="113" t="n"/>
      <c r="AR81" s="113" t="n"/>
      <c r="AS81" s="114" t="n"/>
      <c r="AT81" s="114" t="n"/>
      <c r="AU81" s="114" t="n"/>
      <c r="AV81" s="114" t="n"/>
      <c r="AW81" s="114" t="n"/>
      <c r="AX81" s="114" t="n"/>
      <c r="AY81" s="114" t="n"/>
      <c r="AZ81" s="114" t="n"/>
      <c r="BA81" s="114" t="n"/>
      <c r="BB81" s="114" t="n"/>
      <c r="BC81" s="114" t="n"/>
      <c r="BD81" s="115" t="n"/>
      <c r="BE81" s="49">
        <f>W81</f>
        <v/>
      </c>
      <c r="BF81" s="49">
        <f>X81</f>
        <v/>
      </c>
      <c r="BG81" s="49" t="n"/>
      <c r="BH81" s="51">
        <f>$W$62+$X$62+$AF$62+$BJ$62+0.07</f>
        <v/>
      </c>
      <c r="BI81" s="53">
        <f>AJ81+AS81+AT81</f>
        <v/>
      </c>
      <c r="BJ81" s="53">
        <f>T81*$BJ$62</f>
        <v/>
      </c>
      <c r="BK81" s="53">
        <f>T81*$BK$62</f>
        <v/>
      </c>
      <c r="BL81" s="53">
        <f>BE81+BF81+AL81+BJ81+BK81+AD81+AF81</f>
        <v/>
      </c>
      <c r="BM81" s="49">
        <f>(T81-BL81)</f>
        <v/>
      </c>
    </row>
    <row r="82" ht="15.75" customHeight="1" s="218">
      <c r="A82" s="74" t="n"/>
      <c r="B82" s="74" t="n"/>
      <c r="C82" s="74" t="n"/>
      <c r="D82" s="74" t="n"/>
      <c r="E82" s="70" t="n"/>
      <c r="F82" s="74" t="inlineStr">
        <is>
          <t>ITEM 32</t>
        </is>
      </c>
      <c r="G82" s="117" t="inlineStr">
        <is>
          <t>9999.99.99</t>
        </is>
      </c>
      <c r="H82" s="49" t="inlineStr">
        <is>
          <t>UN</t>
        </is>
      </c>
      <c r="I82" s="36" t="n">
        <v>0</v>
      </c>
      <c r="J82" s="109" t="n">
        <v>44</v>
      </c>
      <c r="K82" s="87" t="n"/>
      <c r="L82" s="88" t="n"/>
      <c r="M82" s="88" t="n"/>
      <c r="N82" s="88" t="n"/>
      <c r="O82" s="88" t="n"/>
      <c r="P82" s="89" t="n"/>
      <c r="Q82" s="46">
        <f>$F$97</f>
        <v/>
      </c>
      <c r="R82" s="46">
        <f>$F$98</f>
        <v/>
      </c>
      <c r="S82" s="48">
        <f>U82-(U82*R82)</f>
        <v/>
      </c>
      <c r="T82" s="48">
        <f>S82*I82</f>
        <v/>
      </c>
      <c r="U82" s="48">
        <f>(BI82)/(1-(BH82+Q82))</f>
        <v/>
      </c>
      <c r="V82" s="48">
        <f>U82*I82</f>
        <v/>
      </c>
      <c r="W82" s="49">
        <f>T82*$W$62</f>
        <v/>
      </c>
      <c r="X82" s="49">
        <f>T82*$X$62</f>
        <v/>
      </c>
      <c r="Y82" s="90" t="n"/>
      <c r="Z82" s="91" t="n"/>
      <c r="AA82" s="91" t="n"/>
      <c r="AB82" s="91" t="n"/>
      <c r="AC82" s="91" t="n"/>
      <c r="AD82" s="91" t="n"/>
      <c r="AE82" s="92" t="n"/>
      <c r="AF82" s="49">
        <f>T82*$AF$62</f>
        <v/>
      </c>
      <c r="AG82" s="49" t="n"/>
      <c r="AH82" s="82" t="n"/>
      <c r="AI82" s="53">
        <f>J82</f>
        <v/>
      </c>
      <c r="AJ82" s="53">
        <f>AI82</f>
        <v/>
      </c>
      <c r="AK82" s="53" t="n"/>
      <c r="AL82" s="53">
        <f>AJ82*I82</f>
        <v/>
      </c>
      <c r="AM82" s="93" t="n"/>
      <c r="AN82" s="93" t="n"/>
      <c r="AO82" s="93" t="n"/>
      <c r="AP82" s="113" t="n"/>
      <c r="AQ82" s="113" t="n"/>
      <c r="AR82" s="113" t="n"/>
      <c r="AS82" s="114" t="n"/>
      <c r="AT82" s="114" t="n"/>
      <c r="AU82" s="114" t="n"/>
      <c r="AV82" s="114" t="n"/>
      <c r="AW82" s="114" t="n"/>
      <c r="AX82" s="114" t="n"/>
      <c r="AY82" s="114" t="n"/>
      <c r="AZ82" s="114" t="n"/>
      <c r="BA82" s="114" t="n"/>
      <c r="BB82" s="114" t="n"/>
      <c r="BC82" s="114" t="n"/>
      <c r="BD82" s="115" t="n"/>
      <c r="BE82" s="49">
        <f>W82</f>
        <v/>
      </c>
      <c r="BF82" s="49">
        <f>X82</f>
        <v/>
      </c>
      <c r="BG82" s="49" t="n"/>
      <c r="BH82" s="51">
        <f>$W$62+$X$62+$AF$62+$BJ$62+0.07</f>
        <v/>
      </c>
      <c r="BI82" s="53">
        <f>AJ82+AS82+AT82</f>
        <v/>
      </c>
      <c r="BJ82" s="53">
        <f>T82*$BJ$62</f>
        <v/>
      </c>
      <c r="BK82" s="53">
        <f>T82*$BK$62</f>
        <v/>
      </c>
      <c r="BL82" s="53">
        <f>BE82+BF82+AL82+BJ82+BK82+AD82+AF82</f>
        <v/>
      </c>
      <c r="BM82" s="49">
        <f>(T82-BL82)</f>
        <v/>
      </c>
    </row>
    <row r="83" ht="15.75" customHeight="1" s="218">
      <c r="A83" s="74" t="n"/>
      <c r="B83" s="74" t="n"/>
      <c r="C83" s="74" t="n"/>
      <c r="D83" s="74" t="n"/>
      <c r="E83" s="70" t="n"/>
      <c r="F83" s="74" t="inlineStr">
        <is>
          <t>ITEM 33</t>
        </is>
      </c>
      <c r="G83" s="118" t="n"/>
      <c r="H83" s="119" t="n"/>
      <c r="I83" s="36" t="n">
        <v>1</v>
      </c>
      <c r="J83" s="109">
        <f>F88*0.03</f>
        <v/>
      </c>
      <c r="K83" s="97" t="n"/>
      <c r="L83" s="98" t="n"/>
      <c r="M83" s="98" t="n"/>
      <c r="N83" s="98" t="n"/>
      <c r="O83" s="98" t="n"/>
      <c r="P83" s="99" t="n"/>
      <c r="Q83" s="46">
        <f>$F$97</f>
        <v/>
      </c>
      <c r="R83" s="46">
        <f>$F$98</f>
        <v/>
      </c>
      <c r="S83" s="48">
        <f>U83-(U83*R83)</f>
        <v/>
      </c>
      <c r="T83" s="48">
        <f>S83*I83</f>
        <v/>
      </c>
      <c r="U83" s="48">
        <f>(BI83)/(1-(BH83+Q83))</f>
        <v/>
      </c>
      <c r="V83" s="48">
        <f>U83*I83</f>
        <v/>
      </c>
      <c r="W83" s="49">
        <f>T83*$W$62</f>
        <v/>
      </c>
      <c r="X83" s="49">
        <f>T83*$X$62</f>
        <v/>
      </c>
      <c r="Y83" s="100" t="n"/>
      <c r="Z83" s="101" t="n"/>
      <c r="AA83" s="101" t="n"/>
      <c r="AB83" s="101" t="n"/>
      <c r="AC83" s="101" t="n"/>
      <c r="AD83" s="101" t="n"/>
      <c r="AE83" s="102" t="n"/>
      <c r="AF83" s="49">
        <f>T83*$AF$62</f>
        <v/>
      </c>
      <c r="AG83" s="49" t="n"/>
      <c r="AH83" s="82" t="n"/>
      <c r="AI83" s="53">
        <f>IF(K83="SIM",(J83*$F$103),J83)</f>
        <v/>
      </c>
      <c r="AJ83" s="53">
        <f>IF(L83="SIM",(AI83*$F$101),AI83)</f>
        <v/>
      </c>
      <c r="AK83" s="53" t="n"/>
      <c r="AL83" s="53">
        <f>AJ83*I83</f>
        <v/>
      </c>
      <c r="AM83" s="103" t="n"/>
      <c r="AN83" s="103" t="n"/>
      <c r="AO83" s="103" t="n"/>
      <c r="AP83" s="120" t="n"/>
      <c r="AQ83" s="120" t="n"/>
      <c r="AR83" s="120" t="n"/>
      <c r="AS83" s="121" t="n"/>
      <c r="AT83" s="121" t="n"/>
      <c r="AU83" s="121" t="n"/>
      <c r="AV83" s="121" t="n"/>
      <c r="AW83" s="121" t="n"/>
      <c r="AX83" s="121" t="n"/>
      <c r="AY83" s="121" t="n"/>
      <c r="AZ83" s="121" t="n"/>
      <c r="BA83" s="121" t="n"/>
      <c r="BB83" s="121" t="n"/>
      <c r="BC83" s="121" t="n"/>
      <c r="BD83" s="122" t="n"/>
      <c r="BE83" s="49">
        <f>W83</f>
        <v/>
      </c>
      <c r="BF83" s="49">
        <f>X83</f>
        <v/>
      </c>
      <c r="BG83" s="49" t="n"/>
      <c r="BH83" s="51">
        <f>$W$62+$X$62+$AF$62+$BJ$62+0.07</f>
        <v/>
      </c>
      <c r="BI83" s="49">
        <f>IF(BD83="Haverá ST",J83+AS83+AT83,J83+AS83)</f>
        <v/>
      </c>
      <c r="BJ83" s="53">
        <f>T83*$BJ$62</f>
        <v/>
      </c>
      <c r="BK83" s="53">
        <f>T83*$BK$62</f>
        <v/>
      </c>
      <c r="BL83" s="53">
        <f>BE83+BF83+AL83+BJ83+BK83+AD83+AF83</f>
        <v/>
      </c>
      <c r="BM83" s="49">
        <f>(T83-BL83)</f>
        <v/>
      </c>
    </row>
    <row r="84" ht="15.75" customHeight="1" s="218">
      <c r="A84" s="123" t="n"/>
      <c r="B84" s="123" t="n"/>
      <c r="C84" s="123" t="n"/>
      <c r="D84" s="123" t="n"/>
      <c r="E84" s="123" t="n"/>
      <c r="F84" s="123" t="n"/>
      <c r="G84" s="124" t="n"/>
      <c r="H84" s="123" t="n"/>
      <c r="I84" s="123" t="n"/>
      <c r="J84" s="13" t="n"/>
      <c r="K84" s="123" t="n"/>
      <c r="L84" s="123" t="n"/>
      <c r="M84" s="13" t="n"/>
      <c r="N84" s="13" t="n"/>
      <c r="O84" s="13" t="n"/>
      <c r="P84" s="13" t="n"/>
      <c r="Q84" s="123" t="n"/>
      <c r="R84" s="123" t="n"/>
      <c r="S84" s="123" t="n"/>
      <c r="T84" s="123" t="n"/>
      <c r="U84" s="123" t="n"/>
      <c r="V84" s="125" t="n"/>
      <c r="W84" s="10" t="n"/>
      <c r="X84" s="10" t="n"/>
      <c r="Y84" s="11" t="n"/>
      <c r="Z84" s="11" t="n"/>
      <c r="AA84" s="11" t="n"/>
      <c r="AB84" s="11" t="n"/>
      <c r="AC84" s="11" t="n"/>
      <c r="AD84" s="11" t="n"/>
      <c r="AE84" s="10" t="n"/>
      <c r="AF84" s="10" t="n"/>
      <c r="AG84" s="10" t="n"/>
      <c r="AH84" s="10" t="n"/>
      <c r="AI84" s="13" t="n"/>
      <c r="AJ84" s="13" t="n"/>
      <c r="AK84" s="13" t="n"/>
      <c r="AL84" s="13" t="n"/>
      <c r="AM84" s="13" t="n"/>
      <c r="AN84" s="13" t="n"/>
      <c r="AO84" s="13" t="n"/>
      <c r="AP84" s="14" t="n"/>
      <c r="AQ84" s="14" t="n"/>
      <c r="AR84" s="14" t="n"/>
      <c r="AS84" s="13" t="n"/>
      <c r="AT84" s="13" t="n"/>
      <c r="AU84" s="10" t="n"/>
      <c r="AV84" s="10" t="n"/>
      <c r="AW84" s="10" t="n"/>
      <c r="AX84" s="10" t="n"/>
      <c r="AY84" s="10" t="n"/>
      <c r="AZ84" s="10" t="n"/>
      <c r="BA84" s="10" t="n"/>
      <c r="BB84" s="10" t="n"/>
      <c r="BC84" s="10" t="n"/>
      <c r="BD84" s="11" t="n"/>
      <c r="BE84" s="10" t="n"/>
      <c r="BF84" s="10" t="n"/>
      <c r="BG84" s="10" t="n"/>
      <c r="BH84" s="10" t="n"/>
      <c r="BI84" s="10" t="n"/>
      <c r="BJ84" s="10" t="n"/>
      <c r="BK84" s="10" t="n"/>
      <c r="BL84" s="10" t="n"/>
      <c r="BM84" s="10" t="n"/>
    </row>
    <row r="85" ht="15.75" customHeight="1" s="218">
      <c r="A85" s="126" t="n"/>
      <c r="B85" s="126" t="n"/>
      <c r="C85" s="126" t="n"/>
      <c r="D85" s="126" t="n"/>
      <c r="E85" s="126" t="n"/>
      <c r="F85" s="126" t="n"/>
      <c r="G85" s="126" t="n"/>
      <c r="H85" s="126" t="n"/>
      <c r="I85" s="126" t="n"/>
      <c r="J85" s="127">
        <f>SUM(J5:J84)</f>
        <v/>
      </c>
      <c r="K85" s="126" t="n"/>
      <c r="L85" s="126" t="n"/>
      <c r="M85" s="127" t="n"/>
      <c r="N85" s="127" t="n"/>
      <c r="O85" s="127" t="n"/>
      <c r="P85" s="127" t="n"/>
      <c r="Q85" s="126" t="n"/>
      <c r="R85" s="126" t="n"/>
      <c r="S85" s="126" t="n"/>
      <c r="T85" s="126" t="n"/>
      <c r="U85" s="126" t="inlineStr">
        <is>
          <t>Valor Total</t>
        </is>
      </c>
      <c r="V85" s="127">
        <f>SUM(V5:V84)</f>
        <v/>
      </c>
      <c r="W85" s="127">
        <f>SUM(W5:W84)</f>
        <v/>
      </c>
      <c r="X85" s="127">
        <f>SUM(X5:X84)</f>
        <v/>
      </c>
      <c r="Y85" s="128" t="n"/>
      <c r="Z85" s="128" t="n"/>
      <c r="AA85" s="128" t="n"/>
      <c r="AB85" s="128">
        <f>SUM(AB5:AB84)</f>
        <v/>
      </c>
      <c r="AC85" s="128" t="n"/>
      <c r="AD85" s="128" t="n"/>
      <c r="AE85" s="127" t="n"/>
      <c r="AF85" s="127">
        <f>SUM(AF5:AF84)</f>
        <v/>
      </c>
      <c r="AG85" s="129" t="n"/>
      <c r="AH85" s="129" t="n"/>
      <c r="AI85" s="127" t="n"/>
      <c r="AJ85" s="127">
        <f>SUM(AJ5:AJ84)</f>
        <v/>
      </c>
      <c r="AK85" s="127" t="n"/>
      <c r="AL85" s="127" t="n"/>
      <c r="AM85" s="127" t="n"/>
      <c r="AN85" s="127" t="n"/>
      <c r="AO85" s="127" t="n"/>
      <c r="AP85" s="130" t="n"/>
      <c r="AQ85" s="130" t="n"/>
      <c r="AR85" s="130" t="n"/>
      <c r="AS85" s="127">
        <f>SUM(AS5:AS84)</f>
        <v/>
      </c>
      <c r="AT85" s="127">
        <f>SUM(AT5:AT84)</f>
        <v/>
      </c>
      <c r="AU85" s="127" t="n"/>
      <c r="AV85" s="127" t="n"/>
      <c r="AW85" s="127" t="n"/>
      <c r="AX85" s="127" t="n"/>
      <c r="AY85" s="127" t="n"/>
      <c r="AZ85" s="127" t="n"/>
      <c r="BA85" s="127" t="n"/>
      <c r="BB85" s="127" t="n"/>
      <c r="BC85" s="127" t="n"/>
      <c r="BD85" s="128" t="n"/>
      <c r="BE85" s="127">
        <f>SUM(BE5:BE84)</f>
        <v/>
      </c>
      <c r="BF85" s="127">
        <f>SUM(BF5:BF84)</f>
        <v/>
      </c>
      <c r="BG85" s="127">
        <f>SUM(BG5:BG84)</f>
        <v/>
      </c>
      <c r="BH85" s="127" t="n"/>
      <c r="BI85" s="127">
        <f>SUM(BI5:BI84)</f>
        <v/>
      </c>
      <c r="BJ85" s="127">
        <f>SUM(BJ5:BJ84)</f>
        <v/>
      </c>
      <c r="BK85" s="127">
        <f>SUM(BK5:BK84)</f>
        <v/>
      </c>
      <c r="BL85" s="127">
        <f>SUM(BL5:BL84)</f>
        <v/>
      </c>
      <c r="BM85" s="127">
        <f>SUM(BM5:BM84)</f>
        <v/>
      </c>
    </row>
    <row r="86" ht="15.75" customHeight="1" s="218">
      <c r="A86" s="10" t="n"/>
      <c r="B86" s="10" t="n"/>
      <c r="C86" s="10" t="n"/>
      <c r="D86" s="10" t="n"/>
      <c r="E86" s="10" t="n"/>
      <c r="F86" s="10" t="n"/>
      <c r="G86" s="131" t="n"/>
      <c r="H86" s="132" t="n"/>
      <c r="I86" s="10" t="n"/>
      <c r="J86" s="10" t="n"/>
      <c r="K86" s="10" t="n"/>
      <c r="L86" s="10" t="n"/>
      <c r="M86" s="13" t="n"/>
      <c r="N86" s="13" t="n"/>
      <c r="O86" s="13" t="n"/>
      <c r="P86" s="13" t="n"/>
      <c r="Q86" s="10" t="n"/>
      <c r="R86" s="10" t="n"/>
      <c r="S86" s="10" t="n"/>
      <c r="T86" s="10" t="n"/>
      <c r="U86" s="10" t="n"/>
      <c r="V86" s="10" t="n"/>
      <c r="W86" s="10" t="n"/>
      <c r="X86" s="10" t="n"/>
      <c r="Y86" s="11" t="n"/>
      <c r="Z86" s="11" t="n"/>
      <c r="AA86" s="11" t="n"/>
      <c r="AB86" s="11" t="n"/>
      <c r="AC86" s="11" t="n"/>
      <c r="AD86" s="11" t="n"/>
      <c r="AE86" s="10" t="n"/>
      <c r="AF86" s="10" t="n"/>
      <c r="AG86" s="10" t="n"/>
      <c r="AH86" s="10" t="n"/>
      <c r="AI86" s="13" t="n"/>
      <c r="AJ86" s="13" t="n"/>
      <c r="AK86" s="13" t="n"/>
      <c r="AL86" s="13" t="n"/>
      <c r="AM86" s="13" t="n"/>
      <c r="AN86" s="13" t="n"/>
      <c r="AO86" s="13" t="n"/>
      <c r="AP86" s="14" t="n"/>
      <c r="AQ86" s="14" t="n"/>
      <c r="AR86" s="14" t="n"/>
      <c r="AS86" s="13" t="n"/>
      <c r="AT86" s="13" t="n"/>
      <c r="AU86" s="10" t="n"/>
      <c r="AV86" s="10" t="n"/>
      <c r="AW86" s="10" t="n"/>
      <c r="AX86" s="10" t="n"/>
      <c r="AY86" s="10" t="n"/>
      <c r="AZ86" s="10" t="n"/>
      <c r="BA86" s="10" t="n"/>
      <c r="BB86" s="10" t="n"/>
      <c r="BC86" s="10" t="n"/>
      <c r="BD86" s="11" t="n"/>
      <c r="BE86" s="10" t="n"/>
      <c r="BF86" s="10" t="n"/>
      <c r="BG86" s="10" t="n"/>
      <c r="BH86" s="10" t="n"/>
      <c r="BI86" s="10" t="n"/>
      <c r="BJ86" s="10" t="n"/>
      <c r="BK86" s="10" t="n"/>
      <c r="BL86" s="10" t="n"/>
      <c r="BM86" s="10" t="n"/>
    </row>
    <row r="87" ht="15.75" customHeight="1" s="218">
      <c r="A87" s="10" t="n"/>
      <c r="B87" s="278" t="inlineStr">
        <is>
          <t>Total Venda</t>
        </is>
      </c>
      <c r="C87" s="279" t="n"/>
      <c r="D87" s="279" t="n"/>
      <c r="E87" s="280" t="n"/>
      <c r="F87" s="133">
        <f>F88+F89+F90</f>
        <v/>
      </c>
      <c r="H87" s="10" t="n"/>
      <c r="I87" s="10" t="n"/>
      <c r="J87" s="134" t="n"/>
      <c r="K87" s="10" t="n"/>
      <c r="L87" s="10" t="n"/>
      <c r="M87" s="17" t="inlineStr">
        <is>
          <t>DADOS FATURAMENTO DE SAÍDA</t>
        </is>
      </c>
      <c r="N87" s="264" t="n"/>
      <c r="O87" s="264" t="n"/>
      <c r="P87" s="265" t="n"/>
      <c r="Q87" s="10" t="n"/>
      <c r="R87" s="10" t="n"/>
      <c r="S87" s="10" t="n"/>
      <c r="T87" s="10" t="n"/>
      <c r="U87" s="10" t="n"/>
      <c r="V87" s="10" t="n"/>
      <c r="W87" s="10" t="n"/>
      <c r="X87" s="10" t="n"/>
      <c r="Y87" s="11" t="n"/>
      <c r="Z87" s="11" t="n"/>
      <c r="AA87" s="11" t="n"/>
      <c r="AB87" s="11" t="n"/>
      <c r="AC87" s="11" t="n"/>
      <c r="AD87" s="11" t="n"/>
      <c r="AE87" s="10" t="n"/>
      <c r="AF87" s="10" t="n"/>
      <c r="AG87" s="10" t="n"/>
      <c r="AH87" s="10" t="n"/>
      <c r="AI87" s="13" t="n"/>
      <c r="AJ87" s="13" t="n"/>
      <c r="AK87" s="13" t="n"/>
      <c r="AL87" s="13" t="n"/>
      <c r="AM87" s="13" t="n"/>
      <c r="AN87" s="13" t="n"/>
      <c r="AO87" s="13" t="n"/>
      <c r="AP87" s="14" t="n"/>
      <c r="AQ87" s="14" t="n"/>
      <c r="AR87" s="14" t="n"/>
      <c r="AS87" s="13" t="n"/>
      <c r="AT87" s="13" t="n"/>
      <c r="AU87" s="10" t="n"/>
      <c r="AV87" s="10" t="n"/>
      <c r="AW87" s="10" t="n"/>
      <c r="AX87" s="10" t="n"/>
      <c r="AY87" s="10" t="n"/>
      <c r="AZ87" s="10" t="n"/>
      <c r="BA87" s="10" t="n"/>
      <c r="BB87" s="10" t="n"/>
      <c r="BC87" s="10" t="n"/>
      <c r="BD87" s="11" t="n"/>
      <c r="BE87" s="10" t="n"/>
      <c r="BF87" s="10" t="n"/>
      <c r="BG87" s="10" t="n"/>
      <c r="BH87" s="10" t="n"/>
      <c r="BI87" s="10" t="n"/>
      <c r="BJ87" s="10" t="n"/>
      <c r="BK87" s="135" t="n"/>
      <c r="BL87" s="10" t="n"/>
      <c r="BM87" s="13" t="n"/>
    </row>
    <row r="88" ht="15.75" customHeight="1" s="218">
      <c r="A88" s="10" t="n"/>
      <c r="B88" s="281" t="inlineStr">
        <is>
          <t>TOTAL VENDA PRODUTOS</t>
        </is>
      </c>
      <c r="C88" s="264" t="n"/>
      <c r="D88" s="264" t="n"/>
      <c r="E88" s="265" t="n"/>
      <c r="F88" s="136">
        <f>SUM(T5:T61)</f>
        <v/>
      </c>
      <c r="H88" s="11" t="n"/>
      <c r="I88" s="10" t="n"/>
      <c r="J88" s="134" t="n"/>
      <c r="K88" s="10" t="n"/>
      <c r="L88" s="10" t="n"/>
      <c r="M88" s="273" t="inlineStr">
        <is>
          <t>CNPJ DE FATURAMENTO</t>
        </is>
      </c>
      <c r="N88" s="264" t="n"/>
      <c r="O88" s="265" t="n"/>
      <c r="P88" s="9">
        <f>BASE!L3</f>
        <v/>
      </c>
      <c r="Q88" s="10" t="n"/>
      <c r="R88" s="10" t="n"/>
      <c r="S88" s="10" t="n"/>
      <c r="T88" s="10" t="n"/>
      <c r="U88" s="10" t="n"/>
      <c r="V88" s="10" t="n"/>
      <c r="W88" s="10" t="n"/>
      <c r="X88" s="10" t="n"/>
      <c r="Y88" s="11" t="n"/>
      <c r="Z88" s="11" t="n"/>
      <c r="AA88" s="11" t="n"/>
      <c r="AB88" s="11" t="n"/>
      <c r="AC88" s="11" t="n"/>
      <c r="AD88" s="11" t="n"/>
      <c r="AE88" s="10" t="n"/>
      <c r="AF88" s="10" t="n"/>
      <c r="AG88" s="10" t="n"/>
      <c r="AH88" s="10" t="n"/>
      <c r="AI88" s="13" t="n"/>
      <c r="AJ88" s="13" t="n"/>
      <c r="AK88" s="13" t="n"/>
      <c r="AL88" s="13" t="n"/>
      <c r="AM88" s="13" t="n"/>
      <c r="AN88" s="13" t="n"/>
      <c r="AO88" s="13" t="n"/>
      <c r="AP88" s="14" t="n"/>
      <c r="AQ88" s="14" t="n"/>
      <c r="AR88" s="14" t="n"/>
      <c r="AS88" s="13" t="n"/>
      <c r="AT88" s="13" t="n"/>
      <c r="AU88" s="10" t="n"/>
      <c r="AV88" s="10" t="n"/>
      <c r="AW88" s="10" t="n"/>
      <c r="AX88" s="10" t="n"/>
      <c r="AY88" s="10" t="n"/>
      <c r="AZ88" s="10" t="n"/>
      <c r="BA88" s="10" t="n"/>
      <c r="BB88" s="10" t="n"/>
      <c r="BC88" s="10" t="n"/>
      <c r="BD88" s="11" t="n"/>
      <c r="BE88" s="10" t="n"/>
      <c r="BF88" s="10" t="n"/>
      <c r="BG88" s="10" t="n"/>
      <c r="BH88" s="10" t="n"/>
      <c r="BI88" s="10" t="n"/>
      <c r="BJ88" s="10" t="n"/>
      <c r="BK88" s="10" t="n"/>
      <c r="BL88" s="10" t="n"/>
      <c r="BM88" s="10" t="n"/>
    </row>
    <row r="89" ht="15.75" customHeight="1" s="218">
      <c r="A89" s="10" t="n"/>
      <c r="B89" s="281" t="inlineStr">
        <is>
          <t>TOTAL VENDA LICENÇAS</t>
        </is>
      </c>
      <c r="C89" s="264" t="n"/>
      <c r="D89" s="264" t="n"/>
      <c r="E89" s="265" t="n"/>
      <c r="F89" s="136">
        <f>SUM(T63:T69)</f>
        <v/>
      </c>
      <c r="H89" s="10" t="n"/>
      <c r="I89" s="10" t="n"/>
      <c r="J89" s="134" t="n"/>
      <c r="K89" s="10" t="n"/>
      <c r="L89" s="10" t="n"/>
      <c r="M89" s="274" t="inlineStr">
        <is>
          <t>ESTADO DE DESTINO</t>
        </is>
      </c>
      <c r="N89" s="264" t="n"/>
      <c r="O89" s="265" t="n"/>
      <c r="P89" s="9">
        <f>BASE!L4</f>
        <v/>
      </c>
      <c r="Q89" s="10" t="n"/>
      <c r="R89" s="10" t="n"/>
      <c r="S89" s="10" t="n"/>
      <c r="T89" s="10" t="n"/>
      <c r="U89" s="10" t="n"/>
      <c r="V89" s="10" t="n"/>
      <c r="W89" s="10" t="n"/>
      <c r="X89" s="10" t="n"/>
      <c r="Y89" s="11" t="n"/>
      <c r="Z89" s="11" t="n"/>
      <c r="AA89" s="11" t="n"/>
      <c r="AB89" s="11" t="n"/>
      <c r="AC89" s="11" t="n"/>
      <c r="AD89" s="11" t="n"/>
      <c r="AE89" s="10" t="n"/>
      <c r="AF89" s="10" t="n"/>
      <c r="AG89" s="10" t="n"/>
      <c r="AH89" s="10" t="n"/>
      <c r="AI89" s="13" t="n"/>
      <c r="AJ89" s="13" t="n"/>
      <c r="AK89" s="13" t="n"/>
      <c r="AL89" s="13" t="n"/>
      <c r="AM89" s="13" t="n"/>
      <c r="AN89" s="13" t="n"/>
      <c r="AO89" s="13" t="n"/>
      <c r="AP89" s="14" t="n"/>
      <c r="AQ89" s="14" t="n"/>
      <c r="AR89" s="14" t="n"/>
      <c r="AS89" s="13" t="n"/>
      <c r="AT89" s="13" t="n"/>
      <c r="AU89" s="10" t="n"/>
      <c r="AV89" s="10" t="n"/>
      <c r="AW89" s="10" t="n"/>
      <c r="AX89" s="10" t="n"/>
      <c r="AY89" s="10" t="n"/>
      <c r="AZ89" s="10" t="n"/>
      <c r="BA89" s="10" t="n"/>
      <c r="BB89" s="10" t="n"/>
      <c r="BC89" s="10" t="n"/>
      <c r="BD89" s="11" t="n"/>
      <c r="BE89" s="10" t="n"/>
      <c r="BF89" s="10" t="n"/>
      <c r="BG89" s="10" t="n"/>
      <c r="BH89" s="10" t="n"/>
      <c r="BI89" s="10" t="n"/>
      <c r="BJ89" s="10" t="n"/>
      <c r="BK89" s="10" t="n"/>
      <c r="BL89" s="10" t="n"/>
      <c r="BM89" s="10" t="n"/>
    </row>
    <row r="90" ht="15.75" customHeight="1" s="218">
      <c r="A90" s="10" t="n"/>
      <c r="B90" s="281" t="inlineStr">
        <is>
          <t>TOTAL PRESTAÇÃO SERVIÇO</t>
        </is>
      </c>
      <c r="C90" s="264" t="n"/>
      <c r="D90" s="264" t="n"/>
      <c r="E90" s="265" t="n"/>
      <c r="F90" s="136">
        <f>SUM(T71:T83)</f>
        <v/>
      </c>
      <c r="H90" s="10" t="n"/>
      <c r="I90" s="10" t="n"/>
      <c r="J90" s="134" t="n"/>
      <c r="K90" s="10" t="n"/>
      <c r="L90" s="10" t="n"/>
      <c r="M90" s="273" t="inlineStr">
        <is>
          <t>CLIENTE É CONTRIBUINTE</t>
        </is>
      </c>
      <c r="N90" s="264" t="n"/>
      <c r="O90" s="265" t="n"/>
      <c r="P90" s="9">
        <f>BASE!L5</f>
        <v/>
      </c>
      <c r="Q90" s="10" t="n"/>
      <c r="R90" s="10" t="n"/>
      <c r="S90" s="10" t="n"/>
      <c r="T90" s="10" t="n"/>
      <c r="U90" s="10" t="n"/>
      <c r="V90" s="10" t="n"/>
      <c r="W90" s="10" t="n"/>
      <c r="X90" s="10" t="n"/>
      <c r="Y90" s="11" t="n"/>
      <c r="Z90" s="11" t="n"/>
      <c r="AA90" s="11" t="n"/>
      <c r="AB90" s="11" t="n"/>
      <c r="AC90" s="11" t="n"/>
      <c r="AD90" s="11" t="n"/>
      <c r="AE90" s="10" t="n"/>
      <c r="AF90" s="10" t="n"/>
      <c r="AG90" s="10" t="n"/>
      <c r="AH90" s="10" t="n"/>
      <c r="AI90" s="13" t="n"/>
      <c r="AJ90" s="13" t="n"/>
      <c r="AK90" s="13" t="n"/>
      <c r="AL90" s="13" t="n"/>
      <c r="AM90" s="13" t="n"/>
      <c r="AN90" s="13" t="n"/>
      <c r="AO90" s="13" t="n"/>
      <c r="AP90" s="14" t="n"/>
      <c r="AQ90" s="14" t="n"/>
      <c r="AR90" s="14" t="n"/>
      <c r="AS90" s="13" t="n"/>
      <c r="AT90" s="13" t="n"/>
      <c r="AU90" s="10" t="n"/>
      <c r="AV90" s="10" t="n"/>
      <c r="AW90" s="10" t="n"/>
      <c r="AX90" s="10" t="n"/>
      <c r="AY90" s="10" t="n"/>
      <c r="AZ90" s="10" t="n"/>
      <c r="BA90" s="10" t="n"/>
      <c r="BB90" s="10" t="n"/>
      <c r="BC90" s="10" t="n"/>
      <c r="BD90" s="11" t="n"/>
      <c r="BE90" s="10" t="n"/>
      <c r="BF90" s="10" t="n"/>
      <c r="BG90" s="10" t="n"/>
      <c r="BH90" s="10" t="n"/>
      <c r="BI90" s="10" t="n"/>
      <c r="BJ90" s="10" t="n"/>
      <c r="BK90" s="10" t="n"/>
      <c r="BL90" s="10" t="n"/>
      <c r="BM90" s="10" t="n"/>
    </row>
    <row r="91" hidden="1" ht="15.75" customHeight="1" s="218">
      <c r="A91" s="10" t="n"/>
      <c r="B91" s="281" t="inlineStr">
        <is>
          <t>IMPOSTO PRODUTO</t>
        </is>
      </c>
      <c r="C91" s="264" t="n"/>
      <c r="D91" s="264" t="n"/>
      <c r="E91" s="265" t="n"/>
      <c r="F91" s="137" t="n"/>
      <c r="H91" s="10" t="n"/>
      <c r="I91" s="10" t="n"/>
      <c r="J91" s="134" t="n"/>
      <c r="K91" s="10" t="n"/>
      <c r="L91" s="10" t="n"/>
      <c r="M91" s="13" t="n"/>
      <c r="N91" s="13" t="n"/>
      <c r="O91" s="13" t="n"/>
      <c r="P91" s="13" t="n"/>
      <c r="Q91" s="10" t="n"/>
      <c r="R91" s="10" t="n"/>
      <c r="S91" s="10" t="n"/>
      <c r="T91" s="10" t="n"/>
      <c r="U91" s="10" t="n"/>
      <c r="V91" s="10" t="n"/>
      <c r="W91" s="10" t="n"/>
      <c r="X91" s="10" t="n"/>
      <c r="Y91" s="11" t="n"/>
      <c r="Z91" s="11" t="n"/>
      <c r="AA91" s="11" t="n"/>
      <c r="AB91" s="11" t="n"/>
      <c r="AC91" s="11" t="n"/>
      <c r="AD91" s="11" t="n"/>
      <c r="AE91" s="10" t="n"/>
      <c r="AF91" s="10" t="n"/>
      <c r="AG91" s="10" t="n"/>
      <c r="AH91" s="10" t="n"/>
      <c r="AI91" s="13" t="n"/>
      <c r="AJ91" s="13" t="n"/>
      <c r="AK91" s="13" t="n"/>
      <c r="AL91" s="13" t="n"/>
      <c r="AM91" s="13" t="n"/>
      <c r="AN91" s="13" t="n"/>
      <c r="AO91" s="13" t="n"/>
      <c r="AP91" s="14" t="n"/>
      <c r="AQ91" s="14" t="n"/>
      <c r="AR91" s="14" t="n"/>
      <c r="AS91" s="13" t="n"/>
      <c r="AT91" s="13" t="n"/>
      <c r="AU91" s="10" t="n"/>
      <c r="AV91" s="10" t="n"/>
      <c r="AW91" s="10" t="n"/>
      <c r="AX91" s="10" t="n"/>
      <c r="AY91" s="10" t="n"/>
      <c r="AZ91" s="10" t="n"/>
      <c r="BA91" s="10" t="n"/>
      <c r="BB91" s="10" t="n"/>
      <c r="BC91" s="10" t="n"/>
      <c r="BD91" s="11" t="n"/>
      <c r="BE91" s="10" t="n"/>
      <c r="BF91" s="10" t="n"/>
      <c r="BG91" s="10" t="n"/>
      <c r="BH91" s="10" t="n"/>
      <c r="BI91" s="10" t="n"/>
      <c r="BJ91" s="10" t="n"/>
      <c r="BK91" s="10" t="n"/>
      <c r="BL91" s="10" t="n"/>
      <c r="BM91" s="10" t="n"/>
    </row>
    <row r="92" hidden="1" ht="15.75" customHeight="1" s="218">
      <c r="A92" s="10" t="n"/>
      <c r="B92" s="281" t="inlineStr">
        <is>
          <t>IMPOSTO LICENÇA</t>
        </is>
      </c>
      <c r="C92" s="264" t="n"/>
      <c r="D92" s="264" t="n"/>
      <c r="E92" s="265" t="n"/>
      <c r="F92" s="137" t="n"/>
      <c r="H92" s="10" t="n"/>
      <c r="I92" s="10" t="n"/>
      <c r="J92" s="134" t="n"/>
      <c r="K92" s="10" t="n"/>
      <c r="L92" s="10" t="n"/>
      <c r="M92" s="13" t="n"/>
      <c r="N92" s="13" t="n"/>
      <c r="O92" s="13" t="n"/>
      <c r="P92" s="13" t="n"/>
      <c r="Q92" s="10" t="n"/>
      <c r="R92" s="10" t="n"/>
      <c r="S92" s="10" t="n"/>
      <c r="T92" s="10" t="n"/>
      <c r="U92" s="10" t="n"/>
      <c r="V92" s="10" t="n"/>
      <c r="W92" s="10" t="n"/>
      <c r="X92" s="10" t="n"/>
      <c r="Y92" s="11" t="n"/>
      <c r="Z92" s="11" t="n"/>
      <c r="AA92" s="11" t="n"/>
      <c r="AB92" s="11" t="n"/>
      <c r="AC92" s="11" t="n"/>
      <c r="AD92" s="11" t="n"/>
      <c r="AE92" s="10" t="n"/>
      <c r="AF92" s="10" t="n"/>
      <c r="AG92" s="10" t="n"/>
      <c r="AH92" s="10" t="n"/>
      <c r="AI92" s="13" t="n"/>
      <c r="AJ92" s="13" t="n"/>
      <c r="AK92" s="13" t="n"/>
      <c r="AL92" s="13" t="n"/>
      <c r="AM92" s="13" t="n"/>
      <c r="AN92" s="13" t="n"/>
      <c r="AO92" s="13" t="n"/>
      <c r="AP92" s="14" t="n"/>
      <c r="AQ92" s="14" t="n"/>
      <c r="AR92" s="14" t="n"/>
      <c r="AS92" s="13" t="n"/>
      <c r="AT92" s="13" t="n"/>
      <c r="AU92" s="10" t="n"/>
      <c r="AV92" s="10" t="n"/>
      <c r="AW92" s="10" t="n"/>
      <c r="AX92" s="10" t="n"/>
      <c r="AY92" s="10" t="n"/>
      <c r="AZ92" s="10" t="n"/>
      <c r="BA92" s="10" t="n"/>
      <c r="BB92" s="10" t="n"/>
      <c r="BC92" s="10" t="n"/>
      <c r="BD92" s="11" t="n"/>
      <c r="BE92" s="10" t="n"/>
      <c r="BF92" s="10" t="n"/>
      <c r="BG92" s="10" t="n"/>
      <c r="BH92" s="10" t="n"/>
      <c r="BI92" s="10" t="n"/>
      <c r="BJ92" s="10" t="n"/>
      <c r="BK92" s="10" t="n"/>
      <c r="BL92" s="10" t="n"/>
      <c r="BM92" s="10" t="n"/>
    </row>
    <row r="93" hidden="1" ht="15.75" customHeight="1" s="218">
      <c r="A93" s="10" t="n"/>
      <c r="B93" s="281" t="inlineStr">
        <is>
          <t>IMPOSTO SERVIÇO</t>
        </is>
      </c>
      <c r="C93" s="264" t="n"/>
      <c r="D93" s="264" t="n"/>
      <c r="E93" s="265" t="n"/>
      <c r="F93" s="137" t="n"/>
      <c r="H93" s="10" t="n"/>
      <c r="I93" s="10" t="n"/>
      <c r="J93" s="134" t="n"/>
      <c r="K93" s="10" t="n"/>
      <c r="L93" s="10" t="n"/>
      <c r="M93" s="13" t="n"/>
      <c r="N93" s="13" t="n"/>
      <c r="O93" s="13" t="n"/>
      <c r="P93" s="13" t="n"/>
      <c r="Q93" s="10" t="n"/>
      <c r="R93" s="10" t="n"/>
      <c r="S93" s="10" t="n"/>
      <c r="T93" s="10" t="n"/>
      <c r="U93" s="10" t="n"/>
      <c r="V93" s="10" t="n"/>
      <c r="W93" s="10" t="n"/>
      <c r="X93" s="10" t="n"/>
      <c r="Y93" s="11" t="n"/>
      <c r="Z93" s="11" t="n"/>
      <c r="AA93" s="11" t="n"/>
      <c r="AB93" s="11" t="n"/>
      <c r="AC93" s="11" t="n"/>
      <c r="AD93" s="11" t="n"/>
      <c r="AE93" s="10" t="n"/>
      <c r="AF93" s="10" t="n"/>
      <c r="AG93" s="10" t="n"/>
      <c r="AH93" s="10" t="n"/>
      <c r="AI93" s="13" t="n"/>
      <c r="AJ93" s="13" t="n"/>
      <c r="AK93" s="13" t="n"/>
      <c r="AL93" s="13" t="n"/>
      <c r="AM93" s="13" t="n"/>
      <c r="AN93" s="13" t="n"/>
      <c r="AO93" s="13" t="n"/>
      <c r="AP93" s="14" t="n"/>
      <c r="AQ93" s="14" t="n"/>
      <c r="AR93" s="14" t="n"/>
      <c r="AS93" s="13" t="n"/>
      <c r="AT93" s="13" t="n"/>
      <c r="AU93" s="10" t="n"/>
      <c r="AV93" s="10" t="n"/>
      <c r="AW93" s="10" t="n"/>
      <c r="AX93" s="10" t="n"/>
      <c r="AY93" s="10" t="n"/>
      <c r="AZ93" s="10" t="n"/>
      <c r="BA93" s="10" t="n"/>
      <c r="BB93" s="10" t="n"/>
      <c r="BC93" s="10" t="n"/>
      <c r="BD93" s="11" t="n"/>
      <c r="BE93" s="10" t="n"/>
      <c r="BF93" s="10" t="n"/>
      <c r="BG93" s="10" t="n"/>
      <c r="BH93" s="10" t="n"/>
      <c r="BI93" s="10" t="n"/>
      <c r="BJ93" s="10" t="n"/>
      <c r="BK93" s="10" t="n"/>
      <c r="BL93" s="10" t="n"/>
      <c r="BM93" s="10" t="n"/>
    </row>
    <row r="94" ht="15.75" customHeight="1" s="218">
      <c r="A94" s="10" t="n"/>
      <c r="B94" s="281" t="inlineStr">
        <is>
          <t>CUSTO PRODUTO</t>
        </is>
      </c>
      <c r="C94" s="264" t="n"/>
      <c r="D94" s="264" t="n"/>
      <c r="E94" s="265" t="n"/>
      <c r="F94" s="136">
        <f>SUM(AL5:AL61)</f>
        <v/>
      </c>
      <c r="H94" s="10" t="n"/>
      <c r="I94" s="10" t="n"/>
      <c r="J94" s="134" t="n"/>
      <c r="K94" s="10" t="n"/>
      <c r="L94" s="10" t="n"/>
      <c r="M94" s="13" t="n"/>
      <c r="N94" s="13" t="n"/>
      <c r="O94" s="13" t="n"/>
      <c r="P94" s="13" t="n"/>
      <c r="Q94" s="10" t="n"/>
      <c r="R94" s="10" t="n"/>
      <c r="S94" s="10" t="n"/>
      <c r="T94" s="10" t="n"/>
      <c r="U94" s="10" t="n"/>
      <c r="V94" s="10" t="n"/>
      <c r="W94" s="10" t="n"/>
      <c r="X94" s="10" t="n"/>
      <c r="Y94" s="11" t="n"/>
      <c r="Z94" s="11" t="n"/>
      <c r="AA94" s="11" t="n"/>
      <c r="AB94" s="11" t="n"/>
      <c r="AC94" s="11" t="n"/>
      <c r="AD94" s="11" t="n"/>
      <c r="AE94" s="10" t="n"/>
      <c r="AF94" s="10" t="n"/>
      <c r="AG94" s="10" t="n"/>
      <c r="AH94" s="10" t="n"/>
      <c r="AI94" s="13" t="n"/>
      <c r="AJ94" s="13" t="n"/>
      <c r="AK94" s="13" t="n"/>
      <c r="AL94" s="13" t="n"/>
      <c r="AM94" s="13" t="n"/>
      <c r="AN94" s="13" t="n"/>
      <c r="AO94" s="13" t="n"/>
      <c r="AP94" s="14" t="n"/>
      <c r="AQ94" s="14" t="n"/>
      <c r="AR94" s="14" t="n"/>
      <c r="AS94" s="13" t="n"/>
      <c r="AT94" s="13" t="n"/>
      <c r="AU94" s="10" t="n"/>
      <c r="AV94" s="10" t="n"/>
      <c r="AW94" s="10" t="n"/>
      <c r="AX94" s="10" t="n"/>
      <c r="AY94" s="10" t="n"/>
      <c r="AZ94" s="10" t="n"/>
      <c r="BA94" s="10" t="n"/>
      <c r="BB94" s="10" t="n"/>
      <c r="BC94" s="10" t="n"/>
      <c r="BD94" s="11" t="n"/>
      <c r="BE94" s="10" t="n"/>
      <c r="BF94" s="10" t="n"/>
      <c r="BG94" s="10" t="n"/>
      <c r="BH94" s="10" t="n"/>
      <c r="BI94" s="10" t="n"/>
      <c r="BJ94" s="10" t="n"/>
      <c r="BK94" s="10" t="n"/>
      <c r="BL94" s="10" t="n"/>
      <c r="BM94" s="10" t="n"/>
    </row>
    <row r="95" ht="15.75" customHeight="1" s="218">
      <c r="A95" s="10" t="n"/>
      <c r="B95" s="281" t="inlineStr">
        <is>
          <t>CUSTO LICENÇAS</t>
        </is>
      </c>
      <c r="C95" s="264" t="n"/>
      <c r="D95" s="264" t="n"/>
      <c r="E95" s="265" t="n"/>
      <c r="F95" s="136">
        <f>SUM(AL63:AL69)</f>
        <v/>
      </c>
      <c r="H95" s="10" t="n"/>
      <c r="I95" s="10" t="n"/>
      <c r="J95" s="134" t="n"/>
      <c r="K95" s="10" t="n"/>
      <c r="L95" s="10" t="n"/>
      <c r="M95" s="13" t="n"/>
      <c r="N95" s="13" t="n"/>
      <c r="O95" s="13" t="n"/>
      <c r="P95" s="13" t="n"/>
      <c r="Q95" s="10" t="n"/>
      <c r="R95" s="10" t="n"/>
      <c r="S95" s="10" t="n"/>
      <c r="T95" s="10" t="n"/>
      <c r="U95" s="10" t="n"/>
      <c r="V95" s="10" t="n"/>
      <c r="W95" s="10" t="n"/>
      <c r="X95" s="10" t="n"/>
      <c r="Y95" s="11" t="n"/>
      <c r="Z95" s="11" t="n"/>
      <c r="AA95" s="11" t="n"/>
      <c r="AB95" s="11" t="n"/>
      <c r="AC95" s="11" t="n"/>
      <c r="AD95" s="11" t="n"/>
      <c r="AE95" s="10" t="n"/>
      <c r="AF95" s="10" t="n"/>
      <c r="AG95" s="10" t="n"/>
      <c r="AH95" s="10" t="n"/>
      <c r="AI95" s="13" t="n"/>
      <c r="AJ95" s="13" t="n"/>
      <c r="AK95" s="13" t="n"/>
      <c r="AL95" s="13" t="n"/>
      <c r="AM95" s="13" t="n"/>
      <c r="AN95" s="13" t="n"/>
      <c r="AO95" s="13" t="n"/>
      <c r="AP95" s="14" t="n"/>
      <c r="AQ95" s="14" t="n"/>
      <c r="AR95" s="14" t="n"/>
      <c r="AS95" s="13" t="n"/>
      <c r="AT95" s="13" t="n"/>
      <c r="AU95" s="10" t="n"/>
      <c r="AV95" s="10" t="n"/>
      <c r="AW95" s="10" t="n"/>
      <c r="AX95" s="10" t="n"/>
      <c r="AY95" s="10" t="n"/>
      <c r="AZ95" s="10" t="n"/>
      <c r="BA95" s="10" t="n"/>
      <c r="BB95" s="10" t="n"/>
      <c r="BC95" s="10" t="n"/>
      <c r="BD95" s="11" t="n"/>
      <c r="BE95" s="10" t="n"/>
      <c r="BF95" s="10" t="n"/>
      <c r="BG95" s="10" t="n"/>
      <c r="BH95" s="10" t="n"/>
      <c r="BI95" s="10" t="n"/>
      <c r="BJ95" s="10" t="n"/>
      <c r="BK95" s="10" t="n"/>
      <c r="BL95" s="10" t="n"/>
      <c r="BM95" s="10" t="n"/>
    </row>
    <row r="96" ht="15.75" customHeight="1" s="218">
      <c r="A96" s="10" t="n"/>
      <c r="B96" s="281" t="inlineStr">
        <is>
          <t>CUSTO SERVIÇO</t>
        </is>
      </c>
      <c r="C96" s="264" t="n"/>
      <c r="D96" s="264" t="n"/>
      <c r="E96" s="265" t="n"/>
      <c r="F96" s="136">
        <f>SUM(AL71:AL83)</f>
        <v/>
      </c>
      <c r="H96" s="10" t="n"/>
      <c r="I96" s="10" t="n"/>
      <c r="J96" s="134" t="n"/>
      <c r="K96" s="10" t="n"/>
      <c r="L96" s="10" t="n"/>
      <c r="M96" s="13" t="n"/>
      <c r="N96" s="13" t="n"/>
      <c r="O96" s="13" t="n"/>
      <c r="P96" s="13" t="n"/>
      <c r="Q96" s="10" t="n"/>
      <c r="R96" s="10" t="n"/>
      <c r="S96" s="10" t="n"/>
      <c r="T96" s="10" t="n"/>
      <c r="U96" s="10" t="n"/>
      <c r="V96" s="10" t="n"/>
      <c r="W96" s="10" t="n"/>
      <c r="X96" s="10" t="n"/>
      <c r="Y96" s="11" t="n"/>
      <c r="Z96" s="11" t="n"/>
      <c r="AA96" s="11" t="n"/>
      <c r="AB96" s="11" t="n"/>
      <c r="AC96" s="11" t="n"/>
      <c r="AD96" s="11" t="n"/>
      <c r="AE96" s="10" t="n"/>
      <c r="AF96" s="10" t="n"/>
      <c r="AG96" s="10" t="n"/>
      <c r="AH96" s="10" t="n"/>
      <c r="AI96" s="13" t="n"/>
      <c r="AJ96" s="13" t="n"/>
      <c r="AK96" s="13" t="n"/>
      <c r="AL96" s="13" t="n"/>
      <c r="AM96" s="13" t="n"/>
      <c r="AN96" s="13" t="n"/>
      <c r="AO96" s="13" t="n"/>
      <c r="AP96" s="14" t="n"/>
      <c r="AQ96" s="14" t="n"/>
      <c r="AR96" s="14" t="n"/>
      <c r="AS96" s="13" t="n"/>
      <c r="AT96" s="13" t="n"/>
      <c r="AU96" s="10" t="n"/>
      <c r="AV96" s="10" t="n"/>
      <c r="AW96" s="10" t="n"/>
      <c r="AX96" s="10" t="n"/>
      <c r="AY96" s="10" t="n"/>
      <c r="AZ96" s="10" t="n"/>
      <c r="BA96" s="10" t="n"/>
      <c r="BB96" s="10" t="n"/>
      <c r="BC96" s="10" t="n"/>
      <c r="BD96" s="11" t="n"/>
      <c r="BE96" s="10" t="n"/>
      <c r="BF96" s="10" t="n"/>
      <c r="BG96" s="10" t="n"/>
      <c r="BH96" s="10" t="n"/>
      <c r="BI96" s="10" t="n"/>
      <c r="BJ96" s="10" t="n"/>
      <c r="BK96" s="10" t="n"/>
      <c r="BL96" s="10" t="n"/>
      <c r="BM96" s="10" t="n"/>
    </row>
    <row r="97" ht="15.75" customHeight="1" s="218">
      <c r="A97" s="10" t="n"/>
      <c r="B97" s="281" t="inlineStr">
        <is>
          <t>Margem Bruta (%)</t>
        </is>
      </c>
      <c r="C97" s="264" t="n"/>
      <c r="D97" s="264" t="n"/>
      <c r="E97" s="265" t="n"/>
      <c r="F97" s="137" t="n">
        <v>0.01</v>
      </c>
      <c r="H97" s="10" t="n"/>
      <c r="I97" s="10" t="n"/>
      <c r="J97" s="134" t="n"/>
      <c r="K97" s="10" t="n"/>
      <c r="L97" s="10" t="n"/>
      <c r="M97" s="13" t="n"/>
      <c r="N97" s="13" t="n"/>
      <c r="O97" s="13" t="n"/>
      <c r="P97" s="13" t="n"/>
      <c r="Q97" s="10" t="n"/>
      <c r="R97" s="10" t="n"/>
      <c r="S97" s="10" t="n"/>
      <c r="T97" s="10" t="n"/>
      <c r="U97" s="10" t="n"/>
      <c r="V97" s="10" t="n"/>
      <c r="W97" s="10" t="n"/>
      <c r="X97" s="10" t="n"/>
      <c r="Y97" s="11" t="n"/>
      <c r="Z97" s="11" t="n"/>
      <c r="AA97" s="11" t="n"/>
      <c r="AB97" s="11" t="n"/>
      <c r="AC97" s="11" t="n"/>
      <c r="AD97" s="11" t="n"/>
      <c r="AE97" s="10" t="n"/>
      <c r="AF97" s="10" t="n"/>
      <c r="AG97" s="10" t="n"/>
      <c r="AH97" s="10" t="n"/>
      <c r="AI97" s="13" t="n"/>
      <c r="AJ97" s="13" t="n"/>
      <c r="AK97" s="13" t="n"/>
      <c r="AL97" s="13" t="n"/>
      <c r="AM97" s="13" t="n"/>
      <c r="AN97" s="13" t="n"/>
      <c r="AO97" s="13" t="n"/>
      <c r="AP97" s="14" t="n"/>
      <c r="AQ97" s="14" t="n"/>
      <c r="AR97" s="14" t="n"/>
      <c r="AS97" s="13" t="n"/>
      <c r="AT97" s="13" t="n"/>
      <c r="AU97" s="10" t="n"/>
      <c r="AV97" s="10" t="n"/>
      <c r="AW97" s="10" t="n"/>
      <c r="AX97" s="10" t="n"/>
      <c r="AY97" s="10" t="n"/>
      <c r="AZ97" s="10" t="n"/>
      <c r="BA97" s="10" t="n"/>
      <c r="BB97" s="10" t="n"/>
      <c r="BC97" s="10" t="n"/>
      <c r="BD97" s="11" t="n"/>
      <c r="BE97" s="10" t="n"/>
      <c r="BF97" s="10" t="n"/>
      <c r="BG97" s="10" t="n"/>
      <c r="BH97" s="10" t="n"/>
      <c r="BI97" s="10" t="n"/>
      <c r="BJ97" s="10" t="n"/>
      <c r="BK97" s="10" t="n"/>
      <c r="BL97" s="10" t="n"/>
      <c r="BM97" s="10" t="n"/>
    </row>
    <row r="98" ht="15.75" customHeight="1" s="218">
      <c r="A98" s="10" t="n"/>
      <c r="B98" s="281" t="inlineStr">
        <is>
          <t>Desconto (%)</t>
        </is>
      </c>
      <c r="C98" s="264" t="n"/>
      <c r="D98" s="264" t="n"/>
      <c r="E98" s="265" t="n"/>
      <c r="F98" s="137" t="n">
        <v>0</v>
      </c>
      <c r="H98" s="10" t="n"/>
      <c r="I98" s="10" t="n"/>
      <c r="J98" s="134" t="n"/>
      <c r="K98" s="10" t="n"/>
      <c r="L98" s="10" t="n"/>
      <c r="M98" s="13" t="n"/>
      <c r="N98" s="13" t="n"/>
      <c r="O98" s="13" t="n"/>
      <c r="P98" s="13" t="n"/>
      <c r="Q98" s="10" t="n"/>
      <c r="R98" s="10" t="n"/>
      <c r="S98" s="10" t="n"/>
      <c r="T98" s="10" t="n"/>
      <c r="U98" s="10" t="n"/>
      <c r="V98" s="10" t="n"/>
      <c r="W98" s="10" t="n"/>
      <c r="X98" s="10" t="n"/>
      <c r="Y98" s="11" t="n"/>
      <c r="Z98" s="11" t="n"/>
      <c r="AA98" s="11" t="n"/>
      <c r="AB98" s="11" t="n"/>
      <c r="AC98" s="11" t="n"/>
      <c r="AD98" s="11" t="n"/>
      <c r="AE98" s="10" t="n"/>
      <c r="AF98" s="10" t="n"/>
      <c r="AG98" s="10" t="n"/>
      <c r="AH98" s="10" t="n"/>
      <c r="AI98" s="13" t="n"/>
      <c r="AJ98" s="13" t="n"/>
      <c r="AK98" s="13" t="n"/>
      <c r="AL98" s="13" t="n"/>
      <c r="AM98" s="13" t="n"/>
      <c r="AN98" s="13" t="n"/>
      <c r="AO98" s="13" t="n"/>
      <c r="AP98" s="14" t="n"/>
      <c r="AQ98" s="14" t="n"/>
      <c r="AR98" s="14" t="n"/>
      <c r="AS98" s="13" t="n"/>
      <c r="AT98" s="13" t="n"/>
      <c r="AU98" s="10" t="n"/>
      <c r="AV98" s="10" t="n"/>
      <c r="AW98" s="10" t="n"/>
      <c r="AX98" s="10" t="n"/>
      <c r="AY98" s="10" t="n"/>
      <c r="AZ98" s="10" t="n"/>
      <c r="BA98" s="10" t="n"/>
      <c r="BB98" s="10" t="n"/>
      <c r="BC98" s="10" t="n"/>
      <c r="BD98" s="11" t="n"/>
      <c r="BE98" s="10" t="n"/>
      <c r="BF98" s="10" t="n"/>
      <c r="BG98" s="10" t="n"/>
      <c r="BH98" s="10" t="n"/>
      <c r="BI98" s="10" t="n"/>
      <c r="BJ98" s="10" t="n"/>
      <c r="BK98" s="10" t="n"/>
      <c r="BL98" s="10" t="n"/>
      <c r="BM98" s="10" t="n"/>
    </row>
    <row r="99" ht="15.75" customHeight="1" s="218">
      <c r="A99" s="10" t="n"/>
      <c r="B99" s="281" t="inlineStr">
        <is>
          <t>Comissão 10%</t>
        </is>
      </c>
      <c r="C99" s="264" t="n"/>
      <c r="D99" s="264" t="n"/>
      <c r="E99" s="265" t="n"/>
      <c r="F99" s="138">
        <f>BM85*0.1</f>
        <v/>
      </c>
      <c r="H99" s="10" t="n"/>
      <c r="I99" s="10" t="n"/>
      <c r="J99" s="134" t="n"/>
      <c r="K99" s="10" t="n"/>
      <c r="L99" s="10" t="n"/>
      <c r="M99" s="13" t="n"/>
      <c r="N99" s="13" t="n"/>
      <c r="O99" s="13" t="n"/>
      <c r="P99" s="13" t="n"/>
      <c r="Q99" s="10" t="n"/>
      <c r="R99" s="10" t="n"/>
      <c r="S99" s="10" t="n"/>
      <c r="T99" s="10" t="n"/>
      <c r="U99" s="10" t="n"/>
      <c r="V99" s="10" t="n"/>
      <c r="W99" s="10" t="n"/>
      <c r="X99" s="10" t="n"/>
      <c r="Y99" s="11" t="n"/>
      <c r="Z99" s="11" t="n"/>
      <c r="AA99" s="11" t="n"/>
      <c r="AB99" s="11" t="n"/>
      <c r="AC99" s="11" t="n"/>
      <c r="AD99" s="11" t="n"/>
      <c r="AE99" s="10" t="n"/>
      <c r="AF99" s="10" t="n"/>
      <c r="AG99" s="10" t="n"/>
      <c r="AH99" s="10" t="n"/>
      <c r="AI99" s="13" t="n"/>
      <c r="AJ99" s="13" t="n"/>
      <c r="AK99" s="13" t="n"/>
      <c r="AL99" s="13" t="n"/>
      <c r="AM99" s="13" t="n"/>
      <c r="AN99" s="13" t="n"/>
      <c r="AO99" s="13" t="n"/>
      <c r="AP99" s="14" t="n"/>
      <c r="AQ99" s="14" t="n"/>
      <c r="AR99" s="14" t="n"/>
      <c r="AS99" s="13" t="n"/>
      <c r="AT99" s="13" t="n"/>
      <c r="AU99" s="10" t="n"/>
      <c r="AV99" s="10" t="n"/>
      <c r="AW99" s="10" t="n"/>
      <c r="AX99" s="10" t="n"/>
      <c r="AY99" s="10" t="n"/>
      <c r="AZ99" s="10" t="n"/>
      <c r="BA99" s="10" t="n"/>
      <c r="BB99" s="10" t="n"/>
      <c r="BC99" s="10" t="n"/>
      <c r="BD99" s="11" t="n"/>
      <c r="BE99" s="10" t="n"/>
      <c r="BF99" s="10" t="n"/>
      <c r="BG99" s="10" t="n"/>
      <c r="BH99" s="10" t="n"/>
      <c r="BI99" s="10" t="n"/>
      <c r="BJ99" s="10" t="n"/>
      <c r="BK99" s="10" t="n"/>
      <c r="BL99" s="10" t="n"/>
      <c r="BM99" s="10" t="n"/>
    </row>
    <row r="100" ht="15.75" customHeight="1" s="218">
      <c r="A100" s="10" t="n"/>
      <c r="B100" s="281" t="inlineStr">
        <is>
          <t>Margem do projeto</t>
        </is>
      </c>
      <c r="C100" s="264" t="n"/>
      <c r="D100" s="264" t="n"/>
      <c r="E100" s="265" t="n"/>
      <c r="F100" s="137">
        <f>(BM85-F99)/F87</f>
        <v/>
      </c>
      <c r="G100" s="139" t="n"/>
      <c r="H100" s="10" t="n"/>
      <c r="I100" s="10" t="n"/>
      <c r="J100" s="134" t="n"/>
      <c r="K100" s="10" t="n"/>
      <c r="L100" s="10" t="n"/>
      <c r="M100" s="13" t="n"/>
      <c r="N100" s="13" t="n"/>
      <c r="O100" s="13" t="n"/>
      <c r="P100" s="13" t="n"/>
      <c r="Q100" s="10" t="n"/>
      <c r="R100" s="10" t="n"/>
      <c r="S100" s="10" t="n"/>
      <c r="T100" s="10" t="n"/>
      <c r="U100" s="10" t="n"/>
      <c r="V100" s="10" t="n"/>
      <c r="W100" s="10" t="n"/>
      <c r="X100" s="10" t="n"/>
      <c r="Y100" s="11" t="n"/>
      <c r="Z100" s="11" t="n"/>
      <c r="AA100" s="11" t="n"/>
      <c r="AB100" s="11" t="n"/>
      <c r="AC100" s="11" t="n"/>
      <c r="AD100" s="11" t="n"/>
      <c r="AE100" s="10" t="n"/>
      <c r="AF100" s="10" t="n"/>
      <c r="AG100" s="10" t="n"/>
      <c r="AH100" s="10" t="n"/>
      <c r="AI100" s="13" t="n"/>
      <c r="AJ100" s="13" t="n"/>
      <c r="AK100" s="13" t="n"/>
      <c r="AL100" s="13" t="n"/>
      <c r="AM100" s="13" t="n"/>
      <c r="AN100" s="13" t="n"/>
      <c r="AO100" s="13" t="n"/>
      <c r="AP100" s="14" t="n"/>
      <c r="AQ100" s="14" t="n"/>
      <c r="AR100" s="14" t="n"/>
      <c r="AS100" s="13" t="n"/>
      <c r="AT100" s="13" t="n"/>
      <c r="AU100" s="10" t="n"/>
      <c r="AV100" s="10" t="n"/>
      <c r="AW100" s="10" t="n"/>
      <c r="AX100" s="10" t="n"/>
      <c r="AY100" s="10" t="n"/>
      <c r="AZ100" s="10" t="n"/>
      <c r="BA100" s="10" t="n"/>
      <c r="BB100" s="10" t="n"/>
      <c r="BC100" s="10" t="n"/>
      <c r="BD100" s="11" t="n"/>
      <c r="BE100" s="10" t="n"/>
      <c r="BF100" s="10" t="n"/>
      <c r="BG100" s="10" t="n"/>
      <c r="BH100" s="10" t="n"/>
      <c r="BI100" s="10" t="n"/>
      <c r="BJ100" s="10" t="n"/>
      <c r="BK100" s="10" t="n"/>
      <c r="BL100" s="10" t="n"/>
      <c r="BM100" s="10" t="n"/>
    </row>
    <row r="101" ht="15.75" customHeight="1" s="218">
      <c r="A101" s="10" t="n"/>
      <c r="B101" s="281" t="inlineStr">
        <is>
          <t>Dólar</t>
        </is>
      </c>
      <c r="C101" s="264" t="n"/>
      <c r="D101" s="264" t="n"/>
      <c r="E101" s="265" t="n"/>
      <c r="F101" s="138" t="n">
        <v>5.2</v>
      </c>
      <c r="G101" s="109">
        <f>IFERROR(__xludf.DUMMYFUNCTION("GoogleFinance(""USDBRL"")"),5.00059999999999)</f>
        <v/>
      </c>
      <c r="H101" s="10" t="n"/>
      <c r="I101" s="10" t="n"/>
      <c r="J101" s="134" t="n"/>
      <c r="K101" s="10" t="n"/>
      <c r="L101" s="10" t="n"/>
      <c r="M101" s="13" t="n"/>
      <c r="N101" s="13" t="n"/>
      <c r="O101" s="13" t="n"/>
      <c r="P101" s="13" t="n"/>
      <c r="Q101" s="10" t="n"/>
      <c r="R101" s="10" t="n"/>
      <c r="S101" s="10" t="n"/>
      <c r="T101" s="10" t="n"/>
      <c r="U101" s="10" t="n"/>
      <c r="V101" s="10" t="n"/>
      <c r="W101" s="10" t="n"/>
      <c r="X101" s="10" t="n"/>
      <c r="Y101" s="11" t="n"/>
      <c r="Z101" s="11" t="n"/>
      <c r="AA101" s="11" t="n"/>
      <c r="AB101" s="11" t="n"/>
      <c r="AC101" s="11" t="n"/>
      <c r="AD101" s="11" t="n"/>
      <c r="AE101" s="10" t="n"/>
      <c r="AF101" s="10" t="n"/>
      <c r="AG101" s="10" t="n"/>
      <c r="AH101" s="10" t="n"/>
      <c r="AI101" s="13" t="n"/>
      <c r="AJ101" s="13" t="n"/>
      <c r="AK101" s="13" t="n"/>
      <c r="AL101" s="13" t="n"/>
      <c r="AM101" s="13" t="n"/>
      <c r="AN101" s="13" t="n"/>
      <c r="AO101" s="13" t="n"/>
      <c r="AP101" s="14" t="n"/>
      <c r="AQ101" s="14" t="n"/>
      <c r="AR101" s="14" t="n"/>
      <c r="AS101" s="13" t="n"/>
      <c r="AT101" s="13" t="n"/>
      <c r="AU101" s="10" t="n"/>
      <c r="AV101" s="10" t="n"/>
      <c r="AW101" s="10" t="n"/>
      <c r="AX101" s="10" t="n"/>
      <c r="AY101" s="10" t="n"/>
      <c r="AZ101" s="10" t="n"/>
      <c r="BA101" s="10" t="n"/>
      <c r="BB101" s="10" t="n"/>
      <c r="BC101" s="10" t="n"/>
      <c r="BD101" s="11" t="n"/>
      <c r="BE101" s="10" t="n"/>
      <c r="BF101" s="10" t="n"/>
      <c r="BG101" s="10" t="n"/>
      <c r="BH101" s="10" t="n"/>
      <c r="BI101" s="10" t="n"/>
      <c r="BJ101" s="10" t="n"/>
      <c r="BK101" s="10" t="n"/>
      <c r="BL101" s="10" t="n"/>
      <c r="BM101" s="10" t="n"/>
    </row>
    <row r="102" ht="15.75" customHeight="1" s="218">
      <c r="A102" s="10" t="n"/>
      <c r="B102" s="281" t="inlineStr">
        <is>
          <t>Importação Produto</t>
        </is>
      </c>
      <c r="C102" s="264" t="n"/>
      <c r="D102" s="264" t="n"/>
      <c r="E102" s="265" t="n"/>
      <c r="F102" s="136" t="n">
        <v>2.2</v>
      </c>
      <c r="H102" s="10" t="n"/>
      <c r="I102" s="10" t="n"/>
      <c r="J102" s="134" t="n"/>
      <c r="K102" s="10" t="n"/>
      <c r="L102" s="10" t="n"/>
      <c r="M102" s="13" t="n"/>
      <c r="N102" s="13" t="n"/>
      <c r="O102" s="13" t="n"/>
      <c r="P102" s="13" t="n"/>
      <c r="Q102" s="10" t="n"/>
      <c r="R102" s="10" t="n"/>
      <c r="S102" s="10" t="n"/>
      <c r="T102" s="10" t="n"/>
      <c r="U102" s="10" t="n"/>
      <c r="V102" s="10" t="n"/>
      <c r="W102" s="10" t="n"/>
      <c r="X102" s="10" t="n"/>
      <c r="Y102" s="11" t="n"/>
      <c r="Z102" s="11" t="n"/>
      <c r="AA102" s="11" t="n"/>
      <c r="AB102" s="11" t="n"/>
      <c r="AC102" s="11" t="n"/>
      <c r="AD102" s="11" t="n"/>
      <c r="AE102" s="10" t="n"/>
      <c r="AF102" s="10" t="n"/>
      <c r="AG102" s="10" t="n"/>
      <c r="AH102" s="10" t="n"/>
      <c r="AI102" s="13" t="n"/>
      <c r="AJ102" s="13" t="n"/>
      <c r="AK102" s="13" t="n"/>
      <c r="AL102" s="13" t="n"/>
      <c r="AM102" s="13" t="n"/>
      <c r="AN102" s="13" t="n"/>
      <c r="AO102" s="13" t="n"/>
      <c r="AP102" s="14" t="n"/>
      <c r="AQ102" s="14" t="n"/>
      <c r="AR102" s="14" t="n"/>
      <c r="AS102" s="13" t="n"/>
      <c r="AT102" s="13" t="n"/>
      <c r="AU102" s="10" t="n"/>
      <c r="AV102" s="10" t="n"/>
      <c r="AW102" s="10" t="n"/>
      <c r="AX102" s="10" t="n"/>
      <c r="AY102" s="10" t="n"/>
      <c r="AZ102" s="10" t="n"/>
      <c r="BA102" s="10" t="n"/>
      <c r="BB102" s="10" t="n"/>
      <c r="BC102" s="10" t="n"/>
      <c r="BD102" s="11" t="n"/>
      <c r="BE102" s="10" t="n"/>
      <c r="BF102" s="10" t="n"/>
      <c r="BG102" s="10" t="n"/>
      <c r="BH102" s="10" t="n"/>
      <c r="BI102" s="10" t="n"/>
      <c r="BJ102" s="10" t="n"/>
      <c r="BK102" s="10" t="n"/>
      <c r="BL102" s="10" t="n"/>
      <c r="BM102" s="10" t="n"/>
    </row>
    <row r="103" ht="15.75" customHeight="1" s="218">
      <c r="A103" s="10" t="n"/>
      <c r="B103" s="282" t="inlineStr">
        <is>
          <t>Importação Licenças/Serviços</t>
        </is>
      </c>
      <c r="C103" s="283" t="n"/>
      <c r="D103" s="283" t="n"/>
      <c r="E103" s="284" t="n"/>
      <c r="F103" s="140" t="n">
        <v>1.2</v>
      </c>
      <c r="H103" s="10" t="n"/>
      <c r="I103" s="10" t="n"/>
      <c r="J103" s="134" t="n"/>
      <c r="K103" s="10" t="n"/>
      <c r="L103" s="10" t="n"/>
      <c r="M103" s="13" t="n"/>
      <c r="N103" s="13" t="n"/>
      <c r="O103" s="13" t="n"/>
      <c r="P103" s="13" t="n"/>
      <c r="Q103" s="10" t="n"/>
      <c r="R103" s="10" t="n"/>
      <c r="S103" s="10" t="n"/>
      <c r="T103" s="10" t="n"/>
      <c r="U103" s="10" t="n"/>
      <c r="V103" s="10" t="n"/>
      <c r="W103" s="10" t="n"/>
      <c r="X103" s="10" t="n"/>
      <c r="Y103" s="11" t="n"/>
      <c r="Z103" s="11" t="n"/>
      <c r="AA103" s="11" t="n"/>
      <c r="AB103" s="11" t="n"/>
      <c r="AC103" s="11" t="n"/>
      <c r="AD103" s="11" t="n"/>
      <c r="AE103" s="10" t="n"/>
      <c r="AF103" s="10" t="n"/>
      <c r="AG103" s="10" t="n"/>
      <c r="AH103" s="10" t="n"/>
      <c r="AI103" s="13" t="n"/>
      <c r="AJ103" s="13" t="n"/>
      <c r="AK103" s="13" t="n"/>
      <c r="AL103" s="13" t="n"/>
      <c r="AM103" s="13" t="n"/>
      <c r="AN103" s="13" t="n"/>
      <c r="AO103" s="13" t="n"/>
      <c r="AP103" s="14" t="n"/>
      <c r="AQ103" s="14" t="n"/>
      <c r="AR103" s="14" t="n"/>
      <c r="AS103" s="13" t="n"/>
      <c r="AT103" s="13" t="n"/>
      <c r="AU103" s="10" t="n"/>
      <c r="AV103" s="10" t="n"/>
      <c r="AW103" s="10" t="n"/>
      <c r="AX103" s="10" t="n"/>
      <c r="AY103" s="10" t="n"/>
      <c r="AZ103" s="10" t="n"/>
      <c r="BA103" s="10" t="n"/>
      <c r="BB103" s="10" t="n"/>
      <c r="BC103" s="10" t="n"/>
      <c r="BD103" s="11" t="n"/>
      <c r="BE103" s="10" t="n"/>
      <c r="BF103" s="10" t="n"/>
      <c r="BG103" s="10" t="n"/>
      <c r="BH103" s="10" t="n"/>
      <c r="BI103" s="10" t="n"/>
      <c r="BJ103" s="10" t="n"/>
      <c r="BK103" s="10" t="n"/>
      <c r="BL103" s="10" t="n"/>
      <c r="BM103" s="10" t="n"/>
    </row>
    <row r="104" ht="15.75" customHeight="1" s="218">
      <c r="A104" s="10" t="n"/>
      <c r="B104" s="10" t="n"/>
      <c r="C104" s="10" t="n"/>
      <c r="D104" s="10" t="n"/>
      <c r="E104" s="10" t="n"/>
      <c r="F104" s="10" t="n"/>
      <c r="G104" s="11" t="n"/>
      <c r="H104" s="10" t="n"/>
      <c r="I104" s="10" t="n"/>
      <c r="J104" s="134" t="n"/>
      <c r="K104" s="10" t="n"/>
      <c r="L104" s="10" t="n"/>
      <c r="M104" s="13" t="n"/>
      <c r="N104" s="13" t="n"/>
      <c r="O104" s="13" t="n"/>
      <c r="P104" s="13" t="n"/>
      <c r="Q104" s="10" t="n"/>
      <c r="R104" s="10" t="n"/>
      <c r="S104" s="10" t="n"/>
      <c r="T104" s="10" t="n"/>
      <c r="U104" s="10" t="n"/>
      <c r="V104" s="10" t="n"/>
      <c r="W104" s="10" t="n"/>
      <c r="X104" s="10" t="n"/>
      <c r="Y104" s="11" t="n"/>
      <c r="Z104" s="11" t="n"/>
      <c r="AA104" s="11" t="n"/>
      <c r="AB104" s="11" t="n"/>
      <c r="AC104" s="11" t="n"/>
      <c r="AD104" s="11" t="n"/>
      <c r="AE104" s="10" t="n"/>
      <c r="AF104" s="10" t="n"/>
      <c r="AG104" s="10" t="n"/>
      <c r="AH104" s="10" t="n"/>
      <c r="AI104" s="13" t="n"/>
      <c r="AJ104" s="13" t="n"/>
      <c r="AK104" s="13" t="n"/>
      <c r="AL104" s="13" t="n"/>
      <c r="AM104" s="13" t="n"/>
      <c r="AN104" s="13" t="n"/>
      <c r="AO104" s="13" t="n"/>
      <c r="AP104" s="14" t="n"/>
      <c r="AQ104" s="14" t="n"/>
      <c r="AR104" s="14" t="n"/>
      <c r="AS104" s="13" t="n"/>
      <c r="AT104" s="13" t="n"/>
      <c r="AU104" s="10" t="n"/>
      <c r="AV104" s="10" t="n"/>
      <c r="AW104" s="10" t="n"/>
      <c r="AX104" s="10" t="n"/>
      <c r="AY104" s="10" t="n"/>
      <c r="AZ104" s="10" t="n"/>
      <c r="BA104" s="10" t="n"/>
      <c r="BB104" s="10" t="n"/>
      <c r="BC104" s="10" t="n"/>
      <c r="BD104" s="11" t="n"/>
      <c r="BE104" s="10" t="n"/>
      <c r="BF104" s="10" t="n"/>
      <c r="BG104" s="10" t="n"/>
      <c r="BH104" s="10" t="n"/>
      <c r="BI104" s="10" t="n"/>
      <c r="BJ104" s="10" t="n"/>
      <c r="BK104" s="10" t="n"/>
      <c r="BL104" s="10" t="n"/>
      <c r="BM104" s="10" t="n"/>
    </row>
    <row r="105" ht="15.75" customHeight="1" s="218">
      <c r="A105" s="10" t="n"/>
      <c r="B105" s="10" t="n"/>
      <c r="C105" s="10" t="n"/>
      <c r="D105" s="10" t="n"/>
      <c r="E105" s="10" t="n"/>
      <c r="F105" s="10" t="n"/>
      <c r="G105" s="11" t="n"/>
      <c r="H105" s="10" t="n"/>
      <c r="I105" s="10" t="n"/>
      <c r="J105" s="134" t="n"/>
      <c r="K105" s="10" t="n"/>
      <c r="L105" s="10" t="n"/>
      <c r="M105" s="13" t="n"/>
      <c r="N105" s="13" t="n"/>
      <c r="O105" s="13" t="n"/>
      <c r="P105" s="13" t="n"/>
      <c r="Q105" s="10" t="n"/>
      <c r="R105" s="10" t="n"/>
      <c r="S105" s="10" t="n"/>
      <c r="T105" s="10" t="n"/>
      <c r="U105" s="10" t="n"/>
      <c r="V105" s="10" t="n"/>
      <c r="W105" s="10" t="n"/>
      <c r="X105" s="10" t="n"/>
      <c r="Y105" s="11" t="n"/>
      <c r="Z105" s="11" t="n"/>
      <c r="AA105" s="11" t="n"/>
      <c r="AB105" s="11" t="n"/>
      <c r="AC105" s="11" t="n"/>
      <c r="AD105" s="11" t="n"/>
      <c r="AE105" s="10" t="n"/>
      <c r="AF105" s="10" t="n"/>
      <c r="AG105" s="10" t="n"/>
      <c r="AH105" s="10" t="n"/>
      <c r="AI105" s="13" t="n"/>
      <c r="AJ105" s="13" t="n"/>
      <c r="AK105" s="13" t="n"/>
      <c r="AL105" s="13" t="n"/>
      <c r="AM105" s="13" t="n"/>
      <c r="AN105" s="13" t="n"/>
      <c r="AO105" s="13" t="n"/>
      <c r="AP105" s="14" t="n"/>
      <c r="AQ105" s="14" t="n"/>
      <c r="AR105" s="14" t="n"/>
      <c r="AS105" s="13" t="n"/>
      <c r="AT105" s="13" t="n"/>
      <c r="AU105" s="10" t="n"/>
      <c r="AV105" s="10" t="n"/>
      <c r="AW105" s="10" t="n"/>
      <c r="AX105" s="10" t="n"/>
      <c r="AY105" s="10" t="n"/>
      <c r="AZ105" s="10" t="n"/>
      <c r="BA105" s="10" t="n"/>
      <c r="BB105" s="10" t="n"/>
      <c r="BC105" s="10" t="n"/>
      <c r="BD105" s="11" t="n"/>
      <c r="BE105" s="10" t="n"/>
      <c r="BF105" s="10" t="n"/>
      <c r="BG105" s="10" t="n"/>
      <c r="BH105" s="10" t="n"/>
      <c r="BI105" s="10" t="n"/>
      <c r="BJ105" s="10" t="n"/>
      <c r="BK105" s="10" t="n"/>
      <c r="BL105" s="10" t="n"/>
      <c r="BM105" s="10" t="n"/>
    </row>
    <row r="106" ht="15.75" customHeight="1" s="218">
      <c r="A106" s="10" t="n"/>
      <c r="B106" s="10" t="n"/>
      <c r="C106" s="10" t="n"/>
      <c r="D106" s="10" t="n"/>
      <c r="E106" s="10" t="n"/>
      <c r="F106" s="10" t="n"/>
      <c r="G106" s="11" t="n"/>
      <c r="H106" s="10" t="n"/>
      <c r="I106" s="10" t="n"/>
      <c r="J106" s="134" t="n"/>
      <c r="K106" s="10" t="n"/>
      <c r="L106" s="10" t="n"/>
      <c r="M106" s="13" t="n"/>
      <c r="N106" s="13" t="n"/>
      <c r="O106" s="13" t="n"/>
      <c r="P106" s="13" t="n"/>
      <c r="Q106" s="10" t="n"/>
      <c r="R106" s="10" t="n"/>
      <c r="S106" s="10" t="n"/>
      <c r="T106" s="10" t="n"/>
      <c r="U106" s="10" t="n"/>
      <c r="V106" s="10" t="n"/>
      <c r="W106" s="10" t="n"/>
      <c r="X106" s="10" t="n"/>
      <c r="Y106" s="11" t="n"/>
      <c r="Z106" s="11" t="n"/>
      <c r="AA106" s="11" t="n"/>
      <c r="AB106" s="11" t="n"/>
      <c r="AC106" s="11" t="n"/>
      <c r="AD106" s="11" t="n"/>
      <c r="AE106" s="10" t="n"/>
      <c r="AF106" s="10" t="n"/>
      <c r="AG106" s="10" t="n"/>
      <c r="AH106" s="10" t="n"/>
      <c r="AI106" s="13" t="n"/>
      <c r="AJ106" s="13" t="n"/>
      <c r="AK106" s="13" t="n"/>
      <c r="AL106" s="13" t="n"/>
      <c r="AM106" s="13" t="n"/>
      <c r="AN106" s="13" t="n"/>
      <c r="AO106" s="13" t="n"/>
      <c r="AP106" s="14" t="n"/>
      <c r="AQ106" s="14" t="n"/>
      <c r="AR106" s="14" t="n"/>
      <c r="AS106" s="13" t="n"/>
      <c r="AT106" s="13" t="n"/>
      <c r="AU106" s="10" t="n"/>
      <c r="AV106" s="10" t="n"/>
      <c r="AW106" s="10" t="n"/>
      <c r="AX106" s="10" t="n"/>
      <c r="AY106" s="10" t="n"/>
      <c r="AZ106" s="10" t="n"/>
      <c r="BA106" s="10" t="n"/>
      <c r="BB106" s="10" t="n"/>
      <c r="BC106" s="10" t="n"/>
      <c r="BD106" s="11" t="n"/>
      <c r="BE106" s="10" t="n"/>
      <c r="BF106" s="10" t="n"/>
      <c r="BG106" s="10" t="n"/>
      <c r="BH106" s="10" t="n"/>
      <c r="BI106" s="10" t="n"/>
      <c r="BJ106" s="10" t="n"/>
      <c r="BK106" s="10" t="n"/>
      <c r="BL106" s="10" t="n"/>
      <c r="BM106" s="10" t="n"/>
    </row>
    <row r="107" ht="15.75" customHeight="1" s="218">
      <c r="A107" s="10" t="n"/>
      <c r="B107" s="10" t="n"/>
      <c r="C107" s="10" t="n"/>
      <c r="D107" s="10" t="n"/>
      <c r="E107" s="10" t="n"/>
      <c r="F107" s="10" t="n"/>
      <c r="G107" s="11" t="n"/>
      <c r="H107" s="10" t="n"/>
      <c r="I107" s="10" t="n"/>
      <c r="J107" s="134" t="n"/>
      <c r="K107" s="10" t="n"/>
      <c r="L107" s="10" t="n"/>
      <c r="M107" s="13" t="n"/>
      <c r="N107" s="13" t="n"/>
      <c r="O107" s="13" t="n"/>
      <c r="P107" s="13" t="n"/>
      <c r="Q107" s="10" t="n"/>
      <c r="R107" s="10" t="n"/>
      <c r="S107" s="10" t="n"/>
      <c r="T107" s="10" t="n"/>
      <c r="U107" s="10" t="n"/>
      <c r="V107" s="10" t="n"/>
      <c r="W107" s="10" t="n"/>
      <c r="X107" s="10" t="n"/>
      <c r="Y107" s="11" t="n"/>
      <c r="Z107" s="11" t="n"/>
      <c r="AA107" s="11" t="n"/>
      <c r="AB107" s="11" t="n"/>
      <c r="AC107" s="11" t="n"/>
      <c r="AD107" s="11" t="n"/>
      <c r="AE107" s="10" t="n"/>
      <c r="AF107" s="10" t="n"/>
      <c r="AG107" s="10" t="n"/>
      <c r="AH107" s="10" t="n"/>
      <c r="AI107" s="13" t="n"/>
      <c r="AJ107" s="13" t="n"/>
      <c r="AK107" s="13" t="n"/>
      <c r="AL107" s="13" t="n"/>
      <c r="AM107" s="13" t="n"/>
      <c r="AN107" s="13" t="n"/>
      <c r="AO107" s="13" t="n"/>
      <c r="AP107" s="14" t="n"/>
      <c r="AQ107" s="14" t="n"/>
      <c r="AR107" s="14" t="n"/>
      <c r="AS107" s="13" t="n"/>
      <c r="AT107" s="13" t="n"/>
      <c r="AU107" s="10" t="n"/>
      <c r="AV107" s="10" t="n"/>
      <c r="AW107" s="10" t="n"/>
      <c r="AX107" s="10" t="n"/>
      <c r="AY107" s="10" t="n"/>
      <c r="AZ107" s="10" t="n"/>
      <c r="BA107" s="10" t="n"/>
      <c r="BB107" s="10" t="n"/>
      <c r="BC107" s="10" t="n"/>
      <c r="BD107" s="11" t="n"/>
      <c r="BE107" s="10" t="n"/>
      <c r="BF107" s="10" t="n"/>
      <c r="BG107" s="10" t="n"/>
      <c r="BH107" s="10" t="n"/>
      <c r="BI107" s="10" t="n"/>
      <c r="BJ107" s="10" t="n"/>
      <c r="BK107" s="10" t="n"/>
      <c r="BL107" s="10" t="n"/>
      <c r="BM107" s="10" t="n"/>
    </row>
    <row r="108" ht="15.75" customHeight="1" s="218">
      <c r="A108" s="10" t="n"/>
      <c r="B108" s="10" t="n"/>
      <c r="C108" s="10" t="n"/>
      <c r="D108" s="10" t="n"/>
      <c r="E108" s="10" t="n"/>
      <c r="F108" s="10" t="n"/>
      <c r="G108" s="11" t="n"/>
      <c r="H108" s="10" t="n"/>
      <c r="I108" s="10" t="n"/>
      <c r="J108" s="10" t="n"/>
      <c r="K108" s="10" t="n"/>
      <c r="L108" s="10" t="n"/>
      <c r="M108" s="13" t="n"/>
      <c r="N108" s="13" t="n"/>
      <c r="O108" s="13" t="n"/>
      <c r="P108" s="13" t="n"/>
      <c r="Q108" s="10" t="n"/>
      <c r="R108" s="10" t="n"/>
      <c r="S108" s="10" t="n"/>
      <c r="T108" s="10" t="n"/>
      <c r="U108" s="10" t="n"/>
      <c r="V108" s="10" t="n"/>
      <c r="W108" s="10" t="n"/>
      <c r="X108" s="10" t="n"/>
      <c r="Y108" s="11" t="n"/>
      <c r="Z108" s="11" t="n"/>
      <c r="AA108" s="11" t="n"/>
      <c r="AB108" s="11" t="n"/>
      <c r="AC108" s="11" t="n"/>
      <c r="AD108" s="11" t="n"/>
      <c r="AE108" s="10" t="n"/>
      <c r="AF108" s="10" t="n"/>
      <c r="AG108" s="10" t="n"/>
      <c r="AH108" s="10" t="n"/>
      <c r="AI108" s="13" t="n"/>
      <c r="AJ108" s="13" t="n"/>
      <c r="AK108" s="13" t="n"/>
      <c r="AL108" s="13" t="n"/>
      <c r="AM108" s="13" t="n"/>
      <c r="AN108" s="13" t="n"/>
      <c r="AO108" s="13" t="n"/>
      <c r="AP108" s="14" t="n"/>
      <c r="AQ108" s="14" t="n"/>
      <c r="AR108" s="14" t="n"/>
      <c r="AS108" s="13" t="n"/>
      <c r="AT108" s="13" t="n"/>
      <c r="AU108" s="10" t="n"/>
      <c r="AV108" s="10" t="n"/>
      <c r="AW108" s="10" t="n"/>
      <c r="AX108" s="10" t="n"/>
      <c r="AY108" s="10" t="n"/>
      <c r="AZ108" s="10" t="n"/>
      <c r="BA108" s="10" t="n"/>
      <c r="BB108" s="10" t="n"/>
      <c r="BC108" s="10" t="n"/>
      <c r="BD108" s="11" t="n"/>
      <c r="BE108" s="10" t="n"/>
      <c r="BF108" s="10" t="n"/>
      <c r="BG108" s="10" t="n"/>
      <c r="BH108" s="10" t="n"/>
      <c r="BI108" s="10" t="n"/>
      <c r="BJ108" s="10" t="n"/>
      <c r="BK108" s="10" t="n"/>
      <c r="BL108" s="10" t="n"/>
      <c r="BM108" s="10" t="n"/>
    </row>
    <row r="109" ht="15.75" customHeight="1" s="218">
      <c r="A109" s="10" t="n"/>
      <c r="B109" s="10" t="n"/>
      <c r="C109" s="10" t="n"/>
      <c r="D109" s="10" t="n"/>
      <c r="E109" s="10" t="n"/>
      <c r="F109" s="10" t="n"/>
      <c r="G109" s="11" t="n"/>
      <c r="H109" s="10" t="n"/>
      <c r="I109" s="10" t="n"/>
      <c r="J109" s="10" t="n"/>
      <c r="K109" s="10" t="n"/>
      <c r="L109" s="10" t="n"/>
      <c r="M109" s="13" t="n"/>
      <c r="N109" s="13" t="n"/>
      <c r="O109" s="13" t="n"/>
      <c r="P109" s="13" t="n"/>
      <c r="Q109" s="10" t="n"/>
      <c r="R109" s="10" t="n"/>
      <c r="S109" s="10" t="n"/>
      <c r="T109" s="10" t="n"/>
      <c r="U109" s="10" t="n"/>
      <c r="V109" s="10" t="n"/>
      <c r="W109" s="10" t="n"/>
      <c r="X109" s="10" t="n"/>
      <c r="Y109" s="11" t="n"/>
      <c r="Z109" s="11" t="n"/>
      <c r="AA109" s="11" t="n"/>
      <c r="AB109" s="11" t="n"/>
      <c r="AC109" s="11" t="n"/>
      <c r="AD109" s="11" t="n"/>
      <c r="AE109" s="10" t="n"/>
      <c r="AF109" s="10" t="n"/>
      <c r="AG109" s="10" t="n"/>
      <c r="AH109" s="10" t="n"/>
      <c r="AI109" s="13" t="n"/>
      <c r="AJ109" s="13" t="n"/>
      <c r="AK109" s="13" t="n"/>
      <c r="AL109" s="13" t="n"/>
      <c r="AM109" s="13" t="n"/>
      <c r="AN109" s="13" t="n"/>
      <c r="AO109" s="13" t="n"/>
      <c r="AP109" s="14" t="n"/>
      <c r="AQ109" s="14" t="n"/>
      <c r="AR109" s="14" t="n"/>
      <c r="AS109" s="13" t="n"/>
      <c r="AT109" s="13" t="n"/>
      <c r="AU109" s="10" t="n"/>
      <c r="AV109" s="10" t="n"/>
      <c r="AW109" s="10" t="n"/>
      <c r="AX109" s="10" t="n"/>
      <c r="AY109" s="10" t="n"/>
      <c r="AZ109" s="10" t="n"/>
      <c r="BA109" s="10" t="n"/>
      <c r="BB109" s="10" t="n"/>
      <c r="BC109" s="10" t="n"/>
      <c r="BD109" s="11" t="n"/>
      <c r="BE109" s="10" t="n"/>
      <c r="BF109" s="10" t="n"/>
      <c r="BG109" s="10" t="n"/>
      <c r="BH109" s="10" t="n"/>
      <c r="BI109" s="10" t="n"/>
      <c r="BJ109" s="10" t="n"/>
      <c r="BK109" s="10" t="n"/>
      <c r="BL109" s="10" t="n"/>
      <c r="BM109" s="10" t="n"/>
    </row>
    <row r="110" ht="15.75" customHeight="1" s="218">
      <c r="A110" s="10" t="n"/>
      <c r="B110" s="10" t="n"/>
      <c r="C110" s="10" t="n"/>
      <c r="D110" s="10" t="n"/>
      <c r="E110" s="10" t="n"/>
      <c r="F110" s="10" t="n"/>
      <c r="G110" s="11" t="n"/>
      <c r="H110" s="10" t="n"/>
      <c r="I110" s="10" t="n"/>
      <c r="J110" s="10" t="n"/>
      <c r="K110" s="10" t="n"/>
      <c r="L110" s="10" t="n"/>
      <c r="M110" s="13" t="n"/>
      <c r="N110" s="13" t="n"/>
      <c r="O110" s="13" t="n"/>
      <c r="P110" s="13" t="n"/>
      <c r="Q110" s="10" t="n"/>
      <c r="R110" s="10" t="n"/>
      <c r="S110" s="10" t="n"/>
      <c r="T110" s="10" t="n"/>
      <c r="U110" s="10" t="n"/>
      <c r="V110" s="10" t="n"/>
      <c r="W110" s="10" t="n"/>
      <c r="X110" s="10" t="n"/>
      <c r="Y110" s="11" t="n"/>
      <c r="Z110" s="11" t="n"/>
      <c r="AA110" s="11" t="n"/>
      <c r="AB110" s="11" t="n"/>
      <c r="AC110" s="11" t="n"/>
      <c r="AD110" s="11" t="n"/>
      <c r="AE110" s="10" t="n"/>
      <c r="AF110" s="10" t="n"/>
      <c r="AG110" s="10" t="n"/>
      <c r="AH110" s="10" t="n"/>
      <c r="AI110" s="13" t="n"/>
      <c r="AJ110" s="13" t="n"/>
      <c r="AK110" s="13" t="n"/>
      <c r="AL110" s="13" t="n"/>
      <c r="AM110" s="13" t="n"/>
      <c r="AN110" s="13" t="n"/>
      <c r="AO110" s="13" t="n"/>
      <c r="AP110" s="14" t="n"/>
      <c r="AQ110" s="14" t="n"/>
      <c r="AR110" s="14" t="n"/>
      <c r="AS110" s="13" t="n"/>
      <c r="AT110" s="13" t="n"/>
      <c r="AU110" s="10" t="n"/>
      <c r="AV110" s="10" t="n"/>
      <c r="AW110" s="10" t="n"/>
      <c r="AX110" s="10" t="n"/>
      <c r="AY110" s="10" t="n"/>
      <c r="AZ110" s="10" t="n"/>
      <c r="BA110" s="10" t="n"/>
      <c r="BB110" s="10" t="n"/>
      <c r="BC110" s="10" t="n"/>
      <c r="BD110" s="11" t="n"/>
      <c r="BE110" s="10" t="n"/>
      <c r="BF110" s="10" t="n"/>
      <c r="BG110" s="10" t="n"/>
      <c r="BH110" s="10" t="n"/>
      <c r="BI110" s="10" t="n"/>
      <c r="BJ110" s="10" t="n"/>
      <c r="BK110" s="10" t="n"/>
      <c r="BL110" s="10" t="n"/>
      <c r="BM110" s="10" t="n"/>
    </row>
    <row r="111" ht="15.75" customHeight="1" s="218">
      <c r="A111" s="10" t="n"/>
      <c r="B111" s="10" t="n"/>
      <c r="C111" s="10" t="n"/>
      <c r="D111" s="10" t="n"/>
      <c r="E111" s="10" t="n"/>
      <c r="F111" s="10" t="n"/>
      <c r="G111" s="11" t="n"/>
      <c r="H111" s="10" t="n"/>
      <c r="I111" s="10" t="n"/>
      <c r="J111" s="10" t="n"/>
      <c r="K111" s="10" t="n"/>
      <c r="L111" s="10" t="n"/>
      <c r="M111" s="13" t="n"/>
      <c r="N111" s="13" t="n"/>
      <c r="O111" s="13" t="n"/>
      <c r="P111" s="13" t="n"/>
      <c r="Q111" s="10" t="n"/>
      <c r="R111" s="10" t="n"/>
      <c r="S111" s="10" t="n"/>
      <c r="T111" s="10" t="n"/>
      <c r="U111" s="10" t="n"/>
      <c r="V111" s="10" t="n"/>
      <c r="W111" s="10" t="n"/>
      <c r="X111" s="10" t="n"/>
      <c r="Y111" s="11" t="n"/>
      <c r="Z111" s="11" t="n"/>
      <c r="AA111" s="11" t="n"/>
      <c r="AB111" s="11" t="n"/>
      <c r="AC111" s="11" t="n"/>
      <c r="AD111" s="11" t="n"/>
      <c r="AE111" s="10" t="n"/>
      <c r="AF111" s="10" t="n"/>
      <c r="AG111" s="10" t="n"/>
      <c r="AH111" s="10" t="n"/>
      <c r="AI111" s="13" t="n"/>
      <c r="AJ111" s="13" t="n"/>
      <c r="AK111" s="13" t="n"/>
      <c r="AL111" s="13" t="n"/>
      <c r="AM111" s="13" t="n"/>
      <c r="AN111" s="13" t="n"/>
      <c r="AO111" s="13" t="n"/>
      <c r="AP111" s="14" t="n"/>
      <c r="AQ111" s="14" t="n"/>
      <c r="AR111" s="14" t="n"/>
      <c r="AS111" s="13" t="n"/>
      <c r="AT111" s="13" t="n"/>
      <c r="AU111" s="10" t="n"/>
      <c r="AV111" s="10" t="n"/>
      <c r="AW111" s="10" t="n"/>
      <c r="AX111" s="10" t="n"/>
      <c r="AY111" s="10" t="n"/>
      <c r="AZ111" s="10" t="n"/>
      <c r="BA111" s="10" t="n"/>
      <c r="BB111" s="10" t="n"/>
      <c r="BC111" s="10" t="n"/>
      <c r="BD111" s="11" t="n"/>
      <c r="BE111" s="10" t="n"/>
      <c r="BF111" s="10" t="n"/>
      <c r="BG111" s="10" t="n"/>
      <c r="BH111" s="10" t="n"/>
      <c r="BI111" s="10" t="n"/>
      <c r="BJ111" s="10" t="n"/>
      <c r="BK111" s="10" t="n"/>
      <c r="BL111" s="10" t="n"/>
      <c r="BM111" s="10" t="n"/>
    </row>
    <row r="112" ht="15.75" customHeight="1" s="218">
      <c r="A112" s="10" t="n"/>
      <c r="B112" s="10" t="n"/>
      <c r="C112" s="10" t="n"/>
      <c r="D112" s="10" t="n"/>
      <c r="E112" s="10" t="n"/>
      <c r="F112" s="10" t="n"/>
      <c r="G112" s="11" t="n"/>
      <c r="H112" s="10" t="n"/>
      <c r="I112" s="10" t="n"/>
      <c r="J112" s="10" t="n"/>
      <c r="K112" s="10" t="n"/>
      <c r="L112" s="10" t="n"/>
      <c r="M112" s="13" t="n"/>
      <c r="N112" s="13" t="n"/>
      <c r="O112" s="13" t="n"/>
      <c r="P112" s="13" t="n"/>
      <c r="Q112" s="10" t="n"/>
      <c r="R112" s="10" t="n"/>
      <c r="S112" s="10" t="n"/>
      <c r="T112" s="10" t="n"/>
      <c r="U112" s="10" t="n"/>
      <c r="V112" s="10" t="n"/>
      <c r="W112" s="10" t="n"/>
      <c r="X112" s="10" t="n"/>
      <c r="Y112" s="11" t="n"/>
      <c r="Z112" s="11" t="n"/>
      <c r="AA112" s="11" t="n"/>
      <c r="AB112" s="11" t="n"/>
      <c r="AC112" s="11" t="n"/>
      <c r="AD112" s="11" t="n"/>
      <c r="AE112" s="10" t="n"/>
      <c r="AF112" s="10" t="n"/>
      <c r="AG112" s="10" t="n"/>
      <c r="AH112" s="10" t="n"/>
      <c r="AI112" s="13" t="n"/>
      <c r="AJ112" s="13" t="n"/>
      <c r="AK112" s="13" t="n"/>
      <c r="AL112" s="13" t="n"/>
      <c r="AM112" s="13" t="n"/>
      <c r="AN112" s="13" t="n"/>
      <c r="AO112" s="13" t="n"/>
      <c r="AP112" s="14" t="n"/>
      <c r="AQ112" s="14" t="n"/>
      <c r="AR112" s="14" t="n"/>
      <c r="AS112" s="13" t="n"/>
      <c r="AT112" s="13" t="n"/>
      <c r="AU112" s="10" t="n"/>
      <c r="AV112" s="10" t="n"/>
      <c r="AW112" s="10" t="n"/>
      <c r="AX112" s="10" t="n"/>
      <c r="AY112" s="10" t="n"/>
      <c r="AZ112" s="10" t="n"/>
      <c r="BA112" s="10" t="n"/>
      <c r="BB112" s="10" t="n"/>
      <c r="BC112" s="10" t="n"/>
      <c r="BD112" s="11" t="n"/>
      <c r="BE112" s="10" t="n"/>
      <c r="BF112" s="10" t="n"/>
      <c r="BG112" s="10" t="n"/>
      <c r="BH112" s="10" t="n"/>
      <c r="BI112" s="10" t="n"/>
      <c r="BJ112" s="10" t="n"/>
      <c r="BK112" s="10" t="n"/>
      <c r="BL112" s="10" t="n"/>
      <c r="BM112" s="10" t="n"/>
    </row>
    <row r="113" ht="15.75" customHeight="1" s="218">
      <c r="A113" s="10" t="n"/>
      <c r="B113" s="10" t="n"/>
      <c r="C113" s="10" t="n"/>
      <c r="D113" s="10" t="n"/>
      <c r="E113" s="10" t="n"/>
      <c r="F113" s="10" t="n"/>
      <c r="G113" s="11" t="n"/>
      <c r="H113" s="10" t="n"/>
      <c r="I113" s="10" t="n"/>
      <c r="J113" s="10" t="n"/>
      <c r="K113" s="10" t="n"/>
      <c r="L113" s="10" t="n"/>
      <c r="M113" s="13" t="n"/>
      <c r="N113" s="13" t="n"/>
      <c r="O113" s="13" t="n"/>
      <c r="P113" s="13" t="n"/>
      <c r="Q113" s="10" t="n"/>
      <c r="R113" s="10" t="n"/>
      <c r="S113" s="10" t="n"/>
      <c r="T113" s="10" t="n"/>
      <c r="U113" s="10" t="n"/>
      <c r="V113" s="10" t="n"/>
      <c r="W113" s="10" t="n"/>
      <c r="X113" s="10" t="n"/>
      <c r="Y113" s="11" t="n"/>
      <c r="Z113" s="11" t="n"/>
      <c r="AA113" s="11" t="n"/>
      <c r="AB113" s="11" t="n"/>
      <c r="AC113" s="11" t="n"/>
      <c r="AD113" s="11" t="n"/>
      <c r="AE113" s="10" t="n"/>
      <c r="AF113" s="10" t="n"/>
      <c r="AG113" s="10" t="n"/>
      <c r="AH113" s="10" t="n"/>
      <c r="AI113" s="13" t="n"/>
      <c r="AJ113" s="13" t="n"/>
      <c r="AK113" s="13" t="n"/>
      <c r="AL113" s="13" t="n"/>
      <c r="AM113" s="13" t="n"/>
      <c r="AN113" s="13" t="n"/>
      <c r="AO113" s="13" t="n"/>
      <c r="AP113" s="14" t="n"/>
      <c r="AQ113" s="14" t="n"/>
      <c r="AR113" s="14" t="n"/>
      <c r="AS113" s="13" t="n"/>
      <c r="AT113" s="13" t="n"/>
      <c r="AU113" s="10" t="n"/>
      <c r="AV113" s="10" t="n"/>
      <c r="AW113" s="10" t="n"/>
      <c r="AX113" s="10" t="n"/>
      <c r="AY113" s="10" t="n"/>
      <c r="AZ113" s="10" t="n"/>
      <c r="BA113" s="10" t="n"/>
      <c r="BB113" s="10" t="n"/>
      <c r="BC113" s="10" t="n"/>
      <c r="BD113" s="11" t="n"/>
      <c r="BE113" s="10" t="n"/>
      <c r="BF113" s="10" t="n"/>
      <c r="BG113" s="10" t="n"/>
      <c r="BH113" s="10" t="n"/>
      <c r="BI113" s="10" t="n"/>
      <c r="BJ113" s="10" t="n"/>
      <c r="BK113" s="10" t="n"/>
      <c r="BL113" s="10" t="n"/>
      <c r="BM113" s="10" t="n"/>
    </row>
    <row r="114" ht="15.75" customHeight="1" s="218">
      <c r="A114" s="10" t="n"/>
      <c r="B114" s="10" t="n"/>
      <c r="C114" s="10" t="n"/>
      <c r="D114" s="10" t="n"/>
      <c r="E114" s="10" t="n"/>
      <c r="F114" s="10" t="n"/>
      <c r="G114" s="11" t="n"/>
      <c r="H114" s="10" t="n"/>
      <c r="I114" s="10" t="n"/>
      <c r="J114" s="10" t="n"/>
      <c r="K114" s="10" t="n"/>
      <c r="L114" s="10" t="n"/>
      <c r="M114" s="13" t="n"/>
      <c r="N114" s="13" t="n"/>
      <c r="O114" s="13" t="n"/>
      <c r="P114" s="13" t="n"/>
      <c r="Q114" s="10" t="n"/>
      <c r="R114" s="10" t="n"/>
      <c r="S114" s="10" t="n"/>
      <c r="T114" s="10" t="n"/>
      <c r="U114" s="10" t="n"/>
      <c r="V114" s="10" t="n"/>
      <c r="W114" s="10" t="n"/>
      <c r="X114" s="10" t="n"/>
      <c r="Y114" s="11" t="n"/>
      <c r="Z114" s="11" t="n"/>
      <c r="AA114" s="11" t="n"/>
      <c r="AB114" s="11" t="n"/>
      <c r="AC114" s="11" t="n"/>
      <c r="AD114" s="11" t="n"/>
      <c r="AE114" s="10" t="n"/>
      <c r="AF114" s="10" t="n"/>
      <c r="AG114" s="10" t="n"/>
      <c r="AH114" s="10" t="n"/>
      <c r="AI114" s="13" t="n"/>
      <c r="AJ114" s="13" t="n"/>
      <c r="AK114" s="13" t="n"/>
      <c r="AL114" s="13" t="n"/>
      <c r="AM114" s="13" t="n"/>
      <c r="AN114" s="13" t="n"/>
      <c r="AO114" s="13" t="n"/>
      <c r="AP114" s="14" t="n"/>
      <c r="AQ114" s="14" t="n"/>
      <c r="AR114" s="14" t="n"/>
      <c r="AS114" s="13" t="n"/>
      <c r="AT114" s="13" t="n"/>
      <c r="AU114" s="10" t="n"/>
      <c r="AV114" s="10" t="n"/>
      <c r="AW114" s="10" t="n"/>
      <c r="AX114" s="10" t="n"/>
      <c r="AY114" s="10" t="n"/>
      <c r="AZ114" s="10" t="n"/>
      <c r="BA114" s="10" t="n"/>
      <c r="BB114" s="10" t="n"/>
      <c r="BC114" s="10" t="n"/>
      <c r="BD114" s="11" t="n"/>
      <c r="BE114" s="10" t="n"/>
      <c r="BF114" s="10" t="n"/>
      <c r="BG114" s="10" t="n"/>
      <c r="BH114" s="10" t="n"/>
      <c r="BI114" s="10" t="n"/>
      <c r="BJ114" s="10" t="n"/>
      <c r="BK114" s="10" t="n"/>
      <c r="BL114" s="10" t="n"/>
      <c r="BM114" s="10" t="n"/>
    </row>
    <row r="115" ht="15.75" customHeight="1" s="218">
      <c r="A115" s="10" t="n"/>
      <c r="B115" s="10" t="n"/>
      <c r="C115" s="10" t="n"/>
      <c r="D115" s="10" t="n"/>
      <c r="E115" s="10" t="n"/>
      <c r="F115" s="10" t="n"/>
      <c r="G115" s="11" t="n"/>
      <c r="H115" s="10" t="n"/>
      <c r="I115" s="10" t="n"/>
      <c r="J115" s="10" t="n"/>
      <c r="K115" s="10" t="n"/>
      <c r="L115" s="10" t="n"/>
      <c r="M115" s="13" t="n"/>
      <c r="N115" s="13" t="n"/>
      <c r="O115" s="13" t="n"/>
      <c r="P115" s="13" t="n"/>
      <c r="Q115" s="10" t="n"/>
      <c r="R115" s="10" t="n"/>
      <c r="S115" s="10" t="n"/>
      <c r="T115" s="10" t="n"/>
      <c r="U115" s="10" t="n"/>
      <c r="V115" s="10" t="n"/>
      <c r="W115" s="10" t="n"/>
      <c r="X115" s="10" t="n"/>
      <c r="Y115" s="11" t="n"/>
      <c r="Z115" s="11" t="n"/>
      <c r="AA115" s="11" t="n"/>
      <c r="AB115" s="11" t="n"/>
      <c r="AC115" s="11" t="n"/>
      <c r="AD115" s="11" t="n"/>
      <c r="AE115" s="10" t="n"/>
      <c r="AF115" s="10" t="n"/>
      <c r="AG115" s="10" t="n"/>
      <c r="AH115" s="10" t="n"/>
      <c r="AI115" s="13" t="n"/>
      <c r="AJ115" s="13" t="n"/>
      <c r="AK115" s="13" t="n"/>
      <c r="AL115" s="13" t="n"/>
      <c r="AM115" s="13" t="n"/>
      <c r="AN115" s="13" t="n"/>
      <c r="AO115" s="13" t="n"/>
      <c r="AP115" s="14" t="n"/>
      <c r="AQ115" s="14" t="n"/>
      <c r="AR115" s="14" t="n"/>
      <c r="AS115" s="13" t="n"/>
      <c r="AT115" s="13" t="n"/>
      <c r="AU115" s="10" t="n"/>
      <c r="AV115" s="10" t="n"/>
      <c r="AW115" s="10" t="n"/>
      <c r="AX115" s="10" t="n"/>
      <c r="AY115" s="10" t="n"/>
      <c r="AZ115" s="10" t="n"/>
      <c r="BA115" s="10" t="n"/>
      <c r="BB115" s="10" t="n"/>
      <c r="BC115" s="10" t="n"/>
      <c r="BD115" s="11" t="n"/>
      <c r="BE115" s="10" t="n"/>
      <c r="BF115" s="10" t="n"/>
      <c r="BG115" s="10" t="n"/>
      <c r="BH115" s="10" t="n"/>
      <c r="BI115" s="10" t="n"/>
      <c r="BJ115" s="10" t="n"/>
      <c r="BK115" s="10" t="n"/>
      <c r="BL115" s="10" t="n"/>
      <c r="BM115" s="10" t="n"/>
    </row>
    <row r="116" ht="15.75" customHeight="1" s="218">
      <c r="A116" s="10" t="n"/>
      <c r="B116" s="10" t="n"/>
      <c r="C116" s="10" t="n"/>
      <c r="D116" s="10" t="n"/>
      <c r="E116" s="10" t="n"/>
      <c r="F116" s="10" t="n"/>
      <c r="G116" s="11" t="n"/>
      <c r="H116" s="10" t="n"/>
      <c r="I116" s="10" t="n"/>
      <c r="J116" s="10" t="n"/>
      <c r="K116" s="10" t="n"/>
      <c r="L116" s="10" t="n"/>
      <c r="M116" s="13" t="n"/>
      <c r="N116" s="13" t="n"/>
      <c r="O116" s="13" t="n"/>
      <c r="P116" s="13" t="n"/>
      <c r="Q116" s="10" t="n"/>
      <c r="R116" s="10" t="n"/>
      <c r="S116" s="10" t="n"/>
      <c r="T116" s="10" t="n"/>
      <c r="U116" s="10" t="n"/>
      <c r="V116" s="10" t="n"/>
      <c r="W116" s="10" t="n"/>
      <c r="X116" s="10" t="n"/>
      <c r="Y116" s="11" t="n"/>
      <c r="Z116" s="11" t="n"/>
      <c r="AA116" s="11" t="n"/>
      <c r="AB116" s="11" t="n"/>
      <c r="AC116" s="11" t="n"/>
      <c r="AD116" s="11" t="n"/>
      <c r="AE116" s="10" t="n"/>
      <c r="AF116" s="10" t="n"/>
      <c r="AG116" s="10" t="n"/>
      <c r="AH116" s="10" t="n"/>
      <c r="AI116" s="13" t="n"/>
      <c r="AJ116" s="13" t="n"/>
      <c r="AK116" s="13" t="n"/>
      <c r="AL116" s="13" t="n"/>
      <c r="AM116" s="13" t="n"/>
      <c r="AN116" s="13" t="n"/>
      <c r="AO116" s="13" t="n"/>
      <c r="AP116" s="14" t="n"/>
      <c r="AQ116" s="14" t="n"/>
      <c r="AR116" s="14" t="n"/>
      <c r="AS116" s="13" t="n"/>
      <c r="AT116" s="13" t="n"/>
      <c r="AU116" s="10" t="n"/>
      <c r="AV116" s="10" t="n"/>
      <c r="AW116" s="10" t="n"/>
      <c r="AX116" s="10" t="n"/>
      <c r="AY116" s="10" t="n"/>
      <c r="AZ116" s="10" t="n"/>
      <c r="BA116" s="10" t="n"/>
      <c r="BB116" s="10" t="n"/>
      <c r="BC116" s="10" t="n"/>
      <c r="BD116" s="11" t="n"/>
      <c r="BE116" s="10" t="n"/>
      <c r="BF116" s="10" t="n"/>
      <c r="BG116" s="10" t="n"/>
      <c r="BH116" s="10" t="n"/>
      <c r="BI116" s="10" t="n"/>
      <c r="BJ116" s="10" t="n"/>
      <c r="BK116" s="10" t="n"/>
      <c r="BL116" s="10" t="n"/>
      <c r="BM116" s="10" t="n"/>
    </row>
    <row r="117" ht="15.75" customHeight="1" s="218">
      <c r="A117" s="10" t="n"/>
      <c r="B117" s="10" t="n"/>
      <c r="C117" s="10" t="n"/>
      <c r="D117" s="10" t="n"/>
      <c r="E117" s="10" t="n"/>
      <c r="F117" s="10" t="n"/>
      <c r="G117" s="11" t="n"/>
      <c r="H117" s="10" t="n"/>
      <c r="I117" s="10" t="n"/>
      <c r="J117" s="10" t="n"/>
      <c r="K117" s="10" t="n"/>
      <c r="L117" s="10" t="n"/>
      <c r="M117" s="13" t="n"/>
      <c r="N117" s="13" t="n"/>
      <c r="O117" s="13" t="n"/>
      <c r="P117" s="13" t="n"/>
      <c r="Q117" s="10" t="n"/>
      <c r="R117" s="10" t="n"/>
      <c r="S117" s="10" t="n"/>
      <c r="T117" s="10" t="n"/>
      <c r="U117" s="10" t="n"/>
      <c r="V117" s="10" t="n"/>
      <c r="W117" s="10" t="n"/>
      <c r="X117" s="10" t="n"/>
      <c r="Y117" s="11" t="n"/>
      <c r="Z117" s="11" t="n"/>
      <c r="AA117" s="11" t="n"/>
      <c r="AB117" s="11" t="n"/>
      <c r="AC117" s="11" t="n"/>
      <c r="AD117" s="11" t="n"/>
      <c r="AE117" s="10" t="n"/>
      <c r="AF117" s="10" t="n"/>
      <c r="AG117" s="10" t="n"/>
      <c r="AH117" s="10" t="n"/>
      <c r="AI117" s="13" t="n"/>
      <c r="AJ117" s="13" t="n"/>
      <c r="AK117" s="13" t="n"/>
      <c r="AL117" s="13" t="n"/>
      <c r="AM117" s="13" t="n"/>
      <c r="AN117" s="13" t="n"/>
      <c r="AO117" s="13" t="n"/>
      <c r="AP117" s="14" t="n"/>
      <c r="AQ117" s="14" t="n"/>
      <c r="AR117" s="14" t="n"/>
      <c r="AS117" s="13" t="n"/>
      <c r="AT117" s="13" t="n"/>
      <c r="AU117" s="10" t="n"/>
      <c r="AV117" s="10" t="n"/>
      <c r="AW117" s="10" t="n"/>
      <c r="AX117" s="10" t="n"/>
      <c r="AY117" s="10" t="n"/>
      <c r="AZ117" s="10" t="n"/>
      <c r="BA117" s="10" t="n"/>
      <c r="BB117" s="10" t="n"/>
      <c r="BC117" s="10" t="n"/>
      <c r="BD117" s="11" t="n"/>
      <c r="BE117" s="10" t="n"/>
      <c r="BF117" s="10" t="n"/>
      <c r="BG117" s="10" t="n"/>
      <c r="BH117" s="10" t="n"/>
      <c r="BI117" s="10" t="n"/>
      <c r="BJ117" s="10" t="n"/>
      <c r="BK117" s="10" t="n"/>
      <c r="BL117" s="10" t="n"/>
      <c r="BM117" s="10" t="n"/>
    </row>
    <row r="118" ht="15.75" customHeight="1" s="218">
      <c r="A118" s="10" t="n"/>
      <c r="B118" s="10" t="n"/>
      <c r="C118" s="10" t="n"/>
      <c r="D118" s="10" t="n"/>
      <c r="E118" s="10" t="n"/>
      <c r="F118" s="10" t="n"/>
      <c r="G118" s="11" t="n"/>
      <c r="H118" s="10" t="n"/>
      <c r="I118" s="10" t="n"/>
      <c r="J118" s="10" t="n"/>
      <c r="K118" s="10" t="n"/>
      <c r="L118" s="10" t="n"/>
      <c r="M118" s="13" t="n"/>
      <c r="N118" s="13" t="n"/>
      <c r="O118" s="13" t="n"/>
      <c r="P118" s="13" t="n"/>
      <c r="Q118" s="10" t="n"/>
      <c r="R118" s="10" t="n"/>
      <c r="S118" s="10" t="n"/>
      <c r="T118" s="10" t="n"/>
      <c r="U118" s="10" t="n"/>
      <c r="V118" s="10" t="n"/>
      <c r="W118" s="10" t="n"/>
      <c r="X118" s="10" t="n"/>
      <c r="Y118" s="11" t="n"/>
      <c r="Z118" s="11" t="n"/>
      <c r="AA118" s="11" t="n"/>
      <c r="AB118" s="11" t="n"/>
      <c r="AC118" s="11" t="n"/>
      <c r="AD118" s="11" t="n"/>
      <c r="AE118" s="10" t="n"/>
      <c r="AF118" s="10" t="n"/>
      <c r="AG118" s="10" t="n"/>
      <c r="AH118" s="10" t="n"/>
      <c r="AI118" s="13" t="n"/>
      <c r="AJ118" s="13" t="n"/>
      <c r="AK118" s="13" t="n"/>
      <c r="AL118" s="13" t="n"/>
      <c r="AM118" s="13" t="n"/>
      <c r="AN118" s="13" t="n"/>
      <c r="AO118" s="13" t="n"/>
      <c r="AP118" s="14" t="n"/>
      <c r="AQ118" s="14" t="n"/>
      <c r="AR118" s="14" t="n"/>
      <c r="AS118" s="13" t="n"/>
      <c r="AT118" s="13" t="n"/>
      <c r="AU118" s="10" t="n"/>
      <c r="AV118" s="10" t="n"/>
      <c r="AW118" s="10" t="n"/>
      <c r="AX118" s="10" t="n"/>
      <c r="AY118" s="10" t="n"/>
      <c r="AZ118" s="10" t="n"/>
      <c r="BA118" s="10" t="n"/>
      <c r="BB118" s="10" t="n"/>
      <c r="BC118" s="10" t="n"/>
      <c r="BD118" s="11" t="n"/>
      <c r="BE118" s="10" t="n"/>
      <c r="BF118" s="10" t="n"/>
      <c r="BG118" s="10" t="n"/>
      <c r="BH118" s="10" t="n"/>
      <c r="BI118" s="10" t="n"/>
      <c r="BJ118" s="10" t="n"/>
      <c r="BK118" s="10" t="n"/>
      <c r="BL118" s="10" t="n"/>
      <c r="BM118" s="10" t="n"/>
    </row>
    <row r="119" ht="15.75" customHeight="1" s="218">
      <c r="A119" s="10" t="n"/>
      <c r="B119" s="10" t="n"/>
      <c r="C119" s="10" t="n"/>
      <c r="D119" s="10" t="n"/>
      <c r="E119" s="10" t="n"/>
      <c r="F119" s="10" t="n"/>
      <c r="G119" s="11" t="n"/>
      <c r="H119" s="10" t="n"/>
      <c r="I119" s="10" t="n"/>
      <c r="J119" s="10" t="n"/>
      <c r="K119" s="10" t="n"/>
      <c r="L119" s="10" t="n"/>
      <c r="M119" s="13" t="n"/>
      <c r="N119" s="13" t="n"/>
      <c r="O119" s="13" t="n"/>
      <c r="P119" s="13" t="n"/>
      <c r="Q119" s="10" t="n"/>
      <c r="R119" s="10" t="n"/>
      <c r="S119" s="10" t="n"/>
      <c r="T119" s="10" t="n"/>
      <c r="U119" s="10" t="n"/>
      <c r="V119" s="10" t="n"/>
      <c r="W119" s="10" t="n"/>
      <c r="X119" s="10" t="n"/>
      <c r="Y119" s="11" t="n"/>
      <c r="Z119" s="11" t="n"/>
      <c r="AA119" s="11" t="n"/>
      <c r="AB119" s="11" t="n"/>
      <c r="AC119" s="11" t="n"/>
      <c r="AD119" s="11" t="n"/>
      <c r="AE119" s="10" t="n"/>
      <c r="AF119" s="10" t="n"/>
      <c r="AG119" s="10" t="n"/>
      <c r="AH119" s="10" t="n"/>
      <c r="AI119" s="13" t="n"/>
      <c r="AJ119" s="13" t="n"/>
      <c r="AK119" s="13" t="n"/>
      <c r="AL119" s="13" t="n"/>
      <c r="AM119" s="13" t="n"/>
      <c r="AN119" s="13" t="n"/>
      <c r="AO119" s="13" t="n"/>
      <c r="AP119" s="14" t="n"/>
      <c r="AQ119" s="14" t="n"/>
      <c r="AR119" s="14" t="n"/>
      <c r="AS119" s="13" t="n"/>
      <c r="AT119" s="13" t="n"/>
      <c r="AU119" s="10" t="n"/>
      <c r="AV119" s="10" t="n"/>
      <c r="AW119" s="10" t="n"/>
      <c r="AX119" s="10" t="n"/>
      <c r="AY119" s="10" t="n"/>
      <c r="AZ119" s="10" t="n"/>
      <c r="BA119" s="10" t="n"/>
      <c r="BB119" s="10" t="n"/>
      <c r="BC119" s="10" t="n"/>
      <c r="BD119" s="11" t="n"/>
      <c r="BE119" s="10" t="n"/>
      <c r="BF119" s="10" t="n"/>
      <c r="BG119" s="10" t="n"/>
      <c r="BH119" s="10" t="n"/>
      <c r="BI119" s="10" t="n"/>
      <c r="BJ119" s="10" t="n"/>
      <c r="BK119" s="10" t="n"/>
      <c r="BL119" s="10" t="n"/>
      <c r="BM119" s="10" t="n"/>
    </row>
    <row r="120" ht="15.75" customHeight="1" s="218">
      <c r="A120" s="10" t="n"/>
      <c r="B120" s="10" t="n"/>
      <c r="C120" s="10" t="n"/>
      <c r="D120" s="10" t="n"/>
      <c r="E120" s="10" t="n"/>
      <c r="F120" s="10" t="n"/>
      <c r="G120" s="11" t="n"/>
      <c r="H120" s="10" t="n"/>
      <c r="I120" s="10" t="n"/>
      <c r="J120" s="10" t="n"/>
      <c r="K120" s="10" t="n"/>
      <c r="L120" s="10" t="n"/>
      <c r="M120" s="13" t="n"/>
      <c r="N120" s="13" t="n"/>
      <c r="O120" s="13" t="n"/>
      <c r="P120" s="13" t="n"/>
      <c r="Q120" s="10" t="n"/>
      <c r="R120" s="10" t="n"/>
      <c r="S120" s="10" t="n"/>
      <c r="T120" s="10" t="n"/>
      <c r="U120" s="10" t="n"/>
      <c r="V120" s="10" t="n"/>
      <c r="W120" s="10" t="n"/>
      <c r="X120" s="10" t="n"/>
      <c r="Y120" s="11" t="n"/>
      <c r="Z120" s="11" t="n"/>
      <c r="AA120" s="11" t="n"/>
      <c r="AB120" s="11" t="n"/>
      <c r="AC120" s="11" t="n"/>
      <c r="AD120" s="11" t="n"/>
      <c r="AE120" s="10" t="n"/>
      <c r="AF120" s="10" t="n"/>
      <c r="AG120" s="10" t="n"/>
      <c r="AH120" s="10" t="n"/>
      <c r="AI120" s="13" t="n"/>
      <c r="AJ120" s="13" t="n"/>
      <c r="AK120" s="13" t="n"/>
      <c r="AL120" s="13" t="n"/>
      <c r="AM120" s="13" t="n"/>
      <c r="AN120" s="13" t="n"/>
      <c r="AO120" s="13" t="n"/>
      <c r="AP120" s="14" t="n"/>
      <c r="AQ120" s="14" t="n"/>
      <c r="AR120" s="14" t="n"/>
      <c r="AS120" s="13" t="n"/>
      <c r="AT120" s="13" t="n"/>
      <c r="AU120" s="10" t="n"/>
      <c r="AV120" s="10" t="n"/>
      <c r="AW120" s="10" t="n"/>
      <c r="AX120" s="10" t="n"/>
      <c r="AY120" s="10" t="n"/>
      <c r="AZ120" s="10" t="n"/>
      <c r="BA120" s="10" t="n"/>
      <c r="BB120" s="10" t="n"/>
      <c r="BC120" s="10" t="n"/>
      <c r="BD120" s="11" t="n"/>
      <c r="BE120" s="10" t="n"/>
      <c r="BF120" s="10" t="n"/>
      <c r="BG120" s="10" t="n"/>
      <c r="BH120" s="10" t="n"/>
      <c r="BI120" s="10" t="n"/>
      <c r="BJ120" s="10" t="n"/>
      <c r="BK120" s="10" t="n"/>
      <c r="BL120" s="10" t="n"/>
      <c r="BM120" s="10" t="n"/>
    </row>
    <row r="121" ht="15.75" customHeight="1" s="218">
      <c r="A121" s="10" t="n"/>
      <c r="B121" s="10" t="n"/>
      <c r="C121" s="10" t="n"/>
      <c r="D121" s="10" t="n"/>
      <c r="E121" s="10" t="n"/>
      <c r="F121" s="10" t="n"/>
      <c r="G121" s="11" t="n"/>
      <c r="H121" s="10" t="n"/>
      <c r="I121" s="10" t="n"/>
      <c r="J121" s="10" t="n"/>
      <c r="K121" s="10" t="n"/>
      <c r="L121" s="10" t="n"/>
      <c r="M121" s="13" t="n"/>
      <c r="N121" s="13" t="n"/>
      <c r="O121" s="13" t="n"/>
      <c r="P121" s="13" t="n"/>
      <c r="Q121" s="10" t="n"/>
      <c r="R121" s="10" t="n"/>
      <c r="S121" s="10" t="n"/>
      <c r="T121" s="10" t="n"/>
      <c r="U121" s="10" t="n"/>
      <c r="V121" s="10" t="n"/>
      <c r="W121" s="10" t="n"/>
      <c r="X121" s="10" t="n"/>
      <c r="Y121" s="11" t="n"/>
      <c r="Z121" s="11" t="n"/>
      <c r="AA121" s="11" t="n"/>
      <c r="AB121" s="11" t="n"/>
      <c r="AC121" s="11" t="n"/>
      <c r="AD121" s="11" t="n"/>
      <c r="AE121" s="10" t="n"/>
      <c r="AF121" s="10" t="n"/>
      <c r="AG121" s="10" t="n"/>
      <c r="AH121" s="10" t="n"/>
      <c r="AI121" s="13" t="n"/>
      <c r="AJ121" s="13" t="n"/>
      <c r="AK121" s="13" t="n"/>
      <c r="AL121" s="13" t="n"/>
      <c r="AM121" s="13" t="n"/>
      <c r="AN121" s="13" t="n"/>
      <c r="AO121" s="13" t="n"/>
      <c r="AP121" s="14" t="n"/>
      <c r="AQ121" s="14" t="n"/>
      <c r="AR121" s="14" t="n"/>
      <c r="AS121" s="13" t="n"/>
      <c r="AT121" s="13" t="n"/>
      <c r="AU121" s="10" t="n"/>
      <c r="AV121" s="10" t="n"/>
      <c r="AW121" s="10" t="n"/>
      <c r="AX121" s="10" t="n"/>
      <c r="AY121" s="10" t="n"/>
      <c r="AZ121" s="10" t="n"/>
      <c r="BA121" s="10" t="n"/>
      <c r="BB121" s="10" t="n"/>
      <c r="BC121" s="10" t="n"/>
      <c r="BD121" s="11" t="n"/>
      <c r="BE121" s="10" t="n"/>
      <c r="BF121" s="10" t="n"/>
      <c r="BG121" s="10" t="n"/>
      <c r="BH121" s="10" t="n"/>
      <c r="BI121" s="10" t="n"/>
      <c r="BJ121" s="10" t="n"/>
      <c r="BK121" s="10" t="n"/>
      <c r="BL121" s="10" t="n"/>
      <c r="BM121" s="10" t="n"/>
    </row>
    <row r="122" ht="15.75" customHeight="1" s="218">
      <c r="A122" s="10" t="n"/>
      <c r="B122" s="10" t="n"/>
      <c r="C122" s="10" t="n"/>
      <c r="D122" s="10" t="n"/>
      <c r="E122" s="10" t="n"/>
      <c r="F122" s="10" t="n"/>
      <c r="G122" s="11" t="n"/>
      <c r="H122" s="10" t="n"/>
      <c r="I122" s="10" t="n"/>
      <c r="J122" s="10" t="n"/>
      <c r="K122" s="10" t="n"/>
      <c r="L122" s="10" t="n"/>
      <c r="M122" s="13" t="n"/>
      <c r="N122" s="13" t="n"/>
      <c r="O122" s="13" t="n"/>
      <c r="P122" s="13" t="n"/>
      <c r="Q122" s="10" t="n"/>
      <c r="R122" s="10" t="n"/>
      <c r="S122" s="10" t="n"/>
      <c r="T122" s="10" t="n"/>
      <c r="U122" s="10" t="n"/>
      <c r="V122" s="10" t="n"/>
      <c r="W122" s="10" t="n"/>
      <c r="X122" s="10" t="n"/>
      <c r="Y122" s="11" t="n"/>
      <c r="Z122" s="11" t="n"/>
      <c r="AA122" s="11" t="n"/>
      <c r="AB122" s="11" t="n"/>
      <c r="AC122" s="11" t="n"/>
      <c r="AD122" s="11" t="n"/>
      <c r="AE122" s="10" t="n"/>
      <c r="AF122" s="10" t="n"/>
      <c r="AG122" s="10" t="n"/>
      <c r="AH122" s="10" t="n"/>
      <c r="AI122" s="13" t="n"/>
      <c r="AJ122" s="13" t="n"/>
      <c r="AK122" s="13" t="n"/>
      <c r="AL122" s="13" t="n"/>
      <c r="AM122" s="13" t="n"/>
      <c r="AN122" s="13" t="n"/>
      <c r="AO122" s="13" t="n"/>
      <c r="AP122" s="14" t="n"/>
      <c r="AQ122" s="14" t="n"/>
      <c r="AR122" s="14" t="n"/>
      <c r="AS122" s="13" t="n"/>
      <c r="AT122" s="13" t="n"/>
      <c r="AU122" s="10" t="n"/>
      <c r="AV122" s="10" t="n"/>
      <c r="AW122" s="10" t="n"/>
      <c r="AX122" s="10" t="n"/>
      <c r="AY122" s="10" t="n"/>
      <c r="AZ122" s="10" t="n"/>
      <c r="BA122" s="10" t="n"/>
      <c r="BB122" s="10" t="n"/>
      <c r="BC122" s="10" t="n"/>
      <c r="BD122" s="11" t="n"/>
      <c r="BE122" s="10" t="n"/>
      <c r="BF122" s="10" t="n"/>
      <c r="BG122" s="10" t="n"/>
      <c r="BH122" s="10" t="n"/>
      <c r="BI122" s="10" t="n"/>
      <c r="BJ122" s="10" t="n"/>
      <c r="BK122" s="10" t="n"/>
      <c r="BL122" s="10" t="n"/>
      <c r="BM122" s="10" t="n"/>
    </row>
    <row r="123" ht="15.75" customHeight="1" s="218">
      <c r="A123" s="10" t="n"/>
      <c r="B123" s="10" t="n"/>
      <c r="C123" s="10" t="n"/>
      <c r="D123" s="10" t="n"/>
      <c r="E123" s="10" t="n"/>
      <c r="F123" s="10" t="n"/>
      <c r="G123" s="11" t="n"/>
      <c r="H123" s="10" t="n"/>
      <c r="I123" s="10" t="n"/>
      <c r="J123" s="10" t="n"/>
      <c r="K123" s="10" t="n"/>
      <c r="L123" s="10" t="n"/>
      <c r="M123" s="13" t="n"/>
      <c r="N123" s="13" t="n"/>
      <c r="O123" s="13" t="n"/>
      <c r="P123" s="13" t="n"/>
      <c r="Q123" s="10" t="n"/>
      <c r="R123" s="10" t="n"/>
      <c r="S123" s="10" t="n"/>
      <c r="T123" s="10" t="n"/>
      <c r="U123" s="10" t="n"/>
      <c r="V123" s="10" t="n"/>
      <c r="W123" s="10" t="n"/>
      <c r="X123" s="10" t="n"/>
      <c r="Y123" s="11" t="n"/>
      <c r="Z123" s="11" t="n"/>
      <c r="AA123" s="11" t="n"/>
      <c r="AB123" s="11" t="n"/>
      <c r="AC123" s="11" t="n"/>
      <c r="AD123" s="11" t="n"/>
      <c r="AE123" s="10" t="n"/>
      <c r="AF123" s="10" t="n"/>
      <c r="AG123" s="10" t="n"/>
      <c r="AH123" s="10" t="n"/>
      <c r="AI123" s="13" t="n"/>
      <c r="AJ123" s="13" t="n"/>
      <c r="AK123" s="13" t="n"/>
      <c r="AL123" s="13" t="n"/>
      <c r="AM123" s="13" t="n"/>
      <c r="AN123" s="13" t="n"/>
      <c r="AO123" s="13" t="n"/>
      <c r="AP123" s="14" t="n"/>
      <c r="AQ123" s="14" t="n"/>
      <c r="AR123" s="14" t="n"/>
      <c r="AS123" s="13" t="n"/>
      <c r="AT123" s="13" t="n"/>
      <c r="AU123" s="10" t="n"/>
      <c r="AV123" s="10" t="n"/>
      <c r="AW123" s="10" t="n"/>
      <c r="AX123" s="10" t="n"/>
      <c r="AY123" s="10" t="n"/>
      <c r="AZ123" s="10" t="n"/>
      <c r="BA123" s="10" t="n"/>
      <c r="BB123" s="10" t="n"/>
      <c r="BC123" s="10" t="n"/>
      <c r="BD123" s="11" t="n"/>
      <c r="BE123" s="10" t="n"/>
      <c r="BF123" s="10" t="n"/>
      <c r="BG123" s="10" t="n"/>
      <c r="BH123" s="10" t="n"/>
      <c r="BI123" s="10" t="n"/>
      <c r="BJ123" s="10" t="n"/>
      <c r="BK123" s="10" t="n"/>
      <c r="BL123" s="10" t="n"/>
      <c r="BM123" s="10" t="n"/>
    </row>
    <row r="124" ht="15.75" customHeight="1" s="218">
      <c r="A124" s="10" t="n"/>
      <c r="B124" s="10" t="n"/>
      <c r="C124" s="10" t="n"/>
      <c r="D124" s="10" t="n"/>
      <c r="E124" s="10" t="n"/>
      <c r="F124" s="10" t="n"/>
      <c r="H124" s="10" t="n"/>
      <c r="I124" s="10" t="n"/>
      <c r="J124" s="10" t="n"/>
      <c r="K124" s="10" t="n"/>
      <c r="L124" s="10" t="n"/>
      <c r="M124" s="13" t="n"/>
      <c r="N124" s="13" t="n"/>
      <c r="O124" s="13" t="n"/>
      <c r="P124" s="13" t="n"/>
      <c r="Q124" s="10" t="n"/>
      <c r="R124" s="10" t="n"/>
      <c r="S124" s="10" t="n"/>
      <c r="T124" s="10" t="n"/>
      <c r="U124" s="10" t="n"/>
      <c r="V124" s="10" t="n"/>
      <c r="W124" s="10" t="n"/>
      <c r="X124" s="10" t="n"/>
      <c r="Y124" s="11" t="n"/>
      <c r="Z124" s="11" t="n"/>
      <c r="AA124" s="11" t="n"/>
      <c r="AB124" s="11" t="n"/>
      <c r="AC124" s="11" t="n"/>
      <c r="AD124" s="11" t="n"/>
      <c r="AE124" s="10" t="n"/>
      <c r="AF124" s="10" t="n"/>
      <c r="AG124" s="10" t="n"/>
      <c r="AH124" s="10" t="n"/>
      <c r="AI124" s="13" t="n"/>
      <c r="AJ124" s="13" t="n"/>
      <c r="AK124" s="13" t="n"/>
      <c r="AL124" s="13" t="n"/>
      <c r="AM124" s="13" t="n"/>
      <c r="AN124" s="13" t="n"/>
      <c r="AO124" s="13" t="n"/>
      <c r="AP124" s="14" t="n"/>
      <c r="AQ124" s="14" t="n"/>
      <c r="AR124" s="14" t="n"/>
      <c r="AS124" s="13" t="n"/>
      <c r="AT124" s="13" t="n"/>
      <c r="AU124" s="10" t="n"/>
      <c r="AV124" s="10" t="n"/>
      <c r="AW124" s="10" t="n"/>
      <c r="AX124" s="10" t="n"/>
      <c r="AY124" s="10" t="n"/>
      <c r="AZ124" s="10" t="n"/>
      <c r="BA124" s="10" t="n"/>
      <c r="BB124" s="10" t="n"/>
      <c r="BC124" s="10" t="n"/>
      <c r="BD124" s="11" t="n"/>
      <c r="BE124" s="10" t="n"/>
      <c r="BF124" s="10" t="n"/>
      <c r="BG124" s="10" t="n"/>
      <c r="BH124" s="10" t="n"/>
      <c r="BI124" s="10" t="n"/>
      <c r="BJ124" s="10" t="n"/>
      <c r="BK124" s="10" t="n"/>
      <c r="BL124" s="10" t="n"/>
      <c r="BM124" s="10" t="n"/>
    </row>
    <row r="125" ht="15.75" customHeight="1" s="218">
      <c r="A125" s="10" t="n"/>
      <c r="B125" s="10" t="n"/>
      <c r="C125" s="10" t="n"/>
      <c r="D125" s="10" t="n"/>
      <c r="E125" s="10" t="n"/>
      <c r="F125" s="10" t="n"/>
      <c r="G125" s="11" t="n"/>
      <c r="H125" s="10" t="n"/>
      <c r="I125" s="10" t="n"/>
      <c r="J125" s="10" t="n"/>
      <c r="K125" s="10" t="n"/>
      <c r="L125" s="10" t="n"/>
      <c r="M125" s="13" t="n"/>
      <c r="N125" s="13" t="n"/>
      <c r="O125" s="13" t="n"/>
      <c r="P125" s="13" t="n"/>
      <c r="Q125" s="10" t="n"/>
      <c r="R125" s="10" t="n"/>
      <c r="S125" s="10" t="n"/>
      <c r="T125" s="10" t="n"/>
      <c r="U125" s="10" t="n"/>
      <c r="V125" s="10" t="n"/>
      <c r="W125" s="10" t="n"/>
      <c r="X125" s="10" t="n"/>
      <c r="Y125" s="11" t="n"/>
      <c r="Z125" s="11" t="n"/>
      <c r="AA125" s="11" t="n"/>
      <c r="AB125" s="11" t="n"/>
      <c r="AC125" s="11" t="n"/>
      <c r="AD125" s="11" t="n"/>
      <c r="AE125" s="10" t="n"/>
      <c r="AF125" s="10" t="n"/>
      <c r="AG125" s="10" t="n"/>
      <c r="AH125" s="10" t="n"/>
      <c r="AI125" s="13" t="n"/>
      <c r="AJ125" s="13" t="n"/>
      <c r="AK125" s="13" t="n"/>
      <c r="AL125" s="13" t="n"/>
      <c r="AM125" s="13" t="n"/>
      <c r="AN125" s="13" t="n"/>
      <c r="AO125" s="13" t="n"/>
      <c r="AP125" s="14" t="n"/>
      <c r="AQ125" s="14" t="n"/>
      <c r="AR125" s="14" t="n"/>
      <c r="AS125" s="13" t="n"/>
      <c r="AT125" s="13" t="n"/>
      <c r="AU125" s="10" t="n"/>
      <c r="AV125" s="10" t="n"/>
      <c r="AW125" s="10" t="n"/>
      <c r="AX125" s="10" t="n"/>
      <c r="AY125" s="10" t="n"/>
      <c r="AZ125" s="10" t="n"/>
      <c r="BA125" s="10" t="n"/>
      <c r="BB125" s="10" t="n"/>
      <c r="BC125" s="10" t="n"/>
      <c r="BD125" s="11" t="n"/>
      <c r="BE125" s="10" t="n"/>
      <c r="BF125" s="10" t="n"/>
      <c r="BG125" s="10" t="n"/>
      <c r="BH125" s="10" t="n"/>
      <c r="BI125" s="10" t="n"/>
      <c r="BJ125" s="10" t="n"/>
      <c r="BK125" s="10" t="n"/>
      <c r="BL125" s="10" t="n"/>
      <c r="BM125" s="10" t="n"/>
    </row>
    <row r="126" ht="15.75" customHeight="1" s="218">
      <c r="A126" s="10" t="n"/>
      <c r="B126" s="10" t="n"/>
      <c r="C126" s="10" t="n"/>
      <c r="D126" s="10" t="n"/>
      <c r="E126" s="10" t="n"/>
      <c r="F126" s="10" t="n"/>
      <c r="G126" s="11" t="n"/>
      <c r="H126" s="10" t="n"/>
      <c r="I126" s="10" t="n"/>
      <c r="J126" s="10" t="n"/>
      <c r="K126" s="10" t="n"/>
      <c r="L126" s="10" t="n"/>
      <c r="M126" s="13" t="n"/>
      <c r="N126" s="13" t="n"/>
      <c r="O126" s="13" t="n"/>
      <c r="P126" s="13" t="n"/>
      <c r="Q126" s="10" t="n"/>
      <c r="R126" s="10" t="n"/>
      <c r="S126" s="10" t="n"/>
      <c r="T126" s="10" t="n"/>
      <c r="U126" s="10" t="n"/>
      <c r="V126" s="10" t="n"/>
      <c r="W126" s="10" t="n"/>
      <c r="X126" s="10" t="n"/>
      <c r="Y126" s="11" t="n"/>
      <c r="Z126" s="11" t="n"/>
      <c r="AA126" s="11" t="n"/>
      <c r="AB126" s="11" t="n"/>
      <c r="AC126" s="11" t="n"/>
      <c r="AD126" s="11" t="n"/>
      <c r="AE126" s="10" t="n"/>
      <c r="AF126" s="10" t="n"/>
      <c r="AG126" s="10" t="n"/>
      <c r="AH126" s="10" t="n"/>
      <c r="AI126" s="13" t="n"/>
      <c r="AJ126" s="13" t="n"/>
      <c r="AK126" s="13" t="n"/>
      <c r="AL126" s="13" t="n"/>
      <c r="AM126" s="13" t="n"/>
      <c r="AN126" s="13" t="n"/>
      <c r="AO126" s="13" t="n"/>
      <c r="AP126" s="14" t="n"/>
      <c r="AQ126" s="14" t="n"/>
      <c r="AR126" s="14" t="n"/>
      <c r="AS126" s="13" t="n"/>
      <c r="AT126" s="13" t="n"/>
      <c r="AU126" s="10" t="n"/>
      <c r="AV126" s="10" t="n"/>
      <c r="AW126" s="10" t="n"/>
      <c r="AX126" s="10" t="n"/>
      <c r="AY126" s="10" t="n"/>
      <c r="AZ126" s="10" t="n"/>
      <c r="BA126" s="10" t="n"/>
      <c r="BB126" s="10" t="n"/>
      <c r="BC126" s="10" t="n"/>
      <c r="BD126" s="11" t="n"/>
      <c r="BE126" s="10" t="n"/>
      <c r="BF126" s="10" t="n"/>
      <c r="BG126" s="10" t="n"/>
      <c r="BH126" s="10" t="n"/>
      <c r="BI126" s="10" t="n"/>
      <c r="BJ126" s="10" t="n"/>
      <c r="BK126" s="10" t="n"/>
      <c r="BL126" s="10" t="n"/>
      <c r="BM126" s="10" t="n"/>
    </row>
    <row r="127" ht="15.75" customHeight="1" s="218">
      <c r="A127" s="10" t="n"/>
      <c r="B127" s="10" t="n"/>
      <c r="C127" s="10" t="n"/>
      <c r="D127" s="10" t="n"/>
      <c r="E127" s="10" t="n"/>
      <c r="F127" s="10" t="n"/>
      <c r="G127" s="11" t="n"/>
      <c r="H127" s="10" t="n"/>
      <c r="I127" s="10" t="n"/>
      <c r="J127" s="10" t="n"/>
      <c r="K127" s="10" t="n"/>
      <c r="L127" s="10" t="n"/>
      <c r="M127" s="13" t="n"/>
      <c r="N127" s="13" t="n"/>
      <c r="O127" s="13" t="n"/>
      <c r="P127" s="13" t="n"/>
      <c r="Q127" s="10" t="n"/>
      <c r="R127" s="10" t="n"/>
      <c r="S127" s="10" t="n"/>
      <c r="T127" s="10" t="n"/>
      <c r="U127" s="10" t="n"/>
      <c r="V127" s="10" t="n"/>
      <c r="W127" s="10" t="n"/>
      <c r="X127" s="10" t="n"/>
      <c r="Y127" s="11" t="n"/>
      <c r="Z127" s="11" t="n"/>
      <c r="AA127" s="11" t="n"/>
      <c r="AB127" s="11" t="n"/>
      <c r="AC127" s="11" t="n"/>
      <c r="AD127" s="11" t="n"/>
      <c r="AE127" s="10" t="n"/>
      <c r="AF127" s="10" t="n"/>
      <c r="AG127" s="10" t="n"/>
      <c r="AH127" s="10" t="n"/>
      <c r="AI127" s="13" t="n"/>
      <c r="AJ127" s="13" t="n"/>
      <c r="AK127" s="13" t="n"/>
      <c r="AL127" s="13" t="n"/>
      <c r="AM127" s="13" t="n"/>
      <c r="AN127" s="13" t="n"/>
      <c r="AO127" s="13" t="n"/>
      <c r="AP127" s="14" t="n"/>
      <c r="AQ127" s="14" t="n"/>
      <c r="AR127" s="14" t="n"/>
      <c r="AS127" s="13" t="n"/>
      <c r="AT127" s="13" t="n"/>
      <c r="AU127" s="10" t="n"/>
      <c r="AV127" s="10" t="n"/>
      <c r="AW127" s="10" t="n"/>
      <c r="AX127" s="10" t="n"/>
      <c r="AY127" s="10" t="n"/>
      <c r="AZ127" s="10" t="n"/>
      <c r="BA127" s="10" t="n"/>
      <c r="BB127" s="10" t="n"/>
      <c r="BC127" s="10" t="n"/>
      <c r="BD127" s="11" t="n"/>
      <c r="BE127" s="10" t="n"/>
      <c r="BF127" s="10" t="n"/>
      <c r="BG127" s="10" t="n"/>
      <c r="BH127" s="10" t="n"/>
      <c r="BI127" s="10" t="n"/>
      <c r="BJ127" s="10" t="n"/>
      <c r="BK127" s="10" t="n"/>
      <c r="BL127" s="10" t="n"/>
      <c r="BM127" s="10" t="n"/>
    </row>
    <row r="128" ht="15.75" customHeight="1" s="218">
      <c r="A128" s="10" t="n"/>
      <c r="B128" s="10" t="n"/>
      <c r="C128" s="10" t="n"/>
      <c r="D128" s="10" t="n"/>
      <c r="E128" s="10" t="n"/>
      <c r="F128" s="10" t="n"/>
      <c r="G128" s="11" t="n"/>
      <c r="H128" s="10" t="n"/>
      <c r="I128" s="10" t="n"/>
      <c r="J128" s="10" t="n"/>
      <c r="K128" s="10" t="n"/>
      <c r="L128" s="10" t="n"/>
      <c r="M128" s="13" t="n"/>
      <c r="N128" s="13" t="n"/>
      <c r="O128" s="13" t="n"/>
      <c r="P128" s="13" t="n"/>
      <c r="Q128" s="10" t="n"/>
      <c r="R128" s="10" t="n"/>
      <c r="S128" s="10" t="n"/>
      <c r="T128" s="10" t="n"/>
      <c r="U128" s="10" t="n"/>
      <c r="V128" s="10" t="n"/>
      <c r="W128" s="10" t="n"/>
      <c r="X128" s="10" t="n"/>
      <c r="Y128" s="11" t="n"/>
      <c r="Z128" s="11" t="n"/>
      <c r="AA128" s="11" t="n"/>
      <c r="AB128" s="11" t="n"/>
      <c r="AC128" s="11" t="n"/>
      <c r="AD128" s="11" t="n"/>
      <c r="AE128" s="10" t="n"/>
      <c r="AF128" s="10" t="n"/>
      <c r="AG128" s="10" t="n"/>
      <c r="AH128" s="10" t="n"/>
      <c r="AI128" s="13" t="n"/>
      <c r="AJ128" s="13" t="n"/>
      <c r="AK128" s="13" t="n"/>
      <c r="AL128" s="13" t="n"/>
      <c r="AM128" s="13" t="n"/>
      <c r="AN128" s="13" t="n"/>
      <c r="AO128" s="13" t="n"/>
      <c r="AP128" s="14" t="n"/>
      <c r="AQ128" s="14" t="n"/>
      <c r="AR128" s="14" t="n"/>
      <c r="AS128" s="13" t="n"/>
      <c r="AT128" s="13" t="n"/>
      <c r="AU128" s="10" t="n"/>
      <c r="AV128" s="10" t="n"/>
      <c r="AW128" s="10" t="n"/>
      <c r="AX128" s="10" t="n"/>
      <c r="AY128" s="10" t="n"/>
      <c r="AZ128" s="10" t="n"/>
      <c r="BA128" s="10" t="n"/>
      <c r="BB128" s="10" t="n"/>
      <c r="BC128" s="10" t="n"/>
      <c r="BD128" s="11" t="n"/>
      <c r="BE128" s="10" t="n"/>
      <c r="BF128" s="10" t="n"/>
      <c r="BG128" s="10" t="n"/>
      <c r="BH128" s="10" t="n"/>
      <c r="BI128" s="10" t="n"/>
      <c r="BJ128" s="10" t="n"/>
      <c r="BK128" s="10" t="n"/>
      <c r="BL128" s="10" t="n"/>
      <c r="BM128" s="10" t="n"/>
    </row>
    <row r="129" ht="15.75" customHeight="1" s="218">
      <c r="A129" s="10" t="n"/>
      <c r="B129" s="10" t="n"/>
      <c r="C129" s="10" t="n"/>
      <c r="D129" s="10" t="n"/>
      <c r="E129" s="10" t="n"/>
      <c r="F129" s="10" t="n"/>
      <c r="G129" s="11" t="n"/>
      <c r="H129" s="10" t="n"/>
      <c r="I129" s="10" t="n"/>
      <c r="J129" s="10" t="n"/>
      <c r="K129" s="10" t="n"/>
      <c r="L129" s="10" t="n"/>
      <c r="M129" s="13" t="n"/>
      <c r="N129" s="13" t="n"/>
      <c r="O129" s="13" t="n"/>
      <c r="P129" s="13" t="n"/>
      <c r="Q129" s="10" t="n"/>
      <c r="R129" s="10" t="n"/>
      <c r="S129" s="10" t="n"/>
      <c r="T129" s="10" t="n"/>
      <c r="U129" s="10" t="n"/>
      <c r="V129" s="10" t="n"/>
      <c r="W129" s="10" t="n"/>
      <c r="X129" s="10" t="n"/>
      <c r="Y129" s="11" t="n"/>
      <c r="Z129" s="11" t="n"/>
      <c r="AA129" s="11" t="n"/>
      <c r="AB129" s="11" t="n"/>
      <c r="AC129" s="11" t="n"/>
      <c r="AD129" s="11" t="n"/>
      <c r="AE129" s="10" t="n"/>
      <c r="AF129" s="10" t="n"/>
      <c r="AG129" s="10" t="n"/>
      <c r="AH129" s="10" t="n"/>
      <c r="AI129" s="13" t="n"/>
      <c r="AJ129" s="13" t="n"/>
      <c r="AK129" s="13" t="n"/>
      <c r="AL129" s="13" t="n"/>
      <c r="AM129" s="13" t="n"/>
      <c r="AN129" s="13" t="n"/>
      <c r="AO129" s="13" t="n"/>
      <c r="AP129" s="14" t="n"/>
      <c r="AQ129" s="14" t="n"/>
      <c r="AR129" s="14" t="n"/>
      <c r="AS129" s="13" t="n"/>
      <c r="AT129" s="13" t="n"/>
      <c r="AU129" s="10" t="n"/>
      <c r="AV129" s="10" t="n"/>
      <c r="AW129" s="10" t="n"/>
      <c r="AX129" s="10" t="n"/>
      <c r="AY129" s="10" t="n"/>
      <c r="AZ129" s="10" t="n"/>
      <c r="BA129" s="10" t="n"/>
      <c r="BB129" s="10" t="n"/>
      <c r="BC129" s="10" t="n"/>
      <c r="BD129" s="11" t="n"/>
      <c r="BE129" s="10" t="n"/>
      <c r="BF129" s="10" t="n"/>
      <c r="BG129" s="10" t="n"/>
      <c r="BH129" s="10" t="n"/>
      <c r="BI129" s="10" t="n"/>
      <c r="BJ129" s="10" t="n"/>
      <c r="BK129" s="10" t="n"/>
      <c r="BL129" s="10" t="n"/>
      <c r="BM129" s="10" t="n"/>
    </row>
    <row r="130" ht="15.75" customHeight="1" s="218">
      <c r="A130" s="10" t="n"/>
      <c r="B130" s="10" t="n"/>
      <c r="C130" s="10" t="n"/>
      <c r="D130" s="10" t="n"/>
      <c r="E130" s="10" t="n"/>
      <c r="F130" s="10" t="n"/>
      <c r="G130" s="11" t="n"/>
      <c r="H130" s="10" t="n"/>
      <c r="I130" s="10" t="n"/>
      <c r="J130" s="10" t="n"/>
      <c r="K130" s="10" t="n"/>
      <c r="L130" s="10" t="n"/>
      <c r="M130" s="13" t="n"/>
      <c r="N130" s="13" t="n"/>
      <c r="O130" s="13" t="n"/>
      <c r="P130" s="13" t="n"/>
      <c r="Q130" s="10" t="n"/>
      <c r="R130" s="10" t="n"/>
      <c r="S130" s="10" t="n"/>
      <c r="T130" s="10" t="n"/>
      <c r="U130" s="10" t="n"/>
      <c r="V130" s="10" t="n"/>
      <c r="W130" s="10" t="n"/>
      <c r="X130" s="10" t="n"/>
      <c r="Y130" s="11" t="n"/>
      <c r="Z130" s="11" t="n"/>
      <c r="AA130" s="11" t="n"/>
      <c r="AB130" s="11" t="n"/>
      <c r="AC130" s="11" t="n"/>
      <c r="AD130" s="11" t="n"/>
      <c r="AE130" s="10" t="n"/>
      <c r="AF130" s="10" t="n"/>
      <c r="AG130" s="10" t="n"/>
      <c r="AH130" s="10" t="n"/>
      <c r="AI130" s="13" t="n"/>
      <c r="AJ130" s="13" t="n"/>
      <c r="AK130" s="13" t="n"/>
      <c r="AL130" s="13" t="n"/>
      <c r="AM130" s="13" t="n"/>
      <c r="AN130" s="13" t="n"/>
      <c r="AO130" s="13" t="n"/>
      <c r="AP130" s="14" t="n"/>
      <c r="AQ130" s="14" t="n"/>
      <c r="AR130" s="14" t="n"/>
      <c r="AS130" s="13" t="n"/>
      <c r="AT130" s="13" t="n"/>
      <c r="AU130" s="10" t="n"/>
      <c r="AV130" s="10" t="n"/>
      <c r="AW130" s="10" t="n"/>
      <c r="AX130" s="10" t="n"/>
      <c r="AY130" s="10" t="n"/>
      <c r="AZ130" s="10" t="n"/>
      <c r="BA130" s="10" t="n"/>
      <c r="BB130" s="10" t="n"/>
      <c r="BC130" s="10" t="n"/>
      <c r="BD130" s="11" t="n"/>
      <c r="BE130" s="10" t="n"/>
      <c r="BF130" s="10" t="n"/>
      <c r="BG130" s="10" t="n"/>
      <c r="BH130" s="10" t="n"/>
      <c r="BI130" s="10" t="n"/>
      <c r="BJ130" s="10" t="n"/>
      <c r="BK130" s="10" t="n"/>
      <c r="BL130" s="10" t="n"/>
      <c r="BM130" s="10" t="n"/>
    </row>
    <row r="131" ht="15.75" customHeight="1" s="218">
      <c r="A131" s="10" t="n"/>
      <c r="B131" s="10" t="n"/>
      <c r="C131" s="10" t="n"/>
      <c r="D131" s="10" t="n"/>
      <c r="E131" s="10" t="n"/>
      <c r="F131" s="10" t="n"/>
      <c r="G131" s="11" t="n"/>
      <c r="H131" s="10" t="n"/>
      <c r="I131" s="10" t="n"/>
      <c r="J131" s="10" t="n"/>
      <c r="K131" s="10" t="n"/>
      <c r="L131" s="10" t="n"/>
      <c r="M131" s="13" t="n"/>
      <c r="N131" s="13" t="n"/>
      <c r="O131" s="13" t="n"/>
      <c r="P131" s="13" t="n"/>
      <c r="Q131" s="10" t="n"/>
      <c r="R131" s="10" t="n"/>
      <c r="S131" s="10" t="n"/>
      <c r="T131" s="10" t="n"/>
      <c r="U131" s="10" t="n"/>
      <c r="V131" s="10" t="n"/>
      <c r="W131" s="10" t="n"/>
      <c r="X131" s="10" t="n"/>
      <c r="Y131" s="11" t="n"/>
      <c r="Z131" s="11" t="n"/>
      <c r="AA131" s="11" t="n"/>
      <c r="AB131" s="11" t="n"/>
      <c r="AC131" s="11" t="n"/>
      <c r="AD131" s="11" t="n"/>
      <c r="AE131" s="10" t="n"/>
      <c r="AF131" s="10" t="n"/>
      <c r="AG131" s="10" t="n"/>
      <c r="AH131" s="10" t="n"/>
      <c r="AI131" s="13" t="n"/>
      <c r="AJ131" s="13" t="n"/>
      <c r="AK131" s="13" t="n"/>
      <c r="AL131" s="13" t="n"/>
      <c r="AM131" s="13" t="n"/>
      <c r="AN131" s="13" t="n"/>
      <c r="AO131" s="13" t="n"/>
      <c r="AP131" s="14" t="n"/>
      <c r="AQ131" s="14" t="n"/>
      <c r="AR131" s="14" t="n"/>
      <c r="AS131" s="13" t="n"/>
      <c r="AT131" s="13" t="n"/>
      <c r="AU131" s="10" t="n"/>
      <c r="AV131" s="10" t="n"/>
      <c r="AW131" s="10" t="n"/>
      <c r="AX131" s="10" t="n"/>
      <c r="AY131" s="10" t="n"/>
      <c r="AZ131" s="10" t="n"/>
      <c r="BA131" s="10" t="n"/>
      <c r="BB131" s="10" t="n"/>
      <c r="BC131" s="10" t="n"/>
      <c r="BD131" s="11" t="n"/>
      <c r="BE131" s="10" t="n"/>
      <c r="BF131" s="10" t="n"/>
      <c r="BG131" s="10" t="n"/>
      <c r="BH131" s="10" t="n"/>
      <c r="BI131" s="10" t="n"/>
      <c r="BJ131" s="10" t="n"/>
      <c r="BK131" s="10" t="n"/>
      <c r="BL131" s="10" t="n"/>
      <c r="BM131" s="10" t="n"/>
    </row>
    <row r="132" ht="15.75" customHeight="1" s="218">
      <c r="A132" s="10" t="n"/>
      <c r="B132" s="10" t="n"/>
      <c r="C132" s="10" t="n"/>
      <c r="D132" s="10" t="n"/>
      <c r="E132" s="10" t="n"/>
      <c r="F132" s="10" t="n"/>
      <c r="G132" s="11" t="n"/>
      <c r="H132" s="10" t="n"/>
      <c r="I132" s="10" t="n"/>
      <c r="J132" s="10" t="n"/>
      <c r="K132" s="10" t="n"/>
      <c r="L132" s="10" t="n"/>
      <c r="M132" s="13" t="n"/>
      <c r="N132" s="13" t="n"/>
      <c r="O132" s="13" t="n"/>
      <c r="P132" s="13" t="n"/>
      <c r="Q132" s="10" t="n"/>
      <c r="R132" s="10" t="n"/>
      <c r="S132" s="10" t="n"/>
      <c r="T132" s="10" t="n"/>
      <c r="U132" s="10" t="n"/>
      <c r="V132" s="10" t="n"/>
      <c r="W132" s="10" t="n"/>
      <c r="X132" s="10" t="n"/>
      <c r="Y132" s="11" t="n"/>
      <c r="Z132" s="11" t="n"/>
      <c r="AA132" s="11" t="n"/>
      <c r="AB132" s="11" t="n"/>
      <c r="AC132" s="11" t="n"/>
      <c r="AD132" s="11" t="n"/>
      <c r="AE132" s="10" t="n"/>
      <c r="AF132" s="10" t="n"/>
      <c r="AG132" s="10" t="n"/>
      <c r="AH132" s="10" t="n"/>
      <c r="AI132" s="13" t="n"/>
      <c r="AJ132" s="13" t="n"/>
      <c r="AK132" s="13" t="n"/>
      <c r="AL132" s="13" t="n"/>
      <c r="AM132" s="13" t="n"/>
      <c r="AN132" s="13" t="n"/>
      <c r="AO132" s="13" t="n"/>
      <c r="AP132" s="14" t="n"/>
      <c r="AQ132" s="14" t="n"/>
      <c r="AR132" s="14" t="n"/>
      <c r="AS132" s="13" t="n"/>
      <c r="AT132" s="13" t="n"/>
      <c r="AU132" s="10" t="n"/>
      <c r="AV132" s="10" t="n"/>
      <c r="AW132" s="10" t="n"/>
      <c r="AX132" s="10" t="n"/>
      <c r="AY132" s="10" t="n"/>
      <c r="AZ132" s="10" t="n"/>
      <c r="BA132" s="10" t="n"/>
      <c r="BB132" s="10" t="n"/>
      <c r="BC132" s="10" t="n"/>
      <c r="BD132" s="11" t="n"/>
      <c r="BE132" s="10" t="n"/>
      <c r="BF132" s="10" t="n"/>
      <c r="BG132" s="10" t="n"/>
      <c r="BH132" s="10" t="n"/>
      <c r="BI132" s="10" t="n"/>
      <c r="BJ132" s="10" t="n"/>
      <c r="BK132" s="10" t="n"/>
      <c r="BL132" s="10" t="n"/>
      <c r="BM132" s="10" t="n"/>
    </row>
    <row r="133" ht="15.75" customHeight="1" s="218">
      <c r="A133" s="10" t="n"/>
      <c r="B133" s="10" t="n"/>
      <c r="C133" s="10" t="n"/>
      <c r="D133" s="10" t="n"/>
      <c r="E133" s="10" t="n"/>
      <c r="F133" s="10" t="n"/>
      <c r="G133" s="11" t="n"/>
      <c r="H133" s="10" t="n"/>
      <c r="I133" s="10" t="n"/>
      <c r="J133" s="10" t="n"/>
      <c r="K133" s="10" t="n"/>
      <c r="L133" s="10" t="n"/>
      <c r="M133" s="13" t="n"/>
      <c r="N133" s="13" t="n"/>
      <c r="O133" s="13" t="n"/>
      <c r="P133" s="13" t="n"/>
      <c r="Q133" s="10" t="n"/>
      <c r="R133" s="10" t="n"/>
      <c r="S133" s="10" t="n"/>
      <c r="T133" s="10" t="n"/>
      <c r="U133" s="10" t="n"/>
      <c r="V133" s="10" t="n"/>
      <c r="W133" s="10" t="n"/>
      <c r="X133" s="10" t="n"/>
      <c r="Y133" s="11" t="n"/>
      <c r="Z133" s="11" t="n"/>
      <c r="AA133" s="11" t="n"/>
      <c r="AB133" s="11" t="n"/>
      <c r="AC133" s="11" t="n"/>
      <c r="AD133" s="11" t="n"/>
      <c r="AE133" s="10" t="n"/>
      <c r="AF133" s="10" t="n"/>
      <c r="AG133" s="10" t="n"/>
      <c r="AH133" s="10" t="n"/>
      <c r="AI133" s="13" t="n"/>
      <c r="AJ133" s="13" t="n"/>
      <c r="AK133" s="13" t="n"/>
      <c r="AL133" s="13" t="n"/>
      <c r="AM133" s="13" t="n"/>
      <c r="AN133" s="13" t="n"/>
      <c r="AO133" s="13" t="n"/>
      <c r="AP133" s="14" t="n"/>
      <c r="AQ133" s="14" t="n"/>
      <c r="AR133" s="14" t="n"/>
      <c r="AS133" s="13" t="n"/>
      <c r="AT133" s="13" t="n"/>
      <c r="AU133" s="10" t="n"/>
      <c r="AV133" s="10" t="n"/>
      <c r="AW133" s="10" t="n"/>
      <c r="AX133" s="10" t="n"/>
      <c r="AY133" s="10" t="n"/>
      <c r="AZ133" s="10" t="n"/>
      <c r="BA133" s="10" t="n"/>
      <c r="BB133" s="10" t="n"/>
      <c r="BC133" s="10" t="n"/>
      <c r="BD133" s="11" t="n"/>
      <c r="BE133" s="10" t="n"/>
      <c r="BF133" s="10" t="n"/>
      <c r="BG133" s="10" t="n"/>
      <c r="BH133" s="10" t="n"/>
      <c r="BI133" s="10" t="n"/>
      <c r="BJ133" s="10" t="n"/>
      <c r="BK133" s="10" t="n"/>
      <c r="BL133" s="10" t="n"/>
      <c r="BM133" s="10" t="n"/>
    </row>
    <row r="134" ht="15.75" customHeight="1" s="218">
      <c r="A134" s="10" t="n"/>
      <c r="B134" s="10" t="n"/>
      <c r="C134" s="10" t="n"/>
      <c r="D134" s="10" t="n"/>
      <c r="E134" s="10" t="n"/>
      <c r="F134" s="10" t="n"/>
      <c r="G134" s="11" t="n"/>
      <c r="H134" s="10" t="n"/>
      <c r="I134" s="10" t="n"/>
      <c r="J134" s="10" t="n"/>
      <c r="K134" s="10" t="n"/>
      <c r="L134" s="10" t="n"/>
      <c r="M134" s="13" t="n"/>
      <c r="N134" s="13" t="n"/>
      <c r="O134" s="13" t="n"/>
      <c r="P134" s="13" t="n"/>
      <c r="Q134" s="10" t="n"/>
      <c r="R134" s="10" t="n"/>
      <c r="S134" s="10" t="n"/>
      <c r="T134" s="10" t="n"/>
      <c r="U134" s="10" t="n"/>
      <c r="V134" s="10" t="n"/>
      <c r="W134" s="10" t="n"/>
      <c r="X134" s="10" t="n"/>
      <c r="Y134" s="11" t="n"/>
      <c r="Z134" s="11" t="n"/>
      <c r="AA134" s="11" t="n"/>
      <c r="AB134" s="11" t="n"/>
      <c r="AC134" s="11" t="n"/>
      <c r="AD134" s="11" t="n"/>
      <c r="AE134" s="10" t="n"/>
      <c r="AF134" s="10" t="n"/>
      <c r="AG134" s="10" t="n"/>
      <c r="AH134" s="10" t="n"/>
      <c r="AI134" s="13" t="n"/>
      <c r="AJ134" s="13" t="n"/>
      <c r="AK134" s="13" t="n"/>
      <c r="AL134" s="13" t="n"/>
      <c r="AM134" s="13" t="n"/>
      <c r="AN134" s="13" t="n"/>
      <c r="AO134" s="13" t="n"/>
      <c r="AP134" s="14" t="n"/>
      <c r="AQ134" s="14" t="n"/>
      <c r="AR134" s="14" t="n"/>
      <c r="AS134" s="13" t="n"/>
      <c r="AT134" s="13" t="n"/>
      <c r="AU134" s="10" t="n"/>
      <c r="AV134" s="10" t="n"/>
      <c r="AW134" s="10" t="n"/>
      <c r="AX134" s="10" t="n"/>
      <c r="AY134" s="10" t="n"/>
      <c r="AZ134" s="10" t="n"/>
      <c r="BA134" s="10" t="n"/>
      <c r="BB134" s="10" t="n"/>
      <c r="BC134" s="10" t="n"/>
      <c r="BD134" s="11" t="n"/>
      <c r="BE134" s="10" t="n"/>
      <c r="BF134" s="10" t="n"/>
      <c r="BG134" s="10" t="n"/>
      <c r="BH134" s="10" t="n"/>
      <c r="BI134" s="10" t="n"/>
      <c r="BJ134" s="10" t="n"/>
      <c r="BK134" s="10" t="n"/>
      <c r="BL134" s="10" t="n"/>
      <c r="BM134" s="10" t="n"/>
    </row>
    <row r="135" ht="15.75" customHeight="1" s="218">
      <c r="A135" s="10" t="n"/>
      <c r="B135" s="10" t="n"/>
      <c r="C135" s="10" t="n"/>
      <c r="D135" s="10" t="n"/>
      <c r="E135" s="10" t="n"/>
      <c r="F135" s="10" t="n"/>
      <c r="G135" s="11" t="n"/>
      <c r="H135" s="10" t="n"/>
      <c r="I135" s="10" t="n"/>
      <c r="J135" s="10" t="n"/>
      <c r="K135" s="10" t="n"/>
      <c r="L135" s="10" t="n"/>
      <c r="M135" s="13" t="n"/>
      <c r="N135" s="13" t="n"/>
      <c r="O135" s="13" t="n"/>
      <c r="P135" s="13" t="n"/>
      <c r="Q135" s="10" t="n"/>
      <c r="R135" s="10" t="n"/>
      <c r="S135" s="10" t="n"/>
      <c r="T135" s="10" t="n"/>
      <c r="U135" s="10" t="n"/>
      <c r="V135" s="10" t="n"/>
      <c r="W135" s="10" t="n"/>
      <c r="X135" s="10" t="n"/>
      <c r="Y135" s="11" t="n"/>
      <c r="Z135" s="11" t="n"/>
      <c r="AA135" s="11" t="n"/>
      <c r="AB135" s="11" t="n"/>
      <c r="AC135" s="11" t="n"/>
      <c r="AD135" s="11" t="n"/>
      <c r="AE135" s="10" t="n"/>
      <c r="AF135" s="10" t="n"/>
      <c r="AG135" s="10" t="n"/>
      <c r="AH135" s="10" t="n"/>
      <c r="AI135" s="13" t="n"/>
      <c r="AJ135" s="13" t="n"/>
      <c r="AK135" s="13" t="n"/>
      <c r="AL135" s="13" t="n"/>
      <c r="AM135" s="13" t="n"/>
      <c r="AN135" s="13" t="n"/>
      <c r="AO135" s="13" t="n"/>
      <c r="AP135" s="14" t="n"/>
      <c r="AQ135" s="14" t="n"/>
      <c r="AR135" s="14" t="n"/>
      <c r="AS135" s="13" t="n"/>
      <c r="AT135" s="13" t="n"/>
      <c r="AU135" s="10" t="n"/>
      <c r="AV135" s="10" t="n"/>
      <c r="AW135" s="10" t="n"/>
      <c r="AX135" s="10" t="n"/>
      <c r="AY135" s="10" t="n"/>
      <c r="AZ135" s="10" t="n"/>
      <c r="BA135" s="10" t="n"/>
      <c r="BB135" s="10" t="n"/>
      <c r="BC135" s="10" t="n"/>
      <c r="BD135" s="11" t="n"/>
      <c r="BE135" s="10" t="n"/>
      <c r="BF135" s="10" t="n"/>
      <c r="BG135" s="10" t="n"/>
      <c r="BH135" s="10" t="n"/>
      <c r="BI135" s="10" t="n"/>
      <c r="BJ135" s="10" t="n"/>
      <c r="BK135" s="10" t="n"/>
      <c r="BL135" s="10" t="n"/>
      <c r="BM135" s="10" t="n"/>
    </row>
    <row r="136" ht="15.75" customHeight="1" s="218">
      <c r="A136" s="10" t="n"/>
      <c r="B136" s="10" t="n"/>
      <c r="C136" s="10" t="n"/>
      <c r="D136" s="10" t="n"/>
      <c r="E136" s="10" t="n"/>
      <c r="F136" s="10" t="n"/>
      <c r="G136" s="11" t="n"/>
      <c r="H136" s="10" t="n"/>
      <c r="I136" s="10" t="n"/>
      <c r="J136" s="10" t="n"/>
      <c r="K136" s="10" t="n"/>
      <c r="L136" s="10" t="n"/>
      <c r="M136" s="13" t="n"/>
      <c r="N136" s="13" t="n"/>
      <c r="O136" s="13" t="n"/>
      <c r="P136" s="13" t="n"/>
      <c r="Q136" s="10" t="n"/>
      <c r="R136" s="10" t="n"/>
      <c r="S136" s="10" t="n"/>
      <c r="T136" s="10" t="n"/>
      <c r="U136" s="10" t="n"/>
      <c r="V136" s="10" t="n"/>
      <c r="W136" s="10" t="n"/>
      <c r="X136" s="10" t="n"/>
      <c r="Y136" s="11" t="n"/>
      <c r="Z136" s="11" t="n"/>
      <c r="AA136" s="11" t="n"/>
      <c r="AB136" s="11" t="n"/>
      <c r="AC136" s="11" t="n"/>
      <c r="AD136" s="11" t="n"/>
      <c r="AE136" s="10" t="n"/>
      <c r="AF136" s="10" t="n"/>
      <c r="AG136" s="10" t="n"/>
      <c r="AH136" s="10" t="n"/>
      <c r="AI136" s="13" t="n"/>
      <c r="AJ136" s="13" t="n"/>
      <c r="AK136" s="13" t="n"/>
      <c r="AL136" s="13" t="n"/>
      <c r="AM136" s="13" t="n"/>
      <c r="AN136" s="13" t="n"/>
      <c r="AO136" s="13" t="n"/>
      <c r="AP136" s="14" t="n"/>
      <c r="AQ136" s="14" t="n"/>
      <c r="AR136" s="14" t="n"/>
      <c r="AS136" s="13" t="n"/>
      <c r="AT136" s="13" t="n"/>
      <c r="AU136" s="10" t="n"/>
      <c r="AV136" s="10" t="n"/>
      <c r="AW136" s="10" t="n"/>
      <c r="AX136" s="10" t="n"/>
      <c r="AY136" s="10" t="n"/>
      <c r="AZ136" s="10" t="n"/>
      <c r="BA136" s="10" t="n"/>
      <c r="BB136" s="10" t="n"/>
      <c r="BC136" s="10" t="n"/>
      <c r="BD136" s="11" t="n"/>
      <c r="BE136" s="10" t="n"/>
      <c r="BF136" s="10" t="n"/>
      <c r="BG136" s="10" t="n"/>
      <c r="BH136" s="10" t="n"/>
      <c r="BI136" s="10" t="n"/>
      <c r="BJ136" s="10" t="n"/>
      <c r="BK136" s="10" t="n"/>
      <c r="BL136" s="10" t="n"/>
      <c r="BM136" s="10" t="n"/>
    </row>
    <row r="137" ht="15.75" customHeight="1" s="218">
      <c r="A137" s="10" t="n"/>
      <c r="B137" s="10" t="n"/>
      <c r="C137" s="10" t="n"/>
      <c r="D137" s="10" t="n"/>
      <c r="E137" s="10" t="n"/>
      <c r="F137" s="10" t="n"/>
      <c r="G137" s="11" t="n"/>
      <c r="H137" s="10" t="n"/>
      <c r="I137" s="10" t="n"/>
      <c r="J137" s="10" t="n"/>
      <c r="K137" s="10" t="n"/>
      <c r="L137" s="10" t="n"/>
      <c r="M137" s="13" t="n"/>
      <c r="N137" s="13" t="n"/>
      <c r="O137" s="13" t="n"/>
      <c r="P137" s="13" t="n"/>
      <c r="Q137" s="10" t="n"/>
      <c r="R137" s="10" t="n"/>
      <c r="S137" s="10" t="n"/>
      <c r="T137" s="10" t="n"/>
      <c r="U137" s="10" t="n"/>
      <c r="V137" s="10" t="n"/>
      <c r="W137" s="10" t="n"/>
      <c r="X137" s="10" t="n"/>
      <c r="Y137" s="11" t="n"/>
      <c r="Z137" s="11" t="n"/>
      <c r="AA137" s="11" t="n"/>
      <c r="AB137" s="11" t="n"/>
      <c r="AC137" s="11" t="n"/>
      <c r="AD137" s="11" t="n"/>
      <c r="AE137" s="10" t="n"/>
      <c r="AF137" s="10" t="n"/>
      <c r="AG137" s="10" t="n"/>
      <c r="AH137" s="10" t="n"/>
      <c r="AI137" s="13" t="n"/>
      <c r="AJ137" s="13" t="n"/>
      <c r="AK137" s="13" t="n"/>
      <c r="AL137" s="13" t="n"/>
      <c r="AM137" s="13" t="n"/>
      <c r="AN137" s="13" t="n"/>
      <c r="AO137" s="13" t="n"/>
      <c r="AP137" s="14" t="n"/>
      <c r="AQ137" s="14" t="n"/>
      <c r="AR137" s="14" t="n"/>
      <c r="AS137" s="13" t="n"/>
      <c r="AT137" s="13" t="n"/>
      <c r="AU137" s="10" t="n"/>
      <c r="AV137" s="10" t="n"/>
      <c r="AW137" s="10" t="n"/>
      <c r="AX137" s="10" t="n"/>
      <c r="AY137" s="10" t="n"/>
      <c r="AZ137" s="10" t="n"/>
      <c r="BA137" s="10" t="n"/>
      <c r="BB137" s="10" t="n"/>
      <c r="BC137" s="10" t="n"/>
      <c r="BD137" s="11" t="n"/>
      <c r="BE137" s="10" t="n"/>
      <c r="BF137" s="10" t="n"/>
      <c r="BG137" s="10" t="n"/>
      <c r="BH137" s="10" t="n"/>
      <c r="BI137" s="10" t="n"/>
      <c r="BJ137" s="10" t="n"/>
      <c r="BK137" s="10" t="n"/>
      <c r="BL137" s="10" t="n"/>
      <c r="BM137" s="10" t="n"/>
    </row>
    <row r="138" ht="15.75" customHeight="1" s="218">
      <c r="A138" s="10" t="n"/>
      <c r="B138" s="10" t="n"/>
      <c r="C138" s="10" t="n"/>
      <c r="D138" s="10" t="n"/>
      <c r="E138" s="10" t="n"/>
      <c r="F138" s="10" t="n"/>
      <c r="G138" s="11" t="n"/>
      <c r="H138" s="10" t="n"/>
      <c r="I138" s="10" t="n"/>
      <c r="J138" s="10" t="n"/>
      <c r="K138" s="10" t="n"/>
      <c r="L138" s="10" t="n"/>
      <c r="M138" s="13" t="n"/>
      <c r="N138" s="13" t="n"/>
      <c r="O138" s="13" t="n"/>
      <c r="P138" s="13" t="n"/>
      <c r="Q138" s="10" t="n"/>
      <c r="R138" s="10" t="n"/>
      <c r="S138" s="10" t="n"/>
      <c r="T138" s="10" t="n"/>
      <c r="U138" s="10" t="n"/>
      <c r="V138" s="10" t="n"/>
      <c r="W138" s="10" t="n"/>
      <c r="X138" s="10" t="n"/>
      <c r="Y138" s="11" t="n"/>
      <c r="Z138" s="11" t="n"/>
      <c r="AA138" s="11" t="n"/>
      <c r="AB138" s="11" t="n"/>
      <c r="AC138" s="11" t="n"/>
      <c r="AD138" s="11" t="n"/>
      <c r="AE138" s="10" t="n"/>
      <c r="AF138" s="10" t="n"/>
      <c r="AG138" s="10" t="n"/>
      <c r="AH138" s="10" t="n"/>
      <c r="AI138" s="13" t="n"/>
      <c r="AJ138" s="13" t="n"/>
      <c r="AK138" s="13" t="n"/>
      <c r="AL138" s="13" t="n"/>
      <c r="AM138" s="13" t="n"/>
      <c r="AN138" s="13" t="n"/>
      <c r="AO138" s="13" t="n"/>
      <c r="AP138" s="14" t="n"/>
      <c r="AQ138" s="14" t="n"/>
      <c r="AR138" s="14" t="n"/>
      <c r="AS138" s="13" t="n"/>
      <c r="AT138" s="13" t="n"/>
      <c r="AU138" s="10" t="n"/>
      <c r="AV138" s="10" t="n"/>
      <c r="AW138" s="10" t="n"/>
      <c r="AX138" s="10" t="n"/>
      <c r="AY138" s="10" t="n"/>
      <c r="AZ138" s="10" t="n"/>
      <c r="BA138" s="10" t="n"/>
      <c r="BB138" s="10" t="n"/>
      <c r="BC138" s="10" t="n"/>
      <c r="BD138" s="11" t="n"/>
      <c r="BE138" s="10" t="n"/>
      <c r="BF138" s="10" t="n"/>
      <c r="BG138" s="10" t="n"/>
      <c r="BH138" s="10" t="n"/>
      <c r="BI138" s="10" t="n"/>
      <c r="BJ138" s="10" t="n"/>
      <c r="BK138" s="10" t="n"/>
      <c r="BL138" s="10" t="n"/>
      <c r="BM138" s="10" t="n"/>
    </row>
    <row r="139" ht="15.75" customHeight="1" s="218">
      <c r="A139" s="10" t="n"/>
      <c r="B139" s="10" t="n"/>
      <c r="C139" s="10" t="n"/>
      <c r="D139" s="10" t="n"/>
      <c r="E139" s="10" t="n"/>
      <c r="F139" s="10" t="n"/>
      <c r="G139" s="11" t="n"/>
      <c r="H139" s="10" t="n"/>
      <c r="I139" s="10" t="n"/>
      <c r="J139" s="10" t="n"/>
      <c r="K139" s="10" t="n"/>
      <c r="L139" s="10" t="n"/>
      <c r="M139" s="13" t="n"/>
      <c r="N139" s="13" t="n"/>
      <c r="O139" s="13" t="n"/>
      <c r="P139" s="13" t="n"/>
      <c r="Q139" s="10" t="n"/>
      <c r="R139" s="10" t="n"/>
      <c r="S139" s="10" t="n"/>
      <c r="T139" s="10" t="n"/>
      <c r="U139" s="10" t="n"/>
      <c r="V139" s="10" t="n"/>
      <c r="W139" s="10" t="n"/>
      <c r="X139" s="10" t="n"/>
      <c r="Y139" s="11" t="n"/>
      <c r="Z139" s="11" t="n"/>
      <c r="AA139" s="11" t="n"/>
      <c r="AB139" s="11" t="n"/>
      <c r="AC139" s="11" t="n"/>
      <c r="AD139" s="11" t="n"/>
      <c r="AE139" s="10" t="n"/>
      <c r="AF139" s="10" t="n"/>
      <c r="AG139" s="10" t="n"/>
      <c r="AH139" s="10" t="n"/>
      <c r="AI139" s="13" t="n"/>
      <c r="AJ139" s="13" t="n"/>
      <c r="AK139" s="13" t="n"/>
      <c r="AL139" s="13" t="n"/>
      <c r="AM139" s="13" t="n"/>
      <c r="AN139" s="13" t="n"/>
      <c r="AO139" s="13" t="n"/>
      <c r="AP139" s="14" t="n"/>
      <c r="AQ139" s="14" t="n"/>
      <c r="AR139" s="14" t="n"/>
      <c r="AS139" s="13" t="n"/>
      <c r="AT139" s="13" t="n"/>
      <c r="AU139" s="10" t="n"/>
      <c r="AV139" s="10" t="n"/>
      <c r="AW139" s="10" t="n"/>
      <c r="AX139" s="10" t="n"/>
      <c r="AY139" s="10" t="n"/>
      <c r="AZ139" s="10" t="n"/>
      <c r="BA139" s="10" t="n"/>
      <c r="BB139" s="10" t="n"/>
      <c r="BC139" s="10" t="n"/>
      <c r="BD139" s="11" t="n"/>
      <c r="BE139" s="10" t="n"/>
      <c r="BF139" s="10" t="n"/>
      <c r="BG139" s="10" t="n"/>
      <c r="BH139" s="10" t="n"/>
      <c r="BI139" s="10" t="n"/>
      <c r="BJ139" s="10" t="n"/>
      <c r="BK139" s="10" t="n"/>
      <c r="BL139" s="10" t="n"/>
      <c r="BM139" s="10" t="n"/>
    </row>
    <row r="140" ht="15.75" customHeight="1" s="218">
      <c r="A140" s="10" t="n"/>
      <c r="B140" s="10" t="n"/>
      <c r="C140" s="10" t="n"/>
      <c r="D140" s="10" t="n"/>
      <c r="E140" s="10" t="n"/>
      <c r="F140" s="10" t="n"/>
      <c r="G140" s="11" t="n"/>
      <c r="H140" s="10" t="n"/>
      <c r="I140" s="10" t="n"/>
      <c r="J140" s="10" t="n"/>
      <c r="K140" s="10" t="n"/>
      <c r="L140" s="10" t="n"/>
      <c r="M140" s="13" t="n"/>
      <c r="N140" s="13" t="n"/>
      <c r="O140" s="13" t="n"/>
      <c r="P140" s="13" t="n"/>
      <c r="Q140" s="10" t="n"/>
      <c r="R140" s="10" t="n"/>
      <c r="S140" s="10" t="n"/>
      <c r="T140" s="10" t="n"/>
      <c r="U140" s="10" t="n"/>
      <c r="V140" s="10" t="n"/>
      <c r="W140" s="10" t="n"/>
      <c r="X140" s="10" t="n"/>
      <c r="Y140" s="11" t="n"/>
      <c r="Z140" s="11" t="n"/>
      <c r="AA140" s="11" t="n"/>
      <c r="AB140" s="11" t="n"/>
      <c r="AC140" s="11" t="n"/>
      <c r="AD140" s="11" t="n"/>
      <c r="AE140" s="10" t="n"/>
      <c r="AF140" s="10" t="n"/>
      <c r="AG140" s="10" t="n"/>
      <c r="AH140" s="10" t="n"/>
      <c r="AI140" s="13" t="n"/>
      <c r="AJ140" s="13" t="n"/>
      <c r="AK140" s="13" t="n"/>
      <c r="AL140" s="13" t="n"/>
      <c r="AM140" s="13" t="n"/>
      <c r="AN140" s="13" t="n"/>
      <c r="AO140" s="13" t="n"/>
      <c r="AP140" s="14" t="n"/>
      <c r="AQ140" s="14" t="n"/>
      <c r="AR140" s="14" t="n"/>
      <c r="AS140" s="13" t="n"/>
      <c r="AT140" s="13" t="n"/>
      <c r="AU140" s="10" t="n"/>
      <c r="AV140" s="10" t="n"/>
      <c r="AW140" s="10" t="n"/>
      <c r="AX140" s="10" t="n"/>
      <c r="AY140" s="10" t="n"/>
      <c r="AZ140" s="10" t="n"/>
      <c r="BA140" s="10" t="n"/>
      <c r="BB140" s="10" t="n"/>
      <c r="BC140" s="10" t="n"/>
      <c r="BD140" s="11" t="n"/>
      <c r="BE140" s="10" t="n"/>
      <c r="BF140" s="10" t="n"/>
      <c r="BG140" s="10" t="n"/>
      <c r="BH140" s="10" t="n"/>
      <c r="BI140" s="10" t="n"/>
      <c r="BJ140" s="10" t="n"/>
      <c r="BK140" s="10" t="n"/>
      <c r="BL140" s="10" t="n"/>
      <c r="BM140" s="10" t="n"/>
    </row>
    <row r="141" ht="15.75" customHeight="1" s="218">
      <c r="A141" s="10" t="n"/>
      <c r="B141" s="10" t="n"/>
      <c r="C141" s="10" t="n"/>
      <c r="D141" s="10" t="n"/>
      <c r="E141" s="10" t="n"/>
      <c r="F141" s="10" t="n"/>
      <c r="G141" s="11" t="n"/>
      <c r="H141" s="10" t="n"/>
      <c r="I141" s="10" t="n"/>
      <c r="J141" s="10" t="n"/>
      <c r="K141" s="10" t="n"/>
      <c r="L141" s="10" t="n"/>
      <c r="M141" s="13" t="n"/>
      <c r="N141" s="13" t="n"/>
      <c r="O141" s="13" t="n"/>
      <c r="P141" s="13" t="n"/>
      <c r="Q141" s="10" t="n"/>
      <c r="R141" s="10" t="n"/>
      <c r="S141" s="10" t="n"/>
      <c r="T141" s="10" t="n"/>
      <c r="U141" s="10" t="n"/>
      <c r="V141" s="10" t="n"/>
      <c r="W141" s="10" t="n"/>
      <c r="X141" s="10" t="n"/>
      <c r="Y141" s="11" t="n"/>
      <c r="Z141" s="11" t="n"/>
      <c r="AA141" s="11" t="n"/>
      <c r="AB141" s="11" t="n"/>
      <c r="AC141" s="11" t="n"/>
      <c r="AD141" s="11" t="n"/>
      <c r="AE141" s="10" t="n"/>
      <c r="AF141" s="10" t="n"/>
      <c r="AG141" s="10" t="n"/>
      <c r="AH141" s="10" t="n"/>
      <c r="AI141" s="13" t="n"/>
      <c r="AJ141" s="13" t="n"/>
      <c r="AK141" s="13" t="n"/>
      <c r="AL141" s="13" t="n"/>
      <c r="AM141" s="13" t="n"/>
      <c r="AN141" s="13" t="n"/>
      <c r="AO141" s="13" t="n"/>
      <c r="AP141" s="14" t="n"/>
      <c r="AQ141" s="14" t="n"/>
      <c r="AR141" s="14" t="n"/>
      <c r="AS141" s="13" t="n"/>
      <c r="AT141" s="13" t="n"/>
      <c r="AU141" s="10" t="n"/>
      <c r="AV141" s="10" t="n"/>
      <c r="AW141" s="10" t="n"/>
      <c r="AX141" s="10" t="n"/>
      <c r="AY141" s="10" t="n"/>
      <c r="AZ141" s="10" t="n"/>
      <c r="BA141" s="10" t="n"/>
      <c r="BB141" s="10" t="n"/>
      <c r="BC141" s="10" t="n"/>
      <c r="BD141" s="11" t="n"/>
      <c r="BE141" s="10" t="n"/>
      <c r="BF141" s="10" t="n"/>
      <c r="BG141" s="10" t="n"/>
      <c r="BH141" s="10" t="n"/>
      <c r="BI141" s="10" t="n"/>
      <c r="BJ141" s="10" t="n"/>
      <c r="BK141" s="10" t="n"/>
      <c r="BL141" s="10" t="n"/>
      <c r="BM141" s="10" t="n"/>
    </row>
    <row r="142" ht="15.75" customHeight="1" s="218">
      <c r="A142" s="10" t="n"/>
      <c r="B142" s="10" t="n"/>
      <c r="C142" s="10" t="n"/>
      <c r="D142" s="10" t="n"/>
      <c r="E142" s="10" t="n"/>
      <c r="F142" s="10" t="n"/>
      <c r="G142" s="11" t="n"/>
      <c r="H142" s="10" t="n"/>
      <c r="I142" s="10" t="n"/>
      <c r="J142" s="10" t="n"/>
      <c r="K142" s="10" t="n"/>
      <c r="L142" s="10" t="n"/>
      <c r="M142" s="13" t="n"/>
      <c r="N142" s="13" t="n"/>
      <c r="O142" s="13" t="n"/>
      <c r="P142" s="13" t="n"/>
      <c r="Q142" s="10" t="n"/>
      <c r="R142" s="10" t="n"/>
      <c r="S142" s="10" t="n"/>
      <c r="T142" s="10" t="n"/>
      <c r="U142" s="10" t="n"/>
      <c r="V142" s="10" t="n"/>
      <c r="W142" s="10" t="n"/>
      <c r="X142" s="10" t="n"/>
      <c r="Y142" s="11" t="n"/>
      <c r="Z142" s="11" t="n"/>
      <c r="AA142" s="11" t="n"/>
      <c r="AB142" s="11" t="n"/>
      <c r="AC142" s="11" t="n"/>
      <c r="AD142" s="11" t="n"/>
      <c r="AE142" s="10" t="n"/>
      <c r="AF142" s="10" t="n"/>
      <c r="AG142" s="10" t="n"/>
      <c r="AH142" s="10" t="n"/>
      <c r="AI142" s="13" t="n"/>
      <c r="AJ142" s="13" t="n"/>
      <c r="AK142" s="13" t="n"/>
      <c r="AL142" s="13" t="n"/>
      <c r="AM142" s="13" t="n"/>
      <c r="AN142" s="13" t="n"/>
      <c r="AO142" s="13" t="n"/>
      <c r="AP142" s="14" t="n"/>
      <c r="AQ142" s="14" t="n"/>
      <c r="AR142" s="14" t="n"/>
      <c r="AS142" s="13" t="n"/>
      <c r="AT142" s="13" t="n"/>
      <c r="AU142" s="10" t="n"/>
      <c r="AV142" s="10" t="n"/>
      <c r="AW142" s="10" t="n"/>
      <c r="AX142" s="10" t="n"/>
      <c r="AY142" s="10" t="n"/>
      <c r="AZ142" s="10" t="n"/>
      <c r="BA142" s="10" t="n"/>
      <c r="BB142" s="10" t="n"/>
      <c r="BC142" s="10" t="n"/>
      <c r="BD142" s="11" t="n"/>
      <c r="BE142" s="10" t="n"/>
      <c r="BF142" s="10" t="n"/>
      <c r="BG142" s="10" t="n"/>
      <c r="BH142" s="10" t="n"/>
      <c r="BI142" s="10" t="n"/>
      <c r="BJ142" s="10" t="n"/>
      <c r="BK142" s="10" t="n"/>
      <c r="BL142" s="10" t="n"/>
      <c r="BM142" s="10" t="n"/>
    </row>
    <row r="143" ht="15.75" customHeight="1" s="218">
      <c r="A143" s="10" t="n"/>
      <c r="B143" s="10" t="n"/>
      <c r="C143" s="10" t="n"/>
      <c r="D143" s="10" t="n"/>
      <c r="E143" s="10" t="n"/>
      <c r="F143" s="10" t="n"/>
      <c r="G143" s="11" t="n"/>
      <c r="H143" s="10" t="n"/>
      <c r="I143" s="10" t="n"/>
      <c r="J143" s="10" t="n"/>
      <c r="K143" s="10" t="n"/>
      <c r="L143" s="10" t="n"/>
      <c r="M143" s="13" t="n"/>
      <c r="N143" s="13" t="n"/>
      <c r="O143" s="13" t="n"/>
      <c r="P143" s="13" t="n"/>
      <c r="Q143" s="10" t="n"/>
      <c r="R143" s="10" t="n"/>
      <c r="S143" s="10" t="n"/>
      <c r="T143" s="10" t="n"/>
      <c r="U143" s="10" t="n"/>
      <c r="V143" s="10" t="n"/>
      <c r="W143" s="10" t="n"/>
      <c r="X143" s="10" t="n"/>
      <c r="Y143" s="11" t="n"/>
      <c r="Z143" s="11" t="n"/>
      <c r="AA143" s="11" t="n"/>
      <c r="AB143" s="11" t="n"/>
      <c r="AC143" s="11" t="n"/>
      <c r="AD143" s="11" t="n"/>
      <c r="AE143" s="10" t="n"/>
      <c r="AF143" s="10" t="n"/>
      <c r="AG143" s="10" t="n"/>
      <c r="AH143" s="10" t="n"/>
      <c r="AI143" s="13" t="n"/>
      <c r="AJ143" s="13" t="n"/>
      <c r="AK143" s="13" t="n"/>
      <c r="AL143" s="13" t="n"/>
      <c r="AM143" s="13" t="n"/>
      <c r="AN143" s="13" t="n"/>
      <c r="AO143" s="13" t="n"/>
      <c r="AP143" s="14" t="n"/>
      <c r="AQ143" s="14" t="n"/>
      <c r="AR143" s="14" t="n"/>
      <c r="AS143" s="13" t="n"/>
      <c r="AT143" s="13" t="n"/>
      <c r="AU143" s="10" t="n"/>
      <c r="AV143" s="10" t="n"/>
      <c r="AW143" s="10" t="n"/>
      <c r="AX143" s="10" t="n"/>
      <c r="AY143" s="10" t="n"/>
      <c r="AZ143" s="10" t="n"/>
      <c r="BA143" s="10" t="n"/>
      <c r="BB143" s="10" t="n"/>
      <c r="BC143" s="10" t="n"/>
      <c r="BD143" s="11" t="n"/>
      <c r="BE143" s="10" t="n"/>
      <c r="BF143" s="10" t="n"/>
      <c r="BG143" s="10" t="n"/>
      <c r="BH143" s="10" t="n"/>
      <c r="BI143" s="10" t="n"/>
      <c r="BJ143" s="10" t="n"/>
      <c r="BK143" s="10" t="n"/>
      <c r="BL143" s="10" t="n"/>
      <c r="BM143" s="10" t="n"/>
    </row>
    <row r="144" ht="15.75" customHeight="1" s="218">
      <c r="A144" s="10" t="n"/>
      <c r="B144" s="10" t="n"/>
      <c r="C144" s="10" t="n"/>
      <c r="D144" s="10" t="n"/>
      <c r="E144" s="10" t="n"/>
      <c r="F144" s="10" t="n"/>
      <c r="G144" s="11" t="n"/>
      <c r="H144" s="10" t="n"/>
      <c r="I144" s="10" t="n"/>
      <c r="J144" s="10" t="n"/>
      <c r="K144" s="10" t="n"/>
      <c r="L144" s="10" t="n"/>
      <c r="M144" s="13" t="n"/>
      <c r="N144" s="13" t="n"/>
      <c r="O144" s="13" t="n"/>
      <c r="P144" s="13" t="n"/>
      <c r="Q144" s="10" t="n"/>
      <c r="R144" s="10" t="n"/>
      <c r="S144" s="10" t="n"/>
      <c r="T144" s="10" t="n"/>
      <c r="U144" s="10" t="n"/>
      <c r="V144" s="10" t="n"/>
      <c r="W144" s="10" t="n"/>
      <c r="X144" s="10" t="n"/>
      <c r="Y144" s="11" t="n"/>
      <c r="Z144" s="11" t="n"/>
      <c r="AA144" s="11" t="n"/>
      <c r="AB144" s="11" t="n"/>
      <c r="AC144" s="11" t="n"/>
      <c r="AD144" s="11" t="n"/>
      <c r="AE144" s="10" t="n"/>
      <c r="AF144" s="10" t="n"/>
      <c r="AG144" s="10" t="n"/>
      <c r="AH144" s="10" t="n"/>
      <c r="AI144" s="13" t="n"/>
      <c r="AJ144" s="13" t="n"/>
      <c r="AK144" s="13" t="n"/>
      <c r="AL144" s="13" t="n"/>
      <c r="AM144" s="13" t="n"/>
      <c r="AN144" s="13" t="n"/>
      <c r="AO144" s="13" t="n"/>
      <c r="AP144" s="14" t="n"/>
      <c r="AQ144" s="14" t="n"/>
      <c r="AR144" s="14" t="n"/>
      <c r="AS144" s="13" t="n"/>
      <c r="AT144" s="13" t="n"/>
      <c r="AU144" s="10" t="n"/>
      <c r="AV144" s="10" t="n"/>
      <c r="AW144" s="10" t="n"/>
      <c r="AX144" s="10" t="n"/>
      <c r="AY144" s="10" t="n"/>
      <c r="AZ144" s="10" t="n"/>
      <c r="BA144" s="10" t="n"/>
      <c r="BB144" s="10" t="n"/>
      <c r="BC144" s="10" t="n"/>
      <c r="BD144" s="11" t="n"/>
      <c r="BE144" s="10" t="n"/>
      <c r="BF144" s="10" t="n"/>
      <c r="BG144" s="10" t="n"/>
      <c r="BH144" s="10" t="n"/>
      <c r="BI144" s="10" t="n"/>
      <c r="BJ144" s="10" t="n"/>
      <c r="BK144" s="10" t="n"/>
      <c r="BL144" s="10" t="n"/>
      <c r="BM144" s="10" t="n"/>
    </row>
    <row r="145" ht="15.75" customHeight="1" s="218">
      <c r="A145" s="10" t="n"/>
      <c r="B145" s="10" t="n"/>
      <c r="C145" s="10" t="n"/>
      <c r="D145" s="10" t="n"/>
      <c r="E145" s="10" t="n"/>
      <c r="F145" s="10" t="n"/>
      <c r="G145" s="11" t="n"/>
      <c r="H145" s="10" t="n"/>
      <c r="I145" s="10" t="n"/>
      <c r="J145" s="10" t="n"/>
      <c r="K145" s="10" t="n"/>
      <c r="L145" s="10" t="n"/>
      <c r="M145" s="13" t="n"/>
      <c r="N145" s="13" t="n"/>
      <c r="O145" s="13" t="n"/>
      <c r="P145" s="13" t="n"/>
      <c r="Q145" s="10" t="n"/>
      <c r="R145" s="10" t="n"/>
      <c r="S145" s="10" t="n"/>
      <c r="T145" s="10" t="n"/>
      <c r="U145" s="10" t="n"/>
      <c r="V145" s="10" t="n"/>
      <c r="W145" s="10" t="n"/>
      <c r="X145" s="10" t="n"/>
      <c r="Y145" s="11" t="n"/>
      <c r="Z145" s="11" t="n"/>
      <c r="AA145" s="11" t="n"/>
      <c r="AB145" s="11" t="n"/>
      <c r="AC145" s="11" t="n"/>
      <c r="AD145" s="11" t="n"/>
      <c r="AE145" s="10" t="n"/>
      <c r="AF145" s="10" t="n"/>
      <c r="AG145" s="10" t="n"/>
      <c r="AH145" s="10" t="n"/>
      <c r="AI145" s="13" t="n"/>
      <c r="AJ145" s="13" t="n"/>
      <c r="AK145" s="13" t="n"/>
      <c r="AL145" s="13" t="n"/>
      <c r="AM145" s="13" t="n"/>
      <c r="AN145" s="13" t="n"/>
      <c r="AO145" s="13" t="n"/>
      <c r="AP145" s="14" t="n"/>
      <c r="AQ145" s="14" t="n"/>
      <c r="AR145" s="14" t="n"/>
      <c r="AS145" s="13" t="n"/>
      <c r="AT145" s="13" t="n"/>
      <c r="AU145" s="10" t="n"/>
      <c r="AV145" s="10" t="n"/>
      <c r="AW145" s="10" t="n"/>
      <c r="AX145" s="10" t="n"/>
      <c r="AY145" s="10" t="n"/>
      <c r="AZ145" s="10" t="n"/>
      <c r="BA145" s="10" t="n"/>
      <c r="BB145" s="10" t="n"/>
      <c r="BC145" s="10" t="n"/>
      <c r="BD145" s="11" t="n"/>
      <c r="BE145" s="10" t="n"/>
      <c r="BF145" s="10" t="n"/>
      <c r="BG145" s="10" t="n"/>
      <c r="BH145" s="10" t="n"/>
      <c r="BI145" s="10" t="n"/>
      <c r="BJ145" s="10" t="n"/>
      <c r="BK145" s="10" t="n"/>
      <c r="BL145" s="10" t="n"/>
      <c r="BM145" s="10" t="n"/>
    </row>
    <row r="146" ht="15.75" customHeight="1" s="218">
      <c r="A146" s="10" t="n"/>
      <c r="B146" s="10" t="n"/>
      <c r="C146" s="10" t="n"/>
      <c r="D146" s="10" t="n"/>
      <c r="E146" s="10" t="n"/>
      <c r="F146" s="10" t="n"/>
      <c r="G146" s="11" t="n"/>
      <c r="H146" s="10" t="n"/>
      <c r="I146" s="10" t="n"/>
      <c r="J146" s="10" t="n"/>
      <c r="K146" s="10" t="n"/>
      <c r="L146" s="10" t="n"/>
      <c r="M146" s="13" t="n"/>
      <c r="N146" s="13" t="n"/>
      <c r="O146" s="13" t="n"/>
      <c r="P146" s="13" t="n"/>
      <c r="Q146" s="10" t="n"/>
      <c r="R146" s="10" t="n"/>
      <c r="S146" s="10" t="n"/>
      <c r="T146" s="10" t="n"/>
      <c r="U146" s="10" t="n"/>
      <c r="V146" s="10" t="n"/>
      <c r="W146" s="10" t="n"/>
      <c r="X146" s="10" t="n"/>
      <c r="Y146" s="11" t="n"/>
      <c r="Z146" s="11" t="n"/>
      <c r="AA146" s="11" t="n"/>
      <c r="AB146" s="11" t="n"/>
      <c r="AC146" s="11" t="n"/>
      <c r="AD146" s="11" t="n"/>
      <c r="AE146" s="10" t="n"/>
      <c r="AF146" s="10" t="n"/>
      <c r="AG146" s="10" t="n"/>
      <c r="AH146" s="10" t="n"/>
      <c r="AI146" s="13" t="n"/>
      <c r="AJ146" s="13" t="n"/>
      <c r="AK146" s="13" t="n"/>
      <c r="AL146" s="13" t="n"/>
      <c r="AM146" s="13" t="n"/>
      <c r="AN146" s="13" t="n"/>
      <c r="AO146" s="13" t="n"/>
      <c r="AP146" s="14" t="n"/>
      <c r="AQ146" s="14" t="n"/>
      <c r="AR146" s="14" t="n"/>
      <c r="AS146" s="13" t="n"/>
      <c r="AT146" s="13" t="n"/>
      <c r="AU146" s="10" t="n"/>
      <c r="AV146" s="10" t="n"/>
      <c r="AW146" s="10" t="n"/>
      <c r="AX146" s="10" t="n"/>
      <c r="AY146" s="10" t="n"/>
      <c r="AZ146" s="10" t="n"/>
      <c r="BA146" s="10" t="n"/>
      <c r="BB146" s="10" t="n"/>
      <c r="BC146" s="10" t="n"/>
      <c r="BD146" s="11" t="n"/>
      <c r="BE146" s="10" t="n"/>
      <c r="BF146" s="10" t="n"/>
      <c r="BG146" s="10" t="n"/>
      <c r="BH146" s="10" t="n"/>
      <c r="BI146" s="10" t="n"/>
      <c r="BJ146" s="10" t="n"/>
      <c r="BK146" s="10" t="n"/>
      <c r="BL146" s="10" t="n"/>
      <c r="BM146" s="10" t="n"/>
    </row>
    <row r="147" ht="15.75" customHeight="1" s="218">
      <c r="A147" s="10" t="n"/>
      <c r="B147" s="10" t="n"/>
      <c r="C147" s="10" t="n"/>
      <c r="D147" s="10" t="n"/>
      <c r="E147" s="10" t="n"/>
      <c r="F147" s="10" t="n"/>
      <c r="G147" s="11" t="n"/>
      <c r="H147" s="10" t="n"/>
      <c r="I147" s="10" t="n"/>
      <c r="J147" s="10" t="n"/>
      <c r="K147" s="10" t="n"/>
      <c r="L147" s="10" t="n"/>
      <c r="M147" s="13" t="n"/>
      <c r="N147" s="13" t="n"/>
      <c r="O147" s="13" t="n"/>
      <c r="P147" s="13" t="n"/>
      <c r="Q147" s="10" t="n"/>
      <c r="R147" s="10" t="n"/>
      <c r="S147" s="10" t="n"/>
      <c r="T147" s="10" t="n"/>
      <c r="U147" s="10" t="n"/>
      <c r="V147" s="10" t="n"/>
      <c r="W147" s="10" t="n"/>
      <c r="X147" s="10" t="n"/>
      <c r="Y147" s="11" t="n"/>
      <c r="Z147" s="11" t="n"/>
      <c r="AA147" s="11" t="n"/>
      <c r="AB147" s="11" t="n"/>
      <c r="AC147" s="11" t="n"/>
      <c r="AD147" s="11" t="n"/>
      <c r="AE147" s="10" t="n"/>
      <c r="AF147" s="10" t="n"/>
      <c r="AG147" s="10" t="n"/>
      <c r="AH147" s="10" t="n"/>
      <c r="AI147" s="13" t="n"/>
      <c r="AJ147" s="13" t="n"/>
      <c r="AK147" s="13" t="n"/>
      <c r="AL147" s="13" t="n"/>
      <c r="AM147" s="13" t="n"/>
      <c r="AN147" s="13" t="n"/>
      <c r="AO147" s="13" t="n"/>
      <c r="AP147" s="14" t="n"/>
      <c r="AQ147" s="14" t="n"/>
      <c r="AR147" s="14" t="n"/>
      <c r="AS147" s="13" t="n"/>
      <c r="AT147" s="13" t="n"/>
      <c r="AU147" s="10" t="n"/>
      <c r="AV147" s="10" t="n"/>
      <c r="AW147" s="10" t="n"/>
      <c r="AX147" s="10" t="n"/>
      <c r="AY147" s="10" t="n"/>
      <c r="AZ147" s="10" t="n"/>
      <c r="BA147" s="10" t="n"/>
      <c r="BB147" s="10" t="n"/>
      <c r="BC147" s="10" t="n"/>
      <c r="BD147" s="11" t="n"/>
      <c r="BE147" s="10" t="n"/>
      <c r="BF147" s="10" t="n"/>
      <c r="BG147" s="10" t="n"/>
      <c r="BH147" s="10" t="n"/>
      <c r="BI147" s="10" t="n"/>
      <c r="BJ147" s="10" t="n"/>
      <c r="BK147" s="10" t="n"/>
      <c r="BL147" s="10" t="n"/>
      <c r="BM147" s="10" t="n"/>
    </row>
    <row r="148" ht="15.75" customHeight="1" s="218">
      <c r="A148" s="10" t="n"/>
      <c r="B148" s="10" t="n"/>
      <c r="C148" s="10" t="n"/>
      <c r="D148" s="10" t="n"/>
      <c r="E148" s="10" t="n"/>
      <c r="F148" s="10" t="n"/>
      <c r="G148" s="11" t="n"/>
      <c r="H148" s="10" t="n"/>
      <c r="I148" s="10" t="n"/>
      <c r="J148" s="10" t="n"/>
      <c r="K148" s="10" t="n"/>
      <c r="L148" s="10" t="n"/>
      <c r="M148" s="13" t="n"/>
      <c r="N148" s="13" t="n"/>
      <c r="O148" s="13" t="n"/>
      <c r="P148" s="13" t="n"/>
      <c r="Q148" s="10" t="n"/>
      <c r="R148" s="10" t="n"/>
      <c r="S148" s="10" t="n"/>
      <c r="T148" s="10" t="n"/>
      <c r="U148" s="10" t="n"/>
      <c r="V148" s="10" t="n"/>
      <c r="W148" s="10" t="n"/>
      <c r="X148" s="10" t="n"/>
      <c r="Y148" s="11" t="n"/>
      <c r="Z148" s="11" t="n"/>
      <c r="AA148" s="11" t="n"/>
      <c r="AB148" s="11" t="n"/>
      <c r="AC148" s="11" t="n"/>
      <c r="AD148" s="11" t="n"/>
      <c r="AE148" s="10" t="n"/>
      <c r="AF148" s="10" t="n"/>
      <c r="AG148" s="10" t="n"/>
      <c r="AH148" s="10" t="n"/>
      <c r="AI148" s="13" t="n"/>
      <c r="AJ148" s="13" t="n"/>
      <c r="AK148" s="13" t="n"/>
      <c r="AL148" s="13" t="n"/>
      <c r="AM148" s="13" t="n"/>
      <c r="AN148" s="13" t="n"/>
      <c r="AO148" s="13" t="n"/>
      <c r="AP148" s="14" t="n"/>
      <c r="AQ148" s="14" t="n"/>
      <c r="AR148" s="14" t="n"/>
      <c r="AS148" s="13" t="n"/>
      <c r="AT148" s="13" t="n"/>
      <c r="AU148" s="10" t="n"/>
      <c r="AV148" s="10" t="n"/>
      <c r="AW148" s="10" t="n"/>
      <c r="AX148" s="10" t="n"/>
      <c r="AY148" s="10" t="n"/>
      <c r="AZ148" s="10" t="n"/>
      <c r="BA148" s="10" t="n"/>
      <c r="BB148" s="10" t="n"/>
      <c r="BC148" s="10" t="n"/>
      <c r="BD148" s="11" t="n"/>
      <c r="BE148" s="10" t="n"/>
      <c r="BF148" s="10" t="n"/>
      <c r="BG148" s="10" t="n"/>
      <c r="BH148" s="10" t="n"/>
      <c r="BI148" s="10" t="n"/>
      <c r="BJ148" s="10" t="n"/>
      <c r="BK148" s="10" t="n"/>
      <c r="BL148" s="10" t="n"/>
      <c r="BM148" s="10" t="n"/>
    </row>
    <row r="149" ht="15.75" customHeight="1" s="218">
      <c r="A149" s="10" t="n"/>
      <c r="B149" s="10" t="n"/>
      <c r="C149" s="10" t="n"/>
      <c r="D149" s="10" t="n"/>
      <c r="E149" s="10" t="n"/>
      <c r="F149" s="10" t="n"/>
      <c r="G149" s="11" t="n"/>
      <c r="H149" s="10" t="n"/>
      <c r="I149" s="10" t="n"/>
      <c r="J149" s="10" t="n"/>
      <c r="K149" s="10" t="n"/>
      <c r="L149" s="10" t="n"/>
      <c r="M149" s="13" t="n"/>
      <c r="N149" s="13" t="n"/>
      <c r="O149" s="13" t="n"/>
      <c r="P149" s="13" t="n"/>
      <c r="Q149" s="10" t="n"/>
      <c r="R149" s="10" t="n"/>
      <c r="S149" s="10" t="n"/>
      <c r="T149" s="10" t="n"/>
      <c r="U149" s="10" t="n"/>
      <c r="V149" s="10" t="n"/>
      <c r="W149" s="10" t="n"/>
      <c r="X149" s="10" t="n"/>
      <c r="Y149" s="11" t="n"/>
      <c r="Z149" s="11" t="n"/>
      <c r="AA149" s="11" t="n"/>
      <c r="AB149" s="11" t="n"/>
      <c r="AC149" s="11" t="n"/>
      <c r="AD149" s="11" t="n"/>
      <c r="AE149" s="10" t="n"/>
      <c r="AF149" s="10" t="n"/>
      <c r="AG149" s="10" t="n"/>
      <c r="AH149" s="10" t="n"/>
      <c r="AI149" s="13" t="n"/>
      <c r="AJ149" s="13" t="n"/>
      <c r="AK149" s="13" t="n"/>
      <c r="AL149" s="13" t="n"/>
      <c r="AM149" s="13" t="n"/>
      <c r="AN149" s="13" t="n"/>
      <c r="AO149" s="13" t="n"/>
      <c r="AP149" s="14" t="n"/>
      <c r="AQ149" s="14" t="n"/>
      <c r="AR149" s="14" t="n"/>
      <c r="AS149" s="13" t="n"/>
      <c r="AT149" s="13" t="n"/>
      <c r="AU149" s="10" t="n"/>
      <c r="AV149" s="10" t="n"/>
      <c r="AW149" s="10" t="n"/>
      <c r="AX149" s="10" t="n"/>
      <c r="AY149" s="10" t="n"/>
      <c r="AZ149" s="10" t="n"/>
      <c r="BA149" s="10" t="n"/>
      <c r="BB149" s="10" t="n"/>
      <c r="BC149" s="10" t="n"/>
      <c r="BD149" s="11" t="n"/>
      <c r="BE149" s="10" t="n"/>
      <c r="BF149" s="10" t="n"/>
      <c r="BG149" s="10" t="n"/>
      <c r="BH149" s="10" t="n"/>
      <c r="BI149" s="10" t="n"/>
      <c r="BJ149" s="10" t="n"/>
      <c r="BK149" s="10" t="n"/>
      <c r="BL149" s="10" t="n"/>
      <c r="BM149" s="10" t="n"/>
    </row>
    <row r="150" ht="15.75" customHeight="1" s="218">
      <c r="A150" s="10" t="n"/>
      <c r="B150" s="10" t="n"/>
      <c r="C150" s="10" t="n"/>
      <c r="D150" s="10" t="n"/>
      <c r="E150" s="10" t="n"/>
      <c r="F150" s="10" t="n"/>
      <c r="G150" s="11" t="n"/>
      <c r="H150" s="10" t="n"/>
      <c r="I150" s="10" t="n"/>
      <c r="J150" s="10" t="n"/>
      <c r="K150" s="10" t="n"/>
      <c r="L150" s="10" t="n"/>
      <c r="M150" s="13" t="n"/>
      <c r="N150" s="13" t="n"/>
      <c r="O150" s="13" t="n"/>
      <c r="P150" s="13" t="n"/>
      <c r="Q150" s="10" t="n"/>
      <c r="R150" s="10" t="n"/>
      <c r="S150" s="10" t="n"/>
      <c r="T150" s="10" t="n"/>
      <c r="U150" s="10" t="n"/>
      <c r="V150" s="10" t="n"/>
      <c r="W150" s="10" t="n"/>
      <c r="X150" s="10" t="n"/>
      <c r="Y150" s="11" t="n"/>
      <c r="Z150" s="11" t="n"/>
      <c r="AA150" s="11" t="n"/>
      <c r="AB150" s="11" t="n"/>
      <c r="AC150" s="11" t="n"/>
      <c r="AD150" s="11" t="n"/>
      <c r="AE150" s="10" t="n"/>
      <c r="AF150" s="10" t="n"/>
      <c r="AG150" s="10" t="n"/>
      <c r="AH150" s="10" t="n"/>
      <c r="AI150" s="13" t="n"/>
      <c r="AJ150" s="13" t="n"/>
      <c r="AK150" s="13" t="n"/>
      <c r="AL150" s="13" t="n"/>
      <c r="AM150" s="13" t="n"/>
      <c r="AN150" s="13" t="n"/>
      <c r="AO150" s="13" t="n"/>
      <c r="AP150" s="14" t="n"/>
      <c r="AQ150" s="14" t="n"/>
      <c r="AR150" s="14" t="n"/>
      <c r="AS150" s="13" t="n"/>
      <c r="AT150" s="13" t="n"/>
      <c r="AU150" s="10" t="n"/>
      <c r="AV150" s="10" t="n"/>
      <c r="AW150" s="10" t="n"/>
      <c r="AX150" s="10" t="n"/>
      <c r="AY150" s="10" t="n"/>
      <c r="AZ150" s="10" t="n"/>
      <c r="BA150" s="10" t="n"/>
      <c r="BB150" s="10" t="n"/>
      <c r="BC150" s="10" t="n"/>
      <c r="BD150" s="11" t="n"/>
      <c r="BE150" s="10" t="n"/>
      <c r="BF150" s="10" t="n"/>
      <c r="BG150" s="10" t="n"/>
      <c r="BH150" s="10" t="n"/>
      <c r="BI150" s="10" t="n"/>
      <c r="BJ150" s="10" t="n"/>
      <c r="BK150" s="10" t="n"/>
      <c r="BL150" s="10" t="n"/>
      <c r="BM150" s="10" t="n"/>
    </row>
    <row r="151" ht="15.75" customHeight="1" s="218">
      <c r="A151" s="10" t="n"/>
      <c r="B151" s="10" t="n"/>
      <c r="C151" s="10" t="n"/>
      <c r="D151" s="10" t="n"/>
      <c r="E151" s="10" t="n"/>
      <c r="F151" s="10" t="n"/>
      <c r="G151" s="11" t="n"/>
      <c r="H151" s="10" t="n"/>
      <c r="I151" s="10" t="n"/>
      <c r="J151" s="10" t="n"/>
      <c r="K151" s="10" t="n"/>
      <c r="L151" s="10" t="n"/>
      <c r="M151" s="13" t="n"/>
      <c r="N151" s="13" t="n"/>
      <c r="O151" s="13" t="n"/>
      <c r="P151" s="13" t="n"/>
      <c r="Q151" s="10" t="n"/>
      <c r="R151" s="10" t="n"/>
      <c r="S151" s="10" t="n"/>
      <c r="T151" s="10" t="n"/>
      <c r="U151" s="10" t="n"/>
      <c r="V151" s="10" t="n"/>
      <c r="W151" s="10" t="n"/>
      <c r="X151" s="10" t="n"/>
      <c r="Y151" s="11" t="n"/>
      <c r="Z151" s="11" t="n"/>
      <c r="AA151" s="11" t="n"/>
      <c r="AB151" s="11" t="n"/>
      <c r="AC151" s="11" t="n"/>
      <c r="AD151" s="11" t="n"/>
      <c r="AE151" s="10" t="n"/>
      <c r="AF151" s="10" t="n"/>
      <c r="AG151" s="10" t="n"/>
      <c r="AH151" s="10" t="n"/>
      <c r="AI151" s="13" t="n"/>
      <c r="AJ151" s="13" t="n"/>
      <c r="AK151" s="13" t="n"/>
      <c r="AL151" s="13" t="n"/>
      <c r="AM151" s="13" t="n"/>
      <c r="AN151" s="13" t="n"/>
      <c r="AO151" s="13" t="n"/>
      <c r="AP151" s="14" t="n"/>
      <c r="AQ151" s="14" t="n"/>
      <c r="AR151" s="14" t="n"/>
      <c r="AS151" s="13" t="n"/>
      <c r="AT151" s="13" t="n"/>
      <c r="AU151" s="10" t="n"/>
      <c r="AV151" s="10" t="n"/>
      <c r="AW151" s="10" t="n"/>
      <c r="AX151" s="10" t="n"/>
      <c r="AY151" s="10" t="n"/>
      <c r="AZ151" s="10" t="n"/>
      <c r="BA151" s="10" t="n"/>
      <c r="BB151" s="10" t="n"/>
      <c r="BC151" s="10" t="n"/>
      <c r="BD151" s="11" t="n"/>
      <c r="BE151" s="10" t="n"/>
      <c r="BF151" s="10" t="n"/>
      <c r="BG151" s="10" t="n"/>
      <c r="BH151" s="10" t="n"/>
      <c r="BI151" s="10" t="n"/>
      <c r="BJ151" s="10" t="n"/>
      <c r="BK151" s="10" t="n"/>
      <c r="BL151" s="10" t="n"/>
      <c r="BM151" s="10" t="n"/>
    </row>
    <row r="152" ht="15.75" customHeight="1" s="218">
      <c r="A152" s="10" t="n"/>
      <c r="B152" s="10" t="n"/>
      <c r="C152" s="10" t="n"/>
      <c r="D152" s="10" t="n"/>
      <c r="E152" s="10" t="n"/>
      <c r="F152" s="10" t="n"/>
      <c r="G152" s="11" t="n"/>
      <c r="H152" s="10" t="n"/>
      <c r="I152" s="10" t="n"/>
      <c r="J152" s="10" t="n"/>
      <c r="K152" s="10" t="n"/>
      <c r="L152" s="10" t="n"/>
      <c r="M152" s="13" t="n"/>
      <c r="N152" s="13" t="n"/>
      <c r="O152" s="13" t="n"/>
      <c r="P152" s="13" t="n"/>
      <c r="Q152" s="10" t="n"/>
      <c r="R152" s="10" t="n"/>
      <c r="S152" s="10" t="n"/>
      <c r="T152" s="10" t="n"/>
      <c r="U152" s="10" t="n"/>
      <c r="V152" s="10" t="n"/>
      <c r="W152" s="10" t="n"/>
      <c r="X152" s="10" t="n"/>
      <c r="Y152" s="11" t="n"/>
      <c r="Z152" s="11" t="n"/>
      <c r="AA152" s="11" t="n"/>
      <c r="AB152" s="11" t="n"/>
      <c r="AC152" s="11" t="n"/>
      <c r="AD152" s="11" t="n"/>
      <c r="AE152" s="10" t="n"/>
      <c r="AF152" s="10" t="n"/>
      <c r="AG152" s="10" t="n"/>
      <c r="AH152" s="10" t="n"/>
      <c r="AI152" s="13" t="n"/>
      <c r="AJ152" s="13" t="n"/>
      <c r="AK152" s="13" t="n"/>
      <c r="AL152" s="13" t="n"/>
      <c r="AM152" s="13" t="n"/>
      <c r="AN152" s="13" t="n"/>
      <c r="AO152" s="13" t="n"/>
      <c r="AP152" s="14" t="n"/>
      <c r="AQ152" s="14" t="n"/>
      <c r="AR152" s="14" t="n"/>
      <c r="AS152" s="13" t="n"/>
      <c r="AT152" s="13" t="n"/>
      <c r="AU152" s="10" t="n"/>
      <c r="AV152" s="10" t="n"/>
      <c r="AW152" s="10" t="n"/>
      <c r="AX152" s="10" t="n"/>
      <c r="AY152" s="10" t="n"/>
      <c r="AZ152" s="10" t="n"/>
      <c r="BA152" s="10" t="n"/>
      <c r="BB152" s="10" t="n"/>
      <c r="BC152" s="10" t="n"/>
      <c r="BD152" s="11" t="n"/>
      <c r="BE152" s="10" t="n"/>
      <c r="BF152" s="10" t="n"/>
      <c r="BG152" s="10" t="n"/>
      <c r="BH152" s="10" t="n"/>
      <c r="BI152" s="10" t="n"/>
      <c r="BJ152" s="10" t="n"/>
      <c r="BK152" s="10" t="n"/>
      <c r="BL152" s="10" t="n"/>
      <c r="BM152" s="10" t="n"/>
    </row>
    <row r="153" ht="15.75" customHeight="1" s="218">
      <c r="A153" s="10" t="n"/>
      <c r="B153" s="10" t="n"/>
      <c r="C153" s="10" t="n"/>
      <c r="D153" s="10" t="n"/>
      <c r="E153" s="10" t="n"/>
      <c r="F153" s="10" t="n"/>
      <c r="G153" s="11" t="n"/>
      <c r="H153" s="10" t="n"/>
      <c r="I153" s="10" t="n"/>
      <c r="J153" s="10" t="n"/>
      <c r="K153" s="10" t="n"/>
      <c r="L153" s="10" t="n"/>
      <c r="M153" s="13" t="n"/>
      <c r="N153" s="13" t="n"/>
      <c r="O153" s="13" t="n"/>
      <c r="P153" s="13" t="n"/>
      <c r="Q153" s="10" t="n"/>
      <c r="R153" s="10" t="n"/>
      <c r="S153" s="10" t="n"/>
      <c r="T153" s="10" t="n"/>
      <c r="U153" s="10" t="n"/>
      <c r="V153" s="10" t="n"/>
      <c r="W153" s="10" t="n"/>
      <c r="X153" s="10" t="n"/>
      <c r="Y153" s="11" t="n"/>
      <c r="Z153" s="11" t="n"/>
      <c r="AA153" s="11" t="n"/>
      <c r="AB153" s="11" t="n"/>
      <c r="AC153" s="11" t="n"/>
      <c r="AD153" s="11" t="n"/>
      <c r="AE153" s="10" t="n"/>
      <c r="AF153" s="10" t="n"/>
      <c r="AG153" s="10" t="n"/>
      <c r="AH153" s="10" t="n"/>
      <c r="AI153" s="13" t="n"/>
      <c r="AJ153" s="13" t="n"/>
      <c r="AK153" s="13" t="n"/>
      <c r="AL153" s="13" t="n"/>
      <c r="AM153" s="13" t="n"/>
      <c r="AN153" s="13" t="n"/>
      <c r="AO153" s="13" t="n"/>
      <c r="AP153" s="14" t="n"/>
      <c r="AQ153" s="14" t="n"/>
      <c r="AR153" s="14" t="n"/>
      <c r="AS153" s="13" t="n"/>
      <c r="AT153" s="13" t="n"/>
      <c r="AU153" s="10" t="n"/>
      <c r="AV153" s="10" t="n"/>
      <c r="AW153" s="10" t="n"/>
      <c r="AX153" s="10" t="n"/>
      <c r="AY153" s="10" t="n"/>
      <c r="AZ153" s="10" t="n"/>
      <c r="BA153" s="10" t="n"/>
      <c r="BB153" s="10" t="n"/>
      <c r="BC153" s="10" t="n"/>
      <c r="BD153" s="11" t="n"/>
      <c r="BE153" s="10" t="n"/>
      <c r="BF153" s="10" t="n"/>
      <c r="BG153" s="10" t="n"/>
      <c r="BH153" s="10" t="n"/>
      <c r="BI153" s="10" t="n"/>
      <c r="BJ153" s="10" t="n"/>
      <c r="BK153" s="10" t="n"/>
      <c r="BL153" s="10" t="n"/>
      <c r="BM153" s="10" t="n"/>
    </row>
    <row r="154" ht="15.75" customHeight="1" s="218">
      <c r="A154" s="10" t="n"/>
      <c r="B154" s="10" t="n"/>
      <c r="C154" s="10" t="n"/>
      <c r="D154" s="10" t="n"/>
      <c r="E154" s="10" t="n"/>
      <c r="F154" s="10" t="n"/>
      <c r="G154" s="11" t="n"/>
      <c r="H154" s="10" t="n"/>
      <c r="I154" s="10" t="n"/>
      <c r="J154" s="10" t="n"/>
      <c r="K154" s="10" t="n"/>
      <c r="L154" s="10" t="n"/>
      <c r="M154" s="13" t="n"/>
      <c r="N154" s="13" t="n"/>
      <c r="O154" s="13" t="n"/>
      <c r="P154" s="13" t="n"/>
      <c r="Q154" s="10" t="n"/>
      <c r="R154" s="10" t="n"/>
      <c r="S154" s="10" t="n"/>
      <c r="T154" s="10" t="n"/>
      <c r="U154" s="10" t="n"/>
      <c r="V154" s="10" t="n"/>
      <c r="W154" s="10" t="n"/>
      <c r="X154" s="10" t="n"/>
      <c r="Y154" s="11" t="n"/>
      <c r="Z154" s="11" t="n"/>
      <c r="AA154" s="11" t="n"/>
      <c r="AB154" s="11" t="n"/>
      <c r="AC154" s="11" t="n"/>
      <c r="AD154" s="11" t="n"/>
      <c r="AE154" s="10" t="n"/>
      <c r="AF154" s="10" t="n"/>
      <c r="AG154" s="10" t="n"/>
      <c r="AH154" s="10" t="n"/>
      <c r="AI154" s="13" t="n"/>
      <c r="AJ154" s="13" t="n"/>
      <c r="AK154" s="13" t="n"/>
      <c r="AL154" s="13" t="n"/>
      <c r="AM154" s="13" t="n"/>
      <c r="AN154" s="13" t="n"/>
      <c r="AO154" s="13" t="n"/>
      <c r="AP154" s="14" t="n"/>
      <c r="AQ154" s="14" t="n"/>
      <c r="AR154" s="14" t="n"/>
      <c r="AS154" s="13" t="n"/>
      <c r="AT154" s="13" t="n"/>
      <c r="AU154" s="10" t="n"/>
      <c r="AV154" s="10" t="n"/>
      <c r="AW154" s="10" t="n"/>
      <c r="AX154" s="10" t="n"/>
      <c r="AY154" s="10" t="n"/>
      <c r="AZ154" s="10" t="n"/>
      <c r="BA154" s="10" t="n"/>
      <c r="BB154" s="10" t="n"/>
      <c r="BC154" s="10" t="n"/>
      <c r="BD154" s="11" t="n"/>
      <c r="BE154" s="10" t="n"/>
      <c r="BF154" s="10" t="n"/>
      <c r="BG154" s="10" t="n"/>
      <c r="BH154" s="10" t="n"/>
      <c r="BI154" s="10" t="n"/>
      <c r="BJ154" s="10" t="n"/>
      <c r="BK154" s="10" t="n"/>
      <c r="BL154" s="10" t="n"/>
      <c r="BM154" s="10" t="n"/>
    </row>
    <row r="155" ht="15.75" customHeight="1" s="218">
      <c r="A155" s="10" t="n"/>
      <c r="B155" s="10" t="n"/>
      <c r="C155" s="10" t="n"/>
      <c r="D155" s="10" t="n"/>
      <c r="E155" s="10" t="n"/>
      <c r="F155" s="10" t="n"/>
      <c r="G155" s="11" t="n"/>
      <c r="H155" s="10" t="n"/>
      <c r="I155" s="10" t="n"/>
      <c r="J155" s="10" t="n"/>
      <c r="K155" s="10" t="n"/>
      <c r="L155" s="10" t="n"/>
      <c r="M155" s="13" t="n"/>
      <c r="N155" s="13" t="n"/>
      <c r="O155" s="13" t="n"/>
      <c r="P155" s="13" t="n"/>
      <c r="Q155" s="10" t="n"/>
      <c r="R155" s="10" t="n"/>
      <c r="S155" s="10" t="n"/>
      <c r="T155" s="10" t="n"/>
      <c r="U155" s="10" t="n"/>
      <c r="V155" s="10" t="n"/>
      <c r="W155" s="10" t="n"/>
      <c r="X155" s="10" t="n"/>
      <c r="Y155" s="11" t="n"/>
      <c r="Z155" s="11" t="n"/>
      <c r="AA155" s="11" t="n"/>
      <c r="AB155" s="11" t="n"/>
      <c r="AC155" s="11" t="n"/>
      <c r="AD155" s="11" t="n"/>
      <c r="AE155" s="10" t="n"/>
      <c r="AF155" s="10" t="n"/>
      <c r="AG155" s="10" t="n"/>
      <c r="AH155" s="10" t="n"/>
      <c r="AI155" s="13" t="n"/>
      <c r="AJ155" s="13" t="n"/>
      <c r="AK155" s="13" t="n"/>
      <c r="AL155" s="13" t="n"/>
      <c r="AM155" s="13" t="n"/>
      <c r="AN155" s="13" t="n"/>
      <c r="AO155" s="13" t="n"/>
      <c r="AP155" s="14" t="n"/>
      <c r="AQ155" s="14" t="n"/>
      <c r="AR155" s="14" t="n"/>
      <c r="AS155" s="13" t="n"/>
      <c r="AT155" s="13" t="n"/>
      <c r="AU155" s="10" t="n"/>
      <c r="AV155" s="10" t="n"/>
      <c r="AW155" s="10" t="n"/>
      <c r="AX155" s="10" t="n"/>
      <c r="AY155" s="10" t="n"/>
      <c r="AZ155" s="10" t="n"/>
      <c r="BA155" s="10" t="n"/>
      <c r="BB155" s="10" t="n"/>
      <c r="BC155" s="10" t="n"/>
      <c r="BD155" s="11" t="n"/>
      <c r="BE155" s="10" t="n"/>
      <c r="BF155" s="10" t="n"/>
      <c r="BG155" s="10" t="n"/>
      <c r="BH155" s="10" t="n"/>
      <c r="BI155" s="10" t="n"/>
      <c r="BJ155" s="10" t="n"/>
      <c r="BK155" s="10" t="n"/>
      <c r="BL155" s="10" t="n"/>
      <c r="BM155" s="10" t="n"/>
    </row>
    <row r="156" ht="15.75" customHeight="1" s="218">
      <c r="A156" s="10" t="n"/>
      <c r="B156" s="10" t="n"/>
      <c r="C156" s="10" t="n"/>
      <c r="D156" s="10" t="n"/>
      <c r="E156" s="10" t="n"/>
      <c r="F156" s="10" t="n"/>
      <c r="G156" s="11" t="n"/>
      <c r="H156" s="10" t="n"/>
      <c r="I156" s="10" t="n"/>
      <c r="J156" s="10" t="n"/>
      <c r="K156" s="10" t="n"/>
      <c r="L156" s="10" t="n"/>
      <c r="M156" s="13" t="n"/>
      <c r="N156" s="13" t="n"/>
      <c r="O156" s="13" t="n"/>
      <c r="P156" s="13" t="n"/>
      <c r="Q156" s="10" t="n"/>
      <c r="R156" s="10" t="n"/>
      <c r="S156" s="10" t="n"/>
      <c r="T156" s="10" t="n"/>
      <c r="U156" s="10" t="n"/>
      <c r="V156" s="10" t="n"/>
      <c r="W156" s="10" t="n"/>
      <c r="X156" s="10" t="n"/>
      <c r="Y156" s="11" t="n"/>
      <c r="Z156" s="11" t="n"/>
      <c r="AA156" s="11" t="n"/>
      <c r="AB156" s="11" t="n"/>
      <c r="AC156" s="11" t="n"/>
      <c r="AD156" s="11" t="n"/>
      <c r="AE156" s="10" t="n"/>
      <c r="AF156" s="10" t="n"/>
      <c r="AG156" s="10" t="n"/>
      <c r="AH156" s="10" t="n"/>
      <c r="AI156" s="13" t="n"/>
      <c r="AJ156" s="13" t="n"/>
      <c r="AK156" s="13" t="n"/>
      <c r="AL156" s="13" t="n"/>
      <c r="AM156" s="13" t="n"/>
      <c r="AN156" s="13" t="n"/>
      <c r="AO156" s="13" t="n"/>
      <c r="AP156" s="14" t="n"/>
      <c r="AQ156" s="14" t="n"/>
      <c r="AR156" s="14" t="n"/>
      <c r="AS156" s="13" t="n"/>
      <c r="AT156" s="13" t="n"/>
      <c r="AU156" s="10" t="n"/>
      <c r="AV156" s="10" t="n"/>
      <c r="AW156" s="10" t="n"/>
      <c r="AX156" s="10" t="n"/>
      <c r="AY156" s="10" t="n"/>
      <c r="AZ156" s="10" t="n"/>
      <c r="BA156" s="10" t="n"/>
      <c r="BB156" s="10" t="n"/>
      <c r="BC156" s="10" t="n"/>
      <c r="BD156" s="11" t="n"/>
      <c r="BE156" s="10" t="n"/>
      <c r="BF156" s="10" t="n"/>
      <c r="BG156" s="10" t="n"/>
      <c r="BH156" s="10" t="n"/>
      <c r="BI156" s="10" t="n"/>
      <c r="BJ156" s="10" t="n"/>
      <c r="BK156" s="10" t="n"/>
      <c r="BL156" s="10" t="n"/>
      <c r="BM156" s="10" t="n"/>
    </row>
    <row r="157" ht="15.75" customHeight="1" s="218">
      <c r="A157" s="10" t="n"/>
      <c r="B157" s="10" t="n"/>
      <c r="C157" s="10" t="n"/>
      <c r="D157" s="10" t="n"/>
      <c r="E157" s="10" t="n"/>
      <c r="F157" s="10" t="n"/>
      <c r="G157" s="11" t="n"/>
      <c r="H157" s="10" t="n"/>
      <c r="I157" s="10" t="n"/>
      <c r="J157" s="10" t="n"/>
      <c r="K157" s="10" t="n"/>
      <c r="L157" s="10" t="n"/>
      <c r="M157" s="13" t="n"/>
      <c r="N157" s="13" t="n"/>
      <c r="O157" s="13" t="n"/>
      <c r="P157" s="13" t="n"/>
      <c r="Q157" s="10" t="n"/>
      <c r="R157" s="10" t="n"/>
      <c r="S157" s="10" t="n"/>
      <c r="T157" s="10" t="n"/>
      <c r="U157" s="10" t="n"/>
      <c r="V157" s="10" t="n"/>
      <c r="W157" s="10" t="n"/>
      <c r="X157" s="10" t="n"/>
      <c r="Y157" s="11" t="n"/>
      <c r="Z157" s="11" t="n"/>
      <c r="AA157" s="11" t="n"/>
      <c r="AB157" s="11" t="n"/>
      <c r="AC157" s="11" t="n"/>
      <c r="AD157" s="11" t="n"/>
      <c r="AE157" s="10" t="n"/>
      <c r="AF157" s="10" t="n"/>
      <c r="AG157" s="10" t="n"/>
      <c r="AH157" s="10" t="n"/>
      <c r="AI157" s="13" t="n"/>
      <c r="AJ157" s="13" t="n"/>
      <c r="AK157" s="13" t="n"/>
      <c r="AL157" s="13" t="n"/>
      <c r="AM157" s="13" t="n"/>
      <c r="AN157" s="13" t="n"/>
      <c r="AO157" s="13" t="n"/>
      <c r="AP157" s="14" t="n"/>
      <c r="AQ157" s="14" t="n"/>
      <c r="AR157" s="14" t="n"/>
      <c r="AS157" s="13" t="n"/>
      <c r="AT157" s="13" t="n"/>
      <c r="AU157" s="10" t="n"/>
      <c r="AV157" s="10" t="n"/>
      <c r="AW157" s="10" t="n"/>
      <c r="AX157" s="10" t="n"/>
      <c r="AY157" s="10" t="n"/>
      <c r="AZ157" s="10" t="n"/>
      <c r="BA157" s="10" t="n"/>
      <c r="BB157" s="10" t="n"/>
      <c r="BC157" s="10" t="n"/>
      <c r="BD157" s="11" t="n"/>
      <c r="BE157" s="10" t="n"/>
      <c r="BF157" s="10" t="n"/>
      <c r="BG157" s="10" t="n"/>
      <c r="BH157" s="10" t="n"/>
      <c r="BI157" s="10" t="n"/>
      <c r="BJ157" s="10" t="n"/>
      <c r="BK157" s="10" t="n"/>
      <c r="BL157" s="10" t="n"/>
      <c r="BM157" s="10" t="n"/>
    </row>
    <row r="158" ht="15.75" customHeight="1" s="218">
      <c r="A158" s="10" t="n"/>
      <c r="B158" s="10" t="n"/>
      <c r="C158" s="10" t="n"/>
      <c r="D158" s="10" t="n"/>
      <c r="E158" s="10" t="n"/>
      <c r="F158" s="10" t="n"/>
      <c r="G158" s="11" t="n"/>
      <c r="H158" s="10" t="n"/>
      <c r="I158" s="10" t="n"/>
      <c r="J158" s="10" t="n"/>
      <c r="K158" s="10" t="n"/>
      <c r="L158" s="10" t="n"/>
      <c r="M158" s="13" t="n"/>
      <c r="N158" s="13" t="n"/>
      <c r="O158" s="13" t="n"/>
      <c r="P158" s="13" t="n"/>
      <c r="Q158" s="10" t="n"/>
      <c r="R158" s="10" t="n"/>
      <c r="S158" s="10" t="n"/>
      <c r="T158" s="10" t="n"/>
      <c r="U158" s="10" t="n"/>
      <c r="V158" s="10" t="n"/>
      <c r="W158" s="10" t="n"/>
      <c r="X158" s="10" t="n"/>
      <c r="Y158" s="11" t="n"/>
      <c r="Z158" s="11" t="n"/>
      <c r="AA158" s="11" t="n"/>
      <c r="AB158" s="11" t="n"/>
      <c r="AC158" s="11" t="n"/>
      <c r="AD158" s="11" t="n"/>
      <c r="AE158" s="10" t="n"/>
      <c r="AF158" s="10" t="n"/>
      <c r="AG158" s="10" t="n"/>
      <c r="AH158" s="10" t="n"/>
      <c r="AI158" s="13" t="n"/>
      <c r="AJ158" s="13" t="n"/>
      <c r="AK158" s="13" t="n"/>
      <c r="AL158" s="13" t="n"/>
      <c r="AM158" s="13" t="n"/>
      <c r="AN158" s="13" t="n"/>
      <c r="AO158" s="13" t="n"/>
      <c r="AP158" s="14" t="n"/>
      <c r="AQ158" s="14" t="n"/>
      <c r="AR158" s="14" t="n"/>
      <c r="AS158" s="13" t="n"/>
      <c r="AT158" s="13" t="n"/>
      <c r="AU158" s="10" t="n"/>
      <c r="AV158" s="10" t="n"/>
      <c r="AW158" s="10" t="n"/>
      <c r="AX158" s="10" t="n"/>
      <c r="AY158" s="10" t="n"/>
      <c r="AZ158" s="10" t="n"/>
      <c r="BA158" s="10" t="n"/>
      <c r="BB158" s="10" t="n"/>
      <c r="BC158" s="10" t="n"/>
      <c r="BD158" s="11" t="n"/>
      <c r="BE158" s="10" t="n"/>
      <c r="BF158" s="10" t="n"/>
      <c r="BG158" s="10" t="n"/>
      <c r="BH158" s="10" t="n"/>
      <c r="BI158" s="10" t="n"/>
      <c r="BJ158" s="10" t="n"/>
      <c r="BK158" s="10" t="n"/>
      <c r="BL158" s="10" t="n"/>
      <c r="BM158" s="10" t="n"/>
    </row>
    <row r="159" ht="15.75" customHeight="1" s="218">
      <c r="A159" s="10" t="n"/>
      <c r="B159" s="10" t="n"/>
      <c r="C159" s="10" t="n"/>
      <c r="D159" s="10" t="n"/>
      <c r="E159" s="10" t="n"/>
      <c r="F159" s="10" t="n"/>
      <c r="G159" s="11" t="n"/>
      <c r="H159" s="10" t="n"/>
      <c r="I159" s="10" t="n"/>
      <c r="J159" s="10" t="n"/>
      <c r="K159" s="10" t="n"/>
      <c r="L159" s="10" t="n"/>
      <c r="M159" s="13" t="n"/>
      <c r="N159" s="13" t="n"/>
      <c r="O159" s="13" t="n"/>
      <c r="P159" s="13" t="n"/>
      <c r="Q159" s="10" t="n"/>
      <c r="R159" s="10" t="n"/>
      <c r="S159" s="10" t="n"/>
      <c r="T159" s="10" t="n"/>
      <c r="U159" s="10" t="n"/>
      <c r="V159" s="10" t="n"/>
      <c r="W159" s="10" t="n"/>
      <c r="X159" s="10" t="n"/>
      <c r="Y159" s="11" t="n"/>
      <c r="Z159" s="11" t="n"/>
      <c r="AA159" s="11" t="n"/>
      <c r="AB159" s="11" t="n"/>
      <c r="AC159" s="11" t="n"/>
      <c r="AD159" s="11" t="n"/>
      <c r="AE159" s="10" t="n"/>
      <c r="AF159" s="10" t="n"/>
      <c r="AG159" s="10" t="n"/>
      <c r="AH159" s="10" t="n"/>
      <c r="AI159" s="13" t="n"/>
      <c r="AJ159" s="13" t="n"/>
      <c r="AK159" s="13" t="n"/>
      <c r="AL159" s="13" t="n"/>
      <c r="AM159" s="13" t="n"/>
      <c r="AN159" s="13" t="n"/>
      <c r="AO159" s="13" t="n"/>
      <c r="AP159" s="14" t="n"/>
      <c r="AQ159" s="14" t="n"/>
      <c r="AR159" s="14" t="n"/>
      <c r="AS159" s="13" t="n"/>
      <c r="AT159" s="13" t="n"/>
      <c r="AU159" s="10" t="n"/>
      <c r="AV159" s="10" t="n"/>
      <c r="AW159" s="10" t="n"/>
      <c r="AX159" s="10" t="n"/>
      <c r="AY159" s="10" t="n"/>
      <c r="AZ159" s="10" t="n"/>
      <c r="BA159" s="10" t="n"/>
      <c r="BB159" s="10" t="n"/>
      <c r="BC159" s="10" t="n"/>
      <c r="BD159" s="11" t="n"/>
      <c r="BE159" s="10" t="n"/>
      <c r="BF159" s="10" t="n"/>
      <c r="BG159" s="10" t="n"/>
      <c r="BH159" s="10" t="n"/>
      <c r="BI159" s="10" t="n"/>
      <c r="BJ159" s="10" t="n"/>
      <c r="BK159" s="10" t="n"/>
      <c r="BL159" s="10" t="n"/>
      <c r="BM159" s="10" t="n"/>
    </row>
    <row r="160" ht="15.75" customHeight="1" s="218">
      <c r="A160" s="10" t="n"/>
      <c r="B160" s="10" t="n"/>
      <c r="C160" s="10" t="n"/>
      <c r="D160" s="10" t="n"/>
      <c r="E160" s="10" t="n"/>
      <c r="F160" s="10" t="n"/>
      <c r="G160" s="11" t="n"/>
      <c r="H160" s="10" t="n"/>
      <c r="I160" s="10" t="n"/>
      <c r="J160" s="10" t="n"/>
      <c r="K160" s="10" t="n"/>
      <c r="L160" s="10" t="n"/>
      <c r="M160" s="13" t="n"/>
      <c r="N160" s="13" t="n"/>
      <c r="O160" s="13" t="n"/>
      <c r="P160" s="13" t="n"/>
      <c r="Q160" s="10" t="n"/>
      <c r="R160" s="10" t="n"/>
      <c r="S160" s="10" t="n"/>
      <c r="T160" s="10" t="n"/>
      <c r="U160" s="10" t="n"/>
      <c r="V160" s="10" t="n"/>
      <c r="W160" s="10" t="n"/>
      <c r="X160" s="10" t="n"/>
      <c r="Y160" s="11" t="n"/>
      <c r="Z160" s="11" t="n"/>
      <c r="AA160" s="11" t="n"/>
      <c r="AB160" s="11" t="n"/>
      <c r="AC160" s="11" t="n"/>
      <c r="AD160" s="11" t="n"/>
      <c r="AE160" s="10" t="n"/>
      <c r="AF160" s="10" t="n"/>
      <c r="AG160" s="10" t="n"/>
      <c r="AH160" s="10" t="n"/>
      <c r="AI160" s="13" t="n"/>
      <c r="AJ160" s="13" t="n"/>
      <c r="AK160" s="13" t="n"/>
      <c r="AL160" s="13" t="n"/>
      <c r="AM160" s="13" t="n"/>
      <c r="AN160" s="13" t="n"/>
      <c r="AO160" s="13" t="n"/>
      <c r="AP160" s="14" t="n"/>
      <c r="AQ160" s="14" t="n"/>
      <c r="AR160" s="14" t="n"/>
      <c r="AS160" s="13" t="n"/>
      <c r="AT160" s="13" t="n"/>
      <c r="AU160" s="10" t="n"/>
      <c r="AV160" s="10" t="n"/>
      <c r="AW160" s="10" t="n"/>
      <c r="AX160" s="10" t="n"/>
      <c r="AY160" s="10" t="n"/>
      <c r="AZ160" s="10" t="n"/>
      <c r="BA160" s="10" t="n"/>
      <c r="BB160" s="10" t="n"/>
      <c r="BC160" s="10" t="n"/>
      <c r="BD160" s="11" t="n"/>
      <c r="BE160" s="10" t="n"/>
      <c r="BF160" s="10" t="n"/>
      <c r="BG160" s="10" t="n"/>
      <c r="BH160" s="10" t="n"/>
      <c r="BI160" s="10" t="n"/>
      <c r="BJ160" s="10" t="n"/>
      <c r="BK160" s="10" t="n"/>
      <c r="BL160" s="10" t="n"/>
      <c r="BM160" s="10" t="n"/>
    </row>
    <row r="161" ht="15.75" customHeight="1" s="218">
      <c r="A161" s="10" t="n"/>
      <c r="B161" s="10" t="n"/>
      <c r="C161" s="10" t="n"/>
      <c r="D161" s="10" t="n"/>
      <c r="E161" s="10" t="n"/>
      <c r="F161" s="10" t="n"/>
      <c r="G161" s="11" t="n"/>
      <c r="H161" s="10" t="n"/>
      <c r="I161" s="10" t="n"/>
      <c r="J161" s="10" t="n"/>
      <c r="K161" s="10" t="n"/>
      <c r="L161" s="10" t="n"/>
      <c r="M161" s="13" t="n"/>
      <c r="N161" s="13" t="n"/>
      <c r="O161" s="13" t="n"/>
      <c r="P161" s="13" t="n"/>
      <c r="Q161" s="10" t="n"/>
      <c r="R161" s="10" t="n"/>
      <c r="S161" s="10" t="n"/>
      <c r="T161" s="10" t="n"/>
      <c r="U161" s="10" t="n"/>
      <c r="V161" s="10" t="n"/>
      <c r="W161" s="10" t="n"/>
      <c r="X161" s="10" t="n"/>
      <c r="Y161" s="11" t="n"/>
      <c r="Z161" s="11" t="n"/>
      <c r="AA161" s="11" t="n"/>
      <c r="AB161" s="11" t="n"/>
      <c r="AC161" s="11" t="n"/>
      <c r="AD161" s="11" t="n"/>
      <c r="AE161" s="10" t="n"/>
      <c r="AF161" s="10" t="n"/>
      <c r="AG161" s="10" t="n"/>
      <c r="AH161" s="10" t="n"/>
      <c r="AI161" s="13" t="n"/>
      <c r="AJ161" s="13" t="n"/>
      <c r="AK161" s="13" t="n"/>
      <c r="AL161" s="13" t="n"/>
      <c r="AM161" s="13" t="n"/>
      <c r="AN161" s="13" t="n"/>
      <c r="AO161" s="13" t="n"/>
      <c r="AP161" s="14" t="n"/>
      <c r="AQ161" s="14" t="n"/>
      <c r="AR161" s="14" t="n"/>
      <c r="AS161" s="13" t="n"/>
      <c r="AT161" s="13" t="n"/>
      <c r="AU161" s="10" t="n"/>
      <c r="AV161" s="10" t="n"/>
      <c r="AW161" s="10" t="n"/>
      <c r="AX161" s="10" t="n"/>
      <c r="AY161" s="10" t="n"/>
      <c r="AZ161" s="10" t="n"/>
      <c r="BA161" s="10" t="n"/>
      <c r="BB161" s="10" t="n"/>
      <c r="BC161" s="10" t="n"/>
      <c r="BD161" s="11" t="n"/>
      <c r="BE161" s="10" t="n"/>
      <c r="BF161" s="10" t="n"/>
      <c r="BG161" s="10" t="n"/>
      <c r="BH161" s="10" t="n"/>
      <c r="BI161" s="10" t="n"/>
      <c r="BJ161" s="10" t="n"/>
      <c r="BK161" s="10" t="n"/>
      <c r="BL161" s="10" t="n"/>
      <c r="BM161" s="10" t="n"/>
    </row>
    <row r="162" ht="15.75" customHeight="1" s="218">
      <c r="A162" s="10" t="n"/>
      <c r="B162" s="10" t="n"/>
      <c r="C162" s="10" t="n"/>
      <c r="D162" s="10" t="n"/>
      <c r="E162" s="10" t="n"/>
      <c r="F162" s="10" t="n"/>
      <c r="G162" s="11" t="n"/>
      <c r="H162" s="10" t="n"/>
      <c r="I162" s="10" t="n"/>
      <c r="J162" s="10" t="n"/>
      <c r="K162" s="10" t="n"/>
      <c r="L162" s="10" t="n"/>
      <c r="M162" s="13" t="n"/>
      <c r="N162" s="13" t="n"/>
      <c r="O162" s="13" t="n"/>
      <c r="P162" s="13" t="n"/>
      <c r="Q162" s="10" t="n"/>
      <c r="R162" s="10" t="n"/>
      <c r="S162" s="10" t="n"/>
      <c r="T162" s="10" t="n"/>
      <c r="U162" s="10" t="n"/>
      <c r="V162" s="10" t="n"/>
      <c r="W162" s="10" t="n"/>
      <c r="X162" s="10" t="n"/>
      <c r="Y162" s="11" t="n"/>
      <c r="Z162" s="11" t="n"/>
      <c r="AA162" s="11" t="n"/>
      <c r="AB162" s="11" t="n"/>
      <c r="AC162" s="11" t="n"/>
      <c r="AD162" s="11" t="n"/>
      <c r="AE162" s="10" t="n"/>
      <c r="AF162" s="10" t="n"/>
      <c r="AG162" s="10" t="n"/>
      <c r="AH162" s="10" t="n"/>
      <c r="AI162" s="13" t="n"/>
      <c r="AJ162" s="13" t="n"/>
      <c r="AK162" s="13" t="n"/>
      <c r="AL162" s="13" t="n"/>
      <c r="AM162" s="13" t="n"/>
      <c r="AN162" s="13" t="n"/>
      <c r="AO162" s="13" t="n"/>
      <c r="AP162" s="14" t="n"/>
      <c r="AQ162" s="14" t="n"/>
      <c r="AR162" s="14" t="n"/>
      <c r="AS162" s="13" t="n"/>
      <c r="AT162" s="13" t="n"/>
      <c r="AU162" s="10" t="n"/>
      <c r="AV162" s="10" t="n"/>
      <c r="AW162" s="10" t="n"/>
      <c r="AX162" s="10" t="n"/>
      <c r="AY162" s="10" t="n"/>
      <c r="AZ162" s="10" t="n"/>
      <c r="BA162" s="10" t="n"/>
      <c r="BB162" s="10" t="n"/>
      <c r="BC162" s="10" t="n"/>
      <c r="BD162" s="11" t="n"/>
      <c r="BE162" s="10" t="n"/>
      <c r="BF162" s="10" t="n"/>
      <c r="BG162" s="10" t="n"/>
      <c r="BH162" s="10" t="n"/>
      <c r="BI162" s="10" t="n"/>
      <c r="BJ162" s="10" t="n"/>
      <c r="BK162" s="10" t="n"/>
      <c r="BL162" s="10" t="n"/>
      <c r="BM162" s="10" t="n"/>
    </row>
    <row r="163" ht="15.75" customHeight="1" s="218">
      <c r="A163" s="10" t="n"/>
      <c r="B163" s="10" t="n"/>
      <c r="C163" s="10" t="n"/>
      <c r="D163" s="10" t="n"/>
      <c r="E163" s="10" t="n"/>
      <c r="F163" s="10" t="n"/>
      <c r="G163" s="11" t="n"/>
      <c r="H163" s="10" t="n"/>
      <c r="I163" s="10" t="n"/>
      <c r="J163" s="10" t="n"/>
      <c r="K163" s="10" t="n"/>
      <c r="L163" s="10" t="n"/>
      <c r="M163" s="13" t="n"/>
      <c r="N163" s="13" t="n"/>
      <c r="O163" s="13" t="n"/>
      <c r="P163" s="13" t="n"/>
      <c r="Q163" s="10" t="n"/>
      <c r="R163" s="10" t="n"/>
      <c r="S163" s="10" t="n"/>
      <c r="T163" s="10" t="n"/>
      <c r="U163" s="10" t="n"/>
      <c r="V163" s="10" t="n"/>
      <c r="W163" s="10" t="n"/>
      <c r="X163" s="10" t="n"/>
      <c r="Y163" s="11" t="n"/>
      <c r="Z163" s="11" t="n"/>
      <c r="AA163" s="11" t="n"/>
      <c r="AB163" s="11" t="n"/>
      <c r="AC163" s="11" t="n"/>
      <c r="AD163" s="11" t="n"/>
      <c r="AE163" s="10" t="n"/>
      <c r="AF163" s="10" t="n"/>
      <c r="AG163" s="10" t="n"/>
      <c r="AH163" s="10" t="n"/>
      <c r="AI163" s="13" t="n"/>
      <c r="AJ163" s="13" t="n"/>
      <c r="AK163" s="13" t="n"/>
      <c r="AL163" s="13" t="n"/>
      <c r="AM163" s="13" t="n"/>
      <c r="AN163" s="13" t="n"/>
      <c r="AO163" s="13" t="n"/>
      <c r="AP163" s="14" t="n"/>
      <c r="AQ163" s="14" t="n"/>
      <c r="AR163" s="14" t="n"/>
      <c r="AS163" s="13" t="n"/>
      <c r="AT163" s="13" t="n"/>
      <c r="AU163" s="10" t="n"/>
      <c r="AV163" s="10" t="n"/>
      <c r="AW163" s="10" t="n"/>
      <c r="AX163" s="10" t="n"/>
      <c r="AY163" s="10" t="n"/>
      <c r="AZ163" s="10" t="n"/>
      <c r="BA163" s="10" t="n"/>
      <c r="BB163" s="10" t="n"/>
      <c r="BC163" s="10" t="n"/>
      <c r="BD163" s="11" t="n"/>
      <c r="BE163" s="10" t="n"/>
      <c r="BF163" s="10" t="n"/>
      <c r="BG163" s="10" t="n"/>
      <c r="BH163" s="10" t="n"/>
      <c r="BI163" s="10" t="n"/>
      <c r="BJ163" s="10" t="n"/>
      <c r="BK163" s="10" t="n"/>
      <c r="BL163" s="10" t="n"/>
      <c r="BM163" s="10" t="n"/>
    </row>
    <row r="164" ht="15.75" customHeight="1" s="218">
      <c r="A164" s="10" t="n"/>
      <c r="B164" s="10" t="n"/>
      <c r="C164" s="10" t="n"/>
      <c r="D164" s="10" t="n"/>
      <c r="E164" s="10" t="n"/>
      <c r="F164" s="10" t="n"/>
      <c r="G164" s="11" t="n"/>
      <c r="H164" s="10" t="n"/>
      <c r="I164" s="10" t="n"/>
      <c r="J164" s="10" t="n"/>
      <c r="K164" s="10" t="n"/>
      <c r="L164" s="10" t="n"/>
      <c r="M164" s="13" t="n"/>
      <c r="N164" s="13" t="n"/>
      <c r="O164" s="13" t="n"/>
      <c r="P164" s="13" t="n"/>
      <c r="Q164" s="10" t="n"/>
      <c r="R164" s="10" t="n"/>
      <c r="S164" s="10" t="n"/>
      <c r="T164" s="10" t="n"/>
      <c r="U164" s="10" t="n"/>
      <c r="V164" s="10" t="n"/>
      <c r="W164" s="10" t="n"/>
      <c r="X164" s="10" t="n"/>
      <c r="Y164" s="11" t="n"/>
      <c r="Z164" s="11" t="n"/>
      <c r="AA164" s="11" t="n"/>
      <c r="AB164" s="11" t="n"/>
      <c r="AC164" s="11" t="n"/>
      <c r="AD164" s="11" t="n"/>
      <c r="AE164" s="10" t="n"/>
      <c r="AF164" s="10" t="n"/>
      <c r="AG164" s="10" t="n"/>
      <c r="AH164" s="10" t="n"/>
      <c r="AI164" s="13" t="n"/>
      <c r="AJ164" s="13" t="n"/>
      <c r="AK164" s="13" t="n"/>
      <c r="AL164" s="13" t="n"/>
      <c r="AM164" s="13" t="n"/>
      <c r="AN164" s="13" t="n"/>
      <c r="AO164" s="13" t="n"/>
      <c r="AP164" s="14" t="n"/>
      <c r="AQ164" s="14" t="n"/>
      <c r="AR164" s="14" t="n"/>
      <c r="AS164" s="13" t="n"/>
      <c r="AT164" s="13" t="n"/>
      <c r="AU164" s="10" t="n"/>
      <c r="AV164" s="10" t="n"/>
      <c r="AW164" s="10" t="n"/>
      <c r="AX164" s="10" t="n"/>
      <c r="AY164" s="10" t="n"/>
      <c r="AZ164" s="10" t="n"/>
      <c r="BA164" s="10" t="n"/>
      <c r="BB164" s="10" t="n"/>
      <c r="BC164" s="10" t="n"/>
      <c r="BD164" s="11" t="n"/>
      <c r="BE164" s="10" t="n"/>
      <c r="BF164" s="10" t="n"/>
      <c r="BG164" s="10" t="n"/>
      <c r="BH164" s="10" t="n"/>
      <c r="BI164" s="10" t="n"/>
      <c r="BJ164" s="10" t="n"/>
      <c r="BK164" s="10" t="n"/>
      <c r="BL164" s="10" t="n"/>
      <c r="BM164" s="10" t="n"/>
    </row>
    <row r="165" ht="15.75" customHeight="1" s="218">
      <c r="A165" s="10" t="n"/>
      <c r="B165" s="10" t="n"/>
      <c r="C165" s="10" t="n"/>
      <c r="D165" s="10" t="n"/>
      <c r="E165" s="10" t="n"/>
      <c r="F165" s="10" t="n"/>
      <c r="G165" s="11" t="n"/>
      <c r="H165" s="10" t="n"/>
      <c r="I165" s="10" t="n"/>
      <c r="J165" s="10" t="n"/>
      <c r="K165" s="10" t="n"/>
      <c r="L165" s="10" t="n"/>
      <c r="M165" s="13" t="n"/>
      <c r="N165" s="13" t="n"/>
      <c r="O165" s="13" t="n"/>
      <c r="P165" s="13" t="n"/>
      <c r="Q165" s="10" t="n"/>
      <c r="R165" s="10" t="n"/>
      <c r="S165" s="10" t="n"/>
      <c r="T165" s="10" t="n"/>
      <c r="U165" s="10" t="n"/>
      <c r="V165" s="10" t="n"/>
      <c r="W165" s="10" t="n"/>
      <c r="X165" s="10" t="n"/>
      <c r="Y165" s="11" t="n"/>
      <c r="Z165" s="11" t="n"/>
      <c r="AA165" s="11" t="n"/>
      <c r="AB165" s="11" t="n"/>
      <c r="AC165" s="11" t="n"/>
      <c r="AD165" s="11" t="n"/>
      <c r="AE165" s="10" t="n"/>
      <c r="AF165" s="10" t="n"/>
      <c r="AG165" s="10" t="n"/>
      <c r="AH165" s="10" t="n"/>
      <c r="AI165" s="13" t="n"/>
      <c r="AJ165" s="13" t="n"/>
      <c r="AK165" s="13" t="n"/>
      <c r="AL165" s="13" t="n"/>
      <c r="AM165" s="13" t="n"/>
      <c r="AN165" s="13" t="n"/>
      <c r="AO165" s="13" t="n"/>
      <c r="AP165" s="14" t="n"/>
      <c r="AQ165" s="14" t="n"/>
      <c r="AR165" s="14" t="n"/>
      <c r="AS165" s="13" t="n"/>
      <c r="AT165" s="13" t="n"/>
      <c r="AU165" s="10" t="n"/>
      <c r="AV165" s="10" t="n"/>
      <c r="AW165" s="10" t="n"/>
      <c r="AX165" s="10" t="n"/>
      <c r="AY165" s="10" t="n"/>
      <c r="AZ165" s="10" t="n"/>
      <c r="BA165" s="10" t="n"/>
      <c r="BB165" s="10" t="n"/>
      <c r="BC165" s="10" t="n"/>
      <c r="BD165" s="11" t="n"/>
      <c r="BE165" s="10" t="n"/>
      <c r="BF165" s="10" t="n"/>
      <c r="BG165" s="10" t="n"/>
      <c r="BH165" s="10" t="n"/>
      <c r="BI165" s="10" t="n"/>
      <c r="BJ165" s="10" t="n"/>
      <c r="BK165" s="10" t="n"/>
      <c r="BL165" s="10" t="n"/>
      <c r="BM165" s="10" t="n"/>
    </row>
    <row r="166" ht="15.75" customHeight="1" s="218">
      <c r="A166" s="10" t="n"/>
      <c r="B166" s="10" t="n"/>
      <c r="C166" s="10" t="n"/>
      <c r="D166" s="10" t="n"/>
      <c r="E166" s="10" t="n"/>
      <c r="F166" s="10" t="n"/>
      <c r="G166" s="11" t="n"/>
      <c r="H166" s="10" t="n"/>
      <c r="I166" s="10" t="n"/>
      <c r="J166" s="10" t="n"/>
      <c r="K166" s="10" t="n"/>
      <c r="L166" s="10" t="n"/>
      <c r="M166" s="13" t="n"/>
      <c r="N166" s="13" t="n"/>
      <c r="O166" s="13" t="n"/>
      <c r="P166" s="13" t="n"/>
      <c r="Q166" s="10" t="n"/>
      <c r="R166" s="10" t="n"/>
      <c r="S166" s="10" t="n"/>
      <c r="T166" s="10" t="n"/>
      <c r="U166" s="10" t="n"/>
      <c r="V166" s="10" t="n"/>
      <c r="W166" s="10" t="n"/>
      <c r="X166" s="10" t="n"/>
      <c r="Y166" s="11" t="n"/>
      <c r="Z166" s="11" t="n"/>
      <c r="AA166" s="11" t="n"/>
      <c r="AB166" s="11" t="n"/>
      <c r="AC166" s="11" t="n"/>
      <c r="AD166" s="11" t="n"/>
      <c r="AE166" s="10" t="n"/>
      <c r="AF166" s="10" t="n"/>
      <c r="AG166" s="10" t="n"/>
      <c r="AH166" s="10" t="n"/>
      <c r="AI166" s="13" t="n"/>
      <c r="AJ166" s="13" t="n"/>
      <c r="AK166" s="13" t="n"/>
      <c r="AL166" s="13" t="n"/>
      <c r="AM166" s="13" t="n"/>
      <c r="AN166" s="13" t="n"/>
      <c r="AO166" s="13" t="n"/>
      <c r="AP166" s="14" t="n"/>
      <c r="AQ166" s="14" t="n"/>
      <c r="AR166" s="14" t="n"/>
      <c r="AS166" s="13" t="n"/>
      <c r="AT166" s="13" t="n"/>
      <c r="AU166" s="10" t="n"/>
      <c r="AV166" s="10" t="n"/>
      <c r="AW166" s="10" t="n"/>
      <c r="AX166" s="10" t="n"/>
      <c r="AY166" s="10" t="n"/>
      <c r="AZ166" s="10" t="n"/>
      <c r="BA166" s="10" t="n"/>
      <c r="BB166" s="10" t="n"/>
      <c r="BC166" s="10" t="n"/>
      <c r="BD166" s="11" t="n"/>
      <c r="BE166" s="10" t="n"/>
      <c r="BF166" s="10" t="n"/>
      <c r="BG166" s="10" t="n"/>
      <c r="BH166" s="10" t="n"/>
      <c r="BI166" s="10" t="n"/>
      <c r="BJ166" s="10" t="n"/>
      <c r="BK166" s="10" t="n"/>
      <c r="BL166" s="10" t="n"/>
      <c r="BM166" s="10" t="n"/>
    </row>
    <row r="167" ht="15.75" customHeight="1" s="218">
      <c r="A167" s="10" t="n"/>
      <c r="B167" s="10" t="n"/>
      <c r="C167" s="10" t="n"/>
      <c r="D167" s="10" t="n"/>
      <c r="E167" s="10" t="n"/>
      <c r="F167" s="10" t="n"/>
      <c r="G167" s="11" t="n"/>
      <c r="H167" s="10" t="n"/>
      <c r="I167" s="10" t="n"/>
      <c r="J167" s="10" t="n"/>
      <c r="K167" s="10" t="n"/>
      <c r="L167" s="10" t="n"/>
      <c r="M167" s="13" t="n"/>
      <c r="N167" s="13" t="n"/>
      <c r="O167" s="13" t="n"/>
      <c r="P167" s="13" t="n"/>
      <c r="Q167" s="10" t="n"/>
      <c r="R167" s="10" t="n"/>
      <c r="S167" s="10" t="n"/>
      <c r="T167" s="10" t="n"/>
      <c r="U167" s="10" t="n"/>
      <c r="V167" s="10" t="n"/>
      <c r="W167" s="10" t="n"/>
      <c r="X167" s="10" t="n"/>
      <c r="Y167" s="11" t="n"/>
      <c r="Z167" s="11" t="n"/>
      <c r="AA167" s="11" t="n"/>
      <c r="AB167" s="11" t="n"/>
      <c r="AC167" s="11" t="n"/>
      <c r="AD167" s="11" t="n"/>
      <c r="AE167" s="10" t="n"/>
      <c r="AF167" s="10" t="n"/>
      <c r="AG167" s="10" t="n"/>
      <c r="AH167" s="10" t="n"/>
      <c r="AI167" s="13" t="n"/>
      <c r="AJ167" s="13" t="n"/>
      <c r="AK167" s="13" t="n"/>
      <c r="AL167" s="13" t="n"/>
      <c r="AM167" s="13" t="n"/>
      <c r="AN167" s="13" t="n"/>
      <c r="AO167" s="13" t="n"/>
      <c r="AP167" s="14" t="n"/>
      <c r="AQ167" s="14" t="n"/>
      <c r="AR167" s="14" t="n"/>
      <c r="AS167" s="13" t="n"/>
      <c r="AT167" s="13" t="n"/>
      <c r="AU167" s="10" t="n"/>
      <c r="AV167" s="10" t="n"/>
      <c r="AW167" s="10" t="n"/>
      <c r="AX167" s="10" t="n"/>
      <c r="AY167" s="10" t="n"/>
      <c r="AZ167" s="10" t="n"/>
      <c r="BA167" s="10" t="n"/>
      <c r="BB167" s="10" t="n"/>
      <c r="BC167" s="10" t="n"/>
      <c r="BD167" s="11" t="n"/>
      <c r="BE167" s="10" t="n"/>
      <c r="BF167" s="10" t="n"/>
      <c r="BG167" s="10" t="n"/>
      <c r="BH167" s="10" t="n"/>
      <c r="BI167" s="10" t="n"/>
      <c r="BJ167" s="10" t="n"/>
      <c r="BK167" s="10" t="n"/>
      <c r="BL167" s="10" t="n"/>
      <c r="BM167" s="10" t="n"/>
    </row>
    <row r="168" ht="15.75" customHeight="1" s="218">
      <c r="A168" s="10" t="n"/>
      <c r="B168" s="10" t="n"/>
      <c r="C168" s="10" t="n"/>
      <c r="D168" s="10" t="n"/>
      <c r="E168" s="10" t="n"/>
      <c r="F168" s="10" t="n"/>
      <c r="G168" s="11" t="n"/>
      <c r="H168" s="10" t="n"/>
      <c r="I168" s="10" t="n"/>
      <c r="J168" s="10" t="n"/>
      <c r="K168" s="10" t="n"/>
      <c r="L168" s="10" t="n"/>
      <c r="M168" s="13" t="n"/>
      <c r="N168" s="13" t="n"/>
      <c r="O168" s="13" t="n"/>
      <c r="P168" s="13" t="n"/>
      <c r="Q168" s="10" t="n"/>
      <c r="R168" s="10" t="n"/>
      <c r="S168" s="10" t="n"/>
      <c r="T168" s="10" t="n"/>
      <c r="U168" s="10" t="n"/>
      <c r="V168" s="10" t="n"/>
      <c r="W168" s="10" t="n"/>
      <c r="X168" s="10" t="n"/>
      <c r="Y168" s="11" t="n"/>
      <c r="Z168" s="11" t="n"/>
      <c r="AA168" s="11" t="n"/>
      <c r="AB168" s="11" t="n"/>
      <c r="AC168" s="11" t="n"/>
      <c r="AD168" s="11" t="n"/>
      <c r="AE168" s="10" t="n"/>
      <c r="AF168" s="10" t="n"/>
      <c r="AG168" s="10" t="n"/>
      <c r="AH168" s="10" t="n"/>
      <c r="AI168" s="13" t="n"/>
      <c r="AJ168" s="13" t="n"/>
      <c r="AK168" s="13" t="n"/>
      <c r="AL168" s="13" t="n"/>
      <c r="AM168" s="13" t="n"/>
      <c r="AN168" s="13" t="n"/>
      <c r="AO168" s="13" t="n"/>
      <c r="AP168" s="14" t="n"/>
      <c r="AQ168" s="14" t="n"/>
      <c r="AR168" s="14" t="n"/>
      <c r="AS168" s="13" t="n"/>
      <c r="AT168" s="13" t="n"/>
      <c r="AU168" s="10" t="n"/>
      <c r="AV168" s="10" t="n"/>
      <c r="AW168" s="10" t="n"/>
      <c r="AX168" s="10" t="n"/>
      <c r="AY168" s="10" t="n"/>
      <c r="AZ168" s="10" t="n"/>
      <c r="BA168" s="10" t="n"/>
      <c r="BB168" s="10" t="n"/>
      <c r="BC168" s="10" t="n"/>
      <c r="BD168" s="11" t="n"/>
      <c r="BE168" s="10" t="n"/>
      <c r="BF168" s="10" t="n"/>
      <c r="BG168" s="10" t="n"/>
      <c r="BH168" s="10" t="n"/>
      <c r="BI168" s="10" t="n"/>
      <c r="BJ168" s="10" t="n"/>
      <c r="BK168" s="10" t="n"/>
      <c r="BL168" s="10" t="n"/>
      <c r="BM168" s="10" t="n"/>
    </row>
    <row r="169" ht="15.75" customHeight="1" s="218">
      <c r="A169" s="10" t="n"/>
      <c r="B169" s="10" t="n"/>
      <c r="C169" s="10" t="n"/>
      <c r="D169" s="10" t="n"/>
      <c r="E169" s="10" t="n"/>
      <c r="F169" s="10" t="n"/>
      <c r="G169" s="11" t="n"/>
      <c r="H169" s="10" t="n"/>
      <c r="I169" s="10" t="n"/>
      <c r="J169" s="10" t="n"/>
      <c r="K169" s="10" t="n"/>
      <c r="L169" s="10" t="n"/>
      <c r="M169" s="13" t="n"/>
      <c r="N169" s="13" t="n"/>
      <c r="O169" s="13" t="n"/>
      <c r="P169" s="13" t="n"/>
      <c r="Q169" s="10" t="n"/>
      <c r="R169" s="10" t="n"/>
      <c r="S169" s="10" t="n"/>
      <c r="T169" s="10" t="n"/>
      <c r="U169" s="10" t="n"/>
      <c r="V169" s="10" t="n"/>
      <c r="W169" s="10" t="n"/>
      <c r="X169" s="10" t="n"/>
      <c r="Y169" s="11" t="n"/>
      <c r="Z169" s="11" t="n"/>
      <c r="AA169" s="11" t="n"/>
      <c r="AB169" s="11" t="n"/>
      <c r="AC169" s="11" t="n"/>
      <c r="AD169" s="11" t="n"/>
      <c r="AE169" s="10" t="n"/>
      <c r="AF169" s="10" t="n"/>
      <c r="AG169" s="10" t="n"/>
      <c r="AH169" s="10" t="n"/>
      <c r="AI169" s="13" t="n"/>
      <c r="AJ169" s="13" t="n"/>
      <c r="AK169" s="13" t="n"/>
      <c r="AL169" s="13" t="n"/>
      <c r="AM169" s="13" t="n"/>
      <c r="AN169" s="13" t="n"/>
      <c r="AO169" s="13" t="n"/>
      <c r="AP169" s="14" t="n"/>
      <c r="AQ169" s="14" t="n"/>
      <c r="AR169" s="14" t="n"/>
      <c r="AS169" s="13" t="n"/>
      <c r="AT169" s="13" t="n"/>
      <c r="AU169" s="10" t="n"/>
      <c r="AV169" s="10" t="n"/>
      <c r="AW169" s="10" t="n"/>
      <c r="AX169" s="10" t="n"/>
      <c r="AY169" s="10" t="n"/>
      <c r="AZ169" s="10" t="n"/>
      <c r="BA169" s="10" t="n"/>
      <c r="BB169" s="10" t="n"/>
      <c r="BC169" s="10" t="n"/>
      <c r="BD169" s="11" t="n"/>
      <c r="BE169" s="10" t="n"/>
      <c r="BF169" s="10" t="n"/>
      <c r="BG169" s="10" t="n"/>
      <c r="BH169" s="10" t="n"/>
      <c r="BI169" s="10" t="n"/>
      <c r="BJ169" s="10" t="n"/>
      <c r="BK169" s="10" t="n"/>
      <c r="BL169" s="10" t="n"/>
      <c r="BM169" s="10" t="n"/>
    </row>
    <row r="170" ht="15.75" customHeight="1" s="218">
      <c r="A170" s="10" t="n"/>
      <c r="B170" s="10" t="n"/>
      <c r="C170" s="10" t="n"/>
      <c r="D170" s="10" t="n"/>
      <c r="E170" s="10" t="n"/>
      <c r="F170" s="10" t="n"/>
      <c r="G170" s="11" t="n"/>
      <c r="H170" s="10" t="n"/>
      <c r="I170" s="10" t="n"/>
      <c r="J170" s="10" t="n"/>
      <c r="K170" s="10" t="n"/>
      <c r="L170" s="10" t="n"/>
      <c r="M170" s="13" t="n"/>
      <c r="N170" s="13" t="n"/>
      <c r="O170" s="13" t="n"/>
      <c r="P170" s="13" t="n"/>
      <c r="Q170" s="10" t="n"/>
      <c r="R170" s="10" t="n"/>
      <c r="S170" s="10" t="n"/>
      <c r="T170" s="10" t="n"/>
      <c r="U170" s="10" t="n"/>
      <c r="V170" s="10" t="n"/>
      <c r="W170" s="10" t="n"/>
      <c r="X170" s="10" t="n"/>
      <c r="Y170" s="11" t="n"/>
      <c r="Z170" s="11" t="n"/>
      <c r="AA170" s="11" t="n"/>
      <c r="AB170" s="11" t="n"/>
      <c r="AC170" s="11" t="n"/>
      <c r="AD170" s="11" t="n"/>
      <c r="AE170" s="10" t="n"/>
      <c r="AF170" s="10" t="n"/>
      <c r="AG170" s="10" t="n"/>
      <c r="AH170" s="10" t="n"/>
      <c r="AI170" s="13" t="n"/>
      <c r="AJ170" s="13" t="n"/>
      <c r="AK170" s="13" t="n"/>
      <c r="AL170" s="13" t="n"/>
      <c r="AM170" s="13" t="n"/>
      <c r="AN170" s="13" t="n"/>
      <c r="AO170" s="13" t="n"/>
      <c r="AP170" s="14" t="n"/>
      <c r="AQ170" s="14" t="n"/>
      <c r="AR170" s="14" t="n"/>
      <c r="AS170" s="13" t="n"/>
      <c r="AT170" s="13" t="n"/>
      <c r="AU170" s="10" t="n"/>
      <c r="AV170" s="10" t="n"/>
      <c r="AW170" s="10" t="n"/>
      <c r="AX170" s="10" t="n"/>
      <c r="AY170" s="10" t="n"/>
      <c r="AZ170" s="10" t="n"/>
      <c r="BA170" s="10" t="n"/>
      <c r="BB170" s="10" t="n"/>
      <c r="BC170" s="10" t="n"/>
      <c r="BD170" s="11" t="n"/>
      <c r="BE170" s="10" t="n"/>
      <c r="BF170" s="10" t="n"/>
      <c r="BG170" s="10" t="n"/>
      <c r="BH170" s="10" t="n"/>
      <c r="BI170" s="10" t="n"/>
      <c r="BJ170" s="10" t="n"/>
      <c r="BK170" s="10" t="n"/>
      <c r="BL170" s="10" t="n"/>
      <c r="BM170" s="10" t="n"/>
    </row>
    <row r="171" ht="15.75" customHeight="1" s="218">
      <c r="A171" s="10" t="n"/>
      <c r="B171" s="10" t="n"/>
      <c r="C171" s="10" t="n"/>
      <c r="D171" s="10" t="n"/>
      <c r="E171" s="10" t="n"/>
      <c r="F171" s="10" t="n"/>
      <c r="G171" s="11" t="n"/>
      <c r="H171" s="10" t="n"/>
      <c r="I171" s="10" t="n"/>
      <c r="J171" s="10" t="n"/>
      <c r="K171" s="10" t="n"/>
      <c r="L171" s="10" t="n"/>
      <c r="M171" s="13" t="n"/>
      <c r="N171" s="13" t="n"/>
      <c r="O171" s="13" t="n"/>
      <c r="P171" s="13" t="n"/>
      <c r="Q171" s="10" t="n"/>
      <c r="R171" s="10" t="n"/>
      <c r="S171" s="10" t="n"/>
      <c r="T171" s="10" t="n"/>
      <c r="U171" s="10" t="n"/>
      <c r="V171" s="10" t="n"/>
      <c r="W171" s="10" t="n"/>
      <c r="X171" s="10" t="n"/>
      <c r="Y171" s="11" t="n"/>
      <c r="Z171" s="11" t="n"/>
      <c r="AA171" s="11" t="n"/>
      <c r="AB171" s="11" t="n"/>
      <c r="AC171" s="11" t="n"/>
      <c r="AD171" s="11" t="n"/>
      <c r="AE171" s="10" t="n"/>
      <c r="AF171" s="10" t="n"/>
      <c r="AG171" s="10" t="n"/>
      <c r="AH171" s="10" t="n"/>
      <c r="AI171" s="13" t="n"/>
      <c r="AJ171" s="13" t="n"/>
      <c r="AK171" s="13" t="n"/>
      <c r="AL171" s="13" t="n"/>
      <c r="AM171" s="13" t="n"/>
      <c r="AN171" s="13" t="n"/>
      <c r="AO171" s="13" t="n"/>
      <c r="AP171" s="14" t="n"/>
      <c r="AQ171" s="14" t="n"/>
      <c r="AR171" s="14" t="n"/>
      <c r="AS171" s="13" t="n"/>
      <c r="AT171" s="13" t="n"/>
      <c r="AU171" s="10" t="n"/>
      <c r="AV171" s="10" t="n"/>
      <c r="AW171" s="10" t="n"/>
      <c r="AX171" s="10" t="n"/>
      <c r="AY171" s="10" t="n"/>
      <c r="AZ171" s="10" t="n"/>
      <c r="BA171" s="10" t="n"/>
      <c r="BB171" s="10" t="n"/>
      <c r="BC171" s="10" t="n"/>
      <c r="BD171" s="11" t="n"/>
      <c r="BE171" s="10" t="n"/>
      <c r="BF171" s="10" t="n"/>
      <c r="BG171" s="10" t="n"/>
      <c r="BH171" s="10" t="n"/>
      <c r="BI171" s="10" t="n"/>
      <c r="BJ171" s="10" t="n"/>
      <c r="BK171" s="10" t="n"/>
      <c r="BL171" s="10" t="n"/>
      <c r="BM171" s="10" t="n"/>
    </row>
    <row r="172" ht="15.75" customHeight="1" s="218">
      <c r="A172" s="10" t="n"/>
      <c r="B172" s="10" t="n"/>
      <c r="C172" s="10" t="n"/>
      <c r="D172" s="10" t="n"/>
      <c r="E172" s="10" t="n"/>
      <c r="F172" s="10" t="n"/>
      <c r="G172" s="11" t="n"/>
      <c r="H172" s="10" t="n"/>
      <c r="I172" s="10" t="n"/>
      <c r="J172" s="10" t="n"/>
      <c r="K172" s="10" t="n"/>
      <c r="L172" s="10" t="n"/>
      <c r="M172" s="13" t="n"/>
      <c r="N172" s="13" t="n"/>
      <c r="O172" s="13" t="n"/>
      <c r="P172" s="13" t="n"/>
      <c r="Q172" s="10" t="n"/>
      <c r="R172" s="10" t="n"/>
      <c r="S172" s="10" t="n"/>
      <c r="T172" s="10" t="n"/>
      <c r="U172" s="10" t="n"/>
      <c r="V172" s="10" t="n"/>
      <c r="W172" s="10" t="n"/>
      <c r="X172" s="10" t="n"/>
      <c r="Y172" s="11" t="n"/>
      <c r="Z172" s="11" t="n"/>
      <c r="AA172" s="11" t="n"/>
      <c r="AB172" s="11" t="n"/>
      <c r="AC172" s="11" t="n"/>
      <c r="AD172" s="11" t="n"/>
      <c r="AE172" s="10" t="n"/>
      <c r="AF172" s="10" t="n"/>
      <c r="AG172" s="10" t="n"/>
      <c r="AH172" s="10" t="n"/>
      <c r="AI172" s="13" t="n"/>
      <c r="AJ172" s="13" t="n"/>
      <c r="AK172" s="13" t="n"/>
      <c r="AL172" s="13" t="n"/>
      <c r="AM172" s="13" t="n"/>
      <c r="AN172" s="13" t="n"/>
      <c r="AO172" s="13" t="n"/>
      <c r="AP172" s="14" t="n"/>
      <c r="AQ172" s="14" t="n"/>
      <c r="AR172" s="14" t="n"/>
      <c r="AS172" s="13" t="n"/>
      <c r="AT172" s="13" t="n"/>
      <c r="AU172" s="10" t="n"/>
      <c r="AV172" s="10" t="n"/>
      <c r="AW172" s="10" t="n"/>
      <c r="AX172" s="10" t="n"/>
      <c r="AY172" s="10" t="n"/>
      <c r="AZ172" s="10" t="n"/>
      <c r="BA172" s="10" t="n"/>
      <c r="BB172" s="10" t="n"/>
      <c r="BC172" s="10" t="n"/>
      <c r="BD172" s="11" t="n"/>
      <c r="BE172" s="10" t="n"/>
      <c r="BF172" s="10" t="n"/>
      <c r="BG172" s="10" t="n"/>
      <c r="BH172" s="10" t="n"/>
      <c r="BI172" s="10" t="n"/>
      <c r="BJ172" s="10" t="n"/>
      <c r="BK172" s="10" t="n"/>
      <c r="BL172" s="10" t="n"/>
      <c r="BM172" s="10" t="n"/>
    </row>
    <row r="173" ht="15.75" customHeight="1" s="218">
      <c r="A173" s="10" t="n"/>
      <c r="B173" s="10" t="n"/>
      <c r="C173" s="10" t="n"/>
      <c r="D173" s="10" t="n"/>
      <c r="E173" s="10" t="n"/>
      <c r="F173" s="10" t="n"/>
      <c r="G173" s="11" t="n"/>
      <c r="H173" s="10" t="n"/>
      <c r="I173" s="10" t="n"/>
      <c r="J173" s="10" t="n"/>
      <c r="K173" s="10" t="n"/>
      <c r="L173" s="10" t="n"/>
      <c r="M173" s="13" t="n"/>
      <c r="N173" s="13" t="n"/>
      <c r="O173" s="13" t="n"/>
      <c r="P173" s="13" t="n"/>
      <c r="Q173" s="10" t="n"/>
      <c r="R173" s="10" t="n"/>
      <c r="S173" s="10" t="n"/>
      <c r="T173" s="10" t="n"/>
      <c r="U173" s="10" t="n"/>
      <c r="V173" s="10" t="n"/>
      <c r="W173" s="10" t="n"/>
      <c r="X173" s="10" t="n"/>
      <c r="Y173" s="11" t="n"/>
      <c r="Z173" s="11" t="n"/>
      <c r="AA173" s="11" t="n"/>
      <c r="AB173" s="11" t="n"/>
      <c r="AC173" s="11" t="n"/>
      <c r="AD173" s="11" t="n"/>
      <c r="AE173" s="10" t="n"/>
      <c r="AF173" s="10" t="n"/>
      <c r="AG173" s="10" t="n"/>
      <c r="AH173" s="10" t="n"/>
      <c r="AI173" s="13" t="n"/>
      <c r="AJ173" s="13" t="n"/>
      <c r="AK173" s="13" t="n"/>
      <c r="AL173" s="13" t="n"/>
      <c r="AM173" s="13" t="n"/>
      <c r="AN173" s="13" t="n"/>
      <c r="AO173" s="13" t="n"/>
      <c r="AP173" s="14" t="n"/>
      <c r="AQ173" s="14" t="n"/>
      <c r="AR173" s="14" t="n"/>
      <c r="AS173" s="13" t="n"/>
      <c r="AT173" s="13" t="n"/>
      <c r="AU173" s="10" t="n"/>
      <c r="AV173" s="10" t="n"/>
      <c r="AW173" s="10" t="n"/>
      <c r="AX173" s="10" t="n"/>
      <c r="AY173" s="10" t="n"/>
      <c r="AZ173" s="10" t="n"/>
      <c r="BA173" s="10" t="n"/>
      <c r="BB173" s="10" t="n"/>
      <c r="BC173" s="10" t="n"/>
      <c r="BD173" s="11" t="n"/>
      <c r="BE173" s="10" t="n"/>
      <c r="BF173" s="10" t="n"/>
      <c r="BG173" s="10" t="n"/>
      <c r="BH173" s="10" t="n"/>
      <c r="BI173" s="10" t="n"/>
      <c r="BJ173" s="10" t="n"/>
      <c r="BK173" s="10" t="n"/>
      <c r="BL173" s="10" t="n"/>
      <c r="BM173" s="10" t="n"/>
    </row>
    <row r="174" ht="15.75" customHeight="1" s="218">
      <c r="A174" s="10" t="n"/>
      <c r="B174" s="10" t="n"/>
      <c r="C174" s="10" t="n"/>
      <c r="D174" s="10" t="n"/>
      <c r="E174" s="10" t="n"/>
      <c r="F174" s="10" t="n"/>
      <c r="G174" s="11" t="n"/>
      <c r="H174" s="10" t="n"/>
      <c r="I174" s="10" t="n"/>
      <c r="J174" s="10" t="n"/>
      <c r="K174" s="10" t="n"/>
      <c r="L174" s="10" t="n"/>
      <c r="M174" s="13" t="n"/>
      <c r="N174" s="13" t="n"/>
      <c r="O174" s="13" t="n"/>
      <c r="P174" s="13" t="n"/>
      <c r="Q174" s="10" t="n"/>
      <c r="R174" s="10" t="n"/>
      <c r="S174" s="10" t="n"/>
      <c r="T174" s="10" t="n"/>
      <c r="U174" s="10" t="n"/>
      <c r="V174" s="10" t="n"/>
      <c r="W174" s="10" t="n"/>
      <c r="X174" s="10" t="n"/>
      <c r="Y174" s="11" t="n"/>
      <c r="Z174" s="11" t="n"/>
      <c r="AA174" s="11" t="n"/>
      <c r="AB174" s="11" t="n"/>
      <c r="AC174" s="11" t="n"/>
      <c r="AD174" s="11" t="n"/>
      <c r="AE174" s="10" t="n"/>
      <c r="AF174" s="10" t="n"/>
      <c r="AG174" s="10" t="n"/>
      <c r="AH174" s="10" t="n"/>
      <c r="AI174" s="13" t="n"/>
      <c r="AJ174" s="13" t="n"/>
      <c r="AK174" s="13" t="n"/>
      <c r="AL174" s="13" t="n"/>
      <c r="AM174" s="13" t="n"/>
      <c r="AN174" s="13" t="n"/>
      <c r="AO174" s="13" t="n"/>
      <c r="AP174" s="14" t="n"/>
      <c r="AQ174" s="14" t="n"/>
      <c r="AR174" s="14" t="n"/>
      <c r="AS174" s="13" t="n"/>
      <c r="AT174" s="13" t="n"/>
      <c r="AU174" s="10" t="n"/>
      <c r="AV174" s="10" t="n"/>
      <c r="AW174" s="10" t="n"/>
      <c r="AX174" s="10" t="n"/>
      <c r="AY174" s="10" t="n"/>
      <c r="AZ174" s="10" t="n"/>
      <c r="BA174" s="10" t="n"/>
      <c r="BB174" s="10" t="n"/>
      <c r="BC174" s="10" t="n"/>
      <c r="BD174" s="11" t="n"/>
      <c r="BE174" s="10" t="n"/>
      <c r="BF174" s="10" t="n"/>
      <c r="BG174" s="10" t="n"/>
      <c r="BH174" s="10" t="n"/>
      <c r="BI174" s="10" t="n"/>
      <c r="BJ174" s="10" t="n"/>
      <c r="BK174" s="10" t="n"/>
      <c r="BL174" s="10" t="n"/>
      <c r="BM174" s="10" t="n"/>
    </row>
    <row r="175" ht="15.75" customHeight="1" s="218">
      <c r="A175" s="10" t="n"/>
      <c r="B175" s="10" t="n"/>
      <c r="C175" s="10" t="n"/>
      <c r="D175" s="10" t="n"/>
      <c r="E175" s="10" t="n"/>
      <c r="F175" s="10" t="n"/>
      <c r="G175" s="11" t="n"/>
      <c r="H175" s="10" t="n"/>
      <c r="I175" s="10" t="n"/>
      <c r="J175" s="10" t="n"/>
      <c r="K175" s="10" t="n"/>
      <c r="L175" s="10" t="n"/>
      <c r="M175" s="13" t="n"/>
      <c r="N175" s="13" t="n"/>
      <c r="O175" s="13" t="n"/>
      <c r="P175" s="13" t="n"/>
      <c r="Q175" s="10" t="n"/>
      <c r="R175" s="10" t="n"/>
      <c r="S175" s="10" t="n"/>
      <c r="T175" s="10" t="n"/>
      <c r="U175" s="10" t="n"/>
      <c r="V175" s="10" t="n"/>
      <c r="W175" s="10" t="n"/>
      <c r="X175" s="10" t="n"/>
      <c r="Y175" s="11" t="n"/>
      <c r="Z175" s="11" t="n"/>
      <c r="AA175" s="11" t="n"/>
      <c r="AB175" s="11" t="n"/>
      <c r="AC175" s="11" t="n"/>
      <c r="AD175" s="11" t="n"/>
      <c r="AE175" s="10" t="n"/>
      <c r="AF175" s="10" t="n"/>
      <c r="AG175" s="10" t="n"/>
      <c r="AH175" s="10" t="n"/>
      <c r="AI175" s="13" t="n"/>
      <c r="AJ175" s="13" t="n"/>
      <c r="AK175" s="13" t="n"/>
      <c r="AL175" s="13" t="n"/>
      <c r="AM175" s="13" t="n"/>
      <c r="AN175" s="13" t="n"/>
      <c r="AO175" s="13" t="n"/>
      <c r="AP175" s="14" t="n"/>
      <c r="AQ175" s="14" t="n"/>
      <c r="AR175" s="14" t="n"/>
      <c r="AS175" s="13" t="n"/>
      <c r="AT175" s="13" t="n"/>
      <c r="AU175" s="10" t="n"/>
      <c r="AV175" s="10" t="n"/>
      <c r="AW175" s="10" t="n"/>
      <c r="AX175" s="10" t="n"/>
      <c r="AY175" s="10" t="n"/>
      <c r="AZ175" s="10" t="n"/>
      <c r="BA175" s="10" t="n"/>
      <c r="BB175" s="10" t="n"/>
      <c r="BC175" s="10" t="n"/>
      <c r="BD175" s="11" t="n"/>
      <c r="BE175" s="10" t="n"/>
      <c r="BF175" s="10" t="n"/>
      <c r="BG175" s="10" t="n"/>
      <c r="BH175" s="10" t="n"/>
      <c r="BI175" s="10" t="n"/>
      <c r="BJ175" s="10" t="n"/>
      <c r="BK175" s="10" t="n"/>
      <c r="BL175" s="10" t="n"/>
      <c r="BM175" s="10" t="n"/>
    </row>
    <row r="176" ht="15.75" customHeight="1" s="218">
      <c r="A176" s="10" t="n"/>
      <c r="B176" s="10" t="n"/>
      <c r="C176" s="10" t="n"/>
      <c r="D176" s="10" t="n"/>
      <c r="E176" s="10" t="n"/>
      <c r="F176" s="10" t="n"/>
      <c r="G176" s="11" t="n"/>
      <c r="H176" s="10" t="n"/>
      <c r="I176" s="10" t="n"/>
      <c r="J176" s="10" t="n"/>
      <c r="K176" s="10" t="n"/>
      <c r="L176" s="10" t="n"/>
      <c r="M176" s="13" t="n"/>
      <c r="N176" s="13" t="n"/>
      <c r="O176" s="13" t="n"/>
      <c r="P176" s="13" t="n"/>
      <c r="Q176" s="10" t="n"/>
      <c r="R176" s="10" t="n"/>
      <c r="S176" s="10" t="n"/>
      <c r="T176" s="10" t="n"/>
      <c r="U176" s="10" t="n"/>
      <c r="V176" s="10" t="n"/>
      <c r="W176" s="10" t="n"/>
      <c r="X176" s="10" t="n"/>
      <c r="Y176" s="11" t="n"/>
      <c r="Z176" s="11" t="n"/>
      <c r="AA176" s="11" t="n"/>
      <c r="AB176" s="11" t="n"/>
      <c r="AC176" s="11" t="n"/>
      <c r="AD176" s="11" t="n"/>
      <c r="AE176" s="10" t="n"/>
      <c r="AF176" s="10" t="n"/>
      <c r="AG176" s="10" t="n"/>
      <c r="AH176" s="10" t="n"/>
      <c r="AI176" s="13" t="n"/>
      <c r="AJ176" s="13" t="n"/>
      <c r="AK176" s="13" t="n"/>
      <c r="AL176" s="13" t="n"/>
      <c r="AM176" s="13" t="n"/>
      <c r="AN176" s="13" t="n"/>
      <c r="AO176" s="13" t="n"/>
      <c r="AP176" s="14" t="n"/>
      <c r="AQ176" s="14" t="n"/>
      <c r="AR176" s="14" t="n"/>
      <c r="AS176" s="13" t="n"/>
      <c r="AT176" s="13" t="n"/>
      <c r="AU176" s="10" t="n"/>
      <c r="AV176" s="10" t="n"/>
      <c r="AW176" s="10" t="n"/>
      <c r="AX176" s="10" t="n"/>
      <c r="AY176" s="10" t="n"/>
      <c r="AZ176" s="10" t="n"/>
      <c r="BA176" s="10" t="n"/>
      <c r="BB176" s="10" t="n"/>
      <c r="BC176" s="10" t="n"/>
      <c r="BD176" s="11" t="n"/>
      <c r="BE176" s="10" t="n"/>
      <c r="BF176" s="10" t="n"/>
      <c r="BG176" s="10" t="n"/>
      <c r="BH176" s="10" t="n"/>
      <c r="BI176" s="10" t="n"/>
      <c r="BJ176" s="10" t="n"/>
      <c r="BK176" s="10" t="n"/>
      <c r="BL176" s="10" t="n"/>
      <c r="BM176" s="10" t="n"/>
    </row>
    <row r="177" ht="15.75" customHeight="1" s="218">
      <c r="A177" s="10" t="n"/>
      <c r="B177" s="10" t="n"/>
      <c r="C177" s="10" t="n"/>
      <c r="D177" s="10" t="n"/>
      <c r="E177" s="10" t="n"/>
      <c r="F177" s="10" t="n"/>
      <c r="G177" s="11" t="n"/>
      <c r="H177" s="10" t="n"/>
      <c r="I177" s="10" t="n"/>
      <c r="J177" s="10" t="n"/>
      <c r="K177" s="10" t="n"/>
      <c r="L177" s="10" t="n"/>
      <c r="M177" s="13" t="n"/>
      <c r="N177" s="13" t="n"/>
      <c r="O177" s="13" t="n"/>
      <c r="P177" s="13" t="n"/>
      <c r="Q177" s="10" t="n"/>
      <c r="R177" s="10" t="n"/>
      <c r="S177" s="10" t="n"/>
      <c r="T177" s="10" t="n"/>
      <c r="U177" s="10" t="n"/>
      <c r="V177" s="10" t="n"/>
      <c r="W177" s="10" t="n"/>
      <c r="X177" s="10" t="n"/>
      <c r="Y177" s="11" t="n"/>
      <c r="Z177" s="11" t="n"/>
      <c r="AA177" s="11" t="n"/>
      <c r="AB177" s="11" t="n"/>
      <c r="AC177" s="11" t="n"/>
      <c r="AD177" s="11" t="n"/>
      <c r="AE177" s="10" t="n"/>
      <c r="AF177" s="10" t="n"/>
      <c r="AG177" s="10" t="n"/>
      <c r="AH177" s="10" t="n"/>
      <c r="AI177" s="13" t="n"/>
      <c r="AJ177" s="13" t="n"/>
      <c r="AK177" s="13" t="n"/>
      <c r="AL177" s="13" t="n"/>
      <c r="AM177" s="13" t="n"/>
      <c r="AN177" s="13" t="n"/>
      <c r="AO177" s="13" t="n"/>
      <c r="AP177" s="14" t="n"/>
      <c r="AQ177" s="14" t="n"/>
      <c r="AR177" s="14" t="n"/>
      <c r="AS177" s="13" t="n"/>
      <c r="AT177" s="13" t="n"/>
      <c r="AU177" s="10" t="n"/>
      <c r="AV177" s="10" t="n"/>
      <c r="AW177" s="10" t="n"/>
      <c r="AX177" s="10" t="n"/>
      <c r="AY177" s="10" t="n"/>
      <c r="AZ177" s="10" t="n"/>
      <c r="BA177" s="10" t="n"/>
      <c r="BB177" s="10" t="n"/>
      <c r="BC177" s="10" t="n"/>
      <c r="BD177" s="11" t="n"/>
      <c r="BE177" s="10" t="n"/>
      <c r="BF177" s="10" t="n"/>
      <c r="BG177" s="10" t="n"/>
      <c r="BH177" s="10" t="n"/>
      <c r="BI177" s="10" t="n"/>
      <c r="BJ177" s="10" t="n"/>
      <c r="BK177" s="10" t="n"/>
      <c r="BL177" s="10" t="n"/>
      <c r="BM177" s="10" t="n"/>
    </row>
    <row r="178" ht="15.75" customHeight="1" s="218">
      <c r="A178" s="10" t="n"/>
      <c r="B178" s="10" t="n"/>
      <c r="C178" s="10" t="n"/>
      <c r="D178" s="10" t="n"/>
      <c r="E178" s="10" t="n"/>
      <c r="F178" s="10" t="n"/>
      <c r="G178" s="11" t="n"/>
      <c r="H178" s="10" t="n"/>
      <c r="I178" s="10" t="n"/>
      <c r="J178" s="10" t="n"/>
      <c r="K178" s="10" t="n"/>
      <c r="L178" s="10" t="n"/>
      <c r="M178" s="13" t="n"/>
      <c r="N178" s="13" t="n"/>
      <c r="O178" s="13" t="n"/>
      <c r="P178" s="13" t="n"/>
      <c r="Q178" s="10" t="n"/>
      <c r="R178" s="10" t="n"/>
      <c r="S178" s="10" t="n"/>
      <c r="T178" s="10" t="n"/>
      <c r="U178" s="10" t="n"/>
      <c r="V178" s="10" t="n"/>
      <c r="W178" s="10" t="n"/>
      <c r="X178" s="10" t="n"/>
      <c r="Y178" s="11" t="n"/>
      <c r="Z178" s="11" t="n"/>
      <c r="AA178" s="11" t="n"/>
      <c r="AB178" s="11" t="n"/>
      <c r="AC178" s="11" t="n"/>
      <c r="AD178" s="11" t="n"/>
      <c r="AE178" s="10" t="n"/>
      <c r="AF178" s="10" t="n"/>
      <c r="AG178" s="10" t="n"/>
      <c r="AH178" s="10" t="n"/>
      <c r="AI178" s="13" t="n"/>
      <c r="AJ178" s="13" t="n"/>
      <c r="AK178" s="13" t="n"/>
      <c r="AL178" s="13" t="n"/>
      <c r="AM178" s="13" t="n"/>
      <c r="AN178" s="13" t="n"/>
      <c r="AO178" s="13" t="n"/>
      <c r="AP178" s="14" t="n"/>
      <c r="AQ178" s="14" t="n"/>
      <c r="AR178" s="14" t="n"/>
      <c r="AS178" s="13" t="n"/>
      <c r="AT178" s="13" t="n"/>
      <c r="AU178" s="10" t="n"/>
      <c r="AV178" s="10" t="n"/>
      <c r="AW178" s="10" t="n"/>
      <c r="AX178" s="10" t="n"/>
      <c r="AY178" s="10" t="n"/>
      <c r="AZ178" s="10" t="n"/>
      <c r="BA178" s="10" t="n"/>
      <c r="BB178" s="10" t="n"/>
      <c r="BC178" s="10" t="n"/>
      <c r="BD178" s="11" t="n"/>
      <c r="BE178" s="10" t="n"/>
      <c r="BF178" s="10" t="n"/>
      <c r="BG178" s="10" t="n"/>
      <c r="BH178" s="10" t="n"/>
      <c r="BI178" s="10" t="n"/>
      <c r="BJ178" s="10" t="n"/>
      <c r="BK178" s="10" t="n"/>
      <c r="BL178" s="10" t="n"/>
      <c r="BM178" s="10" t="n"/>
    </row>
    <row r="179" ht="15.75" customHeight="1" s="218">
      <c r="A179" s="10" t="n"/>
      <c r="B179" s="10" t="n"/>
      <c r="C179" s="10" t="n"/>
      <c r="D179" s="10" t="n"/>
      <c r="E179" s="10" t="n"/>
      <c r="F179" s="10" t="n"/>
      <c r="G179" s="11" t="n"/>
      <c r="H179" s="10" t="n"/>
      <c r="I179" s="10" t="n"/>
      <c r="J179" s="10" t="n"/>
      <c r="K179" s="10" t="n"/>
      <c r="L179" s="10" t="n"/>
      <c r="M179" s="13" t="n"/>
      <c r="N179" s="13" t="n"/>
      <c r="O179" s="13" t="n"/>
      <c r="P179" s="13" t="n"/>
      <c r="Q179" s="10" t="n"/>
      <c r="R179" s="10" t="n"/>
      <c r="S179" s="10" t="n"/>
      <c r="T179" s="10" t="n"/>
      <c r="U179" s="10" t="n"/>
      <c r="V179" s="10" t="n"/>
      <c r="W179" s="10" t="n"/>
      <c r="X179" s="10" t="n"/>
      <c r="Y179" s="11" t="n"/>
      <c r="Z179" s="11" t="n"/>
      <c r="AA179" s="11" t="n"/>
      <c r="AB179" s="11" t="n"/>
      <c r="AC179" s="11" t="n"/>
      <c r="AD179" s="11" t="n"/>
      <c r="AE179" s="10" t="n"/>
      <c r="AF179" s="10" t="n"/>
      <c r="AG179" s="10" t="n"/>
      <c r="AH179" s="10" t="n"/>
      <c r="AI179" s="13" t="n"/>
      <c r="AJ179" s="13" t="n"/>
      <c r="AK179" s="13" t="n"/>
      <c r="AL179" s="13" t="n"/>
      <c r="AM179" s="13" t="n"/>
      <c r="AN179" s="13" t="n"/>
      <c r="AO179" s="13" t="n"/>
      <c r="AP179" s="14" t="n"/>
      <c r="AQ179" s="14" t="n"/>
      <c r="AR179" s="14" t="n"/>
      <c r="AS179" s="13" t="n"/>
      <c r="AT179" s="13" t="n"/>
      <c r="AU179" s="10" t="n"/>
      <c r="AV179" s="10" t="n"/>
      <c r="AW179" s="10" t="n"/>
      <c r="AX179" s="10" t="n"/>
      <c r="AY179" s="10" t="n"/>
      <c r="AZ179" s="10" t="n"/>
      <c r="BA179" s="10" t="n"/>
      <c r="BB179" s="10" t="n"/>
      <c r="BC179" s="10" t="n"/>
      <c r="BD179" s="11" t="n"/>
      <c r="BE179" s="10" t="n"/>
      <c r="BF179" s="10" t="n"/>
      <c r="BG179" s="10" t="n"/>
      <c r="BH179" s="10" t="n"/>
      <c r="BI179" s="10" t="n"/>
      <c r="BJ179" s="10" t="n"/>
      <c r="BK179" s="10" t="n"/>
      <c r="BL179" s="10" t="n"/>
      <c r="BM179" s="10" t="n"/>
    </row>
    <row r="180" ht="15.75" customHeight="1" s="218">
      <c r="A180" s="10" t="n"/>
      <c r="B180" s="10" t="n"/>
      <c r="C180" s="10" t="n"/>
      <c r="D180" s="10" t="n"/>
      <c r="E180" s="10" t="n"/>
      <c r="F180" s="10" t="n"/>
      <c r="G180" s="11" t="n"/>
      <c r="H180" s="10" t="n"/>
      <c r="I180" s="10" t="n"/>
      <c r="J180" s="10" t="n"/>
      <c r="K180" s="10" t="n"/>
      <c r="L180" s="10" t="n"/>
      <c r="M180" s="13" t="n"/>
      <c r="N180" s="13" t="n"/>
      <c r="O180" s="13" t="n"/>
      <c r="P180" s="13" t="n"/>
      <c r="Q180" s="10" t="n"/>
      <c r="R180" s="10" t="n"/>
      <c r="S180" s="10" t="n"/>
      <c r="T180" s="10" t="n"/>
      <c r="U180" s="10" t="n"/>
      <c r="V180" s="10" t="n"/>
      <c r="W180" s="10" t="n"/>
      <c r="X180" s="10" t="n"/>
      <c r="Y180" s="11" t="n"/>
      <c r="Z180" s="11" t="n"/>
      <c r="AA180" s="11" t="n"/>
      <c r="AB180" s="11" t="n"/>
      <c r="AC180" s="11" t="n"/>
      <c r="AD180" s="11" t="n"/>
      <c r="AE180" s="10" t="n"/>
      <c r="AF180" s="10" t="n"/>
      <c r="AG180" s="10" t="n"/>
      <c r="AH180" s="10" t="n"/>
      <c r="AI180" s="13" t="n"/>
      <c r="AJ180" s="13" t="n"/>
      <c r="AK180" s="13" t="n"/>
      <c r="AL180" s="13" t="n"/>
      <c r="AM180" s="13" t="n"/>
      <c r="AN180" s="13" t="n"/>
      <c r="AO180" s="13" t="n"/>
      <c r="AP180" s="14" t="n"/>
      <c r="AQ180" s="14" t="n"/>
      <c r="AR180" s="14" t="n"/>
      <c r="AS180" s="13" t="n"/>
      <c r="AT180" s="13" t="n"/>
      <c r="AU180" s="10" t="n"/>
      <c r="AV180" s="10" t="n"/>
      <c r="AW180" s="10" t="n"/>
      <c r="AX180" s="10" t="n"/>
      <c r="AY180" s="10" t="n"/>
      <c r="AZ180" s="10" t="n"/>
      <c r="BA180" s="10" t="n"/>
      <c r="BB180" s="10" t="n"/>
      <c r="BC180" s="10" t="n"/>
      <c r="BD180" s="11" t="n"/>
      <c r="BE180" s="10" t="n"/>
      <c r="BF180" s="10" t="n"/>
      <c r="BG180" s="10" t="n"/>
      <c r="BH180" s="10" t="n"/>
      <c r="BI180" s="10" t="n"/>
      <c r="BJ180" s="10" t="n"/>
      <c r="BK180" s="10" t="n"/>
      <c r="BL180" s="10" t="n"/>
      <c r="BM180" s="10" t="n"/>
    </row>
    <row r="181" ht="15.75" customHeight="1" s="218">
      <c r="A181" s="10" t="n"/>
      <c r="B181" s="10" t="n"/>
      <c r="C181" s="10" t="n"/>
      <c r="D181" s="10" t="n"/>
      <c r="E181" s="10" t="n"/>
      <c r="F181" s="10" t="n"/>
      <c r="G181" s="11" t="n"/>
      <c r="H181" s="10" t="n"/>
      <c r="I181" s="10" t="n"/>
      <c r="J181" s="10" t="n"/>
      <c r="K181" s="10" t="n"/>
      <c r="L181" s="10" t="n"/>
      <c r="M181" s="13" t="n"/>
      <c r="N181" s="13" t="n"/>
      <c r="O181" s="13" t="n"/>
      <c r="P181" s="13" t="n"/>
      <c r="Q181" s="10" t="n"/>
      <c r="R181" s="10" t="n"/>
      <c r="S181" s="10" t="n"/>
      <c r="T181" s="10" t="n"/>
      <c r="U181" s="10" t="n"/>
      <c r="V181" s="10" t="n"/>
      <c r="W181" s="10" t="n"/>
      <c r="X181" s="10" t="n"/>
      <c r="Y181" s="11" t="n"/>
      <c r="Z181" s="11" t="n"/>
      <c r="AA181" s="11" t="n"/>
      <c r="AB181" s="11" t="n"/>
      <c r="AC181" s="11" t="n"/>
      <c r="AD181" s="11" t="n"/>
      <c r="AE181" s="10" t="n"/>
      <c r="AF181" s="10" t="n"/>
      <c r="AG181" s="10" t="n"/>
      <c r="AH181" s="10" t="n"/>
      <c r="AI181" s="13" t="n"/>
      <c r="AJ181" s="13" t="n"/>
      <c r="AK181" s="13" t="n"/>
      <c r="AL181" s="13" t="n"/>
      <c r="AM181" s="13" t="n"/>
      <c r="AN181" s="13" t="n"/>
      <c r="AO181" s="13" t="n"/>
      <c r="AP181" s="14" t="n"/>
      <c r="AQ181" s="14" t="n"/>
      <c r="AR181" s="14" t="n"/>
      <c r="AS181" s="13" t="n"/>
      <c r="AT181" s="13" t="n"/>
      <c r="AU181" s="10" t="n"/>
      <c r="AV181" s="10" t="n"/>
      <c r="AW181" s="10" t="n"/>
      <c r="AX181" s="10" t="n"/>
      <c r="AY181" s="10" t="n"/>
      <c r="AZ181" s="10" t="n"/>
      <c r="BA181" s="10" t="n"/>
      <c r="BB181" s="10" t="n"/>
      <c r="BC181" s="10" t="n"/>
      <c r="BD181" s="11" t="n"/>
      <c r="BE181" s="10" t="n"/>
      <c r="BF181" s="10" t="n"/>
      <c r="BG181" s="10" t="n"/>
      <c r="BH181" s="10" t="n"/>
      <c r="BI181" s="10" t="n"/>
      <c r="BJ181" s="10" t="n"/>
      <c r="BK181" s="10" t="n"/>
      <c r="BL181" s="10" t="n"/>
      <c r="BM181" s="10" t="n"/>
    </row>
    <row r="182" ht="15.75" customHeight="1" s="218">
      <c r="A182" s="10" t="n"/>
      <c r="B182" s="10" t="n"/>
      <c r="C182" s="10" t="n"/>
      <c r="D182" s="10" t="n"/>
      <c r="E182" s="10" t="n"/>
      <c r="F182" s="10" t="n"/>
      <c r="G182" s="11" t="n"/>
      <c r="H182" s="10" t="n"/>
      <c r="I182" s="10" t="n"/>
      <c r="J182" s="10" t="n"/>
      <c r="K182" s="10" t="n"/>
      <c r="L182" s="10" t="n"/>
      <c r="M182" s="13" t="n"/>
      <c r="N182" s="13" t="n"/>
      <c r="O182" s="13" t="n"/>
      <c r="P182" s="13" t="n"/>
      <c r="Q182" s="10" t="n"/>
      <c r="R182" s="10" t="n"/>
      <c r="S182" s="10" t="n"/>
      <c r="T182" s="10" t="n"/>
      <c r="U182" s="10" t="n"/>
      <c r="V182" s="10" t="n"/>
      <c r="W182" s="10" t="n"/>
      <c r="X182" s="10" t="n"/>
      <c r="Y182" s="11" t="n"/>
      <c r="Z182" s="11" t="n"/>
      <c r="AA182" s="11" t="n"/>
      <c r="AB182" s="11" t="n"/>
      <c r="AC182" s="11" t="n"/>
      <c r="AD182" s="11" t="n"/>
      <c r="AE182" s="10" t="n"/>
      <c r="AF182" s="10" t="n"/>
      <c r="AG182" s="10" t="n"/>
      <c r="AH182" s="10" t="n"/>
      <c r="AI182" s="13" t="n"/>
      <c r="AJ182" s="13" t="n"/>
      <c r="AK182" s="13" t="n"/>
      <c r="AL182" s="13" t="n"/>
      <c r="AM182" s="13" t="n"/>
      <c r="AN182" s="13" t="n"/>
      <c r="AO182" s="13" t="n"/>
      <c r="AP182" s="14" t="n"/>
      <c r="AQ182" s="14" t="n"/>
      <c r="AR182" s="14" t="n"/>
      <c r="AS182" s="13" t="n"/>
      <c r="AT182" s="13" t="n"/>
      <c r="AU182" s="10" t="n"/>
      <c r="AV182" s="10" t="n"/>
      <c r="AW182" s="10" t="n"/>
      <c r="AX182" s="10" t="n"/>
      <c r="AY182" s="10" t="n"/>
      <c r="AZ182" s="10" t="n"/>
      <c r="BA182" s="10" t="n"/>
      <c r="BB182" s="10" t="n"/>
      <c r="BC182" s="10" t="n"/>
      <c r="BD182" s="11" t="n"/>
      <c r="BE182" s="10" t="n"/>
      <c r="BF182" s="10" t="n"/>
      <c r="BG182" s="10" t="n"/>
      <c r="BH182" s="10" t="n"/>
      <c r="BI182" s="10" t="n"/>
      <c r="BJ182" s="10" t="n"/>
      <c r="BK182" s="10" t="n"/>
      <c r="BL182" s="10" t="n"/>
      <c r="BM182" s="10" t="n"/>
    </row>
    <row r="183" ht="15.75" customHeight="1" s="218">
      <c r="A183" s="10" t="n"/>
      <c r="B183" s="10" t="n"/>
      <c r="C183" s="10" t="n"/>
      <c r="D183" s="10" t="n"/>
      <c r="E183" s="10" t="n"/>
      <c r="F183" s="10" t="n"/>
      <c r="G183" s="11" t="n"/>
      <c r="H183" s="10" t="n"/>
      <c r="I183" s="10" t="n"/>
      <c r="J183" s="10" t="n"/>
      <c r="K183" s="10" t="n"/>
      <c r="L183" s="10" t="n"/>
      <c r="M183" s="13" t="n"/>
      <c r="N183" s="13" t="n"/>
      <c r="O183" s="13" t="n"/>
      <c r="P183" s="13" t="n"/>
      <c r="Q183" s="10" t="n"/>
      <c r="R183" s="10" t="n"/>
      <c r="S183" s="10" t="n"/>
      <c r="T183" s="10" t="n"/>
      <c r="U183" s="10" t="n"/>
      <c r="V183" s="10" t="n"/>
      <c r="W183" s="10" t="n"/>
      <c r="X183" s="10" t="n"/>
      <c r="Y183" s="11" t="n"/>
      <c r="Z183" s="11" t="n"/>
      <c r="AA183" s="11" t="n"/>
      <c r="AB183" s="11" t="n"/>
      <c r="AC183" s="11" t="n"/>
      <c r="AD183" s="11" t="n"/>
      <c r="AE183" s="10" t="n"/>
      <c r="AF183" s="10" t="n"/>
      <c r="AG183" s="10" t="n"/>
      <c r="AH183" s="10" t="n"/>
      <c r="AI183" s="13" t="n"/>
      <c r="AJ183" s="13" t="n"/>
      <c r="AK183" s="13" t="n"/>
      <c r="AL183" s="13" t="n"/>
      <c r="AM183" s="13" t="n"/>
      <c r="AN183" s="13" t="n"/>
      <c r="AO183" s="13" t="n"/>
      <c r="AP183" s="14" t="n"/>
      <c r="AQ183" s="14" t="n"/>
      <c r="AR183" s="14" t="n"/>
      <c r="AS183" s="13" t="n"/>
      <c r="AT183" s="13" t="n"/>
      <c r="AU183" s="10" t="n"/>
      <c r="AV183" s="10" t="n"/>
      <c r="AW183" s="10" t="n"/>
      <c r="AX183" s="10" t="n"/>
      <c r="AY183" s="10" t="n"/>
      <c r="AZ183" s="10" t="n"/>
      <c r="BA183" s="10" t="n"/>
      <c r="BB183" s="10" t="n"/>
      <c r="BC183" s="10" t="n"/>
      <c r="BD183" s="11" t="n"/>
      <c r="BE183" s="10" t="n"/>
      <c r="BF183" s="10" t="n"/>
      <c r="BG183" s="10" t="n"/>
      <c r="BH183" s="10" t="n"/>
      <c r="BI183" s="10" t="n"/>
      <c r="BJ183" s="10" t="n"/>
      <c r="BK183" s="10" t="n"/>
      <c r="BL183" s="10" t="n"/>
      <c r="BM183" s="10" t="n"/>
    </row>
    <row r="184" ht="15.75" customHeight="1" s="218">
      <c r="A184" s="10" t="n"/>
      <c r="B184" s="10" t="n"/>
      <c r="C184" s="10" t="n"/>
      <c r="D184" s="10" t="n"/>
      <c r="E184" s="10" t="n"/>
      <c r="F184" s="10" t="n"/>
      <c r="G184" s="11" t="n"/>
      <c r="H184" s="10" t="n"/>
      <c r="I184" s="10" t="n"/>
      <c r="J184" s="10" t="n"/>
      <c r="K184" s="10" t="n"/>
      <c r="L184" s="10" t="n"/>
      <c r="M184" s="13" t="n"/>
      <c r="N184" s="13" t="n"/>
      <c r="O184" s="13" t="n"/>
      <c r="P184" s="13" t="n"/>
      <c r="Q184" s="10" t="n"/>
      <c r="R184" s="10" t="n"/>
      <c r="S184" s="10" t="n"/>
      <c r="T184" s="10" t="n"/>
      <c r="U184" s="10" t="n"/>
      <c r="V184" s="10" t="n"/>
      <c r="W184" s="10" t="n"/>
      <c r="X184" s="10" t="n"/>
      <c r="Y184" s="11" t="n"/>
      <c r="Z184" s="11" t="n"/>
      <c r="AA184" s="11" t="n"/>
      <c r="AB184" s="11" t="n"/>
      <c r="AC184" s="11" t="n"/>
      <c r="AD184" s="11" t="n"/>
      <c r="AE184" s="10" t="n"/>
      <c r="AF184" s="10" t="n"/>
      <c r="AG184" s="10" t="n"/>
      <c r="AH184" s="10" t="n"/>
      <c r="AI184" s="13" t="n"/>
      <c r="AJ184" s="13" t="n"/>
      <c r="AK184" s="13" t="n"/>
      <c r="AL184" s="13" t="n"/>
      <c r="AM184" s="13" t="n"/>
      <c r="AN184" s="13" t="n"/>
      <c r="AO184" s="13" t="n"/>
      <c r="AP184" s="14" t="n"/>
      <c r="AQ184" s="14" t="n"/>
      <c r="AR184" s="14" t="n"/>
      <c r="AS184" s="13" t="n"/>
      <c r="AT184" s="13" t="n"/>
      <c r="AU184" s="10" t="n"/>
      <c r="AV184" s="10" t="n"/>
      <c r="AW184" s="10" t="n"/>
      <c r="AX184" s="10" t="n"/>
      <c r="AY184" s="10" t="n"/>
      <c r="AZ184" s="10" t="n"/>
      <c r="BA184" s="10" t="n"/>
      <c r="BB184" s="10" t="n"/>
      <c r="BC184" s="10" t="n"/>
      <c r="BD184" s="11" t="n"/>
      <c r="BE184" s="10" t="n"/>
      <c r="BF184" s="10" t="n"/>
      <c r="BG184" s="10" t="n"/>
      <c r="BH184" s="10" t="n"/>
      <c r="BI184" s="10" t="n"/>
      <c r="BJ184" s="10" t="n"/>
      <c r="BK184" s="10" t="n"/>
      <c r="BL184" s="10" t="n"/>
      <c r="BM184" s="10" t="n"/>
    </row>
    <row r="185" ht="15.75" customHeight="1" s="218">
      <c r="A185" s="10" t="n"/>
      <c r="B185" s="10" t="n"/>
      <c r="C185" s="10" t="n"/>
      <c r="D185" s="10" t="n"/>
      <c r="E185" s="10" t="n"/>
      <c r="F185" s="10" t="n"/>
      <c r="G185" s="11" t="n"/>
      <c r="H185" s="10" t="n"/>
      <c r="I185" s="10" t="n"/>
      <c r="J185" s="10" t="n"/>
      <c r="K185" s="10" t="n"/>
      <c r="L185" s="10" t="n"/>
      <c r="M185" s="13" t="n"/>
      <c r="N185" s="13" t="n"/>
      <c r="O185" s="13" t="n"/>
      <c r="P185" s="13" t="n"/>
      <c r="Q185" s="10" t="n"/>
      <c r="R185" s="10" t="n"/>
      <c r="S185" s="10" t="n"/>
      <c r="T185" s="10" t="n"/>
      <c r="U185" s="10" t="n"/>
      <c r="V185" s="10" t="n"/>
      <c r="W185" s="10" t="n"/>
      <c r="X185" s="10" t="n"/>
      <c r="Y185" s="11" t="n"/>
      <c r="Z185" s="11" t="n"/>
      <c r="AA185" s="11" t="n"/>
      <c r="AB185" s="11" t="n"/>
      <c r="AC185" s="11" t="n"/>
      <c r="AD185" s="11" t="n"/>
      <c r="AE185" s="10" t="n"/>
      <c r="AF185" s="10" t="n"/>
      <c r="AG185" s="10" t="n"/>
      <c r="AH185" s="10" t="n"/>
      <c r="AI185" s="13" t="n"/>
      <c r="AJ185" s="13" t="n"/>
      <c r="AK185" s="13" t="n"/>
      <c r="AL185" s="13" t="n"/>
      <c r="AM185" s="13" t="n"/>
      <c r="AN185" s="13" t="n"/>
      <c r="AO185" s="13" t="n"/>
      <c r="AP185" s="14" t="n"/>
      <c r="AQ185" s="14" t="n"/>
      <c r="AR185" s="14" t="n"/>
      <c r="AS185" s="13" t="n"/>
      <c r="AT185" s="13" t="n"/>
      <c r="AU185" s="10" t="n"/>
      <c r="AV185" s="10" t="n"/>
      <c r="AW185" s="10" t="n"/>
      <c r="AX185" s="10" t="n"/>
      <c r="AY185" s="10" t="n"/>
      <c r="AZ185" s="10" t="n"/>
      <c r="BA185" s="10" t="n"/>
      <c r="BB185" s="10" t="n"/>
      <c r="BC185" s="10" t="n"/>
      <c r="BD185" s="11" t="n"/>
      <c r="BE185" s="10" t="n"/>
      <c r="BF185" s="10" t="n"/>
      <c r="BG185" s="10" t="n"/>
      <c r="BH185" s="10" t="n"/>
      <c r="BI185" s="10" t="n"/>
      <c r="BJ185" s="10" t="n"/>
      <c r="BK185" s="10" t="n"/>
      <c r="BL185" s="10" t="n"/>
      <c r="BM185" s="10" t="n"/>
    </row>
    <row r="186" ht="15.75" customHeight="1" s="218">
      <c r="A186" s="10" t="n"/>
      <c r="B186" s="10" t="n"/>
      <c r="C186" s="10" t="n"/>
      <c r="D186" s="10" t="n"/>
      <c r="E186" s="10" t="n"/>
      <c r="F186" s="10" t="n"/>
      <c r="G186" s="11" t="n"/>
      <c r="H186" s="10" t="n"/>
      <c r="I186" s="10" t="n"/>
      <c r="J186" s="10" t="n"/>
      <c r="K186" s="10" t="n"/>
      <c r="L186" s="10" t="n"/>
      <c r="M186" s="13" t="n"/>
      <c r="N186" s="13" t="n"/>
      <c r="O186" s="13" t="n"/>
      <c r="P186" s="13" t="n"/>
      <c r="Q186" s="10" t="n"/>
      <c r="R186" s="10" t="n"/>
      <c r="S186" s="10" t="n"/>
      <c r="T186" s="10" t="n"/>
      <c r="U186" s="10" t="n"/>
      <c r="V186" s="10" t="n"/>
      <c r="W186" s="10" t="n"/>
      <c r="X186" s="10" t="n"/>
      <c r="Y186" s="11" t="n"/>
      <c r="Z186" s="11" t="n"/>
      <c r="AA186" s="11" t="n"/>
      <c r="AB186" s="11" t="n"/>
      <c r="AC186" s="11" t="n"/>
      <c r="AD186" s="11" t="n"/>
      <c r="AE186" s="10" t="n"/>
      <c r="AF186" s="10" t="n"/>
      <c r="AG186" s="10" t="n"/>
      <c r="AH186" s="10" t="n"/>
      <c r="AI186" s="13" t="n"/>
      <c r="AJ186" s="13" t="n"/>
      <c r="AK186" s="13" t="n"/>
      <c r="AL186" s="13" t="n"/>
      <c r="AM186" s="13" t="n"/>
      <c r="AN186" s="13" t="n"/>
      <c r="AO186" s="13" t="n"/>
      <c r="AP186" s="14" t="n"/>
      <c r="AQ186" s="14" t="n"/>
      <c r="AR186" s="14" t="n"/>
      <c r="AS186" s="13" t="n"/>
      <c r="AT186" s="13" t="n"/>
      <c r="AU186" s="10" t="n"/>
      <c r="AV186" s="10" t="n"/>
      <c r="AW186" s="10" t="n"/>
      <c r="AX186" s="10" t="n"/>
      <c r="AY186" s="10" t="n"/>
      <c r="AZ186" s="10" t="n"/>
      <c r="BA186" s="10" t="n"/>
      <c r="BB186" s="10" t="n"/>
      <c r="BC186" s="10" t="n"/>
      <c r="BD186" s="11" t="n"/>
      <c r="BE186" s="10" t="n"/>
      <c r="BF186" s="10" t="n"/>
      <c r="BG186" s="10" t="n"/>
      <c r="BH186" s="10" t="n"/>
      <c r="BI186" s="10" t="n"/>
      <c r="BJ186" s="10" t="n"/>
      <c r="BK186" s="10" t="n"/>
      <c r="BL186" s="10" t="n"/>
      <c r="BM186" s="10" t="n"/>
    </row>
    <row r="187" ht="15.75" customHeight="1" s="218">
      <c r="A187" s="10" t="n"/>
      <c r="B187" s="10" t="n"/>
      <c r="C187" s="10" t="n"/>
      <c r="D187" s="10" t="n"/>
      <c r="E187" s="10" t="n"/>
      <c r="F187" s="10" t="n"/>
      <c r="G187" s="11" t="n"/>
      <c r="H187" s="10" t="n"/>
      <c r="I187" s="10" t="n"/>
      <c r="J187" s="10" t="n"/>
      <c r="K187" s="10" t="n"/>
      <c r="L187" s="10" t="n"/>
      <c r="M187" s="13" t="n"/>
      <c r="N187" s="13" t="n"/>
      <c r="O187" s="13" t="n"/>
      <c r="P187" s="13" t="n"/>
      <c r="Q187" s="10" t="n"/>
      <c r="R187" s="10" t="n"/>
      <c r="S187" s="10" t="n"/>
      <c r="T187" s="10" t="n"/>
      <c r="U187" s="10" t="n"/>
      <c r="V187" s="10" t="n"/>
      <c r="W187" s="10" t="n"/>
      <c r="X187" s="10" t="n"/>
      <c r="Y187" s="11" t="n"/>
      <c r="Z187" s="11" t="n"/>
      <c r="AA187" s="11" t="n"/>
      <c r="AB187" s="11" t="n"/>
      <c r="AC187" s="11" t="n"/>
      <c r="AD187" s="11" t="n"/>
      <c r="AE187" s="10" t="n"/>
      <c r="AF187" s="10" t="n"/>
      <c r="AG187" s="10" t="n"/>
      <c r="AH187" s="10" t="n"/>
      <c r="AI187" s="13" t="n"/>
      <c r="AJ187" s="13" t="n"/>
      <c r="AK187" s="13" t="n"/>
      <c r="AL187" s="13" t="n"/>
      <c r="AM187" s="13" t="n"/>
      <c r="AN187" s="13" t="n"/>
      <c r="AO187" s="13" t="n"/>
      <c r="AP187" s="14" t="n"/>
      <c r="AQ187" s="14" t="n"/>
      <c r="AR187" s="14" t="n"/>
      <c r="AS187" s="13" t="n"/>
      <c r="AT187" s="13" t="n"/>
      <c r="AU187" s="10" t="n"/>
      <c r="AV187" s="10" t="n"/>
      <c r="AW187" s="10" t="n"/>
      <c r="AX187" s="10" t="n"/>
      <c r="AY187" s="10" t="n"/>
      <c r="AZ187" s="10" t="n"/>
      <c r="BA187" s="10" t="n"/>
      <c r="BB187" s="10" t="n"/>
      <c r="BC187" s="10" t="n"/>
      <c r="BD187" s="11" t="n"/>
      <c r="BE187" s="10" t="n"/>
      <c r="BF187" s="10" t="n"/>
      <c r="BG187" s="10" t="n"/>
      <c r="BH187" s="10" t="n"/>
      <c r="BI187" s="10" t="n"/>
      <c r="BJ187" s="10" t="n"/>
      <c r="BK187" s="10" t="n"/>
      <c r="BL187" s="10" t="n"/>
      <c r="BM187" s="10" t="n"/>
    </row>
    <row r="188" ht="15.75" customHeight="1" s="218">
      <c r="A188" s="10" t="n"/>
      <c r="B188" s="10" t="n"/>
      <c r="C188" s="10" t="n"/>
      <c r="D188" s="10" t="n"/>
      <c r="E188" s="10" t="n"/>
      <c r="F188" s="10" t="n"/>
      <c r="G188" s="11" t="n"/>
      <c r="H188" s="10" t="n"/>
      <c r="I188" s="10" t="n"/>
      <c r="J188" s="10" t="n"/>
      <c r="K188" s="10" t="n"/>
      <c r="L188" s="10" t="n"/>
      <c r="M188" s="13" t="n"/>
      <c r="N188" s="13" t="n"/>
      <c r="O188" s="13" t="n"/>
      <c r="P188" s="13" t="n"/>
      <c r="Q188" s="10" t="n"/>
      <c r="R188" s="10" t="n"/>
      <c r="S188" s="10" t="n"/>
      <c r="T188" s="10" t="n"/>
      <c r="U188" s="10" t="n"/>
      <c r="V188" s="10" t="n"/>
      <c r="W188" s="10" t="n"/>
      <c r="X188" s="10" t="n"/>
      <c r="Y188" s="11" t="n"/>
      <c r="Z188" s="11" t="n"/>
      <c r="AA188" s="11" t="n"/>
      <c r="AB188" s="11" t="n"/>
      <c r="AC188" s="11" t="n"/>
      <c r="AD188" s="11" t="n"/>
      <c r="AE188" s="10" t="n"/>
      <c r="AF188" s="10" t="n"/>
      <c r="AG188" s="10" t="n"/>
      <c r="AH188" s="10" t="n"/>
      <c r="AI188" s="13" t="n"/>
      <c r="AJ188" s="13" t="n"/>
      <c r="AK188" s="13" t="n"/>
      <c r="AL188" s="13" t="n"/>
      <c r="AM188" s="13" t="n"/>
      <c r="AN188" s="13" t="n"/>
      <c r="AO188" s="13" t="n"/>
      <c r="AP188" s="14" t="n"/>
      <c r="AQ188" s="14" t="n"/>
      <c r="AR188" s="14" t="n"/>
      <c r="AS188" s="13" t="n"/>
      <c r="AT188" s="13" t="n"/>
      <c r="AU188" s="10" t="n"/>
      <c r="AV188" s="10" t="n"/>
      <c r="AW188" s="10" t="n"/>
      <c r="AX188" s="10" t="n"/>
      <c r="AY188" s="10" t="n"/>
      <c r="AZ188" s="10" t="n"/>
      <c r="BA188" s="10" t="n"/>
      <c r="BB188" s="10" t="n"/>
      <c r="BC188" s="10" t="n"/>
      <c r="BD188" s="11" t="n"/>
      <c r="BE188" s="10" t="n"/>
      <c r="BF188" s="10" t="n"/>
      <c r="BG188" s="10" t="n"/>
      <c r="BH188" s="10" t="n"/>
      <c r="BI188" s="10" t="n"/>
      <c r="BJ188" s="10" t="n"/>
      <c r="BK188" s="10" t="n"/>
      <c r="BL188" s="10" t="n"/>
      <c r="BM188" s="10" t="n"/>
    </row>
    <row r="189" ht="15.75" customHeight="1" s="218">
      <c r="A189" s="10" t="n"/>
      <c r="B189" s="10" t="n"/>
      <c r="C189" s="10" t="n"/>
      <c r="D189" s="10" t="n"/>
      <c r="E189" s="10" t="n"/>
      <c r="F189" s="10" t="n"/>
      <c r="G189" s="11" t="n"/>
      <c r="H189" s="10" t="n"/>
      <c r="I189" s="10" t="n"/>
      <c r="J189" s="10" t="n"/>
      <c r="K189" s="10" t="n"/>
      <c r="L189" s="10" t="n"/>
      <c r="M189" s="13" t="n"/>
      <c r="N189" s="13" t="n"/>
      <c r="O189" s="13" t="n"/>
      <c r="P189" s="13" t="n"/>
      <c r="Q189" s="10" t="n"/>
      <c r="R189" s="10" t="n"/>
      <c r="S189" s="10" t="n"/>
      <c r="T189" s="10" t="n"/>
      <c r="U189" s="10" t="n"/>
      <c r="V189" s="10" t="n"/>
      <c r="W189" s="10" t="n"/>
      <c r="X189" s="10" t="n"/>
      <c r="Y189" s="11" t="n"/>
      <c r="Z189" s="11" t="n"/>
      <c r="AA189" s="11" t="n"/>
      <c r="AB189" s="11" t="n"/>
      <c r="AC189" s="11" t="n"/>
      <c r="AD189" s="11" t="n"/>
      <c r="AE189" s="10" t="n"/>
      <c r="AF189" s="10" t="n"/>
      <c r="AG189" s="10" t="n"/>
      <c r="AH189" s="10" t="n"/>
      <c r="AI189" s="13" t="n"/>
      <c r="AJ189" s="13" t="n"/>
      <c r="AK189" s="13" t="n"/>
      <c r="AL189" s="13" t="n"/>
      <c r="AM189" s="13" t="n"/>
      <c r="AN189" s="13" t="n"/>
      <c r="AO189" s="13" t="n"/>
      <c r="AP189" s="14" t="n"/>
      <c r="AQ189" s="14" t="n"/>
      <c r="AR189" s="14" t="n"/>
      <c r="AS189" s="13" t="n"/>
      <c r="AT189" s="13" t="n"/>
      <c r="AU189" s="10" t="n"/>
      <c r="AV189" s="10" t="n"/>
      <c r="AW189" s="10" t="n"/>
      <c r="AX189" s="10" t="n"/>
      <c r="AY189" s="10" t="n"/>
      <c r="AZ189" s="10" t="n"/>
      <c r="BA189" s="10" t="n"/>
      <c r="BB189" s="10" t="n"/>
      <c r="BC189" s="10" t="n"/>
      <c r="BD189" s="11" t="n"/>
      <c r="BE189" s="10" t="n"/>
      <c r="BF189" s="10" t="n"/>
      <c r="BG189" s="10" t="n"/>
      <c r="BH189" s="10" t="n"/>
      <c r="BI189" s="10" t="n"/>
      <c r="BJ189" s="10" t="n"/>
      <c r="BK189" s="10" t="n"/>
      <c r="BL189" s="10" t="n"/>
      <c r="BM189" s="10" t="n"/>
    </row>
    <row r="190" ht="15.75" customHeight="1" s="218">
      <c r="A190" s="10" t="n"/>
      <c r="B190" s="10" t="n"/>
      <c r="C190" s="10" t="n"/>
      <c r="D190" s="10" t="n"/>
      <c r="E190" s="10" t="n"/>
      <c r="F190" s="10" t="n"/>
      <c r="G190" s="11" t="n"/>
      <c r="H190" s="10" t="n"/>
      <c r="I190" s="10" t="n"/>
      <c r="J190" s="10" t="n"/>
      <c r="K190" s="10" t="n"/>
      <c r="L190" s="10" t="n"/>
      <c r="M190" s="13" t="n"/>
      <c r="N190" s="13" t="n"/>
      <c r="O190" s="13" t="n"/>
      <c r="P190" s="13" t="n"/>
      <c r="Q190" s="10" t="n"/>
      <c r="R190" s="10" t="n"/>
      <c r="S190" s="10" t="n"/>
      <c r="T190" s="10" t="n"/>
      <c r="U190" s="10" t="n"/>
      <c r="V190" s="10" t="n"/>
      <c r="W190" s="10" t="n"/>
      <c r="X190" s="10" t="n"/>
      <c r="Y190" s="11" t="n"/>
      <c r="Z190" s="11" t="n"/>
      <c r="AA190" s="11" t="n"/>
      <c r="AB190" s="11" t="n"/>
      <c r="AC190" s="11" t="n"/>
      <c r="AD190" s="11" t="n"/>
      <c r="AE190" s="10" t="n"/>
      <c r="AF190" s="10" t="n"/>
      <c r="AG190" s="10" t="n"/>
      <c r="AH190" s="10" t="n"/>
      <c r="AI190" s="13" t="n"/>
      <c r="AJ190" s="13" t="n"/>
      <c r="AK190" s="13" t="n"/>
      <c r="AL190" s="13" t="n"/>
      <c r="AM190" s="13" t="n"/>
      <c r="AN190" s="13" t="n"/>
      <c r="AO190" s="13" t="n"/>
      <c r="AP190" s="14" t="n"/>
      <c r="AQ190" s="14" t="n"/>
      <c r="AR190" s="14" t="n"/>
      <c r="AS190" s="13" t="n"/>
      <c r="AT190" s="13" t="n"/>
      <c r="AU190" s="10" t="n"/>
      <c r="AV190" s="10" t="n"/>
      <c r="AW190" s="10" t="n"/>
      <c r="AX190" s="10" t="n"/>
      <c r="AY190" s="10" t="n"/>
      <c r="AZ190" s="10" t="n"/>
      <c r="BA190" s="10" t="n"/>
      <c r="BB190" s="10" t="n"/>
      <c r="BC190" s="10" t="n"/>
      <c r="BD190" s="11" t="n"/>
      <c r="BE190" s="10" t="n"/>
      <c r="BF190" s="10" t="n"/>
      <c r="BG190" s="10" t="n"/>
      <c r="BH190" s="10" t="n"/>
      <c r="BI190" s="10" t="n"/>
      <c r="BJ190" s="10" t="n"/>
      <c r="BK190" s="10" t="n"/>
      <c r="BL190" s="10" t="n"/>
      <c r="BM190" s="10" t="n"/>
    </row>
    <row r="191" ht="15.75" customHeight="1" s="218">
      <c r="A191" s="10" t="n"/>
      <c r="B191" s="10" t="n"/>
      <c r="C191" s="10" t="n"/>
      <c r="D191" s="10" t="n"/>
      <c r="E191" s="10" t="n"/>
      <c r="F191" s="10" t="n"/>
      <c r="G191" s="11" t="n"/>
      <c r="H191" s="10" t="n"/>
      <c r="I191" s="10" t="n"/>
      <c r="J191" s="10" t="n"/>
      <c r="K191" s="10" t="n"/>
      <c r="L191" s="10" t="n"/>
      <c r="M191" s="13" t="n"/>
      <c r="N191" s="13" t="n"/>
      <c r="O191" s="13" t="n"/>
      <c r="P191" s="13" t="n"/>
      <c r="Q191" s="10" t="n"/>
      <c r="R191" s="10" t="n"/>
      <c r="S191" s="10" t="n"/>
      <c r="T191" s="10" t="n"/>
      <c r="U191" s="10" t="n"/>
      <c r="V191" s="10" t="n"/>
      <c r="W191" s="10" t="n"/>
      <c r="X191" s="10" t="n"/>
      <c r="Y191" s="11" t="n"/>
      <c r="Z191" s="11" t="n"/>
      <c r="AA191" s="11" t="n"/>
      <c r="AB191" s="11" t="n"/>
      <c r="AC191" s="11" t="n"/>
      <c r="AD191" s="11" t="n"/>
      <c r="AE191" s="10" t="n"/>
      <c r="AF191" s="10" t="n"/>
      <c r="AG191" s="10" t="n"/>
      <c r="AH191" s="10" t="n"/>
      <c r="AI191" s="13" t="n"/>
      <c r="AJ191" s="13" t="n"/>
      <c r="AK191" s="13" t="n"/>
      <c r="AL191" s="13" t="n"/>
      <c r="AM191" s="13" t="n"/>
      <c r="AN191" s="13" t="n"/>
      <c r="AO191" s="13" t="n"/>
      <c r="AP191" s="14" t="n"/>
      <c r="AQ191" s="14" t="n"/>
      <c r="AR191" s="14" t="n"/>
      <c r="AS191" s="13" t="n"/>
      <c r="AT191" s="13" t="n"/>
      <c r="AU191" s="10" t="n"/>
      <c r="AV191" s="10" t="n"/>
      <c r="AW191" s="10" t="n"/>
      <c r="AX191" s="10" t="n"/>
      <c r="AY191" s="10" t="n"/>
      <c r="AZ191" s="10" t="n"/>
      <c r="BA191" s="10" t="n"/>
      <c r="BB191" s="10" t="n"/>
      <c r="BC191" s="10" t="n"/>
      <c r="BD191" s="11" t="n"/>
      <c r="BE191" s="10" t="n"/>
      <c r="BF191" s="10" t="n"/>
      <c r="BG191" s="10" t="n"/>
      <c r="BH191" s="10" t="n"/>
      <c r="BI191" s="10" t="n"/>
      <c r="BJ191" s="10" t="n"/>
      <c r="BK191" s="10" t="n"/>
      <c r="BL191" s="10" t="n"/>
      <c r="BM191" s="10" t="n"/>
    </row>
    <row r="192" ht="15.75" customHeight="1" s="218">
      <c r="A192" s="10" t="n"/>
      <c r="B192" s="10" t="n"/>
      <c r="C192" s="10" t="n"/>
      <c r="D192" s="10" t="n"/>
      <c r="E192" s="10" t="n"/>
      <c r="F192" s="10" t="n"/>
      <c r="G192" s="11" t="n"/>
      <c r="H192" s="10" t="n"/>
      <c r="I192" s="10" t="n"/>
      <c r="J192" s="10" t="n"/>
      <c r="K192" s="10" t="n"/>
      <c r="L192" s="10" t="n"/>
      <c r="M192" s="13" t="n"/>
      <c r="N192" s="13" t="n"/>
      <c r="O192" s="13" t="n"/>
      <c r="P192" s="13" t="n"/>
      <c r="Q192" s="10" t="n"/>
      <c r="R192" s="10" t="n"/>
      <c r="S192" s="10" t="n"/>
      <c r="T192" s="10" t="n"/>
      <c r="U192" s="10" t="n"/>
      <c r="V192" s="10" t="n"/>
      <c r="W192" s="10" t="n"/>
      <c r="X192" s="10" t="n"/>
      <c r="Y192" s="11" t="n"/>
      <c r="Z192" s="11" t="n"/>
      <c r="AA192" s="11" t="n"/>
      <c r="AB192" s="11" t="n"/>
      <c r="AC192" s="11" t="n"/>
      <c r="AD192" s="11" t="n"/>
      <c r="AE192" s="10" t="n"/>
      <c r="AF192" s="10" t="n"/>
      <c r="AG192" s="10" t="n"/>
      <c r="AH192" s="10" t="n"/>
      <c r="AI192" s="13" t="n"/>
      <c r="AJ192" s="13" t="n"/>
      <c r="AK192" s="13" t="n"/>
      <c r="AL192" s="13" t="n"/>
      <c r="AM192" s="13" t="n"/>
      <c r="AN192" s="13" t="n"/>
      <c r="AO192" s="13" t="n"/>
      <c r="AP192" s="14" t="n"/>
      <c r="AQ192" s="14" t="n"/>
      <c r="AR192" s="14" t="n"/>
      <c r="AS192" s="13" t="n"/>
      <c r="AT192" s="13" t="n"/>
      <c r="AU192" s="10" t="n"/>
      <c r="AV192" s="10" t="n"/>
      <c r="AW192" s="10" t="n"/>
      <c r="AX192" s="10" t="n"/>
      <c r="AY192" s="10" t="n"/>
      <c r="AZ192" s="10" t="n"/>
      <c r="BA192" s="10" t="n"/>
      <c r="BB192" s="10" t="n"/>
      <c r="BC192" s="10" t="n"/>
      <c r="BD192" s="11" t="n"/>
      <c r="BE192" s="10" t="n"/>
      <c r="BF192" s="10" t="n"/>
      <c r="BG192" s="10" t="n"/>
      <c r="BH192" s="10" t="n"/>
      <c r="BI192" s="10" t="n"/>
      <c r="BJ192" s="10" t="n"/>
      <c r="BK192" s="10" t="n"/>
      <c r="BL192" s="10" t="n"/>
      <c r="BM192" s="10" t="n"/>
    </row>
    <row r="193" ht="15.75" customHeight="1" s="218">
      <c r="A193" s="10" t="n"/>
      <c r="B193" s="10" t="n"/>
      <c r="C193" s="10" t="n"/>
      <c r="D193" s="10" t="n"/>
      <c r="E193" s="10" t="n"/>
      <c r="F193" s="10" t="n"/>
      <c r="G193" s="11" t="n"/>
      <c r="H193" s="10" t="n"/>
      <c r="I193" s="10" t="n"/>
      <c r="J193" s="10" t="n"/>
      <c r="K193" s="10" t="n"/>
      <c r="L193" s="10" t="n"/>
      <c r="M193" s="13" t="n"/>
      <c r="N193" s="13" t="n"/>
      <c r="O193" s="13" t="n"/>
      <c r="P193" s="13" t="n"/>
      <c r="Q193" s="10" t="n"/>
      <c r="R193" s="10" t="n"/>
      <c r="S193" s="10" t="n"/>
      <c r="T193" s="10" t="n"/>
      <c r="U193" s="10" t="n"/>
      <c r="V193" s="10" t="n"/>
      <c r="W193" s="10" t="n"/>
      <c r="X193" s="10" t="n"/>
      <c r="Y193" s="11" t="n"/>
      <c r="Z193" s="11" t="n"/>
      <c r="AA193" s="11" t="n"/>
      <c r="AB193" s="11" t="n"/>
      <c r="AC193" s="11" t="n"/>
      <c r="AD193" s="11" t="n"/>
      <c r="AE193" s="10" t="n"/>
      <c r="AF193" s="10" t="n"/>
      <c r="AG193" s="10" t="n"/>
      <c r="AH193" s="10" t="n"/>
      <c r="AI193" s="13" t="n"/>
      <c r="AJ193" s="13" t="n"/>
      <c r="AK193" s="13" t="n"/>
      <c r="AL193" s="13" t="n"/>
      <c r="AM193" s="13" t="n"/>
      <c r="AN193" s="13" t="n"/>
      <c r="AO193" s="13" t="n"/>
      <c r="AP193" s="14" t="n"/>
      <c r="AQ193" s="14" t="n"/>
      <c r="AR193" s="14" t="n"/>
      <c r="AS193" s="13" t="n"/>
      <c r="AT193" s="13" t="n"/>
      <c r="AU193" s="10" t="n"/>
      <c r="AV193" s="10" t="n"/>
      <c r="AW193" s="10" t="n"/>
      <c r="AX193" s="10" t="n"/>
      <c r="AY193" s="10" t="n"/>
      <c r="AZ193" s="10" t="n"/>
      <c r="BA193" s="10" t="n"/>
      <c r="BB193" s="10" t="n"/>
      <c r="BC193" s="10" t="n"/>
      <c r="BD193" s="11" t="n"/>
      <c r="BE193" s="10" t="n"/>
      <c r="BF193" s="10" t="n"/>
      <c r="BG193" s="10" t="n"/>
      <c r="BH193" s="10" t="n"/>
      <c r="BI193" s="10" t="n"/>
      <c r="BJ193" s="10" t="n"/>
      <c r="BK193" s="10" t="n"/>
      <c r="BL193" s="10" t="n"/>
      <c r="BM193" s="10" t="n"/>
    </row>
    <row r="194" ht="15.75" customHeight="1" s="218">
      <c r="A194" s="10" t="n"/>
      <c r="B194" s="10" t="n"/>
      <c r="C194" s="10" t="n"/>
      <c r="D194" s="10" t="n"/>
      <c r="E194" s="10" t="n"/>
      <c r="F194" s="10" t="n"/>
      <c r="G194" s="11" t="n"/>
      <c r="H194" s="10" t="n"/>
      <c r="I194" s="10" t="n"/>
      <c r="J194" s="10" t="n"/>
      <c r="K194" s="10" t="n"/>
      <c r="L194" s="10" t="n"/>
      <c r="M194" s="13" t="n"/>
      <c r="N194" s="13" t="n"/>
      <c r="O194" s="13" t="n"/>
      <c r="P194" s="13" t="n"/>
      <c r="Q194" s="10" t="n"/>
      <c r="R194" s="10" t="n"/>
      <c r="S194" s="10" t="n"/>
      <c r="T194" s="10" t="n"/>
      <c r="U194" s="10" t="n"/>
      <c r="V194" s="10" t="n"/>
      <c r="W194" s="10" t="n"/>
      <c r="X194" s="10" t="n"/>
      <c r="Y194" s="11" t="n"/>
      <c r="Z194" s="11" t="n"/>
      <c r="AA194" s="11" t="n"/>
      <c r="AB194" s="11" t="n"/>
      <c r="AC194" s="11" t="n"/>
      <c r="AD194" s="11" t="n"/>
      <c r="AE194" s="10" t="n"/>
      <c r="AF194" s="10" t="n"/>
      <c r="AG194" s="10" t="n"/>
      <c r="AH194" s="10" t="n"/>
      <c r="AI194" s="13" t="n"/>
      <c r="AJ194" s="13" t="n"/>
      <c r="AK194" s="13" t="n"/>
      <c r="AL194" s="13" t="n"/>
      <c r="AM194" s="13" t="n"/>
      <c r="AN194" s="13" t="n"/>
      <c r="AO194" s="13" t="n"/>
      <c r="AP194" s="14" t="n"/>
      <c r="AQ194" s="14" t="n"/>
      <c r="AR194" s="14" t="n"/>
      <c r="AS194" s="13" t="n"/>
      <c r="AT194" s="13" t="n"/>
      <c r="AU194" s="10" t="n"/>
      <c r="AV194" s="10" t="n"/>
      <c r="AW194" s="10" t="n"/>
      <c r="AX194" s="10" t="n"/>
      <c r="AY194" s="10" t="n"/>
      <c r="AZ194" s="10" t="n"/>
      <c r="BA194" s="10" t="n"/>
      <c r="BB194" s="10" t="n"/>
      <c r="BC194" s="10" t="n"/>
      <c r="BD194" s="11" t="n"/>
      <c r="BE194" s="10" t="n"/>
      <c r="BF194" s="10" t="n"/>
      <c r="BG194" s="10" t="n"/>
      <c r="BH194" s="10" t="n"/>
      <c r="BI194" s="10" t="n"/>
      <c r="BJ194" s="10" t="n"/>
      <c r="BK194" s="10" t="n"/>
      <c r="BL194" s="10" t="n"/>
      <c r="BM194" s="10" t="n"/>
    </row>
    <row r="195" ht="15.75" customHeight="1" s="218">
      <c r="A195" s="10" t="n"/>
      <c r="B195" s="10" t="n"/>
      <c r="C195" s="10" t="n"/>
      <c r="D195" s="10" t="n"/>
      <c r="E195" s="10" t="n"/>
      <c r="F195" s="10" t="n"/>
      <c r="G195" s="11" t="n"/>
      <c r="H195" s="10" t="n"/>
      <c r="I195" s="10" t="n"/>
      <c r="J195" s="10" t="n"/>
      <c r="K195" s="10" t="n"/>
      <c r="L195" s="10" t="n"/>
      <c r="M195" s="13" t="n"/>
      <c r="N195" s="13" t="n"/>
      <c r="O195" s="13" t="n"/>
      <c r="P195" s="13" t="n"/>
      <c r="Q195" s="10" t="n"/>
      <c r="R195" s="10" t="n"/>
      <c r="S195" s="10" t="n"/>
      <c r="T195" s="10" t="n"/>
      <c r="U195" s="10" t="n"/>
      <c r="V195" s="10" t="n"/>
      <c r="W195" s="10" t="n"/>
      <c r="X195" s="10" t="n"/>
      <c r="Y195" s="11" t="n"/>
      <c r="Z195" s="11" t="n"/>
      <c r="AA195" s="11" t="n"/>
      <c r="AB195" s="11" t="n"/>
      <c r="AC195" s="11" t="n"/>
      <c r="AD195" s="11" t="n"/>
      <c r="AE195" s="10" t="n"/>
      <c r="AF195" s="10" t="n"/>
      <c r="AG195" s="10" t="n"/>
      <c r="AH195" s="10" t="n"/>
      <c r="AI195" s="13" t="n"/>
      <c r="AJ195" s="13" t="n"/>
      <c r="AK195" s="13" t="n"/>
      <c r="AL195" s="13" t="n"/>
      <c r="AM195" s="13" t="n"/>
      <c r="AN195" s="13" t="n"/>
      <c r="AO195" s="13" t="n"/>
      <c r="AP195" s="14" t="n"/>
      <c r="AQ195" s="14" t="n"/>
      <c r="AR195" s="14" t="n"/>
      <c r="AS195" s="13" t="n"/>
      <c r="AT195" s="13" t="n"/>
      <c r="AU195" s="10" t="n"/>
      <c r="AV195" s="10" t="n"/>
      <c r="AW195" s="10" t="n"/>
      <c r="AX195" s="10" t="n"/>
      <c r="AY195" s="10" t="n"/>
      <c r="AZ195" s="10" t="n"/>
      <c r="BA195" s="10" t="n"/>
      <c r="BB195" s="10" t="n"/>
      <c r="BC195" s="10" t="n"/>
      <c r="BD195" s="11" t="n"/>
      <c r="BE195" s="10" t="n"/>
      <c r="BF195" s="10" t="n"/>
      <c r="BG195" s="10" t="n"/>
      <c r="BH195" s="10" t="n"/>
      <c r="BI195" s="10" t="n"/>
      <c r="BJ195" s="10" t="n"/>
      <c r="BK195" s="10" t="n"/>
      <c r="BL195" s="10" t="n"/>
      <c r="BM195" s="10" t="n"/>
    </row>
    <row r="196" ht="15.75" customHeight="1" s="218">
      <c r="A196" s="10" t="n"/>
      <c r="B196" s="10" t="n"/>
      <c r="C196" s="10" t="n"/>
      <c r="D196" s="10" t="n"/>
      <c r="E196" s="10" t="n"/>
      <c r="F196" s="10" t="n"/>
      <c r="G196" s="11" t="n"/>
      <c r="H196" s="10" t="n"/>
      <c r="I196" s="10" t="n"/>
      <c r="J196" s="10" t="n"/>
      <c r="K196" s="10" t="n"/>
      <c r="L196" s="10" t="n"/>
      <c r="M196" s="13" t="n"/>
      <c r="N196" s="13" t="n"/>
      <c r="O196" s="13" t="n"/>
      <c r="P196" s="13" t="n"/>
      <c r="Q196" s="10" t="n"/>
      <c r="R196" s="10" t="n"/>
      <c r="S196" s="10" t="n"/>
      <c r="T196" s="10" t="n"/>
      <c r="U196" s="10" t="n"/>
      <c r="V196" s="10" t="n"/>
      <c r="W196" s="10" t="n"/>
      <c r="X196" s="10" t="n"/>
      <c r="Y196" s="11" t="n"/>
      <c r="Z196" s="11" t="n"/>
      <c r="AA196" s="11" t="n"/>
      <c r="AB196" s="11" t="n"/>
      <c r="AC196" s="11" t="n"/>
      <c r="AD196" s="11" t="n"/>
      <c r="AE196" s="10" t="n"/>
      <c r="AF196" s="10" t="n"/>
      <c r="AG196" s="10" t="n"/>
      <c r="AH196" s="10" t="n"/>
      <c r="AI196" s="13" t="n"/>
      <c r="AJ196" s="13" t="n"/>
      <c r="AK196" s="13" t="n"/>
      <c r="AL196" s="13" t="n"/>
      <c r="AM196" s="13" t="n"/>
      <c r="AN196" s="13" t="n"/>
      <c r="AO196" s="13" t="n"/>
      <c r="AP196" s="14" t="n"/>
      <c r="AQ196" s="14" t="n"/>
      <c r="AR196" s="14" t="n"/>
      <c r="AS196" s="13" t="n"/>
      <c r="AT196" s="13" t="n"/>
      <c r="AU196" s="10" t="n"/>
      <c r="AV196" s="10" t="n"/>
      <c r="AW196" s="10" t="n"/>
      <c r="AX196" s="10" t="n"/>
      <c r="AY196" s="10" t="n"/>
      <c r="AZ196" s="10" t="n"/>
      <c r="BA196" s="10" t="n"/>
      <c r="BB196" s="10" t="n"/>
      <c r="BC196" s="10" t="n"/>
      <c r="BD196" s="11" t="n"/>
      <c r="BE196" s="10" t="n"/>
      <c r="BF196" s="10" t="n"/>
      <c r="BG196" s="10" t="n"/>
      <c r="BH196" s="10" t="n"/>
      <c r="BI196" s="10" t="n"/>
      <c r="BJ196" s="10" t="n"/>
      <c r="BK196" s="10" t="n"/>
      <c r="BL196" s="10" t="n"/>
      <c r="BM196" s="10" t="n"/>
    </row>
    <row r="197" ht="15.75" customHeight="1" s="218">
      <c r="A197" s="10" t="n"/>
      <c r="B197" s="10" t="n"/>
      <c r="C197" s="10" t="n"/>
      <c r="D197" s="10" t="n"/>
      <c r="E197" s="10" t="n"/>
      <c r="F197" s="10" t="n"/>
      <c r="G197" s="11" t="n"/>
      <c r="H197" s="10" t="n"/>
      <c r="I197" s="10" t="n"/>
      <c r="J197" s="10" t="n"/>
      <c r="K197" s="10" t="n"/>
      <c r="L197" s="10" t="n"/>
      <c r="M197" s="13" t="n"/>
      <c r="N197" s="13" t="n"/>
      <c r="O197" s="13" t="n"/>
      <c r="P197" s="13" t="n"/>
      <c r="Q197" s="10" t="n"/>
      <c r="R197" s="10" t="n"/>
      <c r="S197" s="10" t="n"/>
      <c r="T197" s="10" t="n"/>
      <c r="U197" s="10" t="n"/>
      <c r="V197" s="10" t="n"/>
      <c r="W197" s="10" t="n"/>
      <c r="X197" s="10" t="n"/>
      <c r="Y197" s="11" t="n"/>
      <c r="Z197" s="11" t="n"/>
      <c r="AA197" s="11" t="n"/>
      <c r="AB197" s="11" t="n"/>
      <c r="AC197" s="11" t="n"/>
      <c r="AD197" s="11" t="n"/>
      <c r="AE197" s="10" t="n"/>
      <c r="AF197" s="10" t="n"/>
      <c r="AG197" s="10" t="n"/>
      <c r="AH197" s="10" t="n"/>
      <c r="AI197" s="13" t="n"/>
      <c r="AJ197" s="13" t="n"/>
      <c r="AK197" s="13" t="n"/>
      <c r="AL197" s="13" t="n"/>
      <c r="AM197" s="13" t="n"/>
      <c r="AN197" s="13" t="n"/>
      <c r="AO197" s="13" t="n"/>
      <c r="AP197" s="14" t="n"/>
      <c r="AQ197" s="14" t="n"/>
      <c r="AR197" s="14" t="n"/>
      <c r="AS197" s="13" t="n"/>
      <c r="AT197" s="13" t="n"/>
      <c r="AU197" s="10" t="n"/>
      <c r="AV197" s="10" t="n"/>
      <c r="AW197" s="10" t="n"/>
      <c r="AX197" s="10" t="n"/>
      <c r="AY197" s="10" t="n"/>
      <c r="AZ197" s="10" t="n"/>
      <c r="BA197" s="10" t="n"/>
      <c r="BB197" s="10" t="n"/>
      <c r="BC197" s="10" t="n"/>
      <c r="BD197" s="11" t="n"/>
      <c r="BE197" s="10" t="n"/>
      <c r="BF197" s="10" t="n"/>
      <c r="BG197" s="10" t="n"/>
      <c r="BH197" s="10" t="n"/>
      <c r="BI197" s="10" t="n"/>
      <c r="BJ197" s="10" t="n"/>
      <c r="BK197" s="10" t="n"/>
      <c r="BL197" s="10" t="n"/>
      <c r="BM197" s="10" t="n"/>
    </row>
    <row r="198" ht="15.75" customHeight="1" s="218">
      <c r="A198" s="10" t="n"/>
      <c r="B198" s="10" t="n"/>
      <c r="C198" s="10" t="n"/>
      <c r="D198" s="10" t="n"/>
      <c r="E198" s="10" t="n"/>
      <c r="F198" s="10" t="n"/>
      <c r="G198" s="11" t="n"/>
      <c r="H198" s="10" t="n"/>
      <c r="I198" s="10" t="n"/>
      <c r="J198" s="10" t="n"/>
      <c r="K198" s="10" t="n"/>
      <c r="L198" s="10" t="n"/>
      <c r="M198" s="13" t="n"/>
      <c r="N198" s="13" t="n"/>
      <c r="O198" s="13" t="n"/>
      <c r="P198" s="13" t="n"/>
      <c r="Q198" s="10" t="n"/>
      <c r="R198" s="10" t="n"/>
      <c r="S198" s="10" t="n"/>
      <c r="T198" s="10" t="n"/>
      <c r="U198" s="10" t="n"/>
      <c r="V198" s="10" t="n"/>
      <c r="W198" s="10" t="n"/>
      <c r="X198" s="10" t="n"/>
      <c r="Y198" s="11" t="n"/>
      <c r="Z198" s="11" t="n"/>
      <c r="AA198" s="11" t="n"/>
      <c r="AB198" s="11" t="n"/>
      <c r="AC198" s="11" t="n"/>
      <c r="AD198" s="11" t="n"/>
      <c r="AE198" s="10" t="n"/>
      <c r="AF198" s="10" t="n"/>
      <c r="AG198" s="10" t="n"/>
      <c r="AH198" s="10" t="n"/>
      <c r="AI198" s="13" t="n"/>
      <c r="AJ198" s="13" t="n"/>
      <c r="AK198" s="13" t="n"/>
      <c r="AL198" s="13" t="n"/>
      <c r="AM198" s="13" t="n"/>
      <c r="AN198" s="13" t="n"/>
      <c r="AO198" s="13" t="n"/>
      <c r="AP198" s="14" t="n"/>
      <c r="AQ198" s="14" t="n"/>
      <c r="AR198" s="14" t="n"/>
      <c r="AS198" s="13" t="n"/>
      <c r="AT198" s="13" t="n"/>
      <c r="AU198" s="10" t="n"/>
      <c r="AV198" s="10" t="n"/>
      <c r="AW198" s="10" t="n"/>
      <c r="AX198" s="10" t="n"/>
      <c r="AY198" s="10" t="n"/>
      <c r="AZ198" s="10" t="n"/>
      <c r="BA198" s="10" t="n"/>
      <c r="BB198" s="10" t="n"/>
      <c r="BC198" s="10" t="n"/>
      <c r="BD198" s="11" t="n"/>
      <c r="BE198" s="10" t="n"/>
      <c r="BF198" s="10" t="n"/>
      <c r="BG198" s="10" t="n"/>
      <c r="BH198" s="10" t="n"/>
      <c r="BI198" s="10" t="n"/>
      <c r="BJ198" s="10" t="n"/>
      <c r="BK198" s="10" t="n"/>
      <c r="BL198" s="10" t="n"/>
      <c r="BM198" s="10" t="n"/>
    </row>
    <row r="199" ht="15.75" customHeight="1" s="218">
      <c r="A199" s="10" t="n"/>
      <c r="B199" s="10" t="n"/>
      <c r="C199" s="10" t="n"/>
      <c r="D199" s="10" t="n"/>
      <c r="E199" s="10" t="n"/>
      <c r="F199" s="10" t="n"/>
      <c r="G199" s="11" t="n"/>
      <c r="H199" s="10" t="n"/>
      <c r="I199" s="10" t="n"/>
      <c r="J199" s="10" t="n"/>
      <c r="K199" s="10" t="n"/>
      <c r="L199" s="10" t="n"/>
      <c r="M199" s="13" t="n"/>
      <c r="N199" s="13" t="n"/>
      <c r="O199" s="13" t="n"/>
      <c r="P199" s="13" t="n"/>
      <c r="Q199" s="10" t="n"/>
      <c r="R199" s="10" t="n"/>
      <c r="S199" s="10" t="n"/>
      <c r="T199" s="10" t="n"/>
      <c r="U199" s="10" t="n"/>
      <c r="V199" s="10" t="n"/>
      <c r="W199" s="10" t="n"/>
      <c r="X199" s="10" t="n"/>
      <c r="Y199" s="11" t="n"/>
      <c r="Z199" s="11" t="n"/>
      <c r="AA199" s="11" t="n"/>
      <c r="AB199" s="11" t="n"/>
      <c r="AC199" s="11" t="n"/>
      <c r="AD199" s="11" t="n"/>
      <c r="AE199" s="10" t="n"/>
      <c r="AF199" s="10" t="n"/>
      <c r="AG199" s="10" t="n"/>
      <c r="AH199" s="10" t="n"/>
      <c r="AI199" s="13" t="n"/>
      <c r="AJ199" s="13" t="n"/>
      <c r="AK199" s="13" t="n"/>
      <c r="AL199" s="13" t="n"/>
      <c r="AM199" s="13" t="n"/>
      <c r="AN199" s="13" t="n"/>
      <c r="AO199" s="13" t="n"/>
      <c r="AP199" s="14" t="n"/>
      <c r="AQ199" s="14" t="n"/>
      <c r="AR199" s="14" t="n"/>
      <c r="AS199" s="13" t="n"/>
      <c r="AT199" s="13" t="n"/>
      <c r="AU199" s="10" t="n"/>
      <c r="AV199" s="10" t="n"/>
      <c r="AW199" s="10" t="n"/>
      <c r="AX199" s="10" t="n"/>
      <c r="AY199" s="10" t="n"/>
      <c r="AZ199" s="10" t="n"/>
      <c r="BA199" s="10" t="n"/>
      <c r="BB199" s="10" t="n"/>
      <c r="BC199" s="10" t="n"/>
      <c r="BD199" s="11" t="n"/>
      <c r="BE199" s="10" t="n"/>
      <c r="BF199" s="10" t="n"/>
      <c r="BG199" s="10" t="n"/>
      <c r="BH199" s="10" t="n"/>
      <c r="BI199" s="10" t="n"/>
      <c r="BJ199" s="10" t="n"/>
      <c r="BK199" s="10" t="n"/>
      <c r="BL199" s="10" t="n"/>
      <c r="BM199" s="10" t="n"/>
    </row>
    <row r="200" ht="15.75" customHeight="1" s="218">
      <c r="A200" s="10" t="n"/>
      <c r="B200" s="10" t="n"/>
      <c r="C200" s="10" t="n"/>
      <c r="D200" s="10" t="n"/>
      <c r="E200" s="10" t="n"/>
      <c r="F200" s="10" t="n"/>
      <c r="G200" s="11" t="n"/>
      <c r="H200" s="10" t="n"/>
      <c r="I200" s="10" t="n"/>
      <c r="J200" s="10" t="n"/>
      <c r="K200" s="10" t="n"/>
      <c r="L200" s="10" t="n"/>
      <c r="M200" s="13" t="n"/>
      <c r="N200" s="13" t="n"/>
      <c r="O200" s="13" t="n"/>
      <c r="P200" s="13" t="n"/>
      <c r="Q200" s="10" t="n"/>
      <c r="R200" s="10" t="n"/>
      <c r="S200" s="10" t="n"/>
      <c r="T200" s="10" t="n"/>
      <c r="U200" s="10" t="n"/>
      <c r="V200" s="10" t="n"/>
      <c r="W200" s="10" t="n"/>
      <c r="X200" s="10" t="n"/>
      <c r="Y200" s="11" t="n"/>
      <c r="Z200" s="11" t="n"/>
      <c r="AA200" s="11" t="n"/>
      <c r="AB200" s="11" t="n"/>
      <c r="AC200" s="11" t="n"/>
      <c r="AD200" s="11" t="n"/>
      <c r="AE200" s="10" t="n"/>
      <c r="AF200" s="10" t="n"/>
      <c r="AG200" s="10" t="n"/>
      <c r="AH200" s="10" t="n"/>
      <c r="AI200" s="13" t="n"/>
      <c r="AJ200" s="13" t="n"/>
      <c r="AK200" s="13" t="n"/>
      <c r="AL200" s="13" t="n"/>
      <c r="AM200" s="13" t="n"/>
      <c r="AN200" s="13" t="n"/>
      <c r="AO200" s="13" t="n"/>
      <c r="AP200" s="14" t="n"/>
      <c r="AQ200" s="14" t="n"/>
      <c r="AR200" s="14" t="n"/>
      <c r="AS200" s="13" t="n"/>
      <c r="AT200" s="13" t="n"/>
      <c r="AU200" s="10" t="n"/>
      <c r="AV200" s="10" t="n"/>
      <c r="AW200" s="10" t="n"/>
      <c r="AX200" s="10" t="n"/>
      <c r="AY200" s="10" t="n"/>
      <c r="AZ200" s="10" t="n"/>
      <c r="BA200" s="10" t="n"/>
      <c r="BB200" s="10" t="n"/>
      <c r="BC200" s="10" t="n"/>
      <c r="BD200" s="11" t="n"/>
      <c r="BE200" s="10" t="n"/>
      <c r="BF200" s="10" t="n"/>
      <c r="BG200" s="10" t="n"/>
      <c r="BH200" s="10" t="n"/>
      <c r="BI200" s="10" t="n"/>
      <c r="BJ200" s="10" t="n"/>
      <c r="BK200" s="10" t="n"/>
      <c r="BL200" s="10" t="n"/>
      <c r="BM200" s="10" t="n"/>
    </row>
    <row r="201" ht="15.75" customHeight="1" s="218">
      <c r="A201" s="10" t="n"/>
      <c r="B201" s="10" t="n"/>
      <c r="C201" s="10" t="n"/>
      <c r="D201" s="10" t="n"/>
      <c r="E201" s="10" t="n"/>
      <c r="F201" s="10" t="n"/>
      <c r="G201" s="11" t="n"/>
      <c r="H201" s="10" t="n"/>
      <c r="I201" s="10" t="n"/>
      <c r="J201" s="10" t="n"/>
      <c r="K201" s="10" t="n"/>
      <c r="L201" s="10" t="n"/>
      <c r="M201" s="13" t="n"/>
      <c r="N201" s="13" t="n"/>
      <c r="O201" s="13" t="n"/>
      <c r="P201" s="13" t="n"/>
      <c r="Q201" s="10" t="n"/>
      <c r="R201" s="10" t="n"/>
      <c r="S201" s="10" t="n"/>
      <c r="T201" s="10" t="n"/>
      <c r="U201" s="10" t="n"/>
      <c r="V201" s="10" t="n"/>
      <c r="W201" s="10" t="n"/>
      <c r="X201" s="10" t="n"/>
      <c r="Y201" s="11" t="n"/>
      <c r="Z201" s="11" t="n"/>
      <c r="AA201" s="11" t="n"/>
      <c r="AB201" s="11" t="n"/>
      <c r="AC201" s="11" t="n"/>
      <c r="AD201" s="11" t="n"/>
      <c r="AE201" s="10" t="n"/>
      <c r="AF201" s="10" t="n"/>
      <c r="AG201" s="10" t="n"/>
      <c r="AH201" s="10" t="n"/>
      <c r="AI201" s="13" t="n"/>
      <c r="AJ201" s="13" t="n"/>
      <c r="AK201" s="13" t="n"/>
      <c r="AL201" s="13" t="n"/>
      <c r="AM201" s="13" t="n"/>
      <c r="AN201" s="13" t="n"/>
      <c r="AO201" s="13" t="n"/>
      <c r="AP201" s="14" t="n"/>
      <c r="AQ201" s="14" t="n"/>
      <c r="AR201" s="14" t="n"/>
      <c r="AS201" s="13" t="n"/>
      <c r="AT201" s="13" t="n"/>
      <c r="AU201" s="10" t="n"/>
      <c r="AV201" s="10" t="n"/>
      <c r="AW201" s="10" t="n"/>
      <c r="AX201" s="10" t="n"/>
      <c r="AY201" s="10" t="n"/>
      <c r="AZ201" s="10" t="n"/>
      <c r="BA201" s="10" t="n"/>
      <c r="BB201" s="10" t="n"/>
      <c r="BC201" s="10" t="n"/>
      <c r="BD201" s="11" t="n"/>
      <c r="BE201" s="10" t="n"/>
      <c r="BF201" s="10" t="n"/>
      <c r="BG201" s="10" t="n"/>
      <c r="BH201" s="10" t="n"/>
      <c r="BI201" s="10" t="n"/>
      <c r="BJ201" s="10" t="n"/>
      <c r="BK201" s="10" t="n"/>
      <c r="BL201" s="10" t="n"/>
      <c r="BM201" s="10" t="n"/>
    </row>
    <row r="202" ht="15.75" customHeight="1" s="218">
      <c r="A202" s="10" t="n"/>
      <c r="B202" s="10" t="n"/>
      <c r="C202" s="10" t="n"/>
      <c r="D202" s="10" t="n"/>
      <c r="E202" s="10" t="n"/>
      <c r="F202" s="10" t="n"/>
      <c r="G202" s="11" t="n"/>
      <c r="H202" s="10" t="n"/>
      <c r="I202" s="10" t="n"/>
      <c r="J202" s="10" t="n"/>
      <c r="K202" s="10" t="n"/>
      <c r="L202" s="10" t="n"/>
      <c r="M202" s="13" t="n"/>
      <c r="N202" s="13" t="n"/>
      <c r="O202" s="13" t="n"/>
      <c r="P202" s="13" t="n"/>
      <c r="Q202" s="10" t="n"/>
      <c r="R202" s="10" t="n"/>
      <c r="S202" s="10" t="n"/>
      <c r="T202" s="10" t="n"/>
      <c r="U202" s="10" t="n"/>
      <c r="V202" s="10" t="n"/>
      <c r="W202" s="10" t="n"/>
      <c r="X202" s="10" t="n"/>
      <c r="Y202" s="11" t="n"/>
      <c r="Z202" s="11" t="n"/>
      <c r="AA202" s="11" t="n"/>
      <c r="AB202" s="11" t="n"/>
      <c r="AC202" s="11" t="n"/>
      <c r="AD202" s="11" t="n"/>
      <c r="AE202" s="10" t="n"/>
      <c r="AF202" s="10" t="n"/>
      <c r="AG202" s="10" t="n"/>
      <c r="AH202" s="10" t="n"/>
      <c r="AI202" s="13" t="n"/>
      <c r="AJ202" s="13" t="n"/>
      <c r="AK202" s="13" t="n"/>
      <c r="AL202" s="13" t="n"/>
      <c r="AM202" s="13" t="n"/>
      <c r="AN202" s="13" t="n"/>
      <c r="AO202" s="13" t="n"/>
      <c r="AP202" s="14" t="n"/>
      <c r="AQ202" s="14" t="n"/>
      <c r="AR202" s="14" t="n"/>
      <c r="AS202" s="13" t="n"/>
      <c r="AT202" s="13" t="n"/>
      <c r="AU202" s="10" t="n"/>
      <c r="AV202" s="10" t="n"/>
      <c r="AW202" s="10" t="n"/>
      <c r="AX202" s="10" t="n"/>
      <c r="AY202" s="10" t="n"/>
      <c r="AZ202" s="10" t="n"/>
      <c r="BA202" s="10" t="n"/>
      <c r="BB202" s="10" t="n"/>
      <c r="BC202" s="10" t="n"/>
      <c r="BD202" s="11" t="n"/>
      <c r="BE202" s="10" t="n"/>
      <c r="BF202" s="10" t="n"/>
      <c r="BG202" s="10" t="n"/>
      <c r="BH202" s="10" t="n"/>
      <c r="BI202" s="10" t="n"/>
      <c r="BJ202" s="10" t="n"/>
      <c r="BK202" s="10" t="n"/>
      <c r="BL202" s="10" t="n"/>
      <c r="BM202" s="10" t="n"/>
    </row>
    <row r="203" ht="15.75" customHeight="1" s="218">
      <c r="A203" s="10" t="n"/>
      <c r="B203" s="10" t="n"/>
      <c r="C203" s="10" t="n"/>
      <c r="D203" s="10" t="n"/>
      <c r="E203" s="10" t="n"/>
      <c r="F203" s="10" t="n"/>
      <c r="G203" s="11" t="n"/>
      <c r="H203" s="10" t="n"/>
      <c r="I203" s="10" t="n"/>
      <c r="J203" s="10" t="n"/>
      <c r="K203" s="10" t="n"/>
      <c r="L203" s="10" t="n"/>
      <c r="M203" s="13" t="n"/>
      <c r="N203" s="13" t="n"/>
      <c r="O203" s="13" t="n"/>
      <c r="P203" s="13" t="n"/>
      <c r="Q203" s="10" t="n"/>
      <c r="R203" s="10" t="n"/>
      <c r="S203" s="10" t="n"/>
      <c r="T203" s="10" t="n"/>
      <c r="U203" s="10" t="n"/>
      <c r="V203" s="10" t="n"/>
      <c r="W203" s="10" t="n"/>
      <c r="X203" s="10" t="n"/>
      <c r="Y203" s="11" t="n"/>
      <c r="Z203" s="11" t="n"/>
      <c r="AA203" s="11" t="n"/>
      <c r="AB203" s="11" t="n"/>
      <c r="AC203" s="11" t="n"/>
      <c r="AD203" s="11" t="n"/>
      <c r="AE203" s="10" t="n"/>
      <c r="AF203" s="10" t="n"/>
      <c r="AG203" s="10" t="n"/>
      <c r="AH203" s="10" t="n"/>
      <c r="AI203" s="13" t="n"/>
      <c r="AJ203" s="13" t="n"/>
      <c r="AK203" s="13" t="n"/>
      <c r="AL203" s="13" t="n"/>
      <c r="AM203" s="13" t="n"/>
      <c r="AN203" s="13" t="n"/>
      <c r="AO203" s="13" t="n"/>
      <c r="AP203" s="14" t="n"/>
      <c r="AQ203" s="14" t="n"/>
      <c r="AR203" s="14" t="n"/>
      <c r="AS203" s="13" t="n"/>
      <c r="AT203" s="13" t="n"/>
      <c r="AU203" s="10" t="n"/>
      <c r="AV203" s="10" t="n"/>
      <c r="AW203" s="10" t="n"/>
      <c r="AX203" s="10" t="n"/>
      <c r="AY203" s="10" t="n"/>
      <c r="AZ203" s="10" t="n"/>
      <c r="BA203" s="10" t="n"/>
      <c r="BB203" s="10" t="n"/>
      <c r="BC203" s="10" t="n"/>
      <c r="BD203" s="11" t="n"/>
      <c r="BE203" s="10" t="n"/>
      <c r="BF203" s="10" t="n"/>
      <c r="BG203" s="10" t="n"/>
      <c r="BH203" s="10" t="n"/>
      <c r="BI203" s="10" t="n"/>
      <c r="BJ203" s="10" t="n"/>
      <c r="BK203" s="10" t="n"/>
      <c r="BL203" s="10" t="n"/>
      <c r="BM203" s="10" t="n"/>
    </row>
    <row r="204" ht="15.75" customHeight="1" s="218">
      <c r="A204" s="10" t="n"/>
      <c r="B204" s="10" t="n"/>
      <c r="C204" s="10" t="n"/>
      <c r="D204" s="10" t="n"/>
      <c r="E204" s="10" t="n"/>
      <c r="F204" s="10" t="n"/>
      <c r="G204" s="11" t="n"/>
      <c r="H204" s="10" t="n"/>
      <c r="I204" s="10" t="n"/>
      <c r="J204" s="10" t="n"/>
      <c r="K204" s="10" t="n"/>
      <c r="L204" s="10" t="n"/>
      <c r="M204" s="13" t="n"/>
      <c r="N204" s="13" t="n"/>
      <c r="O204" s="13" t="n"/>
      <c r="P204" s="13" t="n"/>
      <c r="Q204" s="10" t="n"/>
      <c r="R204" s="10" t="n"/>
      <c r="S204" s="10" t="n"/>
      <c r="T204" s="10" t="n"/>
      <c r="U204" s="10" t="n"/>
      <c r="V204" s="10" t="n"/>
      <c r="W204" s="10" t="n"/>
      <c r="X204" s="10" t="n"/>
      <c r="Y204" s="11" t="n"/>
      <c r="Z204" s="11" t="n"/>
      <c r="AA204" s="11" t="n"/>
      <c r="AB204" s="11" t="n"/>
      <c r="AC204" s="11" t="n"/>
      <c r="AD204" s="11" t="n"/>
      <c r="AE204" s="10" t="n"/>
      <c r="AF204" s="10" t="n"/>
      <c r="AG204" s="10" t="n"/>
      <c r="AH204" s="10" t="n"/>
      <c r="AI204" s="13" t="n"/>
      <c r="AJ204" s="13" t="n"/>
      <c r="AK204" s="13" t="n"/>
      <c r="AL204" s="13" t="n"/>
      <c r="AM204" s="13" t="n"/>
      <c r="AN204" s="13" t="n"/>
      <c r="AO204" s="13" t="n"/>
      <c r="AP204" s="14" t="n"/>
      <c r="AQ204" s="14" t="n"/>
      <c r="AR204" s="14" t="n"/>
      <c r="AS204" s="13" t="n"/>
      <c r="AT204" s="13" t="n"/>
      <c r="AU204" s="10" t="n"/>
      <c r="AV204" s="10" t="n"/>
      <c r="AW204" s="10" t="n"/>
      <c r="AX204" s="10" t="n"/>
      <c r="AY204" s="10" t="n"/>
      <c r="AZ204" s="10" t="n"/>
      <c r="BA204" s="10" t="n"/>
      <c r="BB204" s="10" t="n"/>
      <c r="BC204" s="10" t="n"/>
      <c r="BD204" s="11" t="n"/>
      <c r="BE204" s="10" t="n"/>
      <c r="BF204" s="10" t="n"/>
      <c r="BG204" s="10" t="n"/>
      <c r="BH204" s="10" t="n"/>
      <c r="BI204" s="10" t="n"/>
      <c r="BJ204" s="10" t="n"/>
      <c r="BK204" s="10" t="n"/>
      <c r="BL204" s="10" t="n"/>
      <c r="BM204" s="10" t="n"/>
    </row>
    <row r="205" ht="15.75" customHeight="1" s="218">
      <c r="A205" s="10" t="n"/>
      <c r="B205" s="10" t="n"/>
      <c r="C205" s="10" t="n"/>
      <c r="D205" s="10" t="n"/>
      <c r="E205" s="10" t="n"/>
      <c r="F205" s="10" t="n"/>
      <c r="G205" s="11" t="n"/>
      <c r="H205" s="10" t="n"/>
      <c r="I205" s="10" t="n"/>
      <c r="J205" s="10" t="n"/>
      <c r="K205" s="10" t="n"/>
      <c r="L205" s="10" t="n"/>
      <c r="M205" s="13" t="n"/>
      <c r="N205" s="13" t="n"/>
      <c r="O205" s="13" t="n"/>
      <c r="P205" s="13" t="n"/>
      <c r="Q205" s="10" t="n"/>
      <c r="R205" s="10" t="n"/>
      <c r="S205" s="10" t="n"/>
      <c r="T205" s="10" t="n"/>
      <c r="U205" s="10" t="n"/>
      <c r="V205" s="10" t="n"/>
      <c r="W205" s="10" t="n"/>
      <c r="X205" s="10" t="n"/>
      <c r="Y205" s="11" t="n"/>
      <c r="Z205" s="11" t="n"/>
      <c r="AA205" s="11" t="n"/>
      <c r="AB205" s="11" t="n"/>
      <c r="AC205" s="11" t="n"/>
      <c r="AD205" s="11" t="n"/>
      <c r="AE205" s="10" t="n"/>
      <c r="AF205" s="10" t="n"/>
      <c r="AG205" s="10" t="n"/>
      <c r="AH205" s="10" t="n"/>
      <c r="AI205" s="13" t="n"/>
      <c r="AJ205" s="13" t="n"/>
      <c r="AK205" s="13" t="n"/>
      <c r="AL205" s="13" t="n"/>
      <c r="AM205" s="13" t="n"/>
      <c r="AN205" s="13" t="n"/>
      <c r="AO205" s="13" t="n"/>
      <c r="AP205" s="14" t="n"/>
      <c r="AQ205" s="14" t="n"/>
      <c r="AR205" s="14" t="n"/>
      <c r="AS205" s="13" t="n"/>
      <c r="AT205" s="13" t="n"/>
      <c r="AU205" s="10" t="n"/>
      <c r="AV205" s="10" t="n"/>
      <c r="AW205" s="10" t="n"/>
      <c r="AX205" s="10" t="n"/>
      <c r="AY205" s="10" t="n"/>
      <c r="AZ205" s="10" t="n"/>
      <c r="BA205" s="10" t="n"/>
      <c r="BB205" s="10" t="n"/>
      <c r="BC205" s="10" t="n"/>
      <c r="BD205" s="11" t="n"/>
      <c r="BE205" s="10" t="n"/>
      <c r="BF205" s="10" t="n"/>
      <c r="BG205" s="10" t="n"/>
      <c r="BH205" s="10" t="n"/>
      <c r="BI205" s="10" t="n"/>
      <c r="BJ205" s="10" t="n"/>
      <c r="BK205" s="10" t="n"/>
      <c r="BL205" s="10" t="n"/>
      <c r="BM205" s="10" t="n"/>
    </row>
    <row r="206" ht="15.75" customHeight="1" s="218">
      <c r="A206" s="10" t="n"/>
      <c r="B206" s="10" t="n"/>
      <c r="C206" s="10" t="n"/>
      <c r="D206" s="10" t="n"/>
      <c r="E206" s="10" t="n"/>
      <c r="F206" s="10" t="n"/>
      <c r="G206" s="11" t="n"/>
      <c r="H206" s="10" t="n"/>
      <c r="I206" s="10" t="n"/>
      <c r="J206" s="10" t="n"/>
      <c r="K206" s="10" t="n"/>
      <c r="L206" s="10" t="n"/>
      <c r="M206" s="13" t="n"/>
      <c r="N206" s="13" t="n"/>
      <c r="O206" s="13" t="n"/>
      <c r="P206" s="13" t="n"/>
      <c r="Q206" s="10" t="n"/>
      <c r="R206" s="10" t="n"/>
      <c r="S206" s="10" t="n"/>
      <c r="T206" s="10" t="n"/>
      <c r="U206" s="10" t="n"/>
      <c r="V206" s="10" t="n"/>
      <c r="W206" s="10" t="n"/>
      <c r="X206" s="10" t="n"/>
      <c r="Y206" s="11" t="n"/>
      <c r="Z206" s="11" t="n"/>
      <c r="AA206" s="11" t="n"/>
      <c r="AB206" s="11" t="n"/>
      <c r="AC206" s="11" t="n"/>
      <c r="AD206" s="11" t="n"/>
      <c r="AE206" s="10" t="n"/>
      <c r="AF206" s="10" t="n"/>
      <c r="AG206" s="10" t="n"/>
      <c r="AH206" s="10" t="n"/>
      <c r="AI206" s="13" t="n"/>
      <c r="AJ206" s="13" t="n"/>
      <c r="AK206" s="13" t="n"/>
      <c r="AL206" s="13" t="n"/>
      <c r="AM206" s="13" t="n"/>
      <c r="AN206" s="13" t="n"/>
      <c r="AO206" s="13" t="n"/>
      <c r="AP206" s="14" t="n"/>
      <c r="AQ206" s="14" t="n"/>
      <c r="AR206" s="14" t="n"/>
      <c r="AS206" s="13" t="n"/>
      <c r="AT206" s="13" t="n"/>
      <c r="AU206" s="10" t="n"/>
      <c r="AV206" s="10" t="n"/>
      <c r="AW206" s="10" t="n"/>
      <c r="AX206" s="10" t="n"/>
      <c r="AY206" s="10" t="n"/>
      <c r="AZ206" s="10" t="n"/>
      <c r="BA206" s="10" t="n"/>
      <c r="BB206" s="10" t="n"/>
      <c r="BC206" s="10" t="n"/>
      <c r="BD206" s="11" t="n"/>
      <c r="BE206" s="10" t="n"/>
      <c r="BF206" s="10" t="n"/>
      <c r="BG206" s="10" t="n"/>
      <c r="BH206" s="10" t="n"/>
      <c r="BI206" s="10" t="n"/>
      <c r="BJ206" s="10" t="n"/>
      <c r="BK206" s="10" t="n"/>
      <c r="BL206" s="10" t="n"/>
      <c r="BM206" s="10" t="n"/>
    </row>
    <row r="207" ht="15.75" customHeight="1" s="218">
      <c r="A207" s="10" t="n"/>
      <c r="B207" s="10" t="n"/>
      <c r="C207" s="10" t="n"/>
      <c r="D207" s="10" t="n"/>
      <c r="E207" s="10" t="n"/>
      <c r="F207" s="10" t="n"/>
      <c r="G207" s="11" t="n"/>
      <c r="H207" s="10" t="n"/>
      <c r="I207" s="10" t="n"/>
      <c r="J207" s="10" t="n"/>
      <c r="K207" s="10" t="n"/>
      <c r="L207" s="10" t="n"/>
      <c r="M207" s="13" t="n"/>
      <c r="N207" s="13" t="n"/>
      <c r="O207" s="13" t="n"/>
      <c r="P207" s="13" t="n"/>
      <c r="Q207" s="10" t="n"/>
      <c r="R207" s="10" t="n"/>
      <c r="S207" s="10" t="n"/>
      <c r="T207" s="10" t="n"/>
      <c r="U207" s="10" t="n"/>
      <c r="V207" s="10" t="n"/>
      <c r="W207" s="10" t="n"/>
      <c r="X207" s="10" t="n"/>
      <c r="Y207" s="11" t="n"/>
      <c r="Z207" s="11" t="n"/>
      <c r="AA207" s="11" t="n"/>
      <c r="AB207" s="11" t="n"/>
      <c r="AC207" s="11" t="n"/>
      <c r="AD207" s="11" t="n"/>
      <c r="AE207" s="10" t="n"/>
      <c r="AF207" s="10" t="n"/>
      <c r="AG207" s="10" t="n"/>
      <c r="AH207" s="10" t="n"/>
      <c r="AI207" s="13" t="n"/>
      <c r="AJ207" s="13" t="n"/>
      <c r="AK207" s="13" t="n"/>
      <c r="AL207" s="13" t="n"/>
      <c r="AM207" s="13" t="n"/>
      <c r="AN207" s="13" t="n"/>
      <c r="AO207" s="13" t="n"/>
      <c r="AP207" s="14" t="n"/>
      <c r="AQ207" s="14" t="n"/>
      <c r="AR207" s="14" t="n"/>
      <c r="AS207" s="13" t="n"/>
      <c r="AT207" s="13" t="n"/>
      <c r="AU207" s="10" t="n"/>
      <c r="AV207" s="10" t="n"/>
      <c r="AW207" s="10" t="n"/>
      <c r="AX207" s="10" t="n"/>
      <c r="AY207" s="10" t="n"/>
      <c r="AZ207" s="10" t="n"/>
      <c r="BA207" s="10" t="n"/>
      <c r="BB207" s="10" t="n"/>
      <c r="BC207" s="10" t="n"/>
      <c r="BD207" s="11" t="n"/>
      <c r="BE207" s="10" t="n"/>
      <c r="BF207" s="10" t="n"/>
      <c r="BG207" s="10" t="n"/>
      <c r="BH207" s="10" t="n"/>
      <c r="BI207" s="10" t="n"/>
      <c r="BJ207" s="10" t="n"/>
      <c r="BK207" s="10" t="n"/>
      <c r="BL207" s="10" t="n"/>
      <c r="BM207" s="10" t="n"/>
    </row>
    <row r="208" ht="15.75" customHeight="1" s="218">
      <c r="A208" s="10" t="n"/>
      <c r="B208" s="10" t="n"/>
      <c r="C208" s="10" t="n"/>
      <c r="D208" s="10" t="n"/>
      <c r="E208" s="10" t="n"/>
      <c r="F208" s="10" t="n"/>
      <c r="G208" s="11" t="n"/>
      <c r="H208" s="10" t="n"/>
      <c r="I208" s="10" t="n"/>
      <c r="J208" s="10" t="n"/>
      <c r="K208" s="10" t="n"/>
      <c r="L208" s="10" t="n"/>
      <c r="M208" s="13" t="n"/>
      <c r="N208" s="13" t="n"/>
      <c r="O208" s="13" t="n"/>
      <c r="P208" s="13" t="n"/>
      <c r="Q208" s="10" t="n"/>
      <c r="R208" s="10" t="n"/>
      <c r="S208" s="10" t="n"/>
      <c r="T208" s="10" t="n"/>
      <c r="U208" s="10" t="n"/>
      <c r="V208" s="10" t="n"/>
      <c r="W208" s="10" t="n"/>
      <c r="X208" s="10" t="n"/>
      <c r="Y208" s="11" t="n"/>
      <c r="Z208" s="11" t="n"/>
      <c r="AA208" s="11" t="n"/>
      <c r="AB208" s="11" t="n"/>
      <c r="AC208" s="11" t="n"/>
      <c r="AD208" s="11" t="n"/>
      <c r="AE208" s="10" t="n"/>
      <c r="AF208" s="10" t="n"/>
      <c r="AG208" s="10" t="n"/>
      <c r="AH208" s="10" t="n"/>
      <c r="AI208" s="13" t="n"/>
      <c r="AJ208" s="13" t="n"/>
      <c r="AK208" s="13" t="n"/>
      <c r="AL208" s="13" t="n"/>
      <c r="AM208" s="13" t="n"/>
      <c r="AN208" s="13" t="n"/>
      <c r="AO208" s="13" t="n"/>
      <c r="AP208" s="14" t="n"/>
      <c r="AQ208" s="14" t="n"/>
      <c r="AR208" s="14" t="n"/>
      <c r="AS208" s="13" t="n"/>
      <c r="AT208" s="13" t="n"/>
      <c r="AU208" s="10" t="n"/>
      <c r="AV208" s="10" t="n"/>
      <c r="AW208" s="10" t="n"/>
      <c r="AX208" s="10" t="n"/>
      <c r="AY208" s="10" t="n"/>
      <c r="AZ208" s="10" t="n"/>
      <c r="BA208" s="10" t="n"/>
      <c r="BB208" s="10" t="n"/>
      <c r="BC208" s="10" t="n"/>
      <c r="BD208" s="11" t="n"/>
      <c r="BE208" s="10" t="n"/>
      <c r="BF208" s="10" t="n"/>
      <c r="BG208" s="10" t="n"/>
      <c r="BH208" s="10" t="n"/>
      <c r="BI208" s="10" t="n"/>
      <c r="BJ208" s="10" t="n"/>
      <c r="BK208" s="10" t="n"/>
      <c r="BL208" s="10" t="n"/>
      <c r="BM208" s="10" t="n"/>
    </row>
    <row r="209" ht="15.75" customHeight="1" s="218">
      <c r="A209" s="10" t="n"/>
      <c r="B209" s="10" t="n"/>
      <c r="C209" s="10" t="n"/>
      <c r="D209" s="10" t="n"/>
      <c r="E209" s="10" t="n"/>
      <c r="F209" s="10" t="n"/>
      <c r="G209" s="11" t="n"/>
      <c r="H209" s="10" t="n"/>
      <c r="I209" s="10" t="n"/>
      <c r="J209" s="10" t="n"/>
      <c r="K209" s="10" t="n"/>
      <c r="L209" s="10" t="n"/>
      <c r="M209" s="13" t="n"/>
      <c r="N209" s="13" t="n"/>
      <c r="O209" s="13" t="n"/>
      <c r="P209" s="13" t="n"/>
      <c r="Q209" s="10" t="n"/>
      <c r="R209" s="10" t="n"/>
      <c r="S209" s="10" t="n"/>
      <c r="T209" s="10" t="n"/>
      <c r="U209" s="10" t="n"/>
      <c r="V209" s="10" t="n"/>
      <c r="W209" s="10" t="n"/>
      <c r="X209" s="10" t="n"/>
      <c r="Y209" s="11" t="n"/>
      <c r="Z209" s="11" t="n"/>
      <c r="AA209" s="11" t="n"/>
      <c r="AB209" s="11" t="n"/>
      <c r="AC209" s="11" t="n"/>
      <c r="AD209" s="11" t="n"/>
      <c r="AE209" s="10" t="n"/>
      <c r="AF209" s="10" t="n"/>
      <c r="AG209" s="10" t="n"/>
      <c r="AH209" s="10" t="n"/>
      <c r="AI209" s="13" t="n"/>
      <c r="AJ209" s="13" t="n"/>
      <c r="AK209" s="13" t="n"/>
      <c r="AL209" s="13" t="n"/>
      <c r="AM209" s="13" t="n"/>
      <c r="AN209" s="13" t="n"/>
      <c r="AO209" s="13" t="n"/>
      <c r="AP209" s="14" t="n"/>
      <c r="AQ209" s="14" t="n"/>
      <c r="AR209" s="14" t="n"/>
      <c r="AS209" s="13" t="n"/>
      <c r="AT209" s="13" t="n"/>
      <c r="AU209" s="10" t="n"/>
      <c r="AV209" s="10" t="n"/>
      <c r="AW209" s="10" t="n"/>
      <c r="AX209" s="10" t="n"/>
      <c r="AY209" s="10" t="n"/>
      <c r="AZ209" s="10" t="n"/>
      <c r="BA209" s="10" t="n"/>
      <c r="BB209" s="10" t="n"/>
      <c r="BC209" s="10" t="n"/>
      <c r="BD209" s="11" t="n"/>
      <c r="BE209" s="10" t="n"/>
      <c r="BF209" s="10" t="n"/>
      <c r="BG209" s="10" t="n"/>
      <c r="BH209" s="10" t="n"/>
      <c r="BI209" s="10" t="n"/>
      <c r="BJ209" s="10" t="n"/>
      <c r="BK209" s="10" t="n"/>
      <c r="BL209" s="10" t="n"/>
      <c r="BM209" s="10" t="n"/>
    </row>
    <row r="210" ht="15.75" customHeight="1" s="218">
      <c r="A210" s="10" t="n"/>
      <c r="B210" s="10" t="n"/>
      <c r="C210" s="10" t="n"/>
      <c r="D210" s="10" t="n"/>
      <c r="E210" s="10" t="n"/>
      <c r="F210" s="10" t="n"/>
      <c r="G210" s="11" t="n"/>
      <c r="H210" s="10" t="n"/>
      <c r="I210" s="10" t="n"/>
      <c r="J210" s="10" t="n"/>
      <c r="K210" s="10" t="n"/>
      <c r="L210" s="10" t="n"/>
      <c r="M210" s="13" t="n"/>
      <c r="N210" s="13" t="n"/>
      <c r="O210" s="13" t="n"/>
      <c r="P210" s="13" t="n"/>
      <c r="Q210" s="10" t="n"/>
      <c r="R210" s="10" t="n"/>
      <c r="S210" s="10" t="n"/>
      <c r="T210" s="10" t="n"/>
      <c r="U210" s="10" t="n"/>
      <c r="V210" s="10" t="n"/>
      <c r="W210" s="10" t="n"/>
      <c r="X210" s="10" t="n"/>
      <c r="Y210" s="11" t="n"/>
      <c r="Z210" s="11" t="n"/>
      <c r="AA210" s="11" t="n"/>
      <c r="AB210" s="11" t="n"/>
      <c r="AC210" s="11" t="n"/>
      <c r="AD210" s="11" t="n"/>
      <c r="AE210" s="10" t="n"/>
      <c r="AF210" s="10" t="n"/>
      <c r="AG210" s="10" t="n"/>
      <c r="AH210" s="10" t="n"/>
      <c r="AI210" s="13" t="n"/>
      <c r="AJ210" s="13" t="n"/>
      <c r="AK210" s="13" t="n"/>
      <c r="AL210" s="13" t="n"/>
      <c r="AM210" s="13" t="n"/>
      <c r="AN210" s="13" t="n"/>
      <c r="AO210" s="13" t="n"/>
      <c r="AP210" s="14" t="n"/>
      <c r="AQ210" s="14" t="n"/>
      <c r="AR210" s="14" t="n"/>
      <c r="AS210" s="13" t="n"/>
      <c r="AT210" s="13" t="n"/>
      <c r="AU210" s="10" t="n"/>
      <c r="AV210" s="10" t="n"/>
      <c r="AW210" s="10" t="n"/>
      <c r="AX210" s="10" t="n"/>
      <c r="AY210" s="10" t="n"/>
      <c r="AZ210" s="10" t="n"/>
      <c r="BA210" s="10" t="n"/>
      <c r="BB210" s="10" t="n"/>
      <c r="BC210" s="10" t="n"/>
      <c r="BD210" s="11" t="n"/>
      <c r="BE210" s="10" t="n"/>
      <c r="BF210" s="10" t="n"/>
      <c r="BG210" s="10" t="n"/>
      <c r="BH210" s="10" t="n"/>
      <c r="BI210" s="10" t="n"/>
      <c r="BJ210" s="10" t="n"/>
      <c r="BK210" s="10" t="n"/>
      <c r="BL210" s="10" t="n"/>
      <c r="BM210" s="10" t="n"/>
    </row>
    <row r="211" ht="15.75" customHeight="1" s="218">
      <c r="A211" s="10" t="n"/>
      <c r="B211" s="10" t="n"/>
      <c r="C211" s="10" t="n"/>
      <c r="D211" s="10" t="n"/>
      <c r="E211" s="10" t="n"/>
      <c r="F211" s="10" t="n"/>
      <c r="G211" s="11" t="n"/>
      <c r="H211" s="10" t="n"/>
      <c r="I211" s="10" t="n"/>
      <c r="J211" s="10" t="n"/>
      <c r="K211" s="10" t="n"/>
      <c r="L211" s="10" t="n"/>
      <c r="M211" s="13" t="n"/>
      <c r="N211" s="13" t="n"/>
      <c r="O211" s="13" t="n"/>
      <c r="P211" s="13" t="n"/>
      <c r="Q211" s="10" t="n"/>
      <c r="R211" s="10" t="n"/>
      <c r="S211" s="10" t="n"/>
      <c r="T211" s="10" t="n"/>
      <c r="U211" s="10" t="n"/>
      <c r="V211" s="10" t="n"/>
      <c r="W211" s="10" t="n"/>
      <c r="X211" s="10" t="n"/>
      <c r="Y211" s="11" t="n"/>
      <c r="Z211" s="11" t="n"/>
      <c r="AA211" s="11" t="n"/>
      <c r="AB211" s="11" t="n"/>
      <c r="AC211" s="11" t="n"/>
      <c r="AD211" s="11" t="n"/>
      <c r="AE211" s="10" t="n"/>
      <c r="AF211" s="10" t="n"/>
      <c r="AG211" s="10" t="n"/>
      <c r="AH211" s="10" t="n"/>
      <c r="AI211" s="13" t="n"/>
      <c r="AJ211" s="13" t="n"/>
      <c r="AK211" s="13" t="n"/>
      <c r="AL211" s="13" t="n"/>
      <c r="AM211" s="13" t="n"/>
      <c r="AN211" s="13" t="n"/>
      <c r="AO211" s="13" t="n"/>
      <c r="AP211" s="14" t="n"/>
      <c r="AQ211" s="14" t="n"/>
      <c r="AR211" s="14" t="n"/>
      <c r="AS211" s="13" t="n"/>
      <c r="AT211" s="13" t="n"/>
      <c r="AU211" s="10" t="n"/>
      <c r="AV211" s="10" t="n"/>
      <c r="AW211" s="10" t="n"/>
      <c r="AX211" s="10" t="n"/>
      <c r="AY211" s="10" t="n"/>
      <c r="AZ211" s="10" t="n"/>
      <c r="BA211" s="10" t="n"/>
      <c r="BB211" s="10" t="n"/>
      <c r="BC211" s="10" t="n"/>
      <c r="BD211" s="11" t="n"/>
      <c r="BE211" s="10" t="n"/>
      <c r="BF211" s="10" t="n"/>
      <c r="BG211" s="10" t="n"/>
      <c r="BH211" s="10" t="n"/>
      <c r="BI211" s="10" t="n"/>
      <c r="BJ211" s="10" t="n"/>
      <c r="BK211" s="10" t="n"/>
      <c r="BL211" s="10" t="n"/>
      <c r="BM211" s="10" t="n"/>
    </row>
    <row r="212" ht="15.75" customHeight="1" s="218">
      <c r="A212" s="10" t="n"/>
      <c r="B212" s="10" t="n"/>
      <c r="C212" s="10" t="n"/>
      <c r="D212" s="10" t="n"/>
      <c r="E212" s="10" t="n"/>
      <c r="F212" s="10" t="n"/>
      <c r="G212" s="11" t="n"/>
      <c r="H212" s="10" t="n"/>
      <c r="I212" s="10" t="n"/>
      <c r="J212" s="10" t="n"/>
      <c r="K212" s="10" t="n"/>
      <c r="L212" s="10" t="n"/>
      <c r="M212" s="13" t="n"/>
      <c r="N212" s="13" t="n"/>
      <c r="O212" s="13" t="n"/>
      <c r="P212" s="13" t="n"/>
      <c r="Q212" s="10" t="n"/>
      <c r="R212" s="10" t="n"/>
      <c r="S212" s="10" t="n"/>
      <c r="T212" s="10" t="n"/>
      <c r="U212" s="10" t="n"/>
      <c r="V212" s="10" t="n"/>
      <c r="W212" s="10" t="n"/>
      <c r="X212" s="10" t="n"/>
      <c r="Y212" s="11" t="n"/>
      <c r="Z212" s="11" t="n"/>
      <c r="AA212" s="11" t="n"/>
      <c r="AB212" s="11" t="n"/>
      <c r="AC212" s="11" t="n"/>
      <c r="AD212" s="11" t="n"/>
      <c r="AE212" s="10" t="n"/>
      <c r="AF212" s="10" t="n"/>
      <c r="AG212" s="10" t="n"/>
      <c r="AH212" s="10" t="n"/>
      <c r="AI212" s="13" t="n"/>
      <c r="AJ212" s="13" t="n"/>
      <c r="AK212" s="13" t="n"/>
      <c r="AL212" s="13" t="n"/>
      <c r="AM212" s="13" t="n"/>
      <c r="AN212" s="13" t="n"/>
      <c r="AO212" s="13" t="n"/>
      <c r="AP212" s="14" t="n"/>
      <c r="AQ212" s="14" t="n"/>
      <c r="AR212" s="14" t="n"/>
      <c r="AS212" s="13" t="n"/>
      <c r="AT212" s="13" t="n"/>
      <c r="AU212" s="10" t="n"/>
      <c r="AV212" s="10" t="n"/>
      <c r="AW212" s="10" t="n"/>
      <c r="AX212" s="10" t="n"/>
      <c r="AY212" s="10" t="n"/>
      <c r="AZ212" s="10" t="n"/>
      <c r="BA212" s="10" t="n"/>
      <c r="BB212" s="10" t="n"/>
      <c r="BC212" s="10" t="n"/>
      <c r="BD212" s="11" t="n"/>
      <c r="BE212" s="10" t="n"/>
      <c r="BF212" s="10" t="n"/>
      <c r="BG212" s="10" t="n"/>
      <c r="BH212" s="10" t="n"/>
      <c r="BI212" s="10" t="n"/>
      <c r="BJ212" s="10" t="n"/>
      <c r="BK212" s="10" t="n"/>
      <c r="BL212" s="10" t="n"/>
      <c r="BM212" s="10" t="n"/>
    </row>
    <row r="213" ht="15.75" customHeight="1" s="218">
      <c r="A213" s="10" t="n"/>
      <c r="B213" s="10" t="n"/>
      <c r="C213" s="10" t="n"/>
      <c r="D213" s="10" t="n"/>
      <c r="E213" s="10" t="n"/>
      <c r="F213" s="10" t="n"/>
      <c r="G213" s="11" t="n"/>
      <c r="H213" s="10" t="n"/>
      <c r="I213" s="10" t="n"/>
      <c r="J213" s="10" t="n"/>
      <c r="K213" s="10" t="n"/>
      <c r="L213" s="10" t="n"/>
      <c r="M213" s="13" t="n"/>
      <c r="N213" s="13" t="n"/>
      <c r="O213" s="13" t="n"/>
      <c r="P213" s="13" t="n"/>
      <c r="Q213" s="10" t="n"/>
      <c r="R213" s="10" t="n"/>
      <c r="S213" s="10" t="n"/>
      <c r="T213" s="10" t="n"/>
      <c r="U213" s="10" t="n"/>
      <c r="V213" s="10" t="n"/>
      <c r="W213" s="10" t="n"/>
      <c r="X213" s="10" t="n"/>
      <c r="Y213" s="11" t="n"/>
      <c r="Z213" s="11" t="n"/>
      <c r="AA213" s="11" t="n"/>
      <c r="AB213" s="11" t="n"/>
      <c r="AC213" s="11" t="n"/>
      <c r="AD213" s="11" t="n"/>
      <c r="AE213" s="10" t="n"/>
      <c r="AF213" s="10" t="n"/>
      <c r="AG213" s="10" t="n"/>
      <c r="AH213" s="10" t="n"/>
      <c r="AI213" s="13" t="n"/>
      <c r="AJ213" s="13" t="n"/>
      <c r="AK213" s="13" t="n"/>
      <c r="AL213" s="13" t="n"/>
      <c r="AM213" s="13" t="n"/>
      <c r="AN213" s="13" t="n"/>
      <c r="AO213" s="13" t="n"/>
      <c r="AP213" s="14" t="n"/>
      <c r="AQ213" s="14" t="n"/>
      <c r="AR213" s="14" t="n"/>
      <c r="AS213" s="13" t="n"/>
      <c r="AT213" s="13" t="n"/>
      <c r="AU213" s="10" t="n"/>
      <c r="AV213" s="10" t="n"/>
      <c r="AW213" s="10" t="n"/>
      <c r="AX213" s="10" t="n"/>
      <c r="AY213" s="10" t="n"/>
      <c r="AZ213" s="10" t="n"/>
      <c r="BA213" s="10" t="n"/>
      <c r="BB213" s="10" t="n"/>
      <c r="BC213" s="10" t="n"/>
      <c r="BD213" s="11" t="n"/>
      <c r="BE213" s="10" t="n"/>
      <c r="BF213" s="10" t="n"/>
      <c r="BG213" s="10" t="n"/>
      <c r="BH213" s="10" t="n"/>
      <c r="BI213" s="10" t="n"/>
      <c r="BJ213" s="10" t="n"/>
      <c r="BK213" s="10" t="n"/>
      <c r="BL213" s="10" t="n"/>
      <c r="BM213" s="10" t="n"/>
    </row>
    <row r="214" ht="15.75" customHeight="1" s="218">
      <c r="A214" s="10" t="n"/>
      <c r="B214" s="10" t="n"/>
      <c r="C214" s="10" t="n"/>
      <c r="D214" s="10" t="n"/>
      <c r="E214" s="10" t="n"/>
      <c r="F214" s="10" t="n"/>
      <c r="G214" s="11" t="n"/>
      <c r="H214" s="10" t="n"/>
      <c r="I214" s="10" t="n"/>
      <c r="J214" s="10" t="n"/>
      <c r="K214" s="10" t="n"/>
      <c r="L214" s="10" t="n"/>
      <c r="M214" s="13" t="n"/>
      <c r="N214" s="13" t="n"/>
      <c r="O214" s="13" t="n"/>
      <c r="P214" s="13" t="n"/>
      <c r="Q214" s="10" t="n"/>
      <c r="R214" s="10" t="n"/>
      <c r="S214" s="10" t="n"/>
      <c r="T214" s="10" t="n"/>
      <c r="U214" s="10" t="n"/>
      <c r="V214" s="10" t="n"/>
      <c r="W214" s="10" t="n"/>
      <c r="X214" s="10" t="n"/>
      <c r="Y214" s="11" t="n"/>
      <c r="Z214" s="11" t="n"/>
      <c r="AA214" s="11" t="n"/>
      <c r="AB214" s="11" t="n"/>
      <c r="AC214" s="11" t="n"/>
      <c r="AD214" s="11" t="n"/>
      <c r="AE214" s="10" t="n"/>
      <c r="AF214" s="10" t="n"/>
      <c r="AG214" s="10" t="n"/>
      <c r="AH214" s="10" t="n"/>
      <c r="AI214" s="13" t="n"/>
      <c r="AJ214" s="13" t="n"/>
      <c r="AK214" s="13" t="n"/>
      <c r="AL214" s="13" t="n"/>
      <c r="AM214" s="13" t="n"/>
      <c r="AN214" s="13" t="n"/>
      <c r="AO214" s="13" t="n"/>
      <c r="AP214" s="14" t="n"/>
      <c r="AQ214" s="14" t="n"/>
      <c r="AR214" s="14" t="n"/>
      <c r="AS214" s="13" t="n"/>
      <c r="AT214" s="13" t="n"/>
      <c r="AU214" s="10" t="n"/>
      <c r="AV214" s="10" t="n"/>
      <c r="AW214" s="10" t="n"/>
      <c r="AX214" s="10" t="n"/>
      <c r="AY214" s="10" t="n"/>
      <c r="AZ214" s="10" t="n"/>
      <c r="BA214" s="10" t="n"/>
      <c r="BB214" s="10" t="n"/>
      <c r="BC214" s="10" t="n"/>
      <c r="BD214" s="11" t="n"/>
      <c r="BE214" s="10" t="n"/>
      <c r="BF214" s="10" t="n"/>
      <c r="BG214" s="10" t="n"/>
      <c r="BH214" s="10" t="n"/>
      <c r="BI214" s="10" t="n"/>
      <c r="BJ214" s="10" t="n"/>
      <c r="BK214" s="10" t="n"/>
      <c r="BL214" s="10" t="n"/>
      <c r="BM214" s="10" t="n"/>
    </row>
    <row r="215" ht="15.75" customHeight="1" s="218">
      <c r="A215" s="10" t="n"/>
      <c r="B215" s="10" t="n"/>
      <c r="C215" s="10" t="n"/>
      <c r="D215" s="10" t="n"/>
      <c r="E215" s="10" t="n"/>
      <c r="F215" s="10" t="n"/>
      <c r="G215" s="11" t="n"/>
      <c r="H215" s="10" t="n"/>
      <c r="I215" s="10" t="n"/>
      <c r="J215" s="10" t="n"/>
      <c r="K215" s="10" t="n"/>
      <c r="L215" s="10" t="n"/>
      <c r="M215" s="13" t="n"/>
      <c r="N215" s="13" t="n"/>
      <c r="O215" s="13" t="n"/>
      <c r="P215" s="13" t="n"/>
      <c r="Q215" s="10" t="n"/>
      <c r="R215" s="10" t="n"/>
      <c r="S215" s="10" t="n"/>
      <c r="T215" s="10" t="n"/>
      <c r="U215" s="10" t="n"/>
      <c r="V215" s="10" t="n"/>
      <c r="W215" s="10" t="n"/>
      <c r="X215" s="10" t="n"/>
      <c r="Y215" s="11" t="n"/>
      <c r="Z215" s="11" t="n"/>
      <c r="AA215" s="11" t="n"/>
      <c r="AB215" s="11" t="n"/>
      <c r="AC215" s="11" t="n"/>
      <c r="AD215" s="11" t="n"/>
      <c r="AE215" s="10" t="n"/>
      <c r="AF215" s="10" t="n"/>
      <c r="AG215" s="10" t="n"/>
      <c r="AH215" s="10" t="n"/>
      <c r="AI215" s="13" t="n"/>
      <c r="AJ215" s="13" t="n"/>
      <c r="AK215" s="13" t="n"/>
      <c r="AL215" s="13" t="n"/>
      <c r="AM215" s="13" t="n"/>
      <c r="AN215" s="13" t="n"/>
      <c r="AO215" s="13" t="n"/>
      <c r="AP215" s="14" t="n"/>
      <c r="AQ215" s="14" t="n"/>
      <c r="AR215" s="14" t="n"/>
      <c r="AS215" s="13" t="n"/>
      <c r="AT215" s="13" t="n"/>
      <c r="AU215" s="10" t="n"/>
      <c r="AV215" s="10" t="n"/>
      <c r="AW215" s="10" t="n"/>
      <c r="AX215" s="10" t="n"/>
      <c r="AY215" s="10" t="n"/>
      <c r="AZ215" s="10" t="n"/>
      <c r="BA215" s="10" t="n"/>
      <c r="BB215" s="10" t="n"/>
      <c r="BC215" s="10" t="n"/>
      <c r="BD215" s="11" t="n"/>
      <c r="BE215" s="10" t="n"/>
      <c r="BF215" s="10" t="n"/>
      <c r="BG215" s="10" t="n"/>
      <c r="BH215" s="10" t="n"/>
      <c r="BI215" s="10" t="n"/>
      <c r="BJ215" s="10" t="n"/>
      <c r="BK215" s="10" t="n"/>
      <c r="BL215" s="10" t="n"/>
      <c r="BM215" s="10" t="n"/>
    </row>
    <row r="216" ht="15.75" customHeight="1" s="218">
      <c r="A216" s="10" t="n"/>
      <c r="B216" s="10" t="n"/>
      <c r="C216" s="10" t="n"/>
      <c r="D216" s="10" t="n"/>
      <c r="E216" s="10" t="n"/>
      <c r="F216" s="10" t="n"/>
      <c r="G216" s="11" t="n"/>
      <c r="H216" s="10" t="n"/>
      <c r="I216" s="10" t="n"/>
      <c r="J216" s="10" t="n"/>
      <c r="K216" s="10" t="n"/>
      <c r="L216" s="10" t="n"/>
      <c r="M216" s="13" t="n"/>
      <c r="N216" s="13" t="n"/>
      <c r="O216" s="13" t="n"/>
      <c r="P216" s="13" t="n"/>
      <c r="Q216" s="10" t="n"/>
      <c r="R216" s="10" t="n"/>
      <c r="S216" s="10" t="n"/>
      <c r="T216" s="10" t="n"/>
      <c r="U216" s="10" t="n"/>
      <c r="V216" s="10" t="n"/>
      <c r="W216" s="10" t="n"/>
      <c r="X216" s="10" t="n"/>
      <c r="Y216" s="11" t="n"/>
      <c r="Z216" s="11" t="n"/>
      <c r="AA216" s="11" t="n"/>
      <c r="AB216" s="11" t="n"/>
      <c r="AC216" s="11" t="n"/>
      <c r="AD216" s="11" t="n"/>
      <c r="AE216" s="10" t="n"/>
      <c r="AF216" s="10" t="n"/>
      <c r="AG216" s="10" t="n"/>
      <c r="AH216" s="10" t="n"/>
      <c r="AI216" s="13" t="n"/>
      <c r="AJ216" s="13" t="n"/>
      <c r="AK216" s="13" t="n"/>
      <c r="AL216" s="13" t="n"/>
      <c r="AM216" s="13" t="n"/>
      <c r="AN216" s="13" t="n"/>
      <c r="AO216" s="13" t="n"/>
      <c r="AP216" s="14" t="n"/>
      <c r="AQ216" s="14" t="n"/>
      <c r="AR216" s="14" t="n"/>
      <c r="AS216" s="13" t="n"/>
      <c r="AT216" s="13" t="n"/>
      <c r="AU216" s="10" t="n"/>
      <c r="AV216" s="10" t="n"/>
      <c r="AW216" s="10" t="n"/>
      <c r="AX216" s="10" t="n"/>
      <c r="AY216" s="10" t="n"/>
      <c r="AZ216" s="10" t="n"/>
      <c r="BA216" s="10" t="n"/>
      <c r="BB216" s="10" t="n"/>
      <c r="BC216" s="10" t="n"/>
      <c r="BD216" s="11" t="n"/>
      <c r="BE216" s="10" t="n"/>
      <c r="BF216" s="10" t="n"/>
      <c r="BG216" s="10" t="n"/>
      <c r="BH216" s="10" t="n"/>
      <c r="BI216" s="10" t="n"/>
      <c r="BJ216" s="10" t="n"/>
      <c r="BK216" s="10" t="n"/>
      <c r="BL216" s="10" t="n"/>
      <c r="BM216" s="10" t="n"/>
    </row>
    <row r="217" ht="15.75" customHeight="1" s="218">
      <c r="A217" s="10" t="n"/>
      <c r="B217" s="10" t="n"/>
      <c r="C217" s="10" t="n"/>
      <c r="D217" s="10" t="n"/>
      <c r="E217" s="10" t="n"/>
      <c r="F217" s="10" t="n"/>
      <c r="G217" s="11" t="n"/>
      <c r="H217" s="10" t="n"/>
      <c r="I217" s="10" t="n"/>
      <c r="J217" s="10" t="n"/>
      <c r="K217" s="10" t="n"/>
      <c r="L217" s="10" t="n"/>
      <c r="M217" s="13" t="n"/>
      <c r="N217" s="13" t="n"/>
      <c r="O217" s="13" t="n"/>
      <c r="P217" s="13" t="n"/>
      <c r="Q217" s="10" t="n"/>
      <c r="R217" s="10" t="n"/>
      <c r="S217" s="10" t="n"/>
      <c r="T217" s="10" t="n"/>
      <c r="U217" s="10" t="n"/>
      <c r="V217" s="10" t="n"/>
      <c r="W217" s="10" t="n"/>
      <c r="X217" s="10" t="n"/>
      <c r="Y217" s="11" t="n"/>
      <c r="Z217" s="11" t="n"/>
      <c r="AA217" s="11" t="n"/>
      <c r="AB217" s="11" t="n"/>
      <c r="AC217" s="11" t="n"/>
      <c r="AD217" s="11" t="n"/>
      <c r="AE217" s="10" t="n"/>
      <c r="AF217" s="10" t="n"/>
      <c r="AG217" s="10" t="n"/>
      <c r="AH217" s="10" t="n"/>
      <c r="AI217" s="13" t="n"/>
      <c r="AJ217" s="13" t="n"/>
      <c r="AK217" s="13" t="n"/>
      <c r="AL217" s="13" t="n"/>
      <c r="AM217" s="13" t="n"/>
      <c r="AN217" s="13" t="n"/>
      <c r="AO217" s="13" t="n"/>
      <c r="AP217" s="14" t="n"/>
      <c r="AQ217" s="14" t="n"/>
      <c r="AR217" s="14" t="n"/>
      <c r="AS217" s="13" t="n"/>
      <c r="AT217" s="13" t="n"/>
      <c r="AU217" s="10" t="n"/>
      <c r="AV217" s="10" t="n"/>
      <c r="AW217" s="10" t="n"/>
      <c r="AX217" s="10" t="n"/>
      <c r="AY217" s="10" t="n"/>
      <c r="AZ217" s="10" t="n"/>
      <c r="BA217" s="10" t="n"/>
      <c r="BB217" s="10" t="n"/>
      <c r="BC217" s="10" t="n"/>
      <c r="BD217" s="11" t="n"/>
      <c r="BE217" s="10" t="n"/>
      <c r="BF217" s="10" t="n"/>
      <c r="BG217" s="10" t="n"/>
      <c r="BH217" s="10" t="n"/>
      <c r="BI217" s="10" t="n"/>
      <c r="BJ217" s="10" t="n"/>
      <c r="BK217" s="10" t="n"/>
      <c r="BL217" s="10" t="n"/>
      <c r="BM217" s="10" t="n"/>
    </row>
    <row r="218" ht="15.75" customHeight="1" s="218">
      <c r="A218" s="10" t="n"/>
      <c r="B218" s="10" t="n"/>
      <c r="C218" s="10" t="n"/>
      <c r="D218" s="10" t="n"/>
      <c r="E218" s="10" t="n"/>
      <c r="F218" s="10" t="n"/>
      <c r="G218" s="11" t="n"/>
      <c r="H218" s="10" t="n"/>
      <c r="I218" s="10" t="n"/>
      <c r="J218" s="10" t="n"/>
      <c r="K218" s="10" t="n"/>
      <c r="L218" s="10" t="n"/>
      <c r="M218" s="13" t="n"/>
      <c r="N218" s="13" t="n"/>
      <c r="O218" s="13" t="n"/>
      <c r="P218" s="13" t="n"/>
      <c r="Q218" s="10" t="n"/>
      <c r="R218" s="10" t="n"/>
      <c r="S218" s="10" t="n"/>
      <c r="T218" s="10" t="n"/>
      <c r="U218" s="10" t="n"/>
      <c r="V218" s="10" t="n"/>
      <c r="W218" s="10" t="n"/>
      <c r="X218" s="10" t="n"/>
      <c r="Y218" s="11" t="n"/>
      <c r="Z218" s="11" t="n"/>
      <c r="AA218" s="11" t="n"/>
      <c r="AB218" s="11" t="n"/>
      <c r="AC218" s="11" t="n"/>
      <c r="AD218" s="11" t="n"/>
      <c r="AE218" s="10" t="n"/>
      <c r="AF218" s="10" t="n"/>
      <c r="AG218" s="10" t="n"/>
      <c r="AH218" s="10" t="n"/>
      <c r="AI218" s="13" t="n"/>
      <c r="AJ218" s="13" t="n"/>
      <c r="AK218" s="13" t="n"/>
      <c r="AL218" s="13" t="n"/>
      <c r="AM218" s="13" t="n"/>
      <c r="AN218" s="13" t="n"/>
      <c r="AO218" s="13" t="n"/>
      <c r="AP218" s="14" t="n"/>
      <c r="AQ218" s="14" t="n"/>
      <c r="AR218" s="14" t="n"/>
      <c r="AS218" s="13" t="n"/>
      <c r="AT218" s="13" t="n"/>
      <c r="AU218" s="10" t="n"/>
      <c r="AV218" s="10" t="n"/>
      <c r="AW218" s="10" t="n"/>
      <c r="AX218" s="10" t="n"/>
      <c r="AY218" s="10" t="n"/>
      <c r="AZ218" s="10" t="n"/>
      <c r="BA218" s="10" t="n"/>
      <c r="BB218" s="10" t="n"/>
      <c r="BC218" s="10" t="n"/>
      <c r="BD218" s="11" t="n"/>
      <c r="BE218" s="10" t="n"/>
      <c r="BF218" s="10" t="n"/>
      <c r="BG218" s="10" t="n"/>
      <c r="BH218" s="10" t="n"/>
      <c r="BI218" s="10" t="n"/>
      <c r="BJ218" s="10" t="n"/>
      <c r="BK218" s="10" t="n"/>
      <c r="BL218" s="10" t="n"/>
      <c r="BM218" s="10" t="n"/>
    </row>
    <row r="219" ht="15.75" customHeight="1" s="218">
      <c r="A219" s="10" t="n"/>
      <c r="B219" s="10" t="n"/>
      <c r="C219" s="10" t="n"/>
      <c r="D219" s="10" t="n"/>
      <c r="E219" s="10" t="n"/>
      <c r="F219" s="10" t="n"/>
      <c r="G219" s="11" t="n"/>
      <c r="H219" s="10" t="n"/>
      <c r="I219" s="10" t="n"/>
      <c r="J219" s="10" t="n"/>
      <c r="K219" s="10" t="n"/>
      <c r="L219" s="10" t="n"/>
      <c r="M219" s="13" t="n"/>
      <c r="N219" s="13" t="n"/>
      <c r="O219" s="13" t="n"/>
      <c r="P219" s="13" t="n"/>
      <c r="Q219" s="10" t="n"/>
      <c r="R219" s="10" t="n"/>
      <c r="S219" s="10" t="n"/>
      <c r="T219" s="10" t="n"/>
      <c r="U219" s="10" t="n"/>
      <c r="V219" s="10" t="n"/>
      <c r="W219" s="10" t="n"/>
      <c r="X219" s="10" t="n"/>
      <c r="Y219" s="11" t="n"/>
      <c r="Z219" s="11" t="n"/>
      <c r="AA219" s="11" t="n"/>
      <c r="AB219" s="11" t="n"/>
      <c r="AC219" s="11" t="n"/>
      <c r="AD219" s="11" t="n"/>
      <c r="AE219" s="10" t="n"/>
      <c r="AF219" s="10" t="n"/>
      <c r="AG219" s="10" t="n"/>
      <c r="AH219" s="10" t="n"/>
      <c r="AI219" s="13" t="n"/>
      <c r="AJ219" s="13" t="n"/>
      <c r="AK219" s="13" t="n"/>
      <c r="AL219" s="13" t="n"/>
      <c r="AM219" s="13" t="n"/>
      <c r="AN219" s="13" t="n"/>
      <c r="AO219" s="13" t="n"/>
      <c r="AP219" s="14" t="n"/>
      <c r="AQ219" s="14" t="n"/>
      <c r="AR219" s="14" t="n"/>
      <c r="AS219" s="13" t="n"/>
      <c r="AT219" s="13" t="n"/>
      <c r="AU219" s="10" t="n"/>
      <c r="AV219" s="10" t="n"/>
      <c r="AW219" s="10" t="n"/>
      <c r="AX219" s="10" t="n"/>
      <c r="AY219" s="10" t="n"/>
      <c r="AZ219" s="10" t="n"/>
      <c r="BA219" s="10" t="n"/>
      <c r="BB219" s="10" t="n"/>
      <c r="BC219" s="10" t="n"/>
      <c r="BD219" s="11" t="n"/>
      <c r="BE219" s="10" t="n"/>
      <c r="BF219" s="10" t="n"/>
      <c r="BG219" s="10" t="n"/>
      <c r="BH219" s="10" t="n"/>
      <c r="BI219" s="10" t="n"/>
      <c r="BJ219" s="10" t="n"/>
      <c r="BK219" s="10" t="n"/>
      <c r="BL219" s="10" t="n"/>
      <c r="BM219" s="10" t="n"/>
    </row>
    <row r="220" ht="15.75" customHeight="1" s="218">
      <c r="A220" s="10" t="n"/>
      <c r="B220" s="10" t="n"/>
      <c r="C220" s="10" t="n"/>
      <c r="D220" s="10" t="n"/>
      <c r="E220" s="10" t="n"/>
      <c r="F220" s="10" t="n"/>
      <c r="G220" s="11" t="n"/>
      <c r="H220" s="10" t="n"/>
      <c r="I220" s="10" t="n"/>
      <c r="J220" s="10" t="n"/>
      <c r="K220" s="10" t="n"/>
      <c r="L220" s="10" t="n"/>
      <c r="M220" s="13" t="n"/>
      <c r="N220" s="13" t="n"/>
      <c r="O220" s="13" t="n"/>
      <c r="P220" s="13" t="n"/>
      <c r="Q220" s="10" t="n"/>
      <c r="R220" s="10" t="n"/>
      <c r="S220" s="10" t="n"/>
      <c r="T220" s="10" t="n"/>
      <c r="U220" s="10" t="n"/>
      <c r="V220" s="10" t="n"/>
      <c r="W220" s="10" t="n"/>
      <c r="X220" s="10" t="n"/>
      <c r="Y220" s="11" t="n"/>
      <c r="Z220" s="11" t="n"/>
      <c r="AA220" s="11" t="n"/>
      <c r="AB220" s="11" t="n"/>
      <c r="AC220" s="11" t="n"/>
      <c r="AD220" s="11" t="n"/>
      <c r="AE220" s="10" t="n"/>
      <c r="AF220" s="10" t="n"/>
      <c r="AG220" s="10" t="n"/>
      <c r="AH220" s="10" t="n"/>
      <c r="AI220" s="13" t="n"/>
      <c r="AJ220" s="13" t="n"/>
      <c r="AK220" s="13" t="n"/>
      <c r="AL220" s="13" t="n"/>
      <c r="AM220" s="13" t="n"/>
      <c r="AN220" s="13" t="n"/>
      <c r="AO220" s="13" t="n"/>
      <c r="AP220" s="14" t="n"/>
      <c r="AQ220" s="14" t="n"/>
      <c r="AR220" s="14" t="n"/>
      <c r="AS220" s="13" t="n"/>
      <c r="AT220" s="13" t="n"/>
      <c r="AU220" s="10" t="n"/>
      <c r="AV220" s="10" t="n"/>
      <c r="AW220" s="10" t="n"/>
      <c r="AX220" s="10" t="n"/>
      <c r="AY220" s="10" t="n"/>
      <c r="AZ220" s="10" t="n"/>
      <c r="BA220" s="10" t="n"/>
      <c r="BB220" s="10" t="n"/>
      <c r="BC220" s="10" t="n"/>
      <c r="BD220" s="11" t="n"/>
      <c r="BE220" s="10" t="n"/>
      <c r="BF220" s="10" t="n"/>
      <c r="BG220" s="10" t="n"/>
      <c r="BH220" s="10" t="n"/>
      <c r="BI220" s="10" t="n"/>
      <c r="BJ220" s="10" t="n"/>
      <c r="BK220" s="10" t="n"/>
      <c r="BL220" s="10" t="n"/>
      <c r="BM220" s="10" t="n"/>
    </row>
    <row r="221" ht="15.75" customHeight="1" s="218">
      <c r="A221" s="10" t="n"/>
      <c r="B221" s="10" t="n"/>
      <c r="C221" s="10" t="n"/>
      <c r="D221" s="10" t="n"/>
      <c r="E221" s="10" t="n"/>
      <c r="F221" s="10" t="n"/>
      <c r="G221" s="11" t="n"/>
      <c r="H221" s="10" t="n"/>
      <c r="I221" s="10" t="n"/>
      <c r="J221" s="10" t="n"/>
      <c r="K221" s="10" t="n"/>
      <c r="L221" s="10" t="n"/>
      <c r="M221" s="13" t="n"/>
      <c r="N221" s="13" t="n"/>
      <c r="O221" s="13" t="n"/>
      <c r="P221" s="13" t="n"/>
      <c r="Q221" s="10" t="n"/>
      <c r="R221" s="10" t="n"/>
      <c r="S221" s="10" t="n"/>
      <c r="T221" s="10" t="n"/>
      <c r="U221" s="10" t="n"/>
      <c r="V221" s="10" t="n"/>
      <c r="W221" s="10" t="n"/>
      <c r="X221" s="10" t="n"/>
      <c r="Y221" s="11" t="n"/>
      <c r="Z221" s="11" t="n"/>
      <c r="AA221" s="11" t="n"/>
      <c r="AB221" s="11" t="n"/>
      <c r="AC221" s="11" t="n"/>
      <c r="AD221" s="11" t="n"/>
      <c r="AE221" s="10" t="n"/>
      <c r="AF221" s="10" t="n"/>
      <c r="AG221" s="10" t="n"/>
      <c r="AH221" s="10" t="n"/>
      <c r="AI221" s="13" t="n"/>
      <c r="AJ221" s="13" t="n"/>
      <c r="AK221" s="13" t="n"/>
      <c r="AL221" s="13" t="n"/>
      <c r="AM221" s="13" t="n"/>
      <c r="AN221" s="13" t="n"/>
      <c r="AO221" s="13" t="n"/>
      <c r="AP221" s="14" t="n"/>
      <c r="AQ221" s="14" t="n"/>
      <c r="AR221" s="14" t="n"/>
      <c r="AS221" s="13" t="n"/>
      <c r="AT221" s="13" t="n"/>
      <c r="AU221" s="10" t="n"/>
      <c r="AV221" s="10" t="n"/>
      <c r="AW221" s="10" t="n"/>
      <c r="AX221" s="10" t="n"/>
      <c r="AY221" s="10" t="n"/>
      <c r="AZ221" s="10" t="n"/>
      <c r="BA221" s="10" t="n"/>
      <c r="BB221" s="10" t="n"/>
      <c r="BC221" s="10" t="n"/>
      <c r="BD221" s="11" t="n"/>
      <c r="BE221" s="10" t="n"/>
      <c r="BF221" s="10" t="n"/>
      <c r="BG221" s="10" t="n"/>
      <c r="BH221" s="10" t="n"/>
      <c r="BI221" s="10" t="n"/>
      <c r="BJ221" s="10" t="n"/>
      <c r="BK221" s="10" t="n"/>
      <c r="BL221" s="10" t="n"/>
      <c r="BM221" s="10" t="n"/>
    </row>
    <row r="222" ht="15.75" customHeight="1" s="218">
      <c r="A222" s="10" t="n"/>
      <c r="B222" s="10" t="n"/>
      <c r="C222" s="10" t="n"/>
      <c r="D222" s="10" t="n"/>
      <c r="E222" s="10" t="n"/>
      <c r="F222" s="10" t="n"/>
      <c r="G222" s="11" t="n"/>
      <c r="H222" s="10" t="n"/>
      <c r="I222" s="10" t="n"/>
      <c r="J222" s="10" t="n"/>
      <c r="K222" s="10" t="n"/>
      <c r="L222" s="10" t="n"/>
      <c r="M222" s="13" t="n"/>
      <c r="N222" s="13" t="n"/>
      <c r="O222" s="13" t="n"/>
      <c r="P222" s="13" t="n"/>
      <c r="Q222" s="10" t="n"/>
      <c r="R222" s="10" t="n"/>
      <c r="S222" s="10" t="n"/>
      <c r="T222" s="10" t="n"/>
      <c r="U222" s="10" t="n"/>
      <c r="V222" s="10" t="n"/>
      <c r="W222" s="10" t="n"/>
      <c r="X222" s="10" t="n"/>
      <c r="Y222" s="11" t="n"/>
      <c r="Z222" s="11" t="n"/>
      <c r="AA222" s="11" t="n"/>
      <c r="AB222" s="11" t="n"/>
      <c r="AC222" s="11" t="n"/>
      <c r="AD222" s="11" t="n"/>
      <c r="AE222" s="10" t="n"/>
      <c r="AF222" s="10" t="n"/>
      <c r="AG222" s="10" t="n"/>
      <c r="AH222" s="10" t="n"/>
      <c r="AI222" s="13" t="n"/>
      <c r="AJ222" s="13" t="n"/>
      <c r="AK222" s="13" t="n"/>
      <c r="AL222" s="13" t="n"/>
      <c r="AM222" s="13" t="n"/>
      <c r="AN222" s="13" t="n"/>
      <c r="AO222" s="13" t="n"/>
      <c r="AP222" s="14" t="n"/>
      <c r="AQ222" s="14" t="n"/>
      <c r="AR222" s="14" t="n"/>
      <c r="AS222" s="13" t="n"/>
      <c r="AT222" s="13" t="n"/>
      <c r="AU222" s="10" t="n"/>
      <c r="AV222" s="10" t="n"/>
      <c r="AW222" s="10" t="n"/>
      <c r="AX222" s="10" t="n"/>
      <c r="AY222" s="10" t="n"/>
      <c r="AZ222" s="10" t="n"/>
      <c r="BA222" s="10" t="n"/>
      <c r="BB222" s="10" t="n"/>
      <c r="BC222" s="10" t="n"/>
      <c r="BD222" s="11" t="n"/>
      <c r="BE222" s="10" t="n"/>
      <c r="BF222" s="10" t="n"/>
      <c r="BG222" s="10" t="n"/>
      <c r="BH222" s="10" t="n"/>
      <c r="BI222" s="10" t="n"/>
      <c r="BJ222" s="10" t="n"/>
      <c r="BK222" s="10" t="n"/>
      <c r="BL222" s="10" t="n"/>
      <c r="BM222" s="10" t="n"/>
    </row>
    <row r="223" ht="15.75" customHeight="1" s="218">
      <c r="A223" s="10" t="n"/>
      <c r="B223" s="10" t="n"/>
      <c r="C223" s="10" t="n"/>
      <c r="D223" s="10" t="n"/>
      <c r="E223" s="10" t="n"/>
      <c r="F223" s="10" t="n"/>
      <c r="G223" s="11" t="n"/>
      <c r="H223" s="10" t="n"/>
      <c r="I223" s="10" t="n"/>
      <c r="J223" s="10" t="n"/>
      <c r="K223" s="10" t="n"/>
      <c r="L223" s="10" t="n"/>
      <c r="M223" s="13" t="n"/>
      <c r="N223" s="13" t="n"/>
      <c r="O223" s="13" t="n"/>
      <c r="P223" s="13" t="n"/>
      <c r="Q223" s="10" t="n"/>
      <c r="R223" s="10" t="n"/>
      <c r="S223" s="10" t="n"/>
      <c r="T223" s="10" t="n"/>
      <c r="U223" s="10" t="n"/>
      <c r="V223" s="10" t="n"/>
      <c r="W223" s="10" t="n"/>
      <c r="X223" s="10" t="n"/>
      <c r="Y223" s="11" t="n"/>
      <c r="Z223" s="11" t="n"/>
      <c r="AA223" s="11" t="n"/>
      <c r="AB223" s="11" t="n"/>
      <c r="AC223" s="11" t="n"/>
      <c r="AD223" s="11" t="n"/>
      <c r="AE223" s="10" t="n"/>
      <c r="AF223" s="10" t="n"/>
      <c r="AG223" s="10" t="n"/>
      <c r="AH223" s="10" t="n"/>
      <c r="AI223" s="13" t="n"/>
      <c r="AJ223" s="13" t="n"/>
      <c r="AK223" s="13" t="n"/>
      <c r="AL223" s="13" t="n"/>
      <c r="AM223" s="13" t="n"/>
      <c r="AN223" s="13" t="n"/>
      <c r="AO223" s="13" t="n"/>
      <c r="AP223" s="14" t="n"/>
      <c r="AQ223" s="14" t="n"/>
      <c r="AR223" s="14" t="n"/>
      <c r="AS223" s="13" t="n"/>
      <c r="AT223" s="13" t="n"/>
      <c r="AU223" s="10" t="n"/>
      <c r="AV223" s="10" t="n"/>
      <c r="AW223" s="10" t="n"/>
      <c r="AX223" s="10" t="n"/>
      <c r="AY223" s="10" t="n"/>
      <c r="AZ223" s="10" t="n"/>
      <c r="BA223" s="10" t="n"/>
      <c r="BB223" s="10" t="n"/>
      <c r="BC223" s="10" t="n"/>
      <c r="BD223" s="11" t="n"/>
      <c r="BE223" s="10" t="n"/>
      <c r="BF223" s="10" t="n"/>
      <c r="BG223" s="10" t="n"/>
      <c r="BH223" s="10" t="n"/>
      <c r="BI223" s="10" t="n"/>
      <c r="BJ223" s="10" t="n"/>
      <c r="BK223" s="10" t="n"/>
      <c r="BL223" s="10" t="n"/>
      <c r="BM223" s="10" t="n"/>
    </row>
    <row r="224" ht="15.75" customHeight="1" s="218">
      <c r="A224" s="10" t="n"/>
      <c r="B224" s="10" t="n"/>
      <c r="C224" s="10" t="n"/>
      <c r="D224" s="10" t="n"/>
      <c r="E224" s="10" t="n"/>
      <c r="F224" s="10" t="n"/>
      <c r="G224" s="11" t="n"/>
      <c r="H224" s="10" t="n"/>
      <c r="I224" s="10" t="n"/>
      <c r="J224" s="10" t="n"/>
      <c r="K224" s="10" t="n"/>
      <c r="L224" s="10" t="n"/>
      <c r="M224" s="13" t="n"/>
      <c r="N224" s="13" t="n"/>
      <c r="O224" s="13" t="n"/>
      <c r="P224" s="13" t="n"/>
      <c r="Q224" s="10" t="n"/>
      <c r="R224" s="10" t="n"/>
      <c r="S224" s="10" t="n"/>
      <c r="T224" s="10" t="n"/>
      <c r="U224" s="10" t="n"/>
      <c r="V224" s="10" t="n"/>
      <c r="W224" s="10" t="n"/>
      <c r="X224" s="10" t="n"/>
      <c r="Y224" s="11" t="n"/>
      <c r="Z224" s="11" t="n"/>
      <c r="AA224" s="11" t="n"/>
      <c r="AB224" s="11" t="n"/>
      <c r="AC224" s="11" t="n"/>
      <c r="AD224" s="11" t="n"/>
      <c r="AE224" s="10" t="n"/>
      <c r="AF224" s="10" t="n"/>
      <c r="AG224" s="10" t="n"/>
      <c r="AH224" s="10" t="n"/>
      <c r="AI224" s="13" t="n"/>
      <c r="AJ224" s="13" t="n"/>
      <c r="AK224" s="13" t="n"/>
      <c r="AL224" s="13" t="n"/>
      <c r="AM224" s="13" t="n"/>
      <c r="AN224" s="13" t="n"/>
      <c r="AO224" s="13" t="n"/>
      <c r="AP224" s="14" t="n"/>
      <c r="AQ224" s="14" t="n"/>
      <c r="AR224" s="14" t="n"/>
      <c r="AS224" s="13" t="n"/>
      <c r="AT224" s="13" t="n"/>
      <c r="AU224" s="10" t="n"/>
      <c r="AV224" s="10" t="n"/>
      <c r="AW224" s="10" t="n"/>
      <c r="AX224" s="10" t="n"/>
      <c r="AY224" s="10" t="n"/>
      <c r="AZ224" s="10" t="n"/>
      <c r="BA224" s="10" t="n"/>
      <c r="BB224" s="10" t="n"/>
      <c r="BC224" s="10" t="n"/>
      <c r="BD224" s="11" t="n"/>
      <c r="BE224" s="10" t="n"/>
      <c r="BF224" s="10" t="n"/>
      <c r="BG224" s="10" t="n"/>
      <c r="BH224" s="10" t="n"/>
      <c r="BI224" s="10" t="n"/>
      <c r="BJ224" s="10" t="n"/>
      <c r="BK224" s="10" t="n"/>
      <c r="BL224" s="10" t="n"/>
      <c r="BM224" s="10" t="n"/>
    </row>
    <row r="225" ht="15.75" customHeight="1" s="218">
      <c r="A225" s="10" t="n"/>
      <c r="B225" s="10" t="n"/>
      <c r="C225" s="10" t="n"/>
      <c r="D225" s="10" t="n"/>
      <c r="E225" s="10" t="n"/>
      <c r="F225" s="10" t="n"/>
      <c r="G225" s="11" t="n"/>
      <c r="H225" s="10" t="n"/>
      <c r="I225" s="10" t="n"/>
      <c r="J225" s="10" t="n"/>
      <c r="K225" s="10" t="n"/>
      <c r="L225" s="10" t="n"/>
      <c r="M225" s="13" t="n"/>
      <c r="N225" s="13" t="n"/>
      <c r="O225" s="13" t="n"/>
      <c r="P225" s="13" t="n"/>
      <c r="Q225" s="10" t="n"/>
      <c r="R225" s="10" t="n"/>
      <c r="S225" s="10" t="n"/>
      <c r="T225" s="10" t="n"/>
      <c r="U225" s="10" t="n"/>
      <c r="V225" s="10" t="n"/>
      <c r="W225" s="10" t="n"/>
      <c r="X225" s="10" t="n"/>
      <c r="Y225" s="11" t="n"/>
      <c r="Z225" s="11" t="n"/>
      <c r="AA225" s="11" t="n"/>
      <c r="AB225" s="11" t="n"/>
      <c r="AC225" s="11" t="n"/>
      <c r="AD225" s="11" t="n"/>
      <c r="AE225" s="10" t="n"/>
      <c r="AF225" s="10" t="n"/>
      <c r="AG225" s="10" t="n"/>
      <c r="AH225" s="10" t="n"/>
      <c r="AI225" s="13" t="n"/>
      <c r="AJ225" s="13" t="n"/>
      <c r="AK225" s="13" t="n"/>
      <c r="AL225" s="13" t="n"/>
      <c r="AM225" s="13" t="n"/>
      <c r="AN225" s="13" t="n"/>
      <c r="AO225" s="13" t="n"/>
      <c r="AP225" s="14" t="n"/>
      <c r="AQ225" s="14" t="n"/>
      <c r="AR225" s="14" t="n"/>
      <c r="AS225" s="13" t="n"/>
      <c r="AT225" s="13" t="n"/>
      <c r="AU225" s="10" t="n"/>
      <c r="AV225" s="10" t="n"/>
      <c r="AW225" s="10" t="n"/>
      <c r="AX225" s="10" t="n"/>
      <c r="AY225" s="10" t="n"/>
      <c r="AZ225" s="10" t="n"/>
      <c r="BA225" s="10" t="n"/>
      <c r="BB225" s="10" t="n"/>
      <c r="BC225" s="10" t="n"/>
      <c r="BD225" s="11" t="n"/>
      <c r="BE225" s="10" t="n"/>
      <c r="BF225" s="10" t="n"/>
      <c r="BG225" s="10" t="n"/>
      <c r="BH225" s="10" t="n"/>
      <c r="BI225" s="10" t="n"/>
      <c r="BJ225" s="10" t="n"/>
      <c r="BK225" s="10" t="n"/>
      <c r="BL225" s="10" t="n"/>
      <c r="BM225" s="10" t="n"/>
    </row>
    <row r="226" ht="15.75" customHeight="1" s="218">
      <c r="A226" s="10" t="n"/>
      <c r="B226" s="10" t="n"/>
      <c r="C226" s="10" t="n"/>
      <c r="D226" s="10" t="n"/>
      <c r="E226" s="10" t="n"/>
      <c r="F226" s="10" t="n"/>
      <c r="G226" s="11" t="n"/>
      <c r="H226" s="10" t="n"/>
      <c r="I226" s="10" t="n"/>
      <c r="J226" s="10" t="n"/>
      <c r="K226" s="10" t="n"/>
      <c r="L226" s="10" t="n"/>
      <c r="M226" s="13" t="n"/>
      <c r="N226" s="13" t="n"/>
      <c r="O226" s="13" t="n"/>
      <c r="P226" s="13" t="n"/>
      <c r="Q226" s="10" t="n"/>
      <c r="R226" s="10" t="n"/>
      <c r="S226" s="10" t="n"/>
      <c r="T226" s="10" t="n"/>
      <c r="U226" s="10" t="n"/>
      <c r="V226" s="10" t="n"/>
      <c r="W226" s="10" t="n"/>
      <c r="X226" s="10" t="n"/>
      <c r="Y226" s="11" t="n"/>
      <c r="Z226" s="11" t="n"/>
      <c r="AA226" s="11" t="n"/>
      <c r="AB226" s="11" t="n"/>
      <c r="AC226" s="11" t="n"/>
      <c r="AD226" s="11" t="n"/>
      <c r="AE226" s="10" t="n"/>
      <c r="AF226" s="10" t="n"/>
      <c r="AG226" s="10" t="n"/>
      <c r="AH226" s="10" t="n"/>
      <c r="AI226" s="13" t="n"/>
      <c r="AJ226" s="13" t="n"/>
      <c r="AK226" s="13" t="n"/>
      <c r="AL226" s="13" t="n"/>
      <c r="AM226" s="13" t="n"/>
      <c r="AN226" s="13" t="n"/>
      <c r="AO226" s="13" t="n"/>
      <c r="AP226" s="14" t="n"/>
      <c r="AQ226" s="14" t="n"/>
      <c r="AR226" s="14" t="n"/>
      <c r="AS226" s="13" t="n"/>
      <c r="AT226" s="13" t="n"/>
      <c r="AU226" s="10" t="n"/>
      <c r="AV226" s="10" t="n"/>
      <c r="AW226" s="10" t="n"/>
      <c r="AX226" s="10" t="n"/>
      <c r="AY226" s="10" t="n"/>
      <c r="AZ226" s="10" t="n"/>
      <c r="BA226" s="10" t="n"/>
      <c r="BB226" s="10" t="n"/>
      <c r="BC226" s="10" t="n"/>
      <c r="BD226" s="11" t="n"/>
      <c r="BE226" s="10" t="n"/>
      <c r="BF226" s="10" t="n"/>
      <c r="BG226" s="10" t="n"/>
      <c r="BH226" s="10" t="n"/>
      <c r="BI226" s="10" t="n"/>
      <c r="BJ226" s="10" t="n"/>
      <c r="BK226" s="10" t="n"/>
      <c r="BL226" s="10" t="n"/>
      <c r="BM226" s="10" t="n"/>
    </row>
    <row r="227" ht="15.75" customHeight="1" s="218">
      <c r="A227" s="10" t="n"/>
      <c r="B227" s="10" t="n"/>
      <c r="C227" s="10" t="n"/>
      <c r="D227" s="10" t="n"/>
      <c r="E227" s="10" t="n"/>
      <c r="F227" s="10" t="n"/>
      <c r="G227" s="11" t="n"/>
      <c r="H227" s="10" t="n"/>
      <c r="I227" s="10" t="n"/>
      <c r="J227" s="10" t="n"/>
      <c r="K227" s="10" t="n"/>
      <c r="L227" s="10" t="n"/>
      <c r="M227" s="13" t="n"/>
      <c r="N227" s="13" t="n"/>
      <c r="O227" s="13" t="n"/>
      <c r="P227" s="13" t="n"/>
      <c r="Q227" s="10" t="n"/>
      <c r="R227" s="10" t="n"/>
      <c r="S227" s="10" t="n"/>
      <c r="T227" s="10" t="n"/>
      <c r="U227" s="10" t="n"/>
      <c r="V227" s="10" t="n"/>
      <c r="W227" s="10" t="n"/>
      <c r="X227" s="10" t="n"/>
      <c r="Y227" s="11" t="n"/>
      <c r="Z227" s="11" t="n"/>
      <c r="AA227" s="11" t="n"/>
      <c r="AB227" s="11" t="n"/>
      <c r="AC227" s="11" t="n"/>
      <c r="AD227" s="11" t="n"/>
      <c r="AE227" s="10" t="n"/>
      <c r="AF227" s="10" t="n"/>
      <c r="AG227" s="10" t="n"/>
      <c r="AH227" s="10" t="n"/>
      <c r="AI227" s="13" t="n"/>
      <c r="AJ227" s="13" t="n"/>
      <c r="AK227" s="13" t="n"/>
      <c r="AL227" s="13" t="n"/>
      <c r="AM227" s="13" t="n"/>
      <c r="AN227" s="13" t="n"/>
      <c r="AO227" s="13" t="n"/>
      <c r="AP227" s="14" t="n"/>
      <c r="AQ227" s="14" t="n"/>
      <c r="AR227" s="14" t="n"/>
      <c r="AS227" s="13" t="n"/>
      <c r="AT227" s="13" t="n"/>
      <c r="AU227" s="10" t="n"/>
      <c r="AV227" s="10" t="n"/>
      <c r="AW227" s="10" t="n"/>
      <c r="AX227" s="10" t="n"/>
      <c r="AY227" s="10" t="n"/>
      <c r="AZ227" s="10" t="n"/>
      <c r="BA227" s="10" t="n"/>
      <c r="BB227" s="10" t="n"/>
      <c r="BC227" s="10" t="n"/>
      <c r="BD227" s="11" t="n"/>
      <c r="BE227" s="10" t="n"/>
      <c r="BF227" s="10" t="n"/>
      <c r="BG227" s="10" t="n"/>
      <c r="BH227" s="10" t="n"/>
      <c r="BI227" s="10" t="n"/>
      <c r="BJ227" s="10" t="n"/>
      <c r="BK227" s="10" t="n"/>
      <c r="BL227" s="10" t="n"/>
      <c r="BM227" s="10" t="n"/>
    </row>
    <row r="228" ht="15.75" customHeight="1" s="218">
      <c r="A228" s="10" t="n"/>
      <c r="B228" s="10" t="n"/>
      <c r="C228" s="10" t="n"/>
      <c r="D228" s="10" t="n"/>
      <c r="E228" s="10" t="n"/>
      <c r="F228" s="10" t="n"/>
      <c r="G228" s="11" t="n"/>
      <c r="H228" s="10" t="n"/>
      <c r="I228" s="10" t="n"/>
      <c r="J228" s="10" t="n"/>
      <c r="K228" s="10" t="n"/>
      <c r="L228" s="10" t="n"/>
      <c r="M228" s="13" t="n"/>
      <c r="N228" s="13" t="n"/>
      <c r="O228" s="13" t="n"/>
      <c r="P228" s="13" t="n"/>
      <c r="Q228" s="10" t="n"/>
      <c r="R228" s="10" t="n"/>
      <c r="S228" s="10" t="n"/>
      <c r="T228" s="10" t="n"/>
      <c r="U228" s="10" t="n"/>
      <c r="V228" s="10" t="n"/>
      <c r="W228" s="10" t="n"/>
      <c r="X228" s="10" t="n"/>
      <c r="Y228" s="11" t="n"/>
      <c r="Z228" s="11" t="n"/>
      <c r="AA228" s="11" t="n"/>
      <c r="AB228" s="11" t="n"/>
      <c r="AC228" s="11" t="n"/>
      <c r="AD228" s="11" t="n"/>
      <c r="AE228" s="10" t="n"/>
      <c r="AF228" s="10" t="n"/>
      <c r="AG228" s="10" t="n"/>
      <c r="AH228" s="10" t="n"/>
      <c r="AI228" s="13" t="n"/>
      <c r="AJ228" s="13" t="n"/>
      <c r="AK228" s="13" t="n"/>
      <c r="AL228" s="13" t="n"/>
      <c r="AM228" s="13" t="n"/>
      <c r="AN228" s="13" t="n"/>
      <c r="AO228" s="13" t="n"/>
      <c r="AP228" s="14" t="n"/>
      <c r="AQ228" s="14" t="n"/>
      <c r="AR228" s="14" t="n"/>
      <c r="AS228" s="13" t="n"/>
      <c r="AT228" s="13" t="n"/>
      <c r="AU228" s="10" t="n"/>
      <c r="AV228" s="10" t="n"/>
      <c r="AW228" s="10" t="n"/>
      <c r="AX228" s="10" t="n"/>
      <c r="AY228" s="10" t="n"/>
      <c r="AZ228" s="10" t="n"/>
      <c r="BA228" s="10" t="n"/>
      <c r="BB228" s="10" t="n"/>
      <c r="BC228" s="10" t="n"/>
      <c r="BD228" s="11" t="n"/>
      <c r="BE228" s="10" t="n"/>
      <c r="BF228" s="10" t="n"/>
      <c r="BG228" s="10" t="n"/>
      <c r="BH228" s="10" t="n"/>
      <c r="BI228" s="10" t="n"/>
      <c r="BJ228" s="10" t="n"/>
      <c r="BK228" s="10" t="n"/>
      <c r="BL228" s="10" t="n"/>
      <c r="BM228" s="10" t="n"/>
    </row>
    <row r="229" ht="15.75" customHeight="1" s="218">
      <c r="A229" s="10" t="n"/>
      <c r="B229" s="10" t="n"/>
      <c r="C229" s="10" t="n"/>
      <c r="D229" s="10" t="n"/>
      <c r="E229" s="10" t="n"/>
      <c r="F229" s="10" t="n"/>
      <c r="G229" s="11" t="n"/>
      <c r="H229" s="10" t="n"/>
      <c r="I229" s="10" t="n"/>
      <c r="J229" s="10" t="n"/>
      <c r="K229" s="10" t="n"/>
      <c r="L229" s="10" t="n"/>
      <c r="M229" s="13" t="n"/>
      <c r="N229" s="13" t="n"/>
      <c r="O229" s="13" t="n"/>
      <c r="P229" s="13" t="n"/>
      <c r="Q229" s="10" t="n"/>
      <c r="R229" s="10" t="n"/>
      <c r="S229" s="10" t="n"/>
      <c r="T229" s="10" t="n"/>
      <c r="U229" s="10" t="n"/>
      <c r="V229" s="10" t="n"/>
      <c r="W229" s="10" t="n"/>
      <c r="X229" s="10" t="n"/>
      <c r="Y229" s="11" t="n"/>
      <c r="Z229" s="11" t="n"/>
      <c r="AA229" s="11" t="n"/>
      <c r="AB229" s="11" t="n"/>
      <c r="AC229" s="11" t="n"/>
      <c r="AD229" s="11" t="n"/>
      <c r="AE229" s="10" t="n"/>
      <c r="AF229" s="10" t="n"/>
      <c r="AG229" s="10" t="n"/>
      <c r="AH229" s="10" t="n"/>
      <c r="AI229" s="13" t="n"/>
      <c r="AJ229" s="13" t="n"/>
      <c r="AK229" s="13" t="n"/>
      <c r="AL229" s="13" t="n"/>
      <c r="AM229" s="13" t="n"/>
      <c r="AN229" s="13" t="n"/>
      <c r="AO229" s="13" t="n"/>
      <c r="AP229" s="14" t="n"/>
      <c r="AQ229" s="14" t="n"/>
      <c r="AR229" s="14" t="n"/>
      <c r="AS229" s="13" t="n"/>
      <c r="AT229" s="13" t="n"/>
      <c r="AU229" s="10" t="n"/>
      <c r="AV229" s="10" t="n"/>
      <c r="AW229" s="10" t="n"/>
      <c r="AX229" s="10" t="n"/>
      <c r="AY229" s="10" t="n"/>
      <c r="AZ229" s="10" t="n"/>
      <c r="BA229" s="10" t="n"/>
      <c r="BB229" s="10" t="n"/>
      <c r="BC229" s="10" t="n"/>
      <c r="BD229" s="11" t="n"/>
      <c r="BE229" s="10" t="n"/>
      <c r="BF229" s="10" t="n"/>
      <c r="BG229" s="10" t="n"/>
      <c r="BH229" s="10" t="n"/>
      <c r="BI229" s="10" t="n"/>
      <c r="BJ229" s="10" t="n"/>
      <c r="BK229" s="10" t="n"/>
      <c r="BL229" s="10" t="n"/>
      <c r="BM229" s="10" t="n"/>
    </row>
    <row r="230" ht="15.75" customHeight="1" s="218">
      <c r="A230" s="10" t="n"/>
      <c r="B230" s="10" t="n"/>
      <c r="C230" s="10" t="n"/>
      <c r="D230" s="10" t="n"/>
      <c r="E230" s="10" t="n"/>
      <c r="F230" s="10" t="n"/>
      <c r="G230" s="11" t="n"/>
      <c r="H230" s="10" t="n"/>
      <c r="I230" s="10" t="n"/>
      <c r="J230" s="10" t="n"/>
      <c r="K230" s="10" t="n"/>
      <c r="L230" s="10" t="n"/>
      <c r="M230" s="13" t="n"/>
      <c r="N230" s="13" t="n"/>
      <c r="O230" s="13" t="n"/>
      <c r="P230" s="13" t="n"/>
      <c r="Q230" s="10" t="n"/>
      <c r="R230" s="10" t="n"/>
      <c r="S230" s="10" t="n"/>
      <c r="T230" s="10" t="n"/>
      <c r="U230" s="10" t="n"/>
      <c r="V230" s="10" t="n"/>
      <c r="W230" s="10" t="n"/>
      <c r="X230" s="10" t="n"/>
      <c r="Y230" s="11" t="n"/>
      <c r="Z230" s="11" t="n"/>
      <c r="AA230" s="11" t="n"/>
      <c r="AB230" s="11" t="n"/>
      <c r="AC230" s="11" t="n"/>
      <c r="AD230" s="11" t="n"/>
      <c r="AE230" s="10" t="n"/>
      <c r="AF230" s="10" t="n"/>
      <c r="AG230" s="10" t="n"/>
      <c r="AH230" s="10" t="n"/>
      <c r="AI230" s="13" t="n"/>
      <c r="AJ230" s="13" t="n"/>
      <c r="AK230" s="13" t="n"/>
      <c r="AL230" s="13" t="n"/>
      <c r="AM230" s="13" t="n"/>
      <c r="AN230" s="13" t="n"/>
      <c r="AO230" s="13" t="n"/>
      <c r="AP230" s="14" t="n"/>
      <c r="AQ230" s="14" t="n"/>
      <c r="AR230" s="14" t="n"/>
      <c r="AS230" s="13" t="n"/>
      <c r="AT230" s="13" t="n"/>
      <c r="AU230" s="10" t="n"/>
      <c r="AV230" s="10" t="n"/>
      <c r="AW230" s="10" t="n"/>
      <c r="AX230" s="10" t="n"/>
      <c r="AY230" s="10" t="n"/>
      <c r="AZ230" s="10" t="n"/>
      <c r="BA230" s="10" t="n"/>
      <c r="BB230" s="10" t="n"/>
      <c r="BC230" s="10" t="n"/>
      <c r="BD230" s="11" t="n"/>
      <c r="BE230" s="10" t="n"/>
      <c r="BF230" s="10" t="n"/>
      <c r="BG230" s="10" t="n"/>
      <c r="BH230" s="10" t="n"/>
      <c r="BI230" s="10" t="n"/>
      <c r="BJ230" s="10" t="n"/>
      <c r="BK230" s="10" t="n"/>
      <c r="BL230" s="10" t="n"/>
      <c r="BM230" s="10" t="n"/>
    </row>
    <row r="231" ht="15.75" customHeight="1" s="218">
      <c r="A231" s="10" t="n"/>
      <c r="B231" s="10" t="n"/>
      <c r="C231" s="10" t="n"/>
      <c r="D231" s="10" t="n"/>
      <c r="E231" s="10" t="n"/>
      <c r="F231" s="10" t="n"/>
      <c r="G231" s="11" t="n"/>
      <c r="H231" s="10" t="n"/>
      <c r="I231" s="10" t="n"/>
      <c r="J231" s="10" t="n"/>
      <c r="K231" s="10" t="n"/>
      <c r="L231" s="10" t="n"/>
      <c r="M231" s="13" t="n"/>
      <c r="N231" s="13" t="n"/>
      <c r="O231" s="13" t="n"/>
      <c r="P231" s="13" t="n"/>
      <c r="Q231" s="10" t="n"/>
      <c r="R231" s="10" t="n"/>
      <c r="S231" s="10" t="n"/>
      <c r="T231" s="10" t="n"/>
      <c r="U231" s="10" t="n"/>
      <c r="V231" s="10" t="n"/>
      <c r="W231" s="10" t="n"/>
      <c r="X231" s="10" t="n"/>
      <c r="Y231" s="11" t="n"/>
      <c r="Z231" s="11" t="n"/>
      <c r="AA231" s="11" t="n"/>
      <c r="AB231" s="11" t="n"/>
      <c r="AC231" s="11" t="n"/>
      <c r="AD231" s="11" t="n"/>
      <c r="AE231" s="10" t="n"/>
      <c r="AF231" s="10" t="n"/>
      <c r="AG231" s="10" t="n"/>
      <c r="AH231" s="10" t="n"/>
      <c r="AI231" s="13" t="n"/>
      <c r="AJ231" s="13" t="n"/>
      <c r="AK231" s="13" t="n"/>
      <c r="AL231" s="13" t="n"/>
      <c r="AM231" s="13" t="n"/>
      <c r="AN231" s="13" t="n"/>
      <c r="AO231" s="13" t="n"/>
      <c r="AP231" s="14" t="n"/>
      <c r="AQ231" s="14" t="n"/>
      <c r="AR231" s="14" t="n"/>
      <c r="AS231" s="13" t="n"/>
      <c r="AT231" s="13" t="n"/>
      <c r="AU231" s="10" t="n"/>
      <c r="AV231" s="10" t="n"/>
      <c r="AW231" s="10" t="n"/>
      <c r="AX231" s="10" t="n"/>
      <c r="AY231" s="10" t="n"/>
      <c r="AZ231" s="10" t="n"/>
      <c r="BA231" s="10" t="n"/>
      <c r="BB231" s="10" t="n"/>
      <c r="BC231" s="10" t="n"/>
      <c r="BD231" s="11" t="n"/>
      <c r="BE231" s="10" t="n"/>
      <c r="BF231" s="10" t="n"/>
      <c r="BG231" s="10" t="n"/>
      <c r="BH231" s="10" t="n"/>
      <c r="BI231" s="10" t="n"/>
      <c r="BJ231" s="10" t="n"/>
      <c r="BK231" s="10" t="n"/>
      <c r="BL231" s="10" t="n"/>
      <c r="BM231" s="10" t="n"/>
    </row>
    <row r="232" ht="15.75" customHeight="1" s="218">
      <c r="A232" s="10" t="n"/>
      <c r="B232" s="10" t="n"/>
      <c r="C232" s="10" t="n"/>
      <c r="D232" s="10" t="n"/>
      <c r="E232" s="10" t="n"/>
      <c r="F232" s="10" t="n"/>
      <c r="G232" s="11" t="n"/>
      <c r="H232" s="10" t="n"/>
      <c r="I232" s="10" t="n"/>
      <c r="J232" s="10" t="n"/>
      <c r="K232" s="10" t="n"/>
      <c r="L232" s="10" t="n"/>
      <c r="M232" s="13" t="n"/>
      <c r="N232" s="13" t="n"/>
      <c r="O232" s="13" t="n"/>
      <c r="P232" s="13" t="n"/>
      <c r="Q232" s="10" t="n"/>
      <c r="R232" s="10" t="n"/>
      <c r="S232" s="10" t="n"/>
      <c r="T232" s="10" t="n"/>
      <c r="U232" s="10" t="n"/>
      <c r="V232" s="10" t="n"/>
      <c r="W232" s="10" t="n"/>
      <c r="X232" s="10" t="n"/>
      <c r="Y232" s="11" t="n"/>
      <c r="Z232" s="11" t="n"/>
      <c r="AA232" s="11" t="n"/>
      <c r="AB232" s="11" t="n"/>
      <c r="AC232" s="11" t="n"/>
      <c r="AD232" s="11" t="n"/>
      <c r="AE232" s="10" t="n"/>
      <c r="AF232" s="10" t="n"/>
      <c r="AG232" s="10" t="n"/>
      <c r="AH232" s="10" t="n"/>
      <c r="AI232" s="13" t="n"/>
      <c r="AJ232" s="13" t="n"/>
      <c r="AK232" s="13" t="n"/>
      <c r="AL232" s="13" t="n"/>
      <c r="AM232" s="13" t="n"/>
      <c r="AN232" s="13" t="n"/>
      <c r="AO232" s="13" t="n"/>
      <c r="AP232" s="14" t="n"/>
      <c r="AQ232" s="14" t="n"/>
      <c r="AR232" s="14" t="n"/>
      <c r="AS232" s="13" t="n"/>
      <c r="AT232" s="13" t="n"/>
      <c r="AU232" s="10" t="n"/>
      <c r="AV232" s="10" t="n"/>
      <c r="AW232" s="10" t="n"/>
      <c r="AX232" s="10" t="n"/>
      <c r="AY232" s="10" t="n"/>
      <c r="AZ232" s="10" t="n"/>
      <c r="BA232" s="10" t="n"/>
      <c r="BB232" s="10" t="n"/>
      <c r="BC232" s="10" t="n"/>
      <c r="BD232" s="11" t="n"/>
      <c r="BE232" s="10" t="n"/>
      <c r="BF232" s="10" t="n"/>
      <c r="BG232" s="10" t="n"/>
      <c r="BH232" s="10" t="n"/>
      <c r="BI232" s="10" t="n"/>
      <c r="BJ232" s="10" t="n"/>
      <c r="BK232" s="10" t="n"/>
      <c r="BL232" s="10" t="n"/>
      <c r="BM232" s="10" t="n"/>
    </row>
    <row r="233" ht="15.75" customHeight="1" s="218">
      <c r="A233" s="10" t="n"/>
      <c r="B233" s="10" t="n"/>
      <c r="C233" s="10" t="n"/>
      <c r="D233" s="10" t="n"/>
      <c r="E233" s="10" t="n"/>
      <c r="F233" s="10" t="n"/>
      <c r="G233" s="11" t="n"/>
      <c r="H233" s="10" t="n"/>
      <c r="I233" s="10" t="n"/>
      <c r="J233" s="10" t="n"/>
      <c r="K233" s="10" t="n"/>
      <c r="L233" s="10" t="n"/>
      <c r="M233" s="13" t="n"/>
      <c r="N233" s="13" t="n"/>
      <c r="O233" s="13" t="n"/>
      <c r="P233" s="13" t="n"/>
      <c r="Q233" s="10" t="n"/>
      <c r="R233" s="10" t="n"/>
      <c r="S233" s="10" t="n"/>
      <c r="T233" s="10" t="n"/>
      <c r="U233" s="10" t="n"/>
      <c r="V233" s="10" t="n"/>
      <c r="W233" s="10" t="n"/>
      <c r="X233" s="10" t="n"/>
      <c r="Y233" s="11" t="n"/>
      <c r="Z233" s="11" t="n"/>
      <c r="AA233" s="11" t="n"/>
      <c r="AB233" s="11" t="n"/>
      <c r="AC233" s="11" t="n"/>
      <c r="AD233" s="11" t="n"/>
      <c r="AE233" s="10" t="n"/>
      <c r="AF233" s="10" t="n"/>
      <c r="AG233" s="10" t="n"/>
      <c r="AH233" s="10" t="n"/>
      <c r="AI233" s="13" t="n"/>
      <c r="AJ233" s="13" t="n"/>
      <c r="AK233" s="13" t="n"/>
      <c r="AL233" s="13" t="n"/>
      <c r="AM233" s="13" t="n"/>
      <c r="AN233" s="13" t="n"/>
      <c r="AO233" s="13" t="n"/>
      <c r="AP233" s="14" t="n"/>
      <c r="AQ233" s="14" t="n"/>
      <c r="AR233" s="14" t="n"/>
      <c r="AS233" s="13" t="n"/>
      <c r="AT233" s="13" t="n"/>
      <c r="AU233" s="10" t="n"/>
      <c r="AV233" s="10" t="n"/>
      <c r="AW233" s="10" t="n"/>
      <c r="AX233" s="10" t="n"/>
      <c r="AY233" s="10" t="n"/>
      <c r="AZ233" s="10" t="n"/>
      <c r="BA233" s="10" t="n"/>
      <c r="BB233" s="10" t="n"/>
      <c r="BC233" s="10" t="n"/>
      <c r="BD233" s="11" t="n"/>
      <c r="BE233" s="10" t="n"/>
      <c r="BF233" s="10" t="n"/>
      <c r="BG233" s="10" t="n"/>
      <c r="BH233" s="10" t="n"/>
      <c r="BI233" s="10" t="n"/>
      <c r="BJ233" s="10" t="n"/>
      <c r="BK233" s="10" t="n"/>
      <c r="BL233" s="10" t="n"/>
      <c r="BM233" s="10" t="n"/>
    </row>
    <row r="234" ht="15.75" customHeight="1" s="218">
      <c r="A234" s="10" t="n"/>
      <c r="B234" s="10" t="n"/>
      <c r="C234" s="10" t="n"/>
      <c r="D234" s="10" t="n"/>
      <c r="E234" s="10" t="n"/>
      <c r="F234" s="10" t="n"/>
      <c r="G234" s="11" t="n"/>
      <c r="H234" s="10" t="n"/>
      <c r="I234" s="10" t="n"/>
      <c r="J234" s="10" t="n"/>
      <c r="K234" s="10" t="n"/>
      <c r="L234" s="10" t="n"/>
      <c r="M234" s="13" t="n"/>
      <c r="N234" s="13" t="n"/>
      <c r="O234" s="13" t="n"/>
      <c r="P234" s="13" t="n"/>
      <c r="Q234" s="10" t="n"/>
      <c r="R234" s="10" t="n"/>
      <c r="S234" s="10" t="n"/>
      <c r="T234" s="10" t="n"/>
      <c r="U234" s="10" t="n"/>
      <c r="V234" s="10" t="n"/>
      <c r="W234" s="10" t="n"/>
      <c r="X234" s="10" t="n"/>
      <c r="Y234" s="11" t="n"/>
      <c r="Z234" s="11" t="n"/>
      <c r="AA234" s="11" t="n"/>
      <c r="AB234" s="11" t="n"/>
      <c r="AC234" s="11" t="n"/>
      <c r="AD234" s="11" t="n"/>
      <c r="AE234" s="10" t="n"/>
      <c r="AF234" s="10" t="n"/>
      <c r="AG234" s="10" t="n"/>
      <c r="AH234" s="10" t="n"/>
      <c r="AI234" s="13" t="n"/>
      <c r="AJ234" s="13" t="n"/>
      <c r="AK234" s="13" t="n"/>
      <c r="AL234" s="13" t="n"/>
      <c r="AM234" s="13" t="n"/>
      <c r="AN234" s="13" t="n"/>
      <c r="AO234" s="13" t="n"/>
      <c r="AP234" s="14" t="n"/>
      <c r="AQ234" s="14" t="n"/>
      <c r="AR234" s="14" t="n"/>
      <c r="AS234" s="13" t="n"/>
      <c r="AT234" s="13" t="n"/>
      <c r="AU234" s="10" t="n"/>
      <c r="AV234" s="10" t="n"/>
      <c r="AW234" s="10" t="n"/>
      <c r="AX234" s="10" t="n"/>
      <c r="AY234" s="10" t="n"/>
      <c r="AZ234" s="10" t="n"/>
      <c r="BA234" s="10" t="n"/>
      <c r="BB234" s="10" t="n"/>
      <c r="BC234" s="10" t="n"/>
      <c r="BD234" s="11" t="n"/>
      <c r="BE234" s="10" t="n"/>
      <c r="BF234" s="10" t="n"/>
      <c r="BG234" s="10" t="n"/>
      <c r="BH234" s="10" t="n"/>
      <c r="BI234" s="10" t="n"/>
      <c r="BJ234" s="10" t="n"/>
      <c r="BK234" s="10" t="n"/>
      <c r="BL234" s="10" t="n"/>
      <c r="BM234" s="10" t="n"/>
    </row>
    <row r="235" ht="15.75" customHeight="1" s="218">
      <c r="A235" s="10" t="n"/>
      <c r="B235" s="10" t="n"/>
      <c r="C235" s="10" t="n"/>
      <c r="D235" s="10" t="n"/>
      <c r="E235" s="10" t="n"/>
      <c r="F235" s="10" t="n"/>
      <c r="G235" s="11" t="n"/>
      <c r="H235" s="10" t="n"/>
      <c r="I235" s="10" t="n"/>
      <c r="J235" s="10" t="n"/>
      <c r="K235" s="10" t="n"/>
      <c r="L235" s="10" t="n"/>
      <c r="M235" s="13" t="n"/>
      <c r="N235" s="13" t="n"/>
      <c r="O235" s="13" t="n"/>
      <c r="P235" s="13" t="n"/>
      <c r="Q235" s="10" t="n"/>
      <c r="R235" s="10" t="n"/>
      <c r="S235" s="10" t="n"/>
      <c r="T235" s="10" t="n"/>
      <c r="U235" s="10" t="n"/>
      <c r="V235" s="10" t="n"/>
      <c r="W235" s="10" t="n"/>
      <c r="X235" s="10" t="n"/>
      <c r="Y235" s="11" t="n"/>
      <c r="Z235" s="11" t="n"/>
      <c r="AA235" s="11" t="n"/>
      <c r="AB235" s="11" t="n"/>
      <c r="AC235" s="11" t="n"/>
      <c r="AD235" s="11" t="n"/>
      <c r="AE235" s="10" t="n"/>
      <c r="AF235" s="10" t="n"/>
      <c r="AG235" s="10" t="n"/>
      <c r="AH235" s="10" t="n"/>
      <c r="AI235" s="13" t="n"/>
      <c r="AJ235" s="13" t="n"/>
      <c r="AK235" s="13" t="n"/>
      <c r="AL235" s="13" t="n"/>
      <c r="AM235" s="13" t="n"/>
      <c r="AN235" s="13" t="n"/>
      <c r="AO235" s="13" t="n"/>
      <c r="AP235" s="14" t="n"/>
      <c r="AQ235" s="14" t="n"/>
      <c r="AR235" s="14" t="n"/>
      <c r="AS235" s="13" t="n"/>
      <c r="AT235" s="13" t="n"/>
      <c r="AU235" s="10" t="n"/>
      <c r="AV235" s="10" t="n"/>
      <c r="AW235" s="10" t="n"/>
      <c r="AX235" s="10" t="n"/>
      <c r="AY235" s="10" t="n"/>
      <c r="AZ235" s="10" t="n"/>
      <c r="BA235" s="10" t="n"/>
      <c r="BB235" s="10" t="n"/>
      <c r="BC235" s="10" t="n"/>
      <c r="BD235" s="11" t="n"/>
      <c r="BE235" s="10" t="n"/>
      <c r="BF235" s="10" t="n"/>
      <c r="BG235" s="10" t="n"/>
      <c r="BH235" s="10" t="n"/>
      <c r="BI235" s="10" t="n"/>
      <c r="BJ235" s="10" t="n"/>
      <c r="BK235" s="10" t="n"/>
      <c r="BL235" s="10" t="n"/>
      <c r="BM235" s="10" t="n"/>
    </row>
    <row r="236" ht="15.75" customHeight="1" s="218">
      <c r="A236" s="10" t="n"/>
      <c r="B236" s="10" t="n"/>
      <c r="C236" s="10" t="n"/>
      <c r="D236" s="10" t="n"/>
      <c r="E236" s="10" t="n"/>
      <c r="F236" s="10" t="n"/>
      <c r="G236" s="11" t="n"/>
      <c r="H236" s="10" t="n"/>
      <c r="I236" s="10" t="n"/>
      <c r="J236" s="10" t="n"/>
      <c r="K236" s="10" t="n"/>
      <c r="L236" s="10" t="n"/>
      <c r="M236" s="13" t="n"/>
      <c r="N236" s="13" t="n"/>
      <c r="O236" s="13" t="n"/>
      <c r="P236" s="13" t="n"/>
      <c r="Q236" s="10" t="n"/>
      <c r="R236" s="10" t="n"/>
      <c r="S236" s="10" t="n"/>
      <c r="T236" s="10" t="n"/>
      <c r="U236" s="10" t="n"/>
      <c r="V236" s="10" t="n"/>
      <c r="W236" s="10" t="n"/>
      <c r="X236" s="10" t="n"/>
      <c r="Y236" s="11" t="n"/>
      <c r="Z236" s="11" t="n"/>
      <c r="AA236" s="11" t="n"/>
      <c r="AB236" s="11" t="n"/>
      <c r="AC236" s="11" t="n"/>
      <c r="AD236" s="11" t="n"/>
      <c r="AE236" s="10" t="n"/>
      <c r="AF236" s="10" t="n"/>
      <c r="AG236" s="10" t="n"/>
      <c r="AH236" s="10" t="n"/>
      <c r="AI236" s="13" t="n"/>
      <c r="AJ236" s="13" t="n"/>
      <c r="AK236" s="13" t="n"/>
      <c r="AL236" s="13" t="n"/>
      <c r="AM236" s="13" t="n"/>
      <c r="AN236" s="13" t="n"/>
      <c r="AO236" s="13" t="n"/>
      <c r="AP236" s="14" t="n"/>
      <c r="AQ236" s="14" t="n"/>
      <c r="AR236" s="14" t="n"/>
      <c r="AS236" s="13" t="n"/>
      <c r="AT236" s="13" t="n"/>
      <c r="AU236" s="10" t="n"/>
      <c r="AV236" s="10" t="n"/>
      <c r="AW236" s="10" t="n"/>
      <c r="AX236" s="10" t="n"/>
      <c r="AY236" s="10" t="n"/>
      <c r="AZ236" s="10" t="n"/>
      <c r="BA236" s="10" t="n"/>
      <c r="BB236" s="10" t="n"/>
      <c r="BC236" s="10" t="n"/>
      <c r="BD236" s="11" t="n"/>
      <c r="BE236" s="10" t="n"/>
      <c r="BF236" s="10" t="n"/>
      <c r="BG236" s="10" t="n"/>
      <c r="BH236" s="10" t="n"/>
      <c r="BI236" s="10" t="n"/>
      <c r="BJ236" s="10" t="n"/>
      <c r="BK236" s="10" t="n"/>
      <c r="BL236" s="10" t="n"/>
      <c r="BM236" s="10" t="n"/>
    </row>
    <row r="237" ht="15.75" customHeight="1" s="218">
      <c r="A237" s="10" t="n"/>
      <c r="B237" s="10" t="n"/>
      <c r="C237" s="10" t="n"/>
      <c r="D237" s="10" t="n"/>
      <c r="E237" s="10" t="n"/>
      <c r="F237" s="10" t="n"/>
      <c r="G237" s="11" t="n"/>
      <c r="H237" s="10" t="n"/>
      <c r="I237" s="10" t="n"/>
      <c r="J237" s="10" t="n"/>
      <c r="K237" s="10" t="n"/>
      <c r="L237" s="10" t="n"/>
      <c r="M237" s="13" t="n"/>
      <c r="N237" s="13" t="n"/>
      <c r="O237" s="13" t="n"/>
      <c r="P237" s="13" t="n"/>
      <c r="Q237" s="10" t="n"/>
      <c r="R237" s="10" t="n"/>
      <c r="S237" s="10" t="n"/>
      <c r="T237" s="10" t="n"/>
      <c r="U237" s="10" t="n"/>
      <c r="V237" s="10" t="n"/>
      <c r="W237" s="10" t="n"/>
      <c r="X237" s="10" t="n"/>
      <c r="Y237" s="11" t="n"/>
      <c r="Z237" s="11" t="n"/>
      <c r="AA237" s="11" t="n"/>
      <c r="AB237" s="11" t="n"/>
      <c r="AC237" s="11" t="n"/>
      <c r="AD237" s="11" t="n"/>
      <c r="AE237" s="10" t="n"/>
      <c r="AF237" s="10" t="n"/>
      <c r="AG237" s="10" t="n"/>
      <c r="AH237" s="10" t="n"/>
      <c r="AI237" s="13" t="n"/>
      <c r="AJ237" s="13" t="n"/>
      <c r="AK237" s="13" t="n"/>
      <c r="AL237" s="13" t="n"/>
      <c r="AM237" s="13" t="n"/>
      <c r="AN237" s="13" t="n"/>
      <c r="AO237" s="13" t="n"/>
      <c r="AP237" s="14" t="n"/>
      <c r="AQ237" s="14" t="n"/>
      <c r="AR237" s="14" t="n"/>
      <c r="AS237" s="13" t="n"/>
      <c r="AT237" s="13" t="n"/>
      <c r="AU237" s="10" t="n"/>
      <c r="AV237" s="10" t="n"/>
      <c r="AW237" s="10" t="n"/>
      <c r="AX237" s="10" t="n"/>
      <c r="AY237" s="10" t="n"/>
      <c r="AZ237" s="10" t="n"/>
      <c r="BA237" s="10" t="n"/>
      <c r="BB237" s="10" t="n"/>
      <c r="BC237" s="10" t="n"/>
      <c r="BD237" s="11" t="n"/>
      <c r="BE237" s="10" t="n"/>
      <c r="BF237" s="10" t="n"/>
      <c r="BG237" s="10" t="n"/>
      <c r="BH237" s="10" t="n"/>
      <c r="BI237" s="10" t="n"/>
      <c r="BJ237" s="10" t="n"/>
      <c r="BK237" s="10" t="n"/>
      <c r="BL237" s="10" t="n"/>
      <c r="BM237" s="10" t="n"/>
    </row>
    <row r="238" ht="15.75" customHeight="1" s="218">
      <c r="A238" s="10" t="n"/>
      <c r="B238" s="10" t="n"/>
      <c r="C238" s="10" t="n"/>
      <c r="D238" s="10" t="n"/>
      <c r="E238" s="10" t="n"/>
      <c r="F238" s="10" t="n"/>
      <c r="G238" s="11" t="n"/>
      <c r="H238" s="10" t="n"/>
      <c r="I238" s="10" t="n"/>
      <c r="J238" s="10" t="n"/>
      <c r="K238" s="10" t="n"/>
      <c r="L238" s="10" t="n"/>
      <c r="M238" s="13" t="n"/>
      <c r="N238" s="13" t="n"/>
      <c r="O238" s="13" t="n"/>
      <c r="P238" s="13" t="n"/>
      <c r="Q238" s="10" t="n"/>
      <c r="R238" s="10" t="n"/>
      <c r="S238" s="10" t="n"/>
      <c r="T238" s="10" t="n"/>
      <c r="U238" s="10" t="n"/>
      <c r="V238" s="10" t="n"/>
      <c r="W238" s="10" t="n"/>
      <c r="X238" s="10" t="n"/>
      <c r="Y238" s="11" t="n"/>
      <c r="Z238" s="11" t="n"/>
      <c r="AA238" s="11" t="n"/>
      <c r="AB238" s="11" t="n"/>
      <c r="AC238" s="11" t="n"/>
      <c r="AD238" s="11" t="n"/>
      <c r="AE238" s="10" t="n"/>
      <c r="AF238" s="10" t="n"/>
      <c r="AG238" s="10" t="n"/>
      <c r="AH238" s="10" t="n"/>
      <c r="AI238" s="13" t="n"/>
      <c r="AJ238" s="13" t="n"/>
      <c r="AK238" s="13" t="n"/>
      <c r="AL238" s="13" t="n"/>
      <c r="AM238" s="13" t="n"/>
      <c r="AN238" s="13" t="n"/>
      <c r="AO238" s="13" t="n"/>
      <c r="AP238" s="14" t="n"/>
      <c r="AQ238" s="14" t="n"/>
      <c r="AR238" s="14" t="n"/>
      <c r="AS238" s="13" t="n"/>
      <c r="AT238" s="13" t="n"/>
      <c r="AU238" s="10" t="n"/>
      <c r="AV238" s="10" t="n"/>
      <c r="AW238" s="10" t="n"/>
      <c r="AX238" s="10" t="n"/>
      <c r="AY238" s="10" t="n"/>
      <c r="AZ238" s="10" t="n"/>
      <c r="BA238" s="10" t="n"/>
      <c r="BB238" s="10" t="n"/>
      <c r="BC238" s="10" t="n"/>
      <c r="BD238" s="11" t="n"/>
      <c r="BE238" s="10" t="n"/>
      <c r="BF238" s="10" t="n"/>
      <c r="BG238" s="10" t="n"/>
      <c r="BH238" s="10" t="n"/>
      <c r="BI238" s="10" t="n"/>
      <c r="BJ238" s="10" t="n"/>
      <c r="BK238" s="10" t="n"/>
      <c r="BL238" s="10" t="n"/>
      <c r="BM238" s="10" t="n"/>
    </row>
    <row r="239" ht="15.75" customHeight="1" s="218">
      <c r="A239" s="10" t="n"/>
      <c r="B239" s="10" t="n"/>
      <c r="C239" s="10" t="n"/>
      <c r="D239" s="10" t="n"/>
      <c r="E239" s="10" t="n"/>
      <c r="F239" s="10" t="n"/>
      <c r="G239" s="11" t="n"/>
      <c r="H239" s="10" t="n"/>
      <c r="I239" s="10" t="n"/>
      <c r="J239" s="10" t="n"/>
      <c r="K239" s="10" t="n"/>
      <c r="L239" s="10" t="n"/>
      <c r="M239" s="13" t="n"/>
      <c r="N239" s="13" t="n"/>
      <c r="O239" s="13" t="n"/>
      <c r="P239" s="13" t="n"/>
      <c r="Q239" s="10" t="n"/>
      <c r="R239" s="10" t="n"/>
      <c r="S239" s="10" t="n"/>
      <c r="T239" s="10" t="n"/>
      <c r="U239" s="10" t="n"/>
      <c r="V239" s="10" t="n"/>
      <c r="W239" s="10" t="n"/>
      <c r="X239" s="10" t="n"/>
      <c r="Y239" s="11" t="n"/>
      <c r="Z239" s="11" t="n"/>
      <c r="AA239" s="11" t="n"/>
      <c r="AB239" s="11" t="n"/>
      <c r="AC239" s="11" t="n"/>
      <c r="AD239" s="11" t="n"/>
      <c r="AE239" s="10" t="n"/>
      <c r="AF239" s="10" t="n"/>
      <c r="AG239" s="10" t="n"/>
      <c r="AH239" s="10" t="n"/>
      <c r="AI239" s="13" t="n"/>
      <c r="AJ239" s="13" t="n"/>
      <c r="AK239" s="13" t="n"/>
      <c r="AL239" s="13" t="n"/>
      <c r="AM239" s="13" t="n"/>
      <c r="AN239" s="13" t="n"/>
      <c r="AO239" s="13" t="n"/>
      <c r="AP239" s="14" t="n"/>
      <c r="AQ239" s="14" t="n"/>
      <c r="AR239" s="14" t="n"/>
      <c r="AS239" s="13" t="n"/>
      <c r="AT239" s="13" t="n"/>
      <c r="AU239" s="10" t="n"/>
      <c r="AV239" s="10" t="n"/>
      <c r="AW239" s="10" t="n"/>
      <c r="AX239" s="10" t="n"/>
      <c r="AY239" s="10" t="n"/>
      <c r="AZ239" s="10" t="n"/>
      <c r="BA239" s="10" t="n"/>
      <c r="BB239" s="10" t="n"/>
      <c r="BC239" s="10" t="n"/>
      <c r="BD239" s="11" t="n"/>
      <c r="BE239" s="10" t="n"/>
      <c r="BF239" s="10" t="n"/>
      <c r="BG239" s="10" t="n"/>
      <c r="BH239" s="10" t="n"/>
      <c r="BI239" s="10" t="n"/>
      <c r="BJ239" s="10" t="n"/>
      <c r="BK239" s="10" t="n"/>
      <c r="BL239" s="10" t="n"/>
      <c r="BM239" s="10" t="n"/>
    </row>
    <row r="240" ht="15.75" customHeight="1" s="218">
      <c r="A240" s="10" t="n"/>
      <c r="B240" s="10" t="n"/>
      <c r="C240" s="10" t="n"/>
      <c r="D240" s="10" t="n"/>
      <c r="E240" s="10" t="n"/>
      <c r="F240" s="10" t="n"/>
      <c r="G240" s="11" t="n"/>
      <c r="H240" s="10" t="n"/>
      <c r="I240" s="10" t="n"/>
      <c r="J240" s="10" t="n"/>
      <c r="K240" s="10" t="n"/>
      <c r="L240" s="10" t="n"/>
      <c r="M240" s="13" t="n"/>
      <c r="N240" s="13" t="n"/>
      <c r="O240" s="13" t="n"/>
      <c r="P240" s="13" t="n"/>
      <c r="Q240" s="10" t="n"/>
      <c r="R240" s="10" t="n"/>
      <c r="S240" s="10" t="n"/>
      <c r="T240" s="10" t="n"/>
      <c r="U240" s="10" t="n"/>
      <c r="V240" s="10" t="n"/>
      <c r="W240" s="10" t="n"/>
      <c r="X240" s="10" t="n"/>
      <c r="Y240" s="11" t="n"/>
      <c r="Z240" s="11" t="n"/>
      <c r="AA240" s="11" t="n"/>
      <c r="AB240" s="11" t="n"/>
      <c r="AC240" s="11" t="n"/>
      <c r="AD240" s="11" t="n"/>
      <c r="AE240" s="10" t="n"/>
      <c r="AF240" s="10" t="n"/>
      <c r="AG240" s="10" t="n"/>
      <c r="AH240" s="10" t="n"/>
      <c r="AI240" s="13" t="n"/>
      <c r="AJ240" s="13" t="n"/>
      <c r="AK240" s="13" t="n"/>
      <c r="AL240" s="13" t="n"/>
      <c r="AM240" s="13" t="n"/>
      <c r="AN240" s="13" t="n"/>
      <c r="AO240" s="13" t="n"/>
      <c r="AP240" s="14" t="n"/>
      <c r="AQ240" s="14" t="n"/>
      <c r="AR240" s="14" t="n"/>
      <c r="AS240" s="13" t="n"/>
      <c r="AT240" s="13" t="n"/>
      <c r="AU240" s="10" t="n"/>
      <c r="AV240" s="10" t="n"/>
      <c r="AW240" s="10" t="n"/>
      <c r="AX240" s="10" t="n"/>
      <c r="AY240" s="10" t="n"/>
      <c r="AZ240" s="10" t="n"/>
      <c r="BA240" s="10" t="n"/>
      <c r="BB240" s="10" t="n"/>
      <c r="BC240" s="10" t="n"/>
      <c r="BD240" s="11" t="n"/>
      <c r="BE240" s="10" t="n"/>
      <c r="BF240" s="10" t="n"/>
      <c r="BG240" s="10" t="n"/>
      <c r="BH240" s="10" t="n"/>
      <c r="BI240" s="10" t="n"/>
      <c r="BJ240" s="10" t="n"/>
      <c r="BK240" s="10" t="n"/>
      <c r="BL240" s="10" t="n"/>
      <c r="BM240" s="10" t="n"/>
    </row>
    <row r="241" ht="15.75" customHeight="1" s="218">
      <c r="A241" s="10" t="n"/>
      <c r="B241" s="10" t="n"/>
      <c r="C241" s="10" t="n"/>
      <c r="D241" s="10" t="n"/>
      <c r="E241" s="10" t="n"/>
      <c r="F241" s="10" t="n"/>
      <c r="G241" s="11" t="n"/>
      <c r="H241" s="10" t="n"/>
      <c r="I241" s="10" t="n"/>
      <c r="J241" s="10" t="n"/>
      <c r="K241" s="10" t="n"/>
      <c r="L241" s="10" t="n"/>
      <c r="M241" s="13" t="n"/>
      <c r="N241" s="13" t="n"/>
      <c r="O241" s="13" t="n"/>
      <c r="P241" s="13" t="n"/>
      <c r="Q241" s="10" t="n"/>
      <c r="R241" s="10" t="n"/>
      <c r="S241" s="10" t="n"/>
      <c r="T241" s="10" t="n"/>
      <c r="U241" s="10" t="n"/>
      <c r="V241" s="10" t="n"/>
      <c r="W241" s="10" t="n"/>
      <c r="X241" s="10" t="n"/>
      <c r="Y241" s="11" t="n"/>
      <c r="Z241" s="11" t="n"/>
      <c r="AA241" s="11" t="n"/>
      <c r="AB241" s="11" t="n"/>
      <c r="AC241" s="11" t="n"/>
      <c r="AD241" s="11" t="n"/>
      <c r="AE241" s="10" t="n"/>
      <c r="AF241" s="10" t="n"/>
      <c r="AG241" s="10" t="n"/>
      <c r="AH241" s="10" t="n"/>
      <c r="AI241" s="13" t="n"/>
      <c r="AJ241" s="13" t="n"/>
      <c r="AK241" s="13" t="n"/>
      <c r="AL241" s="13" t="n"/>
      <c r="AM241" s="13" t="n"/>
      <c r="AN241" s="13" t="n"/>
      <c r="AO241" s="13" t="n"/>
      <c r="AP241" s="14" t="n"/>
      <c r="AQ241" s="14" t="n"/>
      <c r="AR241" s="14" t="n"/>
      <c r="AS241" s="13" t="n"/>
      <c r="AT241" s="13" t="n"/>
      <c r="AU241" s="10" t="n"/>
      <c r="AV241" s="10" t="n"/>
      <c r="AW241" s="10" t="n"/>
      <c r="AX241" s="10" t="n"/>
      <c r="AY241" s="10" t="n"/>
      <c r="AZ241" s="10" t="n"/>
      <c r="BA241" s="10" t="n"/>
      <c r="BB241" s="10" t="n"/>
      <c r="BC241" s="10" t="n"/>
      <c r="BD241" s="11" t="n"/>
      <c r="BE241" s="10" t="n"/>
      <c r="BF241" s="10" t="n"/>
      <c r="BG241" s="10" t="n"/>
      <c r="BH241" s="10" t="n"/>
      <c r="BI241" s="10" t="n"/>
      <c r="BJ241" s="10" t="n"/>
      <c r="BK241" s="10" t="n"/>
      <c r="BL241" s="10" t="n"/>
      <c r="BM241" s="10" t="n"/>
    </row>
    <row r="242" ht="15.75" customHeight="1" s="218">
      <c r="A242" s="10" t="n"/>
      <c r="B242" s="10" t="n"/>
      <c r="C242" s="10" t="n"/>
      <c r="D242" s="10" t="n"/>
      <c r="E242" s="10" t="n"/>
      <c r="F242" s="10" t="n"/>
      <c r="G242" s="11" t="n"/>
      <c r="H242" s="10" t="n"/>
      <c r="I242" s="10" t="n"/>
      <c r="J242" s="10" t="n"/>
      <c r="K242" s="10" t="n"/>
      <c r="L242" s="10" t="n"/>
      <c r="M242" s="13" t="n"/>
      <c r="N242" s="13" t="n"/>
      <c r="O242" s="13" t="n"/>
      <c r="P242" s="13" t="n"/>
      <c r="Q242" s="10" t="n"/>
      <c r="R242" s="10" t="n"/>
      <c r="S242" s="10" t="n"/>
      <c r="T242" s="10" t="n"/>
      <c r="U242" s="10" t="n"/>
      <c r="V242" s="10" t="n"/>
      <c r="W242" s="10" t="n"/>
      <c r="X242" s="10" t="n"/>
      <c r="Y242" s="11" t="n"/>
      <c r="Z242" s="11" t="n"/>
      <c r="AA242" s="11" t="n"/>
      <c r="AB242" s="11" t="n"/>
      <c r="AC242" s="11" t="n"/>
      <c r="AD242" s="11" t="n"/>
      <c r="AE242" s="10" t="n"/>
      <c r="AF242" s="10" t="n"/>
      <c r="AG242" s="10" t="n"/>
      <c r="AH242" s="10" t="n"/>
      <c r="AI242" s="13" t="n"/>
      <c r="AJ242" s="13" t="n"/>
      <c r="AK242" s="13" t="n"/>
      <c r="AL242" s="13" t="n"/>
      <c r="AM242" s="13" t="n"/>
      <c r="AN242" s="13" t="n"/>
      <c r="AO242" s="13" t="n"/>
      <c r="AP242" s="14" t="n"/>
      <c r="AQ242" s="14" t="n"/>
      <c r="AR242" s="14" t="n"/>
      <c r="AS242" s="13" t="n"/>
      <c r="AT242" s="13" t="n"/>
      <c r="AU242" s="10" t="n"/>
      <c r="AV242" s="10" t="n"/>
      <c r="AW242" s="10" t="n"/>
      <c r="AX242" s="10" t="n"/>
      <c r="AY242" s="10" t="n"/>
      <c r="AZ242" s="10" t="n"/>
      <c r="BA242" s="10" t="n"/>
      <c r="BB242" s="10" t="n"/>
      <c r="BC242" s="10" t="n"/>
      <c r="BD242" s="11" t="n"/>
      <c r="BE242" s="10" t="n"/>
      <c r="BF242" s="10" t="n"/>
      <c r="BG242" s="10" t="n"/>
      <c r="BH242" s="10" t="n"/>
      <c r="BI242" s="10" t="n"/>
      <c r="BJ242" s="10" t="n"/>
      <c r="BK242" s="10" t="n"/>
      <c r="BL242" s="10" t="n"/>
      <c r="BM242" s="10" t="n"/>
    </row>
    <row r="243" ht="15.75" customHeight="1" s="218">
      <c r="A243" s="10" t="n"/>
      <c r="B243" s="10" t="n"/>
      <c r="C243" s="10" t="n"/>
      <c r="D243" s="10" t="n"/>
      <c r="E243" s="10" t="n"/>
      <c r="F243" s="10" t="n"/>
      <c r="G243" s="11" t="n"/>
      <c r="H243" s="10" t="n"/>
      <c r="I243" s="10" t="n"/>
      <c r="J243" s="10" t="n"/>
      <c r="K243" s="10" t="n"/>
      <c r="L243" s="10" t="n"/>
      <c r="M243" s="13" t="n"/>
      <c r="N243" s="13" t="n"/>
      <c r="O243" s="13" t="n"/>
      <c r="P243" s="13" t="n"/>
      <c r="Q243" s="10" t="n"/>
      <c r="R243" s="10" t="n"/>
      <c r="S243" s="10" t="n"/>
      <c r="T243" s="10" t="n"/>
      <c r="U243" s="10" t="n"/>
      <c r="V243" s="10" t="n"/>
      <c r="W243" s="10" t="n"/>
      <c r="X243" s="10" t="n"/>
      <c r="Y243" s="11" t="n"/>
      <c r="Z243" s="11" t="n"/>
      <c r="AA243" s="11" t="n"/>
      <c r="AB243" s="11" t="n"/>
      <c r="AC243" s="11" t="n"/>
      <c r="AD243" s="11" t="n"/>
      <c r="AE243" s="10" t="n"/>
      <c r="AF243" s="10" t="n"/>
      <c r="AG243" s="10" t="n"/>
      <c r="AH243" s="10" t="n"/>
      <c r="AI243" s="13" t="n"/>
      <c r="AJ243" s="13" t="n"/>
      <c r="AK243" s="13" t="n"/>
      <c r="AL243" s="13" t="n"/>
      <c r="AM243" s="13" t="n"/>
      <c r="AN243" s="13" t="n"/>
      <c r="AO243" s="13" t="n"/>
      <c r="AP243" s="14" t="n"/>
      <c r="AQ243" s="14" t="n"/>
      <c r="AR243" s="14" t="n"/>
      <c r="AS243" s="13" t="n"/>
      <c r="AT243" s="13" t="n"/>
      <c r="AU243" s="10" t="n"/>
      <c r="AV243" s="10" t="n"/>
      <c r="AW243" s="10" t="n"/>
      <c r="AX243" s="10" t="n"/>
      <c r="AY243" s="10" t="n"/>
      <c r="AZ243" s="10" t="n"/>
      <c r="BA243" s="10" t="n"/>
      <c r="BB243" s="10" t="n"/>
      <c r="BC243" s="10" t="n"/>
      <c r="BD243" s="11" t="n"/>
      <c r="BE243" s="10" t="n"/>
      <c r="BF243" s="10" t="n"/>
      <c r="BG243" s="10" t="n"/>
      <c r="BH243" s="10" t="n"/>
      <c r="BI243" s="10" t="n"/>
      <c r="BJ243" s="10" t="n"/>
      <c r="BK243" s="10" t="n"/>
      <c r="BL243" s="10" t="n"/>
      <c r="BM243" s="10" t="n"/>
    </row>
    <row r="244" ht="15.75" customHeight="1" s="218">
      <c r="A244" s="10" t="n"/>
      <c r="B244" s="10" t="n"/>
      <c r="C244" s="10" t="n"/>
      <c r="D244" s="10" t="n"/>
      <c r="E244" s="10" t="n"/>
      <c r="F244" s="10" t="n"/>
      <c r="G244" s="11" t="n"/>
      <c r="H244" s="10" t="n"/>
      <c r="I244" s="10" t="n"/>
      <c r="J244" s="10" t="n"/>
      <c r="K244" s="10" t="n"/>
      <c r="L244" s="10" t="n"/>
      <c r="M244" s="13" t="n"/>
      <c r="N244" s="13" t="n"/>
      <c r="O244" s="13" t="n"/>
      <c r="P244" s="13" t="n"/>
      <c r="Q244" s="10" t="n"/>
      <c r="R244" s="10" t="n"/>
      <c r="S244" s="10" t="n"/>
      <c r="T244" s="10" t="n"/>
      <c r="U244" s="10" t="n"/>
      <c r="V244" s="10" t="n"/>
      <c r="W244" s="10" t="n"/>
      <c r="X244" s="10" t="n"/>
      <c r="Y244" s="11" t="n"/>
      <c r="Z244" s="11" t="n"/>
      <c r="AA244" s="11" t="n"/>
      <c r="AB244" s="11" t="n"/>
      <c r="AC244" s="11" t="n"/>
      <c r="AD244" s="11" t="n"/>
      <c r="AE244" s="10" t="n"/>
      <c r="AF244" s="10" t="n"/>
      <c r="AG244" s="10" t="n"/>
      <c r="AH244" s="10" t="n"/>
      <c r="AI244" s="13" t="n"/>
      <c r="AJ244" s="13" t="n"/>
      <c r="AK244" s="13" t="n"/>
      <c r="AL244" s="13" t="n"/>
      <c r="AM244" s="13" t="n"/>
      <c r="AN244" s="13" t="n"/>
      <c r="AO244" s="13" t="n"/>
      <c r="AP244" s="14" t="n"/>
      <c r="AQ244" s="14" t="n"/>
      <c r="AR244" s="14" t="n"/>
      <c r="AS244" s="13" t="n"/>
      <c r="AT244" s="13" t="n"/>
      <c r="AU244" s="10" t="n"/>
      <c r="AV244" s="10" t="n"/>
      <c r="AW244" s="10" t="n"/>
      <c r="AX244" s="10" t="n"/>
      <c r="AY244" s="10" t="n"/>
      <c r="AZ244" s="10" t="n"/>
      <c r="BA244" s="10" t="n"/>
      <c r="BB244" s="10" t="n"/>
      <c r="BC244" s="10" t="n"/>
      <c r="BD244" s="11" t="n"/>
      <c r="BE244" s="10" t="n"/>
      <c r="BF244" s="10" t="n"/>
      <c r="BG244" s="10" t="n"/>
      <c r="BH244" s="10" t="n"/>
      <c r="BI244" s="10" t="n"/>
      <c r="BJ244" s="10" t="n"/>
      <c r="BK244" s="10" t="n"/>
      <c r="BL244" s="10" t="n"/>
      <c r="BM244" s="10" t="n"/>
    </row>
    <row r="245" ht="15.75" customHeight="1" s="218">
      <c r="A245" s="10" t="n"/>
      <c r="B245" s="10" t="n"/>
      <c r="C245" s="10" t="n"/>
      <c r="D245" s="10" t="n"/>
      <c r="E245" s="10" t="n"/>
      <c r="F245" s="10" t="n"/>
      <c r="G245" s="11" t="n"/>
      <c r="H245" s="10" t="n"/>
      <c r="I245" s="10" t="n"/>
      <c r="J245" s="10" t="n"/>
      <c r="K245" s="10" t="n"/>
      <c r="L245" s="10" t="n"/>
      <c r="M245" s="13" t="n"/>
      <c r="N245" s="13" t="n"/>
      <c r="O245" s="13" t="n"/>
      <c r="P245" s="13" t="n"/>
      <c r="Q245" s="10" t="n"/>
      <c r="R245" s="10" t="n"/>
      <c r="S245" s="10" t="n"/>
      <c r="T245" s="10" t="n"/>
      <c r="U245" s="10" t="n"/>
      <c r="V245" s="10" t="n"/>
      <c r="W245" s="10" t="n"/>
      <c r="X245" s="10" t="n"/>
      <c r="Y245" s="11" t="n"/>
      <c r="Z245" s="11" t="n"/>
      <c r="AA245" s="11" t="n"/>
      <c r="AB245" s="11" t="n"/>
      <c r="AC245" s="11" t="n"/>
      <c r="AD245" s="11" t="n"/>
      <c r="AE245" s="10" t="n"/>
      <c r="AF245" s="10" t="n"/>
      <c r="AG245" s="10" t="n"/>
      <c r="AH245" s="10" t="n"/>
      <c r="AI245" s="13" t="n"/>
      <c r="AJ245" s="13" t="n"/>
      <c r="AK245" s="13" t="n"/>
      <c r="AL245" s="13" t="n"/>
      <c r="AM245" s="13" t="n"/>
      <c r="AN245" s="13" t="n"/>
      <c r="AO245" s="13" t="n"/>
      <c r="AP245" s="14" t="n"/>
      <c r="AQ245" s="14" t="n"/>
      <c r="AR245" s="14" t="n"/>
      <c r="AS245" s="13" t="n"/>
      <c r="AT245" s="13" t="n"/>
      <c r="AU245" s="10" t="n"/>
      <c r="AV245" s="10" t="n"/>
      <c r="AW245" s="10" t="n"/>
      <c r="AX245" s="10" t="n"/>
      <c r="AY245" s="10" t="n"/>
      <c r="AZ245" s="10" t="n"/>
      <c r="BA245" s="10" t="n"/>
      <c r="BB245" s="10" t="n"/>
      <c r="BC245" s="10" t="n"/>
      <c r="BD245" s="11" t="n"/>
      <c r="BE245" s="10" t="n"/>
      <c r="BF245" s="10" t="n"/>
      <c r="BG245" s="10" t="n"/>
      <c r="BH245" s="10" t="n"/>
      <c r="BI245" s="10" t="n"/>
      <c r="BJ245" s="10" t="n"/>
      <c r="BK245" s="10" t="n"/>
      <c r="BL245" s="10" t="n"/>
      <c r="BM245" s="10" t="n"/>
    </row>
    <row r="246" ht="15.75" customHeight="1" s="218">
      <c r="A246" s="10" t="n"/>
      <c r="B246" s="10" t="n"/>
      <c r="C246" s="10" t="n"/>
      <c r="D246" s="10" t="n"/>
      <c r="E246" s="10" t="n"/>
      <c r="F246" s="10" t="n"/>
      <c r="G246" s="11" t="n"/>
      <c r="H246" s="10" t="n"/>
      <c r="I246" s="10" t="n"/>
      <c r="J246" s="10" t="n"/>
      <c r="K246" s="10" t="n"/>
      <c r="L246" s="10" t="n"/>
      <c r="M246" s="13" t="n"/>
      <c r="N246" s="13" t="n"/>
      <c r="O246" s="13" t="n"/>
      <c r="P246" s="13" t="n"/>
      <c r="Q246" s="10" t="n"/>
      <c r="R246" s="10" t="n"/>
      <c r="S246" s="10" t="n"/>
      <c r="T246" s="10" t="n"/>
      <c r="U246" s="10" t="n"/>
      <c r="V246" s="10" t="n"/>
      <c r="W246" s="10" t="n"/>
      <c r="X246" s="10" t="n"/>
      <c r="Y246" s="11" t="n"/>
      <c r="Z246" s="11" t="n"/>
      <c r="AA246" s="11" t="n"/>
      <c r="AB246" s="11" t="n"/>
      <c r="AC246" s="11" t="n"/>
      <c r="AD246" s="11" t="n"/>
      <c r="AE246" s="10" t="n"/>
      <c r="AF246" s="10" t="n"/>
      <c r="AG246" s="10" t="n"/>
      <c r="AH246" s="10" t="n"/>
      <c r="AI246" s="13" t="n"/>
      <c r="AJ246" s="13" t="n"/>
      <c r="AK246" s="13" t="n"/>
      <c r="AL246" s="13" t="n"/>
      <c r="AM246" s="13" t="n"/>
      <c r="AN246" s="13" t="n"/>
      <c r="AO246" s="13" t="n"/>
      <c r="AP246" s="14" t="n"/>
      <c r="AQ246" s="14" t="n"/>
      <c r="AR246" s="14" t="n"/>
      <c r="AS246" s="13" t="n"/>
      <c r="AT246" s="13" t="n"/>
      <c r="AU246" s="10" t="n"/>
      <c r="AV246" s="10" t="n"/>
      <c r="AW246" s="10" t="n"/>
      <c r="AX246" s="10" t="n"/>
      <c r="AY246" s="10" t="n"/>
      <c r="AZ246" s="10" t="n"/>
      <c r="BA246" s="10" t="n"/>
      <c r="BB246" s="10" t="n"/>
      <c r="BC246" s="10" t="n"/>
      <c r="BD246" s="11" t="n"/>
      <c r="BE246" s="10" t="n"/>
      <c r="BF246" s="10" t="n"/>
      <c r="BG246" s="10" t="n"/>
      <c r="BH246" s="10" t="n"/>
      <c r="BI246" s="10" t="n"/>
      <c r="BJ246" s="10" t="n"/>
      <c r="BK246" s="10" t="n"/>
      <c r="BL246" s="10" t="n"/>
      <c r="BM246" s="10" t="n"/>
    </row>
    <row r="247" ht="15.75" customHeight="1" s="218">
      <c r="A247" s="10" t="n"/>
      <c r="B247" s="10" t="n"/>
      <c r="C247" s="10" t="n"/>
      <c r="D247" s="10" t="n"/>
      <c r="E247" s="10" t="n"/>
      <c r="F247" s="10" t="n"/>
      <c r="G247" s="11" t="n"/>
      <c r="H247" s="10" t="n"/>
      <c r="I247" s="10" t="n"/>
      <c r="J247" s="10" t="n"/>
      <c r="K247" s="10" t="n"/>
      <c r="L247" s="10" t="n"/>
      <c r="M247" s="13" t="n"/>
      <c r="N247" s="13" t="n"/>
      <c r="O247" s="13" t="n"/>
      <c r="P247" s="13" t="n"/>
      <c r="Q247" s="10" t="n"/>
      <c r="R247" s="10" t="n"/>
      <c r="S247" s="10" t="n"/>
      <c r="T247" s="10" t="n"/>
      <c r="U247" s="10" t="n"/>
      <c r="V247" s="10" t="n"/>
      <c r="W247" s="10" t="n"/>
      <c r="X247" s="10" t="n"/>
      <c r="Y247" s="11" t="n"/>
      <c r="Z247" s="11" t="n"/>
      <c r="AA247" s="11" t="n"/>
      <c r="AB247" s="11" t="n"/>
      <c r="AC247" s="11" t="n"/>
      <c r="AD247" s="11" t="n"/>
      <c r="AE247" s="10" t="n"/>
      <c r="AF247" s="10" t="n"/>
      <c r="AG247" s="10" t="n"/>
      <c r="AH247" s="10" t="n"/>
      <c r="AI247" s="13" t="n"/>
      <c r="AJ247" s="13" t="n"/>
      <c r="AK247" s="13" t="n"/>
      <c r="AL247" s="13" t="n"/>
      <c r="AM247" s="13" t="n"/>
      <c r="AN247" s="13" t="n"/>
      <c r="AO247" s="13" t="n"/>
      <c r="AP247" s="14" t="n"/>
      <c r="AQ247" s="14" t="n"/>
      <c r="AR247" s="14" t="n"/>
      <c r="AS247" s="13" t="n"/>
      <c r="AT247" s="13" t="n"/>
      <c r="AU247" s="10" t="n"/>
      <c r="AV247" s="10" t="n"/>
      <c r="AW247" s="10" t="n"/>
      <c r="AX247" s="10" t="n"/>
      <c r="AY247" s="10" t="n"/>
      <c r="AZ247" s="10" t="n"/>
      <c r="BA247" s="10" t="n"/>
      <c r="BB247" s="10" t="n"/>
      <c r="BC247" s="10" t="n"/>
      <c r="BD247" s="11" t="n"/>
      <c r="BE247" s="10" t="n"/>
      <c r="BF247" s="10" t="n"/>
      <c r="BG247" s="10" t="n"/>
      <c r="BH247" s="10" t="n"/>
      <c r="BI247" s="10" t="n"/>
      <c r="BJ247" s="10" t="n"/>
      <c r="BK247" s="10" t="n"/>
      <c r="BL247" s="10" t="n"/>
      <c r="BM247" s="10" t="n"/>
    </row>
    <row r="248" ht="15.75" customHeight="1" s="218">
      <c r="A248" s="10" t="n"/>
      <c r="B248" s="10" t="n"/>
      <c r="C248" s="10" t="n"/>
      <c r="D248" s="10" t="n"/>
      <c r="E248" s="10" t="n"/>
      <c r="F248" s="10" t="n"/>
      <c r="G248" s="11" t="n"/>
      <c r="H248" s="10" t="n"/>
      <c r="I248" s="10" t="n"/>
      <c r="J248" s="10" t="n"/>
      <c r="K248" s="10" t="n"/>
      <c r="L248" s="10" t="n"/>
      <c r="M248" s="13" t="n"/>
      <c r="N248" s="13" t="n"/>
      <c r="O248" s="13" t="n"/>
      <c r="P248" s="13" t="n"/>
      <c r="Q248" s="10" t="n"/>
      <c r="R248" s="10" t="n"/>
      <c r="S248" s="10" t="n"/>
      <c r="T248" s="10" t="n"/>
      <c r="U248" s="10" t="n"/>
      <c r="V248" s="10" t="n"/>
      <c r="W248" s="10" t="n"/>
      <c r="X248" s="10" t="n"/>
      <c r="Y248" s="11" t="n"/>
      <c r="Z248" s="11" t="n"/>
      <c r="AA248" s="11" t="n"/>
      <c r="AB248" s="11" t="n"/>
      <c r="AC248" s="11" t="n"/>
      <c r="AD248" s="11" t="n"/>
      <c r="AE248" s="10" t="n"/>
      <c r="AF248" s="10" t="n"/>
      <c r="AG248" s="10" t="n"/>
      <c r="AH248" s="10" t="n"/>
      <c r="AI248" s="13" t="n"/>
      <c r="AJ248" s="13" t="n"/>
      <c r="AK248" s="13" t="n"/>
      <c r="AL248" s="13" t="n"/>
      <c r="AM248" s="13" t="n"/>
      <c r="AN248" s="13" t="n"/>
      <c r="AO248" s="13" t="n"/>
      <c r="AP248" s="14" t="n"/>
      <c r="AQ248" s="14" t="n"/>
      <c r="AR248" s="14" t="n"/>
      <c r="AS248" s="13" t="n"/>
      <c r="AT248" s="13" t="n"/>
      <c r="AU248" s="10" t="n"/>
      <c r="AV248" s="10" t="n"/>
      <c r="AW248" s="10" t="n"/>
      <c r="AX248" s="10" t="n"/>
      <c r="AY248" s="10" t="n"/>
      <c r="AZ248" s="10" t="n"/>
      <c r="BA248" s="10" t="n"/>
      <c r="BB248" s="10" t="n"/>
      <c r="BC248" s="10" t="n"/>
      <c r="BD248" s="11" t="n"/>
      <c r="BE248" s="10" t="n"/>
      <c r="BF248" s="10" t="n"/>
      <c r="BG248" s="10" t="n"/>
      <c r="BH248" s="10" t="n"/>
      <c r="BI248" s="10" t="n"/>
      <c r="BJ248" s="10" t="n"/>
      <c r="BK248" s="10" t="n"/>
      <c r="BL248" s="10" t="n"/>
      <c r="BM248" s="10" t="n"/>
    </row>
    <row r="249" ht="15.75" customHeight="1" s="218">
      <c r="A249" s="10" t="n"/>
      <c r="B249" s="10" t="n"/>
      <c r="C249" s="10" t="n"/>
      <c r="D249" s="10" t="n"/>
      <c r="E249" s="10" t="n"/>
      <c r="F249" s="10" t="n"/>
      <c r="G249" s="11" t="n"/>
      <c r="H249" s="10" t="n"/>
      <c r="I249" s="10" t="n"/>
      <c r="J249" s="10" t="n"/>
      <c r="K249" s="10" t="n"/>
      <c r="L249" s="10" t="n"/>
      <c r="M249" s="13" t="n"/>
      <c r="N249" s="13" t="n"/>
      <c r="O249" s="13" t="n"/>
      <c r="P249" s="13" t="n"/>
      <c r="Q249" s="10" t="n"/>
      <c r="R249" s="10" t="n"/>
      <c r="S249" s="10" t="n"/>
      <c r="T249" s="10" t="n"/>
      <c r="U249" s="10" t="n"/>
      <c r="V249" s="10" t="n"/>
      <c r="W249" s="10" t="n"/>
      <c r="X249" s="10" t="n"/>
      <c r="Y249" s="11" t="n"/>
      <c r="Z249" s="11" t="n"/>
      <c r="AA249" s="11" t="n"/>
      <c r="AB249" s="11" t="n"/>
      <c r="AC249" s="11" t="n"/>
      <c r="AD249" s="11" t="n"/>
      <c r="AE249" s="10" t="n"/>
      <c r="AF249" s="10" t="n"/>
      <c r="AG249" s="10" t="n"/>
      <c r="AH249" s="10" t="n"/>
      <c r="AI249" s="13" t="n"/>
      <c r="AJ249" s="13" t="n"/>
      <c r="AK249" s="13" t="n"/>
      <c r="AL249" s="13" t="n"/>
      <c r="AM249" s="13" t="n"/>
      <c r="AN249" s="13" t="n"/>
      <c r="AO249" s="13" t="n"/>
      <c r="AP249" s="14" t="n"/>
      <c r="AQ249" s="14" t="n"/>
      <c r="AR249" s="14" t="n"/>
      <c r="AS249" s="13" t="n"/>
      <c r="AT249" s="13" t="n"/>
      <c r="AU249" s="10" t="n"/>
      <c r="AV249" s="10" t="n"/>
      <c r="AW249" s="10" t="n"/>
      <c r="AX249" s="10" t="n"/>
      <c r="AY249" s="10" t="n"/>
      <c r="AZ249" s="10" t="n"/>
      <c r="BA249" s="10" t="n"/>
      <c r="BB249" s="10" t="n"/>
      <c r="BC249" s="10" t="n"/>
      <c r="BD249" s="11" t="n"/>
      <c r="BE249" s="10" t="n"/>
      <c r="BF249" s="10" t="n"/>
      <c r="BG249" s="10" t="n"/>
      <c r="BH249" s="10" t="n"/>
      <c r="BI249" s="10" t="n"/>
      <c r="BJ249" s="10" t="n"/>
      <c r="BK249" s="10" t="n"/>
      <c r="BL249" s="10" t="n"/>
      <c r="BM249" s="10" t="n"/>
    </row>
    <row r="250" ht="15.75" customHeight="1" s="218">
      <c r="A250" s="10" t="n"/>
      <c r="B250" s="10" t="n"/>
      <c r="C250" s="10" t="n"/>
      <c r="D250" s="10" t="n"/>
      <c r="E250" s="10" t="n"/>
      <c r="F250" s="10" t="n"/>
      <c r="G250" s="11" t="n"/>
      <c r="H250" s="10" t="n"/>
      <c r="I250" s="10" t="n"/>
      <c r="J250" s="10" t="n"/>
      <c r="K250" s="10" t="n"/>
      <c r="L250" s="10" t="n"/>
      <c r="M250" s="13" t="n"/>
      <c r="N250" s="13" t="n"/>
      <c r="O250" s="13" t="n"/>
      <c r="P250" s="13" t="n"/>
      <c r="Q250" s="10" t="n"/>
      <c r="R250" s="10" t="n"/>
      <c r="S250" s="10" t="n"/>
      <c r="T250" s="10" t="n"/>
      <c r="U250" s="10" t="n"/>
      <c r="V250" s="10" t="n"/>
      <c r="W250" s="10" t="n"/>
      <c r="X250" s="10" t="n"/>
      <c r="Y250" s="11" t="n"/>
      <c r="Z250" s="11" t="n"/>
      <c r="AA250" s="11" t="n"/>
      <c r="AB250" s="11" t="n"/>
      <c r="AC250" s="11" t="n"/>
      <c r="AD250" s="11" t="n"/>
      <c r="AE250" s="10" t="n"/>
      <c r="AF250" s="10" t="n"/>
      <c r="AG250" s="10" t="n"/>
      <c r="AH250" s="10" t="n"/>
      <c r="AI250" s="13" t="n"/>
      <c r="AJ250" s="13" t="n"/>
      <c r="AK250" s="13" t="n"/>
      <c r="AL250" s="13" t="n"/>
      <c r="AM250" s="13" t="n"/>
      <c r="AN250" s="13" t="n"/>
      <c r="AO250" s="13" t="n"/>
      <c r="AP250" s="14" t="n"/>
      <c r="AQ250" s="14" t="n"/>
      <c r="AR250" s="14" t="n"/>
      <c r="AS250" s="13" t="n"/>
      <c r="AT250" s="13" t="n"/>
      <c r="AU250" s="10" t="n"/>
      <c r="AV250" s="10" t="n"/>
      <c r="AW250" s="10" t="n"/>
      <c r="AX250" s="10" t="n"/>
      <c r="AY250" s="10" t="n"/>
      <c r="AZ250" s="10" t="n"/>
      <c r="BA250" s="10" t="n"/>
      <c r="BB250" s="10" t="n"/>
      <c r="BC250" s="10" t="n"/>
      <c r="BD250" s="11" t="n"/>
      <c r="BE250" s="10" t="n"/>
      <c r="BF250" s="10" t="n"/>
      <c r="BG250" s="10" t="n"/>
      <c r="BH250" s="10" t="n"/>
      <c r="BI250" s="10" t="n"/>
      <c r="BJ250" s="10" t="n"/>
      <c r="BK250" s="10" t="n"/>
      <c r="BL250" s="10" t="n"/>
      <c r="BM250" s="10" t="n"/>
    </row>
    <row r="251" ht="15.75" customHeight="1" s="218">
      <c r="A251" s="10" t="n"/>
      <c r="B251" s="10" t="n"/>
      <c r="C251" s="10" t="n"/>
      <c r="D251" s="10" t="n"/>
      <c r="E251" s="10" t="n"/>
      <c r="F251" s="10" t="n"/>
      <c r="G251" s="11" t="n"/>
      <c r="H251" s="10" t="n"/>
      <c r="I251" s="10" t="n"/>
      <c r="J251" s="10" t="n"/>
      <c r="K251" s="10" t="n"/>
      <c r="L251" s="10" t="n"/>
      <c r="M251" s="13" t="n"/>
      <c r="N251" s="13" t="n"/>
      <c r="O251" s="13" t="n"/>
      <c r="P251" s="13" t="n"/>
      <c r="Q251" s="10" t="n"/>
      <c r="R251" s="10" t="n"/>
      <c r="S251" s="10" t="n"/>
      <c r="T251" s="10" t="n"/>
      <c r="U251" s="10" t="n"/>
      <c r="V251" s="10" t="n"/>
      <c r="W251" s="10" t="n"/>
      <c r="X251" s="10" t="n"/>
      <c r="Y251" s="11" t="n"/>
      <c r="Z251" s="11" t="n"/>
      <c r="AA251" s="11" t="n"/>
      <c r="AB251" s="11" t="n"/>
      <c r="AC251" s="11" t="n"/>
      <c r="AD251" s="11" t="n"/>
      <c r="AE251" s="10" t="n"/>
      <c r="AF251" s="10" t="n"/>
      <c r="AG251" s="10" t="n"/>
      <c r="AH251" s="10" t="n"/>
      <c r="AI251" s="13" t="n"/>
      <c r="AJ251" s="13" t="n"/>
      <c r="AK251" s="13" t="n"/>
      <c r="AL251" s="13" t="n"/>
      <c r="AM251" s="13" t="n"/>
      <c r="AN251" s="13" t="n"/>
      <c r="AO251" s="13" t="n"/>
      <c r="AP251" s="14" t="n"/>
      <c r="AQ251" s="14" t="n"/>
      <c r="AR251" s="14" t="n"/>
      <c r="AS251" s="13" t="n"/>
      <c r="AT251" s="13" t="n"/>
      <c r="AU251" s="10" t="n"/>
      <c r="AV251" s="10" t="n"/>
      <c r="AW251" s="10" t="n"/>
      <c r="AX251" s="10" t="n"/>
      <c r="AY251" s="10" t="n"/>
      <c r="AZ251" s="10" t="n"/>
      <c r="BA251" s="10" t="n"/>
      <c r="BB251" s="10" t="n"/>
      <c r="BC251" s="10" t="n"/>
      <c r="BD251" s="11" t="n"/>
      <c r="BE251" s="10" t="n"/>
      <c r="BF251" s="10" t="n"/>
      <c r="BG251" s="10" t="n"/>
      <c r="BH251" s="10" t="n"/>
      <c r="BI251" s="10" t="n"/>
      <c r="BJ251" s="10" t="n"/>
      <c r="BK251" s="10" t="n"/>
      <c r="BL251" s="10" t="n"/>
      <c r="BM251" s="10" t="n"/>
    </row>
    <row r="252" ht="15.75" customHeight="1" s="218">
      <c r="A252" s="10" t="n"/>
      <c r="B252" s="10" t="n"/>
      <c r="C252" s="10" t="n"/>
      <c r="D252" s="10" t="n"/>
      <c r="E252" s="10" t="n"/>
      <c r="F252" s="10" t="n"/>
      <c r="G252" s="11" t="n"/>
      <c r="H252" s="10" t="n"/>
      <c r="I252" s="10" t="n"/>
      <c r="J252" s="10" t="n"/>
      <c r="K252" s="10" t="n"/>
      <c r="L252" s="10" t="n"/>
      <c r="M252" s="13" t="n"/>
      <c r="N252" s="13" t="n"/>
      <c r="O252" s="13" t="n"/>
      <c r="P252" s="13" t="n"/>
      <c r="Q252" s="10" t="n"/>
      <c r="R252" s="10" t="n"/>
      <c r="S252" s="10" t="n"/>
      <c r="T252" s="10" t="n"/>
      <c r="U252" s="10" t="n"/>
      <c r="V252" s="10" t="n"/>
      <c r="W252" s="10" t="n"/>
      <c r="X252" s="10" t="n"/>
      <c r="Y252" s="11" t="n"/>
      <c r="Z252" s="11" t="n"/>
      <c r="AA252" s="11" t="n"/>
      <c r="AB252" s="11" t="n"/>
      <c r="AC252" s="11" t="n"/>
      <c r="AD252" s="11" t="n"/>
      <c r="AE252" s="10" t="n"/>
      <c r="AF252" s="10" t="n"/>
      <c r="AG252" s="10" t="n"/>
      <c r="AH252" s="10" t="n"/>
      <c r="AI252" s="13" t="n"/>
      <c r="AJ252" s="13" t="n"/>
      <c r="AK252" s="13" t="n"/>
      <c r="AL252" s="13" t="n"/>
      <c r="AM252" s="13" t="n"/>
      <c r="AN252" s="13" t="n"/>
      <c r="AO252" s="13" t="n"/>
      <c r="AP252" s="14" t="n"/>
      <c r="AQ252" s="14" t="n"/>
      <c r="AR252" s="14" t="n"/>
      <c r="AS252" s="13" t="n"/>
      <c r="AT252" s="13" t="n"/>
      <c r="AU252" s="10" t="n"/>
      <c r="AV252" s="10" t="n"/>
      <c r="AW252" s="10" t="n"/>
      <c r="AX252" s="10" t="n"/>
      <c r="AY252" s="10" t="n"/>
      <c r="AZ252" s="10" t="n"/>
      <c r="BA252" s="10" t="n"/>
      <c r="BB252" s="10" t="n"/>
      <c r="BC252" s="10" t="n"/>
      <c r="BD252" s="11" t="n"/>
      <c r="BE252" s="10" t="n"/>
      <c r="BF252" s="10" t="n"/>
      <c r="BG252" s="10" t="n"/>
      <c r="BH252" s="10" t="n"/>
      <c r="BI252" s="10" t="n"/>
      <c r="BJ252" s="10" t="n"/>
      <c r="BK252" s="10" t="n"/>
      <c r="BL252" s="10" t="n"/>
      <c r="BM252" s="10" t="n"/>
    </row>
    <row r="253" ht="15.75" customHeight="1" s="218">
      <c r="A253" s="10" t="n"/>
      <c r="B253" s="10" t="n"/>
      <c r="C253" s="10" t="n"/>
      <c r="D253" s="10" t="n"/>
      <c r="E253" s="10" t="n"/>
      <c r="F253" s="10" t="n"/>
      <c r="G253" s="11" t="n"/>
      <c r="H253" s="10" t="n"/>
      <c r="I253" s="10" t="n"/>
      <c r="J253" s="10" t="n"/>
      <c r="K253" s="10" t="n"/>
      <c r="L253" s="10" t="n"/>
      <c r="M253" s="13" t="n"/>
      <c r="N253" s="13" t="n"/>
      <c r="O253" s="13" t="n"/>
      <c r="P253" s="13" t="n"/>
      <c r="Q253" s="10" t="n"/>
      <c r="R253" s="10" t="n"/>
      <c r="S253" s="10" t="n"/>
      <c r="T253" s="10" t="n"/>
      <c r="U253" s="10" t="n"/>
      <c r="V253" s="10" t="n"/>
      <c r="W253" s="10" t="n"/>
      <c r="X253" s="10" t="n"/>
      <c r="Y253" s="11" t="n"/>
      <c r="Z253" s="11" t="n"/>
      <c r="AA253" s="11" t="n"/>
      <c r="AB253" s="11" t="n"/>
      <c r="AC253" s="11" t="n"/>
      <c r="AD253" s="11" t="n"/>
      <c r="AE253" s="10" t="n"/>
      <c r="AF253" s="10" t="n"/>
      <c r="AG253" s="10" t="n"/>
      <c r="AH253" s="10" t="n"/>
      <c r="AI253" s="13" t="n"/>
      <c r="AJ253" s="13" t="n"/>
      <c r="AK253" s="13" t="n"/>
      <c r="AL253" s="13" t="n"/>
      <c r="AM253" s="13" t="n"/>
      <c r="AN253" s="13" t="n"/>
      <c r="AO253" s="13" t="n"/>
      <c r="AP253" s="14" t="n"/>
      <c r="AQ253" s="14" t="n"/>
      <c r="AR253" s="14" t="n"/>
      <c r="AS253" s="13" t="n"/>
      <c r="AT253" s="13" t="n"/>
      <c r="AU253" s="10" t="n"/>
      <c r="AV253" s="10" t="n"/>
      <c r="AW253" s="10" t="n"/>
      <c r="AX253" s="10" t="n"/>
      <c r="AY253" s="10" t="n"/>
      <c r="AZ253" s="10" t="n"/>
      <c r="BA253" s="10" t="n"/>
      <c r="BB253" s="10" t="n"/>
      <c r="BC253" s="10" t="n"/>
      <c r="BD253" s="11" t="n"/>
      <c r="BE253" s="10" t="n"/>
      <c r="BF253" s="10" t="n"/>
      <c r="BG253" s="10" t="n"/>
      <c r="BH253" s="10" t="n"/>
      <c r="BI253" s="10" t="n"/>
      <c r="BJ253" s="10" t="n"/>
      <c r="BK253" s="10" t="n"/>
      <c r="BL253" s="10" t="n"/>
      <c r="BM253" s="10" t="n"/>
    </row>
    <row r="254" ht="15.75" customHeight="1" s="218">
      <c r="A254" s="10" t="n"/>
      <c r="B254" s="10" t="n"/>
      <c r="C254" s="10" t="n"/>
      <c r="D254" s="10" t="n"/>
      <c r="E254" s="10" t="n"/>
      <c r="F254" s="10" t="n"/>
      <c r="G254" s="11" t="n"/>
      <c r="H254" s="10" t="n"/>
      <c r="I254" s="10" t="n"/>
      <c r="J254" s="10" t="n"/>
      <c r="K254" s="10" t="n"/>
      <c r="L254" s="10" t="n"/>
      <c r="M254" s="13" t="n"/>
      <c r="N254" s="13" t="n"/>
      <c r="O254" s="13" t="n"/>
      <c r="P254" s="13" t="n"/>
      <c r="Q254" s="10" t="n"/>
      <c r="R254" s="10" t="n"/>
      <c r="S254" s="10" t="n"/>
      <c r="T254" s="10" t="n"/>
      <c r="U254" s="10" t="n"/>
      <c r="V254" s="10" t="n"/>
      <c r="W254" s="10" t="n"/>
      <c r="X254" s="10" t="n"/>
      <c r="Y254" s="11" t="n"/>
      <c r="Z254" s="11" t="n"/>
      <c r="AA254" s="11" t="n"/>
      <c r="AB254" s="11" t="n"/>
      <c r="AC254" s="11" t="n"/>
      <c r="AD254" s="11" t="n"/>
      <c r="AE254" s="10" t="n"/>
      <c r="AF254" s="10" t="n"/>
      <c r="AG254" s="10" t="n"/>
      <c r="AH254" s="10" t="n"/>
      <c r="AI254" s="13" t="n"/>
      <c r="AJ254" s="13" t="n"/>
      <c r="AK254" s="13" t="n"/>
      <c r="AL254" s="13" t="n"/>
      <c r="AM254" s="13" t="n"/>
      <c r="AN254" s="13" t="n"/>
      <c r="AO254" s="13" t="n"/>
      <c r="AP254" s="14" t="n"/>
      <c r="AQ254" s="14" t="n"/>
      <c r="AR254" s="14" t="n"/>
      <c r="AS254" s="13" t="n"/>
      <c r="AT254" s="13" t="n"/>
      <c r="AU254" s="10" t="n"/>
      <c r="AV254" s="10" t="n"/>
      <c r="AW254" s="10" t="n"/>
      <c r="AX254" s="10" t="n"/>
      <c r="AY254" s="10" t="n"/>
      <c r="AZ254" s="10" t="n"/>
      <c r="BA254" s="10" t="n"/>
      <c r="BB254" s="10" t="n"/>
      <c r="BC254" s="10" t="n"/>
      <c r="BD254" s="11" t="n"/>
      <c r="BE254" s="10" t="n"/>
      <c r="BF254" s="10" t="n"/>
      <c r="BG254" s="10" t="n"/>
      <c r="BH254" s="10" t="n"/>
      <c r="BI254" s="10" t="n"/>
      <c r="BJ254" s="10" t="n"/>
      <c r="BK254" s="10" t="n"/>
      <c r="BL254" s="10" t="n"/>
      <c r="BM254" s="10" t="n"/>
    </row>
    <row r="255" ht="15.75" customHeight="1" s="218">
      <c r="A255" s="10" t="n"/>
      <c r="B255" s="10" t="n"/>
      <c r="C255" s="10" t="n"/>
      <c r="D255" s="10" t="n"/>
      <c r="E255" s="10" t="n"/>
      <c r="F255" s="10" t="n"/>
      <c r="G255" s="11" t="n"/>
      <c r="H255" s="10" t="n"/>
      <c r="I255" s="10" t="n"/>
      <c r="J255" s="10" t="n"/>
      <c r="K255" s="10" t="n"/>
      <c r="L255" s="10" t="n"/>
      <c r="M255" s="13" t="n"/>
      <c r="N255" s="13" t="n"/>
      <c r="O255" s="13" t="n"/>
      <c r="P255" s="13" t="n"/>
      <c r="Q255" s="10" t="n"/>
      <c r="R255" s="10" t="n"/>
      <c r="S255" s="10" t="n"/>
      <c r="T255" s="10" t="n"/>
      <c r="U255" s="10" t="n"/>
      <c r="V255" s="10" t="n"/>
      <c r="W255" s="10" t="n"/>
      <c r="X255" s="10" t="n"/>
      <c r="Y255" s="11" t="n"/>
      <c r="Z255" s="11" t="n"/>
      <c r="AA255" s="11" t="n"/>
      <c r="AB255" s="11" t="n"/>
      <c r="AC255" s="11" t="n"/>
      <c r="AD255" s="11" t="n"/>
      <c r="AE255" s="10" t="n"/>
      <c r="AF255" s="10" t="n"/>
      <c r="AG255" s="10" t="n"/>
      <c r="AH255" s="10" t="n"/>
      <c r="AI255" s="13" t="n"/>
      <c r="AJ255" s="13" t="n"/>
      <c r="AK255" s="13" t="n"/>
      <c r="AL255" s="13" t="n"/>
      <c r="AM255" s="13" t="n"/>
      <c r="AN255" s="13" t="n"/>
      <c r="AO255" s="13" t="n"/>
      <c r="AP255" s="14" t="n"/>
      <c r="AQ255" s="14" t="n"/>
      <c r="AR255" s="14" t="n"/>
      <c r="AS255" s="13" t="n"/>
      <c r="AT255" s="13" t="n"/>
      <c r="AU255" s="10" t="n"/>
      <c r="AV255" s="10" t="n"/>
      <c r="AW255" s="10" t="n"/>
      <c r="AX255" s="10" t="n"/>
      <c r="AY255" s="10" t="n"/>
      <c r="AZ255" s="10" t="n"/>
      <c r="BA255" s="10" t="n"/>
      <c r="BB255" s="10" t="n"/>
      <c r="BC255" s="10" t="n"/>
      <c r="BD255" s="11" t="n"/>
      <c r="BE255" s="10" t="n"/>
      <c r="BF255" s="10" t="n"/>
      <c r="BG255" s="10" t="n"/>
      <c r="BH255" s="10" t="n"/>
      <c r="BI255" s="10" t="n"/>
      <c r="BJ255" s="10" t="n"/>
      <c r="BK255" s="10" t="n"/>
      <c r="BL255" s="10" t="n"/>
      <c r="BM255" s="10" t="n"/>
    </row>
    <row r="256" ht="15.75" customHeight="1" s="218">
      <c r="A256" s="10" t="n"/>
      <c r="B256" s="10" t="n"/>
      <c r="C256" s="10" t="n"/>
      <c r="D256" s="10" t="n"/>
      <c r="E256" s="10" t="n"/>
      <c r="F256" s="10" t="n"/>
      <c r="G256" s="11" t="n"/>
      <c r="H256" s="10" t="n"/>
      <c r="I256" s="10" t="n"/>
      <c r="J256" s="10" t="n"/>
      <c r="K256" s="10" t="n"/>
      <c r="L256" s="10" t="n"/>
      <c r="M256" s="13" t="n"/>
      <c r="N256" s="13" t="n"/>
      <c r="O256" s="13" t="n"/>
      <c r="P256" s="13" t="n"/>
      <c r="Q256" s="10" t="n"/>
      <c r="R256" s="10" t="n"/>
      <c r="S256" s="10" t="n"/>
      <c r="T256" s="10" t="n"/>
      <c r="U256" s="10" t="n"/>
      <c r="V256" s="10" t="n"/>
      <c r="W256" s="10" t="n"/>
      <c r="X256" s="10" t="n"/>
      <c r="Y256" s="11" t="n"/>
      <c r="Z256" s="11" t="n"/>
      <c r="AA256" s="11" t="n"/>
      <c r="AB256" s="11" t="n"/>
      <c r="AC256" s="11" t="n"/>
      <c r="AD256" s="11" t="n"/>
      <c r="AE256" s="10" t="n"/>
      <c r="AF256" s="10" t="n"/>
      <c r="AG256" s="10" t="n"/>
      <c r="AH256" s="10" t="n"/>
      <c r="AI256" s="13" t="n"/>
      <c r="AJ256" s="13" t="n"/>
      <c r="AK256" s="13" t="n"/>
      <c r="AL256" s="13" t="n"/>
      <c r="AM256" s="13" t="n"/>
      <c r="AN256" s="13" t="n"/>
      <c r="AO256" s="13" t="n"/>
      <c r="AP256" s="14" t="n"/>
      <c r="AQ256" s="14" t="n"/>
      <c r="AR256" s="14" t="n"/>
      <c r="AS256" s="13" t="n"/>
      <c r="AT256" s="13" t="n"/>
      <c r="AU256" s="10" t="n"/>
      <c r="AV256" s="10" t="n"/>
      <c r="AW256" s="10" t="n"/>
      <c r="AX256" s="10" t="n"/>
      <c r="AY256" s="10" t="n"/>
      <c r="AZ256" s="10" t="n"/>
      <c r="BA256" s="10" t="n"/>
      <c r="BB256" s="10" t="n"/>
      <c r="BC256" s="10" t="n"/>
      <c r="BD256" s="11" t="n"/>
      <c r="BE256" s="10" t="n"/>
      <c r="BF256" s="10" t="n"/>
      <c r="BG256" s="10" t="n"/>
      <c r="BH256" s="10" t="n"/>
      <c r="BI256" s="10" t="n"/>
      <c r="BJ256" s="10" t="n"/>
      <c r="BK256" s="10" t="n"/>
      <c r="BL256" s="10" t="n"/>
      <c r="BM256" s="10" t="n"/>
    </row>
    <row r="257" ht="15.75" customHeight="1" s="218">
      <c r="A257" s="10" t="n"/>
      <c r="B257" s="10" t="n"/>
      <c r="C257" s="10" t="n"/>
      <c r="D257" s="10" t="n"/>
      <c r="E257" s="10" t="n"/>
      <c r="F257" s="10" t="n"/>
      <c r="G257" s="11" t="n"/>
      <c r="H257" s="10" t="n"/>
      <c r="I257" s="10" t="n"/>
      <c r="J257" s="10" t="n"/>
      <c r="K257" s="10" t="n"/>
      <c r="L257" s="10" t="n"/>
      <c r="M257" s="13" t="n"/>
      <c r="N257" s="13" t="n"/>
      <c r="O257" s="13" t="n"/>
      <c r="P257" s="13" t="n"/>
      <c r="Q257" s="10" t="n"/>
      <c r="R257" s="10" t="n"/>
      <c r="S257" s="10" t="n"/>
      <c r="T257" s="10" t="n"/>
      <c r="U257" s="10" t="n"/>
      <c r="V257" s="10" t="n"/>
      <c r="W257" s="10" t="n"/>
      <c r="X257" s="10" t="n"/>
      <c r="Y257" s="11" t="n"/>
      <c r="Z257" s="11" t="n"/>
      <c r="AA257" s="11" t="n"/>
      <c r="AB257" s="11" t="n"/>
      <c r="AC257" s="11" t="n"/>
      <c r="AD257" s="11" t="n"/>
      <c r="AE257" s="10" t="n"/>
      <c r="AF257" s="10" t="n"/>
      <c r="AG257" s="10" t="n"/>
      <c r="AH257" s="10" t="n"/>
      <c r="AI257" s="13" t="n"/>
      <c r="AJ257" s="13" t="n"/>
      <c r="AK257" s="13" t="n"/>
      <c r="AL257" s="13" t="n"/>
      <c r="AM257" s="13" t="n"/>
      <c r="AN257" s="13" t="n"/>
      <c r="AO257" s="13" t="n"/>
      <c r="AP257" s="14" t="n"/>
      <c r="AQ257" s="14" t="n"/>
      <c r="AR257" s="14" t="n"/>
      <c r="AS257" s="13" t="n"/>
      <c r="AT257" s="13" t="n"/>
      <c r="AU257" s="10" t="n"/>
      <c r="AV257" s="10" t="n"/>
      <c r="AW257" s="10" t="n"/>
      <c r="AX257" s="10" t="n"/>
      <c r="AY257" s="10" t="n"/>
      <c r="AZ257" s="10" t="n"/>
      <c r="BA257" s="10" t="n"/>
      <c r="BB257" s="10" t="n"/>
      <c r="BC257" s="10" t="n"/>
      <c r="BD257" s="11" t="n"/>
      <c r="BE257" s="10" t="n"/>
      <c r="BF257" s="10" t="n"/>
      <c r="BG257" s="10" t="n"/>
      <c r="BH257" s="10" t="n"/>
      <c r="BI257" s="10" t="n"/>
      <c r="BJ257" s="10" t="n"/>
      <c r="BK257" s="10" t="n"/>
      <c r="BL257" s="10" t="n"/>
      <c r="BM257" s="10" t="n"/>
    </row>
    <row r="258" ht="15.75" customHeight="1" s="218">
      <c r="A258" s="10" t="n"/>
      <c r="B258" s="10" t="n"/>
      <c r="C258" s="10" t="n"/>
      <c r="D258" s="10" t="n"/>
      <c r="E258" s="10" t="n"/>
      <c r="F258" s="10" t="n"/>
      <c r="G258" s="11" t="n"/>
      <c r="H258" s="10" t="n"/>
      <c r="I258" s="10" t="n"/>
      <c r="J258" s="10" t="n"/>
      <c r="K258" s="10" t="n"/>
      <c r="L258" s="10" t="n"/>
      <c r="M258" s="13" t="n"/>
      <c r="N258" s="13" t="n"/>
      <c r="O258" s="13" t="n"/>
      <c r="P258" s="13" t="n"/>
      <c r="Q258" s="10" t="n"/>
      <c r="R258" s="10" t="n"/>
      <c r="S258" s="10" t="n"/>
      <c r="T258" s="10" t="n"/>
      <c r="U258" s="10" t="n"/>
      <c r="V258" s="10" t="n"/>
      <c r="W258" s="10" t="n"/>
      <c r="X258" s="10" t="n"/>
      <c r="Y258" s="11" t="n"/>
      <c r="Z258" s="11" t="n"/>
      <c r="AA258" s="11" t="n"/>
      <c r="AB258" s="11" t="n"/>
      <c r="AC258" s="11" t="n"/>
      <c r="AD258" s="11" t="n"/>
      <c r="AE258" s="10" t="n"/>
      <c r="AF258" s="10" t="n"/>
      <c r="AG258" s="10" t="n"/>
      <c r="AH258" s="10" t="n"/>
      <c r="AI258" s="13" t="n"/>
      <c r="AJ258" s="13" t="n"/>
      <c r="AK258" s="13" t="n"/>
      <c r="AL258" s="13" t="n"/>
      <c r="AM258" s="13" t="n"/>
      <c r="AN258" s="13" t="n"/>
      <c r="AO258" s="13" t="n"/>
      <c r="AP258" s="14" t="n"/>
      <c r="AQ258" s="14" t="n"/>
      <c r="AR258" s="14" t="n"/>
      <c r="AS258" s="13" t="n"/>
      <c r="AT258" s="13" t="n"/>
      <c r="AU258" s="10" t="n"/>
      <c r="AV258" s="10" t="n"/>
      <c r="AW258" s="10" t="n"/>
      <c r="AX258" s="10" t="n"/>
      <c r="AY258" s="10" t="n"/>
      <c r="AZ258" s="10" t="n"/>
      <c r="BA258" s="10" t="n"/>
      <c r="BB258" s="10" t="n"/>
      <c r="BC258" s="10" t="n"/>
      <c r="BD258" s="11" t="n"/>
      <c r="BE258" s="10" t="n"/>
      <c r="BF258" s="10" t="n"/>
      <c r="BG258" s="10" t="n"/>
      <c r="BH258" s="10" t="n"/>
      <c r="BI258" s="10" t="n"/>
      <c r="BJ258" s="10" t="n"/>
      <c r="BK258" s="10" t="n"/>
      <c r="BL258" s="10" t="n"/>
      <c r="BM258" s="10" t="n"/>
    </row>
    <row r="259" ht="15.75" customHeight="1" s="218">
      <c r="A259" s="10" t="n"/>
      <c r="B259" s="10" t="n"/>
      <c r="C259" s="10" t="n"/>
      <c r="D259" s="10" t="n"/>
      <c r="E259" s="10" t="n"/>
      <c r="F259" s="10" t="n"/>
      <c r="G259" s="11" t="n"/>
      <c r="H259" s="10" t="n"/>
      <c r="I259" s="10" t="n"/>
      <c r="J259" s="10" t="n"/>
      <c r="K259" s="10" t="n"/>
      <c r="L259" s="10" t="n"/>
      <c r="M259" s="13" t="n"/>
      <c r="N259" s="13" t="n"/>
      <c r="O259" s="13" t="n"/>
      <c r="P259" s="13" t="n"/>
      <c r="Q259" s="10" t="n"/>
      <c r="R259" s="10" t="n"/>
      <c r="S259" s="10" t="n"/>
      <c r="T259" s="10" t="n"/>
      <c r="U259" s="10" t="n"/>
      <c r="V259" s="10" t="n"/>
      <c r="W259" s="10" t="n"/>
      <c r="X259" s="10" t="n"/>
      <c r="Y259" s="11" t="n"/>
      <c r="Z259" s="11" t="n"/>
      <c r="AA259" s="11" t="n"/>
      <c r="AB259" s="11" t="n"/>
      <c r="AC259" s="11" t="n"/>
      <c r="AD259" s="11" t="n"/>
      <c r="AE259" s="10" t="n"/>
      <c r="AF259" s="10" t="n"/>
      <c r="AG259" s="10" t="n"/>
      <c r="AH259" s="10" t="n"/>
      <c r="AI259" s="13" t="n"/>
      <c r="AJ259" s="13" t="n"/>
      <c r="AK259" s="13" t="n"/>
      <c r="AL259" s="13" t="n"/>
      <c r="AM259" s="13" t="n"/>
      <c r="AN259" s="13" t="n"/>
      <c r="AO259" s="13" t="n"/>
      <c r="AP259" s="14" t="n"/>
      <c r="AQ259" s="14" t="n"/>
      <c r="AR259" s="14" t="n"/>
      <c r="AS259" s="13" t="n"/>
      <c r="AT259" s="13" t="n"/>
      <c r="AU259" s="10" t="n"/>
      <c r="AV259" s="10" t="n"/>
      <c r="AW259" s="10" t="n"/>
      <c r="AX259" s="10" t="n"/>
      <c r="AY259" s="10" t="n"/>
      <c r="AZ259" s="10" t="n"/>
      <c r="BA259" s="10" t="n"/>
      <c r="BB259" s="10" t="n"/>
      <c r="BC259" s="10" t="n"/>
      <c r="BD259" s="11" t="n"/>
      <c r="BE259" s="10" t="n"/>
      <c r="BF259" s="10" t="n"/>
      <c r="BG259" s="10" t="n"/>
      <c r="BH259" s="10" t="n"/>
      <c r="BI259" s="10" t="n"/>
      <c r="BJ259" s="10" t="n"/>
      <c r="BK259" s="10" t="n"/>
      <c r="BL259" s="10" t="n"/>
      <c r="BM259" s="10" t="n"/>
    </row>
    <row r="260" ht="15.75" customHeight="1" s="218">
      <c r="A260" s="10" t="n"/>
      <c r="B260" s="10" t="n"/>
      <c r="C260" s="10" t="n"/>
      <c r="D260" s="10" t="n"/>
      <c r="E260" s="10" t="n"/>
      <c r="F260" s="10" t="n"/>
      <c r="G260" s="11" t="n"/>
      <c r="H260" s="10" t="n"/>
      <c r="I260" s="10" t="n"/>
      <c r="J260" s="10" t="n"/>
      <c r="K260" s="10" t="n"/>
      <c r="L260" s="10" t="n"/>
      <c r="M260" s="13" t="n"/>
      <c r="N260" s="13" t="n"/>
      <c r="O260" s="13" t="n"/>
      <c r="P260" s="13" t="n"/>
      <c r="Q260" s="10" t="n"/>
      <c r="R260" s="10" t="n"/>
      <c r="S260" s="10" t="n"/>
      <c r="T260" s="10" t="n"/>
      <c r="U260" s="10" t="n"/>
      <c r="V260" s="10" t="n"/>
      <c r="W260" s="10" t="n"/>
      <c r="X260" s="10" t="n"/>
      <c r="Y260" s="11" t="n"/>
      <c r="Z260" s="11" t="n"/>
      <c r="AA260" s="11" t="n"/>
      <c r="AB260" s="11" t="n"/>
      <c r="AC260" s="11" t="n"/>
      <c r="AD260" s="11" t="n"/>
      <c r="AE260" s="10" t="n"/>
      <c r="AF260" s="10" t="n"/>
      <c r="AG260" s="10" t="n"/>
      <c r="AH260" s="10" t="n"/>
      <c r="AI260" s="13" t="n"/>
      <c r="AJ260" s="13" t="n"/>
      <c r="AK260" s="13" t="n"/>
      <c r="AL260" s="13" t="n"/>
      <c r="AM260" s="13" t="n"/>
      <c r="AN260" s="13" t="n"/>
      <c r="AO260" s="13" t="n"/>
      <c r="AP260" s="14" t="n"/>
      <c r="AQ260" s="14" t="n"/>
      <c r="AR260" s="14" t="n"/>
      <c r="AS260" s="13" t="n"/>
      <c r="AT260" s="13" t="n"/>
      <c r="AU260" s="10" t="n"/>
      <c r="AV260" s="10" t="n"/>
      <c r="AW260" s="10" t="n"/>
      <c r="AX260" s="10" t="n"/>
      <c r="AY260" s="10" t="n"/>
      <c r="AZ260" s="10" t="n"/>
      <c r="BA260" s="10" t="n"/>
      <c r="BB260" s="10" t="n"/>
      <c r="BC260" s="10" t="n"/>
      <c r="BD260" s="11" t="n"/>
      <c r="BE260" s="10" t="n"/>
      <c r="BF260" s="10" t="n"/>
      <c r="BG260" s="10" t="n"/>
      <c r="BH260" s="10" t="n"/>
      <c r="BI260" s="10" t="n"/>
      <c r="BJ260" s="10" t="n"/>
      <c r="BK260" s="10" t="n"/>
      <c r="BL260" s="10" t="n"/>
      <c r="BM260" s="10" t="n"/>
    </row>
    <row r="261" ht="15.75" customHeight="1" s="218">
      <c r="A261" s="10" t="n"/>
      <c r="B261" s="10" t="n"/>
      <c r="C261" s="10" t="n"/>
      <c r="D261" s="10" t="n"/>
      <c r="E261" s="10" t="n"/>
      <c r="F261" s="10" t="n"/>
      <c r="G261" s="11" t="n"/>
      <c r="H261" s="10" t="n"/>
      <c r="I261" s="10" t="n"/>
      <c r="J261" s="10" t="n"/>
      <c r="K261" s="10" t="n"/>
      <c r="L261" s="10" t="n"/>
      <c r="M261" s="13" t="n"/>
      <c r="N261" s="13" t="n"/>
      <c r="O261" s="13" t="n"/>
      <c r="P261" s="13" t="n"/>
      <c r="Q261" s="10" t="n"/>
      <c r="R261" s="10" t="n"/>
      <c r="S261" s="10" t="n"/>
      <c r="T261" s="10" t="n"/>
      <c r="U261" s="10" t="n"/>
      <c r="V261" s="10" t="n"/>
      <c r="W261" s="10" t="n"/>
      <c r="X261" s="10" t="n"/>
      <c r="Y261" s="11" t="n"/>
      <c r="Z261" s="11" t="n"/>
      <c r="AA261" s="11" t="n"/>
      <c r="AB261" s="11" t="n"/>
      <c r="AC261" s="11" t="n"/>
      <c r="AD261" s="11" t="n"/>
      <c r="AE261" s="10" t="n"/>
      <c r="AF261" s="10" t="n"/>
      <c r="AG261" s="10" t="n"/>
      <c r="AH261" s="10" t="n"/>
      <c r="AI261" s="13" t="n"/>
      <c r="AJ261" s="13" t="n"/>
      <c r="AK261" s="13" t="n"/>
      <c r="AL261" s="13" t="n"/>
      <c r="AM261" s="13" t="n"/>
      <c r="AN261" s="13" t="n"/>
      <c r="AO261" s="13" t="n"/>
      <c r="AP261" s="14" t="n"/>
      <c r="AQ261" s="14" t="n"/>
      <c r="AR261" s="14" t="n"/>
      <c r="AS261" s="13" t="n"/>
      <c r="AT261" s="13" t="n"/>
      <c r="AU261" s="10" t="n"/>
      <c r="AV261" s="10" t="n"/>
      <c r="AW261" s="10" t="n"/>
      <c r="AX261" s="10" t="n"/>
      <c r="AY261" s="10" t="n"/>
      <c r="AZ261" s="10" t="n"/>
      <c r="BA261" s="10" t="n"/>
      <c r="BB261" s="10" t="n"/>
      <c r="BC261" s="10" t="n"/>
      <c r="BD261" s="11" t="n"/>
      <c r="BE261" s="10" t="n"/>
      <c r="BF261" s="10" t="n"/>
      <c r="BG261" s="10" t="n"/>
      <c r="BH261" s="10" t="n"/>
      <c r="BI261" s="10" t="n"/>
      <c r="BJ261" s="10" t="n"/>
      <c r="BK261" s="10" t="n"/>
      <c r="BL261" s="10" t="n"/>
      <c r="BM261" s="10" t="n"/>
    </row>
    <row r="262" ht="15.75" customHeight="1" s="218">
      <c r="A262" s="10" t="n"/>
      <c r="B262" s="10" t="n"/>
      <c r="C262" s="10" t="n"/>
      <c r="D262" s="10" t="n"/>
      <c r="E262" s="10" t="n"/>
      <c r="F262" s="10" t="n"/>
      <c r="G262" s="11" t="n"/>
      <c r="H262" s="10" t="n"/>
      <c r="I262" s="10" t="n"/>
      <c r="J262" s="10" t="n"/>
      <c r="K262" s="10" t="n"/>
      <c r="L262" s="10" t="n"/>
      <c r="M262" s="13" t="n"/>
      <c r="N262" s="13" t="n"/>
      <c r="O262" s="13" t="n"/>
      <c r="P262" s="13" t="n"/>
      <c r="Q262" s="10" t="n"/>
      <c r="R262" s="10" t="n"/>
      <c r="S262" s="10" t="n"/>
      <c r="T262" s="10" t="n"/>
      <c r="U262" s="10" t="n"/>
      <c r="V262" s="10" t="n"/>
      <c r="W262" s="10" t="n"/>
      <c r="X262" s="10" t="n"/>
      <c r="Y262" s="11" t="n"/>
      <c r="Z262" s="11" t="n"/>
      <c r="AA262" s="11" t="n"/>
      <c r="AB262" s="11" t="n"/>
      <c r="AC262" s="11" t="n"/>
      <c r="AD262" s="11" t="n"/>
      <c r="AE262" s="10" t="n"/>
      <c r="AF262" s="10" t="n"/>
      <c r="AG262" s="10" t="n"/>
      <c r="AH262" s="10" t="n"/>
      <c r="AI262" s="13" t="n"/>
      <c r="AJ262" s="13" t="n"/>
      <c r="AK262" s="13" t="n"/>
      <c r="AL262" s="13" t="n"/>
      <c r="AM262" s="13" t="n"/>
      <c r="AN262" s="13" t="n"/>
      <c r="AO262" s="13" t="n"/>
      <c r="AP262" s="14" t="n"/>
      <c r="AQ262" s="14" t="n"/>
      <c r="AR262" s="14" t="n"/>
      <c r="AS262" s="13" t="n"/>
      <c r="AT262" s="13" t="n"/>
      <c r="AU262" s="10" t="n"/>
      <c r="AV262" s="10" t="n"/>
      <c r="AW262" s="10" t="n"/>
      <c r="AX262" s="10" t="n"/>
      <c r="AY262" s="10" t="n"/>
      <c r="AZ262" s="10" t="n"/>
      <c r="BA262" s="10" t="n"/>
      <c r="BB262" s="10" t="n"/>
      <c r="BC262" s="10" t="n"/>
      <c r="BD262" s="11" t="n"/>
      <c r="BE262" s="10" t="n"/>
      <c r="BF262" s="10" t="n"/>
      <c r="BG262" s="10" t="n"/>
      <c r="BH262" s="10" t="n"/>
      <c r="BI262" s="10" t="n"/>
      <c r="BJ262" s="10" t="n"/>
      <c r="BK262" s="10" t="n"/>
      <c r="BL262" s="10" t="n"/>
      <c r="BM262" s="10" t="n"/>
    </row>
    <row r="263" ht="15.75" customHeight="1" s="218">
      <c r="A263" s="10" t="n"/>
      <c r="B263" s="10" t="n"/>
      <c r="C263" s="10" t="n"/>
      <c r="D263" s="10" t="n"/>
      <c r="E263" s="10" t="n"/>
      <c r="F263" s="10" t="n"/>
      <c r="G263" s="11" t="n"/>
      <c r="H263" s="10" t="n"/>
      <c r="I263" s="10" t="n"/>
      <c r="J263" s="10" t="n"/>
      <c r="K263" s="10" t="n"/>
      <c r="L263" s="10" t="n"/>
      <c r="M263" s="13" t="n"/>
      <c r="N263" s="13" t="n"/>
      <c r="O263" s="13" t="n"/>
      <c r="P263" s="13" t="n"/>
      <c r="Q263" s="10" t="n"/>
      <c r="R263" s="10" t="n"/>
      <c r="S263" s="10" t="n"/>
      <c r="T263" s="10" t="n"/>
      <c r="U263" s="10" t="n"/>
      <c r="V263" s="10" t="n"/>
      <c r="W263" s="10" t="n"/>
      <c r="X263" s="10" t="n"/>
      <c r="Y263" s="11" t="n"/>
      <c r="Z263" s="11" t="n"/>
      <c r="AA263" s="11" t="n"/>
      <c r="AB263" s="11" t="n"/>
      <c r="AC263" s="11" t="n"/>
      <c r="AD263" s="11" t="n"/>
      <c r="AE263" s="10" t="n"/>
      <c r="AF263" s="10" t="n"/>
      <c r="AG263" s="10" t="n"/>
      <c r="AH263" s="10" t="n"/>
      <c r="AI263" s="13" t="n"/>
      <c r="AJ263" s="13" t="n"/>
      <c r="AK263" s="13" t="n"/>
      <c r="AL263" s="13" t="n"/>
      <c r="AM263" s="13" t="n"/>
      <c r="AN263" s="13" t="n"/>
      <c r="AO263" s="13" t="n"/>
      <c r="AP263" s="14" t="n"/>
      <c r="AQ263" s="14" t="n"/>
      <c r="AR263" s="14" t="n"/>
      <c r="AS263" s="13" t="n"/>
      <c r="AT263" s="13" t="n"/>
      <c r="AU263" s="10" t="n"/>
      <c r="AV263" s="10" t="n"/>
      <c r="AW263" s="10" t="n"/>
      <c r="AX263" s="10" t="n"/>
      <c r="AY263" s="10" t="n"/>
      <c r="AZ263" s="10" t="n"/>
      <c r="BA263" s="10" t="n"/>
      <c r="BB263" s="10" t="n"/>
      <c r="BC263" s="10" t="n"/>
      <c r="BD263" s="11" t="n"/>
      <c r="BE263" s="10" t="n"/>
      <c r="BF263" s="10" t="n"/>
      <c r="BG263" s="10" t="n"/>
      <c r="BH263" s="10" t="n"/>
      <c r="BI263" s="10" t="n"/>
      <c r="BJ263" s="10" t="n"/>
      <c r="BK263" s="10" t="n"/>
      <c r="BL263" s="10" t="n"/>
      <c r="BM263" s="10" t="n"/>
    </row>
    <row r="264" ht="15.75" customHeight="1" s="218">
      <c r="A264" s="10" t="n"/>
      <c r="B264" s="10" t="n"/>
      <c r="C264" s="10" t="n"/>
      <c r="D264" s="10" t="n"/>
      <c r="E264" s="10" t="n"/>
      <c r="F264" s="10" t="n"/>
      <c r="G264" s="11" t="n"/>
      <c r="H264" s="10" t="n"/>
      <c r="I264" s="10" t="n"/>
      <c r="J264" s="10" t="n"/>
      <c r="K264" s="10" t="n"/>
      <c r="L264" s="10" t="n"/>
      <c r="M264" s="13" t="n"/>
      <c r="N264" s="13" t="n"/>
      <c r="O264" s="13" t="n"/>
      <c r="P264" s="13" t="n"/>
      <c r="Q264" s="10" t="n"/>
      <c r="R264" s="10" t="n"/>
      <c r="S264" s="10" t="n"/>
      <c r="T264" s="10" t="n"/>
      <c r="U264" s="10" t="n"/>
      <c r="V264" s="10" t="n"/>
      <c r="W264" s="10" t="n"/>
      <c r="X264" s="10" t="n"/>
      <c r="Y264" s="11" t="n"/>
      <c r="Z264" s="11" t="n"/>
      <c r="AA264" s="11" t="n"/>
      <c r="AB264" s="11" t="n"/>
      <c r="AC264" s="11" t="n"/>
      <c r="AD264" s="11" t="n"/>
      <c r="AE264" s="10" t="n"/>
      <c r="AF264" s="10" t="n"/>
      <c r="AG264" s="10" t="n"/>
      <c r="AH264" s="10" t="n"/>
      <c r="AI264" s="13" t="n"/>
      <c r="AJ264" s="13" t="n"/>
      <c r="AK264" s="13" t="n"/>
      <c r="AL264" s="13" t="n"/>
      <c r="AM264" s="13" t="n"/>
      <c r="AN264" s="13" t="n"/>
      <c r="AO264" s="13" t="n"/>
      <c r="AP264" s="14" t="n"/>
      <c r="AQ264" s="14" t="n"/>
      <c r="AR264" s="14" t="n"/>
      <c r="AS264" s="13" t="n"/>
      <c r="AT264" s="13" t="n"/>
      <c r="AU264" s="10" t="n"/>
      <c r="AV264" s="10" t="n"/>
      <c r="AW264" s="10" t="n"/>
      <c r="AX264" s="10" t="n"/>
      <c r="AY264" s="10" t="n"/>
      <c r="AZ264" s="10" t="n"/>
      <c r="BA264" s="10" t="n"/>
      <c r="BB264" s="10" t="n"/>
      <c r="BC264" s="10" t="n"/>
      <c r="BD264" s="11" t="n"/>
      <c r="BE264" s="10" t="n"/>
      <c r="BF264" s="10" t="n"/>
      <c r="BG264" s="10" t="n"/>
      <c r="BH264" s="10" t="n"/>
      <c r="BI264" s="10" t="n"/>
      <c r="BJ264" s="10" t="n"/>
      <c r="BK264" s="10" t="n"/>
      <c r="BL264" s="10" t="n"/>
      <c r="BM264" s="10" t="n"/>
    </row>
    <row r="265" ht="15.75" customHeight="1" s="218">
      <c r="A265" s="10" t="n"/>
      <c r="B265" s="10" t="n"/>
      <c r="C265" s="10" t="n"/>
      <c r="D265" s="10" t="n"/>
      <c r="E265" s="10" t="n"/>
      <c r="F265" s="10" t="n"/>
      <c r="G265" s="11" t="n"/>
      <c r="H265" s="10" t="n"/>
      <c r="I265" s="10" t="n"/>
      <c r="J265" s="10" t="n"/>
      <c r="K265" s="10" t="n"/>
      <c r="L265" s="10" t="n"/>
      <c r="M265" s="13" t="n"/>
      <c r="N265" s="13" t="n"/>
      <c r="O265" s="13" t="n"/>
      <c r="P265" s="13" t="n"/>
      <c r="Q265" s="10" t="n"/>
      <c r="R265" s="10" t="n"/>
      <c r="S265" s="10" t="n"/>
      <c r="T265" s="10" t="n"/>
      <c r="U265" s="10" t="n"/>
      <c r="V265" s="10" t="n"/>
      <c r="W265" s="10" t="n"/>
      <c r="X265" s="10" t="n"/>
      <c r="Y265" s="11" t="n"/>
      <c r="Z265" s="11" t="n"/>
      <c r="AA265" s="11" t="n"/>
      <c r="AB265" s="11" t="n"/>
      <c r="AC265" s="11" t="n"/>
      <c r="AD265" s="11" t="n"/>
      <c r="AE265" s="10" t="n"/>
      <c r="AF265" s="10" t="n"/>
      <c r="AG265" s="10" t="n"/>
      <c r="AH265" s="10" t="n"/>
      <c r="AI265" s="13" t="n"/>
      <c r="AJ265" s="13" t="n"/>
      <c r="AK265" s="13" t="n"/>
      <c r="AL265" s="13" t="n"/>
      <c r="AM265" s="13" t="n"/>
      <c r="AN265" s="13" t="n"/>
      <c r="AO265" s="13" t="n"/>
      <c r="AP265" s="14" t="n"/>
      <c r="AQ265" s="14" t="n"/>
      <c r="AR265" s="14" t="n"/>
      <c r="AS265" s="13" t="n"/>
      <c r="AT265" s="13" t="n"/>
      <c r="AU265" s="10" t="n"/>
      <c r="AV265" s="10" t="n"/>
      <c r="AW265" s="10" t="n"/>
      <c r="AX265" s="10" t="n"/>
      <c r="AY265" s="10" t="n"/>
      <c r="AZ265" s="10" t="n"/>
      <c r="BA265" s="10" t="n"/>
      <c r="BB265" s="10" t="n"/>
      <c r="BC265" s="10" t="n"/>
      <c r="BD265" s="11" t="n"/>
      <c r="BE265" s="10" t="n"/>
      <c r="BF265" s="10" t="n"/>
      <c r="BG265" s="10" t="n"/>
      <c r="BH265" s="10" t="n"/>
      <c r="BI265" s="10" t="n"/>
      <c r="BJ265" s="10" t="n"/>
      <c r="BK265" s="10" t="n"/>
      <c r="BL265" s="10" t="n"/>
      <c r="BM265" s="10" t="n"/>
    </row>
    <row r="266" ht="15.75" customHeight="1" s="218">
      <c r="A266" s="10" t="n"/>
      <c r="B266" s="10" t="n"/>
      <c r="C266" s="10" t="n"/>
      <c r="D266" s="10" t="n"/>
      <c r="E266" s="10" t="n"/>
      <c r="F266" s="10" t="n"/>
      <c r="G266" s="11" t="n"/>
      <c r="H266" s="10" t="n"/>
      <c r="I266" s="10" t="n"/>
      <c r="J266" s="10" t="n"/>
      <c r="K266" s="10" t="n"/>
      <c r="L266" s="10" t="n"/>
      <c r="M266" s="13" t="n"/>
      <c r="N266" s="13" t="n"/>
      <c r="O266" s="13" t="n"/>
      <c r="P266" s="13" t="n"/>
      <c r="Q266" s="10" t="n"/>
      <c r="R266" s="10" t="n"/>
      <c r="S266" s="10" t="n"/>
      <c r="T266" s="10" t="n"/>
      <c r="U266" s="10" t="n"/>
      <c r="V266" s="10" t="n"/>
      <c r="W266" s="10" t="n"/>
      <c r="X266" s="10" t="n"/>
      <c r="Y266" s="11" t="n"/>
      <c r="Z266" s="11" t="n"/>
      <c r="AA266" s="11" t="n"/>
      <c r="AB266" s="11" t="n"/>
      <c r="AC266" s="11" t="n"/>
      <c r="AD266" s="11" t="n"/>
      <c r="AE266" s="10" t="n"/>
      <c r="AF266" s="10" t="n"/>
      <c r="AG266" s="10" t="n"/>
      <c r="AH266" s="10" t="n"/>
      <c r="AI266" s="13" t="n"/>
      <c r="AJ266" s="13" t="n"/>
      <c r="AK266" s="13" t="n"/>
      <c r="AL266" s="13" t="n"/>
      <c r="AM266" s="13" t="n"/>
      <c r="AN266" s="13" t="n"/>
      <c r="AO266" s="13" t="n"/>
      <c r="AP266" s="14" t="n"/>
      <c r="AQ266" s="14" t="n"/>
      <c r="AR266" s="14" t="n"/>
      <c r="AS266" s="13" t="n"/>
      <c r="AT266" s="13" t="n"/>
      <c r="AU266" s="10" t="n"/>
      <c r="AV266" s="10" t="n"/>
      <c r="AW266" s="10" t="n"/>
      <c r="AX266" s="10" t="n"/>
      <c r="AY266" s="10" t="n"/>
      <c r="AZ266" s="10" t="n"/>
      <c r="BA266" s="10" t="n"/>
      <c r="BB266" s="10" t="n"/>
      <c r="BC266" s="10" t="n"/>
      <c r="BD266" s="11" t="n"/>
      <c r="BE266" s="10" t="n"/>
      <c r="BF266" s="10" t="n"/>
      <c r="BG266" s="10" t="n"/>
      <c r="BH266" s="10" t="n"/>
      <c r="BI266" s="10" t="n"/>
      <c r="BJ266" s="10" t="n"/>
      <c r="BK266" s="10" t="n"/>
      <c r="BL266" s="10" t="n"/>
      <c r="BM266" s="10" t="n"/>
    </row>
    <row r="267" ht="15.75" customHeight="1" s="218">
      <c r="A267" s="10" t="n"/>
      <c r="B267" s="10" t="n"/>
      <c r="C267" s="10" t="n"/>
      <c r="D267" s="10" t="n"/>
      <c r="E267" s="10" t="n"/>
      <c r="F267" s="10" t="n"/>
      <c r="G267" s="11" t="n"/>
      <c r="H267" s="10" t="n"/>
      <c r="I267" s="10" t="n"/>
      <c r="J267" s="10" t="n"/>
      <c r="K267" s="10" t="n"/>
      <c r="L267" s="10" t="n"/>
      <c r="M267" s="13" t="n"/>
      <c r="N267" s="13" t="n"/>
      <c r="O267" s="13" t="n"/>
      <c r="P267" s="13" t="n"/>
      <c r="Q267" s="10" t="n"/>
      <c r="R267" s="10" t="n"/>
      <c r="S267" s="10" t="n"/>
      <c r="T267" s="10" t="n"/>
      <c r="U267" s="10" t="n"/>
      <c r="V267" s="10" t="n"/>
      <c r="W267" s="10" t="n"/>
      <c r="X267" s="10" t="n"/>
      <c r="Y267" s="11" t="n"/>
      <c r="Z267" s="11" t="n"/>
      <c r="AA267" s="11" t="n"/>
      <c r="AB267" s="11" t="n"/>
      <c r="AC267" s="11" t="n"/>
      <c r="AD267" s="11" t="n"/>
      <c r="AE267" s="10" t="n"/>
      <c r="AF267" s="10" t="n"/>
      <c r="AG267" s="10" t="n"/>
      <c r="AH267" s="10" t="n"/>
      <c r="AI267" s="13" t="n"/>
      <c r="AJ267" s="13" t="n"/>
      <c r="AK267" s="13" t="n"/>
      <c r="AL267" s="13" t="n"/>
      <c r="AM267" s="13" t="n"/>
      <c r="AN267" s="13" t="n"/>
      <c r="AO267" s="13" t="n"/>
      <c r="AP267" s="14" t="n"/>
      <c r="AQ267" s="14" t="n"/>
      <c r="AR267" s="14" t="n"/>
      <c r="AS267" s="13" t="n"/>
      <c r="AT267" s="13" t="n"/>
      <c r="AU267" s="10" t="n"/>
      <c r="AV267" s="10" t="n"/>
      <c r="AW267" s="10" t="n"/>
      <c r="AX267" s="10" t="n"/>
      <c r="AY267" s="10" t="n"/>
      <c r="AZ267" s="10" t="n"/>
      <c r="BA267" s="10" t="n"/>
      <c r="BB267" s="10" t="n"/>
      <c r="BC267" s="10" t="n"/>
      <c r="BD267" s="11" t="n"/>
      <c r="BE267" s="10" t="n"/>
      <c r="BF267" s="10" t="n"/>
      <c r="BG267" s="10" t="n"/>
      <c r="BH267" s="10" t="n"/>
      <c r="BI267" s="10" t="n"/>
      <c r="BJ267" s="10" t="n"/>
      <c r="BK267" s="10" t="n"/>
      <c r="BL267" s="10" t="n"/>
      <c r="BM267" s="10" t="n"/>
    </row>
    <row r="268" ht="15.75" customHeight="1" s="218">
      <c r="A268" s="10" t="n"/>
      <c r="B268" s="10" t="n"/>
      <c r="C268" s="10" t="n"/>
      <c r="D268" s="10" t="n"/>
      <c r="E268" s="10" t="n"/>
      <c r="F268" s="10" t="n"/>
      <c r="G268" s="11" t="n"/>
      <c r="H268" s="10" t="n"/>
      <c r="I268" s="10" t="n"/>
      <c r="J268" s="10" t="n"/>
      <c r="K268" s="10" t="n"/>
      <c r="L268" s="10" t="n"/>
      <c r="M268" s="13" t="n"/>
      <c r="N268" s="13" t="n"/>
      <c r="O268" s="13" t="n"/>
      <c r="P268" s="13" t="n"/>
      <c r="Q268" s="10" t="n"/>
      <c r="R268" s="10" t="n"/>
      <c r="S268" s="10" t="n"/>
      <c r="T268" s="10" t="n"/>
      <c r="U268" s="10" t="n"/>
      <c r="V268" s="10" t="n"/>
      <c r="W268" s="10" t="n"/>
      <c r="X268" s="10" t="n"/>
      <c r="Y268" s="11" t="n"/>
      <c r="Z268" s="11" t="n"/>
      <c r="AA268" s="11" t="n"/>
      <c r="AB268" s="11" t="n"/>
      <c r="AC268" s="11" t="n"/>
      <c r="AD268" s="11" t="n"/>
      <c r="AE268" s="10" t="n"/>
      <c r="AF268" s="10" t="n"/>
      <c r="AG268" s="10" t="n"/>
      <c r="AH268" s="10" t="n"/>
      <c r="AI268" s="13" t="n"/>
      <c r="AJ268" s="13" t="n"/>
      <c r="AK268" s="13" t="n"/>
      <c r="AL268" s="13" t="n"/>
      <c r="AM268" s="13" t="n"/>
      <c r="AN268" s="13" t="n"/>
      <c r="AO268" s="13" t="n"/>
      <c r="AP268" s="14" t="n"/>
      <c r="AQ268" s="14" t="n"/>
      <c r="AR268" s="14" t="n"/>
      <c r="AS268" s="13" t="n"/>
      <c r="AT268" s="13" t="n"/>
      <c r="AU268" s="10" t="n"/>
      <c r="AV268" s="10" t="n"/>
      <c r="AW268" s="10" t="n"/>
      <c r="AX268" s="10" t="n"/>
      <c r="AY268" s="10" t="n"/>
      <c r="AZ268" s="10" t="n"/>
      <c r="BA268" s="10" t="n"/>
      <c r="BB268" s="10" t="n"/>
      <c r="BC268" s="10" t="n"/>
      <c r="BD268" s="11" t="n"/>
      <c r="BE268" s="10" t="n"/>
      <c r="BF268" s="10" t="n"/>
      <c r="BG268" s="10" t="n"/>
      <c r="BH268" s="10" t="n"/>
      <c r="BI268" s="10" t="n"/>
      <c r="BJ268" s="10" t="n"/>
      <c r="BK268" s="10" t="n"/>
      <c r="BL268" s="10" t="n"/>
      <c r="BM268" s="10" t="n"/>
    </row>
    <row r="269" ht="15.75" customHeight="1" s="218">
      <c r="A269" s="10" t="n"/>
      <c r="B269" s="10" t="n"/>
      <c r="C269" s="10" t="n"/>
      <c r="D269" s="10" t="n"/>
      <c r="E269" s="10" t="n"/>
      <c r="F269" s="10" t="n"/>
      <c r="G269" s="11" t="n"/>
      <c r="H269" s="10" t="n"/>
      <c r="I269" s="10" t="n"/>
      <c r="J269" s="10" t="n"/>
      <c r="K269" s="10" t="n"/>
      <c r="L269" s="10" t="n"/>
      <c r="M269" s="13" t="n"/>
      <c r="N269" s="13" t="n"/>
      <c r="O269" s="13" t="n"/>
      <c r="P269" s="13" t="n"/>
      <c r="Q269" s="10" t="n"/>
      <c r="R269" s="10" t="n"/>
      <c r="S269" s="10" t="n"/>
      <c r="T269" s="10" t="n"/>
      <c r="U269" s="10" t="n"/>
      <c r="V269" s="10" t="n"/>
      <c r="W269" s="10" t="n"/>
      <c r="X269" s="10" t="n"/>
      <c r="Y269" s="11" t="n"/>
      <c r="Z269" s="11" t="n"/>
      <c r="AA269" s="11" t="n"/>
      <c r="AB269" s="11" t="n"/>
      <c r="AC269" s="11" t="n"/>
      <c r="AD269" s="11" t="n"/>
      <c r="AE269" s="10" t="n"/>
      <c r="AF269" s="10" t="n"/>
      <c r="AG269" s="10" t="n"/>
      <c r="AH269" s="10" t="n"/>
      <c r="AI269" s="13" t="n"/>
      <c r="AJ269" s="13" t="n"/>
      <c r="AK269" s="13" t="n"/>
      <c r="AL269" s="13" t="n"/>
      <c r="AM269" s="13" t="n"/>
      <c r="AN269" s="13" t="n"/>
      <c r="AO269" s="13" t="n"/>
      <c r="AP269" s="14" t="n"/>
      <c r="AQ269" s="14" t="n"/>
      <c r="AR269" s="14" t="n"/>
      <c r="AS269" s="13" t="n"/>
      <c r="AT269" s="13" t="n"/>
      <c r="AU269" s="10" t="n"/>
      <c r="AV269" s="10" t="n"/>
      <c r="AW269" s="10" t="n"/>
      <c r="AX269" s="10" t="n"/>
      <c r="AY269" s="10" t="n"/>
      <c r="AZ269" s="10" t="n"/>
      <c r="BA269" s="10" t="n"/>
      <c r="BB269" s="10" t="n"/>
      <c r="BC269" s="10" t="n"/>
      <c r="BD269" s="11" t="n"/>
      <c r="BE269" s="10" t="n"/>
      <c r="BF269" s="10" t="n"/>
      <c r="BG269" s="10" t="n"/>
      <c r="BH269" s="10" t="n"/>
      <c r="BI269" s="10" t="n"/>
      <c r="BJ269" s="10" t="n"/>
      <c r="BK269" s="10" t="n"/>
      <c r="BL269" s="10" t="n"/>
      <c r="BM269" s="10" t="n"/>
    </row>
    <row r="270" ht="15.75" customHeight="1" s="218">
      <c r="A270" s="10" t="n"/>
      <c r="B270" s="10" t="n"/>
      <c r="C270" s="10" t="n"/>
      <c r="D270" s="10" t="n"/>
      <c r="E270" s="10" t="n"/>
      <c r="F270" s="10" t="n"/>
      <c r="G270" s="11" t="n"/>
      <c r="H270" s="10" t="n"/>
      <c r="I270" s="10" t="n"/>
      <c r="J270" s="10" t="n"/>
      <c r="K270" s="10" t="n"/>
      <c r="L270" s="10" t="n"/>
      <c r="M270" s="13" t="n"/>
      <c r="N270" s="13" t="n"/>
      <c r="O270" s="13" t="n"/>
      <c r="P270" s="13" t="n"/>
      <c r="Q270" s="10" t="n"/>
      <c r="R270" s="10" t="n"/>
      <c r="S270" s="10" t="n"/>
      <c r="T270" s="10" t="n"/>
      <c r="U270" s="10" t="n"/>
      <c r="V270" s="10" t="n"/>
      <c r="W270" s="10" t="n"/>
      <c r="X270" s="10" t="n"/>
      <c r="Y270" s="11" t="n"/>
      <c r="Z270" s="11" t="n"/>
      <c r="AA270" s="11" t="n"/>
      <c r="AB270" s="11" t="n"/>
      <c r="AC270" s="11" t="n"/>
      <c r="AD270" s="11" t="n"/>
      <c r="AE270" s="10" t="n"/>
      <c r="AF270" s="10" t="n"/>
      <c r="AG270" s="10" t="n"/>
      <c r="AH270" s="10" t="n"/>
      <c r="AI270" s="13" t="n"/>
      <c r="AJ270" s="13" t="n"/>
      <c r="AK270" s="13" t="n"/>
      <c r="AL270" s="13" t="n"/>
      <c r="AM270" s="13" t="n"/>
      <c r="AN270" s="13" t="n"/>
      <c r="AO270" s="13" t="n"/>
      <c r="AP270" s="14" t="n"/>
      <c r="AQ270" s="14" t="n"/>
      <c r="AR270" s="14" t="n"/>
      <c r="AS270" s="13" t="n"/>
      <c r="AT270" s="13" t="n"/>
      <c r="AU270" s="10" t="n"/>
      <c r="AV270" s="10" t="n"/>
      <c r="AW270" s="10" t="n"/>
      <c r="AX270" s="10" t="n"/>
      <c r="AY270" s="10" t="n"/>
      <c r="AZ270" s="10" t="n"/>
      <c r="BA270" s="10" t="n"/>
      <c r="BB270" s="10" t="n"/>
      <c r="BC270" s="10" t="n"/>
      <c r="BD270" s="11" t="n"/>
      <c r="BE270" s="10" t="n"/>
      <c r="BF270" s="10" t="n"/>
      <c r="BG270" s="10" t="n"/>
      <c r="BH270" s="10" t="n"/>
      <c r="BI270" s="10" t="n"/>
      <c r="BJ270" s="10" t="n"/>
      <c r="BK270" s="10" t="n"/>
      <c r="BL270" s="10" t="n"/>
      <c r="BM270" s="10" t="n"/>
    </row>
    <row r="271" ht="15.75" customHeight="1" s="218">
      <c r="A271" s="10" t="n"/>
      <c r="B271" s="10" t="n"/>
      <c r="C271" s="10" t="n"/>
      <c r="D271" s="10" t="n"/>
      <c r="E271" s="10" t="n"/>
      <c r="F271" s="10" t="n"/>
      <c r="G271" s="11" t="n"/>
      <c r="H271" s="10" t="n"/>
      <c r="I271" s="10" t="n"/>
      <c r="J271" s="10" t="n"/>
      <c r="K271" s="10" t="n"/>
      <c r="L271" s="10" t="n"/>
      <c r="M271" s="13" t="n"/>
      <c r="N271" s="13" t="n"/>
      <c r="O271" s="13" t="n"/>
      <c r="P271" s="13" t="n"/>
      <c r="Q271" s="10" t="n"/>
      <c r="R271" s="10" t="n"/>
      <c r="S271" s="10" t="n"/>
      <c r="T271" s="10" t="n"/>
      <c r="U271" s="10" t="n"/>
      <c r="V271" s="10" t="n"/>
      <c r="W271" s="10" t="n"/>
      <c r="X271" s="10" t="n"/>
      <c r="Y271" s="11" t="n"/>
      <c r="Z271" s="11" t="n"/>
      <c r="AA271" s="11" t="n"/>
      <c r="AB271" s="11" t="n"/>
      <c r="AC271" s="11" t="n"/>
      <c r="AD271" s="11" t="n"/>
      <c r="AE271" s="10" t="n"/>
      <c r="AF271" s="10" t="n"/>
      <c r="AG271" s="10" t="n"/>
      <c r="AH271" s="10" t="n"/>
      <c r="AI271" s="13" t="n"/>
      <c r="AJ271" s="13" t="n"/>
      <c r="AK271" s="13" t="n"/>
      <c r="AL271" s="13" t="n"/>
      <c r="AM271" s="13" t="n"/>
      <c r="AN271" s="13" t="n"/>
      <c r="AO271" s="13" t="n"/>
      <c r="AP271" s="14" t="n"/>
      <c r="AQ271" s="14" t="n"/>
      <c r="AR271" s="14" t="n"/>
      <c r="AS271" s="13" t="n"/>
      <c r="AT271" s="13" t="n"/>
      <c r="AU271" s="10" t="n"/>
      <c r="AV271" s="10" t="n"/>
      <c r="AW271" s="10" t="n"/>
      <c r="AX271" s="10" t="n"/>
      <c r="AY271" s="10" t="n"/>
      <c r="AZ271" s="10" t="n"/>
      <c r="BA271" s="10" t="n"/>
      <c r="BB271" s="10" t="n"/>
      <c r="BC271" s="10" t="n"/>
      <c r="BD271" s="11" t="n"/>
      <c r="BE271" s="10" t="n"/>
      <c r="BF271" s="10" t="n"/>
      <c r="BG271" s="10" t="n"/>
      <c r="BH271" s="10" t="n"/>
      <c r="BI271" s="10" t="n"/>
      <c r="BJ271" s="10" t="n"/>
      <c r="BK271" s="10" t="n"/>
      <c r="BL271" s="10" t="n"/>
      <c r="BM271" s="10" t="n"/>
    </row>
    <row r="272" ht="15.75" customHeight="1" s="218">
      <c r="A272" s="10" t="n"/>
      <c r="B272" s="10" t="n"/>
      <c r="C272" s="10" t="n"/>
      <c r="D272" s="10" t="n"/>
      <c r="E272" s="10" t="n"/>
      <c r="F272" s="10" t="n"/>
      <c r="G272" s="11" t="n"/>
      <c r="H272" s="10" t="n"/>
      <c r="I272" s="10" t="n"/>
      <c r="J272" s="10" t="n"/>
      <c r="K272" s="10" t="n"/>
      <c r="L272" s="10" t="n"/>
      <c r="M272" s="13" t="n"/>
      <c r="N272" s="13" t="n"/>
      <c r="O272" s="13" t="n"/>
      <c r="P272" s="13" t="n"/>
      <c r="Q272" s="10" t="n"/>
      <c r="R272" s="10" t="n"/>
      <c r="S272" s="10" t="n"/>
      <c r="T272" s="10" t="n"/>
      <c r="U272" s="10" t="n"/>
      <c r="V272" s="10" t="n"/>
      <c r="W272" s="10" t="n"/>
      <c r="X272" s="10" t="n"/>
      <c r="Y272" s="11" t="n"/>
      <c r="Z272" s="11" t="n"/>
      <c r="AA272" s="11" t="n"/>
      <c r="AB272" s="11" t="n"/>
      <c r="AC272" s="11" t="n"/>
      <c r="AD272" s="11" t="n"/>
      <c r="AE272" s="10" t="n"/>
      <c r="AF272" s="10" t="n"/>
      <c r="AG272" s="10" t="n"/>
      <c r="AH272" s="10" t="n"/>
      <c r="AI272" s="13" t="n"/>
      <c r="AJ272" s="13" t="n"/>
      <c r="AK272" s="13" t="n"/>
      <c r="AL272" s="13" t="n"/>
      <c r="AM272" s="13" t="n"/>
      <c r="AN272" s="13" t="n"/>
      <c r="AO272" s="13" t="n"/>
      <c r="AP272" s="14" t="n"/>
      <c r="AQ272" s="14" t="n"/>
      <c r="AR272" s="14" t="n"/>
      <c r="AS272" s="13" t="n"/>
      <c r="AT272" s="13" t="n"/>
      <c r="AU272" s="10" t="n"/>
      <c r="AV272" s="10" t="n"/>
      <c r="AW272" s="10" t="n"/>
      <c r="AX272" s="10" t="n"/>
      <c r="AY272" s="10" t="n"/>
      <c r="AZ272" s="10" t="n"/>
      <c r="BA272" s="10" t="n"/>
      <c r="BB272" s="10" t="n"/>
      <c r="BC272" s="10" t="n"/>
      <c r="BD272" s="11" t="n"/>
      <c r="BE272" s="10" t="n"/>
      <c r="BF272" s="10" t="n"/>
      <c r="BG272" s="10" t="n"/>
      <c r="BH272" s="10" t="n"/>
      <c r="BI272" s="10" t="n"/>
      <c r="BJ272" s="10" t="n"/>
      <c r="BK272" s="10" t="n"/>
      <c r="BL272" s="10" t="n"/>
      <c r="BM272" s="10" t="n"/>
    </row>
    <row r="273" ht="15.75" customHeight="1" s="218">
      <c r="A273" s="10" t="n"/>
      <c r="B273" s="10" t="n"/>
      <c r="C273" s="10" t="n"/>
      <c r="D273" s="10" t="n"/>
      <c r="E273" s="10" t="n"/>
      <c r="F273" s="10" t="n"/>
      <c r="G273" s="11" t="n"/>
      <c r="H273" s="10" t="n"/>
      <c r="I273" s="10" t="n"/>
      <c r="J273" s="10" t="n"/>
      <c r="K273" s="10" t="n"/>
      <c r="L273" s="10" t="n"/>
      <c r="M273" s="13" t="n"/>
      <c r="N273" s="13" t="n"/>
      <c r="O273" s="13" t="n"/>
      <c r="P273" s="13" t="n"/>
      <c r="Q273" s="10" t="n"/>
      <c r="R273" s="10" t="n"/>
      <c r="S273" s="10" t="n"/>
      <c r="T273" s="10" t="n"/>
      <c r="U273" s="10" t="n"/>
      <c r="V273" s="10" t="n"/>
      <c r="W273" s="10" t="n"/>
      <c r="X273" s="10" t="n"/>
      <c r="Y273" s="11" t="n"/>
      <c r="Z273" s="11" t="n"/>
      <c r="AA273" s="11" t="n"/>
      <c r="AB273" s="11" t="n"/>
      <c r="AC273" s="11" t="n"/>
      <c r="AD273" s="11" t="n"/>
      <c r="AE273" s="10" t="n"/>
      <c r="AF273" s="10" t="n"/>
      <c r="AG273" s="10" t="n"/>
      <c r="AH273" s="10" t="n"/>
      <c r="AI273" s="13" t="n"/>
      <c r="AJ273" s="13" t="n"/>
      <c r="AK273" s="13" t="n"/>
      <c r="AL273" s="13" t="n"/>
      <c r="AM273" s="13" t="n"/>
      <c r="AN273" s="13" t="n"/>
      <c r="AO273" s="13" t="n"/>
      <c r="AP273" s="14" t="n"/>
      <c r="AQ273" s="14" t="n"/>
      <c r="AR273" s="14" t="n"/>
      <c r="AS273" s="13" t="n"/>
      <c r="AT273" s="13" t="n"/>
      <c r="AU273" s="10" t="n"/>
      <c r="AV273" s="10" t="n"/>
      <c r="AW273" s="10" t="n"/>
      <c r="AX273" s="10" t="n"/>
      <c r="AY273" s="10" t="n"/>
      <c r="AZ273" s="10" t="n"/>
      <c r="BA273" s="10" t="n"/>
      <c r="BB273" s="10" t="n"/>
      <c r="BC273" s="10" t="n"/>
      <c r="BD273" s="11" t="n"/>
      <c r="BE273" s="10" t="n"/>
      <c r="BF273" s="10" t="n"/>
      <c r="BG273" s="10" t="n"/>
      <c r="BH273" s="10" t="n"/>
      <c r="BI273" s="10" t="n"/>
      <c r="BJ273" s="10" t="n"/>
      <c r="BK273" s="10" t="n"/>
      <c r="BL273" s="10" t="n"/>
      <c r="BM273" s="10" t="n"/>
    </row>
    <row r="274" ht="15.75" customHeight="1" s="218">
      <c r="A274" s="10" t="n"/>
      <c r="B274" s="10" t="n"/>
      <c r="C274" s="10" t="n"/>
      <c r="D274" s="10" t="n"/>
      <c r="E274" s="10" t="n"/>
      <c r="F274" s="10" t="n"/>
      <c r="G274" s="11" t="n"/>
      <c r="H274" s="10" t="n"/>
      <c r="I274" s="10" t="n"/>
      <c r="J274" s="10" t="n"/>
      <c r="K274" s="10" t="n"/>
      <c r="L274" s="10" t="n"/>
      <c r="M274" s="13" t="n"/>
      <c r="N274" s="13" t="n"/>
      <c r="O274" s="13" t="n"/>
      <c r="P274" s="13" t="n"/>
      <c r="Q274" s="10" t="n"/>
      <c r="R274" s="10" t="n"/>
      <c r="S274" s="10" t="n"/>
      <c r="T274" s="10" t="n"/>
      <c r="U274" s="10" t="n"/>
      <c r="V274" s="10" t="n"/>
      <c r="W274" s="10" t="n"/>
      <c r="X274" s="10" t="n"/>
      <c r="Y274" s="11" t="n"/>
      <c r="Z274" s="11" t="n"/>
      <c r="AA274" s="11" t="n"/>
      <c r="AB274" s="11" t="n"/>
      <c r="AC274" s="11" t="n"/>
      <c r="AD274" s="11" t="n"/>
      <c r="AE274" s="10" t="n"/>
      <c r="AF274" s="10" t="n"/>
      <c r="AG274" s="10" t="n"/>
      <c r="AH274" s="10" t="n"/>
      <c r="AI274" s="13" t="n"/>
      <c r="AJ274" s="13" t="n"/>
      <c r="AK274" s="13" t="n"/>
      <c r="AL274" s="13" t="n"/>
      <c r="AM274" s="13" t="n"/>
      <c r="AN274" s="13" t="n"/>
      <c r="AO274" s="13" t="n"/>
      <c r="AP274" s="14" t="n"/>
      <c r="AQ274" s="14" t="n"/>
      <c r="AR274" s="14" t="n"/>
      <c r="AS274" s="13" t="n"/>
      <c r="AT274" s="13" t="n"/>
      <c r="AU274" s="10" t="n"/>
      <c r="AV274" s="10" t="n"/>
      <c r="AW274" s="10" t="n"/>
      <c r="AX274" s="10" t="n"/>
      <c r="AY274" s="10" t="n"/>
      <c r="AZ274" s="10" t="n"/>
      <c r="BA274" s="10" t="n"/>
      <c r="BB274" s="10" t="n"/>
      <c r="BC274" s="10" t="n"/>
      <c r="BD274" s="11" t="n"/>
      <c r="BE274" s="10" t="n"/>
      <c r="BF274" s="10" t="n"/>
      <c r="BG274" s="10" t="n"/>
      <c r="BH274" s="10" t="n"/>
      <c r="BI274" s="10" t="n"/>
      <c r="BJ274" s="10" t="n"/>
      <c r="BK274" s="10" t="n"/>
      <c r="BL274" s="10" t="n"/>
      <c r="BM274" s="10" t="n"/>
    </row>
    <row r="275" ht="15.75" customHeight="1" s="218">
      <c r="A275" s="10" t="n"/>
      <c r="B275" s="10" t="n"/>
      <c r="C275" s="10" t="n"/>
      <c r="D275" s="10" t="n"/>
      <c r="E275" s="10" t="n"/>
      <c r="F275" s="10" t="n"/>
      <c r="G275" s="11" t="n"/>
      <c r="H275" s="10" t="n"/>
      <c r="I275" s="10" t="n"/>
      <c r="J275" s="10" t="n"/>
      <c r="K275" s="10" t="n"/>
      <c r="L275" s="10" t="n"/>
      <c r="M275" s="13" t="n"/>
      <c r="N275" s="13" t="n"/>
      <c r="O275" s="13" t="n"/>
      <c r="P275" s="13" t="n"/>
      <c r="Q275" s="10" t="n"/>
      <c r="R275" s="10" t="n"/>
      <c r="S275" s="10" t="n"/>
      <c r="T275" s="10" t="n"/>
      <c r="U275" s="10" t="n"/>
      <c r="V275" s="10" t="n"/>
      <c r="W275" s="10" t="n"/>
      <c r="X275" s="10" t="n"/>
      <c r="Y275" s="11" t="n"/>
      <c r="Z275" s="11" t="n"/>
      <c r="AA275" s="11" t="n"/>
      <c r="AB275" s="11" t="n"/>
      <c r="AC275" s="11" t="n"/>
      <c r="AD275" s="11" t="n"/>
      <c r="AE275" s="10" t="n"/>
      <c r="AF275" s="10" t="n"/>
      <c r="AG275" s="10" t="n"/>
      <c r="AH275" s="10" t="n"/>
      <c r="AI275" s="13" t="n"/>
      <c r="AJ275" s="13" t="n"/>
      <c r="AK275" s="13" t="n"/>
      <c r="AL275" s="13" t="n"/>
      <c r="AM275" s="13" t="n"/>
      <c r="AN275" s="13" t="n"/>
      <c r="AO275" s="13" t="n"/>
      <c r="AP275" s="14" t="n"/>
      <c r="AQ275" s="14" t="n"/>
      <c r="AR275" s="14" t="n"/>
      <c r="AS275" s="13" t="n"/>
      <c r="AT275" s="13" t="n"/>
      <c r="AU275" s="10" t="n"/>
      <c r="AV275" s="10" t="n"/>
      <c r="AW275" s="10" t="n"/>
      <c r="AX275" s="10" t="n"/>
      <c r="AY275" s="10" t="n"/>
      <c r="AZ275" s="10" t="n"/>
      <c r="BA275" s="10" t="n"/>
      <c r="BB275" s="10" t="n"/>
      <c r="BC275" s="10" t="n"/>
      <c r="BD275" s="11" t="n"/>
      <c r="BE275" s="10" t="n"/>
      <c r="BF275" s="10" t="n"/>
      <c r="BG275" s="10" t="n"/>
      <c r="BH275" s="10" t="n"/>
      <c r="BI275" s="10" t="n"/>
      <c r="BJ275" s="10" t="n"/>
      <c r="BK275" s="10" t="n"/>
      <c r="BL275" s="10" t="n"/>
      <c r="BM275" s="10" t="n"/>
    </row>
    <row r="276" ht="15.75" customHeight="1" s="218">
      <c r="A276" s="10" t="n"/>
      <c r="B276" s="10" t="n"/>
      <c r="C276" s="10" t="n"/>
      <c r="D276" s="10" t="n"/>
      <c r="E276" s="10" t="n"/>
      <c r="F276" s="10" t="n"/>
      <c r="G276" s="11" t="n"/>
      <c r="H276" s="10" t="n"/>
      <c r="I276" s="10" t="n"/>
      <c r="J276" s="10" t="n"/>
      <c r="K276" s="10" t="n"/>
      <c r="L276" s="10" t="n"/>
      <c r="M276" s="13" t="n"/>
      <c r="N276" s="13" t="n"/>
      <c r="O276" s="13" t="n"/>
      <c r="P276" s="13" t="n"/>
      <c r="Q276" s="10" t="n"/>
      <c r="R276" s="10" t="n"/>
      <c r="S276" s="10" t="n"/>
      <c r="T276" s="10" t="n"/>
      <c r="U276" s="10" t="n"/>
      <c r="V276" s="10" t="n"/>
      <c r="W276" s="10" t="n"/>
      <c r="X276" s="10" t="n"/>
      <c r="Y276" s="11" t="n"/>
      <c r="Z276" s="11" t="n"/>
      <c r="AA276" s="11" t="n"/>
      <c r="AB276" s="11" t="n"/>
      <c r="AC276" s="11" t="n"/>
      <c r="AD276" s="11" t="n"/>
      <c r="AE276" s="10" t="n"/>
      <c r="AF276" s="10" t="n"/>
      <c r="AG276" s="10" t="n"/>
      <c r="AH276" s="10" t="n"/>
      <c r="AI276" s="13" t="n"/>
      <c r="AJ276" s="13" t="n"/>
      <c r="AK276" s="13" t="n"/>
      <c r="AL276" s="13" t="n"/>
      <c r="AM276" s="13" t="n"/>
      <c r="AN276" s="13" t="n"/>
      <c r="AO276" s="13" t="n"/>
      <c r="AP276" s="14" t="n"/>
      <c r="AQ276" s="14" t="n"/>
      <c r="AR276" s="14" t="n"/>
      <c r="AS276" s="13" t="n"/>
      <c r="AT276" s="13" t="n"/>
      <c r="AU276" s="10" t="n"/>
      <c r="AV276" s="10" t="n"/>
      <c r="AW276" s="10" t="n"/>
      <c r="AX276" s="10" t="n"/>
      <c r="AY276" s="10" t="n"/>
      <c r="AZ276" s="10" t="n"/>
      <c r="BA276" s="10" t="n"/>
      <c r="BB276" s="10" t="n"/>
      <c r="BC276" s="10" t="n"/>
      <c r="BD276" s="11" t="n"/>
      <c r="BE276" s="10" t="n"/>
      <c r="BF276" s="10" t="n"/>
      <c r="BG276" s="10" t="n"/>
      <c r="BH276" s="10" t="n"/>
      <c r="BI276" s="10" t="n"/>
      <c r="BJ276" s="10" t="n"/>
      <c r="BK276" s="10" t="n"/>
      <c r="BL276" s="10" t="n"/>
      <c r="BM276" s="10" t="n"/>
    </row>
    <row r="277" ht="15.75" customHeight="1" s="218">
      <c r="A277" s="10" t="n"/>
      <c r="B277" s="10" t="n"/>
      <c r="C277" s="10" t="n"/>
      <c r="D277" s="10" t="n"/>
      <c r="E277" s="10" t="n"/>
      <c r="F277" s="10" t="n"/>
      <c r="G277" s="11" t="n"/>
      <c r="H277" s="10" t="n"/>
      <c r="I277" s="10" t="n"/>
      <c r="J277" s="10" t="n"/>
      <c r="K277" s="10" t="n"/>
      <c r="L277" s="10" t="n"/>
      <c r="M277" s="13" t="n"/>
      <c r="N277" s="13" t="n"/>
      <c r="O277" s="13" t="n"/>
      <c r="P277" s="13" t="n"/>
      <c r="Q277" s="10" t="n"/>
      <c r="R277" s="10" t="n"/>
      <c r="S277" s="10" t="n"/>
      <c r="T277" s="10" t="n"/>
      <c r="U277" s="10" t="n"/>
      <c r="V277" s="10" t="n"/>
      <c r="W277" s="10" t="n"/>
      <c r="X277" s="10" t="n"/>
      <c r="Y277" s="11" t="n"/>
      <c r="Z277" s="11" t="n"/>
      <c r="AA277" s="11" t="n"/>
      <c r="AB277" s="11" t="n"/>
      <c r="AC277" s="11" t="n"/>
      <c r="AD277" s="11" t="n"/>
      <c r="AE277" s="10" t="n"/>
      <c r="AF277" s="10" t="n"/>
      <c r="AG277" s="10" t="n"/>
      <c r="AH277" s="10" t="n"/>
      <c r="AI277" s="13" t="n"/>
      <c r="AJ277" s="13" t="n"/>
      <c r="AK277" s="13" t="n"/>
      <c r="AL277" s="13" t="n"/>
      <c r="AM277" s="13" t="n"/>
      <c r="AN277" s="13" t="n"/>
      <c r="AO277" s="13" t="n"/>
      <c r="AP277" s="14" t="n"/>
      <c r="AQ277" s="14" t="n"/>
      <c r="AR277" s="14" t="n"/>
      <c r="AS277" s="13" t="n"/>
      <c r="AT277" s="13" t="n"/>
      <c r="AU277" s="10" t="n"/>
      <c r="AV277" s="10" t="n"/>
      <c r="AW277" s="10" t="n"/>
      <c r="AX277" s="10" t="n"/>
      <c r="AY277" s="10" t="n"/>
      <c r="AZ277" s="10" t="n"/>
      <c r="BA277" s="10" t="n"/>
      <c r="BB277" s="10" t="n"/>
      <c r="BC277" s="10" t="n"/>
      <c r="BD277" s="11" t="n"/>
      <c r="BE277" s="10" t="n"/>
      <c r="BF277" s="10" t="n"/>
      <c r="BG277" s="10" t="n"/>
      <c r="BH277" s="10" t="n"/>
      <c r="BI277" s="10" t="n"/>
      <c r="BJ277" s="10" t="n"/>
      <c r="BK277" s="10" t="n"/>
      <c r="BL277" s="10" t="n"/>
      <c r="BM277" s="10" t="n"/>
    </row>
    <row r="278" ht="15.75" customHeight="1" s="218">
      <c r="A278" s="10" t="n"/>
      <c r="B278" s="10" t="n"/>
      <c r="C278" s="10" t="n"/>
      <c r="D278" s="10" t="n"/>
      <c r="E278" s="10" t="n"/>
      <c r="F278" s="10" t="n"/>
      <c r="G278" s="11" t="n"/>
      <c r="H278" s="10" t="n"/>
      <c r="I278" s="10" t="n"/>
      <c r="J278" s="10" t="n"/>
      <c r="K278" s="10" t="n"/>
      <c r="L278" s="10" t="n"/>
      <c r="M278" s="13" t="n"/>
      <c r="N278" s="13" t="n"/>
      <c r="O278" s="13" t="n"/>
      <c r="P278" s="13" t="n"/>
      <c r="Q278" s="10" t="n"/>
      <c r="R278" s="10" t="n"/>
      <c r="S278" s="10" t="n"/>
      <c r="T278" s="10" t="n"/>
      <c r="U278" s="10" t="n"/>
      <c r="V278" s="10" t="n"/>
      <c r="W278" s="10" t="n"/>
      <c r="X278" s="10" t="n"/>
      <c r="Y278" s="11" t="n"/>
      <c r="Z278" s="11" t="n"/>
      <c r="AA278" s="11" t="n"/>
      <c r="AB278" s="11" t="n"/>
      <c r="AC278" s="11" t="n"/>
      <c r="AD278" s="11" t="n"/>
      <c r="AE278" s="10" t="n"/>
      <c r="AF278" s="10" t="n"/>
      <c r="AG278" s="10" t="n"/>
      <c r="AH278" s="10" t="n"/>
      <c r="AI278" s="13" t="n"/>
      <c r="AJ278" s="13" t="n"/>
      <c r="AK278" s="13" t="n"/>
      <c r="AL278" s="13" t="n"/>
      <c r="AM278" s="13" t="n"/>
      <c r="AN278" s="13" t="n"/>
      <c r="AO278" s="13" t="n"/>
      <c r="AP278" s="14" t="n"/>
      <c r="AQ278" s="14" t="n"/>
      <c r="AR278" s="14" t="n"/>
      <c r="AS278" s="13" t="n"/>
      <c r="AT278" s="13" t="n"/>
      <c r="AU278" s="10" t="n"/>
      <c r="AV278" s="10" t="n"/>
      <c r="AW278" s="10" t="n"/>
      <c r="AX278" s="10" t="n"/>
      <c r="AY278" s="10" t="n"/>
      <c r="AZ278" s="10" t="n"/>
      <c r="BA278" s="10" t="n"/>
      <c r="BB278" s="10" t="n"/>
      <c r="BC278" s="10" t="n"/>
      <c r="BD278" s="11" t="n"/>
      <c r="BE278" s="10" t="n"/>
      <c r="BF278" s="10" t="n"/>
      <c r="BG278" s="10" t="n"/>
      <c r="BH278" s="10" t="n"/>
      <c r="BI278" s="10" t="n"/>
      <c r="BJ278" s="10" t="n"/>
      <c r="BK278" s="10" t="n"/>
      <c r="BL278" s="10" t="n"/>
      <c r="BM278" s="10" t="n"/>
    </row>
    <row r="279" ht="15.75" customHeight="1" s="218">
      <c r="A279" s="10" t="n"/>
      <c r="B279" s="10" t="n"/>
      <c r="C279" s="10" t="n"/>
      <c r="D279" s="10" t="n"/>
      <c r="E279" s="10" t="n"/>
      <c r="F279" s="10" t="n"/>
      <c r="G279" s="11" t="n"/>
      <c r="H279" s="10" t="n"/>
      <c r="I279" s="10" t="n"/>
      <c r="J279" s="10" t="n"/>
      <c r="K279" s="10" t="n"/>
      <c r="L279" s="10" t="n"/>
      <c r="M279" s="13" t="n"/>
      <c r="N279" s="13" t="n"/>
      <c r="O279" s="13" t="n"/>
      <c r="P279" s="13" t="n"/>
      <c r="Q279" s="10" t="n"/>
      <c r="R279" s="10" t="n"/>
      <c r="S279" s="10" t="n"/>
      <c r="T279" s="10" t="n"/>
      <c r="U279" s="10" t="n"/>
      <c r="V279" s="10" t="n"/>
      <c r="W279" s="10" t="n"/>
      <c r="X279" s="10" t="n"/>
      <c r="Y279" s="11" t="n"/>
      <c r="Z279" s="11" t="n"/>
      <c r="AA279" s="11" t="n"/>
      <c r="AB279" s="11" t="n"/>
      <c r="AC279" s="11" t="n"/>
      <c r="AD279" s="11" t="n"/>
      <c r="AE279" s="10" t="n"/>
      <c r="AF279" s="10" t="n"/>
      <c r="AG279" s="10" t="n"/>
      <c r="AH279" s="10" t="n"/>
      <c r="AI279" s="13" t="n"/>
      <c r="AJ279" s="13" t="n"/>
      <c r="AK279" s="13" t="n"/>
      <c r="AL279" s="13" t="n"/>
      <c r="AM279" s="13" t="n"/>
      <c r="AN279" s="13" t="n"/>
      <c r="AO279" s="13" t="n"/>
      <c r="AP279" s="14" t="n"/>
      <c r="AQ279" s="14" t="n"/>
      <c r="AR279" s="14" t="n"/>
      <c r="AS279" s="13" t="n"/>
      <c r="AT279" s="13" t="n"/>
      <c r="AU279" s="10" t="n"/>
      <c r="AV279" s="10" t="n"/>
      <c r="AW279" s="10" t="n"/>
      <c r="AX279" s="10" t="n"/>
      <c r="AY279" s="10" t="n"/>
      <c r="AZ279" s="10" t="n"/>
      <c r="BA279" s="10" t="n"/>
      <c r="BB279" s="10" t="n"/>
      <c r="BC279" s="10" t="n"/>
      <c r="BD279" s="11" t="n"/>
      <c r="BE279" s="10" t="n"/>
      <c r="BF279" s="10" t="n"/>
      <c r="BG279" s="10" t="n"/>
      <c r="BH279" s="10" t="n"/>
      <c r="BI279" s="10" t="n"/>
      <c r="BJ279" s="10" t="n"/>
      <c r="BK279" s="10" t="n"/>
      <c r="BL279" s="10" t="n"/>
      <c r="BM279" s="10" t="n"/>
    </row>
    <row r="280" ht="15.75" customHeight="1" s="218">
      <c r="A280" s="10" t="n"/>
      <c r="B280" s="10" t="n"/>
      <c r="C280" s="10" t="n"/>
      <c r="D280" s="10" t="n"/>
      <c r="E280" s="10" t="n"/>
      <c r="F280" s="10" t="n"/>
      <c r="G280" s="11" t="n"/>
      <c r="H280" s="10" t="n"/>
      <c r="I280" s="10" t="n"/>
      <c r="J280" s="10" t="n"/>
      <c r="K280" s="10" t="n"/>
      <c r="L280" s="10" t="n"/>
      <c r="M280" s="13" t="n"/>
      <c r="N280" s="13" t="n"/>
      <c r="O280" s="13" t="n"/>
      <c r="P280" s="13" t="n"/>
      <c r="Q280" s="10" t="n"/>
      <c r="R280" s="10" t="n"/>
      <c r="S280" s="10" t="n"/>
      <c r="T280" s="10" t="n"/>
      <c r="U280" s="10" t="n"/>
      <c r="V280" s="10" t="n"/>
      <c r="W280" s="10" t="n"/>
      <c r="X280" s="10" t="n"/>
      <c r="Y280" s="11" t="n"/>
      <c r="Z280" s="11" t="n"/>
      <c r="AA280" s="11" t="n"/>
      <c r="AB280" s="11" t="n"/>
      <c r="AC280" s="11" t="n"/>
      <c r="AD280" s="11" t="n"/>
      <c r="AE280" s="10" t="n"/>
      <c r="AF280" s="10" t="n"/>
      <c r="AG280" s="10" t="n"/>
      <c r="AH280" s="10" t="n"/>
      <c r="AI280" s="13" t="n"/>
      <c r="AJ280" s="13" t="n"/>
      <c r="AK280" s="13" t="n"/>
      <c r="AL280" s="13" t="n"/>
      <c r="AM280" s="13" t="n"/>
      <c r="AN280" s="13" t="n"/>
      <c r="AO280" s="13" t="n"/>
      <c r="AP280" s="14" t="n"/>
      <c r="AQ280" s="14" t="n"/>
      <c r="AR280" s="14" t="n"/>
      <c r="AS280" s="13" t="n"/>
      <c r="AT280" s="13" t="n"/>
      <c r="AU280" s="10" t="n"/>
      <c r="AV280" s="10" t="n"/>
      <c r="AW280" s="10" t="n"/>
      <c r="AX280" s="10" t="n"/>
      <c r="AY280" s="10" t="n"/>
      <c r="AZ280" s="10" t="n"/>
      <c r="BA280" s="10" t="n"/>
      <c r="BB280" s="10" t="n"/>
      <c r="BC280" s="10" t="n"/>
      <c r="BD280" s="11" t="n"/>
      <c r="BE280" s="10" t="n"/>
      <c r="BF280" s="10" t="n"/>
      <c r="BG280" s="10" t="n"/>
      <c r="BH280" s="10" t="n"/>
      <c r="BI280" s="10" t="n"/>
      <c r="BJ280" s="10" t="n"/>
      <c r="BK280" s="10" t="n"/>
      <c r="BL280" s="10" t="n"/>
      <c r="BM280" s="10" t="n"/>
    </row>
    <row r="281" ht="15.75" customHeight="1" s="218">
      <c r="A281" s="10" t="n"/>
      <c r="B281" s="10" t="n"/>
      <c r="C281" s="10" t="n"/>
      <c r="D281" s="10" t="n"/>
      <c r="E281" s="10" t="n"/>
      <c r="F281" s="10" t="n"/>
      <c r="G281" s="11" t="n"/>
      <c r="H281" s="10" t="n"/>
      <c r="I281" s="10" t="n"/>
      <c r="J281" s="10" t="n"/>
      <c r="K281" s="10" t="n"/>
      <c r="L281" s="10" t="n"/>
      <c r="M281" s="13" t="n"/>
      <c r="N281" s="13" t="n"/>
      <c r="O281" s="13" t="n"/>
      <c r="P281" s="13" t="n"/>
      <c r="Q281" s="10" t="n"/>
      <c r="R281" s="10" t="n"/>
      <c r="S281" s="10" t="n"/>
      <c r="T281" s="10" t="n"/>
      <c r="U281" s="10" t="n"/>
      <c r="V281" s="10" t="n"/>
      <c r="W281" s="10" t="n"/>
      <c r="X281" s="10" t="n"/>
      <c r="Y281" s="11" t="n"/>
      <c r="Z281" s="11" t="n"/>
      <c r="AA281" s="11" t="n"/>
      <c r="AB281" s="11" t="n"/>
      <c r="AC281" s="11" t="n"/>
      <c r="AD281" s="11" t="n"/>
      <c r="AE281" s="10" t="n"/>
      <c r="AF281" s="10" t="n"/>
      <c r="AG281" s="10" t="n"/>
      <c r="AH281" s="10" t="n"/>
      <c r="AI281" s="13" t="n"/>
      <c r="AJ281" s="13" t="n"/>
      <c r="AK281" s="13" t="n"/>
      <c r="AL281" s="13" t="n"/>
      <c r="AM281" s="13" t="n"/>
      <c r="AN281" s="13" t="n"/>
      <c r="AO281" s="13" t="n"/>
      <c r="AP281" s="14" t="n"/>
      <c r="AQ281" s="14" t="n"/>
      <c r="AR281" s="14" t="n"/>
      <c r="AS281" s="13" t="n"/>
      <c r="AT281" s="13" t="n"/>
      <c r="AU281" s="10" t="n"/>
      <c r="AV281" s="10" t="n"/>
      <c r="AW281" s="10" t="n"/>
      <c r="AX281" s="10" t="n"/>
      <c r="AY281" s="10" t="n"/>
      <c r="AZ281" s="10" t="n"/>
      <c r="BA281" s="10" t="n"/>
      <c r="BB281" s="10" t="n"/>
      <c r="BC281" s="10" t="n"/>
      <c r="BD281" s="11" t="n"/>
      <c r="BE281" s="10" t="n"/>
      <c r="BF281" s="10" t="n"/>
      <c r="BG281" s="10" t="n"/>
      <c r="BH281" s="10" t="n"/>
      <c r="BI281" s="10" t="n"/>
      <c r="BJ281" s="10" t="n"/>
      <c r="BK281" s="10" t="n"/>
      <c r="BL281" s="10" t="n"/>
      <c r="BM281" s="10" t="n"/>
    </row>
    <row r="282" ht="15.75" customHeight="1" s="218">
      <c r="A282" s="10" t="n"/>
      <c r="B282" s="10" t="n"/>
      <c r="C282" s="10" t="n"/>
      <c r="D282" s="10" t="n"/>
      <c r="E282" s="10" t="n"/>
      <c r="F282" s="10" t="n"/>
      <c r="G282" s="11" t="n"/>
      <c r="H282" s="10" t="n"/>
      <c r="I282" s="10" t="n"/>
      <c r="J282" s="10" t="n"/>
      <c r="K282" s="10" t="n"/>
      <c r="L282" s="10" t="n"/>
      <c r="M282" s="13" t="n"/>
      <c r="N282" s="13" t="n"/>
      <c r="O282" s="13" t="n"/>
      <c r="P282" s="13" t="n"/>
      <c r="Q282" s="10" t="n"/>
      <c r="R282" s="10" t="n"/>
      <c r="S282" s="10" t="n"/>
      <c r="T282" s="10" t="n"/>
      <c r="U282" s="10" t="n"/>
      <c r="V282" s="10" t="n"/>
      <c r="W282" s="10" t="n"/>
      <c r="X282" s="10" t="n"/>
      <c r="Y282" s="11" t="n"/>
      <c r="Z282" s="11" t="n"/>
      <c r="AA282" s="11" t="n"/>
      <c r="AB282" s="11" t="n"/>
      <c r="AC282" s="11" t="n"/>
      <c r="AD282" s="11" t="n"/>
      <c r="AE282" s="10" t="n"/>
      <c r="AF282" s="10" t="n"/>
      <c r="AG282" s="10" t="n"/>
      <c r="AH282" s="10" t="n"/>
      <c r="AI282" s="13" t="n"/>
      <c r="AJ282" s="13" t="n"/>
      <c r="AK282" s="13" t="n"/>
      <c r="AL282" s="13" t="n"/>
      <c r="AM282" s="13" t="n"/>
      <c r="AN282" s="13" t="n"/>
      <c r="AO282" s="13" t="n"/>
      <c r="AP282" s="14" t="n"/>
      <c r="AQ282" s="14" t="n"/>
      <c r="AR282" s="14" t="n"/>
      <c r="AS282" s="13" t="n"/>
      <c r="AT282" s="13" t="n"/>
      <c r="AU282" s="10" t="n"/>
      <c r="AV282" s="10" t="n"/>
      <c r="AW282" s="10" t="n"/>
      <c r="AX282" s="10" t="n"/>
      <c r="AY282" s="10" t="n"/>
      <c r="AZ282" s="10" t="n"/>
      <c r="BA282" s="10" t="n"/>
      <c r="BB282" s="10" t="n"/>
      <c r="BC282" s="10" t="n"/>
      <c r="BD282" s="11" t="n"/>
      <c r="BE282" s="10" t="n"/>
      <c r="BF282" s="10" t="n"/>
      <c r="BG282" s="10" t="n"/>
      <c r="BH282" s="10" t="n"/>
      <c r="BI282" s="10" t="n"/>
      <c r="BJ282" s="10" t="n"/>
      <c r="BK282" s="10" t="n"/>
      <c r="BL282" s="10" t="n"/>
      <c r="BM282" s="10" t="n"/>
    </row>
    <row r="283" ht="15.75" customHeight="1" s="218">
      <c r="A283" s="10" t="n"/>
      <c r="B283" s="10" t="n"/>
      <c r="C283" s="10" t="n"/>
      <c r="D283" s="10" t="n"/>
      <c r="E283" s="10" t="n"/>
      <c r="F283" s="10" t="n"/>
      <c r="G283" s="11" t="n"/>
      <c r="H283" s="10" t="n"/>
      <c r="I283" s="10" t="n"/>
      <c r="J283" s="10" t="n"/>
      <c r="K283" s="10" t="n"/>
      <c r="L283" s="10" t="n"/>
      <c r="M283" s="13" t="n"/>
      <c r="N283" s="13" t="n"/>
      <c r="O283" s="13" t="n"/>
      <c r="P283" s="13" t="n"/>
      <c r="Q283" s="10" t="n"/>
      <c r="R283" s="10" t="n"/>
      <c r="S283" s="10" t="n"/>
      <c r="T283" s="10" t="n"/>
      <c r="U283" s="10" t="n"/>
      <c r="V283" s="10" t="n"/>
      <c r="W283" s="10" t="n"/>
      <c r="X283" s="10" t="n"/>
      <c r="Y283" s="11" t="n"/>
      <c r="Z283" s="11" t="n"/>
      <c r="AA283" s="11" t="n"/>
      <c r="AB283" s="11" t="n"/>
      <c r="AC283" s="11" t="n"/>
      <c r="AD283" s="11" t="n"/>
      <c r="AE283" s="10" t="n"/>
      <c r="AF283" s="10" t="n"/>
      <c r="AG283" s="10" t="n"/>
      <c r="AH283" s="10" t="n"/>
      <c r="AI283" s="13" t="n"/>
      <c r="AJ283" s="13" t="n"/>
      <c r="AK283" s="13" t="n"/>
      <c r="AL283" s="13" t="n"/>
      <c r="AM283" s="13" t="n"/>
      <c r="AN283" s="13" t="n"/>
      <c r="AO283" s="13" t="n"/>
      <c r="AP283" s="14" t="n"/>
      <c r="AQ283" s="14" t="n"/>
      <c r="AR283" s="14" t="n"/>
      <c r="AS283" s="13" t="n"/>
      <c r="AT283" s="13" t="n"/>
      <c r="AU283" s="10" t="n"/>
      <c r="AV283" s="10" t="n"/>
      <c r="AW283" s="10" t="n"/>
      <c r="AX283" s="10" t="n"/>
      <c r="AY283" s="10" t="n"/>
      <c r="AZ283" s="10" t="n"/>
      <c r="BA283" s="10" t="n"/>
      <c r="BB283" s="10" t="n"/>
      <c r="BC283" s="10" t="n"/>
      <c r="BD283" s="11" t="n"/>
      <c r="BE283" s="10" t="n"/>
      <c r="BF283" s="10" t="n"/>
      <c r="BG283" s="10" t="n"/>
      <c r="BH283" s="10" t="n"/>
      <c r="BI283" s="10" t="n"/>
      <c r="BJ283" s="10" t="n"/>
      <c r="BK283" s="10" t="n"/>
      <c r="BL283" s="10" t="n"/>
      <c r="BM283" s="10" t="n"/>
    </row>
    <row r="284" ht="15.75" customHeight="1" s="218">
      <c r="A284" s="10" t="n"/>
      <c r="B284" s="10" t="n"/>
      <c r="C284" s="10" t="n"/>
      <c r="D284" s="10" t="n"/>
      <c r="E284" s="10" t="n"/>
      <c r="F284" s="10" t="n"/>
      <c r="G284" s="11" t="n"/>
      <c r="H284" s="10" t="n"/>
      <c r="I284" s="10" t="n"/>
      <c r="J284" s="10" t="n"/>
      <c r="K284" s="10" t="n"/>
      <c r="L284" s="10" t="n"/>
      <c r="M284" s="13" t="n"/>
      <c r="N284" s="13" t="n"/>
      <c r="O284" s="13" t="n"/>
      <c r="P284" s="13" t="n"/>
      <c r="Q284" s="10" t="n"/>
      <c r="R284" s="10" t="n"/>
      <c r="S284" s="10" t="n"/>
      <c r="T284" s="10" t="n"/>
      <c r="U284" s="10" t="n"/>
      <c r="V284" s="10" t="n"/>
      <c r="W284" s="10" t="n"/>
      <c r="X284" s="10" t="n"/>
      <c r="Y284" s="11" t="n"/>
      <c r="Z284" s="11" t="n"/>
      <c r="AA284" s="11" t="n"/>
      <c r="AB284" s="11" t="n"/>
      <c r="AC284" s="11" t="n"/>
      <c r="AD284" s="11" t="n"/>
      <c r="AE284" s="10" t="n"/>
      <c r="AF284" s="10" t="n"/>
      <c r="AG284" s="10" t="n"/>
      <c r="AH284" s="10" t="n"/>
      <c r="AI284" s="13" t="n"/>
      <c r="AJ284" s="13" t="n"/>
      <c r="AK284" s="13" t="n"/>
      <c r="AL284" s="13" t="n"/>
      <c r="AM284" s="13" t="n"/>
      <c r="AN284" s="13" t="n"/>
      <c r="AO284" s="13" t="n"/>
      <c r="AP284" s="14" t="n"/>
      <c r="AQ284" s="14" t="n"/>
      <c r="AR284" s="14" t="n"/>
      <c r="AS284" s="13" t="n"/>
      <c r="AT284" s="13" t="n"/>
      <c r="AU284" s="10" t="n"/>
      <c r="AV284" s="10" t="n"/>
      <c r="AW284" s="10" t="n"/>
      <c r="AX284" s="10" t="n"/>
      <c r="AY284" s="10" t="n"/>
      <c r="AZ284" s="10" t="n"/>
      <c r="BA284" s="10" t="n"/>
      <c r="BB284" s="10" t="n"/>
      <c r="BC284" s="10" t="n"/>
      <c r="BD284" s="11" t="n"/>
      <c r="BE284" s="10" t="n"/>
      <c r="BF284" s="10" t="n"/>
      <c r="BG284" s="10" t="n"/>
      <c r="BH284" s="10" t="n"/>
      <c r="BI284" s="10" t="n"/>
      <c r="BJ284" s="10" t="n"/>
      <c r="BK284" s="10" t="n"/>
      <c r="BL284" s="10" t="n"/>
      <c r="BM284" s="10" t="n"/>
    </row>
    <row r="285" ht="15.75" customHeight="1" s="218">
      <c r="A285" s="132" t="n"/>
      <c r="B285" s="132" t="n"/>
      <c r="C285" s="132" t="n"/>
      <c r="D285" s="132" t="n"/>
      <c r="E285" s="132" t="n"/>
      <c r="F285" s="132" t="n"/>
      <c r="G285" s="131" t="n"/>
      <c r="H285" s="132" t="n"/>
      <c r="I285" s="132" t="n"/>
      <c r="J285" s="132" t="n"/>
      <c r="K285" s="132" t="n"/>
      <c r="L285" s="132" t="n"/>
      <c r="M285" s="141" t="n"/>
      <c r="N285" s="141" t="n"/>
      <c r="O285" s="141" t="n"/>
      <c r="P285" s="141" t="n"/>
      <c r="Q285" s="132" t="n"/>
      <c r="R285" s="132" t="n"/>
      <c r="S285" s="132" t="n"/>
      <c r="T285" s="132" t="n"/>
      <c r="U285" s="132" t="n"/>
      <c r="V285" s="132" t="n"/>
      <c r="W285" s="132" t="n"/>
      <c r="X285" s="132" t="n"/>
      <c r="Y285" s="131" t="n"/>
      <c r="Z285" s="131" t="n"/>
      <c r="AA285" s="131" t="n"/>
      <c r="AB285" s="131" t="n"/>
      <c r="AC285" s="131" t="n"/>
      <c r="AD285" s="131" t="n"/>
      <c r="AE285" s="132" t="n"/>
      <c r="AF285" s="132" t="n"/>
      <c r="AG285" s="132" t="n"/>
      <c r="AH285" s="132" t="n"/>
      <c r="AI285" s="132" t="n"/>
      <c r="AJ285" s="132" t="n"/>
      <c r="AK285" s="132" t="n"/>
      <c r="AL285" s="132" t="n"/>
      <c r="AM285" s="132" t="n"/>
      <c r="AN285" s="132" t="n"/>
      <c r="AO285" s="132" t="n"/>
      <c r="AP285" s="142" t="n"/>
      <c r="AQ285" s="142" t="n"/>
      <c r="AR285" s="142" t="n"/>
      <c r="AS285" s="132" t="n"/>
      <c r="AT285" s="132" t="n"/>
      <c r="AU285" s="132" t="n"/>
      <c r="AV285" s="132" t="n"/>
      <c r="AW285" s="132" t="n"/>
      <c r="AX285" s="132" t="n"/>
      <c r="AY285" s="132" t="n"/>
      <c r="AZ285" s="132" t="n"/>
      <c r="BA285" s="132" t="n"/>
      <c r="BB285" s="132" t="n"/>
      <c r="BC285" s="132" t="n"/>
      <c r="BD285" s="131" t="n"/>
      <c r="BE285" s="132" t="n"/>
      <c r="BF285" s="132" t="n"/>
      <c r="BG285" s="132" t="n"/>
      <c r="BH285" s="132" t="n"/>
      <c r="BI285" s="132" t="n"/>
      <c r="BJ285" s="132" t="n"/>
      <c r="BK285" s="132" t="n"/>
      <c r="BL285" s="132" t="n"/>
      <c r="BM285" s="132" t="n"/>
    </row>
    <row r="286" ht="15.75" customHeight="1" s="218">
      <c r="A286" s="132" t="n"/>
      <c r="B286" s="132" t="n"/>
      <c r="C286" s="132" t="n"/>
      <c r="D286" s="132" t="n"/>
      <c r="E286" s="132" t="n"/>
      <c r="F286" s="132" t="n"/>
      <c r="G286" s="131" t="n"/>
      <c r="H286" s="132" t="n"/>
      <c r="I286" s="132" t="n"/>
      <c r="J286" s="132" t="n"/>
      <c r="K286" s="132" t="n"/>
      <c r="L286" s="132" t="n"/>
      <c r="M286" s="141" t="n"/>
      <c r="N286" s="141" t="n"/>
      <c r="O286" s="141" t="n"/>
      <c r="P286" s="141" t="n"/>
      <c r="Q286" s="132" t="n"/>
      <c r="R286" s="132" t="n"/>
      <c r="S286" s="132" t="n"/>
      <c r="T286" s="132" t="n"/>
      <c r="U286" s="132" t="n"/>
      <c r="V286" s="132" t="n"/>
      <c r="W286" s="132" t="n"/>
      <c r="X286" s="132" t="n"/>
      <c r="Y286" s="131" t="n"/>
      <c r="Z286" s="131" t="n"/>
      <c r="AA286" s="131" t="n"/>
      <c r="AB286" s="131" t="n"/>
      <c r="AC286" s="131" t="n"/>
      <c r="AD286" s="131" t="n"/>
      <c r="AE286" s="132" t="n"/>
      <c r="AF286" s="132" t="n"/>
      <c r="AG286" s="132" t="n"/>
      <c r="AH286" s="132" t="n"/>
      <c r="AI286" s="132" t="n"/>
      <c r="AJ286" s="132" t="n"/>
      <c r="AK286" s="132" t="n"/>
      <c r="AL286" s="132" t="n"/>
      <c r="AM286" s="132" t="n"/>
      <c r="AN286" s="132" t="n"/>
      <c r="AO286" s="132" t="n"/>
      <c r="AP286" s="142" t="n"/>
      <c r="AQ286" s="142" t="n"/>
      <c r="AR286" s="142" t="n"/>
      <c r="AS286" s="132" t="n"/>
      <c r="AT286" s="132" t="n"/>
      <c r="AU286" s="132" t="n"/>
      <c r="AV286" s="132" t="n"/>
      <c r="AW286" s="132" t="n"/>
      <c r="AX286" s="132" t="n"/>
      <c r="AY286" s="132" t="n"/>
      <c r="AZ286" s="132" t="n"/>
      <c r="BA286" s="132" t="n"/>
      <c r="BB286" s="132" t="n"/>
      <c r="BC286" s="132" t="n"/>
      <c r="BD286" s="131" t="n"/>
      <c r="BE286" s="132" t="n"/>
      <c r="BF286" s="132" t="n"/>
      <c r="BG286" s="132" t="n"/>
      <c r="BH286" s="132" t="n"/>
      <c r="BI286" s="132" t="n"/>
      <c r="BJ286" s="132" t="n"/>
      <c r="BK286" s="132" t="n"/>
      <c r="BL286" s="132" t="n"/>
      <c r="BM286" s="132" t="n"/>
    </row>
    <row r="287" ht="15.75" customHeight="1" s="218">
      <c r="A287" s="132" t="n"/>
      <c r="B287" s="132" t="n"/>
      <c r="C287" s="132" t="n"/>
      <c r="D287" s="132" t="n"/>
      <c r="E287" s="132" t="n"/>
      <c r="F287" s="132" t="n"/>
      <c r="G287" s="131" t="n"/>
      <c r="H287" s="132" t="n"/>
      <c r="I287" s="132" t="n"/>
      <c r="J287" s="132" t="n"/>
      <c r="K287" s="132" t="n"/>
      <c r="L287" s="132" t="n"/>
      <c r="M287" s="141" t="n"/>
      <c r="N287" s="141" t="n"/>
      <c r="O287" s="141" t="n"/>
      <c r="P287" s="141" t="n"/>
      <c r="Q287" s="132" t="n"/>
      <c r="R287" s="132" t="n"/>
      <c r="S287" s="132" t="n"/>
      <c r="T287" s="132" t="n"/>
      <c r="U287" s="132" t="n"/>
      <c r="V287" s="132" t="n"/>
      <c r="W287" s="132" t="n"/>
      <c r="X287" s="132" t="n"/>
      <c r="Y287" s="131" t="n"/>
      <c r="Z287" s="131" t="n"/>
      <c r="AA287" s="131" t="n"/>
      <c r="AB287" s="131" t="n"/>
      <c r="AC287" s="131" t="n"/>
      <c r="AD287" s="131" t="n"/>
      <c r="AE287" s="132" t="n"/>
      <c r="AF287" s="132" t="n"/>
      <c r="AG287" s="132" t="n"/>
      <c r="AH287" s="132" t="n"/>
      <c r="AI287" s="132" t="n"/>
      <c r="AJ287" s="132" t="n"/>
      <c r="AK287" s="132" t="n"/>
      <c r="AL287" s="132" t="n"/>
      <c r="AM287" s="132" t="n"/>
      <c r="AN287" s="132" t="n"/>
      <c r="AO287" s="132" t="n"/>
      <c r="AP287" s="142" t="n"/>
      <c r="AQ287" s="142" t="n"/>
      <c r="AR287" s="142" t="n"/>
      <c r="AS287" s="132" t="n"/>
      <c r="AT287" s="132" t="n"/>
      <c r="AU287" s="132" t="n"/>
      <c r="AV287" s="132" t="n"/>
      <c r="AW287" s="132" t="n"/>
      <c r="AX287" s="132" t="n"/>
      <c r="AY287" s="132" t="n"/>
      <c r="AZ287" s="132" t="n"/>
      <c r="BA287" s="132" t="n"/>
      <c r="BB287" s="132" t="n"/>
      <c r="BC287" s="132" t="n"/>
      <c r="BD287" s="131" t="n"/>
      <c r="BE287" s="132" t="n"/>
      <c r="BF287" s="132" t="n"/>
      <c r="BG287" s="132" t="n"/>
      <c r="BH287" s="132" t="n"/>
      <c r="BI287" s="132" t="n"/>
      <c r="BJ287" s="132" t="n"/>
      <c r="BK287" s="132" t="n"/>
      <c r="BL287" s="132" t="n"/>
      <c r="BM287" s="132" t="n"/>
    </row>
    <row r="288" ht="15.75" customHeight="1" s="218">
      <c r="A288" s="132" t="n"/>
      <c r="B288" s="132" t="n"/>
      <c r="C288" s="132" t="n"/>
      <c r="D288" s="132" t="n"/>
      <c r="E288" s="132" t="n"/>
      <c r="F288" s="132" t="n"/>
      <c r="G288" s="131" t="n"/>
      <c r="H288" s="132" t="n"/>
      <c r="I288" s="132" t="n"/>
      <c r="J288" s="132" t="n"/>
      <c r="K288" s="132" t="n"/>
      <c r="L288" s="132" t="n"/>
      <c r="M288" s="141" t="n"/>
      <c r="N288" s="141" t="n"/>
      <c r="O288" s="141" t="n"/>
      <c r="P288" s="141" t="n"/>
      <c r="Q288" s="132" t="n"/>
      <c r="R288" s="132" t="n"/>
      <c r="S288" s="132" t="n"/>
      <c r="T288" s="132" t="n"/>
      <c r="U288" s="132" t="n"/>
      <c r="V288" s="132" t="n"/>
      <c r="W288" s="132" t="n"/>
      <c r="X288" s="132" t="n"/>
      <c r="Y288" s="131" t="n"/>
      <c r="Z288" s="131" t="n"/>
      <c r="AA288" s="131" t="n"/>
      <c r="AB288" s="131" t="n"/>
      <c r="AC288" s="131" t="n"/>
      <c r="AD288" s="131" t="n"/>
      <c r="AE288" s="132" t="n"/>
      <c r="AF288" s="132" t="n"/>
      <c r="AG288" s="132" t="n"/>
      <c r="AH288" s="132" t="n"/>
      <c r="AI288" s="132" t="n"/>
      <c r="AJ288" s="132" t="n"/>
      <c r="AK288" s="132" t="n"/>
      <c r="AL288" s="132" t="n"/>
      <c r="AM288" s="132" t="n"/>
      <c r="AN288" s="132" t="n"/>
      <c r="AO288" s="132" t="n"/>
      <c r="AP288" s="142" t="n"/>
      <c r="AQ288" s="142" t="n"/>
      <c r="AR288" s="142" t="n"/>
      <c r="AS288" s="132" t="n"/>
      <c r="AT288" s="132" t="n"/>
      <c r="AU288" s="132" t="n"/>
      <c r="AV288" s="132" t="n"/>
      <c r="AW288" s="132" t="n"/>
      <c r="AX288" s="132" t="n"/>
      <c r="AY288" s="132" t="n"/>
      <c r="AZ288" s="132" t="n"/>
      <c r="BA288" s="132" t="n"/>
      <c r="BB288" s="132" t="n"/>
      <c r="BC288" s="132" t="n"/>
      <c r="BD288" s="131" t="n"/>
      <c r="BE288" s="132" t="n"/>
      <c r="BF288" s="132" t="n"/>
      <c r="BG288" s="132" t="n"/>
      <c r="BH288" s="132" t="n"/>
      <c r="BI288" s="132" t="n"/>
      <c r="BJ288" s="132" t="n"/>
      <c r="BK288" s="132" t="n"/>
      <c r="BL288" s="132" t="n"/>
      <c r="BM288" s="132" t="n"/>
    </row>
    <row r="289" ht="15.75" customHeight="1" s="218">
      <c r="A289" s="132" t="n"/>
      <c r="B289" s="132" t="n"/>
      <c r="C289" s="132" t="n"/>
      <c r="D289" s="132" t="n"/>
      <c r="E289" s="132" t="n"/>
      <c r="F289" s="132" t="n"/>
      <c r="G289" s="131" t="n"/>
      <c r="H289" s="132" t="n"/>
      <c r="I289" s="132" t="n"/>
      <c r="J289" s="132" t="n"/>
      <c r="K289" s="132" t="n"/>
      <c r="L289" s="132" t="n"/>
      <c r="M289" s="141" t="n"/>
      <c r="N289" s="141" t="n"/>
      <c r="O289" s="141" t="n"/>
      <c r="P289" s="141" t="n"/>
      <c r="Q289" s="132" t="n"/>
      <c r="R289" s="132" t="n"/>
      <c r="S289" s="132" t="n"/>
      <c r="T289" s="132" t="n"/>
      <c r="U289" s="132" t="n"/>
      <c r="V289" s="132" t="n"/>
      <c r="W289" s="132" t="n"/>
      <c r="X289" s="132" t="n"/>
      <c r="Y289" s="131" t="n"/>
      <c r="Z289" s="131" t="n"/>
      <c r="AA289" s="131" t="n"/>
      <c r="AB289" s="131" t="n"/>
      <c r="AC289" s="131" t="n"/>
      <c r="AD289" s="131" t="n"/>
      <c r="AE289" s="132" t="n"/>
      <c r="AF289" s="132" t="n"/>
      <c r="AG289" s="132" t="n"/>
      <c r="AH289" s="132" t="n"/>
      <c r="AI289" s="132" t="n"/>
      <c r="AJ289" s="132" t="n"/>
      <c r="AK289" s="132" t="n"/>
      <c r="AL289" s="132" t="n"/>
      <c r="AM289" s="132" t="n"/>
      <c r="AN289" s="132" t="n"/>
      <c r="AO289" s="132" t="n"/>
      <c r="AP289" s="142" t="n"/>
      <c r="AQ289" s="142" t="n"/>
      <c r="AR289" s="142" t="n"/>
      <c r="AS289" s="132" t="n"/>
      <c r="AT289" s="132" t="n"/>
      <c r="AU289" s="132" t="n"/>
      <c r="AV289" s="132" t="n"/>
      <c r="AW289" s="132" t="n"/>
      <c r="AX289" s="132" t="n"/>
      <c r="AY289" s="132" t="n"/>
      <c r="AZ289" s="132" t="n"/>
      <c r="BA289" s="132" t="n"/>
      <c r="BB289" s="132" t="n"/>
      <c r="BC289" s="132" t="n"/>
      <c r="BD289" s="131" t="n"/>
      <c r="BE289" s="132" t="n"/>
      <c r="BF289" s="132" t="n"/>
      <c r="BG289" s="132" t="n"/>
      <c r="BH289" s="132" t="n"/>
      <c r="BI289" s="132" t="n"/>
      <c r="BJ289" s="132" t="n"/>
      <c r="BK289" s="132" t="n"/>
      <c r="BL289" s="132" t="n"/>
      <c r="BM289" s="132" t="n"/>
    </row>
    <row r="290" ht="15.75" customHeight="1" s="218">
      <c r="A290" s="132" t="n"/>
      <c r="B290" s="132" t="n"/>
      <c r="C290" s="132" t="n"/>
      <c r="D290" s="132" t="n"/>
      <c r="E290" s="132" t="n"/>
      <c r="F290" s="132" t="n"/>
      <c r="G290" s="131" t="n"/>
      <c r="H290" s="132" t="n"/>
      <c r="I290" s="132" t="n"/>
      <c r="J290" s="132" t="n"/>
      <c r="K290" s="132" t="n"/>
      <c r="L290" s="132" t="n"/>
      <c r="M290" s="141" t="n"/>
      <c r="N290" s="141" t="n"/>
      <c r="O290" s="141" t="n"/>
      <c r="P290" s="141" t="n"/>
      <c r="Q290" s="132" t="n"/>
      <c r="R290" s="132" t="n"/>
      <c r="S290" s="132" t="n"/>
      <c r="T290" s="132" t="n"/>
      <c r="U290" s="132" t="n"/>
      <c r="V290" s="132" t="n"/>
      <c r="W290" s="132" t="n"/>
      <c r="X290" s="132" t="n"/>
      <c r="Y290" s="131" t="n"/>
      <c r="Z290" s="131" t="n"/>
      <c r="AA290" s="131" t="n"/>
      <c r="AB290" s="131" t="n"/>
      <c r="AC290" s="131" t="n"/>
      <c r="AD290" s="131" t="n"/>
      <c r="AE290" s="132" t="n"/>
      <c r="AF290" s="132" t="n"/>
      <c r="AG290" s="132" t="n"/>
      <c r="AH290" s="132" t="n"/>
      <c r="AI290" s="132" t="n"/>
      <c r="AJ290" s="132" t="n"/>
      <c r="AK290" s="132" t="n"/>
      <c r="AL290" s="132" t="n"/>
      <c r="AM290" s="132" t="n"/>
      <c r="AN290" s="132" t="n"/>
      <c r="AO290" s="132" t="n"/>
      <c r="AP290" s="142" t="n"/>
      <c r="AQ290" s="142" t="n"/>
      <c r="AR290" s="142" t="n"/>
      <c r="AS290" s="132" t="n"/>
      <c r="AT290" s="132" t="n"/>
      <c r="AU290" s="132" t="n"/>
      <c r="AV290" s="132" t="n"/>
      <c r="AW290" s="132" t="n"/>
      <c r="AX290" s="132" t="n"/>
      <c r="AY290" s="132" t="n"/>
      <c r="AZ290" s="132" t="n"/>
      <c r="BA290" s="132" t="n"/>
      <c r="BB290" s="132" t="n"/>
      <c r="BC290" s="132" t="n"/>
      <c r="BD290" s="131" t="n"/>
      <c r="BE290" s="132" t="n"/>
      <c r="BF290" s="132" t="n"/>
      <c r="BG290" s="132" t="n"/>
      <c r="BH290" s="132" t="n"/>
      <c r="BI290" s="132" t="n"/>
      <c r="BJ290" s="132" t="n"/>
      <c r="BK290" s="132" t="n"/>
      <c r="BL290" s="132" t="n"/>
      <c r="BM290" s="132" t="n"/>
    </row>
    <row r="291" ht="15.75" customHeight="1" s="218">
      <c r="A291" s="132" t="n"/>
      <c r="B291" s="132" t="n"/>
      <c r="C291" s="132" t="n"/>
      <c r="D291" s="132" t="n"/>
      <c r="E291" s="132" t="n"/>
      <c r="F291" s="132" t="n"/>
      <c r="G291" s="131" t="n"/>
      <c r="H291" s="132" t="n"/>
      <c r="I291" s="132" t="n"/>
      <c r="J291" s="132" t="n"/>
      <c r="K291" s="132" t="n"/>
      <c r="L291" s="132" t="n"/>
      <c r="M291" s="141" t="n"/>
      <c r="N291" s="141" t="n"/>
      <c r="O291" s="141" t="n"/>
      <c r="P291" s="141" t="n"/>
      <c r="Q291" s="132" t="n"/>
      <c r="R291" s="132" t="n"/>
      <c r="S291" s="132" t="n"/>
      <c r="T291" s="132" t="n"/>
      <c r="U291" s="132" t="n"/>
      <c r="V291" s="132" t="n"/>
      <c r="W291" s="132" t="n"/>
      <c r="X291" s="132" t="n"/>
      <c r="Y291" s="131" t="n"/>
      <c r="Z291" s="131" t="n"/>
      <c r="AA291" s="131" t="n"/>
      <c r="AB291" s="131" t="n"/>
      <c r="AC291" s="131" t="n"/>
      <c r="AD291" s="131" t="n"/>
      <c r="AE291" s="132" t="n"/>
      <c r="AF291" s="132" t="n"/>
      <c r="AG291" s="132" t="n"/>
      <c r="AH291" s="132" t="n"/>
      <c r="AI291" s="132" t="n"/>
      <c r="AJ291" s="132" t="n"/>
      <c r="AK291" s="132" t="n"/>
      <c r="AL291" s="132" t="n"/>
      <c r="AM291" s="132" t="n"/>
      <c r="AN291" s="132" t="n"/>
      <c r="AO291" s="132" t="n"/>
      <c r="AP291" s="142" t="n"/>
      <c r="AQ291" s="142" t="n"/>
      <c r="AR291" s="142" t="n"/>
      <c r="AS291" s="132" t="n"/>
      <c r="AT291" s="132" t="n"/>
      <c r="AU291" s="132" t="n"/>
      <c r="AV291" s="132" t="n"/>
      <c r="AW291" s="132" t="n"/>
      <c r="AX291" s="132" t="n"/>
      <c r="AY291" s="132" t="n"/>
      <c r="AZ291" s="132" t="n"/>
      <c r="BA291" s="132" t="n"/>
      <c r="BB291" s="132" t="n"/>
      <c r="BC291" s="132" t="n"/>
      <c r="BD291" s="131" t="n"/>
      <c r="BE291" s="132" t="n"/>
      <c r="BF291" s="132" t="n"/>
      <c r="BG291" s="132" t="n"/>
      <c r="BH291" s="132" t="n"/>
      <c r="BI291" s="132" t="n"/>
      <c r="BJ291" s="132" t="n"/>
      <c r="BK291" s="132" t="n"/>
      <c r="BL291" s="132" t="n"/>
      <c r="BM291" s="132" t="n"/>
    </row>
    <row r="292" ht="15.75" customHeight="1" s="218">
      <c r="A292" s="132" t="n"/>
      <c r="B292" s="132" t="n"/>
      <c r="C292" s="132" t="n"/>
      <c r="D292" s="132" t="n"/>
      <c r="E292" s="132" t="n"/>
      <c r="F292" s="132" t="n"/>
      <c r="G292" s="131" t="n"/>
      <c r="H292" s="132" t="n"/>
      <c r="I292" s="132" t="n"/>
      <c r="J292" s="132" t="n"/>
      <c r="K292" s="132" t="n"/>
      <c r="L292" s="132" t="n"/>
      <c r="M292" s="141" t="n"/>
      <c r="N292" s="141" t="n"/>
      <c r="O292" s="141" t="n"/>
      <c r="P292" s="141" t="n"/>
      <c r="Q292" s="132" t="n"/>
      <c r="R292" s="132" t="n"/>
      <c r="S292" s="132" t="n"/>
      <c r="T292" s="132" t="n"/>
      <c r="U292" s="132" t="n"/>
      <c r="V292" s="132" t="n"/>
      <c r="W292" s="132" t="n"/>
      <c r="X292" s="132" t="n"/>
      <c r="Y292" s="131" t="n"/>
      <c r="Z292" s="131" t="n"/>
      <c r="AA292" s="131" t="n"/>
      <c r="AB292" s="131" t="n"/>
      <c r="AC292" s="131" t="n"/>
      <c r="AD292" s="131" t="n"/>
      <c r="AE292" s="132" t="n"/>
      <c r="AF292" s="132" t="n"/>
      <c r="AG292" s="132" t="n"/>
      <c r="AH292" s="132" t="n"/>
      <c r="AI292" s="132" t="n"/>
      <c r="AJ292" s="132" t="n"/>
      <c r="AK292" s="132" t="n"/>
      <c r="AL292" s="132" t="n"/>
      <c r="AM292" s="132" t="n"/>
      <c r="AN292" s="132" t="n"/>
      <c r="AO292" s="132" t="n"/>
      <c r="AP292" s="142" t="n"/>
      <c r="AQ292" s="142" t="n"/>
      <c r="AR292" s="142" t="n"/>
      <c r="AS292" s="132" t="n"/>
      <c r="AT292" s="132" t="n"/>
      <c r="AU292" s="132" t="n"/>
      <c r="AV292" s="132" t="n"/>
      <c r="AW292" s="132" t="n"/>
      <c r="AX292" s="132" t="n"/>
      <c r="AY292" s="132" t="n"/>
      <c r="AZ292" s="132" t="n"/>
      <c r="BA292" s="132" t="n"/>
      <c r="BB292" s="132" t="n"/>
      <c r="BC292" s="132" t="n"/>
      <c r="BD292" s="131" t="n"/>
      <c r="BE292" s="132" t="n"/>
      <c r="BF292" s="132" t="n"/>
      <c r="BG292" s="132" t="n"/>
      <c r="BH292" s="132" t="n"/>
      <c r="BI292" s="132" t="n"/>
      <c r="BJ292" s="132" t="n"/>
      <c r="BK292" s="132" t="n"/>
      <c r="BL292" s="132" t="n"/>
      <c r="BM292" s="132" t="n"/>
    </row>
    <row r="293" ht="15.75" customHeight="1" s="218">
      <c r="M293" s="143" t="n"/>
      <c r="N293" s="143" t="n"/>
      <c r="O293" s="143" t="n"/>
      <c r="P293" s="143" t="n"/>
    </row>
    <row r="294" ht="15.75" customHeight="1" s="218">
      <c r="M294" s="143" t="n"/>
      <c r="N294" s="143" t="n"/>
      <c r="O294" s="143" t="n"/>
      <c r="P294" s="143" t="n"/>
    </row>
    <row r="295" ht="15.75" customHeight="1" s="218">
      <c r="M295" s="143" t="n"/>
      <c r="N295" s="143" t="n"/>
      <c r="O295" s="143" t="n"/>
      <c r="P295" s="143" t="n"/>
    </row>
    <row r="296" ht="15.75" customHeight="1" s="218">
      <c r="M296" s="143" t="n"/>
      <c r="N296" s="143" t="n"/>
      <c r="O296" s="143" t="n"/>
      <c r="P296" s="143" t="n"/>
    </row>
    <row r="297" ht="15.75" customHeight="1" s="218">
      <c r="M297" s="143" t="n"/>
      <c r="N297" s="143" t="n"/>
      <c r="O297" s="143" t="n"/>
      <c r="P297" s="143" t="n"/>
    </row>
    <row r="298" ht="15.75" customHeight="1" s="218">
      <c r="M298" s="143" t="n"/>
      <c r="N298" s="143" t="n"/>
      <c r="O298" s="143" t="n"/>
      <c r="P298" s="143" t="n"/>
    </row>
    <row r="299" ht="15.75" customHeight="1" s="218">
      <c r="M299" s="143" t="n"/>
      <c r="N299" s="143" t="n"/>
      <c r="O299" s="143" t="n"/>
      <c r="P299" s="143" t="n"/>
    </row>
    <row r="300" ht="15.75" customHeight="1" s="218">
      <c r="M300" s="143" t="n"/>
      <c r="N300" s="143" t="n"/>
      <c r="O300" s="143" t="n"/>
      <c r="P300" s="143" t="n"/>
    </row>
    <row r="301" ht="15.75" customHeight="1" s="218">
      <c r="M301" s="143" t="n"/>
      <c r="N301" s="143" t="n"/>
      <c r="O301" s="143" t="n"/>
      <c r="P301" s="143" t="n"/>
    </row>
    <row r="302" ht="15.75" customHeight="1" s="218">
      <c r="M302" s="143" t="n"/>
      <c r="N302" s="143" t="n"/>
      <c r="O302" s="143" t="n"/>
      <c r="P302" s="143" t="n"/>
    </row>
    <row r="303" ht="15.75" customHeight="1" s="218">
      <c r="M303" s="143" t="n"/>
      <c r="N303" s="143" t="n"/>
      <c r="O303" s="143" t="n"/>
      <c r="P303" s="143" t="n"/>
    </row>
    <row r="304" ht="15.75" customHeight="1" s="218">
      <c r="M304" s="143" t="n"/>
      <c r="N304" s="143" t="n"/>
      <c r="O304" s="143" t="n"/>
      <c r="P304" s="143" t="n"/>
    </row>
    <row r="305" ht="15.75" customHeight="1" s="218">
      <c r="M305" s="143" t="n"/>
      <c r="N305" s="143" t="n"/>
      <c r="O305" s="143" t="n"/>
      <c r="P305" s="143" t="n"/>
    </row>
    <row r="306" ht="15.75" customHeight="1" s="218">
      <c r="M306" s="143" t="n"/>
      <c r="N306" s="143" t="n"/>
      <c r="O306" s="143" t="n"/>
      <c r="P306" s="143" t="n"/>
    </row>
    <row r="307" ht="15.75" customHeight="1" s="218">
      <c r="M307" s="143" t="n"/>
      <c r="N307" s="143" t="n"/>
      <c r="O307" s="143" t="n"/>
      <c r="P307" s="143" t="n"/>
    </row>
    <row r="308" ht="15.75" customHeight="1" s="218">
      <c r="M308" s="143" t="n"/>
      <c r="N308" s="143" t="n"/>
      <c r="O308" s="143" t="n"/>
      <c r="P308" s="143" t="n"/>
    </row>
    <row r="309" ht="15.75" customHeight="1" s="218">
      <c r="M309" s="143" t="n"/>
      <c r="N309" s="143" t="n"/>
      <c r="O309" s="143" t="n"/>
      <c r="P309" s="143" t="n"/>
    </row>
    <row r="310" ht="15.75" customHeight="1" s="218">
      <c r="M310" s="143" t="n"/>
      <c r="N310" s="143" t="n"/>
      <c r="O310" s="143" t="n"/>
      <c r="P310" s="143" t="n"/>
    </row>
    <row r="311" ht="15.75" customHeight="1" s="218">
      <c r="M311" s="143" t="n"/>
      <c r="N311" s="143" t="n"/>
      <c r="O311" s="143" t="n"/>
      <c r="P311" s="143" t="n"/>
    </row>
    <row r="312" ht="15.75" customHeight="1" s="218">
      <c r="M312" s="143" t="n"/>
      <c r="N312" s="143" t="n"/>
      <c r="O312" s="143" t="n"/>
      <c r="P312" s="143" t="n"/>
    </row>
    <row r="313" ht="15.75" customHeight="1" s="218">
      <c r="M313" s="143" t="n"/>
      <c r="N313" s="143" t="n"/>
      <c r="O313" s="143" t="n"/>
      <c r="P313" s="143" t="n"/>
    </row>
    <row r="314" ht="15.75" customHeight="1" s="218">
      <c r="M314" s="143" t="n"/>
      <c r="N314" s="143" t="n"/>
      <c r="O314" s="143" t="n"/>
      <c r="P314" s="143" t="n"/>
    </row>
    <row r="315" ht="15.75" customHeight="1" s="218">
      <c r="M315" s="143" t="n"/>
      <c r="N315" s="143" t="n"/>
      <c r="O315" s="143" t="n"/>
      <c r="P315" s="143" t="n"/>
    </row>
    <row r="316" ht="15.75" customHeight="1" s="218">
      <c r="M316" s="143" t="n"/>
      <c r="N316" s="143" t="n"/>
      <c r="O316" s="143" t="n"/>
      <c r="P316" s="143" t="n"/>
    </row>
    <row r="317" ht="15.75" customHeight="1" s="218">
      <c r="M317" s="143" t="n"/>
      <c r="N317" s="143" t="n"/>
      <c r="O317" s="143" t="n"/>
      <c r="P317" s="143" t="n"/>
    </row>
    <row r="318" ht="15.75" customHeight="1" s="218">
      <c r="M318" s="143" t="n"/>
      <c r="N318" s="143" t="n"/>
      <c r="O318" s="143" t="n"/>
      <c r="P318" s="143" t="n"/>
    </row>
    <row r="319" ht="15.75" customHeight="1" s="218">
      <c r="M319" s="143" t="n"/>
      <c r="N319" s="143" t="n"/>
      <c r="O319" s="143" t="n"/>
      <c r="P319" s="143" t="n"/>
    </row>
    <row r="320" ht="15.75" customHeight="1" s="218">
      <c r="M320" s="143" t="n"/>
      <c r="N320" s="143" t="n"/>
      <c r="O320" s="143" t="n"/>
      <c r="P320" s="143" t="n"/>
    </row>
    <row r="321" ht="15.75" customHeight="1" s="218">
      <c r="M321" s="143" t="n"/>
      <c r="N321" s="143" t="n"/>
      <c r="O321" s="143" t="n"/>
      <c r="P321" s="143" t="n"/>
    </row>
    <row r="322" ht="15.75" customHeight="1" s="218">
      <c r="M322" s="143" t="n"/>
      <c r="N322" s="143" t="n"/>
      <c r="O322" s="143" t="n"/>
      <c r="P322" s="143" t="n"/>
    </row>
    <row r="323" ht="15.75" customHeight="1" s="218">
      <c r="M323" s="143" t="n"/>
      <c r="N323" s="143" t="n"/>
      <c r="O323" s="143" t="n"/>
      <c r="P323" s="143" t="n"/>
    </row>
    <row r="324" ht="15.75" customHeight="1" s="218">
      <c r="M324" s="143" t="n"/>
      <c r="N324" s="143" t="n"/>
      <c r="O324" s="143" t="n"/>
      <c r="P324" s="143" t="n"/>
    </row>
    <row r="325" ht="15.75" customHeight="1" s="218">
      <c r="M325" s="143" t="n"/>
      <c r="N325" s="143" t="n"/>
      <c r="O325" s="143" t="n"/>
      <c r="P325" s="143" t="n"/>
    </row>
    <row r="326" ht="15.75" customHeight="1" s="218">
      <c r="M326" s="143" t="n"/>
      <c r="N326" s="143" t="n"/>
      <c r="O326" s="143" t="n"/>
      <c r="P326" s="143" t="n"/>
    </row>
    <row r="327" ht="15.75" customHeight="1" s="218">
      <c r="M327" s="143" t="n"/>
      <c r="N327" s="143" t="n"/>
      <c r="O327" s="143" t="n"/>
      <c r="P327" s="143" t="n"/>
    </row>
    <row r="328" ht="15.75" customHeight="1" s="218">
      <c r="M328" s="143" t="n"/>
      <c r="N328" s="143" t="n"/>
      <c r="O328" s="143" t="n"/>
      <c r="P328" s="143" t="n"/>
    </row>
    <row r="329" ht="15.75" customHeight="1" s="218">
      <c r="M329" s="143" t="n"/>
      <c r="N329" s="143" t="n"/>
      <c r="O329" s="143" t="n"/>
      <c r="P329" s="143" t="n"/>
    </row>
    <row r="330" ht="15.75" customHeight="1" s="218">
      <c r="M330" s="143" t="n"/>
      <c r="N330" s="143" t="n"/>
      <c r="O330" s="143" t="n"/>
      <c r="P330" s="143" t="n"/>
    </row>
    <row r="331" ht="15.75" customHeight="1" s="218">
      <c r="M331" s="143" t="n"/>
      <c r="N331" s="143" t="n"/>
      <c r="O331" s="143" t="n"/>
      <c r="P331" s="143" t="n"/>
    </row>
    <row r="332" ht="15.75" customHeight="1" s="218">
      <c r="M332" s="143" t="n"/>
      <c r="N332" s="143" t="n"/>
      <c r="O332" s="143" t="n"/>
      <c r="P332" s="143" t="n"/>
    </row>
    <row r="333" ht="15.75" customHeight="1" s="218">
      <c r="M333" s="143" t="n"/>
      <c r="N333" s="143" t="n"/>
      <c r="O333" s="143" t="n"/>
      <c r="P333" s="143" t="n"/>
    </row>
    <row r="334" ht="15.75" customHeight="1" s="218">
      <c r="M334" s="143" t="n"/>
      <c r="N334" s="143" t="n"/>
      <c r="O334" s="143" t="n"/>
      <c r="P334" s="143" t="n"/>
    </row>
    <row r="335" ht="15.75" customHeight="1" s="218">
      <c r="M335" s="143" t="n"/>
      <c r="N335" s="143" t="n"/>
      <c r="O335" s="143" t="n"/>
      <c r="P335" s="143" t="n"/>
    </row>
    <row r="336" ht="15.75" customHeight="1" s="218">
      <c r="M336" s="143" t="n"/>
      <c r="N336" s="143" t="n"/>
      <c r="O336" s="143" t="n"/>
      <c r="P336" s="143" t="n"/>
    </row>
    <row r="337" ht="15.75" customHeight="1" s="218">
      <c r="M337" s="143" t="n"/>
      <c r="N337" s="143" t="n"/>
      <c r="O337" s="143" t="n"/>
      <c r="P337" s="143" t="n"/>
    </row>
    <row r="338" ht="15.75" customHeight="1" s="218">
      <c r="M338" s="143" t="n"/>
      <c r="N338" s="143" t="n"/>
      <c r="O338" s="143" t="n"/>
      <c r="P338" s="143" t="n"/>
    </row>
    <row r="339" ht="15.75" customHeight="1" s="218">
      <c r="M339" s="143" t="n"/>
      <c r="N339" s="143" t="n"/>
      <c r="O339" s="143" t="n"/>
      <c r="P339" s="143" t="n"/>
    </row>
    <row r="340" ht="15.75" customHeight="1" s="218">
      <c r="M340" s="143" t="n"/>
      <c r="N340" s="143" t="n"/>
      <c r="O340" s="143" t="n"/>
      <c r="P340" s="143" t="n"/>
    </row>
    <row r="341" ht="15.75" customHeight="1" s="218">
      <c r="M341" s="143" t="n"/>
      <c r="N341" s="143" t="n"/>
      <c r="O341" s="143" t="n"/>
      <c r="P341" s="143" t="n"/>
    </row>
    <row r="342" ht="15.75" customHeight="1" s="218">
      <c r="M342" s="143" t="n"/>
      <c r="N342" s="143" t="n"/>
      <c r="O342" s="143" t="n"/>
      <c r="P342" s="143" t="n"/>
    </row>
    <row r="343" ht="15.75" customHeight="1" s="218">
      <c r="M343" s="143" t="n"/>
      <c r="N343" s="143" t="n"/>
      <c r="O343" s="143" t="n"/>
      <c r="P343" s="143" t="n"/>
    </row>
    <row r="344" ht="15.75" customHeight="1" s="218">
      <c r="M344" s="143" t="n"/>
      <c r="N344" s="143" t="n"/>
      <c r="O344" s="143" t="n"/>
      <c r="P344" s="143" t="n"/>
    </row>
    <row r="345" ht="15.75" customHeight="1" s="218">
      <c r="M345" s="143" t="n"/>
      <c r="N345" s="143" t="n"/>
      <c r="O345" s="143" t="n"/>
      <c r="P345" s="143" t="n"/>
    </row>
    <row r="346" ht="15.75" customHeight="1" s="218">
      <c r="M346" s="143" t="n"/>
      <c r="N346" s="143" t="n"/>
      <c r="O346" s="143" t="n"/>
      <c r="P346" s="143" t="n"/>
    </row>
    <row r="347" ht="15.75" customHeight="1" s="218">
      <c r="M347" s="143" t="n"/>
      <c r="N347" s="143" t="n"/>
      <c r="O347" s="143" t="n"/>
      <c r="P347" s="143" t="n"/>
    </row>
    <row r="348" ht="15.75" customHeight="1" s="218">
      <c r="M348" s="143" t="n"/>
      <c r="N348" s="143" t="n"/>
      <c r="O348" s="143" t="n"/>
      <c r="P348" s="143" t="n"/>
    </row>
    <row r="349" ht="15.75" customHeight="1" s="218">
      <c r="M349" s="143" t="n"/>
      <c r="N349" s="143" t="n"/>
      <c r="O349" s="143" t="n"/>
      <c r="P349" s="143" t="n"/>
    </row>
    <row r="350" ht="15.75" customHeight="1" s="218">
      <c r="M350" s="143" t="n"/>
      <c r="N350" s="143" t="n"/>
      <c r="O350" s="143" t="n"/>
      <c r="P350" s="143" t="n"/>
    </row>
    <row r="351" ht="15.75" customHeight="1" s="218">
      <c r="M351" s="143" t="n"/>
      <c r="N351" s="143" t="n"/>
      <c r="O351" s="143" t="n"/>
      <c r="P351" s="143" t="n"/>
    </row>
    <row r="352" ht="15.75" customHeight="1" s="218">
      <c r="M352" s="143" t="n"/>
      <c r="N352" s="143" t="n"/>
      <c r="O352" s="143" t="n"/>
      <c r="P352" s="143" t="n"/>
    </row>
    <row r="353" ht="15.75" customHeight="1" s="218">
      <c r="M353" s="143" t="n"/>
      <c r="N353" s="143" t="n"/>
      <c r="O353" s="143" t="n"/>
      <c r="P353" s="143" t="n"/>
    </row>
    <row r="354" ht="15.75" customHeight="1" s="218">
      <c r="M354" s="143" t="n"/>
      <c r="N354" s="143" t="n"/>
      <c r="O354" s="143" t="n"/>
      <c r="P354" s="143" t="n"/>
    </row>
    <row r="355" ht="15.75" customHeight="1" s="218">
      <c r="M355" s="143" t="n"/>
      <c r="N355" s="143" t="n"/>
      <c r="O355" s="143" t="n"/>
      <c r="P355" s="143" t="n"/>
    </row>
    <row r="356" ht="15.75" customHeight="1" s="218">
      <c r="M356" s="143" t="n"/>
      <c r="N356" s="143" t="n"/>
      <c r="O356" s="143" t="n"/>
      <c r="P356" s="143" t="n"/>
    </row>
    <row r="357" ht="15.75" customHeight="1" s="218">
      <c r="M357" s="143" t="n"/>
      <c r="N357" s="143" t="n"/>
      <c r="O357" s="143" t="n"/>
      <c r="P357" s="143" t="n"/>
    </row>
    <row r="358" ht="15.75" customHeight="1" s="218">
      <c r="M358" s="143" t="n"/>
      <c r="N358" s="143" t="n"/>
      <c r="O358" s="143" t="n"/>
      <c r="P358" s="143" t="n"/>
    </row>
    <row r="359" ht="15.75" customHeight="1" s="218">
      <c r="M359" s="143" t="n"/>
      <c r="N359" s="143" t="n"/>
      <c r="O359" s="143" t="n"/>
      <c r="P359" s="143" t="n"/>
    </row>
    <row r="360" ht="15.75" customHeight="1" s="218">
      <c r="M360" s="143" t="n"/>
      <c r="N360" s="143" t="n"/>
      <c r="O360" s="143" t="n"/>
      <c r="P360" s="143" t="n"/>
    </row>
    <row r="361" ht="15.75" customHeight="1" s="218">
      <c r="M361" s="143" t="n"/>
      <c r="N361" s="143" t="n"/>
      <c r="O361" s="143" t="n"/>
      <c r="P361" s="143" t="n"/>
    </row>
    <row r="362" ht="15.75" customHeight="1" s="218">
      <c r="M362" s="143" t="n"/>
      <c r="N362" s="143" t="n"/>
      <c r="O362" s="143" t="n"/>
      <c r="P362" s="143" t="n"/>
    </row>
    <row r="363" ht="15.75" customHeight="1" s="218">
      <c r="M363" s="143" t="n"/>
      <c r="N363" s="143" t="n"/>
      <c r="O363" s="143" t="n"/>
      <c r="P363" s="143" t="n"/>
    </row>
    <row r="364" ht="15.75" customHeight="1" s="218">
      <c r="M364" s="143" t="n"/>
      <c r="N364" s="143" t="n"/>
      <c r="O364" s="143" t="n"/>
      <c r="P364" s="143" t="n"/>
    </row>
    <row r="365" ht="15.75" customHeight="1" s="218">
      <c r="M365" s="143" t="n"/>
      <c r="N365" s="143" t="n"/>
      <c r="O365" s="143" t="n"/>
      <c r="P365" s="143" t="n"/>
    </row>
    <row r="366" ht="15.75" customHeight="1" s="218">
      <c r="M366" s="143" t="n"/>
      <c r="N366" s="143" t="n"/>
      <c r="O366" s="143" t="n"/>
      <c r="P366" s="143" t="n"/>
    </row>
    <row r="367" ht="15.75" customHeight="1" s="218">
      <c r="M367" s="143" t="n"/>
      <c r="N367" s="143" t="n"/>
      <c r="O367" s="143" t="n"/>
      <c r="P367" s="143" t="n"/>
    </row>
    <row r="368" ht="15.75" customHeight="1" s="218">
      <c r="M368" s="143" t="n"/>
      <c r="N368" s="143" t="n"/>
      <c r="O368" s="143" t="n"/>
      <c r="P368" s="143" t="n"/>
    </row>
    <row r="369" ht="15.75" customHeight="1" s="218">
      <c r="M369" s="143" t="n"/>
      <c r="N369" s="143" t="n"/>
      <c r="O369" s="143" t="n"/>
      <c r="P369" s="143" t="n"/>
    </row>
    <row r="370" ht="15.75" customHeight="1" s="218">
      <c r="M370" s="143" t="n"/>
      <c r="N370" s="143" t="n"/>
      <c r="O370" s="143" t="n"/>
      <c r="P370" s="143" t="n"/>
    </row>
    <row r="371" ht="15.75" customHeight="1" s="218">
      <c r="M371" s="143" t="n"/>
      <c r="N371" s="143" t="n"/>
      <c r="O371" s="143" t="n"/>
      <c r="P371" s="143" t="n"/>
    </row>
    <row r="372" ht="15.75" customHeight="1" s="218">
      <c r="M372" s="143" t="n"/>
      <c r="N372" s="143" t="n"/>
      <c r="O372" s="143" t="n"/>
      <c r="P372" s="143" t="n"/>
    </row>
    <row r="373" ht="15.75" customHeight="1" s="218">
      <c r="M373" s="143" t="n"/>
      <c r="N373" s="143" t="n"/>
      <c r="O373" s="143" t="n"/>
      <c r="P373" s="143" t="n"/>
    </row>
    <row r="374" ht="15.75" customHeight="1" s="218">
      <c r="M374" s="143" t="n"/>
      <c r="N374" s="143" t="n"/>
      <c r="O374" s="143" t="n"/>
      <c r="P374" s="143" t="n"/>
    </row>
    <row r="375" ht="15.75" customHeight="1" s="218">
      <c r="M375" s="143" t="n"/>
      <c r="N375" s="143" t="n"/>
      <c r="O375" s="143" t="n"/>
      <c r="P375" s="143" t="n"/>
    </row>
    <row r="376" ht="15.75" customHeight="1" s="218">
      <c r="M376" s="143" t="n"/>
      <c r="N376" s="143" t="n"/>
      <c r="O376" s="143" t="n"/>
      <c r="P376" s="143" t="n"/>
    </row>
    <row r="377" ht="15.75" customHeight="1" s="218">
      <c r="M377" s="143" t="n"/>
      <c r="N377" s="143" t="n"/>
      <c r="O377" s="143" t="n"/>
      <c r="P377" s="143" t="n"/>
    </row>
    <row r="378" ht="15.75" customHeight="1" s="218">
      <c r="M378" s="143" t="n"/>
      <c r="N378" s="143" t="n"/>
      <c r="O378" s="143" t="n"/>
      <c r="P378" s="143" t="n"/>
    </row>
    <row r="379" ht="15.75" customHeight="1" s="218">
      <c r="M379" s="143" t="n"/>
      <c r="N379" s="143" t="n"/>
      <c r="O379" s="143" t="n"/>
      <c r="P379" s="143" t="n"/>
    </row>
    <row r="380" ht="15.75" customHeight="1" s="218">
      <c r="M380" s="143" t="n"/>
      <c r="N380" s="143" t="n"/>
      <c r="O380" s="143" t="n"/>
      <c r="P380" s="143" t="n"/>
    </row>
    <row r="381" ht="15.75" customHeight="1" s="218">
      <c r="M381" s="143" t="n"/>
      <c r="N381" s="143" t="n"/>
      <c r="O381" s="143" t="n"/>
      <c r="P381" s="143" t="n"/>
    </row>
    <row r="382" ht="15.75" customHeight="1" s="218">
      <c r="M382" s="143" t="n"/>
      <c r="N382" s="143" t="n"/>
      <c r="O382" s="143" t="n"/>
      <c r="P382" s="143" t="n"/>
    </row>
    <row r="383" ht="15.75" customHeight="1" s="218">
      <c r="M383" s="143" t="n"/>
      <c r="N383" s="143" t="n"/>
      <c r="O383" s="143" t="n"/>
      <c r="P383" s="143" t="n"/>
    </row>
    <row r="384" ht="15.75" customHeight="1" s="218">
      <c r="M384" s="143" t="n"/>
      <c r="N384" s="143" t="n"/>
      <c r="O384" s="143" t="n"/>
      <c r="P384" s="143" t="n"/>
    </row>
    <row r="385" ht="15.75" customHeight="1" s="218">
      <c r="M385" s="143" t="n"/>
      <c r="N385" s="143" t="n"/>
      <c r="O385" s="143" t="n"/>
      <c r="P385" s="143" t="n"/>
    </row>
    <row r="386" ht="15.75" customHeight="1" s="218">
      <c r="M386" s="143" t="n"/>
      <c r="N386" s="143" t="n"/>
      <c r="O386" s="143" t="n"/>
      <c r="P386" s="143" t="n"/>
    </row>
    <row r="387" ht="15.75" customHeight="1" s="218">
      <c r="M387" s="143" t="n"/>
      <c r="N387" s="143" t="n"/>
      <c r="O387" s="143" t="n"/>
      <c r="P387" s="143" t="n"/>
    </row>
    <row r="388" ht="15.75" customHeight="1" s="218">
      <c r="M388" s="143" t="n"/>
      <c r="N388" s="143" t="n"/>
      <c r="O388" s="143" t="n"/>
      <c r="P388" s="143" t="n"/>
    </row>
    <row r="389" ht="15.75" customHeight="1" s="218">
      <c r="M389" s="143" t="n"/>
      <c r="N389" s="143" t="n"/>
      <c r="O389" s="143" t="n"/>
      <c r="P389" s="143" t="n"/>
    </row>
    <row r="390" ht="15.75" customHeight="1" s="218">
      <c r="M390" s="143" t="n"/>
      <c r="N390" s="143" t="n"/>
      <c r="O390" s="143" t="n"/>
      <c r="P390" s="143" t="n"/>
    </row>
    <row r="391" ht="15.75" customHeight="1" s="218">
      <c r="M391" s="143" t="n"/>
      <c r="N391" s="143" t="n"/>
      <c r="O391" s="143" t="n"/>
      <c r="P391" s="143" t="n"/>
    </row>
    <row r="392" ht="15.75" customHeight="1" s="218">
      <c r="M392" s="143" t="n"/>
      <c r="N392" s="143" t="n"/>
      <c r="O392" s="143" t="n"/>
      <c r="P392" s="143" t="n"/>
    </row>
    <row r="393" ht="15.75" customHeight="1" s="218">
      <c r="M393" s="143" t="n"/>
      <c r="N393" s="143" t="n"/>
      <c r="O393" s="143" t="n"/>
      <c r="P393" s="143" t="n"/>
    </row>
    <row r="394" ht="15.75" customHeight="1" s="218">
      <c r="M394" s="143" t="n"/>
      <c r="N394" s="143" t="n"/>
      <c r="O394" s="143" t="n"/>
      <c r="P394" s="143" t="n"/>
    </row>
    <row r="395" ht="15.75" customHeight="1" s="218">
      <c r="M395" s="143" t="n"/>
      <c r="N395" s="143" t="n"/>
      <c r="O395" s="143" t="n"/>
      <c r="P395" s="143" t="n"/>
    </row>
    <row r="396" ht="15.75" customHeight="1" s="218">
      <c r="M396" s="143" t="n"/>
      <c r="N396" s="143" t="n"/>
      <c r="O396" s="143" t="n"/>
      <c r="P396" s="143" t="n"/>
    </row>
    <row r="397" ht="15.75" customHeight="1" s="218">
      <c r="M397" s="143" t="n"/>
      <c r="N397" s="143" t="n"/>
      <c r="O397" s="143" t="n"/>
      <c r="P397" s="143" t="n"/>
    </row>
    <row r="398" ht="15.75" customHeight="1" s="218">
      <c r="M398" s="143" t="n"/>
      <c r="N398" s="143" t="n"/>
      <c r="O398" s="143" t="n"/>
      <c r="P398" s="143" t="n"/>
    </row>
    <row r="399" ht="15.75" customHeight="1" s="218">
      <c r="M399" s="143" t="n"/>
      <c r="N399" s="143" t="n"/>
      <c r="O399" s="143" t="n"/>
      <c r="P399" s="143" t="n"/>
    </row>
    <row r="400" ht="15.75" customHeight="1" s="218">
      <c r="M400" s="143" t="n"/>
      <c r="N400" s="143" t="n"/>
      <c r="O400" s="143" t="n"/>
      <c r="P400" s="143" t="n"/>
    </row>
    <row r="401" ht="15.75" customHeight="1" s="218">
      <c r="M401" s="143" t="n"/>
      <c r="N401" s="143" t="n"/>
      <c r="O401" s="143" t="n"/>
      <c r="P401" s="143" t="n"/>
    </row>
    <row r="402" ht="15.75" customHeight="1" s="218">
      <c r="M402" s="143" t="n"/>
      <c r="N402" s="143" t="n"/>
      <c r="O402" s="143" t="n"/>
      <c r="P402" s="143" t="n"/>
    </row>
    <row r="403" ht="15.75" customHeight="1" s="218">
      <c r="M403" s="143" t="n"/>
      <c r="N403" s="143" t="n"/>
      <c r="O403" s="143" t="n"/>
      <c r="P403" s="143" t="n"/>
    </row>
    <row r="404" ht="15.75" customHeight="1" s="218">
      <c r="M404" s="143" t="n"/>
      <c r="N404" s="143" t="n"/>
      <c r="O404" s="143" t="n"/>
      <c r="P404" s="143" t="n"/>
    </row>
    <row r="405" ht="15.75" customHeight="1" s="218">
      <c r="M405" s="143" t="n"/>
      <c r="N405" s="143" t="n"/>
      <c r="O405" s="143" t="n"/>
      <c r="P405" s="143" t="n"/>
    </row>
    <row r="406" ht="15.75" customHeight="1" s="218">
      <c r="M406" s="143" t="n"/>
      <c r="N406" s="143" t="n"/>
      <c r="O406" s="143" t="n"/>
      <c r="P406" s="143" t="n"/>
    </row>
    <row r="407" ht="15.75" customHeight="1" s="218">
      <c r="M407" s="143" t="n"/>
      <c r="N407" s="143" t="n"/>
      <c r="O407" s="143" t="n"/>
      <c r="P407" s="143" t="n"/>
    </row>
    <row r="408" ht="15.75" customHeight="1" s="218">
      <c r="M408" s="143" t="n"/>
      <c r="N408" s="143" t="n"/>
      <c r="O408" s="143" t="n"/>
      <c r="P408" s="143" t="n"/>
    </row>
    <row r="409" ht="15.75" customHeight="1" s="218">
      <c r="M409" s="143" t="n"/>
      <c r="N409" s="143" t="n"/>
      <c r="O409" s="143" t="n"/>
      <c r="P409" s="143" t="n"/>
    </row>
    <row r="410" ht="15.75" customHeight="1" s="218">
      <c r="M410" s="143" t="n"/>
      <c r="N410" s="143" t="n"/>
      <c r="O410" s="143" t="n"/>
      <c r="P410" s="143" t="n"/>
    </row>
    <row r="411" ht="15.75" customHeight="1" s="218">
      <c r="M411" s="143" t="n"/>
      <c r="N411" s="143" t="n"/>
      <c r="O411" s="143" t="n"/>
      <c r="P411" s="143" t="n"/>
    </row>
    <row r="412" ht="15.75" customHeight="1" s="218">
      <c r="M412" s="143" t="n"/>
      <c r="N412" s="143" t="n"/>
      <c r="O412" s="143" t="n"/>
      <c r="P412" s="143" t="n"/>
    </row>
    <row r="413" ht="15.75" customHeight="1" s="218">
      <c r="M413" s="143" t="n"/>
      <c r="N413" s="143" t="n"/>
      <c r="O413" s="143" t="n"/>
      <c r="P413" s="143" t="n"/>
    </row>
    <row r="414" ht="15.75" customHeight="1" s="218">
      <c r="M414" s="143" t="n"/>
      <c r="N414" s="143" t="n"/>
      <c r="O414" s="143" t="n"/>
      <c r="P414" s="143" t="n"/>
    </row>
    <row r="415" ht="15.75" customHeight="1" s="218">
      <c r="M415" s="143" t="n"/>
      <c r="N415" s="143" t="n"/>
      <c r="O415" s="143" t="n"/>
      <c r="P415" s="143" t="n"/>
    </row>
    <row r="416" ht="15.75" customHeight="1" s="218">
      <c r="M416" s="143" t="n"/>
      <c r="N416" s="143" t="n"/>
      <c r="O416" s="143" t="n"/>
      <c r="P416" s="143" t="n"/>
    </row>
    <row r="417" ht="15.75" customHeight="1" s="218">
      <c r="M417" s="143" t="n"/>
      <c r="N417" s="143" t="n"/>
      <c r="O417" s="143" t="n"/>
      <c r="P417" s="143" t="n"/>
    </row>
    <row r="418" ht="15.75" customHeight="1" s="218">
      <c r="M418" s="143" t="n"/>
      <c r="N418" s="143" t="n"/>
      <c r="O418" s="143" t="n"/>
      <c r="P418" s="143" t="n"/>
    </row>
    <row r="419" ht="15.75" customHeight="1" s="218">
      <c r="M419" s="143" t="n"/>
      <c r="N419" s="143" t="n"/>
      <c r="O419" s="143" t="n"/>
      <c r="P419" s="143" t="n"/>
    </row>
    <row r="420" ht="15.75" customHeight="1" s="218">
      <c r="M420" s="143" t="n"/>
      <c r="N420" s="143" t="n"/>
      <c r="O420" s="143" t="n"/>
      <c r="P420" s="143" t="n"/>
    </row>
    <row r="421" ht="15.75" customHeight="1" s="218">
      <c r="M421" s="143" t="n"/>
      <c r="N421" s="143" t="n"/>
      <c r="O421" s="143" t="n"/>
      <c r="P421" s="143" t="n"/>
    </row>
    <row r="422" ht="15.75" customHeight="1" s="218">
      <c r="M422" s="143" t="n"/>
      <c r="N422" s="143" t="n"/>
      <c r="O422" s="143" t="n"/>
      <c r="P422" s="143" t="n"/>
    </row>
    <row r="423" ht="15.75" customHeight="1" s="218">
      <c r="M423" s="143" t="n"/>
      <c r="N423" s="143" t="n"/>
      <c r="O423" s="143" t="n"/>
      <c r="P423" s="143" t="n"/>
    </row>
    <row r="424" ht="15.75" customHeight="1" s="218">
      <c r="M424" s="143" t="n"/>
      <c r="N424" s="143" t="n"/>
      <c r="O424" s="143" t="n"/>
      <c r="P424" s="143" t="n"/>
    </row>
    <row r="425" ht="15.75" customHeight="1" s="218">
      <c r="M425" s="143" t="n"/>
      <c r="N425" s="143" t="n"/>
      <c r="O425" s="143" t="n"/>
      <c r="P425" s="143" t="n"/>
    </row>
    <row r="426" ht="15.75" customHeight="1" s="218">
      <c r="M426" s="143" t="n"/>
      <c r="N426" s="143" t="n"/>
      <c r="O426" s="143" t="n"/>
      <c r="P426" s="143" t="n"/>
    </row>
    <row r="427" ht="15.75" customHeight="1" s="218">
      <c r="M427" s="143" t="n"/>
      <c r="N427" s="143" t="n"/>
      <c r="O427" s="143" t="n"/>
      <c r="P427" s="143" t="n"/>
    </row>
    <row r="428" ht="15.75" customHeight="1" s="218">
      <c r="M428" s="143" t="n"/>
      <c r="N428" s="143" t="n"/>
      <c r="O428" s="143" t="n"/>
      <c r="P428" s="143" t="n"/>
    </row>
    <row r="429" ht="15.75" customHeight="1" s="218">
      <c r="M429" s="143" t="n"/>
      <c r="N429" s="143" t="n"/>
      <c r="O429" s="143" t="n"/>
      <c r="P429" s="143" t="n"/>
    </row>
    <row r="430" ht="15.75" customHeight="1" s="218">
      <c r="M430" s="143" t="n"/>
      <c r="N430" s="143" t="n"/>
      <c r="O430" s="143" t="n"/>
      <c r="P430" s="143" t="n"/>
    </row>
    <row r="431" ht="15.75" customHeight="1" s="218">
      <c r="M431" s="143" t="n"/>
      <c r="N431" s="143" t="n"/>
      <c r="O431" s="143" t="n"/>
      <c r="P431" s="143" t="n"/>
    </row>
    <row r="432" ht="15.75" customHeight="1" s="218">
      <c r="M432" s="143" t="n"/>
      <c r="N432" s="143" t="n"/>
      <c r="O432" s="143" t="n"/>
      <c r="P432" s="143" t="n"/>
    </row>
    <row r="433" ht="15.75" customHeight="1" s="218">
      <c r="M433" s="143" t="n"/>
      <c r="N433" s="143" t="n"/>
      <c r="O433" s="143" t="n"/>
      <c r="P433" s="143" t="n"/>
    </row>
    <row r="434" ht="15.75" customHeight="1" s="218">
      <c r="M434" s="143" t="n"/>
      <c r="N434" s="143" t="n"/>
      <c r="O434" s="143" t="n"/>
      <c r="P434" s="143" t="n"/>
    </row>
    <row r="435" ht="15.75" customHeight="1" s="218">
      <c r="M435" s="143" t="n"/>
      <c r="N435" s="143" t="n"/>
      <c r="O435" s="143" t="n"/>
      <c r="P435" s="143" t="n"/>
    </row>
    <row r="436" ht="15.75" customHeight="1" s="218">
      <c r="M436" s="143" t="n"/>
      <c r="N436" s="143" t="n"/>
      <c r="O436" s="143" t="n"/>
      <c r="P436" s="143" t="n"/>
    </row>
    <row r="437" ht="15.75" customHeight="1" s="218">
      <c r="M437" s="143" t="n"/>
      <c r="N437" s="143" t="n"/>
      <c r="O437" s="143" t="n"/>
      <c r="P437" s="143" t="n"/>
    </row>
    <row r="438" ht="15.75" customHeight="1" s="218">
      <c r="M438" s="143" t="n"/>
      <c r="N438" s="143" t="n"/>
      <c r="O438" s="143" t="n"/>
      <c r="P438" s="143" t="n"/>
    </row>
    <row r="439" ht="15.75" customHeight="1" s="218">
      <c r="M439" s="143" t="n"/>
      <c r="N439" s="143" t="n"/>
      <c r="O439" s="143" t="n"/>
      <c r="P439" s="143" t="n"/>
    </row>
    <row r="440" ht="15.75" customHeight="1" s="218">
      <c r="M440" s="143" t="n"/>
      <c r="N440" s="143" t="n"/>
      <c r="O440" s="143" t="n"/>
      <c r="P440" s="143" t="n"/>
    </row>
    <row r="441" ht="15.75" customHeight="1" s="218">
      <c r="M441" s="143" t="n"/>
      <c r="N441" s="143" t="n"/>
      <c r="O441" s="143" t="n"/>
      <c r="P441" s="143" t="n"/>
    </row>
    <row r="442" ht="15.75" customHeight="1" s="218">
      <c r="M442" s="143" t="n"/>
      <c r="N442" s="143" t="n"/>
      <c r="O442" s="143" t="n"/>
      <c r="P442" s="143" t="n"/>
    </row>
    <row r="443" ht="15.75" customHeight="1" s="218">
      <c r="M443" s="143" t="n"/>
      <c r="N443" s="143" t="n"/>
      <c r="O443" s="143" t="n"/>
      <c r="P443" s="143" t="n"/>
    </row>
    <row r="444" ht="15.75" customHeight="1" s="218">
      <c r="M444" s="143" t="n"/>
      <c r="N444" s="143" t="n"/>
      <c r="O444" s="143" t="n"/>
      <c r="P444" s="143" t="n"/>
    </row>
    <row r="445" ht="15.75" customHeight="1" s="218">
      <c r="M445" s="143" t="n"/>
      <c r="N445" s="143" t="n"/>
      <c r="O445" s="143" t="n"/>
      <c r="P445" s="143" t="n"/>
    </row>
    <row r="446" ht="15.75" customHeight="1" s="218">
      <c r="M446" s="143" t="n"/>
      <c r="N446" s="143" t="n"/>
      <c r="O446" s="143" t="n"/>
      <c r="P446" s="143" t="n"/>
    </row>
    <row r="447" ht="15.75" customHeight="1" s="218">
      <c r="M447" s="143" t="n"/>
      <c r="N447" s="143" t="n"/>
      <c r="O447" s="143" t="n"/>
      <c r="P447" s="143" t="n"/>
    </row>
    <row r="448" ht="15.75" customHeight="1" s="218">
      <c r="M448" s="143" t="n"/>
      <c r="N448" s="143" t="n"/>
      <c r="O448" s="143" t="n"/>
      <c r="P448" s="143" t="n"/>
    </row>
    <row r="449" ht="15.75" customHeight="1" s="218">
      <c r="M449" s="143" t="n"/>
      <c r="N449" s="143" t="n"/>
      <c r="O449" s="143" t="n"/>
      <c r="P449" s="143" t="n"/>
    </row>
    <row r="450" ht="15.75" customHeight="1" s="218">
      <c r="M450" s="143" t="n"/>
      <c r="N450" s="143" t="n"/>
      <c r="O450" s="143" t="n"/>
      <c r="P450" s="143" t="n"/>
    </row>
    <row r="451" ht="15.75" customHeight="1" s="218">
      <c r="M451" s="143" t="n"/>
      <c r="N451" s="143" t="n"/>
      <c r="O451" s="143" t="n"/>
      <c r="P451" s="143" t="n"/>
    </row>
    <row r="452" ht="15.75" customHeight="1" s="218">
      <c r="M452" s="143" t="n"/>
      <c r="N452" s="143" t="n"/>
      <c r="O452" s="143" t="n"/>
      <c r="P452" s="143" t="n"/>
    </row>
    <row r="453" ht="15.75" customHeight="1" s="218">
      <c r="M453" s="143" t="n"/>
      <c r="N453" s="143" t="n"/>
      <c r="O453" s="143" t="n"/>
      <c r="P453" s="143" t="n"/>
    </row>
    <row r="454" ht="15.75" customHeight="1" s="218">
      <c r="M454" s="143" t="n"/>
      <c r="N454" s="143" t="n"/>
      <c r="O454" s="143" t="n"/>
      <c r="P454" s="143" t="n"/>
    </row>
    <row r="455" ht="15.75" customHeight="1" s="218">
      <c r="M455" s="143" t="n"/>
      <c r="N455" s="143" t="n"/>
      <c r="O455" s="143" t="n"/>
      <c r="P455" s="143" t="n"/>
    </row>
    <row r="456" ht="15.75" customHeight="1" s="218">
      <c r="M456" s="143" t="n"/>
      <c r="N456" s="143" t="n"/>
      <c r="O456" s="143" t="n"/>
      <c r="P456" s="143" t="n"/>
    </row>
    <row r="457" ht="15.75" customHeight="1" s="218">
      <c r="M457" s="143" t="n"/>
      <c r="N457" s="143" t="n"/>
      <c r="O457" s="143" t="n"/>
      <c r="P457" s="143" t="n"/>
    </row>
    <row r="458" ht="15.75" customHeight="1" s="218">
      <c r="M458" s="143" t="n"/>
      <c r="N458" s="143" t="n"/>
      <c r="O458" s="143" t="n"/>
      <c r="P458" s="143" t="n"/>
    </row>
    <row r="459" ht="15.75" customHeight="1" s="218">
      <c r="M459" s="143" t="n"/>
      <c r="N459" s="143" t="n"/>
      <c r="O459" s="143" t="n"/>
      <c r="P459" s="143" t="n"/>
    </row>
    <row r="460" ht="15.75" customHeight="1" s="218">
      <c r="M460" s="143" t="n"/>
      <c r="N460" s="143" t="n"/>
      <c r="O460" s="143" t="n"/>
      <c r="P460" s="143" t="n"/>
    </row>
    <row r="461" ht="15.75" customHeight="1" s="218">
      <c r="M461" s="143" t="n"/>
      <c r="N461" s="143" t="n"/>
      <c r="O461" s="143" t="n"/>
      <c r="P461" s="143" t="n"/>
    </row>
    <row r="462" ht="15.75" customHeight="1" s="218">
      <c r="M462" s="143" t="n"/>
      <c r="N462" s="143" t="n"/>
      <c r="O462" s="143" t="n"/>
      <c r="P462" s="143" t="n"/>
    </row>
    <row r="463" ht="15.75" customHeight="1" s="218">
      <c r="M463" s="143" t="n"/>
      <c r="N463" s="143" t="n"/>
      <c r="O463" s="143" t="n"/>
      <c r="P463" s="143" t="n"/>
    </row>
    <row r="464" ht="15.75" customHeight="1" s="218">
      <c r="M464" s="143" t="n"/>
      <c r="N464" s="143" t="n"/>
      <c r="O464" s="143" t="n"/>
      <c r="P464" s="143" t="n"/>
    </row>
    <row r="465" ht="15.75" customHeight="1" s="218">
      <c r="M465" s="143" t="n"/>
      <c r="N465" s="143" t="n"/>
      <c r="O465" s="143" t="n"/>
      <c r="P465" s="143" t="n"/>
    </row>
    <row r="466" ht="15.75" customHeight="1" s="218">
      <c r="M466" s="143" t="n"/>
      <c r="N466" s="143" t="n"/>
      <c r="O466" s="143" t="n"/>
      <c r="P466" s="143" t="n"/>
    </row>
    <row r="467" ht="15.75" customHeight="1" s="218">
      <c r="M467" s="143" t="n"/>
      <c r="N467" s="143" t="n"/>
      <c r="O467" s="143" t="n"/>
      <c r="P467" s="143" t="n"/>
    </row>
    <row r="468" ht="15.75" customHeight="1" s="218">
      <c r="M468" s="143" t="n"/>
      <c r="N468" s="143" t="n"/>
      <c r="O468" s="143" t="n"/>
      <c r="P468" s="143" t="n"/>
    </row>
    <row r="469" ht="15.75" customHeight="1" s="218">
      <c r="M469" s="143" t="n"/>
      <c r="N469" s="143" t="n"/>
      <c r="O469" s="143" t="n"/>
      <c r="P469" s="143" t="n"/>
    </row>
    <row r="470" ht="15.75" customHeight="1" s="218">
      <c r="M470" s="143" t="n"/>
      <c r="N470" s="143" t="n"/>
      <c r="O470" s="143" t="n"/>
      <c r="P470" s="143" t="n"/>
    </row>
    <row r="471" ht="15.75" customHeight="1" s="218">
      <c r="M471" s="143" t="n"/>
      <c r="N471" s="143" t="n"/>
      <c r="O471" s="143" t="n"/>
      <c r="P471" s="143" t="n"/>
    </row>
    <row r="472" ht="15.75" customHeight="1" s="218">
      <c r="M472" s="143" t="n"/>
      <c r="N472" s="143" t="n"/>
      <c r="O472" s="143" t="n"/>
      <c r="P472" s="143" t="n"/>
    </row>
    <row r="473" ht="15.75" customHeight="1" s="218">
      <c r="M473" s="143" t="n"/>
      <c r="N473" s="143" t="n"/>
      <c r="O473" s="143" t="n"/>
      <c r="P473" s="143" t="n"/>
    </row>
    <row r="474" ht="15.75" customHeight="1" s="218">
      <c r="M474" s="143" t="n"/>
      <c r="N474" s="143" t="n"/>
      <c r="O474" s="143" t="n"/>
      <c r="P474" s="143" t="n"/>
    </row>
    <row r="475" ht="15.75" customHeight="1" s="218">
      <c r="M475" s="143" t="n"/>
      <c r="N475" s="143" t="n"/>
      <c r="O475" s="143" t="n"/>
      <c r="P475" s="143" t="n"/>
    </row>
    <row r="476" ht="15.75" customHeight="1" s="218">
      <c r="M476" s="143" t="n"/>
      <c r="N476" s="143" t="n"/>
      <c r="O476" s="143" t="n"/>
      <c r="P476" s="143" t="n"/>
    </row>
    <row r="477" ht="15.75" customHeight="1" s="218">
      <c r="M477" s="143" t="n"/>
      <c r="N477" s="143" t="n"/>
      <c r="O477" s="143" t="n"/>
      <c r="P477" s="143" t="n"/>
    </row>
    <row r="478" ht="15.75" customHeight="1" s="218">
      <c r="M478" s="143" t="n"/>
      <c r="N478" s="143" t="n"/>
      <c r="O478" s="143" t="n"/>
      <c r="P478" s="143" t="n"/>
    </row>
    <row r="479" ht="15.75" customHeight="1" s="218">
      <c r="M479" s="143" t="n"/>
      <c r="N479" s="143" t="n"/>
      <c r="O479" s="143" t="n"/>
      <c r="P479" s="143" t="n"/>
    </row>
    <row r="480" ht="15.75" customHeight="1" s="218">
      <c r="M480" s="143" t="n"/>
      <c r="N480" s="143" t="n"/>
      <c r="O480" s="143" t="n"/>
      <c r="P480" s="143" t="n"/>
    </row>
    <row r="481" ht="15.75" customHeight="1" s="218">
      <c r="M481" s="143" t="n"/>
      <c r="N481" s="143" t="n"/>
      <c r="O481" s="143" t="n"/>
      <c r="P481" s="143" t="n"/>
    </row>
    <row r="482" ht="15.75" customHeight="1" s="218">
      <c r="M482" s="143" t="n"/>
      <c r="N482" s="143" t="n"/>
      <c r="O482" s="143" t="n"/>
      <c r="P482" s="143" t="n"/>
    </row>
    <row r="483" ht="15.75" customHeight="1" s="218">
      <c r="M483" s="143" t="n"/>
      <c r="N483" s="143" t="n"/>
      <c r="O483" s="143" t="n"/>
      <c r="P483" s="143" t="n"/>
    </row>
    <row r="484" ht="15.75" customHeight="1" s="218">
      <c r="M484" s="143" t="n"/>
      <c r="N484" s="143" t="n"/>
      <c r="O484" s="143" t="n"/>
      <c r="P484" s="143" t="n"/>
    </row>
    <row r="485" ht="15.75" customHeight="1" s="218">
      <c r="M485" s="143" t="n"/>
      <c r="N485" s="143" t="n"/>
      <c r="O485" s="143" t="n"/>
      <c r="P485" s="143" t="n"/>
    </row>
    <row r="486" ht="15.75" customHeight="1" s="218">
      <c r="M486" s="143" t="n"/>
      <c r="N486" s="143" t="n"/>
      <c r="O486" s="143" t="n"/>
      <c r="P486" s="143" t="n"/>
    </row>
    <row r="487" ht="15.75" customHeight="1" s="218">
      <c r="M487" s="143" t="n"/>
      <c r="N487" s="143" t="n"/>
      <c r="O487" s="143" t="n"/>
      <c r="P487" s="143" t="n"/>
    </row>
    <row r="488" ht="15.75" customHeight="1" s="218">
      <c r="M488" s="143" t="n"/>
      <c r="N488" s="143" t="n"/>
      <c r="O488" s="143" t="n"/>
      <c r="P488" s="143" t="n"/>
    </row>
    <row r="489" ht="15.75" customHeight="1" s="218">
      <c r="M489" s="143" t="n"/>
      <c r="N489" s="143" t="n"/>
      <c r="O489" s="143" t="n"/>
      <c r="P489" s="143" t="n"/>
    </row>
    <row r="490" ht="15.75" customHeight="1" s="218">
      <c r="M490" s="143" t="n"/>
      <c r="N490" s="143" t="n"/>
      <c r="O490" s="143" t="n"/>
      <c r="P490" s="143" t="n"/>
    </row>
    <row r="491" ht="15.75" customHeight="1" s="218">
      <c r="M491" s="143" t="n"/>
      <c r="N491" s="143" t="n"/>
      <c r="O491" s="143" t="n"/>
      <c r="P491" s="143" t="n"/>
    </row>
    <row r="492" ht="15.75" customHeight="1" s="218">
      <c r="M492" s="143" t="n"/>
      <c r="N492" s="143" t="n"/>
      <c r="O492" s="143" t="n"/>
      <c r="P492" s="143" t="n"/>
    </row>
    <row r="493" ht="15.75" customHeight="1" s="218">
      <c r="M493" s="143" t="n"/>
      <c r="N493" s="143" t="n"/>
      <c r="O493" s="143" t="n"/>
      <c r="P493" s="143" t="n"/>
    </row>
    <row r="494" ht="15.75" customHeight="1" s="218">
      <c r="M494" s="143" t="n"/>
      <c r="N494" s="143" t="n"/>
      <c r="O494" s="143" t="n"/>
      <c r="P494" s="143" t="n"/>
    </row>
    <row r="495" ht="15.75" customHeight="1" s="218">
      <c r="M495" s="143" t="n"/>
      <c r="N495" s="143" t="n"/>
      <c r="O495" s="143" t="n"/>
      <c r="P495" s="143" t="n"/>
    </row>
    <row r="496" ht="15.75" customHeight="1" s="218">
      <c r="M496" s="143" t="n"/>
      <c r="N496" s="143" t="n"/>
      <c r="O496" s="143" t="n"/>
      <c r="P496" s="143" t="n"/>
    </row>
    <row r="497" ht="15.75" customHeight="1" s="218">
      <c r="M497" s="143" t="n"/>
      <c r="N497" s="143" t="n"/>
      <c r="O497" s="143" t="n"/>
      <c r="P497" s="143" t="n"/>
    </row>
    <row r="498" ht="15.75" customHeight="1" s="218">
      <c r="M498" s="143" t="n"/>
      <c r="N498" s="143" t="n"/>
      <c r="O498" s="143" t="n"/>
      <c r="P498" s="143" t="n"/>
    </row>
    <row r="499" ht="15.75" customHeight="1" s="218">
      <c r="M499" s="143" t="n"/>
      <c r="N499" s="143" t="n"/>
      <c r="O499" s="143" t="n"/>
      <c r="P499" s="143" t="n"/>
    </row>
    <row r="500" ht="15.75" customHeight="1" s="218">
      <c r="M500" s="143" t="n"/>
      <c r="N500" s="143" t="n"/>
      <c r="O500" s="143" t="n"/>
      <c r="P500" s="143" t="n"/>
    </row>
    <row r="501" ht="15.75" customHeight="1" s="218">
      <c r="M501" s="143" t="n"/>
      <c r="N501" s="143" t="n"/>
      <c r="O501" s="143" t="n"/>
      <c r="P501" s="143" t="n"/>
    </row>
    <row r="502" ht="15.75" customHeight="1" s="218">
      <c r="M502" s="143" t="n"/>
      <c r="N502" s="143" t="n"/>
      <c r="O502" s="143" t="n"/>
      <c r="P502" s="143" t="n"/>
    </row>
    <row r="503" ht="15.75" customHeight="1" s="218">
      <c r="M503" s="143" t="n"/>
      <c r="N503" s="143" t="n"/>
      <c r="O503" s="143" t="n"/>
      <c r="P503" s="143" t="n"/>
    </row>
    <row r="504" ht="15.75" customHeight="1" s="218">
      <c r="M504" s="143" t="n"/>
      <c r="N504" s="143" t="n"/>
      <c r="O504" s="143" t="n"/>
      <c r="P504" s="143" t="n"/>
    </row>
    <row r="505" ht="15.75" customHeight="1" s="218">
      <c r="M505" s="143" t="n"/>
      <c r="N505" s="143" t="n"/>
      <c r="O505" s="143" t="n"/>
      <c r="P505" s="143" t="n"/>
    </row>
    <row r="506" ht="15.75" customHeight="1" s="218">
      <c r="M506" s="143" t="n"/>
      <c r="N506" s="143" t="n"/>
      <c r="O506" s="143" t="n"/>
      <c r="P506" s="143" t="n"/>
    </row>
    <row r="507" ht="15.75" customHeight="1" s="218">
      <c r="M507" s="143" t="n"/>
      <c r="N507" s="143" t="n"/>
      <c r="O507" s="143" t="n"/>
      <c r="P507" s="143" t="n"/>
    </row>
    <row r="508" ht="15.75" customHeight="1" s="218">
      <c r="M508" s="143" t="n"/>
      <c r="N508" s="143" t="n"/>
      <c r="O508" s="143" t="n"/>
      <c r="P508" s="143" t="n"/>
    </row>
    <row r="509" ht="15.75" customHeight="1" s="218">
      <c r="M509" s="143" t="n"/>
      <c r="N509" s="143" t="n"/>
      <c r="O509" s="143" t="n"/>
      <c r="P509" s="143" t="n"/>
    </row>
    <row r="510" ht="15.75" customHeight="1" s="218">
      <c r="M510" s="143" t="n"/>
      <c r="N510" s="143" t="n"/>
      <c r="O510" s="143" t="n"/>
      <c r="P510" s="143" t="n"/>
    </row>
    <row r="511" ht="15.75" customHeight="1" s="218">
      <c r="M511" s="143" t="n"/>
      <c r="N511" s="143" t="n"/>
      <c r="O511" s="143" t="n"/>
      <c r="P511" s="143" t="n"/>
    </row>
    <row r="512" ht="15.75" customHeight="1" s="218">
      <c r="M512" s="143" t="n"/>
      <c r="N512" s="143" t="n"/>
      <c r="O512" s="143" t="n"/>
      <c r="P512" s="143" t="n"/>
    </row>
    <row r="513" ht="15.75" customHeight="1" s="218">
      <c r="M513" s="143" t="n"/>
      <c r="N513" s="143" t="n"/>
      <c r="O513" s="143" t="n"/>
      <c r="P513" s="143" t="n"/>
    </row>
    <row r="514" ht="15.75" customHeight="1" s="218">
      <c r="M514" s="143" t="n"/>
      <c r="N514" s="143" t="n"/>
      <c r="O514" s="143" t="n"/>
      <c r="P514" s="143" t="n"/>
    </row>
    <row r="515" ht="15.75" customHeight="1" s="218">
      <c r="M515" s="143" t="n"/>
      <c r="N515" s="143" t="n"/>
      <c r="O515" s="143" t="n"/>
      <c r="P515" s="143" t="n"/>
    </row>
    <row r="516" ht="15.75" customHeight="1" s="218">
      <c r="M516" s="143" t="n"/>
      <c r="N516" s="143" t="n"/>
      <c r="O516" s="143" t="n"/>
      <c r="P516" s="143" t="n"/>
    </row>
    <row r="517" ht="15.75" customHeight="1" s="218">
      <c r="M517" s="143" t="n"/>
      <c r="N517" s="143" t="n"/>
      <c r="O517" s="143" t="n"/>
      <c r="P517" s="143" t="n"/>
    </row>
    <row r="518" ht="15.75" customHeight="1" s="218">
      <c r="M518" s="143" t="n"/>
      <c r="N518" s="143" t="n"/>
      <c r="O518" s="143" t="n"/>
      <c r="P518" s="143" t="n"/>
    </row>
    <row r="519" ht="15.75" customHeight="1" s="218">
      <c r="M519" s="143" t="n"/>
      <c r="N519" s="143" t="n"/>
      <c r="O519" s="143" t="n"/>
      <c r="P519" s="143" t="n"/>
    </row>
    <row r="520" ht="15.75" customHeight="1" s="218">
      <c r="M520" s="143" t="n"/>
      <c r="N520" s="143" t="n"/>
      <c r="O520" s="143" t="n"/>
      <c r="P520" s="143" t="n"/>
    </row>
    <row r="521" ht="15.75" customHeight="1" s="218">
      <c r="M521" s="143" t="n"/>
      <c r="N521" s="143" t="n"/>
      <c r="O521" s="143" t="n"/>
      <c r="P521" s="143" t="n"/>
    </row>
    <row r="522" ht="15.75" customHeight="1" s="218">
      <c r="M522" s="143" t="n"/>
      <c r="N522" s="143" t="n"/>
      <c r="O522" s="143" t="n"/>
      <c r="P522" s="143" t="n"/>
    </row>
    <row r="523" ht="15.75" customHeight="1" s="218">
      <c r="M523" s="143" t="n"/>
      <c r="N523" s="143" t="n"/>
      <c r="O523" s="143" t="n"/>
      <c r="P523" s="143" t="n"/>
    </row>
    <row r="524" ht="15.75" customHeight="1" s="218">
      <c r="M524" s="143" t="n"/>
      <c r="N524" s="143" t="n"/>
      <c r="O524" s="143" t="n"/>
      <c r="P524" s="143" t="n"/>
    </row>
    <row r="525" ht="15.75" customHeight="1" s="218">
      <c r="M525" s="143" t="n"/>
      <c r="N525" s="143" t="n"/>
      <c r="O525" s="143" t="n"/>
      <c r="P525" s="143" t="n"/>
    </row>
    <row r="526" ht="15.75" customHeight="1" s="218">
      <c r="M526" s="143" t="n"/>
      <c r="N526" s="143" t="n"/>
      <c r="O526" s="143" t="n"/>
      <c r="P526" s="143" t="n"/>
    </row>
    <row r="527" ht="15.75" customHeight="1" s="218">
      <c r="M527" s="143" t="n"/>
      <c r="N527" s="143" t="n"/>
      <c r="O527" s="143" t="n"/>
      <c r="P527" s="143" t="n"/>
    </row>
    <row r="528" ht="15.75" customHeight="1" s="218">
      <c r="M528" s="143" t="n"/>
      <c r="N528" s="143" t="n"/>
      <c r="O528" s="143" t="n"/>
      <c r="P528" s="143" t="n"/>
    </row>
    <row r="529" ht="15.75" customHeight="1" s="218">
      <c r="M529" s="143" t="n"/>
      <c r="N529" s="143" t="n"/>
      <c r="O529" s="143" t="n"/>
      <c r="P529" s="143" t="n"/>
    </row>
    <row r="530" ht="15.75" customHeight="1" s="218">
      <c r="M530" s="143" t="n"/>
      <c r="N530" s="143" t="n"/>
      <c r="O530" s="143" t="n"/>
      <c r="P530" s="143" t="n"/>
    </row>
    <row r="531" ht="15.75" customHeight="1" s="218">
      <c r="M531" s="143" t="n"/>
      <c r="N531" s="143" t="n"/>
      <c r="O531" s="143" t="n"/>
      <c r="P531" s="143" t="n"/>
    </row>
    <row r="532" ht="15.75" customHeight="1" s="218">
      <c r="M532" s="143" t="n"/>
      <c r="N532" s="143" t="n"/>
      <c r="O532" s="143" t="n"/>
      <c r="P532" s="143" t="n"/>
    </row>
    <row r="533" ht="15.75" customHeight="1" s="218">
      <c r="M533" s="143" t="n"/>
      <c r="N533" s="143" t="n"/>
      <c r="O533" s="143" t="n"/>
      <c r="P533" s="143" t="n"/>
    </row>
    <row r="534" ht="15.75" customHeight="1" s="218">
      <c r="M534" s="143" t="n"/>
      <c r="N534" s="143" t="n"/>
      <c r="O534" s="143" t="n"/>
      <c r="P534" s="143" t="n"/>
    </row>
    <row r="535" ht="15.75" customHeight="1" s="218">
      <c r="M535" s="143" t="n"/>
      <c r="N535" s="143" t="n"/>
      <c r="O535" s="143" t="n"/>
      <c r="P535" s="143" t="n"/>
    </row>
    <row r="536" ht="15.75" customHeight="1" s="218">
      <c r="M536" s="143" t="n"/>
      <c r="N536" s="143" t="n"/>
      <c r="O536" s="143" t="n"/>
      <c r="P536" s="143" t="n"/>
    </row>
    <row r="537" ht="15.75" customHeight="1" s="218">
      <c r="M537" s="143" t="n"/>
      <c r="N537" s="143" t="n"/>
      <c r="O537" s="143" t="n"/>
      <c r="P537" s="143" t="n"/>
    </row>
    <row r="538" ht="15.75" customHeight="1" s="218">
      <c r="M538" s="143" t="n"/>
      <c r="N538" s="143" t="n"/>
      <c r="O538" s="143" t="n"/>
      <c r="P538" s="143" t="n"/>
    </row>
    <row r="539" ht="15.75" customHeight="1" s="218">
      <c r="M539" s="143" t="n"/>
      <c r="N539" s="143" t="n"/>
      <c r="O539" s="143" t="n"/>
      <c r="P539" s="143" t="n"/>
    </row>
    <row r="540" ht="15.75" customHeight="1" s="218">
      <c r="M540" s="143" t="n"/>
      <c r="N540" s="143" t="n"/>
      <c r="O540" s="143" t="n"/>
      <c r="P540" s="143" t="n"/>
    </row>
    <row r="541" ht="15.75" customHeight="1" s="218">
      <c r="M541" s="143" t="n"/>
      <c r="N541" s="143" t="n"/>
      <c r="O541" s="143" t="n"/>
      <c r="P541" s="143" t="n"/>
    </row>
    <row r="542" ht="15.75" customHeight="1" s="218">
      <c r="M542" s="143" t="n"/>
      <c r="N542" s="143" t="n"/>
      <c r="O542" s="143" t="n"/>
      <c r="P542" s="143" t="n"/>
    </row>
    <row r="543" ht="15.75" customHeight="1" s="218">
      <c r="M543" s="143" t="n"/>
      <c r="N543" s="143" t="n"/>
      <c r="O543" s="143" t="n"/>
      <c r="P543" s="143" t="n"/>
    </row>
    <row r="544" ht="15.75" customHeight="1" s="218">
      <c r="M544" s="143" t="n"/>
      <c r="N544" s="143" t="n"/>
      <c r="O544" s="143" t="n"/>
      <c r="P544" s="143" t="n"/>
    </row>
    <row r="545" ht="15.75" customHeight="1" s="218">
      <c r="M545" s="143" t="n"/>
      <c r="N545" s="143" t="n"/>
      <c r="O545" s="143" t="n"/>
      <c r="P545" s="143" t="n"/>
    </row>
    <row r="546" ht="15.75" customHeight="1" s="218">
      <c r="M546" s="143" t="n"/>
      <c r="N546" s="143" t="n"/>
      <c r="O546" s="143" t="n"/>
      <c r="P546" s="143" t="n"/>
    </row>
    <row r="547" ht="15.75" customHeight="1" s="218">
      <c r="M547" s="143" t="n"/>
      <c r="N547" s="143" t="n"/>
      <c r="O547" s="143" t="n"/>
      <c r="P547" s="143" t="n"/>
    </row>
    <row r="548" ht="15.75" customHeight="1" s="218">
      <c r="M548" s="143" t="n"/>
      <c r="N548" s="143" t="n"/>
      <c r="O548" s="143" t="n"/>
      <c r="P548" s="143" t="n"/>
    </row>
    <row r="549" ht="15.75" customHeight="1" s="218">
      <c r="M549" s="143" t="n"/>
      <c r="N549" s="143" t="n"/>
      <c r="O549" s="143" t="n"/>
      <c r="P549" s="143" t="n"/>
    </row>
    <row r="550" ht="15.75" customHeight="1" s="218">
      <c r="M550" s="143" t="n"/>
      <c r="N550" s="143" t="n"/>
      <c r="O550" s="143" t="n"/>
      <c r="P550" s="143" t="n"/>
    </row>
    <row r="551" ht="15.75" customHeight="1" s="218">
      <c r="M551" s="143" t="n"/>
      <c r="N551" s="143" t="n"/>
      <c r="O551" s="143" t="n"/>
      <c r="P551" s="143" t="n"/>
    </row>
    <row r="552" ht="15.75" customHeight="1" s="218">
      <c r="M552" s="143" t="n"/>
      <c r="N552" s="143" t="n"/>
      <c r="O552" s="143" t="n"/>
      <c r="P552" s="143" t="n"/>
    </row>
    <row r="553" ht="15.75" customHeight="1" s="218">
      <c r="M553" s="143" t="n"/>
      <c r="N553" s="143" t="n"/>
      <c r="O553" s="143" t="n"/>
      <c r="P553" s="143" t="n"/>
    </row>
    <row r="554" ht="15.75" customHeight="1" s="218">
      <c r="M554" s="143" t="n"/>
      <c r="N554" s="143" t="n"/>
      <c r="O554" s="143" t="n"/>
      <c r="P554" s="143" t="n"/>
    </row>
    <row r="555" ht="15.75" customHeight="1" s="218">
      <c r="M555" s="143" t="n"/>
      <c r="N555" s="143" t="n"/>
      <c r="O555" s="143" t="n"/>
      <c r="P555" s="143" t="n"/>
    </row>
    <row r="556" ht="15.75" customHeight="1" s="218">
      <c r="M556" s="143" t="n"/>
      <c r="N556" s="143" t="n"/>
      <c r="O556" s="143" t="n"/>
      <c r="P556" s="143" t="n"/>
    </row>
    <row r="557" ht="15.75" customHeight="1" s="218">
      <c r="M557" s="143" t="n"/>
      <c r="N557" s="143" t="n"/>
      <c r="O557" s="143" t="n"/>
      <c r="P557" s="143" t="n"/>
    </row>
    <row r="558" ht="15.75" customHeight="1" s="218">
      <c r="M558" s="143" t="n"/>
      <c r="N558" s="143" t="n"/>
      <c r="O558" s="143" t="n"/>
      <c r="P558" s="143" t="n"/>
    </row>
    <row r="559" ht="15.75" customHeight="1" s="218">
      <c r="M559" s="143" t="n"/>
      <c r="N559" s="143" t="n"/>
      <c r="O559" s="143" t="n"/>
      <c r="P559" s="143" t="n"/>
    </row>
    <row r="560" ht="15.75" customHeight="1" s="218">
      <c r="M560" s="143" t="n"/>
      <c r="N560" s="143" t="n"/>
      <c r="O560" s="143" t="n"/>
      <c r="P560" s="143" t="n"/>
    </row>
    <row r="561" ht="15.75" customHeight="1" s="218">
      <c r="M561" s="143" t="n"/>
      <c r="N561" s="143" t="n"/>
      <c r="O561" s="143" t="n"/>
      <c r="P561" s="143" t="n"/>
    </row>
    <row r="562" ht="15.75" customHeight="1" s="218">
      <c r="M562" s="143" t="n"/>
      <c r="N562" s="143" t="n"/>
      <c r="O562" s="143" t="n"/>
      <c r="P562" s="143" t="n"/>
    </row>
    <row r="563" ht="15.75" customHeight="1" s="218">
      <c r="M563" s="143" t="n"/>
      <c r="N563" s="143" t="n"/>
      <c r="O563" s="143" t="n"/>
      <c r="P563" s="143" t="n"/>
    </row>
    <row r="564" ht="15.75" customHeight="1" s="218">
      <c r="M564" s="143" t="n"/>
      <c r="N564" s="143" t="n"/>
      <c r="O564" s="143" t="n"/>
      <c r="P564" s="143" t="n"/>
    </row>
    <row r="565" ht="15.75" customHeight="1" s="218">
      <c r="M565" s="143" t="n"/>
      <c r="N565" s="143" t="n"/>
      <c r="O565" s="143" t="n"/>
      <c r="P565" s="143" t="n"/>
    </row>
    <row r="566" ht="15.75" customHeight="1" s="218">
      <c r="M566" s="143" t="n"/>
      <c r="N566" s="143" t="n"/>
      <c r="O566" s="143" t="n"/>
      <c r="P566" s="143" t="n"/>
    </row>
    <row r="567" ht="15.75" customHeight="1" s="218">
      <c r="M567" s="143" t="n"/>
      <c r="N567" s="143" t="n"/>
      <c r="O567" s="143" t="n"/>
      <c r="P567" s="143" t="n"/>
    </row>
    <row r="568" ht="15.75" customHeight="1" s="218">
      <c r="M568" s="143" t="n"/>
      <c r="N568" s="143" t="n"/>
      <c r="O568" s="143" t="n"/>
      <c r="P568" s="143" t="n"/>
    </row>
    <row r="569" ht="15.75" customHeight="1" s="218">
      <c r="M569" s="143" t="n"/>
      <c r="N569" s="143" t="n"/>
      <c r="O569" s="143" t="n"/>
      <c r="P569" s="143" t="n"/>
    </row>
    <row r="570" ht="15.75" customHeight="1" s="218">
      <c r="M570" s="143" t="n"/>
      <c r="N570" s="143" t="n"/>
      <c r="O570" s="143" t="n"/>
      <c r="P570" s="143" t="n"/>
    </row>
    <row r="571" ht="15.75" customHeight="1" s="218">
      <c r="M571" s="143" t="n"/>
      <c r="N571" s="143" t="n"/>
      <c r="O571" s="143" t="n"/>
      <c r="P571" s="143" t="n"/>
    </row>
    <row r="572" ht="15.75" customHeight="1" s="218">
      <c r="M572" s="143" t="n"/>
      <c r="N572" s="143" t="n"/>
      <c r="O572" s="143" t="n"/>
      <c r="P572" s="143" t="n"/>
    </row>
    <row r="573" ht="15.75" customHeight="1" s="218">
      <c r="M573" s="143" t="n"/>
      <c r="N573" s="143" t="n"/>
      <c r="O573" s="143" t="n"/>
      <c r="P573" s="143" t="n"/>
    </row>
    <row r="574" ht="15.75" customHeight="1" s="218">
      <c r="M574" s="143" t="n"/>
      <c r="N574" s="143" t="n"/>
      <c r="O574" s="143" t="n"/>
      <c r="P574" s="143" t="n"/>
    </row>
    <row r="575" ht="15.75" customHeight="1" s="218">
      <c r="M575" s="143" t="n"/>
      <c r="N575" s="143" t="n"/>
      <c r="O575" s="143" t="n"/>
      <c r="P575" s="143" t="n"/>
    </row>
    <row r="576" ht="15.75" customHeight="1" s="218">
      <c r="M576" s="143" t="n"/>
      <c r="N576" s="143" t="n"/>
      <c r="O576" s="143" t="n"/>
      <c r="P576" s="143" t="n"/>
    </row>
    <row r="577" ht="15.75" customHeight="1" s="218">
      <c r="M577" s="143" t="n"/>
      <c r="N577" s="143" t="n"/>
      <c r="O577" s="143" t="n"/>
      <c r="P577" s="143" t="n"/>
    </row>
    <row r="578" ht="15.75" customHeight="1" s="218">
      <c r="M578" s="143" t="n"/>
      <c r="N578" s="143" t="n"/>
      <c r="O578" s="143" t="n"/>
      <c r="P578" s="143" t="n"/>
    </row>
    <row r="579" ht="15.75" customHeight="1" s="218">
      <c r="M579" s="143" t="n"/>
      <c r="N579" s="143" t="n"/>
      <c r="O579" s="143" t="n"/>
      <c r="P579" s="143" t="n"/>
    </row>
    <row r="580" ht="15.75" customHeight="1" s="218">
      <c r="M580" s="143" t="n"/>
      <c r="N580" s="143" t="n"/>
      <c r="O580" s="143" t="n"/>
      <c r="P580" s="143" t="n"/>
    </row>
    <row r="581" ht="15.75" customHeight="1" s="218">
      <c r="M581" s="143" t="n"/>
      <c r="N581" s="143" t="n"/>
      <c r="O581" s="143" t="n"/>
      <c r="P581" s="143" t="n"/>
    </row>
    <row r="582" ht="15.75" customHeight="1" s="218">
      <c r="M582" s="143" t="n"/>
      <c r="N582" s="143" t="n"/>
      <c r="O582" s="143" t="n"/>
      <c r="P582" s="143" t="n"/>
    </row>
    <row r="583" ht="15.75" customHeight="1" s="218">
      <c r="M583" s="143" t="n"/>
      <c r="N583" s="143" t="n"/>
      <c r="O583" s="143" t="n"/>
      <c r="P583" s="143" t="n"/>
    </row>
    <row r="584" ht="15.75" customHeight="1" s="218">
      <c r="M584" s="143" t="n"/>
      <c r="N584" s="143" t="n"/>
      <c r="O584" s="143" t="n"/>
      <c r="P584" s="143" t="n"/>
    </row>
    <row r="585" ht="15.75" customHeight="1" s="218">
      <c r="M585" s="143" t="n"/>
      <c r="N585" s="143" t="n"/>
      <c r="O585" s="143" t="n"/>
      <c r="P585" s="143" t="n"/>
    </row>
    <row r="586" ht="15.75" customHeight="1" s="218">
      <c r="M586" s="143" t="n"/>
      <c r="N586" s="143" t="n"/>
      <c r="O586" s="143" t="n"/>
      <c r="P586" s="143" t="n"/>
    </row>
    <row r="587" ht="15.75" customHeight="1" s="218">
      <c r="M587" s="143" t="n"/>
      <c r="N587" s="143" t="n"/>
      <c r="O587" s="143" t="n"/>
      <c r="P587" s="143" t="n"/>
    </row>
    <row r="588" ht="15.75" customHeight="1" s="218">
      <c r="M588" s="143" t="n"/>
      <c r="N588" s="143" t="n"/>
      <c r="O588" s="143" t="n"/>
      <c r="P588" s="143" t="n"/>
    </row>
    <row r="589" ht="15.75" customHeight="1" s="218">
      <c r="M589" s="143" t="n"/>
      <c r="N589" s="143" t="n"/>
      <c r="O589" s="143" t="n"/>
      <c r="P589" s="143" t="n"/>
    </row>
    <row r="590" ht="15.75" customHeight="1" s="218">
      <c r="M590" s="143" t="n"/>
      <c r="N590" s="143" t="n"/>
      <c r="O590" s="143" t="n"/>
      <c r="P590" s="143" t="n"/>
    </row>
    <row r="591" ht="15.75" customHeight="1" s="218">
      <c r="M591" s="143" t="n"/>
      <c r="N591" s="143" t="n"/>
      <c r="O591" s="143" t="n"/>
      <c r="P591" s="143" t="n"/>
    </row>
    <row r="592" ht="15.75" customHeight="1" s="218">
      <c r="M592" s="143" t="n"/>
      <c r="N592" s="143" t="n"/>
      <c r="O592" s="143" t="n"/>
      <c r="P592" s="143" t="n"/>
    </row>
    <row r="593" ht="15.75" customHeight="1" s="218">
      <c r="M593" s="143" t="n"/>
      <c r="N593" s="143" t="n"/>
      <c r="O593" s="143" t="n"/>
      <c r="P593" s="143" t="n"/>
    </row>
    <row r="594" ht="15.75" customHeight="1" s="218">
      <c r="M594" s="143" t="n"/>
      <c r="N594" s="143" t="n"/>
      <c r="O594" s="143" t="n"/>
      <c r="P594" s="143" t="n"/>
    </row>
    <row r="595" ht="15.75" customHeight="1" s="218">
      <c r="M595" s="143" t="n"/>
      <c r="N595" s="143" t="n"/>
      <c r="O595" s="143" t="n"/>
      <c r="P595" s="143" t="n"/>
    </row>
    <row r="596" ht="15.75" customHeight="1" s="218">
      <c r="M596" s="143" t="n"/>
      <c r="N596" s="143" t="n"/>
      <c r="O596" s="143" t="n"/>
      <c r="P596" s="143" t="n"/>
    </row>
    <row r="597" ht="15.75" customHeight="1" s="218">
      <c r="M597" s="143" t="n"/>
      <c r="N597" s="143" t="n"/>
      <c r="O597" s="143" t="n"/>
      <c r="P597" s="143" t="n"/>
    </row>
    <row r="598" ht="15.75" customHeight="1" s="218">
      <c r="M598" s="143" t="n"/>
      <c r="N598" s="143" t="n"/>
      <c r="O598" s="143" t="n"/>
      <c r="P598" s="143" t="n"/>
    </row>
    <row r="599" ht="15.75" customHeight="1" s="218">
      <c r="M599" s="143" t="n"/>
      <c r="N599" s="143" t="n"/>
      <c r="O599" s="143" t="n"/>
      <c r="P599" s="143" t="n"/>
    </row>
    <row r="600" ht="15.75" customHeight="1" s="218">
      <c r="M600" s="143" t="n"/>
      <c r="N600" s="143" t="n"/>
      <c r="O600" s="143" t="n"/>
      <c r="P600" s="143" t="n"/>
    </row>
    <row r="601" ht="15.75" customHeight="1" s="218">
      <c r="M601" s="143" t="n"/>
      <c r="N601" s="143" t="n"/>
      <c r="O601" s="143" t="n"/>
      <c r="P601" s="143" t="n"/>
    </row>
    <row r="602" ht="15.75" customHeight="1" s="218">
      <c r="M602" s="143" t="n"/>
      <c r="N602" s="143" t="n"/>
      <c r="O602" s="143" t="n"/>
      <c r="P602" s="143" t="n"/>
    </row>
    <row r="603" ht="15.75" customHeight="1" s="218">
      <c r="M603" s="143" t="n"/>
      <c r="N603" s="143" t="n"/>
      <c r="O603" s="143" t="n"/>
      <c r="P603" s="143" t="n"/>
    </row>
    <row r="604" ht="15.75" customHeight="1" s="218">
      <c r="M604" s="143" t="n"/>
      <c r="N604" s="143" t="n"/>
      <c r="O604" s="143" t="n"/>
      <c r="P604" s="143" t="n"/>
    </row>
    <row r="605" ht="15.75" customHeight="1" s="218">
      <c r="M605" s="143" t="n"/>
      <c r="N605" s="143" t="n"/>
      <c r="O605" s="143" t="n"/>
      <c r="P605" s="143" t="n"/>
    </row>
    <row r="606" ht="15.75" customHeight="1" s="218">
      <c r="M606" s="143" t="n"/>
      <c r="N606" s="143" t="n"/>
      <c r="O606" s="143" t="n"/>
      <c r="P606" s="143" t="n"/>
    </row>
    <row r="607" ht="15.75" customHeight="1" s="218">
      <c r="M607" s="143" t="n"/>
      <c r="N607" s="143" t="n"/>
      <c r="O607" s="143" t="n"/>
      <c r="P607" s="143" t="n"/>
    </row>
    <row r="608" ht="15.75" customHeight="1" s="218">
      <c r="M608" s="143" t="n"/>
      <c r="N608" s="143" t="n"/>
      <c r="O608" s="143" t="n"/>
      <c r="P608" s="143" t="n"/>
    </row>
    <row r="609" ht="15.75" customHeight="1" s="218">
      <c r="M609" s="143" t="n"/>
      <c r="N609" s="143" t="n"/>
      <c r="O609" s="143" t="n"/>
      <c r="P609" s="143" t="n"/>
    </row>
    <row r="610" ht="15.75" customHeight="1" s="218">
      <c r="M610" s="143" t="n"/>
      <c r="N610" s="143" t="n"/>
      <c r="O610" s="143" t="n"/>
      <c r="P610" s="143" t="n"/>
    </row>
    <row r="611" ht="15.75" customHeight="1" s="218">
      <c r="M611" s="143" t="n"/>
      <c r="N611" s="143" t="n"/>
      <c r="O611" s="143" t="n"/>
      <c r="P611" s="143" t="n"/>
    </row>
    <row r="612" ht="15.75" customHeight="1" s="218">
      <c r="M612" s="143" t="n"/>
      <c r="N612" s="143" t="n"/>
      <c r="O612" s="143" t="n"/>
      <c r="P612" s="143" t="n"/>
    </row>
    <row r="613" ht="15.75" customHeight="1" s="218">
      <c r="M613" s="143" t="n"/>
      <c r="N613" s="143" t="n"/>
      <c r="O613" s="143" t="n"/>
      <c r="P613" s="143" t="n"/>
    </row>
    <row r="614" ht="15.75" customHeight="1" s="218">
      <c r="M614" s="143" t="n"/>
      <c r="N614" s="143" t="n"/>
      <c r="O614" s="143" t="n"/>
      <c r="P614" s="143" t="n"/>
    </row>
    <row r="615" ht="15.75" customHeight="1" s="218">
      <c r="M615" s="143" t="n"/>
      <c r="N615" s="143" t="n"/>
      <c r="O615" s="143" t="n"/>
      <c r="P615" s="143" t="n"/>
    </row>
    <row r="616" ht="15.75" customHeight="1" s="218">
      <c r="M616" s="143" t="n"/>
      <c r="N616" s="143" t="n"/>
      <c r="O616" s="143" t="n"/>
      <c r="P616" s="143" t="n"/>
    </row>
    <row r="617" ht="15.75" customHeight="1" s="218">
      <c r="M617" s="143" t="n"/>
      <c r="N617" s="143" t="n"/>
      <c r="O617" s="143" t="n"/>
      <c r="P617" s="143" t="n"/>
    </row>
    <row r="618" ht="15.75" customHeight="1" s="218">
      <c r="M618" s="143" t="n"/>
      <c r="N618" s="143" t="n"/>
      <c r="O618" s="143" t="n"/>
      <c r="P618" s="143" t="n"/>
    </row>
    <row r="619" ht="15.75" customHeight="1" s="218">
      <c r="M619" s="143" t="n"/>
      <c r="N619" s="143" t="n"/>
      <c r="O619" s="143" t="n"/>
      <c r="P619" s="143" t="n"/>
    </row>
    <row r="620" ht="15.75" customHeight="1" s="218">
      <c r="M620" s="143" t="n"/>
      <c r="N620" s="143" t="n"/>
      <c r="O620" s="143" t="n"/>
      <c r="P620" s="143" t="n"/>
    </row>
    <row r="621" ht="15.75" customHeight="1" s="218">
      <c r="M621" s="143" t="n"/>
      <c r="N621" s="143" t="n"/>
      <c r="O621" s="143" t="n"/>
      <c r="P621" s="143" t="n"/>
    </row>
    <row r="622" ht="15.75" customHeight="1" s="218">
      <c r="M622" s="143" t="n"/>
      <c r="N622" s="143" t="n"/>
      <c r="O622" s="143" t="n"/>
      <c r="P622" s="143" t="n"/>
    </row>
    <row r="623" ht="15.75" customHeight="1" s="218">
      <c r="M623" s="143" t="n"/>
      <c r="N623" s="143" t="n"/>
      <c r="O623" s="143" t="n"/>
      <c r="P623" s="143" t="n"/>
    </row>
    <row r="624" ht="15.75" customHeight="1" s="218">
      <c r="M624" s="143" t="n"/>
      <c r="N624" s="143" t="n"/>
      <c r="O624" s="143" t="n"/>
      <c r="P624" s="143" t="n"/>
    </row>
    <row r="625" ht="15.75" customHeight="1" s="218">
      <c r="M625" s="143" t="n"/>
      <c r="N625" s="143" t="n"/>
      <c r="O625" s="143" t="n"/>
      <c r="P625" s="143" t="n"/>
    </row>
    <row r="626" ht="15.75" customHeight="1" s="218">
      <c r="M626" s="143" t="n"/>
      <c r="N626" s="143" t="n"/>
      <c r="O626" s="143" t="n"/>
      <c r="P626" s="143" t="n"/>
    </row>
    <row r="627" ht="15.75" customHeight="1" s="218">
      <c r="M627" s="143" t="n"/>
      <c r="N627" s="143" t="n"/>
      <c r="O627" s="143" t="n"/>
      <c r="P627" s="143" t="n"/>
    </row>
    <row r="628" ht="15.75" customHeight="1" s="218">
      <c r="M628" s="143" t="n"/>
      <c r="N628" s="143" t="n"/>
      <c r="O628" s="143" t="n"/>
      <c r="P628" s="143" t="n"/>
    </row>
    <row r="629" ht="15.75" customHeight="1" s="218">
      <c r="M629" s="143" t="n"/>
      <c r="N629" s="143" t="n"/>
      <c r="O629" s="143" t="n"/>
      <c r="P629" s="143" t="n"/>
    </row>
    <row r="630" ht="15.75" customHeight="1" s="218">
      <c r="M630" s="143" t="n"/>
      <c r="N630" s="143" t="n"/>
      <c r="O630" s="143" t="n"/>
      <c r="P630" s="143" t="n"/>
    </row>
    <row r="631" ht="15.75" customHeight="1" s="218">
      <c r="M631" s="143" t="n"/>
      <c r="N631" s="143" t="n"/>
      <c r="O631" s="143" t="n"/>
      <c r="P631" s="143" t="n"/>
    </row>
    <row r="632" ht="15.75" customHeight="1" s="218">
      <c r="M632" s="143" t="n"/>
      <c r="N632" s="143" t="n"/>
      <c r="O632" s="143" t="n"/>
      <c r="P632" s="143" t="n"/>
    </row>
    <row r="633" ht="15.75" customHeight="1" s="218">
      <c r="M633" s="143" t="n"/>
      <c r="N633" s="143" t="n"/>
      <c r="O633" s="143" t="n"/>
      <c r="P633" s="143" t="n"/>
    </row>
    <row r="634" ht="15.75" customHeight="1" s="218">
      <c r="M634" s="143" t="n"/>
      <c r="N634" s="143" t="n"/>
      <c r="O634" s="143" t="n"/>
      <c r="P634" s="143" t="n"/>
    </row>
    <row r="635" ht="15.75" customHeight="1" s="218">
      <c r="M635" s="143" t="n"/>
      <c r="N635" s="143" t="n"/>
      <c r="O635" s="143" t="n"/>
      <c r="P635" s="143" t="n"/>
    </row>
    <row r="636" ht="15.75" customHeight="1" s="218">
      <c r="M636" s="143" t="n"/>
      <c r="N636" s="143" t="n"/>
      <c r="O636" s="143" t="n"/>
      <c r="P636" s="143" t="n"/>
    </row>
    <row r="637" ht="15.75" customHeight="1" s="218">
      <c r="M637" s="143" t="n"/>
      <c r="N637" s="143" t="n"/>
      <c r="O637" s="143" t="n"/>
      <c r="P637" s="143" t="n"/>
    </row>
    <row r="638" ht="15.75" customHeight="1" s="218">
      <c r="M638" s="143" t="n"/>
      <c r="N638" s="143" t="n"/>
      <c r="O638" s="143" t="n"/>
      <c r="P638" s="143" t="n"/>
    </row>
    <row r="639" ht="15.75" customHeight="1" s="218">
      <c r="M639" s="143" t="n"/>
      <c r="N639" s="143" t="n"/>
      <c r="O639" s="143" t="n"/>
      <c r="P639" s="143" t="n"/>
    </row>
    <row r="640" ht="15.75" customHeight="1" s="218">
      <c r="M640" s="143" t="n"/>
      <c r="N640" s="143" t="n"/>
      <c r="O640" s="143" t="n"/>
      <c r="P640" s="143" t="n"/>
    </row>
    <row r="641" ht="15.75" customHeight="1" s="218">
      <c r="M641" s="143" t="n"/>
      <c r="N641" s="143" t="n"/>
      <c r="O641" s="143" t="n"/>
      <c r="P641" s="143" t="n"/>
    </row>
    <row r="642" ht="15.75" customHeight="1" s="218">
      <c r="M642" s="143" t="n"/>
      <c r="N642" s="143" t="n"/>
      <c r="O642" s="143" t="n"/>
      <c r="P642" s="143" t="n"/>
    </row>
    <row r="643" ht="15.75" customHeight="1" s="218">
      <c r="M643" s="143" t="n"/>
      <c r="N643" s="143" t="n"/>
      <c r="O643" s="143" t="n"/>
      <c r="P643" s="143" t="n"/>
    </row>
    <row r="644" ht="15.75" customHeight="1" s="218">
      <c r="M644" s="143" t="n"/>
      <c r="N644" s="143" t="n"/>
      <c r="O644" s="143" t="n"/>
      <c r="P644" s="143" t="n"/>
    </row>
    <row r="645" ht="15.75" customHeight="1" s="218">
      <c r="M645" s="143" t="n"/>
      <c r="N645" s="143" t="n"/>
      <c r="O645" s="143" t="n"/>
      <c r="P645" s="143" t="n"/>
    </row>
    <row r="646" ht="15.75" customHeight="1" s="218">
      <c r="M646" s="143" t="n"/>
      <c r="N646" s="143" t="n"/>
      <c r="O646" s="143" t="n"/>
      <c r="P646" s="143" t="n"/>
    </row>
    <row r="647" ht="15.75" customHeight="1" s="218">
      <c r="M647" s="143" t="n"/>
      <c r="N647" s="143" t="n"/>
      <c r="O647" s="143" t="n"/>
      <c r="P647" s="143" t="n"/>
    </row>
    <row r="648" ht="15.75" customHeight="1" s="218">
      <c r="M648" s="143" t="n"/>
      <c r="N648" s="143" t="n"/>
      <c r="O648" s="143" t="n"/>
      <c r="P648" s="143" t="n"/>
    </row>
    <row r="649" ht="15.75" customHeight="1" s="218">
      <c r="M649" s="143" t="n"/>
      <c r="N649" s="143" t="n"/>
      <c r="O649" s="143" t="n"/>
      <c r="P649" s="143" t="n"/>
    </row>
    <row r="650" ht="15.75" customHeight="1" s="218">
      <c r="M650" s="143" t="n"/>
      <c r="N650" s="143" t="n"/>
      <c r="O650" s="143" t="n"/>
      <c r="P650" s="143" t="n"/>
    </row>
    <row r="651" ht="15.75" customHeight="1" s="218">
      <c r="M651" s="143" t="n"/>
      <c r="N651" s="143" t="n"/>
      <c r="O651" s="143" t="n"/>
      <c r="P651" s="143" t="n"/>
    </row>
    <row r="652" ht="15.75" customHeight="1" s="218">
      <c r="M652" s="143" t="n"/>
      <c r="N652" s="143" t="n"/>
      <c r="O652" s="143" t="n"/>
      <c r="P652" s="143" t="n"/>
    </row>
    <row r="653" ht="15.75" customHeight="1" s="218">
      <c r="M653" s="143" t="n"/>
      <c r="N653" s="143" t="n"/>
      <c r="O653" s="143" t="n"/>
      <c r="P653" s="143" t="n"/>
    </row>
    <row r="654" ht="15.75" customHeight="1" s="218">
      <c r="M654" s="143" t="n"/>
      <c r="N654" s="143" t="n"/>
      <c r="O654" s="143" t="n"/>
      <c r="P654" s="143" t="n"/>
    </row>
    <row r="655" ht="15.75" customHeight="1" s="218">
      <c r="M655" s="143" t="n"/>
      <c r="N655" s="143" t="n"/>
      <c r="O655" s="143" t="n"/>
      <c r="P655" s="143" t="n"/>
    </row>
    <row r="656" ht="15.75" customHeight="1" s="218">
      <c r="M656" s="143" t="n"/>
      <c r="N656" s="143" t="n"/>
      <c r="O656" s="143" t="n"/>
      <c r="P656" s="143" t="n"/>
    </row>
    <row r="657" ht="15.75" customHeight="1" s="218">
      <c r="M657" s="143" t="n"/>
      <c r="N657" s="143" t="n"/>
      <c r="O657" s="143" t="n"/>
      <c r="P657" s="143" t="n"/>
    </row>
    <row r="658" ht="15.75" customHeight="1" s="218">
      <c r="M658" s="143" t="n"/>
      <c r="N658" s="143" t="n"/>
      <c r="O658" s="143" t="n"/>
      <c r="P658" s="143" t="n"/>
    </row>
    <row r="659" ht="15.75" customHeight="1" s="218">
      <c r="M659" s="143" t="n"/>
      <c r="N659" s="143" t="n"/>
      <c r="O659" s="143" t="n"/>
      <c r="P659" s="143" t="n"/>
    </row>
    <row r="660" ht="15.75" customHeight="1" s="218">
      <c r="M660" s="143" t="n"/>
      <c r="N660" s="143" t="n"/>
      <c r="O660" s="143" t="n"/>
      <c r="P660" s="143" t="n"/>
    </row>
    <row r="661" ht="15.75" customHeight="1" s="218">
      <c r="M661" s="143" t="n"/>
      <c r="N661" s="143" t="n"/>
      <c r="O661" s="143" t="n"/>
      <c r="P661" s="143" t="n"/>
    </row>
    <row r="662" ht="15.75" customHeight="1" s="218">
      <c r="M662" s="143" t="n"/>
      <c r="N662" s="143" t="n"/>
      <c r="O662" s="143" t="n"/>
      <c r="P662" s="143" t="n"/>
    </row>
    <row r="663" ht="15.75" customHeight="1" s="218">
      <c r="M663" s="143" t="n"/>
      <c r="N663" s="143" t="n"/>
      <c r="O663" s="143" t="n"/>
      <c r="P663" s="143" t="n"/>
    </row>
    <row r="664" ht="15.75" customHeight="1" s="218">
      <c r="M664" s="143" t="n"/>
      <c r="N664" s="143" t="n"/>
      <c r="O664" s="143" t="n"/>
      <c r="P664" s="143" t="n"/>
    </row>
    <row r="665" ht="15.75" customHeight="1" s="218">
      <c r="M665" s="143" t="n"/>
      <c r="N665" s="143" t="n"/>
      <c r="O665" s="143" t="n"/>
      <c r="P665" s="143" t="n"/>
    </row>
    <row r="666" ht="15.75" customHeight="1" s="218">
      <c r="M666" s="143" t="n"/>
      <c r="N666" s="143" t="n"/>
      <c r="O666" s="143" t="n"/>
      <c r="P666" s="143" t="n"/>
    </row>
    <row r="667" ht="15.75" customHeight="1" s="218">
      <c r="M667" s="143" t="n"/>
      <c r="N667" s="143" t="n"/>
      <c r="O667" s="143" t="n"/>
      <c r="P667" s="143" t="n"/>
    </row>
    <row r="668" ht="15.75" customHeight="1" s="218">
      <c r="M668" s="143" t="n"/>
      <c r="N668" s="143" t="n"/>
      <c r="O668" s="143" t="n"/>
      <c r="P668" s="143" t="n"/>
    </row>
    <row r="669" ht="15.75" customHeight="1" s="218">
      <c r="M669" s="143" t="n"/>
      <c r="N669" s="143" t="n"/>
      <c r="O669" s="143" t="n"/>
      <c r="P669" s="143" t="n"/>
    </row>
    <row r="670" ht="15.75" customHeight="1" s="218">
      <c r="M670" s="143" t="n"/>
      <c r="N670" s="143" t="n"/>
      <c r="O670" s="143" t="n"/>
      <c r="P670" s="143" t="n"/>
    </row>
    <row r="671" ht="15.75" customHeight="1" s="218">
      <c r="M671" s="143" t="n"/>
      <c r="N671" s="143" t="n"/>
      <c r="O671" s="143" t="n"/>
      <c r="P671" s="143" t="n"/>
    </row>
    <row r="672" ht="15.75" customHeight="1" s="218">
      <c r="M672" s="143" t="n"/>
      <c r="N672" s="143" t="n"/>
      <c r="O672" s="143" t="n"/>
      <c r="P672" s="143" t="n"/>
    </row>
    <row r="673" ht="15.75" customHeight="1" s="218">
      <c r="M673" s="143" t="n"/>
      <c r="N673" s="143" t="n"/>
      <c r="O673" s="143" t="n"/>
      <c r="P673" s="143" t="n"/>
    </row>
    <row r="674" ht="15.75" customHeight="1" s="218">
      <c r="M674" s="143" t="n"/>
      <c r="N674" s="143" t="n"/>
      <c r="O674" s="143" t="n"/>
      <c r="P674" s="143" t="n"/>
    </row>
    <row r="675" ht="15.75" customHeight="1" s="218">
      <c r="M675" s="143" t="n"/>
      <c r="N675" s="143" t="n"/>
      <c r="O675" s="143" t="n"/>
      <c r="P675" s="143" t="n"/>
    </row>
    <row r="676" ht="15.75" customHeight="1" s="218">
      <c r="M676" s="143" t="n"/>
      <c r="N676" s="143" t="n"/>
      <c r="O676" s="143" t="n"/>
      <c r="P676" s="143" t="n"/>
    </row>
    <row r="677" ht="15.75" customHeight="1" s="218">
      <c r="M677" s="143" t="n"/>
      <c r="N677" s="143" t="n"/>
      <c r="O677" s="143" t="n"/>
      <c r="P677" s="143" t="n"/>
    </row>
    <row r="678" ht="15.75" customHeight="1" s="218">
      <c r="M678" s="143" t="n"/>
      <c r="N678" s="143" t="n"/>
      <c r="O678" s="143" t="n"/>
      <c r="P678" s="143" t="n"/>
    </row>
    <row r="679" ht="15.75" customHeight="1" s="218">
      <c r="M679" s="143" t="n"/>
      <c r="N679" s="143" t="n"/>
      <c r="O679" s="143" t="n"/>
      <c r="P679" s="143" t="n"/>
    </row>
    <row r="680" ht="15.75" customHeight="1" s="218">
      <c r="M680" s="143" t="n"/>
      <c r="N680" s="143" t="n"/>
      <c r="O680" s="143" t="n"/>
      <c r="P680" s="143" t="n"/>
    </row>
    <row r="681" ht="15.75" customHeight="1" s="218">
      <c r="M681" s="143" t="n"/>
      <c r="N681" s="143" t="n"/>
      <c r="O681" s="143" t="n"/>
      <c r="P681" s="143" t="n"/>
    </row>
    <row r="682" ht="15.75" customHeight="1" s="218">
      <c r="M682" s="143" t="n"/>
      <c r="N682" s="143" t="n"/>
      <c r="O682" s="143" t="n"/>
      <c r="P682" s="143" t="n"/>
    </row>
    <row r="683" ht="15.75" customHeight="1" s="218">
      <c r="M683" s="143" t="n"/>
      <c r="N683" s="143" t="n"/>
      <c r="O683" s="143" t="n"/>
      <c r="P683" s="143" t="n"/>
    </row>
    <row r="684" ht="15.75" customHeight="1" s="218">
      <c r="M684" s="143" t="n"/>
      <c r="N684" s="143" t="n"/>
      <c r="O684" s="143" t="n"/>
      <c r="P684" s="143" t="n"/>
    </row>
    <row r="685" ht="15.75" customHeight="1" s="218">
      <c r="M685" s="143" t="n"/>
      <c r="N685" s="143" t="n"/>
      <c r="O685" s="143" t="n"/>
      <c r="P685" s="143" t="n"/>
    </row>
    <row r="686" ht="15.75" customHeight="1" s="218">
      <c r="M686" s="143" t="n"/>
      <c r="N686" s="143" t="n"/>
      <c r="O686" s="143" t="n"/>
      <c r="P686" s="143" t="n"/>
    </row>
    <row r="687" ht="15.75" customHeight="1" s="218">
      <c r="M687" s="143" t="n"/>
      <c r="N687" s="143" t="n"/>
      <c r="O687" s="143" t="n"/>
      <c r="P687" s="143" t="n"/>
    </row>
    <row r="688" ht="15.75" customHeight="1" s="218">
      <c r="M688" s="143" t="n"/>
      <c r="N688" s="143" t="n"/>
      <c r="O688" s="143" t="n"/>
      <c r="P688" s="143" t="n"/>
    </row>
    <row r="689" ht="15.75" customHeight="1" s="218">
      <c r="M689" s="143" t="n"/>
      <c r="N689" s="143" t="n"/>
      <c r="O689" s="143" t="n"/>
      <c r="P689" s="143" t="n"/>
    </row>
    <row r="690" ht="15.75" customHeight="1" s="218">
      <c r="M690" s="143" t="n"/>
      <c r="N690" s="143" t="n"/>
      <c r="O690" s="143" t="n"/>
      <c r="P690" s="143" t="n"/>
    </row>
    <row r="691" ht="15.75" customHeight="1" s="218">
      <c r="M691" s="143" t="n"/>
      <c r="N691" s="143" t="n"/>
      <c r="O691" s="143" t="n"/>
      <c r="P691" s="143" t="n"/>
    </row>
    <row r="692" ht="15.75" customHeight="1" s="218">
      <c r="M692" s="143" t="n"/>
      <c r="N692" s="143" t="n"/>
      <c r="O692" s="143" t="n"/>
      <c r="P692" s="143" t="n"/>
    </row>
    <row r="693" ht="15.75" customHeight="1" s="218">
      <c r="M693" s="143" t="n"/>
      <c r="N693" s="143" t="n"/>
      <c r="O693" s="143" t="n"/>
      <c r="P693" s="143" t="n"/>
    </row>
    <row r="694" ht="15.75" customHeight="1" s="218">
      <c r="M694" s="143" t="n"/>
      <c r="N694" s="143" t="n"/>
      <c r="O694" s="143" t="n"/>
      <c r="P694" s="143" t="n"/>
    </row>
    <row r="695" ht="15.75" customHeight="1" s="218">
      <c r="M695" s="143" t="n"/>
      <c r="N695" s="143" t="n"/>
      <c r="O695" s="143" t="n"/>
      <c r="P695" s="143" t="n"/>
    </row>
    <row r="696" ht="15.75" customHeight="1" s="218">
      <c r="M696" s="143" t="n"/>
      <c r="N696" s="143" t="n"/>
      <c r="O696" s="143" t="n"/>
      <c r="P696" s="143" t="n"/>
    </row>
    <row r="697" ht="15.75" customHeight="1" s="218">
      <c r="M697" s="143" t="n"/>
      <c r="N697" s="143" t="n"/>
      <c r="O697" s="143" t="n"/>
      <c r="P697" s="143" t="n"/>
    </row>
    <row r="698" ht="15.75" customHeight="1" s="218">
      <c r="M698" s="143" t="n"/>
      <c r="N698" s="143" t="n"/>
      <c r="O698" s="143" t="n"/>
      <c r="P698" s="143" t="n"/>
    </row>
    <row r="699" ht="15.75" customHeight="1" s="218">
      <c r="M699" s="143" t="n"/>
      <c r="N699" s="143" t="n"/>
      <c r="O699" s="143" t="n"/>
      <c r="P699" s="143" t="n"/>
    </row>
    <row r="700" ht="15.75" customHeight="1" s="218">
      <c r="M700" s="143" t="n"/>
      <c r="N700" s="143" t="n"/>
      <c r="O700" s="143" t="n"/>
      <c r="P700" s="143" t="n"/>
    </row>
    <row r="701" ht="15.75" customHeight="1" s="218">
      <c r="M701" s="143" t="n"/>
      <c r="N701" s="143" t="n"/>
      <c r="O701" s="143" t="n"/>
      <c r="P701" s="143" t="n"/>
    </row>
    <row r="702" ht="15.75" customHeight="1" s="218">
      <c r="M702" s="143" t="n"/>
      <c r="N702" s="143" t="n"/>
      <c r="O702" s="143" t="n"/>
      <c r="P702" s="143" t="n"/>
    </row>
    <row r="703" ht="15.75" customHeight="1" s="218">
      <c r="M703" s="143" t="n"/>
      <c r="N703" s="143" t="n"/>
      <c r="O703" s="143" t="n"/>
      <c r="P703" s="143" t="n"/>
    </row>
    <row r="704" ht="15.75" customHeight="1" s="218">
      <c r="M704" s="143" t="n"/>
      <c r="N704" s="143" t="n"/>
      <c r="O704" s="143" t="n"/>
      <c r="P704" s="143" t="n"/>
    </row>
    <row r="705" ht="15.75" customHeight="1" s="218">
      <c r="M705" s="143" t="n"/>
      <c r="N705" s="143" t="n"/>
      <c r="O705" s="143" t="n"/>
      <c r="P705" s="143" t="n"/>
    </row>
    <row r="706" ht="15.75" customHeight="1" s="218">
      <c r="M706" s="143" t="n"/>
      <c r="N706" s="143" t="n"/>
      <c r="O706" s="143" t="n"/>
      <c r="P706" s="143" t="n"/>
    </row>
    <row r="707" ht="15.75" customHeight="1" s="218">
      <c r="M707" s="143" t="n"/>
      <c r="N707" s="143" t="n"/>
      <c r="O707" s="143" t="n"/>
      <c r="P707" s="143" t="n"/>
    </row>
    <row r="708" ht="15.75" customHeight="1" s="218">
      <c r="M708" s="143" t="n"/>
      <c r="N708" s="143" t="n"/>
      <c r="O708" s="143" t="n"/>
      <c r="P708" s="143" t="n"/>
    </row>
    <row r="709" ht="15.75" customHeight="1" s="218">
      <c r="M709" s="143" t="n"/>
      <c r="N709" s="143" t="n"/>
      <c r="O709" s="143" t="n"/>
      <c r="P709" s="143" t="n"/>
    </row>
    <row r="710" ht="15.75" customHeight="1" s="218">
      <c r="M710" s="143" t="n"/>
      <c r="N710" s="143" t="n"/>
      <c r="O710" s="143" t="n"/>
      <c r="P710" s="143" t="n"/>
    </row>
    <row r="711" ht="15.75" customHeight="1" s="218">
      <c r="M711" s="143" t="n"/>
      <c r="N711" s="143" t="n"/>
      <c r="O711" s="143" t="n"/>
      <c r="P711" s="143" t="n"/>
    </row>
    <row r="712" ht="15.75" customHeight="1" s="218">
      <c r="M712" s="143" t="n"/>
      <c r="N712" s="143" t="n"/>
      <c r="O712" s="143" t="n"/>
      <c r="P712" s="143" t="n"/>
    </row>
    <row r="713" ht="15.75" customHeight="1" s="218">
      <c r="M713" s="143" t="n"/>
      <c r="N713" s="143" t="n"/>
      <c r="O713" s="143" t="n"/>
      <c r="P713" s="143" t="n"/>
    </row>
    <row r="714" ht="15.75" customHeight="1" s="218">
      <c r="M714" s="143" t="n"/>
      <c r="N714" s="143" t="n"/>
      <c r="O714" s="143" t="n"/>
      <c r="P714" s="143" t="n"/>
    </row>
    <row r="715" ht="15.75" customHeight="1" s="218">
      <c r="M715" s="143" t="n"/>
      <c r="N715" s="143" t="n"/>
      <c r="O715" s="143" t="n"/>
      <c r="P715" s="143" t="n"/>
    </row>
    <row r="716" ht="15.75" customHeight="1" s="218">
      <c r="M716" s="143" t="n"/>
      <c r="N716" s="143" t="n"/>
      <c r="O716" s="143" t="n"/>
      <c r="P716" s="143" t="n"/>
    </row>
    <row r="717" ht="15.75" customHeight="1" s="218">
      <c r="M717" s="143" t="n"/>
      <c r="N717" s="143" t="n"/>
      <c r="O717" s="143" t="n"/>
      <c r="P717" s="143" t="n"/>
    </row>
    <row r="718" ht="15.75" customHeight="1" s="218">
      <c r="M718" s="143" t="n"/>
      <c r="N718" s="143" t="n"/>
      <c r="O718" s="143" t="n"/>
      <c r="P718" s="143" t="n"/>
    </row>
    <row r="719" ht="15.75" customHeight="1" s="218">
      <c r="M719" s="143" t="n"/>
      <c r="N719" s="143" t="n"/>
      <c r="O719" s="143" t="n"/>
      <c r="P719" s="143" t="n"/>
    </row>
    <row r="720" ht="15.75" customHeight="1" s="218">
      <c r="M720" s="143" t="n"/>
      <c r="N720" s="143" t="n"/>
      <c r="O720" s="143" t="n"/>
      <c r="P720" s="143" t="n"/>
    </row>
    <row r="721" ht="15.75" customHeight="1" s="218">
      <c r="M721" s="143" t="n"/>
      <c r="N721" s="143" t="n"/>
      <c r="O721" s="143" t="n"/>
      <c r="P721" s="143" t="n"/>
    </row>
    <row r="722" ht="15.75" customHeight="1" s="218">
      <c r="M722" s="143" t="n"/>
      <c r="N722" s="143" t="n"/>
      <c r="O722" s="143" t="n"/>
      <c r="P722" s="143" t="n"/>
    </row>
    <row r="723" ht="15.75" customHeight="1" s="218">
      <c r="M723" s="143" t="n"/>
      <c r="N723" s="143" t="n"/>
      <c r="O723" s="143" t="n"/>
      <c r="P723" s="143" t="n"/>
    </row>
    <row r="724" ht="15.75" customHeight="1" s="218">
      <c r="M724" s="143" t="n"/>
      <c r="N724" s="143" t="n"/>
      <c r="O724" s="143" t="n"/>
      <c r="P724" s="143" t="n"/>
    </row>
    <row r="725" ht="15.75" customHeight="1" s="218">
      <c r="M725" s="143" t="n"/>
      <c r="N725" s="143" t="n"/>
      <c r="O725" s="143" t="n"/>
      <c r="P725" s="143" t="n"/>
    </row>
    <row r="726" ht="15.75" customHeight="1" s="218">
      <c r="M726" s="143" t="n"/>
      <c r="N726" s="143" t="n"/>
      <c r="O726" s="143" t="n"/>
      <c r="P726" s="143" t="n"/>
    </row>
    <row r="727" ht="15.75" customHeight="1" s="218">
      <c r="M727" s="143" t="n"/>
      <c r="N727" s="143" t="n"/>
      <c r="O727" s="143" t="n"/>
      <c r="P727" s="143" t="n"/>
    </row>
    <row r="728" ht="15.75" customHeight="1" s="218">
      <c r="M728" s="143" t="n"/>
      <c r="N728" s="143" t="n"/>
      <c r="O728" s="143" t="n"/>
      <c r="P728" s="143" t="n"/>
    </row>
    <row r="729" ht="15.75" customHeight="1" s="218">
      <c r="M729" s="143" t="n"/>
      <c r="N729" s="143" t="n"/>
      <c r="O729" s="143" t="n"/>
      <c r="P729" s="143" t="n"/>
    </row>
    <row r="730" ht="15.75" customHeight="1" s="218">
      <c r="M730" s="143" t="n"/>
      <c r="N730" s="143" t="n"/>
      <c r="O730" s="143" t="n"/>
      <c r="P730" s="143" t="n"/>
    </row>
    <row r="731" ht="15.75" customHeight="1" s="218">
      <c r="M731" s="143" t="n"/>
      <c r="N731" s="143" t="n"/>
      <c r="O731" s="143" t="n"/>
      <c r="P731" s="143" t="n"/>
    </row>
    <row r="732" ht="15.75" customHeight="1" s="218">
      <c r="M732" s="143" t="n"/>
      <c r="N732" s="143" t="n"/>
      <c r="O732" s="143" t="n"/>
      <c r="P732" s="143" t="n"/>
    </row>
    <row r="733" ht="15.75" customHeight="1" s="218">
      <c r="M733" s="143" t="n"/>
      <c r="N733" s="143" t="n"/>
      <c r="O733" s="143" t="n"/>
      <c r="P733" s="143" t="n"/>
    </row>
    <row r="734" ht="15.75" customHeight="1" s="218">
      <c r="M734" s="143" t="n"/>
      <c r="N734" s="143" t="n"/>
      <c r="O734" s="143" t="n"/>
      <c r="P734" s="143" t="n"/>
    </row>
    <row r="735" ht="15.75" customHeight="1" s="218">
      <c r="M735" s="143" t="n"/>
      <c r="N735" s="143" t="n"/>
      <c r="O735" s="143" t="n"/>
      <c r="P735" s="143" t="n"/>
    </row>
    <row r="736" ht="15.75" customHeight="1" s="218">
      <c r="M736" s="143" t="n"/>
      <c r="N736" s="143" t="n"/>
      <c r="O736" s="143" t="n"/>
      <c r="P736" s="143" t="n"/>
    </row>
    <row r="737" ht="15.75" customHeight="1" s="218">
      <c r="M737" s="143" t="n"/>
      <c r="N737" s="143" t="n"/>
      <c r="O737" s="143" t="n"/>
      <c r="P737" s="143" t="n"/>
    </row>
    <row r="738" ht="15.75" customHeight="1" s="218">
      <c r="M738" s="143" t="n"/>
      <c r="N738" s="143" t="n"/>
      <c r="O738" s="143" t="n"/>
      <c r="P738" s="143" t="n"/>
    </row>
    <row r="739" ht="15.75" customHeight="1" s="218">
      <c r="M739" s="143" t="n"/>
      <c r="N739" s="143" t="n"/>
      <c r="O739" s="143" t="n"/>
      <c r="P739" s="143" t="n"/>
    </row>
    <row r="740" ht="15.75" customHeight="1" s="218">
      <c r="M740" s="143" t="n"/>
      <c r="N740" s="143" t="n"/>
      <c r="O740" s="143" t="n"/>
      <c r="P740" s="143" t="n"/>
    </row>
    <row r="741" ht="15.75" customHeight="1" s="218">
      <c r="M741" s="143" t="n"/>
      <c r="N741" s="143" t="n"/>
      <c r="O741" s="143" t="n"/>
      <c r="P741" s="143" t="n"/>
    </row>
    <row r="742" ht="15.75" customHeight="1" s="218">
      <c r="M742" s="143" t="n"/>
      <c r="N742" s="143" t="n"/>
      <c r="O742" s="143" t="n"/>
      <c r="P742" s="143" t="n"/>
    </row>
    <row r="743" ht="15.75" customHeight="1" s="218">
      <c r="M743" s="143" t="n"/>
      <c r="N743" s="143" t="n"/>
      <c r="O743" s="143" t="n"/>
      <c r="P743" s="143" t="n"/>
    </row>
    <row r="744" ht="15.75" customHeight="1" s="218">
      <c r="M744" s="143" t="n"/>
      <c r="N744" s="143" t="n"/>
      <c r="O744" s="143" t="n"/>
      <c r="P744" s="143" t="n"/>
    </row>
    <row r="745" ht="15.75" customHeight="1" s="218">
      <c r="M745" s="143" t="n"/>
      <c r="N745" s="143" t="n"/>
      <c r="O745" s="143" t="n"/>
      <c r="P745" s="143" t="n"/>
    </row>
    <row r="746" ht="15.75" customHeight="1" s="218">
      <c r="M746" s="143" t="n"/>
      <c r="N746" s="143" t="n"/>
      <c r="O746" s="143" t="n"/>
      <c r="P746" s="143" t="n"/>
    </row>
    <row r="747" ht="15.75" customHeight="1" s="218">
      <c r="M747" s="143" t="n"/>
      <c r="N747" s="143" t="n"/>
      <c r="O747" s="143" t="n"/>
      <c r="P747" s="143" t="n"/>
    </row>
    <row r="748" ht="15.75" customHeight="1" s="218">
      <c r="M748" s="143" t="n"/>
      <c r="N748" s="143" t="n"/>
      <c r="O748" s="143" t="n"/>
      <c r="P748" s="143" t="n"/>
    </row>
    <row r="749" ht="15.75" customHeight="1" s="218">
      <c r="M749" s="143" t="n"/>
      <c r="N749" s="143" t="n"/>
      <c r="O749" s="143" t="n"/>
      <c r="P749" s="143" t="n"/>
    </row>
    <row r="750" ht="15.75" customHeight="1" s="218">
      <c r="M750" s="143" t="n"/>
      <c r="N750" s="143" t="n"/>
      <c r="O750" s="143" t="n"/>
      <c r="P750" s="143" t="n"/>
    </row>
    <row r="751" ht="15.75" customHeight="1" s="218">
      <c r="M751" s="143" t="n"/>
      <c r="N751" s="143" t="n"/>
      <c r="O751" s="143" t="n"/>
      <c r="P751" s="143" t="n"/>
    </row>
    <row r="752" ht="15.75" customHeight="1" s="218">
      <c r="M752" s="143" t="n"/>
      <c r="N752" s="143" t="n"/>
      <c r="O752" s="143" t="n"/>
      <c r="P752" s="143" t="n"/>
    </row>
    <row r="753" ht="15.75" customHeight="1" s="218">
      <c r="M753" s="143" t="n"/>
      <c r="N753" s="143" t="n"/>
      <c r="O753" s="143" t="n"/>
      <c r="P753" s="143" t="n"/>
    </row>
    <row r="754" ht="15.75" customHeight="1" s="218">
      <c r="M754" s="143" t="n"/>
      <c r="N754" s="143" t="n"/>
      <c r="O754" s="143" t="n"/>
      <c r="P754" s="143" t="n"/>
    </row>
    <row r="755" ht="15.75" customHeight="1" s="218">
      <c r="M755" s="143" t="n"/>
      <c r="N755" s="143" t="n"/>
      <c r="O755" s="143" t="n"/>
      <c r="P755" s="143" t="n"/>
    </row>
    <row r="756" ht="15.75" customHeight="1" s="218">
      <c r="M756" s="143" t="n"/>
      <c r="N756" s="143" t="n"/>
      <c r="O756" s="143" t="n"/>
      <c r="P756" s="143" t="n"/>
    </row>
    <row r="757" ht="15.75" customHeight="1" s="218">
      <c r="M757" s="143" t="n"/>
      <c r="N757" s="143" t="n"/>
      <c r="O757" s="143" t="n"/>
      <c r="P757" s="143" t="n"/>
    </row>
    <row r="758" ht="15.75" customHeight="1" s="218">
      <c r="M758" s="143" t="n"/>
      <c r="N758" s="143" t="n"/>
      <c r="O758" s="143" t="n"/>
      <c r="P758" s="143" t="n"/>
    </row>
    <row r="759" ht="15.75" customHeight="1" s="218">
      <c r="M759" s="143" t="n"/>
      <c r="N759" s="143" t="n"/>
      <c r="O759" s="143" t="n"/>
      <c r="P759" s="143" t="n"/>
    </row>
    <row r="760" ht="15.75" customHeight="1" s="218">
      <c r="M760" s="143" t="n"/>
      <c r="N760" s="143" t="n"/>
      <c r="O760" s="143" t="n"/>
      <c r="P760" s="143" t="n"/>
    </row>
    <row r="761" ht="15.75" customHeight="1" s="218">
      <c r="M761" s="143" t="n"/>
      <c r="N761" s="143" t="n"/>
      <c r="O761" s="143" t="n"/>
      <c r="P761" s="143" t="n"/>
    </row>
    <row r="762" ht="15.75" customHeight="1" s="218">
      <c r="M762" s="143" t="n"/>
      <c r="N762" s="143" t="n"/>
      <c r="O762" s="143" t="n"/>
      <c r="P762" s="143" t="n"/>
    </row>
    <row r="763" ht="15.75" customHeight="1" s="218">
      <c r="M763" s="143" t="n"/>
      <c r="N763" s="143" t="n"/>
      <c r="O763" s="143" t="n"/>
      <c r="P763" s="143" t="n"/>
    </row>
    <row r="764" ht="15.75" customHeight="1" s="218">
      <c r="M764" s="143" t="n"/>
      <c r="N764" s="143" t="n"/>
      <c r="O764" s="143" t="n"/>
      <c r="P764" s="143" t="n"/>
    </row>
    <row r="765" ht="15.75" customHeight="1" s="218">
      <c r="M765" s="143" t="n"/>
      <c r="N765" s="143" t="n"/>
      <c r="O765" s="143" t="n"/>
      <c r="P765" s="143" t="n"/>
    </row>
    <row r="766" ht="15.75" customHeight="1" s="218">
      <c r="M766" s="143" t="n"/>
      <c r="N766" s="143" t="n"/>
      <c r="O766" s="143" t="n"/>
      <c r="P766" s="143" t="n"/>
    </row>
    <row r="767" ht="15.75" customHeight="1" s="218">
      <c r="M767" s="143" t="n"/>
      <c r="N767" s="143" t="n"/>
      <c r="O767" s="143" t="n"/>
      <c r="P767" s="143" t="n"/>
    </row>
    <row r="768" ht="15.75" customHeight="1" s="218">
      <c r="M768" s="143" t="n"/>
      <c r="N768" s="143" t="n"/>
      <c r="O768" s="143" t="n"/>
      <c r="P768" s="143" t="n"/>
    </row>
    <row r="769" ht="15.75" customHeight="1" s="218">
      <c r="M769" s="143" t="n"/>
      <c r="N769" s="143" t="n"/>
      <c r="O769" s="143" t="n"/>
      <c r="P769" s="143" t="n"/>
    </row>
    <row r="770" ht="15.75" customHeight="1" s="218">
      <c r="M770" s="143" t="n"/>
      <c r="N770" s="143" t="n"/>
      <c r="O770" s="143" t="n"/>
      <c r="P770" s="143" t="n"/>
    </row>
    <row r="771" ht="15.75" customHeight="1" s="218">
      <c r="M771" s="143" t="n"/>
      <c r="N771" s="143" t="n"/>
      <c r="O771" s="143" t="n"/>
      <c r="P771" s="143" t="n"/>
    </row>
    <row r="772" ht="15.75" customHeight="1" s="218">
      <c r="M772" s="143" t="n"/>
      <c r="N772" s="143" t="n"/>
      <c r="O772" s="143" t="n"/>
      <c r="P772" s="143" t="n"/>
    </row>
    <row r="773" ht="15.75" customHeight="1" s="218">
      <c r="M773" s="143" t="n"/>
      <c r="N773" s="143" t="n"/>
      <c r="O773" s="143" t="n"/>
      <c r="P773" s="143" t="n"/>
    </row>
    <row r="774" ht="15.75" customHeight="1" s="218">
      <c r="M774" s="143" t="n"/>
      <c r="N774" s="143" t="n"/>
      <c r="O774" s="143" t="n"/>
      <c r="P774" s="143" t="n"/>
    </row>
    <row r="775" ht="15.75" customHeight="1" s="218">
      <c r="M775" s="143" t="n"/>
      <c r="N775" s="143" t="n"/>
      <c r="O775" s="143" t="n"/>
      <c r="P775" s="143" t="n"/>
    </row>
    <row r="776" ht="15.75" customHeight="1" s="218">
      <c r="M776" s="143" t="n"/>
      <c r="N776" s="143" t="n"/>
      <c r="O776" s="143" t="n"/>
      <c r="P776" s="143" t="n"/>
    </row>
    <row r="777" ht="15.75" customHeight="1" s="218">
      <c r="M777" s="143" t="n"/>
      <c r="N777" s="143" t="n"/>
      <c r="O777" s="143" t="n"/>
      <c r="P777" s="143" t="n"/>
    </row>
    <row r="778" ht="15.75" customHeight="1" s="218">
      <c r="M778" s="143" t="n"/>
      <c r="N778" s="143" t="n"/>
      <c r="O778" s="143" t="n"/>
      <c r="P778" s="143" t="n"/>
    </row>
    <row r="779" ht="15.75" customHeight="1" s="218">
      <c r="M779" s="143" t="n"/>
      <c r="N779" s="143" t="n"/>
      <c r="O779" s="143" t="n"/>
      <c r="P779" s="143" t="n"/>
    </row>
    <row r="780" ht="15.75" customHeight="1" s="218">
      <c r="M780" s="143" t="n"/>
      <c r="N780" s="143" t="n"/>
      <c r="O780" s="143" t="n"/>
      <c r="P780" s="143" t="n"/>
    </row>
    <row r="781" ht="15.75" customHeight="1" s="218">
      <c r="M781" s="143" t="n"/>
      <c r="N781" s="143" t="n"/>
      <c r="O781" s="143" t="n"/>
      <c r="P781" s="143" t="n"/>
    </row>
    <row r="782" ht="15.75" customHeight="1" s="218">
      <c r="M782" s="143" t="n"/>
      <c r="N782" s="143" t="n"/>
      <c r="O782" s="143" t="n"/>
      <c r="P782" s="143" t="n"/>
    </row>
    <row r="783" ht="15.75" customHeight="1" s="218">
      <c r="M783" s="143" t="n"/>
      <c r="N783" s="143" t="n"/>
      <c r="O783" s="143" t="n"/>
      <c r="P783" s="143" t="n"/>
    </row>
    <row r="784" ht="15.75" customHeight="1" s="218">
      <c r="M784" s="143" t="n"/>
      <c r="N784" s="143" t="n"/>
      <c r="O784" s="143" t="n"/>
      <c r="P784" s="143" t="n"/>
    </row>
    <row r="785" ht="15.75" customHeight="1" s="218">
      <c r="M785" s="143" t="n"/>
      <c r="N785" s="143" t="n"/>
      <c r="O785" s="143" t="n"/>
      <c r="P785" s="143" t="n"/>
    </row>
    <row r="786" ht="15.75" customHeight="1" s="218">
      <c r="M786" s="143" t="n"/>
      <c r="N786" s="143" t="n"/>
      <c r="O786" s="143" t="n"/>
      <c r="P786" s="143" t="n"/>
    </row>
    <row r="787" ht="15.75" customHeight="1" s="218">
      <c r="M787" s="143" t="n"/>
      <c r="N787" s="143" t="n"/>
      <c r="O787" s="143" t="n"/>
      <c r="P787" s="143" t="n"/>
    </row>
    <row r="788" ht="15.75" customHeight="1" s="218">
      <c r="M788" s="143" t="n"/>
      <c r="N788" s="143" t="n"/>
      <c r="O788" s="143" t="n"/>
      <c r="P788" s="143" t="n"/>
    </row>
    <row r="789" ht="15.75" customHeight="1" s="218">
      <c r="M789" s="143" t="n"/>
      <c r="N789" s="143" t="n"/>
      <c r="O789" s="143" t="n"/>
      <c r="P789" s="143" t="n"/>
    </row>
    <row r="790" ht="15.75" customHeight="1" s="218">
      <c r="M790" s="143" t="n"/>
      <c r="N790" s="143" t="n"/>
      <c r="O790" s="143" t="n"/>
      <c r="P790" s="143" t="n"/>
    </row>
    <row r="791" ht="15.75" customHeight="1" s="218">
      <c r="M791" s="143" t="n"/>
      <c r="N791" s="143" t="n"/>
      <c r="O791" s="143" t="n"/>
      <c r="P791" s="143" t="n"/>
    </row>
    <row r="792" ht="15.75" customHeight="1" s="218">
      <c r="M792" s="143" t="n"/>
      <c r="N792" s="143" t="n"/>
      <c r="O792" s="143" t="n"/>
      <c r="P792" s="143" t="n"/>
    </row>
    <row r="793" ht="15.75" customHeight="1" s="218">
      <c r="M793" s="143" t="n"/>
      <c r="N793" s="143" t="n"/>
      <c r="O793" s="143" t="n"/>
      <c r="P793" s="143" t="n"/>
    </row>
    <row r="794" ht="15.75" customHeight="1" s="218">
      <c r="M794" s="143" t="n"/>
      <c r="N794" s="143" t="n"/>
      <c r="O794" s="143" t="n"/>
      <c r="P794" s="143" t="n"/>
    </row>
    <row r="795" ht="15.75" customHeight="1" s="218">
      <c r="M795" s="143" t="n"/>
      <c r="N795" s="143" t="n"/>
      <c r="O795" s="143" t="n"/>
      <c r="P795" s="143" t="n"/>
    </row>
    <row r="796" ht="15.75" customHeight="1" s="218">
      <c r="M796" s="143" t="n"/>
      <c r="N796" s="143" t="n"/>
      <c r="O796" s="143" t="n"/>
      <c r="P796" s="143" t="n"/>
    </row>
    <row r="797" ht="15.75" customHeight="1" s="218">
      <c r="M797" s="143" t="n"/>
      <c r="N797" s="143" t="n"/>
      <c r="O797" s="143" t="n"/>
      <c r="P797" s="143" t="n"/>
    </row>
    <row r="798" ht="15.75" customHeight="1" s="218">
      <c r="M798" s="143" t="n"/>
      <c r="N798" s="143" t="n"/>
      <c r="O798" s="143" t="n"/>
      <c r="P798" s="143" t="n"/>
    </row>
    <row r="799" ht="15.75" customHeight="1" s="218">
      <c r="M799" s="143" t="n"/>
      <c r="N799" s="143" t="n"/>
      <c r="O799" s="143" t="n"/>
      <c r="P799" s="143" t="n"/>
    </row>
    <row r="800" ht="15.75" customHeight="1" s="218">
      <c r="M800" s="143" t="n"/>
      <c r="N800" s="143" t="n"/>
      <c r="O800" s="143" t="n"/>
      <c r="P800" s="143" t="n"/>
    </row>
    <row r="801" ht="15.75" customHeight="1" s="218">
      <c r="M801" s="143" t="n"/>
      <c r="N801" s="143" t="n"/>
      <c r="O801" s="143" t="n"/>
      <c r="P801" s="143" t="n"/>
    </row>
    <row r="802" ht="15.75" customHeight="1" s="218">
      <c r="M802" s="143" t="n"/>
      <c r="N802" s="143" t="n"/>
      <c r="O802" s="143" t="n"/>
      <c r="P802" s="143" t="n"/>
    </row>
    <row r="803" ht="15.75" customHeight="1" s="218">
      <c r="M803" s="143" t="n"/>
      <c r="N803" s="143" t="n"/>
      <c r="O803" s="143" t="n"/>
      <c r="P803" s="143" t="n"/>
    </row>
    <row r="804" ht="15.75" customHeight="1" s="218">
      <c r="M804" s="143" t="n"/>
      <c r="N804" s="143" t="n"/>
      <c r="O804" s="143" t="n"/>
      <c r="P804" s="143" t="n"/>
    </row>
    <row r="805" ht="15.75" customHeight="1" s="218">
      <c r="M805" s="143" t="n"/>
      <c r="N805" s="143" t="n"/>
      <c r="O805" s="143" t="n"/>
      <c r="P805" s="143" t="n"/>
    </row>
    <row r="806" ht="15.75" customHeight="1" s="218">
      <c r="M806" s="143" t="n"/>
      <c r="N806" s="143" t="n"/>
      <c r="O806" s="143" t="n"/>
      <c r="P806" s="143" t="n"/>
    </row>
    <row r="807" ht="15.75" customHeight="1" s="218">
      <c r="M807" s="143" t="n"/>
      <c r="N807" s="143" t="n"/>
      <c r="O807" s="143" t="n"/>
      <c r="P807" s="143" t="n"/>
    </row>
    <row r="808" ht="15.75" customHeight="1" s="218">
      <c r="M808" s="143" t="n"/>
      <c r="N808" s="143" t="n"/>
      <c r="O808" s="143" t="n"/>
      <c r="P808" s="143" t="n"/>
    </row>
    <row r="809" ht="15.75" customHeight="1" s="218">
      <c r="M809" s="143" t="n"/>
      <c r="N809" s="143" t="n"/>
      <c r="O809" s="143" t="n"/>
      <c r="P809" s="143" t="n"/>
    </row>
    <row r="810" ht="15.75" customHeight="1" s="218">
      <c r="M810" s="143" t="n"/>
      <c r="N810" s="143" t="n"/>
      <c r="O810" s="143" t="n"/>
      <c r="P810" s="143" t="n"/>
    </row>
    <row r="811" ht="15.75" customHeight="1" s="218">
      <c r="M811" s="143" t="n"/>
      <c r="N811" s="143" t="n"/>
      <c r="O811" s="143" t="n"/>
      <c r="P811" s="143" t="n"/>
    </row>
    <row r="812" ht="15.75" customHeight="1" s="218">
      <c r="M812" s="143" t="n"/>
      <c r="N812" s="143" t="n"/>
      <c r="O812" s="143" t="n"/>
      <c r="P812" s="143" t="n"/>
    </row>
    <row r="813" ht="15.75" customHeight="1" s="218">
      <c r="M813" s="143" t="n"/>
      <c r="N813" s="143" t="n"/>
      <c r="O813" s="143" t="n"/>
      <c r="P813" s="143" t="n"/>
    </row>
    <row r="814" ht="15.75" customHeight="1" s="218">
      <c r="M814" s="143" t="n"/>
      <c r="N814" s="143" t="n"/>
      <c r="O814" s="143" t="n"/>
      <c r="P814" s="143" t="n"/>
    </row>
    <row r="815" ht="15.75" customHeight="1" s="218">
      <c r="M815" s="143" t="n"/>
      <c r="N815" s="143" t="n"/>
      <c r="O815" s="143" t="n"/>
      <c r="P815" s="143" t="n"/>
    </row>
    <row r="816" ht="15.75" customHeight="1" s="218">
      <c r="M816" s="143" t="n"/>
      <c r="N816" s="143" t="n"/>
      <c r="O816" s="143" t="n"/>
      <c r="P816" s="143" t="n"/>
    </row>
    <row r="817" ht="15.75" customHeight="1" s="218">
      <c r="M817" s="143" t="n"/>
      <c r="N817" s="143" t="n"/>
      <c r="O817" s="143" t="n"/>
      <c r="P817" s="143" t="n"/>
    </row>
    <row r="818" ht="15.75" customHeight="1" s="218">
      <c r="M818" s="143" t="n"/>
      <c r="N818" s="143" t="n"/>
      <c r="O818" s="143" t="n"/>
      <c r="P818" s="143" t="n"/>
    </row>
    <row r="819" ht="15.75" customHeight="1" s="218">
      <c r="M819" s="143" t="n"/>
      <c r="N819" s="143" t="n"/>
      <c r="O819" s="143" t="n"/>
      <c r="P819" s="143" t="n"/>
    </row>
    <row r="820" ht="15.75" customHeight="1" s="218">
      <c r="M820" s="143" t="n"/>
      <c r="N820" s="143" t="n"/>
      <c r="O820" s="143" t="n"/>
      <c r="P820" s="143" t="n"/>
    </row>
    <row r="821" ht="15.75" customHeight="1" s="218">
      <c r="M821" s="143" t="n"/>
      <c r="N821" s="143" t="n"/>
      <c r="O821" s="143" t="n"/>
      <c r="P821" s="143" t="n"/>
    </row>
    <row r="822" ht="15.75" customHeight="1" s="218">
      <c r="M822" s="143" t="n"/>
      <c r="N822" s="143" t="n"/>
      <c r="O822" s="143" t="n"/>
      <c r="P822" s="143" t="n"/>
    </row>
    <row r="823" ht="15.75" customHeight="1" s="218">
      <c r="M823" s="143" t="n"/>
      <c r="N823" s="143" t="n"/>
      <c r="O823" s="143" t="n"/>
      <c r="P823" s="143" t="n"/>
    </row>
    <row r="824" ht="15.75" customHeight="1" s="218">
      <c r="M824" s="143" t="n"/>
      <c r="N824" s="143" t="n"/>
      <c r="O824" s="143" t="n"/>
      <c r="P824" s="143" t="n"/>
    </row>
    <row r="825" ht="15.75" customHeight="1" s="218">
      <c r="M825" s="143" t="n"/>
      <c r="N825" s="143" t="n"/>
      <c r="O825" s="143" t="n"/>
      <c r="P825" s="143" t="n"/>
    </row>
    <row r="826" ht="15.75" customHeight="1" s="218">
      <c r="M826" s="143" t="n"/>
      <c r="N826" s="143" t="n"/>
      <c r="O826" s="143" t="n"/>
      <c r="P826" s="143" t="n"/>
    </row>
    <row r="827" ht="15.75" customHeight="1" s="218">
      <c r="M827" s="143" t="n"/>
      <c r="N827" s="143" t="n"/>
      <c r="O827" s="143" t="n"/>
      <c r="P827" s="143" t="n"/>
    </row>
    <row r="828" ht="15.75" customHeight="1" s="218">
      <c r="M828" s="143" t="n"/>
      <c r="N828" s="143" t="n"/>
      <c r="O828" s="143" t="n"/>
      <c r="P828" s="143" t="n"/>
    </row>
    <row r="829" ht="15.75" customHeight="1" s="218">
      <c r="M829" s="143" t="n"/>
      <c r="N829" s="143" t="n"/>
      <c r="O829" s="143" t="n"/>
      <c r="P829" s="143" t="n"/>
    </row>
    <row r="830" ht="15.75" customHeight="1" s="218">
      <c r="M830" s="143" t="n"/>
      <c r="N830" s="143" t="n"/>
      <c r="O830" s="143" t="n"/>
      <c r="P830" s="143" t="n"/>
    </row>
    <row r="831" ht="15.75" customHeight="1" s="218">
      <c r="M831" s="143" t="n"/>
      <c r="N831" s="143" t="n"/>
      <c r="O831" s="143" t="n"/>
      <c r="P831" s="143" t="n"/>
    </row>
    <row r="832" ht="15.75" customHeight="1" s="218">
      <c r="M832" s="143" t="n"/>
      <c r="N832" s="143" t="n"/>
      <c r="O832" s="143" t="n"/>
      <c r="P832" s="143" t="n"/>
    </row>
    <row r="833" ht="15.75" customHeight="1" s="218">
      <c r="M833" s="143" t="n"/>
      <c r="N833" s="143" t="n"/>
      <c r="O833" s="143" t="n"/>
      <c r="P833" s="143" t="n"/>
    </row>
    <row r="834" ht="15.75" customHeight="1" s="218">
      <c r="M834" s="143" t="n"/>
      <c r="N834" s="143" t="n"/>
      <c r="O834" s="143" t="n"/>
      <c r="P834" s="143" t="n"/>
    </row>
    <row r="835" ht="15.75" customHeight="1" s="218">
      <c r="M835" s="143" t="n"/>
      <c r="N835" s="143" t="n"/>
      <c r="O835" s="143" t="n"/>
      <c r="P835" s="143" t="n"/>
    </row>
    <row r="836" ht="15.75" customHeight="1" s="218">
      <c r="M836" s="143" t="n"/>
      <c r="N836" s="143" t="n"/>
      <c r="O836" s="143" t="n"/>
      <c r="P836" s="143" t="n"/>
    </row>
    <row r="837" ht="15.75" customHeight="1" s="218">
      <c r="M837" s="143" t="n"/>
      <c r="N837" s="143" t="n"/>
      <c r="O837" s="143" t="n"/>
      <c r="P837" s="143" t="n"/>
    </row>
    <row r="838" ht="15.75" customHeight="1" s="218">
      <c r="M838" s="143" t="n"/>
      <c r="N838" s="143" t="n"/>
      <c r="O838" s="143" t="n"/>
      <c r="P838" s="143" t="n"/>
    </row>
    <row r="839" ht="15.75" customHeight="1" s="218">
      <c r="M839" s="143" t="n"/>
      <c r="N839" s="143" t="n"/>
      <c r="O839" s="143" t="n"/>
      <c r="P839" s="143" t="n"/>
    </row>
    <row r="840" ht="15.75" customHeight="1" s="218">
      <c r="M840" s="143" t="n"/>
      <c r="N840" s="143" t="n"/>
      <c r="O840" s="143" t="n"/>
      <c r="P840" s="143" t="n"/>
    </row>
    <row r="841" ht="15.75" customHeight="1" s="218">
      <c r="M841" s="143" t="n"/>
      <c r="N841" s="143" t="n"/>
      <c r="O841" s="143" t="n"/>
      <c r="P841" s="143" t="n"/>
    </row>
    <row r="842" ht="15.75" customHeight="1" s="218">
      <c r="M842" s="143" t="n"/>
      <c r="N842" s="143" t="n"/>
      <c r="O842" s="143" t="n"/>
      <c r="P842" s="143" t="n"/>
    </row>
    <row r="843" ht="15.75" customHeight="1" s="218">
      <c r="M843" s="143" t="n"/>
      <c r="N843" s="143" t="n"/>
      <c r="O843" s="143" t="n"/>
      <c r="P843" s="143" t="n"/>
    </row>
    <row r="844" ht="15.75" customHeight="1" s="218">
      <c r="M844" s="143" t="n"/>
      <c r="N844" s="143" t="n"/>
      <c r="O844" s="143" t="n"/>
      <c r="P844" s="143" t="n"/>
    </row>
    <row r="845" ht="15.75" customHeight="1" s="218">
      <c r="M845" s="143" t="n"/>
      <c r="N845" s="143" t="n"/>
      <c r="O845" s="143" t="n"/>
      <c r="P845" s="143" t="n"/>
    </row>
    <row r="846" ht="15.75" customHeight="1" s="218">
      <c r="M846" s="143" t="n"/>
      <c r="N846" s="143" t="n"/>
      <c r="O846" s="143" t="n"/>
      <c r="P846" s="143" t="n"/>
    </row>
    <row r="847" ht="15.75" customHeight="1" s="218">
      <c r="M847" s="143" t="n"/>
      <c r="N847" s="143" t="n"/>
      <c r="O847" s="143" t="n"/>
      <c r="P847" s="143" t="n"/>
    </row>
    <row r="848" ht="15.75" customHeight="1" s="218">
      <c r="M848" s="143" t="n"/>
      <c r="N848" s="143" t="n"/>
      <c r="O848" s="143" t="n"/>
      <c r="P848" s="143" t="n"/>
    </row>
    <row r="849" ht="15.75" customHeight="1" s="218">
      <c r="M849" s="143" t="n"/>
      <c r="N849" s="143" t="n"/>
      <c r="O849" s="143" t="n"/>
      <c r="P849" s="143" t="n"/>
    </row>
    <row r="850" ht="15.75" customHeight="1" s="218">
      <c r="M850" s="143" t="n"/>
      <c r="N850" s="143" t="n"/>
      <c r="O850" s="143" t="n"/>
      <c r="P850" s="143" t="n"/>
    </row>
    <row r="851" ht="15.75" customHeight="1" s="218">
      <c r="M851" s="143" t="n"/>
      <c r="N851" s="143" t="n"/>
      <c r="O851" s="143" t="n"/>
      <c r="P851" s="143" t="n"/>
    </row>
    <row r="852" ht="15.75" customHeight="1" s="218">
      <c r="M852" s="143" t="n"/>
      <c r="N852" s="143" t="n"/>
      <c r="O852" s="143" t="n"/>
      <c r="P852" s="143" t="n"/>
    </row>
    <row r="853" ht="15.75" customHeight="1" s="218">
      <c r="M853" s="143" t="n"/>
      <c r="N853" s="143" t="n"/>
      <c r="O853" s="143" t="n"/>
      <c r="P853" s="143" t="n"/>
    </row>
    <row r="854" ht="15.75" customHeight="1" s="218">
      <c r="M854" s="143" t="n"/>
      <c r="N854" s="143" t="n"/>
      <c r="O854" s="143" t="n"/>
      <c r="P854" s="143" t="n"/>
    </row>
    <row r="855" ht="15.75" customHeight="1" s="218">
      <c r="M855" s="143" t="n"/>
      <c r="N855" s="143" t="n"/>
      <c r="O855" s="143" t="n"/>
      <c r="P855" s="143" t="n"/>
    </row>
    <row r="856" ht="15.75" customHeight="1" s="218">
      <c r="M856" s="143" t="n"/>
      <c r="N856" s="143" t="n"/>
      <c r="O856" s="143" t="n"/>
      <c r="P856" s="143" t="n"/>
    </row>
    <row r="857" ht="15.75" customHeight="1" s="218">
      <c r="M857" s="143" t="n"/>
      <c r="N857" s="143" t="n"/>
      <c r="O857" s="143" t="n"/>
      <c r="P857" s="143" t="n"/>
    </row>
    <row r="858" ht="15.75" customHeight="1" s="218">
      <c r="M858" s="143" t="n"/>
      <c r="N858" s="143" t="n"/>
      <c r="O858" s="143" t="n"/>
      <c r="P858" s="143" t="n"/>
    </row>
    <row r="859" ht="15.75" customHeight="1" s="218">
      <c r="M859" s="143" t="n"/>
      <c r="N859" s="143" t="n"/>
      <c r="O859" s="143" t="n"/>
      <c r="P859" s="143" t="n"/>
    </row>
    <row r="860" ht="15.75" customHeight="1" s="218">
      <c r="M860" s="143" t="n"/>
      <c r="N860" s="143" t="n"/>
      <c r="O860" s="143" t="n"/>
      <c r="P860" s="143" t="n"/>
    </row>
    <row r="861" ht="15.75" customHeight="1" s="218">
      <c r="M861" s="143" t="n"/>
      <c r="N861" s="143" t="n"/>
      <c r="O861" s="143" t="n"/>
      <c r="P861" s="143" t="n"/>
    </row>
    <row r="862" ht="15.75" customHeight="1" s="218">
      <c r="M862" s="143" t="n"/>
      <c r="N862" s="143" t="n"/>
      <c r="O862" s="143" t="n"/>
      <c r="P862" s="143" t="n"/>
    </row>
    <row r="863" ht="15.75" customHeight="1" s="218">
      <c r="M863" s="143" t="n"/>
      <c r="N863" s="143" t="n"/>
      <c r="O863" s="143" t="n"/>
      <c r="P863" s="143" t="n"/>
    </row>
    <row r="864" ht="15.75" customHeight="1" s="218">
      <c r="M864" s="143" t="n"/>
      <c r="N864" s="143" t="n"/>
      <c r="O864" s="143" t="n"/>
      <c r="P864" s="143" t="n"/>
    </row>
    <row r="865" ht="15.75" customHeight="1" s="218">
      <c r="M865" s="143" t="n"/>
      <c r="N865" s="143" t="n"/>
      <c r="O865" s="143" t="n"/>
      <c r="P865" s="143" t="n"/>
    </row>
    <row r="866" ht="15.75" customHeight="1" s="218">
      <c r="M866" s="143" t="n"/>
      <c r="N866" s="143" t="n"/>
      <c r="O866" s="143" t="n"/>
      <c r="P866" s="143" t="n"/>
    </row>
    <row r="867" ht="15.75" customHeight="1" s="218">
      <c r="M867" s="143" t="n"/>
      <c r="N867" s="143" t="n"/>
      <c r="O867" s="143" t="n"/>
      <c r="P867" s="143" t="n"/>
    </row>
    <row r="868" ht="15.75" customHeight="1" s="218">
      <c r="M868" s="143" t="n"/>
      <c r="N868" s="143" t="n"/>
      <c r="O868" s="143" t="n"/>
      <c r="P868" s="143" t="n"/>
    </row>
    <row r="869" ht="15.75" customHeight="1" s="218">
      <c r="M869" s="143" t="n"/>
      <c r="N869" s="143" t="n"/>
      <c r="O869" s="143" t="n"/>
      <c r="P869" s="143" t="n"/>
    </row>
    <row r="870" ht="15.75" customHeight="1" s="218">
      <c r="M870" s="143" t="n"/>
      <c r="N870" s="143" t="n"/>
      <c r="O870" s="143" t="n"/>
      <c r="P870" s="143" t="n"/>
    </row>
    <row r="871" ht="15.75" customHeight="1" s="218">
      <c r="M871" s="143" t="n"/>
      <c r="N871" s="143" t="n"/>
      <c r="O871" s="143" t="n"/>
      <c r="P871" s="143" t="n"/>
    </row>
    <row r="872" ht="15.75" customHeight="1" s="218">
      <c r="M872" s="143" t="n"/>
      <c r="N872" s="143" t="n"/>
      <c r="O872" s="143" t="n"/>
      <c r="P872" s="143" t="n"/>
    </row>
    <row r="873" ht="15.75" customHeight="1" s="218">
      <c r="M873" s="143" t="n"/>
      <c r="N873" s="143" t="n"/>
      <c r="O873" s="143" t="n"/>
      <c r="P873" s="143" t="n"/>
    </row>
    <row r="874" ht="15.75" customHeight="1" s="218">
      <c r="M874" s="143" t="n"/>
      <c r="N874" s="143" t="n"/>
      <c r="O874" s="143" t="n"/>
      <c r="P874" s="143" t="n"/>
    </row>
    <row r="875" ht="15.75" customHeight="1" s="218">
      <c r="M875" s="143" t="n"/>
      <c r="N875" s="143" t="n"/>
      <c r="O875" s="143" t="n"/>
      <c r="P875" s="143" t="n"/>
    </row>
    <row r="876" ht="15.75" customHeight="1" s="218">
      <c r="M876" s="143" t="n"/>
      <c r="N876" s="143" t="n"/>
      <c r="O876" s="143" t="n"/>
      <c r="P876" s="143" t="n"/>
    </row>
    <row r="877" ht="15.75" customHeight="1" s="218">
      <c r="M877" s="143" t="n"/>
      <c r="N877" s="143" t="n"/>
      <c r="O877" s="143" t="n"/>
      <c r="P877" s="143" t="n"/>
    </row>
    <row r="878" ht="15.75" customHeight="1" s="218">
      <c r="M878" s="143" t="n"/>
      <c r="N878" s="143" t="n"/>
      <c r="O878" s="143" t="n"/>
      <c r="P878" s="143" t="n"/>
    </row>
    <row r="879" ht="15.75" customHeight="1" s="218">
      <c r="M879" s="143" t="n"/>
      <c r="N879" s="143" t="n"/>
      <c r="O879" s="143" t="n"/>
      <c r="P879" s="143" t="n"/>
    </row>
    <row r="880" ht="15.75" customHeight="1" s="218">
      <c r="M880" s="143" t="n"/>
      <c r="N880" s="143" t="n"/>
      <c r="O880" s="143" t="n"/>
      <c r="P880" s="143" t="n"/>
    </row>
    <row r="881" ht="15.75" customHeight="1" s="218">
      <c r="M881" s="143" t="n"/>
      <c r="N881" s="143" t="n"/>
      <c r="O881" s="143" t="n"/>
      <c r="P881" s="143" t="n"/>
    </row>
    <row r="882" ht="15.75" customHeight="1" s="218">
      <c r="M882" s="143" t="n"/>
      <c r="N882" s="143" t="n"/>
      <c r="O882" s="143" t="n"/>
      <c r="P882" s="143" t="n"/>
    </row>
    <row r="883" ht="15.75" customHeight="1" s="218">
      <c r="M883" s="143" t="n"/>
      <c r="N883" s="143" t="n"/>
      <c r="O883" s="143" t="n"/>
      <c r="P883" s="143" t="n"/>
    </row>
    <row r="884" ht="15.75" customHeight="1" s="218">
      <c r="M884" s="143" t="n"/>
      <c r="N884" s="143" t="n"/>
      <c r="O884" s="143" t="n"/>
      <c r="P884" s="143" t="n"/>
    </row>
    <row r="885" ht="15.75" customHeight="1" s="218">
      <c r="M885" s="143" t="n"/>
      <c r="N885" s="143" t="n"/>
      <c r="O885" s="143" t="n"/>
      <c r="P885" s="143" t="n"/>
    </row>
    <row r="886" ht="15.75" customHeight="1" s="218">
      <c r="M886" s="143" t="n"/>
      <c r="N886" s="143" t="n"/>
      <c r="O886" s="143" t="n"/>
      <c r="P886" s="143" t="n"/>
    </row>
    <row r="887" ht="15.75" customHeight="1" s="218">
      <c r="M887" s="143" t="n"/>
      <c r="N887" s="143" t="n"/>
      <c r="O887" s="143" t="n"/>
      <c r="P887" s="143" t="n"/>
    </row>
    <row r="888" ht="15.75" customHeight="1" s="218">
      <c r="M888" s="143" t="n"/>
      <c r="N888" s="143" t="n"/>
      <c r="O888" s="143" t="n"/>
      <c r="P888" s="143" t="n"/>
    </row>
    <row r="889" ht="15.75" customHeight="1" s="218">
      <c r="M889" s="143" t="n"/>
      <c r="N889" s="143" t="n"/>
      <c r="O889" s="143" t="n"/>
      <c r="P889" s="143" t="n"/>
    </row>
    <row r="890" ht="15.75" customHeight="1" s="218">
      <c r="M890" s="143" t="n"/>
      <c r="N890" s="143" t="n"/>
      <c r="O890" s="143" t="n"/>
      <c r="P890" s="143" t="n"/>
    </row>
    <row r="891" ht="15.75" customHeight="1" s="218">
      <c r="M891" s="143" t="n"/>
      <c r="N891" s="143" t="n"/>
      <c r="O891" s="143" t="n"/>
      <c r="P891" s="143" t="n"/>
    </row>
    <row r="892" ht="15.75" customHeight="1" s="218">
      <c r="M892" s="143" t="n"/>
      <c r="N892" s="143" t="n"/>
      <c r="O892" s="143" t="n"/>
      <c r="P892" s="143" t="n"/>
    </row>
    <row r="893" ht="15.75" customHeight="1" s="218">
      <c r="M893" s="143" t="n"/>
      <c r="N893" s="143" t="n"/>
      <c r="O893" s="143" t="n"/>
      <c r="P893" s="143" t="n"/>
    </row>
    <row r="894" ht="15.75" customHeight="1" s="218">
      <c r="M894" s="143" t="n"/>
      <c r="N894" s="143" t="n"/>
      <c r="O894" s="143" t="n"/>
      <c r="P894" s="143" t="n"/>
    </row>
    <row r="895" ht="15.75" customHeight="1" s="218">
      <c r="M895" s="143" t="n"/>
      <c r="N895" s="143" t="n"/>
      <c r="O895" s="143" t="n"/>
      <c r="P895" s="143" t="n"/>
    </row>
    <row r="896" ht="15.75" customHeight="1" s="218">
      <c r="M896" s="143" t="n"/>
      <c r="N896" s="143" t="n"/>
      <c r="O896" s="143" t="n"/>
      <c r="P896" s="143" t="n"/>
    </row>
    <row r="897" ht="15.75" customHeight="1" s="218">
      <c r="M897" s="143" t="n"/>
      <c r="N897" s="143" t="n"/>
      <c r="O897" s="143" t="n"/>
      <c r="P897" s="143" t="n"/>
    </row>
    <row r="898" ht="15.75" customHeight="1" s="218">
      <c r="M898" s="143" t="n"/>
      <c r="N898" s="143" t="n"/>
      <c r="O898" s="143" t="n"/>
      <c r="P898" s="143" t="n"/>
    </row>
    <row r="899" ht="15.75" customHeight="1" s="218">
      <c r="M899" s="143" t="n"/>
      <c r="N899" s="143" t="n"/>
      <c r="O899" s="143" t="n"/>
      <c r="P899" s="143" t="n"/>
    </row>
    <row r="900" ht="15.75" customHeight="1" s="218">
      <c r="M900" s="143" t="n"/>
      <c r="N900" s="143" t="n"/>
      <c r="O900" s="143" t="n"/>
      <c r="P900" s="143" t="n"/>
    </row>
    <row r="901" ht="15.75" customHeight="1" s="218">
      <c r="M901" s="143" t="n"/>
      <c r="N901" s="143" t="n"/>
      <c r="O901" s="143" t="n"/>
      <c r="P901" s="143" t="n"/>
    </row>
    <row r="902" ht="15.75" customHeight="1" s="218">
      <c r="M902" s="143" t="n"/>
      <c r="N902" s="143" t="n"/>
      <c r="O902" s="143" t="n"/>
      <c r="P902" s="143" t="n"/>
    </row>
    <row r="903" ht="15.75" customHeight="1" s="218">
      <c r="M903" s="143" t="n"/>
      <c r="N903" s="143" t="n"/>
      <c r="O903" s="143" t="n"/>
      <c r="P903" s="143" t="n"/>
    </row>
    <row r="904" ht="15.75" customHeight="1" s="218">
      <c r="M904" s="143" t="n"/>
      <c r="N904" s="143" t="n"/>
      <c r="O904" s="143" t="n"/>
      <c r="P904" s="143" t="n"/>
    </row>
    <row r="905" ht="15.75" customHeight="1" s="218">
      <c r="M905" s="143" t="n"/>
      <c r="N905" s="143" t="n"/>
      <c r="O905" s="143" t="n"/>
      <c r="P905" s="143" t="n"/>
    </row>
    <row r="906" ht="15.75" customHeight="1" s="218">
      <c r="M906" s="143" t="n"/>
      <c r="N906" s="143" t="n"/>
      <c r="O906" s="143" t="n"/>
      <c r="P906" s="143" t="n"/>
    </row>
    <row r="907" ht="15.75" customHeight="1" s="218">
      <c r="M907" s="143" t="n"/>
      <c r="N907" s="143" t="n"/>
      <c r="O907" s="143" t="n"/>
      <c r="P907" s="143" t="n"/>
    </row>
    <row r="908" ht="15.75" customHeight="1" s="218">
      <c r="M908" s="143" t="n"/>
      <c r="N908" s="143" t="n"/>
      <c r="O908" s="143" t="n"/>
      <c r="P908" s="143" t="n"/>
    </row>
    <row r="909" ht="15.75" customHeight="1" s="218">
      <c r="M909" s="143" t="n"/>
      <c r="N909" s="143" t="n"/>
      <c r="O909" s="143" t="n"/>
      <c r="P909" s="143" t="n"/>
    </row>
    <row r="910" ht="15.75" customHeight="1" s="218">
      <c r="M910" s="143" t="n"/>
      <c r="N910" s="143" t="n"/>
      <c r="O910" s="143" t="n"/>
      <c r="P910" s="143" t="n"/>
    </row>
    <row r="911" ht="15.75" customHeight="1" s="218">
      <c r="M911" s="143" t="n"/>
      <c r="N911" s="143" t="n"/>
      <c r="O911" s="143" t="n"/>
      <c r="P911" s="143" t="n"/>
    </row>
    <row r="912" ht="15.75" customHeight="1" s="218">
      <c r="M912" s="143" t="n"/>
      <c r="N912" s="143" t="n"/>
      <c r="O912" s="143" t="n"/>
      <c r="P912" s="143" t="n"/>
    </row>
    <row r="913" ht="15.75" customHeight="1" s="218">
      <c r="M913" s="143" t="n"/>
      <c r="N913" s="143" t="n"/>
      <c r="O913" s="143" t="n"/>
      <c r="P913" s="143" t="n"/>
    </row>
    <row r="914" ht="15.75" customHeight="1" s="218">
      <c r="M914" s="143" t="n"/>
      <c r="N914" s="143" t="n"/>
      <c r="O914" s="143" t="n"/>
      <c r="P914" s="143" t="n"/>
    </row>
    <row r="915" ht="15.75" customHeight="1" s="218">
      <c r="M915" s="143" t="n"/>
      <c r="N915" s="143" t="n"/>
      <c r="O915" s="143" t="n"/>
      <c r="P915" s="143" t="n"/>
    </row>
    <row r="916" ht="15.75" customHeight="1" s="218">
      <c r="M916" s="143" t="n"/>
      <c r="N916" s="143" t="n"/>
      <c r="O916" s="143" t="n"/>
      <c r="P916" s="143" t="n"/>
    </row>
    <row r="917" ht="15.75" customHeight="1" s="218">
      <c r="M917" s="143" t="n"/>
      <c r="N917" s="143" t="n"/>
      <c r="O917" s="143" t="n"/>
      <c r="P917" s="143" t="n"/>
    </row>
    <row r="918" ht="15.75" customHeight="1" s="218">
      <c r="M918" s="143" t="n"/>
      <c r="N918" s="143" t="n"/>
      <c r="O918" s="143" t="n"/>
      <c r="P918" s="143" t="n"/>
    </row>
    <row r="919" ht="15.75" customHeight="1" s="218">
      <c r="M919" s="143" t="n"/>
      <c r="N919" s="143" t="n"/>
      <c r="O919" s="143" t="n"/>
      <c r="P919" s="143" t="n"/>
    </row>
    <row r="920" ht="15.75" customHeight="1" s="218">
      <c r="M920" s="143" t="n"/>
      <c r="N920" s="143" t="n"/>
      <c r="O920" s="143" t="n"/>
      <c r="P920" s="143" t="n"/>
    </row>
    <row r="921" ht="15.75" customHeight="1" s="218">
      <c r="M921" s="143" t="n"/>
      <c r="N921" s="143" t="n"/>
      <c r="O921" s="143" t="n"/>
      <c r="P921" s="143" t="n"/>
    </row>
    <row r="922" ht="15.75" customHeight="1" s="218">
      <c r="M922" s="143" t="n"/>
      <c r="N922" s="143" t="n"/>
      <c r="O922" s="143" t="n"/>
      <c r="P922" s="143" t="n"/>
    </row>
    <row r="923" ht="15.75" customHeight="1" s="218">
      <c r="M923" s="143" t="n"/>
      <c r="N923" s="143" t="n"/>
      <c r="O923" s="143" t="n"/>
      <c r="P923" s="143" t="n"/>
    </row>
    <row r="924" ht="15.75" customHeight="1" s="218">
      <c r="M924" s="143" t="n"/>
      <c r="N924" s="143" t="n"/>
      <c r="O924" s="143" t="n"/>
      <c r="P924" s="143" t="n"/>
    </row>
    <row r="925" ht="15.75" customHeight="1" s="218">
      <c r="M925" s="143" t="n"/>
      <c r="N925" s="143" t="n"/>
      <c r="O925" s="143" t="n"/>
      <c r="P925" s="143" t="n"/>
    </row>
    <row r="926" ht="15.75" customHeight="1" s="218">
      <c r="M926" s="143" t="n"/>
      <c r="N926" s="143" t="n"/>
      <c r="O926" s="143" t="n"/>
      <c r="P926" s="143" t="n"/>
    </row>
    <row r="927" ht="15.75" customHeight="1" s="218">
      <c r="M927" s="143" t="n"/>
      <c r="N927" s="143" t="n"/>
      <c r="O927" s="143" t="n"/>
      <c r="P927" s="143" t="n"/>
    </row>
    <row r="928" ht="15.75" customHeight="1" s="218">
      <c r="M928" s="143" t="n"/>
      <c r="N928" s="143" t="n"/>
      <c r="O928" s="143" t="n"/>
      <c r="P928" s="143" t="n"/>
    </row>
    <row r="929" ht="15.75" customHeight="1" s="218">
      <c r="M929" s="143" t="n"/>
      <c r="N929" s="143" t="n"/>
      <c r="O929" s="143" t="n"/>
      <c r="P929" s="143" t="n"/>
    </row>
    <row r="930" ht="15.75" customHeight="1" s="218">
      <c r="M930" s="143" t="n"/>
      <c r="N930" s="143" t="n"/>
      <c r="O930" s="143" t="n"/>
      <c r="P930" s="143" t="n"/>
    </row>
    <row r="931" ht="15.75" customHeight="1" s="218">
      <c r="M931" s="143" t="n"/>
      <c r="N931" s="143" t="n"/>
      <c r="O931" s="143" t="n"/>
      <c r="P931" s="143" t="n"/>
    </row>
    <row r="932" ht="15.75" customHeight="1" s="218">
      <c r="M932" s="143" t="n"/>
      <c r="N932" s="143" t="n"/>
      <c r="O932" s="143" t="n"/>
      <c r="P932" s="143" t="n"/>
    </row>
    <row r="933" ht="15.75" customHeight="1" s="218">
      <c r="M933" s="143" t="n"/>
      <c r="N933" s="143" t="n"/>
      <c r="O933" s="143" t="n"/>
      <c r="P933" s="143" t="n"/>
    </row>
    <row r="934" ht="15.75" customHeight="1" s="218">
      <c r="M934" s="143" t="n"/>
      <c r="N934" s="143" t="n"/>
      <c r="O934" s="143" t="n"/>
      <c r="P934" s="143" t="n"/>
    </row>
    <row r="935" ht="15.75" customHeight="1" s="218">
      <c r="M935" s="143" t="n"/>
      <c r="N935" s="143" t="n"/>
      <c r="O935" s="143" t="n"/>
      <c r="P935" s="143" t="n"/>
    </row>
    <row r="936" ht="15.75" customHeight="1" s="218">
      <c r="M936" s="143" t="n"/>
      <c r="N936" s="143" t="n"/>
      <c r="O936" s="143" t="n"/>
      <c r="P936" s="143" t="n"/>
    </row>
    <row r="937" ht="15.75" customHeight="1" s="218">
      <c r="M937" s="143" t="n"/>
      <c r="N937" s="143" t="n"/>
      <c r="O937" s="143" t="n"/>
      <c r="P937" s="143" t="n"/>
    </row>
    <row r="938" ht="15.75" customHeight="1" s="218">
      <c r="M938" s="143" t="n"/>
      <c r="N938" s="143" t="n"/>
      <c r="O938" s="143" t="n"/>
      <c r="P938" s="143" t="n"/>
    </row>
    <row r="939" ht="15.75" customHeight="1" s="218">
      <c r="M939" s="143" t="n"/>
      <c r="N939" s="143" t="n"/>
      <c r="O939" s="143" t="n"/>
      <c r="P939" s="143" t="n"/>
    </row>
    <row r="940" ht="15.75" customHeight="1" s="218">
      <c r="M940" s="143" t="n"/>
      <c r="N940" s="143" t="n"/>
      <c r="O940" s="143" t="n"/>
      <c r="P940" s="143" t="n"/>
    </row>
    <row r="941" ht="15.75" customHeight="1" s="218">
      <c r="M941" s="143" t="n"/>
      <c r="N941" s="143" t="n"/>
      <c r="O941" s="143" t="n"/>
      <c r="P941" s="143" t="n"/>
    </row>
    <row r="942" ht="15.75" customHeight="1" s="218">
      <c r="M942" s="143" t="n"/>
      <c r="N942" s="143" t="n"/>
      <c r="O942" s="143" t="n"/>
      <c r="P942" s="143" t="n"/>
    </row>
    <row r="943" ht="15.75" customHeight="1" s="218">
      <c r="M943" s="143" t="n"/>
      <c r="N943" s="143" t="n"/>
      <c r="O943" s="143" t="n"/>
      <c r="P943" s="143" t="n"/>
    </row>
    <row r="944" ht="15.75" customHeight="1" s="218">
      <c r="M944" s="143" t="n"/>
      <c r="N944" s="143" t="n"/>
      <c r="O944" s="143" t="n"/>
      <c r="P944" s="143" t="n"/>
    </row>
    <row r="945" ht="15.75" customHeight="1" s="218">
      <c r="M945" s="143" t="n"/>
      <c r="N945" s="143" t="n"/>
      <c r="O945" s="143" t="n"/>
      <c r="P945" s="143" t="n"/>
    </row>
    <row r="946" ht="15.75" customHeight="1" s="218">
      <c r="M946" s="143" t="n"/>
      <c r="N946" s="143" t="n"/>
      <c r="O946" s="143" t="n"/>
      <c r="P946" s="143" t="n"/>
    </row>
    <row r="947" ht="15.75" customHeight="1" s="218">
      <c r="M947" s="143" t="n"/>
      <c r="N947" s="143" t="n"/>
      <c r="O947" s="143" t="n"/>
      <c r="P947" s="143" t="n"/>
    </row>
    <row r="948" ht="15.75" customHeight="1" s="218">
      <c r="M948" s="143" t="n"/>
      <c r="N948" s="143" t="n"/>
      <c r="O948" s="143" t="n"/>
      <c r="P948" s="143" t="n"/>
    </row>
    <row r="949" ht="15.75" customHeight="1" s="218">
      <c r="M949" s="143" t="n"/>
      <c r="N949" s="143" t="n"/>
      <c r="O949" s="143" t="n"/>
      <c r="P949" s="143" t="n"/>
    </row>
    <row r="950" ht="15.75" customHeight="1" s="218">
      <c r="M950" s="143" t="n"/>
      <c r="N950" s="143" t="n"/>
      <c r="O950" s="143" t="n"/>
      <c r="P950" s="143" t="n"/>
    </row>
    <row r="951" ht="15.75" customHeight="1" s="218">
      <c r="M951" s="143" t="n"/>
      <c r="N951" s="143" t="n"/>
      <c r="O951" s="143" t="n"/>
      <c r="P951" s="143" t="n"/>
    </row>
    <row r="952" ht="15.75" customHeight="1" s="218">
      <c r="M952" s="143" t="n"/>
      <c r="N952" s="143" t="n"/>
      <c r="O952" s="143" t="n"/>
      <c r="P952" s="143" t="n"/>
    </row>
    <row r="953" ht="15.75" customHeight="1" s="218">
      <c r="M953" s="143" t="n"/>
      <c r="N953" s="143" t="n"/>
      <c r="O953" s="143" t="n"/>
      <c r="P953" s="143" t="n"/>
    </row>
    <row r="954" ht="15.75" customHeight="1" s="218">
      <c r="M954" s="143" t="n"/>
      <c r="N954" s="143" t="n"/>
      <c r="O954" s="143" t="n"/>
      <c r="P954" s="143" t="n"/>
    </row>
    <row r="955" ht="15.75" customHeight="1" s="218">
      <c r="M955" s="143" t="n"/>
      <c r="N955" s="143" t="n"/>
      <c r="O955" s="143" t="n"/>
      <c r="P955" s="143" t="n"/>
    </row>
    <row r="956" ht="15.75" customHeight="1" s="218">
      <c r="M956" s="143" t="n"/>
      <c r="N956" s="143" t="n"/>
      <c r="O956" s="143" t="n"/>
      <c r="P956" s="143" t="n"/>
    </row>
    <row r="957" ht="15.75" customHeight="1" s="218">
      <c r="M957" s="143" t="n"/>
      <c r="N957" s="143" t="n"/>
      <c r="O957" s="143" t="n"/>
      <c r="P957" s="143" t="n"/>
    </row>
    <row r="958" ht="15.75" customHeight="1" s="218">
      <c r="M958" s="143" t="n"/>
      <c r="N958" s="143" t="n"/>
      <c r="O958" s="143" t="n"/>
      <c r="P958" s="143" t="n"/>
    </row>
    <row r="959" ht="15.75" customHeight="1" s="218">
      <c r="M959" s="143" t="n"/>
      <c r="N959" s="143" t="n"/>
      <c r="O959" s="143" t="n"/>
      <c r="P959" s="143" t="n"/>
    </row>
    <row r="960" ht="15.75" customHeight="1" s="218">
      <c r="M960" s="143" t="n"/>
      <c r="N960" s="143" t="n"/>
      <c r="O960" s="143" t="n"/>
      <c r="P960" s="143" t="n"/>
    </row>
    <row r="961" ht="15.75" customHeight="1" s="218">
      <c r="M961" s="143" t="n"/>
      <c r="N961" s="143" t="n"/>
      <c r="O961" s="143" t="n"/>
      <c r="P961" s="143" t="n"/>
    </row>
    <row r="962" ht="15.75" customHeight="1" s="218">
      <c r="M962" s="143" t="n"/>
      <c r="N962" s="143" t="n"/>
      <c r="O962" s="143" t="n"/>
      <c r="P962" s="143" t="n"/>
    </row>
    <row r="963" ht="15.75" customHeight="1" s="218">
      <c r="M963" s="143" t="n"/>
      <c r="N963" s="143" t="n"/>
      <c r="O963" s="143" t="n"/>
      <c r="P963" s="143" t="n"/>
    </row>
    <row r="964" ht="15.75" customHeight="1" s="218">
      <c r="M964" s="143" t="n"/>
      <c r="N964" s="143" t="n"/>
      <c r="O964" s="143" t="n"/>
      <c r="P964" s="143" t="n"/>
    </row>
    <row r="965" ht="15.75" customHeight="1" s="218">
      <c r="M965" s="143" t="n"/>
      <c r="N965" s="143" t="n"/>
      <c r="O965" s="143" t="n"/>
      <c r="P965" s="143" t="n"/>
    </row>
    <row r="966" ht="15.75" customHeight="1" s="218">
      <c r="M966" s="143" t="n"/>
      <c r="N966" s="143" t="n"/>
      <c r="O966" s="143" t="n"/>
      <c r="P966" s="143" t="n"/>
    </row>
    <row r="967" ht="15.75" customHeight="1" s="218">
      <c r="M967" s="143" t="n"/>
      <c r="N967" s="143" t="n"/>
      <c r="O967" s="143" t="n"/>
      <c r="P967" s="143" t="n"/>
    </row>
    <row r="968" ht="15.75" customHeight="1" s="218">
      <c r="M968" s="143" t="n"/>
      <c r="N968" s="143" t="n"/>
      <c r="O968" s="143" t="n"/>
      <c r="P968" s="143" t="n"/>
    </row>
    <row r="969" ht="15.75" customHeight="1" s="218">
      <c r="M969" s="143" t="n"/>
      <c r="N969" s="143" t="n"/>
      <c r="O969" s="143" t="n"/>
      <c r="P969" s="143" t="n"/>
    </row>
    <row r="970" ht="15.75" customHeight="1" s="218">
      <c r="M970" s="143" t="n"/>
      <c r="N970" s="143" t="n"/>
      <c r="O970" s="143" t="n"/>
      <c r="P970" s="143" t="n"/>
    </row>
    <row r="971" ht="15.75" customHeight="1" s="218">
      <c r="M971" s="143" t="n"/>
      <c r="N971" s="143" t="n"/>
      <c r="O971" s="143" t="n"/>
      <c r="P971" s="143" t="n"/>
    </row>
    <row r="972" ht="15.75" customHeight="1" s="218">
      <c r="M972" s="143" t="n"/>
      <c r="N972" s="143" t="n"/>
      <c r="O972" s="143" t="n"/>
      <c r="P972" s="143" t="n"/>
    </row>
    <row r="973" ht="15.75" customHeight="1" s="218">
      <c r="M973" s="143" t="n"/>
      <c r="N973" s="143" t="n"/>
      <c r="O973" s="143" t="n"/>
      <c r="P973" s="143" t="n"/>
    </row>
    <row r="974" ht="15.75" customHeight="1" s="218">
      <c r="M974" s="143" t="n"/>
      <c r="N974" s="143" t="n"/>
      <c r="O974" s="143" t="n"/>
      <c r="P974" s="143" t="n"/>
    </row>
    <row r="975" ht="15.75" customHeight="1" s="218">
      <c r="M975" s="143" t="n"/>
      <c r="N975" s="143" t="n"/>
      <c r="O975" s="143" t="n"/>
      <c r="P975" s="143" t="n"/>
    </row>
    <row r="976" ht="15.75" customHeight="1" s="218">
      <c r="M976" s="143" t="n"/>
      <c r="N976" s="143" t="n"/>
      <c r="O976" s="143" t="n"/>
      <c r="P976" s="143" t="n"/>
    </row>
    <row r="977" ht="15.75" customHeight="1" s="218">
      <c r="M977" s="143" t="n"/>
      <c r="N977" s="143" t="n"/>
      <c r="O977" s="143" t="n"/>
      <c r="P977" s="143" t="n"/>
    </row>
    <row r="978" ht="15.75" customHeight="1" s="218">
      <c r="M978" s="143" t="n"/>
      <c r="N978" s="143" t="n"/>
      <c r="O978" s="143" t="n"/>
      <c r="P978" s="143" t="n"/>
    </row>
    <row r="979" ht="15.75" customHeight="1" s="218">
      <c r="M979" s="143" t="n"/>
      <c r="N979" s="143" t="n"/>
      <c r="O979" s="143" t="n"/>
      <c r="P979" s="143" t="n"/>
    </row>
    <row r="980" ht="15.75" customHeight="1" s="218">
      <c r="M980" s="143" t="n"/>
      <c r="N980" s="143" t="n"/>
      <c r="O980" s="143" t="n"/>
      <c r="P980" s="143" t="n"/>
    </row>
    <row r="981" ht="15.75" customHeight="1" s="218">
      <c r="M981" s="143" t="n"/>
      <c r="N981" s="143" t="n"/>
      <c r="O981" s="143" t="n"/>
      <c r="P981" s="143" t="n"/>
    </row>
    <row r="982" ht="15.75" customHeight="1" s="218">
      <c r="M982" s="143" t="n"/>
      <c r="N982" s="143" t="n"/>
      <c r="O982" s="143" t="n"/>
      <c r="P982" s="143" t="n"/>
    </row>
    <row r="983" ht="15.75" customHeight="1" s="218">
      <c r="M983" s="143" t="n"/>
      <c r="N983" s="143" t="n"/>
      <c r="O983" s="143" t="n"/>
      <c r="P983" s="143" t="n"/>
    </row>
    <row r="984" ht="15.75" customHeight="1" s="218">
      <c r="M984" s="143" t="n"/>
      <c r="N984" s="143" t="n"/>
      <c r="O984" s="143" t="n"/>
      <c r="P984" s="143" t="n"/>
    </row>
    <row r="985" ht="15.75" customHeight="1" s="218">
      <c r="M985" s="143" t="n"/>
      <c r="N985" s="143" t="n"/>
      <c r="O985" s="143" t="n"/>
      <c r="P985" s="143" t="n"/>
    </row>
    <row r="986" ht="15.75" customHeight="1" s="218">
      <c r="M986" s="143" t="n"/>
      <c r="N986" s="143" t="n"/>
      <c r="O986" s="143" t="n"/>
      <c r="P986" s="143" t="n"/>
    </row>
    <row r="987" ht="15.75" customHeight="1" s="218">
      <c r="M987" s="143" t="n"/>
      <c r="N987" s="143" t="n"/>
      <c r="O987" s="143" t="n"/>
      <c r="P987" s="143" t="n"/>
    </row>
    <row r="988" ht="15.75" customHeight="1" s="218">
      <c r="M988" s="143" t="n"/>
      <c r="N988" s="143" t="n"/>
      <c r="O988" s="143" t="n"/>
      <c r="P988" s="143" t="n"/>
    </row>
    <row r="989" ht="15.75" customHeight="1" s="218">
      <c r="M989" s="143" t="n"/>
      <c r="N989" s="143" t="n"/>
      <c r="O989" s="143" t="n"/>
      <c r="P989" s="143" t="n"/>
    </row>
    <row r="990" ht="15.75" customHeight="1" s="218">
      <c r="M990" s="143" t="n"/>
      <c r="N990" s="143" t="n"/>
      <c r="O990" s="143" t="n"/>
      <c r="P990" s="143" t="n"/>
    </row>
    <row r="991" ht="15.75" customHeight="1" s="218">
      <c r="M991" s="143" t="n"/>
      <c r="N991" s="143" t="n"/>
      <c r="O991" s="143" t="n"/>
      <c r="P991" s="143" t="n"/>
    </row>
    <row r="992" ht="15.75" customHeight="1" s="218">
      <c r="M992" s="143" t="n"/>
      <c r="N992" s="143" t="n"/>
      <c r="O992" s="143" t="n"/>
      <c r="P992" s="143" t="n"/>
    </row>
    <row r="993" ht="15.75" customHeight="1" s="218">
      <c r="M993" s="143" t="n"/>
      <c r="N993" s="143" t="n"/>
      <c r="O993" s="143" t="n"/>
      <c r="P993" s="143" t="n"/>
    </row>
    <row r="994" ht="15.75" customHeight="1" s="218">
      <c r="M994" s="143" t="n"/>
      <c r="N994" s="143" t="n"/>
      <c r="O994" s="143" t="n"/>
      <c r="P994" s="143" t="n"/>
    </row>
    <row r="995" ht="15.75" customHeight="1" s="218">
      <c r="M995" s="143" t="n"/>
      <c r="N995" s="143" t="n"/>
      <c r="O995" s="143" t="n"/>
      <c r="P995" s="143" t="n"/>
    </row>
    <row r="996" ht="15.75" customHeight="1" s="218">
      <c r="M996" s="143" t="n"/>
      <c r="N996" s="143" t="n"/>
      <c r="O996" s="143" t="n"/>
      <c r="P996" s="143" t="n"/>
    </row>
    <row r="997" ht="15.75" customHeight="1" s="218">
      <c r="M997" s="143" t="n"/>
      <c r="N997" s="143" t="n"/>
      <c r="O997" s="143" t="n"/>
      <c r="P997" s="143" t="n"/>
    </row>
    <row r="998" ht="15.75" customHeight="1" s="218">
      <c r="M998" s="143" t="n"/>
      <c r="N998" s="143" t="n"/>
      <c r="O998" s="143" t="n"/>
      <c r="P998" s="143" t="n"/>
    </row>
    <row r="999" ht="15.75" customHeight="1" s="218">
      <c r="M999" s="143" t="n"/>
      <c r="N999" s="143" t="n"/>
      <c r="O999" s="143" t="n"/>
      <c r="P999" s="143" t="n"/>
    </row>
    <row r="1000" ht="15.75" customHeight="1" s="218">
      <c r="M1000" s="143" t="n"/>
      <c r="N1000" s="143" t="n"/>
      <c r="O1000" s="143" t="n"/>
      <c r="P1000" s="143" t="n"/>
    </row>
    <row r="1001" ht="15.75" customHeight="1" s="218">
      <c r="M1001" s="143" t="n"/>
      <c r="N1001" s="143" t="n"/>
      <c r="O1001" s="143" t="n"/>
      <c r="P1001" s="143" t="n"/>
    </row>
    <row r="1002" ht="15.75" customHeight="1" s="218">
      <c r="M1002" s="143" t="n"/>
      <c r="N1002" s="143" t="n"/>
      <c r="O1002" s="143" t="n"/>
      <c r="P1002" s="143" t="n"/>
    </row>
    <row r="1003" ht="15.75" customHeight="1" s="218">
      <c r="M1003" s="143" t="n"/>
      <c r="N1003" s="143" t="n"/>
      <c r="O1003" s="143" t="n"/>
      <c r="P1003" s="143" t="n"/>
    </row>
    <row r="1004" ht="15.75" customHeight="1" s="218">
      <c r="M1004" s="143" t="n"/>
      <c r="N1004" s="143" t="n"/>
      <c r="O1004" s="143" t="n"/>
      <c r="P1004" s="143" t="n"/>
    </row>
    <row r="1005" ht="15.75" customHeight="1" s="218">
      <c r="M1005" s="143" t="n"/>
      <c r="N1005" s="143" t="n"/>
      <c r="O1005" s="143" t="n"/>
      <c r="P1005" s="143" t="n"/>
    </row>
  </sheetData>
  <mergeCells count="30">
    <mergeCell ref="S2:AG2"/>
    <mergeCell ref="B92:E92"/>
    <mergeCell ref="M90:O90"/>
    <mergeCell ref="AO3:AO4"/>
    <mergeCell ref="B95:E95"/>
    <mergeCell ref="B89:E89"/>
    <mergeCell ref="B94:E94"/>
    <mergeCell ref="AI2:BD2"/>
    <mergeCell ref="BE2:BG2"/>
    <mergeCell ref="M89:O89"/>
    <mergeCell ref="B97:E97"/>
    <mergeCell ref="B91:E91"/>
    <mergeCell ref="B100:E100"/>
    <mergeCell ref="M87:P87"/>
    <mergeCell ref="BJ2:BK2"/>
    <mergeCell ref="B90:E90"/>
    <mergeCell ref="Y3:AE3"/>
    <mergeCell ref="B93:E93"/>
    <mergeCell ref="B102:E102"/>
    <mergeCell ref="B96:E96"/>
    <mergeCell ref="M3:N3"/>
    <mergeCell ref="B101:E101"/>
    <mergeCell ref="B98:E98"/>
    <mergeCell ref="AX3:BB3"/>
    <mergeCell ref="B88:E88"/>
    <mergeCell ref="AN3:AN4"/>
    <mergeCell ref="B87:E87"/>
    <mergeCell ref="B103:E103"/>
    <mergeCell ref="M88:O88"/>
    <mergeCell ref="B99:E99"/>
  </mergeCells>
  <dataValidations count="4">
    <dataValidation sqref="O5:O61 P88 Z5:Z61" showDropDown="0" showInputMessage="0" showErrorMessage="0" allowBlank="0" type="list">
      <formula1>"SC,PR"</formula1>
    </dataValidation>
    <dataValidation sqref="K5:M61 K63:L69 P5:P61 P90 Y5:Y61 AB5:AB61" showDropDown="0" showInputMessage="0" showErrorMessage="0" allowBlank="0" type="list">
      <formula1>"SIM,NÃO"</formula1>
    </dataValidation>
    <dataValidation sqref="N5:N61" showDropDown="0" showInputMessage="0" showErrorMessage="0" allowBlank="0" type="list">
      <formula1>"SC,PR,OUTRO"</formula1>
    </dataValidation>
    <dataValidation sqref="P89 AA5:AA61" showDropDown="0" showInputMessage="0" showErrorMessage="0" allowBlank="0" type="list">
      <formula1>"AC,AL,AM,AP,BA,CE,DF,ES,GO,MA,MT,MS,MG,PA,PB,PR,PE,PI,RN,RS,RJ,RO,RR,SP,SE,TO,SC"</formula1>
    </dataValidation>
  </dataValidations>
  <pageMargins left="0.511811024" right="0.511811024" top="0.787401575" bottom="0.787401575" header="0" footer="0"/>
  <pageSetup orientation="landscape"/>
</worksheet>
</file>

<file path=xl/worksheets/sheet4.xml><?xml version="1.0" encoding="utf-8"?>
<worksheet xmlns="http://schemas.openxmlformats.org/spreadsheetml/2006/main">
  <sheetPr>
    <tabColor rgb="FFFFFF00"/>
    <outlinePr summaryBelow="0" summaryRight="0"/>
    <pageSetUpPr/>
  </sheetPr>
  <dimension ref="A1:BM100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baseColWidth="8" defaultColWidth="14.44140625" defaultRowHeight="15" customHeight="1"/>
  <cols>
    <col width="5.109375" customWidth="1" style="218" min="1" max="1"/>
    <col width="11.33203125" customWidth="1" style="218" min="2" max="2"/>
    <col width="10" customWidth="1" style="218" min="3" max="3"/>
    <col width="10.109375" customWidth="1" style="218" min="4" max="5"/>
    <col width="58.5546875" customWidth="1" style="218" min="6" max="6"/>
    <col width="11.33203125" customWidth="1" style="218" min="7" max="7"/>
    <col width="8.44140625" customWidth="1" style="218" min="8" max="8"/>
    <col width="7.5546875" customWidth="1" style="218" min="9" max="9"/>
    <col width="18.109375" customWidth="1" style="218" min="10" max="10"/>
    <col width="11.109375" customWidth="1" style="218" min="11" max="11"/>
    <col width="8.6640625" customWidth="1" style="218" min="12" max="12"/>
    <col width="10.44140625" customWidth="1" style="218" min="13" max="13"/>
    <col width="13.6640625" customWidth="1" style="218" min="14" max="15"/>
    <col width="15.44140625" customWidth="1" style="218" min="16" max="16"/>
    <col width="8.44140625" customWidth="1" style="218" min="17" max="17"/>
    <col width="10.44140625" customWidth="1" style="218" min="18" max="18"/>
    <col width="16.44140625" customWidth="1" style="218" min="19" max="21"/>
    <col width="18.109375" customWidth="1" style="218" min="22" max="22"/>
    <col width="11.109375" customWidth="1" style="218" min="23" max="23"/>
    <col width="12.109375" customWidth="1" style="218" min="24" max="24"/>
    <col width="17.88671875" customWidth="1" style="218" min="25" max="25"/>
    <col hidden="1" width="15.5546875" customWidth="1" style="218" min="26" max="26"/>
    <col hidden="1" width="14.109375" customWidth="1" style="218" min="27" max="27"/>
    <col hidden="1" width="13" customWidth="1" style="218" min="28" max="28"/>
    <col width="13.109375" customWidth="1" style="218" min="29" max="29"/>
    <col width="11" customWidth="1" style="218" min="30" max="31"/>
    <col width="17.109375" customWidth="1" style="218" min="32" max="32"/>
    <col width="31.88671875" customWidth="1" style="218" min="33" max="33"/>
    <col width="3.88671875" customWidth="1" style="218" min="34" max="34"/>
    <col width="13" customWidth="1" style="218" min="35" max="35"/>
    <col width="12.44140625" customWidth="1" style="218" min="36" max="36"/>
    <col width="22.44140625" customWidth="1" style="218" min="37" max="37"/>
    <col width="21.44140625" customWidth="1" style="218" min="38" max="38"/>
    <col width="23.33203125" customWidth="1" style="218" min="39" max="39"/>
    <col width="17" customWidth="1" style="218" min="40" max="40"/>
    <col width="20.44140625" customWidth="1" style="218" min="41" max="41"/>
    <col width="10.88671875" customWidth="1" style="218" min="42" max="44"/>
    <col width="9.6640625" customWidth="1" style="218" min="45" max="45"/>
    <col width="12.109375" customWidth="1" style="218" min="46" max="46"/>
    <col width="13.109375" customWidth="1" style="218" min="47" max="47"/>
    <col width="15" customWidth="1" style="218" min="48" max="48"/>
    <col width="13.109375" customWidth="1" style="218" min="49" max="50"/>
    <col width="9.109375" customWidth="1" style="218" min="51" max="52"/>
    <col width="11.33203125" customWidth="1" style="218" min="53" max="53"/>
    <col width="11.88671875" customWidth="1" style="218" min="54" max="54"/>
    <col width="48.6640625" customWidth="1" style="218" min="55" max="55"/>
    <col width="33.33203125" customWidth="1" style="218" min="56" max="56"/>
    <col width="15" customWidth="1" style="218" min="57" max="57"/>
    <col width="18.44140625" customWidth="1" style="218" min="58" max="58"/>
    <col width="15.6640625" customWidth="1" style="218" min="59" max="59"/>
    <col width="16.33203125" customWidth="1" style="218" min="60" max="60"/>
    <col width="19.44140625" customWidth="1" style="218" min="61" max="61"/>
    <col width="15.6640625" customWidth="1" style="218" min="62" max="64"/>
    <col width="19.33203125" customWidth="1" style="218" min="65" max="65"/>
  </cols>
  <sheetData>
    <row r="1" ht="14.4" customHeight="1" s="218">
      <c r="A1" s="10" t="n"/>
      <c r="B1" s="10" t="n"/>
      <c r="C1" s="10" t="n"/>
      <c r="D1" s="10" t="n"/>
      <c r="E1" s="10" t="n"/>
      <c r="F1" s="10" t="n"/>
      <c r="G1" s="11" t="n"/>
      <c r="H1" s="10" t="n"/>
      <c r="I1" s="10" t="n"/>
      <c r="J1" s="10" t="n"/>
      <c r="K1" s="12" t="n"/>
      <c r="L1" s="10" t="n"/>
      <c r="Q1" s="10" t="n"/>
      <c r="R1" s="10" t="n"/>
      <c r="S1" s="10" t="n"/>
      <c r="T1" s="10" t="n"/>
      <c r="U1" s="10" t="n"/>
      <c r="V1" s="10" t="n"/>
      <c r="W1" s="10" t="n"/>
      <c r="X1" s="10" t="n"/>
      <c r="Y1" s="11" t="n"/>
      <c r="Z1" s="11" t="n"/>
      <c r="AA1" s="11" t="n"/>
      <c r="AB1" s="11" t="n"/>
      <c r="AC1" s="11" t="n"/>
      <c r="AD1" s="11" t="n"/>
      <c r="AE1" s="10" t="n"/>
      <c r="AF1" s="10" t="n"/>
      <c r="AG1" s="10" t="n"/>
      <c r="AH1" s="10" t="n"/>
      <c r="AI1" s="13" t="n"/>
      <c r="AJ1" s="13" t="n"/>
      <c r="AK1" s="13" t="n"/>
      <c r="AL1" s="13" t="n"/>
      <c r="AM1" s="13" t="n"/>
      <c r="AN1" s="13" t="n"/>
      <c r="AO1" s="13" t="n"/>
      <c r="AP1" s="14" t="n"/>
      <c r="AQ1" s="14" t="n"/>
      <c r="AR1" s="14" t="n"/>
      <c r="AS1" s="13" t="n"/>
      <c r="AT1" s="13" t="n"/>
      <c r="AU1" s="10" t="n"/>
      <c r="AV1" s="10" t="n"/>
      <c r="AW1" s="10" t="n"/>
      <c r="AX1" s="10" t="n"/>
      <c r="AY1" s="10" t="n"/>
      <c r="AZ1" s="10" t="n"/>
      <c r="BA1" s="10" t="n"/>
      <c r="BB1" s="10" t="n"/>
      <c r="BC1" s="10" t="inlineStr">
        <is>
          <t>** Se o estado do fornecedor não for um desses, o ICMS ST será calculado na entrada.</t>
        </is>
      </c>
      <c r="BD1" s="11" t="n"/>
      <c r="BE1" s="10" t="n"/>
      <c r="BF1" s="10" t="n"/>
      <c r="BG1" s="10" t="n"/>
      <c r="BH1" s="10" t="n"/>
      <c r="BI1" s="10" t="n"/>
      <c r="BJ1" s="10" t="n"/>
      <c r="BK1" s="10" t="n"/>
      <c r="BL1" s="10" t="n"/>
      <c r="BM1" s="10" t="n"/>
    </row>
    <row r="2" ht="14.4" customHeight="1" s="218">
      <c r="A2" s="12" t="n"/>
      <c r="B2" s="12" t="n"/>
      <c r="C2" s="12" t="n"/>
      <c r="D2" s="12" t="n"/>
      <c r="E2" s="12" t="n"/>
      <c r="F2" s="12" t="n"/>
      <c r="G2" s="11" t="n"/>
      <c r="H2" s="12" t="n"/>
      <c r="I2" s="12" t="n"/>
      <c r="J2" s="12" t="n"/>
      <c r="K2" s="12" t="n"/>
      <c r="L2" s="12" t="n"/>
      <c r="M2" s="229" t="n"/>
      <c r="N2" s="229" t="n"/>
      <c r="O2" s="229" t="n"/>
      <c r="P2" s="229" t="n"/>
      <c r="Q2" s="12" t="n"/>
      <c r="R2" s="12" t="n"/>
      <c r="S2" s="227" t="inlineStr">
        <is>
          <t>VENDA</t>
        </is>
      </c>
      <c r="AH2" s="12" t="n"/>
      <c r="AI2" s="228" t="n"/>
      <c r="BE2" s="234" t="inlineStr">
        <is>
          <t>COMPENSAÇÃO</t>
        </is>
      </c>
      <c r="BH2" s="229" t="n"/>
      <c r="BI2" s="229" t="n"/>
      <c r="BJ2" s="229" t="inlineStr">
        <is>
          <t>IMPOSTO SOBRE O LUCRO</t>
        </is>
      </c>
      <c r="BL2" s="229" t="n"/>
    </row>
    <row r="3" ht="28.8" customHeight="1" s="218">
      <c r="A3" s="16" t="inlineStr">
        <is>
          <t>Item</t>
        </is>
      </c>
      <c r="B3" s="16" t="inlineStr">
        <is>
          <t>Fornecedor</t>
        </is>
      </c>
      <c r="C3" s="16" t="inlineStr">
        <is>
          <t>Prazo</t>
        </is>
      </c>
      <c r="D3" s="16" t="inlineStr">
        <is>
          <t>Fabricante</t>
        </is>
      </c>
      <c r="E3" s="16" t="inlineStr">
        <is>
          <t>Cód. item</t>
        </is>
      </c>
      <c r="F3" s="17" t="inlineStr">
        <is>
          <t>Descrição</t>
        </is>
      </c>
      <c r="G3" s="16" t="inlineStr">
        <is>
          <t>NCM</t>
        </is>
      </c>
      <c r="H3" s="16" t="inlineStr">
        <is>
          <t>Unidade</t>
        </is>
      </c>
      <c r="I3" s="16" t="inlineStr">
        <is>
          <t>Qde</t>
        </is>
      </c>
      <c r="J3" s="17" t="inlineStr">
        <is>
          <t>Valor produto c/ IPI</t>
        </is>
      </c>
      <c r="K3" s="16" t="inlineStr">
        <is>
          <t>Importação I3C</t>
        </is>
      </c>
      <c r="L3" s="16" t="inlineStr">
        <is>
          <t>Dólar</t>
        </is>
      </c>
      <c r="M3" s="275" t="inlineStr">
        <is>
          <t>Produto</t>
        </is>
      </c>
      <c r="N3" s="265" t="n"/>
      <c r="O3" s="18" t="inlineStr">
        <is>
          <t>I3C</t>
        </is>
      </c>
      <c r="P3" s="19" t="inlineStr">
        <is>
          <t>Fornecedor</t>
        </is>
      </c>
      <c r="Q3" s="16" t="inlineStr">
        <is>
          <t>Margem</t>
        </is>
      </c>
      <c r="R3" s="16" t="inlineStr">
        <is>
          <t>Desconto</t>
        </is>
      </c>
      <c r="S3" s="20" t="inlineStr">
        <is>
          <t>Preço Unitário c/ Desconto</t>
        </is>
      </c>
      <c r="T3" s="20" t="inlineStr">
        <is>
          <t>Preço Total c/ Desconto</t>
        </is>
      </c>
      <c r="U3" s="20" t="inlineStr">
        <is>
          <t>Preço Unitário</t>
        </is>
      </c>
      <c r="V3" s="20" t="inlineStr">
        <is>
          <t>Preço Total</t>
        </is>
      </c>
      <c r="W3" s="20" t="inlineStr">
        <is>
          <t xml:space="preserve">PIS </t>
        </is>
      </c>
      <c r="X3" s="20" t="inlineStr">
        <is>
          <t xml:space="preserve">COFINS </t>
        </is>
      </c>
      <c r="Y3" s="16" t="inlineStr">
        <is>
          <t>ICMS</t>
        </is>
      </c>
      <c r="Z3" s="264" t="n"/>
      <c r="AA3" s="264" t="n"/>
      <c r="AB3" s="264" t="n"/>
      <c r="AC3" s="264" t="n"/>
      <c r="AD3" s="264" t="n"/>
      <c r="AE3" s="265" t="n"/>
      <c r="AF3" s="17" t="inlineStr">
        <is>
          <t xml:space="preserve">ISS </t>
        </is>
      </c>
      <c r="AG3" s="16" t="inlineStr">
        <is>
          <t>ATENÇÃO</t>
        </is>
      </c>
      <c r="AH3" s="17" t="n"/>
      <c r="AI3" s="17" t="n"/>
      <c r="AJ3" s="17" t="n"/>
      <c r="AK3" s="17" t="n"/>
      <c r="AL3" s="17" t="n"/>
      <c r="AM3" s="17" t="n"/>
      <c r="AN3" s="276" t="inlineStr">
        <is>
          <t>Custo unit desc PIS e Cofins IN</t>
        </is>
      </c>
      <c r="AO3" s="276" t="inlineStr">
        <is>
          <t>Custo Total Desc Pis e Cofins IN</t>
        </is>
      </c>
      <c r="AP3" s="21" t="inlineStr">
        <is>
          <t>PIS IN</t>
        </is>
      </c>
      <c r="AQ3" s="21" t="inlineStr">
        <is>
          <t>COFINS IN</t>
        </is>
      </c>
      <c r="AR3" s="22" t="inlineStr">
        <is>
          <t>%ICMS</t>
        </is>
      </c>
      <c r="AS3" s="23" t="inlineStr">
        <is>
          <t>VALOR</t>
        </is>
      </c>
      <c r="AT3" s="23" t="inlineStr">
        <is>
          <t>ICMS ST</t>
        </is>
      </c>
      <c r="AU3" s="23" t="inlineStr">
        <is>
          <t>ST%</t>
        </is>
      </c>
      <c r="AV3" s="23" t="inlineStr">
        <is>
          <t>MVA</t>
        </is>
      </c>
      <c r="AW3" s="24" t="inlineStr">
        <is>
          <t>FAMÍLIA NCM</t>
        </is>
      </c>
      <c r="AX3" s="24" t="inlineStr">
        <is>
          <t>DIVISÃO NCM</t>
        </is>
      </c>
      <c r="AY3" s="264" t="n"/>
      <c r="AZ3" s="264" t="n"/>
      <c r="BA3" s="264" t="n"/>
      <c r="BB3" s="265" t="n"/>
      <c r="BC3" s="25" t="inlineStr">
        <is>
          <t>ESTADOS COM</t>
        </is>
      </c>
      <c r="BD3" s="25" t="inlineStr">
        <is>
          <t>ATENÇÃO</t>
        </is>
      </c>
      <c r="BE3" s="23" t="inlineStr">
        <is>
          <t>PIS À PAGAR</t>
        </is>
      </c>
      <c r="BF3" s="23" t="inlineStr">
        <is>
          <t>COFINS à PAGAR</t>
        </is>
      </c>
      <c r="BG3" s="23" t="inlineStr">
        <is>
          <t>ICMS OUT-IN</t>
        </is>
      </c>
      <c r="BH3" s="23" t="inlineStr">
        <is>
          <t>IMPOSTOS SAÍDA</t>
        </is>
      </c>
      <c r="BI3" s="23" t="inlineStr">
        <is>
          <t>CUSTO SEM CRÉDITO</t>
        </is>
      </c>
      <c r="BJ3" s="20" t="inlineStr">
        <is>
          <t>CSLL</t>
        </is>
      </c>
      <c r="BK3" s="20" t="inlineStr">
        <is>
          <t>IRPJ</t>
        </is>
      </c>
      <c r="BL3" s="23" t="inlineStr">
        <is>
          <t>CUSTO TOTAL</t>
        </is>
      </c>
      <c r="BM3" s="20" t="inlineStr">
        <is>
          <t>RESULTADO BRUTO</t>
        </is>
      </c>
    </row>
    <row r="4" ht="14.4" customHeight="1" s="218">
      <c r="A4" s="26" t="n"/>
      <c r="B4" s="26" t="n"/>
      <c r="C4" s="26" t="n"/>
      <c r="D4" s="26" t="n"/>
      <c r="E4" s="27" t="n"/>
      <c r="F4" s="26" t="n"/>
      <c r="G4" s="28" t="n"/>
      <c r="H4" s="26" t="n"/>
      <c r="I4" s="26" t="n"/>
      <c r="J4" s="29" t="n"/>
      <c r="K4" s="27" t="n"/>
      <c r="L4" s="27" t="n"/>
      <c r="M4" s="29" t="inlineStr">
        <is>
          <t>Importado</t>
        </is>
      </c>
      <c r="N4" s="29" t="inlineStr">
        <is>
          <t>Estado Origem</t>
        </is>
      </c>
      <c r="O4" s="29" t="inlineStr">
        <is>
          <t>CNPJ Compra</t>
        </is>
      </c>
      <c r="P4" s="29" t="inlineStr">
        <is>
          <t>Optante Simples</t>
        </is>
      </c>
      <c r="Q4" s="27" t="n"/>
      <c r="R4" s="27" t="n"/>
      <c r="S4" s="30" t="n"/>
      <c r="T4" s="30" t="n"/>
      <c r="U4" s="30" t="n"/>
      <c r="V4" s="30" t="n"/>
      <c r="W4" s="31" t="n">
        <v>0.0065</v>
      </c>
      <c r="X4" s="31" t="n">
        <v>0.03</v>
      </c>
      <c r="Y4" s="32" t="inlineStr">
        <is>
          <t>Produto Importado</t>
        </is>
      </c>
      <c r="Z4" s="21" t="inlineStr">
        <is>
          <t>CNPJ Faturamento</t>
        </is>
      </c>
      <c r="AA4" s="32" t="inlineStr">
        <is>
          <t>Estado Destino</t>
        </is>
      </c>
      <c r="AB4" s="21" t="inlineStr">
        <is>
          <t>Contribuinte</t>
        </is>
      </c>
      <c r="AC4" s="21" t="inlineStr">
        <is>
          <t>%ICMS</t>
        </is>
      </c>
      <c r="AD4" s="21" t="inlineStr">
        <is>
          <t>ICMS</t>
        </is>
      </c>
      <c r="AE4" s="27" t="inlineStr">
        <is>
          <t>ICMS DIFAL</t>
        </is>
      </c>
      <c r="AF4" s="33" t="n">
        <v>0</v>
      </c>
      <c r="AG4" s="33" t="n"/>
      <c r="AH4" s="27" t="n"/>
      <c r="AI4" s="29" t="inlineStr">
        <is>
          <t>Custo Import.</t>
        </is>
      </c>
      <c r="AJ4" s="29" t="inlineStr">
        <is>
          <t>Custo Dólar</t>
        </is>
      </c>
      <c r="AK4" s="29" t="inlineStr">
        <is>
          <t>Custo unit Desc. ICMS IN</t>
        </is>
      </c>
      <c r="AL4" s="29" t="inlineStr">
        <is>
          <t>Custo Total s/ Impostos</t>
        </is>
      </c>
      <c r="AM4" s="29" t="inlineStr">
        <is>
          <t>Custo Total Desc. ICMS IN</t>
        </is>
      </c>
      <c r="AN4" s="277" t="n"/>
      <c r="AO4" s="277" t="n"/>
      <c r="AP4" s="31" t="n">
        <v>0</v>
      </c>
      <c r="AQ4" s="31" t="n">
        <v>0</v>
      </c>
      <c r="AR4" s="32" t="n"/>
      <c r="AS4" s="29" t="inlineStr">
        <is>
          <t>ICMS</t>
        </is>
      </c>
      <c r="AT4" s="29" t="n"/>
      <c r="AU4" s="31" t="n"/>
      <c r="AV4" s="31" t="n"/>
      <c r="AW4" s="31" t="n"/>
      <c r="AX4" s="31" t="n"/>
      <c r="AY4" s="25" t="n"/>
      <c r="AZ4" s="25" t="n"/>
      <c r="BA4" s="25" t="n"/>
      <c r="BB4" s="25" t="n"/>
      <c r="BC4" s="25" t="inlineStr">
        <is>
          <t>CONVÊNIO**</t>
        </is>
      </c>
      <c r="BD4" s="25" t="inlineStr">
        <is>
          <t>ICMS ST</t>
        </is>
      </c>
      <c r="BE4" s="29" t="n"/>
      <c r="BF4" s="29" t="n"/>
      <c r="BG4" s="29" t="n"/>
      <c r="BH4" s="29" t="n"/>
      <c r="BI4" s="29" t="n"/>
      <c r="BJ4" s="31" t="n">
        <v>0.0108</v>
      </c>
      <c r="BK4" s="31">
        <f>IF(((((((F88*8%)+(F89*32%))-20000)*10%))+(((F88*8%)+(F89*32%))*15%))/(F88+F89)&lt;0.07,0.07,((((((F88*8%)+(F89*32%))-20000)*10%))+(((F88*8%)+(F89*32%))*15%))/(F88+F89))</f>
        <v/>
      </c>
      <c r="BL4" s="29" t="n"/>
      <c r="BM4" s="34" t="n"/>
    </row>
    <row r="5" ht="14.4" customHeight="1" s="218">
      <c r="A5" s="35" t="n">
        <v>1</v>
      </c>
      <c r="B5" s="144">
        <f>BOM!B5</f>
        <v/>
      </c>
      <c r="C5" s="144">
        <f>BOM!C5</f>
        <v/>
      </c>
      <c r="D5" s="144">
        <f>BOM!D5</f>
        <v/>
      </c>
      <c r="E5" s="144">
        <f>BOM!E5</f>
        <v/>
      </c>
      <c r="F5" s="39">
        <f>BOM!F5</f>
        <v/>
      </c>
      <c r="G5" s="144">
        <f>BOM!G5</f>
        <v/>
      </c>
      <c r="H5" s="144">
        <f>BOM!H5</f>
        <v/>
      </c>
      <c r="I5" s="145" t="n">
        <v>0</v>
      </c>
      <c r="J5" s="146">
        <f>BOM!J5</f>
        <v/>
      </c>
      <c r="K5" s="146">
        <f>BOM!K5</f>
        <v/>
      </c>
      <c r="L5" s="146">
        <f>BOM!L5</f>
        <v/>
      </c>
      <c r="M5" s="146">
        <f>BOM!M5</f>
        <v/>
      </c>
      <c r="N5" s="146">
        <f>BOM!N5</f>
        <v/>
      </c>
      <c r="O5" s="146">
        <f>BOM!O5</f>
        <v/>
      </c>
      <c r="P5" s="146">
        <f>BOM!P5</f>
        <v/>
      </c>
      <c r="Q5" s="46">
        <f>$F$97</f>
        <v/>
      </c>
      <c r="R5" s="47" t="n">
        <v>0</v>
      </c>
      <c r="S5" s="48">
        <f>U5-(U5*R5)</f>
        <v/>
      </c>
      <c r="T5" s="48">
        <f>S5*I5</f>
        <v/>
      </c>
      <c r="U5" s="48">
        <f>(AN5)/(1-(BH5+Q5))</f>
        <v/>
      </c>
      <c r="V5" s="48">
        <f>U5*I5</f>
        <v/>
      </c>
      <c r="W5" s="49">
        <f>T5*$W$4</f>
        <v/>
      </c>
      <c r="X5" s="49">
        <f>T5*$X$4</f>
        <v/>
      </c>
      <c r="Y5" s="50">
        <f>M5</f>
        <v/>
      </c>
      <c r="Z5" s="9" t="n"/>
      <c r="AA5" s="9" t="n"/>
      <c r="AB5" s="9" t="n"/>
      <c r="AC5" s="51">
        <f t="array" ref="AC5">IF(I5&gt;0,VLOOKUP(Y5&amp;$P$88&amp;$P$89&amp;$P$90,Variáveis!$O$2:$S$300&amp;Variáveis!$P$2:$T$300&amp;Variáveis!$Q$2:$U$300&amp;Variáveis!$R$2:$V$300,5,FALSE),0)</f>
        <v/>
      </c>
      <c r="AD5" s="52">
        <f>T5*AC5</f>
        <v/>
      </c>
      <c r="AE5" s="53">
        <f>IF(AB5="não",((V5/(1-VLOOKUP(AA5,Variáveis!$AK$3:$AN$29,4,FALSE)))*VLOOKUP(AA5,Variáveis!$AK$3:$AN$29,4,FALSE))-AD5,0)</f>
        <v/>
      </c>
      <c r="AF5" s="53">
        <f>T5*$AF$4</f>
        <v/>
      </c>
      <c r="AG5" s="53">
        <f>IF(AB5="SIM","Cliente pode pagar DIFA na entrada", )</f>
        <v/>
      </c>
      <c r="AH5" s="54" t="n"/>
      <c r="AI5" s="53">
        <f>IF(K5="SIM",(J5*$F$102),J5)</f>
        <v/>
      </c>
      <c r="AJ5" s="53">
        <f>IF(L5="SIM",(AI5*$F$101),AI5)</f>
        <v/>
      </c>
      <c r="AK5" s="53">
        <f>AJ5-AS5</f>
        <v/>
      </c>
      <c r="AL5" s="53">
        <f>AJ5*I5</f>
        <v/>
      </c>
      <c r="AM5" s="53">
        <f>AK5*I5</f>
        <v/>
      </c>
      <c r="AN5" s="53">
        <f>AK5-AP5-AQ5</f>
        <v/>
      </c>
      <c r="AO5" s="53">
        <f>AN5*I5</f>
        <v/>
      </c>
      <c r="AP5" s="53">
        <f>$AP$4*AK5</f>
        <v/>
      </c>
      <c r="AQ5" s="53">
        <f>$AQ$4*AK5</f>
        <v/>
      </c>
      <c r="AR5" s="51">
        <f t="array" ref="AR5">VLOOKUP(M5&amp;N5&amp;O5&amp;P5,Variáveis!$A$2:$E$240&amp;Variáveis!$B$2:$F$240&amp;Variáveis!$C$2:$G$240&amp;Variáveis!$D$2:$H$240,5,FALSE)</f>
        <v/>
      </c>
      <c r="AS5" s="53">
        <f>((AJ5*(1-AR5))*AR5)</f>
        <v/>
      </c>
      <c r="AT5" s="53">
        <f>(((J5+(J5*AU5))*0.18)-(J5*AR5))</f>
        <v/>
      </c>
      <c r="AU5" s="55">
        <f>(((1+AV5)*(1-AR5))/(1-0.18)-1)</f>
        <v/>
      </c>
      <c r="AV5" s="55">
        <f>IF(BB5&gt;0,BB5,IF(BA5&gt;0,BA5,IF(AZ5&gt;0,AZ5,IF(AY5&gt;0,AY5,IF(AX5&gt;0,AX5)))))/100</f>
        <v/>
      </c>
      <c r="AW5" s="56">
        <f>VALUE(LEFT(G5,4))</f>
        <v/>
      </c>
      <c r="AX5" s="56">
        <f>VALUE(IFERROR(VLOOKUP(VALUE(LEFT(G5,4)),ST!$C$4:$E$300,3,FALSE),"0"))</f>
        <v/>
      </c>
      <c r="AY5" s="56">
        <f>VALUE(IFERROR(VLOOKUP(VALUE(LEFT(G5,5)),ST!$C$4:$E$300,3,FALSE),"0"))</f>
        <v/>
      </c>
      <c r="AZ5" s="56">
        <f>VALUE(IFERROR(VLOOKUP(VALUE(LEFT(G5,6)),ST!$C$4:$E$300,3,FALSE),"0"))</f>
        <v/>
      </c>
      <c r="BA5" s="56">
        <f>VALUE(IFERROR(VLOOKUP(VALUE(LEFT(G5,7)),ST!$C$4:$E$300,3,FALSE),"0"))</f>
        <v/>
      </c>
      <c r="BB5" s="56">
        <f>VALUE(IFERROR(VLOOKUP(G5,ST!$C$4:$E$400,3,FALSE),"0"))</f>
        <v/>
      </c>
      <c r="BC5" s="57">
        <f>IF(VLOOKUP(AW5,ST!$C$4:$F$298,4,FALSE)&lt;&gt;0,VLOOKUP(AW5,ST!$C$4:$F$298,4,FALSE),VLOOKUP(G5,ST!$C$4:$F$298,4,FALSE))</f>
        <v/>
      </c>
      <c r="BD5" s="57">
        <f>IF(O5="SC","Desconsiderar coluna ICMS ST",IF(O5="PR","Haverá ST", ))</f>
        <v/>
      </c>
      <c r="BE5" s="53">
        <f>W5</f>
        <v/>
      </c>
      <c r="BF5" s="53">
        <f>X5</f>
        <v/>
      </c>
      <c r="BG5" s="53">
        <f>AD5-AS5</f>
        <v/>
      </c>
      <c r="BH5" s="51">
        <f>$W$4+$X$4+AC5+$BJ$4+0.07</f>
        <v/>
      </c>
      <c r="BI5" s="53">
        <f>IF(BD5="Haverá ST",AJ5+AS5+AT5,AJ5+AS5)</f>
        <v/>
      </c>
      <c r="BJ5" s="53">
        <f>T5*$BJ$4</f>
        <v/>
      </c>
      <c r="BK5" s="53">
        <f>T5*$BK$4</f>
        <v/>
      </c>
      <c r="BL5" s="53">
        <f>BE5+BF5+AO5+BJ5+BK5+AD5</f>
        <v/>
      </c>
      <c r="BM5" s="53">
        <f>(T5-BL5)</f>
        <v/>
      </c>
    </row>
    <row r="6" ht="14.4" customHeight="1" s="218">
      <c r="A6" s="58">
        <f>A5+1</f>
        <v/>
      </c>
      <c r="B6" s="144">
        <f>BOM!B6</f>
        <v/>
      </c>
      <c r="C6" s="144">
        <f>BOM!C6</f>
        <v/>
      </c>
      <c r="D6" s="144">
        <f>BOM!D6</f>
        <v/>
      </c>
      <c r="E6" s="144">
        <f>BOM!E6</f>
        <v/>
      </c>
      <c r="F6" s="144">
        <f>BOM!F6</f>
        <v/>
      </c>
      <c r="G6" s="144">
        <f>BOM!G6</f>
        <v/>
      </c>
      <c r="H6" s="144">
        <f>BOM!H6</f>
        <v/>
      </c>
      <c r="I6" s="145" t="n">
        <v>0</v>
      </c>
      <c r="J6" s="146">
        <f>BOM!J6</f>
        <v/>
      </c>
      <c r="K6" s="146">
        <f>BOM!K6</f>
        <v/>
      </c>
      <c r="L6" s="146">
        <f>BOM!L6</f>
        <v/>
      </c>
      <c r="M6" s="146">
        <f>BOM!M6</f>
        <v/>
      </c>
      <c r="N6" s="146">
        <f>BOM!N6</f>
        <v/>
      </c>
      <c r="O6" s="146">
        <f>BOM!O6</f>
        <v/>
      </c>
      <c r="P6" s="146">
        <f>BOM!P6</f>
        <v/>
      </c>
      <c r="Q6" s="46">
        <f>$F$97</f>
        <v/>
      </c>
      <c r="R6" s="46">
        <f>$F$98</f>
        <v/>
      </c>
      <c r="S6" s="48">
        <f>U6-(U6*R6)</f>
        <v/>
      </c>
      <c r="T6" s="48">
        <f>S6*I6</f>
        <v/>
      </c>
      <c r="U6" s="48">
        <f>(AN6)/(1-(BH6+Q6))</f>
        <v/>
      </c>
      <c r="V6" s="48">
        <f>U6*I6</f>
        <v/>
      </c>
      <c r="W6" s="49">
        <f>T6*$W$4</f>
        <v/>
      </c>
      <c r="X6" s="49">
        <f>T6*$X$4</f>
        <v/>
      </c>
      <c r="Y6" s="50">
        <f>M6</f>
        <v/>
      </c>
      <c r="Z6" s="9" t="n"/>
      <c r="AA6" s="9" t="n"/>
      <c r="AB6" s="9" t="n"/>
      <c r="AC6" s="51">
        <f t="array" ref="AC6">IF(I6&gt;0,VLOOKUP(Y6&amp;$P$88&amp;$P$89&amp;$P$90,Variáveis!$O$2:$S$300&amp;Variáveis!$P$2:$T$300&amp;Variáveis!$Q$2:$U$300&amp;Variáveis!$R$2:$V$300,5,FALSE),0)</f>
        <v/>
      </c>
      <c r="AD6" s="52">
        <f>T6*AC6</f>
        <v/>
      </c>
      <c r="AE6" s="53">
        <f>IF(AB6="não",((V6/(1-VLOOKUP(AA6,Variáveis!$AK$3:$AN$29,4,FALSE)))*VLOOKUP(AA6,Variáveis!$AK$3:$AN$29,4,FALSE))-AD6,0)</f>
        <v/>
      </c>
      <c r="AF6" s="53">
        <f>T6*$AF$4</f>
        <v/>
      </c>
      <c r="AG6" s="53">
        <f>IF(AB6="SIM","Cliente pode pagar DIFA na entrada", )</f>
        <v/>
      </c>
      <c r="AH6" s="54" t="n"/>
      <c r="AI6" s="53">
        <f>IF(K6="SIM",(J6*$F$102),J6)</f>
        <v/>
      </c>
      <c r="AJ6" s="53">
        <f>IF(L6="SIM",(AI6*$F$101),AI6)</f>
        <v/>
      </c>
      <c r="AK6" s="53">
        <f>AJ6-AS6</f>
        <v/>
      </c>
      <c r="AL6" s="53">
        <f>AJ6*I6</f>
        <v/>
      </c>
      <c r="AM6" s="53">
        <f>AK6*I6</f>
        <v/>
      </c>
      <c r="AN6" s="53">
        <f>AK6-AP6-AQ6</f>
        <v/>
      </c>
      <c r="AO6" s="53">
        <f>AN6*I6</f>
        <v/>
      </c>
      <c r="AP6" s="53">
        <f>$AP$4*AK6</f>
        <v/>
      </c>
      <c r="AQ6" s="53">
        <f>$AQ$4*AK6</f>
        <v/>
      </c>
      <c r="AR6" s="51">
        <f t="array" ref="AR6">VLOOKUP(M6&amp;N6&amp;O6&amp;P6,Variáveis!$A$2:$E$240&amp;Variáveis!$B$2:$F$240&amp;Variáveis!$C$2:$G$240&amp;Variáveis!$D$2:$H$240,5,FALSE)</f>
        <v/>
      </c>
      <c r="AS6" s="53">
        <f>((AJ6*(1-AR6))*AR6)</f>
        <v/>
      </c>
      <c r="AT6" s="53">
        <f>(((J6+(J6*AU6))*0.18)-(J6*AR6))</f>
        <v/>
      </c>
      <c r="AU6" s="55">
        <f>(((1+AV6)*(1-AR6))/(1-0.18)-1)</f>
        <v/>
      </c>
      <c r="AV6" s="55">
        <f>IF(BB6&gt;0,BB6,IF(BA6&gt;0,BA6,IF(AZ6&gt;0,AZ6,IF(AY6&gt;0,AY6,IF(AX6&gt;0,AX6)))))/100</f>
        <v/>
      </c>
      <c r="AW6" s="56">
        <f>VALUE(LEFT(G6,4))</f>
        <v/>
      </c>
      <c r="AX6" s="56">
        <f>VALUE(IFERROR(VLOOKUP(VALUE(LEFT(G6,4)),ST!$C$4:$E$300,3,FALSE),"0"))</f>
        <v/>
      </c>
      <c r="AY6" s="56">
        <f>VALUE(IFERROR(VLOOKUP(VALUE(LEFT(G6,5)),ST!$C$4:$E$300,3,FALSE),"0"))</f>
        <v/>
      </c>
      <c r="AZ6" s="56">
        <f>VALUE(IFERROR(VLOOKUP(VALUE(LEFT(G6,6)),ST!$C$4:$E$300,3,FALSE),"0"))</f>
        <v/>
      </c>
      <c r="BA6" s="56">
        <f>VALUE(IFERROR(VLOOKUP(VALUE(LEFT(G6,7)),ST!$C$4:$E$300,3,FALSE),"0"))</f>
        <v/>
      </c>
      <c r="BB6" s="56">
        <f>VALUE(IFERROR(VLOOKUP(G6,ST!$C$4:$E$400,3,FALSE),"0"))</f>
        <v/>
      </c>
      <c r="BC6" s="57">
        <f>IF(VLOOKUP(AW6,ST!$C$4:$F$298,4,FALSE)&lt;&gt;0,VLOOKUP(AW6,ST!$C$4:$F$298,4,FALSE),VLOOKUP(G6,ST!$C$4:$F$298,4,FALSE))</f>
        <v/>
      </c>
      <c r="BD6" s="57">
        <f>IF(O6="SC","Desconsiderar coluna ICMS ST",IF(O6="PR","Haverá ST", ))</f>
        <v/>
      </c>
      <c r="BE6" s="53">
        <f>W6</f>
        <v/>
      </c>
      <c r="BF6" s="53">
        <f>X6</f>
        <v/>
      </c>
      <c r="BG6" s="53">
        <f>AD6-AS6</f>
        <v/>
      </c>
      <c r="BH6" s="51">
        <f>$W$4+$X$4+AC6+$BJ$4+0.07</f>
        <v/>
      </c>
      <c r="BI6" s="53">
        <f>IF(BD6="Haverá ST",AJ6+AS6+AT6,AJ6+AS6)</f>
        <v/>
      </c>
      <c r="BJ6" s="53">
        <f>T6*$BJ$4</f>
        <v/>
      </c>
      <c r="BK6" s="53">
        <f>T6*$BK$4</f>
        <v/>
      </c>
      <c r="BL6" s="53">
        <f>BE6+BF6+AO6+BJ6+BK6+AD6</f>
        <v/>
      </c>
      <c r="BM6" s="53">
        <f>(T6-BL6)</f>
        <v/>
      </c>
    </row>
    <row r="7" ht="14.4" customHeight="1" s="218">
      <c r="A7" s="58">
        <f>A6+1</f>
        <v/>
      </c>
      <c r="B7" s="144">
        <f>BOM!B7</f>
        <v/>
      </c>
      <c r="C7" s="144">
        <f>BOM!C7</f>
        <v/>
      </c>
      <c r="D7" s="144">
        <f>BOM!D7</f>
        <v/>
      </c>
      <c r="E7" s="144">
        <f>BOM!E7</f>
        <v/>
      </c>
      <c r="F7" s="144">
        <f>BOM!F7</f>
        <v/>
      </c>
      <c r="G7" s="144">
        <f>BOM!G7</f>
        <v/>
      </c>
      <c r="H7" s="144">
        <f>BOM!H7</f>
        <v/>
      </c>
      <c r="I7" s="147" t="n">
        <v>0</v>
      </c>
      <c r="J7" s="146">
        <f>BOM!J7</f>
        <v/>
      </c>
      <c r="K7" s="146">
        <f>BOM!K7</f>
        <v/>
      </c>
      <c r="L7" s="146">
        <f>BOM!L7</f>
        <v/>
      </c>
      <c r="M7" s="146">
        <f>BOM!M7</f>
        <v/>
      </c>
      <c r="N7" s="146">
        <f>BOM!N7</f>
        <v/>
      </c>
      <c r="O7" s="146">
        <f>BOM!O7</f>
        <v/>
      </c>
      <c r="P7" s="146">
        <f>BOM!P7</f>
        <v/>
      </c>
      <c r="Q7" s="46">
        <f>$F$97</f>
        <v/>
      </c>
      <c r="R7" s="46">
        <f>$F$98</f>
        <v/>
      </c>
      <c r="S7" s="48">
        <f>U7-(U7*R7)</f>
        <v/>
      </c>
      <c r="T7" s="48">
        <f>S7*I7</f>
        <v/>
      </c>
      <c r="U7" s="48">
        <f>(AN7)/(1-(BH7+Q7))</f>
        <v/>
      </c>
      <c r="V7" s="48">
        <f>U7*I7</f>
        <v/>
      </c>
      <c r="W7" s="49">
        <f>T7*$W$4</f>
        <v/>
      </c>
      <c r="X7" s="49">
        <f>T7*$X$4</f>
        <v/>
      </c>
      <c r="Y7" s="50">
        <f>M7</f>
        <v/>
      </c>
      <c r="Z7" s="9" t="n"/>
      <c r="AA7" s="9" t="n"/>
      <c r="AB7" s="9" t="n"/>
      <c r="AC7" s="51">
        <f t="array" ref="AC7">IF(I7&gt;0,VLOOKUP(Y7&amp;$P$88&amp;$P$89&amp;$P$90,Variáveis!$O$2:$S$300&amp;Variáveis!$P$2:$T$300&amp;Variáveis!$Q$2:$U$300&amp;Variáveis!$R$2:$V$300,5,FALSE),0)</f>
        <v/>
      </c>
      <c r="AD7" s="52">
        <f>T7*AC7</f>
        <v/>
      </c>
      <c r="AE7" s="53">
        <f>IF(AB7="não",((V7/(1-VLOOKUP(AA7,Variáveis!$AK$3:$AN$29,4,FALSE)))*VLOOKUP(AA7,Variáveis!$AK$3:$AN$29,4,FALSE))-AD7,0)</f>
        <v/>
      </c>
      <c r="AF7" s="53">
        <f>T7*$AF$4</f>
        <v/>
      </c>
      <c r="AG7" s="53">
        <f>IF(AB7="SIM","Cliente pode pagar DIFA na entrada", )</f>
        <v/>
      </c>
      <c r="AH7" s="54" t="n"/>
      <c r="AI7" s="53">
        <f>IF(K7="SIM",(J7*$F$102),J7)</f>
        <v/>
      </c>
      <c r="AJ7" s="53">
        <f>IF(L7="SIM",(AI7*$F$101),AI7)</f>
        <v/>
      </c>
      <c r="AK7" s="53">
        <f>AJ7-AS7</f>
        <v/>
      </c>
      <c r="AL7" s="53">
        <f>AJ7*I7</f>
        <v/>
      </c>
      <c r="AM7" s="53">
        <f>AK7*I7</f>
        <v/>
      </c>
      <c r="AN7" s="53">
        <f>AK7-AP7-AQ7</f>
        <v/>
      </c>
      <c r="AO7" s="53">
        <f>AN7*I7</f>
        <v/>
      </c>
      <c r="AP7" s="53">
        <f>$AP$4*AK7</f>
        <v/>
      </c>
      <c r="AQ7" s="53">
        <f>$AQ$4*AK7</f>
        <v/>
      </c>
      <c r="AR7" s="51">
        <f t="array" ref="AR7">VLOOKUP(M7&amp;N7&amp;O7&amp;P7,Variáveis!$A$2:$E$240&amp;Variáveis!$B$2:$F$240&amp;Variáveis!$C$2:$G$240&amp;Variáveis!$D$2:$H$240,5,FALSE)</f>
        <v/>
      </c>
      <c r="AS7" s="53">
        <f>((AJ7*(1-AR7))*AR7)</f>
        <v/>
      </c>
      <c r="AT7" s="53">
        <f>(((J7+(J7*AU7))*0.18)-(J7*AR7))</f>
        <v/>
      </c>
      <c r="AU7" s="55">
        <f>(((1+AV7)*(1-AR7))/(1-0.18)-1)</f>
        <v/>
      </c>
      <c r="AV7" s="55">
        <f>IF(BB7&gt;0,BB7,IF(BA7&gt;0,BA7,IF(AZ7&gt;0,AZ7,IF(AY7&gt;0,AY7,IF(AX7&gt;0,AX7)))))/100</f>
        <v/>
      </c>
      <c r="AW7" s="56">
        <f>VALUE(LEFT(G7,4))</f>
        <v/>
      </c>
      <c r="AX7" s="56">
        <f>VALUE(IFERROR(VLOOKUP(VALUE(LEFT(G7,4)),ST!$C$4:$E$300,3,FALSE),"0"))</f>
        <v/>
      </c>
      <c r="AY7" s="56">
        <f>VALUE(IFERROR(VLOOKUP(VALUE(LEFT(G7,5)),ST!$C$4:$E$300,3,FALSE),"0"))</f>
        <v/>
      </c>
      <c r="AZ7" s="56">
        <f>VALUE(IFERROR(VLOOKUP(VALUE(LEFT(G7,6)),ST!$C$4:$E$300,3,FALSE),"0"))</f>
        <v/>
      </c>
      <c r="BA7" s="56">
        <f>VALUE(IFERROR(VLOOKUP(VALUE(LEFT(G7,7)),ST!$C$4:$E$300,3,FALSE),"0"))</f>
        <v/>
      </c>
      <c r="BB7" s="56">
        <f>VALUE(IFERROR(VLOOKUP(G7,ST!$C$4:$E$400,3,FALSE),"0"))</f>
        <v/>
      </c>
      <c r="BC7" s="57">
        <f>IF(VLOOKUP(AW7,ST!$C$4:$F$298,4,FALSE)&lt;&gt;0,VLOOKUP(AW7,ST!$C$4:$F$298,4,FALSE),VLOOKUP(G7,ST!$C$4:$F$298,4,FALSE))</f>
        <v/>
      </c>
      <c r="BD7" s="57">
        <f>IF(O7="SC","Desconsiderar coluna ICMS ST",IF(O7="PR","Haverá ST", ))</f>
        <v/>
      </c>
      <c r="BE7" s="53">
        <f>W7</f>
        <v/>
      </c>
      <c r="BF7" s="53">
        <f>X7</f>
        <v/>
      </c>
      <c r="BG7" s="53">
        <f>AD7-AS7</f>
        <v/>
      </c>
      <c r="BH7" s="51">
        <f>$W$4+$X$4+AC7+$BJ$4+0.07</f>
        <v/>
      </c>
      <c r="BI7" s="53">
        <f>IF(BD7="Haverá ST",AJ7+AS7+AT7,AJ7+AS7)</f>
        <v/>
      </c>
      <c r="BJ7" s="53">
        <f>T7*$BJ$4</f>
        <v/>
      </c>
      <c r="BK7" s="53">
        <f>T7*$BK$4</f>
        <v/>
      </c>
      <c r="BL7" s="53">
        <f>BE7+BF7+AO7+BJ7+BK7+AD7</f>
        <v/>
      </c>
      <c r="BM7" s="53">
        <f>(T7-BL7)</f>
        <v/>
      </c>
    </row>
    <row r="8" ht="14.4" customHeight="1" s="218">
      <c r="A8" s="58" t="n"/>
      <c r="B8" s="144">
        <f>BOM!B8</f>
        <v/>
      </c>
      <c r="C8" s="144">
        <f>BOM!C8</f>
        <v/>
      </c>
      <c r="D8" s="144">
        <f>BOM!D8</f>
        <v/>
      </c>
      <c r="E8" s="144">
        <f>BOM!E8</f>
        <v/>
      </c>
      <c r="F8" s="39">
        <f>BOM!F8</f>
        <v/>
      </c>
      <c r="G8" s="144">
        <f>BOM!G8</f>
        <v/>
      </c>
      <c r="H8" s="144">
        <f>BOM!H8</f>
        <v/>
      </c>
      <c r="I8" s="147" t="n">
        <v>0</v>
      </c>
      <c r="J8" s="146">
        <f>BOM!J8</f>
        <v/>
      </c>
      <c r="K8" s="146">
        <f>BOM!K8</f>
        <v/>
      </c>
      <c r="L8" s="146">
        <f>BOM!L8</f>
        <v/>
      </c>
      <c r="M8" s="146">
        <f>BOM!M8</f>
        <v/>
      </c>
      <c r="N8" s="146">
        <f>BOM!N8</f>
        <v/>
      </c>
      <c r="O8" s="146">
        <f>BOM!O8</f>
        <v/>
      </c>
      <c r="P8" s="146">
        <f>BOM!P8</f>
        <v/>
      </c>
      <c r="Q8" s="46">
        <f>$F$97</f>
        <v/>
      </c>
      <c r="R8" s="46">
        <f>$F$98</f>
        <v/>
      </c>
      <c r="S8" s="48">
        <f>U8-(U8*R8)</f>
        <v/>
      </c>
      <c r="T8" s="48">
        <f>S8*I8</f>
        <v/>
      </c>
      <c r="U8" s="48">
        <f>(AN8)/(1-(BH8+Q8))</f>
        <v/>
      </c>
      <c r="V8" s="48">
        <f>U8*I8</f>
        <v/>
      </c>
      <c r="W8" s="49">
        <f>T8*$W$4</f>
        <v/>
      </c>
      <c r="X8" s="49">
        <f>T8*$X$4</f>
        <v/>
      </c>
      <c r="Y8" s="50">
        <f>M8</f>
        <v/>
      </c>
      <c r="Z8" s="9" t="n"/>
      <c r="AA8" s="9" t="n"/>
      <c r="AB8" s="9" t="n"/>
      <c r="AC8" s="51">
        <f t="array" ref="AC8">IF(I8&gt;0,VLOOKUP(Y8&amp;$P$88&amp;$P$89&amp;$P$90,Variáveis!$O$2:$S$300&amp;Variáveis!$P$2:$T$300&amp;Variáveis!$Q$2:$U$300&amp;Variáveis!$R$2:$V$300,5,FALSE),0)</f>
        <v/>
      </c>
      <c r="AD8" s="52">
        <f>T8*AC8</f>
        <v/>
      </c>
      <c r="AE8" s="53">
        <f>IF(AB8="não",((V8/(1-VLOOKUP(AA8,Variáveis!$AK$3:$AN$29,4,FALSE)))*VLOOKUP(AA8,Variáveis!$AK$3:$AN$29,4,FALSE))-AD8,0)</f>
        <v/>
      </c>
      <c r="AF8" s="53">
        <f>T8*$AF$4</f>
        <v/>
      </c>
      <c r="AG8" s="53">
        <f>IF(AB8="SIM","Cliente pode pagar DIFA na entrada", )</f>
        <v/>
      </c>
      <c r="AH8" s="54" t="n"/>
      <c r="AI8" s="53">
        <f>IF(K8="SIM",(J8*$F$102),J8)</f>
        <v/>
      </c>
      <c r="AJ8" s="53">
        <f>IF(L8="SIM",(AI8*$F$101),AI8)</f>
        <v/>
      </c>
      <c r="AK8" s="53">
        <f>AJ8-AS8</f>
        <v/>
      </c>
      <c r="AL8" s="53">
        <f>AJ8*I8</f>
        <v/>
      </c>
      <c r="AM8" s="53">
        <f>AK8*I8</f>
        <v/>
      </c>
      <c r="AN8" s="53">
        <f>AK8-AP8-AQ8</f>
        <v/>
      </c>
      <c r="AO8" s="53">
        <f>AN8*I8</f>
        <v/>
      </c>
      <c r="AP8" s="53">
        <f>$AP$4*AK8</f>
        <v/>
      </c>
      <c r="AQ8" s="53">
        <f>$AQ$4*AK8</f>
        <v/>
      </c>
      <c r="AR8" s="51">
        <f t="array" ref="AR8">VLOOKUP(M8&amp;N8&amp;O8&amp;P8,Variáveis!$A$2:$E$240&amp;Variáveis!$B$2:$F$240&amp;Variáveis!$C$2:$G$240&amp;Variáveis!$D$2:$H$240,5,FALSE)</f>
        <v/>
      </c>
      <c r="AS8" s="53">
        <f>((AJ8*(1-AR8))*AR8)</f>
        <v/>
      </c>
      <c r="AT8" s="53">
        <f>(((J8+(J8*AU8))*0.18)-(J8*AR8))</f>
        <v/>
      </c>
      <c r="AU8" s="55">
        <f>(((1+AV8)*(1-AR8))/(1-0.18)-1)</f>
        <v/>
      </c>
      <c r="AV8" s="55">
        <f>IF(BB8&gt;0,BB8,IF(BA8&gt;0,BA8,IF(AZ8&gt;0,AZ8,IF(AY8&gt;0,AY8,IF(AX8&gt;0,AX8)))))/100</f>
        <v/>
      </c>
      <c r="AW8" s="56">
        <f>VALUE(LEFT(G8,4))</f>
        <v/>
      </c>
      <c r="AX8" s="56">
        <f>VALUE(IFERROR(VLOOKUP(VALUE(LEFT(G8,4)),ST!$C$4:$E$300,3,FALSE),"0"))</f>
        <v/>
      </c>
      <c r="AY8" s="56">
        <f>VALUE(IFERROR(VLOOKUP(VALUE(LEFT(G8,5)),ST!$C$4:$E$300,3,FALSE),"0"))</f>
        <v/>
      </c>
      <c r="AZ8" s="56">
        <f>VALUE(IFERROR(VLOOKUP(VALUE(LEFT(G8,6)),ST!$C$4:$E$300,3,FALSE),"0"))</f>
        <v/>
      </c>
      <c r="BA8" s="56">
        <f>VALUE(IFERROR(VLOOKUP(VALUE(LEFT(G8,7)),ST!$C$4:$E$300,3,FALSE),"0"))</f>
        <v/>
      </c>
      <c r="BB8" s="56">
        <f>VALUE(IFERROR(VLOOKUP(G8,ST!$C$4:$E$400,3,FALSE),"0"))</f>
        <v/>
      </c>
      <c r="BC8" s="57">
        <f>IF(VLOOKUP(AW8,ST!$C$4:$F$298,4,FALSE)&lt;&gt;0,VLOOKUP(AW8,ST!$C$4:$F$298,4,FALSE),VLOOKUP(G8,ST!$C$4:$F$298,4,FALSE))</f>
        <v/>
      </c>
      <c r="BD8" s="57">
        <f>IF(O8="SC","Desconsiderar coluna ICMS ST",IF(O8="PR","Haverá ST", ))</f>
        <v/>
      </c>
      <c r="BE8" s="53">
        <f>W8</f>
        <v/>
      </c>
      <c r="BF8" s="53">
        <f>X8</f>
        <v/>
      </c>
      <c r="BG8" s="53">
        <f>AD8-AS8</f>
        <v/>
      </c>
      <c r="BH8" s="51">
        <f>$W$4+$X$4+AC8+$BJ$4+0.07</f>
        <v/>
      </c>
      <c r="BI8" s="53">
        <f>IF(BD8="Haverá ST",AJ8+AS8+AT8,AJ8+AS8)</f>
        <v/>
      </c>
      <c r="BJ8" s="53">
        <f>T8*$BJ$4</f>
        <v/>
      </c>
      <c r="BK8" s="53">
        <f>T8*$BK$4</f>
        <v/>
      </c>
      <c r="BL8" s="53">
        <f>BE8+BF8+AO8+BJ8+BK8+AD8</f>
        <v/>
      </c>
      <c r="BM8" s="53">
        <f>(T8-BL8)</f>
        <v/>
      </c>
    </row>
    <row r="9" ht="14.4" customHeight="1" s="218">
      <c r="A9" s="58">
        <f>A7+1</f>
        <v/>
      </c>
      <c r="B9" s="144">
        <f>BOM!B9</f>
        <v/>
      </c>
      <c r="C9" s="144">
        <f>BOM!C9</f>
        <v/>
      </c>
      <c r="D9" s="144">
        <f>BOM!D9</f>
        <v/>
      </c>
      <c r="E9" s="144">
        <f>BOM!E9</f>
        <v/>
      </c>
      <c r="F9" s="144">
        <f>BOM!F9</f>
        <v/>
      </c>
      <c r="G9" s="144">
        <f>BOM!G9</f>
        <v/>
      </c>
      <c r="H9" s="144">
        <f>BOM!H9</f>
        <v/>
      </c>
      <c r="I9" s="145" t="n">
        <v>0</v>
      </c>
      <c r="J9" s="146">
        <f>BOM!J9</f>
        <v/>
      </c>
      <c r="K9" s="146">
        <f>BOM!K9</f>
        <v/>
      </c>
      <c r="L9" s="146">
        <f>BOM!L9</f>
        <v/>
      </c>
      <c r="M9" s="146">
        <f>BOM!M9</f>
        <v/>
      </c>
      <c r="N9" s="146">
        <f>BOM!N9</f>
        <v/>
      </c>
      <c r="O9" s="146">
        <f>BOM!O9</f>
        <v/>
      </c>
      <c r="P9" s="146">
        <f>BOM!P9</f>
        <v/>
      </c>
      <c r="Q9" s="46">
        <f>$F$97</f>
        <v/>
      </c>
      <c r="R9" s="46">
        <f>$F$98</f>
        <v/>
      </c>
      <c r="S9" s="48">
        <f>U9-(U9*R9)</f>
        <v/>
      </c>
      <c r="T9" s="48">
        <f>S9*I9</f>
        <v/>
      </c>
      <c r="U9" s="48">
        <f>(AN9)/(1-(BH9+Q9))</f>
        <v/>
      </c>
      <c r="V9" s="48">
        <f>U9*I9</f>
        <v/>
      </c>
      <c r="W9" s="49">
        <f>T9*$W$4</f>
        <v/>
      </c>
      <c r="X9" s="49">
        <f>T9*$X$4</f>
        <v/>
      </c>
      <c r="Y9" s="50">
        <f>M9</f>
        <v/>
      </c>
      <c r="Z9" s="9" t="n"/>
      <c r="AA9" s="9" t="n"/>
      <c r="AB9" s="9" t="n"/>
      <c r="AC9" s="51">
        <f t="array" ref="AC9">IF(I9&gt;0,VLOOKUP(Y9&amp;$P$88&amp;$P$89&amp;$P$90,Variáveis!$O$2:$S$300&amp;Variáveis!$P$2:$T$300&amp;Variáveis!$Q$2:$U$300&amp;Variáveis!$R$2:$V$300,5,FALSE),0)</f>
        <v/>
      </c>
      <c r="AD9" s="52">
        <f>T9*AC9</f>
        <v/>
      </c>
      <c r="AE9" s="53">
        <f>IF(AB9="não",((V9/(1-VLOOKUP(AA9,Variáveis!$AK$3:$AN$29,4,FALSE)))*VLOOKUP(AA9,Variáveis!$AK$3:$AN$29,4,FALSE))-AD9,0)</f>
        <v/>
      </c>
      <c r="AF9" s="53">
        <f>T9*$AF$4</f>
        <v/>
      </c>
      <c r="AG9" s="53">
        <f>IF(AB9="SIM","Cliente pode pagar DIFA na entrada", )</f>
        <v/>
      </c>
      <c r="AH9" s="54" t="n"/>
      <c r="AI9" s="53">
        <f>IF(K9="SIM",(J9*$F$102),J9)</f>
        <v/>
      </c>
      <c r="AJ9" s="53">
        <f>IF(L9="SIM",(AI9*$F$101),AI9)</f>
        <v/>
      </c>
      <c r="AK9" s="53">
        <f>AJ9-AS9</f>
        <v/>
      </c>
      <c r="AL9" s="53">
        <f>AJ9*I9</f>
        <v/>
      </c>
      <c r="AM9" s="53">
        <f>AK9*I9</f>
        <v/>
      </c>
      <c r="AN9" s="53">
        <f>AK9-AP9-AQ9</f>
        <v/>
      </c>
      <c r="AO9" s="53">
        <f>AN9*I9</f>
        <v/>
      </c>
      <c r="AP9" s="53">
        <f>$AP$4*AK9</f>
        <v/>
      </c>
      <c r="AQ9" s="53">
        <f>$AQ$4*AK9</f>
        <v/>
      </c>
      <c r="AR9" s="51">
        <f t="array" ref="AR9">VLOOKUP(M9&amp;N9&amp;O9&amp;P9,Variáveis!$A$2:$E$240&amp;Variáveis!$B$2:$F$240&amp;Variáveis!$C$2:$G$240&amp;Variáveis!$D$2:$H$240,5,FALSE)</f>
        <v/>
      </c>
      <c r="AS9" s="53">
        <f>((AJ9*(1-AR9))*AR9)</f>
        <v/>
      </c>
      <c r="AT9" s="53">
        <f>(((J9+(J9*AU9))*0.18)-(J9*AR9))</f>
        <v/>
      </c>
      <c r="AU9" s="55">
        <f>(((1+AV9)*(1-AR9))/(1-0.18)-1)</f>
        <v/>
      </c>
      <c r="AV9" s="55">
        <f>IF(BB9&gt;0,BB9,IF(BA9&gt;0,BA9,IF(AZ9&gt;0,AZ9,IF(AY9&gt;0,AY9,IF(AX9&gt;0,AX9)))))/100</f>
        <v/>
      </c>
      <c r="AW9" s="56">
        <f>VALUE(LEFT(G9,4))</f>
        <v/>
      </c>
      <c r="AX9" s="56">
        <f>VALUE(IFERROR(VLOOKUP(VALUE(LEFT(G9,4)),ST!$C$4:$E$300,3,FALSE),"0"))</f>
        <v/>
      </c>
      <c r="AY9" s="56">
        <f>VALUE(IFERROR(VLOOKUP(VALUE(LEFT(G9,5)),ST!$C$4:$E$300,3,FALSE),"0"))</f>
        <v/>
      </c>
      <c r="AZ9" s="56">
        <f>VALUE(IFERROR(VLOOKUP(VALUE(LEFT(G9,6)),ST!$C$4:$E$300,3,FALSE),"0"))</f>
        <v/>
      </c>
      <c r="BA9" s="56">
        <f>VALUE(IFERROR(VLOOKUP(VALUE(LEFT(G9,7)),ST!$C$4:$E$300,3,FALSE),"0"))</f>
        <v/>
      </c>
      <c r="BB9" s="56">
        <f>VALUE(IFERROR(VLOOKUP(G9,ST!$C$4:$E$400,3,FALSE),"0"))</f>
        <v/>
      </c>
      <c r="BC9" s="57">
        <f>IF(VLOOKUP(AW9,ST!$C$4:$F$298,4,FALSE)&lt;&gt;0,VLOOKUP(AW9,ST!$C$4:$F$298,4,FALSE),VLOOKUP(G9,ST!$C$4:$F$298,4,FALSE))</f>
        <v/>
      </c>
      <c r="BD9" s="57">
        <f>IF(O9="SC","Desconsiderar coluna ICMS ST",IF(O9="PR","Haverá ST", ))</f>
        <v/>
      </c>
      <c r="BE9" s="53">
        <f>W9</f>
        <v/>
      </c>
      <c r="BF9" s="53">
        <f>X9</f>
        <v/>
      </c>
      <c r="BG9" s="53">
        <f>AD9-AS9</f>
        <v/>
      </c>
      <c r="BH9" s="51">
        <f>$W$4+$X$4+AC9+$BJ$4+0.07</f>
        <v/>
      </c>
      <c r="BI9" s="53">
        <f>IF(BD9="Haverá ST",AJ9+AS9+AT9,AJ9+AS9)</f>
        <v/>
      </c>
      <c r="BJ9" s="53">
        <f>T9*$BJ$4</f>
        <v/>
      </c>
      <c r="BK9" s="53">
        <f>T9*$BK$4</f>
        <v/>
      </c>
      <c r="BL9" s="53">
        <f>BE9+BF9+AO9+BJ9+BK9+AD9</f>
        <v/>
      </c>
      <c r="BM9" s="53">
        <f>(T9-BL9)</f>
        <v/>
      </c>
    </row>
    <row r="10" ht="14.4" customHeight="1" s="218">
      <c r="A10" s="58">
        <f>A9+1</f>
        <v/>
      </c>
      <c r="B10" s="144">
        <f>BOM!B10</f>
        <v/>
      </c>
      <c r="C10" s="144">
        <f>BOM!C10</f>
        <v/>
      </c>
      <c r="D10" s="144">
        <f>BOM!D10</f>
        <v/>
      </c>
      <c r="E10" s="144">
        <f>BOM!E10</f>
        <v/>
      </c>
      <c r="F10" s="144">
        <f>BOM!F10</f>
        <v/>
      </c>
      <c r="G10" s="144">
        <f>BOM!G10</f>
        <v/>
      </c>
      <c r="H10" s="144">
        <f>BOM!H10</f>
        <v/>
      </c>
      <c r="I10" s="145" t="n">
        <v>0</v>
      </c>
      <c r="J10" s="146">
        <f>BOM!J10</f>
        <v/>
      </c>
      <c r="K10" s="146">
        <f>BOM!K10</f>
        <v/>
      </c>
      <c r="L10" s="146">
        <f>BOM!L10</f>
        <v/>
      </c>
      <c r="M10" s="146">
        <f>BOM!M10</f>
        <v/>
      </c>
      <c r="N10" s="146">
        <f>BOM!N10</f>
        <v/>
      </c>
      <c r="O10" s="146">
        <f>BOM!O10</f>
        <v/>
      </c>
      <c r="P10" s="146">
        <f>BOM!P10</f>
        <v/>
      </c>
      <c r="Q10" s="46">
        <f>$F$97</f>
        <v/>
      </c>
      <c r="R10" s="46">
        <f>$F$98</f>
        <v/>
      </c>
      <c r="S10" s="48">
        <f>U10-(U10*R10)</f>
        <v/>
      </c>
      <c r="T10" s="48">
        <f>S10*I10</f>
        <v/>
      </c>
      <c r="U10" s="48">
        <f>(AN10)/(1-(BH10+Q10))</f>
        <v/>
      </c>
      <c r="V10" s="48">
        <f>U10*I10</f>
        <v/>
      </c>
      <c r="W10" s="49">
        <f>T10*$W$4</f>
        <v/>
      </c>
      <c r="X10" s="49">
        <f>T10*$X$4</f>
        <v/>
      </c>
      <c r="Y10" s="50">
        <f>M10</f>
        <v/>
      </c>
      <c r="Z10" s="9" t="n"/>
      <c r="AA10" s="9" t="n"/>
      <c r="AB10" s="9" t="n"/>
      <c r="AC10" s="51">
        <f t="array" ref="AC10">IF(I10&gt;0,VLOOKUP(Y10&amp;$P$88&amp;$P$89&amp;$P$90,Variáveis!$O$2:$S$300&amp;Variáveis!$P$2:$T$300&amp;Variáveis!$Q$2:$U$300&amp;Variáveis!$R$2:$V$300,5,FALSE),0)</f>
        <v/>
      </c>
      <c r="AD10" s="52">
        <f>T10*AC10</f>
        <v/>
      </c>
      <c r="AE10" s="53">
        <f>IF(AB10="não",((V10/(1-VLOOKUP(AA10,Variáveis!$AK$3:$AN$29,4,FALSE)))*VLOOKUP(AA10,Variáveis!$AK$3:$AN$29,4,FALSE))-AD10,0)</f>
        <v/>
      </c>
      <c r="AF10" s="53">
        <f>T10*$AF$4</f>
        <v/>
      </c>
      <c r="AG10" s="53">
        <f>IF(AB10="SIM","Cliente pode pagar DIFA na entrada", )</f>
        <v/>
      </c>
      <c r="AH10" s="54" t="n"/>
      <c r="AI10" s="53">
        <f>IF(K10="SIM",(J10*$F$102),J10)</f>
        <v/>
      </c>
      <c r="AJ10" s="53">
        <f>IF(L10="SIM",(AI10*$F$101),AI10)</f>
        <v/>
      </c>
      <c r="AK10" s="53">
        <f>AJ10-AS10</f>
        <v/>
      </c>
      <c r="AL10" s="53">
        <f>AJ10*I10</f>
        <v/>
      </c>
      <c r="AM10" s="53">
        <f>AK10*I10</f>
        <v/>
      </c>
      <c r="AN10" s="53">
        <f>AK10-AP10-AQ10</f>
        <v/>
      </c>
      <c r="AO10" s="53">
        <f>AN10*I10</f>
        <v/>
      </c>
      <c r="AP10" s="53">
        <f>$AP$4*AK10</f>
        <v/>
      </c>
      <c r="AQ10" s="53">
        <f>$AQ$4*AK10</f>
        <v/>
      </c>
      <c r="AR10" s="51">
        <f t="array" ref="AR10">VLOOKUP(M10&amp;N10&amp;O10&amp;P10,Variáveis!$A$2:$E$240&amp;Variáveis!$B$2:$F$240&amp;Variáveis!$C$2:$G$240&amp;Variáveis!$D$2:$H$240,5,FALSE)</f>
        <v/>
      </c>
      <c r="AS10" s="53">
        <f>((AJ10*(1-AR10))*AR10)</f>
        <v/>
      </c>
      <c r="AT10" s="53">
        <f>(((J10+(J10*AU10))*0.18)-(J10*AR10))</f>
        <v/>
      </c>
      <c r="AU10" s="55">
        <f>(((1+AV10)*(1-AR10))/(1-0.18)-1)</f>
        <v/>
      </c>
      <c r="AV10" s="55">
        <f>IF(BB10&gt;0,BB10,IF(BA10&gt;0,BA10,IF(AZ10&gt;0,AZ10,IF(AY10&gt;0,AY10,IF(AX10&gt;0,AX10)))))/100</f>
        <v/>
      </c>
      <c r="AW10" s="56">
        <f>VALUE(LEFT(G10,4))</f>
        <v/>
      </c>
      <c r="AX10" s="56">
        <f>VALUE(IFERROR(VLOOKUP(VALUE(LEFT(G10,4)),ST!$C$4:$E$300,3,FALSE),"0"))</f>
        <v/>
      </c>
      <c r="AY10" s="56">
        <f>VALUE(IFERROR(VLOOKUP(VALUE(LEFT(G10,5)),ST!$C$4:$E$300,3,FALSE),"0"))</f>
        <v/>
      </c>
      <c r="AZ10" s="56">
        <f>VALUE(IFERROR(VLOOKUP(VALUE(LEFT(G10,6)),ST!$C$4:$E$300,3,FALSE),"0"))</f>
        <v/>
      </c>
      <c r="BA10" s="56">
        <f>VALUE(IFERROR(VLOOKUP(VALUE(LEFT(G10,7)),ST!$C$4:$E$300,3,FALSE),"0"))</f>
        <v/>
      </c>
      <c r="BB10" s="56">
        <f>VALUE(IFERROR(VLOOKUP(G10,ST!$C$4:$E$400,3,FALSE),"0"))</f>
        <v/>
      </c>
      <c r="BC10" s="57">
        <f>IF(VLOOKUP(AW10,ST!$C$4:$F$298,4,FALSE)&lt;&gt;0,VLOOKUP(AW10,ST!$C$4:$F$298,4,FALSE),VLOOKUP(G10,ST!$C$4:$F$298,4,FALSE))</f>
        <v/>
      </c>
      <c r="BD10" s="57">
        <f>IF(O10="SC","Desconsiderar coluna ICMS ST",IF(O10="PR","Haverá ST", ))</f>
        <v/>
      </c>
      <c r="BE10" s="53">
        <f>W10</f>
        <v/>
      </c>
      <c r="BF10" s="53">
        <f>X10</f>
        <v/>
      </c>
      <c r="BG10" s="53">
        <f>AD10-AS10</f>
        <v/>
      </c>
      <c r="BH10" s="51">
        <f>$W$4+$X$4+AC10+$BJ$4+0.07</f>
        <v/>
      </c>
      <c r="BI10" s="53">
        <f>IF(BD10="Haverá ST",AJ10+AS10+AT10,AJ10+AS10)</f>
        <v/>
      </c>
      <c r="BJ10" s="53">
        <f>T10*$BJ$4</f>
        <v/>
      </c>
      <c r="BK10" s="53">
        <f>T10*$BK$4</f>
        <v/>
      </c>
      <c r="BL10" s="53">
        <f>BE10+BF10+AO10+BJ10+BK10+AD10</f>
        <v/>
      </c>
      <c r="BM10" s="53">
        <f>(T10-BL10)</f>
        <v/>
      </c>
    </row>
    <row r="11" ht="14.4" customHeight="1" s="218">
      <c r="A11" s="58">
        <f>A10+1</f>
        <v/>
      </c>
      <c r="B11" s="144">
        <f>BOM!B11</f>
        <v/>
      </c>
      <c r="C11" s="144">
        <f>BOM!C11</f>
        <v/>
      </c>
      <c r="D11" s="144">
        <f>BOM!D11</f>
        <v/>
      </c>
      <c r="E11" s="144">
        <f>BOM!E11</f>
        <v/>
      </c>
      <c r="F11" s="144">
        <f>BOM!F11</f>
        <v/>
      </c>
      <c r="G11" s="144">
        <f>BOM!G11</f>
        <v/>
      </c>
      <c r="H11" s="144">
        <f>BOM!H11</f>
        <v/>
      </c>
      <c r="I11" s="147" t="n"/>
      <c r="J11" s="146">
        <f>BOM!J11</f>
        <v/>
      </c>
      <c r="K11" s="146">
        <f>BOM!K11</f>
        <v/>
      </c>
      <c r="L11" s="146">
        <f>BOM!L11</f>
        <v/>
      </c>
      <c r="M11" s="146">
        <f>BOM!M11</f>
        <v/>
      </c>
      <c r="N11" s="146">
        <f>BOM!N11</f>
        <v/>
      </c>
      <c r="O11" s="146">
        <f>BOM!O11</f>
        <v/>
      </c>
      <c r="P11" s="146">
        <f>BOM!P11</f>
        <v/>
      </c>
      <c r="Q11" s="46">
        <f>$F$97</f>
        <v/>
      </c>
      <c r="R11" s="46">
        <f>$F$98</f>
        <v/>
      </c>
      <c r="S11" s="48">
        <f>U11-(U11*R11)</f>
        <v/>
      </c>
      <c r="T11" s="48">
        <f>S11*I11</f>
        <v/>
      </c>
      <c r="U11" s="48">
        <f>(AN11)/(1-(BH11+Q11))</f>
        <v/>
      </c>
      <c r="V11" s="48">
        <f>U11*I11</f>
        <v/>
      </c>
      <c r="W11" s="49">
        <f>T11*$W$4</f>
        <v/>
      </c>
      <c r="X11" s="49">
        <f>T11*$X$4</f>
        <v/>
      </c>
      <c r="Y11" s="50">
        <f>M11</f>
        <v/>
      </c>
      <c r="Z11" s="9" t="n"/>
      <c r="AA11" s="9" t="n"/>
      <c r="AB11" s="9" t="n"/>
      <c r="AC11" s="51">
        <f t="array" ref="AC11">IF(I11&gt;0,VLOOKUP(Y11&amp;$P$88&amp;$P$89&amp;$P$90,Variáveis!$O$2:$S$300&amp;Variáveis!$P$2:$T$300&amp;Variáveis!$Q$2:$U$300&amp;Variáveis!$R$2:$V$300,5,FALSE),0)</f>
        <v/>
      </c>
      <c r="AD11" s="52">
        <f>T11*AC11</f>
        <v/>
      </c>
      <c r="AE11" s="53">
        <f>IF(AB11="não",((V11/(1-VLOOKUP(AA11,Variáveis!$AK$3:$AN$29,4,FALSE)))*VLOOKUP(AA11,Variáveis!$AK$3:$AN$29,4,FALSE))-AD11,0)</f>
        <v/>
      </c>
      <c r="AF11" s="53">
        <f>T11*$AF$4</f>
        <v/>
      </c>
      <c r="AG11" s="53">
        <f>IF(AB11="SIM","Cliente pode pagar DIFA na entrada", )</f>
        <v/>
      </c>
      <c r="AH11" s="54" t="n"/>
      <c r="AI11" s="53">
        <f>IF(K11="SIM",(J11*$F$102),J11)</f>
        <v/>
      </c>
      <c r="AJ11" s="53">
        <f>IF(L11="SIM",(AI11*$F$101),AI11)</f>
        <v/>
      </c>
      <c r="AK11" s="53">
        <f>AJ11-AS11</f>
        <v/>
      </c>
      <c r="AL11" s="53">
        <f>AJ11*I11</f>
        <v/>
      </c>
      <c r="AM11" s="53">
        <f>AK11*I11</f>
        <v/>
      </c>
      <c r="AN11" s="53">
        <f>AK11-AP11-AQ11</f>
        <v/>
      </c>
      <c r="AO11" s="53">
        <f>AN11*I11</f>
        <v/>
      </c>
      <c r="AP11" s="53">
        <f>$AP$4*AK11</f>
        <v/>
      </c>
      <c r="AQ11" s="53">
        <f>$AQ$4*AK11</f>
        <v/>
      </c>
      <c r="AR11" s="51">
        <f t="array" ref="AR11">VLOOKUP(M11&amp;N11&amp;O11&amp;P11,Variáveis!$A$2:$E$240&amp;Variáveis!$B$2:$F$240&amp;Variáveis!$C$2:$G$240&amp;Variáveis!$D$2:$H$240,5,FALSE)</f>
        <v/>
      </c>
      <c r="AS11" s="53">
        <f>((AJ11*(1-AR11))*AR11)</f>
        <v/>
      </c>
      <c r="AT11" s="53">
        <f>(((J11+(J11*AU11))*0.18)-(J11*AR11))</f>
        <v/>
      </c>
      <c r="AU11" s="55">
        <f>(((1+AV11)*(1-AR11))/(1-0.18)-1)</f>
        <v/>
      </c>
      <c r="AV11" s="55">
        <f>IF(BB11&gt;0,BB11,IF(BA11&gt;0,BA11,IF(AZ11&gt;0,AZ11,IF(AY11&gt;0,AY11,IF(AX11&gt;0,AX11)))))/100</f>
        <v/>
      </c>
      <c r="AW11" s="56">
        <f>VALUE(LEFT(G11,4))</f>
        <v/>
      </c>
      <c r="AX11" s="56">
        <f>VALUE(IFERROR(VLOOKUP(VALUE(LEFT(G11,4)),ST!$C$4:$E$300,3,FALSE),"0"))</f>
        <v/>
      </c>
      <c r="AY11" s="56">
        <f>VALUE(IFERROR(VLOOKUP(VALUE(LEFT(G11,5)),ST!$C$4:$E$300,3,FALSE),"0"))</f>
        <v/>
      </c>
      <c r="AZ11" s="56">
        <f>VALUE(IFERROR(VLOOKUP(VALUE(LEFT(G11,6)),ST!$C$4:$E$300,3,FALSE),"0"))</f>
        <v/>
      </c>
      <c r="BA11" s="56">
        <f>VALUE(IFERROR(VLOOKUP(VALUE(LEFT(G11,7)),ST!$C$4:$E$300,3,FALSE),"0"))</f>
        <v/>
      </c>
      <c r="BB11" s="56">
        <f>VALUE(IFERROR(VLOOKUP(G11,ST!$C$4:$E$400,3,FALSE),"0"))</f>
        <v/>
      </c>
      <c r="BC11" s="57">
        <f>IF(VLOOKUP(AW11,ST!$C$4:$F$298,4,FALSE)&lt;&gt;0,VLOOKUP(AW11,ST!$C$4:$F$298,4,FALSE),VLOOKUP(G11,ST!$C$4:$F$298,4,FALSE))</f>
        <v/>
      </c>
      <c r="BD11" s="57">
        <f>IF(O11="SC","Desconsiderar coluna ICMS ST",IF(O11="PR","Haverá ST", ))</f>
        <v/>
      </c>
      <c r="BE11" s="53">
        <f>W11</f>
        <v/>
      </c>
      <c r="BF11" s="53">
        <f>X11</f>
        <v/>
      </c>
      <c r="BG11" s="53">
        <f>AD11-AS11</f>
        <v/>
      </c>
      <c r="BH11" s="51">
        <f>$W$4+$X$4+AC11+$BJ$4+0.07</f>
        <v/>
      </c>
      <c r="BI11" s="53">
        <f>IF(BD11="Haverá ST",AJ11+AS11+AT11,AJ11+AS11)</f>
        <v/>
      </c>
      <c r="BJ11" s="53">
        <f>T11*$BJ$4</f>
        <v/>
      </c>
      <c r="BK11" s="53">
        <f>T11*$BK$4</f>
        <v/>
      </c>
      <c r="BL11" s="53">
        <f>BE11+BF11+AO11+BJ11+BK11+AD11</f>
        <v/>
      </c>
      <c r="BM11" s="53">
        <f>(T11-BL11)</f>
        <v/>
      </c>
    </row>
    <row r="12" ht="14.4" customHeight="1" s="218">
      <c r="A12" s="58">
        <f>A11+1</f>
        <v/>
      </c>
      <c r="B12" s="144">
        <f>BOM!B12</f>
        <v/>
      </c>
      <c r="C12" s="144">
        <f>BOM!C12</f>
        <v/>
      </c>
      <c r="D12" s="144">
        <f>BOM!D12</f>
        <v/>
      </c>
      <c r="E12" s="144">
        <f>BOM!E12</f>
        <v/>
      </c>
      <c r="F12" s="144">
        <f>BOM!F12</f>
        <v/>
      </c>
      <c r="G12" s="144">
        <f>BOM!G12</f>
        <v/>
      </c>
      <c r="H12" s="144">
        <f>BOM!H12</f>
        <v/>
      </c>
      <c r="I12" s="147" t="n"/>
      <c r="J12" s="146">
        <f>BOM!J12</f>
        <v/>
      </c>
      <c r="K12" s="146">
        <f>BOM!K12</f>
        <v/>
      </c>
      <c r="L12" s="146">
        <f>BOM!L12</f>
        <v/>
      </c>
      <c r="M12" s="146">
        <f>BOM!M12</f>
        <v/>
      </c>
      <c r="N12" s="146">
        <f>BOM!N12</f>
        <v/>
      </c>
      <c r="O12" s="146">
        <f>BOM!O12</f>
        <v/>
      </c>
      <c r="P12" s="146">
        <f>BOM!P12</f>
        <v/>
      </c>
      <c r="Q12" s="46">
        <f>$F$97</f>
        <v/>
      </c>
      <c r="R12" s="46">
        <f>$F$98</f>
        <v/>
      </c>
      <c r="S12" s="48">
        <f>U12-(U12*R12)</f>
        <v/>
      </c>
      <c r="T12" s="48">
        <f>S12*I12</f>
        <v/>
      </c>
      <c r="U12" s="48">
        <f>(AN12)/(1-(BH12+Q12))</f>
        <v/>
      </c>
      <c r="V12" s="48">
        <f>U12*I12</f>
        <v/>
      </c>
      <c r="W12" s="49">
        <f>T12*$W$4</f>
        <v/>
      </c>
      <c r="X12" s="49">
        <f>T12*$X$4</f>
        <v/>
      </c>
      <c r="Y12" s="50">
        <f>M12</f>
        <v/>
      </c>
      <c r="Z12" s="9" t="n"/>
      <c r="AA12" s="9" t="n"/>
      <c r="AB12" s="9" t="n"/>
      <c r="AC12" s="51">
        <f t="array" ref="AC12">IF(I12&gt;0,VLOOKUP(Y12&amp;$P$88&amp;$P$89&amp;$P$90,Variáveis!$O$2:$S$300&amp;Variáveis!$P$2:$T$300&amp;Variáveis!$Q$2:$U$300&amp;Variáveis!$R$2:$V$300,5,FALSE),0)</f>
        <v/>
      </c>
      <c r="AD12" s="52">
        <f>T12*AC12</f>
        <v/>
      </c>
      <c r="AE12" s="53">
        <f>IF(AB12="não",((V12/(1-VLOOKUP(AA12,Variáveis!$AK$3:$AN$29,4,FALSE)))*VLOOKUP(AA12,Variáveis!$AK$3:$AN$29,4,FALSE))-AD12,0)</f>
        <v/>
      </c>
      <c r="AF12" s="53">
        <f>T12*$AF$4</f>
        <v/>
      </c>
      <c r="AG12" s="53">
        <f>IF(AB12="SIM","Cliente pode pagar DIFA na entrada", )</f>
        <v/>
      </c>
      <c r="AH12" s="54" t="n"/>
      <c r="AI12" s="53">
        <f>IF(K12="SIM",(J12*$F$102),J12)</f>
        <v/>
      </c>
      <c r="AJ12" s="53">
        <f>IF(L12="SIM",(AI12*$F$101),AI12)</f>
        <v/>
      </c>
      <c r="AK12" s="53">
        <f>AJ12-AS12</f>
        <v/>
      </c>
      <c r="AL12" s="53">
        <f>AJ12*I12</f>
        <v/>
      </c>
      <c r="AM12" s="53">
        <f>AK12*I12</f>
        <v/>
      </c>
      <c r="AN12" s="53">
        <f>AK12-AP12-AQ12</f>
        <v/>
      </c>
      <c r="AO12" s="53">
        <f>AN12*I12</f>
        <v/>
      </c>
      <c r="AP12" s="53">
        <f>$AP$4*AK12</f>
        <v/>
      </c>
      <c r="AQ12" s="53">
        <f>$AQ$4*AK12</f>
        <v/>
      </c>
      <c r="AR12" s="51">
        <f t="array" ref="AR12">VLOOKUP(M12&amp;N12&amp;O12&amp;P12,Variáveis!$A$2:$E$240&amp;Variáveis!$B$2:$F$240&amp;Variáveis!$C$2:$G$240&amp;Variáveis!$D$2:$H$240,5,FALSE)</f>
        <v/>
      </c>
      <c r="AS12" s="53">
        <f>((AJ12*(1-AR12))*AR12)</f>
        <v/>
      </c>
      <c r="AT12" s="53">
        <f>(((J12+(J12*AU12))*0.18)-(J12*AR12))</f>
        <v/>
      </c>
      <c r="AU12" s="55">
        <f>(((1+AV12)*(1-AR12))/(1-0.18)-1)</f>
        <v/>
      </c>
      <c r="AV12" s="55">
        <f>IF(BB12&gt;0,BB12,IF(BA12&gt;0,BA12,IF(AZ12&gt;0,AZ12,IF(AY12&gt;0,AY12,IF(AX12&gt;0,AX12)))))/100</f>
        <v/>
      </c>
      <c r="AW12" s="56">
        <f>VALUE(LEFT(G12,4))</f>
        <v/>
      </c>
      <c r="AX12" s="56">
        <f>VALUE(IFERROR(VLOOKUP(VALUE(LEFT(G12,4)),ST!$C$4:$E$300,3,FALSE),"0"))</f>
        <v/>
      </c>
      <c r="AY12" s="56">
        <f>VALUE(IFERROR(VLOOKUP(VALUE(LEFT(G12,5)),ST!$C$4:$E$300,3,FALSE),"0"))</f>
        <v/>
      </c>
      <c r="AZ12" s="56">
        <f>VALUE(IFERROR(VLOOKUP(VALUE(LEFT(G12,6)),ST!$C$4:$E$300,3,FALSE),"0"))</f>
        <v/>
      </c>
      <c r="BA12" s="56">
        <f>VALUE(IFERROR(VLOOKUP(VALUE(LEFT(G12,7)),ST!$C$4:$E$300,3,FALSE),"0"))</f>
        <v/>
      </c>
      <c r="BB12" s="56">
        <f>VALUE(IFERROR(VLOOKUP(G12,ST!$C$4:$E$400,3,FALSE),"0"))</f>
        <v/>
      </c>
      <c r="BC12" s="57">
        <f>IF(VLOOKUP(AW12,ST!$C$4:$F$298,4,FALSE)&lt;&gt;0,VLOOKUP(AW12,ST!$C$4:$F$298,4,FALSE),VLOOKUP(G12,ST!$C$4:$F$298,4,FALSE))</f>
        <v/>
      </c>
      <c r="BD12" s="57">
        <f>IF(O12="SC","Desconsiderar coluna ICMS ST",IF(O12="PR","Haverá ST", ))</f>
        <v/>
      </c>
      <c r="BE12" s="53">
        <f>W12</f>
        <v/>
      </c>
      <c r="BF12" s="53">
        <f>X12</f>
        <v/>
      </c>
      <c r="BG12" s="53">
        <f>AD12-AS12</f>
        <v/>
      </c>
      <c r="BH12" s="51">
        <f>$W$4+$X$4+AC12+$BJ$4+0.07</f>
        <v/>
      </c>
      <c r="BI12" s="53">
        <f>IF(BD12="Haverá ST",AJ12+AS12+AT12,AJ12+AS12)</f>
        <v/>
      </c>
      <c r="BJ12" s="53">
        <f>T12*$BJ$4</f>
        <v/>
      </c>
      <c r="BK12" s="53">
        <f>T12*$BK$4</f>
        <v/>
      </c>
      <c r="BL12" s="53">
        <f>BE12+BF12+AO12+BJ12+BK12+AD12</f>
        <v/>
      </c>
      <c r="BM12" s="53">
        <f>(T12-BL12)</f>
        <v/>
      </c>
    </row>
    <row r="13" ht="14.4" customHeight="1" s="218">
      <c r="A13" s="58">
        <f>A12+1</f>
        <v/>
      </c>
      <c r="B13" s="144">
        <f>BOM!B13</f>
        <v/>
      </c>
      <c r="C13" s="144">
        <f>BOM!C13</f>
        <v/>
      </c>
      <c r="D13" s="144">
        <f>BOM!D13</f>
        <v/>
      </c>
      <c r="E13" s="144">
        <f>BOM!E13</f>
        <v/>
      </c>
      <c r="F13" s="39">
        <f>BOM!F13</f>
        <v/>
      </c>
      <c r="G13" s="144">
        <f>BOM!G13</f>
        <v/>
      </c>
      <c r="H13" s="144">
        <f>BOM!H13</f>
        <v/>
      </c>
      <c r="I13" s="147">
        <f>BASE!C3</f>
        <v/>
      </c>
      <c r="J13" s="146">
        <f>BOM!J13</f>
        <v/>
      </c>
      <c r="K13" s="146">
        <f>BOM!K13</f>
        <v/>
      </c>
      <c r="L13" s="146">
        <f>BOM!L13</f>
        <v/>
      </c>
      <c r="M13" s="146">
        <f>BOM!M13</f>
        <v/>
      </c>
      <c r="N13" s="146">
        <f>BOM!N13</f>
        <v/>
      </c>
      <c r="O13" s="146">
        <f>BOM!O13</f>
        <v/>
      </c>
      <c r="P13" s="146">
        <f>BOM!P13</f>
        <v/>
      </c>
      <c r="Q13" s="46">
        <f>$F$97</f>
        <v/>
      </c>
      <c r="R13" s="46">
        <f>$F$98</f>
        <v/>
      </c>
      <c r="S13" s="48">
        <f>U13-(U13*R13)</f>
        <v/>
      </c>
      <c r="T13" s="48">
        <f>S13*I13</f>
        <v/>
      </c>
      <c r="U13" s="48">
        <f>(AN13)/(1-(BH13+Q13))</f>
        <v/>
      </c>
      <c r="V13" s="48">
        <f>U13*I13</f>
        <v/>
      </c>
      <c r="W13" s="49">
        <f>T13*$W$4</f>
        <v/>
      </c>
      <c r="X13" s="49">
        <f>T13*$X$4</f>
        <v/>
      </c>
      <c r="Y13" s="50">
        <f>M13</f>
        <v/>
      </c>
      <c r="Z13" s="9" t="n"/>
      <c r="AA13" s="9" t="n"/>
      <c r="AB13" s="9" t="n"/>
      <c r="AC13" s="51">
        <f t="array" ref="AC13">IF(I13&gt;0,VLOOKUP(Y13&amp;$P$88&amp;$P$89&amp;$P$90,Variáveis!$O$2:$S$300&amp;Variáveis!$P$2:$T$300&amp;Variáveis!$Q$2:$U$300&amp;Variáveis!$R$2:$V$300,5,FALSE),0)</f>
        <v/>
      </c>
      <c r="AD13" s="52">
        <f>T13*AC13</f>
        <v/>
      </c>
      <c r="AE13" s="53">
        <f>IF(AB13="não",((V13/(1-VLOOKUP(AA13,Variáveis!$AK$3:$AN$29,4,FALSE)))*VLOOKUP(AA13,Variáveis!$AK$3:$AN$29,4,FALSE))-AD13,0)</f>
        <v/>
      </c>
      <c r="AF13" s="53">
        <f>T13*$AF$4</f>
        <v/>
      </c>
      <c r="AG13" s="53">
        <f>IF(AB13="SIM","Cliente pode pagar DIFA na entrada", )</f>
        <v/>
      </c>
      <c r="AH13" s="54" t="n"/>
      <c r="AI13" s="53">
        <f>IF(K13="SIM",(J13*$F$102),J13)</f>
        <v/>
      </c>
      <c r="AJ13" s="53">
        <f>IF(L13="SIM",(AI13*$F$101),AI13)</f>
        <v/>
      </c>
      <c r="AK13" s="53">
        <f>AJ13-AS13</f>
        <v/>
      </c>
      <c r="AL13" s="53">
        <f>AJ13*I13</f>
        <v/>
      </c>
      <c r="AM13" s="53">
        <f>AK13*I13</f>
        <v/>
      </c>
      <c r="AN13" s="53">
        <f>AK13-AP13-AQ13</f>
        <v/>
      </c>
      <c r="AO13" s="53">
        <f>AN13*I13</f>
        <v/>
      </c>
      <c r="AP13" s="53">
        <f>$AP$4*AK13</f>
        <v/>
      </c>
      <c r="AQ13" s="53">
        <f>$AQ$4*AK13</f>
        <v/>
      </c>
      <c r="AR13" s="51">
        <f t="array" ref="AR13">VLOOKUP(M13&amp;N13&amp;O13&amp;P13,Variáveis!$A$2:$E$240&amp;Variáveis!$B$2:$F$240&amp;Variáveis!$C$2:$G$240&amp;Variáveis!$D$2:$H$240,5,FALSE)</f>
        <v/>
      </c>
      <c r="AS13" s="53">
        <f>((AJ13*(1-AR13))*AR13)</f>
        <v/>
      </c>
      <c r="AT13" s="53">
        <f>(((J13+(J13*AU13))*0.18)-(J13*AR13))</f>
        <v/>
      </c>
      <c r="AU13" s="55">
        <f>(((1+AV13)*(1-AR13))/(1-0.18)-1)</f>
        <v/>
      </c>
      <c r="AV13" s="55">
        <f>IF(BB13&gt;0,BB13,IF(BA13&gt;0,BA13,IF(AZ13&gt;0,AZ13,IF(AY13&gt;0,AY13,IF(AX13&gt;0,AX13)))))/100</f>
        <v/>
      </c>
      <c r="AW13" s="56">
        <f>VALUE(LEFT(G13,4))</f>
        <v/>
      </c>
      <c r="AX13" s="56">
        <f>VALUE(IFERROR(VLOOKUP(VALUE(LEFT(G13,4)),ST!$C$4:$E$300,3,FALSE),"0"))</f>
        <v/>
      </c>
      <c r="AY13" s="56">
        <f>VALUE(IFERROR(VLOOKUP(VALUE(LEFT(G13,5)),ST!$C$4:$E$300,3,FALSE),"0"))</f>
        <v/>
      </c>
      <c r="AZ13" s="56">
        <f>VALUE(IFERROR(VLOOKUP(VALUE(LEFT(G13,6)),ST!$C$4:$E$300,3,FALSE),"0"))</f>
        <v/>
      </c>
      <c r="BA13" s="56">
        <f>VALUE(IFERROR(VLOOKUP(VALUE(LEFT(G13,7)),ST!$C$4:$E$300,3,FALSE),"0"))</f>
        <v/>
      </c>
      <c r="BB13" s="56">
        <f>VALUE(IFERROR(VLOOKUP(G13,ST!$C$4:$E$400,3,FALSE),"0"))</f>
        <v/>
      </c>
      <c r="BC13" s="57">
        <f>IF(VLOOKUP(AW13,ST!$C$4:$F$298,4,FALSE)&lt;&gt;0,VLOOKUP(AW13,ST!$C$4:$F$298,4,FALSE),VLOOKUP(G13,ST!$C$4:$F$298,4,FALSE))</f>
        <v/>
      </c>
      <c r="BD13" s="57">
        <f>IF(O13="SC","Desconsiderar coluna ICMS ST",IF(O13="PR","Haverá ST", ))</f>
        <v/>
      </c>
      <c r="BE13" s="53">
        <f>W13</f>
        <v/>
      </c>
      <c r="BF13" s="53">
        <f>X13</f>
        <v/>
      </c>
      <c r="BG13" s="53">
        <f>AD13-AS13</f>
        <v/>
      </c>
      <c r="BH13" s="51">
        <f>$W$4+$X$4+AC13+$BJ$4+0.07</f>
        <v/>
      </c>
      <c r="BI13" s="53">
        <f>IF(BD13="Haverá ST",AJ13+AS13+AT13,AJ13+AS13)</f>
        <v/>
      </c>
      <c r="BJ13" s="53">
        <f>T13*$BJ$4</f>
        <v/>
      </c>
      <c r="BK13" s="53">
        <f>T13*$BK$4</f>
        <v/>
      </c>
      <c r="BL13" s="53">
        <f>BE13+BF13+AO13+BJ13+BK13+AD13</f>
        <v/>
      </c>
      <c r="BM13" s="53">
        <f>(T13-BL13)</f>
        <v/>
      </c>
    </row>
    <row r="14" ht="15.75" customHeight="1" s="218">
      <c r="A14" s="58">
        <f>A13+1</f>
        <v/>
      </c>
      <c r="B14" s="144">
        <f>BOM!B14</f>
        <v/>
      </c>
      <c r="C14" s="144">
        <f>BOM!C14</f>
        <v/>
      </c>
      <c r="D14" s="144">
        <f>BOM!D14</f>
        <v/>
      </c>
      <c r="E14" s="144">
        <f>BOM!E14</f>
        <v/>
      </c>
      <c r="F14" s="144">
        <f>BOM!F14</f>
        <v/>
      </c>
      <c r="G14" s="144">
        <f>BOM!G14</f>
        <v/>
      </c>
      <c r="H14" s="144">
        <f>BOM!H14</f>
        <v/>
      </c>
      <c r="I14" s="147">
        <f>I13</f>
        <v/>
      </c>
      <c r="J14" s="146">
        <f>BOM!J14</f>
        <v/>
      </c>
      <c r="K14" s="146">
        <f>BOM!K14</f>
        <v/>
      </c>
      <c r="L14" s="146">
        <f>BOM!L14</f>
        <v/>
      </c>
      <c r="M14" s="146">
        <f>BOM!M14</f>
        <v/>
      </c>
      <c r="N14" s="146">
        <f>BOM!N14</f>
        <v/>
      </c>
      <c r="O14" s="146">
        <f>BOM!O14</f>
        <v/>
      </c>
      <c r="P14" s="146">
        <f>BOM!P14</f>
        <v/>
      </c>
      <c r="Q14" s="46">
        <f>$F$97</f>
        <v/>
      </c>
      <c r="R14" s="46">
        <f>$F$98</f>
        <v/>
      </c>
      <c r="S14" s="48">
        <f>U14-(U14*R14)</f>
        <v/>
      </c>
      <c r="T14" s="48">
        <f>S14*I14</f>
        <v/>
      </c>
      <c r="U14" s="48">
        <f>(AN14)/(1-(BH14+Q14))</f>
        <v/>
      </c>
      <c r="V14" s="48">
        <f>U14*I14</f>
        <v/>
      </c>
      <c r="W14" s="49">
        <f>T14*$W$4</f>
        <v/>
      </c>
      <c r="X14" s="49">
        <f>T14*$X$4</f>
        <v/>
      </c>
      <c r="Y14" s="50">
        <f>M14</f>
        <v/>
      </c>
      <c r="Z14" s="9" t="n"/>
      <c r="AA14" s="9" t="n"/>
      <c r="AB14" s="9" t="n"/>
      <c r="AC14" s="51">
        <f t="array" ref="AC14">IF(I14&gt;0,VLOOKUP(Y14&amp;$P$88&amp;$P$89&amp;$P$90,Variáveis!$O$2:$S$300&amp;Variáveis!$P$2:$T$300&amp;Variáveis!$Q$2:$U$300&amp;Variáveis!$R$2:$V$300,5,FALSE),0)</f>
        <v/>
      </c>
      <c r="AD14" s="52">
        <f>T14*AC14</f>
        <v/>
      </c>
      <c r="AE14" s="53">
        <f>IF(AB14="não",((V14/(1-VLOOKUP(AA14,Variáveis!$AK$3:$AN$29,4,FALSE)))*VLOOKUP(AA14,Variáveis!$AK$3:$AN$29,4,FALSE))-AD14,0)</f>
        <v/>
      </c>
      <c r="AF14" s="53">
        <f>T14*$AF$4</f>
        <v/>
      </c>
      <c r="AG14" s="53">
        <f>IF(AB14="SIM","Cliente pode pagar DIFA na entrada", )</f>
        <v/>
      </c>
      <c r="AH14" s="54" t="n"/>
      <c r="AI14" s="53">
        <f>IF(K14="SIM",(J14*$F$102),J14)</f>
        <v/>
      </c>
      <c r="AJ14" s="53">
        <f>IF(L14="SIM",(AI14*$F$101),AI14)</f>
        <v/>
      </c>
      <c r="AK14" s="53">
        <f>AJ14-AS14</f>
        <v/>
      </c>
      <c r="AL14" s="53">
        <f>AJ14*I14</f>
        <v/>
      </c>
      <c r="AM14" s="53">
        <f>AK14*I14</f>
        <v/>
      </c>
      <c r="AN14" s="53">
        <f>AK14-AP14-AQ14</f>
        <v/>
      </c>
      <c r="AO14" s="53">
        <f>AN14*I14</f>
        <v/>
      </c>
      <c r="AP14" s="53">
        <f>$AP$4*AK14</f>
        <v/>
      </c>
      <c r="AQ14" s="53">
        <f>$AQ$4*AK14</f>
        <v/>
      </c>
      <c r="AR14" s="51">
        <f t="array" ref="AR14">VLOOKUP(M14&amp;N14&amp;O14&amp;P14,Variáveis!$A$2:$E$240&amp;Variáveis!$B$2:$F$240&amp;Variáveis!$C$2:$G$240&amp;Variáveis!$D$2:$H$240,5,FALSE)</f>
        <v/>
      </c>
      <c r="AS14" s="53">
        <f>((AJ14*(1-AR14))*AR14)</f>
        <v/>
      </c>
      <c r="AT14" s="53">
        <f>(((J14+(J14*AU14))*0.18)-(J14*AR14))</f>
        <v/>
      </c>
      <c r="AU14" s="55">
        <f>(((1+AV14)*(1-AR14))/(1-0.18)-1)</f>
        <v/>
      </c>
      <c r="AV14" s="55">
        <f>IF(BB14&gt;0,BB14,IF(BA14&gt;0,BA14,IF(AZ14&gt;0,AZ14,IF(AY14&gt;0,AY14,IF(AX14&gt;0,AX14)))))/100</f>
        <v/>
      </c>
      <c r="AW14" s="56">
        <f>VALUE(LEFT(G14,4))</f>
        <v/>
      </c>
      <c r="AX14" s="56">
        <f>VALUE(IFERROR(VLOOKUP(VALUE(LEFT(G14,4)),ST!$C$4:$E$300,3,FALSE),"0"))</f>
        <v/>
      </c>
      <c r="AY14" s="56">
        <f>VALUE(IFERROR(VLOOKUP(VALUE(LEFT(G14,5)),ST!$C$4:$E$300,3,FALSE),"0"))</f>
        <v/>
      </c>
      <c r="AZ14" s="56">
        <f>VALUE(IFERROR(VLOOKUP(VALUE(LEFT(G14,6)),ST!$C$4:$E$300,3,FALSE),"0"))</f>
        <v/>
      </c>
      <c r="BA14" s="56">
        <f>VALUE(IFERROR(VLOOKUP(VALUE(LEFT(G14,7)),ST!$C$4:$E$300,3,FALSE),"0"))</f>
        <v/>
      </c>
      <c r="BB14" s="56">
        <f>VALUE(IFERROR(VLOOKUP(G14,ST!$C$4:$E$400,3,FALSE),"0"))</f>
        <v/>
      </c>
      <c r="BC14" s="57">
        <f>IF(VLOOKUP(AW14,ST!$C$4:$F$298,4,FALSE)&lt;&gt;0,VLOOKUP(AW14,ST!$C$4:$F$298,4,FALSE),VLOOKUP(G14,ST!$C$4:$F$298,4,FALSE))</f>
        <v/>
      </c>
      <c r="BD14" s="57">
        <f>IF(O14="SC","Desconsiderar coluna ICMS ST",IF(O14="PR","Haverá ST", ))</f>
        <v/>
      </c>
      <c r="BE14" s="53">
        <f>W14</f>
        <v/>
      </c>
      <c r="BF14" s="53">
        <f>X14</f>
        <v/>
      </c>
      <c r="BG14" s="53">
        <f>AD14-AS14</f>
        <v/>
      </c>
      <c r="BH14" s="51">
        <f>$W$4+$X$4+AC14+$BJ$4+0.07</f>
        <v/>
      </c>
      <c r="BI14" s="53">
        <f>IF(BD14="Haverá ST",AJ14+AS14+AT14,AJ14+AS14)</f>
        <v/>
      </c>
      <c r="BJ14" s="53">
        <f>T14*$BJ$4</f>
        <v/>
      </c>
      <c r="BK14" s="53">
        <f>T14*$BK$4</f>
        <v/>
      </c>
      <c r="BL14" s="53">
        <f>BE14+BF14+AO14+BJ14+BK14+AD14</f>
        <v/>
      </c>
      <c r="BM14" s="53">
        <f>(T14-BL14)</f>
        <v/>
      </c>
    </row>
    <row r="15" ht="15.75" customHeight="1" s="218">
      <c r="A15" s="58">
        <f>A14+1</f>
        <v/>
      </c>
      <c r="B15" s="144">
        <f>BOM!B15</f>
        <v/>
      </c>
      <c r="C15" s="144">
        <f>BOM!C15</f>
        <v/>
      </c>
      <c r="D15" s="144">
        <f>BOM!D15</f>
        <v/>
      </c>
      <c r="E15" s="144">
        <f>BOM!E15</f>
        <v/>
      </c>
      <c r="F15" s="144">
        <f>BOM!F15</f>
        <v/>
      </c>
      <c r="G15" s="144">
        <f>BOM!G15</f>
        <v/>
      </c>
      <c r="H15" s="144">
        <f>BOM!H15</f>
        <v/>
      </c>
      <c r="I15" s="147">
        <f>I13*4</f>
        <v/>
      </c>
      <c r="J15" s="146">
        <f>BOM!J15</f>
        <v/>
      </c>
      <c r="K15" s="146">
        <f>BOM!K15</f>
        <v/>
      </c>
      <c r="L15" s="146">
        <f>BOM!L15</f>
        <v/>
      </c>
      <c r="M15" s="146">
        <f>BOM!M15</f>
        <v/>
      </c>
      <c r="N15" s="146">
        <f>BOM!N15</f>
        <v/>
      </c>
      <c r="O15" s="146">
        <f>BOM!O15</f>
        <v/>
      </c>
      <c r="P15" s="146">
        <f>BOM!P15</f>
        <v/>
      </c>
      <c r="Q15" s="46">
        <f>$F$97</f>
        <v/>
      </c>
      <c r="R15" s="46">
        <f>$F$98</f>
        <v/>
      </c>
      <c r="S15" s="48">
        <f>U15-(U15*R15)</f>
        <v/>
      </c>
      <c r="T15" s="48">
        <f>S15*I15</f>
        <v/>
      </c>
      <c r="U15" s="48">
        <f>(AN15)/(1-(BH15+Q15))</f>
        <v/>
      </c>
      <c r="V15" s="48">
        <f>U15*I15</f>
        <v/>
      </c>
      <c r="W15" s="49">
        <f>T15*$W$4</f>
        <v/>
      </c>
      <c r="X15" s="49">
        <f>T15*$X$4</f>
        <v/>
      </c>
      <c r="Y15" s="50">
        <f>M15</f>
        <v/>
      </c>
      <c r="Z15" s="9" t="n"/>
      <c r="AA15" s="9" t="n"/>
      <c r="AB15" s="9" t="n"/>
      <c r="AC15" s="51">
        <f t="array" ref="AC15">IF(I15&gt;0,VLOOKUP(Y15&amp;$P$88&amp;$P$89&amp;$P$90,Variáveis!$O$2:$S$300&amp;Variáveis!$P$2:$T$300&amp;Variáveis!$Q$2:$U$300&amp;Variáveis!$R$2:$V$300,5,FALSE),0)</f>
        <v/>
      </c>
      <c r="AD15" s="52">
        <f>T15*AC15</f>
        <v/>
      </c>
      <c r="AE15" s="53">
        <f>IF(AB15="não",((V15/(1-VLOOKUP(AA15,Variáveis!$AK$3:$AN$29,4,FALSE)))*VLOOKUP(AA15,Variáveis!$AK$3:$AN$29,4,FALSE))-AD15,0)</f>
        <v/>
      </c>
      <c r="AF15" s="53">
        <f>T15*$AF$4</f>
        <v/>
      </c>
      <c r="AG15" s="53">
        <f>IF(AB15="SIM","Cliente pode pagar DIFA na entrada", )</f>
        <v/>
      </c>
      <c r="AH15" s="54" t="n"/>
      <c r="AI15" s="53">
        <f>IF(K15="SIM",(J15*$F$102),J15)</f>
        <v/>
      </c>
      <c r="AJ15" s="53">
        <f>IF(L15="SIM",(AI15*$F$101),AI15)</f>
        <v/>
      </c>
      <c r="AK15" s="53">
        <f>AJ15-AS15</f>
        <v/>
      </c>
      <c r="AL15" s="53">
        <f>AJ15*I15</f>
        <v/>
      </c>
      <c r="AM15" s="53">
        <f>AK15*I15</f>
        <v/>
      </c>
      <c r="AN15" s="53">
        <f>AK15-AP15-AQ15</f>
        <v/>
      </c>
      <c r="AO15" s="53">
        <f>AN15*I15</f>
        <v/>
      </c>
      <c r="AP15" s="53">
        <f>$AP$4*AK15</f>
        <v/>
      </c>
      <c r="AQ15" s="53">
        <f>$AQ$4*AK15</f>
        <v/>
      </c>
      <c r="AR15" s="51">
        <f t="array" ref="AR15">VLOOKUP(M15&amp;N15&amp;O15&amp;P15,Variáveis!$A$2:$E$240&amp;Variáveis!$B$2:$F$240&amp;Variáveis!$C$2:$G$240&amp;Variáveis!$D$2:$H$240,5,FALSE)</f>
        <v/>
      </c>
      <c r="AS15" s="53">
        <f>((AJ15*(1-AR15))*AR15)</f>
        <v/>
      </c>
      <c r="AT15" s="53">
        <f>(((J15+(J15*AU15))*0.18)-(J15*AR15))</f>
        <v/>
      </c>
      <c r="AU15" s="55">
        <f>(((1+AV15)*(1-AR15))/(1-0.18)-1)</f>
        <v/>
      </c>
      <c r="AV15" s="55">
        <f>IF(BB15&gt;0,BB15,IF(BA15&gt;0,BA15,IF(AZ15&gt;0,AZ15,IF(AY15&gt;0,AY15,IF(AX15&gt;0,AX15)))))/100</f>
        <v/>
      </c>
      <c r="AW15" s="56">
        <f>VALUE(LEFT(G15,4))</f>
        <v/>
      </c>
      <c r="AX15" s="56">
        <f>VALUE(IFERROR(VLOOKUP(VALUE(LEFT(G15,4)),ST!$C$4:$E$300,3,FALSE),"0"))</f>
        <v/>
      </c>
      <c r="AY15" s="56">
        <f>VALUE(IFERROR(VLOOKUP(VALUE(LEFT(G15,5)),ST!$C$4:$E$300,3,FALSE),"0"))</f>
        <v/>
      </c>
      <c r="AZ15" s="56">
        <f>VALUE(IFERROR(VLOOKUP(VALUE(LEFT(G15,6)),ST!$C$4:$E$300,3,FALSE),"0"))</f>
        <v/>
      </c>
      <c r="BA15" s="56">
        <f>VALUE(IFERROR(VLOOKUP(VALUE(LEFT(G15,7)),ST!$C$4:$E$300,3,FALSE),"0"))</f>
        <v/>
      </c>
      <c r="BB15" s="56">
        <f>VALUE(IFERROR(VLOOKUP(G15,ST!$C$4:$E$400,3,FALSE),"0"))</f>
        <v/>
      </c>
      <c r="BC15" s="57">
        <f>IF(VLOOKUP(AW15,ST!$C$4:$F$298,4,FALSE)&lt;&gt;0,VLOOKUP(AW15,ST!$C$4:$F$298,4,FALSE),VLOOKUP(G15,ST!$C$4:$F$298,4,FALSE))</f>
        <v/>
      </c>
      <c r="BD15" s="57">
        <f>IF(O15="SC","Desconsiderar coluna ICMS ST",IF(O15="PR","Haverá ST", ))</f>
        <v/>
      </c>
      <c r="BE15" s="53">
        <f>W15</f>
        <v/>
      </c>
      <c r="BF15" s="53">
        <f>X15</f>
        <v/>
      </c>
      <c r="BG15" s="53">
        <f>AD15-AS15</f>
        <v/>
      </c>
      <c r="BH15" s="51">
        <f>$W$4+$X$4+AC15+$BJ$4+0.07</f>
        <v/>
      </c>
      <c r="BI15" s="53">
        <f>IF(BD15="Haverá ST",AJ15+AS15+AT15,AJ15+AS15)</f>
        <v/>
      </c>
      <c r="BJ15" s="53">
        <f>T15*$BJ$4</f>
        <v/>
      </c>
      <c r="BK15" s="53">
        <f>T15*$BK$4</f>
        <v/>
      </c>
      <c r="BL15" s="53">
        <f>BE15+BF15+AO15+BJ15+BK15+AD15</f>
        <v/>
      </c>
      <c r="BM15" s="53">
        <f>(T15-BL15)</f>
        <v/>
      </c>
    </row>
    <row r="16" ht="15.75" customHeight="1" s="218">
      <c r="A16" s="58">
        <f>A15+1</f>
        <v/>
      </c>
      <c r="B16" s="144">
        <f>BOM!B16</f>
        <v/>
      </c>
      <c r="C16" s="144">
        <f>BOM!C16</f>
        <v/>
      </c>
      <c r="D16" s="144">
        <f>BOM!D16</f>
        <v/>
      </c>
      <c r="E16" s="144">
        <f>BOM!E16</f>
        <v/>
      </c>
      <c r="F16" s="144">
        <f>BOM!F16</f>
        <v/>
      </c>
      <c r="G16" s="144">
        <f>BOM!G16</f>
        <v/>
      </c>
      <c r="H16" s="144">
        <f>BOM!H16</f>
        <v/>
      </c>
      <c r="I16" s="147">
        <f>I13*2</f>
        <v/>
      </c>
      <c r="J16" s="146">
        <f>BOM!J16</f>
        <v/>
      </c>
      <c r="K16" s="146">
        <f>BOM!K16</f>
        <v/>
      </c>
      <c r="L16" s="146">
        <f>BOM!L16</f>
        <v/>
      </c>
      <c r="M16" s="146">
        <f>BOM!M16</f>
        <v/>
      </c>
      <c r="N16" s="146">
        <f>BOM!N16</f>
        <v/>
      </c>
      <c r="O16" s="146">
        <f>BOM!O16</f>
        <v/>
      </c>
      <c r="P16" s="146">
        <f>BOM!P16</f>
        <v/>
      </c>
      <c r="Q16" s="46">
        <f>$F$97</f>
        <v/>
      </c>
      <c r="R16" s="46">
        <f>$F$98</f>
        <v/>
      </c>
      <c r="S16" s="48">
        <f>U16-(U16*R16)</f>
        <v/>
      </c>
      <c r="T16" s="48">
        <f>S16*I16</f>
        <v/>
      </c>
      <c r="U16" s="48">
        <f>(AN16)/(1-(BH16+Q16))</f>
        <v/>
      </c>
      <c r="V16" s="48">
        <f>U16*I16</f>
        <v/>
      </c>
      <c r="W16" s="49">
        <f>T16*$W$4</f>
        <v/>
      </c>
      <c r="X16" s="49">
        <f>T16*$X$4</f>
        <v/>
      </c>
      <c r="Y16" s="50">
        <f>M16</f>
        <v/>
      </c>
      <c r="Z16" s="9" t="n"/>
      <c r="AA16" s="9" t="n"/>
      <c r="AB16" s="9" t="n"/>
      <c r="AC16" s="51">
        <f t="array" ref="AC16">IF(I16&gt;0,VLOOKUP(Y16&amp;$P$88&amp;$P$89&amp;$P$90,Variáveis!$O$2:$S$300&amp;Variáveis!$P$2:$T$300&amp;Variáveis!$Q$2:$U$300&amp;Variáveis!$R$2:$V$300,5,FALSE),0)</f>
        <v/>
      </c>
      <c r="AD16" s="52">
        <f>T16*AC16</f>
        <v/>
      </c>
      <c r="AE16" s="53">
        <f>IF(AB16="não",((V16/(1-VLOOKUP(AA16,Variáveis!$AK$3:$AN$29,4,FALSE)))*VLOOKUP(AA16,Variáveis!$AK$3:$AN$29,4,FALSE))-AD16,0)</f>
        <v/>
      </c>
      <c r="AF16" s="53">
        <f>T16*$AF$4</f>
        <v/>
      </c>
      <c r="AG16" s="53">
        <f>IF(AB16="SIM","Cliente pode pagar DIFA na entrada", )</f>
        <v/>
      </c>
      <c r="AH16" s="54" t="n"/>
      <c r="AI16" s="53">
        <f>IF(K16="SIM",(J16*$F$102),J16)</f>
        <v/>
      </c>
      <c r="AJ16" s="53">
        <f>IF(L16="SIM",(AI16*$F$101),AI16)</f>
        <v/>
      </c>
      <c r="AK16" s="53">
        <f>AJ16-AS16</f>
        <v/>
      </c>
      <c r="AL16" s="53">
        <f>AJ16*I16</f>
        <v/>
      </c>
      <c r="AM16" s="53">
        <f>AK16*I16</f>
        <v/>
      </c>
      <c r="AN16" s="53">
        <f>AK16-AP16-AQ16</f>
        <v/>
      </c>
      <c r="AO16" s="53">
        <f>AN16*I16</f>
        <v/>
      </c>
      <c r="AP16" s="53">
        <f>$AP$4*AK16</f>
        <v/>
      </c>
      <c r="AQ16" s="53">
        <f>$AQ$4*AK16</f>
        <v/>
      </c>
      <c r="AR16" s="51">
        <f t="array" ref="AR16">VLOOKUP(M16&amp;N16&amp;O16&amp;P16,Variáveis!$A$2:$E$240&amp;Variáveis!$B$2:$F$240&amp;Variáveis!$C$2:$G$240&amp;Variáveis!$D$2:$H$240,5,FALSE)</f>
        <v/>
      </c>
      <c r="AS16" s="53">
        <f>((AJ16*(1-AR16))*AR16)</f>
        <v/>
      </c>
      <c r="AT16" s="53">
        <f>(((J16+(J16*AU16))*0.18)-(J16*AR16))</f>
        <v/>
      </c>
      <c r="AU16" s="55">
        <f>(((1+AV16)*(1-AR16))/(1-0.18)-1)</f>
        <v/>
      </c>
      <c r="AV16" s="55">
        <f>IF(BB16&gt;0,BB16,IF(BA16&gt;0,BA16,IF(AZ16&gt;0,AZ16,IF(AY16&gt;0,AY16,IF(AX16&gt;0,AX16)))))/100</f>
        <v/>
      </c>
      <c r="AW16" s="56">
        <f>VALUE(LEFT(G16,4))</f>
        <v/>
      </c>
      <c r="AX16" s="56">
        <f>VALUE(IFERROR(VLOOKUP(VALUE(LEFT(G16,4)),ST!$C$4:$E$300,3,FALSE),"0"))</f>
        <v/>
      </c>
      <c r="AY16" s="56">
        <f>VALUE(IFERROR(VLOOKUP(VALUE(LEFT(G16,5)),ST!$C$4:$E$300,3,FALSE),"0"))</f>
        <v/>
      </c>
      <c r="AZ16" s="56">
        <f>VALUE(IFERROR(VLOOKUP(VALUE(LEFT(G16,6)),ST!$C$4:$E$300,3,FALSE),"0"))</f>
        <v/>
      </c>
      <c r="BA16" s="56">
        <f>VALUE(IFERROR(VLOOKUP(VALUE(LEFT(G16,7)),ST!$C$4:$E$300,3,FALSE),"0"))</f>
        <v/>
      </c>
      <c r="BB16" s="56">
        <f>VALUE(IFERROR(VLOOKUP(G16,ST!$C$4:$E$400,3,FALSE),"0"))</f>
        <v/>
      </c>
      <c r="BC16" s="57">
        <f>IF(VLOOKUP(AW16,ST!$C$4:$F$298,4,FALSE)&lt;&gt;0,VLOOKUP(AW16,ST!$C$4:$F$298,4,FALSE),VLOOKUP(G16,ST!$C$4:$F$298,4,FALSE))</f>
        <v/>
      </c>
      <c r="BD16" s="57">
        <f>IF(O16="SC","Desconsiderar coluna ICMS ST",IF(O16="PR","Haverá ST", ))</f>
        <v/>
      </c>
      <c r="BE16" s="53">
        <f>W16</f>
        <v/>
      </c>
      <c r="BF16" s="53">
        <f>X16</f>
        <v/>
      </c>
      <c r="BG16" s="53">
        <f>AD16-AS16</f>
        <v/>
      </c>
      <c r="BH16" s="51">
        <f>$W$4+$X$4+AC16+$BJ$4+0.07</f>
        <v/>
      </c>
      <c r="BI16" s="53">
        <f>IF(BD16="Haverá ST",AJ16+AS16+AT16,AJ16+AS16)</f>
        <v/>
      </c>
      <c r="BJ16" s="53">
        <f>T16*$BJ$4</f>
        <v/>
      </c>
      <c r="BK16" s="53">
        <f>T16*$BK$4</f>
        <v/>
      </c>
      <c r="BL16" s="53">
        <f>BE16+BF16+AO16+BJ16+BK16+AD16</f>
        <v/>
      </c>
      <c r="BM16" s="53">
        <f>(T16-BL16)</f>
        <v/>
      </c>
    </row>
    <row r="17" ht="15.75" customHeight="1" s="218">
      <c r="A17" s="58">
        <f>A16+1</f>
        <v/>
      </c>
      <c r="B17" s="144">
        <f>BOM!B17</f>
        <v/>
      </c>
      <c r="C17" s="144">
        <f>BOM!C17</f>
        <v/>
      </c>
      <c r="D17" s="144">
        <f>BOM!D17</f>
        <v/>
      </c>
      <c r="E17" s="144">
        <f>BOM!E17</f>
        <v/>
      </c>
      <c r="F17" s="144">
        <f>BOM!F17</f>
        <v/>
      </c>
      <c r="G17" s="144">
        <f>BOM!G17</f>
        <v/>
      </c>
      <c r="H17" s="144">
        <f>BOM!H17</f>
        <v/>
      </c>
      <c r="I17" s="147">
        <f>I13*2</f>
        <v/>
      </c>
      <c r="J17" s="146">
        <f>BOM!J17</f>
        <v/>
      </c>
      <c r="K17" s="146">
        <f>BOM!K17</f>
        <v/>
      </c>
      <c r="L17" s="146">
        <f>BOM!L17</f>
        <v/>
      </c>
      <c r="M17" s="146">
        <f>BOM!M17</f>
        <v/>
      </c>
      <c r="N17" s="146">
        <f>BOM!N17</f>
        <v/>
      </c>
      <c r="O17" s="146">
        <f>BOM!O17</f>
        <v/>
      </c>
      <c r="P17" s="146">
        <f>BOM!P17</f>
        <v/>
      </c>
      <c r="Q17" s="46">
        <f>$F$97</f>
        <v/>
      </c>
      <c r="R17" s="46">
        <f>$F$98</f>
        <v/>
      </c>
      <c r="S17" s="48">
        <f>U17-(U17*R17)</f>
        <v/>
      </c>
      <c r="T17" s="48">
        <f>S17*I17</f>
        <v/>
      </c>
      <c r="U17" s="48">
        <f>(AN17)/(1-(BH17+Q17))</f>
        <v/>
      </c>
      <c r="V17" s="48">
        <f>U17*I17</f>
        <v/>
      </c>
      <c r="W17" s="49">
        <f>T17*$W$4</f>
        <v/>
      </c>
      <c r="X17" s="49">
        <f>T17*$X$4</f>
        <v/>
      </c>
      <c r="Y17" s="50">
        <f>M17</f>
        <v/>
      </c>
      <c r="Z17" s="9" t="n"/>
      <c r="AA17" s="9" t="n"/>
      <c r="AB17" s="9" t="n"/>
      <c r="AC17" s="51">
        <f t="array" ref="AC17">IF(I17&gt;0,VLOOKUP(Y17&amp;$P$88&amp;$P$89&amp;$P$90,Variáveis!$O$2:$S$300&amp;Variáveis!$P$2:$T$300&amp;Variáveis!$Q$2:$U$300&amp;Variáveis!$R$2:$V$300,5,FALSE),0)</f>
        <v/>
      </c>
      <c r="AD17" s="52">
        <f>T17*AC17</f>
        <v/>
      </c>
      <c r="AE17" s="53">
        <f>IF(AB17="não",((V17/(1-VLOOKUP(AA17,Variáveis!$AK$3:$AN$29,4,FALSE)))*VLOOKUP(AA17,Variáveis!$AK$3:$AN$29,4,FALSE))-AD17,0)</f>
        <v/>
      </c>
      <c r="AF17" s="53">
        <f>T17*$AF$4</f>
        <v/>
      </c>
      <c r="AG17" s="53">
        <f>IF(AB17="SIM","Cliente pode pagar DIFA na entrada", )</f>
        <v/>
      </c>
      <c r="AH17" s="54" t="n"/>
      <c r="AI17" s="53">
        <f>IF(K17="SIM",(J17*$F$102),J17)</f>
        <v/>
      </c>
      <c r="AJ17" s="53">
        <f>IF(L17="SIM",(AI17*$F$101),AI17)</f>
        <v/>
      </c>
      <c r="AK17" s="53">
        <f>AJ17-AS17</f>
        <v/>
      </c>
      <c r="AL17" s="53">
        <f>AJ17*I17</f>
        <v/>
      </c>
      <c r="AM17" s="53">
        <f>AK17*I17</f>
        <v/>
      </c>
      <c r="AN17" s="53">
        <f>AK17-AP17-AQ17</f>
        <v/>
      </c>
      <c r="AO17" s="53">
        <f>AN17*I17</f>
        <v/>
      </c>
      <c r="AP17" s="53">
        <f>$AP$4*AK17</f>
        <v/>
      </c>
      <c r="AQ17" s="53">
        <f>$AQ$4*AK17</f>
        <v/>
      </c>
      <c r="AR17" s="51">
        <f t="array" ref="AR17">VLOOKUP(M17&amp;N17&amp;O17&amp;P17,Variáveis!$A$2:$E$240&amp;Variáveis!$B$2:$F$240&amp;Variáveis!$C$2:$G$240&amp;Variáveis!$D$2:$H$240,5,FALSE)</f>
        <v/>
      </c>
      <c r="AS17" s="53">
        <f>((AJ17*(1-AR17))*AR17)</f>
        <v/>
      </c>
      <c r="AT17" s="53">
        <f>(((J17+(J17*AU17))*0.18)-(J17*AR17))</f>
        <v/>
      </c>
      <c r="AU17" s="55">
        <f>(((1+AV17)*(1-AR17))/(1-0.18)-1)</f>
        <v/>
      </c>
      <c r="AV17" s="55">
        <f>IF(BB17&gt;0,BB17,IF(BA17&gt;0,BA17,IF(AZ17&gt;0,AZ17,IF(AY17&gt;0,AY17,IF(AX17&gt;0,AX17)))))/100</f>
        <v/>
      </c>
      <c r="AW17" s="56">
        <f>VALUE(LEFT(G17,4))</f>
        <v/>
      </c>
      <c r="AX17" s="56">
        <f>VALUE(IFERROR(VLOOKUP(VALUE(LEFT(G17,4)),ST!$C$4:$E$300,3,FALSE),"0"))</f>
        <v/>
      </c>
      <c r="AY17" s="56">
        <f>VALUE(IFERROR(VLOOKUP(VALUE(LEFT(G17,5)),ST!$C$4:$E$300,3,FALSE),"0"))</f>
        <v/>
      </c>
      <c r="AZ17" s="56">
        <f>VALUE(IFERROR(VLOOKUP(VALUE(LEFT(G17,6)),ST!$C$4:$E$300,3,FALSE),"0"))</f>
        <v/>
      </c>
      <c r="BA17" s="56">
        <f>VALUE(IFERROR(VLOOKUP(VALUE(LEFT(G17,7)),ST!$C$4:$E$300,3,FALSE),"0"))</f>
        <v/>
      </c>
      <c r="BB17" s="56">
        <f>VALUE(IFERROR(VLOOKUP(G17,ST!$C$4:$E$400,3,FALSE),"0"))</f>
        <v/>
      </c>
      <c r="BC17" s="57">
        <f>IF(VLOOKUP(AW17,ST!$C$4:$F$298,4,FALSE)&lt;&gt;0,VLOOKUP(AW17,ST!$C$4:$F$298,4,FALSE),VLOOKUP(G17,ST!$C$4:$F$298,4,FALSE))</f>
        <v/>
      </c>
      <c r="BD17" s="57">
        <f>IF(O17="SC","Desconsiderar coluna ICMS ST",IF(O17="PR","Haverá ST", ))</f>
        <v/>
      </c>
      <c r="BE17" s="53">
        <f>W17</f>
        <v/>
      </c>
      <c r="BF17" s="53">
        <f>X17</f>
        <v/>
      </c>
      <c r="BG17" s="53">
        <f>AD17-AS17</f>
        <v/>
      </c>
      <c r="BH17" s="51">
        <f>$W$4+$X$4+AC17+$BJ$4+0.07</f>
        <v/>
      </c>
      <c r="BI17" s="53">
        <f>IF(BD17="Haverá ST",AJ17+AS17+AT17,AJ17+AS17)</f>
        <v/>
      </c>
      <c r="BJ17" s="53">
        <f>T17*$BJ$4</f>
        <v/>
      </c>
      <c r="BK17" s="53">
        <f>T17*$BK$4</f>
        <v/>
      </c>
      <c r="BL17" s="53">
        <f>BE17+BF17+AO17+BJ17+BK17+AD17</f>
        <v/>
      </c>
      <c r="BM17" s="53">
        <f>(T17-BL17)</f>
        <v/>
      </c>
    </row>
    <row r="18" ht="15.75" customHeight="1" s="218">
      <c r="A18" s="58">
        <f>A17+1</f>
        <v/>
      </c>
      <c r="B18" s="144">
        <f>BOM!B18</f>
        <v/>
      </c>
      <c r="C18" s="144">
        <f>BOM!C18</f>
        <v/>
      </c>
      <c r="D18" s="144">
        <f>BOM!D18</f>
        <v/>
      </c>
      <c r="E18" s="144">
        <f>BOM!E18</f>
        <v/>
      </c>
      <c r="F18" s="144">
        <f>BOM!F18</f>
        <v/>
      </c>
      <c r="G18" s="144">
        <f>BOM!G18</f>
        <v/>
      </c>
      <c r="H18" s="144">
        <f>BOM!H18</f>
        <v/>
      </c>
      <c r="I18" s="147">
        <f>I13</f>
        <v/>
      </c>
      <c r="J18" s="146">
        <f>BOM!J18</f>
        <v/>
      </c>
      <c r="K18" s="146">
        <f>BOM!K18</f>
        <v/>
      </c>
      <c r="L18" s="146">
        <f>BOM!L18</f>
        <v/>
      </c>
      <c r="M18" s="146">
        <f>BOM!M18</f>
        <v/>
      </c>
      <c r="N18" s="146">
        <f>BOM!N18</f>
        <v/>
      </c>
      <c r="O18" s="146">
        <f>BOM!O18</f>
        <v/>
      </c>
      <c r="P18" s="146">
        <f>BOM!P18</f>
        <v/>
      </c>
      <c r="Q18" s="46">
        <f>$F$97</f>
        <v/>
      </c>
      <c r="R18" s="46">
        <f>$F$98</f>
        <v/>
      </c>
      <c r="S18" s="48">
        <f>U18-(U18*R18)</f>
        <v/>
      </c>
      <c r="T18" s="48">
        <f>S18*I18</f>
        <v/>
      </c>
      <c r="U18" s="48">
        <f>(AN18)/(1-(BH18+Q18))</f>
        <v/>
      </c>
      <c r="V18" s="48">
        <f>U18*I18</f>
        <v/>
      </c>
      <c r="W18" s="49">
        <f>T18*$W$4</f>
        <v/>
      </c>
      <c r="X18" s="49">
        <f>T18*$X$4</f>
        <v/>
      </c>
      <c r="Y18" s="50">
        <f>M18</f>
        <v/>
      </c>
      <c r="Z18" s="9" t="n"/>
      <c r="AA18" s="9" t="n"/>
      <c r="AB18" s="9" t="n"/>
      <c r="AC18" s="51">
        <f t="array" ref="AC18">IF(I18&gt;0,VLOOKUP(Y18&amp;$P$88&amp;$P$89&amp;$P$90,Variáveis!$O$2:$S$300&amp;Variáveis!$P$2:$T$300&amp;Variáveis!$Q$2:$U$300&amp;Variáveis!$R$2:$V$300,5,FALSE),0)</f>
        <v/>
      </c>
      <c r="AD18" s="52">
        <f>T18*AC18</f>
        <v/>
      </c>
      <c r="AE18" s="53">
        <f>IF(AB18="não",((V18/(1-VLOOKUP(AA18,Variáveis!$AK$3:$AN$29,4,FALSE)))*VLOOKUP(AA18,Variáveis!$AK$3:$AN$29,4,FALSE))-AD18,0)</f>
        <v/>
      </c>
      <c r="AF18" s="53">
        <f>T18*$AF$4</f>
        <v/>
      </c>
      <c r="AG18" s="53">
        <f>IF(AB18="SIM","Cliente pode pagar DIFA na entrada", )</f>
        <v/>
      </c>
      <c r="AH18" s="54" t="n"/>
      <c r="AI18" s="53">
        <f>IF(K18="SIM",(J18*$F$102),J18)</f>
        <v/>
      </c>
      <c r="AJ18" s="53">
        <f>IF(L18="SIM",(AI18*$F$101),AI18)</f>
        <v/>
      </c>
      <c r="AK18" s="53">
        <f>AJ18-AS18</f>
        <v/>
      </c>
      <c r="AL18" s="53">
        <f>AJ18*I18</f>
        <v/>
      </c>
      <c r="AM18" s="53">
        <f>AK18*I18</f>
        <v/>
      </c>
      <c r="AN18" s="53">
        <f>AK18-AP18-AQ18</f>
        <v/>
      </c>
      <c r="AO18" s="53">
        <f>AN18*I18</f>
        <v/>
      </c>
      <c r="AP18" s="53">
        <f>$AP$4*AK18</f>
        <v/>
      </c>
      <c r="AQ18" s="53">
        <f>$AQ$4*AK18</f>
        <v/>
      </c>
      <c r="AR18" s="51">
        <f t="array" ref="AR18">VLOOKUP(M18&amp;N18&amp;O18&amp;P18,Variáveis!$A$2:$E$240&amp;Variáveis!$B$2:$F$240&amp;Variáveis!$C$2:$G$240&amp;Variáveis!$D$2:$H$240,5,FALSE)</f>
        <v/>
      </c>
      <c r="AS18" s="53">
        <f>((AJ18*(1-AR18))*AR18)</f>
        <v/>
      </c>
      <c r="AT18" s="53">
        <f>(((J18+(J18*AU18))*0.18)-(J18*AR18))</f>
        <v/>
      </c>
      <c r="AU18" s="55">
        <f>(((1+AV18)*(1-AR18))/(1-0.18)-1)</f>
        <v/>
      </c>
      <c r="AV18" s="55">
        <f>IF(BB18&gt;0,BB18,IF(BA18&gt;0,BA18,IF(AZ18&gt;0,AZ18,IF(AY18&gt;0,AY18,IF(AX18&gt;0,AX18)))))/100</f>
        <v/>
      </c>
      <c r="AW18" s="56">
        <f>VALUE(LEFT(G18,4))</f>
        <v/>
      </c>
      <c r="AX18" s="56">
        <f>VALUE(IFERROR(VLOOKUP(VALUE(LEFT(G18,4)),ST!$C$4:$E$300,3,FALSE),"0"))</f>
        <v/>
      </c>
      <c r="AY18" s="56">
        <f>VALUE(IFERROR(VLOOKUP(VALUE(LEFT(G18,5)),ST!$C$4:$E$300,3,FALSE),"0"))</f>
        <v/>
      </c>
      <c r="AZ18" s="56">
        <f>VALUE(IFERROR(VLOOKUP(VALUE(LEFT(G18,6)),ST!$C$4:$E$300,3,FALSE),"0"))</f>
        <v/>
      </c>
      <c r="BA18" s="56">
        <f>VALUE(IFERROR(VLOOKUP(VALUE(LEFT(G18,7)),ST!$C$4:$E$300,3,FALSE),"0"))</f>
        <v/>
      </c>
      <c r="BB18" s="56">
        <f>VALUE(IFERROR(VLOOKUP(G18,ST!$C$4:$E$400,3,FALSE),"0"))</f>
        <v/>
      </c>
      <c r="BC18" s="57">
        <f>IF(VLOOKUP(AW18,ST!$C$4:$F$298,4,FALSE)&lt;&gt;0,VLOOKUP(AW18,ST!$C$4:$F$298,4,FALSE),VLOOKUP(G18,ST!$C$4:$F$298,4,FALSE))</f>
        <v/>
      </c>
      <c r="BD18" s="57">
        <f>IF(O18="SC","Desconsiderar coluna ICMS ST",IF(O18="PR","Haverá ST", ))</f>
        <v/>
      </c>
      <c r="BE18" s="53">
        <f>W18</f>
        <v/>
      </c>
      <c r="BF18" s="53">
        <f>X18</f>
        <v/>
      </c>
      <c r="BG18" s="53">
        <f>AD18-AS18</f>
        <v/>
      </c>
      <c r="BH18" s="51">
        <f>$W$4+$X$4+AC18+$BJ$4+0.07</f>
        <v/>
      </c>
      <c r="BI18" s="53">
        <f>IF(BD18="Haverá ST",AJ18+AS18+AT18,AJ18+AS18)</f>
        <v/>
      </c>
      <c r="BJ18" s="53">
        <f>T18*$BJ$4</f>
        <v/>
      </c>
      <c r="BK18" s="53">
        <f>T18*$BK$4</f>
        <v/>
      </c>
      <c r="BL18" s="53">
        <f>BE18+BF18+AO18+BJ18+BK18+AD18</f>
        <v/>
      </c>
      <c r="BM18" s="53">
        <f>(T18-BL18)</f>
        <v/>
      </c>
    </row>
    <row r="19" ht="15.75" customHeight="1" s="218">
      <c r="A19" s="58">
        <f>A18+1</f>
        <v/>
      </c>
      <c r="B19" s="144">
        <f>BOM!B19</f>
        <v/>
      </c>
      <c r="C19" s="144">
        <f>BOM!C19</f>
        <v/>
      </c>
      <c r="D19" s="144">
        <f>BOM!D19</f>
        <v/>
      </c>
      <c r="E19" s="144">
        <f>BOM!E19</f>
        <v/>
      </c>
      <c r="F19" s="144">
        <f>BOM!F19</f>
        <v/>
      </c>
      <c r="G19" s="144">
        <f>BOM!G19</f>
        <v/>
      </c>
      <c r="H19" s="144">
        <f>BOM!H19</f>
        <v/>
      </c>
      <c r="I19" s="147">
        <f>I13</f>
        <v/>
      </c>
      <c r="J19" s="146">
        <f>BOM!J19</f>
        <v/>
      </c>
      <c r="K19" s="146">
        <f>BOM!K19</f>
        <v/>
      </c>
      <c r="L19" s="146">
        <f>BOM!L19</f>
        <v/>
      </c>
      <c r="M19" s="146">
        <f>BOM!M19</f>
        <v/>
      </c>
      <c r="N19" s="146">
        <f>BOM!N19</f>
        <v/>
      </c>
      <c r="O19" s="146">
        <f>BOM!O19</f>
        <v/>
      </c>
      <c r="P19" s="146">
        <f>BOM!P19</f>
        <v/>
      </c>
      <c r="Q19" s="46">
        <f>$F$97</f>
        <v/>
      </c>
      <c r="R19" s="46">
        <f>$F$98</f>
        <v/>
      </c>
      <c r="S19" s="48">
        <f>U19-(U19*R19)</f>
        <v/>
      </c>
      <c r="T19" s="48">
        <f>S19*I19</f>
        <v/>
      </c>
      <c r="U19" s="48">
        <f>(AN19)/(1-(BH19+Q19))</f>
        <v/>
      </c>
      <c r="V19" s="48">
        <f>U19*I19</f>
        <v/>
      </c>
      <c r="W19" s="49">
        <f>T19*$W$4</f>
        <v/>
      </c>
      <c r="X19" s="49">
        <f>T19*$X$4</f>
        <v/>
      </c>
      <c r="Y19" s="50">
        <f>M19</f>
        <v/>
      </c>
      <c r="Z19" s="9" t="n"/>
      <c r="AA19" s="9" t="n"/>
      <c r="AB19" s="9" t="n"/>
      <c r="AC19" s="51">
        <f t="array" ref="AC19">IF(I19&gt;0,VLOOKUP(Y19&amp;$P$88&amp;$P$89&amp;$P$90,Variáveis!$O$2:$S$300&amp;Variáveis!$P$2:$T$300&amp;Variáveis!$Q$2:$U$300&amp;Variáveis!$R$2:$V$300,5,FALSE),0)</f>
        <v/>
      </c>
      <c r="AD19" s="52">
        <f>T19*AC19</f>
        <v/>
      </c>
      <c r="AE19" s="53">
        <f>IF(AB19="não",((V19/(1-VLOOKUP(AA19,Variáveis!$AK$3:$AN$29,4,FALSE)))*VLOOKUP(AA19,Variáveis!$AK$3:$AN$29,4,FALSE))-AD19,0)</f>
        <v/>
      </c>
      <c r="AF19" s="53">
        <f>T19*$AF$4</f>
        <v/>
      </c>
      <c r="AG19" s="53">
        <f>IF(AB19="SIM","Cliente pode pagar DIFA na entrada", )</f>
        <v/>
      </c>
      <c r="AH19" s="54" t="n"/>
      <c r="AI19" s="53">
        <f>IF(K19="SIM",(J19*$F$102),J19)</f>
        <v/>
      </c>
      <c r="AJ19" s="53">
        <f>IF(L19="SIM",(AI19*$F$101),AI19)</f>
        <v/>
      </c>
      <c r="AK19" s="53">
        <f>AJ19-AS19</f>
        <v/>
      </c>
      <c r="AL19" s="53">
        <f>AJ19*I19</f>
        <v/>
      </c>
      <c r="AM19" s="53">
        <f>AK19*I19</f>
        <v/>
      </c>
      <c r="AN19" s="53">
        <f>AK19-AP19-AQ19</f>
        <v/>
      </c>
      <c r="AO19" s="53">
        <f>AN19*I19</f>
        <v/>
      </c>
      <c r="AP19" s="53">
        <f>$AP$4*AK19</f>
        <v/>
      </c>
      <c r="AQ19" s="53">
        <f>$AQ$4*AK19</f>
        <v/>
      </c>
      <c r="AR19" s="51">
        <f t="array" ref="AR19">VLOOKUP(M19&amp;N19&amp;O19&amp;P19,Variáveis!$A$2:$E$240&amp;Variáveis!$B$2:$F$240&amp;Variáveis!$C$2:$G$240&amp;Variáveis!$D$2:$H$240,5,FALSE)</f>
        <v/>
      </c>
      <c r="AS19" s="53">
        <f>((AJ19*(1-AR19))*AR19)</f>
        <v/>
      </c>
      <c r="AT19" s="53">
        <f>(((J19+(J19*AU19))*0.18)-(J19*AR19))</f>
        <v/>
      </c>
      <c r="AU19" s="55">
        <f>(((1+AV19)*(1-AR19))/(1-0.18)-1)</f>
        <v/>
      </c>
      <c r="AV19" s="55">
        <f>IF(BB19&gt;0,BB19,IF(BA19&gt;0,BA19,IF(AZ19&gt;0,AZ19,IF(AY19&gt;0,AY19,IF(AX19&gt;0,AX19)))))/100</f>
        <v/>
      </c>
      <c r="AW19" s="56">
        <f>VALUE(LEFT(G19,4))</f>
        <v/>
      </c>
      <c r="AX19" s="56">
        <f>VALUE(IFERROR(VLOOKUP(VALUE(LEFT(G19,4)),ST!$C$4:$E$300,3,FALSE),"0"))</f>
        <v/>
      </c>
      <c r="AY19" s="56">
        <f>VALUE(IFERROR(VLOOKUP(VALUE(LEFT(G19,5)),ST!$C$4:$E$300,3,FALSE),"0"))</f>
        <v/>
      </c>
      <c r="AZ19" s="56">
        <f>VALUE(IFERROR(VLOOKUP(VALUE(LEFT(G19,6)),ST!$C$4:$E$300,3,FALSE),"0"))</f>
        <v/>
      </c>
      <c r="BA19" s="56">
        <f>VALUE(IFERROR(VLOOKUP(VALUE(LEFT(G19,7)),ST!$C$4:$E$300,3,FALSE),"0"))</f>
        <v/>
      </c>
      <c r="BB19" s="56">
        <f>VALUE(IFERROR(VLOOKUP(G19,ST!$C$4:$E$400,3,FALSE),"0"))</f>
        <v/>
      </c>
      <c r="BC19" s="57">
        <f>IF(VLOOKUP(AW19,ST!$C$4:$F$298,4,FALSE)&lt;&gt;0,VLOOKUP(AW19,ST!$C$4:$F$298,4,FALSE),VLOOKUP(G19,ST!$C$4:$F$298,4,FALSE))</f>
        <v/>
      </c>
      <c r="BD19" s="57">
        <f>IF(O19="SC","Desconsiderar coluna ICMS ST",IF(O19="PR","Haverá ST", ))</f>
        <v/>
      </c>
      <c r="BE19" s="53">
        <f>W19</f>
        <v/>
      </c>
      <c r="BF19" s="53">
        <f>X19</f>
        <v/>
      </c>
      <c r="BG19" s="53">
        <f>AD19-AS19</f>
        <v/>
      </c>
      <c r="BH19" s="51">
        <f>$W$4+$X$4+AC19+$BJ$4+0.07</f>
        <v/>
      </c>
      <c r="BI19" s="53">
        <f>IF(BD19="Haverá ST",AJ19+AS19+AT19,AJ19+AS19)</f>
        <v/>
      </c>
      <c r="BJ19" s="53">
        <f>T19*$BJ$4</f>
        <v/>
      </c>
      <c r="BK19" s="53">
        <f>T19*$BK$4</f>
        <v/>
      </c>
      <c r="BL19" s="53">
        <f>BE19+BF19+AO19+BJ19+BK19+AD19</f>
        <v/>
      </c>
      <c r="BM19" s="53">
        <f>(T19-BL19)</f>
        <v/>
      </c>
    </row>
    <row r="20" ht="15.75" customHeight="1" s="218">
      <c r="A20" s="58">
        <f>A19+1</f>
        <v/>
      </c>
      <c r="B20" s="144">
        <f>BOM!B20</f>
        <v/>
      </c>
      <c r="C20" s="144">
        <f>BOM!C20</f>
        <v/>
      </c>
      <c r="D20" s="144">
        <f>BOM!D20</f>
        <v/>
      </c>
      <c r="E20" s="144">
        <f>BOM!E20</f>
        <v/>
      </c>
      <c r="F20" s="144">
        <f>BOM!F20</f>
        <v/>
      </c>
      <c r="G20" s="144">
        <f>BOM!G20</f>
        <v/>
      </c>
      <c r="H20" s="144">
        <f>BOM!H20</f>
        <v/>
      </c>
      <c r="I20" s="147">
        <f>I13</f>
        <v/>
      </c>
      <c r="J20" s="146">
        <f>BOM!J20</f>
        <v/>
      </c>
      <c r="K20" s="146">
        <f>BOM!K20</f>
        <v/>
      </c>
      <c r="L20" s="146">
        <f>BOM!L20</f>
        <v/>
      </c>
      <c r="M20" s="146">
        <f>BOM!M20</f>
        <v/>
      </c>
      <c r="N20" s="146">
        <f>BOM!N20</f>
        <v/>
      </c>
      <c r="O20" s="146">
        <f>BOM!O20</f>
        <v/>
      </c>
      <c r="P20" s="146">
        <f>BOM!P20</f>
        <v/>
      </c>
      <c r="Q20" s="46">
        <f>$F$97</f>
        <v/>
      </c>
      <c r="R20" s="46">
        <f>$F$98</f>
        <v/>
      </c>
      <c r="S20" s="48">
        <f>U20-(U20*R20)</f>
        <v/>
      </c>
      <c r="T20" s="48">
        <f>S20*I20</f>
        <v/>
      </c>
      <c r="U20" s="48">
        <f>(AN20)/(1-(BH20+Q20))</f>
        <v/>
      </c>
      <c r="V20" s="48">
        <f>U20*I20</f>
        <v/>
      </c>
      <c r="W20" s="49">
        <f>T20*$W$4</f>
        <v/>
      </c>
      <c r="X20" s="49">
        <f>T20*$X$4</f>
        <v/>
      </c>
      <c r="Y20" s="50">
        <f>M20</f>
        <v/>
      </c>
      <c r="Z20" s="9" t="n"/>
      <c r="AA20" s="9" t="n"/>
      <c r="AB20" s="9" t="n"/>
      <c r="AC20" s="51">
        <f t="array" ref="AC20">IF(I20&gt;0,VLOOKUP(Y20&amp;$P$88&amp;$P$89&amp;$P$90,Variáveis!$O$2:$S$300&amp;Variáveis!$P$2:$T$300&amp;Variáveis!$Q$2:$U$300&amp;Variáveis!$R$2:$V$300,5,FALSE),0)</f>
        <v/>
      </c>
      <c r="AD20" s="52">
        <f>T20*AC20</f>
        <v/>
      </c>
      <c r="AE20" s="53">
        <f>IF(AB20="não",((V20/(1-VLOOKUP(AA20,Variáveis!$AK$3:$AN$29,4,FALSE)))*VLOOKUP(AA20,Variáveis!$AK$3:$AN$29,4,FALSE))-AD20,0)</f>
        <v/>
      </c>
      <c r="AF20" s="53">
        <f>T20*$AF$4</f>
        <v/>
      </c>
      <c r="AG20" s="53">
        <f>IF(AB20="SIM","Cliente pode pagar DIFA na entrada", )</f>
        <v/>
      </c>
      <c r="AH20" s="54" t="n"/>
      <c r="AI20" s="53">
        <f>IF(K20="SIM",(J20*$F$102),J20)</f>
        <v/>
      </c>
      <c r="AJ20" s="53">
        <f>IF(L20="SIM",(AI20*$F$101),AI20)</f>
        <v/>
      </c>
      <c r="AK20" s="53">
        <f>AJ20-AS20</f>
        <v/>
      </c>
      <c r="AL20" s="53">
        <f>AJ20*I20</f>
        <v/>
      </c>
      <c r="AM20" s="53">
        <f>AK20*I20</f>
        <v/>
      </c>
      <c r="AN20" s="53">
        <f>AK20-AP20-AQ20</f>
        <v/>
      </c>
      <c r="AO20" s="53">
        <f>AN20*I20</f>
        <v/>
      </c>
      <c r="AP20" s="53">
        <f>$AP$4*AK20</f>
        <v/>
      </c>
      <c r="AQ20" s="53">
        <f>$AQ$4*AK20</f>
        <v/>
      </c>
      <c r="AR20" s="51">
        <f t="array" ref="AR20">VLOOKUP(M20&amp;N20&amp;O20&amp;P20,Variáveis!$A$2:$E$240&amp;Variáveis!$B$2:$F$240&amp;Variáveis!$C$2:$G$240&amp;Variáveis!$D$2:$H$240,5,FALSE)</f>
        <v/>
      </c>
      <c r="AS20" s="53">
        <f>((AJ20*(1-AR20))*AR20)</f>
        <v/>
      </c>
      <c r="AT20" s="53">
        <f>(((J20+(J20*AU20))*0.18)-(J20*AR20))</f>
        <v/>
      </c>
      <c r="AU20" s="55">
        <f>(((1+AV20)*(1-AR20))/(1-0.18)-1)</f>
        <v/>
      </c>
      <c r="AV20" s="55">
        <f>IF(BB20&gt;0,BB20,IF(BA20&gt;0,BA20,IF(AZ20&gt;0,AZ20,IF(AY20&gt;0,AY20,IF(AX20&gt;0,AX20)))))/100</f>
        <v/>
      </c>
      <c r="AW20" s="56">
        <f>VALUE(LEFT(G20,4))</f>
        <v/>
      </c>
      <c r="AX20" s="56">
        <f>VALUE(IFERROR(VLOOKUP(VALUE(LEFT(G20,4)),ST!$C$4:$E$300,3,FALSE),"0"))</f>
        <v/>
      </c>
      <c r="AY20" s="56">
        <f>VALUE(IFERROR(VLOOKUP(VALUE(LEFT(G20,5)),ST!$C$4:$E$300,3,FALSE),"0"))</f>
        <v/>
      </c>
      <c r="AZ20" s="56">
        <f>VALUE(IFERROR(VLOOKUP(VALUE(LEFT(G20,6)),ST!$C$4:$E$300,3,FALSE),"0"))</f>
        <v/>
      </c>
      <c r="BA20" s="56">
        <f>VALUE(IFERROR(VLOOKUP(VALUE(LEFT(G20,7)),ST!$C$4:$E$300,3,FALSE),"0"))</f>
        <v/>
      </c>
      <c r="BB20" s="56">
        <f>VALUE(IFERROR(VLOOKUP(G20,ST!$C$4:$E$400,3,FALSE),"0"))</f>
        <v/>
      </c>
      <c r="BC20" s="57">
        <f>IF(VLOOKUP(AW20,ST!$C$4:$F$298,4,FALSE)&lt;&gt;0,VLOOKUP(AW20,ST!$C$4:$F$298,4,FALSE),VLOOKUP(G20,ST!$C$4:$F$298,4,FALSE))</f>
        <v/>
      </c>
      <c r="BD20" s="57">
        <f>IF(O20="SC","Desconsiderar coluna ICMS ST",IF(O20="PR","Haverá ST", ))</f>
        <v/>
      </c>
      <c r="BE20" s="53">
        <f>W20</f>
        <v/>
      </c>
      <c r="BF20" s="53">
        <f>X20</f>
        <v/>
      </c>
      <c r="BG20" s="53">
        <f>AD20-AS20</f>
        <v/>
      </c>
      <c r="BH20" s="51">
        <f>$W$4+$X$4+AC20+$BJ$4+0.07</f>
        <v/>
      </c>
      <c r="BI20" s="53">
        <f>IF(BD20="Haverá ST",AJ20+AS20+AT20,AJ20+AS20)</f>
        <v/>
      </c>
      <c r="BJ20" s="53">
        <f>T20*$BJ$4</f>
        <v/>
      </c>
      <c r="BK20" s="53">
        <f>T20*$BK$4</f>
        <v/>
      </c>
      <c r="BL20" s="53">
        <f>BE20+BF20+AO20+BJ20+BK20+AD20</f>
        <v/>
      </c>
      <c r="BM20" s="53">
        <f>(T20-BL20)</f>
        <v/>
      </c>
    </row>
    <row r="21" ht="15.75" customHeight="1" s="218">
      <c r="A21" s="58">
        <f>A20+1</f>
        <v/>
      </c>
      <c r="B21" s="144">
        <f>BOM!B21</f>
        <v/>
      </c>
      <c r="C21" s="144">
        <f>BOM!C21</f>
        <v/>
      </c>
      <c r="D21" s="144">
        <f>BOM!D21</f>
        <v/>
      </c>
      <c r="E21" s="144">
        <f>BOM!E21</f>
        <v/>
      </c>
      <c r="F21" s="144">
        <f>BOM!F21</f>
        <v/>
      </c>
      <c r="G21" s="144">
        <f>BOM!G21</f>
        <v/>
      </c>
      <c r="H21" s="144">
        <f>BOM!H21</f>
        <v/>
      </c>
      <c r="I21" s="147">
        <f>I13</f>
        <v/>
      </c>
      <c r="J21" s="146">
        <f>BOM!J21</f>
        <v/>
      </c>
      <c r="K21" s="146">
        <f>BOM!K21</f>
        <v/>
      </c>
      <c r="L21" s="146">
        <f>BOM!L21</f>
        <v/>
      </c>
      <c r="M21" s="146">
        <f>BOM!M21</f>
        <v/>
      </c>
      <c r="N21" s="146">
        <f>BOM!N21</f>
        <v/>
      </c>
      <c r="O21" s="146">
        <f>BOM!O21</f>
        <v/>
      </c>
      <c r="P21" s="146">
        <f>BOM!P21</f>
        <v/>
      </c>
      <c r="Q21" s="46">
        <f>$F$97</f>
        <v/>
      </c>
      <c r="R21" s="46">
        <f>$F$98</f>
        <v/>
      </c>
      <c r="S21" s="48">
        <f>U21-(U21*R21)</f>
        <v/>
      </c>
      <c r="T21" s="48">
        <f>S21*I21</f>
        <v/>
      </c>
      <c r="U21" s="48">
        <f>(AN21)/(1-(BH21+Q21))</f>
        <v/>
      </c>
      <c r="V21" s="48">
        <f>U21*I21</f>
        <v/>
      </c>
      <c r="W21" s="49">
        <f>T21*$W$4</f>
        <v/>
      </c>
      <c r="X21" s="49">
        <f>T21*$X$4</f>
        <v/>
      </c>
      <c r="Y21" s="50">
        <f>M21</f>
        <v/>
      </c>
      <c r="Z21" s="9" t="n"/>
      <c r="AA21" s="9" t="n"/>
      <c r="AB21" s="9" t="n"/>
      <c r="AC21" s="51">
        <f t="array" ref="AC21">IF(I21&gt;0,VLOOKUP(Y21&amp;$P$88&amp;$P$89&amp;$P$90,Variáveis!$O$2:$S$300&amp;Variáveis!$P$2:$T$300&amp;Variáveis!$Q$2:$U$300&amp;Variáveis!$R$2:$V$300,5,FALSE),0)</f>
        <v/>
      </c>
      <c r="AD21" s="52">
        <f>T21*AC21</f>
        <v/>
      </c>
      <c r="AE21" s="53">
        <f>IF(AB21="não",((V21/(1-VLOOKUP(AA21,Variáveis!$AK$3:$AN$29,4,FALSE)))*VLOOKUP(AA21,Variáveis!$AK$3:$AN$29,4,FALSE))-AD21,0)</f>
        <v/>
      </c>
      <c r="AF21" s="53">
        <f>T21*$AF$4</f>
        <v/>
      </c>
      <c r="AG21" s="53">
        <f>IF(AB21="SIM","Cliente pode pagar DIFA na entrada", )</f>
        <v/>
      </c>
      <c r="AH21" s="54" t="n"/>
      <c r="AI21" s="53">
        <f>IF(K21="SIM",(J21*$F$102),J21)</f>
        <v/>
      </c>
      <c r="AJ21" s="53">
        <f>IF(L21="SIM",(AI21*$F$101),AI21)</f>
        <v/>
      </c>
      <c r="AK21" s="53">
        <f>AJ21-AS21</f>
        <v/>
      </c>
      <c r="AL21" s="53">
        <f>AJ21*I21</f>
        <v/>
      </c>
      <c r="AM21" s="53">
        <f>AK21*I21</f>
        <v/>
      </c>
      <c r="AN21" s="53">
        <f>AK21-AP21-AQ21</f>
        <v/>
      </c>
      <c r="AO21" s="53">
        <f>AN21*I21</f>
        <v/>
      </c>
      <c r="AP21" s="53">
        <f>$AP$4*AK21</f>
        <v/>
      </c>
      <c r="AQ21" s="53">
        <f>$AQ$4*AK21</f>
        <v/>
      </c>
      <c r="AR21" s="51">
        <f t="array" ref="AR21">VLOOKUP(M21&amp;N21&amp;O21&amp;P21,Variáveis!$A$2:$E$240&amp;Variáveis!$B$2:$F$240&amp;Variáveis!$C$2:$G$240&amp;Variáveis!$D$2:$H$240,5,FALSE)</f>
        <v/>
      </c>
      <c r="AS21" s="53">
        <f>((AJ21*(1-AR21))*AR21)</f>
        <v/>
      </c>
      <c r="AT21" s="53">
        <f>(((J21+(J21*AU21))*0.18)-(J21*AR21))</f>
        <v/>
      </c>
      <c r="AU21" s="55">
        <f>(((1+AV21)*(1-AR21))/(1-0.18)-1)</f>
        <v/>
      </c>
      <c r="AV21" s="55">
        <f>IF(BB21&gt;0,BB21,IF(BA21&gt;0,BA21,IF(AZ21&gt;0,AZ21,IF(AY21&gt;0,AY21,IF(AX21&gt;0,AX21)))))/100</f>
        <v/>
      </c>
      <c r="AW21" s="56">
        <f>VALUE(LEFT(G21,4))</f>
        <v/>
      </c>
      <c r="AX21" s="56">
        <f>VALUE(IFERROR(VLOOKUP(VALUE(LEFT(G21,4)),ST!$C$4:$E$300,3,FALSE),"0"))</f>
        <v/>
      </c>
      <c r="AY21" s="56">
        <f>VALUE(IFERROR(VLOOKUP(VALUE(LEFT(G21,5)),ST!$C$4:$E$300,3,FALSE),"0"))</f>
        <v/>
      </c>
      <c r="AZ21" s="56">
        <f>VALUE(IFERROR(VLOOKUP(VALUE(LEFT(G21,6)),ST!$C$4:$E$300,3,FALSE),"0"))</f>
        <v/>
      </c>
      <c r="BA21" s="56">
        <f>VALUE(IFERROR(VLOOKUP(VALUE(LEFT(G21,7)),ST!$C$4:$E$300,3,FALSE),"0"))</f>
        <v/>
      </c>
      <c r="BB21" s="56">
        <f>VALUE(IFERROR(VLOOKUP(G21,ST!$C$4:$E$400,3,FALSE),"0"))</f>
        <v/>
      </c>
      <c r="BC21" s="57">
        <f>IF(VLOOKUP(AW21,ST!$C$4:$F$298,4,FALSE)&lt;&gt;0,VLOOKUP(AW21,ST!$C$4:$F$298,4,FALSE),VLOOKUP(G21,ST!$C$4:$F$298,4,FALSE))</f>
        <v/>
      </c>
      <c r="BD21" s="57">
        <f>IF(O21="SC","Desconsiderar coluna ICMS ST",IF(O21="PR","Haverá ST", ))</f>
        <v/>
      </c>
      <c r="BE21" s="53">
        <f>W21</f>
        <v/>
      </c>
      <c r="BF21" s="53">
        <f>X21</f>
        <v/>
      </c>
      <c r="BG21" s="53">
        <f>AD21-AS21</f>
        <v/>
      </c>
      <c r="BH21" s="51">
        <f>$W$4+$X$4+AC21+$BJ$4+0.07</f>
        <v/>
      </c>
      <c r="BI21" s="53">
        <f>IF(BD21="Haverá ST",AJ21+AS21+AT21,AJ21+AS21)</f>
        <v/>
      </c>
      <c r="BJ21" s="53">
        <f>T21*$BJ$4</f>
        <v/>
      </c>
      <c r="BK21" s="53">
        <f>T21*$BK$4</f>
        <v/>
      </c>
      <c r="BL21" s="53">
        <f>BE21+BF21+AO21+BJ21+BK21+AD21</f>
        <v/>
      </c>
      <c r="BM21" s="53">
        <f>(T21-BL21)</f>
        <v/>
      </c>
    </row>
    <row r="22" ht="15.75" customHeight="1" s="218">
      <c r="A22" s="58">
        <f>A21+1</f>
        <v/>
      </c>
      <c r="B22" s="144">
        <f>BOM!B22</f>
        <v/>
      </c>
      <c r="C22" s="144">
        <f>BOM!C22</f>
        <v/>
      </c>
      <c r="D22" s="144">
        <f>BOM!D22</f>
        <v/>
      </c>
      <c r="E22" s="144">
        <f>BOM!E22</f>
        <v/>
      </c>
      <c r="F22" s="144">
        <f>BOM!F22</f>
        <v/>
      </c>
      <c r="G22" s="144">
        <f>BOM!G22</f>
        <v/>
      </c>
      <c r="H22" s="144">
        <f>BOM!H22</f>
        <v/>
      </c>
      <c r="I22" s="147" t="n">
        <v>0</v>
      </c>
      <c r="J22" s="146">
        <f>BOM!J22</f>
        <v/>
      </c>
      <c r="K22" s="146">
        <f>BOM!K22</f>
        <v/>
      </c>
      <c r="L22" s="146">
        <f>BOM!L22</f>
        <v/>
      </c>
      <c r="M22" s="146">
        <f>BOM!M22</f>
        <v/>
      </c>
      <c r="N22" s="146">
        <f>BOM!N22</f>
        <v/>
      </c>
      <c r="O22" s="146">
        <f>BOM!O22</f>
        <v/>
      </c>
      <c r="P22" s="146">
        <f>BOM!P22</f>
        <v/>
      </c>
      <c r="Q22" s="46">
        <f>$F$97</f>
        <v/>
      </c>
      <c r="R22" s="46">
        <f>$F$98</f>
        <v/>
      </c>
      <c r="S22" s="48">
        <f>U22-(U22*R22)</f>
        <v/>
      </c>
      <c r="T22" s="48">
        <f>S22*I22</f>
        <v/>
      </c>
      <c r="U22" s="48">
        <f>(AN22)/(1-(BH22+Q22))</f>
        <v/>
      </c>
      <c r="V22" s="48">
        <f>U22*I22</f>
        <v/>
      </c>
      <c r="W22" s="49">
        <f>T22*$W$4</f>
        <v/>
      </c>
      <c r="X22" s="49">
        <f>T22*$X$4</f>
        <v/>
      </c>
      <c r="Y22" s="50">
        <f>M22</f>
        <v/>
      </c>
      <c r="Z22" s="9" t="n"/>
      <c r="AA22" s="9" t="n"/>
      <c r="AB22" s="9" t="n"/>
      <c r="AC22" s="51">
        <f t="array" ref="AC22">IF(I22&gt;0,VLOOKUP(Y22&amp;$P$88&amp;$P$89&amp;$P$90,Variáveis!$O$2:$S$300&amp;Variáveis!$P$2:$T$300&amp;Variáveis!$Q$2:$U$300&amp;Variáveis!$R$2:$V$300,5,FALSE),0)</f>
        <v/>
      </c>
      <c r="AD22" s="52">
        <f>T22*AC22</f>
        <v/>
      </c>
      <c r="AE22" s="53">
        <f>IF(AB22="não",((V22/(1-VLOOKUP(AA22,Variáveis!$AK$3:$AN$29,4,FALSE)))*VLOOKUP(AA22,Variáveis!$AK$3:$AN$29,4,FALSE))-AD22,0)</f>
        <v/>
      </c>
      <c r="AF22" s="53">
        <f>T22*$AF$4</f>
        <v/>
      </c>
      <c r="AG22" s="53">
        <f>IF(AB22="SIM","Cliente pode pagar DIFA na entrada", )</f>
        <v/>
      </c>
      <c r="AH22" s="54" t="n"/>
      <c r="AI22" s="53">
        <f>IF(K22="SIM",(J22*$F$102),J22)</f>
        <v/>
      </c>
      <c r="AJ22" s="53">
        <f>IF(L22="SIM",(AI22*$F$101),AI22)</f>
        <v/>
      </c>
      <c r="AK22" s="53">
        <f>AJ22-AS22</f>
        <v/>
      </c>
      <c r="AL22" s="53">
        <f>AJ22*I22</f>
        <v/>
      </c>
      <c r="AM22" s="53">
        <f>AK22*I22</f>
        <v/>
      </c>
      <c r="AN22" s="53">
        <f>AK22-AP22-AQ22</f>
        <v/>
      </c>
      <c r="AO22" s="53">
        <f>AN22*I22</f>
        <v/>
      </c>
      <c r="AP22" s="53">
        <f>$AP$4*AK22</f>
        <v/>
      </c>
      <c r="AQ22" s="53">
        <f>$AQ$4*AK22</f>
        <v/>
      </c>
      <c r="AR22" s="51">
        <f t="array" ref="AR22">VLOOKUP(M22&amp;N22&amp;O22&amp;P22,Variáveis!$A$2:$E$240&amp;Variáveis!$B$2:$F$240&amp;Variáveis!$C$2:$G$240&amp;Variáveis!$D$2:$H$240,5,FALSE)</f>
        <v/>
      </c>
      <c r="AS22" s="53">
        <f>((AJ22*(1-AR22))*AR22)</f>
        <v/>
      </c>
      <c r="AT22" s="53">
        <f>(((J22+(J22*AU22))*0.18)-(J22*AR22))</f>
        <v/>
      </c>
      <c r="AU22" s="55">
        <f>(((1+AV22)*(1-AR22))/(1-0.18)-1)</f>
        <v/>
      </c>
      <c r="AV22" s="55">
        <f>IF(BB22&gt;0,BB22,IF(BA22&gt;0,BA22,IF(AZ22&gt;0,AZ22,IF(AY22&gt;0,AY22,IF(AX22&gt;0,AX22)))))/100</f>
        <v/>
      </c>
      <c r="AW22" s="56">
        <f>VALUE(LEFT(G22,4))</f>
        <v/>
      </c>
      <c r="AX22" s="56">
        <f>VALUE(IFERROR(VLOOKUP(VALUE(LEFT(G22,4)),ST!$C$4:$E$300,3,FALSE),"0"))</f>
        <v/>
      </c>
      <c r="AY22" s="56">
        <f>VALUE(IFERROR(VLOOKUP(VALUE(LEFT(G22,5)),ST!$C$4:$E$300,3,FALSE),"0"))</f>
        <v/>
      </c>
      <c r="AZ22" s="56">
        <f>VALUE(IFERROR(VLOOKUP(VALUE(LEFT(G22,6)),ST!$C$4:$E$300,3,FALSE),"0"))</f>
        <v/>
      </c>
      <c r="BA22" s="56">
        <f>VALUE(IFERROR(VLOOKUP(VALUE(LEFT(G22,7)),ST!$C$4:$E$300,3,FALSE),"0"))</f>
        <v/>
      </c>
      <c r="BB22" s="56">
        <f>VALUE(IFERROR(VLOOKUP(G22,ST!$C$4:$E$400,3,FALSE),"0"))</f>
        <v/>
      </c>
      <c r="BC22" s="57">
        <f>IF(VLOOKUP(AW22,ST!$C$4:$F$298,4,FALSE)&lt;&gt;0,VLOOKUP(AW22,ST!$C$4:$F$298,4,FALSE),VLOOKUP(G22,ST!$C$4:$F$298,4,FALSE))</f>
        <v/>
      </c>
      <c r="BD22" s="57">
        <f>IF(O22="SC","Desconsiderar coluna ICMS ST",IF(O22="PR","Haverá ST", ))</f>
        <v/>
      </c>
      <c r="BE22" s="53">
        <f>W22</f>
        <v/>
      </c>
      <c r="BF22" s="53">
        <f>X22</f>
        <v/>
      </c>
      <c r="BG22" s="53">
        <f>AD22-AS22</f>
        <v/>
      </c>
      <c r="BH22" s="51">
        <f>$W$4+$X$4+AC22+$BJ$4+0.07</f>
        <v/>
      </c>
      <c r="BI22" s="53">
        <f>IF(BD22="Haverá ST",AJ22+AS22+AT22,AJ22+AS22)</f>
        <v/>
      </c>
      <c r="BJ22" s="53">
        <f>T22*$BJ$4</f>
        <v/>
      </c>
      <c r="BK22" s="53">
        <f>T22*$BK$4</f>
        <v/>
      </c>
      <c r="BL22" s="53">
        <f>BE22+BF22+AO22+BJ22+BK22+AD22</f>
        <v/>
      </c>
      <c r="BM22" s="53">
        <f>(T22-BL22)</f>
        <v/>
      </c>
    </row>
    <row r="23" ht="15.75" customHeight="1" s="218">
      <c r="A23" s="58">
        <f>A22+1</f>
        <v/>
      </c>
      <c r="B23" s="144">
        <f>BOM!B23</f>
        <v/>
      </c>
      <c r="C23" s="144">
        <f>BOM!C23</f>
        <v/>
      </c>
      <c r="D23" s="144">
        <f>BOM!D23</f>
        <v/>
      </c>
      <c r="E23" s="144">
        <f>BOM!E23</f>
        <v/>
      </c>
      <c r="F23" s="39">
        <f>BOM!F23</f>
        <v/>
      </c>
      <c r="G23" s="144">
        <f>BOM!G23</f>
        <v/>
      </c>
      <c r="H23" s="144">
        <f>BOM!H23</f>
        <v/>
      </c>
      <c r="I23" s="148" t="n">
        <v>0</v>
      </c>
      <c r="J23" s="146">
        <f>BOM!J23</f>
        <v/>
      </c>
      <c r="K23" s="146">
        <f>BOM!K23</f>
        <v/>
      </c>
      <c r="L23" s="146">
        <f>BOM!L23</f>
        <v/>
      </c>
      <c r="M23" s="146">
        <f>BOM!M23</f>
        <v/>
      </c>
      <c r="N23" s="146">
        <f>BOM!N23</f>
        <v/>
      </c>
      <c r="O23" s="146">
        <f>BOM!O23</f>
        <v/>
      </c>
      <c r="P23" s="146">
        <f>BOM!P23</f>
        <v/>
      </c>
      <c r="Q23" s="46">
        <f>$F$97</f>
        <v/>
      </c>
      <c r="R23" s="46">
        <f>$F$98</f>
        <v/>
      </c>
      <c r="S23" s="48">
        <f>U23-(U23*R23)</f>
        <v/>
      </c>
      <c r="T23" s="48">
        <f>S23*I23</f>
        <v/>
      </c>
      <c r="U23" s="48">
        <f>(AN23)/(1-(BH23+Q23))</f>
        <v/>
      </c>
      <c r="V23" s="48">
        <f>U23*I23</f>
        <v/>
      </c>
      <c r="W23" s="49">
        <f>T23*$W$4</f>
        <v/>
      </c>
      <c r="X23" s="49">
        <f>T23*$X$4</f>
        <v/>
      </c>
      <c r="Y23" s="50">
        <f>M23</f>
        <v/>
      </c>
      <c r="Z23" s="9" t="n"/>
      <c r="AA23" s="9" t="n"/>
      <c r="AB23" s="9" t="n"/>
      <c r="AC23" s="51">
        <f t="array" ref="AC23">IF(I23&gt;0,VLOOKUP(Y23&amp;$P$88&amp;$P$89&amp;$P$90,Variáveis!$O$2:$S$300&amp;Variáveis!$P$2:$T$300&amp;Variáveis!$Q$2:$U$300&amp;Variáveis!$R$2:$V$300,5,FALSE),0)</f>
        <v/>
      </c>
      <c r="AD23" s="52">
        <f>T23*AC23</f>
        <v/>
      </c>
      <c r="AE23" s="53">
        <f>IF(AB23="não",((V23/(1-VLOOKUP(AA23,Variáveis!$AK$3:$AN$29,4,FALSE)))*VLOOKUP(AA23,Variáveis!$AK$3:$AN$29,4,FALSE))-AD23,0)</f>
        <v/>
      </c>
      <c r="AF23" s="53">
        <f>T23*$AF$4</f>
        <v/>
      </c>
      <c r="AG23" s="53">
        <f>IF(AB23="SIM","Cliente pode pagar DIFA na entrada", )</f>
        <v/>
      </c>
      <c r="AH23" s="54" t="n"/>
      <c r="AI23" s="53">
        <f>IF(K23="SIM",(J23*$F$102),J23)</f>
        <v/>
      </c>
      <c r="AJ23" s="53">
        <f>IF(L23="SIM",(AI23*$F$101),AI23)</f>
        <v/>
      </c>
      <c r="AK23" s="53">
        <f>AJ23-AS23</f>
        <v/>
      </c>
      <c r="AL23" s="53">
        <f>AJ23*I23</f>
        <v/>
      </c>
      <c r="AM23" s="53">
        <f>AK23*I23</f>
        <v/>
      </c>
      <c r="AN23" s="53">
        <f>AK23-AP23-AQ23</f>
        <v/>
      </c>
      <c r="AO23" s="53">
        <f>AN23*I23</f>
        <v/>
      </c>
      <c r="AP23" s="53">
        <f>$AP$4*AK23</f>
        <v/>
      </c>
      <c r="AQ23" s="53">
        <f>$AQ$4*AK23</f>
        <v/>
      </c>
      <c r="AR23" s="51">
        <f t="array" ref="AR23">VLOOKUP(M23&amp;N23&amp;O23&amp;P23,Variáveis!$A$2:$E$240&amp;Variáveis!$B$2:$F$240&amp;Variáveis!$C$2:$G$240&amp;Variáveis!$D$2:$H$240,5,FALSE)</f>
        <v/>
      </c>
      <c r="AS23" s="53">
        <f>((AJ23*(1-AR23))*AR23)</f>
        <v/>
      </c>
      <c r="AT23" s="53">
        <f>(((J23+(J23*AU23))*0.18)-(J23*AR23))</f>
        <v/>
      </c>
      <c r="AU23" s="55">
        <f>(((1+AV23)*(1-AR23))/(1-0.18)-1)</f>
        <v/>
      </c>
      <c r="AV23" s="55">
        <f>IF(BB23&gt;0,BB23,IF(BA23&gt;0,BA23,IF(AZ23&gt;0,AZ23,IF(AY23&gt;0,AY23,IF(AX23&gt;0,AX23)))))/100</f>
        <v/>
      </c>
      <c r="AW23" s="56">
        <f>VALUE(LEFT(G23,4))</f>
        <v/>
      </c>
      <c r="AX23" s="56">
        <f>VALUE(IFERROR(VLOOKUP(VALUE(LEFT(G23,4)),ST!$C$4:$E$300,3,FALSE),"0"))</f>
        <v/>
      </c>
      <c r="AY23" s="56">
        <f>VALUE(IFERROR(VLOOKUP(VALUE(LEFT(G23,5)),ST!$C$4:$E$300,3,FALSE),"0"))</f>
        <v/>
      </c>
      <c r="AZ23" s="56">
        <f>VALUE(IFERROR(VLOOKUP(VALUE(LEFT(G23,6)),ST!$C$4:$E$300,3,FALSE),"0"))</f>
        <v/>
      </c>
      <c r="BA23" s="56">
        <f>VALUE(IFERROR(VLOOKUP(VALUE(LEFT(G23,7)),ST!$C$4:$E$300,3,FALSE),"0"))</f>
        <v/>
      </c>
      <c r="BB23" s="56">
        <f>VALUE(IFERROR(VLOOKUP(G23,ST!$C$4:$E$400,3,FALSE),"0"))</f>
        <v/>
      </c>
      <c r="BC23" s="57">
        <f>IF(VLOOKUP(AW23,ST!$C$4:$F$298,4,FALSE)&lt;&gt;0,VLOOKUP(AW23,ST!$C$4:$F$298,4,FALSE),VLOOKUP(G23,ST!$C$4:$F$298,4,FALSE))</f>
        <v/>
      </c>
      <c r="BD23" s="57">
        <f>IF(O23="SC","Desconsiderar coluna ICMS ST",IF(O23="PR","Haverá ST", ))</f>
        <v/>
      </c>
      <c r="BE23" s="53">
        <f>W23</f>
        <v/>
      </c>
      <c r="BF23" s="53">
        <f>X23</f>
        <v/>
      </c>
      <c r="BG23" s="53">
        <f>AD23-AS23</f>
        <v/>
      </c>
      <c r="BH23" s="51">
        <f>$W$4+$X$4+AC23+$BJ$4+0.07</f>
        <v/>
      </c>
      <c r="BI23" s="53">
        <f>IF(BD23="Haverá ST",AJ23+AS23+AT23,AJ23+AS23)</f>
        <v/>
      </c>
      <c r="BJ23" s="53">
        <f>T23*$BJ$4</f>
        <v/>
      </c>
      <c r="BK23" s="53">
        <f>T23*$BK$4</f>
        <v/>
      </c>
      <c r="BL23" s="53">
        <f>BE23+BF23+AO23+BJ23+BK23+AD23</f>
        <v/>
      </c>
      <c r="BM23" s="53">
        <f>(T23-BL23)</f>
        <v/>
      </c>
    </row>
    <row r="24" ht="15.75" customHeight="1" s="218">
      <c r="A24" s="58">
        <f>A23+1</f>
        <v/>
      </c>
      <c r="B24" s="144">
        <f>BOM!B24</f>
        <v/>
      </c>
      <c r="C24" s="144">
        <f>BOM!C24</f>
        <v/>
      </c>
      <c r="D24" s="144">
        <f>BOM!D24</f>
        <v/>
      </c>
      <c r="E24" s="144">
        <f>BOM!E24</f>
        <v/>
      </c>
      <c r="F24" s="144">
        <f>BOM!F24</f>
        <v/>
      </c>
      <c r="G24" s="144">
        <f>BOM!G24</f>
        <v/>
      </c>
      <c r="H24" s="144">
        <f>BOM!H24</f>
        <v/>
      </c>
      <c r="I24" s="147">
        <f>I23</f>
        <v/>
      </c>
      <c r="J24" s="146">
        <f>BOM!J24</f>
        <v/>
      </c>
      <c r="K24" s="146">
        <f>BOM!K24</f>
        <v/>
      </c>
      <c r="L24" s="146">
        <f>BOM!L24</f>
        <v/>
      </c>
      <c r="M24" s="146">
        <f>BOM!M24</f>
        <v/>
      </c>
      <c r="N24" s="146">
        <f>BOM!N24</f>
        <v/>
      </c>
      <c r="O24" s="146">
        <f>BOM!O24</f>
        <v/>
      </c>
      <c r="P24" s="146">
        <f>BOM!P24</f>
        <v/>
      </c>
      <c r="Q24" s="46">
        <f>$F$97</f>
        <v/>
      </c>
      <c r="R24" s="46">
        <f>$F$98</f>
        <v/>
      </c>
      <c r="S24" s="48">
        <f>U24-(U24*R24)</f>
        <v/>
      </c>
      <c r="T24" s="48">
        <f>S24*I24</f>
        <v/>
      </c>
      <c r="U24" s="48">
        <f>(AN24)/(1-(BH24+Q24))</f>
        <v/>
      </c>
      <c r="V24" s="48">
        <f>U24*I24</f>
        <v/>
      </c>
      <c r="W24" s="49">
        <f>T24*$W$4</f>
        <v/>
      </c>
      <c r="X24" s="49">
        <f>T24*$X$4</f>
        <v/>
      </c>
      <c r="Y24" s="50">
        <f>M24</f>
        <v/>
      </c>
      <c r="Z24" s="9" t="n"/>
      <c r="AA24" s="9" t="n"/>
      <c r="AB24" s="9" t="n"/>
      <c r="AC24" s="51">
        <f t="array" ref="AC24">IF(I24&gt;0,VLOOKUP(Y24&amp;$P$88&amp;$P$89&amp;$P$90,Variáveis!$O$2:$S$300&amp;Variáveis!$P$2:$T$300&amp;Variáveis!$Q$2:$U$300&amp;Variáveis!$R$2:$V$300,5,FALSE),0)</f>
        <v/>
      </c>
      <c r="AD24" s="52">
        <f>T24*AC24</f>
        <v/>
      </c>
      <c r="AE24" s="53">
        <f>IF(AB24="não",((V24/(1-VLOOKUP(AA24,Variáveis!$AK$3:$AN$29,4,FALSE)))*VLOOKUP(AA24,Variáveis!$AK$3:$AN$29,4,FALSE))-AD24,0)</f>
        <v/>
      </c>
      <c r="AF24" s="53">
        <f>T24*$AF$4</f>
        <v/>
      </c>
      <c r="AG24" s="53">
        <f>IF(AB24="SIM","Cliente pode pagar DIFA na entrada", )</f>
        <v/>
      </c>
      <c r="AH24" s="54" t="n"/>
      <c r="AI24" s="53">
        <f>IF(K24="SIM",(J24*$F$102),J24)</f>
        <v/>
      </c>
      <c r="AJ24" s="53">
        <f>IF(L24="SIM",(AI24*$F$101),AI24)</f>
        <v/>
      </c>
      <c r="AK24" s="53">
        <f>AJ24-AS24</f>
        <v/>
      </c>
      <c r="AL24" s="53">
        <f>AJ24*I24</f>
        <v/>
      </c>
      <c r="AM24" s="53">
        <f>AK24*I24</f>
        <v/>
      </c>
      <c r="AN24" s="53">
        <f>AK24-AP24-AQ24</f>
        <v/>
      </c>
      <c r="AO24" s="53">
        <f>AN24*I24</f>
        <v/>
      </c>
      <c r="AP24" s="53">
        <f>$AP$4*AK24</f>
        <v/>
      </c>
      <c r="AQ24" s="53">
        <f>$AQ$4*AK24</f>
        <v/>
      </c>
      <c r="AR24" s="51">
        <f t="array" ref="AR24">VLOOKUP(M24&amp;N24&amp;O24&amp;P24,Variáveis!$A$2:$E$240&amp;Variáveis!$B$2:$F$240&amp;Variáveis!$C$2:$G$240&amp;Variáveis!$D$2:$H$240,5,FALSE)</f>
        <v/>
      </c>
      <c r="AS24" s="53">
        <f>((AJ24*(1-AR24))*AR24)</f>
        <v/>
      </c>
      <c r="AT24" s="53">
        <f>(((J24+(J24*AU24))*0.18)-(J24*AR24))</f>
        <v/>
      </c>
      <c r="AU24" s="55">
        <f>(((1+AV24)*(1-AR24))/(1-0.18)-1)</f>
        <v/>
      </c>
      <c r="AV24" s="55">
        <f>IF(BB24&gt;0,BB24,IF(BA24&gt;0,BA24,IF(AZ24&gt;0,AZ24,IF(AY24&gt;0,AY24,IF(AX24&gt;0,AX24)))))/100</f>
        <v/>
      </c>
      <c r="AW24" s="56">
        <f>VALUE(LEFT(G24,4))</f>
        <v/>
      </c>
      <c r="AX24" s="56">
        <f>VALUE(IFERROR(VLOOKUP(VALUE(LEFT(G24,4)),ST!$C$4:$E$300,3,FALSE),"0"))</f>
        <v/>
      </c>
      <c r="AY24" s="56">
        <f>VALUE(IFERROR(VLOOKUP(VALUE(LEFT(G24,5)),ST!$C$4:$E$300,3,FALSE),"0"))</f>
        <v/>
      </c>
      <c r="AZ24" s="56">
        <f>VALUE(IFERROR(VLOOKUP(VALUE(LEFT(G24,6)),ST!$C$4:$E$300,3,FALSE),"0"))</f>
        <v/>
      </c>
      <c r="BA24" s="56">
        <f>VALUE(IFERROR(VLOOKUP(VALUE(LEFT(G24,7)),ST!$C$4:$E$300,3,FALSE),"0"))</f>
        <v/>
      </c>
      <c r="BB24" s="56">
        <f>VALUE(IFERROR(VLOOKUP(G24,ST!$C$4:$E$400,3,FALSE),"0"))</f>
        <v/>
      </c>
      <c r="BC24" s="57">
        <f>IF(VLOOKUP(AW24,ST!$C$4:$F$298,4,FALSE)&lt;&gt;0,VLOOKUP(AW24,ST!$C$4:$F$298,4,FALSE),VLOOKUP(G24,ST!$C$4:$F$298,4,FALSE))</f>
        <v/>
      </c>
      <c r="BD24" s="57">
        <f>IF(O24="SC","Desconsiderar coluna ICMS ST",IF(O24="PR","Haverá ST", ))</f>
        <v/>
      </c>
      <c r="BE24" s="53">
        <f>W24</f>
        <v/>
      </c>
      <c r="BF24" s="53">
        <f>X24</f>
        <v/>
      </c>
      <c r="BG24" s="53">
        <f>AD24-AS24</f>
        <v/>
      </c>
      <c r="BH24" s="51">
        <f>$W$4+$X$4+AC24+$BJ$4+0.07</f>
        <v/>
      </c>
      <c r="BI24" s="53">
        <f>IF(BD24="Haverá ST",AJ24+AS24+AT24,AJ24+AS24)</f>
        <v/>
      </c>
      <c r="BJ24" s="53">
        <f>T24*$BJ$4</f>
        <v/>
      </c>
      <c r="BK24" s="53">
        <f>T24*$BK$4</f>
        <v/>
      </c>
      <c r="BL24" s="53">
        <f>BE24+BF24+AO24+BJ24+BK24+AD24</f>
        <v/>
      </c>
      <c r="BM24" s="53">
        <f>(T24-BL24)</f>
        <v/>
      </c>
    </row>
    <row r="25" ht="15.75" customHeight="1" s="218">
      <c r="A25" s="58">
        <f>A24+1</f>
        <v/>
      </c>
      <c r="B25" s="144">
        <f>BOM!B25</f>
        <v/>
      </c>
      <c r="C25" s="144">
        <f>BOM!C25</f>
        <v/>
      </c>
      <c r="D25" s="144">
        <f>BOM!D25</f>
        <v/>
      </c>
      <c r="E25" s="144">
        <f>BOM!E25</f>
        <v/>
      </c>
      <c r="F25" s="144">
        <f>BOM!F25</f>
        <v/>
      </c>
      <c r="G25" s="144">
        <f>BOM!G25</f>
        <v/>
      </c>
      <c r="H25" s="144">
        <f>BOM!H25</f>
        <v/>
      </c>
      <c r="I25" s="147">
        <f>I23*2</f>
        <v/>
      </c>
      <c r="J25" s="146">
        <f>BOM!J25</f>
        <v/>
      </c>
      <c r="K25" s="146">
        <f>BOM!K25</f>
        <v/>
      </c>
      <c r="L25" s="146">
        <f>BOM!L25</f>
        <v/>
      </c>
      <c r="M25" s="146">
        <f>BOM!M25</f>
        <v/>
      </c>
      <c r="N25" s="146">
        <f>BOM!N25</f>
        <v/>
      </c>
      <c r="O25" s="146">
        <f>BOM!O25</f>
        <v/>
      </c>
      <c r="P25" s="146">
        <f>BOM!P25</f>
        <v/>
      </c>
      <c r="Q25" s="46">
        <f>$F$97</f>
        <v/>
      </c>
      <c r="R25" s="46">
        <f>$F$98</f>
        <v/>
      </c>
      <c r="S25" s="48">
        <f>U25-(U25*R25)</f>
        <v/>
      </c>
      <c r="T25" s="48">
        <f>S25*I25</f>
        <v/>
      </c>
      <c r="U25" s="48">
        <f>(AN25)/(1-(BH25+Q25))</f>
        <v/>
      </c>
      <c r="V25" s="48">
        <f>U25*I25</f>
        <v/>
      </c>
      <c r="W25" s="49">
        <f>T25*$W$4</f>
        <v/>
      </c>
      <c r="X25" s="49">
        <f>T25*$X$4</f>
        <v/>
      </c>
      <c r="Y25" s="50">
        <f>M25</f>
        <v/>
      </c>
      <c r="Z25" s="9" t="n"/>
      <c r="AA25" s="9" t="n"/>
      <c r="AB25" s="9" t="n"/>
      <c r="AC25" s="51">
        <f t="array" ref="AC25">IF(I25&gt;0,VLOOKUP(Y25&amp;$P$88&amp;$P$89&amp;$P$90,Variáveis!$O$2:$S$300&amp;Variáveis!$P$2:$T$300&amp;Variáveis!$Q$2:$U$300&amp;Variáveis!$R$2:$V$300,5,FALSE),0)</f>
        <v/>
      </c>
      <c r="AD25" s="52">
        <f>T25*AC25</f>
        <v/>
      </c>
      <c r="AE25" s="53">
        <f>IF(AB25="não",((V25/(1-VLOOKUP(AA25,Variáveis!$AK$3:$AN$29,4,FALSE)))*VLOOKUP(AA25,Variáveis!$AK$3:$AN$29,4,FALSE))-AD25,0)</f>
        <v/>
      </c>
      <c r="AF25" s="53">
        <f>T25*$AF$4</f>
        <v/>
      </c>
      <c r="AG25" s="53">
        <f>IF(AB25="SIM","Cliente pode pagar DIFA na entrada", )</f>
        <v/>
      </c>
      <c r="AH25" s="54" t="n"/>
      <c r="AI25" s="53">
        <f>IF(K25="SIM",(J25*$F$102),J25)</f>
        <v/>
      </c>
      <c r="AJ25" s="53">
        <f>IF(L25="SIM",(AI25*$F$101),AI25)</f>
        <v/>
      </c>
      <c r="AK25" s="53">
        <f>AJ25-AS25</f>
        <v/>
      </c>
      <c r="AL25" s="53">
        <f>AJ25*I25</f>
        <v/>
      </c>
      <c r="AM25" s="53">
        <f>AK25*I25</f>
        <v/>
      </c>
      <c r="AN25" s="53">
        <f>AK25-AP25-AQ25</f>
        <v/>
      </c>
      <c r="AO25" s="53">
        <f>AN25*I25</f>
        <v/>
      </c>
      <c r="AP25" s="53">
        <f>$AP$4*AK25</f>
        <v/>
      </c>
      <c r="AQ25" s="53">
        <f>$AQ$4*AK25</f>
        <v/>
      </c>
      <c r="AR25" s="51">
        <f t="array" ref="AR25">VLOOKUP(M25&amp;N25&amp;O25&amp;P25,Variáveis!$A$2:$E$240&amp;Variáveis!$B$2:$F$240&amp;Variáveis!$C$2:$G$240&amp;Variáveis!$D$2:$H$240,5,FALSE)</f>
        <v/>
      </c>
      <c r="AS25" s="53">
        <f>((AJ25*(1-AR25))*AR25)</f>
        <v/>
      </c>
      <c r="AT25" s="53">
        <f>(((J25+(J25*AU25))*0.18)-(J25*AR25))</f>
        <v/>
      </c>
      <c r="AU25" s="55">
        <f>(((1+AV25)*(1-AR25))/(1-0.18)-1)</f>
        <v/>
      </c>
      <c r="AV25" s="55">
        <f>IF(BB25&gt;0,BB25,IF(BA25&gt;0,BA25,IF(AZ25&gt;0,AZ25,IF(AY25&gt;0,AY25,IF(AX25&gt;0,AX25)))))/100</f>
        <v/>
      </c>
      <c r="AW25" s="56">
        <f>VALUE(LEFT(G25,4))</f>
        <v/>
      </c>
      <c r="AX25" s="56">
        <f>VALUE(IFERROR(VLOOKUP(VALUE(LEFT(G25,4)),ST!$C$4:$E$300,3,FALSE),"0"))</f>
        <v/>
      </c>
      <c r="AY25" s="56">
        <f>VALUE(IFERROR(VLOOKUP(VALUE(LEFT(G25,5)),ST!$C$4:$E$300,3,FALSE),"0"))</f>
        <v/>
      </c>
      <c r="AZ25" s="56">
        <f>VALUE(IFERROR(VLOOKUP(VALUE(LEFT(G25,6)),ST!$C$4:$E$300,3,FALSE),"0"))</f>
        <v/>
      </c>
      <c r="BA25" s="56">
        <f>VALUE(IFERROR(VLOOKUP(VALUE(LEFT(G25,7)),ST!$C$4:$E$300,3,FALSE),"0"))</f>
        <v/>
      </c>
      <c r="BB25" s="56">
        <f>VALUE(IFERROR(VLOOKUP(G25,ST!$C$4:$E$400,3,FALSE),"0"))</f>
        <v/>
      </c>
      <c r="BC25" s="57">
        <f>IF(VLOOKUP(AW25,ST!$C$4:$F$298,4,FALSE)&lt;&gt;0,VLOOKUP(AW25,ST!$C$4:$F$298,4,FALSE),VLOOKUP(G25,ST!$C$4:$F$298,4,FALSE))</f>
        <v/>
      </c>
      <c r="BD25" s="57">
        <f>IF(O25="SC","Desconsiderar coluna ICMS ST",IF(O25="PR","Haverá ST", ))</f>
        <v/>
      </c>
      <c r="BE25" s="53">
        <f>W25</f>
        <v/>
      </c>
      <c r="BF25" s="53">
        <f>X25</f>
        <v/>
      </c>
      <c r="BG25" s="53">
        <f>AD25-AS25</f>
        <v/>
      </c>
      <c r="BH25" s="51">
        <f>$W$4+$X$4+AC25+$BJ$4+0.07</f>
        <v/>
      </c>
      <c r="BI25" s="53">
        <f>IF(BD25="Haverá ST",AJ25+AS25+AT25,AJ25+AS25)</f>
        <v/>
      </c>
      <c r="BJ25" s="53">
        <f>T25*$BJ$4</f>
        <v/>
      </c>
      <c r="BK25" s="53">
        <f>T25*$BK$4</f>
        <v/>
      </c>
      <c r="BL25" s="53">
        <f>BE25+BF25+AO25+BJ25+BK25+AD25</f>
        <v/>
      </c>
      <c r="BM25" s="53">
        <f>(T25-BL25)</f>
        <v/>
      </c>
    </row>
    <row r="26" ht="15.75" customHeight="1" s="218">
      <c r="A26" s="58">
        <f>A25+1</f>
        <v/>
      </c>
      <c r="B26" s="144">
        <f>BOM!B26</f>
        <v/>
      </c>
      <c r="C26" s="144">
        <f>BOM!C26</f>
        <v/>
      </c>
      <c r="D26" s="144">
        <f>BOM!D26</f>
        <v/>
      </c>
      <c r="E26" s="144">
        <f>BOM!E26</f>
        <v/>
      </c>
      <c r="F26" s="144">
        <f>BOM!F26</f>
        <v/>
      </c>
      <c r="G26" s="144">
        <f>BOM!G26</f>
        <v/>
      </c>
      <c r="H26" s="144">
        <f>BOM!H26</f>
        <v/>
      </c>
      <c r="I26" s="147">
        <f>I23*1</f>
        <v/>
      </c>
      <c r="J26" s="146">
        <f>BOM!J26</f>
        <v/>
      </c>
      <c r="K26" s="146">
        <f>BOM!K26</f>
        <v/>
      </c>
      <c r="L26" s="146">
        <f>BOM!L26</f>
        <v/>
      </c>
      <c r="M26" s="146">
        <f>BOM!M26</f>
        <v/>
      </c>
      <c r="N26" s="146">
        <f>BOM!N26</f>
        <v/>
      </c>
      <c r="O26" s="146">
        <f>BOM!O26</f>
        <v/>
      </c>
      <c r="P26" s="146">
        <f>BOM!P26</f>
        <v/>
      </c>
      <c r="Q26" s="46">
        <f>$F$97</f>
        <v/>
      </c>
      <c r="R26" s="46">
        <f>$F$98</f>
        <v/>
      </c>
      <c r="S26" s="48">
        <f>U26-(U26*R26)</f>
        <v/>
      </c>
      <c r="T26" s="48">
        <f>S26*I26</f>
        <v/>
      </c>
      <c r="U26" s="48">
        <f>(AN26)/(1-(BH26+Q26))</f>
        <v/>
      </c>
      <c r="V26" s="48">
        <f>U26*I26</f>
        <v/>
      </c>
      <c r="W26" s="49">
        <f>T26*$W$4</f>
        <v/>
      </c>
      <c r="X26" s="49">
        <f>T26*$X$4</f>
        <v/>
      </c>
      <c r="Y26" s="50">
        <f>M26</f>
        <v/>
      </c>
      <c r="Z26" s="9" t="n"/>
      <c r="AA26" s="9" t="n"/>
      <c r="AB26" s="9" t="n"/>
      <c r="AC26" s="51">
        <f t="array" ref="AC26">IF(I26&gt;0,VLOOKUP(Y26&amp;$P$88&amp;$P$89&amp;$P$90,Variáveis!$O$2:$S$300&amp;Variáveis!$P$2:$T$300&amp;Variáveis!$Q$2:$U$300&amp;Variáveis!$R$2:$V$300,5,FALSE),0)</f>
        <v/>
      </c>
      <c r="AD26" s="52">
        <f>T26*AC26</f>
        <v/>
      </c>
      <c r="AE26" s="53">
        <f>IF(AB26="não",((V26/(1-VLOOKUP(AA26,Variáveis!$AK$3:$AN$29,4,FALSE)))*VLOOKUP(AA26,Variáveis!$AK$3:$AN$29,4,FALSE))-AD26,0)</f>
        <v/>
      </c>
      <c r="AF26" s="53">
        <f>T26*$AF$4</f>
        <v/>
      </c>
      <c r="AG26" s="53">
        <f>IF(AB26="SIM","Cliente pode pagar DIFA na entrada", )</f>
        <v/>
      </c>
      <c r="AH26" s="54" t="n"/>
      <c r="AI26" s="53">
        <f>IF(K26="SIM",(J26*$F$102),J26)</f>
        <v/>
      </c>
      <c r="AJ26" s="53">
        <f>IF(L26="SIM",(AI26*$F$101),AI26)</f>
        <v/>
      </c>
      <c r="AK26" s="53">
        <f>AJ26-AS26</f>
        <v/>
      </c>
      <c r="AL26" s="53">
        <f>AJ26*I26</f>
        <v/>
      </c>
      <c r="AM26" s="53">
        <f>AK26*I26</f>
        <v/>
      </c>
      <c r="AN26" s="53">
        <f>AK26-AP26-AQ26</f>
        <v/>
      </c>
      <c r="AO26" s="53">
        <f>AN26*I26</f>
        <v/>
      </c>
      <c r="AP26" s="53">
        <f>$AP$4*AK26</f>
        <v/>
      </c>
      <c r="AQ26" s="53">
        <f>$AQ$4*AK26</f>
        <v/>
      </c>
      <c r="AR26" s="51">
        <f t="array" ref="AR26">VLOOKUP(M26&amp;N26&amp;O26&amp;P26,Variáveis!$A$2:$E$240&amp;Variáveis!$B$2:$F$240&amp;Variáveis!$C$2:$G$240&amp;Variáveis!$D$2:$H$240,5,FALSE)</f>
        <v/>
      </c>
      <c r="AS26" s="53">
        <f>((AJ26*(1-AR26))*AR26)</f>
        <v/>
      </c>
      <c r="AT26" s="53">
        <f>(((J26+(J26*AU26))*0.18)-(J26*AR26))</f>
        <v/>
      </c>
      <c r="AU26" s="55">
        <f>(((1+AV26)*(1-AR26))/(1-0.18)-1)</f>
        <v/>
      </c>
      <c r="AV26" s="55">
        <f>IF(BB26&gt;0,BB26,IF(BA26&gt;0,BA26,IF(AZ26&gt;0,AZ26,IF(AY26&gt;0,AY26,IF(AX26&gt;0,AX26)))))/100</f>
        <v/>
      </c>
      <c r="AW26" s="56">
        <f>VALUE(LEFT(G26,4))</f>
        <v/>
      </c>
      <c r="AX26" s="56">
        <f>VALUE(IFERROR(VLOOKUP(VALUE(LEFT(G26,4)),ST!$C$4:$E$300,3,FALSE),"0"))</f>
        <v/>
      </c>
      <c r="AY26" s="56">
        <f>VALUE(IFERROR(VLOOKUP(VALUE(LEFT(G26,5)),ST!$C$4:$E$300,3,FALSE),"0"))</f>
        <v/>
      </c>
      <c r="AZ26" s="56">
        <f>VALUE(IFERROR(VLOOKUP(VALUE(LEFT(G26,6)),ST!$C$4:$E$300,3,FALSE),"0"))</f>
        <v/>
      </c>
      <c r="BA26" s="56">
        <f>VALUE(IFERROR(VLOOKUP(VALUE(LEFT(G26,7)),ST!$C$4:$E$300,3,FALSE),"0"))</f>
        <v/>
      </c>
      <c r="BB26" s="56">
        <f>VALUE(IFERROR(VLOOKUP(G26,ST!$C$4:$E$400,3,FALSE),"0"))</f>
        <v/>
      </c>
      <c r="BC26" s="57">
        <f>IF(VLOOKUP(AW26,ST!$C$4:$F$298,4,FALSE)&lt;&gt;0,VLOOKUP(AW26,ST!$C$4:$F$298,4,FALSE),VLOOKUP(G26,ST!$C$4:$F$298,4,FALSE))</f>
        <v/>
      </c>
      <c r="BD26" s="57">
        <f>IF(O26="SC","Desconsiderar coluna ICMS ST",IF(O26="PR","Haverá ST", ))</f>
        <v/>
      </c>
      <c r="BE26" s="53">
        <f>W26</f>
        <v/>
      </c>
      <c r="BF26" s="53">
        <f>X26</f>
        <v/>
      </c>
      <c r="BG26" s="53">
        <f>AD26-AS26</f>
        <v/>
      </c>
      <c r="BH26" s="51">
        <f>$W$4+$X$4+AC26+$BJ$4+0.07</f>
        <v/>
      </c>
      <c r="BI26" s="53">
        <f>IF(BD26="Haverá ST",AJ26+AS26+AT26,AJ26+AS26)</f>
        <v/>
      </c>
      <c r="BJ26" s="53">
        <f>T26*$BJ$4</f>
        <v/>
      </c>
      <c r="BK26" s="53">
        <f>T26*$BK$4</f>
        <v/>
      </c>
      <c r="BL26" s="53">
        <f>BE26+BF26+AO26+BJ26+BK26+AD26</f>
        <v/>
      </c>
      <c r="BM26" s="53">
        <f>(T26-BL26)</f>
        <v/>
      </c>
    </row>
    <row r="27" ht="15.75" customHeight="1" s="218">
      <c r="A27" s="58">
        <f>A26+1</f>
        <v/>
      </c>
      <c r="B27" s="144">
        <f>BOM!B27</f>
        <v/>
      </c>
      <c r="C27" s="144">
        <f>BOM!C27</f>
        <v/>
      </c>
      <c r="D27" s="144">
        <f>BOM!D27</f>
        <v/>
      </c>
      <c r="E27" s="144">
        <f>BOM!E27</f>
        <v/>
      </c>
      <c r="F27" s="144">
        <f>BOM!F27</f>
        <v/>
      </c>
      <c r="G27" s="144">
        <f>BOM!G27</f>
        <v/>
      </c>
      <c r="H27" s="144">
        <f>BOM!H27</f>
        <v/>
      </c>
      <c r="I27" s="147">
        <f>I23*1</f>
        <v/>
      </c>
      <c r="J27" s="146">
        <f>BOM!J27</f>
        <v/>
      </c>
      <c r="K27" s="146">
        <f>BOM!K27</f>
        <v/>
      </c>
      <c r="L27" s="146">
        <f>BOM!L27</f>
        <v/>
      </c>
      <c r="M27" s="146">
        <f>BOM!M27</f>
        <v/>
      </c>
      <c r="N27" s="146">
        <f>BOM!N27</f>
        <v/>
      </c>
      <c r="O27" s="146">
        <f>BOM!O27</f>
        <v/>
      </c>
      <c r="P27" s="146">
        <f>BOM!P27</f>
        <v/>
      </c>
      <c r="Q27" s="46">
        <f>$F$97</f>
        <v/>
      </c>
      <c r="R27" s="46">
        <f>$F$98</f>
        <v/>
      </c>
      <c r="S27" s="48">
        <f>U27-(U27*R27)</f>
        <v/>
      </c>
      <c r="T27" s="48">
        <f>S27*I27</f>
        <v/>
      </c>
      <c r="U27" s="48">
        <f>(AN27)/(1-(BH27+Q27))</f>
        <v/>
      </c>
      <c r="V27" s="48">
        <f>U27*I27</f>
        <v/>
      </c>
      <c r="W27" s="49">
        <f>T27*$W$4</f>
        <v/>
      </c>
      <c r="X27" s="49">
        <f>T27*$X$4</f>
        <v/>
      </c>
      <c r="Y27" s="50">
        <f>M27</f>
        <v/>
      </c>
      <c r="Z27" s="9" t="n"/>
      <c r="AA27" s="9" t="n"/>
      <c r="AB27" s="9" t="n"/>
      <c r="AC27" s="51">
        <f t="array" ref="AC27">IF(I27&gt;0,VLOOKUP(Y27&amp;$P$88&amp;$P$89&amp;$P$90,Variáveis!$O$2:$S$300&amp;Variáveis!$P$2:$T$300&amp;Variáveis!$Q$2:$U$300&amp;Variáveis!$R$2:$V$300,5,FALSE),0)</f>
        <v/>
      </c>
      <c r="AD27" s="52">
        <f>T27*AC27</f>
        <v/>
      </c>
      <c r="AE27" s="53">
        <f>IF(AB27="não",((V27/(1-VLOOKUP(AA27,Variáveis!$AK$3:$AN$29,4,FALSE)))*VLOOKUP(AA27,Variáveis!$AK$3:$AN$29,4,FALSE))-AD27,0)</f>
        <v/>
      </c>
      <c r="AF27" s="53">
        <f>T27*$AF$4</f>
        <v/>
      </c>
      <c r="AG27" s="53">
        <f>IF(AB27="SIM","Cliente pode pagar DIFA na entrada", )</f>
        <v/>
      </c>
      <c r="AH27" s="54" t="n"/>
      <c r="AI27" s="53">
        <f>IF(K27="SIM",(J27*$F$102),J27)</f>
        <v/>
      </c>
      <c r="AJ27" s="53">
        <f>IF(L27="SIM",(AI27*$F$101),AI27)</f>
        <v/>
      </c>
      <c r="AK27" s="53">
        <f>AJ27-AS27</f>
        <v/>
      </c>
      <c r="AL27" s="53">
        <f>AJ27*I27</f>
        <v/>
      </c>
      <c r="AM27" s="53">
        <f>AK27*I27</f>
        <v/>
      </c>
      <c r="AN27" s="53">
        <f>AK27-AP27-AQ27</f>
        <v/>
      </c>
      <c r="AO27" s="53">
        <f>AN27*I27</f>
        <v/>
      </c>
      <c r="AP27" s="53">
        <f>$AP$4*AK27</f>
        <v/>
      </c>
      <c r="AQ27" s="53">
        <f>$AQ$4*AK27</f>
        <v/>
      </c>
      <c r="AR27" s="51">
        <f t="array" ref="AR27">VLOOKUP(M27&amp;N27&amp;O27&amp;P27,Variáveis!$A$2:$E$240&amp;Variáveis!$B$2:$F$240&amp;Variáveis!$C$2:$G$240&amp;Variáveis!$D$2:$H$240,5,FALSE)</f>
        <v/>
      </c>
      <c r="AS27" s="53">
        <f>((AJ27*(1-AR27))*AR27)</f>
        <v/>
      </c>
      <c r="AT27" s="53">
        <f>(((J27+(J27*AU27))*0.18)-(J27*AR27))</f>
        <v/>
      </c>
      <c r="AU27" s="55">
        <f>(((1+AV27)*(1-AR27))/(1-0.18)-1)</f>
        <v/>
      </c>
      <c r="AV27" s="55">
        <f>IF(BB27&gt;0,BB27,IF(BA27&gt;0,BA27,IF(AZ27&gt;0,AZ27,IF(AY27&gt;0,AY27,IF(AX27&gt;0,AX27)))))/100</f>
        <v/>
      </c>
      <c r="AW27" s="56">
        <f>VALUE(LEFT(G27,4))</f>
        <v/>
      </c>
      <c r="AX27" s="56">
        <f>VALUE(IFERROR(VLOOKUP(VALUE(LEFT(G27,4)),ST!$C$4:$E$300,3,FALSE),"0"))</f>
        <v/>
      </c>
      <c r="AY27" s="56">
        <f>VALUE(IFERROR(VLOOKUP(VALUE(LEFT(G27,5)),ST!$C$4:$E$300,3,FALSE),"0"))</f>
        <v/>
      </c>
      <c r="AZ27" s="56">
        <f>VALUE(IFERROR(VLOOKUP(VALUE(LEFT(G27,6)),ST!$C$4:$E$300,3,FALSE),"0"))</f>
        <v/>
      </c>
      <c r="BA27" s="56">
        <f>VALUE(IFERROR(VLOOKUP(VALUE(LEFT(G27,7)),ST!$C$4:$E$300,3,FALSE),"0"))</f>
        <v/>
      </c>
      <c r="BB27" s="56">
        <f>VALUE(IFERROR(VLOOKUP(G27,ST!$C$4:$E$400,3,FALSE),"0"))</f>
        <v/>
      </c>
      <c r="BC27" s="57">
        <f>IF(VLOOKUP(AW27,ST!$C$4:$F$298,4,FALSE)&lt;&gt;0,VLOOKUP(AW27,ST!$C$4:$F$298,4,FALSE),VLOOKUP(G27,ST!$C$4:$F$298,4,FALSE))</f>
        <v/>
      </c>
      <c r="BD27" s="57">
        <f>IF(O27="SC","Desconsiderar coluna ICMS ST",IF(O27="PR","Haverá ST", ))</f>
        <v/>
      </c>
      <c r="BE27" s="53">
        <f>W27</f>
        <v/>
      </c>
      <c r="BF27" s="53">
        <f>X27</f>
        <v/>
      </c>
      <c r="BG27" s="53">
        <f>AD27-AS27</f>
        <v/>
      </c>
      <c r="BH27" s="51">
        <f>$W$4+$X$4+AC27+$BJ$4+0.07</f>
        <v/>
      </c>
      <c r="BI27" s="53">
        <f>IF(BD27="Haverá ST",AJ27+AS27+AT27,AJ27+AS27)</f>
        <v/>
      </c>
      <c r="BJ27" s="53">
        <f>T27*$BJ$4</f>
        <v/>
      </c>
      <c r="BK27" s="53">
        <f>T27*$BK$4</f>
        <v/>
      </c>
      <c r="BL27" s="53">
        <f>BE27+BF27+AO27+BJ27+BK27+AD27</f>
        <v/>
      </c>
      <c r="BM27" s="53">
        <f>(T27-BL27)</f>
        <v/>
      </c>
    </row>
    <row r="28" ht="15.75" customHeight="1" s="218">
      <c r="A28" s="58">
        <f>A27+1</f>
        <v/>
      </c>
      <c r="B28" s="144">
        <f>BOM!B28</f>
        <v/>
      </c>
      <c r="C28" s="144">
        <f>BOM!C28</f>
        <v/>
      </c>
      <c r="D28" s="144">
        <f>BOM!D28</f>
        <v/>
      </c>
      <c r="E28" s="144">
        <f>BOM!E28</f>
        <v/>
      </c>
      <c r="F28" s="144">
        <f>BOM!F28</f>
        <v/>
      </c>
      <c r="G28" s="144">
        <f>BOM!G28</f>
        <v/>
      </c>
      <c r="H28" s="144">
        <f>BOM!H28</f>
        <v/>
      </c>
      <c r="I28" s="147">
        <f>I23</f>
        <v/>
      </c>
      <c r="J28" s="146">
        <f>BOM!J28</f>
        <v/>
      </c>
      <c r="K28" s="146">
        <f>BOM!K28</f>
        <v/>
      </c>
      <c r="L28" s="146">
        <f>BOM!L28</f>
        <v/>
      </c>
      <c r="M28" s="146">
        <f>BOM!M28</f>
        <v/>
      </c>
      <c r="N28" s="146">
        <f>BOM!N28</f>
        <v/>
      </c>
      <c r="O28" s="146">
        <f>BOM!O28</f>
        <v/>
      </c>
      <c r="P28" s="146">
        <f>BOM!P28</f>
        <v/>
      </c>
      <c r="Q28" s="46">
        <f>$F$97</f>
        <v/>
      </c>
      <c r="R28" s="46">
        <f>$F$98</f>
        <v/>
      </c>
      <c r="S28" s="48">
        <f>U28-(U28*R28)</f>
        <v/>
      </c>
      <c r="T28" s="48">
        <f>S28*I28</f>
        <v/>
      </c>
      <c r="U28" s="48">
        <f>(AN28)/(1-(BH28+Q28))</f>
        <v/>
      </c>
      <c r="V28" s="48">
        <f>U28*I28</f>
        <v/>
      </c>
      <c r="W28" s="49">
        <f>T28*$W$4</f>
        <v/>
      </c>
      <c r="X28" s="49">
        <f>T28*$X$4</f>
        <v/>
      </c>
      <c r="Y28" s="50">
        <f>M28</f>
        <v/>
      </c>
      <c r="Z28" s="9" t="n"/>
      <c r="AA28" s="9" t="n"/>
      <c r="AB28" s="9" t="n"/>
      <c r="AC28" s="51">
        <f t="array" ref="AC28">IF(I28&gt;0,VLOOKUP(Y28&amp;$P$88&amp;$P$89&amp;$P$90,Variáveis!$O$2:$S$300&amp;Variáveis!$P$2:$T$300&amp;Variáveis!$Q$2:$U$300&amp;Variáveis!$R$2:$V$300,5,FALSE),0)</f>
        <v/>
      </c>
      <c r="AD28" s="52">
        <f>T28*AC28</f>
        <v/>
      </c>
      <c r="AE28" s="53">
        <f>IF(AB28="não",((V28/(1-VLOOKUP(AA28,Variáveis!$AK$3:$AN$29,4,FALSE)))*VLOOKUP(AA28,Variáveis!$AK$3:$AN$29,4,FALSE))-AD28,0)</f>
        <v/>
      </c>
      <c r="AF28" s="53">
        <f>T28*$AF$4</f>
        <v/>
      </c>
      <c r="AG28" s="53">
        <f>IF(AB28="SIM","Cliente pode pagar DIFA na entrada", )</f>
        <v/>
      </c>
      <c r="AH28" s="54" t="n"/>
      <c r="AI28" s="53">
        <f>IF(K28="SIM",(J28*$F$102),J28)</f>
        <v/>
      </c>
      <c r="AJ28" s="53">
        <f>IF(L28="SIM",(AI28*$F$101),AI28)</f>
        <v/>
      </c>
      <c r="AK28" s="53">
        <f>AJ28-AS28</f>
        <v/>
      </c>
      <c r="AL28" s="53">
        <f>AJ28*I28</f>
        <v/>
      </c>
      <c r="AM28" s="53">
        <f>AK28*I28</f>
        <v/>
      </c>
      <c r="AN28" s="53">
        <f>AK28-AP28-AQ28</f>
        <v/>
      </c>
      <c r="AO28" s="53">
        <f>AN28*I28</f>
        <v/>
      </c>
      <c r="AP28" s="53">
        <f>$AP$4*AK28</f>
        <v/>
      </c>
      <c r="AQ28" s="53">
        <f>$AQ$4*AK28</f>
        <v/>
      </c>
      <c r="AR28" s="51">
        <f t="array" ref="AR28">VLOOKUP(M28&amp;N28&amp;O28&amp;P28,Variáveis!$A$2:$E$240&amp;Variáveis!$B$2:$F$240&amp;Variáveis!$C$2:$G$240&amp;Variáveis!$D$2:$H$240,5,FALSE)</f>
        <v/>
      </c>
      <c r="AS28" s="53">
        <f>((AJ28*(1-AR28))*AR28)</f>
        <v/>
      </c>
      <c r="AT28" s="53">
        <f>(((J28+(J28*AU28))*0.18)-(J28*AR28))</f>
        <v/>
      </c>
      <c r="AU28" s="55">
        <f>(((1+AV28)*(1-AR28))/(1-0.18)-1)</f>
        <v/>
      </c>
      <c r="AV28" s="55">
        <f>IF(BB28&gt;0,BB28,IF(BA28&gt;0,BA28,IF(AZ28&gt;0,AZ28,IF(AY28&gt;0,AY28,IF(AX28&gt;0,AX28)))))/100</f>
        <v/>
      </c>
      <c r="AW28" s="56">
        <f>VALUE(LEFT(G28,4))</f>
        <v/>
      </c>
      <c r="AX28" s="56">
        <f>VALUE(IFERROR(VLOOKUP(VALUE(LEFT(G28,4)),ST!$C$4:$E$300,3,FALSE),"0"))</f>
        <v/>
      </c>
      <c r="AY28" s="56">
        <f>VALUE(IFERROR(VLOOKUP(VALUE(LEFT(G28,5)),ST!$C$4:$E$300,3,FALSE),"0"))</f>
        <v/>
      </c>
      <c r="AZ28" s="56">
        <f>VALUE(IFERROR(VLOOKUP(VALUE(LEFT(G28,6)),ST!$C$4:$E$300,3,FALSE),"0"))</f>
        <v/>
      </c>
      <c r="BA28" s="56">
        <f>VALUE(IFERROR(VLOOKUP(VALUE(LEFT(G28,7)),ST!$C$4:$E$300,3,FALSE),"0"))</f>
        <v/>
      </c>
      <c r="BB28" s="56">
        <f>VALUE(IFERROR(VLOOKUP(G28,ST!$C$4:$E$400,3,FALSE),"0"))</f>
        <v/>
      </c>
      <c r="BC28" s="57">
        <f>IF(VLOOKUP(AW28,ST!$C$4:$F$298,4,FALSE)&lt;&gt;0,VLOOKUP(AW28,ST!$C$4:$F$298,4,FALSE),VLOOKUP(G28,ST!$C$4:$F$298,4,FALSE))</f>
        <v/>
      </c>
      <c r="BD28" s="57">
        <f>IF(O28="SC","Desconsiderar coluna ICMS ST",IF(O28="PR","Haverá ST", ))</f>
        <v/>
      </c>
      <c r="BE28" s="53">
        <f>W28</f>
        <v/>
      </c>
      <c r="BF28" s="53">
        <f>X28</f>
        <v/>
      </c>
      <c r="BG28" s="53">
        <f>AD28-AS28</f>
        <v/>
      </c>
      <c r="BH28" s="51">
        <f>$W$4+$X$4+AC28+$BJ$4+0.07</f>
        <v/>
      </c>
      <c r="BI28" s="53">
        <f>IF(BD28="Haverá ST",AJ28+AS28+AT28,AJ28+AS28)</f>
        <v/>
      </c>
      <c r="BJ28" s="53">
        <f>T28*$BJ$4</f>
        <v/>
      </c>
      <c r="BK28" s="53">
        <f>T28*$BK$4</f>
        <v/>
      </c>
      <c r="BL28" s="53">
        <f>BE28+BF28+AO28+BJ28+BK28+AD28</f>
        <v/>
      </c>
      <c r="BM28" s="53">
        <f>(T28-BL28)</f>
        <v/>
      </c>
    </row>
    <row r="29" ht="15.75" customHeight="1" s="218">
      <c r="A29" s="58">
        <f>A28+1</f>
        <v/>
      </c>
      <c r="B29" s="144">
        <f>BOM!B29</f>
        <v/>
      </c>
      <c r="C29" s="144">
        <f>BOM!C29</f>
        <v/>
      </c>
      <c r="D29" s="144">
        <f>BOM!D29</f>
        <v/>
      </c>
      <c r="E29" s="144">
        <f>BOM!E29</f>
        <v/>
      </c>
      <c r="F29" s="144">
        <f>BOM!F29</f>
        <v/>
      </c>
      <c r="G29" s="144">
        <f>BOM!G29</f>
        <v/>
      </c>
      <c r="H29" s="144">
        <f>BOM!H29</f>
        <v/>
      </c>
      <c r="I29" s="147">
        <f>I23</f>
        <v/>
      </c>
      <c r="J29" s="146">
        <f>BOM!J29</f>
        <v/>
      </c>
      <c r="K29" s="146">
        <f>BOM!K29</f>
        <v/>
      </c>
      <c r="L29" s="146">
        <f>BOM!L29</f>
        <v/>
      </c>
      <c r="M29" s="146">
        <f>BOM!M29</f>
        <v/>
      </c>
      <c r="N29" s="146">
        <f>BOM!N29</f>
        <v/>
      </c>
      <c r="O29" s="146">
        <f>BOM!O29</f>
        <v/>
      </c>
      <c r="P29" s="146">
        <f>BOM!P29</f>
        <v/>
      </c>
      <c r="Q29" s="46">
        <f>$F$97</f>
        <v/>
      </c>
      <c r="R29" s="46">
        <f>$F$98</f>
        <v/>
      </c>
      <c r="S29" s="48">
        <f>U29-(U29*R29)</f>
        <v/>
      </c>
      <c r="T29" s="48">
        <f>S29*I29</f>
        <v/>
      </c>
      <c r="U29" s="48">
        <f>(AN29)/(1-(BH29+Q29))</f>
        <v/>
      </c>
      <c r="V29" s="48">
        <f>U29*I29</f>
        <v/>
      </c>
      <c r="W29" s="49">
        <f>T29*$W$4</f>
        <v/>
      </c>
      <c r="X29" s="49">
        <f>T29*$X$4</f>
        <v/>
      </c>
      <c r="Y29" s="50">
        <f>M29</f>
        <v/>
      </c>
      <c r="Z29" s="9" t="n"/>
      <c r="AA29" s="9" t="n"/>
      <c r="AB29" s="9" t="n"/>
      <c r="AC29" s="51">
        <f t="array" ref="AC29">IF(I29&gt;0,VLOOKUP(Y29&amp;$P$88&amp;$P$89&amp;$P$90,Variáveis!$O$2:$S$300&amp;Variáveis!$P$2:$T$300&amp;Variáveis!$Q$2:$U$300&amp;Variáveis!$R$2:$V$300,5,FALSE),0)</f>
        <v/>
      </c>
      <c r="AD29" s="52">
        <f>T29*AC29</f>
        <v/>
      </c>
      <c r="AE29" s="53">
        <f>IF(AB29="não",((V29/(1-VLOOKUP(AA29,Variáveis!$AK$3:$AN$29,4,FALSE)))*VLOOKUP(AA29,Variáveis!$AK$3:$AN$29,4,FALSE))-AD29,0)</f>
        <v/>
      </c>
      <c r="AF29" s="53">
        <f>T29*$AF$4</f>
        <v/>
      </c>
      <c r="AG29" s="53">
        <f>IF(AB29="SIM","Cliente pode pagar DIFA na entrada", )</f>
        <v/>
      </c>
      <c r="AH29" s="54" t="n"/>
      <c r="AI29" s="53">
        <f>IF(K29="SIM",(J29*$F$102),J29)</f>
        <v/>
      </c>
      <c r="AJ29" s="53">
        <f>IF(L29="SIM",(AI29*$F$101),AI29)</f>
        <v/>
      </c>
      <c r="AK29" s="53">
        <f>AJ29-AS29</f>
        <v/>
      </c>
      <c r="AL29" s="53">
        <f>AJ29*I29</f>
        <v/>
      </c>
      <c r="AM29" s="53">
        <f>AK29*I29</f>
        <v/>
      </c>
      <c r="AN29" s="53">
        <f>AK29-AP29-AQ29</f>
        <v/>
      </c>
      <c r="AO29" s="53">
        <f>AN29*I29</f>
        <v/>
      </c>
      <c r="AP29" s="53">
        <f>$AP$4*AK29</f>
        <v/>
      </c>
      <c r="AQ29" s="53">
        <f>$AQ$4*AK29</f>
        <v/>
      </c>
      <c r="AR29" s="51">
        <f t="array" ref="AR29">VLOOKUP(M29&amp;N29&amp;O29&amp;P29,Variáveis!$A$2:$E$240&amp;Variáveis!$B$2:$F$240&amp;Variáveis!$C$2:$G$240&amp;Variáveis!$D$2:$H$240,5,FALSE)</f>
        <v/>
      </c>
      <c r="AS29" s="53">
        <f>((AJ29*(1-AR29))*AR29)</f>
        <v/>
      </c>
      <c r="AT29" s="53">
        <f>(((J29+(J29*AU29))*0.18)-(J29*AR29))</f>
        <v/>
      </c>
      <c r="AU29" s="55">
        <f>(((1+AV29)*(1-AR29))/(1-0.18)-1)</f>
        <v/>
      </c>
      <c r="AV29" s="55">
        <f>IF(BB29&gt;0,BB29,IF(BA29&gt;0,BA29,IF(AZ29&gt;0,AZ29,IF(AY29&gt;0,AY29,IF(AX29&gt;0,AX29)))))/100</f>
        <v/>
      </c>
      <c r="AW29" s="56">
        <f>VALUE(LEFT(G29,4))</f>
        <v/>
      </c>
      <c r="AX29" s="56">
        <f>VALUE(IFERROR(VLOOKUP(VALUE(LEFT(G29,4)),ST!$C$4:$E$300,3,FALSE),"0"))</f>
        <v/>
      </c>
      <c r="AY29" s="56">
        <f>VALUE(IFERROR(VLOOKUP(VALUE(LEFT(G29,5)),ST!$C$4:$E$300,3,FALSE),"0"))</f>
        <v/>
      </c>
      <c r="AZ29" s="56">
        <f>VALUE(IFERROR(VLOOKUP(VALUE(LEFT(G29,6)),ST!$C$4:$E$300,3,FALSE),"0"))</f>
        <v/>
      </c>
      <c r="BA29" s="56">
        <f>VALUE(IFERROR(VLOOKUP(VALUE(LEFT(G29,7)),ST!$C$4:$E$300,3,FALSE),"0"))</f>
        <v/>
      </c>
      <c r="BB29" s="56">
        <f>VALUE(IFERROR(VLOOKUP(G29,ST!$C$4:$E$400,3,FALSE),"0"))</f>
        <v/>
      </c>
      <c r="BC29" s="57">
        <f>IF(VLOOKUP(AW29,ST!$C$4:$F$298,4,FALSE)&lt;&gt;0,VLOOKUP(AW29,ST!$C$4:$F$298,4,FALSE),VLOOKUP(G29,ST!$C$4:$F$298,4,FALSE))</f>
        <v/>
      </c>
      <c r="BD29" s="57">
        <f>IF(O29="SC","Desconsiderar coluna ICMS ST",IF(O29="PR","Haverá ST", ))</f>
        <v/>
      </c>
      <c r="BE29" s="53">
        <f>W29</f>
        <v/>
      </c>
      <c r="BF29" s="53">
        <f>X29</f>
        <v/>
      </c>
      <c r="BG29" s="53">
        <f>AD29-AS29</f>
        <v/>
      </c>
      <c r="BH29" s="51">
        <f>$W$4+$X$4+AC29+$BJ$4+0.07</f>
        <v/>
      </c>
      <c r="BI29" s="53">
        <f>IF(BD29="Haverá ST",AJ29+AS29+AT29,AJ29+AS29)</f>
        <v/>
      </c>
      <c r="BJ29" s="53">
        <f>T29*$BJ$4</f>
        <v/>
      </c>
      <c r="BK29" s="53">
        <f>T29*$BK$4</f>
        <v/>
      </c>
      <c r="BL29" s="53">
        <f>BE29+BF29+AO29+BJ29+BK29+AD29</f>
        <v/>
      </c>
      <c r="BM29" s="53">
        <f>(T29-BL29)</f>
        <v/>
      </c>
    </row>
    <row r="30" ht="15.75" customHeight="1" s="218">
      <c r="A30" s="58">
        <f>A29+1</f>
        <v/>
      </c>
      <c r="B30" s="144">
        <f>BOM!B30</f>
        <v/>
      </c>
      <c r="C30" s="144">
        <f>BOM!C30</f>
        <v/>
      </c>
      <c r="D30" s="144">
        <f>BOM!D30</f>
        <v/>
      </c>
      <c r="E30" s="144">
        <f>BOM!E30</f>
        <v/>
      </c>
      <c r="F30" s="144">
        <f>BOM!F30</f>
        <v/>
      </c>
      <c r="G30" s="144">
        <f>BOM!G30</f>
        <v/>
      </c>
      <c r="H30" s="144">
        <f>BOM!H30</f>
        <v/>
      </c>
      <c r="I30" s="147">
        <f>I24</f>
        <v/>
      </c>
      <c r="J30" s="146">
        <f>BOM!J30</f>
        <v/>
      </c>
      <c r="K30" s="146">
        <f>BOM!K30</f>
        <v/>
      </c>
      <c r="L30" s="146">
        <f>BOM!L30</f>
        <v/>
      </c>
      <c r="M30" s="146">
        <f>BOM!M30</f>
        <v/>
      </c>
      <c r="N30" s="146">
        <f>BOM!N30</f>
        <v/>
      </c>
      <c r="O30" s="146">
        <f>BOM!O30</f>
        <v/>
      </c>
      <c r="P30" s="146">
        <f>BOM!P30</f>
        <v/>
      </c>
      <c r="Q30" s="46">
        <f>$F$97</f>
        <v/>
      </c>
      <c r="R30" s="46">
        <f>$F$98</f>
        <v/>
      </c>
      <c r="S30" s="48">
        <f>U30-(U30*R30)</f>
        <v/>
      </c>
      <c r="T30" s="48">
        <f>S30*I30</f>
        <v/>
      </c>
      <c r="U30" s="48">
        <f>(AN30)/(1-(BH30+Q30))</f>
        <v/>
      </c>
      <c r="V30" s="48">
        <f>U30*I30</f>
        <v/>
      </c>
      <c r="W30" s="49">
        <f>T30*$W$4</f>
        <v/>
      </c>
      <c r="X30" s="49">
        <f>T30*$X$4</f>
        <v/>
      </c>
      <c r="Y30" s="50">
        <f>M30</f>
        <v/>
      </c>
      <c r="Z30" s="9" t="n"/>
      <c r="AA30" s="9" t="n"/>
      <c r="AB30" s="9" t="n"/>
      <c r="AC30" s="51">
        <f t="array" ref="AC30">IF(I30&gt;0,VLOOKUP(Y30&amp;$P$88&amp;$P$89&amp;$P$90,Variáveis!$O$2:$S$300&amp;Variáveis!$P$2:$T$300&amp;Variáveis!$Q$2:$U$300&amp;Variáveis!$R$2:$V$300,5,FALSE),0)</f>
        <v/>
      </c>
      <c r="AD30" s="52">
        <f>T30*AC30</f>
        <v/>
      </c>
      <c r="AE30" s="53">
        <f>IF(AB30="não",((V30/(1-VLOOKUP(AA30,Variáveis!$AK$3:$AN$29,4,FALSE)))*VLOOKUP(AA30,Variáveis!$AK$3:$AN$29,4,FALSE))-AD30,0)</f>
        <v/>
      </c>
      <c r="AF30" s="53">
        <f>T30*$AF$4</f>
        <v/>
      </c>
      <c r="AG30" s="53">
        <f>IF(AB30="SIM","Cliente pode pagar DIFA na entrada", )</f>
        <v/>
      </c>
      <c r="AH30" s="54" t="n"/>
      <c r="AI30" s="53">
        <f>IF(K30="SIM",(J30*$F$102),J30)</f>
        <v/>
      </c>
      <c r="AJ30" s="53">
        <f>IF(L30="SIM",(AI30*$F$101),AI30)</f>
        <v/>
      </c>
      <c r="AK30" s="53">
        <f>AJ30-AS30</f>
        <v/>
      </c>
      <c r="AL30" s="53">
        <f>AJ30*I30</f>
        <v/>
      </c>
      <c r="AM30" s="53">
        <f>AK30*I30</f>
        <v/>
      </c>
      <c r="AN30" s="53">
        <f>AK30-AP30-AQ30</f>
        <v/>
      </c>
      <c r="AO30" s="53">
        <f>AN30*I30</f>
        <v/>
      </c>
      <c r="AP30" s="53">
        <f>$AP$4*AK30</f>
        <v/>
      </c>
      <c r="AQ30" s="53">
        <f>$AQ$4*AK30</f>
        <v/>
      </c>
      <c r="AR30" s="51">
        <f t="array" ref="AR30">VLOOKUP(M30&amp;N30&amp;O30&amp;P30,Variáveis!$A$2:$E$240&amp;Variáveis!$B$2:$F$240&amp;Variáveis!$C$2:$G$240&amp;Variáveis!$D$2:$H$240,5,FALSE)</f>
        <v/>
      </c>
      <c r="AS30" s="53">
        <f>((AJ30*(1-AR30))*AR30)</f>
        <v/>
      </c>
      <c r="AT30" s="53">
        <f>(((J30+(J30*AU30))*0.18)-(J30*AR30))</f>
        <v/>
      </c>
      <c r="AU30" s="55">
        <f>(((1+AV30)*(1-AR30))/(1-0.18)-1)</f>
        <v/>
      </c>
      <c r="AV30" s="55">
        <f>IF(BB30&gt;0,BB30,IF(BA30&gt;0,BA30,IF(AZ30&gt;0,AZ30,IF(AY30&gt;0,AY30,IF(AX30&gt;0,AX30)))))/100</f>
        <v/>
      </c>
      <c r="AW30" s="56">
        <f>VALUE(LEFT(G30,4))</f>
        <v/>
      </c>
      <c r="AX30" s="56">
        <f>VALUE(IFERROR(VLOOKUP(VALUE(LEFT(G30,4)),ST!$C$4:$E$300,3,FALSE),"0"))</f>
        <v/>
      </c>
      <c r="AY30" s="56">
        <f>VALUE(IFERROR(VLOOKUP(VALUE(LEFT(G30,5)),ST!$C$4:$E$300,3,FALSE),"0"))</f>
        <v/>
      </c>
      <c r="AZ30" s="56">
        <f>VALUE(IFERROR(VLOOKUP(VALUE(LEFT(G30,6)),ST!$C$4:$E$300,3,FALSE),"0"))</f>
        <v/>
      </c>
      <c r="BA30" s="56">
        <f>VALUE(IFERROR(VLOOKUP(VALUE(LEFT(G30,7)),ST!$C$4:$E$300,3,FALSE),"0"))</f>
        <v/>
      </c>
      <c r="BB30" s="56">
        <f>VALUE(IFERROR(VLOOKUP(G30,ST!$C$4:$E$400,3,FALSE),"0"))</f>
        <v/>
      </c>
      <c r="BC30" s="57">
        <f>IF(VLOOKUP(AW30,ST!$C$4:$F$298,4,FALSE)&lt;&gt;0,VLOOKUP(AW30,ST!$C$4:$F$298,4,FALSE),VLOOKUP(G30,ST!$C$4:$F$298,4,FALSE))</f>
        <v/>
      </c>
      <c r="BD30" s="57">
        <f>IF(O30="SC","Desconsiderar coluna ICMS ST",IF(O30="PR","Haverá ST", ))</f>
        <v/>
      </c>
      <c r="BE30" s="53">
        <f>W30</f>
        <v/>
      </c>
      <c r="BF30" s="53">
        <f>X30</f>
        <v/>
      </c>
      <c r="BG30" s="53">
        <f>AD30-AS30</f>
        <v/>
      </c>
      <c r="BH30" s="51">
        <f>$W$4+$X$4+AC30+$BJ$4+0.07</f>
        <v/>
      </c>
      <c r="BI30" s="53">
        <f>IF(BD30="Haverá ST",AJ30+AS30+AT30,AJ30+AS30)</f>
        <v/>
      </c>
      <c r="BJ30" s="53">
        <f>T30*$BJ$4</f>
        <v/>
      </c>
      <c r="BK30" s="53">
        <f>T30*$BK$4</f>
        <v/>
      </c>
      <c r="BL30" s="53">
        <f>BE30+BF30+AO30+BJ30+BK30+AD30</f>
        <v/>
      </c>
      <c r="BM30" s="53">
        <f>(T30-BL30)</f>
        <v/>
      </c>
    </row>
    <row r="31" ht="15.75" customHeight="1" s="218">
      <c r="A31" s="58">
        <f>A30+1</f>
        <v/>
      </c>
      <c r="B31" s="144">
        <f>BOM!B31</f>
        <v/>
      </c>
      <c r="C31" s="144">
        <f>BOM!C31</f>
        <v/>
      </c>
      <c r="D31" s="144">
        <f>BOM!D31</f>
        <v/>
      </c>
      <c r="E31" s="144">
        <f>BOM!E31</f>
        <v/>
      </c>
      <c r="F31" s="144">
        <f>BOM!F31</f>
        <v/>
      </c>
      <c r="G31" s="144">
        <f>BOM!G31</f>
        <v/>
      </c>
      <c r="H31" s="144">
        <f>BOM!H31</f>
        <v/>
      </c>
      <c r="I31" s="147">
        <f>I23</f>
        <v/>
      </c>
      <c r="J31" s="146">
        <f>BOM!J31</f>
        <v/>
      </c>
      <c r="K31" s="146">
        <f>BOM!K31</f>
        <v/>
      </c>
      <c r="L31" s="146">
        <f>BOM!L31</f>
        <v/>
      </c>
      <c r="M31" s="146">
        <f>BOM!M31</f>
        <v/>
      </c>
      <c r="N31" s="146">
        <f>BOM!N31</f>
        <v/>
      </c>
      <c r="O31" s="146">
        <f>BOM!O31</f>
        <v/>
      </c>
      <c r="P31" s="146">
        <f>BOM!P31</f>
        <v/>
      </c>
      <c r="Q31" s="46">
        <f>$F$97</f>
        <v/>
      </c>
      <c r="R31" s="46">
        <f>$F$98</f>
        <v/>
      </c>
      <c r="S31" s="48">
        <f>U31-(U31*R31)</f>
        <v/>
      </c>
      <c r="T31" s="48">
        <f>S31*I31</f>
        <v/>
      </c>
      <c r="U31" s="48">
        <f>(AN31)/(1-(BH31+Q31))</f>
        <v/>
      </c>
      <c r="V31" s="48">
        <f>U31*I31</f>
        <v/>
      </c>
      <c r="W31" s="49">
        <f>T31*$W$4</f>
        <v/>
      </c>
      <c r="X31" s="49">
        <f>T31*$X$4</f>
        <v/>
      </c>
      <c r="Y31" s="50">
        <f>M31</f>
        <v/>
      </c>
      <c r="Z31" s="9" t="n"/>
      <c r="AA31" s="9" t="n"/>
      <c r="AB31" s="9" t="n"/>
      <c r="AC31" s="51">
        <f t="array" ref="AC31">IF(I31&gt;0,VLOOKUP(Y31&amp;$P$88&amp;$P$89&amp;$P$90,Variáveis!$O$2:$S$300&amp;Variáveis!$P$2:$T$300&amp;Variáveis!$Q$2:$U$300&amp;Variáveis!$R$2:$V$300,5,FALSE),0)</f>
        <v/>
      </c>
      <c r="AD31" s="52">
        <f>T31*AC31</f>
        <v/>
      </c>
      <c r="AE31" s="53">
        <f>IF(AB31="não",((V31/(1-VLOOKUP(AA31,Variáveis!$AK$3:$AN$29,4,FALSE)))*VLOOKUP(AA31,Variáveis!$AK$3:$AN$29,4,FALSE))-AD31,0)</f>
        <v/>
      </c>
      <c r="AF31" s="53">
        <f>T31*$AF$4</f>
        <v/>
      </c>
      <c r="AG31" s="53">
        <f>IF(AB31="SIM","Cliente pode pagar DIFA na entrada", )</f>
        <v/>
      </c>
      <c r="AH31" s="54" t="n"/>
      <c r="AI31" s="53">
        <f>IF(K31="SIM",(J31*$F$102),J31)</f>
        <v/>
      </c>
      <c r="AJ31" s="53">
        <f>IF(L31="SIM",(AI31*$F$101),AI31)</f>
        <v/>
      </c>
      <c r="AK31" s="53">
        <f>AJ31-AS31</f>
        <v/>
      </c>
      <c r="AL31" s="53">
        <f>AJ31*I31</f>
        <v/>
      </c>
      <c r="AM31" s="53">
        <f>AK31*I31</f>
        <v/>
      </c>
      <c r="AN31" s="53">
        <f>AK31-AP31-AQ31</f>
        <v/>
      </c>
      <c r="AO31" s="53">
        <f>AN31*I31</f>
        <v/>
      </c>
      <c r="AP31" s="53">
        <f>$AP$4*AK31</f>
        <v/>
      </c>
      <c r="AQ31" s="53">
        <f>$AQ$4*AK31</f>
        <v/>
      </c>
      <c r="AR31" s="51">
        <f t="array" ref="AR31">VLOOKUP(M31&amp;N31&amp;O31&amp;P31,Variáveis!$A$2:$E$240&amp;Variáveis!$B$2:$F$240&amp;Variáveis!$C$2:$G$240&amp;Variáveis!$D$2:$H$240,5,FALSE)</f>
        <v/>
      </c>
      <c r="AS31" s="53">
        <f>((AJ31*(1-AR31))*AR31)</f>
        <v/>
      </c>
      <c r="AT31" s="53">
        <f>(((J31+(J31*AU31))*0.18)-(J31*AR31))</f>
        <v/>
      </c>
      <c r="AU31" s="55">
        <f>(((1+AV31)*(1-AR31))/(1-0.18)-1)</f>
        <v/>
      </c>
      <c r="AV31" s="55">
        <f>IF(BB31&gt;0,BB31,IF(BA31&gt;0,BA31,IF(AZ31&gt;0,AZ31,IF(AY31&gt;0,AY31,IF(AX31&gt;0,AX31)))))/100</f>
        <v/>
      </c>
      <c r="AW31" s="56">
        <f>VALUE(LEFT(G31,4))</f>
        <v/>
      </c>
      <c r="AX31" s="56">
        <f>VALUE(IFERROR(VLOOKUP(VALUE(LEFT(G31,4)),ST!$C$4:$E$300,3,FALSE),"0"))</f>
        <v/>
      </c>
      <c r="AY31" s="56">
        <f>VALUE(IFERROR(VLOOKUP(VALUE(LEFT(G31,5)),ST!$C$4:$E$300,3,FALSE),"0"))</f>
        <v/>
      </c>
      <c r="AZ31" s="56">
        <f>VALUE(IFERROR(VLOOKUP(VALUE(LEFT(G31,6)),ST!$C$4:$E$300,3,FALSE),"0"))</f>
        <v/>
      </c>
      <c r="BA31" s="56">
        <f>VALUE(IFERROR(VLOOKUP(VALUE(LEFT(G31,7)),ST!$C$4:$E$300,3,FALSE),"0"))</f>
        <v/>
      </c>
      <c r="BB31" s="56">
        <f>VALUE(IFERROR(VLOOKUP(G31,ST!$C$4:$E$400,3,FALSE),"0"))</f>
        <v/>
      </c>
      <c r="BC31" s="57">
        <f>IF(VLOOKUP(AW31,ST!$C$4:$F$298,4,FALSE)&lt;&gt;0,VLOOKUP(AW31,ST!$C$4:$F$298,4,FALSE),VLOOKUP(G31,ST!$C$4:$F$298,4,FALSE))</f>
        <v/>
      </c>
      <c r="BD31" s="57">
        <f>IF(O31="SC","Desconsiderar coluna ICMS ST",IF(O31="PR","Haverá ST", ))</f>
        <v/>
      </c>
      <c r="BE31" s="53">
        <f>W31</f>
        <v/>
      </c>
      <c r="BF31" s="53">
        <f>X31</f>
        <v/>
      </c>
      <c r="BG31" s="53">
        <f>AD31-AS31</f>
        <v/>
      </c>
      <c r="BH31" s="51">
        <f>$W$4+$X$4+AC31+$BJ$4+0.07</f>
        <v/>
      </c>
      <c r="BI31" s="53">
        <f>IF(BD31="Haverá ST",AJ31+AS31+AT31,AJ31+AS31)</f>
        <v/>
      </c>
      <c r="BJ31" s="53">
        <f>T31*$BJ$4</f>
        <v/>
      </c>
      <c r="BK31" s="53">
        <f>T31*$BK$4</f>
        <v/>
      </c>
      <c r="BL31" s="53">
        <f>BE31+BF31+AO31+BJ31+BK31+AD31</f>
        <v/>
      </c>
      <c r="BM31" s="53">
        <f>(T31-BL31)</f>
        <v/>
      </c>
    </row>
    <row r="32" ht="15.75" customHeight="1" s="218">
      <c r="A32" s="58">
        <f>A31+1</f>
        <v/>
      </c>
      <c r="B32" s="144">
        <f>BOM!B32</f>
        <v/>
      </c>
      <c r="C32" s="144">
        <f>BOM!C32</f>
        <v/>
      </c>
      <c r="D32" s="144">
        <f>BOM!D32</f>
        <v/>
      </c>
      <c r="E32" s="144">
        <f>BOM!E32</f>
        <v/>
      </c>
      <c r="F32" s="39">
        <f>BOM!F32</f>
        <v/>
      </c>
      <c r="G32" s="144">
        <f>BOM!G32</f>
        <v/>
      </c>
      <c r="H32" s="144">
        <f>BOM!H32</f>
        <v/>
      </c>
      <c r="I32" s="148" t="n">
        <v>0</v>
      </c>
      <c r="J32" s="146">
        <f>BOM!J32</f>
        <v/>
      </c>
      <c r="K32" s="146">
        <f>BOM!K32</f>
        <v/>
      </c>
      <c r="L32" s="146">
        <f>BOM!L32</f>
        <v/>
      </c>
      <c r="M32" s="146">
        <f>BOM!M32</f>
        <v/>
      </c>
      <c r="N32" s="146">
        <f>BOM!N32</f>
        <v/>
      </c>
      <c r="O32" s="146">
        <f>BOM!O32</f>
        <v/>
      </c>
      <c r="P32" s="146">
        <f>BOM!P32</f>
        <v/>
      </c>
      <c r="Q32" s="46">
        <f>$F$97</f>
        <v/>
      </c>
      <c r="R32" s="46">
        <f>$F$98</f>
        <v/>
      </c>
      <c r="S32" s="48">
        <f>U32-(U32*R32)</f>
        <v/>
      </c>
      <c r="T32" s="48">
        <f>S32*I32</f>
        <v/>
      </c>
      <c r="U32" s="48">
        <f>(AN32)/(1-(BH32+Q32))</f>
        <v/>
      </c>
      <c r="V32" s="48">
        <f>U32*I32</f>
        <v/>
      </c>
      <c r="W32" s="49">
        <f>T32*$W$4</f>
        <v/>
      </c>
      <c r="X32" s="49">
        <f>T32*$X$4</f>
        <v/>
      </c>
      <c r="Y32" s="50">
        <f>M32</f>
        <v/>
      </c>
      <c r="Z32" s="9" t="n"/>
      <c r="AA32" s="9" t="n"/>
      <c r="AB32" s="9" t="n"/>
      <c r="AC32" s="51">
        <f t="array" ref="AC32">IF(I32&gt;0,VLOOKUP(Y32&amp;$P$88&amp;$P$89&amp;$P$90,Variáveis!$O$2:$S$300&amp;Variáveis!$P$2:$T$300&amp;Variáveis!$Q$2:$U$300&amp;Variáveis!$R$2:$V$300,5,FALSE),0)</f>
        <v/>
      </c>
      <c r="AD32" s="52">
        <f>T32*AC32</f>
        <v/>
      </c>
      <c r="AE32" s="53">
        <f>IF(AB32="não",((V32/(1-VLOOKUP(AA32,Variáveis!$AK$3:$AN$29,4,FALSE)))*VLOOKUP(AA32,Variáveis!$AK$3:$AN$29,4,FALSE))-AD32,0)</f>
        <v/>
      </c>
      <c r="AF32" s="53">
        <f>T32*$AF$4</f>
        <v/>
      </c>
      <c r="AG32" s="53">
        <f>IF(AB32="SIM","Cliente pode pagar DIFA na entrada", )</f>
        <v/>
      </c>
      <c r="AH32" s="54" t="n"/>
      <c r="AI32" s="53">
        <f>IF(K32="SIM",(J32*$F$102),J32)</f>
        <v/>
      </c>
      <c r="AJ32" s="53">
        <f>IF(L32="SIM",(AI32*$F$101),AI32)</f>
        <v/>
      </c>
      <c r="AK32" s="53">
        <f>AJ32-AS32</f>
        <v/>
      </c>
      <c r="AL32" s="53">
        <f>AJ32*I32</f>
        <v/>
      </c>
      <c r="AM32" s="53">
        <f>AK32*I32</f>
        <v/>
      </c>
      <c r="AN32" s="53">
        <f>AK32-AP32-AQ32</f>
        <v/>
      </c>
      <c r="AO32" s="53">
        <f>AN32*I32</f>
        <v/>
      </c>
      <c r="AP32" s="53">
        <f>$AP$4*AK32</f>
        <v/>
      </c>
      <c r="AQ32" s="53">
        <f>$AQ$4*AK32</f>
        <v/>
      </c>
      <c r="AR32" s="51">
        <f t="array" ref="AR32">VLOOKUP(M32&amp;N32&amp;O32&amp;P32,Variáveis!$A$2:$E$240&amp;Variáveis!$B$2:$F$240&amp;Variáveis!$C$2:$G$240&amp;Variáveis!$D$2:$H$240,5,FALSE)</f>
        <v/>
      </c>
      <c r="AS32" s="53">
        <f>((AJ32*(1-AR32))*AR32)</f>
        <v/>
      </c>
      <c r="AT32" s="53">
        <f>(((J32+(J32*AU32))*0.18)-(J32*AR32))</f>
        <v/>
      </c>
      <c r="AU32" s="55">
        <f>(((1+AV32)*(1-AR32))/(1-0.18)-1)</f>
        <v/>
      </c>
      <c r="AV32" s="55">
        <f>IF(BB32&gt;0,BB32,IF(BA32&gt;0,BA32,IF(AZ32&gt;0,AZ32,IF(AY32&gt;0,AY32,IF(AX32&gt;0,AX32)))))/100</f>
        <v/>
      </c>
      <c r="AW32" s="56">
        <f>VALUE(LEFT(G32,4))</f>
        <v/>
      </c>
      <c r="AX32" s="56">
        <f>VALUE(IFERROR(VLOOKUP(VALUE(LEFT(G32,4)),ST!$C$4:$E$300,3,FALSE),"0"))</f>
        <v/>
      </c>
      <c r="AY32" s="56">
        <f>VALUE(IFERROR(VLOOKUP(VALUE(LEFT(G32,5)),ST!$C$4:$E$300,3,FALSE),"0"))</f>
        <v/>
      </c>
      <c r="AZ32" s="56">
        <f>VALUE(IFERROR(VLOOKUP(VALUE(LEFT(G32,6)),ST!$C$4:$E$300,3,FALSE),"0"))</f>
        <v/>
      </c>
      <c r="BA32" s="56">
        <f>VALUE(IFERROR(VLOOKUP(VALUE(LEFT(G32,7)),ST!$C$4:$E$300,3,FALSE),"0"))</f>
        <v/>
      </c>
      <c r="BB32" s="56">
        <f>VALUE(IFERROR(VLOOKUP(G32,ST!$C$4:$E$400,3,FALSE),"0"))</f>
        <v/>
      </c>
      <c r="BC32" s="57">
        <f>IF(VLOOKUP(AW32,ST!$C$4:$F$298,4,FALSE)&lt;&gt;0,VLOOKUP(AW32,ST!$C$4:$F$298,4,FALSE),VLOOKUP(G32,ST!$C$4:$F$298,4,FALSE))</f>
        <v/>
      </c>
      <c r="BD32" s="57">
        <f>IF(O32="SC","Desconsiderar coluna ICMS ST",IF(O32="PR","Haverá ST", ))</f>
        <v/>
      </c>
      <c r="BE32" s="53">
        <f>W32</f>
        <v/>
      </c>
      <c r="BF32" s="53">
        <f>X32</f>
        <v/>
      </c>
      <c r="BG32" s="53">
        <f>AD32-AS32</f>
        <v/>
      </c>
      <c r="BH32" s="51">
        <f>$W$4+$X$4+AC32+$BJ$4+0.07</f>
        <v/>
      </c>
      <c r="BI32" s="53">
        <f>IF(BD32="Haverá ST",AJ32+AS32+AT32,AJ32+AS32)</f>
        <v/>
      </c>
      <c r="BJ32" s="53">
        <f>T32*$BJ$4</f>
        <v/>
      </c>
      <c r="BK32" s="53">
        <f>T32*$BK$4</f>
        <v/>
      </c>
      <c r="BL32" s="53">
        <f>BE32+BF32+AO32+BJ32+BK32+AD32</f>
        <v/>
      </c>
      <c r="BM32" s="53">
        <f>(T32-BL32)</f>
        <v/>
      </c>
    </row>
    <row r="33" ht="15.75" customHeight="1" s="218">
      <c r="A33" s="58">
        <f>A32+1</f>
        <v/>
      </c>
      <c r="B33" s="144">
        <f>BOM!B33</f>
        <v/>
      </c>
      <c r="C33" s="144">
        <f>BOM!C33</f>
        <v/>
      </c>
      <c r="D33" s="144">
        <f>BOM!D33</f>
        <v/>
      </c>
      <c r="E33" s="144">
        <f>BOM!E33</f>
        <v/>
      </c>
      <c r="F33" s="144">
        <f>BOM!F33</f>
        <v/>
      </c>
      <c r="G33" s="144">
        <f>BOM!G33</f>
        <v/>
      </c>
      <c r="H33" s="144">
        <f>BOM!H33</f>
        <v/>
      </c>
      <c r="I33" s="148" t="n">
        <v>0</v>
      </c>
      <c r="J33" s="146">
        <f>BOM!J33</f>
        <v/>
      </c>
      <c r="K33" s="146">
        <f>BOM!K33</f>
        <v/>
      </c>
      <c r="L33" s="146">
        <f>BOM!L33</f>
        <v/>
      </c>
      <c r="M33" s="146">
        <f>BOM!M33</f>
        <v/>
      </c>
      <c r="N33" s="146">
        <f>BOM!N33</f>
        <v/>
      </c>
      <c r="O33" s="146">
        <f>BOM!O33</f>
        <v/>
      </c>
      <c r="P33" s="146">
        <f>BOM!P33</f>
        <v/>
      </c>
      <c r="Q33" s="46">
        <f>$F$97</f>
        <v/>
      </c>
      <c r="R33" s="46">
        <f>$F$98</f>
        <v/>
      </c>
      <c r="S33" s="48">
        <f>U33-(U33*R33)</f>
        <v/>
      </c>
      <c r="T33" s="48">
        <f>S33*I33</f>
        <v/>
      </c>
      <c r="U33" s="48">
        <f>(AN33)/(1-(BH33+Q33))</f>
        <v/>
      </c>
      <c r="V33" s="48">
        <f>U33*I33</f>
        <v/>
      </c>
      <c r="W33" s="49">
        <f>T33*$W$4</f>
        <v/>
      </c>
      <c r="X33" s="49">
        <f>T33*$X$4</f>
        <v/>
      </c>
      <c r="Y33" s="50">
        <f>M33</f>
        <v/>
      </c>
      <c r="Z33" s="9" t="n"/>
      <c r="AA33" s="9" t="n"/>
      <c r="AB33" s="9" t="n"/>
      <c r="AC33" s="51">
        <f t="array" ref="AC33">IF(I33&gt;0,VLOOKUP(Y33&amp;$P$88&amp;$P$89&amp;$P$90,Variáveis!$O$2:$S$300&amp;Variáveis!$P$2:$T$300&amp;Variáveis!$Q$2:$U$300&amp;Variáveis!$R$2:$V$300,5,FALSE),0)</f>
        <v/>
      </c>
      <c r="AD33" s="52">
        <f>T33*AC33</f>
        <v/>
      </c>
      <c r="AE33" s="53">
        <f>IF(AB33="não",((V33/(1-VLOOKUP(AA33,Variáveis!$AK$3:$AN$29,4,FALSE)))*VLOOKUP(AA33,Variáveis!$AK$3:$AN$29,4,FALSE))-AD33,0)</f>
        <v/>
      </c>
      <c r="AF33" s="53">
        <f>T33*$AF$4</f>
        <v/>
      </c>
      <c r="AG33" s="53">
        <f>IF(AB33="SIM","Cliente pode pagar DIFA na entrada", )</f>
        <v/>
      </c>
      <c r="AH33" s="54" t="n"/>
      <c r="AI33" s="53">
        <f>IF(K33="SIM",(J33*$F$102),J33)</f>
        <v/>
      </c>
      <c r="AJ33" s="53">
        <f>IF(L33="SIM",(AI33*$F$101),AI33)</f>
        <v/>
      </c>
      <c r="AK33" s="53">
        <f>AJ33-AS33</f>
        <v/>
      </c>
      <c r="AL33" s="53">
        <f>AJ33*I33</f>
        <v/>
      </c>
      <c r="AM33" s="53">
        <f>AK33*I33</f>
        <v/>
      </c>
      <c r="AN33" s="53">
        <f>AK33-AP33-AQ33</f>
        <v/>
      </c>
      <c r="AO33" s="53">
        <f>AN33*I33</f>
        <v/>
      </c>
      <c r="AP33" s="53">
        <f>$AP$4*AK33</f>
        <v/>
      </c>
      <c r="AQ33" s="53">
        <f>$AQ$4*AK33</f>
        <v/>
      </c>
      <c r="AR33" s="51">
        <f t="array" ref="AR33">VLOOKUP(M33&amp;N33&amp;O33&amp;P33,Variáveis!$A$2:$E$240&amp;Variáveis!$B$2:$F$240&amp;Variáveis!$C$2:$G$240&amp;Variáveis!$D$2:$H$240,5,FALSE)</f>
        <v/>
      </c>
      <c r="AS33" s="53">
        <f>((AJ33*(1-AR33))*AR33)</f>
        <v/>
      </c>
      <c r="AT33" s="53">
        <f>(((J33+(J33*AU33))*0.18)-(J33*AR33))</f>
        <v/>
      </c>
      <c r="AU33" s="55">
        <f>(((1+AV33)*(1-AR33))/(1-0.18)-1)</f>
        <v/>
      </c>
      <c r="AV33" s="55">
        <f>IF(BB33&gt;0,BB33,IF(BA33&gt;0,BA33,IF(AZ33&gt;0,AZ33,IF(AY33&gt;0,AY33,IF(AX33&gt;0,AX33)))))/100</f>
        <v/>
      </c>
      <c r="AW33" s="56">
        <f>VALUE(LEFT(G33,4))</f>
        <v/>
      </c>
      <c r="AX33" s="56">
        <f>VALUE(IFERROR(VLOOKUP(VALUE(LEFT(G33,4)),ST!$C$4:$E$300,3,FALSE),"0"))</f>
        <v/>
      </c>
      <c r="AY33" s="56">
        <f>VALUE(IFERROR(VLOOKUP(VALUE(LEFT(G33,5)),ST!$C$4:$E$300,3,FALSE),"0"))</f>
        <v/>
      </c>
      <c r="AZ33" s="56">
        <f>VALUE(IFERROR(VLOOKUP(VALUE(LEFT(G33,6)),ST!$C$4:$E$300,3,FALSE),"0"))</f>
        <v/>
      </c>
      <c r="BA33" s="56">
        <f>VALUE(IFERROR(VLOOKUP(VALUE(LEFT(G33,7)),ST!$C$4:$E$300,3,FALSE),"0"))</f>
        <v/>
      </c>
      <c r="BB33" s="56">
        <f>VALUE(IFERROR(VLOOKUP(G33,ST!$C$4:$E$400,3,FALSE),"0"))</f>
        <v/>
      </c>
      <c r="BC33" s="57">
        <f>IF(VLOOKUP(AW33,ST!$C$4:$F$298,4,FALSE)&lt;&gt;0,VLOOKUP(AW33,ST!$C$4:$F$298,4,FALSE),VLOOKUP(G33,ST!$C$4:$F$298,4,FALSE))</f>
        <v/>
      </c>
      <c r="BD33" s="57">
        <f>IF(O33="SC","Desconsiderar coluna ICMS ST",IF(O33="PR","Haverá ST", ))</f>
        <v/>
      </c>
      <c r="BE33" s="53">
        <f>W33</f>
        <v/>
      </c>
      <c r="BF33" s="53">
        <f>X33</f>
        <v/>
      </c>
      <c r="BG33" s="53">
        <f>AD33-AS33</f>
        <v/>
      </c>
      <c r="BH33" s="51">
        <f>$W$4+$X$4+AC33+$BJ$4+0.07</f>
        <v/>
      </c>
      <c r="BI33" s="53">
        <f>IF(BD33="Haverá ST",AJ33+AS33+AT33,AJ33+AS33)</f>
        <v/>
      </c>
      <c r="BJ33" s="53">
        <f>T33*$BJ$4</f>
        <v/>
      </c>
      <c r="BK33" s="53">
        <f>T33*$BK$4</f>
        <v/>
      </c>
      <c r="BL33" s="53">
        <f>BE33+BF33+AO33+BJ33+BK33+AD33</f>
        <v/>
      </c>
      <c r="BM33" s="53">
        <f>(T33-BL33)</f>
        <v/>
      </c>
    </row>
    <row r="34" ht="15.75" customHeight="1" s="218">
      <c r="A34" s="58">
        <f>A33+1</f>
        <v/>
      </c>
      <c r="B34" s="144">
        <f>BOM!B34</f>
        <v/>
      </c>
      <c r="C34" s="144">
        <f>BOM!C34</f>
        <v/>
      </c>
      <c r="D34" s="144">
        <f>BOM!D34</f>
        <v/>
      </c>
      <c r="E34" s="144">
        <f>BOM!E34</f>
        <v/>
      </c>
      <c r="F34" s="144">
        <f>BOM!F34</f>
        <v/>
      </c>
      <c r="G34" s="144">
        <f>BOM!G34</f>
        <v/>
      </c>
      <c r="H34" s="144">
        <f>BOM!H34</f>
        <v/>
      </c>
      <c r="I34" s="148" t="n">
        <v>0</v>
      </c>
      <c r="J34" s="146">
        <f>BOM!J34</f>
        <v/>
      </c>
      <c r="K34" s="146">
        <f>BOM!K34</f>
        <v/>
      </c>
      <c r="L34" s="146">
        <f>BOM!L34</f>
        <v/>
      </c>
      <c r="M34" s="146">
        <f>BOM!M34</f>
        <v/>
      </c>
      <c r="N34" s="146">
        <f>BOM!N34</f>
        <v/>
      </c>
      <c r="O34" s="146">
        <f>BOM!O34</f>
        <v/>
      </c>
      <c r="P34" s="146">
        <f>BOM!P34</f>
        <v/>
      </c>
      <c r="Q34" s="46">
        <f>$F$97</f>
        <v/>
      </c>
      <c r="R34" s="46">
        <f>$F$98</f>
        <v/>
      </c>
      <c r="S34" s="48">
        <f>U34-(U34*R34)</f>
        <v/>
      </c>
      <c r="T34" s="48">
        <f>S34*I34</f>
        <v/>
      </c>
      <c r="U34" s="48">
        <f>(AN34)/(1-(BH34+Q34))</f>
        <v/>
      </c>
      <c r="V34" s="48">
        <f>U34*I34</f>
        <v/>
      </c>
      <c r="W34" s="49">
        <f>T34*$W$4</f>
        <v/>
      </c>
      <c r="X34" s="49">
        <f>T34*$X$4</f>
        <v/>
      </c>
      <c r="Y34" s="50">
        <f>M34</f>
        <v/>
      </c>
      <c r="Z34" s="9" t="n"/>
      <c r="AA34" s="9" t="n"/>
      <c r="AB34" s="9" t="n"/>
      <c r="AC34" s="51">
        <f t="array" ref="AC34">IF(I34&gt;0,VLOOKUP(Y34&amp;$P$88&amp;$P$89&amp;$P$90,Variáveis!$O$2:$S$300&amp;Variáveis!$P$2:$T$300&amp;Variáveis!$Q$2:$U$300&amp;Variáveis!$R$2:$V$300,5,FALSE),0)</f>
        <v/>
      </c>
      <c r="AD34" s="52">
        <f>T34*AC34</f>
        <v/>
      </c>
      <c r="AE34" s="53">
        <f>IF(AB34="não",((V34/(1-VLOOKUP(AA34,Variáveis!$AK$3:$AN$29,4,FALSE)))*VLOOKUP(AA34,Variáveis!$AK$3:$AN$29,4,FALSE))-AD34,0)</f>
        <v/>
      </c>
      <c r="AF34" s="53">
        <f>T34*$AF$4</f>
        <v/>
      </c>
      <c r="AG34" s="53">
        <f>IF(AB34="SIM","Cliente pode pagar DIFA na entrada", )</f>
        <v/>
      </c>
      <c r="AH34" s="54" t="n"/>
      <c r="AI34" s="53">
        <f>IF(K34="SIM",(J34*$F$102),J34)</f>
        <v/>
      </c>
      <c r="AJ34" s="53">
        <f>IF(L34="SIM",(AI34*$F$101),AI34)</f>
        <v/>
      </c>
      <c r="AK34" s="53">
        <f>AJ34-AS34</f>
        <v/>
      </c>
      <c r="AL34" s="53">
        <f>AJ34*I34</f>
        <v/>
      </c>
      <c r="AM34" s="53">
        <f>AK34*I34</f>
        <v/>
      </c>
      <c r="AN34" s="53">
        <f>AK34-AP34-AQ34</f>
        <v/>
      </c>
      <c r="AO34" s="53">
        <f>AN34*I34</f>
        <v/>
      </c>
      <c r="AP34" s="53">
        <f>$AP$4*AK34</f>
        <v/>
      </c>
      <c r="AQ34" s="53">
        <f>$AQ$4*AK34</f>
        <v/>
      </c>
      <c r="AR34" s="51">
        <f t="array" ref="AR34">VLOOKUP(M34&amp;N34&amp;O34&amp;P34,Variáveis!$A$2:$E$240&amp;Variáveis!$B$2:$F$240&amp;Variáveis!$C$2:$G$240&amp;Variáveis!$D$2:$H$240,5,FALSE)</f>
        <v/>
      </c>
      <c r="AS34" s="53">
        <f>((AJ34*(1-AR34))*AR34)</f>
        <v/>
      </c>
      <c r="AT34" s="53">
        <f>(((J34+(J34*AU34))*0.18)-(J34*AR34))</f>
        <v/>
      </c>
      <c r="AU34" s="55">
        <f>(((1+AV34)*(1-AR34))/(1-0.18)-1)</f>
        <v/>
      </c>
      <c r="AV34" s="55">
        <f>IF(BB34&gt;0,BB34,IF(BA34&gt;0,BA34,IF(AZ34&gt;0,AZ34,IF(AY34&gt;0,AY34,IF(AX34&gt;0,AX34)))))/100</f>
        <v/>
      </c>
      <c r="AW34" s="56">
        <f>VALUE(LEFT(G34,4))</f>
        <v/>
      </c>
      <c r="AX34" s="56">
        <f>VALUE(IFERROR(VLOOKUP(VALUE(LEFT(G34,4)),ST!$C$4:$E$300,3,FALSE),"0"))</f>
        <v/>
      </c>
      <c r="AY34" s="56">
        <f>VALUE(IFERROR(VLOOKUP(VALUE(LEFT(G34,5)),ST!$C$4:$E$300,3,FALSE),"0"))</f>
        <v/>
      </c>
      <c r="AZ34" s="56">
        <f>VALUE(IFERROR(VLOOKUP(VALUE(LEFT(G34,6)),ST!$C$4:$E$300,3,FALSE),"0"))</f>
        <v/>
      </c>
      <c r="BA34" s="56">
        <f>VALUE(IFERROR(VLOOKUP(VALUE(LEFT(G34,7)),ST!$C$4:$E$300,3,FALSE),"0"))</f>
        <v/>
      </c>
      <c r="BB34" s="56">
        <f>VALUE(IFERROR(VLOOKUP(G34,ST!$C$4:$E$400,3,FALSE),"0"))</f>
        <v/>
      </c>
      <c r="BC34" s="57">
        <f>IF(VLOOKUP(AW34,ST!$C$4:$F$298,4,FALSE)&lt;&gt;0,VLOOKUP(AW34,ST!$C$4:$F$298,4,FALSE),VLOOKUP(G34,ST!$C$4:$F$298,4,FALSE))</f>
        <v/>
      </c>
      <c r="BD34" s="57">
        <f>IF(O34="SC","Desconsiderar coluna ICMS ST",IF(O34="PR","Haverá ST", ))</f>
        <v/>
      </c>
      <c r="BE34" s="53">
        <f>W34</f>
        <v/>
      </c>
      <c r="BF34" s="53">
        <f>X34</f>
        <v/>
      </c>
      <c r="BG34" s="53">
        <f>AD34-AS34</f>
        <v/>
      </c>
      <c r="BH34" s="51">
        <f>$W$4+$X$4+AC34+$BJ$4+0.07</f>
        <v/>
      </c>
      <c r="BI34" s="53">
        <f>IF(BD34="Haverá ST",AJ34+AS34+AT34,AJ34+AS34)</f>
        <v/>
      </c>
      <c r="BJ34" s="53">
        <f>T34*$BJ$4</f>
        <v/>
      </c>
      <c r="BK34" s="53">
        <f>T34*$BK$4</f>
        <v/>
      </c>
      <c r="BL34" s="53">
        <f>BE34+BF34+AO34+BJ34+BK34+AD34</f>
        <v/>
      </c>
      <c r="BM34" s="53">
        <f>(T34-BL34)</f>
        <v/>
      </c>
    </row>
    <row r="35" ht="15.75" customHeight="1" s="218">
      <c r="A35" s="58">
        <f>A34+1</f>
        <v/>
      </c>
      <c r="B35" s="144">
        <f>BOM!B35</f>
        <v/>
      </c>
      <c r="C35" s="144">
        <f>BOM!C35</f>
        <v/>
      </c>
      <c r="D35" s="144">
        <f>BOM!D35</f>
        <v/>
      </c>
      <c r="E35" s="144">
        <f>BOM!E35</f>
        <v/>
      </c>
      <c r="F35" s="39">
        <f>BOM!F35</f>
        <v/>
      </c>
      <c r="G35" s="144">
        <f>BOM!G35</f>
        <v/>
      </c>
      <c r="H35" s="144">
        <f>BOM!H35</f>
        <v/>
      </c>
      <c r="I35" s="148" t="n">
        <v>0</v>
      </c>
      <c r="J35" s="146">
        <f>BOM!J35</f>
        <v/>
      </c>
      <c r="K35" s="146">
        <f>BOM!K35</f>
        <v/>
      </c>
      <c r="L35" s="146">
        <f>BOM!L35</f>
        <v/>
      </c>
      <c r="M35" s="146">
        <f>BOM!M35</f>
        <v/>
      </c>
      <c r="N35" s="146">
        <f>BOM!N35</f>
        <v/>
      </c>
      <c r="O35" s="146">
        <f>BOM!O35</f>
        <v/>
      </c>
      <c r="P35" s="146">
        <f>BOM!P35</f>
        <v/>
      </c>
      <c r="Q35" s="46">
        <f>$F$97</f>
        <v/>
      </c>
      <c r="R35" s="46">
        <f>$F$98</f>
        <v/>
      </c>
      <c r="S35" s="48">
        <f>U35-(U35*R35)</f>
        <v/>
      </c>
      <c r="T35" s="48">
        <f>S35*I35</f>
        <v/>
      </c>
      <c r="U35" s="48">
        <f>(AN35)/(1-(BH35+Q35))</f>
        <v/>
      </c>
      <c r="V35" s="48">
        <f>U35*I35</f>
        <v/>
      </c>
      <c r="W35" s="49">
        <f>T35*$W$4</f>
        <v/>
      </c>
      <c r="X35" s="49">
        <f>T35*$X$4</f>
        <v/>
      </c>
      <c r="Y35" s="50">
        <f>M35</f>
        <v/>
      </c>
      <c r="Z35" s="9" t="n"/>
      <c r="AA35" s="9" t="n"/>
      <c r="AB35" s="9" t="n"/>
      <c r="AC35" s="51">
        <f t="array" ref="AC35">IF(I35&gt;0,VLOOKUP(Y35&amp;$P$88&amp;$P$89&amp;$P$90,Variáveis!$O$2:$S$300&amp;Variáveis!$P$2:$T$300&amp;Variáveis!$Q$2:$U$300&amp;Variáveis!$R$2:$V$300,5,FALSE),0)</f>
        <v/>
      </c>
      <c r="AD35" s="52">
        <f>T35*AC35</f>
        <v/>
      </c>
      <c r="AE35" s="53">
        <f>IF(AB35="não",((V35/(1-VLOOKUP(AA35,Variáveis!$AK$3:$AN$29,4,FALSE)))*VLOOKUP(AA35,Variáveis!$AK$3:$AN$29,4,FALSE))-AD35,0)</f>
        <v/>
      </c>
      <c r="AF35" s="53">
        <f>T35*$AF$4</f>
        <v/>
      </c>
      <c r="AG35" s="53">
        <f>IF(AB35="SIM","Cliente pode pagar DIFA na entrada", )</f>
        <v/>
      </c>
      <c r="AH35" s="54" t="n"/>
      <c r="AI35" s="53">
        <f>IF(K35="SIM",(J35*$F$102),J35)</f>
        <v/>
      </c>
      <c r="AJ35" s="53">
        <f>IF(L35="SIM",(AI35*$F$101),AI35)</f>
        <v/>
      </c>
      <c r="AK35" s="53">
        <f>AJ35-AS35</f>
        <v/>
      </c>
      <c r="AL35" s="53">
        <f>AJ35*I35</f>
        <v/>
      </c>
      <c r="AM35" s="53">
        <f>AK35*I35</f>
        <v/>
      </c>
      <c r="AN35" s="53">
        <f>AK35-AP35-AQ35</f>
        <v/>
      </c>
      <c r="AO35" s="53">
        <f>AN35*I35</f>
        <v/>
      </c>
      <c r="AP35" s="53">
        <f>$AP$4*AK35</f>
        <v/>
      </c>
      <c r="AQ35" s="53">
        <f>$AQ$4*AK35</f>
        <v/>
      </c>
      <c r="AR35" s="51">
        <f t="array" ref="AR35">VLOOKUP(M35&amp;N35&amp;O35&amp;P35,Variáveis!$A$2:$E$240&amp;Variáveis!$B$2:$F$240&amp;Variáveis!$C$2:$G$240&amp;Variáveis!$D$2:$H$240,5,FALSE)</f>
        <v/>
      </c>
      <c r="AS35" s="53">
        <f>((AJ35*(1-AR35))*AR35)</f>
        <v/>
      </c>
      <c r="AT35" s="53">
        <f>(((J35+(J35*AU35))*0.18)-(J35*AR35))</f>
        <v/>
      </c>
      <c r="AU35" s="55">
        <f>(((1+AV35)*(1-AR35))/(1-0.18)-1)</f>
        <v/>
      </c>
      <c r="AV35" s="55">
        <f>IF(BB35&gt;0,BB35,IF(BA35&gt;0,BA35,IF(AZ35&gt;0,AZ35,IF(AY35&gt;0,AY35,IF(AX35&gt;0,AX35)))))/100</f>
        <v/>
      </c>
      <c r="AW35" s="56">
        <f>VALUE(LEFT(G35,4))</f>
        <v/>
      </c>
      <c r="AX35" s="56">
        <f>VALUE(IFERROR(VLOOKUP(VALUE(LEFT(G35,4)),ST!$C$4:$E$300,3,FALSE),"0"))</f>
        <v/>
      </c>
      <c r="AY35" s="56">
        <f>VALUE(IFERROR(VLOOKUP(VALUE(LEFT(G35,5)),ST!$C$4:$E$300,3,FALSE),"0"))</f>
        <v/>
      </c>
      <c r="AZ35" s="56">
        <f>VALUE(IFERROR(VLOOKUP(VALUE(LEFT(G35,6)),ST!$C$4:$E$300,3,FALSE),"0"))</f>
        <v/>
      </c>
      <c r="BA35" s="56">
        <f>VALUE(IFERROR(VLOOKUP(VALUE(LEFT(G35,7)),ST!$C$4:$E$300,3,FALSE),"0"))</f>
        <v/>
      </c>
      <c r="BB35" s="56">
        <f>VALUE(IFERROR(VLOOKUP(G35,ST!$C$4:$E$400,3,FALSE),"0"))</f>
        <v/>
      </c>
      <c r="BC35" s="57">
        <f>IF(VLOOKUP(AW35,ST!$C$4:$F$298,4,FALSE)&lt;&gt;0,VLOOKUP(AW35,ST!$C$4:$F$298,4,FALSE),VLOOKUP(G35,ST!$C$4:$F$298,4,FALSE))</f>
        <v/>
      </c>
      <c r="BD35" s="57">
        <f>IF(O35="SC","Desconsiderar coluna ICMS ST",IF(O35="PR","Haverá ST", ))</f>
        <v/>
      </c>
      <c r="BE35" s="53">
        <f>W35</f>
        <v/>
      </c>
      <c r="BF35" s="53">
        <f>X35</f>
        <v/>
      </c>
      <c r="BG35" s="53">
        <f>AD35-AS35</f>
        <v/>
      </c>
      <c r="BH35" s="51">
        <f>$W$4+$X$4+AC35+$BJ$4+0.07</f>
        <v/>
      </c>
      <c r="BI35" s="53">
        <f>IF(BD35="Haverá ST",AJ35+AS35+AT35,AJ35+AS35)</f>
        <v/>
      </c>
      <c r="BJ35" s="53">
        <f>T35*$BJ$4</f>
        <v/>
      </c>
      <c r="BK35" s="53">
        <f>T35*$BK$4</f>
        <v/>
      </c>
      <c r="BL35" s="53">
        <f>BE35+BF35+AO35+BJ35+BK35+AD35</f>
        <v/>
      </c>
      <c r="BM35" s="53">
        <f>(T35-BL35)</f>
        <v/>
      </c>
    </row>
    <row r="36" ht="15.75" customHeight="1" s="218">
      <c r="A36" s="58">
        <f>A35+1</f>
        <v/>
      </c>
      <c r="B36" s="144">
        <f>BOM!B36</f>
        <v/>
      </c>
      <c r="C36" s="144">
        <f>BOM!C36</f>
        <v/>
      </c>
      <c r="D36" s="144">
        <f>BOM!D36</f>
        <v/>
      </c>
      <c r="E36" s="144">
        <f>BOM!E36</f>
        <v/>
      </c>
      <c r="F36" s="144">
        <f>BOM!F36</f>
        <v/>
      </c>
      <c r="G36" s="144">
        <f>BOM!G36</f>
        <v/>
      </c>
      <c r="H36" s="144">
        <f>BOM!H36</f>
        <v/>
      </c>
      <c r="I36" s="148" t="n">
        <v>0</v>
      </c>
      <c r="J36" s="146">
        <f>BOM!J36</f>
        <v/>
      </c>
      <c r="K36" s="146">
        <f>BOM!K36</f>
        <v/>
      </c>
      <c r="L36" s="146">
        <f>BOM!L36</f>
        <v/>
      </c>
      <c r="M36" s="146">
        <f>BOM!M36</f>
        <v/>
      </c>
      <c r="N36" s="146">
        <f>BOM!N36</f>
        <v/>
      </c>
      <c r="O36" s="146">
        <f>BOM!O36</f>
        <v/>
      </c>
      <c r="P36" s="146">
        <f>BOM!P36</f>
        <v/>
      </c>
      <c r="Q36" s="46">
        <f>$F$97</f>
        <v/>
      </c>
      <c r="R36" s="46">
        <f>$F$98</f>
        <v/>
      </c>
      <c r="S36" s="48">
        <f>U36-(U36*R36)</f>
        <v/>
      </c>
      <c r="T36" s="48">
        <f>S36*I36</f>
        <v/>
      </c>
      <c r="U36" s="48">
        <f>(AN36)/(1-(BH36+Q36))</f>
        <v/>
      </c>
      <c r="V36" s="48">
        <f>U36*I36</f>
        <v/>
      </c>
      <c r="W36" s="49">
        <f>T36*$W$4</f>
        <v/>
      </c>
      <c r="X36" s="49">
        <f>T36*$X$4</f>
        <v/>
      </c>
      <c r="Y36" s="50">
        <f>M36</f>
        <v/>
      </c>
      <c r="Z36" s="9" t="n"/>
      <c r="AA36" s="9" t="n"/>
      <c r="AB36" s="9" t="n"/>
      <c r="AC36" s="51">
        <f t="array" ref="AC36">IF(I36&gt;0,VLOOKUP(Y36&amp;$P$88&amp;$P$89&amp;$P$90,Variáveis!$O$2:$S$300&amp;Variáveis!$P$2:$T$300&amp;Variáveis!$Q$2:$U$300&amp;Variáveis!$R$2:$V$300,5,FALSE),0)</f>
        <v/>
      </c>
      <c r="AD36" s="52">
        <f>T36*AC36</f>
        <v/>
      </c>
      <c r="AE36" s="53">
        <f>IF(AB36="não",((V36/(1-VLOOKUP(AA36,Variáveis!$AK$3:$AN$29,4,FALSE)))*VLOOKUP(AA36,Variáveis!$AK$3:$AN$29,4,FALSE))-AD36,0)</f>
        <v/>
      </c>
      <c r="AF36" s="53">
        <f>T36*$AF$4</f>
        <v/>
      </c>
      <c r="AG36" s="53">
        <f>IF(AB36="SIM","Cliente pode pagar DIFA na entrada", )</f>
        <v/>
      </c>
      <c r="AH36" s="54" t="n"/>
      <c r="AI36" s="53">
        <f>IF(K36="SIM",(J36*$F$102),J36)</f>
        <v/>
      </c>
      <c r="AJ36" s="53">
        <f>IF(L36="SIM",(AI36*$F$101),AI36)</f>
        <v/>
      </c>
      <c r="AK36" s="53">
        <f>AJ36-AS36</f>
        <v/>
      </c>
      <c r="AL36" s="53">
        <f>AJ36*I36</f>
        <v/>
      </c>
      <c r="AM36" s="53">
        <f>AK36*I36</f>
        <v/>
      </c>
      <c r="AN36" s="53">
        <f>AK36-AP36-AQ36</f>
        <v/>
      </c>
      <c r="AO36" s="53">
        <f>AN36*I36</f>
        <v/>
      </c>
      <c r="AP36" s="53">
        <f>$AP$4*AK36</f>
        <v/>
      </c>
      <c r="AQ36" s="53">
        <f>$AQ$4*AK36</f>
        <v/>
      </c>
      <c r="AR36" s="51">
        <f t="array" ref="AR36">VLOOKUP(M36&amp;N36&amp;O36&amp;P36,Variáveis!$A$2:$E$240&amp;Variáveis!$B$2:$F$240&amp;Variáveis!$C$2:$G$240&amp;Variáveis!$D$2:$H$240,5,FALSE)</f>
        <v/>
      </c>
      <c r="AS36" s="53">
        <f>((AJ36*(1-AR36))*AR36)</f>
        <v/>
      </c>
      <c r="AT36" s="53">
        <f>(((J36+(J36*AU36))*0.18)-(J36*AR36))</f>
        <v/>
      </c>
      <c r="AU36" s="55">
        <f>(((1+AV36)*(1-AR36))/(1-0.18)-1)</f>
        <v/>
      </c>
      <c r="AV36" s="55">
        <f>IF(BB36&gt;0,BB36,IF(BA36&gt;0,BA36,IF(AZ36&gt;0,AZ36,IF(AY36&gt;0,AY36,IF(AX36&gt;0,AX36)))))/100</f>
        <v/>
      </c>
      <c r="AW36" s="56">
        <f>VALUE(LEFT(G36,4))</f>
        <v/>
      </c>
      <c r="AX36" s="56">
        <f>VALUE(IFERROR(VLOOKUP(VALUE(LEFT(G36,4)),ST!$C$4:$E$300,3,FALSE),"0"))</f>
        <v/>
      </c>
      <c r="AY36" s="56">
        <f>VALUE(IFERROR(VLOOKUP(VALUE(LEFT(G36,5)),ST!$C$4:$E$300,3,FALSE),"0"))</f>
        <v/>
      </c>
      <c r="AZ36" s="56">
        <f>VALUE(IFERROR(VLOOKUP(VALUE(LEFT(G36,6)),ST!$C$4:$E$300,3,FALSE),"0"))</f>
        <v/>
      </c>
      <c r="BA36" s="56">
        <f>VALUE(IFERROR(VLOOKUP(VALUE(LEFT(G36,7)),ST!$C$4:$E$300,3,FALSE),"0"))</f>
        <v/>
      </c>
      <c r="BB36" s="56">
        <f>VALUE(IFERROR(VLOOKUP(G36,ST!$C$4:$E$400,3,FALSE),"0"))</f>
        <v/>
      </c>
      <c r="BC36" s="57">
        <f>IF(VLOOKUP(AW36,ST!$C$4:$F$298,4,FALSE)&lt;&gt;0,VLOOKUP(AW36,ST!$C$4:$F$298,4,FALSE),VLOOKUP(G36,ST!$C$4:$F$298,4,FALSE))</f>
        <v/>
      </c>
      <c r="BD36" s="57">
        <f>IF(O36="SC","Desconsiderar coluna ICMS ST",IF(O36="PR","Haverá ST", ))</f>
        <v/>
      </c>
      <c r="BE36" s="53">
        <f>W36</f>
        <v/>
      </c>
      <c r="BF36" s="53">
        <f>X36</f>
        <v/>
      </c>
      <c r="BG36" s="53">
        <f>AD36-AS36</f>
        <v/>
      </c>
      <c r="BH36" s="51">
        <f>$W$4+$X$4+AC36+$BJ$4+0.07</f>
        <v/>
      </c>
      <c r="BI36" s="53">
        <f>IF(BD36="Haverá ST",AJ36+AS36+AT36,AJ36+AS36)</f>
        <v/>
      </c>
      <c r="BJ36" s="53">
        <f>T36*$BJ$4</f>
        <v/>
      </c>
      <c r="BK36" s="53">
        <f>T36*$BK$4</f>
        <v/>
      </c>
      <c r="BL36" s="53">
        <f>BE36+BF36+AO36+BJ36+BK36+AD36</f>
        <v/>
      </c>
      <c r="BM36" s="53">
        <f>(T36-BL36)</f>
        <v/>
      </c>
    </row>
    <row r="37" ht="15.75" customHeight="1" s="218">
      <c r="A37" s="58">
        <f>A36+1</f>
        <v/>
      </c>
      <c r="B37" s="144">
        <f>BOM!B37</f>
        <v/>
      </c>
      <c r="C37" s="144">
        <f>BOM!C37</f>
        <v/>
      </c>
      <c r="D37" s="144">
        <f>BOM!D37</f>
        <v/>
      </c>
      <c r="E37" s="144">
        <f>BOM!E37</f>
        <v/>
      </c>
      <c r="F37" s="144">
        <f>BOM!F37</f>
        <v/>
      </c>
      <c r="G37" s="144">
        <f>BOM!G37</f>
        <v/>
      </c>
      <c r="H37" s="144">
        <f>BOM!H37</f>
        <v/>
      </c>
      <c r="I37" s="148" t="n">
        <v>0</v>
      </c>
      <c r="J37" s="146">
        <f>BOM!J37</f>
        <v/>
      </c>
      <c r="K37" s="146">
        <f>BOM!K37</f>
        <v/>
      </c>
      <c r="L37" s="146">
        <f>BOM!L37</f>
        <v/>
      </c>
      <c r="M37" s="146">
        <f>BOM!M37</f>
        <v/>
      </c>
      <c r="N37" s="146">
        <f>BOM!N37</f>
        <v/>
      </c>
      <c r="O37" s="146">
        <f>BOM!O37</f>
        <v/>
      </c>
      <c r="P37" s="146">
        <f>BOM!P37</f>
        <v/>
      </c>
      <c r="Q37" s="46">
        <f>$F$97</f>
        <v/>
      </c>
      <c r="R37" s="46">
        <f>$F$98</f>
        <v/>
      </c>
      <c r="S37" s="48">
        <f>U37-(U37*R37)</f>
        <v/>
      </c>
      <c r="T37" s="48">
        <f>S37*I37</f>
        <v/>
      </c>
      <c r="U37" s="48">
        <f>(AN37)/(1-(BH37+Q37))</f>
        <v/>
      </c>
      <c r="V37" s="48">
        <f>U37*I37</f>
        <v/>
      </c>
      <c r="W37" s="49">
        <f>T37*$W$4</f>
        <v/>
      </c>
      <c r="X37" s="49">
        <f>T37*$X$4</f>
        <v/>
      </c>
      <c r="Y37" s="50">
        <f>M37</f>
        <v/>
      </c>
      <c r="Z37" s="9" t="n"/>
      <c r="AA37" s="9" t="n"/>
      <c r="AB37" s="9" t="n"/>
      <c r="AC37" s="51">
        <f t="array" ref="AC37">IF(I37&gt;0,VLOOKUP(Y37&amp;$P$88&amp;$P$89&amp;$P$90,Variáveis!$O$2:$S$300&amp;Variáveis!$P$2:$T$300&amp;Variáveis!$Q$2:$U$300&amp;Variáveis!$R$2:$V$300,5,FALSE),0)</f>
        <v/>
      </c>
      <c r="AD37" s="52">
        <f>T37*AC37</f>
        <v/>
      </c>
      <c r="AE37" s="53">
        <f>IF(AB37="não",((V37/(1-VLOOKUP(AA37,Variáveis!$AK$3:$AN$29,4,FALSE)))*VLOOKUP(AA37,Variáveis!$AK$3:$AN$29,4,FALSE))-AD37,0)</f>
        <v/>
      </c>
      <c r="AF37" s="53">
        <f>T37*$AF$4</f>
        <v/>
      </c>
      <c r="AG37" s="53">
        <f>IF(AB37="SIM","Cliente pode pagar DIFA na entrada", )</f>
        <v/>
      </c>
      <c r="AH37" s="54" t="n"/>
      <c r="AI37" s="53">
        <f>IF(K37="SIM",(J37*$F$102),J37)</f>
        <v/>
      </c>
      <c r="AJ37" s="53">
        <f>IF(L37="SIM",(AI37*$F$101),AI37)</f>
        <v/>
      </c>
      <c r="AK37" s="53">
        <f>AJ37-AS37</f>
        <v/>
      </c>
      <c r="AL37" s="53">
        <f>AJ37*I37</f>
        <v/>
      </c>
      <c r="AM37" s="53">
        <f>AK37*I37</f>
        <v/>
      </c>
      <c r="AN37" s="53">
        <f>AK37-AP37-AQ37</f>
        <v/>
      </c>
      <c r="AO37" s="53">
        <f>AN37*I37</f>
        <v/>
      </c>
      <c r="AP37" s="53">
        <f>$AP$4*AK37</f>
        <v/>
      </c>
      <c r="AQ37" s="53">
        <f>$AQ$4*AK37</f>
        <v/>
      </c>
      <c r="AR37" s="51">
        <f t="array" ref="AR37">VLOOKUP(M37&amp;N37&amp;O37&amp;P37,Variáveis!$A$2:$E$240&amp;Variáveis!$B$2:$F$240&amp;Variáveis!$C$2:$G$240&amp;Variáveis!$D$2:$H$240,5,FALSE)</f>
        <v/>
      </c>
      <c r="AS37" s="53">
        <f>((AJ37*(1-AR37))*AR37)</f>
        <v/>
      </c>
      <c r="AT37" s="53">
        <f>(((J37+(J37*AU37))*0.18)-(J37*AR37))</f>
        <v/>
      </c>
      <c r="AU37" s="55">
        <f>(((1+AV37)*(1-AR37))/(1-0.18)-1)</f>
        <v/>
      </c>
      <c r="AV37" s="55">
        <f>IF(BB37&gt;0,BB37,IF(BA37&gt;0,BA37,IF(AZ37&gt;0,AZ37,IF(AY37&gt;0,AY37,IF(AX37&gt;0,AX37)))))/100</f>
        <v/>
      </c>
      <c r="AW37" s="56">
        <f>VALUE(LEFT(G37,4))</f>
        <v/>
      </c>
      <c r="AX37" s="56">
        <f>VALUE(IFERROR(VLOOKUP(VALUE(LEFT(G37,4)),ST!$C$4:$E$300,3,FALSE),"0"))</f>
        <v/>
      </c>
      <c r="AY37" s="56">
        <f>VALUE(IFERROR(VLOOKUP(VALUE(LEFT(G37,5)),ST!$C$4:$E$300,3,FALSE),"0"))</f>
        <v/>
      </c>
      <c r="AZ37" s="56">
        <f>VALUE(IFERROR(VLOOKUP(VALUE(LEFT(G37,6)),ST!$C$4:$E$300,3,FALSE),"0"))</f>
        <v/>
      </c>
      <c r="BA37" s="56">
        <f>VALUE(IFERROR(VLOOKUP(VALUE(LEFT(G37,7)),ST!$C$4:$E$300,3,FALSE),"0"))</f>
        <v/>
      </c>
      <c r="BB37" s="56">
        <f>VALUE(IFERROR(VLOOKUP(G37,ST!$C$4:$E$400,3,FALSE),"0"))</f>
        <v/>
      </c>
      <c r="BC37" s="57">
        <f>IF(VLOOKUP(AW37,ST!$C$4:$F$298,4,FALSE)&lt;&gt;0,VLOOKUP(AW37,ST!$C$4:$F$298,4,FALSE),VLOOKUP(G37,ST!$C$4:$F$298,4,FALSE))</f>
        <v/>
      </c>
      <c r="BD37" s="57">
        <f>IF(O37="SC","Desconsiderar coluna ICMS ST",IF(O37="PR","Haverá ST", ))</f>
        <v/>
      </c>
      <c r="BE37" s="53">
        <f>W37</f>
        <v/>
      </c>
      <c r="BF37" s="53">
        <f>X37</f>
        <v/>
      </c>
      <c r="BG37" s="53">
        <f>AD37-AS37</f>
        <v/>
      </c>
      <c r="BH37" s="51">
        <f>$W$4+$X$4+AC37+$BJ$4+0.07</f>
        <v/>
      </c>
      <c r="BI37" s="53">
        <f>IF(BD37="Haverá ST",AJ37+AS37+AT37,AJ37+AS37)</f>
        <v/>
      </c>
      <c r="BJ37" s="53">
        <f>T37*$BJ$4</f>
        <v/>
      </c>
      <c r="BK37" s="53">
        <f>T37*$BK$4</f>
        <v/>
      </c>
      <c r="BL37" s="53">
        <f>BE37+BF37+AO37+BJ37+BK37+AD37</f>
        <v/>
      </c>
      <c r="BM37" s="53">
        <f>(T37-BL37)</f>
        <v/>
      </c>
    </row>
    <row r="38" ht="15.75" customHeight="1" s="218">
      <c r="A38" s="58">
        <f>A37+1</f>
        <v/>
      </c>
      <c r="B38" s="144">
        <f>BOM!B38</f>
        <v/>
      </c>
      <c r="C38" s="144">
        <f>BOM!C38</f>
        <v/>
      </c>
      <c r="D38" s="144">
        <f>BOM!D38</f>
        <v/>
      </c>
      <c r="E38" s="144">
        <f>BOM!E38</f>
        <v/>
      </c>
      <c r="F38" s="144">
        <f>BOM!F38</f>
        <v/>
      </c>
      <c r="G38" s="144">
        <f>BOM!G38</f>
        <v/>
      </c>
      <c r="H38" s="144">
        <f>BOM!H38</f>
        <v/>
      </c>
      <c r="I38" s="148" t="n">
        <v>0</v>
      </c>
      <c r="J38" s="146">
        <f>BOM!J38</f>
        <v/>
      </c>
      <c r="K38" s="146">
        <f>BOM!K38</f>
        <v/>
      </c>
      <c r="L38" s="146">
        <f>BOM!L38</f>
        <v/>
      </c>
      <c r="M38" s="146">
        <f>BOM!M38</f>
        <v/>
      </c>
      <c r="N38" s="146">
        <f>BOM!N38</f>
        <v/>
      </c>
      <c r="O38" s="146">
        <f>BOM!O38</f>
        <v/>
      </c>
      <c r="P38" s="146">
        <f>BOM!P38</f>
        <v/>
      </c>
      <c r="Q38" s="46">
        <f>$F$97</f>
        <v/>
      </c>
      <c r="R38" s="46">
        <f>$F$98</f>
        <v/>
      </c>
      <c r="S38" s="48">
        <f>U38-(U38*R38)</f>
        <v/>
      </c>
      <c r="T38" s="48">
        <f>S38*I38</f>
        <v/>
      </c>
      <c r="U38" s="48">
        <f>(AN38)/(1-(BH38+Q38))</f>
        <v/>
      </c>
      <c r="V38" s="48">
        <f>U38*I38</f>
        <v/>
      </c>
      <c r="W38" s="49">
        <f>T38*$W$4</f>
        <v/>
      </c>
      <c r="X38" s="49">
        <f>T38*$X$4</f>
        <v/>
      </c>
      <c r="Y38" s="50">
        <f>M38</f>
        <v/>
      </c>
      <c r="Z38" s="9" t="n"/>
      <c r="AA38" s="9" t="n"/>
      <c r="AB38" s="9" t="n"/>
      <c r="AC38" s="51">
        <f t="array" ref="AC38">IF(I38&gt;0,VLOOKUP(Y38&amp;$P$88&amp;$P$89&amp;$P$90,Variáveis!$O$2:$S$300&amp;Variáveis!$P$2:$T$300&amp;Variáveis!$Q$2:$U$300&amp;Variáveis!$R$2:$V$300,5,FALSE),0)</f>
        <v/>
      </c>
      <c r="AD38" s="52">
        <f>T38*AC38</f>
        <v/>
      </c>
      <c r="AE38" s="53">
        <f>IF(AB38="não",((V38/(1-VLOOKUP(AA38,Variáveis!$AK$3:$AN$29,4,FALSE)))*VLOOKUP(AA38,Variáveis!$AK$3:$AN$29,4,FALSE))-AD38,0)</f>
        <v/>
      </c>
      <c r="AF38" s="53">
        <f>T38*$AF$4</f>
        <v/>
      </c>
      <c r="AG38" s="53">
        <f>IF(AB38="SIM","Cliente pode pagar DIFA na entrada", )</f>
        <v/>
      </c>
      <c r="AH38" s="54" t="n"/>
      <c r="AI38" s="53">
        <f>IF(K38="SIM",(J38*$F$102),J38)</f>
        <v/>
      </c>
      <c r="AJ38" s="53">
        <f>IF(L38="SIM",(AI38*$F$101),AI38)</f>
        <v/>
      </c>
      <c r="AK38" s="53">
        <f>AJ38-AS38</f>
        <v/>
      </c>
      <c r="AL38" s="53">
        <f>AJ38*I38</f>
        <v/>
      </c>
      <c r="AM38" s="53">
        <f>AK38*I38</f>
        <v/>
      </c>
      <c r="AN38" s="53">
        <f>AK38-AP38-AQ38</f>
        <v/>
      </c>
      <c r="AO38" s="53">
        <f>AN38*I38</f>
        <v/>
      </c>
      <c r="AP38" s="53">
        <f>$AP$4*AK38</f>
        <v/>
      </c>
      <c r="AQ38" s="53">
        <f>$AQ$4*AK38</f>
        <v/>
      </c>
      <c r="AR38" s="51">
        <f t="array" ref="AR38">VLOOKUP(M38&amp;N38&amp;O38&amp;P38,Variáveis!$A$2:$E$240&amp;Variáveis!$B$2:$F$240&amp;Variáveis!$C$2:$G$240&amp;Variáveis!$D$2:$H$240,5,FALSE)</f>
        <v/>
      </c>
      <c r="AS38" s="53">
        <f>((AJ38*(1-AR38))*AR38)</f>
        <v/>
      </c>
      <c r="AT38" s="53">
        <f>(((J38+(J38*AU38))*0.18)-(J38*AR38))</f>
        <v/>
      </c>
      <c r="AU38" s="55">
        <f>(((1+AV38)*(1-AR38))/(1-0.18)-1)</f>
        <v/>
      </c>
      <c r="AV38" s="55">
        <f>IF(BB38&gt;0,BB38,IF(BA38&gt;0,BA38,IF(AZ38&gt;0,AZ38,IF(AY38&gt;0,AY38,IF(AX38&gt;0,AX38)))))/100</f>
        <v/>
      </c>
      <c r="AW38" s="56">
        <f>VALUE(LEFT(G38,4))</f>
        <v/>
      </c>
      <c r="AX38" s="56">
        <f>VALUE(IFERROR(VLOOKUP(VALUE(LEFT(G38,4)),ST!$C$4:$E$300,3,FALSE),"0"))</f>
        <v/>
      </c>
      <c r="AY38" s="56">
        <f>VALUE(IFERROR(VLOOKUP(VALUE(LEFT(G38,5)),ST!$C$4:$E$300,3,FALSE),"0"))</f>
        <v/>
      </c>
      <c r="AZ38" s="56">
        <f>VALUE(IFERROR(VLOOKUP(VALUE(LEFT(G38,6)),ST!$C$4:$E$300,3,FALSE),"0"))</f>
        <v/>
      </c>
      <c r="BA38" s="56">
        <f>VALUE(IFERROR(VLOOKUP(VALUE(LEFT(G38,7)),ST!$C$4:$E$300,3,FALSE),"0"))</f>
        <v/>
      </c>
      <c r="BB38" s="56">
        <f>VALUE(IFERROR(VLOOKUP(G38,ST!$C$4:$E$400,3,FALSE),"0"))</f>
        <v/>
      </c>
      <c r="BC38" s="57">
        <f>IF(VLOOKUP(AW38,ST!$C$4:$F$298,4,FALSE)&lt;&gt;0,VLOOKUP(AW38,ST!$C$4:$F$298,4,FALSE),VLOOKUP(G38,ST!$C$4:$F$298,4,FALSE))</f>
        <v/>
      </c>
      <c r="BD38" s="57">
        <f>IF(O38="SC","Desconsiderar coluna ICMS ST",IF(O38="PR","Haverá ST", ))</f>
        <v/>
      </c>
      <c r="BE38" s="53">
        <f>W38</f>
        <v/>
      </c>
      <c r="BF38" s="53">
        <f>X38</f>
        <v/>
      </c>
      <c r="BG38" s="53">
        <f>AD38-AS38</f>
        <v/>
      </c>
      <c r="BH38" s="51">
        <f>$W$4+$X$4+AC38+$BJ$4+0.07</f>
        <v/>
      </c>
      <c r="BI38" s="53">
        <f>IF(BD38="Haverá ST",AJ38+AS38+AT38,AJ38+AS38)</f>
        <v/>
      </c>
      <c r="BJ38" s="53">
        <f>T38*$BJ$4</f>
        <v/>
      </c>
      <c r="BK38" s="53">
        <f>T38*$BK$4</f>
        <v/>
      </c>
      <c r="BL38" s="53">
        <f>BE38+BF38+AO38+BJ38+BK38+AD38</f>
        <v/>
      </c>
      <c r="BM38" s="53">
        <f>(T38-BL38)</f>
        <v/>
      </c>
    </row>
    <row r="39" ht="15.75" customHeight="1" s="218">
      <c r="A39" s="58">
        <f>A38+1</f>
        <v/>
      </c>
      <c r="B39" s="144">
        <f>BOM!B39</f>
        <v/>
      </c>
      <c r="C39" s="144">
        <f>BOM!C39</f>
        <v/>
      </c>
      <c r="D39" s="144">
        <f>BOM!D39</f>
        <v/>
      </c>
      <c r="E39" s="144">
        <f>BOM!E39</f>
        <v/>
      </c>
      <c r="F39" s="144">
        <f>BOM!F39</f>
        <v/>
      </c>
      <c r="G39" s="144">
        <f>BOM!G39</f>
        <v/>
      </c>
      <c r="H39" s="144">
        <f>BOM!H39</f>
        <v/>
      </c>
      <c r="I39" s="144">
        <f>BOM!I39</f>
        <v/>
      </c>
      <c r="J39" s="146">
        <f>BOM!J39</f>
        <v/>
      </c>
      <c r="K39" s="146">
        <f>BOM!K39</f>
        <v/>
      </c>
      <c r="L39" s="146">
        <f>BOM!L39</f>
        <v/>
      </c>
      <c r="M39" s="146">
        <f>BOM!M39</f>
        <v/>
      </c>
      <c r="N39" s="146">
        <f>BOM!N39</f>
        <v/>
      </c>
      <c r="O39" s="146">
        <f>BOM!O39</f>
        <v/>
      </c>
      <c r="P39" s="146">
        <f>BOM!P39</f>
        <v/>
      </c>
      <c r="Q39" s="46">
        <f>$F$97</f>
        <v/>
      </c>
      <c r="R39" s="46">
        <f>$F$98</f>
        <v/>
      </c>
      <c r="S39" s="48">
        <f>U39-(U39*R39)</f>
        <v/>
      </c>
      <c r="T39" s="48">
        <f>S39*I39</f>
        <v/>
      </c>
      <c r="U39" s="48">
        <f>(AN39)/(1-(BH39+Q39))</f>
        <v/>
      </c>
      <c r="V39" s="48">
        <f>U39*I39</f>
        <v/>
      </c>
      <c r="W39" s="49">
        <f>T39*$W$4</f>
        <v/>
      </c>
      <c r="X39" s="49">
        <f>T39*$X$4</f>
        <v/>
      </c>
      <c r="Y39" s="50">
        <f>M39</f>
        <v/>
      </c>
      <c r="Z39" s="9" t="n"/>
      <c r="AA39" s="9" t="n"/>
      <c r="AB39" s="9" t="n"/>
      <c r="AC39" s="51">
        <f t="array" ref="AC39">IF(I39&gt;0,VLOOKUP(Y39&amp;$P$88&amp;$P$89&amp;$P$90,Variáveis!$O$2:$S$300&amp;Variáveis!$P$2:$T$300&amp;Variáveis!$Q$2:$U$300&amp;Variáveis!$R$2:$V$300,5,FALSE),0)</f>
        <v/>
      </c>
      <c r="AD39" s="52">
        <f>T39*AC39</f>
        <v/>
      </c>
      <c r="AE39" s="53">
        <f>IF(AB39="não",((V39/(1-VLOOKUP(AA39,Variáveis!$AK$3:$AN$29,4,FALSE)))*VLOOKUP(AA39,Variáveis!$AK$3:$AN$29,4,FALSE))-AD39,0)</f>
        <v/>
      </c>
      <c r="AF39" s="53">
        <f>T39*$AF$4</f>
        <v/>
      </c>
      <c r="AG39" s="53">
        <f>IF(AB39="SIM","Cliente pode pagar DIFA na entrada", )</f>
        <v/>
      </c>
      <c r="AH39" s="54" t="n"/>
      <c r="AI39" s="53">
        <f>IF(K39="SIM",(J39*$F$102),J39)</f>
        <v/>
      </c>
      <c r="AJ39" s="53">
        <f>IF(L39="SIM",(AI39*$F$101),AI39)</f>
        <v/>
      </c>
      <c r="AK39" s="53">
        <f>AJ39-AS39</f>
        <v/>
      </c>
      <c r="AL39" s="53">
        <f>AJ39*I39</f>
        <v/>
      </c>
      <c r="AM39" s="53">
        <f>AK39*I39</f>
        <v/>
      </c>
      <c r="AN39" s="53">
        <f>AK39-AP39-AQ39</f>
        <v/>
      </c>
      <c r="AO39" s="53">
        <f>AN39*I39</f>
        <v/>
      </c>
      <c r="AP39" s="53">
        <f>$AP$4*AK39</f>
        <v/>
      </c>
      <c r="AQ39" s="53">
        <f>$AQ$4*AK39</f>
        <v/>
      </c>
      <c r="AR39" s="51">
        <f t="array" ref="AR39">VLOOKUP(M39&amp;N39&amp;O39&amp;P39,Variáveis!$A$2:$E$240&amp;Variáveis!$B$2:$F$240&amp;Variáveis!$C$2:$G$240&amp;Variáveis!$D$2:$H$240,5,FALSE)</f>
        <v/>
      </c>
      <c r="AS39" s="53">
        <f>((AJ39*(1-AR39))*AR39)</f>
        <v/>
      </c>
      <c r="AT39" s="53">
        <f>(((J39+(J39*AU39))*0.18)-(J39*AR39))</f>
        <v/>
      </c>
      <c r="AU39" s="55">
        <f>(((1+AV39)*(1-AR39))/(1-0.18)-1)</f>
        <v/>
      </c>
      <c r="AV39" s="55">
        <f>IF(BB39&gt;0,BB39,IF(BA39&gt;0,BA39,IF(AZ39&gt;0,AZ39,IF(AY39&gt;0,AY39,IF(AX39&gt;0,AX39)))))/100</f>
        <v/>
      </c>
      <c r="AW39" s="56">
        <f>VALUE(LEFT(G39,4))</f>
        <v/>
      </c>
      <c r="AX39" s="56">
        <f>VALUE(IFERROR(VLOOKUP(VALUE(LEFT(G39,4)),ST!$C$4:$E$300,3,FALSE),"0"))</f>
        <v/>
      </c>
      <c r="AY39" s="56">
        <f>VALUE(IFERROR(VLOOKUP(VALUE(LEFT(G39,5)),ST!$C$4:$E$300,3,FALSE),"0"))</f>
        <v/>
      </c>
      <c r="AZ39" s="56">
        <f>VALUE(IFERROR(VLOOKUP(VALUE(LEFT(G39,6)),ST!$C$4:$E$300,3,FALSE),"0"))</f>
        <v/>
      </c>
      <c r="BA39" s="56">
        <f>VALUE(IFERROR(VLOOKUP(VALUE(LEFT(G39,7)),ST!$C$4:$E$300,3,FALSE),"0"))</f>
        <v/>
      </c>
      <c r="BB39" s="56">
        <f>VALUE(IFERROR(VLOOKUP(G39,ST!$C$4:$E$400,3,FALSE),"0"))</f>
        <v/>
      </c>
      <c r="BC39" s="57">
        <f>IF(VLOOKUP(AW39,ST!$C$4:$F$298,4,FALSE)&lt;&gt;0,VLOOKUP(AW39,ST!$C$4:$F$298,4,FALSE),VLOOKUP(G39,ST!$C$4:$F$298,4,FALSE))</f>
        <v/>
      </c>
      <c r="BD39" s="57">
        <f>IF(O39="SC","Desconsiderar coluna ICMS ST",IF(O39="PR","Haverá ST", ))</f>
        <v/>
      </c>
      <c r="BE39" s="53">
        <f>W39</f>
        <v/>
      </c>
      <c r="BF39" s="53">
        <f>X39</f>
        <v/>
      </c>
      <c r="BG39" s="53">
        <f>AD39-AS39</f>
        <v/>
      </c>
      <c r="BH39" s="51">
        <f>$W$4+$X$4+AC39+$BJ$4+0.07</f>
        <v/>
      </c>
      <c r="BI39" s="53">
        <f>IF(BD39="Haverá ST",AJ39+AS39+AT39,AJ39+AS39)</f>
        <v/>
      </c>
      <c r="BJ39" s="53">
        <f>T39*$BJ$4</f>
        <v/>
      </c>
      <c r="BK39" s="53">
        <f>T39*$BK$4</f>
        <v/>
      </c>
      <c r="BL39" s="53">
        <f>BE39+BF39+AO39+BJ39+BK39+AD39</f>
        <v/>
      </c>
      <c r="BM39" s="53">
        <f>(T39-BL39)</f>
        <v/>
      </c>
    </row>
    <row r="40" ht="15.75" customHeight="1" s="218">
      <c r="A40" s="58">
        <f>A39+1</f>
        <v/>
      </c>
      <c r="B40" s="144">
        <f>BOM!B40</f>
        <v/>
      </c>
      <c r="C40" s="144">
        <f>BOM!C40</f>
        <v/>
      </c>
      <c r="D40" s="144">
        <f>BOM!D40</f>
        <v/>
      </c>
      <c r="E40" s="144">
        <f>BOM!E40</f>
        <v/>
      </c>
      <c r="F40" s="144">
        <f>BOM!F40</f>
        <v/>
      </c>
      <c r="G40" s="144">
        <f>BOM!G40</f>
        <v/>
      </c>
      <c r="H40" s="144">
        <f>BOM!H40</f>
        <v/>
      </c>
      <c r="I40" s="144">
        <f>BOM!I40</f>
        <v/>
      </c>
      <c r="J40" s="146">
        <f>BOM!J40</f>
        <v/>
      </c>
      <c r="K40" s="146">
        <f>BOM!K40</f>
        <v/>
      </c>
      <c r="L40" s="146">
        <f>BOM!L40</f>
        <v/>
      </c>
      <c r="M40" s="146">
        <f>BOM!M40</f>
        <v/>
      </c>
      <c r="N40" s="146">
        <f>BOM!N40</f>
        <v/>
      </c>
      <c r="O40" s="146">
        <f>BOM!O40</f>
        <v/>
      </c>
      <c r="P40" s="146">
        <f>BOM!P40</f>
        <v/>
      </c>
      <c r="Q40" s="46">
        <f>$F$97</f>
        <v/>
      </c>
      <c r="R40" s="46">
        <f>$F$98</f>
        <v/>
      </c>
      <c r="S40" s="48">
        <f>U40-(U40*R40)</f>
        <v/>
      </c>
      <c r="T40" s="48">
        <f>S40*I40</f>
        <v/>
      </c>
      <c r="U40" s="48">
        <f>(AN40)/(1-(BH40+Q40))</f>
        <v/>
      </c>
      <c r="V40" s="48">
        <f>U40*I40</f>
        <v/>
      </c>
      <c r="W40" s="49">
        <f>T40*$W$4</f>
        <v/>
      </c>
      <c r="X40" s="49">
        <f>T40*$X$4</f>
        <v/>
      </c>
      <c r="Y40" s="50">
        <f>M40</f>
        <v/>
      </c>
      <c r="Z40" s="9" t="n"/>
      <c r="AA40" s="9" t="n"/>
      <c r="AB40" s="9" t="n"/>
      <c r="AC40" s="51">
        <f t="array" ref="AC40">IF(I40&gt;0,VLOOKUP(Y40&amp;$P$88&amp;$P$89&amp;$P$90,Variáveis!$O$2:$S$300&amp;Variáveis!$P$2:$T$300&amp;Variáveis!$Q$2:$U$300&amp;Variáveis!$R$2:$V$300,5,FALSE),0)</f>
        <v/>
      </c>
      <c r="AD40" s="52">
        <f>T40*AC40</f>
        <v/>
      </c>
      <c r="AE40" s="53">
        <f>IF(AB40="não",((V40/(1-VLOOKUP(AA40,Variáveis!$AK$3:$AN$29,4,FALSE)))*VLOOKUP(AA40,Variáveis!$AK$3:$AN$29,4,FALSE))-AD40,0)</f>
        <v/>
      </c>
      <c r="AF40" s="53">
        <f>T40*$AF$4</f>
        <v/>
      </c>
      <c r="AG40" s="53">
        <f>IF(AB40="SIM","Cliente pode pagar DIFA na entrada", )</f>
        <v/>
      </c>
      <c r="AH40" s="54" t="n"/>
      <c r="AI40" s="53">
        <f>IF(K40="SIM",(J40*$F$102),J40)</f>
        <v/>
      </c>
      <c r="AJ40" s="53">
        <f>IF(L40="SIM",(AI40*$F$101),AI40)</f>
        <v/>
      </c>
      <c r="AK40" s="53">
        <f>AJ40-AS40</f>
        <v/>
      </c>
      <c r="AL40" s="53">
        <f>AJ40*I40</f>
        <v/>
      </c>
      <c r="AM40" s="53">
        <f>AK40*I40</f>
        <v/>
      </c>
      <c r="AN40" s="53">
        <f>AK40-AP40-AQ40</f>
        <v/>
      </c>
      <c r="AO40" s="53">
        <f>AN40*I40</f>
        <v/>
      </c>
      <c r="AP40" s="53">
        <f>$AP$4*AK40</f>
        <v/>
      </c>
      <c r="AQ40" s="53">
        <f>$AQ$4*AK40</f>
        <v/>
      </c>
      <c r="AR40" s="51">
        <f t="array" ref="AR40">VLOOKUP(M40&amp;N40&amp;O40&amp;P40,Variáveis!$A$2:$E$240&amp;Variáveis!$B$2:$F$240&amp;Variáveis!$C$2:$G$240&amp;Variáveis!$D$2:$H$240,5,FALSE)</f>
        <v/>
      </c>
      <c r="AS40" s="53">
        <f>((AJ40*(1-AR40))*AR40)</f>
        <v/>
      </c>
      <c r="AT40" s="53">
        <f>(((J40+(J40*AU40))*0.18)-(J40*AR40))</f>
        <v/>
      </c>
      <c r="AU40" s="55">
        <f>(((1+AV40)*(1-AR40))/(1-0.18)-1)</f>
        <v/>
      </c>
      <c r="AV40" s="55">
        <f>IF(BB40&gt;0,BB40,IF(BA40&gt;0,BA40,IF(AZ40&gt;0,AZ40,IF(AY40&gt;0,AY40,IF(AX40&gt;0,AX40)))))/100</f>
        <v/>
      </c>
      <c r="AW40" s="56">
        <f>VALUE(LEFT(G40,4))</f>
        <v/>
      </c>
      <c r="AX40" s="56">
        <f>VALUE(IFERROR(VLOOKUP(VALUE(LEFT(G40,4)),ST!$C$4:$E$300,3,FALSE),"0"))</f>
        <v/>
      </c>
      <c r="AY40" s="56">
        <f>VALUE(IFERROR(VLOOKUP(VALUE(LEFT(G40,5)),ST!$C$4:$E$300,3,FALSE),"0"))</f>
        <v/>
      </c>
      <c r="AZ40" s="56">
        <f>VALUE(IFERROR(VLOOKUP(VALUE(LEFT(G40,6)),ST!$C$4:$E$300,3,FALSE),"0"))</f>
        <v/>
      </c>
      <c r="BA40" s="56">
        <f>VALUE(IFERROR(VLOOKUP(VALUE(LEFT(G40,7)),ST!$C$4:$E$300,3,FALSE),"0"))</f>
        <v/>
      </c>
      <c r="BB40" s="56">
        <f>VALUE(IFERROR(VLOOKUP(G40,ST!$C$4:$E$400,3,FALSE),"0"))</f>
        <v/>
      </c>
      <c r="BC40" s="57">
        <f>IF(VLOOKUP(AW40,ST!$C$4:$F$298,4,FALSE)&lt;&gt;0,VLOOKUP(AW40,ST!$C$4:$F$298,4,FALSE),VLOOKUP(G40,ST!$C$4:$F$298,4,FALSE))</f>
        <v/>
      </c>
      <c r="BD40" s="57">
        <f>IF(O40="SC","Desconsiderar coluna ICMS ST",IF(O40="PR","Haverá ST", ))</f>
        <v/>
      </c>
      <c r="BE40" s="53">
        <f>W40</f>
        <v/>
      </c>
      <c r="BF40" s="53">
        <f>X40</f>
        <v/>
      </c>
      <c r="BG40" s="53">
        <f>AD40-AS40</f>
        <v/>
      </c>
      <c r="BH40" s="51">
        <f>$W$4+$X$4+AC40+$BJ$4+0.07</f>
        <v/>
      </c>
      <c r="BI40" s="53">
        <f>IF(BD40="Haverá ST",AJ40+AS40+AT40,AJ40+AS40)</f>
        <v/>
      </c>
      <c r="BJ40" s="53">
        <f>T40*$BJ$4</f>
        <v/>
      </c>
      <c r="BK40" s="53">
        <f>T40*$BK$4</f>
        <v/>
      </c>
      <c r="BL40" s="53">
        <f>BE40+BF40+AO40+BJ40+BK40+AD40</f>
        <v/>
      </c>
      <c r="BM40" s="53">
        <f>(T40-BL40)</f>
        <v/>
      </c>
    </row>
    <row r="41" ht="15.75" customHeight="1" s="218">
      <c r="A41" s="58">
        <f>A40+1</f>
        <v/>
      </c>
      <c r="B41" s="144">
        <f>BOM!B41</f>
        <v/>
      </c>
      <c r="C41" s="144">
        <f>BOM!C41</f>
        <v/>
      </c>
      <c r="D41" s="144">
        <f>BOM!D41</f>
        <v/>
      </c>
      <c r="E41" s="144">
        <f>BOM!E41</f>
        <v/>
      </c>
      <c r="F41" s="144">
        <f>BOM!F41</f>
        <v/>
      </c>
      <c r="G41" s="144">
        <f>BOM!G41</f>
        <v/>
      </c>
      <c r="H41" s="144">
        <f>BOM!H41</f>
        <v/>
      </c>
      <c r="I41" s="144">
        <f>BOM!I41</f>
        <v/>
      </c>
      <c r="J41" s="146">
        <f>BOM!J41</f>
        <v/>
      </c>
      <c r="K41" s="146">
        <f>BOM!K41</f>
        <v/>
      </c>
      <c r="L41" s="146">
        <f>BOM!L41</f>
        <v/>
      </c>
      <c r="M41" s="146">
        <f>BOM!M41</f>
        <v/>
      </c>
      <c r="N41" s="146">
        <f>BOM!N41</f>
        <v/>
      </c>
      <c r="O41" s="146">
        <f>BOM!O41</f>
        <v/>
      </c>
      <c r="P41" s="146">
        <f>BOM!P41</f>
        <v/>
      </c>
      <c r="Q41" s="46">
        <f>$F$97</f>
        <v/>
      </c>
      <c r="R41" s="46">
        <f>$F$98</f>
        <v/>
      </c>
      <c r="S41" s="48">
        <f>U41-(U41*R41)</f>
        <v/>
      </c>
      <c r="T41" s="48">
        <f>S41*I41</f>
        <v/>
      </c>
      <c r="U41" s="48">
        <f>(AN41)/(1-(BH41+Q41))</f>
        <v/>
      </c>
      <c r="V41" s="48">
        <f>U41*I41</f>
        <v/>
      </c>
      <c r="W41" s="49">
        <f>T41*$W$4</f>
        <v/>
      </c>
      <c r="X41" s="49">
        <f>T41*$X$4</f>
        <v/>
      </c>
      <c r="Y41" s="50">
        <f>M41</f>
        <v/>
      </c>
      <c r="Z41" s="9" t="n"/>
      <c r="AA41" s="9" t="n"/>
      <c r="AB41" s="9" t="n"/>
      <c r="AC41" s="51">
        <f t="array" ref="AC41">IF(I41&gt;0,VLOOKUP(Y41&amp;$P$88&amp;$P$89&amp;$P$90,Variáveis!$O$2:$S$300&amp;Variáveis!$P$2:$T$300&amp;Variáveis!$Q$2:$U$300&amp;Variáveis!$R$2:$V$300,5,FALSE),0)</f>
        <v/>
      </c>
      <c r="AD41" s="52">
        <f>T41*AC41</f>
        <v/>
      </c>
      <c r="AE41" s="53">
        <f>IF(AB41="não",((V41/(1-VLOOKUP(AA41,Variáveis!$AK$3:$AN$29,4,FALSE)))*VLOOKUP(AA41,Variáveis!$AK$3:$AN$29,4,FALSE))-AD41,0)</f>
        <v/>
      </c>
      <c r="AF41" s="53">
        <f>T41*$AF$4</f>
        <v/>
      </c>
      <c r="AG41" s="53">
        <f>IF(AB41="SIM","Cliente pode pagar DIFA na entrada", )</f>
        <v/>
      </c>
      <c r="AH41" s="54" t="n"/>
      <c r="AI41" s="53">
        <f>IF(K41="SIM",(J41*$F$102),J41)</f>
        <v/>
      </c>
      <c r="AJ41" s="53">
        <f>IF(L41="SIM",(AI41*$F$101),AI41)</f>
        <v/>
      </c>
      <c r="AK41" s="53">
        <f>AJ41-AS41</f>
        <v/>
      </c>
      <c r="AL41" s="53">
        <f>AJ41*I41</f>
        <v/>
      </c>
      <c r="AM41" s="53">
        <f>AK41*I41</f>
        <v/>
      </c>
      <c r="AN41" s="53">
        <f>AK41-AP41-AQ41</f>
        <v/>
      </c>
      <c r="AO41" s="53">
        <f>AN41*I41</f>
        <v/>
      </c>
      <c r="AP41" s="53">
        <f>$AP$4*AK41</f>
        <v/>
      </c>
      <c r="AQ41" s="53">
        <f>$AQ$4*AK41</f>
        <v/>
      </c>
      <c r="AR41" s="51">
        <f t="array" ref="AR41">VLOOKUP(M41&amp;N41&amp;O41&amp;P41,Variáveis!$A$2:$E$240&amp;Variáveis!$B$2:$F$240&amp;Variáveis!$C$2:$G$240&amp;Variáveis!$D$2:$H$240,5,FALSE)</f>
        <v/>
      </c>
      <c r="AS41" s="53">
        <f>((AJ41*(1-AR41))*AR41)</f>
        <v/>
      </c>
      <c r="AT41" s="53">
        <f>(((J41+(J41*AU41))*0.18)-(J41*AR41))</f>
        <v/>
      </c>
      <c r="AU41" s="55">
        <f>(((1+AV41)*(1-AR41))/(1-0.18)-1)</f>
        <v/>
      </c>
      <c r="AV41" s="55">
        <f>IF(BB41&gt;0,BB41,IF(BA41&gt;0,BA41,IF(AZ41&gt;0,AZ41,IF(AY41&gt;0,AY41,IF(AX41&gt;0,AX41)))))/100</f>
        <v/>
      </c>
      <c r="AW41" s="56">
        <f>VALUE(LEFT(G41,4))</f>
        <v/>
      </c>
      <c r="AX41" s="56">
        <f>VALUE(IFERROR(VLOOKUP(VALUE(LEFT(G41,4)),ST!$C$4:$E$300,3,FALSE),"0"))</f>
        <v/>
      </c>
      <c r="AY41" s="56">
        <f>VALUE(IFERROR(VLOOKUP(VALUE(LEFT(G41,5)),ST!$C$4:$E$300,3,FALSE),"0"))</f>
        <v/>
      </c>
      <c r="AZ41" s="56">
        <f>VALUE(IFERROR(VLOOKUP(VALUE(LEFT(G41,6)),ST!$C$4:$E$300,3,FALSE),"0"))</f>
        <v/>
      </c>
      <c r="BA41" s="56">
        <f>VALUE(IFERROR(VLOOKUP(VALUE(LEFT(G41,7)),ST!$C$4:$E$300,3,FALSE),"0"))</f>
        <v/>
      </c>
      <c r="BB41" s="56">
        <f>VALUE(IFERROR(VLOOKUP(G41,ST!$C$4:$E$400,3,FALSE),"0"))</f>
        <v/>
      </c>
      <c r="BC41" s="57">
        <f>IF(VLOOKUP(AW41,ST!$C$4:$F$298,4,FALSE)&lt;&gt;0,VLOOKUP(AW41,ST!$C$4:$F$298,4,FALSE),VLOOKUP(G41,ST!$C$4:$F$298,4,FALSE))</f>
        <v/>
      </c>
      <c r="BD41" s="57">
        <f>IF(O41="SC","Desconsiderar coluna ICMS ST",IF(O41="PR","Haverá ST", ))</f>
        <v/>
      </c>
      <c r="BE41" s="53">
        <f>W41</f>
        <v/>
      </c>
      <c r="BF41" s="53">
        <f>X41</f>
        <v/>
      </c>
      <c r="BG41" s="53">
        <f>AD41-AS41</f>
        <v/>
      </c>
      <c r="BH41" s="51">
        <f>$W$4+$X$4+AC41+$BJ$4+0.07</f>
        <v/>
      </c>
      <c r="BI41" s="53">
        <f>IF(BD41="Haverá ST",AJ41+AS41+AT41,AJ41+AS41)</f>
        <v/>
      </c>
      <c r="BJ41" s="53">
        <f>T41*$BJ$4</f>
        <v/>
      </c>
      <c r="BK41" s="53">
        <f>T41*$BK$4</f>
        <v/>
      </c>
      <c r="BL41" s="53">
        <f>BE41+BF41+AO41+BJ41+BK41+AD41</f>
        <v/>
      </c>
      <c r="BM41" s="53">
        <f>(T41-BL41)</f>
        <v/>
      </c>
    </row>
    <row r="42" ht="15.75" customHeight="1" s="218">
      <c r="A42" s="58">
        <f>A41+1</f>
        <v/>
      </c>
      <c r="B42" s="144">
        <f>BOM!B42</f>
        <v/>
      </c>
      <c r="C42" s="144">
        <f>BOM!C42</f>
        <v/>
      </c>
      <c r="D42" s="144">
        <f>BOM!D42</f>
        <v/>
      </c>
      <c r="E42" s="144">
        <f>BOM!E42</f>
        <v/>
      </c>
      <c r="F42" s="144">
        <f>BOM!F42</f>
        <v/>
      </c>
      <c r="G42" s="144">
        <f>BOM!G42</f>
        <v/>
      </c>
      <c r="H42" s="144">
        <f>BOM!H42</f>
        <v/>
      </c>
      <c r="I42" s="144">
        <f>BOM!I42</f>
        <v/>
      </c>
      <c r="J42" s="146">
        <f>BOM!J42</f>
        <v/>
      </c>
      <c r="K42" s="146">
        <f>BOM!K42</f>
        <v/>
      </c>
      <c r="L42" s="146">
        <f>BOM!L42</f>
        <v/>
      </c>
      <c r="M42" s="146">
        <f>BOM!M42</f>
        <v/>
      </c>
      <c r="N42" s="146">
        <f>BOM!N42</f>
        <v/>
      </c>
      <c r="O42" s="146">
        <f>BOM!O42</f>
        <v/>
      </c>
      <c r="P42" s="146">
        <f>BOM!P42</f>
        <v/>
      </c>
      <c r="Q42" s="46">
        <f>$F$97</f>
        <v/>
      </c>
      <c r="R42" s="46">
        <f>$F$98</f>
        <v/>
      </c>
      <c r="S42" s="48">
        <f>U42-(U42*R42)</f>
        <v/>
      </c>
      <c r="T42" s="48">
        <f>S42*I42</f>
        <v/>
      </c>
      <c r="U42" s="48">
        <f>(AN42)/(1-(BH42+Q42))</f>
        <v/>
      </c>
      <c r="V42" s="48">
        <f>U42*I42</f>
        <v/>
      </c>
      <c r="W42" s="49">
        <f>T42*$W$4</f>
        <v/>
      </c>
      <c r="X42" s="49">
        <f>T42*$X$4</f>
        <v/>
      </c>
      <c r="Y42" s="50">
        <f>M42</f>
        <v/>
      </c>
      <c r="Z42" s="9" t="n"/>
      <c r="AA42" s="9" t="n"/>
      <c r="AB42" s="9" t="n"/>
      <c r="AC42" s="51">
        <f t="array" ref="AC42">IF(I42&gt;0,VLOOKUP(Y42&amp;$P$88&amp;$P$89&amp;$P$90,Variáveis!$O$2:$S$300&amp;Variáveis!$P$2:$T$300&amp;Variáveis!$Q$2:$U$300&amp;Variáveis!$R$2:$V$300,5,FALSE),0)</f>
        <v/>
      </c>
      <c r="AD42" s="52">
        <f>T42*AC42</f>
        <v/>
      </c>
      <c r="AE42" s="53">
        <f>IF(AB42="não",((V42/(1-VLOOKUP(AA42,Variáveis!$AK$3:$AN$29,4,FALSE)))*VLOOKUP(AA42,Variáveis!$AK$3:$AN$29,4,FALSE))-AD42,0)</f>
        <v/>
      </c>
      <c r="AF42" s="53">
        <f>T42*$AF$4</f>
        <v/>
      </c>
      <c r="AG42" s="53">
        <f>IF(AB42="SIM","Cliente pode pagar DIFA na entrada", )</f>
        <v/>
      </c>
      <c r="AH42" s="54" t="n"/>
      <c r="AI42" s="53">
        <f>IF(K42="SIM",(J42*$F$102),J42)</f>
        <v/>
      </c>
      <c r="AJ42" s="53">
        <f>IF(L42="SIM",(AI42*$F$101),AI42)</f>
        <v/>
      </c>
      <c r="AK42" s="53">
        <f>AJ42-AS42</f>
        <v/>
      </c>
      <c r="AL42" s="53">
        <f>AJ42*I42</f>
        <v/>
      </c>
      <c r="AM42" s="53">
        <f>AK42*I42</f>
        <v/>
      </c>
      <c r="AN42" s="53">
        <f>AK42-AP42-AQ42</f>
        <v/>
      </c>
      <c r="AO42" s="53">
        <f>AN42*I42</f>
        <v/>
      </c>
      <c r="AP42" s="53">
        <f>$AP$4*AK42</f>
        <v/>
      </c>
      <c r="AQ42" s="53">
        <f>$AQ$4*AK42</f>
        <v/>
      </c>
      <c r="AR42" s="51">
        <f t="array" ref="AR42">VLOOKUP(M42&amp;N42&amp;O42&amp;P42,Variáveis!$A$2:$E$240&amp;Variáveis!$B$2:$F$240&amp;Variáveis!$C$2:$G$240&amp;Variáveis!$D$2:$H$240,5,FALSE)</f>
        <v/>
      </c>
      <c r="AS42" s="53">
        <f>((AJ42*(1-AR42))*AR42)</f>
        <v/>
      </c>
      <c r="AT42" s="53">
        <f>(((J42+(J42*AU42))*0.18)-(J42*AR42))</f>
        <v/>
      </c>
      <c r="AU42" s="55">
        <f>(((1+AV42)*(1-AR42))/(1-0.18)-1)</f>
        <v/>
      </c>
      <c r="AV42" s="55">
        <f>IF(BB42&gt;0,BB42,IF(BA42&gt;0,BA42,IF(AZ42&gt;0,AZ42,IF(AY42&gt;0,AY42,IF(AX42&gt;0,AX42)))))/100</f>
        <v/>
      </c>
      <c r="AW42" s="56">
        <f>VALUE(LEFT(G42,4))</f>
        <v/>
      </c>
      <c r="AX42" s="56">
        <f>VALUE(IFERROR(VLOOKUP(VALUE(LEFT(G42,4)),ST!$C$4:$E$300,3,FALSE),"0"))</f>
        <v/>
      </c>
      <c r="AY42" s="56">
        <f>VALUE(IFERROR(VLOOKUP(VALUE(LEFT(G42,5)),ST!$C$4:$E$300,3,FALSE),"0"))</f>
        <v/>
      </c>
      <c r="AZ42" s="56">
        <f>VALUE(IFERROR(VLOOKUP(VALUE(LEFT(G42,6)),ST!$C$4:$E$300,3,FALSE),"0"))</f>
        <v/>
      </c>
      <c r="BA42" s="56">
        <f>VALUE(IFERROR(VLOOKUP(VALUE(LEFT(G42,7)),ST!$C$4:$E$300,3,FALSE),"0"))</f>
        <v/>
      </c>
      <c r="BB42" s="56">
        <f>VALUE(IFERROR(VLOOKUP(G42,ST!$C$4:$E$400,3,FALSE),"0"))</f>
        <v/>
      </c>
      <c r="BC42" s="57">
        <f>IF(VLOOKUP(AW42,ST!$C$4:$F$298,4,FALSE)&lt;&gt;0,VLOOKUP(AW42,ST!$C$4:$F$298,4,FALSE),VLOOKUP(G42,ST!$C$4:$F$298,4,FALSE))</f>
        <v/>
      </c>
      <c r="BD42" s="57">
        <f>IF(O42="SC","Desconsiderar coluna ICMS ST",IF(O42="PR","Haverá ST", ))</f>
        <v/>
      </c>
      <c r="BE42" s="53">
        <f>W42</f>
        <v/>
      </c>
      <c r="BF42" s="53">
        <f>X42</f>
        <v/>
      </c>
      <c r="BG42" s="53">
        <f>AD42-AS42</f>
        <v/>
      </c>
      <c r="BH42" s="51">
        <f>$W$4+$X$4+AC42+$BJ$4+0.07</f>
        <v/>
      </c>
      <c r="BI42" s="53">
        <f>IF(BD42="Haverá ST",AJ42+AS42+AT42,AJ42+AS42)</f>
        <v/>
      </c>
      <c r="BJ42" s="53">
        <f>T42*$BJ$4</f>
        <v/>
      </c>
      <c r="BK42" s="53">
        <f>T42*$BK$4</f>
        <v/>
      </c>
      <c r="BL42" s="53">
        <f>BE42+BF42+AO42+BJ42+BK42+AD42</f>
        <v/>
      </c>
      <c r="BM42" s="53">
        <f>(T42-BL42)</f>
        <v/>
      </c>
    </row>
    <row r="43" ht="15.75" customHeight="1" s="218">
      <c r="A43" s="58">
        <f>A42+1</f>
        <v/>
      </c>
      <c r="B43" s="144">
        <f>BOM!B43</f>
        <v/>
      </c>
      <c r="C43" s="144">
        <f>BOM!C43</f>
        <v/>
      </c>
      <c r="D43" s="144">
        <f>BOM!D43</f>
        <v/>
      </c>
      <c r="E43" s="144">
        <f>BOM!E43</f>
        <v/>
      </c>
      <c r="F43" s="144">
        <f>BOM!F43</f>
        <v/>
      </c>
      <c r="G43" s="144">
        <f>BOM!G43</f>
        <v/>
      </c>
      <c r="H43" s="144">
        <f>BOM!H43</f>
        <v/>
      </c>
      <c r="I43" s="144">
        <f>BOM!I43</f>
        <v/>
      </c>
      <c r="J43" s="146">
        <f>BOM!J43</f>
        <v/>
      </c>
      <c r="K43" s="146">
        <f>BOM!K43</f>
        <v/>
      </c>
      <c r="L43" s="146">
        <f>BOM!L43</f>
        <v/>
      </c>
      <c r="M43" s="146">
        <f>BOM!M43</f>
        <v/>
      </c>
      <c r="N43" s="146">
        <f>BOM!N43</f>
        <v/>
      </c>
      <c r="O43" s="146">
        <f>BOM!O43</f>
        <v/>
      </c>
      <c r="P43" s="146">
        <f>BOM!P43</f>
        <v/>
      </c>
      <c r="Q43" s="46">
        <f>$F$97</f>
        <v/>
      </c>
      <c r="R43" s="46">
        <f>$F$98</f>
        <v/>
      </c>
      <c r="S43" s="48">
        <f>U43-(U43*R43)</f>
        <v/>
      </c>
      <c r="T43" s="48">
        <f>S43*I43</f>
        <v/>
      </c>
      <c r="U43" s="48">
        <f>(AN43)/(1-(BH43+Q43))</f>
        <v/>
      </c>
      <c r="V43" s="48">
        <f>U43*I43</f>
        <v/>
      </c>
      <c r="W43" s="49">
        <f>T43*$W$4</f>
        <v/>
      </c>
      <c r="X43" s="49">
        <f>T43*$X$4</f>
        <v/>
      </c>
      <c r="Y43" s="50">
        <f>M43</f>
        <v/>
      </c>
      <c r="Z43" s="9" t="n"/>
      <c r="AA43" s="9" t="n"/>
      <c r="AB43" s="9" t="n"/>
      <c r="AC43" s="51">
        <f t="array" ref="AC43">IF(I43&gt;0,VLOOKUP(Y43&amp;$P$88&amp;$P$89&amp;$P$90,Variáveis!$O$2:$S$300&amp;Variáveis!$P$2:$T$300&amp;Variáveis!$Q$2:$U$300&amp;Variáveis!$R$2:$V$300,5,FALSE),0)</f>
        <v/>
      </c>
      <c r="AD43" s="52">
        <f>T43*AC43</f>
        <v/>
      </c>
      <c r="AE43" s="53">
        <f>IF(AB43="não",((V43/(1-VLOOKUP(AA43,Variáveis!$AK$3:$AN$29,4,FALSE)))*VLOOKUP(AA43,Variáveis!$AK$3:$AN$29,4,FALSE))-AD43,0)</f>
        <v/>
      </c>
      <c r="AF43" s="53">
        <f>T43*$AF$4</f>
        <v/>
      </c>
      <c r="AG43" s="53">
        <f>IF(AB43="SIM","Cliente pode pagar DIFA na entrada", )</f>
        <v/>
      </c>
      <c r="AH43" s="54" t="n"/>
      <c r="AI43" s="53">
        <f>IF(K43="SIM",(J43*$F$102),J43)</f>
        <v/>
      </c>
      <c r="AJ43" s="53">
        <f>IF(L43="SIM",(AI43*$F$101),AI43)</f>
        <v/>
      </c>
      <c r="AK43" s="53">
        <f>AJ43-AS43</f>
        <v/>
      </c>
      <c r="AL43" s="53">
        <f>AJ43*I43</f>
        <v/>
      </c>
      <c r="AM43" s="53">
        <f>AK43*I43</f>
        <v/>
      </c>
      <c r="AN43" s="53">
        <f>AK43-AP43-AQ43</f>
        <v/>
      </c>
      <c r="AO43" s="53">
        <f>AN43*I43</f>
        <v/>
      </c>
      <c r="AP43" s="53">
        <f>$AP$4*AK43</f>
        <v/>
      </c>
      <c r="AQ43" s="53">
        <f>$AQ$4*AK43</f>
        <v/>
      </c>
      <c r="AR43" s="51">
        <f t="array" ref="AR43">VLOOKUP(M43&amp;N43&amp;O43&amp;P43,Variáveis!$A$2:$E$240&amp;Variáveis!$B$2:$F$240&amp;Variáveis!$C$2:$G$240&amp;Variáveis!$D$2:$H$240,5,FALSE)</f>
        <v/>
      </c>
      <c r="AS43" s="53">
        <f>((AJ43*(1-AR43))*AR43)</f>
        <v/>
      </c>
      <c r="AT43" s="53">
        <f>(((J43+(J43*AU43))*0.18)-(J43*AR43))</f>
        <v/>
      </c>
      <c r="AU43" s="55">
        <f>(((1+AV43)*(1-AR43))/(1-0.18)-1)</f>
        <v/>
      </c>
      <c r="AV43" s="55">
        <f>IF(BB43&gt;0,BB43,IF(BA43&gt;0,BA43,IF(AZ43&gt;0,AZ43,IF(AY43&gt;0,AY43,IF(AX43&gt;0,AX43)))))/100</f>
        <v/>
      </c>
      <c r="AW43" s="56">
        <f>VALUE(LEFT(G43,4))</f>
        <v/>
      </c>
      <c r="AX43" s="56">
        <f>VALUE(IFERROR(VLOOKUP(VALUE(LEFT(G43,4)),ST!$C$4:$E$300,3,FALSE),"0"))</f>
        <v/>
      </c>
      <c r="AY43" s="56">
        <f>VALUE(IFERROR(VLOOKUP(VALUE(LEFT(G43,5)),ST!$C$4:$E$300,3,FALSE),"0"))</f>
        <v/>
      </c>
      <c r="AZ43" s="56">
        <f>VALUE(IFERROR(VLOOKUP(VALUE(LEFT(G43,6)),ST!$C$4:$E$300,3,FALSE),"0"))</f>
        <v/>
      </c>
      <c r="BA43" s="56">
        <f>VALUE(IFERROR(VLOOKUP(VALUE(LEFT(G43,7)),ST!$C$4:$E$300,3,FALSE),"0"))</f>
        <v/>
      </c>
      <c r="BB43" s="56">
        <f>VALUE(IFERROR(VLOOKUP(G43,ST!$C$4:$E$400,3,FALSE),"0"))</f>
        <v/>
      </c>
      <c r="BC43" s="57">
        <f>IF(VLOOKUP(AW43,ST!$C$4:$F$298,4,FALSE)&lt;&gt;0,VLOOKUP(AW43,ST!$C$4:$F$298,4,FALSE),VLOOKUP(G43,ST!$C$4:$F$298,4,FALSE))</f>
        <v/>
      </c>
      <c r="BD43" s="57">
        <f>IF(O43="SC","Desconsiderar coluna ICMS ST",IF(O43="PR","Haverá ST", ))</f>
        <v/>
      </c>
      <c r="BE43" s="53">
        <f>W43</f>
        <v/>
      </c>
      <c r="BF43" s="53">
        <f>X43</f>
        <v/>
      </c>
      <c r="BG43" s="53">
        <f>AD43-AS43</f>
        <v/>
      </c>
      <c r="BH43" s="51">
        <f>$W$4+$X$4+AC43+$BJ$4+0.07</f>
        <v/>
      </c>
      <c r="BI43" s="53">
        <f>IF(BD43="Haverá ST",AJ43+AS43+AT43,AJ43+AS43)</f>
        <v/>
      </c>
      <c r="BJ43" s="53">
        <f>T43*$BJ$4</f>
        <v/>
      </c>
      <c r="BK43" s="53">
        <f>T43*$BK$4</f>
        <v/>
      </c>
      <c r="BL43" s="53">
        <f>BE43+BF43+AO43+BJ43+BK43+AD43</f>
        <v/>
      </c>
      <c r="BM43" s="53">
        <f>(T43-BL43)</f>
        <v/>
      </c>
    </row>
    <row r="44" ht="15.75" customHeight="1" s="218">
      <c r="A44" s="58">
        <f>A43+1</f>
        <v/>
      </c>
      <c r="B44" s="144">
        <f>BOM!B44</f>
        <v/>
      </c>
      <c r="C44" s="144">
        <f>BOM!C44</f>
        <v/>
      </c>
      <c r="D44" s="144">
        <f>BOM!D44</f>
        <v/>
      </c>
      <c r="E44" s="144">
        <f>BOM!E44</f>
        <v/>
      </c>
      <c r="F44" s="144">
        <f>BOM!F44</f>
        <v/>
      </c>
      <c r="G44" s="144">
        <f>BOM!G44</f>
        <v/>
      </c>
      <c r="H44" s="144">
        <f>BOM!H44</f>
        <v/>
      </c>
      <c r="I44" s="144">
        <f>BOM!I44</f>
        <v/>
      </c>
      <c r="J44" s="146">
        <f>BOM!J44</f>
        <v/>
      </c>
      <c r="K44" s="146">
        <f>BOM!K44</f>
        <v/>
      </c>
      <c r="L44" s="146">
        <f>BOM!L44</f>
        <v/>
      </c>
      <c r="M44" s="146">
        <f>BOM!M44</f>
        <v/>
      </c>
      <c r="N44" s="146">
        <f>BOM!N44</f>
        <v/>
      </c>
      <c r="O44" s="146">
        <f>BOM!O44</f>
        <v/>
      </c>
      <c r="P44" s="146">
        <f>BOM!P44</f>
        <v/>
      </c>
      <c r="Q44" s="46">
        <f>$F$97</f>
        <v/>
      </c>
      <c r="R44" s="46">
        <f>$F$98</f>
        <v/>
      </c>
      <c r="S44" s="48">
        <f>U44-(U44*R44)</f>
        <v/>
      </c>
      <c r="T44" s="48">
        <f>S44*I44</f>
        <v/>
      </c>
      <c r="U44" s="48">
        <f>(AN44)/(1-(BH44+Q44))</f>
        <v/>
      </c>
      <c r="V44" s="48">
        <f>U44*I44</f>
        <v/>
      </c>
      <c r="W44" s="49">
        <f>T44*$W$4</f>
        <v/>
      </c>
      <c r="X44" s="49">
        <f>T44*$X$4</f>
        <v/>
      </c>
      <c r="Y44" s="50">
        <f>M44</f>
        <v/>
      </c>
      <c r="Z44" s="9" t="n"/>
      <c r="AA44" s="9" t="n"/>
      <c r="AB44" s="9" t="n"/>
      <c r="AC44" s="51">
        <f t="array" ref="AC44">IF(I44&gt;0,VLOOKUP(Y44&amp;$P$88&amp;$P$89&amp;$P$90,Variáveis!$O$2:$S$300&amp;Variáveis!$P$2:$T$300&amp;Variáveis!$Q$2:$U$300&amp;Variáveis!$R$2:$V$300,5,FALSE),0)</f>
        <v/>
      </c>
      <c r="AD44" s="52">
        <f>T44*AC44</f>
        <v/>
      </c>
      <c r="AE44" s="53">
        <f>IF(AB44="não",((V44/(1-VLOOKUP(AA44,Variáveis!$AK$3:$AN$29,4,FALSE)))*VLOOKUP(AA44,Variáveis!$AK$3:$AN$29,4,FALSE))-AD44,0)</f>
        <v/>
      </c>
      <c r="AF44" s="53">
        <f>T44*$AF$4</f>
        <v/>
      </c>
      <c r="AG44" s="53">
        <f>IF(AB44="SIM","Cliente pode pagar DIFA na entrada", )</f>
        <v/>
      </c>
      <c r="AH44" s="54" t="n"/>
      <c r="AI44" s="53">
        <f>IF(K44="SIM",(J44*$F$102),J44)</f>
        <v/>
      </c>
      <c r="AJ44" s="53">
        <f>IF(L44="SIM",(AI44*$F$101),AI44)</f>
        <v/>
      </c>
      <c r="AK44" s="53">
        <f>AJ44-AS44</f>
        <v/>
      </c>
      <c r="AL44" s="53">
        <f>AJ44*I44</f>
        <v/>
      </c>
      <c r="AM44" s="53">
        <f>AK44*I44</f>
        <v/>
      </c>
      <c r="AN44" s="53">
        <f>AK44-AP44-AQ44</f>
        <v/>
      </c>
      <c r="AO44" s="53">
        <f>AN44*I44</f>
        <v/>
      </c>
      <c r="AP44" s="53">
        <f>$AP$4*AK44</f>
        <v/>
      </c>
      <c r="AQ44" s="53">
        <f>$AQ$4*AK44</f>
        <v/>
      </c>
      <c r="AR44" s="51">
        <f t="array" ref="AR44">VLOOKUP(M44&amp;N44&amp;O44&amp;P44,Variáveis!$A$2:$E$240&amp;Variáveis!$B$2:$F$240&amp;Variáveis!$C$2:$G$240&amp;Variáveis!$D$2:$H$240,5,FALSE)</f>
        <v/>
      </c>
      <c r="AS44" s="53">
        <f>((AJ44*(1-AR44))*AR44)</f>
        <v/>
      </c>
      <c r="AT44" s="53">
        <f>(((J44+(J44*AU44))*0.18)-(J44*AR44))</f>
        <v/>
      </c>
      <c r="AU44" s="55">
        <f>(((1+AV44)*(1-AR44))/(1-0.18)-1)</f>
        <v/>
      </c>
      <c r="AV44" s="55">
        <f>IF(BB44&gt;0,BB44,IF(BA44&gt;0,BA44,IF(AZ44&gt;0,AZ44,IF(AY44&gt;0,AY44,IF(AX44&gt;0,AX44)))))/100</f>
        <v/>
      </c>
      <c r="AW44" s="56">
        <f>VALUE(LEFT(G44,4))</f>
        <v/>
      </c>
      <c r="AX44" s="56">
        <f>VALUE(IFERROR(VLOOKUP(VALUE(LEFT(G44,4)),ST!$C$4:$E$300,3,FALSE),"0"))</f>
        <v/>
      </c>
      <c r="AY44" s="56">
        <f>VALUE(IFERROR(VLOOKUP(VALUE(LEFT(G44,5)),ST!$C$4:$E$300,3,FALSE),"0"))</f>
        <v/>
      </c>
      <c r="AZ44" s="56">
        <f>VALUE(IFERROR(VLOOKUP(VALUE(LEFT(G44,6)),ST!$C$4:$E$300,3,FALSE),"0"))</f>
        <v/>
      </c>
      <c r="BA44" s="56">
        <f>VALUE(IFERROR(VLOOKUP(VALUE(LEFT(G44,7)),ST!$C$4:$E$300,3,FALSE),"0"))</f>
        <v/>
      </c>
      <c r="BB44" s="56">
        <f>VALUE(IFERROR(VLOOKUP(G44,ST!$C$4:$E$400,3,FALSE),"0"))</f>
        <v/>
      </c>
      <c r="BC44" s="57">
        <f>IF(VLOOKUP(AW44,ST!$C$4:$F$298,4,FALSE)&lt;&gt;0,VLOOKUP(AW44,ST!$C$4:$F$298,4,FALSE),VLOOKUP(G44,ST!$C$4:$F$298,4,FALSE))</f>
        <v/>
      </c>
      <c r="BD44" s="57">
        <f>IF(O44="SC","Desconsiderar coluna ICMS ST",IF(O44="PR","Haverá ST", ))</f>
        <v/>
      </c>
      <c r="BE44" s="53">
        <f>W44</f>
        <v/>
      </c>
      <c r="BF44" s="53">
        <f>X44</f>
        <v/>
      </c>
      <c r="BG44" s="53">
        <f>AD44-AS44</f>
        <v/>
      </c>
      <c r="BH44" s="51">
        <f>$W$4+$X$4+AC44+$BJ$4+0.07</f>
        <v/>
      </c>
      <c r="BI44" s="53">
        <f>IF(BD44="Haverá ST",AJ44+AS44+AT44,AJ44+AS44)</f>
        <v/>
      </c>
      <c r="BJ44" s="53">
        <f>T44*$BJ$4</f>
        <v/>
      </c>
      <c r="BK44" s="53">
        <f>T44*$BK$4</f>
        <v/>
      </c>
      <c r="BL44" s="53">
        <f>BE44+BF44+AO44+BJ44+BK44+AD44</f>
        <v/>
      </c>
      <c r="BM44" s="53">
        <f>(T44-BL44)</f>
        <v/>
      </c>
    </row>
    <row r="45" ht="15.75" customHeight="1" s="218">
      <c r="A45" s="58">
        <f>A44+1</f>
        <v/>
      </c>
      <c r="B45" s="144">
        <f>BOM!B45</f>
        <v/>
      </c>
      <c r="C45" s="144">
        <f>BOM!C45</f>
        <v/>
      </c>
      <c r="D45" s="144">
        <f>BOM!D45</f>
        <v/>
      </c>
      <c r="E45" s="144">
        <f>BOM!E45</f>
        <v/>
      </c>
      <c r="F45" s="144">
        <f>BOM!F45</f>
        <v/>
      </c>
      <c r="G45" s="144">
        <f>BOM!G45</f>
        <v/>
      </c>
      <c r="H45" s="144">
        <f>BOM!H45</f>
        <v/>
      </c>
      <c r="I45" s="144">
        <f>BOM!I45</f>
        <v/>
      </c>
      <c r="J45" s="146">
        <f>BOM!J45</f>
        <v/>
      </c>
      <c r="K45" s="146">
        <f>BOM!K45</f>
        <v/>
      </c>
      <c r="L45" s="146">
        <f>BOM!L45</f>
        <v/>
      </c>
      <c r="M45" s="146">
        <f>BOM!M45</f>
        <v/>
      </c>
      <c r="N45" s="146">
        <f>BOM!N45</f>
        <v/>
      </c>
      <c r="O45" s="146">
        <f>BOM!O45</f>
        <v/>
      </c>
      <c r="P45" s="146">
        <f>BOM!P45</f>
        <v/>
      </c>
      <c r="Q45" s="46">
        <f>$F$97</f>
        <v/>
      </c>
      <c r="R45" s="46">
        <f>$F$98</f>
        <v/>
      </c>
      <c r="S45" s="48">
        <f>U45-(U45*R45)</f>
        <v/>
      </c>
      <c r="T45" s="48">
        <f>S45*I45</f>
        <v/>
      </c>
      <c r="U45" s="48">
        <f>(AN45)/(1-(BH45+Q45))</f>
        <v/>
      </c>
      <c r="V45" s="48">
        <f>U45*I45</f>
        <v/>
      </c>
      <c r="W45" s="49">
        <f>T45*$W$4</f>
        <v/>
      </c>
      <c r="X45" s="49">
        <f>T45*$X$4</f>
        <v/>
      </c>
      <c r="Y45" s="50">
        <f>M45</f>
        <v/>
      </c>
      <c r="Z45" s="9" t="n"/>
      <c r="AA45" s="9" t="n"/>
      <c r="AB45" s="9" t="n"/>
      <c r="AC45" s="51">
        <f t="array" ref="AC45">IF(I45&gt;0,VLOOKUP(Y45&amp;$P$88&amp;$P$89&amp;$P$90,Variáveis!$O$2:$S$300&amp;Variáveis!$P$2:$T$300&amp;Variáveis!$Q$2:$U$300&amp;Variáveis!$R$2:$V$300,5,FALSE),0)</f>
        <v/>
      </c>
      <c r="AD45" s="52">
        <f>T45*AC45</f>
        <v/>
      </c>
      <c r="AE45" s="53">
        <f>IF(AB45="não",((V45/(1-VLOOKUP(AA45,Variáveis!$AK$3:$AN$29,4,FALSE)))*VLOOKUP(AA45,Variáveis!$AK$3:$AN$29,4,FALSE))-AD45,0)</f>
        <v/>
      </c>
      <c r="AF45" s="53">
        <f>T45*$AF$4</f>
        <v/>
      </c>
      <c r="AG45" s="53">
        <f>IF(AB45="SIM","Cliente pode pagar DIFA na entrada", )</f>
        <v/>
      </c>
      <c r="AH45" s="54" t="n"/>
      <c r="AI45" s="53">
        <f>IF(K45="SIM",(J45*$F$102),J45)</f>
        <v/>
      </c>
      <c r="AJ45" s="53">
        <f>IF(L45="SIM",(AI45*$F$101),AI45)</f>
        <v/>
      </c>
      <c r="AK45" s="53">
        <f>AJ45-AS45</f>
        <v/>
      </c>
      <c r="AL45" s="53">
        <f>AJ45*I45</f>
        <v/>
      </c>
      <c r="AM45" s="53">
        <f>AK45*I45</f>
        <v/>
      </c>
      <c r="AN45" s="53">
        <f>AK45-AP45-AQ45</f>
        <v/>
      </c>
      <c r="AO45" s="53">
        <f>AN45*I45</f>
        <v/>
      </c>
      <c r="AP45" s="53">
        <f>$AP$4*AK45</f>
        <v/>
      </c>
      <c r="AQ45" s="53">
        <f>$AQ$4*AK45</f>
        <v/>
      </c>
      <c r="AR45" s="51">
        <f t="array" ref="AR45">VLOOKUP(M45&amp;N45&amp;O45&amp;P45,Variáveis!$A$2:$E$240&amp;Variáveis!$B$2:$F$240&amp;Variáveis!$C$2:$G$240&amp;Variáveis!$D$2:$H$240,5,FALSE)</f>
        <v/>
      </c>
      <c r="AS45" s="53">
        <f>((AJ45*(1-AR45))*AR45)</f>
        <v/>
      </c>
      <c r="AT45" s="53">
        <f>(((J45+(J45*AU45))*0.18)-(J45*AR45))</f>
        <v/>
      </c>
      <c r="AU45" s="55">
        <f>(((1+AV45)*(1-AR45))/(1-0.18)-1)</f>
        <v/>
      </c>
      <c r="AV45" s="55">
        <f>IF(BB45&gt;0,BB45,IF(BA45&gt;0,BA45,IF(AZ45&gt;0,AZ45,IF(AY45&gt;0,AY45,IF(AX45&gt;0,AX45)))))/100</f>
        <v/>
      </c>
      <c r="AW45" s="56">
        <f>VALUE(LEFT(G45,4))</f>
        <v/>
      </c>
      <c r="AX45" s="56">
        <f>VALUE(IFERROR(VLOOKUP(VALUE(LEFT(G45,4)),ST!$C$4:$E$300,3,FALSE),"0"))</f>
        <v/>
      </c>
      <c r="AY45" s="56">
        <f>VALUE(IFERROR(VLOOKUP(VALUE(LEFT(G45,5)),ST!$C$4:$E$300,3,FALSE),"0"))</f>
        <v/>
      </c>
      <c r="AZ45" s="56">
        <f>VALUE(IFERROR(VLOOKUP(VALUE(LEFT(G45,6)),ST!$C$4:$E$300,3,FALSE),"0"))</f>
        <v/>
      </c>
      <c r="BA45" s="56">
        <f>VALUE(IFERROR(VLOOKUP(VALUE(LEFT(G45,7)),ST!$C$4:$E$300,3,FALSE),"0"))</f>
        <v/>
      </c>
      <c r="BB45" s="56">
        <f>VALUE(IFERROR(VLOOKUP(G45,ST!$C$4:$E$400,3,FALSE),"0"))</f>
        <v/>
      </c>
      <c r="BC45" s="57">
        <f>IF(VLOOKUP(AW45,ST!$C$4:$F$298,4,FALSE)&lt;&gt;0,VLOOKUP(AW45,ST!$C$4:$F$298,4,FALSE),VLOOKUP(G45,ST!$C$4:$F$298,4,FALSE))</f>
        <v/>
      </c>
      <c r="BD45" s="57">
        <f>IF(O45="SC","Desconsiderar coluna ICMS ST",IF(O45="PR","Haverá ST", ))</f>
        <v/>
      </c>
      <c r="BE45" s="53">
        <f>W45</f>
        <v/>
      </c>
      <c r="BF45" s="53">
        <f>X45</f>
        <v/>
      </c>
      <c r="BG45" s="53">
        <f>AD45-AS45</f>
        <v/>
      </c>
      <c r="BH45" s="51">
        <f>$W$4+$X$4+AC45+$BJ$4+0.07</f>
        <v/>
      </c>
      <c r="BI45" s="53">
        <f>IF(BD45="Haverá ST",AJ45+AS45+AT45,AJ45+AS45)</f>
        <v/>
      </c>
      <c r="BJ45" s="53">
        <f>T45*$BJ$4</f>
        <v/>
      </c>
      <c r="BK45" s="53">
        <f>T45*$BK$4</f>
        <v/>
      </c>
      <c r="BL45" s="53">
        <f>BE45+BF45+AO45+BJ45+BK45+AD45</f>
        <v/>
      </c>
      <c r="BM45" s="53">
        <f>(T45-BL45)</f>
        <v/>
      </c>
    </row>
    <row r="46" ht="15.75" customHeight="1" s="218">
      <c r="A46" s="58">
        <f>A45+1</f>
        <v/>
      </c>
      <c r="B46" s="144">
        <f>BOM!B46</f>
        <v/>
      </c>
      <c r="C46" s="144">
        <f>BOM!C46</f>
        <v/>
      </c>
      <c r="D46" s="144">
        <f>BOM!D46</f>
        <v/>
      </c>
      <c r="E46" s="144">
        <f>BOM!E46</f>
        <v/>
      </c>
      <c r="F46" s="144">
        <f>BOM!F46</f>
        <v/>
      </c>
      <c r="G46" s="144">
        <f>BOM!G46</f>
        <v/>
      </c>
      <c r="H46" s="144">
        <f>BOM!H46</f>
        <v/>
      </c>
      <c r="I46" s="144">
        <f>BOM!I46</f>
        <v/>
      </c>
      <c r="J46" s="146">
        <f>BOM!J46</f>
        <v/>
      </c>
      <c r="K46" s="146">
        <f>BOM!K46</f>
        <v/>
      </c>
      <c r="L46" s="146">
        <f>BOM!L46</f>
        <v/>
      </c>
      <c r="M46" s="146">
        <f>BOM!M46</f>
        <v/>
      </c>
      <c r="N46" s="146">
        <f>BOM!N46</f>
        <v/>
      </c>
      <c r="O46" s="146">
        <f>BOM!O46</f>
        <v/>
      </c>
      <c r="P46" s="146">
        <f>BOM!P46</f>
        <v/>
      </c>
      <c r="Q46" s="46">
        <f>$F$97</f>
        <v/>
      </c>
      <c r="R46" s="46">
        <f>$F$98</f>
        <v/>
      </c>
      <c r="S46" s="48">
        <f>U46-(U46*R46)</f>
        <v/>
      </c>
      <c r="T46" s="48">
        <f>S46*I46</f>
        <v/>
      </c>
      <c r="U46" s="48">
        <f>(AN46)/(1-(BH46+Q46))</f>
        <v/>
      </c>
      <c r="V46" s="48">
        <f>U46*I46</f>
        <v/>
      </c>
      <c r="W46" s="49">
        <f>T46*$W$4</f>
        <v/>
      </c>
      <c r="X46" s="49">
        <f>T46*$X$4</f>
        <v/>
      </c>
      <c r="Y46" s="50">
        <f>M46</f>
        <v/>
      </c>
      <c r="Z46" s="9" t="n"/>
      <c r="AA46" s="9" t="n"/>
      <c r="AB46" s="9" t="n"/>
      <c r="AC46" s="51">
        <f t="array" ref="AC46">IF(I46&gt;0,VLOOKUP(Y46&amp;$P$88&amp;$P$89&amp;$P$90,Variáveis!$O$2:$S$300&amp;Variáveis!$P$2:$T$300&amp;Variáveis!$Q$2:$U$300&amp;Variáveis!$R$2:$V$300,5,FALSE),0)</f>
        <v/>
      </c>
      <c r="AD46" s="52">
        <f>T46*AC46</f>
        <v/>
      </c>
      <c r="AE46" s="53">
        <f>IF(AB46="não",((V46/(1-VLOOKUP(AA46,Variáveis!$AK$3:$AN$29,4,FALSE)))*VLOOKUP(AA46,Variáveis!$AK$3:$AN$29,4,FALSE))-AD46,0)</f>
        <v/>
      </c>
      <c r="AF46" s="53">
        <f>T46*$AF$4</f>
        <v/>
      </c>
      <c r="AG46" s="53">
        <f>IF(AB46="SIM","Cliente pode pagar DIFA na entrada", )</f>
        <v/>
      </c>
      <c r="AH46" s="54" t="n"/>
      <c r="AI46" s="53">
        <f>IF(K46="SIM",(J46*$F$102),J46)</f>
        <v/>
      </c>
      <c r="AJ46" s="53">
        <f>IF(L46="SIM",(AI46*$F$101),AI46)</f>
        <v/>
      </c>
      <c r="AK46" s="53">
        <f>AJ46-AS46</f>
        <v/>
      </c>
      <c r="AL46" s="53">
        <f>AJ46*I46</f>
        <v/>
      </c>
      <c r="AM46" s="53">
        <f>AK46*I46</f>
        <v/>
      </c>
      <c r="AN46" s="53">
        <f>AK46-AP46-AQ46</f>
        <v/>
      </c>
      <c r="AO46" s="53">
        <f>AN46*I46</f>
        <v/>
      </c>
      <c r="AP46" s="53">
        <f>$AP$4*AK46</f>
        <v/>
      </c>
      <c r="AQ46" s="53">
        <f>$AQ$4*AK46</f>
        <v/>
      </c>
      <c r="AR46" s="51">
        <f t="array" ref="AR46">VLOOKUP(M46&amp;N46&amp;O46&amp;P46,Variáveis!$A$2:$E$240&amp;Variáveis!$B$2:$F$240&amp;Variáveis!$C$2:$G$240&amp;Variáveis!$D$2:$H$240,5,FALSE)</f>
        <v/>
      </c>
      <c r="AS46" s="53">
        <f>((AJ46*(1-AR46))*AR46)</f>
        <v/>
      </c>
      <c r="AT46" s="53">
        <f>(((J46+(J46*AU46))*0.18)-(J46*AR46))</f>
        <v/>
      </c>
      <c r="AU46" s="55">
        <f>(((1+AV46)*(1-AR46))/(1-0.18)-1)</f>
        <v/>
      </c>
      <c r="AV46" s="55">
        <f>IF(BB46&gt;0,BB46,IF(BA46&gt;0,BA46,IF(AZ46&gt;0,AZ46,IF(AY46&gt;0,AY46,IF(AX46&gt;0,AX46)))))/100</f>
        <v/>
      </c>
      <c r="AW46" s="56">
        <f>VALUE(LEFT(G46,4))</f>
        <v/>
      </c>
      <c r="AX46" s="56">
        <f>VALUE(IFERROR(VLOOKUP(VALUE(LEFT(G46,4)),ST!$C$4:$E$300,3,FALSE),"0"))</f>
        <v/>
      </c>
      <c r="AY46" s="56">
        <f>VALUE(IFERROR(VLOOKUP(VALUE(LEFT(G46,5)),ST!$C$4:$E$300,3,FALSE),"0"))</f>
        <v/>
      </c>
      <c r="AZ46" s="56">
        <f>VALUE(IFERROR(VLOOKUP(VALUE(LEFT(G46,6)),ST!$C$4:$E$300,3,FALSE),"0"))</f>
        <v/>
      </c>
      <c r="BA46" s="56">
        <f>VALUE(IFERROR(VLOOKUP(VALUE(LEFT(G46,7)),ST!$C$4:$E$300,3,FALSE),"0"))</f>
        <v/>
      </c>
      <c r="BB46" s="56">
        <f>VALUE(IFERROR(VLOOKUP(G46,ST!$C$4:$E$400,3,FALSE),"0"))</f>
        <v/>
      </c>
      <c r="BC46" s="57">
        <f>IF(VLOOKUP(AW46,ST!$C$4:$F$298,4,FALSE)&lt;&gt;0,VLOOKUP(AW46,ST!$C$4:$F$298,4,FALSE),VLOOKUP(G46,ST!$C$4:$F$298,4,FALSE))</f>
        <v/>
      </c>
      <c r="BD46" s="57">
        <f>IF(O46="SC","Desconsiderar coluna ICMS ST",IF(O46="PR","Haverá ST", ))</f>
        <v/>
      </c>
      <c r="BE46" s="53">
        <f>W46</f>
        <v/>
      </c>
      <c r="BF46" s="53">
        <f>X46</f>
        <v/>
      </c>
      <c r="BG46" s="53">
        <f>AD46-AS46</f>
        <v/>
      </c>
      <c r="BH46" s="51">
        <f>$W$4+$X$4+AC46+$BJ$4+0.07</f>
        <v/>
      </c>
      <c r="BI46" s="53">
        <f>IF(BD46="Haverá ST",AJ46+AS46+AT46,AJ46+AS46)</f>
        <v/>
      </c>
      <c r="BJ46" s="53">
        <f>T46*$BJ$4</f>
        <v/>
      </c>
      <c r="BK46" s="53">
        <f>T46*$BK$4</f>
        <v/>
      </c>
      <c r="BL46" s="53">
        <f>BE46+BF46+AO46+BJ46+BK46+AD46</f>
        <v/>
      </c>
      <c r="BM46" s="53">
        <f>(T46-BL46)</f>
        <v/>
      </c>
    </row>
    <row r="47" ht="15.75" customHeight="1" s="218">
      <c r="A47" s="58">
        <f>A46+1</f>
        <v/>
      </c>
      <c r="B47" s="144">
        <f>BOM!B47</f>
        <v/>
      </c>
      <c r="C47" s="144">
        <f>BOM!C47</f>
        <v/>
      </c>
      <c r="D47" s="144">
        <f>BOM!D47</f>
        <v/>
      </c>
      <c r="E47" s="144">
        <f>BOM!E47</f>
        <v/>
      </c>
      <c r="F47" s="144">
        <f>BOM!F47</f>
        <v/>
      </c>
      <c r="G47" s="144">
        <f>BOM!G47</f>
        <v/>
      </c>
      <c r="H47" s="144">
        <f>BOM!H47</f>
        <v/>
      </c>
      <c r="I47" s="144">
        <f>BOM!I47</f>
        <v/>
      </c>
      <c r="J47" s="146">
        <f>BOM!J47</f>
        <v/>
      </c>
      <c r="K47" s="146">
        <f>BOM!K47</f>
        <v/>
      </c>
      <c r="L47" s="146">
        <f>BOM!L47</f>
        <v/>
      </c>
      <c r="M47" s="146">
        <f>BOM!M47</f>
        <v/>
      </c>
      <c r="N47" s="146">
        <f>BOM!N47</f>
        <v/>
      </c>
      <c r="O47" s="146">
        <f>BOM!O47</f>
        <v/>
      </c>
      <c r="P47" s="146">
        <f>BOM!P47</f>
        <v/>
      </c>
      <c r="Q47" s="46">
        <f>$F$97</f>
        <v/>
      </c>
      <c r="R47" s="46">
        <f>$F$98</f>
        <v/>
      </c>
      <c r="S47" s="48">
        <f>U47-(U47*R47)</f>
        <v/>
      </c>
      <c r="T47" s="48">
        <f>S47*I47</f>
        <v/>
      </c>
      <c r="U47" s="48">
        <f>(AN47)/(1-(BH47+Q47))</f>
        <v/>
      </c>
      <c r="V47" s="48">
        <f>U47*I47</f>
        <v/>
      </c>
      <c r="W47" s="49">
        <f>T47*$W$4</f>
        <v/>
      </c>
      <c r="X47" s="49">
        <f>T47*$X$4</f>
        <v/>
      </c>
      <c r="Y47" s="50">
        <f>M47</f>
        <v/>
      </c>
      <c r="Z47" s="9" t="n"/>
      <c r="AA47" s="9" t="n"/>
      <c r="AB47" s="9" t="n"/>
      <c r="AC47" s="51">
        <f t="array" ref="AC47">IF(I47&gt;0,VLOOKUP(Y47&amp;$P$88&amp;$P$89&amp;$P$90,Variáveis!$O$2:$S$300&amp;Variáveis!$P$2:$T$300&amp;Variáveis!$Q$2:$U$300&amp;Variáveis!$R$2:$V$300,5,FALSE),0)</f>
        <v/>
      </c>
      <c r="AD47" s="52">
        <f>T47*AC47</f>
        <v/>
      </c>
      <c r="AE47" s="53">
        <f>IF(AB47="não",((V47/(1-VLOOKUP(AA47,Variáveis!$AK$3:$AN$29,4,FALSE)))*VLOOKUP(AA47,Variáveis!$AK$3:$AN$29,4,FALSE))-AD47,0)</f>
        <v/>
      </c>
      <c r="AF47" s="53">
        <f>T47*$AF$4</f>
        <v/>
      </c>
      <c r="AG47" s="53">
        <f>IF(AB47="SIM","Cliente pode pagar DIFA na entrada", )</f>
        <v/>
      </c>
      <c r="AH47" s="54" t="n"/>
      <c r="AI47" s="53">
        <f>IF(K47="SIM",(J47*$F$102),J47)</f>
        <v/>
      </c>
      <c r="AJ47" s="53">
        <f>IF(L47="SIM",(AI47*$F$101),AI47)</f>
        <v/>
      </c>
      <c r="AK47" s="53">
        <f>AJ47-AS47</f>
        <v/>
      </c>
      <c r="AL47" s="53">
        <f>AJ47*I47</f>
        <v/>
      </c>
      <c r="AM47" s="53">
        <f>AK47*I47</f>
        <v/>
      </c>
      <c r="AN47" s="53">
        <f>AK47-AP47-AQ47</f>
        <v/>
      </c>
      <c r="AO47" s="53">
        <f>AN47*I47</f>
        <v/>
      </c>
      <c r="AP47" s="53">
        <f>$AP$4*AK47</f>
        <v/>
      </c>
      <c r="AQ47" s="53">
        <f>$AQ$4*AK47</f>
        <v/>
      </c>
      <c r="AR47" s="51">
        <f t="array" ref="AR47">VLOOKUP(M47&amp;N47&amp;O47&amp;P47,Variáveis!$A$2:$E$240&amp;Variáveis!$B$2:$F$240&amp;Variáveis!$C$2:$G$240&amp;Variáveis!$D$2:$H$240,5,FALSE)</f>
        <v/>
      </c>
      <c r="AS47" s="53">
        <f>((AJ47*(1-AR47))*AR47)</f>
        <v/>
      </c>
      <c r="AT47" s="53">
        <f>(((J47+(J47*AU47))*0.18)-(J47*AR47))</f>
        <v/>
      </c>
      <c r="AU47" s="55">
        <f>(((1+AV47)*(1-AR47))/(1-0.18)-1)</f>
        <v/>
      </c>
      <c r="AV47" s="55">
        <f>IF(BB47&gt;0,BB47,IF(BA47&gt;0,BA47,IF(AZ47&gt;0,AZ47,IF(AY47&gt;0,AY47,IF(AX47&gt;0,AX47)))))/100</f>
        <v/>
      </c>
      <c r="AW47" s="56">
        <f>VALUE(LEFT(G47,4))</f>
        <v/>
      </c>
      <c r="AX47" s="56">
        <f>VALUE(IFERROR(VLOOKUP(VALUE(LEFT(G47,4)),ST!$C$4:$E$300,3,FALSE),"0"))</f>
        <v/>
      </c>
      <c r="AY47" s="56">
        <f>VALUE(IFERROR(VLOOKUP(VALUE(LEFT(G47,5)),ST!$C$4:$E$300,3,FALSE),"0"))</f>
        <v/>
      </c>
      <c r="AZ47" s="56">
        <f>VALUE(IFERROR(VLOOKUP(VALUE(LEFT(G47,6)),ST!$C$4:$E$300,3,FALSE),"0"))</f>
        <v/>
      </c>
      <c r="BA47" s="56">
        <f>VALUE(IFERROR(VLOOKUP(VALUE(LEFT(G47,7)),ST!$C$4:$E$300,3,FALSE),"0"))</f>
        <v/>
      </c>
      <c r="BB47" s="56">
        <f>VALUE(IFERROR(VLOOKUP(G47,ST!$C$4:$E$400,3,FALSE),"0"))</f>
        <v/>
      </c>
      <c r="BC47" s="57">
        <f>IF(VLOOKUP(AW47,ST!$C$4:$F$298,4,FALSE)&lt;&gt;0,VLOOKUP(AW47,ST!$C$4:$F$298,4,FALSE),VLOOKUP(G47,ST!$C$4:$F$298,4,FALSE))</f>
        <v/>
      </c>
      <c r="BD47" s="57">
        <f>IF(O47="SC","Desconsiderar coluna ICMS ST",IF(O47="PR","Haverá ST", ))</f>
        <v/>
      </c>
      <c r="BE47" s="53">
        <f>W47</f>
        <v/>
      </c>
      <c r="BF47" s="53">
        <f>X47</f>
        <v/>
      </c>
      <c r="BG47" s="53">
        <f>AD47-AS47</f>
        <v/>
      </c>
      <c r="BH47" s="51">
        <f>$W$4+$X$4+AC47+$BJ$4+0.07</f>
        <v/>
      </c>
      <c r="BI47" s="53">
        <f>IF(BD47="Haverá ST",AJ47+AS47+AT47,AJ47+AS47)</f>
        <v/>
      </c>
      <c r="BJ47" s="53">
        <f>T47*$BJ$4</f>
        <v/>
      </c>
      <c r="BK47" s="53">
        <f>T47*$BK$4</f>
        <v/>
      </c>
      <c r="BL47" s="53">
        <f>BE47+BF47+AO47+BJ47+BK47+AD47</f>
        <v/>
      </c>
      <c r="BM47" s="53">
        <f>(T47-BL47)</f>
        <v/>
      </c>
    </row>
    <row r="48" ht="15.75" customHeight="1" s="218">
      <c r="A48" s="58">
        <f>A47+1</f>
        <v/>
      </c>
      <c r="B48" s="144">
        <f>BOM!B48</f>
        <v/>
      </c>
      <c r="C48" s="144">
        <f>BOM!C48</f>
        <v/>
      </c>
      <c r="D48" s="144">
        <f>BOM!D48</f>
        <v/>
      </c>
      <c r="E48" s="144">
        <f>BOM!E48</f>
        <v/>
      </c>
      <c r="F48" s="144">
        <f>BOM!F48</f>
        <v/>
      </c>
      <c r="G48" s="144">
        <f>BOM!G48</f>
        <v/>
      </c>
      <c r="H48" s="144">
        <f>BOM!H48</f>
        <v/>
      </c>
      <c r="I48" s="144">
        <f>BOM!I48</f>
        <v/>
      </c>
      <c r="J48" s="146">
        <f>BOM!J48</f>
        <v/>
      </c>
      <c r="K48" s="146">
        <f>BOM!K48</f>
        <v/>
      </c>
      <c r="L48" s="146">
        <f>BOM!L48</f>
        <v/>
      </c>
      <c r="M48" s="146">
        <f>BOM!M48</f>
        <v/>
      </c>
      <c r="N48" s="146">
        <f>BOM!N48</f>
        <v/>
      </c>
      <c r="O48" s="146">
        <f>BOM!O48</f>
        <v/>
      </c>
      <c r="P48" s="146">
        <f>BOM!P48</f>
        <v/>
      </c>
      <c r="Q48" s="46">
        <f>$F$97</f>
        <v/>
      </c>
      <c r="R48" s="46">
        <f>$F$98</f>
        <v/>
      </c>
      <c r="S48" s="48">
        <f>U48-(U48*R48)</f>
        <v/>
      </c>
      <c r="T48" s="48">
        <f>S48*I48</f>
        <v/>
      </c>
      <c r="U48" s="48">
        <f>(AN48)/(1-(BH48+Q48))</f>
        <v/>
      </c>
      <c r="V48" s="48">
        <f>U48*I48</f>
        <v/>
      </c>
      <c r="W48" s="49">
        <f>T48*$W$4</f>
        <v/>
      </c>
      <c r="X48" s="49">
        <f>T48*$X$4</f>
        <v/>
      </c>
      <c r="Y48" s="50">
        <f>M48</f>
        <v/>
      </c>
      <c r="Z48" s="9" t="n"/>
      <c r="AA48" s="9" t="n"/>
      <c r="AB48" s="9" t="n"/>
      <c r="AC48" s="51">
        <f t="array" ref="AC48">IF(I48&gt;0,VLOOKUP(Y48&amp;$P$88&amp;$P$89&amp;$P$90,Variáveis!$O$2:$S$300&amp;Variáveis!$P$2:$T$300&amp;Variáveis!$Q$2:$U$300&amp;Variáveis!$R$2:$V$300,5,FALSE),0)</f>
        <v/>
      </c>
      <c r="AD48" s="52">
        <f>T48*AC48</f>
        <v/>
      </c>
      <c r="AE48" s="53">
        <f>IF(AB48="não",((V48/(1-VLOOKUP(AA48,Variáveis!$AK$3:$AN$29,4,FALSE)))*VLOOKUP(AA48,Variáveis!$AK$3:$AN$29,4,FALSE))-AD48,0)</f>
        <v/>
      </c>
      <c r="AF48" s="53">
        <f>T48*$AF$4</f>
        <v/>
      </c>
      <c r="AG48" s="53">
        <f>IF(AB48="SIM","Cliente pode pagar DIFA na entrada", )</f>
        <v/>
      </c>
      <c r="AH48" s="54" t="n"/>
      <c r="AI48" s="53">
        <f>IF(K48="SIM",(J48*$F$102),J48)</f>
        <v/>
      </c>
      <c r="AJ48" s="53">
        <f>IF(L48="SIM",(AI48*$F$101),AI48)</f>
        <v/>
      </c>
      <c r="AK48" s="53">
        <f>AJ48-AS48</f>
        <v/>
      </c>
      <c r="AL48" s="53">
        <f>AJ48*I48</f>
        <v/>
      </c>
      <c r="AM48" s="53">
        <f>AK48*I48</f>
        <v/>
      </c>
      <c r="AN48" s="53">
        <f>AK48-AP48-AQ48</f>
        <v/>
      </c>
      <c r="AO48" s="53">
        <f>AN48*I48</f>
        <v/>
      </c>
      <c r="AP48" s="53">
        <f>$AP$4*AK48</f>
        <v/>
      </c>
      <c r="AQ48" s="53">
        <f>$AQ$4*AK48</f>
        <v/>
      </c>
      <c r="AR48" s="51">
        <f t="array" ref="AR48">VLOOKUP(M48&amp;N48&amp;O48&amp;P48,Variáveis!$A$2:$E$240&amp;Variáveis!$B$2:$F$240&amp;Variáveis!$C$2:$G$240&amp;Variáveis!$D$2:$H$240,5,FALSE)</f>
        <v/>
      </c>
      <c r="AS48" s="53">
        <f>((AJ48*(1-AR48))*AR48)</f>
        <v/>
      </c>
      <c r="AT48" s="53">
        <f>(((J48+(J48*AU48))*0.18)-(J48*AR48))</f>
        <v/>
      </c>
      <c r="AU48" s="55">
        <f>(((1+AV48)*(1-AR48))/(1-0.18)-1)</f>
        <v/>
      </c>
      <c r="AV48" s="55">
        <f>IF(BB48&gt;0,BB48,IF(BA48&gt;0,BA48,IF(AZ48&gt;0,AZ48,IF(AY48&gt;0,AY48,IF(AX48&gt;0,AX48)))))/100</f>
        <v/>
      </c>
      <c r="AW48" s="56">
        <f>VALUE(LEFT(G48,4))</f>
        <v/>
      </c>
      <c r="AX48" s="56">
        <f>VALUE(IFERROR(VLOOKUP(VALUE(LEFT(G48,4)),ST!$C$4:$E$300,3,FALSE),"0"))</f>
        <v/>
      </c>
      <c r="AY48" s="56">
        <f>VALUE(IFERROR(VLOOKUP(VALUE(LEFT(G48,5)),ST!$C$4:$E$300,3,FALSE),"0"))</f>
        <v/>
      </c>
      <c r="AZ48" s="56">
        <f>VALUE(IFERROR(VLOOKUP(VALUE(LEFT(G48,6)),ST!$C$4:$E$300,3,FALSE),"0"))</f>
        <v/>
      </c>
      <c r="BA48" s="56">
        <f>VALUE(IFERROR(VLOOKUP(VALUE(LEFT(G48,7)),ST!$C$4:$E$300,3,FALSE),"0"))</f>
        <v/>
      </c>
      <c r="BB48" s="56">
        <f>VALUE(IFERROR(VLOOKUP(G48,ST!$C$4:$E$400,3,FALSE),"0"))</f>
        <v/>
      </c>
      <c r="BC48" s="57">
        <f>IF(VLOOKUP(AW48,ST!$C$4:$F$298,4,FALSE)&lt;&gt;0,VLOOKUP(AW48,ST!$C$4:$F$298,4,FALSE),VLOOKUP(G48,ST!$C$4:$F$298,4,FALSE))</f>
        <v/>
      </c>
      <c r="BD48" s="57">
        <f>IF(O48="SC","Desconsiderar coluna ICMS ST",IF(O48="PR","Haverá ST", ))</f>
        <v/>
      </c>
      <c r="BE48" s="53">
        <f>W48</f>
        <v/>
      </c>
      <c r="BF48" s="53">
        <f>X48</f>
        <v/>
      </c>
      <c r="BG48" s="53">
        <f>AD48-AS48</f>
        <v/>
      </c>
      <c r="BH48" s="51">
        <f>$W$4+$X$4+AC48+$BJ$4+0.07</f>
        <v/>
      </c>
      <c r="BI48" s="53">
        <f>IF(BD48="Haverá ST",AJ48+AS48+AT48,AJ48+AS48)</f>
        <v/>
      </c>
      <c r="BJ48" s="53">
        <f>T48*$BJ$4</f>
        <v/>
      </c>
      <c r="BK48" s="53">
        <f>T48*$BK$4</f>
        <v/>
      </c>
      <c r="BL48" s="53">
        <f>BE48+BF48+AO48+BJ48+BK48+AD48</f>
        <v/>
      </c>
      <c r="BM48" s="53">
        <f>(T48-BL48)</f>
        <v/>
      </c>
    </row>
    <row r="49" ht="15.75" customHeight="1" s="218">
      <c r="A49" s="58">
        <f>A48+1</f>
        <v/>
      </c>
      <c r="B49" s="144">
        <f>BOM!B49</f>
        <v/>
      </c>
      <c r="C49" s="144">
        <f>BOM!C49</f>
        <v/>
      </c>
      <c r="D49" s="144">
        <f>BOM!D49</f>
        <v/>
      </c>
      <c r="E49" s="144">
        <f>BOM!E49</f>
        <v/>
      </c>
      <c r="F49" s="144">
        <f>BOM!F49</f>
        <v/>
      </c>
      <c r="G49" s="144">
        <f>BOM!G49</f>
        <v/>
      </c>
      <c r="H49" s="144">
        <f>BOM!H49</f>
        <v/>
      </c>
      <c r="I49" s="144">
        <f>BOM!I49</f>
        <v/>
      </c>
      <c r="J49" s="146">
        <f>BOM!J49</f>
        <v/>
      </c>
      <c r="K49" s="146">
        <f>BOM!K49</f>
        <v/>
      </c>
      <c r="L49" s="146">
        <f>BOM!L49</f>
        <v/>
      </c>
      <c r="M49" s="146">
        <f>BOM!M49</f>
        <v/>
      </c>
      <c r="N49" s="146">
        <f>BOM!N49</f>
        <v/>
      </c>
      <c r="O49" s="146">
        <f>BOM!O49</f>
        <v/>
      </c>
      <c r="P49" s="146">
        <f>BOM!P49</f>
        <v/>
      </c>
      <c r="Q49" s="46">
        <f>$F$97</f>
        <v/>
      </c>
      <c r="R49" s="46">
        <f>$F$98</f>
        <v/>
      </c>
      <c r="S49" s="48">
        <f>U49-(U49*R49)</f>
        <v/>
      </c>
      <c r="T49" s="48">
        <f>S49*I49</f>
        <v/>
      </c>
      <c r="U49" s="48">
        <f>(AN49)/(1-(BH49+Q49))</f>
        <v/>
      </c>
      <c r="V49" s="48">
        <f>U49*I49</f>
        <v/>
      </c>
      <c r="W49" s="49">
        <f>T49*$W$4</f>
        <v/>
      </c>
      <c r="X49" s="49">
        <f>T49*$X$4</f>
        <v/>
      </c>
      <c r="Y49" s="50">
        <f>M49</f>
        <v/>
      </c>
      <c r="Z49" s="9" t="n"/>
      <c r="AA49" s="9" t="n"/>
      <c r="AB49" s="9" t="n"/>
      <c r="AC49" s="51">
        <f t="array" ref="AC49">IF(I49&gt;0,VLOOKUP(Y49&amp;$P$88&amp;$P$89&amp;$P$90,Variáveis!$O$2:$S$300&amp;Variáveis!$P$2:$T$300&amp;Variáveis!$Q$2:$U$300&amp;Variáveis!$R$2:$V$300,5,FALSE),0)</f>
        <v/>
      </c>
      <c r="AD49" s="52">
        <f>T49*AC49</f>
        <v/>
      </c>
      <c r="AE49" s="53">
        <f>IF(AB49="não",((V49/(1-VLOOKUP(AA49,Variáveis!$AK$3:$AN$29,4,FALSE)))*VLOOKUP(AA49,Variáveis!$AK$3:$AN$29,4,FALSE))-AD49,0)</f>
        <v/>
      </c>
      <c r="AF49" s="53">
        <f>T49*$AF$4</f>
        <v/>
      </c>
      <c r="AG49" s="53">
        <f>IF(AB49="SIM","Cliente pode pagar DIFA na entrada", )</f>
        <v/>
      </c>
      <c r="AH49" s="54" t="n"/>
      <c r="AI49" s="53">
        <f>IF(K49="SIM",(J49*$F$102),J49)</f>
        <v/>
      </c>
      <c r="AJ49" s="53">
        <f>IF(L49="SIM",(AI49*$F$101),AI49)</f>
        <v/>
      </c>
      <c r="AK49" s="53">
        <f>AJ49-AS49</f>
        <v/>
      </c>
      <c r="AL49" s="53">
        <f>AJ49*I49</f>
        <v/>
      </c>
      <c r="AM49" s="53">
        <f>AK49*I49</f>
        <v/>
      </c>
      <c r="AN49" s="53">
        <f>AK49-AP49-AQ49</f>
        <v/>
      </c>
      <c r="AO49" s="53">
        <f>AN49*I49</f>
        <v/>
      </c>
      <c r="AP49" s="53">
        <f>$AP$4*AK49</f>
        <v/>
      </c>
      <c r="AQ49" s="53">
        <f>$AQ$4*AK49</f>
        <v/>
      </c>
      <c r="AR49" s="51">
        <f t="array" ref="AR49">VLOOKUP(M49&amp;N49&amp;O49&amp;P49,Variáveis!$A$2:$E$240&amp;Variáveis!$B$2:$F$240&amp;Variáveis!$C$2:$G$240&amp;Variáveis!$D$2:$H$240,5,FALSE)</f>
        <v/>
      </c>
      <c r="AS49" s="53">
        <f>((AJ49*(1-AR49))*AR49)</f>
        <v/>
      </c>
      <c r="AT49" s="53">
        <f>(((J49+(J49*AU49))*0.18)-(J49*AR49))</f>
        <v/>
      </c>
      <c r="AU49" s="55">
        <f>(((1+AV49)*(1-AR49))/(1-0.18)-1)</f>
        <v/>
      </c>
      <c r="AV49" s="55">
        <f>IF(BB49&gt;0,BB49,IF(BA49&gt;0,BA49,IF(AZ49&gt;0,AZ49,IF(AY49&gt;0,AY49,IF(AX49&gt;0,AX49)))))/100</f>
        <v/>
      </c>
      <c r="AW49" s="56">
        <f>VALUE(LEFT(G49,4))</f>
        <v/>
      </c>
      <c r="AX49" s="56">
        <f>VALUE(IFERROR(VLOOKUP(VALUE(LEFT(G49,4)),ST!$C$4:$E$300,3,FALSE),"0"))</f>
        <v/>
      </c>
      <c r="AY49" s="56">
        <f>VALUE(IFERROR(VLOOKUP(VALUE(LEFT(G49,5)),ST!$C$4:$E$300,3,FALSE),"0"))</f>
        <v/>
      </c>
      <c r="AZ49" s="56">
        <f>VALUE(IFERROR(VLOOKUP(VALUE(LEFT(G49,6)),ST!$C$4:$E$300,3,FALSE),"0"))</f>
        <v/>
      </c>
      <c r="BA49" s="56">
        <f>VALUE(IFERROR(VLOOKUP(VALUE(LEFT(G49,7)),ST!$C$4:$E$300,3,FALSE),"0"))</f>
        <v/>
      </c>
      <c r="BB49" s="56">
        <f>VALUE(IFERROR(VLOOKUP(G49,ST!$C$4:$E$400,3,FALSE),"0"))</f>
        <v/>
      </c>
      <c r="BC49" s="57">
        <f>IF(VLOOKUP(AW49,ST!$C$4:$F$298,4,FALSE)&lt;&gt;0,VLOOKUP(AW49,ST!$C$4:$F$298,4,FALSE),VLOOKUP(G49,ST!$C$4:$F$298,4,FALSE))</f>
        <v/>
      </c>
      <c r="BD49" s="57">
        <f>IF(O49="SC","Desconsiderar coluna ICMS ST",IF(O49="PR","Haverá ST", ))</f>
        <v/>
      </c>
      <c r="BE49" s="53">
        <f>W49</f>
        <v/>
      </c>
      <c r="BF49" s="53">
        <f>X49</f>
        <v/>
      </c>
      <c r="BG49" s="53">
        <f>AD49-AS49</f>
        <v/>
      </c>
      <c r="BH49" s="51">
        <f>$W$4+$X$4+AC49+$BJ$4+0.07</f>
        <v/>
      </c>
      <c r="BI49" s="53">
        <f>IF(BD49="Haverá ST",AJ49+AS49+AT49,AJ49+AS49)</f>
        <v/>
      </c>
      <c r="BJ49" s="53">
        <f>T49*$BJ$4</f>
        <v/>
      </c>
      <c r="BK49" s="53">
        <f>T49*$BK$4</f>
        <v/>
      </c>
      <c r="BL49" s="53">
        <f>BE49+BF49+AO49+BJ49+BK49+AD49</f>
        <v/>
      </c>
      <c r="BM49" s="53">
        <f>(T49-BL49)</f>
        <v/>
      </c>
    </row>
    <row r="50" ht="15.75" customHeight="1" s="218">
      <c r="A50" s="58">
        <f>A49+1</f>
        <v/>
      </c>
      <c r="B50" s="144">
        <f>BOM!B50</f>
        <v/>
      </c>
      <c r="C50" s="144">
        <f>BOM!C50</f>
        <v/>
      </c>
      <c r="D50" s="144">
        <f>BOM!D50</f>
        <v/>
      </c>
      <c r="E50" s="144">
        <f>BOM!E50</f>
        <v/>
      </c>
      <c r="F50" s="144">
        <f>BOM!F50</f>
        <v/>
      </c>
      <c r="G50" s="144">
        <f>BOM!G50</f>
        <v/>
      </c>
      <c r="H50" s="144">
        <f>BOM!H50</f>
        <v/>
      </c>
      <c r="I50" s="144">
        <f>BOM!I50</f>
        <v/>
      </c>
      <c r="J50" s="146">
        <f>BOM!J50</f>
        <v/>
      </c>
      <c r="K50" s="146">
        <f>BOM!K50</f>
        <v/>
      </c>
      <c r="L50" s="146">
        <f>BOM!L50</f>
        <v/>
      </c>
      <c r="M50" s="146">
        <f>BOM!M50</f>
        <v/>
      </c>
      <c r="N50" s="146">
        <f>BOM!N50</f>
        <v/>
      </c>
      <c r="O50" s="146">
        <f>BOM!O50</f>
        <v/>
      </c>
      <c r="P50" s="146">
        <f>BOM!P50</f>
        <v/>
      </c>
      <c r="Q50" s="46">
        <f>$F$97</f>
        <v/>
      </c>
      <c r="R50" s="46">
        <f>$F$98</f>
        <v/>
      </c>
      <c r="S50" s="48">
        <f>U50-(U50*R50)</f>
        <v/>
      </c>
      <c r="T50" s="48">
        <f>S50*I50</f>
        <v/>
      </c>
      <c r="U50" s="48">
        <f>(AN50)/(1-(BH50+Q50))</f>
        <v/>
      </c>
      <c r="V50" s="48">
        <f>U50*I50</f>
        <v/>
      </c>
      <c r="W50" s="49">
        <f>T50*$W$4</f>
        <v/>
      </c>
      <c r="X50" s="49">
        <f>T50*$X$4</f>
        <v/>
      </c>
      <c r="Y50" s="50">
        <f>M50</f>
        <v/>
      </c>
      <c r="Z50" s="9" t="n"/>
      <c r="AA50" s="9" t="n"/>
      <c r="AB50" s="9" t="n"/>
      <c r="AC50" s="51">
        <f t="array" ref="AC50">IF(I50&gt;0,VLOOKUP(Y50&amp;$P$88&amp;$P$89&amp;$P$90,Variáveis!$O$2:$S$300&amp;Variáveis!$P$2:$T$300&amp;Variáveis!$Q$2:$U$300&amp;Variáveis!$R$2:$V$300,5,FALSE),0)</f>
        <v/>
      </c>
      <c r="AD50" s="52">
        <f>T50*AC50</f>
        <v/>
      </c>
      <c r="AE50" s="53">
        <f>IF(AB50="não",((V50/(1-VLOOKUP(AA50,Variáveis!$AK$3:$AN$29,4,FALSE)))*VLOOKUP(AA50,Variáveis!$AK$3:$AN$29,4,FALSE))-AD50,0)</f>
        <v/>
      </c>
      <c r="AF50" s="53">
        <f>T50*$AF$4</f>
        <v/>
      </c>
      <c r="AG50" s="53">
        <f>IF(AB50="SIM","Cliente pode pagar DIFA na entrada", )</f>
        <v/>
      </c>
      <c r="AH50" s="54" t="n"/>
      <c r="AI50" s="53">
        <f>IF(K50="SIM",(J50*$F$102),J50)</f>
        <v/>
      </c>
      <c r="AJ50" s="53">
        <f>IF(L50="SIM",(AI50*$F$101),AI50)</f>
        <v/>
      </c>
      <c r="AK50" s="53">
        <f>AJ50-AS50</f>
        <v/>
      </c>
      <c r="AL50" s="53">
        <f>AJ50*I50</f>
        <v/>
      </c>
      <c r="AM50" s="53">
        <f>AK50*I50</f>
        <v/>
      </c>
      <c r="AN50" s="53">
        <f>AK50-AP50-AQ50</f>
        <v/>
      </c>
      <c r="AO50" s="53">
        <f>AN50*I50</f>
        <v/>
      </c>
      <c r="AP50" s="53">
        <f>$AP$4*AK50</f>
        <v/>
      </c>
      <c r="AQ50" s="53">
        <f>$AQ$4*AK50</f>
        <v/>
      </c>
      <c r="AR50" s="51">
        <f t="array" ref="AR50">VLOOKUP(M50&amp;N50&amp;O50&amp;P50,Variáveis!$A$2:$E$240&amp;Variáveis!$B$2:$F$240&amp;Variáveis!$C$2:$G$240&amp;Variáveis!$D$2:$H$240,5,FALSE)</f>
        <v/>
      </c>
      <c r="AS50" s="53">
        <f>((AJ50*(1-AR50))*AR50)</f>
        <v/>
      </c>
      <c r="AT50" s="53">
        <f>(((J50+(J50*AU50))*0.18)-(J50*AR50))</f>
        <v/>
      </c>
      <c r="AU50" s="55">
        <f>(((1+AV50)*(1-AR50))/(1-0.18)-1)</f>
        <v/>
      </c>
      <c r="AV50" s="55">
        <f>IF(BB50&gt;0,BB50,IF(BA50&gt;0,BA50,IF(AZ50&gt;0,AZ50,IF(AY50&gt;0,AY50,IF(AX50&gt;0,AX50)))))/100</f>
        <v/>
      </c>
      <c r="AW50" s="56">
        <f>VALUE(LEFT(G50,4))</f>
        <v/>
      </c>
      <c r="AX50" s="56">
        <f>VALUE(IFERROR(VLOOKUP(VALUE(LEFT(G50,4)),ST!$C$4:$E$300,3,FALSE),"0"))</f>
        <v/>
      </c>
      <c r="AY50" s="56">
        <f>VALUE(IFERROR(VLOOKUP(VALUE(LEFT(G50,5)),ST!$C$4:$E$300,3,FALSE),"0"))</f>
        <v/>
      </c>
      <c r="AZ50" s="56">
        <f>VALUE(IFERROR(VLOOKUP(VALUE(LEFT(G50,6)),ST!$C$4:$E$300,3,FALSE),"0"))</f>
        <v/>
      </c>
      <c r="BA50" s="56">
        <f>VALUE(IFERROR(VLOOKUP(VALUE(LEFT(G50,7)),ST!$C$4:$E$300,3,FALSE),"0"))</f>
        <v/>
      </c>
      <c r="BB50" s="56">
        <f>VALUE(IFERROR(VLOOKUP(G50,ST!$C$4:$E$400,3,FALSE),"0"))</f>
        <v/>
      </c>
      <c r="BC50" s="57">
        <f>IF(VLOOKUP(AW50,ST!$C$4:$F$298,4,FALSE)&lt;&gt;0,VLOOKUP(AW50,ST!$C$4:$F$298,4,FALSE),VLOOKUP(G50,ST!$C$4:$F$298,4,FALSE))</f>
        <v/>
      </c>
      <c r="BD50" s="57">
        <f>IF(O50="SC","Desconsiderar coluna ICMS ST",IF(O50="PR","Haverá ST", ))</f>
        <v/>
      </c>
      <c r="BE50" s="53">
        <f>W50</f>
        <v/>
      </c>
      <c r="BF50" s="53">
        <f>X50</f>
        <v/>
      </c>
      <c r="BG50" s="53">
        <f>AD50-AS50</f>
        <v/>
      </c>
      <c r="BH50" s="51">
        <f>$W$4+$X$4+AC50+$BJ$4+0.07</f>
        <v/>
      </c>
      <c r="BI50" s="53">
        <f>IF(BD50="Haverá ST",AJ50+AS50+AT50,AJ50+AS50)</f>
        <v/>
      </c>
      <c r="BJ50" s="53">
        <f>T50*$BJ$4</f>
        <v/>
      </c>
      <c r="BK50" s="53">
        <f>T50*$BK$4</f>
        <v/>
      </c>
      <c r="BL50" s="53">
        <f>BE50+BF50+AO50+BJ50+BK50+AD50</f>
        <v/>
      </c>
      <c r="BM50" s="53">
        <f>(T50-BL50)</f>
        <v/>
      </c>
    </row>
    <row r="51" ht="15.75" customHeight="1" s="218">
      <c r="A51" s="58">
        <f>A50+1</f>
        <v/>
      </c>
      <c r="B51" s="144">
        <f>BOM!B51</f>
        <v/>
      </c>
      <c r="C51" s="144">
        <f>BOM!C51</f>
        <v/>
      </c>
      <c r="D51" s="144">
        <f>BOM!D51</f>
        <v/>
      </c>
      <c r="E51" s="144">
        <f>BOM!E51</f>
        <v/>
      </c>
      <c r="F51" s="144">
        <f>BOM!F51</f>
        <v/>
      </c>
      <c r="G51" s="144">
        <f>BOM!G51</f>
        <v/>
      </c>
      <c r="H51" s="144">
        <f>BOM!H51</f>
        <v/>
      </c>
      <c r="I51" s="144">
        <f>BOM!I51</f>
        <v/>
      </c>
      <c r="J51" s="146">
        <f>BOM!J51</f>
        <v/>
      </c>
      <c r="K51" s="146">
        <f>BOM!K51</f>
        <v/>
      </c>
      <c r="L51" s="146">
        <f>BOM!L51</f>
        <v/>
      </c>
      <c r="M51" s="146">
        <f>BOM!M51</f>
        <v/>
      </c>
      <c r="N51" s="146">
        <f>BOM!N51</f>
        <v/>
      </c>
      <c r="O51" s="146">
        <f>BOM!O51</f>
        <v/>
      </c>
      <c r="P51" s="146">
        <f>BOM!P51</f>
        <v/>
      </c>
      <c r="Q51" s="46">
        <f>$F$97</f>
        <v/>
      </c>
      <c r="R51" s="46">
        <f>$F$98</f>
        <v/>
      </c>
      <c r="S51" s="48">
        <f>U51-(U51*R51)</f>
        <v/>
      </c>
      <c r="T51" s="48">
        <f>S51*I51</f>
        <v/>
      </c>
      <c r="U51" s="48">
        <f>(AN51)/(1-(BH51+Q51))</f>
        <v/>
      </c>
      <c r="V51" s="48">
        <f>U51*I51</f>
        <v/>
      </c>
      <c r="W51" s="49">
        <f>T51*$W$4</f>
        <v/>
      </c>
      <c r="X51" s="49">
        <f>T51*$X$4</f>
        <v/>
      </c>
      <c r="Y51" s="50">
        <f>M51</f>
        <v/>
      </c>
      <c r="Z51" s="9" t="n"/>
      <c r="AA51" s="9" t="n"/>
      <c r="AB51" s="9" t="n"/>
      <c r="AC51" s="51">
        <f t="array" ref="AC51">IF(I51&gt;0,VLOOKUP(Y51&amp;$P$88&amp;$P$89&amp;$P$90,Variáveis!$O$2:$S$300&amp;Variáveis!$P$2:$T$300&amp;Variáveis!$Q$2:$U$300&amp;Variáveis!$R$2:$V$300,5,FALSE),0)</f>
        <v/>
      </c>
      <c r="AD51" s="52">
        <f>T51*AC51</f>
        <v/>
      </c>
      <c r="AE51" s="53">
        <f>IF(AB51="não",((V51/(1-VLOOKUP(AA51,Variáveis!$AK$3:$AN$29,4,FALSE)))*VLOOKUP(AA51,Variáveis!$AK$3:$AN$29,4,FALSE))-AD51,0)</f>
        <v/>
      </c>
      <c r="AF51" s="53">
        <f>T51*$AF$4</f>
        <v/>
      </c>
      <c r="AG51" s="53">
        <f>IF(AB51="SIM","Cliente pode pagar DIFA na entrada", )</f>
        <v/>
      </c>
      <c r="AH51" s="54" t="n"/>
      <c r="AI51" s="53">
        <f>IF(K51="SIM",(J51*$F$102),J51)</f>
        <v/>
      </c>
      <c r="AJ51" s="53">
        <f>IF(L51="SIM",(AI51*$F$101),AI51)</f>
        <v/>
      </c>
      <c r="AK51" s="53">
        <f>AJ51-AS51</f>
        <v/>
      </c>
      <c r="AL51" s="53">
        <f>AJ51*I51</f>
        <v/>
      </c>
      <c r="AM51" s="53">
        <f>AK51*I51</f>
        <v/>
      </c>
      <c r="AN51" s="53">
        <f>AK51-AP51-AQ51</f>
        <v/>
      </c>
      <c r="AO51" s="53">
        <f>AN51*I51</f>
        <v/>
      </c>
      <c r="AP51" s="53">
        <f>$AP$4*AK51</f>
        <v/>
      </c>
      <c r="AQ51" s="53">
        <f>$AQ$4*AK51</f>
        <v/>
      </c>
      <c r="AR51" s="51">
        <f t="array" ref="AR51">VLOOKUP(M51&amp;N51&amp;O51&amp;P51,Variáveis!$A$2:$E$240&amp;Variáveis!$B$2:$F$240&amp;Variáveis!$C$2:$G$240&amp;Variáveis!$D$2:$H$240,5,FALSE)</f>
        <v/>
      </c>
      <c r="AS51" s="53">
        <f>((AJ51*(1-AR51))*AR51)</f>
        <v/>
      </c>
      <c r="AT51" s="53">
        <f>(((J51+(J51*AU51))*0.18)-(J51*AR51))</f>
        <v/>
      </c>
      <c r="AU51" s="55">
        <f>(((1+AV51)*(1-AR51))/(1-0.18)-1)</f>
        <v/>
      </c>
      <c r="AV51" s="55">
        <f>IF(BB51&gt;0,BB51,IF(BA51&gt;0,BA51,IF(AZ51&gt;0,AZ51,IF(AY51&gt;0,AY51,IF(AX51&gt;0,AX51)))))/100</f>
        <v/>
      </c>
      <c r="AW51" s="56">
        <f>VALUE(LEFT(G51,4))</f>
        <v/>
      </c>
      <c r="AX51" s="56">
        <f>VALUE(IFERROR(VLOOKUP(VALUE(LEFT(G51,4)),ST!$C$4:$E$300,3,FALSE),"0"))</f>
        <v/>
      </c>
      <c r="AY51" s="56">
        <f>VALUE(IFERROR(VLOOKUP(VALUE(LEFT(G51,5)),ST!$C$4:$E$300,3,FALSE),"0"))</f>
        <v/>
      </c>
      <c r="AZ51" s="56">
        <f>VALUE(IFERROR(VLOOKUP(VALUE(LEFT(G51,6)),ST!$C$4:$E$300,3,FALSE),"0"))</f>
        <v/>
      </c>
      <c r="BA51" s="56">
        <f>VALUE(IFERROR(VLOOKUP(VALUE(LEFT(G51,7)),ST!$C$4:$E$300,3,FALSE),"0"))</f>
        <v/>
      </c>
      <c r="BB51" s="56">
        <f>VALUE(IFERROR(VLOOKUP(G51,ST!$C$4:$E$400,3,FALSE),"0"))</f>
        <v/>
      </c>
      <c r="BC51" s="57">
        <f>IF(VLOOKUP(AW51,ST!$C$4:$F$298,4,FALSE)&lt;&gt;0,VLOOKUP(AW51,ST!$C$4:$F$298,4,FALSE),VLOOKUP(G51,ST!$C$4:$F$298,4,FALSE))</f>
        <v/>
      </c>
      <c r="BD51" s="57">
        <f>IF(O51="SC","Desconsiderar coluna ICMS ST",IF(O51="PR","Haverá ST", ))</f>
        <v/>
      </c>
      <c r="BE51" s="53">
        <f>W51</f>
        <v/>
      </c>
      <c r="BF51" s="53">
        <f>X51</f>
        <v/>
      </c>
      <c r="BG51" s="53">
        <f>AD51-AS51</f>
        <v/>
      </c>
      <c r="BH51" s="51">
        <f>$W$4+$X$4+AC51+$BJ$4+0.07</f>
        <v/>
      </c>
      <c r="BI51" s="53">
        <f>IF(BD51="Haverá ST",AJ51+AS51+AT51,AJ51+AS51)</f>
        <v/>
      </c>
      <c r="BJ51" s="53">
        <f>T51*$BJ$4</f>
        <v/>
      </c>
      <c r="BK51" s="53">
        <f>T51*$BK$4</f>
        <v/>
      </c>
      <c r="BL51" s="53">
        <f>BE51+BF51+AO51+BJ51+BK51+AD51</f>
        <v/>
      </c>
      <c r="BM51" s="53">
        <f>(T51-BL51)</f>
        <v/>
      </c>
    </row>
    <row r="52" ht="15.75" customHeight="1" s="218">
      <c r="A52" s="58">
        <f>A51+1</f>
        <v/>
      </c>
      <c r="B52" s="144">
        <f>BOM!B52</f>
        <v/>
      </c>
      <c r="C52" s="144">
        <f>BOM!C52</f>
        <v/>
      </c>
      <c r="D52" s="144">
        <f>BOM!D52</f>
        <v/>
      </c>
      <c r="E52" s="144">
        <f>BOM!E52</f>
        <v/>
      </c>
      <c r="F52" s="144">
        <f>BOM!F52</f>
        <v/>
      </c>
      <c r="G52" s="144">
        <f>BOM!G52</f>
        <v/>
      </c>
      <c r="H52" s="144">
        <f>BOM!H52</f>
        <v/>
      </c>
      <c r="I52" s="144">
        <f>BOM!I52</f>
        <v/>
      </c>
      <c r="J52" s="146">
        <f>BOM!J52</f>
        <v/>
      </c>
      <c r="K52" s="146">
        <f>BOM!K52</f>
        <v/>
      </c>
      <c r="L52" s="146">
        <f>BOM!L52</f>
        <v/>
      </c>
      <c r="M52" s="146">
        <f>BOM!M52</f>
        <v/>
      </c>
      <c r="N52" s="146">
        <f>BOM!N52</f>
        <v/>
      </c>
      <c r="O52" s="146">
        <f>BOM!O52</f>
        <v/>
      </c>
      <c r="P52" s="146">
        <f>BOM!P52</f>
        <v/>
      </c>
      <c r="Q52" s="46">
        <f>$F$97</f>
        <v/>
      </c>
      <c r="R52" s="46">
        <f>$F$98</f>
        <v/>
      </c>
      <c r="S52" s="48">
        <f>U52-(U52*R52)</f>
        <v/>
      </c>
      <c r="T52" s="48">
        <f>S52*I52</f>
        <v/>
      </c>
      <c r="U52" s="48">
        <f>(AN52)/(1-(BH52+Q52))</f>
        <v/>
      </c>
      <c r="V52" s="48">
        <f>U52*I52</f>
        <v/>
      </c>
      <c r="W52" s="49">
        <f>T52*$W$4</f>
        <v/>
      </c>
      <c r="X52" s="49">
        <f>T52*$X$4</f>
        <v/>
      </c>
      <c r="Y52" s="50">
        <f>M52</f>
        <v/>
      </c>
      <c r="Z52" s="9" t="n"/>
      <c r="AA52" s="9" t="n"/>
      <c r="AB52" s="9" t="n"/>
      <c r="AC52" s="51">
        <f t="array" ref="AC52">IF(I52&gt;0,VLOOKUP(Y52&amp;$P$88&amp;$P$89&amp;$P$90,Variáveis!$O$2:$S$300&amp;Variáveis!$P$2:$T$300&amp;Variáveis!$Q$2:$U$300&amp;Variáveis!$R$2:$V$300,5,FALSE),0)</f>
        <v/>
      </c>
      <c r="AD52" s="52">
        <f>T52*AC52</f>
        <v/>
      </c>
      <c r="AE52" s="53">
        <f>IF(AB52="não",((V52/(1-VLOOKUP(AA52,Variáveis!$AK$3:$AN$29,4,FALSE)))*VLOOKUP(AA52,Variáveis!$AK$3:$AN$29,4,FALSE))-AD52,0)</f>
        <v/>
      </c>
      <c r="AF52" s="53">
        <f>T52*$AF$4</f>
        <v/>
      </c>
      <c r="AG52" s="53">
        <f>IF(AB52="SIM","Cliente pode pagar DIFA na entrada", )</f>
        <v/>
      </c>
      <c r="AH52" s="54" t="n"/>
      <c r="AI52" s="53">
        <f>IF(K52="SIM",(J52*$F$102),J52)</f>
        <v/>
      </c>
      <c r="AJ52" s="53">
        <f>IF(L52="SIM",(AI52*$F$101),AI52)</f>
        <v/>
      </c>
      <c r="AK52" s="53">
        <f>AJ52-AS52</f>
        <v/>
      </c>
      <c r="AL52" s="53">
        <f>AJ52*I52</f>
        <v/>
      </c>
      <c r="AM52" s="53">
        <f>AK52*I52</f>
        <v/>
      </c>
      <c r="AN52" s="53">
        <f>AK52-AP52-AQ52</f>
        <v/>
      </c>
      <c r="AO52" s="53">
        <f>AN52*I52</f>
        <v/>
      </c>
      <c r="AP52" s="53">
        <f>$AP$4*AK52</f>
        <v/>
      </c>
      <c r="AQ52" s="53">
        <f>$AQ$4*AK52</f>
        <v/>
      </c>
      <c r="AR52" s="51">
        <f t="array" ref="AR52">VLOOKUP(M52&amp;N52&amp;O52&amp;P52,Variáveis!$A$2:$E$240&amp;Variáveis!$B$2:$F$240&amp;Variáveis!$C$2:$G$240&amp;Variáveis!$D$2:$H$240,5,FALSE)</f>
        <v/>
      </c>
      <c r="AS52" s="53">
        <f>((AJ52*(1-AR52))*AR52)</f>
        <v/>
      </c>
      <c r="AT52" s="53">
        <f>(((J52+(J52*AU52))*0.18)-(J52*AR52))</f>
        <v/>
      </c>
      <c r="AU52" s="55">
        <f>(((1+AV52)*(1-AR52))/(1-0.18)-1)</f>
        <v/>
      </c>
      <c r="AV52" s="55">
        <f>IF(BB52&gt;0,BB52,IF(BA52&gt;0,BA52,IF(AZ52&gt;0,AZ52,IF(AY52&gt;0,AY52,IF(AX52&gt;0,AX52)))))/100</f>
        <v/>
      </c>
      <c r="AW52" s="56">
        <f>VALUE(LEFT(G52,4))</f>
        <v/>
      </c>
      <c r="AX52" s="56">
        <f>VALUE(IFERROR(VLOOKUP(VALUE(LEFT(G52,4)),ST!$C$4:$E$300,3,FALSE),"0"))</f>
        <v/>
      </c>
      <c r="AY52" s="56">
        <f>VALUE(IFERROR(VLOOKUP(VALUE(LEFT(G52,5)),ST!$C$4:$E$300,3,FALSE),"0"))</f>
        <v/>
      </c>
      <c r="AZ52" s="56">
        <f>VALUE(IFERROR(VLOOKUP(VALUE(LEFT(G52,6)),ST!$C$4:$E$300,3,FALSE),"0"))</f>
        <v/>
      </c>
      <c r="BA52" s="56">
        <f>VALUE(IFERROR(VLOOKUP(VALUE(LEFT(G52,7)),ST!$C$4:$E$300,3,FALSE),"0"))</f>
        <v/>
      </c>
      <c r="BB52" s="56">
        <f>VALUE(IFERROR(VLOOKUP(G52,ST!$C$4:$E$400,3,FALSE),"0"))</f>
        <v/>
      </c>
      <c r="BC52" s="57">
        <f>IF(VLOOKUP(AW52,ST!$C$4:$F$298,4,FALSE)&lt;&gt;0,VLOOKUP(AW52,ST!$C$4:$F$298,4,FALSE),VLOOKUP(G52,ST!$C$4:$F$298,4,FALSE))</f>
        <v/>
      </c>
      <c r="BD52" s="57">
        <f>IF(O52="SC","Desconsiderar coluna ICMS ST",IF(O52="PR","Haverá ST", ))</f>
        <v/>
      </c>
      <c r="BE52" s="53">
        <f>W52</f>
        <v/>
      </c>
      <c r="BF52" s="53">
        <f>X52</f>
        <v/>
      </c>
      <c r="BG52" s="53">
        <f>AD52-AS52</f>
        <v/>
      </c>
      <c r="BH52" s="51">
        <f>$W$4+$X$4+AC52+$BJ$4+0.07</f>
        <v/>
      </c>
      <c r="BI52" s="53">
        <f>IF(BD52="Haverá ST",AJ52+AS52+AT52,AJ52+AS52)</f>
        <v/>
      </c>
      <c r="BJ52" s="53">
        <f>T52*$BJ$4</f>
        <v/>
      </c>
      <c r="BK52" s="53">
        <f>T52*$BK$4</f>
        <v/>
      </c>
      <c r="BL52" s="53">
        <f>BE52+BF52+AO52+BJ52+BK52+AD52</f>
        <v/>
      </c>
      <c r="BM52" s="53">
        <f>(T52-BL52)</f>
        <v/>
      </c>
    </row>
    <row r="53" ht="15.75" customHeight="1" s="218">
      <c r="A53" s="58">
        <f>A52+1</f>
        <v/>
      </c>
      <c r="B53" s="144">
        <f>BOM!B53</f>
        <v/>
      </c>
      <c r="C53" s="144">
        <f>BOM!C53</f>
        <v/>
      </c>
      <c r="D53" s="144">
        <f>BOM!D53</f>
        <v/>
      </c>
      <c r="E53" s="144">
        <f>BOM!E53</f>
        <v/>
      </c>
      <c r="F53" s="144">
        <f>BOM!F53</f>
        <v/>
      </c>
      <c r="G53" s="144">
        <f>BOM!G53</f>
        <v/>
      </c>
      <c r="H53" s="144">
        <f>BOM!H53</f>
        <v/>
      </c>
      <c r="I53" s="144">
        <f>BOM!I53</f>
        <v/>
      </c>
      <c r="J53" s="146">
        <f>BOM!J53</f>
        <v/>
      </c>
      <c r="K53" s="146">
        <f>BOM!K53</f>
        <v/>
      </c>
      <c r="L53" s="146">
        <f>BOM!L53</f>
        <v/>
      </c>
      <c r="M53" s="146">
        <f>BOM!M53</f>
        <v/>
      </c>
      <c r="N53" s="146">
        <f>BOM!N53</f>
        <v/>
      </c>
      <c r="O53" s="146">
        <f>BOM!O53</f>
        <v/>
      </c>
      <c r="P53" s="146">
        <f>BOM!P53</f>
        <v/>
      </c>
      <c r="Q53" s="46">
        <f>$F$97</f>
        <v/>
      </c>
      <c r="R53" s="46">
        <f>$F$98</f>
        <v/>
      </c>
      <c r="S53" s="48">
        <f>U53-(U53*R53)</f>
        <v/>
      </c>
      <c r="T53" s="48">
        <f>S53*I53</f>
        <v/>
      </c>
      <c r="U53" s="48">
        <f>(AN53)/(1-(BH53+Q53))</f>
        <v/>
      </c>
      <c r="V53" s="48">
        <f>U53*I53</f>
        <v/>
      </c>
      <c r="W53" s="49">
        <f>T53*$W$4</f>
        <v/>
      </c>
      <c r="X53" s="49">
        <f>T53*$X$4</f>
        <v/>
      </c>
      <c r="Y53" s="50">
        <f>M53</f>
        <v/>
      </c>
      <c r="Z53" s="9" t="n"/>
      <c r="AA53" s="9" t="n"/>
      <c r="AB53" s="9" t="n"/>
      <c r="AC53" s="51">
        <f t="array" ref="AC53">IF(I53&gt;0,VLOOKUP(Y53&amp;$P$88&amp;$P$89&amp;$P$90,Variáveis!$O$2:$S$300&amp;Variáveis!$P$2:$T$300&amp;Variáveis!$Q$2:$U$300&amp;Variáveis!$R$2:$V$300,5,FALSE),0)</f>
        <v/>
      </c>
      <c r="AD53" s="52">
        <f>T53*AC53</f>
        <v/>
      </c>
      <c r="AE53" s="53">
        <f>IF(AB53="não",((V53/(1-VLOOKUP(AA53,Variáveis!$AK$3:$AN$29,4,FALSE)))*VLOOKUP(AA53,Variáveis!$AK$3:$AN$29,4,FALSE))-AD53,0)</f>
        <v/>
      </c>
      <c r="AF53" s="53">
        <f>T53*$AF$4</f>
        <v/>
      </c>
      <c r="AG53" s="53">
        <f>IF(AB53="SIM","Cliente pode pagar DIFA na entrada", )</f>
        <v/>
      </c>
      <c r="AH53" s="54" t="n"/>
      <c r="AI53" s="53">
        <f>IF(K53="SIM",(J53*$F$102),J53)</f>
        <v/>
      </c>
      <c r="AJ53" s="53">
        <f>IF(L53="SIM",(AI53*$F$101),AI53)</f>
        <v/>
      </c>
      <c r="AK53" s="53">
        <f>AJ53-AS53</f>
        <v/>
      </c>
      <c r="AL53" s="53">
        <f>AJ53*I53</f>
        <v/>
      </c>
      <c r="AM53" s="53">
        <f>AK53*I53</f>
        <v/>
      </c>
      <c r="AN53" s="53">
        <f>AK53-AP53-AQ53</f>
        <v/>
      </c>
      <c r="AO53" s="53">
        <f>AN53*I53</f>
        <v/>
      </c>
      <c r="AP53" s="53">
        <f>$AP$4*AK53</f>
        <v/>
      </c>
      <c r="AQ53" s="53">
        <f>$AQ$4*AK53</f>
        <v/>
      </c>
      <c r="AR53" s="51">
        <f t="array" ref="AR53">VLOOKUP(M53&amp;N53&amp;O53&amp;P53,Variáveis!$A$2:$E$240&amp;Variáveis!$B$2:$F$240&amp;Variáveis!$C$2:$G$240&amp;Variáveis!$D$2:$H$240,5,FALSE)</f>
        <v/>
      </c>
      <c r="AS53" s="53">
        <f>((AJ53*(1-AR53))*AR53)</f>
        <v/>
      </c>
      <c r="AT53" s="53">
        <f>(((J53+(J53*AU53))*0.18)-(J53*AR53))</f>
        <v/>
      </c>
      <c r="AU53" s="55">
        <f>(((1+AV53)*(1-AR53))/(1-0.18)-1)</f>
        <v/>
      </c>
      <c r="AV53" s="55">
        <f>IF(BB53&gt;0,BB53,IF(BA53&gt;0,BA53,IF(AZ53&gt;0,AZ53,IF(AY53&gt;0,AY53,IF(AX53&gt;0,AX53)))))/100</f>
        <v/>
      </c>
      <c r="AW53" s="56">
        <f>VALUE(LEFT(G53,4))</f>
        <v/>
      </c>
      <c r="AX53" s="56">
        <f>VALUE(IFERROR(VLOOKUP(VALUE(LEFT(G53,4)),ST!$C$4:$E$300,3,FALSE),"0"))</f>
        <v/>
      </c>
      <c r="AY53" s="56">
        <f>VALUE(IFERROR(VLOOKUP(VALUE(LEFT(G53,5)),ST!$C$4:$E$300,3,FALSE),"0"))</f>
        <v/>
      </c>
      <c r="AZ53" s="56">
        <f>VALUE(IFERROR(VLOOKUP(VALUE(LEFT(G53,6)),ST!$C$4:$E$300,3,FALSE),"0"))</f>
        <v/>
      </c>
      <c r="BA53" s="56">
        <f>VALUE(IFERROR(VLOOKUP(VALUE(LEFT(G53,7)),ST!$C$4:$E$300,3,FALSE),"0"))</f>
        <v/>
      </c>
      <c r="BB53" s="56">
        <f>VALUE(IFERROR(VLOOKUP(G53,ST!$C$4:$E$400,3,FALSE),"0"))</f>
        <v/>
      </c>
      <c r="BC53" s="57">
        <f>IF(VLOOKUP(AW53,ST!$C$4:$F$298,4,FALSE)&lt;&gt;0,VLOOKUP(AW53,ST!$C$4:$F$298,4,FALSE),VLOOKUP(G53,ST!$C$4:$F$298,4,FALSE))</f>
        <v/>
      </c>
      <c r="BD53" s="57">
        <f>IF(O53="SC","Desconsiderar coluna ICMS ST",IF(O53="PR","Haverá ST", ))</f>
        <v/>
      </c>
      <c r="BE53" s="53">
        <f>W53</f>
        <v/>
      </c>
      <c r="BF53" s="53">
        <f>X53</f>
        <v/>
      </c>
      <c r="BG53" s="53">
        <f>AD53-AS53</f>
        <v/>
      </c>
      <c r="BH53" s="51">
        <f>$W$4+$X$4+AC53+$BJ$4+0.07</f>
        <v/>
      </c>
      <c r="BI53" s="53">
        <f>IF(BD53="Haverá ST",AJ53+AS53+AT53,AJ53+AS53)</f>
        <v/>
      </c>
      <c r="BJ53" s="53">
        <f>T53*$BJ$4</f>
        <v/>
      </c>
      <c r="BK53" s="53">
        <f>T53*$BK$4</f>
        <v/>
      </c>
      <c r="BL53" s="53">
        <f>BE53+BF53+AO53+BJ53+BK53+AD53</f>
        <v/>
      </c>
      <c r="BM53" s="53">
        <f>(T53-BL53)</f>
        <v/>
      </c>
    </row>
    <row r="54" ht="15.75" customHeight="1" s="218">
      <c r="A54" s="58">
        <f>A53+1</f>
        <v/>
      </c>
      <c r="B54" s="144">
        <f>BOM!B54</f>
        <v/>
      </c>
      <c r="C54" s="144">
        <f>BOM!C54</f>
        <v/>
      </c>
      <c r="D54" s="144">
        <f>BOM!D54</f>
        <v/>
      </c>
      <c r="E54" s="144">
        <f>BOM!E54</f>
        <v/>
      </c>
      <c r="F54" s="144">
        <f>BOM!F54</f>
        <v/>
      </c>
      <c r="G54" s="144">
        <f>BOM!G54</f>
        <v/>
      </c>
      <c r="H54" s="144">
        <f>BOM!H54</f>
        <v/>
      </c>
      <c r="I54" s="144">
        <f>BOM!I54</f>
        <v/>
      </c>
      <c r="J54" s="146">
        <f>BOM!J54</f>
        <v/>
      </c>
      <c r="K54" s="146">
        <f>BOM!K54</f>
        <v/>
      </c>
      <c r="L54" s="146">
        <f>BOM!L54</f>
        <v/>
      </c>
      <c r="M54" s="146">
        <f>BOM!M54</f>
        <v/>
      </c>
      <c r="N54" s="146">
        <f>BOM!N54</f>
        <v/>
      </c>
      <c r="O54" s="146">
        <f>BOM!O54</f>
        <v/>
      </c>
      <c r="P54" s="146">
        <f>BOM!P54</f>
        <v/>
      </c>
      <c r="Q54" s="46">
        <f>$F$97</f>
        <v/>
      </c>
      <c r="R54" s="46">
        <f>$F$98</f>
        <v/>
      </c>
      <c r="S54" s="48">
        <f>U54-(U54*R54)</f>
        <v/>
      </c>
      <c r="T54" s="48">
        <f>S54*I54</f>
        <v/>
      </c>
      <c r="U54" s="48">
        <f>(AN54)/(1-(BH54+Q54))</f>
        <v/>
      </c>
      <c r="V54" s="48">
        <f>U54*I54</f>
        <v/>
      </c>
      <c r="W54" s="49">
        <f>T54*$W$4</f>
        <v/>
      </c>
      <c r="X54" s="49">
        <f>T54*$X$4</f>
        <v/>
      </c>
      <c r="Y54" s="50">
        <f>M54</f>
        <v/>
      </c>
      <c r="Z54" s="9" t="n"/>
      <c r="AA54" s="9" t="n"/>
      <c r="AB54" s="9" t="n"/>
      <c r="AC54" s="51">
        <f t="array" ref="AC54">IF(I54&gt;0,VLOOKUP(Y54&amp;$P$88&amp;$P$89&amp;$P$90,Variáveis!$O$2:$S$300&amp;Variáveis!$P$2:$T$300&amp;Variáveis!$Q$2:$U$300&amp;Variáveis!$R$2:$V$300,5,FALSE),0)</f>
        <v/>
      </c>
      <c r="AD54" s="52">
        <f>T54*AC54</f>
        <v/>
      </c>
      <c r="AE54" s="53">
        <f>IF(AB54="não",((V54/(1-VLOOKUP(AA54,Variáveis!$AK$3:$AN$29,4,FALSE)))*VLOOKUP(AA54,Variáveis!$AK$3:$AN$29,4,FALSE))-AD54,0)</f>
        <v/>
      </c>
      <c r="AF54" s="53">
        <f>T54*$AF$4</f>
        <v/>
      </c>
      <c r="AG54" s="53">
        <f>IF(AB54="SIM","Cliente pode pagar DIFA na entrada", )</f>
        <v/>
      </c>
      <c r="AH54" s="54" t="n"/>
      <c r="AI54" s="53">
        <f>IF(K54="SIM",(J54*$F$102),J54)</f>
        <v/>
      </c>
      <c r="AJ54" s="53">
        <f>IF(L54="SIM",(AI54*$F$101),AI54)</f>
        <v/>
      </c>
      <c r="AK54" s="53">
        <f>AJ54-AS54</f>
        <v/>
      </c>
      <c r="AL54" s="53">
        <f>AJ54*I54</f>
        <v/>
      </c>
      <c r="AM54" s="53">
        <f>AK54*I54</f>
        <v/>
      </c>
      <c r="AN54" s="53">
        <f>AK54-AP54-AQ54</f>
        <v/>
      </c>
      <c r="AO54" s="53">
        <f>AN54*I54</f>
        <v/>
      </c>
      <c r="AP54" s="53">
        <f>$AP$4*AK54</f>
        <v/>
      </c>
      <c r="AQ54" s="53">
        <f>$AQ$4*AK54</f>
        <v/>
      </c>
      <c r="AR54" s="51">
        <f t="array" ref="AR54">VLOOKUP(M54&amp;N54&amp;O54&amp;P54,Variáveis!$A$2:$E$240&amp;Variáveis!$B$2:$F$240&amp;Variáveis!$C$2:$G$240&amp;Variáveis!$D$2:$H$240,5,FALSE)</f>
        <v/>
      </c>
      <c r="AS54" s="53">
        <f>((AJ54*(1-AR54))*AR54)</f>
        <v/>
      </c>
      <c r="AT54" s="53">
        <f>(((J54+(J54*AU54))*0.18)-(J54*AR54))</f>
        <v/>
      </c>
      <c r="AU54" s="55">
        <f>(((1+AV54)*(1-AR54))/(1-0.18)-1)</f>
        <v/>
      </c>
      <c r="AV54" s="55">
        <f>IF(BB54&gt;0,BB54,IF(BA54&gt;0,BA54,IF(AZ54&gt;0,AZ54,IF(AY54&gt;0,AY54,IF(AX54&gt;0,AX54)))))/100</f>
        <v/>
      </c>
      <c r="AW54" s="56">
        <f>VALUE(LEFT(G54,4))</f>
        <v/>
      </c>
      <c r="AX54" s="56">
        <f>VALUE(IFERROR(VLOOKUP(VALUE(LEFT(G54,4)),ST!$C$4:$E$300,3,FALSE),"0"))</f>
        <v/>
      </c>
      <c r="AY54" s="56">
        <f>VALUE(IFERROR(VLOOKUP(VALUE(LEFT(G54,5)),ST!$C$4:$E$300,3,FALSE),"0"))</f>
        <v/>
      </c>
      <c r="AZ54" s="56">
        <f>VALUE(IFERROR(VLOOKUP(VALUE(LEFT(G54,6)),ST!$C$4:$E$300,3,FALSE),"0"))</f>
        <v/>
      </c>
      <c r="BA54" s="56">
        <f>VALUE(IFERROR(VLOOKUP(VALUE(LEFT(G54,7)),ST!$C$4:$E$300,3,FALSE),"0"))</f>
        <v/>
      </c>
      <c r="BB54" s="56">
        <f>VALUE(IFERROR(VLOOKUP(G54,ST!$C$4:$E$400,3,FALSE),"0"))</f>
        <v/>
      </c>
      <c r="BC54" s="57">
        <f>IF(VLOOKUP(AW54,ST!$C$4:$F$298,4,FALSE)&lt;&gt;0,VLOOKUP(AW54,ST!$C$4:$F$298,4,FALSE),VLOOKUP(G54,ST!$C$4:$F$298,4,FALSE))</f>
        <v/>
      </c>
      <c r="BD54" s="57">
        <f>IF(O54="SC","Desconsiderar coluna ICMS ST",IF(O54="PR","Haverá ST", ))</f>
        <v/>
      </c>
      <c r="BE54" s="53">
        <f>W54</f>
        <v/>
      </c>
      <c r="BF54" s="53">
        <f>X54</f>
        <v/>
      </c>
      <c r="BG54" s="53">
        <f>AD54-AS54</f>
        <v/>
      </c>
      <c r="BH54" s="51">
        <f>$W$4+$X$4+AC54+$BJ$4+0.07</f>
        <v/>
      </c>
      <c r="BI54" s="53">
        <f>IF(BD54="Haverá ST",AJ54+AS54+AT54,AJ54+AS54)</f>
        <v/>
      </c>
      <c r="BJ54" s="53">
        <f>T54*$BJ$4</f>
        <v/>
      </c>
      <c r="BK54" s="53">
        <f>T54*$BK$4</f>
        <v/>
      </c>
      <c r="BL54" s="53">
        <f>BE54+BF54+AO54+BJ54+BK54+AD54</f>
        <v/>
      </c>
      <c r="BM54" s="53">
        <f>(T54-BL54)</f>
        <v/>
      </c>
    </row>
    <row r="55" ht="15.75" customHeight="1" s="218">
      <c r="A55" s="58">
        <f>A54+1</f>
        <v/>
      </c>
      <c r="B55" s="144">
        <f>BOM!B55</f>
        <v/>
      </c>
      <c r="C55" s="144">
        <f>BOM!C55</f>
        <v/>
      </c>
      <c r="D55" s="144">
        <f>BOM!D55</f>
        <v/>
      </c>
      <c r="E55" s="144">
        <f>BOM!E55</f>
        <v/>
      </c>
      <c r="F55" s="144">
        <f>BOM!F55</f>
        <v/>
      </c>
      <c r="G55" s="144">
        <f>BOM!G55</f>
        <v/>
      </c>
      <c r="H55" s="144">
        <f>BOM!H55</f>
        <v/>
      </c>
      <c r="I55" s="144">
        <f>BOM!I55</f>
        <v/>
      </c>
      <c r="J55" s="146">
        <f>BOM!J55</f>
        <v/>
      </c>
      <c r="K55" s="146">
        <f>BOM!K55</f>
        <v/>
      </c>
      <c r="L55" s="146">
        <f>BOM!L55</f>
        <v/>
      </c>
      <c r="M55" s="146">
        <f>BOM!M55</f>
        <v/>
      </c>
      <c r="N55" s="146">
        <f>BOM!N55</f>
        <v/>
      </c>
      <c r="O55" s="146">
        <f>BOM!O55</f>
        <v/>
      </c>
      <c r="P55" s="146">
        <f>BOM!P55</f>
        <v/>
      </c>
      <c r="Q55" s="46">
        <f>$F$97</f>
        <v/>
      </c>
      <c r="R55" s="46">
        <f>$F$98</f>
        <v/>
      </c>
      <c r="S55" s="48">
        <f>U55-(U55*R55)</f>
        <v/>
      </c>
      <c r="T55" s="48">
        <f>S55*I55</f>
        <v/>
      </c>
      <c r="U55" s="48">
        <f>(AN55)/(1-(BH55+Q55))</f>
        <v/>
      </c>
      <c r="V55" s="48">
        <f>U55*I55</f>
        <v/>
      </c>
      <c r="W55" s="49">
        <f>T55*$W$4</f>
        <v/>
      </c>
      <c r="X55" s="49">
        <f>T55*$X$4</f>
        <v/>
      </c>
      <c r="Y55" s="50">
        <f>M55</f>
        <v/>
      </c>
      <c r="Z55" s="9" t="n"/>
      <c r="AA55" s="9" t="n"/>
      <c r="AB55" s="9" t="n"/>
      <c r="AC55" s="51">
        <f t="array" ref="AC55">IF(I55&gt;0,VLOOKUP(Y55&amp;$P$88&amp;$P$89&amp;$P$90,Variáveis!$O$2:$S$300&amp;Variáveis!$P$2:$T$300&amp;Variáveis!$Q$2:$U$300&amp;Variáveis!$R$2:$V$300,5,FALSE),0)</f>
        <v/>
      </c>
      <c r="AD55" s="52">
        <f>T55*AC55</f>
        <v/>
      </c>
      <c r="AE55" s="53">
        <f>IF(AB55="não",((V55/(1-VLOOKUP(AA55,Variáveis!$AK$3:$AN$29,4,FALSE)))*VLOOKUP(AA55,Variáveis!$AK$3:$AN$29,4,FALSE))-AD55,0)</f>
        <v/>
      </c>
      <c r="AF55" s="53">
        <f>T55*$AF$4</f>
        <v/>
      </c>
      <c r="AG55" s="53">
        <f>IF(AB55="SIM","Cliente pode pagar DIFA na entrada", )</f>
        <v/>
      </c>
      <c r="AH55" s="54" t="n"/>
      <c r="AI55" s="53">
        <f>IF(K55="SIM",(J55*$F$102),J55)</f>
        <v/>
      </c>
      <c r="AJ55" s="53">
        <f>IF(L55="SIM",(AI55*$F$101),AI55)</f>
        <v/>
      </c>
      <c r="AK55" s="53">
        <f>AJ55-AS55</f>
        <v/>
      </c>
      <c r="AL55" s="53">
        <f>AJ55*I55</f>
        <v/>
      </c>
      <c r="AM55" s="53">
        <f>AK55*I55</f>
        <v/>
      </c>
      <c r="AN55" s="53">
        <f>AK55-AP55-AQ55</f>
        <v/>
      </c>
      <c r="AO55" s="53">
        <f>AN55*I55</f>
        <v/>
      </c>
      <c r="AP55" s="53">
        <f>$AP$4*AK55</f>
        <v/>
      </c>
      <c r="AQ55" s="53">
        <f>$AQ$4*AK55</f>
        <v/>
      </c>
      <c r="AR55" s="51">
        <f t="array" ref="AR55">VLOOKUP(M55&amp;N55&amp;O55&amp;P55,Variáveis!$A$2:$E$240&amp;Variáveis!$B$2:$F$240&amp;Variáveis!$C$2:$G$240&amp;Variáveis!$D$2:$H$240,5,FALSE)</f>
        <v/>
      </c>
      <c r="AS55" s="53">
        <f>((AJ55*(1-AR55))*AR55)</f>
        <v/>
      </c>
      <c r="AT55" s="53">
        <f>(((J55+(J55*AU55))*0.18)-(J55*AR55))</f>
        <v/>
      </c>
      <c r="AU55" s="55">
        <f>(((1+AV55)*(1-AR55))/(1-0.18)-1)</f>
        <v/>
      </c>
      <c r="AV55" s="55">
        <f>IF(BB55&gt;0,BB55,IF(BA55&gt;0,BA55,IF(AZ55&gt;0,AZ55,IF(AY55&gt;0,AY55,IF(AX55&gt;0,AX55)))))/100</f>
        <v/>
      </c>
      <c r="AW55" s="56">
        <f>VALUE(LEFT(G55,4))</f>
        <v/>
      </c>
      <c r="AX55" s="56">
        <f>VALUE(IFERROR(VLOOKUP(VALUE(LEFT(G55,4)),ST!$C$4:$E$300,3,FALSE),"0"))</f>
        <v/>
      </c>
      <c r="AY55" s="56">
        <f>VALUE(IFERROR(VLOOKUP(VALUE(LEFT(G55,5)),ST!$C$4:$E$300,3,FALSE),"0"))</f>
        <v/>
      </c>
      <c r="AZ55" s="56">
        <f>VALUE(IFERROR(VLOOKUP(VALUE(LEFT(G55,6)),ST!$C$4:$E$300,3,FALSE),"0"))</f>
        <v/>
      </c>
      <c r="BA55" s="56">
        <f>VALUE(IFERROR(VLOOKUP(VALUE(LEFT(G55,7)),ST!$C$4:$E$300,3,FALSE),"0"))</f>
        <v/>
      </c>
      <c r="BB55" s="56">
        <f>VALUE(IFERROR(VLOOKUP(G55,ST!$C$4:$E$400,3,FALSE),"0"))</f>
        <v/>
      </c>
      <c r="BC55" s="57">
        <f>IF(VLOOKUP(AW55,ST!$C$4:$F$298,4,FALSE)&lt;&gt;0,VLOOKUP(AW55,ST!$C$4:$F$298,4,FALSE),VLOOKUP(G55,ST!$C$4:$F$298,4,FALSE))</f>
        <v/>
      </c>
      <c r="BD55" s="57">
        <f>IF(O55="SC","Desconsiderar coluna ICMS ST",IF(O55="PR","Haverá ST", ))</f>
        <v/>
      </c>
      <c r="BE55" s="53">
        <f>W55</f>
        <v/>
      </c>
      <c r="BF55" s="53">
        <f>X55</f>
        <v/>
      </c>
      <c r="BG55" s="53">
        <f>AD55-AS55</f>
        <v/>
      </c>
      <c r="BH55" s="51">
        <f>$W$4+$X$4+AC55+$BJ$4+0.07</f>
        <v/>
      </c>
      <c r="BI55" s="53">
        <f>IF(BD55="Haverá ST",AJ55+AS55+AT55,AJ55+AS55)</f>
        <v/>
      </c>
      <c r="BJ55" s="53">
        <f>T55*$BJ$4</f>
        <v/>
      </c>
      <c r="BK55" s="53">
        <f>T55*$BK$4</f>
        <v/>
      </c>
      <c r="BL55" s="53">
        <f>BE55+BF55+AO55+BJ55+BK55+AD55</f>
        <v/>
      </c>
      <c r="BM55" s="53">
        <f>(T55-BL55)</f>
        <v/>
      </c>
    </row>
    <row r="56" ht="15.75" customHeight="1" s="218">
      <c r="A56" s="58">
        <f>A55+1</f>
        <v/>
      </c>
      <c r="B56" s="144">
        <f>BOM!B56</f>
        <v/>
      </c>
      <c r="C56" s="144">
        <f>BOM!C56</f>
        <v/>
      </c>
      <c r="D56" s="144">
        <f>BOM!D56</f>
        <v/>
      </c>
      <c r="E56" s="144">
        <f>BOM!E56</f>
        <v/>
      </c>
      <c r="F56" s="144">
        <f>BOM!F56</f>
        <v/>
      </c>
      <c r="G56" s="144">
        <f>BOM!G56</f>
        <v/>
      </c>
      <c r="H56" s="144">
        <f>BOM!H56</f>
        <v/>
      </c>
      <c r="I56" s="144">
        <f>BOM!I56</f>
        <v/>
      </c>
      <c r="J56" s="146">
        <f>BOM!J56</f>
        <v/>
      </c>
      <c r="K56" s="146">
        <f>BOM!K56</f>
        <v/>
      </c>
      <c r="L56" s="146">
        <f>BOM!L56</f>
        <v/>
      </c>
      <c r="M56" s="146">
        <f>BOM!M56</f>
        <v/>
      </c>
      <c r="N56" s="146">
        <f>BOM!N56</f>
        <v/>
      </c>
      <c r="O56" s="146">
        <f>BOM!O56</f>
        <v/>
      </c>
      <c r="P56" s="146">
        <f>BOM!P56</f>
        <v/>
      </c>
      <c r="Q56" s="46">
        <f>$F$97</f>
        <v/>
      </c>
      <c r="R56" s="46">
        <f>$F$98</f>
        <v/>
      </c>
      <c r="S56" s="48">
        <f>U56-(U56*R56)</f>
        <v/>
      </c>
      <c r="T56" s="48">
        <f>S56*I56</f>
        <v/>
      </c>
      <c r="U56" s="48">
        <f>(AN56)/(1-(BH56+Q56))</f>
        <v/>
      </c>
      <c r="V56" s="48">
        <f>U56*I56</f>
        <v/>
      </c>
      <c r="W56" s="49">
        <f>T56*$W$4</f>
        <v/>
      </c>
      <c r="X56" s="49">
        <f>T56*$X$4</f>
        <v/>
      </c>
      <c r="Y56" s="50">
        <f>M56</f>
        <v/>
      </c>
      <c r="Z56" s="9" t="n"/>
      <c r="AA56" s="9" t="n"/>
      <c r="AB56" s="9" t="n"/>
      <c r="AC56" s="51">
        <f t="array" ref="AC56">IF(I56&gt;0,VLOOKUP(Y56&amp;$P$88&amp;$P$89&amp;$P$90,Variáveis!$O$2:$S$300&amp;Variáveis!$P$2:$T$300&amp;Variáveis!$Q$2:$U$300&amp;Variáveis!$R$2:$V$300,5,FALSE),0)</f>
        <v/>
      </c>
      <c r="AD56" s="52">
        <f>T56*AC56</f>
        <v/>
      </c>
      <c r="AE56" s="53">
        <f>IF(AB56="não",((V56/(1-VLOOKUP(AA56,Variáveis!$AK$3:$AN$29,4,FALSE)))*VLOOKUP(AA56,Variáveis!$AK$3:$AN$29,4,FALSE))-AD56,0)</f>
        <v/>
      </c>
      <c r="AF56" s="53">
        <f>T56*$AF$4</f>
        <v/>
      </c>
      <c r="AG56" s="53">
        <f>IF(AB56="SIM","Cliente pode pagar DIFA na entrada", )</f>
        <v/>
      </c>
      <c r="AH56" s="54" t="n"/>
      <c r="AI56" s="53">
        <f>IF(K56="SIM",(J56*$F$102),J56)</f>
        <v/>
      </c>
      <c r="AJ56" s="53">
        <f>IF(L56="SIM",(AI56*$F$101),AI56)</f>
        <v/>
      </c>
      <c r="AK56" s="53">
        <f>AJ56-AS56</f>
        <v/>
      </c>
      <c r="AL56" s="53">
        <f>AJ56*I56</f>
        <v/>
      </c>
      <c r="AM56" s="53">
        <f>AK56*I56</f>
        <v/>
      </c>
      <c r="AN56" s="53">
        <f>AK56-AP56-AQ56</f>
        <v/>
      </c>
      <c r="AO56" s="53">
        <f>AN56*I56</f>
        <v/>
      </c>
      <c r="AP56" s="53">
        <f>$AP$4*AK56</f>
        <v/>
      </c>
      <c r="AQ56" s="53">
        <f>$AQ$4*AK56</f>
        <v/>
      </c>
      <c r="AR56" s="51">
        <f t="array" ref="AR56">VLOOKUP(M56&amp;N56&amp;O56&amp;P56,Variáveis!$A$2:$E$240&amp;Variáveis!$B$2:$F$240&amp;Variáveis!$C$2:$G$240&amp;Variáveis!$D$2:$H$240,5,FALSE)</f>
        <v/>
      </c>
      <c r="AS56" s="53">
        <f>((AJ56*(1-AR56))*AR56)</f>
        <v/>
      </c>
      <c r="AT56" s="53">
        <f>(((J56+(J56*AU56))*0.18)-(J56*AR56))</f>
        <v/>
      </c>
      <c r="AU56" s="55">
        <f>(((1+AV56)*(1-AR56))/(1-0.18)-1)</f>
        <v/>
      </c>
      <c r="AV56" s="55">
        <f>IF(BB56&gt;0,BB56,IF(BA56&gt;0,BA56,IF(AZ56&gt;0,AZ56,IF(AY56&gt;0,AY56,IF(AX56&gt;0,AX56)))))/100</f>
        <v/>
      </c>
      <c r="AW56" s="56">
        <f>VALUE(LEFT(G56,4))</f>
        <v/>
      </c>
      <c r="AX56" s="56">
        <f>VALUE(IFERROR(VLOOKUP(VALUE(LEFT(G56,4)),ST!$C$4:$E$300,3,FALSE),"0"))</f>
        <v/>
      </c>
      <c r="AY56" s="56">
        <f>VALUE(IFERROR(VLOOKUP(VALUE(LEFT(G56,5)),ST!$C$4:$E$300,3,FALSE),"0"))</f>
        <v/>
      </c>
      <c r="AZ56" s="56">
        <f>VALUE(IFERROR(VLOOKUP(VALUE(LEFT(G56,6)),ST!$C$4:$E$300,3,FALSE),"0"))</f>
        <v/>
      </c>
      <c r="BA56" s="56">
        <f>VALUE(IFERROR(VLOOKUP(VALUE(LEFT(G56,7)),ST!$C$4:$E$300,3,FALSE),"0"))</f>
        <v/>
      </c>
      <c r="BB56" s="56">
        <f>VALUE(IFERROR(VLOOKUP(G56,ST!$C$4:$E$400,3,FALSE),"0"))</f>
        <v/>
      </c>
      <c r="BC56" s="57">
        <f>IF(VLOOKUP(AW56,ST!$C$4:$F$298,4,FALSE)&lt;&gt;0,VLOOKUP(AW56,ST!$C$4:$F$298,4,FALSE),VLOOKUP(G56,ST!$C$4:$F$298,4,FALSE))</f>
        <v/>
      </c>
      <c r="BD56" s="57">
        <f>IF(O56="SC","Desconsiderar coluna ICMS ST",IF(O56="PR","Haverá ST", ))</f>
        <v/>
      </c>
      <c r="BE56" s="53">
        <f>W56</f>
        <v/>
      </c>
      <c r="BF56" s="53">
        <f>X56</f>
        <v/>
      </c>
      <c r="BG56" s="53">
        <f>AD56-AS56</f>
        <v/>
      </c>
      <c r="BH56" s="51">
        <f>$W$4+$X$4+AC56+$BJ$4+0.07</f>
        <v/>
      </c>
      <c r="BI56" s="53">
        <f>IF(BD56="Haverá ST",AJ56+AS56+AT56,AJ56+AS56)</f>
        <v/>
      </c>
      <c r="BJ56" s="53">
        <f>T56*$BJ$4</f>
        <v/>
      </c>
      <c r="BK56" s="53">
        <f>T56*$BK$4</f>
        <v/>
      </c>
      <c r="BL56" s="53">
        <f>BE56+BF56+AO56+BJ56+BK56+AD56</f>
        <v/>
      </c>
      <c r="BM56" s="53">
        <f>(T56-BL56)</f>
        <v/>
      </c>
    </row>
    <row r="57" ht="15.75" customHeight="1" s="218">
      <c r="A57" s="58">
        <f>A56+1</f>
        <v/>
      </c>
      <c r="B57" s="144">
        <f>BOM!B57</f>
        <v/>
      </c>
      <c r="C57" s="144">
        <f>BOM!C57</f>
        <v/>
      </c>
      <c r="D57" s="144">
        <f>BOM!D57</f>
        <v/>
      </c>
      <c r="E57" s="144">
        <f>BOM!E57</f>
        <v/>
      </c>
      <c r="F57" s="144">
        <f>BOM!F57</f>
        <v/>
      </c>
      <c r="G57" s="144">
        <f>BOM!G57</f>
        <v/>
      </c>
      <c r="H57" s="144">
        <f>BOM!H57</f>
        <v/>
      </c>
      <c r="I57" s="144">
        <f>BOM!I57</f>
        <v/>
      </c>
      <c r="J57" s="146">
        <f>BOM!J57</f>
        <v/>
      </c>
      <c r="K57" s="146">
        <f>BOM!K57</f>
        <v/>
      </c>
      <c r="L57" s="146">
        <f>BOM!L57</f>
        <v/>
      </c>
      <c r="M57" s="146">
        <f>BOM!M57</f>
        <v/>
      </c>
      <c r="N57" s="146">
        <f>BOM!N57</f>
        <v/>
      </c>
      <c r="O57" s="146">
        <f>BOM!O57</f>
        <v/>
      </c>
      <c r="P57" s="146">
        <f>BOM!P57</f>
        <v/>
      </c>
      <c r="Q57" s="46">
        <f>$F$97</f>
        <v/>
      </c>
      <c r="R57" s="46">
        <f>$F$98</f>
        <v/>
      </c>
      <c r="S57" s="48">
        <f>U57-(U57*R57)</f>
        <v/>
      </c>
      <c r="T57" s="48">
        <f>S57*I57</f>
        <v/>
      </c>
      <c r="U57" s="48">
        <f>(AN57)/(1-(BH57+Q57))</f>
        <v/>
      </c>
      <c r="V57" s="48">
        <f>U57*I57</f>
        <v/>
      </c>
      <c r="W57" s="49">
        <f>T57*$W$4</f>
        <v/>
      </c>
      <c r="X57" s="49">
        <f>T57*$X$4</f>
        <v/>
      </c>
      <c r="Y57" s="50">
        <f>M57</f>
        <v/>
      </c>
      <c r="Z57" s="9" t="n"/>
      <c r="AA57" s="9" t="n"/>
      <c r="AB57" s="9" t="n"/>
      <c r="AC57" s="51">
        <f t="array" ref="AC57">IF(I57&gt;0,VLOOKUP(Y57&amp;$P$88&amp;$P$89&amp;$P$90,Variáveis!$O$2:$S$300&amp;Variáveis!$P$2:$T$300&amp;Variáveis!$Q$2:$U$300&amp;Variáveis!$R$2:$V$300,5,FALSE),0)</f>
        <v/>
      </c>
      <c r="AD57" s="52">
        <f>T57*AC57</f>
        <v/>
      </c>
      <c r="AE57" s="53">
        <f>IF(AB57="não",((V57/(1-VLOOKUP(AA57,Variáveis!$AK$3:$AN$29,4,FALSE)))*VLOOKUP(AA57,Variáveis!$AK$3:$AN$29,4,FALSE))-AD57,0)</f>
        <v/>
      </c>
      <c r="AF57" s="53">
        <f>T57*$AF$4</f>
        <v/>
      </c>
      <c r="AG57" s="53">
        <f>IF(AB57="SIM","Cliente pode pagar DIFA na entrada", )</f>
        <v/>
      </c>
      <c r="AH57" s="54" t="n"/>
      <c r="AI57" s="53">
        <f>IF(K57="SIM",(J57*$F$102),J57)</f>
        <v/>
      </c>
      <c r="AJ57" s="53">
        <f>IF(L57="SIM",(AI57*$F$101),AI57)</f>
        <v/>
      </c>
      <c r="AK57" s="53">
        <f>AJ57-AS57</f>
        <v/>
      </c>
      <c r="AL57" s="53">
        <f>AJ57*I57</f>
        <v/>
      </c>
      <c r="AM57" s="53">
        <f>AK57*I57</f>
        <v/>
      </c>
      <c r="AN57" s="53">
        <f>AK57-AP57-AQ57</f>
        <v/>
      </c>
      <c r="AO57" s="53">
        <f>AN57*I57</f>
        <v/>
      </c>
      <c r="AP57" s="53">
        <f>$AP$4*AK57</f>
        <v/>
      </c>
      <c r="AQ57" s="53">
        <f>$AQ$4*AK57</f>
        <v/>
      </c>
      <c r="AR57" s="51">
        <f t="array" ref="AR57">VLOOKUP(M57&amp;N57&amp;O57&amp;P57,Variáveis!$A$2:$E$240&amp;Variáveis!$B$2:$F$240&amp;Variáveis!$C$2:$G$240&amp;Variáveis!$D$2:$H$240,5,FALSE)</f>
        <v/>
      </c>
      <c r="AS57" s="53">
        <f>((AJ57*(1-AR57))*AR57)</f>
        <v/>
      </c>
      <c r="AT57" s="53">
        <f>(((J57+(J57*AU57))*0.18)-(J57*AR57))</f>
        <v/>
      </c>
      <c r="AU57" s="55">
        <f>(((1+AV57)*(1-AR57))/(1-0.18)-1)</f>
        <v/>
      </c>
      <c r="AV57" s="55">
        <f>IF(BB57&gt;0,BB57,IF(BA57&gt;0,BA57,IF(AZ57&gt;0,AZ57,IF(AY57&gt;0,AY57,IF(AX57&gt;0,AX57)))))/100</f>
        <v/>
      </c>
      <c r="AW57" s="56">
        <f>VALUE(LEFT(G57,4))</f>
        <v/>
      </c>
      <c r="AX57" s="56">
        <f>VALUE(IFERROR(VLOOKUP(VALUE(LEFT(G57,4)),ST!$C$4:$E$300,3,FALSE),"0"))</f>
        <v/>
      </c>
      <c r="AY57" s="56">
        <f>VALUE(IFERROR(VLOOKUP(VALUE(LEFT(G57,5)),ST!$C$4:$E$300,3,FALSE),"0"))</f>
        <v/>
      </c>
      <c r="AZ57" s="56">
        <f>VALUE(IFERROR(VLOOKUP(VALUE(LEFT(G57,6)),ST!$C$4:$E$300,3,FALSE),"0"))</f>
        <v/>
      </c>
      <c r="BA57" s="56">
        <f>VALUE(IFERROR(VLOOKUP(VALUE(LEFT(G57,7)),ST!$C$4:$E$300,3,FALSE),"0"))</f>
        <v/>
      </c>
      <c r="BB57" s="56">
        <f>VALUE(IFERROR(VLOOKUP(G57,ST!$C$4:$E$400,3,FALSE),"0"))</f>
        <v/>
      </c>
      <c r="BC57" s="57">
        <f>IF(VLOOKUP(AW57,ST!$C$4:$F$298,4,FALSE)&lt;&gt;0,VLOOKUP(AW57,ST!$C$4:$F$298,4,FALSE),VLOOKUP(G57,ST!$C$4:$F$298,4,FALSE))</f>
        <v/>
      </c>
      <c r="BD57" s="57">
        <f>IF(O57="SC","Desconsiderar coluna ICMS ST",IF(O57="PR","Haverá ST", ))</f>
        <v/>
      </c>
      <c r="BE57" s="53">
        <f>W57</f>
        <v/>
      </c>
      <c r="BF57" s="53">
        <f>X57</f>
        <v/>
      </c>
      <c r="BG57" s="53">
        <f>AD57-AS57</f>
        <v/>
      </c>
      <c r="BH57" s="51">
        <f>$W$4+$X$4+AC57+$BJ$4+0.07</f>
        <v/>
      </c>
      <c r="BI57" s="53">
        <f>IF(BD57="Haverá ST",AJ57+AS57+AT57,AJ57+AS57)</f>
        <v/>
      </c>
      <c r="BJ57" s="53">
        <f>T57*$BJ$4</f>
        <v/>
      </c>
      <c r="BK57" s="53">
        <f>T57*$BK$4</f>
        <v/>
      </c>
      <c r="BL57" s="53">
        <f>BE57+BF57+AO57+BJ57+BK57+AD57</f>
        <v/>
      </c>
      <c r="BM57" s="53">
        <f>(T57-BL57)</f>
        <v/>
      </c>
    </row>
    <row r="58" ht="15.75" customHeight="1" s="218">
      <c r="A58" s="58">
        <f>A57+1</f>
        <v/>
      </c>
      <c r="B58" s="144">
        <f>BOM!B58</f>
        <v/>
      </c>
      <c r="C58" s="144">
        <f>BOM!C58</f>
        <v/>
      </c>
      <c r="D58" s="144">
        <f>BOM!D58</f>
        <v/>
      </c>
      <c r="E58" s="144">
        <f>BOM!E58</f>
        <v/>
      </c>
      <c r="F58" s="144">
        <f>BOM!F58</f>
        <v/>
      </c>
      <c r="G58" s="144">
        <f>BOM!G58</f>
        <v/>
      </c>
      <c r="H58" s="144">
        <f>BOM!H58</f>
        <v/>
      </c>
      <c r="I58" s="144">
        <f>BOM!I58</f>
        <v/>
      </c>
      <c r="J58" s="146">
        <f>BOM!J58</f>
        <v/>
      </c>
      <c r="K58" s="146">
        <f>BOM!K58</f>
        <v/>
      </c>
      <c r="L58" s="146">
        <f>BOM!L58</f>
        <v/>
      </c>
      <c r="M58" s="146">
        <f>BOM!M58</f>
        <v/>
      </c>
      <c r="N58" s="146">
        <f>BOM!N58</f>
        <v/>
      </c>
      <c r="O58" s="146">
        <f>BOM!O58</f>
        <v/>
      </c>
      <c r="P58" s="146">
        <f>BOM!P58</f>
        <v/>
      </c>
      <c r="Q58" s="46">
        <f>$F$97</f>
        <v/>
      </c>
      <c r="R58" s="46">
        <f>$F$98</f>
        <v/>
      </c>
      <c r="S58" s="48">
        <f>U58-(U58*R58)</f>
        <v/>
      </c>
      <c r="T58" s="48">
        <f>S58*I58</f>
        <v/>
      </c>
      <c r="U58" s="48">
        <f>(AN58)/(1-(BH58+Q58))</f>
        <v/>
      </c>
      <c r="V58" s="48">
        <f>U58*I58</f>
        <v/>
      </c>
      <c r="W58" s="49">
        <f>T58*$W$4</f>
        <v/>
      </c>
      <c r="X58" s="49">
        <f>T58*$X$4</f>
        <v/>
      </c>
      <c r="Y58" s="50">
        <f>M58</f>
        <v/>
      </c>
      <c r="Z58" s="9" t="n"/>
      <c r="AA58" s="9" t="n"/>
      <c r="AB58" s="9" t="n"/>
      <c r="AC58" s="51">
        <f t="array" ref="AC58">IF(I58&gt;0,VLOOKUP(Y58&amp;$P$88&amp;$P$89&amp;$P$90,Variáveis!$O$2:$S$300&amp;Variáveis!$P$2:$T$300&amp;Variáveis!$Q$2:$U$300&amp;Variáveis!$R$2:$V$300,5,FALSE),0)</f>
        <v/>
      </c>
      <c r="AD58" s="52">
        <f>T58*AC58</f>
        <v/>
      </c>
      <c r="AE58" s="53">
        <f>IF(AB58="não",((V58/(1-VLOOKUP(AA58,Variáveis!$AK$3:$AN$29,4,FALSE)))*VLOOKUP(AA58,Variáveis!$AK$3:$AN$29,4,FALSE))-AD58,0)</f>
        <v/>
      </c>
      <c r="AF58" s="53">
        <f>T58*$AF$4</f>
        <v/>
      </c>
      <c r="AG58" s="53">
        <f>IF(AB58="SIM","Cliente pode pagar DIFA na entrada", )</f>
        <v/>
      </c>
      <c r="AH58" s="54" t="n"/>
      <c r="AI58" s="53">
        <f>IF(K58="SIM",(J58*$F$102),J58)</f>
        <v/>
      </c>
      <c r="AJ58" s="53">
        <f>IF(L58="SIM",(AI58*$F$101),AI58)</f>
        <v/>
      </c>
      <c r="AK58" s="53">
        <f>AJ58-AS58</f>
        <v/>
      </c>
      <c r="AL58" s="53">
        <f>AJ58*I58</f>
        <v/>
      </c>
      <c r="AM58" s="53">
        <f>AK58*I58</f>
        <v/>
      </c>
      <c r="AN58" s="53">
        <f>AK58-AP58-AQ58</f>
        <v/>
      </c>
      <c r="AO58" s="53">
        <f>AN58*I58</f>
        <v/>
      </c>
      <c r="AP58" s="53">
        <f>$AP$4*AK58</f>
        <v/>
      </c>
      <c r="AQ58" s="53">
        <f>$AQ$4*AK58</f>
        <v/>
      </c>
      <c r="AR58" s="51">
        <f t="array" ref="AR58">VLOOKUP(M58&amp;N58&amp;O58&amp;P58,Variáveis!$A$2:$E$240&amp;Variáveis!$B$2:$F$240&amp;Variáveis!$C$2:$G$240&amp;Variáveis!$D$2:$H$240,5,FALSE)</f>
        <v/>
      </c>
      <c r="AS58" s="53">
        <f>((AJ58*(1-AR58))*AR58)</f>
        <v/>
      </c>
      <c r="AT58" s="53">
        <f>(((J58+(J58*AU58))*0.18)-(J58*AR58))</f>
        <v/>
      </c>
      <c r="AU58" s="55">
        <f>(((1+AV58)*(1-AR58))/(1-0.18)-1)</f>
        <v/>
      </c>
      <c r="AV58" s="55">
        <f>IF(BB58&gt;0,BB58,IF(BA58&gt;0,BA58,IF(AZ58&gt;0,AZ58,IF(AY58&gt;0,AY58,IF(AX58&gt;0,AX58)))))/100</f>
        <v/>
      </c>
      <c r="AW58" s="56">
        <f>VALUE(LEFT(G58,4))</f>
        <v/>
      </c>
      <c r="AX58" s="56">
        <f>VALUE(IFERROR(VLOOKUP(VALUE(LEFT(G58,4)),ST!$C$4:$E$300,3,FALSE),"0"))</f>
        <v/>
      </c>
      <c r="AY58" s="56">
        <f>VALUE(IFERROR(VLOOKUP(VALUE(LEFT(G58,5)),ST!$C$4:$E$300,3,FALSE),"0"))</f>
        <v/>
      </c>
      <c r="AZ58" s="56">
        <f>VALUE(IFERROR(VLOOKUP(VALUE(LEFT(G58,6)),ST!$C$4:$E$300,3,FALSE),"0"))</f>
        <v/>
      </c>
      <c r="BA58" s="56">
        <f>VALUE(IFERROR(VLOOKUP(VALUE(LEFT(G58,7)),ST!$C$4:$E$300,3,FALSE),"0"))</f>
        <v/>
      </c>
      <c r="BB58" s="56">
        <f>VALUE(IFERROR(VLOOKUP(G58,ST!$C$4:$E$400,3,FALSE),"0"))</f>
        <v/>
      </c>
      <c r="BC58" s="57">
        <f>IF(VLOOKUP(AW58,ST!$C$4:$F$298,4,FALSE)&lt;&gt;0,VLOOKUP(AW58,ST!$C$4:$F$298,4,FALSE),VLOOKUP(G58,ST!$C$4:$F$298,4,FALSE))</f>
        <v/>
      </c>
      <c r="BD58" s="57">
        <f>IF(O58="SC","Desconsiderar coluna ICMS ST",IF(O58="PR","Haverá ST", ))</f>
        <v/>
      </c>
      <c r="BE58" s="53">
        <f>W58</f>
        <v/>
      </c>
      <c r="BF58" s="53">
        <f>X58</f>
        <v/>
      </c>
      <c r="BG58" s="53">
        <f>AD58-AS58</f>
        <v/>
      </c>
      <c r="BH58" s="51">
        <f>$W$4+$X$4+AC58+$BJ$4+0.07</f>
        <v/>
      </c>
      <c r="BI58" s="53">
        <f>IF(BD58="Haverá ST",AJ58+AS58+AT58,AJ58+AS58)</f>
        <v/>
      </c>
      <c r="BJ58" s="53">
        <f>T58*$BJ$4</f>
        <v/>
      </c>
      <c r="BK58" s="53">
        <f>T58*$BK$4</f>
        <v/>
      </c>
      <c r="BL58" s="53">
        <f>BE58+BF58+AO58+BJ58+BK58+AD58</f>
        <v/>
      </c>
      <c r="BM58" s="53">
        <f>(T58-BL58)</f>
        <v/>
      </c>
    </row>
    <row r="59" ht="15.75" customHeight="1" s="218">
      <c r="A59" s="58">
        <f>A58+1</f>
        <v/>
      </c>
      <c r="B59" s="144">
        <f>BOM!B59</f>
        <v/>
      </c>
      <c r="C59" s="144">
        <f>BOM!C59</f>
        <v/>
      </c>
      <c r="D59" s="144">
        <f>BOM!D59</f>
        <v/>
      </c>
      <c r="E59" s="144">
        <f>BOM!E59</f>
        <v/>
      </c>
      <c r="F59" s="144">
        <f>BOM!F59</f>
        <v/>
      </c>
      <c r="G59" s="144">
        <f>BOM!G59</f>
        <v/>
      </c>
      <c r="H59" s="144">
        <f>BOM!H59</f>
        <v/>
      </c>
      <c r="I59" s="144">
        <f>BOM!I59</f>
        <v/>
      </c>
      <c r="J59" s="146">
        <f>BOM!J59</f>
        <v/>
      </c>
      <c r="K59" s="146">
        <f>BOM!K59</f>
        <v/>
      </c>
      <c r="L59" s="146">
        <f>BOM!L59</f>
        <v/>
      </c>
      <c r="M59" s="146">
        <f>BOM!M59</f>
        <v/>
      </c>
      <c r="N59" s="146">
        <f>BOM!N59</f>
        <v/>
      </c>
      <c r="O59" s="146">
        <f>BOM!O59</f>
        <v/>
      </c>
      <c r="P59" s="146">
        <f>BOM!P59</f>
        <v/>
      </c>
      <c r="Q59" s="46">
        <f>$F$97</f>
        <v/>
      </c>
      <c r="R59" s="46">
        <f>$F$98</f>
        <v/>
      </c>
      <c r="S59" s="48">
        <f>U59-(U59*R59)</f>
        <v/>
      </c>
      <c r="T59" s="48">
        <f>S59*I59</f>
        <v/>
      </c>
      <c r="U59" s="48">
        <f>(AN59)/(1-(BH59+Q59))</f>
        <v/>
      </c>
      <c r="V59" s="48">
        <f>U59*I59</f>
        <v/>
      </c>
      <c r="W59" s="49">
        <f>T59*$W$4</f>
        <v/>
      </c>
      <c r="X59" s="49">
        <f>T59*$X$4</f>
        <v/>
      </c>
      <c r="Y59" s="50">
        <f>M59</f>
        <v/>
      </c>
      <c r="Z59" s="9" t="n"/>
      <c r="AA59" s="9" t="n"/>
      <c r="AB59" s="9" t="n"/>
      <c r="AC59" s="51">
        <f t="array" ref="AC59">IF(I59&gt;0,VLOOKUP(Y59&amp;$P$88&amp;$P$89&amp;$P$90,Variáveis!$O$2:$S$300&amp;Variáveis!$P$2:$T$300&amp;Variáveis!$Q$2:$U$300&amp;Variáveis!$R$2:$V$300,5,FALSE),0)</f>
        <v/>
      </c>
      <c r="AD59" s="52">
        <f>T59*AC59</f>
        <v/>
      </c>
      <c r="AE59" s="53">
        <f>IF(AB59="não",((V59/(1-VLOOKUP(AA59,Variáveis!$AK$3:$AN$29,4,FALSE)))*VLOOKUP(AA59,Variáveis!$AK$3:$AN$29,4,FALSE))-AD59,0)</f>
        <v/>
      </c>
      <c r="AF59" s="53">
        <f>T59*$AF$4</f>
        <v/>
      </c>
      <c r="AG59" s="53">
        <f>IF(AB59="SIM","Cliente pode pagar DIFA na entrada", )</f>
        <v/>
      </c>
      <c r="AH59" s="54" t="n"/>
      <c r="AI59" s="53">
        <f>IF(K59="SIM",(J59*$F$102),J59)</f>
        <v/>
      </c>
      <c r="AJ59" s="53">
        <f>IF(L59="SIM",(AI59*$F$101),AI59)</f>
        <v/>
      </c>
      <c r="AK59" s="53">
        <f>AJ59-AS59</f>
        <v/>
      </c>
      <c r="AL59" s="53">
        <f>AJ59*I59</f>
        <v/>
      </c>
      <c r="AM59" s="53">
        <f>AK59*I59</f>
        <v/>
      </c>
      <c r="AN59" s="53">
        <f>AK59-AP59-AQ59</f>
        <v/>
      </c>
      <c r="AO59" s="53">
        <f>AN59*I59</f>
        <v/>
      </c>
      <c r="AP59" s="53">
        <f>$AP$4*AK59</f>
        <v/>
      </c>
      <c r="AQ59" s="53">
        <f>$AQ$4*AK59</f>
        <v/>
      </c>
      <c r="AR59" s="51">
        <f t="array" ref="AR59">VLOOKUP(M59&amp;N59&amp;O59&amp;P59,Variáveis!$A$2:$E$240&amp;Variáveis!$B$2:$F$240&amp;Variáveis!$C$2:$G$240&amp;Variáveis!$D$2:$H$240,5,FALSE)</f>
        <v/>
      </c>
      <c r="AS59" s="53">
        <f>((AJ59*(1-AR59))*AR59)</f>
        <v/>
      </c>
      <c r="AT59" s="53">
        <f>(((J59+(J59*AU59))*0.18)-(J59*AR59))</f>
        <v/>
      </c>
      <c r="AU59" s="55">
        <f>(((1+AV59)*(1-AR59))/(1-0.18)-1)</f>
        <v/>
      </c>
      <c r="AV59" s="55">
        <f>IF(BB59&gt;0,BB59,IF(BA59&gt;0,BA59,IF(AZ59&gt;0,AZ59,IF(AY59&gt;0,AY59,IF(AX59&gt;0,AX59)))))/100</f>
        <v/>
      </c>
      <c r="AW59" s="56">
        <f>VALUE(LEFT(G59,4))</f>
        <v/>
      </c>
      <c r="AX59" s="56">
        <f>VALUE(IFERROR(VLOOKUP(VALUE(LEFT(G59,4)),ST!$C$4:$E$300,3,FALSE),"0"))</f>
        <v/>
      </c>
      <c r="AY59" s="56">
        <f>VALUE(IFERROR(VLOOKUP(VALUE(LEFT(G59,5)),ST!$C$4:$E$300,3,FALSE),"0"))</f>
        <v/>
      </c>
      <c r="AZ59" s="56">
        <f>VALUE(IFERROR(VLOOKUP(VALUE(LEFT(G59,6)),ST!$C$4:$E$300,3,FALSE),"0"))</f>
        <v/>
      </c>
      <c r="BA59" s="56">
        <f>VALUE(IFERROR(VLOOKUP(VALUE(LEFT(G59,7)),ST!$C$4:$E$300,3,FALSE),"0"))</f>
        <v/>
      </c>
      <c r="BB59" s="56">
        <f>VALUE(IFERROR(VLOOKUP(G59,ST!$C$4:$E$400,3,FALSE),"0"))</f>
        <v/>
      </c>
      <c r="BC59" s="57">
        <f>IF(VLOOKUP(AW59,ST!$C$4:$F$298,4,FALSE)&lt;&gt;0,VLOOKUP(AW59,ST!$C$4:$F$298,4,FALSE),VLOOKUP(G59,ST!$C$4:$F$298,4,FALSE))</f>
        <v/>
      </c>
      <c r="BD59" s="57">
        <f>IF(O59="SC","Desconsiderar coluna ICMS ST",IF(O59="PR","Haverá ST", ))</f>
        <v/>
      </c>
      <c r="BE59" s="53">
        <f>W59</f>
        <v/>
      </c>
      <c r="BF59" s="53">
        <f>X59</f>
        <v/>
      </c>
      <c r="BG59" s="53">
        <f>AD59-AS59</f>
        <v/>
      </c>
      <c r="BH59" s="51">
        <f>$W$4+$X$4+AC59+$BJ$4+0.07</f>
        <v/>
      </c>
      <c r="BI59" s="53">
        <f>IF(BD59="Haverá ST",AJ59+AS59+AT59,AJ59+AS59)</f>
        <v/>
      </c>
      <c r="BJ59" s="53">
        <f>T59*$BJ$4</f>
        <v/>
      </c>
      <c r="BK59" s="53">
        <f>T59*$BK$4</f>
        <v/>
      </c>
      <c r="BL59" s="53">
        <f>BE59+BF59+AO59+BJ59+BK59+AD59</f>
        <v/>
      </c>
      <c r="BM59" s="53">
        <f>(T59-BL59)</f>
        <v/>
      </c>
    </row>
    <row r="60" ht="15.75" customHeight="1" s="218">
      <c r="A60" s="58">
        <f>A59+1</f>
        <v/>
      </c>
      <c r="B60" s="144">
        <f>BOM!B60</f>
        <v/>
      </c>
      <c r="C60" s="144">
        <f>BOM!C60</f>
        <v/>
      </c>
      <c r="D60" s="144">
        <f>BOM!D60</f>
        <v/>
      </c>
      <c r="E60" s="144">
        <f>BOM!E60</f>
        <v/>
      </c>
      <c r="F60" s="144">
        <f>BOM!F60</f>
        <v/>
      </c>
      <c r="G60" s="144">
        <f>BOM!G60</f>
        <v/>
      </c>
      <c r="H60" s="144">
        <f>BOM!H60</f>
        <v/>
      </c>
      <c r="I60" s="144">
        <f>BOM!I60</f>
        <v/>
      </c>
      <c r="J60" s="146">
        <f>BOM!J60</f>
        <v/>
      </c>
      <c r="K60" s="146">
        <f>BOM!K60</f>
        <v/>
      </c>
      <c r="L60" s="146">
        <f>BOM!L60</f>
        <v/>
      </c>
      <c r="M60" s="146">
        <f>BOM!M60</f>
        <v/>
      </c>
      <c r="N60" s="146">
        <f>BOM!N60</f>
        <v/>
      </c>
      <c r="O60" s="146">
        <f>BOM!O60</f>
        <v/>
      </c>
      <c r="P60" s="146">
        <f>BOM!P60</f>
        <v/>
      </c>
      <c r="Q60" s="46">
        <f>$F$97</f>
        <v/>
      </c>
      <c r="R60" s="46">
        <f>$F$98</f>
        <v/>
      </c>
      <c r="S60" s="48">
        <f>U60-(U60*R60)</f>
        <v/>
      </c>
      <c r="T60" s="48">
        <f>S60*I60</f>
        <v/>
      </c>
      <c r="U60" s="48">
        <f>(AN60)/(1-(BH60+Q60))</f>
        <v/>
      </c>
      <c r="V60" s="48">
        <f>U60*I60</f>
        <v/>
      </c>
      <c r="W60" s="49">
        <f>T60*$W$4</f>
        <v/>
      </c>
      <c r="X60" s="49">
        <f>T60*$X$4</f>
        <v/>
      </c>
      <c r="Y60" s="50">
        <f>M60</f>
        <v/>
      </c>
      <c r="Z60" s="9" t="n"/>
      <c r="AA60" s="9" t="n"/>
      <c r="AB60" s="9" t="n"/>
      <c r="AC60" s="51">
        <f t="array" ref="AC60">IF(I60&gt;0,VLOOKUP(Y60&amp;$P$88&amp;$P$89&amp;$P$90,Variáveis!$O$2:$S$300&amp;Variáveis!$P$2:$T$300&amp;Variáveis!$Q$2:$U$300&amp;Variáveis!$R$2:$V$300,5,FALSE),0)</f>
        <v/>
      </c>
      <c r="AD60" s="52">
        <f>T60*AC60</f>
        <v/>
      </c>
      <c r="AE60" s="53">
        <f>IF(AB60="não",((V60/(1-VLOOKUP(AA60,Variáveis!$AK$3:$AN$29,4,FALSE)))*VLOOKUP(AA60,Variáveis!$AK$3:$AN$29,4,FALSE))-AD60,0)</f>
        <v/>
      </c>
      <c r="AF60" s="53">
        <f>T60*$AF$4</f>
        <v/>
      </c>
      <c r="AG60" s="53">
        <f>IF(AB60="SIM","Cliente pode pagar DIFA na entrada", )</f>
        <v/>
      </c>
      <c r="AH60" s="54" t="n"/>
      <c r="AI60" s="53">
        <f>IF(K60="SIM",(J60*$F$102),J60)</f>
        <v/>
      </c>
      <c r="AJ60" s="53">
        <f>IF(L60="SIM",(AI60*$F$101),AI60)</f>
        <v/>
      </c>
      <c r="AK60" s="53">
        <f>AJ60-AS60</f>
        <v/>
      </c>
      <c r="AL60" s="53">
        <f>AJ60*I60</f>
        <v/>
      </c>
      <c r="AM60" s="53">
        <f>AK60*I60</f>
        <v/>
      </c>
      <c r="AN60" s="53">
        <f>AK60-AP60-AQ60</f>
        <v/>
      </c>
      <c r="AO60" s="53">
        <f>AN60*I60</f>
        <v/>
      </c>
      <c r="AP60" s="53">
        <f>$AP$4*AK60</f>
        <v/>
      </c>
      <c r="AQ60" s="53">
        <f>$AQ$4*AK60</f>
        <v/>
      </c>
      <c r="AR60" s="51">
        <f t="array" ref="AR60">VLOOKUP(M60&amp;N60&amp;O60&amp;P60,Variáveis!$A$2:$E$240&amp;Variáveis!$B$2:$F$240&amp;Variáveis!$C$2:$G$240&amp;Variáveis!$D$2:$H$240,5,FALSE)</f>
        <v/>
      </c>
      <c r="AS60" s="53">
        <f>((AJ60*(1-AR60))*AR60)</f>
        <v/>
      </c>
      <c r="AT60" s="53">
        <f>(((J60+(J60*AU60))*0.18)-(J60*AR60))</f>
        <v/>
      </c>
      <c r="AU60" s="55">
        <f>(((1+AV60)*(1-AR60))/(1-0.18)-1)</f>
        <v/>
      </c>
      <c r="AV60" s="55">
        <f>IF(BB60&gt;0,BB60,IF(BA60&gt;0,BA60,IF(AZ60&gt;0,AZ60,IF(AY60&gt;0,AY60,IF(AX60&gt;0,AX60)))))/100</f>
        <v/>
      </c>
      <c r="AW60" s="56">
        <f>VALUE(LEFT(G60,4))</f>
        <v/>
      </c>
      <c r="AX60" s="56">
        <f>VALUE(IFERROR(VLOOKUP(VALUE(LEFT(G60,4)),ST!$C$4:$E$300,3,FALSE),"0"))</f>
        <v/>
      </c>
      <c r="AY60" s="56">
        <f>VALUE(IFERROR(VLOOKUP(VALUE(LEFT(G60,5)),ST!$C$4:$E$300,3,FALSE),"0"))</f>
        <v/>
      </c>
      <c r="AZ60" s="56">
        <f>VALUE(IFERROR(VLOOKUP(VALUE(LEFT(G60,6)),ST!$C$4:$E$300,3,FALSE),"0"))</f>
        <v/>
      </c>
      <c r="BA60" s="56">
        <f>VALUE(IFERROR(VLOOKUP(VALUE(LEFT(G60,7)),ST!$C$4:$E$300,3,FALSE),"0"))</f>
        <v/>
      </c>
      <c r="BB60" s="56">
        <f>VALUE(IFERROR(VLOOKUP(G60,ST!$C$4:$E$400,3,FALSE),"0"))</f>
        <v/>
      </c>
      <c r="BC60" s="57">
        <f>IF(VLOOKUP(AW60,ST!$C$4:$F$298,4,FALSE)&lt;&gt;0,VLOOKUP(AW60,ST!$C$4:$F$298,4,FALSE),VLOOKUP(G60,ST!$C$4:$F$298,4,FALSE))</f>
        <v/>
      </c>
      <c r="BD60" s="57">
        <f>IF(O60="SC","Desconsiderar coluna ICMS ST",IF(O60="PR","Haverá ST", ))</f>
        <v/>
      </c>
      <c r="BE60" s="53">
        <f>W60</f>
        <v/>
      </c>
      <c r="BF60" s="53">
        <f>X60</f>
        <v/>
      </c>
      <c r="BG60" s="53">
        <f>AD60-AS60</f>
        <v/>
      </c>
      <c r="BH60" s="51">
        <f>$W$4+$X$4+AC60+$BJ$4+0.07</f>
        <v/>
      </c>
      <c r="BI60" s="53">
        <f>IF(BD60="Haverá ST",AJ60+AS60+AT60,AJ60+AS60)</f>
        <v/>
      </c>
      <c r="BJ60" s="53">
        <f>T60*$BJ$4</f>
        <v/>
      </c>
      <c r="BK60" s="53">
        <f>T60*$BK$4</f>
        <v/>
      </c>
      <c r="BL60" s="53">
        <f>BE60+BF60+AO60+BJ60+BK60+AD60</f>
        <v/>
      </c>
      <c r="BM60" s="53">
        <f>(T60-BL60)</f>
        <v/>
      </c>
    </row>
    <row r="61" ht="15.75" customHeight="1" s="218">
      <c r="A61" s="58">
        <f>A60+1</f>
        <v/>
      </c>
      <c r="B61" s="144">
        <f>BOM!B61</f>
        <v/>
      </c>
      <c r="C61" s="144">
        <f>BOM!C61</f>
        <v/>
      </c>
      <c r="D61" s="144">
        <f>BOM!D61</f>
        <v/>
      </c>
      <c r="E61" s="144">
        <f>BOM!E61</f>
        <v/>
      </c>
      <c r="F61" s="144">
        <f>BOM!F61</f>
        <v/>
      </c>
      <c r="G61" s="144">
        <f>BOM!G61</f>
        <v/>
      </c>
      <c r="H61" s="144">
        <f>BOM!H61</f>
        <v/>
      </c>
      <c r="I61" s="144">
        <f>BOM!I61</f>
        <v/>
      </c>
      <c r="J61" s="146">
        <f>BOM!J61</f>
        <v/>
      </c>
      <c r="K61" s="146">
        <f>BOM!K61</f>
        <v/>
      </c>
      <c r="L61" s="146">
        <f>BOM!L61</f>
        <v/>
      </c>
      <c r="M61" s="146">
        <f>BOM!M61</f>
        <v/>
      </c>
      <c r="N61" s="146">
        <f>BOM!N61</f>
        <v/>
      </c>
      <c r="O61" s="146">
        <f>BOM!O61</f>
        <v/>
      </c>
      <c r="P61" s="146">
        <f>BOM!P61</f>
        <v/>
      </c>
      <c r="Q61" s="46">
        <f>$F$97</f>
        <v/>
      </c>
      <c r="R61" s="46">
        <f>$F$98</f>
        <v/>
      </c>
      <c r="S61" s="48">
        <f>U61-(U61*R61)</f>
        <v/>
      </c>
      <c r="T61" s="48">
        <f>S61*I61</f>
        <v/>
      </c>
      <c r="U61" s="48">
        <f>(AN61)/(1-(BH61+Q61))</f>
        <v/>
      </c>
      <c r="V61" s="48">
        <f>U61*I61</f>
        <v/>
      </c>
      <c r="W61" s="49">
        <f>T61*$W$4</f>
        <v/>
      </c>
      <c r="X61" s="49">
        <f>T61*$X$4</f>
        <v/>
      </c>
      <c r="Y61" s="50">
        <f>M61</f>
        <v/>
      </c>
      <c r="Z61" s="9" t="n"/>
      <c r="AA61" s="9" t="n"/>
      <c r="AB61" s="9" t="n"/>
      <c r="AC61" s="51">
        <f t="array" ref="AC61">IF(I61&gt;0,VLOOKUP(Y61&amp;$P$88&amp;$P$89&amp;$P$90,Variáveis!$O$2:$S$300&amp;Variáveis!$P$2:$T$300&amp;Variáveis!$Q$2:$U$300&amp;Variáveis!$R$2:$V$300,5,FALSE),0)</f>
        <v/>
      </c>
      <c r="AD61" s="52">
        <f>T61*AC61</f>
        <v/>
      </c>
      <c r="AE61" s="53">
        <f>IF(AB61="não",((V61/(1-VLOOKUP(AA61,Variáveis!$AK$3:$AN$29,4,FALSE)))*VLOOKUP(AA61,Variáveis!$AK$3:$AN$29,4,FALSE))-AD61,0)</f>
        <v/>
      </c>
      <c r="AF61" s="53">
        <f>T61*$AF$4</f>
        <v/>
      </c>
      <c r="AG61" s="53">
        <f>IF(AB61="SIM","Cliente pode pagar DIFA na entrada", )</f>
        <v/>
      </c>
      <c r="AH61" s="54" t="n"/>
      <c r="AI61" s="53">
        <f>IF(K61="SIM",(J61*$F$102),J61)</f>
        <v/>
      </c>
      <c r="AJ61" s="53">
        <f>IF(L61="SIM",(AI61*$F$101),AI61)</f>
        <v/>
      </c>
      <c r="AK61" s="53">
        <f>AJ61-AS61</f>
        <v/>
      </c>
      <c r="AL61" s="53">
        <f>AJ61*I61</f>
        <v/>
      </c>
      <c r="AM61" s="53">
        <f>AK61*I61</f>
        <v/>
      </c>
      <c r="AN61" s="53">
        <f>AK61-AP61-AQ61</f>
        <v/>
      </c>
      <c r="AO61" s="53">
        <f>AN61*I61</f>
        <v/>
      </c>
      <c r="AP61" s="53">
        <f>$AP$4*AK61</f>
        <v/>
      </c>
      <c r="AQ61" s="53">
        <f>$AQ$4*AK61</f>
        <v/>
      </c>
      <c r="AR61" s="51">
        <f t="array" ref="AR61">VLOOKUP(M61&amp;N61&amp;O61&amp;P61,Variáveis!$A$2:$E$240&amp;Variáveis!$B$2:$F$240&amp;Variáveis!$C$2:$G$240&amp;Variáveis!$D$2:$H$240,5,FALSE)</f>
        <v/>
      </c>
      <c r="AS61" s="53">
        <f>((AJ61*(1-AR61))*AR61)</f>
        <v/>
      </c>
      <c r="AT61" s="53">
        <f>(((J61+(J61*AU61))*0.18)-(J61*AR61))</f>
        <v/>
      </c>
      <c r="AU61" s="55">
        <f>(((1+AV61)*(1-AR61))/(1-0.18)-1)</f>
        <v/>
      </c>
      <c r="AV61" s="55">
        <f>IF(BB61&gt;0,BB61,IF(BA61&gt;0,BA61,IF(AZ61&gt;0,AZ61,IF(AY61&gt;0,AY61,IF(AX61&gt;0,AX61)))))/100</f>
        <v/>
      </c>
      <c r="AW61" s="56">
        <f>VALUE(LEFT(G61,4))</f>
        <v/>
      </c>
      <c r="AX61" s="56">
        <f>VALUE(IFERROR(VLOOKUP(VALUE(LEFT(G61,4)),ST!$C$4:$E$300,3,FALSE),"0"))</f>
        <v/>
      </c>
      <c r="AY61" s="56">
        <f>VALUE(IFERROR(VLOOKUP(VALUE(LEFT(G61,5)),ST!$C$4:$E$300,3,FALSE),"0"))</f>
        <v/>
      </c>
      <c r="AZ61" s="56">
        <f>VALUE(IFERROR(VLOOKUP(VALUE(LEFT(G61,6)),ST!$C$4:$E$300,3,FALSE),"0"))</f>
        <v/>
      </c>
      <c r="BA61" s="56">
        <f>VALUE(IFERROR(VLOOKUP(VALUE(LEFT(G61,7)),ST!$C$4:$E$300,3,FALSE),"0"))</f>
        <v/>
      </c>
      <c r="BB61" s="56">
        <f>VALUE(IFERROR(VLOOKUP(G61,ST!$C$4:$E$400,3,FALSE),"0"))</f>
        <v/>
      </c>
      <c r="BC61" s="57">
        <f>IF(VLOOKUP(AW61,ST!$C$4:$F$298,4,FALSE)&lt;&gt;0,VLOOKUP(AW61,ST!$C$4:$F$298,4,FALSE),VLOOKUP(G61,ST!$C$4:$F$298,4,FALSE))</f>
        <v/>
      </c>
      <c r="BD61" s="57">
        <f>IF(O61="SC","Desconsiderar coluna ICMS ST",IF(O61="PR","Haverá ST", ))</f>
        <v/>
      </c>
      <c r="BE61" s="53">
        <f>W61</f>
        <v/>
      </c>
      <c r="BF61" s="53">
        <f>X61</f>
        <v/>
      </c>
      <c r="BG61" s="53">
        <f>AD61-AS61</f>
        <v/>
      </c>
      <c r="BH61" s="51">
        <f>$W$4+$X$4+AC61+$BJ$4+0.07</f>
        <v/>
      </c>
      <c r="BI61" s="53">
        <f>IF(BD61="Haverá ST",AJ61+AS61+AT61,AJ61+AS61)</f>
        <v/>
      </c>
      <c r="BJ61" s="53">
        <f>T61*$BJ$4</f>
        <v/>
      </c>
      <c r="BK61" s="53">
        <f>T61*$BK$4</f>
        <v/>
      </c>
      <c r="BL61" s="53">
        <f>BE61+BF61+AO61+BJ61+BK61+AD61</f>
        <v/>
      </c>
      <c r="BM61" s="53">
        <f>(T61-BL61)</f>
        <v/>
      </c>
    </row>
    <row r="62" ht="15.75" customHeight="1" s="218">
      <c r="A62" s="26" t="n"/>
      <c r="B62" s="26" t="n"/>
      <c r="C62" s="26" t="n"/>
      <c r="D62" s="26" t="n"/>
      <c r="E62" s="27" t="n"/>
      <c r="F62" s="26" t="inlineStr">
        <is>
          <t>LICENÇAS</t>
        </is>
      </c>
      <c r="G62" s="28" t="n"/>
      <c r="H62" s="26" t="n"/>
      <c r="I62" s="26" t="inlineStr">
        <is>
          <t>Qde</t>
        </is>
      </c>
      <c r="J62" s="29" t="n"/>
      <c r="K62" s="27" t="n"/>
      <c r="L62" s="27" t="n"/>
      <c r="M62" s="29" t="n"/>
      <c r="N62" s="29" t="n"/>
      <c r="O62" s="29" t="n"/>
      <c r="P62" s="29" t="n"/>
      <c r="Q62" s="27" t="n"/>
      <c r="R62" s="27" t="n"/>
      <c r="S62" s="20" t="inlineStr">
        <is>
          <t>Preço Unitário c/ Desconto</t>
        </is>
      </c>
      <c r="T62" s="20" t="inlineStr">
        <is>
          <t>Preço Total c/ Desconto</t>
        </is>
      </c>
      <c r="U62" s="27" t="inlineStr">
        <is>
          <t>Preço Unitário</t>
        </is>
      </c>
      <c r="V62" s="30" t="n"/>
      <c r="W62" s="31" t="n">
        <v>0.0165</v>
      </c>
      <c r="X62" s="31" t="n">
        <v>0.076</v>
      </c>
      <c r="Y62" s="32" t="n"/>
      <c r="Z62" s="32" t="n"/>
      <c r="AA62" s="32" t="n"/>
      <c r="AB62" s="32" t="n"/>
      <c r="AC62" s="31">
        <f t="array" ref="AC62">VLOOKUP(Y62&amp;Z62&amp;AA62&amp;AB62,Variáveis!$O$2:$S$300&amp;Variáveis!$P$2:$T$300&amp;Variáveis!$Q$2:$U$300&amp;Variáveis!$R$2:$V$300,5,FALSE)</f>
        <v/>
      </c>
      <c r="AD62" s="31" t="n"/>
      <c r="AE62" s="33" t="n"/>
      <c r="AF62" s="33" t="n">
        <v>0.02</v>
      </c>
      <c r="AG62" s="33" t="n"/>
      <c r="AH62" s="27" t="n"/>
      <c r="AI62" s="29" t="n"/>
      <c r="AJ62" s="29" t="n"/>
      <c r="AK62" s="29" t="n"/>
      <c r="AL62" s="29" t="n"/>
      <c r="AM62" s="29" t="n"/>
      <c r="AN62" s="29" t="n"/>
      <c r="AO62" s="29" t="n"/>
      <c r="AP62" s="29" t="n"/>
      <c r="AQ62" s="29" t="n"/>
      <c r="AR62" s="29">
        <f t="array" ref="AR62">VLOOKUP(M62&amp;N62&amp;O62&amp;P62,Variáveis!$A$2:$E$240&amp;Variáveis!$B$2:$F$240&amp;Variáveis!$C$2:$G$240&amp;Variáveis!$D$2:$H$240,5,FALSE)</f>
        <v/>
      </c>
      <c r="AS62" s="29" t="n"/>
      <c r="AT62" s="29" t="n"/>
      <c r="AU62" s="29" t="n"/>
      <c r="AV62" s="29" t="n"/>
      <c r="AW62" s="29" t="n"/>
      <c r="AX62" s="29" t="n"/>
      <c r="AY62" s="29" t="n"/>
      <c r="AZ62" s="29" t="n"/>
      <c r="BA62" s="29" t="n"/>
      <c r="BB62" s="29" t="n"/>
      <c r="BC62" s="29" t="n"/>
      <c r="BD62" s="73" t="n"/>
      <c r="BE62" s="29" t="n"/>
      <c r="BF62" s="29" t="n"/>
      <c r="BG62" s="29" t="n"/>
      <c r="BH62" s="29" t="n"/>
      <c r="BI62" s="29" t="n"/>
      <c r="BJ62" s="31" t="n">
        <v>0.0288</v>
      </c>
      <c r="BK62" s="31">
        <f>BK4</f>
        <v/>
      </c>
      <c r="BL62" s="29" t="n"/>
      <c r="BM62" s="31" t="n"/>
    </row>
    <row r="63" ht="15.75" customHeight="1" s="218">
      <c r="A63" s="74">
        <f>A61+1</f>
        <v/>
      </c>
      <c r="B63" s="144">
        <f>BOM!B63</f>
        <v/>
      </c>
      <c r="C63" s="144">
        <f>BOM!C63</f>
        <v/>
      </c>
      <c r="D63" s="144">
        <f>BOM!D63</f>
        <v/>
      </c>
      <c r="E63" s="144">
        <f>BOM!E63</f>
        <v/>
      </c>
      <c r="F63" s="149">
        <f>BOM!F63</f>
        <v/>
      </c>
      <c r="G63" s="49">
        <f>BOM!G63</f>
        <v/>
      </c>
      <c r="H63" s="49">
        <f>BOM!H63</f>
        <v/>
      </c>
      <c r="I63" s="144" t="n">
        <v>0</v>
      </c>
      <c r="J63" s="146">
        <f>BOM!J63</f>
        <v/>
      </c>
      <c r="K63" s="146">
        <f>BOM!K63</f>
        <v/>
      </c>
      <c r="L63" s="146">
        <f>BOM!L63</f>
        <v/>
      </c>
      <c r="M63" s="150">
        <f>BOM!M63</f>
        <v/>
      </c>
      <c r="N63" s="150">
        <f>BOM!N63</f>
        <v/>
      </c>
      <c r="O63" s="150">
        <f>BOM!O63</f>
        <v/>
      </c>
      <c r="P63" s="150">
        <f>BOM!P63</f>
        <v/>
      </c>
      <c r="Q63" s="46">
        <f>$F$97</f>
        <v/>
      </c>
      <c r="R63" s="46">
        <f>$F$98</f>
        <v/>
      </c>
      <c r="S63" s="48">
        <f>U63-(U63*R63)</f>
        <v/>
      </c>
      <c r="T63" s="48">
        <f>S63*I63</f>
        <v/>
      </c>
      <c r="U63" s="48">
        <f>(AJ63)/(1-(BH63+Q63))</f>
        <v/>
      </c>
      <c r="V63" s="48">
        <f>U63*I63</f>
        <v/>
      </c>
      <c r="W63" s="49">
        <f>T63*$W$62</f>
        <v/>
      </c>
      <c r="X63" s="49">
        <f>T63*$X$62</f>
        <v/>
      </c>
      <c r="Y63" s="79" t="n"/>
      <c r="Z63" s="80" t="n"/>
      <c r="AA63" s="80" t="n"/>
      <c r="AB63" s="80" t="n"/>
      <c r="AC63" s="80" t="n"/>
      <c r="AD63" s="80" t="n"/>
      <c r="AE63" s="81" t="n"/>
      <c r="AF63" s="49">
        <f>T63*$AF$62</f>
        <v/>
      </c>
      <c r="AG63" s="49" t="n"/>
      <c r="AH63" s="82" t="n"/>
      <c r="AI63" s="53">
        <f>IF(K63="SIM",(J63*$F$103),J63)</f>
        <v/>
      </c>
      <c r="AJ63" s="53">
        <f>IF(L63="SIM",(AI63*$F$101),AI63)</f>
        <v/>
      </c>
      <c r="AK63" s="53" t="n"/>
      <c r="AL63" s="53">
        <f>AJ63*I63</f>
        <v/>
      </c>
      <c r="AM63" s="83" t="n"/>
      <c r="AN63" s="83" t="n"/>
      <c r="AO63" s="83" t="n"/>
      <c r="AP63" s="84" t="n"/>
      <c r="AQ63" s="84" t="n"/>
      <c r="AR63" s="84">
        <f t="array" ref="AR63">VLOOKUP(M63&amp;N63&amp;O63&amp;P63,Variáveis!$A$2:$E$240&amp;Variáveis!$B$2:$F$240&amp;Variáveis!$C$2:$G$240&amp;Variáveis!$D$2:$H$240,5,FALSE)</f>
        <v/>
      </c>
      <c r="AS63" s="85" t="n"/>
      <c r="AT63" s="85" t="n"/>
      <c r="AU63" s="85" t="n"/>
      <c r="AV63" s="85" t="n"/>
      <c r="AW63" s="85" t="n"/>
      <c r="AX63" s="85" t="n"/>
      <c r="AY63" s="85" t="n"/>
      <c r="AZ63" s="85" t="n"/>
      <c r="BA63" s="85" t="n"/>
      <c r="BB63" s="85" t="n"/>
      <c r="BC63" s="85" t="n"/>
      <c r="BD63" s="86" t="n"/>
      <c r="BE63" s="53">
        <f>W63</f>
        <v/>
      </c>
      <c r="BF63" s="53">
        <f>X63</f>
        <v/>
      </c>
      <c r="BG63" s="53" t="n"/>
      <c r="BH63" s="51">
        <f>$W$62+$X$62+$AF$62+$BJ$62+0.07</f>
        <v/>
      </c>
      <c r="BI63" s="53">
        <f>AJ63+AS63+AT63</f>
        <v/>
      </c>
      <c r="BJ63" s="53">
        <f>T63*$BJ$62</f>
        <v/>
      </c>
      <c r="BK63" s="53">
        <f>T63*$BK$62</f>
        <v/>
      </c>
      <c r="BL63" s="53">
        <f>BE63+BF63+AL63+BJ63+BK63+AD63+AF63</f>
        <v/>
      </c>
      <c r="BM63" s="49">
        <f>(T63-BL63)</f>
        <v/>
      </c>
    </row>
    <row r="64" ht="15.75" customHeight="1" s="218">
      <c r="A64" s="74">
        <f>A63+1</f>
        <v/>
      </c>
      <c r="B64" s="144">
        <f>BOM!B64</f>
        <v/>
      </c>
      <c r="C64" s="144">
        <f>BOM!C64</f>
        <v/>
      </c>
      <c r="D64" s="144">
        <f>BOM!D64</f>
        <v/>
      </c>
      <c r="E64" s="144">
        <f>BOM!E64</f>
        <v/>
      </c>
      <c r="F64" s="149">
        <f>BOM!F64</f>
        <v/>
      </c>
      <c r="G64" s="49">
        <f>BOM!G64</f>
        <v/>
      </c>
      <c r="H64" s="49">
        <f>BOM!H64</f>
        <v/>
      </c>
      <c r="I64" s="144">
        <f>I13</f>
        <v/>
      </c>
      <c r="J64" s="146">
        <f>BOM!J64</f>
        <v/>
      </c>
      <c r="K64" s="146">
        <f>BOM!K64</f>
        <v/>
      </c>
      <c r="L64" s="146">
        <f>BOM!L64</f>
        <v/>
      </c>
      <c r="M64" s="150">
        <f>BOM!M64</f>
        <v/>
      </c>
      <c r="N64" s="150">
        <f>BOM!N64</f>
        <v/>
      </c>
      <c r="O64" s="150">
        <f>BOM!O64</f>
        <v/>
      </c>
      <c r="P64" s="150">
        <f>BOM!P64</f>
        <v/>
      </c>
      <c r="Q64" s="46">
        <f>$F$97</f>
        <v/>
      </c>
      <c r="R64" s="46">
        <f>$F$98</f>
        <v/>
      </c>
      <c r="S64" s="48">
        <f>U64-(U64*R64)</f>
        <v/>
      </c>
      <c r="T64" s="48">
        <f>S64*I64</f>
        <v/>
      </c>
      <c r="U64" s="48">
        <f>(AJ64)/(1-(BH64+Q64))</f>
        <v/>
      </c>
      <c r="V64" s="48">
        <f>U64*I64</f>
        <v/>
      </c>
      <c r="W64" s="49">
        <f>T64*$W$62</f>
        <v/>
      </c>
      <c r="X64" s="49">
        <f>T64*$X$62</f>
        <v/>
      </c>
      <c r="Y64" s="90" t="n"/>
      <c r="Z64" s="91" t="n"/>
      <c r="AA64" s="91" t="n"/>
      <c r="AB64" s="91" t="n"/>
      <c r="AC64" s="91" t="n"/>
      <c r="AD64" s="91" t="n"/>
      <c r="AE64" s="92" t="n"/>
      <c r="AF64" s="49">
        <f>T64*$AF$62</f>
        <v/>
      </c>
      <c r="AG64" s="49" t="n"/>
      <c r="AH64" s="82" t="n"/>
      <c r="AI64" s="53">
        <f>IF(K64="SIM",(J64*$F$103),J64)</f>
        <v/>
      </c>
      <c r="AJ64" s="53">
        <f>IF(L64="SIM",(AI64*$F$101),AI64)</f>
        <v/>
      </c>
      <c r="AK64" s="53" t="n"/>
      <c r="AL64" s="53">
        <f>AJ64*I64</f>
        <v/>
      </c>
      <c r="AM64" s="93" t="n"/>
      <c r="AN64" s="93" t="n"/>
      <c r="AO64" s="93" t="n"/>
      <c r="AP64" s="94" t="n"/>
      <c r="AQ64" s="94" t="n"/>
      <c r="AR64" s="94" t="n"/>
      <c r="AS64" s="95" t="n"/>
      <c r="AT64" s="95" t="n"/>
      <c r="AU64" s="95" t="n"/>
      <c r="AV64" s="95" t="n"/>
      <c r="AW64" s="95" t="n"/>
      <c r="AX64" s="95" t="n"/>
      <c r="AY64" s="95" t="n"/>
      <c r="AZ64" s="95" t="n"/>
      <c r="BA64" s="95" t="n"/>
      <c r="BB64" s="95" t="n"/>
      <c r="BC64" s="95" t="n"/>
      <c r="BD64" s="96" t="n"/>
      <c r="BE64" s="53">
        <f>W64</f>
        <v/>
      </c>
      <c r="BF64" s="53">
        <f>X64</f>
        <v/>
      </c>
      <c r="BG64" s="53" t="n"/>
      <c r="BH64" s="51">
        <f>$W$62+$X$62+$AF$62+$BJ$62+0.07</f>
        <v/>
      </c>
      <c r="BI64" s="53">
        <f>AJ64+AS64+AT64</f>
        <v/>
      </c>
      <c r="BJ64" s="53">
        <f>T64*$BJ$62</f>
        <v/>
      </c>
      <c r="BK64" s="53">
        <f>T64*$BK$62</f>
        <v/>
      </c>
      <c r="BL64" s="53">
        <f>BE64+BF64+AL64+BJ64+BK64+AD64+AF64</f>
        <v/>
      </c>
      <c r="BM64" s="49">
        <f>(T64-BL64)</f>
        <v/>
      </c>
    </row>
    <row r="65" ht="15.75" customHeight="1" s="218">
      <c r="A65" s="74" t="n">
        <v>59</v>
      </c>
      <c r="B65" s="144">
        <f>BOM!B65</f>
        <v/>
      </c>
      <c r="C65" s="144">
        <f>BOM!C65</f>
        <v/>
      </c>
      <c r="D65" s="144">
        <f>BOM!D65</f>
        <v/>
      </c>
      <c r="E65" s="144">
        <f>BOM!E65</f>
        <v/>
      </c>
      <c r="F65" s="149">
        <f>BOM!F65</f>
        <v/>
      </c>
      <c r="G65" s="49">
        <f>BOM!G65</f>
        <v/>
      </c>
      <c r="H65" s="49">
        <f>BOM!H65</f>
        <v/>
      </c>
      <c r="I65" s="144">
        <f>BOM!I65</f>
        <v/>
      </c>
      <c r="J65" s="146">
        <f>BOM!J65</f>
        <v/>
      </c>
      <c r="K65" s="146">
        <f>BOM!K65</f>
        <v/>
      </c>
      <c r="L65" s="146">
        <f>BOM!L65</f>
        <v/>
      </c>
      <c r="M65" s="150">
        <f>BOM!M65</f>
        <v/>
      </c>
      <c r="N65" s="150">
        <f>BOM!N65</f>
        <v/>
      </c>
      <c r="O65" s="150">
        <f>BOM!O65</f>
        <v/>
      </c>
      <c r="P65" s="150">
        <f>BOM!P65</f>
        <v/>
      </c>
      <c r="Q65" s="46">
        <f>$F$97</f>
        <v/>
      </c>
      <c r="R65" s="46">
        <f>$F$98</f>
        <v/>
      </c>
      <c r="S65" s="48">
        <f>U65-(U65*R65)</f>
        <v/>
      </c>
      <c r="T65" s="48">
        <f>S65*I65</f>
        <v/>
      </c>
      <c r="U65" s="48">
        <f>(AJ65)/(1-(BH65+Q65))</f>
        <v/>
      </c>
      <c r="V65" s="48">
        <f>U65*I65</f>
        <v/>
      </c>
      <c r="W65" s="49">
        <f>T65*$W$62</f>
        <v/>
      </c>
      <c r="X65" s="49">
        <f>T65*$X$62</f>
        <v/>
      </c>
      <c r="Y65" s="90" t="n"/>
      <c r="Z65" s="91" t="n"/>
      <c r="AA65" s="91" t="n"/>
      <c r="AB65" s="91" t="n"/>
      <c r="AC65" s="91" t="n"/>
      <c r="AD65" s="91" t="n"/>
      <c r="AE65" s="92" t="n"/>
      <c r="AF65" s="49">
        <f>T65*$AF$62</f>
        <v/>
      </c>
      <c r="AG65" s="49" t="n"/>
      <c r="AH65" s="82" t="n"/>
      <c r="AI65" s="53">
        <f>IF(K65="SIM",(J65*$F$103),J65)</f>
        <v/>
      </c>
      <c r="AJ65" s="53">
        <f>IF(L65="SIM",(AI65*$F$101),AI65)</f>
        <v/>
      </c>
      <c r="AK65" s="53" t="n"/>
      <c r="AL65" s="53">
        <f>AJ65*I65</f>
        <v/>
      </c>
      <c r="AM65" s="93" t="n"/>
      <c r="AN65" s="93" t="n"/>
      <c r="AO65" s="93" t="n"/>
      <c r="AP65" s="94" t="n"/>
      <c r="AQ65" s="94" t="n"/>
      <c r="AR65" s="94" t="n"/>
      <c r="AS65" s="95" t="n"/>
      <c r="AT65" s="95" t="n"/>
      <c r="AU65" s="95" t="n"/>
      <c r="AV65" s="95" t="n"/>
      <c r="AW65" s="95" t="n"/>
      <c r="AX65" s="95" t="n"/>
      <c r="AY65" s="95" t="n"/>
      <c r="AZ65" s="95" t="n"/>
      <c r="BA65" s="95" t="n"/>
      <c r="BB65" s="95" t="n"/>
      <c r="BC65" s="95" t="n"/>
      <c r="BD65" s="96" t="n"/>
      <c r="BE65" s="53">
        <f>W65</f>
        <v/>
      </c>
      <c r="BF65" s="53">
        <f>X65</f>
        <v/>
      </c>
      <c r="BG65" s="53" t="n"/>
      <c r="BH65" s="51">
        <f>$W$62+$X$62+$AF$62+$BJ$62+0.07</f>
        <v/>
      </c>
      <c r="BI65" s="53">
        <f>AJ65+AS65+AT65</f>
        <v/>
      </c>
      <c r="BJ65" s="53">
        <f>T65*$BJ$62</f>
        <v/>
      </c>
      <c r="BK65" s="53">
        <f>T65*$BK$62</f>
        <v/>
      </c>
      <c r="BL65" s="53">
        <f>BE65+BF65+AL65+BJ65+BK65+AD65+AF65</f>
        <v/>
      </c>
      <c r="BM65" s="49">
        <f>(T65-BL65)</f>
        <v/>
      </c>
    </row>
    <row r="66" ht="15.75" customHeight="1" s="218">
      <c r="A66" s="74" t="n">
        <v>60</v>
      </c>
      <c r="B66" s="144">
        <f>BOM!B66</f>
        <v/>
      </c>
      <c r="C66" s="144">
        <f>BOM!C66</f>
        <v/>
      </c>
      <c r="D66" s="144">
        <f>BOM!D66</f>
        <v/>
      </c>
      <c r="E66" s="144">
        <f>BOM!E66</f>
        <v/>
      </c>
      <c r="F66" s="149">
        <f>BOM!F66</f>
        <v/>
      </c>
      <c r="G66" s="49">
        <f>BOM!G66</f>
        <v/>
      </c>
      <c r="H66" s="49">
        <f>BOM!H66</f>
        <v/>
      </c>
      <c r="I66" s="144">
        <f>BOM!I66</f>
        <v/>
      </c>
      <c r="J66" s="146">
        <f>BOM!J66</f>
        <v/>
      </c>
      <c r="K66" s="146">
        <f>BOM!K66</f>
        <v/>
      </c>
      <c r="L66" s="146">
        <f>BOM!L66</f>
        <v/>
      </c>
      <c r="M66" s="150">
        <f>BOM!M66</f>
        <v/>
      </c>
      <c r="N66" s="150">
        <f>BOM!N66</f>
        <v/>
      </c>
      <c r="O66" s="150">
        <f>BOM!O66</f>
        <v/>
      </c>
      <c r="P66" s="150">
        <f>BOM!P66</f>
        <v/>
      </c>
      <c r="Q66" s="46">
        <f>$F$97</f>
        <v/>
      </c>
      <c r="R66" s="46">
        <f>$F$98</f>
        <v/>
      </c>
      <c r="S66" s="48">
        <f>U66-(U66*R66)</f>
        <v/>
      </c>
      <c r="T66" s="48">
        <f>S66*I66</f>
        <v/>
      </c>
      <c r="U66" s="48">
        <f>(AJ66)/(1-(BH66+Q66))</f>
        <v/>
      </c>
      <c r="V66" s="48">
        <f>U66*I66</f>
        <v/>
      </c>
      <c r="W66" s="49">
        <f>T66*$W$62</f>
        <v/>
      </c>
      <c r="X66" s="49">
        <f>T66*$X$62</f>
        <v/>
      </c>
      <c r="Y66" s="90" t="n"/>
      <c r="Z66" s="91" t="n"/>
      <c r="AA66" s="91" t="n"/>
      <c r="AB66" s="91" t="n"/>
      <c r="AC66" s="91" t="n"/>
      <c r="AD66" s="91" t="n"/>
      <c r="AE66" s="92" t="n"/>
      <c r="AF66" s="49">
        <f>T66*$AF$62</f>
        <v/>
      </c>
      <c r="AG66" s="49" t="n"/>
      <c r="AH66" s="82" t="n"/>
      <c r="AI66" s="53">
        <f>IF(K66="SIM",(J66*$F$103),J66)</f>
        <v/>
      </c>
      <c r="AJ66" s="53">
        <f>IF(L66="SIM",(AI66*$F$101),AI66)</f>
        <v/>
      </c>
      <c r="AK66" s="53" t="n"/>
      <c r="AL66" s="53">
        <f>AJ66*I66</f>
        <v/>
      </c>
      <c r="AM66" s="93" t="n"/>
      <c r="AN66" s="93" t="n"/>
      <c r="AO66" s="93" t="n"/>
      <c r="AP66" s="94" t="n"/>
      <c r="AQ66" s="94" t="n"/>
      <c r="AR66" s="94" t="n"/>
      <c r="AS66" s="95" t="n"/>
      <c r="AT66" s="95" t="n"/>
      <c r="AU66" s="95" t="n"/>
      <c r="AV66" s="95" t="n"/>
      <c r="AW66" s="95" t="n"/>
      <c r="AX66" s="95" t="n"/>
      <c r="AY66" s="95" t="n"/>
      <c r="AZ66" s="95" t="n"/>
      <c r="BA66" s="95" t="n"/>
      <c r="BB66" s="95" t="n"/>
      <c r="BC66" s="95" t="n"/>
      <c r="BD66" s="96" t="n"/>
      <c r="BE66" s="53">
        <f>W66</f>
        <v/>
      </c>
      <c r="BF66" s="53">
        <f>X66</f>
        <v/>
      </c>
      <c r="BG66" s="53" t="n"/>
      <c r="BH66" s="51">
        <f>$W$62+$X$62+$AF$62+$BJ$62+0.07</f>
        <v/>
      </c>
      <c r="BI66" s="53">
        <f>AJ66+AS66+AT66</f>
        <v/>
      </c>
      <c r="BJ66" s="53">
        <f>T66*$BJ$62</f>
        <v/>
      </c>
      <c r="BK66" s="53">
        <f>T66*$BK$62</f>
        <v/>
      </c>
      <c r="BL66" s="53">
        <f>BE66+BF66+AL66+BJ66+BK66+AD66+AF66</f>
        <v/>
      </c>
      <c r="BM66" s="49">
        <f>(T66-BL66)</f>
        <v/>
      </c>
    </row>
    <row r="67" ht="15.75" customHeight="1" s="218">
      <c r="A67" s="74" t="n">
        <v>61</v>
      </c>
      <c r="B67" s="144">
        <f>BOM!B67</f>
        <v/>
      </c>
      <c r="C67" s="144">
        <f>BOM!C67</f>
        <v/>
      </c>
      <c r="D67" s="144">
        <f>BOM!D67</f>
        <v/>
      </c>
      <c r="E67" s="144">
        <f>BOM!E67</f>
        <v/>
      </c>
      <c r="F67" s="149">
        <f>BOM!F67</f>
        <v/>
      </c>
      <c r="G67" s="49">
        <f>BOM!G67</f>
        <v/>
      </c>
      <c r="H67" s="49">
        <f>BOM!H67</f>
        <v/>
      </c>
      <c r="I67" s="144">
        <f>BOM!I67</f>
        <v/>
      </c>
      <c r="J67" s="146">
        <f>BOM!J67</f>
        <v/>
      </c>
      <c r="K67" s="146">
        <f>BOM!K67</f>
        <v/>
      </c>
      <c r="L67" s="146">
        <f>BOM!L67</f>
        <v/>
      </c>
      <c r="M67" s="150">
        <f>BOM!M67</f>
        <v/>
      </c>
      <c r="N67" s="150">
        <f>BOM!N67</f>
        <v/>
      </c>
      <c r="O67" s="150">
        <f>BOM!O67</f>
        <v/>
      </c>
      <c r="P67" s="150">
        <f>BOM!P67</f>
        <v/>
      </c>
      <c r="Q67" s="46">
        <f>$F$97</f>
        <v/>
      </c>
      <c r="R67" s="46">
        <f>$F$98</f>
        <v/>
      </c>
      <c r="S67" s="48">
        <f>U67-(U67*R67)</f>
        <v/>
      </c>
      <c r="T67" s="48">
        <f>S67*I67</f>
        <v/>
      </c>
      <c r="U67" s="48">
        <f>(AJ67)/(1-(BH67+Q67))</f>
        <v/>
      </c>
      <c r="V67" s="48">
        <f>U67*I67</f>
        <v/>
      </c>
      <c r="W67" s="49">
        <f>T67*$W$62</f>
        <v/>
      </c>
      <c r="X67" s="49">
        <f>T67*$X$62</f>
        <v/>
      </c>
      <c r="Y67" s="90" t="n"/>
      <c r="Z67" s="91" t="n"/>
      <c r="AA67" s="91" t="n"/>
      <c r="AB67" s="91" t="n"/>
      <c r="AC67" s="91" t="n"/>
      <c r="AD67" s="91" t="n"/>
      <c r="AE67" s="92" t="n"/>
      <c r="AF67" s="49">
        <f>T67*$AF$62</f>
        <v/>
      </c>
      <c r="AG67" s="49" t="n"/>
      <c r="AH67" s="82" t="n"/>
      <c r="AI67" s="53">
        <f>IF(K67="SIM",(J67*$F$103),J67)</f>
        <v/>
      </c>
      <c r="AJ67" s="53">
        <f>IF(L67="SIM",(AI67*$F$101),AI67)</f>
        <v/>
      </c>
      <c r="AK67" s="53" t="n"/>
      <c r="AL67" s="53">
        <f>AJ67*I67</f>
        <v/>
      </c>
      <c r="AM67" s="93" t="n"/>
      <c r="AN67" s="93" t="n"/>
      <c r="AO67" s="93" t="n"/>
      <c r="AP67" s="94" t="n"/>
      <c r="AQ67" s="94" t="n"/>
      <c r="AR67" s="94" t="n"/>
      <c r="AS67" s="95" t="n"/>
      <c r="AT67" s="95" t="n"/>
      <c r="AU67" s="95" t="n"/>
      <c r="AV67" s="95" t="n"/>
      <c r="AW67" s="95" t="n"/>
      <c r="AX67" s="95" t="n"/>
      <c r="AY67" s="95" t="n"/>
      <c r="AZ67" s="95" t="n"/>
      <c r="BA67" s="95" t="n"/>
      <c r="BB67" s="95" t="n"/>
      <c r="BC67" s="95" t="n"/>
      <c r="BD67" s="96" t="n"/>
      <c r="BE67" s="53">
        <f>W67</f>
        <v/>
      </c>
      <c r="BF67" s="53">
        <f>X67</f>
        <v/>
      </c>
      <c r="BG67" s="53" t="n"/>
      <c r="BH67" s="51">
        <f>$W$62+$X$62+$AF$62+$BJ$62+0.07</f>
        <v/>
      </c>
      <c r="BI67" s="53">
        <f>AJ67+AS67+AT67</f>
        <v/>
      </c>
      <c r="BJ67" s="53">
        <f>T67*$BJ$62</f>
        <v/>
      </c>
      <c r="BK67" s="53">
        <f>T67*$BK$62</f>
        <v/>
      </c>
      <c r="BL67" s="53">
        <f>BE67+BF67+AL67+BJ67+BK67+AD67+AF67</f>
        <v/>
      </c>
      <c r="BM67" s="49">
        <f>(T67-BL67)</f>
        <v/>
      </c>
    </row>
    <row r="68" ht="15.75" customHeight="1" s="218">
      <c r="A68" s="74" t="n">
        <v>62</v>
      </c>
      <c r="B68" s="144">
        <f>BOM!B68</f>
        <v/>
      </c>
      <c r="C68" s="144">
        <f>BOM!C68</f>
        <v/>
      </c>
      <c r="D68" s="144">
        <f>BOM!D68</f>
        <v/>
      </c>
      <c r="E68" s="144">
        <f>BOM!E68</f>
        <v/>
      </c>
      <c r="F68" s="149">
        <f>BOM!F68</f>
        <v/>
      </c>
      <c r="G68" s="49">
        <f>BOM!G68</f>
        <v/>
      </c>
      <c r="H68" s="49">
        <f>BOM!H68</f>
        <v/>
      </c>
      <c r="I68" s="144">
        <f>BOM!I68</f>
        <v/>
      </c>
      <c r="J68" s="146">
        <f>BOM!J68</f>
        <v/>
      </c>
      <c r="K68" s="146">
        <f>BOM!K68</f>
        <v/>
      </c>
      <c r="L68" s="146">
        <f>BOM!L68</f>
        <v/>
      </c>
      <c r="M68" s="150">
        <f>BOM!M68</f>
        <v/>
      </c>
      <c r="N68" s="150">
        <f>BOM!N68</f>
        <v/>
      </c>
      <c r="O68" s="150">
        <f>BOM!O68</f>
        <v/>
      </c>
      <c r="P68" s="150">
        <f>BOM!P68</f>
        <v/>
      </c>
      <c r="Q68" s="46">
        <f>$F$97</f>
        <v/>
      </c>
      <c r="R68" s="46">
        <f>$F$98</f>
        <v/>
      </c>
      <c r="S68" s="48">
        <f>U68-(U68*R68)</f>
        <v/>
      </c>
      <c r="T68" s="48">
        <f>S68*I68</f>
        <v/>
      </c>
      <c r="U68" s="48">
        <f>(AJ68)/(1-(BH68+Q68))</f>
        <v/>
      </c>
      <c r="V68" s="48">
        <f>U68*I68</f>
        <v/>
      </c>
      <c r="W68" s="49">
        <f>T68*$W$62</f>
        <v/>
      </c>
      <c r="X68" s="49">
        <f>T68*$X$62</f>
        <v/>
      </c>
      <c r="Y68" s="90" t="n"/>
      <c r="Z68" s="91" t="n"/>
      <c r="AA68" s="91" t="n"/>
      <c r="AB68" s="91" t="n"/>
      <c r="AC68" s="91" t="n"/>
      <c r="AD68" s="91" t="n"/>
      <c r="AE68" s="92" t="n"/>
      <c r="AF68" s="49">
        <f>T68*$AF$62</f>
        <v/>
      </c>
      <c r="AG68" s="49" t="n"/>
      <c r="AH68" s="82" t="n"/>
      <c r="AI68" s="53">
        <f>IF(K68="SIM",(J68*$F$103),J68)</f>
        <v/>
      </c>
      <c r="AJ68" s="53">
        <f>IF(L68="SIM",(AI68*$F$101),AI68)</f>
        <v/>
      </c>
      <c r="AK68" s="53" t="n"/>
      <c r="AL68" s="53">
        <f>AJ68*I68</f>
        <v/>
      </c>
      <c r="AM68" s="93" t="n"/>
      <c r="AN68" s="93" t="n"/>
      <c r="AO68" s="93" t="n"/>
      <c r="AP68" s="94" t="n"/>
      <c r="AQ68" s="94" t="n"/>
      <c r="AR68" s="94" t="n"/>
      <c r="AS68" s="95" t="n"/>
      <c r="AT68" s="95" t="n"/>
      <c r="AU68" s="95" t="n"/>
      <c r="AV68" s="95" t="n"/>
      <c r="AW68" s="95" t="n"/>
      <c r="AX68" s="95" t="n"/>
      <c r="AY68" s="95" t="n"/>
      <c r="AZ68" s="95" t="n"/>
      <c r="BA68" s="95" t="n"/>
      <c r="BB68" s="95" t="n"/>
      <c r="BC68" s="95" t="n"/>
      <c r="BD68" s="96" t="n"/>
      <c r="BE68" s="53">
        <f>W68</f>
        <v/>
      </c>
      <c r="BF68" s="53">
        <f>X68</f>
        <v/>
      </c>
      <c r="BG68" s="53" t="n"/>
      <c r="BH68" s="51">
        <f>$W$62+$X$62+$AF$62+$BJ$62+0.07</f>
        <v/>
      </c>
      <c r="BI68" s="53">
        <f>AJ68+AS68+AT68</f>
        <v/>
      </c>
      <c r="BJ68" s="53">
        <f>T68*$BJ$62</f>
        <v/>
      </c>
      <c r="BK68" s="53">
        <f>T68*$BK$62</f>
        <v/>
      </c>
      <c r="BL68" s="53">
        <f>BE68+BF68+AL68+BJ68+BK68+AD68+AF68</f>
        <v/>
      </c>
      <c r="BM68" s="49">
        <f>(T68-BL68)</f>
        <v/>
      </c>
    </row>
    <row r="69" ht="15.75" customHeight="1" s="218">
      <c r="A69" s="74" t="n">
        <v>63</v>
      </c>
      <c r="B69" s="144">
        <f>BOM!B69</f>
        <v/>
      </c>
      <c r="C69" s="144">
        <f>BOM!C69</f>
        <v/>
      </c>
      <c r="D69" s="144">
        <f>BOM!D69</f>
        <v/>
      </c>
      <c r="E69" s="144">
        <f>BOM!E69</f>
        <v/>
      </c>
      <c r="F69" s="149">
        <f>BOM!F69</f>
        <v/>
      </c>
      <c r="G69" s="49">
        <f>BOM!G69</f>
        <v/>
      </c>
      <c r="H69" s="49">
        <f>BOM!H69</f>
        <v/>
      </c>
      <c r="I69" s="144">
        <f>BOM!I69</f>
        <v/>
      </c>
      <c r="J69" s="146">
        <f>BOM!J69</f>
        <v/>
      </c>
      <c r="K69" s="146">
        <f>BOM!K69</f>
        <v/>
      </c>
      <c r="L69" s="146">
        <f>BOM!L69</f>
        <v/>
      </c>
      <c r="M69" s="150">
        <f>BOM!M69</f>
        <v/>
      </c>
      <c r="N69" s="150">
        <f>BOM!N69</f>
        <v/>
      </c>
      <c r="O69" s="150">
        <f>BOM!O69</f>
        <v/>
      </c>
      <c r="P69" s="150">
        <f>BOM!P69</f>
        <v/>
      </c>
      <c r="Q69" s="46">
        <f>$F$97</f>
        <v/>
      </c>
      <c r="R69" s="46">
        <f>$F$98</f>
        <v/>
      </c>
      <c r="S69" s="48">
        <f>U69-(U69*R69)</f>
        <v/>
      </c>
      <c r="T69" s="48">
        <f>S69*I69</f>
        <v/>
      </c>
      <c r="U69" s="48">
        <f>(AJ69)/(1-(BH69+Q69))</f>
        <v/>
      </c>
      <c r="V69" s="48">
        <f>U69*I69</f>
        <v/>
      </c>
      <c r="W69" s="49">
        <f>T69*$W$62</f>
        <v/>
      </c>
      <c r="X69" s="49">
        <f>T69*$X$62</f>
        <v/>
      </c>
      <c r="Y69" s="100" t="n"/>
      <c r="Z69" s="101" t="n"/>
      <c r="AA69" s="101" t="n"/>
      <c r="AB69" s="101" t="n"/>
      <c r="AC69" s="101" t="n"/>
      <c r="AD69" s="101" t="n"/>
      <c r="AE69" s="102" t="n"/>
      <c r="AF69" s="49">
        <f>T69*$AF$62</f>
        <v/>
      </c>
      <c r="AG69" s="49" t="n"/>
      <c r="AH69" s="82" t="n"/>
      <c r="AI69" s="53">
        <f>IF(K69="SIM",(J69*$F$103),J69)</f>
        <v/>
      </c>
      <c r="AJ69" s="53">
        <f>IF(L69="SIM",(AI69*$F$101),AI69)</f>
        <v/>
      </c>
      <c r="AK69" s="53" t="n"/>
      <c r="AL69" s="53">
        <f>AJ69*I69</f>
        <v/>
      </c>
      <c r="AM69" s="103" t="n"/>
      <c r="AN69" s="103" t="n"/>
      <c r="AO69" s="103" t="n"/>
      <c r="AP69" s="104" t="n"/>
      <c r="AQ69" s="104" t="n"/>
      <c r="AR69" s="104" t="n"/>
      <c r="AS69" s="105" t="n"/>
      <c r="AT69" s="105" t="n"/>
      <c r="AU69" s="105" t="n"/>
      <c r="AV69" s="105" t="n"/>
      <c r="AW69" s="105" t="n"/>
      <c r="AX69" s="105" t="n"/>
      <c r="AY69" s="105" t="n"/>
      <c r="AZ69" s="105" t="n"/>
      <c r="BA69" s="105" t="n"/>
      <c r="BB69" s="105" t="n"/>
      <c r="BC69" s="105" t="n"/>
      <c r="BD69" s="106" t="n"/>
      <c r="BE69" s="53">
        <f>W69</f>
        <v/>
      </c>
      <c r="BF69" s="53">
        <f>X69</f>
        <v/>
      </c>
      <c r="BG69" s="53" t="n"/>
      <c r="BH69" s="51">
        <f>$W$62+$X$62+$AF$62+$BJ$62+0.07</f>
        <v/>
      </c>
      <c r="BI69" s="53">
        <f>AJ69+AS69+AT69</f>
        <v/>
      </c>
      <c r="BJ69" s="53">
        <f>T69*$BJ$62</f>
        <v/>
      </c>
      <c r="BK69" s="53">
        <f>T69*$BK$62</f>
        <v/>
      </c>
      <c r="BL69" s="53">
        <f>BE69+BF69+AL69+BJ69+BK69+AD69+AF69</f>
        <v/>
      </c>
      <c r="BM69" s="49">
        <f>(T69-BL69)</f>
        <v/>
      </c>
    </row>
    <row r="70" ht="15.75" customHeight="1" s="218">
      <c r="A70" s="26" t="n"/>
      <c r="B70" s="26" t="n"/>
      <c r="C70" s="26" t="n"/>
      <c r="D70" s="26" t="n"/>
      <c r="E70" s="27" t="n"/>
      <c r="F70" s="26" t="inlineStr">
        <is>
          <t>SERVIÇOS</t>
        </is>
      </c>
      <c r="G70" s="28" t="n"/>
      <c r="H70" s="26" t="n"/>
      <c r="I70" s="26" t="inlineStr">
        <is>
          <t>Qde</t>
        </is>
      </c>
      <c r="J70" s="29" t="n"/>
      <c r="K70" s="107" t="n"/>
      <c r="L70" s="107" t="n"/>
      <c r="M70" s="108" t="n"/>
      <c r="N70" s="108" t="n"/>
      <c r="O70" s="108" t="n"/>
      <c r="P70" s="108" t="n"/>
      <c r="Q70" s="27" t="n"/>
      <c r="R70" s="27" t="n"/>
      <c r="S70" s="20" t="inlineStr">
        <is>
          <t>Preço Unitário c/ Desconto</t>
        </is>
      </c>
      <c r="T70" s="20" t="inlineStr">
        <is>
          <t>Preço Total c/ Desconto</t>
        </is>
      </c>
      <c r="U70" s="27" t="inlineStr">
        <is>
          <t>Preço Unitário</t>
        </is>
      </c>
      <c r="V70" s="30" t="n"/>
      <c r="W70" s="31" t="n">
        <v>0.0165</v>
      </c>
      <c r="X70" s="31" t="n">
        <v>0.076</v>
      </c>
      <c r="Y70" s="32" t="n"/>
      <c r="Z70" s="32" t="n"/>
      <c r="AA70" s="32" t="n"/>
      <c r="AB70" s="32" t="n"/>
      <c r="AC70" s="31">
        <f t="array" ref="AC70">VLOOKUP(Y70&amp;Z70&amp;AA70&amp;AB70,Variáveis!$O$2:$S$300&amp;Variáveis!$P$2:$T$300&amp;Variáveis!$Q$2:$U$300&amp;Variáveis!$R$2:$V$300,5,FALSE)</f>
        <v/>
      </c>
      <c r="AD70" s="31" t="n"/>
      <c r="AE70" s="33" t="n"/>
      <c r="AF70" s="33" t="n">
        <v>0.02</v>
      </c>
      <c r="AG70" s="33" t="n"/>
      <c r="AH70" s="27" t="n"/>
      <c r="AI70" s="29" t="n"/>
      <c r="AJ70" s="29" t="n"/>
      <c r="AK70" s="29" t="n"/>
      <c r="AL70" s="29" t="n"/>
      <c r="AM70" s="29" t="n"/>
      <c r="AN70" s="29" t="n"/>
      <c r="AO70" s="29" t="n"/>
      <c r="AP70" s="29" t="n"/>
      <c r="AQ70" s="29" t="n"/>
      <c r="AR70" s="29">
        <f t="array" ref="AR70">VLOOKUP(M70&amp;N70&amp;O70&amp;P70,Variáveis!$A$2:$E$240&amp;Variáveis!$B$2:$F$240&amp;Variáveis!$C$2:$G$240&amp;Variáveis!$D$2:$H$240,5,FALSE)</f>
        <v/>
      </c>
      <c r="AS70" s="29" t="n"/>
      <c r="AT70" s="29" t="n"/>
      <c r="AU70" s="29" t="n"/>
      <c r="AV70" s="29" t="n"/>
      <c r="AW70" s="29" t="n"/>
      <c r="AX70" s="29" t="n"/>
      <c r="AY70" s="29" t="n"/>
      <c r="AZ70" s="29" t="n"/>
      <c r="BA70" s="29" t="n"/>
      <c r="BB70" s="29" t="n"/>
      <c r="BC70" s="29" t="n"/>
      <c r="BD70" s="73" t="n"/>
      <c r="BE70" s="29" t="n"/>
      <c r="BF70" s="29" t="n"/>
      <c r="BG70" s="29" t="n"/>
      <c r="BH70" s="29" t="n"/>
      <c r="BI70" s="29" t="n"/>
      <c r="BJ70" s="31" t="n">
        <v>0.0288</v>
      </c>
      <c r="BK70" s="31">
        <f>BK4</f>
        <v/>
      </c>
      <c r="BL70" s="29" t="n"/>
      <c r="BM70" s="31" t="n"/>
    </row>
    <row r="71" ht="15.75" customHeight="1" s="218">
      <c r="A71" s="74" t="n"/>
      <c r="B71" s="74" t="n"/>
      <c r="C71" s="74" t="n"/>
      <c r="D71" s="74" t="n"/>
      <c r="E71" s="70" t="n"/>
      <c r="F71" s="149">
        <f>BOM!F71</f>
        <v/>
      </c>
      <c r="G71" s="49">
        <f>BOM!G71</f>
        <v/>
      </c>
      <c r="H71" s="49">
        <f>BOM!H71</f>
        <v/>
      </c>
      <c r="I71" s="144">
        <f>BOM!I71</f>
        <v/>
      </c>
      <c r="J71" s="146">
        <f>BOM!J71</f>
        <v/>
      </c>
      <c r="K71" s="150">
        <f>BOM!K71</f>
        <v/>
      </c>
      <c r="L71" s="150">
        <f>BOM!L71</f>
        <v/>
      </c>
      <c r="M71" s="150">
        <f>BOM!M71</f>
        <v/>
      </c>
      <c r="N71" s="150">
        <f>BOM!N71</f>
        <v/>
      </c>
      <c r="O71" s="150">
        <f>BOM!O71</f>
        <v/>
      </c>
      <c r="P71" s="150">
        <f>BOM!P71</f>
        <v/>
      </c>
      <c r="Q71" s="46">
        <f>$F$97</f>
        <v/>
      </c>
      <c r="R71" s="46">
        <f>$F$98</f>
        <v/>
      </c>
      <c r="S71" s="48">
        <f>U71-(U71*R71)</f>
        <v/>
      </c>
      <c r="T71" s="48">
        <f>S71*I71</f>
        <v/>
      </c>
      <c r="U71" s="48">
        <f>(BI71)/(1-(BH71+Q71))</f>
        <v/>
      </c>
      <c r="V71" s="48">
        <f>U71*I71</f>
        <v/>
      </c>
      <c r="W71" s="49">
        <f>T71*$W$62</f>
        <v/>
      </c>
      <c r="X71" s="49">
        <f>T71*$X$62</f>
        <v/>
      </c>
      <c r="Y71" s="79">
        <f>M73</f>
        <v/>
      </c>
      <c r="Z71" s="80" t="n"/>
      <c r="AA71" s="80" t="n"/>
      <c r="AB71" s="80" t="n"/>
      <c r="AC71" s="80" t="n"/>
      <c r="AD71" s="80" t="n"/>
      <c r="AE71" s="81" t="n"/>
      <c r="AF71" s="49">
        <f>T71*$AF$62</f>
        <v/>
      </c>
      <c r="AG71" s="49" t="n"/>
      <c r="AH71" s="82" t="n"/>
      <c r="AI71" s="53">
        <f>J71</f>
        <v/>
      </c>
      <c r="AJ71" s="53">
        <f>AI71</f>
        <v/>
      </c>
      <c r="AK71" s="53" t="n"/>
      <c r="AL71" s="53">
        <f>AJ71*I71</f>
        <v/>
      </c>
      <c r="AM71" s="83" t="n"/>
      <c r="AN71" s="83" t="n"/>
      <c r="AO71" s="83" t="n"/>
      <c r="AP71" s="110" t="n"/>
      <c r="AQ71" s="110" t="n"/>
      <c r="AR71" s="110">
        <f t="array" ref="AR71">VLOOKUP(M71&amp;N71&amp;O71&amp;P71,Variáveis!$A$2:$E$240&amp;Variáveis!$B$2:$F$240&amp;Variáveis!$C$2:$G$240&amp;Variáveis!$D$2:$H$240,5,FALSE)</f>
        <v/>
      </c>
      <c r="AS71" s="111" t="n"/>
      <c r="AT71" s="111" t="n"/>
      <c r="AU71" s="111" t="n"/>
      <c r="AV71" s="111" t="n"/>
      <c r="AW71" s="111" t="n"/>
      <c r="AX71" s="111" t="n"/>
      <c r="AY71" s="111" t="n"/>
      <c r="AZ71" s="111" t="n"/>
      <c r="BA71" s="111" t="n"/>
      <c r="BB71" s="111" t="n"/>
      <c r="BC71" s="111" t="n"/>
      <c r="BD71" s="112" t="n"/>
      <c r="BE71" s="49">
        <f>W71</f>
        <v/>
      </c>
      <c r="BF71" s="49">
        <f>X71</f>
        <v/>
      </c>
      <c r="BG71" s="49" t="n"/>
      <c r="BH71" s="51">
        <f>$W$62+$X$62+$AF$62+$BJ$62+0.07</f>
        <v/>
      </c>
      <c r="BI71" s="53">
        <f>AJ71+AS71+AT71</f>
        <v/>
      </c>
      <c r="BJ71" s="53">
        <f>T71*$BJ$62</f>
        <v/>
      </c>
      <c r="BK71" s="53">
        <f>T71*$BK$62</f>
        <v/>
      </c>
      <c r="BL71" s="53">
        <f>BE71+BF71+AL71+BJ71+BK71+AD71+AF71</f>
        <v/>
      </c>
      <c r="BM71" s="49">
        <f>(T71-BL71)</f>
        <v/>
      </c>
    </row>
    <row r="72" ht="15.75" customHeight="1" s="218">
      <c r="A72" s="74" t="n"/>
      <c r="B72" s="74" t="n"/>
      <c r="C72" s="74" t="n"/>
      <c r="D72" s="74" t="n"/>
      <c r="E72" s="70" t="n"/>
      <c r="F72" s="149">
        <f>BOM!F72</f>
        <v/>
      </c>
      <c r="G72" s="49">
        <f>BOM!G72</f>
        <v/>
      </c>
      <c r="H72" s="49">
        <f>BOM!H72</f>
        <v/>
      </c>
      <c r="I72" s="144">
        <f>BOM!I72</f>
        <v/>
      </c>
      <c r="J72" s="146">
        <f>BOM!J72</f>
        <v/>
      </c>
      <c r="K72" s="150">
        <f>BOM!K72</f>
        <v/>
      </c>
      <c r="L72" s="150">
        <f>BOM!L72</f>
        <v/>
      </c>
      <c r="M72" s="150">
        <f>BOM!M72</f>
        <v/>
      </c>
      <c r="N72" s="150">
        <f>BOM!N72</f>
        <v/>
      </c>
      <c r="O72" s="150">
        <f>BOM!O72</f>
        <v/>
      </c>
      <c r="P72" s="150">
        <f>BOM!P72</f>
        <v/>
      </c>
      <c r="Q72" s="46">
        <f>$F$97</f>
        <v/>
      </c>
      <c r="R72" s="46">
        <f>$F$98</f>
        <v/>
      </c>
      <c r="S72" s="48">
        <f>U72-(U72*R72)</f>
        <v/>
      </c>
      <c r="T72" s="48">
        <f>S72*I72</f>
        <v/>
      </c>
      <c r="U72" s="48">
        <f>(BI72)/(1-(BH72+Q72))</f>
        <v/>
      </c>
      <c r="V72" s="48">
        <f>U72*I72</f>
        <v/>
      </c>
      <c r="W72" s="49">
        <f>T72*$W$62</f>
        <v/>
      </c>
      <c r="X72" s="49">
        <f>T72*$X$62</f>
        <v/>
      </c>
      <c r="Y72" s="90" t="n"/>
      <c r="Z72" s="91" t="n"/>
      <c r="AA72" s="91" t="n"/>
      <c r="AB72" s="91" t="n"/>
      <c r="AC72" s="91" t="n"/>
      <c r="AD72" s="91" t="n"/>
      <c r="AE72" s="92" t="n"/>
      <c r="AF72" s="49">
        <f>T72*$AF$62</f>
        <v/>
      </c>
      <c r="AG72" s="49" t="n"/>
      <c r="AH72" s="82" t="n"/>
      <c r="AI72" s="53">
        <f>J72</f>
        <v/>
      </c>
      <c r="AJ72" s="53">
        <f>AI72</f>
        <v/>
      </c>
      <c r="AK72" s="53" t="n"/>
      <c r="AL72" s="53">
        <f>AJ72*I72</f>
        <v/>
      </c>
      <c r="AM72" s="93" t="n"/>
      <c r="AN72" s="93" t="n"/>
      <c r="AO72" s="93" t="n"/>
      <c r="AP72" s="113" t="n"/>
      <c r="AQ72" s="113" t="n"/>
      <c r="AR72" s="113" t="n"/>
      <c r="AS72" s="114" t="n"/>
      <c r="AT72" s="114" t="n"/>
      <c r="AU72" s="114" t="n"/>
      <c r="AV72" s="114" t="n"/>
      <c r="AW72" s="114" t="n"/>
      <c r="AX72" s="114" t="n"/>
      <c r="AY72" s="114" t="n"/>
      <c r="AZ72" s="114" t="n"/>
      <c r="BA72" s="114" t="n"/>
      <c r="BB72" s="114" t="n"/>
      <c r="BC72" s="114" t="n"/>
      <c r="BD72" s="115" t="n"/>
      <c r="BE72" s="49">
        <f>W72</f>
        <v/>
      </c>
      <c r="BF72" s="49">
        <f>X72</f>
        <v/>
      </c>
      <c r="BG72" s="49" t="n"/>
      <c r="BH72" s="51">
        <f>$W$62+$X$62+$AF$62+$BJ$62+0.07</f>
        <v/>
      </c>
      <c r="BI72" s="53">
        <f>AJ72+AS72+AT72</f>
        <v/>
      </c>
      <c r="BJ72" s="53">
        <f>T72*$BJ$62</f>
        <v/>
      </c>
      <c r="BK72" s="53">
        <f>T72*$BK$62</f>
        <v/>
      </c>
      <c r="BL72" s="53">
        <f>BE72+BF72+AL72+BJ72+BK72+AD72+AF72</f>
        <v/>
      </c>
      <c r="BM72" s="49">
        <f>(T72-BL72)</f>
        <v/>
      </c>
    </row>
    <row r="73" ht="15.75" customHeight="1" s="218">
      <c r="A73" s="74" t="n"/>
      <c r="B73" s="74" t="n"/>
      <c r="C73" s="74" t="n"/>
      <c r="D73" s="74" t="n"/>
      <c r="E73" s="70" t="n"/>
      <c r="F73" s="149">
        <f>BOM!F73</f>
        <v/>
      </c>
      <c r="G73" s="49">
        <f>BOM!G73</f>
        <v/>
      </c>
      <c r="H73" s="49">
        <f>BOM!H73</f>
        <v/>
      </c>
      <c r="I73" s="144">
        <f>BOM!I73</f>
        <v/>
      </c>
      <c r="J73" s="146">
        <f>BOM!J73</f>
        <v/>
      </c>
      <c r="K73" s="150">
        <f>BOM!K73</f>
        <v/>
      </c>
      <c r="L73" s="150">
        <f>BOM!L73</f>
        <v/>
      </c>
      <c r="M73" s="150">
        <f>BOM!M73</f>
        <v/>
      </c>
      <c r="N73" s="150">
        <f>BOM!N73</f>
        <v/>
      </c>
      <c r="O73" s="150">
        <f>BOM!O73</f>
        <v/>
      </c>
      <c r="P73" s="150">
        <f>BOM!P73</f>
        <v/>
      </c>
      <c r="Q73" s="46">
        <f>$F$97</f>
        <v/>
      </c>
      <c r="R73" s="46">
        <f>$F$98</f>
        <v/>
      </c>
      <c r="S73" s="48">
        <f>U73-(U73*R73)</f>
        <v/>
      </c>
      <c r="T73" s="48">
        <f>S73*I73</f>
        <v/>
      </c>
      <c r="U73" s="48">
        <f>(BI73)/(1-(BH73+Q73))</f>
        <v/>
      </c>
      <c r="V73" s="48">
        <f>U73*I73</f>
        <v/>
      </c>
      <c r="W73" s="49">
        <f>T73*$W$62</f>
        <v/>
      </c>
      <c r="X73" s="49">
        <f>T73*$X$62</f>
        <v/>
      </c>
      <c r="Y73" s="90" t="n"/>
      <c r="Z73" s="91" t="n"/>
      <c r="AA73" s="91" t="n"/>
      <c r="AB73" s="91" t="n"/>
      <c r="AC73" s="91" t="n"/>
      <c r="AD73" s="91" t="n"/>
      <c r="AE73" s="92" t="n"/>
      <c r="AF73" s="49">
        <f>T73*$AF$62</f>
        <v/>
      </c>
      <c r="AG73" s="49" t="n"/>
      <c r="AH73" s="82" t="n"/>
      <c r="AI73" s="53">
        <f>J73</f>
        <v/>
      </c>
      <c r="AJ73" s="53">
        <f>AI73</f>
        <v/>
      </c>
      <c r="AK73" s="53" t="n"/>
      <c r="AL73" s="53">
        <f>AJ73*I73</f>
        <v/>
      </c>
      <c r="AM73" s="93" t="n"/>
      <c r="AN73" s="93" t="n"/>
      <c r="AO73" s="93" t="n"/>
      <c r="AP73" s="113" t="n"/>
      <c r="AQ73" s="113" t="n"/>
      <c r="AR73" s="113" t="n"/>
      <c r="AS73" s="114" t="n"/>
      <c r="AT73" s="114" t="n"/>
      <c r="AU73" s="114" t="n"/>
      <c r="AV73" s="114" t="n"/>
      <c r="AW73" s="114" t="n"/>
      <c r="AX73" s="114" t="n"/>
      <c r="AY73" s="114" t="n"/>
      <c r="AZ73" s="114" t="n"/>
      <c r="BA73" s="114" t="n"/>
      <c r="BB73" s="114" t="n"/>
      <c r="BC73" s="114" t="n"/>
      <c r="BD73" s="115" t="n"/>
      <c r="BE73" s="49">
        <f>W73</f>
        <v/>
      </c>
      <c r="BF73" s="49">
        <f>X73</f>
        <v/>
      </c>
      <c r="BG73" s="49" t="n"/>
      <c r="BH73" s="51">
        <f>$W$62+$X$62+$AF$62+$BJ$62+0.07</f>
        <v/>
      </c>
      <c r="BI73" s="53">
        <f>AJ73+AS73+AT73</f>
        <v/>
      </c>
      <c r="BJ73" s="53">
        <f>T73*$BJ$62</f>
        <v/>
      </c>
      <c r="BK73" s="53">
        <f>T73*$BK$62</f>
        <v/>
      </c>
      <c r="BL73" s="53">
        <f>BE73+BF73+AL73+BJ73+BK73+AD73+AF73</f>
        <v/>
      </c>
      <c r="BM73" s="49">
        <f>(T73-BL73)</f>
        <v/>
      </c>
    </row>
    <row r="74" ht="15.75" customHeight="1" s="218">
      <c r="A74" s="74" t="n"/>
      <c r="B74" s="74" t="n"/>
      <c r="C74" s="74" t="n"/>
      <c r="D74" s="74" t="n"/>
      <c r="E74" s="70" t="n"/>
      <c r="F74" s="149">
        <f>BOM!F74</f>
        <v/>
      </c>
      <c r="G74" s="49">
        <f>BOM!G74</f>
        <v/>
      </c>
      <c r="H74" s="49">
        <f>BOM!H74</f>
        <v/>
      </c>
      <c r="I74" s="144">
        <f>40*I13</f>
        <v/>
      </c>
      <c r="J74" s="146">
        <f>BOM!J74</f>
        <v/>
      </c>
      <c r="K74" s="150">
        <f>BOM!K74</f>
        <v/>
      </c>
      <c r="L74" s="150">
        <f>BOM!L74</f>
        <v/>
      </c>
      <c r="M74" s="150">
        <f>BOM!M74</f>
        <v/>
      </c>
      <c r="N74" s="150">
        <f>BOM!N74</f>
        <v/>
      </c>
      <c r="O74" s="150">
        <f>BOM!O74</f>
        <v/>
      </c>
      <c r="P74" s="150">
        <f>BOM!P74</f>
        <v/>
      </c>
      <c r="Q74" s="46">
        <f>$F$97</f>
        <v/>
      </c>
      <c r="R74" s="46">
        <f>$F$98</f>
        <v/>
      </c>
      <c r="S74" s="48">
        <f>U74-(U74*R74)</f>
        <v/>
      </c>
      <c r="T74" s="48">
        <f>S74*I74</f>
        <v/>
      </c>
      <c r="U74" s="48">
        <f>(BI74)/(1-(BH74+Q74))</f>
        <v/>
      </c>
      <c r="V74" s="48">
        <f>U74*I74</f>
        <v/>
      </c>
      <c r="W74" s="49">
        <f>T74*$W$62</f>
        <v/>
      </c>
      <c r="X74" s="49">
        <f>T74*$X$62</f>
        <v/>
      </c>
      <c r="Y74" s="90" t="n"/>
      <c r="Z74" s="91" t="n"/>
      <c r="AA74" s="91" t="n"/>
      <c r="AB74" s="91" t="n"/>
      <c r="AC74" s="91" t="n"/>
      <c r="AD74" s="91" t="n"/>
      <c r="AE74" s="92" t="n"/>
      <c r="AF74" s="49">
        <f>T74*$AF$62</f>
        <v/>
      </c>
      <c r="AG74" s="49" t="n"/>
      <c r="AH74" s="82" t="n"/>
      <c r="AI74" s="53">
        <f>J74</f>
        <v/>
      </c>
      <c r="AJ74" s="53">
        <f>AI74</f>
        <v/>
      </c>
      <c r="AK74" s="53" t="n"/>
      <c r="AL74" s="53">
        <f>AJ74*I74</f>
        <v/>
      </c>
      <c r="AM74" s="93" t="n"/>
      <c r="AN74" s="93" t="n"/>
      <c r="AO74" s="93" t="n"/>
      <c r="AP74" s="113" t="n"/>
      <c r="AQ74" s="113" t="n"/>
      <c r="AR74" s="113" t="n"/>
      <c r="AS74" s="114" t="n"/>
      <c r="AT74" s="114" t="n"/>
      <c r="AU74" s="114" t="n"/>
      <c r="AV74" s="114" t="n"/>
      <c r="AW74" s="114" t="n"/>
      <c r="AX74" s="114" t="n"/>
      <c r="AY74" s="114" t="n"/>
      <c r="AZ74" s="114" t="n"/>
      <c r="BA74" s="114" t="n"/>
      <c r="BB74" s="114" t="n"/>
      <c r="BC74" s="114" t="n"/>
      <c r="BD74" s="115" t="n"/>
      <c r="BE74" s="49">
        <f>W74</f>
        <v/>
      </c>
      <c r="BF74" s="49">
        <f>X74</f>
        <v/>
      </c>
      <c r="BG74" s="49" t="n"/>
      <c r="BH74" s="51">
        <f>$W$62+$X$62+$AF$62+$BJ$62+0.07</f>
        <v/>
      </c>
      <c r="BI74" s="53">
        <f>AJ74+AS74+AT74</f>
        <v/>
      </c>
      <c r="BJ74" s="53">
        <f>T74*$BJ$62</f>
        <v/>
      </c>
      <c r="BK74" s="53">
        <f>T74*$BK$62</f>
        <v/>
      </c>
      <c r="BL74" s="53">
        <f>BE74+BF74+AL74+BJ74+BK74+AD74+AF74</f>
        <v/>
      </c>
      <c r="BM74" s="49">
        <f>(T74-BL74)</f>
        <v/>
      </c>
    </row>
    <row r="75" ht="15.75" customHeight="1" s="218">
      <c r="A75" s="74" t="n"/>
      <c r="B75" s="74" t="n"/>
      <c r="C75" s="74" t="n"/>
      <c r="D75" s="74" t="n"/>
      <c r="E75" s="70" t="n"/>
      <c r="F75" s="149">
        <f>BOM!F75</f>
        <v/>
      </c>
      <c r="G75" s="49">
        <f>BOM!G75</f>
        <v/>
      </c>
      <c r="H75" s="49">
        <f>BOM!H75</f>
        <v/>
      </c>
      <c r="I75" s="144">
        <f>BOM!I75</f>
        <v/>
      </c>
      <c r="J75" s="146">
        <f>BOM!J75</f>
        <v/>
      </c>
      <c r="K75" s="150">
        <f>BOM!K75</f>
        <v/>
      </c>
      <c r="L75" s="150">
        <f>BOM!L75</f>
        <v/>
      </c>
      <c r="M75" s="150">
        <f>BOM!M75</f>
        <v/>
      </c>
      <c r="N75" s="150">
        <f>BOM!N75</f>
        <v/>
      </c>
      <c r="O75" s="150">
        <f>BOM!O75</f>
        <v/>
      </c>
      <c r="P75" s="150">
        <f>BOM!P75</f>
        <v/>
      </c>
      <c r="Q75" s="46">
        <f>$F$97</f>
        <v/>
      </c>
      <c r="R75" s="46">
        <f>$F$98</f>
        <v/>
      </c>
      <c r="S75" s="48">
        <f>U75-(U75*R75)</f>
        <v/>
      </c>
      <c r="T75" s="48">
        <f>S75*I75</f>
        <v/>
      </c>
      <c r="U75" s="48">
        <f>(BI75)/(1-(BH75+Q75))</f>
        <v/>
      </c>
      <c r="V75" s="48">
        <f>U75*I75</f>
        <v/>
      </c>
      <c r="W75" s="49">
        <f>T75*$W$62</f>
        <v/>
      </c>
      <c r="X75" s="49">
        <f>T75*$X$62</f>
        <v/>
      </c>
      <c r="Y75" s="90" t="n"/>
      <c r="Z75" s="91" t="n"/>
      <c r="AA75" s="91" t="n"/>
      <c r="AB75" s="91" t="n"/>
      <c r="AC75" s="91" t="n"/>
      <c r="AD75" s="91" t="n"/>
      <c r="AE75" s="92" t="n"/>
      <c r="AF75" s="49">
        <f>T75*$AF$62</f>
        <v/>
      </c>
      <c r="AG75" s="49" t="n"/>
      <c r="AH75" s="82" t="n"/>
      <c r="AI75" s="53">
        <f>J75</f>
        <v/>
      </c>
      <c r="AJ75" s="53">
        <f>AI75</f>
        <v/>
      </c>
      <c r="AK75" s="53" t="n"/>
      <c r="AL75" s="53">
        <f>AJ75*I75</f>
        <v/>
      </c>
      <c r="AM75" s="93" t="n"/>
      <c r="AN75" s="93" t="n"/>
      <c r="AO75" s="93" t="n"/>
      <c r="AP75" s="113" t="n"/>
      <c r="AQ75" s="113" t="n"/>
      <c r="AR75" s="113" t="n"/>
      <c r="AS75" s="114" t="n"/>
      <c r="AT75" s="114" t="n"/>
      <c r="AU75" s="114" t="n"/>
      <c r="AV75" s="114" t="n"/>
      <c r="AW75" s="114" t="n"/>
      <c r="AX75" s="114" t="n"/>
      <c r="AY75" s="114" t="n"/>
      <c r="AZ75" s="114" t="n"/>
      <c r="BA75" s="114" t="n"/>
      <c r="BB75" s="114" t="n"/>
      <c r="BC75" s="114" t="n"/>
      <c r="BD75" s="115" t="n"/>
      <c r="BE75" s="49">
        <f>W75</f>
        <v/>
      </c>
      <c r="BF75" s="49">
        <f>X75</f>
        <v/>
      </c>
      <c r="BG75" s="49" t="n"/>
      <c r="BH75" s="51">
        <f>$W$62+$X$62+$AF$62+$BJ$62+0.07</f>
        <v/>
      </c>
      <c r="BI75" s="53">
        <f>AJ75+AS75+AT75</f>
        <v/>
      </c>
      <c r="BJ75" s="53">
        <f>T75*$BJ$62</f>
        <v/>
      </c>
      <c r="BK75" s="53">
        <f>T75*$BK$62</f>
        <v/>
      </c>
      <c r="BL75" s="53">
        <f>BE75+BF75+AL75+BJ75+BK75+AD75+AF75</f>
        <v/>
      </c>
      <c r="BM75" s="49">
        <f>(T75-BL75)</f>
        <v/>
      </c>
    </row>
    <row r="76" ht="15.75" customHeight="1" s="218">
      <c r="A76" s="74" t="n"/>
      <c r="B76" s="74" t="n"/>
      <c r="C76" s="74" t="n"/>
      <c r="D76" s="74" t="n"/>
      <c r="E76" s="70" t="n"/>
      <c r="F76" s="149">
        <f>BOM!F76</f>
        <v/>
      </c>
      <c r="G76" s="49">
        <f>BOM!G76</f>
        <v/>
      </c>
      <c r="H76" s="49">
        <f>BOM!H76</f>
        <v/>
      </c>
      <c r="I76" s="144">
        <f>BOM!I76</f>
        <v/>
      </c>
      <c r="J76" s="146">
        <f>BOM!J76</f>
        <v/>
      </c>
      <c r="K76" s="150">
        <f>BOM!K76</f>
        <v/>
      </c>
      <c r="L76" s="150">
        <f>BOM!L76</f>
        <v/>
      </c>
      <c r="M76" s="150">
        <f>BOM!M76</f>
        <v/>
      </c>
      <c r="N76" s="150">
        <f>BOM!N76</f>
        <v/>
      </c>
      <c r="O76" s="150">
        <f>BOM!O76</f>
        <v/>
      </c>
      <c r="P76" s="150">
        <f>BOM!P76</f>
        <v/>
      </c>
      <c r="Q76" s="46">
        <f>$F$97</f>
        <v/>
      </c>
      <c r="R76" s="46">
        <f>$F$98</f>
        <v/>
      </c>
      <c r="S76" s="48">
        <f>U76-(U76*R76)</f>
        <v/>
      </c>
      <c r="T76" s="48">
        <f>S76*I76</f>
        <v/>
      </c>
      <c r="U76" s="48">
        <f>(BI76)/(1-(BH76+Q76))</f>
        <v/>
      </c>
      <c r="V76" s="48">
        <f>U76*I76</f>
        <v/>
      </c>
      <c r="W76" s="49">
        <f>T76*$W$62</f>
        <v/>
      </c>
      <c r="X76" s="49">
        <f>T76*$X$62</f>
        <v/>
      </c>
      <c r="Y76" s="90" t="n"/>
      <c r="Z76" s="91" t="n"/>
      <c r="AA76" s="91" t="n"/>
      <c r="AB76" s="91" t="n"/>
      <c r="AC76" s="91" t="n"/>
      <c r="AD76" s="91" t="n"/>
      <c r="AE76" s="92" t="n"/>
      <c r="AF76" s="49">
        <f>T76*$AF$62</f>
        <v/>
      </c>
      <c r="AG76" s="49" t="n"/>
      <c r="AH76" s="82" t="n"/>
      <c r="AI76" s="53">
        <f>J76</f>
        <v/>
      </c>
      <c r="AJ76" s="53">
        <f>AI76</f>
        <v/>
      </c>
      <c r="AK76" s="53" t="n"/>
      <c r="AL76" s="53">
        <f>AJ76*I76</f>
        <v/>
      </c>
      <c r="AM76" s="93" t="n"/>
      <c r="AN76" s="93" t="n"/>
      <c r="AO76" s="93" t="n"/>
      <c r="AP76" s="113" t="n"/>
      <c r="AQ76" s="113" t="n"/>
      <c r="AR76" s="113" t="n"/>
      <c r="AS76" s="114" t="n"/>
      <c r="AT76" s="114" t="n"/>
      <c r="AU76" s="114" t="n"/>
      <c r="AV76" s="114" t="n"/>
      <c r="AW76" s="114" t="n"/>
      <c r="AX76" s="114" t="n"/>
      <c r="AY76" s="114" t="n"/>
      <c r="AZ76" s="114" t="n"/>
      <c r="BA76" s="114" t="n"/>
      <c r="BB76" s="114" t="n"/>
      <c r="BC76" s="114" t="n"/>
      <c r="BD76" s="115" t="n"/>
      <c r="BE76" s="49">
        <f>W76</f>
        <v/>
      </c>
      <c r="BF76" s="49">
        <f>X76</f>
        <v/>
      </c>
      <c r="BG76" s="49" t="n"/>
      <c r="BH76" s="51">
        <f>$W$62+$X$62+$AF$62+$BJ$62+0.07</f>
        <v/>
      </c>
      <c r="BI76" s="53">
        <f>AJ76+AS76+AT76</f>
        <v/>
      </c>
      <c r="BJ76" s="53">
        <f>T76*$BJ$62</f>
        <v/>
      </c>
      <c r="BK76" s="53">
        <f>T76*$BK$62</f>
        <v/>
      </c>
      <c r="BL76" s="53">
        <f>BE76+BF76+AL76+BJ76+BK76+AD76+AF76</f>
        <v/>
      </c>
      <c r="BM76" s="49">
        <f>(T76-BL76)</f>
        <v/>
      </c>
    </row>
    <row r="77" ht="15.75" customHeight="1" s="218">
      <c r="A77" s="74" t="n"/>
      <c r="B77" s="74" t="n"/>
      <c r="C77" s="74" t="n"/>
      <c r="D77" s="74" t="n"/>
      <c r="E77" s="70" t="n"/>
      <c r="F77" s="149">
        <f>BOM!F77</f>
        <v/>
      </c>
      <c r="G77" s="49">
        <f>BOM!G77</f>
        <v/>
      </c>
      <c r="H77" s="49">
        <f>BOM!H77</f>
        <v/>
      </c>
      <c r="I77" s="144">
        <f>BOM!I77</f>
        <v/>
      </c>
      <c r="J77" s="146">
        <f>BOM!J77</f>
        <v/>
      </c>
      <c r="K77" s="150">
        <f>BOM!K77</f>
        <v/>
      </c>
      <c r="L77" s="150">
        <f>BOM!L77</f>
        <v/>
      </c>
      <c r="M77" s="150">
        <f>BOM!M77</f>
        <v/>
      </c>
      <c r="N77" s="150">
        <f>BOM!N77</f>
        <v/>
      </c>
      <c r="O77" s="150">
        <f>BOM!O77</f>
        <v/>
      </c>
      <c r="P77" s="150">
        <f>BOM!P77</f>
        <v/>
      </c>
      <c r="Q77" s="46">
        <f>$F$97</f>
        <v/>
      </c>
      <c r="R77" s="46">
        <f>$F$98</f>
        <v/>
      </c>
      <c r="S77" s="48">
        <f>U77-(U77*R77)</f>
        <v/>
      </c>
      <c r="T77" s="48">
        <f>S77*I77</f>
        <v/>
      </c>
      <c r="U77" s="48">
        <f>(BI77)/(1-(BH77+Q77))</f>
        <v/>
      </c>
      <c r="V77" s="48">
        <f>U77*I77</f>
        <v/>
      </c>
      <c r="W77" s="49">
        <f>T77*$W$62</f>
        <v/>
      </c>
      <c r="X77" s="49">
        <f>T77*$X$62</f>
        <v/>
      </c>
      <c r="Y77" s="90" t="n"/>
      <c r="Z77" s="91" t="n"/>
      <c r="AA77" s="91" t="n"/>
      <c r="AB77" s="91" t="n"/>
      <c r="AC77" s="91" t="n"/>
      <c r="AD77" s="91" t="n"/>
      <c r="AE77" s="92" t="n"/>
      <c r="AF77" s="49">
        <f>T77*$AF$62</f>
        <v/>
      </c>
      <c r="AG77" s="49" t="n"/>
      <c r="AH77" s="82" t="n"/>
      <c r="AI77" s="53">
        <f>J77</f>
        <v/>
      </c>
      <c r="AJ77" s="53">
        <f>AI77</f>
        <v/>
      </c>
      <c r="AK77" s="53" t="n"/>
      <c r="AL77" s="53">
        <f>AJ77*I77</f>
        <v/>
      </c>
      <c r="AM77" s="93" t="n"/>
      <c r="AN77" s="93" t="n"/>
      <c r="AO77" s="93" t="n"/>
      <c r="AP77" s="113" t="n"/>
      <c r="AQ77" s="113" t="n"/>
      <c r="AR77" s="113" t="n"/>
      <c r="AS77" s="114" t="n"/>
      <c r="AT77" s="114" t="n"/>
      <c r="AU77" s="114" t="n"/>
      <c r="AV77" s="114" t="n"/>
      <c r="AW77" s="114" t="n"/>
      <c r="AX77" s="114" t="n"/>
      <c r="AY77" s="114" t="n"/>
      <c r="AZ77" s="114" t="n"/>
      <c r="BA77" s="114" t="n"/>
      <c r="BB77" s="114" t="n"/>
      <c r="BC77" s="114" t="n"/>
      <c r="BD77" s="115" t="n"/>
      <c r="BE77" s="49">
        <f>W77</f>
        <v/>
      </c>
      <c r="BF77" s="49">
        <f>X77</f>
        <v/>
      </c>
      <c r="BG77" s="49" t="n"/>
      <c r="BH77" s="51">
        <f>$W$62+$X$62+$AF$62+$BJ$62+0.07</f>
        <v/>
      </c>
      <c r="BI77" s="53">
        <f>AJ77+AS77+AT77</f>
        <v/>
      </c>
      <c r="BJ77" s="53">
        <f>T77*$BJ$62</f>
        <v/>
      </c>
      <c r="BK77" s="53">
        <f>T77*$BK$62</f>
        <v/>
      </c>
      <c r="BL77" s="53">
        <f>BE77+BF77+AL77+BJ77+BK77+AD77+AF77</f>
        <v/>
      </c>
      <c r="BM77" s="49">
        <f>(T77-BL77)</f>
        <v/>
      </c>
    </row>
    <row r="78" ht="15.75" customHeight="1" s="218">
      <c r="A78" s="74" t="n"/>
      <c r="B78" s="74" t="n"/>
      <c r="C78" s="74" t="n"/>
      <c r="D78" s="74" t="n"/>
      <c r="E78" s="70" t="n"/>
      <c r="F78" s="149">
        <f>BOM!F78</f>
        <v/>
      </c>
      <c r="G78" s="49">
        <f>BOM!G78</f>
        <v/>
      </c>
      <c r="H78" s="49">
        <f>BOM!H78</f>
        <v/>
      </c>
      <c r="I78" s="144">
        <f>BOM!I78</f>
        <v/>
      </c>
      <c r="J78" s="146">
        <f>BOM!J78</f>
        <v/>
      </c>
      <c r="K78" s="150">
        <f>BOM!K78</f>
        <v/>
      </c>
      <c r="L78" s="150">
        <f>BOM!L78</f>
        <v/>
      </c>
      <c r="M78" s="150">
        <f>BOM!M78</f>
        <v/>
      </c>
      <c r="N78" s="150">
        <f>BOM!N78</f>
        <v/>
      </c>
      <c r="O78" s="150">
        <f>BOM!O78</f>
        <v/>
      </c>
      <c r="P78" s="150">
        <f>BOM!P78</f>
        <v/>
      </c>
      <c r="Q78" s="46">
        <f>$F$97</f>
        <v/>
      </c>
      <c r="R78" s="46">
        <f>$F$98</f>
        <v/>
      </c>
      <c r="S78" s="48">
        <f>U78-(U78*R78)</f>
        <v/>
      </c>
      <c r="T78" s="48">
        <f>S78*I78</f>
        <v/>
      </c>
      <c r="U78" s="48">
        <f>(BI78)/(1-(BH78+Q78))</f>
        <v/>
      </c>
      <c r="V78" s="48">
        <f>U78*I78</f>
        <v/>
      </c>
      <c r="W78" s="49">
        <f>T78*$W$62</f>
        <v/>
      </c>
      <c r="X78" s="49">
        <f>T78*$X$62</f>
        <v/>
      </c>
      <c r="Y78" s="90" t="n"/>
      <c r="Z78" s="91" t="n"/>
      <c r="AA78" s="91" t="n"/>
      <c r="AB78" s="91" t="n"/>
      <c r="AC78" s="91" t="n"/>
      <c r="AD78" s="91" t="n"/>
      <c r="AE78" s="92" t="n"/>
      <c r="AF78" s="49">
        <f>T78*$AF$62</f>
        <v/>
      </c>
      <c r="AG78" s="49" t="n"/>
      <c r="AH78" s="82" t="n"/>
      <c r="AI78" s="53">
        <f>J78</f>
        <v/>
      </c>
      <c r="AJ78" s="53">
        <f>AI78</f>
        <v/>
      </c>
      <c r="AK78" s="53" t="n"/>
      <c r="AL78" s="53">
        <f>AJ78*I78</f>
        <v/>
      </c>
      <c r="AM78" s="93" t="n"/>
      <c r="AN78" s="93" t="n"/>
      <c r="AO78" s="93" t="n"/>
      <c r="AP78" s="113" t="n"/>
      <c r="AQ78" s="113" t="n"/>
      <c r="AR78" s="113" t="n"/>
      <c r="AS78" s="114" t="n"/>
      <c r="AT78" s="114" t="n"/>
      <c r="AU78" s="114" t="n"/>
      <c r="AV78" s="114" t="n"/>
      <c r="AW78" s="114" t="n"/>
      <c r="AX78" s="114" t="n"/>
      <c r="AY78" s="114" t="n"/>
      <c r="AZ78" s="114" t="n"/>
      <c r="BA78" s="114" t="n"/>
      <c r="BB78" s="114" t="n"/>
      <c r="BC78" s="114" t="n"/>
      <c r="BD78" s="115" t="n"/>
      <c r="BE78" s="49">
        <f>W78</f>
        <v/>
      </c>
      <c r="BF78" s="49">
        <f>X78</f>
        <v/>
      </c>
      <c r="BG78" s="49" t="n"/>
      <c r="BH78" s="51">
        <f>$W$62+$X$62+$AF$62+$BJ$62+0.07</f>
        <v/>
      </c>
      <c r="BI78" s="53">
        <f>AJ78+AS78+AT78</f>
        <v/>
      </c>
      <c r="BJ78" s="53">
        <f>T78*$BJ$62</f>
        <v/>
      </c>
      <c r="BK78" s="53">
        <f>T78*$BK$62</f>
        <v/>
      </c>
      <c r="BL78" s="53">
        <f>BE78+BF78+AL78+BJ78+BK78+AD78+AF78</f>
        <v/>
      </c>
      <c r="BM78" s="49">
        <f>(T78-BL78)</f>
        <v/>
      </c>
    </row>
    <row r="79" ht="15.75" customHeight="1" s="218">
      <c r="A79" s="74" t="n"/>
      <c r="B79" s="74" t="n"/>
      <c r="C79" s="74" t="n"/>
      <c r="D79" s="74" t="n"/>
      <c r="E79" s="70" t="n"/>
      <c r="F79" s="149">
        <f>BOM!F79</f>
        <v/>
      </c>
      <c r="G79" s="49">
        <f>BOM!G79</f>
        <v/>
      </c>
      <c r="H79" s="49">
        <f>BOM!H79</f>
        <v/>
      </c>
      <c r="I79" s="144">
        <f>BOM!I79</f>
        <v/>
      </c>
      <c r="J79" s="146">
        <f>BOM!J79</f>
        <v/>
      </c>
      <c r="K79" s="150">
        <f>BOM!K79</f>
        <v/>
      </c>
      <c r="L79" s="150">
        <f>BOM!L79</f>
        <v/>
      </c>
      <c r="M79" s="150">
        <f>BOM!M79</f>
        <v/>
      </c>
      <c r="N79" s="150">
        <f>BOM!N79</f>
        <v/>
      </c>
      <c r="O79" s="150">
        <f>BOM!O79</f>
        <v/>
      </c>
      <c r="P79" s="150">
        <f>BOM!P79</f>
        <v/>
      </c>
      <c r="Q79" s="46">
        <f>$F$97</f>
        <v/>
      </c>
      <c r="R79" s="46">
        <f>$F$98</f>
        <v/>
      </c>
      <c r="S79" s="48">
        <f>U79-(U79*R79)</f>
        <v/>
      </c>
      <c r="T79" s="48">
        <f>S79*I79</f>
        <v/>
      </c>
      <c r="U79" s="48">
        <f>(BI79)/(1-(BH79+Q79))</f>
        <v/>
      </c>
      <c r="V79" s="48">
        <f>U79*I79</f>
        <v/>
      </c>
      <c r="W79" s="49">
        <f>T79*$W$62</f>
        <v/>
      </c>
      <c r="X79" s="49">
        <f>T79*$X$62</f>
        <v/>
      </c>
      <c r="Y79" s="90" t="n"/>
      <c r="Z79" s="91" t="n"/>
      <c r="AA79" s="91" t="n"/>
      <c r="AB79" s="91" t="n"/>
      <c r="AC79" s="91" t="n"/>
      <c r="AD79" s="91" t="n"/>
      <c r="AE79" s="92" t="n"/>
      <c r="AF79" s="49">
        <f>T79*$AF$62</f>
        <v/>
      </c>
      <c r="AG79" s="49" t="n"/>
      <c r="AH79" s="82" t="n"/>
      <c r="AI79" s="53">
        <f>J79</f>
        <v/>
      </c>
      <c r="AJ79" s="53">
        <f>AI79</f>
        <v/>
      </c>
      <c r="AK79" s="53" t="n"/>
      <c r="AL79" s="53">
        <f>AJ79*I79</f>
        <v/>
      </c>
      <c r="AM79" s="93" t="n"/>
      <c r="AN79" s="93" t="n"/>
      <c r="AO79" s="93" t="n"/>
      <c r="AP79" s="113" t="n"/>
      <c r="AQ79" s="113" t="n"/>
      <c r="AR79" s="113" t="n"/>
      <c r="AS79" s="114" t="n"/>
      <c r="AT79" s="114" t="n"/>
      <c r="AU79" s="114" t="n"/>
      <c r="AV79" s="114" t="n"/>
      <c r="AW79" s="114" t="n"/>
      <c r="AX79" s="114" t="n"/>
      <c r="AY79" s="114" t="n"/>
      <c r="AZ79" s="114" t="n"/>
      <c r="BA79" s="114" t="n"/>
      <c r="BB79" s="114" t="n"/>
      <c r="BC79" s="114" t="n"/>
      <c r="BD79" s="115" t="n"/>
      <c r="BE79" s="49">
        <f>W79</f>
        <v/>
      </c>
      <c r="BF79" s="49">
        <f>X79</f>
        <v/>
      </c>
      <c r="BG79" s="49" t="n"/>
      <c r="BH79" s="51">
        <f>$W$62+$X$62+$AF$62+$BJ$62+0.07</f>
        <v/>
      </c>
      <c r="BI79" s="53">
        <f>AJ79+AS79+AT79</f>
        <v/>
      </c>
      <c r="BJ79" s="53">
        <f>T79*$BJ$62</f>
        <v/>
      </c>
      <c r="BK79" s="53">
        <f>T79*$BK$62</f>
        <v/>
      </c>
      <c r="BL79" s="53">
        <f>BE79+BF79+AL79+BJ79+BK79+AD79+AF79</f>
        <v/>
      </c>
      <c r="BM79" s="49">
        <f>(T79-BL79)</f>
        <v/>
      </c>
    </row>
    <row r="80" ht="15.75" customHeight="1" s="218">
      <c r="A80" s="74" t="n"/>
      <c r="B80" s="74" t="n"/>
      <c r="C80" s="74" t="n"/>
      <c r="D80" s="74" t="n"/>
      <c r="E80" s="70" t="n"/>
      <c r="F80" s="149">
        <f>BOM!F80</f>
        <v/>
      </c>
      <c r="G80" s="49">
        <f>BOM!G80</f>
        <v/>
      </c>
      <c r="H80" s="49">
        <f>BOM!H80</f>
        <v/>
      </c>
      <c r="I80" s="144">
        <f>BOM!I80</f>
        <v/>
      </c>
      <c r="J80" s="146">
        <f>BOM!J80</f>
        <v/>
      </c>
      <c r="K80" s="150">
        <f>BOM!K80</f>
        <v/>
      </c>
      <c r="L80" s="150">
        <f>BOM!L80</f>
        <v/>
      </c>
      <c r="M80" s="150">
        <f>BOM!M80</f>
        <v/>
      </c>
      <c r="N80" s="150">
        <f>BOM!N80</f>
        <v/>
      </c>
      <c r="O80" s="150">
        <f>BOM!O80</f>
        <v/>
      </c>
      <c r="P80" s="150">
        <f>BOM!P80</f>
        <v/>
      </c>
      <c r="Q80" s="46">
        <f>$F$97</f>
        <v/>
      </c>
      <c r="R80" s="46">
        <f>$F$98</f>
        <v/>
      </c>
      <c r="S80" s="48">
        <f>U80-(U80*R80)</f>
        <v/>
      </c>
      <c r="T80" s="48">
        <f>S80*I80</f>
        <v/>
      </c>
      <c r="U80" s="48">
        <f>(BI80)/(1-(BH80+Q80))</f>
        <v/>
      </c>
      <c r="V80" s="48">
        <f>U80*I80</f>
        <v/>
      </c>
      <c r="W80" s="49">
        <f>T80*$W$62</f>
        <v/>
      </c>
      <c r="X80" s="49">
        <f>T80*$X$62</f>
        <v/>
      </c>
      <c r="Y80" s="90" t="n"/>
      <c r="Z80" s="91" t="n"/>
      <c r="AA80" s="91" t="n"/>
      <c r="AB80" s="91" t="n"/>
      <c r="AC80" s="91" t="n"/>
      <c r="AD80" s="91" t="n"/>
      <c r="AE80" s="92" t="n"/>
      <c r="AF80" s="49">
        <f>T80*$AF$62</f>
        <v/>
      </c>
      <c r="AG80" s="49" t="n"/>
      <c r="AH80" s="82" t="n"/>
      <c r="AI80" s="53">
        <f>J80</f>
        <v/>
      </c>
      <c r="AJ80" s="53">
        <f>AI80</f>
        <v/>
      </c>
      <c r="AK80" s="53" t="n"/>
      <c r="AL80" s="53">
        <f>AJ80*I80</f>
        <v/>
      </c>
      <c r="AM80" s="93" t="n"/>
      <c r="AN80" s="93" t="n"/>
      <c r="AO80" s="93" t="n"/>
      <c r="AP80" s="113" t="n"/>
      <c r="AQ80" s="113" t="n"/>
      <c r="AR80" s="113" t="n"/>
      <c r="AS80" s="114" t="n"/>
      <c r="AT80" s="114" t="n"/>
      <c r="AU80" s="114" t="n"/>
      <c r="AV80" s="114" t="n"/>
      <c r="AW80" s="114" t="n"/>
      <c r="AX80" s="114" t="n"/>
      <c r="AY80" s="114" t="n"/>
      <c r="AZ80" s="114" t="n"/>
      <c r="BA80" s="114" t="n"/>
      <c r="BB80" s="114" t="n"/>
      <c r="BC80" s="114" t="n"/>
      <c r="BD80" s="115" t="n"/>
      <c r="BE80" s="49">
        <f>W80</f>
        <v/>
      </c>
      <c r="BF80" s="49">
        <f>X80</f>
        <v/>
      </c>
      <c r="BG80" s="49" t="n"/>
      <c r="BH80" s="51">
        <f>$W$62+$X$62+$AF$62+$BJ$62+0.07</f>
        <v/>
      </c>
      <c r="BI80" s="53">
        <f>AJ80+AS80+AT80</f>
        <v/>
      </c>
      <c r="BJ80" s="53">
        <f>T80*$BJ$62</f>
        <v/>
      </c>
      <c r="BK80" s="53">
        <f>T80*$BK$62</f>
        <v/>
      </c>
      <c r="BL80" s="53">
        <f>BE80+BF80+AL80+BJ80+BK80+AD80+AF80</f>
        <v/>
      </c>
      <c r="BM80" s="49">
        <f>(T80-BL80)</f>
        <v/>
      </c>
    </row>
    <row r="81" ht="15.75" customHeight="1" s="218">
      <c r="A81" s="74" t="n"/>
      <c r="B81" s="74" t="n"/>
      <c r="C81" s="74" t="n"/>
      <c r="D81" s="74" t="n"/>
      <c r="E81" s="70" t="n"/>
      <c r="F81" s="149">
        <f>BOM!F81</f>
        <v/>
      </c>
      <c r="G81" s="49">
        <f>BOM!G81</f>
        <v/>
      </c>
      <c r="H81" s="49">
        <f>BOM!H81</f>
        <v/>
      </c>
      <c r="I81" s="144">
        <f>BOM!I81</f>
        <v/>
      </c>
      <c r="J81" s="146">
        <f>BOM!J81</f>
        <v/>
      </c>
      <c r="K81" s="150">
        <f>BOM!K81</f>
        <v/>
      </c>
      <c r="L81" s="150">
        <f>BOM!L81</f>
        <v/>
      </c>
      <c r="M81" s="150">
        <f>BOM!M81</f>
        <v/>
      </c>
      <c r="N81" s="150">
        <f>BOM!N81</f>
        <v/>
      </c>
      <c r="O81" s="150">
        <f>BOM!O81</f>
        <v/>
      </c>
      <c r="P81" s="150">
        <f>BOM!P81</f>
        <v/>
      </c>
      <c r="Q81" s="46">
        <f>$F$97</f>
        <v/>
      </c>
      <c r="R81" s="46">
        <f>$F$98</f>
        <v/>
      </c>
      <c r="S81" s="48">
        <f>U81-(U81*R81)</f>
        <v/>
      </c>
      <c r="T81" s="48">
        <f>S81*I81</f>
        <v/>
      </c>
      <c r="U81" s="48">
        <f>(BI81)/(1-(BH81+Q81))</f>
        <v/>
      </c>
      <c r="V81" s="48">
        <f>U81*I81</f>
        <v/>
      </c>
      <c r="W81" s="49">
        <f>T81*$W$62</f>
        <v/>
      </c>
      <c r="X81" s="49">
        <f>T81*$X$62</f>
        <v/>
      </c>
      <c r="Y81" s="90" t="n"/>
      <c r="Z81" s="91" t="n"/>
      <c r="AA81" s="91" t="n"/>
      <c r="AB81" s="91" t="n"/>
      <c r="AC81" s="91" t="n"/>
      <c r="AD81" s="91" t="n"/>
      <c r="AE81" s="92" t="n"/>
      <c r="AF81" s="49">
        <f>T81*$AF$62</f>
        <v/>
      </c>
      <c r="AG81" s="49" t="n"/>
      <c r="AH81" s="82" t="n"/>
      <c r="AI81" s="53">
        <f>J81</f>
        <v/>
      </c>
      <c r="AJ81" s="53">
        <f>AI81</f>
        <v/>
      </c>
      <c r="AK81" s="53" t="n"/>
      <c r="AL81" s="53">
        <f>AJ81*I81</f>
        <v/>
      </c>
      <c r="AM81" s="93" t="n"/>
      <c r="AN81" s="93" t="n"/>
      <c r="AO81" s="93" t="n"/>
      <c r="AP81" s="113" t="n"/>
      <c r="AQ81" s="113" t="n"/>
      <c r="AR81" s="113" t="n"/>
      <c r="AS81" s="114" t="n"/>
      <c r="AT81" s="114" t="n"/>
      <c r="AU81" s="114" t="n"/>
      <c r="AV81" s="114" t="n"/>
      <c r="AW81" s="114" t="n"/>
      <c r="AX81" s="114" t="n"/>
      <c r="AY81" s="114" t="n"/>
      <c r="AZ81" s="114" t="n"/>
      <c r="BA81" s="114" t="n"/>
      <c r="BB81" s="114" t="n"/>
      <c r="BC81" s="114" t="n"/>
      <c r="BD81" s="115" t="n"/>
      <c r="BE81" s="49">
        <f>W81</f>
        <v/>
      </c>
      <c r="BF81" s="49">
        <f>X81</f>
        <v/>
      </c>
      <c r="BG81" s="49" t="n"/>
      <c r="BH81" s="51">
        <f>$W$62+$X$62+$AF$62+$BJ$62+0.07</f>
        <v/>
      </c>
      <c r="BI81" s="53">
        <f>AJ81+AS81+AT81</f>
        <v/>
      </c>
      <c r="BJ81" s="53">
        <f>T81*$BJ$62</f>
        <v/>
      </c>
      <c r="BK81" s="53">
        <f>T81*$BK$62</f>
        <v/>
      </c>
      <c r="BL81" s="53">
        <f>BE81+BF81+AL81+BJ81+BK81+AD81+AF81</f>
        <v/>
      </c>
      <c r="BM81" s="49">
        <f>(T81-BL81)</f>
        <v/>
      </c>
    </row>
    <row r="82" ht="15.75" customHeight="1" s="218">
      <c r="A82" s="74" t="n"/>
      <c r="B82" s="74" t="n"/>
      <c r="C82" s="74" t="n"/>
      <c r="D82" s="74" t="n"/>
      <c r="E82" s="70" t="n"/>
      <c r="F82" s="149">
        <f>BOM!F82</f>
        <v/>
      </c>
      <c r="G82" s="49">
        <f>BOM!G82</f>
        <v/>
      </c>
      <c r="H82" s="49">
        <f>BOM!H82</f>
        <v/>
      </c>
      <c r="I82" s="144">
        <f>BOM!I82</f>
        <v/>
      </c>
      <c r="J82" s="146">
        <f>BOM!J82</f>
        <v/>
      </c>
      <c r="K82" s="150">
        <f>BOM!K82</f>
        <v/>
      </c>
      <c r="L82" s="150">
        <f>BOM!L82</f>
        <v/>
      </c>
      <c r="M82" s="150">
        <f>BOM!M82</f>
        <v/>
      </c>
      <c r="N82" s="150">
        <f>BOM!N82</f>
        <v/>
      </c>
      <c r="O82" s="150">
        <f>BOM!O82</f>
        <v/>
      </c>
      <c r="P82" s="150">
        <f>BOM!P82</f>
        <v/>
      </c>
      <c r="Q82" s="46">
        <f>$F$97</f>
        <v/>
      </c>
      <c r="R82" s="46">
        <f>$F$98</f>
        <v/>
      </c>
      <c r="S82" s="48">
        <f>U82-(U82*R82)</f>
        <v/>
      </c>
      <c r="T82" s="48">
        <f>S82*I82</f>
        <v/>
      </c>
      <c r="U82" s="48">
        <f>(BI82)/(1-(BH82+Q82))</f>
        <v/>
      </c>
      <c r="V82" s="48">
        <f>U82*I82</f>
        <v/>
      </c>
      <c r="W82" s="49">
        <f>T82*$W$62</f>
        <v/>
      </c>
      <c r="X82" s="49">
        <f>T82*$X$62</f>
        <v/>
      </c>
      <c r="Y82" s="90" t="n"/>
      <c r="Z82" s="91" t="n"/>
      <c r="AA82" s="91" t="n"/>
      <c r="AB82" s="91" t="n"/>
      <c r="AC82" s="91" t="n"/>
      <c r="AD82" s="91" t="n"/>
      <c r="AE82" s="92" t="n"/>
      <c r="AF82" s="49">
        <f>T82*$AF$62</f>
        <v/>
      </c>
      <c r="AG82" s="49" t="n"/>
      <c r="AH82" s="82" t="n"/>
      <c r="AI82" s="53">
        <f>J82</f>
        <v/>
      </c>
      <c r="AJ82" s="53">
        <f>AI82</f>
        <v/>
      </c>
      <c r="AK82" s="53" t="n"/>
      <c r="AL82" s="53">
        <f>AJ82*I82</f>
        <v/>
      </c>
      <c r="AM82" s="93" t="n"/>
      <c r="AN82" s="93" t="n"/>
      <c r="AO82" s="93" t="n"/>
      <c r="AP82" s="113" t="n"/>
      <c r="AQ82" s="113" t="n"/>
      <c r="AR82" s="113" t="n"/>
      <c r="AS82" s="114" t="n"/>
      <c r="AT82" s="114" t="n"/>
      <c r="AU82" s="114" t="n"/>
      <c r="AV82" s="114" t="n"/>
      <c r="AW82" s="114" t="n"/>
      <c r="AX82" s="114" t="n"/>
      <c r="AY82" s="114" t="n"/>
      <c r="AZ82" s="114" t="n"/>
      <c r="BA82" s="114" t="n"/>
      <c r="BB82" s="114" t="n"/>
      <c r="BC82" s="114" t="n"/>
      <c r="BD82" s="115" t="n"/>
      <c r="BE82" s="49">
        <f>W82</f>
        <v/>
      </c>
      <c r="BF82" s="49">
        <f>X82</f>
        <v/>
      </c>
      <c r="BG82" s="49" t="n"/>
      <c r="BH82" s="51">
        <f>$W$62+$X$62+$AF$62+$BJ$62+0.07</f>
        <v/>
      </c>
      <c r="BI82" s="53">
        <f>AJ82+AS82+AT82</f>
        <v/>
      </c>
      <c r="BJ82" s="53">
        <f>T82*$BJ$62</f>
        <v/>
      </c>
      <c r="BK82" s="53">
        <f>T82*$BK$62</f>
        <v/>
      </c>
      <c r="BL82" s="53">
        <f>BE82+BF82+AL82+BJ82+BK82+AD82+AF82</f>
        <v/>
      </c>
      <c r="BM82" s="49">
        <f>(T82-BL82)</f>
        <v/>
      </c>
    </row>
    <row r="83" ht="15.75" customHeight="1" s="218">
      <c r="A83" s="74" t="n"/>
      <c r="B83" s="74" t="n"/>
      <c r="C83" s="74" t="n"/>
      <c r="D83" s="74" t="n"/>
      <c r="E83" s="70" t="n"/>
      <c r="F83" s="149">
        <f>BOM!F83</f>
        <v/>
      </c>
      <c r="G83" s="49">
        <f>BOM!G83</f>
        <v/>
      </c>
      <c r="H83" s="49">
        <f>BOM!H83</f>
        <v/>
      </c>
      <c r="I83" s="144">
        <f>BOM!I83</f>
        <v/>
      </c>
      <c r="J83" s="146">
        <f>F88*0.03</f>
        <v/>
      </c>
      <c r="K83" s="150">
        <f>BOM!K83</f>
        <v/>
      </c>
      <c r="L83" s="150">
        <f>BOM!L83</f>
        <v/>
      </c>
      <c r="M83" s="150">
        <f>BOM!M83</f>
        <v/>
      </c>
      <c r="N83" s="150">
        <f>BOM!N83</f>
        <v/>
      </c>
      <c r="O83" s="150">
        <f>BOM!O83</f>
        <v/>
      </c>
      <c r="P83" s="150">
        <f>BOM!P83</f>
        <v/>
      </c>
      <c r="Q83" s="46">
        <f>$F$97</f>
        <v/>
      </c>
      <c r="R83" s="46">
        <f>$F$98</f>
        <v/>
      </c>
      <c r="S83" s="48">
        <f>U83-(U83*R83)</f>
        <v/>
      </c>
      <c r="T83" s="48">
        <f>S83*I83</f>
        <v/>
      </c>
      <c r="U83" s="48">
        <f>(BI83)/(1-(BH83+Q83))</f>
        <v/>
      </c>
      <c r="V83" s="48">
        <f>U83*I83</f>
        <v/>
      </c>
      <c r="W83" s="49">
        <f>T83*$W$62</f>
        <v/>
      </c>
      <c r="X83" s="49">
        <f>T83*$X$62</f>
        <v/>
      </c>
      <c r="Y83" s="100" t="n"/>
      <c r="Z83" s="101" t="n"/>
      <c r="AA83" s="101" t="n"/>
      <c r="AB83" s="101" t="n"/>
      <c r="AC83" s="101" t="n"/>
      <c r="AD83" s="101" t="n"/>
      <c r="AE83" s="102" t="n"/>
      <c r="AF83" s="49">
        <f>T83*$AF$62</f>
        <v/>
      </c>
      <c r="AG83" s="49" t="n"/>
      <c r="AH83" s="82" t="n"/>
      <c r="AI83" s="53">
        <f>IF(K83="SIM",(J83*$F$103),J83)</f>
        <v/>
      </c>
      <c r="AJ83" s="53">
        <f>IF(L83="SIM",(AI83*$F$101),AI83)</f>
        <v/>
      </c>
      <c r="AK83" s="53" t="n"/>
      <c r="AL83" s="53">
        <f>AJ83*I83</f>
        <v/>
      </c>
      <c r="AM83" s="103" t="n"/>
      <c r="AN83" s="103" t="n"/>
      <c r="AO83" s="103" t="n"/>
      <c r="AP83" s="120" t="n"/>
      <c r="AQ83" s="120" t="n"/>
      <c r="AR83" s="120" t="n"/>
      <c r="AS83" s="121" t="n"/>
      <c r="AT83" s="121" t="n"/>
      <c r="AU83" s="121" t="n"/>
      <c r="AV83" s="121" t="n"/>
      <c r="AW83" s="121" t="n"/>
      <c r="AX83" s="121" t="n"/>
      <c r="AY83" s="121" t="n"/>
      <c r="AZ83" s="121" t="n"/>
      <c r="BA83" s="121" t="n"/>
      <c r="BB83" s="121" t="n"/>
      <c r="BC83" s="121" t="n"/>
      <c r="BD83" s="122" t="n"/>
      <c r="BE83" s="49">
        <f>W83</f>
        <v/>
      </c>
      <c r="BF83" s="49">
        <f>X83</f>
        <v/>
      </c>
      <c r="BG83" s="49" t="n"/>
      <c r="BH83" s="51">
        <f>$W$62+$X$62+$AF$62+$BJ$62+0.07</f>
        <v/>
      </c>
      <c r="BI83" s="49">
        <f>IF(BD83="Haverá ST",J83+AS83+AT83,J83+AS83)</f>
        <v/>
      </c>
      <c r="BJ83" s="53">
        <f>T83*$BJ$62</f>
        <v/>
      </c>
      <c r="BK83" s="53">
        <f>T83*$BK$62</f>
        <v/>
      </c>
      <c r="BL83" s="53">
        <f>BE83+BF83+AL83+BJ83+BK83+AD83+AF83</f>
        <v/>
      </c>
      <c r="BM83" s="49">
        <f>(T83-BL83)</f>
        <v/>
      </c>
    </row>
    <row r="84" ht="15.75" customHeight="1" s="218">
      <c r="A84" s="123" t="n"/>
      <c r="B84" s="123" t="n"/>
      <c r="C84" s="123" t="n"/>
      <c r="D84" s="123" t="n"/>
      <c r="E84" s="123" t="n"/>
      <c r="F84" s="123" t="n"/>
      <c r="G84" s="124" t="n"/>
      <c r="H84" s="123" t="n"/>
      <c r="I84" s="123" t="n"/>
      <c r="J84" s="13" t="n"/>
      <c r="K84" s="123" t="n"/>
      <c r="L84" s="123" t="n"/>
      <c r="M84" s="13" t="n"/>
      <c r="N84" s="13" t="n"/>
      <c r="O84" s="13" t="n"/>
      <c r="P84" s="13" t="n"/>
      <c r="Q84" s="123" t="n"/>
      <c r="R84" s="123" t="n"/>
      <c r="S84" s="123" t="n"/>
      <c r="T84" s="123" t="n"/>
      <c r="U84" s="123" t="n"/>
      <c r="V84" s="125" t="n"/>
      <c r="W84" s="10" t="n"/>
      <c r="X84" s="10" t="n"/>
      <c r="Y84" s="11" t="n"/>
      <c r="Z84" s="11" t="n"/>
      <c r="AA84" s="11" t="n"/>
      <c r="AB84" s="11" t="n"/>
      <c r="AC84" s="11" t="n"/>
      <c r="AD84" s="11" t="n"/>
      <c r="AE84" s="10" t="n"/>
      <c r="AF84" s="10" t="n"/>
      <c r="AG84" s="10" t="n"/>
      <c r="AH84" s="10" t="n"/>
      <c r="AI84" s="13" t="n"/>
      <c r="AJ84" s="13" t="n"/>
      <c r="AK84" s="13" t="n"/>
      <c r="AL84" s="13" t="n"/>
      <c r="AM84" s="13" t="n"/>
      <c r="AN84" s="13" t="n"/>
      <c r="AO84" s="13" t="n"/>
      <c r="AP84" s="14" t="n"/>
      <c r="AQ84" s="14" t="n"/>
      <c r="AR84" s="14" t="n"/>
      <c r="AS84" s="13" t="n"/>
      <c r="AT84" s="13" t="n"/>
      <c r="AU84" s="10" t="n"/>
      <c r="AV84" s="10" t="n"/>
      <c r="AW84" s="10" t="n"/>
      <c r="AX84" s="10" t="n"/>
      <c r="AY84" s="10" t="n"/>
      <c r="AZ84" s="10" t="n"/>
      <c r="BA84" s="10" t="n"/>
      <c r="BB84" s="10" t="n"/>
      <c r="BC84" s="10" t="n"/>
      <c r="BD84" s="11" t="n"/>
      <c r="BE84" s="10" t="n"/>
      <c r="BF84" s="10" t="n"/>
      <c r="BG84" s="10" t="n"/>
      <c r="BH84" s="10" t="n"/>
      <c r="BI84" s="10" t="n"/>
      <c r="BJ84" s="10" t="n"/>
      <c r="BK84" s="10" t="n"/>
      <c r="BL84" s="10" t="n"/>
      <c r="BM84" s="10" t="n"/>
    </row>
    <row r="85" ht="15.75" customHeight="1" s="218">
      <c r="A85" s="126" t="n"/>
      <c r="B85" s="126" t="n"/>
      <c r="C85" s="126" t="n"/>
      <c r="D85" s="126" t="n"/>
      <c r="E85" s="126" t="n"/>
      <c r="F85" s="126" t="n"/>
      <c r="G85" s="126" t="n"/>
      <c r="H85" s="126" t="n"/>
      <c r="I85" s="126" t="n"/>
      <c r="J85" s="127">
        <f>SUM(J5:J84)</f>
        <v/>
      </c>
      <c r="K85" s="126" t="n"/>
      <c r="L85" s="126" t="n"/>
      <c r="M85" s="127" t="n"/>
      <c r="N85" s="127" t="n"/>
      <c r="O85" s="127" t="n"/>
      <c r="P85" s="127" t="n"/>
      <c r="Q85" s="126" t="n"/>
      <c r="R85" s="126" t="n"/>
      <c r="S85" s="126" t="n"/>
      <c r="T85" s="126" t="n"/>
      <c r="U85" s="126" t="inlineStr">
        <is>
          <t>Valor Total</t>
        </is>
      </c>
      <c r="V85" s="127">
        <f>SUM(V5:V84)</f>
        <v/>
      </c>
      <c r="W85" s="127">
        <f>SUM(W5:W84)</f>
        <v/>
      </c>
      <c r="X85" s="127">
        <f>SUM(X5:X84)</f>
        <v/>
      </c>
      <c r="Y85" s="128" t="n"/>
      <c r="Z85" s="128" t="n"/>
      <c r="AA85" s="128" t="n"/>
      <c r="AB85" s="128">
        <f>SUM(AB5:AB84)</f>
        <v/>
      </c>
      <c r="AC85" s="128" t="n"/>
      <c r="AD85" s="128" t="n"/>
      <c r="AE85" s="127" t="n"/>
      <c r="AF85" s="127">
        <f>SUM(AF5:AF84)</f>
        <v/>
      </c>
      <c r="AG85" s="129" t="n"/>
      <c r="AH85" s="129" t="n"/>
      <c r="AI85" s="127" t="n"/>
      <c r="AJ85" s="127">
        <f>SUM(AJ5:AJ84)</f>
        <v/>
      </c>
      <c r="AK85" s="127" t="n"/>
      <c r="AL85" s="127" t="n"/>
      <c r="AM85" s="127" t="n"/>
      <c r="AN85" s="127" t="n"/>
      <c r="AO85" s="127" t="n"/>
      <c r="AP85" s="130" t="n"/>
      <c r="AQ85" s="130" t="n"/>
      <c r="AR85" s="130" t="n"/>
      <c r="AS85" s="127">
        <f>SUM(AS5:AS84)</f>
        <v/>
      </c>
      <c r="AT85" s="127">
        <f>SUM(AT5:AT84)</f>
        <v/>
      </c>
      <c r="AU85" s="127" t="n"/>
      <c r="AV85" s="127" t="n"/>
      <c r="AW85" s="127" t="n"/>
      <c r="AX85" s="127" t="n"/>
      <c r="AY85" s="127" t="n"/>
      <c r="AZ85" s="127" t="n"/>
      <c r="BA85" s="127" t="n"/>
      <c r="BB85" s="127" t="n"/>
      <c r="BC85" s="127" t="n"/>
      <c r="BD85" s="128" t="n"/>
      <c r="BE85" s="127">
        <f>SUM(BE5:BE84)</f>
        <v/>
      </c>
      <c r="BF85" s="127">
        <f>SUM(BF5:BF84)</f>
        <v/>
      </c>
      <c r="BG85" s="127">
        <f>SUM(BG5:BG84)</f>
        <v/>
      </c>
      <c r="BH85" s="127" t="n"/>
      <c r="BI85" s="127">
        <f>SUM(BI5:BI84)</f>
        <v/>
      </c>
      <c r="BJ85" s="127">
        <f>SUM(BJ5:BJ84)</f>
        <v/>
      </c>
      <c r="BK85" s="127">
        <f>SUM(BK5:BK84)</f>
        <v/>
      </c>
      <c r="BL85" s="127">
        <f>SUM(BL5:BL84)</f>
        <v/>
      </c>
      <c r="BM85" s="127">
        <f>SUM(BM5:BM84)</f>
        <v/>
      </c>
    </row>
    <row r="86" ht="15.75" customHeight="1" s="218">
      <c r="A86" s="10" t="n"/>
      <c r="B86" s="10" t="n"/>
      <c r="C86" s="10" t="n"/>
      <c r="D86" s="10" t="n"/>
      <c r="E86" s="10" t="n"/>
      <c r="F86" s="10" t="n"/>
      <c r="G86" s="131" t="n"/>
      <c r="H86" s="132" t="n"/>
      <c r="I86" s="10" t="n"/>
      <c r="J86" s="10" t="n"/>
      <c r="K86" s="10" t="n"/>
      <c r="L86" s="10" t="n"/>
      <c r="M86" s="13" t="n"/>
      <c r="N86" s="13" t="n"/>
      <c r="O86" s="13" t="n"/>
      <c r="P86" s="13" t="n"/>
      <c r="Q86" s="10" t="n"/>
      <c r="R86" s="10" t="n"/>
      <c r="S86" s="10" t="n"/>
      <c r="T86" s="10" t="n"/>
      <c r="U86" s="10" t="n"/>
      <c r="V86" s="10" t="n"/>
      <c r="W86" s="10" t="n"/>
      <c r="X86" s="10" t="n"/>
      <c r="Y86" s="11" t="n"/>
      <c r="Z86" s="11" t="n"/>
      <c r="AA86" s="11" t="n"/>
      <c r="AB86" s="11" t="n"/>
      <c r="AC86" s="11" t="n"/>
      <c r="AD86" s="11" t="n"/>
      <c r="AE86" s="10" t="n"/>
      <c r="AF86" s="10" t="n"/>
      <c r="AG86" s="10" t="n"/>
      <c r="AH86" s="10" t="n"/>
      <c r="AI86" s="13" t="n"/>
      <c r="AJ86" s="13" t="n"/>
      <c r="AK86" s="13" t="n"/>
      <c r="AL86" s="13" t="n"/>
      <c r="AM86" s="13" t="n"/>
      <c r="AN86" s="13" t="n"/>
      <c r="AO86" s="13" t="n"/>
      <c r="AP86" s="14" t="n"/>
      <c r="AQ86" s="14" t="n"/>
      <c r="AR86" s="14" t="n"/>
      <c r="AS86" s="13" t="n"/>
      <c r="AT86" s="13" t="n"/>
      <c r="AU86" s="10" t="n"/>
      <c r="AV86" s="10" t="n"/>
      <c r="AW86" s="10" t="n"/>
      <c r="AX86" s="10" t="n"/>
      <c r="AY86" s="10" t="n"/>
      <c r="AZ86" s="10" t="n"/>
      <c r="BA86" s="10" t="n"/>
      <c r="BB86" s="10" t="n"/>
      <c r="BC86" s="10" t="n"/>
      <c r="BD86" s="11" t="n"/>
      <c r="BE86" s="10" t="n"/>
      <c r="BF86" s="10" t="n"/>
      <c r="BG86" s="10" t="n"/>
      <c r="BH86" s="10" t="n"/>
      <c r="BI86" s="10" t="n"/>
      <c r="BJ86" s="10" t="n"/>
      <c r="BK86" s="10" t="n"/>
      <c r="BL86" s="10" t="n"/>
      <c r="BM86" s="10" t="n"/>
    </row>
    <row r="87" ht="15.75" customHeight="1" s="218">
      <c r="A87" s="10" t="n"/>
      <c r="B87" s="278" t="inlineStr">
        <is>
          <t>Total Venda</t>
        </is>
      </c>
      <c r="C87" s="279" t="n"/>
      <c r="D87" s="279" t="n"/>
      <c r="E87" s="280" t="n"/>
      <c r="F87" s="133">
        <f>F88+F89+F90</f>
        <v/>
      </c>
      <c r="H87" s="10" t="n"/>
      <c r="I87" s="10" t="n"/>
      <c r="J87" s="134" t="n"/>
      <c r="K87" s="10" t="n"/>
      <c r="L87" s="10" t="n"/>
      <c r="M87" s="17" t="inlineStr">
        <is>
          <t>DADOS FATURAMENTO DE SAÍDA</t>
        </is>
      </c>
      <c r="N87" s="264" t="n"/>
      <c r="O87" s="264" t="n"/>
      <c r="P87" s="265" t="n"/>
      <c r="Q87" s="10" t="n"/>
      <c r="R87" s="10" t="n"/>
      <c r="S87" s="10" t="n"/>
      <c r="T87" s="10" t="n"/>
      <c r="U87" s="10" t="n"/>
      <c r="V87" s="10" t="n"/>
      <c r="W87" s="10" t="n"/>
      <c r="X87" s="10" t="n"/>
      <c r="Y87" s="11" t="n"/>
      <c r="Z87" s="11" t="n"/>
      <c r="AA87" s="11" t="n"/>
      <c r="AB87" s="11" t="n"/>
      <c r="AC87" s="11" t="n"/>
      <c r="AD87" s="11" t="n"/>
      <c r="AE87" s="10" t="n"/>
      <c r="AF87" s="10" t="n"/>
      <c r="AG87" s="10" t="n"/>
      <c r="AH87" s="10" t="n"/>
      <c r="AI87" s="13" t="n"/>
      <c r="AJ87" s="13" t="n"/>
      <c r="AK87" s="13" t="n"/>
      <c r="AL87" s="13" t="n"/>
      <c r="AM87" s="13" t="n"/>
      <c r="AN87" s="13" t="n"/>
      <c r="AO87" s="13" t="n"/>
      <c r="AP87" s="14" t="n"/>
      <c r="AQ87" s="14" t="n"/>
      <c r="AR87" s="14" t="n"/>
      <c r="AS87" s="13" t="n"/>
      <c r="AT87" s="13" t="n"/>
      <c r="AU87" s="10" t="n"/>
      <c r="AV87" s="10" t="n"/>
      <c r="AW87" s="10" t="n"/>
      <c r="AX87" s="10" t="n"/>
      <c r="AY87" s="10" t="n"/>
      <c r="AZ87" s="10" t="n"/>
      <c r="BA87" s="10" t="n"/>
      <c r="BB87" s="10" t="n"/>
      <c r="BC87" s="10" t="n"/>
      <c r="BD87" s="11" t="n"/>
      <c r="BE87" s="10" t="n"/>
      <c r="BF87" s="10" t="n"/>
      <c r="BG87" s="10" t="n"/>
      <c r="BH87" s="10" t="n"/>
      <c r="BI87" s="10" t="n"/>
      <c r="BJ87" s="10" t="n"/>
      <c r="BK87" s="135" t="n"/>
      <c r="BL87" s="10" t="n"/>
      <c r="BM87" s="13" t="n"/>
    </row>
    <row r="88" ht="15.75" customHeight="1" s="218">
      <c r="A88" s="10" t="n"/>
      <c r="B88" s="281" t="inlineStr">
        <is>
          <t>TOTAL VENDA PRODUTOS</t>
        </is>
      </c>
      <c r="C88" s="264" t="n"/>
      <c r="D88" s="264" t="n"/>
      <c r="E88" s="265" t="n"/>
      <c r="F88" s="136">
        <f>SUM(T5:T61)</f>
        <v/>
      </c>
      <c r="H88" s="11" t="n"/>
      <c r="I88" s="10" t="n"/>
      <c r="J88" s="134" t="n"/>
      <c r="K88" s="10" t="n"/>
      <c r="L88" s="10" t="n"/>
      <c r="M88" s="273" t="inlineStr">
        <is>
          <t>CNPJ DE FATURAMENTO</t>
        </is>
      </c>
      <c r="N88" s="264" t="n"/>
      <c r="O88" s="265" t="n"/>
      <c r="P88" s="9">
        <f>BOM!P88</f>
        <v/>
      </c>
      <c r="Q88" s="10" t="n"/>
      <c r="R88" s="10" t="n"/>
      <c r="S88" s="10" t="n"/>
      <c r="T88" s="10" t="n"/>
      <c r="U88" s="10" t="n"/>
      <c r="V88" s="10" t="n"/>
      <c r="W88" s="10" t="n"/>
      <c r="X88" s="10" t="n"/>
      <c r="Y88" s="11" t="n"/>
      <c r="Z88" s="11" t="n"/>
      <c r="AA88" s="11" t="n"/>
      <c r="AB88" s="11" t="n"/>
      <c r="AC88" s="11" t="n"/>
      <c r="AD88" s="11" t="n"/>
      <c r="AE88" s="10" t="n"/>
      <c r="AF88" s="10" t="n"/>
      <c r="AG88" s="10" t="n"/>
      <c r="AH88" s="10" t="n"/>
      <c r="AI88" s="13" t="n"/>
      <c r="AJ88" s="13" t="n"/>
      <c r="AK88" s="13" t="n"/>
      <c r="AL88" s="13" t="n"/>
      <c r="AM88" s="13" t="n"/>
      <c r="AN88" s="13" t="n"/>
      <c r="AO88" s="13" t="n"/>
      <c r="AP88" s="14" t="n"/>
      <c r="AQ88" s="14" t="n"/>
      <c r="AR88" s="14" t="n"/>
      <c r="AS88" s="13" t="n"/>
      <c r="AT88" s="13" t="n"/>
      <c r="AU88" s="10" t="n"/>
      <c r="AV88" s="10" t="n"/>
      <c r="AW88" s="10" t="n"/>
      <c r="AX88" s="10" t="n"/>
      <c r="AY88" s="10" t="n"/>
      <c r="AZ88" s="10" t="n"/>
      <c r="BA88" s="10" t="n"/>
      <c r="BB88" s="10" t="n"/>
      <c r="BC88" s="10" t="n"/>
      <c r="BD88" s="11" t="n"/>
      <c r="BE88" s="10" t="n"/>
      <c r="BF88" s="10" t="n"/>
      <c r="BG88" s="10" t="n"/>
      <c r="BH88" s="10" t="n"/>
      <c r="BI88" s="10" t="n"/>
      <c r="BJ88" s="10" t="n"/>
      <c r="BK88" s="10" t="n"/>
      <c r="BL88" s="10" t="n"/>
      <c r="BM88" s="10" t="n"/>
    </row>
    <row r="89" ht="15.75" customHeight="1" s="218">
      <c r="A89" s="10" t="n"/>
      <c r="B89" s="281" t="inlineStr">
        <is>
          <t>TOTAL VENDA LICENÇAS</t>
        </is>
      </c>
      <c r="C89" s="264" t="n"/>
      <c r="D89" s="264" t="n"/>
      <c r="E89" s="265" t="n"/>
      <c r="F89" s="136">
        <f>SUM(T63:T69)</f>
        <v/>
      </c>
      <c r="H89" s="10" t="n"/>
      <c r="I89" s="10" t="n"/>
      <c r="J89" s="134" t="n"/>
      <c r="K89" s="10" t="n"/>
      <c r="L89" s="10" t="n"/>
      <c r="M89" s="274" t="inlineStr">
        <is>
          <t>ESTADO DE DESTINO</t>
        </is>
      </c>
      <c r="N89" s="264" t="n"/>
      <c r="O89" s="265" t="n"/>
      <c r="P89" s="9">
        <f>BOM!P89</f>
        <v/>
      </c>
      <c r="Q89" s="10" t="n"/>
      <c r="R89" s="10" t="n"/>
      <c r="S89" s="10" t="n"/>
      <c r="T89" s="10" t="n"/>
      <c r="U89" s="10" t="n"/>
      <c r="V89" s="10" t="n"/>
      <c r="W89" s="10" t="n"/>
      <c r="X89" s="10" t="n"/>
      <c r="Y89" s="11" t="n"/>
      <c r="Z89" s="11" t="n"/>
      <c r="AA89" s="11" t="n"/>
      <c r="AB89" s="11" t="n"/>
      <c r="AC89" s="11" t="n"/>
      <c r="AD89" s="11" t="n"/>
      <c r="AE89" s="10" t="n"/>
      <c r="AF89" s="10" t="n"/>
      <c r="AG89" s="10" t="n"/>
      <c r="AH89" s="10" t="n"/>
      <c r="AI89" s="13" t="n"/>
      <c r="AJ89" s="13" t="n"/>
      <c r="AK89" s="13" t="n"/>
      <c r="AL89" s="13" t="n"/>
      <c r="AM89" s="13" t="n"/>
      <c r="AN89" s="13" t="n"/>
      <c r="AO89" s="13" t="n"/>
      <c r="AP89" s="14" t="n"/>
      <c r="AQ89" s="14" t="n"/>
      <c r="AR89" s="14" t="n"/>
      <c r="AS89" s="13" t="n"/>
      <c r="AT89" s="13" t="n"/>
      <c r="AU89" s="10" t="n"/>
      <c r="AV89" s="10" t="n"/>
      <c r="AW89" s="10" t="n"/>
      <c r="AX89" s="10" t="n"/>
      <c r="AY89" s="10" t="n"/>
      <c r="AZ89" s="10" t="n"/>
      <c r="BA89" s="10" t="n"/>
      <c r="BB89" s="10" t="n"/>
      <c r="BC89" s="10" t="n"/>
      <c r="BD89" s="11" t="n"/>
      <c r="BE89" s="10" t="n"/>
      <c r="BF89" s="10" t="n"/>
      <c r="BG89" s="10" t="n"/>
      <c r="BH89" s="10" t="n"/>
      <c r="BI89" s="10" t="n"/>
      <c r="BJ89" s="10" t="n"/>
      <c r="BK89" s="10" t="n"/>
      <c r="BL89" s="10" t="n"/>
      <c r="BM89" s="10" t="n"/>
    </row>
    <row r="90" ht="15.75" customHeight="1" s="218">
      <c r="A90" s="10" t="n"/>
      <c r="B90" s="281" t="inlineStr">
        <is>
          <t>TOTAL PRESTAÇÃO SERVIÇO</t>
        </is>
      </c>
      <c r="C90" s="264" t="n"/>
      <c r="D90" s="264" t="n"/>
      <c r="E90" s="265" t="n"/>
      <c r="F90" s="136">
        <f>SUM(T71:T83)</f>
        <v/>
      </c>
      <c r="H90" s="10" t="n"/>
      <c r="I90" s="10" t="n"/>
      <c r="J90" s="134" t="n"/>
      <c r="K90" s="10" t="n"/>
      <c r="L90" s="10" t="n"/>
      <c r="M90" s="273" t="inlineStr">
        <is>
          <t>CLIENTE É CONTRIBUINTE</t>
        </is>
      </c>
      <c r="N90" s="264" t="n"/>
      <c r="O90" s="265" t="n"/>
      <c r="P90" s="9">
        <f>BOM!P90</f>
        <v/>
      </c>
      <c r="Q90" s="10" t="n"/>
      <c r="R90" s="10" t="n"/>
      <c r="S90" s="10" t="n"/>
      <c r="T90" s="10" t="n"/>
      <c r="U90" s="10" t="n"/>
      <c r="V90" s="10" t="n"/>
      <c r="W90" s="10" t="n"/>
      <c r="X90" s="10" t="n"/>
      <c r="Y90" s="11" t="n"/>
      <c r="Z90" s="11" t="n"/>
      <c r="AA90" s="11" t="n"/>
      <c r="AB90" s="11" t="n"/>
      <c r="AC90" s="11" t="n"/>
      <c r="AD90" s="11" t="n"/>
      <c r="AE90" s="10" t="n"/>
      <c r="AF90" s="10" t="n"/>
      <c r="AG90" s="10" t="n"/>
      <c r="AH90" s="10" t="n"/>
      <c r="AI90" s="13" t="n"/>
      <c r="AJ90" s="13" t="n"/>
      <c r="AK90" s="13" t="n"/>
      <c r="AL90" s="13" t="n"/>
      <c r="AM90" s="13" t="n"/>
      <c r="AN90" s="13" t="n"/>
      <c r="AO90" s="13" t="n"/>
      <c r="AP90" s="14" t="n"/>
      <c r="AQ90" s="14" t="n"/>
      <c r="AR90" s="14" t="n"/>
      <c r="AS90" s="13" t="n"/>
      <c r="AT90" s="13" t="n"/>
      <c r="AU90" s="10" t="n"/>
      <c r="AV90" s="10" t="n"/>
      <c r="AW90" s="10" t="n"/>
      <c r="AX90" s="10" t="n"/>
      <c r="AY90" s="10" t="n"/>
      <c r="AZ90" s="10" t="n"/>
      <c r="BA90" s="10" t="n"/>
      <c r="BB90" s="10" t="n"/>
      <c r="BC90" s="10" t="n"/>
      <c r="BD90" s="11" t="n"/>
      <c r="BE90" s="10" t="n"/>
      <c r="BF90" s="10" t="n"/>
      <c r="BG90" s="10" t="n"/>
      <c r="BH90" s="10" t="n"/>
      <c r="BI90" s="10" t="n"/>
      <c r="BJ90" s="10" t="n"/>
      <c r="BK90" s="10" t="n"/>
      <c r="BL90" s="10" t="n"/>
      <c r="BM90" s="10" t="n"/>
    </row>
    <row r="91" hidden="1" ht="15.75" customHeight="1" s="218">
      <c r="A91" s="10" t="n"/>
      <c r="B91" s="281" t="inlineStr">
        <is>
          <t>IMPOSTO PRODUTO</t>
        </is>
      </c>
      <c r="C91" s="264" t="n"/>
      <c r="D91" s="264" t="n"/>
      <c r="E91" s="265" t="n"/>
      <c r="F91" s="137" t="n"/>
      <c r="H91" s="10" t="n"/>
      <c r="I91" s="10" t="n"/>
      <c r="J91" s="134" t="n"/>
      <c r="K91" s="10" t="n"/>
      <c r="L91" s="10" t="n"/>
      <c r="M91" s="13" t="n"/>
      <c r="N91" s="13" t="n"/>
      <c r="O91" s="13" t="n"/>
      <c r="P91" s="13" t="n"/>
      <c r="Q91" s="10" t="n"/>
      <c r="R91" s="10" t="n"/>
      <c r="S91" s="10" t="n"/>
      <c r="T91" s="10" t="n"/>
      <c r="U91" s="10" t="n"/>
      <c r="V91" s="10" t="n"/>
      <c r="W91" s="10" t="n"/>
      <c r="X91" s="10" t="n"/>
      <c r="Y91" s="11" t="n"/>
      <c r="Z91" s="11" t="n"/>
      <c r="AA91" s="11" t="n"/>
      <c r="AB91" s="11" t="n"/>
      <c r="AC91" s="11" t="n"/>
      <c r="AD91" s="11" t="n"/>
      <c r="AE91" s="10" t="n"/>
      <c r="AF91" s="10" t="n"/>
      <c r="AG91" s="10" t="n"/>
      <c r="AH91" s="10" t="n"/>
      <c r="AI91" s="13" t="n"/>
      <c r="AJ91" s="13" t="n"/>
      <c r="AK91" s="13" t="n"/>
      <c r="AL91" s="13" t="n"/>
      <c r="AM91" s="13" t="n"/>
      <c r="AN91" s="13" t="n"/>
      <c r="AO91" s="13" t="n"/>
      <c r="AP91" s="14" t="n"/>
      <c r="AQ91" s="14" t="n"/>
      <c r="AR91" s="14" t="n"/>
      <c r="AS91" s="13" t="n"/>
      <c r="AT91" s="13" t="n"/>
      <c r="AU91" s="10" t="n"/>
      <c r="AV91" s="10" t="n"/>
      <c r="AW91" s="10" t="n"/>
      <c r="AX91" s="10" t="n"/>
      <c r="AY91" s="10" t="n"/>
      <c r="AZ91" s="10" t="n"/>
      <c r="BA91" s="10" t="n"/>
      <c r="BB91" s="10" t="n"/>
      <c r="BC91" s="10" t="n"/>
      <c r="BD91" s="11" t="n"/>
      <c r="BE91" s="10" t="n"/>
      <c r="BF91" s="10" t="n"/>
      <c r="BG91" s="10" t="n"/>
      <c r="BH91" s="10" t="n"/>
      <c r="BI91" s="10" t="n"/>
      <c r="BJ91" s="10" t="n"/>
      <c r="BK91" s="10" t="n"/>
      <c r="BL91" s="10" t="n"/>
      <c r="BM91" s="10" t="n"/>
    </row>
    <row r="92" hidden="1" ht="15.75" customHeight="1" s="218">
      <c r="A92" s="10" t="n"/>
      <c r="B92" s="281" t="inlineStr">
        <is>
          <t>IMPOSTO LICENÇA</t>
        </is>
      </c>
      <c r="C92" s="264" t="n"/>
      <c r="D92" s="264" t="n"/>
      <c r="E92" s="265" t="n"/>
      <c r="F92" s="137" t="n"/>
      <c r="H92" s="10" t="n"/>
      <c r="I92" s="10" t="n"/>
      <c r="J92" s="134" t="n"/>
      <c r="K92" s="10" t="n"/>
      <c r="L92" s="10" t="n"/>
      <c r="M92" s="13" t="n"/>
      <c r="N92" s="13" t="n"/>
      <c r="O92" s="13" t="n"/>
      <c r="P92" s="13" t="n"/>
      <c r="Q92" s="10" t="n"/>
      <c r="R92" s="10" t="n"/>
      <c r="S92" s="10" t="n"/>
      <c r="T92" s="10" t="n"/>
      <c r="U92" s="10" t="n"/>
      <c r="V92" s="10" t="n"/>
      <c r="W92" s="10" t="n"/>
      <c r="X92" s="10" t="n"/>
      <c r="Y92" s="11" t="n"/>
      <c r="Z92" s="11" t="n"/>
      <c r="AA92" s="11" t="n"/>
      <c r="AB92" s="11" t="n"/>
      <c r="AC92" s="11" t="n"/>
      <c r="AD92" s="11" t="n"/>
      <c r="AE92" s="10" t="n"/>
      <c r="AF92" s="10" t="n"/>
      <c r="AG92" s="10" t="n"/>
      <c r="AH92" s="10" t="n"/>
      <c r="AI92" s="13" t="n"/>
      <c r="AJ92" s="13" t="n"/>
      <c r="AK92" s="13" t="n"/>
      <c r="AL92" s="13" t="n"/>
      <c r="AM92" s="13" t="n"/>
      <c r="AN92" s="13" t="n"/>
      <c r="AO92" s="13" t="n"/>
      <c r="AP92" s="14" t="n"/>
      <c r="AQ92" s="14" t="n"/>
      <c r="AR92" s="14" t="n"/>
      <c r="AS92" s="13" t="n"/>
      <c r="AT92" s="13" t="n"/>
      <c r="AU92" s="10" t="n"/>
      <c r="AV92" s="10" t="n"/>
      <c r="AW92" s="10" t="n"/>
      <c r="AX92" s="10" t="n"/>
      <c r="AY92" s="10" t="n"/>
      <c r="AZ92" s="10" t="n"/>
      <c r="BA92" s="10" t="n"/>
      <c r="BB92" s="10" t="n"/>
      <c r="BC92" s="10" t="n"/>
      <c r="BD92" s="11" t="n"/>
      <c r="BE92" s="10" t="n"/>
      <c r="BF92" s="10" t="n"/>
      <c r="BG92" s="10" t="n"/>
      <c r="BH92" s="10" t="n"/>
      <c r="BI92" s="10" t="n"/>
      <c r="BJ92" s="10" t="n"/>
      <c r="BK92" s="10" t="n"/>
      <c r="BL92" s="10" t="n"/>
      <c r="BM92" s="10" t="n"/>
    </row>
    <row r="93" hidden="1" ht="15.75" customHeight="1" s="218">
      <c r="A93" s="10" t="n"/>
      <c r="B93" s="281" t="inlineStr">
        <is>
          <t>IMPOSTO SERVIÇO</t>
        </is>
      </c>
      <c r="C93" s="264" t="n"/>
      <c r="D93" s="264" t="n"/>
      <c r="E93" s="265" t="n"/>
      <c r="F93" s="137" t="n"/>
      <c r="H93" s="10" t="n"/>
      <c r="I93" s="10" t="n"/>
      <c r="J93" s="134" t="n"/>
      <c r="K93" s="10" t="n"/>
      <c r="L93" s="10" t="n"/>
      <c r="M93" s="13" t="n"/>
      <c r="N93" s="13" t="n"/>
      <c r="O93" s="13" t="n"/>
      <c r="P93" s="13" t="n"/>
      <c r="Q93" s="10" t="n"/>
      <c r="R93" s="10" t="n"/>
      <c r="S93" s="10" t="n"/>
      <c r="T93" s="10" t="n"/>
      <c r="U93" s="10" t="n"/>
      <c r="V93" s="10" t="n"/>
      <c r="W93" s="10" t="n"/>
      <c r="X93" s="10" t="n"/>
      <c r="Y93" s="11" t="n"/>
      <c r="Z93" s="11" t="n"/>
      <c r="AA93" s="11" t="n"/>
      <c r="AB93" s="11" t="n"/>
      <c r="AC93" s="11" t="n"/>
      <c r="AD93" s="11" t="n"/>
      <c r="AE93" s="10" t="n"/>
      <c r="AF93" s="10" t="n"/>
      <c r="AG93" s="10" t="n"/>
      <c r="AH93" s="10" t="n"/>
      <c r="AI93" s="13" t="n"/>
      <c r="AJ93" s="13" t="n"/>
      <c r="AK93" s="13" t="n"/>
      <c r="AL93" s="13" t="n"/>
      <c r="AM93" s="13" t="n"/>
      <c r="AN93" s="13" t="n"/>
      <c r="AO93" s="13" t="n"/>
      <c r="AP93" s="14" t="n"/>
      <c r="AQ93" s="14" t="n"/>
      <c r="AR93" s="14" t="n"/>
      <c r="AS93" s="13" t="n"/>
      <c r="AT93" s="13" t="n"/>
      <c r="AU93" s="10" t="n"/>
      <c r="AV93" s="10" t="n"/>
      <c r="AW93" s="10" t="n"/>
      <c r="AX93" s="10" t="n"/>
      <c r="AY93" s="10" t="n"/>
      <c r="AZ93" s="10" t="n"/>
      <c r="BA93" s="10" t="n"/>
      <c r="BB93" s="10" t="n"/>
      <c r="BC93" s="10" t="n"/>
      <c r="BD93" s="11" t="n"/>
      <c r="BE93" s="10" t="n"/>
      <c r="BF93" s="10" t="n"/>
      <c r="BG93" s="10" t="n"/>
      <c r="BH93" s="10" t="n"/>
      <c r="BI93" s="10" t="n"/>
      <c r="BJ93" s="10" t="n"/>
      <c r="BK93" s="10" t="n"/>
      <c r="BL93" s="10" t="n"/>
      <c r="BM93" s="10" t="n"/>
    </row>
    <row r="94" ht="15.75" customHeight="1" s="218">
      <c r="A94" s="10" t="n"/>
      <c r="B94" s="281" t="inlineStr">
        <is>
          <t>CUSTO PRODUTO</t>
        </is>
      </c>
      <c r="C94" s="264" t="n"/>
      <c r="D94" s="264" t="n"/>
      <c r="E94" s="265" t="n"/>
      <c r="F94" s="136">
        <f>SUM(AL5:AL61)</f>
        <v/>
      </c>
      <c r="H94" s="10" t="n"/>
      <c r="I94" s="10" t="n"/>
      <c r="J94" s="134" t="n"/>
      <c r="K94" s="10" t="n"/>
      <c r="L94" s="10" t="n"/>
      <c r="M94" s="13" t="n"/>
      <c r="N94" s="13" t="n"/>
      <c r="O94" s="13" t="n"/>
      <c r="P94" s="13" t="n"/>
      <c r="Q94" s="10" t="n"/>
      <c r="R94" s="10" t="n"/>
      <c r="S94" s="10" t="n"/>
      <c r="T94" s="10" t="n"/>
      <c r="U94" s="10" t="n"/>
      <c r="V94" s="10" t="n"/>
      <c r="W94" s="10" t="n"/>
      <c r="X94" s="10" t="n"/>
      <c r="Y94" s="11" t="n"/>
      <c r="Z94" s="11" t="n"/>
      <c r="AA94" s="11" t="n"/>
      <c r="AB94" s="11" t="n"/>
      <c r="AC94" s="11" t="n"/>
      <c r="AD94" s="11" t="n"/>
      <c r="AE94" s="10" t="n"/>
      <c r="AF94" s="10" t="n"/>
      <c r="AG94" s="10" t="n"/>
      <c r="AH94" s="10" t="n"/>
      <c r="AI94" s="13" t="n"/>
      <c r="AJ94" s="13" t="n"/>
      <c r="AK94" s="13" t="n"/>
      <c r="AL94" s="13" t="n"/>
      <c r="AM94" s="13" t="n"/>
      <c r="AN94" s="13" t="n"/>
      <c r="AO94" s="13" t="n"/>
      <c r="AP94" s="14" t="n"/>
      <c r="AQ94" s="14" t="n"/>
      <c r="AR94" s="14" t="n"/>
      <c r="AS94" s="13" t="n"/>
      <c r="AT94" s="13" t="n"/>
      <c r="AU94" s="10" t="n"/>
      <c r="AV94" s="10" t="n"/>
      <c r="AW94" s="10" t="n"/>
      <c r="AX94" s="10" t="n"/>
      <c r="AY94" s="10" t="n"/>
      <c r="AZ94" s="10" t="n"/>
      <c r="BA94" s="10" t="n"/>
      <c r="BB94" s="10" t="n"/>
      <c r="BC94" s="10" t="n"/>
      <c r="BD94" s="11" t="n"/>
      <c r="BE94" s="10" t="n"/>
      <c r="BF94" s="10" t="n"/>
      <c r="BG94" s="10" t="n"/>
      <c r="BH94" s="10" t="n"/>
      <c r="BI94" s="10" t="n"/>
      <c r="BJ94" s="10" t="n"/>
      <c r="BK94" s="10" t="n"/>
      <c r="BL94" s="10" t="n"/>
      <c r="BM94" s="10" t="n"/>
    </row>
    <row r="95" ht="15.75" customHeight="1" s="218">
      <c r="A95" s="10" t="n"/>
      <c r="B95" s="281" t="inlineStr">
        <is>
          <t>CUSTO LICENÇAS</t>
        </is>
      </c>
      <c r="C95" s="264" t="n"/>
      <c r="D95" s="264" t="n"/>
      <c r="E95" s="265" t="n"/>
      <c r="F95" s="136">
        <f>SUM(AL63:AL69)</f>
        <v/>
      </c>
      <c r="H95" s="10" t="n"/>
      <c r="I95" s="10" t="n"/>
      <c r="J95" s="134" t="n"/>
      <c r="K95" s="10" t="n"/>
      <c r="L95" s="10" t="n"/>
      <c r="M95" s="13" t="n"/>
      <c r="N95" s="13" t="n"/>
      <c r="O95" s="13" t="n"/>
      <c r="P95" s="13" t="n"/>
      <c r="Q95" s="10" t="n"/>
      <c r="R95" s="10" t="n"/>
      <c r="S95" s="10" t="n"/>
      <c r="T95" s="10" t="n"/>
      <c r="U95" s="10" t="n"/>
      <c r="V95" s="10" t="n"/>
      <c r="W95" s="10" t="n"/>
      <c r="X95" s="10" t="n"/>
      <c r="Y95" s="11" t="n"/>
      <c r="Z95" s="11" t="n"/>
      <c r="AA95" s="11" t="n"/>
      <c r="AB95" s="11" t="n"/>
      <c r="AC95" s="11" t="n"/>
      <c r="AD95" s="11" t="n"/>
      <c r="AE95" s="10" t="n"/>
      <c r="AF95" s="10" t="n"/>
      <c r="AG95" s="10" t="n"/>
      <c r="AH95" s="10" t="n"/>
      <c r="AI95" s="13" t="n"/>
      <c r="AJ95" s="13" t="n"/>
      <c r="AK95" s="13" t="n"/>
      <c r="AL95" s="13" t="n"/>
      <c r="AM95" s="13" t="n"/>
      <c r="AN95" s="13" t="n"/>
      <c r="AO95" s="13" t="n"/>
      <c r="AP95" s="14" t="n"/>
      <c r="AQ95" s="14" t="n"/>
      <c r="AR95" s="14" t="n"/>
      <c r="AS95" s="13" t="n"/>
      <c r="AT95" s="13" t="n"/>
      <c r="AU95" s="10" t="n"/>
      <c r="AV95" s="10" t="n"/>
      <c r="AW95" s="10" t="n"/>
      <c r="AX95" s="10" t="n"/>
      <c r="AY95" s="10" t="n"/>
      <c r="AZ95" s="10" t="n"/>
      <c r="BA95" s="10" t="n"/>
      <c r="BB95" s="10" t="n"/>
      <c r="BC95" s="10" t="n"/>
      <c r="BD95" s="11" t="n"/>
      <c r="BE95" s="10" t="n"/>
      <c r="BF95" s="10" t="n"/>
      <c r="BG95" s="10" t="n"/>
      <c r="BH95" s="10" t="n"/>
      <c r="BI95" s="10" t="n"/>
      <c r="BJ95" s="10" t="n"/>
      <c r="BK95" s="10" t="n"/>
      <c r="BL95" s="10" t="n"/>
      <c r="BM95" s="10" t="n"/>
    </row>
    <row r="96" ht="15.75" customHeight="1" s="218">
      <c r="A96" s="10" t="n"/>
      <c r="B96" s="281" t="inlineStr">
        <is>
          <t>CUSTO SERVIÇO</t>
        </is>
      </c>
      <c r="C96" s="264" t="n"/>
      <c r="D96" s="264" t="n"/>
      <c r="E96" s="265" t="n"/>
      <c r="F96" s="136">
        <f>SUM(AL71:AL83)</f>
        <v/>
      </c>
      <c r="H96" s="10" t="n"/>
      <c r="I96" s="10" t="n"/>
      <c r="J96" s="134" t="n"/>
      <c r="K96" s="10" t="n"/>
      <c r="L96" s="10" t="n"/>
      <c r="M96" s="13" t="n"/>
      <c r="N96" s="13" t="n"/>
      <c r="O96" s="13" t="n"/>
      <c r="P96" s="13" t="n"/>
      <c r="Q96" s="10" t="n"/>
      <c r="R96" s="10" t="n"/>
      <c r="S96" s="10" t="n"/>
      <c r="T96" s="10" t="n"/>
      <c r="U96" s="10" t="n"/>
      <c r="V96" s="10" t="n"/>
      <c r="W96" s="10" t="n"/>
      <c r="X96" s="10" t="n"/>
      <c r="Y96" s="11" t="n"/>
      <c r="Z96" s="11" t="n"/>
      <c r="AA96" s="11" t="n"/>
      <c r="AB96" s="11" t="n"/>
      <c r="AC96" s="11" t="n"/>
      <c r="AD96" s="11" t="n"/>
      <c r="AE96" s="10" t="n"/>
      <c r="AF96" s="10" t="n"/>
      <c r="AG96" s="10" t="n"/>
      <c r="AH96" s="10" t="n"/>
      <c r="AI96" s="13" t="n"/>
      <c r="AJ96" s="13" t="n"/>
      <c r="AK96" s="13" t="n"/>
      <c r="AL96" s="13" t="n"/>
      <c r="AM96" s="13" t="n"/>
      <c r="AN96" s="13" t="n"/>
      <c r="AO96" s="13" t="n"/>
      <c r="AP96" s="14" t="n"/>
      <c r="AQ96" s="14" t="n"/>
      <c r="AR96" s="14" t="n"/>
      <c r="AS96" s="13" t="n"/>
      <c r="AT96" s="13" t="n"/>
      <c r="AU96" s="10" t="n"/>
      <c r="AV96" s="10" t="n"/>
      <c r="AW96" s="10" t="n"/>
      <c r="AX96" s="10" t="n"/>
      <c r="AY96" s="10" t="n"/>
      <c r="AZ96" s="10" t="n"/>
      <c r="BA96" s="10" t="n"/>
      <c r="BB96" s="10" t="n"/>
      <c r="BC96" s="10" t="n"/>
      <c r="BD96" s="11" t="n"/>
      <c r="BE96" s="10" t="n"/>
      <c r="BF96" s="10" t="n"/>
      <c r="BG96" s="10" t="n"/>
      <c r="BH96" s="10" t="n"/>
      <c r="BI96" s="10" t="n"/>
      <c r="BJ96" s="10" t="n"/>
      <c r="BK96" s="10" t="n"/>
      <c r="BL96" s="10" t="n"/>
      <c r="BM96" s="10" t="n"/>
    </row>
    <row r="97" ht="15.75" customHeight="1" s="218">
      <c r="A97" s="10" t="n"/>
      <c r="B97" s="281" t="inlineStr">
        <is>
          <t>Margem Bruta (%)</t>
        </is>
      </c>
      <c r="C97" s="264" t="n"/>
      <c r="D97" s="264" t="n"/>
      <c r="E97" s="265" t="n"/>
      <c r="F97" s="137">
        <f>BOM!F97</f>
        <v/>
      </c>
      <c r="H97" s="10" t="n"/>
      <c r="I97" s="10" t="n"/>
      <c r="J97" s="134" t="n"/>
      <c r="K97" s="10" t="n"/>
      <c r="L97" s="10" t="n"/>
      <c r="M97" s="13" t="n"/>
      <c r="N97" s="13" t="n"/>
      <c r="O97" s="13" t="n"/>
      <c r="P97" s="13" t="n"/>
      <c r="Q97" s="10" t="n"/>
      <c r="R97" s="10" t="n"/>
      <c r="S97" s="10" t="n"/>
      <c r="T97" s="10" t="n"/>
      <c r="U97" s="10" t="n"/>
      <c r="V97" s="10" t="n"/>
      <c r="W97" s="10" t="n"/>
      <c r="X97" s="10" t="n"/>
      <c r="Y97" s="11" t="n"/>
      <c r="Z97" s="11" t="n"/>
      <c r="AA97" s="11" t="n"/>
      <c r="AB97" s="11" t="n"/>
      <c r="AC97" s="11" t="n"/>
      <c r="AD97" s="11" t="n"/>
      <c r="AE97" s="10" t="n"/>
      <c r="AF97" s="10" t="n"/>
      <c r="AG97" s="10" t="n"/>
      <c r="AH97" s="10" t="n"/>
      <c r="AI97" s="13" t="n"/>
      <c r="AJ97" s="13" t="n"/>
      <c r="AK97" s="13" t="n"/>
      <c r="AL97" s="13" t="n"/>
      <c r="AM97" s="13" t="n"/>
      <c r="AN97" s="13" t="n"/>
      <c r="AO97" s="13" t="n"/>
      <c r="AP97" s="14" t="n"/>
      <c r="AQ97" s="14" t="n"/>
      <c r="AR97" s="14" t="n"/>
      <c r="AS97" s="13" t="n"/>
      <c r="AT97" s="13" t="n"/>
      <c r="AU97" s="10" t="n"/>
      <c r="AV97" s="10" t="n"/>
      <c r="AW97" s="10" t="n"/>
      <c r="AX97" s="10" t="n"/>
      <c r="AY97" s="10" t="n"/>
      <c r="AZ97" s="10" t="n"/>
      <c r="BA97" s="10" t="n"/>
      <c r="BB97" s="10" t="n"/>
      <c r="BC97" s="10" t="n"/>
      <c r="BD97" s="11" t="n"/>
      <c r="BE97" s="10" t="n"/>
      <c r="BF97" s="10" t="n"/>
      <c r="BG97" s="10" t="n"/>
      <c r="BH97" s="10" t="n"/>
      <c r="BI97" s="10" t="n"/>
      <c r="BJ97" s="10" t="n"/>
      <c r="BK97" s="10" t="n"/>
      <c r="BL97" s="10" t="n"/>
      <c r="BM97" s="10" t="n"/>
    </row>
    <row r="98" ht="15.75" customHeight="1" s="218">
      <c r="A98" s="10" t="n"/>
      <c r="B98" s="281" t="inlineStr">
        <is>
          <t>Desconto (%)</t>
        </is>
      </c>
      <c r="C98" s="264" t="n"/>
      <c r="D98" s="264" t="n"/>
      <c r="E98" s="265" t="n"/>
      <c r="F98" s="137">
        <f>BOM!F98</f>
        <v/>
      </c>
      <c r="H98" s="10" t="n"/>
      <c r="I98" s="10" t="n"/>
      <c r="J98" s="134" t="n"/>
      <c r="K98" s="10" t="n"/>
      <c r="L98" s="10" t="n"/>
      <c r="M98" s="13" t="n"/>
      <c r="N98" s="13" t="n"/>
      <c r="O98" s="13" t="n"/>
      <c r="P98" s="13" t="n"/>
      <c r="Q98" s="10" t="n"/>
      <c r="R98" s="10" t="n"/>
      <c r="S98" s="10" t="n"/>
      <c r="T98" s="10" t="n"/>
      <c r="U98" s="10" t="n"/>
      <c r="V98" s="10" t="n"/>
      <c r="W98" s="10" t="n"/>
      <c r="X98" s="10" t="n"/>
      <c r="Y98" s="11" t="n"/>
      <c r="Z98" s="11" t="n"/>
      <c r="AA98" s="11" t="n"/>
      <c r="AB98" s="11" t="n"/>
      <c r="AC98" s="11" t="n"/>
      <c r="AD98" s="11" t="n"/>
      <c r="AE98" s="10" t="n"/>
      <c r="AF98" s="10" t="n"/>
      <c r="AG98" s="10" t="n"/>
      <c r="AH98" s="10" t="n"/>
      <c r="AI98" s="13" t="n"/>
      <c r="AJ98" s="13" t="n"/>
      <c r="AK98" s="13" t="n"/>
      <c r="AL98" s="13" t="n"/>
      <c r="AM98" s="13" t="n"/>
      <c r="AN98" s="13" t="n"/>
      <c r="AO98" s="13" t="n"/>
      <c r="AP98" s="14" t="n"/>
      <c r="AQ98" s="14" t="n"/>
      <c r="AR98" s="14" t="n"/>
      <c r="AS98" s="13" t="n"/>
      <c r="AT98" s="13" t="n"/>
      <c r="AU98" s="10" t="n"/>
      <c r="AV98" s="10" t="n"/>
      <c r="AW98" s="10" t="n"/>
      <c r="AX98" s="10" t="n"/>
      <c r="AY98" s="10" t="n"/>
      <c r="AZ98" s="10" t="n"/>
      <c r="BA98" s="10" t="n"/>
      <c r="BB98" s="10" t="n"/>
      <c r="BC98" s="10" t="n"/>
      <c r="BD98" s="11" t="n"/>
      <c r="BE98" s="10" t="n"/>
      <c r="BF98" s="10" t="n"/>
      <c r="BG98" s="10" t="n"/>
      <c r="BH98" s="10" t="n"/>
      <c r="BI98" s="10" t="n"/>
      <c r="BJ98" s="10" t="n"/>
      <c r="BK98" s="10" t="n"/>
      <c r="BL98" s="10" t="n"/>
      <c r="BM98" s="10" t="n"/>
    </row>
    <row r="99" ht="15.75" customHeight="1" s="218">
      <c r="A99" s="10" t="n"/>
      <c r="B99" s="281" t="inlineStr">
        <is>
          <t>Comissão 10%</t>
        </is>
      </c>
      <c r="C99" s="264" t="n"/>
      <c r="D99" s="264" t="n"/>
      <c r="E99" s="265" t="n"/>
      <c r="F99" s="138">
        <f>BM85*0.1</f>
        <v/>
      </c>
      <c r="H99" s="10" t="n"/>
      <c r="I99" s="10" t="n"/>
      <c r="J99" s="134" t="n"/>
      <c r="K99" s="10" t="n"/>
      <c r="L99" s="10" t="n"/>
      <c r="M99" s="13" t="n"/>
      <c r="N99" s="13" t="n"/>
      <c r="O99" s="13" t="n"/>
      <c r="P99" s="13" t="n"/>
      <c r="Q99" s="10" t="n"/>
      <c r="R99" s="10" t="n"/>
      <c r="S99" s="10" t="n"/>
      <c r="T99" s="10" t="n"/>
      <c r="U99" s="10" t="n"/>
      <c r="V99" s="10" t="n"/>
      <c r="W99" s="10" t="n"/>
      <c r="X99" s="10" t="n"/>
      <c r="Y99" s="11" t="n"/>
      <c r="Z99" s="11" t="n"/>
      <c r="AA99" s="11" t="n"/>
      <c r="AB99" s="11" t="n"/>
      <c r="AC99" s="11" t="n"/>
      <c r="AD99" s="11" t="n"/>
      <c r="AE99" s="10" t="n"/>
      <c r="AF99" s="10" t="n"/>
      <c r="AG99" s="10" t="n"/>
      <c r="AH99" s="10" t="n"/>
      <c r="AI99" s="13" t="n"/>
      <c r="AJ99" s="13" t="n"/>
      <c r="AK99" s="13" t="n"/>
      <c r="AL99" s="13" t="n"/>
      <c r="AM99" s="13" t="n"/>
      <c r="AN99" s="13" t="n"/>
      <c r="AO99" s="13" t="n"/>
      <c r="AP99" s="14" t="n"/>
      <c r="AQ99" s="14" t="n"/>
      <c r="AR99" s="14" t="n"/>
      <c r="AS99" s="13" t="n"/>
      <c r="AT99" s="13" t="n"/>
      <c r="AU99" s="10" t="n"/>
      <c r="AV99" s="10" t="n"/>
      <c r="AW99" s="10" t="n"/>
      <c r="AX99" s="10" t="n"/>
      <c r="AY99" s="10" t="n"/>
      <c r="AZ99" s="10" t="n"/>
      <c r="BA99" s="10" t="n"/>
      <c r="BB99" s="10" t="n"/>
      <c r="BC99" s="10" t="n"/>
      <c r="BD99" s="11" t="n"/>
      <c r="BE99" s="10" t="n"/>
      <c r="BF99" s="10" t="n"/>
      <c r="BG99" s="10" t="n"/>
      <c r="BH99" s="10" t="n"/>
      <c r="BI99" s="10" t="n"/>
      <c r="BJ99" s="10" t="n"/>
      <c r="BK99" s="10" t="n"/>
      <c r="BL99" s="10" t="n"/>
      <c r="BM99" s="10" t="n"/>
    </row>
    <row r="100" ht="15.75" customHeight="1" s="218">
      <c r="A100" s="10" t="n"/>
      <c r="B100" s="281" t="inlineStr">
        <is>
          <t>Margem do projeto</t>
        </is>
      </c>
      <c r="C100" s="264" t="n"/>
      <c r="D100" s="264" t="n"/>
      <c r="E100" s="265" t="n"/>
      <c r="F100" s="137">
        <f>(BM85-F99)/F87</f>
        <v/>
      </c>
      <c r="G100" s="139" t="n"/>
      <c r="H100" s="10" t="n"/>
      <c r="I100" s="10" t="n"/>
      <c r="J100" s="134" t="n"/>
      <c r="K100" s="10" t="n"/>
      <c r="L100" s="10" t="n"/>
      <c r="M100" s="13" t="n"/>
      <c r="N100" s="13" t="n"/>
      <c r="O100" s="13" t="n"/>
      <c r="P100" s="13" t="n"/>
      <c r="Q100" s="10" t="n"/>
      <c r="R100" s="10" t="n"/>
      <c r="S100" s="10" t="n"/>
      <c r="T100" s="10" t="n"/>
      <c r="U100" s="10" t="n"/>
      <c r="V100" s="10" t="n"/>
      <c r="W100" s="10" t="n"/>
      <c r="X100" s="10" t="n"/>
      <c r="Y100" s="11" t="n"/>
      <c r="Z100" s="11" t="n"/>
      <c r="AA100" s="11" t="n"/>
      <c r="AB100" s="11" t="n"/>
      <c r="AC100" s="11" t="n"/>
      <c r="AD100" s="11" t="n"/>
      <c r="AE100" s="10" t="n"/>
      <c r="AF100" s="10" t="n"/>
      <c r="AG100" s="10" t="n"/>
      <c r="AH100" s="10" t="n"/>
      <c r="AI100" s="13" t="n"/>
      <c r="AJ100" s="13" t="n"/>
      <c r="AK100" s="13" t="n"/>
      <c r="AL100" s="13" t="n"/>
      <c r="AM100" s="13" t="n"/>
      <c r="AN100" s="13" t="n"/>
      <c r="AO100" s="13" t="n"/>
      <c r="AP100" s="14" t="n"/>
      <c r="AQ100" s="14" t="n"/>
      <c r="AR100" s="14" t="n"/>
      <c r="AS100" s="13" t="n"/>
      <c r="AT100" s="13" t="n"/>
      <c r="AU100" s="10" t="n"/>
      <c r="AV100" s="10" t="n"/>
      <c r="AW100" s="10" t="n"/>
      <c r="AX100" s="10" t="n"/>
      <c r="AY100" s="10" t="n"/>
      <c r="AZ100" s="10" t="n"/>
      <c r="BA100" s="10" t="n"/>
      <c r="BB100" s="10" t="n"/>
      <c r="BC100" s="10" t="n"/>
      <c r="BD100" s="11" t="n"/>
      <c r="BE100" s="10" t="n"/>
      <c r="BF100" s="10" t="n"/>
      <c r="BG100" s="10" t="n"/>
      <c r="BH100" s="10" t="n"/>
      <c r="BI100" s="10" t="n"/>
      <c r="BJ100" s="10" t="n"/>
      <c r="BK100" s="10" t="n"/>
      <c r="BL100" s="10" t="n"/>
      <c r="BM100" s="10" t="n"/>
    </row>
    <row r="101" ht="15.75" customHeight="1" s="218">
      <c r="A101" s="10" t="n"/>
      <c r="B101" s="281" t="inlineStr">
        <is>
          <t>Dólar</t>
        </is>
      </c>
      <c r="C101" s="264" t="n"/>
      <c r="D101" s="264" t="n"/>
      <c r="E101" s="265" t="n"/>
      <c r="F101" s="138">
        <f>BOM!F101</f>
        <v/>
      </c>
      <c r="G101" s="109">
        <f>IFERROR(__xludf.DUMMYFUNCTION("GoogleFinance(""USDBRL"")"),5.00059999999999)</f>
        <v/>
      </c>
      <c r="H101" s="10" t="n"/>
      <c r="I101" s="10" t="n"/>
      <c r="J101" s="134" t="n"/>
      <c r="K101" s="10" t="n"/>
      <c r="L101" s="10" t="n"/>
      <c r="M101" s="13" t="n"/>
      <c r="N101" s="13" t="n"/>
      <c r="O101" s="13" t="n"/>
      <c r="P101" s="13" t="n"/>
      <c r="Q101" s="10" t="n"/>
      <c r="R101" s="10" t="n"/>
      <c r="S101" s="10" t="n"/>
      <c r="T101" s="10" t="n"/>
      <c r="U101" s="10" t="n"/>
      <c r="V101" s="10" t="n"/>
      <c r="W101" s="10" t="n"/>
      <c r="X101" s="10" t="n"/>
      <c r="Y101" s="11" t="n"/>
      <c r="Z101" s="11" t="n"/>
      <c r="AA101" s="11" t="n"/>
      <c r="AB101" s="11" t="n"/>
      <c r="AC101" s="11" t="n"/>
      <c r="AD101" s="11" t="n"/>
      <c r="AE101" s="10" t="n"/>
      <c r="AF101" s="10" t="n"/>
      <c r="AG101" s="10" t="n"/>
      <c r="AH101" s="10" t="n"/>
      <c r="AI101" s="13" t="n"/>
      <c r="AJ101" s="13" t="n"/>
      <c r="AK101" s="13" t="n"/>
      <c r="AL101" s="13" t="n"/>
      <c r="AM101" s="13" t="n"/>
      <c r="AN101" s="13" t="n"/>
      <c r="AO101" s="13" t="n"/>
      <c r="AP101" s="14" t="n"/>
      <c r="AQ101" s="14" t="n"/>
      <c r="AR101" s="14" t="n"/>
      <c r="AS101" s="13" t="n"/>
      <c r="AT101" s="13" t="n"/>
      <c r="AU101" s="10" t="n"/>
      <c r="AV101" s="10" t="n"/>
      <c r="AW101" s="10" t="n"/>
      <c r="AX101" s="10" t="n"/>
      <c r="AY101" s="10" t="n"/>
      <c r="AZ101" s="10" t="n"/>
      <c r="BA101" s="10" t="n"/>
      <c r="BB101" s="10" t="n"/>
      <c r="BC101" s="10" t="n"/>
      <c r="BD101" s="11" t="n"/>
      <c r="BE101" s="10" t="n"/>
      <c r="BF101" s="10" t="n"/>
      <c r="BG101" s="10" t="n"/>
      <c r="BH101" s="10" t="n"/>
      <c r="BI101" s="10" t="n"/>
      <c r="BJ101" s="10" t="n"/>
      <c r="BK101" s="10" t="n"/>
      <c r="BL101" s="10" t="n"/>
      <c r="BM101" s="10" t="n"/>
    </row>
    <row r="102" ht="15.75" customHeight="1" s="218">
      <c r="A102" s="10" t="n"/>
      <c r="B102" s="281" t="inlineStr">
        <is>
          <t>Importação Produto</t>
        </is>
      </c>
      <c r="C102" s="264" t="n"/>
      <c r="D102" s="264" t="n"/>
      <c r="E102" s="265" t="n"/>
      <c r="F102" s="136" t="n">
        <v>2.2</v>
      </c>
      <c r="H102" s="10" t="n"/>
      <c r="I102" s="10" t="n"/>
      <c r="J102" s="134" t="n"/>
      <c r="K102" s="10" t="n"/>
      <c r="L102" s="10" t="n"/>
      <c r="M102" s="13" t="n"/>
      <c r="N102" s="13" t="n"/>
      <c r="O102" s="13" t="n"/>
      <c r="P102" s="13" t="n"/>
      <c r="Q102" s="10" t="n"/>
      <c r="R102" s="10" t="n"/>
      <c r="S102" s="10" t="n"/>
      <c r="T102" s="10" t="n"/>
      <c r="U102" s="10" t="n"/>
      <c r="V102" s="10" t="n"/>
      <c r="W102" s="10" t="n"/>
      <c r="X102" s="10" t="n"/>
      <c r="Y102" s="11" t="n"/>
      <c r="Z102" s="11" t="n"/>
      <c r="AA102" s="11" t="n"/>
      <c r="AB102" s="11" t="n"/>
      <c r="AC102" s="11" t="n"/>
      <c r="AD102" s="11" t="n"/>
      <c r="AE102" s="10" t="n"/>
      <c r="AF102" s="10" t="n"/>
      <c r="AG102" s="10" t="n"/>
      <c r="AH102" s="10" t="n"/>
      <c r="AI102" s="13" t="n"/>
      <c r="AJ102" s="13" t="n"/>
      <c r="AK102" s="13" t="n"/>
      <c r="AL102" s="13" t="n"/>
      <c r="AM102" s="13" t="n"/>
      <c r="AN102" s="13" t="n"/>
      <c r="AO102" s="13" t="n"/>
      <c r="AP102" s="14" t="n"/>
      <c r="AQ102" s="14" t="n"/>
      <c r="AR102" s="14" t="n"/>
      <c r="AS102" s="13" t="n"/>
      <c r="AT102" s="13" t="n"/>
      <c r="AU102" s="10" t="n"/>
      <c r="AV102" s="10" t="n"/>
      <c r="AW102" s="10" t="n"/>
      <c r="AX102" s="10" t="n"/>
      <c r="AY102" s="10" t="n"/>
      <c r="AZ102" s="10" t="n"/>
      <c r="BA102" s="10" t="n"/>
      <c r="BB102" s="10" t="n"/>
      <c r="BC102" s="10" t="n"/>
      <c r="BD102" s="11" t="n"/>
      <c r="BE102" s="10" t="n"/>
      <c r="BF102" s="10" t="n"/>
      <c r="BG102" s="10" t="n"/>
      <c r="BH102" s="10" t="n"/>
      <c r="BI102" s="10" t="n"/>
      <c r="BJ102" s="10" t="n"/>
      <c r="BK102" s="10" t="n"/>
      <c r="BL102" s="10" t="n"/>
      <c r="BM102" s="10" t="n"/>
    </row>
    <row r="103" ht="15.75" customHeight="1" s="218">
      <c r="A103" s="10" t="n"/>
      <c r="B103" s="282" t="inlineStr">
        <is>
          <t>Importação Licenças/Serviços</t>
        </is>
      </c>
      <c r="C103" s="283" t="n"/>
      <c r="D103" s="283" t="n"/>
      <c r="E103" s="284" t="n"/>
      <c r="F103" s="140" t="n">
        <v>1.2</v>
      </c>
      <c r="H103" s="10" t="n"/>
      <c r="I103" s="10" t="n"/>
      <c r="J103" s="134" t="n"/>
      <c r="K103" s="10" t="n"/>
      <c r="L103" s="10" t="n"/>
      <c r="M103" s="13" t="n"/>
      <c r="N103" s="13" t="n"/>
      <c r="O103" s="13" t="n"/>
      <c r="P103" s="13" t="n"/>
      <c r="Q103" s="10" t="n"/>
      <c r="R103" s="10" t="n"/>
      <c r="S103" s="10" t="n"/>
      <c r="T103" s="10" t="n"/>
      <c r="U103" s="10" t="n"/>
      <c r="V103" s="10" t="n"/>
      <c r="W103" s="10" t="n"/>
      <c r="X103" s="10" t="n"/>
      <c r="Y103" s="11" t="n"/>
      <c r="Z103" s="11" t="n"/>
      <c r="AA103" s="11" t="n"/>
      <c r="AB103" s="11" t="n"/>
      <c r="AC103" s="11" t="n"/>
      <c r="AD103" s="11" t="n"/>
      <c r="AE103" s="10" t="n"/>
      <c r="AF103" s="10" t="n"/>
      <c r="AG103" s="10" t="n"/>
      <c r="AH103" s="10" t="n"/>
      <c r="AI103" s="13" t="n"/>
      <c r="AJ103" s="13" t="n"/>
      <c r="AK103" s="13" t="n"/>
      <c r="AL103" s="13" t="n"/>
      <c r="AM103" s="13" t="n"/>
      <c r="AN103" s="13" t="n"/>
      <c r="AO103" s="13" t="n"/>
      <c r="AP103" s="14" t="n"/>
      <c r="AQ103" s="14" t="n"/>
      <c r="AR103" s="14" t="n"/>
      <c r="AS103" s="13" t="n"/>
      <c r="AT103" s="13" t="n"/>
      <c r="AU103" s="10" t="n"/>
      <c r="AV103" s="10" t="n"/>
      <c r="AW103" s="10" t="n"/>
      <c r="AX103" s="10" t="n"/>
      <c r="AY103" s="10" t="n"/>
      <c r="AZ103" s="10" t="n"/>
      <c r="BA103" s="10" t="n"/>
      <c r="BB103" s="10" t="n"/>
      <c r="BC103" s="10" t="n"/>
      <c r="BD103" s="11" t="n"/>
      <c r="BE103" s="10" t="n"/>
      <c r="BF103" s="10" t="n"/>
      <c r="BG103" s="10" t="n"/>
      <c r="BH103" s="10" t="n"/>
      <c r="BI103" s="10" t="n"/>
      <c r="BJ103" s="10" t="n"/>
      <c r="BK103" s="10" t="n"/>
      <c r="BL103" s="10" t="n"/>
      <c r="BM103" s="10" t="n"/>
    </row>
    <row r="104" ht="15.75" customHeight="1" s="218">
      <c r="A104" s="10" t="n"/>
      <c r="B104" s="10" t="n"/>
      <c r="C104" s="10" t="n"/>
      <c r="D104" s="10" t="n"/>
      <c r="E104" s="10" t="n"/>
      <c r="F104" s="10" t="n"/>
      <c r="G104" s="11" t="n"/>
      <c r="H104" s="10" t="n"/>
      <c r="I104" s="10" t="n"/>
      <c r="J104" s="134" t="n"/>
      <c r="K104" s="10" t="n"/>
      <c r="L104" s="10" t="n"/>
      <c r="M104" s="13" t="n"/>
      <c r="N104" s="13" t="n"/>
      <c r="O104" s="13" t="n"/>
      <c r="P104" s="13" t="n"/>
      <c r="Q104" s="10" t="n"/>
      <c r="R104" s="10" t="n"/>
      <c r="S104" s="10" t="n"/>
      <c r="T104" s="10" t="n"/>
      <c r="U104" s="10" t="n"/>
      <c r="V104" s="10" t="n"/>
      <c r="W104" s="10" t="n"/>
      <c r="X104" s="10" t="n"/>
      <c r="Y104" s="11" t="n"/>
      <c r="Z104" s="11" t="n"/>
      <c r="AA104" s="11" t="n"/>
      <c r="AB104" s="11" t="n"/>
      <c r="AC104" s="11" t="n"/>
      <c r="AD104" s="11" t="n"/>
      <c r="AE104" s="10" t="n"/>
      <c r="AF104" s="10" t="n"/>
      <c r="AG104" s="10" t="n"/>
      <c r="AH104" s="10" t="n"/>
      <c r="AI104" s="13" t="n"/>
      <c r="AJ104" s="13" t="n"/>
      <c r="AK104" s="13" t="n"/>
      <c r="AL104" s="13" t="n"/>
      <c r="AM104" s="13" t="n"/>
      <c r="AN104" s="13" t="n"/>
      <c r="AO104" s="13" t="n"/>
      <c r="AP104" s="14" t="n"/>
      <c r="AQ104" s="14" t="n"/>
      <c r="AR104" s="14" t="n"/>
      <c r="AS104" s="13" t="n"/>
      <c r="AT104" s="13" t="n"/>
      <c r="AU104" s="10" t="n"/>
      <c r="AV104" s="10" t="n"/>
      <c r="AW104" s="10" t="n"/>
      <c r="AX104" s="10" t="n"/>
      <c r="AY104" s="10" t="n"/>
      <c r="AZ104" s="10" t="n"/>
      <c r="BA104" s="10" t="n"/>
      <c r="BB104" s="10" t="n"/>
      <c r="BC104" s="10" t="n"/>
      <c r="BD104" s="11" t="n"/>
      <c r="BE104" s="10" t="n"/>
      <c r="BF104" s="10" t="n"/>
      <c r="BG104" s="10" t="n"/>
      <c r="BH104" s="10" t="n"/>
      <c r="BI104" s="10" t="n"/>
      <c r="BJ104" s="10" t="n"/>
      <c r="BK104" s="10" t="n"/>
      <c r="BL104" s="10" t="n"/>
      <c r="BM104" s="10" t="n"/>
    </row>
    <row r="105" ht="15.75" customHeight="1" s="218">
      <c r="A105" s="10" t="n"/>
      <c r="B105" s="10" t="n"/>
      <c r="C105" s="10" t="n"/>
      <c r="D105" s="10" t="n"/>
      <c r="E105" s="10" t="n"/>
      <c r="F105" s="10" t="n"/>
      <c r="G105" s="11" t="n"/>
      <c r="H105" s="10" t="n"/>
      <c r="I105" s="10" t="n"/>
      <c r="J105" s="134" t="n"/>
      <c r="K105" s="10" t="n"/>
      <c r="L105" s="10" t="n"/>
      <c r="M105" s="13" t="n"/>
      <c r="N105" s="13" t="n"/>
      <c r="O105" s="13" t="n"/>
      <c r="P105" s="13" t="n"/>
      <c r="Q105" s="10" t="n"/>
      <c r="R105" s="10" t="n"/>
      <c r="S105" s="10" t="n"/>
      <c r="T105" s="10" t="n"/>
      <c r="U105" s="10" t="n"/>
      <c r="V105" s="10" t="n"/>
      <c r="W105" s="10" t="n"/>
      <c r="X105" s="10" t="n"/>
      <c r="Y105" s="11" t="n"/>
      <c r="Z105" s="11" t="n"/>
      <c r="AA105" s="11" t="n"/>
      <c r="AB105" s="11" t="n"/>
      <c r="AC105" s="11" t="n"/>
      <c r="AD105" s="11" t="n"/>
      <c r="AE105" s="10" t="n"/>
      <c r="AF105" s="10" t="n"/>
      <c r="AG105" s="10" t="n"/>
      <c r="AH105" s="10" t="n"/>
      <c r="AI105" s="13" t="n"/>
      <c r="AJ105" s="13" t="n"/>
      <c r="AK105" s="13" t="n"/>
      <c r="AL105" s="13" t="n"/>
      <c r="AM105" s="13" t="n"/>
      <c r="AN105" s="13" t="n"/>
      <c r="AO105" s="13" t="n"/>
      <c r="AP105" s="14" t="n"/>
      <c r="AQ105" s="14" t="n"/>
      <c r="AR105" s="14" t="n"/>
      <c r="AS105" s="13" t="n"/>
      <c r="AT105" s="13" t="n"/>
      <c r="AU105" s="10" t="n"/>
      <c r="AV105" s="10" t="n"/>
      <c r="AW105" s="10" t="n"/>
      <c r="AX105" s="10" t="n"/>
      <c r="AY105" s="10" t="n"/>
      <c r="AZ105" s="10" t="n"/>
      <c r="BA105" s="10" t="n"/>
      <c r="BB105" s="10" t="n"/>
      <c r="BC105" s="10" t="n"/>
      <c r="BD105" s="11" t="n"/>
      <c r="BE105" s="10" t="n"/>
      <c r="BF105" s="10" t="n"/>
      <c r="BG105" s="10" t="n"/>
      <c r="BH105" s="10" t="n"/>
      <c r="BI105" s="10" t="n"/>
      <c r="BJ105" s="10" t="n"/>
      <c r="BK105" s="10" t="n"/>
      <c r="BL105" s="10" t="n"/>
      <c r="BM105" s="10" t="n"/>
    </row>
    <row r="106" ht="15.75" customHeight="1" s="218">
      <c r="A106" s="10" t="n"/>
      <c r="B106" s="10" t="n"/>
      <c r="C106" s="10" t="n"/>
      <c r="D106" s="10" t="n"/>
      <c r="E106" s="10" t="n"/>
      <c r="F106" s="10" t="n"/>
      <c r="G106" s="11" t="n"/>
      <c r="H106" s="10" t="n"/>
      <c r="I106" s="10" t="n"/>
      <c r="J106" s="134" t="n"/>
      <c r="K106" s="10" t="n"/>
      <c r="L106" s="10" t="n"/>
      <c r="M106" s="13" t="n"/>
      <c r="N106" s="13" t="n"/>
      <c r="O106" s="13" t="n"/>
      <c r="P106" s="13" t="n"/>
      <c r="Q106" s="10" t="n"/>
      <c r="R106" s="10" t="n"/>
      <c r="S106" s="10" t="n"/>
      <c r="T106" s="10" t="n"/>
      <c r="U106" s="10" t="n"/>
      <c r="V106" s="10" t="n"/>
      <c r="W106" s="10" t="n"/>
      <c r="X106" s="10" t="n"/>
      <c r="Y106" s="11" t="n"/>
      <c r="Z106" s="11" t="n"/>
      <c r="AA106" s="11" t="n"/>
      <c r="AB106" s="11" t="n"/>
      <c r="AC106" s="11" t="n"/>
      <c r="AD106" s="11" t="n"/>
      <c r="AE106" s="10" t="n"/>
      <c r="AF106" s="10" t="n"/>
      <c r="AG106" s="10" t="n"/>
      <c r="AH106" s="10" t="n"/>
      <c r="AI106" s="13" t="n"/>
      <c r="AJ106" s="13" t="n"/>
      <c r="AK106" s="13" t="n"/>
      <c r="AL106" s="13" t="n"/>
      <c r="AM106" s="13" t="n"/>
      <c r="AN106" s="13" t="n"/>
      <c r="AO106" s="13" t="n"/>
      <c r="AP106" s="14" t="n"/>
      <c r="AQ106" s="14" t="n"/>
      <c r="AR106" s="14" t="n"/>
      <c r="AS106" s="13" t="n"/>
      <c r="AT106" s="13" t="n"/>
      <c r="AU106" s="10" t="n"/>
      <c r="AV106" s="10" t="n"/>
      <c r="AW106" s="10" t="n"/>
      <c r="AX106" s="10" t="n"/>
      <c r="AY106" s="10" t="n"/>
      <c r="AZ106" s="10" t="n"/>
      <c r="BA106" s="10" t="n"/>
      <c r="BB106" s="10" t="n"/>
      <c r="BC106" s="10" t="n"/>
      <c r="BD106" s="11" t="n"/>
      <c r="BE106" s="10" t="n"/>
      <c r="BF106" s="10" t="n"/>
      <c r="BG106" s="10" t="n"/>
      <c r="BH106" s="10" t="n"/>
      <c r="BI106" s="10" t="n"/>
      <c r="BJ106" s="10" t="n"/>
      <c r="BK106" s="10" t="n"/>
      <c r="BL106" s="10" t="n"/>
      <c r="BM106" s="10" t="n"/>
    </row>
    <row r="107" ht="15.75" customHeight="1" s="218">
      <c r="A107" s="10" t="n"/>
      <c r="B107" s="10" t="n"/>
      <c r="C107" s="10" t="n"/>
      <c r="D107" s="10" t="n"/>
      <c r="E107" s="10" t="n"/>
      <c r="F107" s="10" t="n"/>
      <c r="G107" s="11" t="n"/>
      <c r="H107" s="10" t="n"/>
      <c r="I107" s="10" t="n"/>
      <c r="J107" s="134" t="n"/>
      <c r="K107" s="10" t="n"/>
      <c r="L107" s="10" t="n"/>
      <c r="M107" s="13" t="n"/>
      <c r="N107" s="13" t="n"/>
      <c r="O107" s="13" t="n"/>
      <c r="P107" s="13" t="n"/>
      <c r="Q107" s="10" t="n"/>
      <c r="R107" s="10" t="n"/>
      <c r="S107" s="10" t="n"/>
      <c r="T107" s="10" t="n"/>
      <c r="U107" s="10" t="n"/>
      <c r="V107" s="10" t="n"/>
      <c r="W107" s="10" t="n"/>
      <c r="X107" s="10" t="n"/>
      <c r="Y107" s="11" t="n"/>
      <c r="Z107" s="11" t="n"/>
      <c r="AA107" s="11" t="n"/>
      <c r="AB107" s="11" t="n"/>
      <c r="AC107" s="11" t="n"/>
      <c r="AD107" s="11" t="n"/>
      <c r="AE107" s="10" t="n"/>
      <c r="AF107" s="10" t="n"/>
      <c r="AG107" s="10" t="n"/>
      <c r="AH107" s="10" t="n"/>
      <c r="AI107" s="13" t="n"/>
      <c r="AJ107" s="13" t="n"/>
      <c r="AK107" s="13" t="n"/>
      <c r="AL107" s="13" t="n"/>
      <c r="AM107" s="13" t="n"/>
      <c r="AN107" s="13" t="n"/>
      <c r="AO107" s="13" t="n"/>
      <c r="AP107" s="14" t="n"/>
      <c r="AQ107" s="14" t="n"/>
      <c r="AR107" s="14" t="n"/>
      <c r="AS107" s="13" t="n"/>
      <c r="AT107" s="13" t="n"/>
      <c r="AU107" s="10" t="n"/>
      <c r="AV107" s="10" t="n"/>
      <c r="AW107" s="10" t="n"/>
      <c r="AX107" s="10" t="n"/>
      <c r="AY107" s="10" t="n"/>
      <c r="AZ107" s="10" t="n"/>
      <c r="BA107" s="10" t="n"/>
      <c r="BB107" s="10" t="n"/>
      <c r="BC107" s="10" t="n"/>
      <c r="BD107" s="11" t="n"/>
      <c r="BE107" s="10" t="n"/>
      <c r="BF107" s="10" t="n"/>
      <c r="BG107" s="10" t="n"/>
      <c r="BH107" s="10" t="n"/>
      <c r="BI107" s="10" t="n"/>
      <c r="BJ107" s="10" t="n"/>
      <c r="BK107" s="10" t="n"/>
      <c r="BL107" s="10" t="n"/>
      <c r="BM107" s="10" t="n"/>
    </row>
    <row r="108" ht="15.75" customHeight="1" s="218">
      <c r="A108" s="10" t="n"/>
      <c r="B108" s="10" t="n"/>
      <c r="C108" s="10" t="n"/>
      <c r="D108" s="10" t="n"/>
      <c r="E108" s="10" t="n"/>
      <c r="F108" s="10" t="n"/>
      <c r="G108" s="11" t="n"/>
      <c r="H108" s="10" t="n"/>
      <c r="I108" s="10" t="n"/>
      <c r="J108" s="10" t="n"/>
      <c r="K108" s="10" t="n"/>
      <c r="L108" s="10" t="n"/>
      <c r="M108" s="13" t="n"/>
      <c r="N108" s="13" t="n"/>
      <c r="O108" s="13" t="n"/>
      <c r="P108" s="13" t="n"/>
      <c r="Q108" s="10" t="n"/>
      <c r="R108" s="10" t="n"/>
      <c r="S108" s="10" t="n"/>
      <c r="T108" s="10" t="n"/>
      <c r="U108" s="10" t="n"/>
      <c r="V108" s="10" t="n"/>
      <c r="W108" s="10" t="n"/>
      <c r="X108" s="10" t="n"/>
      <c r="Y108" s="11" t="n"/>
      <c r="Z108" s="11" t="n"/>
      <c r="AA108" s="11" t="n"/>
      <c r="AB108" s="11" t="n"/>
      <c r="AC108" s="11" t="n"/>
      <c r="AD108" s="11" t="n"/>
      <c r="AE108" s="10" t="n"/>
      <c r="AF108" s="10" t="n"/>
      <c r="AG108" s="10" t="n"/>
      <c r="AH108" s="10" t="n"/>
      <c r="AI108" s="13" t="n"/>
      <c r="AJ108" s="13" t="n"/>
      <c r="AK108" s="13" t="n"/>
      <c r="AL108" s="13" t="n"/>
      <c r="AM108" s="13" t="n"/>
      <c r="AN108" s="13" t="n"/>
      <c r="AO108" s="13" t="n"/>
      <c r="AP108" s="14" t="n"/>
      <c r="AQ108" s="14" t="n"/>
      <c r="AR108" s="14" t="n"/>
      <c r="AS108" s="13" t="n"/>
      <c r="AT108" s="13" t="n"/>
      <c r="AU108" s="10" t="n"/>
      <c r="AV108" s="10" t="n"/>
      <c r="AW108" s="10" t="n"/>
      <c r="AX108" s="10" t="n"/>
      <c r="AY108" s="10" t="n"/>
      <c r="AZ108" s="10" t="n"/>
      <c r="BA108" s="10" t="n"/>
      <c r="BB108" s="10" t="n"/>
      <c r="BC108" s="10" t="n"/>
      <c r="BD108" s="11" t="n"/>
      <c r="BE108" s="10" t="n"/>
      <c r="BF108" s="10" t="n"/>
      <c r="BG108" s="10" t="n"/>
      <c r="BH108" s="10" t="n"/>
      <c r="BI108" s="10" t="n"/>
      <c r="BJ108" s="10" t="n"/>
      <c r="BK108" s="10" t="n"/>
      <c r="BL108" s="10" t="n"/>
      <c r="BM108" s="10" t="n"/>
    </row>
    <row r="109" ht="15.75" customHeight="1" s="218">
      <c r="A109" s="10" t="n"/>
      <c r="B109" s="10" t="n"/>
      <c r="C109" s="10" t="n"/>
      <c r="D109" s="10" t="n"/>
      <c r="E109" s="10" t="n"/>
      <c r="F109" s="10" t="n"/>
      <c r="G109" s="11" t="n"/>
      <c r="H109" s="10" t="n"/>
      <c r="I109" s="10" t="n"/>
      <c r="J109" s="10" t="n"/>
      <c r="K109" s="10" t="n"/>
      <c r="L109" s="10" t="n"/>
      <c r="M109" s="13" t="n"/>
      <c r="N109" s="13" t="n"/>
      <c r="O109" s="13" t="n"/>
      <c r="P109" s="13" t="n"/>
      <c r="Q109" s="10" t="n"/>
      <c r="R109" s="10" t="n"/>
      <c r="S109" s="10" t="n"/>
      <c r="T109" s="10" t="n"/>
      <c r="U109" s="10" t="n"/>
      <c r="V109" s="10" t="n"/>
      <c r="W109" s="10" t="n"/>
      <c r="X109" s="10" t="n"/>
      <c r="Y109" s="11" t="n"/>
      <c r="Z109" s="11" t="n"/>
      <c r="AA109" s="11" t="n"/>
      <c r="AB109" s="11" t="n"/>
      <c r="AC109" s="11" t="n"/>
      <c r="AD109" s="11" t="n"/>
      <c r="AE109" s="10" t="n"/>
      <c r="AF109" s="10" t="n"/>
      <c r="AG109" s="10" t="n"/>
      <c r="AH109" s="10" t="n"/>
      <c r="AI109" s="13" t="n"/>
      <c r="AJ109" s="13" t="n"/>
      <c r="AK109" s="13" t="n"/>
      <c r="AL109" s="13" t="n"/>
      <c r="AM109" s="13" t="n"/>
      <c r="AN109" s="13" t="n"/>
      <c r="AO109" s="13" t="n"/>
      <c r="AP109" s="14" t="n"/>
      <c r="AQ109" s="14" t="n"/>
      <c r="AR109" s="14" t="n"/>
      <c r="AS109" s="13" t="n"/>
      <c r="AT109" s="13" t="n"/>
      <c r="AU109" s="10" t="n"/>
      <c r="AV109" s="10" t="n"/>
      <c r="AW109" s="10" t="n"/>
      <c r="AX109" s="10" t="n"/>
      <c r="AY109" s="10" t="n"/>
      <c r="AZ109" s="10" t="n"/>
      <c r="BA109" s="10" t="n"/>
      <c r="BB109" s="10" t="n"/>
      <c r="BC109" s="10" t="n"/>
      <c r="BD109" s="11" t="n"/>
      <c r="BE109" s="10" t="n"/>
      <c r="BF109" s="10" t="n"/>
      <c r="BG109" s="10" t="n"/>
      <c r="BH109" s="10" t="n"/>
      <c r="BI109" s="10" t="n"/>
      <c r="BJ109" s="10" t="n"/>
      <c r="BK109" s="10" t="n"/>
      <c r="BL109" s="10" t="n"/>
      <c r="BM109" s="10" t="n"/>
    </row>
    <row r="110" ht="15.75" customHeight="1" s="218">
      <c r="A110" s="10" t="n"/>
      <c r="B110" s="10" t="n"/>
      <c r="C110" s="10" t="n"/>
      <c r="D110" s="10" t="n"/>
      <c r="E110" s="10" t="n"/>
      <c r="F110" s="10" t="n"/>
      <c r="G110" s="11" t="n"/>
      <c r="H110" s="10" t="n"/>
      <c r="I110" s="10" t="n"/>
      <c r="J110" s="10" t="n"/>
      <c r="K110" s="10" t="n"/>
      <c r="L110" s="10" t="n"/>
      <c r="M110" s="13" t="n"/>
      <c r="N110" s="13" t="n"/>
      <c r="O110" s="13" t="n"/>
      <c r="P110" s="13" t="n"/>
      <c r="Q110" s="10" t="n"/>
      <c r="R110" s="10" t="n"/>
      <c r="S110" s="10" t="n"/>
      <c r="T110" s="10" t="n"/>
      <c r="U110" s="10" t="n"/>
      <c r="V110" s="10" t="n"/>
      <c r="W110" s="10" t="n"/>
      <c r="X110" s="10" t="n"/>
      <c r="Y110" s="11" t="n"/>
      <c r="Z110" s="11" t="n"/>
      <c r="AA110" s="11" t="n"/>
      <c r="AB110" s="11" t="n"/>
      <c r="AC110" s="11" t="n"/>
      <c r="AD110" s="11" t="n"/>
      <c r="AE110" s="10" t="n"/>
      <c r="AF110" s="10" t="n"/>
      <c r="AG110" s="10" t="n"/>
      <c r="AH110" s="10" t="n"/>
      <c r="AI110" s="13" t="n"/>
      <c r="AJ110" s="13" t="n"/>
      <c r="AK110" s="13" t="n"/>
      <c r="AL110" s="13" t="n"/>
      <c r="AM110" s="13" t="n"/>
      <c r="AN110" s="13" t="n"/>
      <c r="AO110" s="13" t="n"/>
      <c r="AP110" s="14" t="n"/>
      <c r="AQ110" s="14" t="n"/>
      <c r="AR110" s="14" t="n"/>
      <c r="AS110" s="13" t="n"/>
      <c r="AT110" s="13" t="n"/>
      <c r="AU110" s="10" t="n"/>
      <c r="AV110" s="10" t="n"/>
      <c r="AW110" s="10" t="n"/>
      <c r="AX110" s="10" t="n"/>
      <c r="AY110" s="10" t="n"/>
      <c r="AZ110" s="10" t="n"/>
      <c r="BA110" s="10" t="n"/>
      <c r="BB110" s="10" t="n"/>
      <c r="BC110" s="10" t="n"/>
      <c r="BD110" s="11" t="n"/>
      <c r="BE110" s="10" t="n"/>
      <c r="BF110" s="10" t="n"/>
      <c r="BG110" s="10" t="n"/>
      <c r="BH110" s="10" t="n"/>
      <c r="BI110" s="10" t="n"/>
      <c r="BJ110" s="10" t="n"/>
      <c r="BK110" s="10" t="n"/>
      <c r="BL110" s="10" t="n"/>
      <c r="BM110" s="10" t="n"/>
    </row>
    <row r="111" ht="15.75" customHeight="1" s="218">
      <c r="A111" s="10" t="n"/>
      <c r="B111" s="10" t="n"/>
      <c r="C111" s="10" t="n"/>
      <c r="D111" s="10" t="n"/>
      <c r="E111" s="10" t="n"/>
      <c r="F111" s="10" t="n"/>
      <c r="G111" s="11" t="n"/>
      <c r="H111" s="10" t="n"/>
      <c r="I111" s="10" t="n"/>
      <c r="J111" s="10" t="n"/>
      <c r="K111" s="10" t="n"/>
      <c r="L111" s="10" t="n"/>
      <c r="M111" s="13" t="n"/>
      <c r="N111" s="13" t="n"/>
      <c r="O111" s="13" t="n"/>
      <c r="P111" s="13" t="n"/>
      <c r="Q111" s="10" t="n"/>
      <c r="R111" s="10" t="n"/>
      <c r="S111" s="10" t="n"/>
      <c r="T111" s="10" t="n"/>
      <c r="U111" s="10" t="n"/>
      <c r="V111" s="10" t="n"/>
      <c r="W111" s="10" t="n"/>
      <c r="X111" s="10" t="n"/>
      <c r="Y111" s="11" t="n"/>
      <c r="Z111" s="11" t="n"/>
      <c r="AA111" s="11" t="n"/>
      <c r="AB111" s="11" t="n"/>
      <c r="AC111" s="11" t="n"/>
      <c r="AD111" s="11" t="n"/>
      <c r="AE111" s="10" t="n"/>
      <c r="AF111" s="10" t="n"/>
      <c r="AG111" s="10" t="n"/>
      <c r="AH111" s="10" t="n"/>
      <c r="AI111" s="13" t="n"/>
      <c r="AJ111" s="13" t="n"/>
      <c r="AK111" s="13" t="n"/>
      <c r="AL111" s="13" t="n"/>
      <c r="AM111" s="13" t="n"/>
      <c r="AN111" s="13" t="n"/>
      <c r="AO111" s="13" t="n"/>
      <c r="AP111" s="14" t="n"/>
      <c r="AQ111" s="14" t="n"/>
      <c r="AR111" s="14" t="n"/>
      <c r="AS111" s="13" t="n"/>
      <c r="AT111" s="13" t="n"/>
      <c r="AU111" s="10" t="n"/>
      <c r="AV111" s="10" t="n"/>
      <c r="AW111" s="10" t="n"/>
      <c r="AX111" s="10" t="n"/>
      <c r="AY111" s="10" t="n"/>
      <c r="AZ111" s="10" t="n"/>
      <c r="BA111" s="10" t="n"/>
      <c r="BB111" s="10" t="n"/>
      <c r="BC111" s="10" t="n"/>
      <c r="BD111" s="11" t="n"/>
      <c r="BE111" s="10" t="n"/>
      <c r="BF111" s="10" t="n"/>
      <c r="BG111" s="10" t="n"/>
      <c r="BH111" s="10" t="n"/>
      <c r="BI111" s="10" t="n"/>
      <c r="BJ111" s="10" t="n"/>
      <c r="BK111" s="10" t="n"/>
      <c r="BL111" s="10" t="n"/>
      <c r="BM111" s="10" t="n"/>
    </row>
    <row r="112" ht="15.75" customHeight="1" s="218">
      <c r="A112" s="10" t="n"/>
      <c r="B112" s="10" t="n"/>
      <c r="C112" s="10" t="n"/>
      <c r="D112" s="10" t="n"/>
      <c r="E112" s="10" t="n"/>
      <c r="F112" s="10" t="n"/>
      <c r="G112" s="11" t="n"/>
      <c r="H112" s="10" t="n"/>
      <c r="I112" s="10" t="n"/>
      <c r="J112" s="10" t="n"/>
      <c r="K112" s="10" t="n"/>
      <c r="L112" s="10" t="n"/>
      <c r="M112" s="13" t="n"/>
      <c r="N112" s="13" t="n"/>
      <c r="O112" s="13" t="n"/>
      <c r="P112" s="13" t="n"/>
      <c r="Q112" s="10" t="n"/>
      <c r="R112" s="10" t="n"/>
      <c r="S112" s="10" t="n"/>
      <c r="T112" s="10" t="n"/>
      <c r="U112" s="10" t="n"/>
      <c r="V112" s="10" t="n"/>
      <c r="W112" s="10" t="n"/>
      <c r="X112" s="10" t="n"/>
      <c r="Y112" s="11" t="n"/>
      <c r="Z112" s="11" t="n"/>
      <c r="AA112" s="11" t="n"/>
      <c r="AB112" s="11" t="n"/>
      <c r="AC112" s="11" t="n"/>
      <c r="AD112" s="11" t="n"/>
      <c r="AE112" s="10" t="n"/>
      <c r="AF112" s="10" t="n"/>
      <c r="AG112" s="10" t="n"/>
      <c r="AH112" s="10" t="n"/>
      <c r="AI112" s="13" t="n"/>
      <c r="AJ112" s="13" t="n"/>
      <c r="AK112" s="13" t="n"/>
      <c r="AL112" s="13" t="n"/>
      <c r="AM112" s="13" t="n"/>
      <c r="AN112" s="13" t="n"/>
      <c r="AO112" s="13" t="n"/>
      <c r="AP112" s="14" t="n"/>
      <c r="AQ112" s="14" t="n"/>
      <c r="AR112" s="14" t="n"/>
      <c r="AS112" s="13" t="n"/>
      <c r="AT112" s="13" t="n"/>
      <c r="AU112" s="10" t="n"/>
      <c r="AV112" s="10" t="n"/>
      <c r="AW112" s="10" t="n"/>
      <c r="AX112" s="10" t="n"/>
      <c r="AY112" s="10" t="n"/>
      <c r="AZ112" s="10" t="n"/>
      <c r="BA112" s="10" t="n"/>
      <c r="BB112" s="10" t="n"/>
      <c r="BC112" s="10" t="n"/>
      <c r="BD112" s="11" t="n"/>
      <c r="BE112" s="10" t="n"/>
      <c r="BF112" s="10" t="n"/>
      <c r="BG112" s="10" t="n"/>
      <c r="BH112" s="10" t="n"/>
      <c r="BI112" s="10" t="n"/>
      <c r="BJ112" s="10" t="n"/>
      <c r="BK112" s="10" t="n"/>
      <c r="BL112" s="10" t="n"/>
      <c r="BM112" s="10" t="n"/>
    </row>
    <row r="113" ht="15.75" customHeight="1" s="218">
      <c r="A113" s="10" t="n"/>
      <c r="B113" s="10" t="n"/>
      <c r="C113" s="10" t="n"/>
      <c r="D113" s="10" t="n"/>
      <c r="E113" s="10" t="n"/>
      <c r="F113" s="10" t="n"/>
      <c r="G113" s="11" t="n"/>
      <c r="H113" s="10" t="n"/>
      <c r="I113" s="10" t="n"/>
      <c r="J113" s="10" t="n"/>
      <c r="K113" s="10" t="n"/>
      <c r="L113" s="10" t="n"/>
      <c r="M113" s="13" t="n"/>
      <c r="N113" s="13" t="n"/>
      <c r="O113" s="13" t="n"/>
      <c r="P113" s="13" t="n"/>
      <c r="Q113" s="10" t="n"/>
      <c r="R113" s="10" t="n"/>
      <c r="S113" s="10" t="n"/>
      <c r="T113" s="10" t="n"/>
      <c r="U113" s="10" t="n"/>
      <c r="V113" s="10" t="n"/>
      <c r="W113" s="10" t="n"/>
      <c r="X113" s="10" t="n"/>
      <c r="Y113" s="11" t="n"/>
      <c r="Z113" s="11" t="n"/>
      <c r="AA113" s="11" t="n"/>
      <c r="AB113" s="11" t="n"/>
      <c r="AC113" s="11" t="n"/>
      <c r="AD113" s="11" t="n"/>
      <c r="AE113" s="10" t="n"/>
      <c r="AF113" s="10" t="n"/>
      <c r="AG113" s="10" t="n"/>
      <c r="AH113" s="10" t="n"/>
      <c r="AI113" s="13" t="n"/>
      <c r="AJ113" s="13" t="n"/>
      <c r="AK113" s="13" t="n"/>
      <c r="AL113" s="13" t="n"/>
      <c r="AM113" s="13" t="n"/>
      <c r="AN113" s="13" t="n"/>
      <c r="AO113" s="13" t="n"/>
      <c r="AP113" s="14" t="n"/>
      <c r="AQ113" s="14" t="n"/>
      <c r="AR113" s="14" t="n"/>
      <c r="AS113" s="13" t="n"/>
      <c r="AT113" s="13" t="n"/>
      <c r="AU113" s="10" t="n"/>
      <c r="AV113" s="10" t="n"/>
      <c r="AW113" s="10" t="n"/>
      <c r="AX113" s="10" t="n"/>
      <c r="AY113" s="10" t="n"/>
      <c r="AZ113" s="10" t="n"/>
      <c r="BA113" s="10" t="n"/>
      <c r="BB113" s="10" t="n"/>
      <c r="BC113" s="10" t="n"/>
      <c r="BD113" s="11" t="n"/>
      <c r="BE113" s="10" t="n"/>
      <c r="BF113" s="10" t="n"/>
      <c r="BG113" s="10" t="n"/>
      <c r="BH113" s="10" t="n"/>
      <c r="BI113" s="10" t="n"/>
      <c r="BJ113" s="10" t="n"/>
      <c r="BK113" s="10" t="n"/>
      <c r="BL113" s="10" t="n"/>
      <c r="BM113" s="10" t="n"/>
    </row>
    <row r="114" ht="15.75" customHeight="1" s="218">
      <c r="A114" s="10" t="n"/>
      <c r="B114" s="10" t="n"/>
      <c r="C114" s="10" t="n"/>
      <c r="D114" s="10" t="n"/>
      <c r="E114" s="10" t="n"/>
      <c r="F114" s="10" t="n"/>
      <c r="G114" s="11" t="n"/>
      <c r="H114" s="10" t="n"/>
      <c r="I114" s="10" t="n"/>
      <c r="J114" s="10" t="n"/>
      <c r="K114" s="10" t="n"/>
      <c r="L114" s="10" t="n"/>
      <c r="M114" s="13" t="n"/>
      <c r="N114" s="13" t="n"/>
      <c r="O114" s="13" t="n"/>
      <c r="P114" s="13" t="n"/>
      <c r="Q114" s="10" t="n"/>
      <c r="R114" s="10" t="n"/>
      <c r="S114" s="10" t="n"/>
      <c r="T114" s="10" t="n"/>
      <c r="U114" s="10" t="n"/>
      <c r="V114" s="10" t="n"/>
      <c r="W114" s="10" t="n"/>
      <c r="X114" s="10" t="n"/>
      <c r="Y114" s="11" t="n"/>
      <c r="Z114" s="11" t="n"/>
      <c r="AA114" s="11" t="n"/>
      <c r="AB114" s="11" t="n"/>
      <c r="AC114" s="11" t="n"/>
      <c r="AD114" s="11" t="n"/>
      <c r="AE114" s="10" t="n"/>
      <c r="AF114" s="10" t="n"/>
      <c r="AG114" s="10" t="n"/>
      <c r="AH114" s="10" t="n"/>
      <c r="AI114" s="13" t="n"/>
      <c r="AJ114" s="13" t="n"/>
      <c r="AK114" s="13" t="n"/>
      <c r="AL114" s="13" t="n"/>
      <c r="AM114" s="13" t="n"/>
      <c r="AN114" s="13" t="n"/>
      <c r="AO114" s="13" t="n"/>
      <c r="AP114" s="14" t="n"/>
      <c r="AQ114" s="14" t="n"/>
      <c r="AR114" s="14" t="n"/>
      <c r="AS114" s="13" t="n"/>
      <c r="AT114" s="13" t="n"/>
      <c r="AU114" s="10" t="n"/>
      <c r="AV114" s="10" t="n"/>
      <c r="AW114" s="10" t="n"/>
      <c r="AX114" s="10" t="n"/>
      <c r="AY114" s="10" t="n"/>
      <c r="AZ114" s="10" t="n"/>
      <c r="BA114" s="10" t="n"/>
      <c r="BB114" s="10" t="n"/>
      <c r="BC114" s="10" t="n"/>
      <c r="BD114" s="11" t="n"/>
      <c r="BE114" s="10" t="n"/>
      <c r="BF114" s="10" t="n"/>
      <c r="BG114" s="10" t="n"/>
      <c r="BH114" s="10" t="n"/>
      <c r="BI114" s="10" t="n"/>
      <c r="BJ114" s="10" t="n"/>
      <c r="BK114" s="10" t="n"/>
      <c r="BL114" s="10" t="n"/>
      <c r="BM114" s="10" t="n"/>
    </row>
    <row r="115" ht="15.75" customHeight="1" s="218">
      <c r="A115" s="10" t="n"/>
      <c r="B115" s="10" t="n"/>
      <c r="C115" s="10" t="n"/>
      <c r="D115" s="10" t="n"/>
      <c r="E115" s="10" t="n"/>
      <c r="F115" s="10" t="n"/>
      <c r="G115" s="11" t="n"/>
      <c r="H115" s="10" t="n"/>
      <c r="I115" s="10" t="n"/>
      <c r="J115" s="10" t="n"/>
      <c r="K115" s="10" t="n"/>
      <c r="L115" s="10" t="n"/>
      <c r="M115" s="13" t="n"/>
      <c r="N115" s="13" t="n"/>
      <c r="O115" s="13" t="n"/>
      <c r="P115" s="13" t="n"/>
      <c r="Q115" s="10" t="n"/>
      <c r="R115" s="10" t="n"/>
      <c r="S115" s="10" t="n"/>
      <c r="T115" s="10" t="n"/>
      <c r="U115" s="10" t="n"/>
      <c r="V115" s="10" t="n"/>
      <c r="W115" s="10" t="n"/>
      <c r="X115" s="10" t="n"/>
      <c r="Y115" s="11" t="n"/>
      <c r="Z115" s="11" t="n"/>
      <c r="AA115" s="11" t="n"/>
      <c r="AB115" s="11" t="n"/>
      <c r="AC115" s="11" t="n"/>
      <c r="AD115" s="11" t="n"/>
      <c r="AE115" s="10" t="n"/>
      <c r="AF115" s="10" t="n"/>
      <c r="AG115" s="10" t="n"/>
      <c r="AH115" s="10" t="n"/>
      <c r="AI115" s="13" t="n"/>
      <c r="AJ115" s="13" t="n"/>
      <c r="AK115" s="13" t="n"/>
      <c r="AL115" s="13" t="n"/>
      <c r="AM115" s="13" t="n"/>
      <c r="AN115" s="13" t="n"/>
      <c r="AO115" s="13" t="n"/>
      <c r="AP115" s="14" t="n"/>
      <c r="AQ115" s="14" t="n"/>
      <c r="AR115" s="14" t="n"/>
      <c r="AS115" s="13" t="n"/>
      <c r="AT115" s="13" t="n"/>
      <c r="AU115" s="10" t="n"/>
      <c r="AV115" s="10" t="n"/>
      <c r="AW115" s="10" t="n"/>
      <c r="AX115" s="10" t="n"/>
      <c r="AY115" s="10" t="n"/>
      <c r="AZ115" s="10" t="n"/>
      <c r="BA115" s="10" t="n"/>
      <c r="BB115" s="10" t="n"/>
      <c r="BC115" s="10" t="n"/>
      <c r="BD115" s="11" t="n"/>
      <c r="BE115" s="10" t="n"/>
      <c r="BF115" s="10" t="n"/>
      <c r="BG115" s="10" t="n"/>
      <c r="BH115" s="10" t="n"/>
      <c r="BI115" s="10" t="n"/>
      <c r="BJ115" s="10" t="n"/>
      <c r="BK115" s="10" t="n"/>
      <c r="BL115" s="10" t="n"/>
      <c r="BM115" s="10" t="n"/>
    </row>
    <row r="116" ht="15.75" customHeight="1" s="218">
      <c r="A116" s="10" t="n"/>
      <c r="B116" s="10" t="n"/>
      <c r="C116" s="10" t="n"/>
      <c r="D116" s="10" t="n"/>
      <c r="E116" s="10" t="n"/>
      <c r="F116" s="10" t="n"/>
      <c r="G116" s="11" t="n"/>
      <c r="H116" s="10" t="n"/>
      <c r="I116" s="10" t="n"/>
      <c r="J116" s="10" t="n"/>
      <c r="K116" s="10" t="n"/>
      <c r="L116" s="10" t="n"/>
      <c r="M116" s="13" t="n"/>
      <c r="N116" s="13" t="n"/>
      <c r="O116" s="13" t="n"/>
      <c r="P116" s="13" t="n"/>
      <c r="Q116" s="10" t="n"/>
      <c r="R116" s="10" t="n"/>
      <c r="S116" s="10" t="n"/>
      <c r="T116" s="10" t="n"/>
      <c r="U116" s="10" t="n"/>
      <c r="V116" s="10" t="n"/>
      <c r="W116" s="10" t="n"/>
      <c r="X116" s="10" t="n"/>
      <c r="Y116" s="11" t="n"/>
      <c r="Z116" s="11" t="n"/>
      <c r="AA116" s="11" t="n"/>
      <c r="AB116" s="11" t="n"/>
      <c r="AC116" s="11" t="n"/>
      <c r="AD116" s="11" t="n"/>
      <c r="AE116" s="10" t="n"/>
      <c r="AF116" s="10" t="n"/>
      <c r="AG116" s="10" t="n"/>
      <c r="AH116" s="10" t="n"/>
      <c r="AI116" s="13" t="n"/>
      <c r="AJ116" s="13" t="n"/>
      <c r="AK116" s="13" t="n"/>
      <c r="AL116" s="13" t="n"/>
      <c r="AM116" s="13" t="n"/>
      <c r="AN116" s="13" t="n"/>
      <c r="AO116" s="13" t="n"/>
      <c r="AP116" s="14" t="n"/>
      <c r="AQ116" s="14" t="n"/>
      <c r="AR116" s="14" t="n"/>
      <c r="AS116" s="13" t="n"/>
      <c r="AT116" s="13" t="n"/>
      <c r="AU116" s="10" t="n"/>
      <c r="AV116" s="10" t="n"/>
      <c r="AW116" s="10" t="n"/>
      <c r="AX116" s="10" t="n"/>
      <c r="AY116" s="10" t="n"/>
      <c r="AZ116" s="10" t="n"/>
      <c r="BA116" s="10" t="n"/>
      <c r="BB116" s="10" t="n"/>
      <c r="BC116" s="10" t="n"/>
      <c r="BD116" s="11" t="n"/>
      <c r="BE116" s="10" t="n"/>
      <c r="BF116" s="10" t="n"/>
      <c r="BG116" s="10" t="n"/>
      <c r="BH116" s="10" t="n"/>
      <c r="BI116" s="10" t="n"/>
      <c r="BJ116" s="10" t="n"/>
      <c r="BK116" s="10" t="n"/>
      <c r="BL116" s="10" t="n"/>
      <c r="BM116" s="10" t="n"/>
    </row>
    <row r="117" ht="15.75" customHeight="1" s="218">
      <c r="A117" s="10" t="n"/>
      <c r="B117" s="10" t="n"/>
      <c r="C117" s="10" t="n"/>
      <c r="D117" s="10" t="n"/>
      <c r="E117" s="10" t="n"/>
      <c r="F117" s="10" t="n"/>
      <c r="G117" s="11" t="n"/>
      <c r="H117" s="10" t="n"/>
      <c r="I117" s="10" t="n"/>
      <c r="J117" s="10" t="n"/>
      <c r="K117" s="10" t="n"/>
      <c r="L117" s="10" t="n"/>
      <c r="M117" s="13" t="n"/>
      <c r="N117" s="13" t="n"/>
      <c r="O117" s="13" t="n"/>
      <c r="P117" s="13" t="n"/>
      <c r="Q117" s="10" t="n"/>
      <c r="R117" s="10" t="n"/>
      <c r="S117" s="10" t="n"/>
      <c r="T117" s="10" t="n"/>
      <c r="U117" s="10" t="n"/>
      <c r="V117" s="10" t="n"/>
      <c r="W117" s="10" t="n"/>
      <c r="X117" s="10" t="n"/>
      <c r="Y117" s="11" t="n"/>
      <c r="Z117" s="11" t="n"/>
      <c r="AA117" s="11" t="n"/>
      <c r="AB117" s="11" t="n"/>
      <c r="AC117" s="11" t="n"/>
      <c r="AD117" s="11" t="n"/>
      <c r="AE117" s="10" t="n"/>
      <c r="AF117" s="10" t="n"/>
      <c r="AG117" s="10" t="n"/>
      <c r="AH117" s="10" t="n"/>
      <c r="AI117" s="13" t="n"/>
      <c r="AJ117" s="13" t="n"/>
      <c r="AK117" s="13" t="n"/>
      <c r="AL117" s="13" t="n"/>
      <c r="AM117" s="13" t="n"/>
      <c r="AN117" s="13" t="n"/>
      <c r="AO117" s="13" t="n"/>
      <c r="AP117" s="14" t="n"/>
      <c r="AQ117" s="14" t="n"/>
      <c r="AR117" s="14" t="n"/>
      <c r="AS117" s="13" t="n"/>
      <c r="AT117" s="13" t="n"/>
      <c r="AU117" s="10" t="n"/>
      <c r="AV117" s="10" t="n"/>
      <c r="AW117" s="10" t="n"/>
      <c r="AX117" s="10" t="n"/>
      <c r="AY117" s="10" t="n"/>
      <c r="AZ117" s="10" t="n"/>
      <c r="BA117" s="10" t="n"/>
      <c r="BB117" s="10" t="n"/>
      <c r="BC117" s="10" t="n"/>
      <c r="BD117" s="11" t="n"/>
      <c r="BE117" s="10" t="n"/>
      <c r="BF117" s="10" t="n"/>
      <c r="BG117" s="10" t="n"/>
      <c r="BH117" s="10" t="n"/>
      <c r="BI117" s="10" t="n"/>
      <c r="BJ117" s="10" t="n"/>
      <c r="BK117" s="10" t="n"/>
      <c r="BL117" s="10" t="n"/>
      <c r="BM117" s="10" t="n"/>
    </row>
    <row r="118" ht="15.75" customHeight="1" s="218">
      <c r="A118" s="10" t="n"/>
      <c r="B118" s="10" t="n"/>
      <c r="C118" s="10" t="n"/>
      <c r="D118" s="10" t="n"/>
      <c r="E118" s="10" t="n"/>
      <c r="F118" s="10" t="n"/>
      <c r="G118" s="11" t="n"/>
      <c r="H118" s="10" t="n"/>
      <c r="I118" s="10" t="n"/>
      <c r="J118" s="10" t="n"/>
      <c r="K118" s="10" t="n"/>
      <c r="L118" s="10" t="n"/>
      <c r="M118" s="13" t="n"/>
      <c r="N118" s="13" t="n"/>
      <c r="O118" s="13" t="n"/>
      <c r="P118" s="13" t="n"/>
      <c r="Q118" s="10" t="n"/>
      <c r="R118" s="10" t="n"/>
      <c r="S118" s="10" t="n"/>
      <c r="T118" s="10" t="n"/>
      <c r="U118" s="10" t="n"/>
      <c r="V118" s="10" t="n"/>
      <c r="W118" s="10" t="n"/>
      <c r="X118" s="10" t="n"/>
      <c r="Y118" s="11" t="n"/>
      <c r="Z118" s="11" t="n"/>
      <c r="AA118" s="11" t="n"/>
      <c r="AB118" s="11" t="n"/>
      <c r="AC118" s="11" t="n"/>
      <c r="AD118" s="11" t="n"/>
      <c r="AE118" s="10" t="n"/>
      <c r="AF118" s="10" t="n"/>
      <c r="AG118" s="10" t="n"/>
      <c r="AH118" s="10" t="n"/>
      <c r="AI118" s="13" t="n"/>
      <c r="AJ118" s="13" t="n"/>
      <c r="AK118" s="13" t="n"/>
      <c r="AL118" s="13" t="n"/>
      <c r="AM118" s="13" t="n"/>
      <c r="AN118" s="13" t="n"/>
      <c r="AO118" s="13" t="n"/>
      <c r="AP118" s="14" t="n"/>
      <c r="AQ118" s="14" t="n"/>
      <c r="AR118" s="14" t="n"/>
      <c r="AS118" s="13" t="n"/>
      <c r="AT118" s="13" t="n"/>
      <c r="AU118" s="10" t="n"/>
      <c r="AV118" s="10" t="n"/>
      <c r="AW118" s="10" t="n"/>
      <c r="AX118" s="10" t="n"/>
      <c r="AY118" s="10" t="n"/>
      <c r="AZ118" s="10" t="n"/>
      <c r="BA118" s="10" t="n"/>
      <c r="BB118" s="10" t="n"/>
      <c r="BC118" s="10" t="n"/>
      <c r="BD118" s="11" t="n"/>
      <c r="BE118" s="10" t="n"/>
      <c r="BF118" s="10" t="n"/>
      <c r="BG118" s="10" t="n"/>
      <c r="BH118" s="10" t="n"/>
      <c r="BI118" s="10" t="n"/>
      <c r="BJ118" s="10" t="n"/>
      <c r="BK118" s="10" t="n"/>
      <c r="BL118" s="10" t="n"/>
      <c r="BM118" s="10" t="n"/>
    </row>
    <row r="119" ht="15.75" customHeight="1" s="218">
      <c r="A119" s="10" t="n"/>
      <c r="B119" s="10" t="n"/>
      <c r="C119" s="10" t="n"/>
      <c r="D119" s="10" t="n"/>
      <c r="E119" s="10" t="n"/>
      <c r="F119" s="10" t="n"/>
      <c r="G119" s="11" t="n"/>
      <c r="H119" s="10" t="n"/>
      <c r="I119" s="10" t="n"/>
      <c r="J119" s="10" t="n"/>
      <c r="K119" s="10" t="n"/>
      <c r="L119" s="10" t="n"/>
      <c r="M119" s="13" t="n"/>
      <c r="N119" s="13" t="n"/>
      <c r="O119" s="13" t="n"/>
      <c r="P119" s="13" t="n"/>
      <c r="Q119" s="10" t="n"/>
      <c r="R119" s="10" t="n"/>
      <c r="S119" s="10" t="n"/>
      <c r="T119" s="10" t="n"/>
      <c r="U119" s="10" t="n"/>
      <c r="V119" s="10" t="n"/>
      <c r="W119" s="10" t="n"/>
      <c r="X119" s="10" t="n"/>
      <c r="Y119" s="11" t="n"/>
      <c r="Z119" s="11" t="n"/>
      <c r="AA119" s="11" t="n"/>
      <c r="AB119" s="11" t="n"/>
      <c r="AC119" s="11" t="n"/>
      <c r="AD119" s="11" t="n"/>
      <c r="AE119" s="10" t="n"/>
      <c r="AF119" s="10" t="n"/>
      <c r="AG119" s="10" t="n"/>
      <c r="AH119" s="10" t="n"/>
      <c r="AI119" s="13" t="n"/>
      <c r="AJ119" s="13" t="n"/>
      <c r="AK119" s="13" t="n"/>
      <c r="AL119" s="13" t="n"/>
      <c r="AM119" s="13" t="n"/>
      <c r="AN119" s="13" t="n"/>
      <c r="AO119" s="13" t="n"/>
      <c r="AP119" s="14" t="n"/>
      <c r="AQ119" s="14" t="n"/>
      <c r="AR119" s="14" t="n"/>
      <c r="AS119" s="13" t="n"/>
      <c r="AT119" s="13" t="n"/>
      <c r="AU119" s="10" t="n"/>
      <c r="AV119" s="10" t="n"/>
      <c r="AW119" s="10" t="n"/>
      <c r="AX119" s="10" t="n"/>
      <c r="AY119" s="10" t="n"/>
      <c r="AZ119" s="10" t="n"/>
      <c r="BA119" s="10" t="n"/>
      <c r="BB119" s="10" t="n"/>
      <c r="BC119" s="10" t="n"/>
      <c r="BD119" s="11" t="n"/>
      <c r="BE119" s="10" t="n"/>
      <c r="BF119" s="10" t="n"/>
      <c r="BG119" s="10" t="n"/>
      <c r="BH119" s="10" t="n"/>
      <c r="BI119" s="10" t="n"/>
      <c r="BJ119" s="10" t="n"/>
      <c r="BK119" s="10" t="n"/>
      <c r="BL119" s="10" t="n"/>
      <c r="BM119" s="10" t="n"/>
    </row>
    <row r="120" ht="15.75" customHeight="1" s="218">
      <c r="A120" s="10" t="n"/>
      <c r="B120" s="10" t="n"/>
      <c r="C120" s="10" t="n"/>
      <c r="D120" s="10" t="n"/>
      <c r="E120" s="10" t="n"/>
      <c r="F120" s="10" t="n"/>
      <c r="G120" s="11" t="n"/>
      <c r="H120" s="10" t="n"/>
      <c r="I120" s="10" t="n"/>
      <c r="J120" s="10" t="n"/>
      <c r="K120" s="10" t="n"/>
      <c r="L120" s="10" t="n"/>
      <c r="M120" s="13" t="n"/>
      <c r="N120" s="13" t="n"/>
      <c r="O120" s="13" t="n"/>
      <c r="P120" s="13" t="n"/>
      <c r="Q120" s="10" t="n"/>
      <c r="R120" s="10" t="n"/>
      <c r="S120" s="10" t="n"/>
      <c r="T120" s="10" t="n"/>
      <c r="U120" s="10" t="n"/>
      <c r="V120" s="10" t="n"/>
      <c r="W120" s="10" t="n"/>
      <c r="X120" s="10" t="n"/>
      <c r="Y120" s="11" t="n"/>
      <c r="Z120" s="11" t="n"/>
      <c r="AA120" s="11" t="n"/>
      <c r="AB120" s="11" t="n"/>
      <c r="AC120" s="11" t="n"/>
      <c r="AD120" s="11" t="n"/>
      <c r="AE120" s="10" t="n"/>
      <c r="AF120" s="10" t="n"/>
      <c r="AG120" s="10" t="n"/>
      <c r="AH120" s="10" t="n"/>
      <c r="AI120" s="13" t="n"/>
      <c r="AJ120" s="13" t="n"/>
      <c r="AK120" s="13" t="n"/>
      <c r="AL120" s="13" t="n"/>
      <c r="AM120" s="13" t="n"/>
      <c r="AN120" s="13" t="n"/>
      <c r="AO120" s="13" t="n"/>
      <c r="AP120" s="14" t="n"/>
      <c r="AQ120" s="14" t="n"/>
      <c r="AR120" s="14" t="n"/>
      <c r="AS120" s="13" t="n"/>
      <c r="AT120" s="13" t="n"/>
      <c r="AU120" s="10" t="n"/>
      <c r="AV120" s="10" t="n"/>
      <c r="AW120" s="10" t="n"/>
      <c r="AX120" s="10" t="n"/>
      <c r="AY120" s="10" t="n"/>
      <c r="AZ120" s="10" t="n"/>
      <c r="BA120" s="10" t="n"/>
      <c r="BB120" s="10" t="n"/>
      <c r="BC120" s="10" t="n"/>
      <c r="BD120" s="11" t="n"/>
      <c r="BE120" s="10" t="n"/>
      <c r="BF120" s="10" t="n"/>
      <c r="BG120" s="10" t="n"/>
      <c r="BH120" s="10" t="n"/>
      <c r="BI120" s="10" t="n"/>
      <c r="BJ120" s="10" t="n"/>
      <c r="BK120" s="10" t="n"/>
      <c r="BL120" s="10" t="n"/>
      <c r="BM120" s="10" t="n"/>
    </row>
    <row r="121" ht="15.75" customHeight="1" s="218">
      <c r="A121" s="10" t="n"/>
      <c r="B121" s="10" t="n"/>
      <c r="C121" s="10" t="n"/>
      <c r="D121" s="10" t="n"/>
      <c r="E121" s="10" t="n"/>
      <c r="F121" s="10" t="n"/>
      <c r="G121" s="11" t="n"/>
      <c r="H121" s="10" t="n"/>
      <c r="I121" s="10" t="n"/>
      <c r="J121" s="10" t="n"/>
      <c r="K121" s="10" t="n"/>
      <c r="L121" s="10" t="n"/>
      <c r="M121" s="13" t="n"/>
      <c r="N121" s="13" t="n"/>
      <c r="O121" s="13" t="n"/>
      <c r="P121" s="13" t="n"/>
      <c r="Q121" s="10" t="n"/>
      <c r="R121" s="10" t="n"/>
      <c r="S121" s="10" t="n"/>
      <c r="T121" s="10" t="n"/>
      <c r="U121" s="10" t="n"/>
      <c r="V121" s="10" t="n"/>
      <c r="W121" s="10" t="n"/>
      <c r="X121" s="10" t="n"/>
      <c r="Y121" s="11" t="n"/>
      <c r="Z121" s="11" t="n"/>
      <c r="AA121" s="11" t="n"/>
      <c r="AB121" s="11" t="n"/>
      <c r="AC121" s="11" t="n"/>
      <c r="AD121" s="11" t="n"/>
      <c r="AE121" s="10" t="n"/>
      <c r="AF121" s="10" t="n"/>
      <c r="AG121" s="10" t="n"/>
      <c r="AH121" s="10" t="n"/>
      <c r="AI121" s="13" t="n"/>
      <c r="AJ121" s="13" t="n"/>
      <c r="AK121" s="13" t="n"/>
      <c r="AL121" s="13" t="n"/>
      <c r="AM121" s="13" t="n"/>
      <c r="AN121" s="13" t="n"/>
      <c r="AO121" s="13" t="n"/>
      <c r="AP121" s="14" t="n"/>
      <c r="AQ121" s="14" t="n"/>
      <c r="AR121" s="14" t="n"/>
      <c r="AS121" s="13" t="n"/>
      <c r="AT121" s="13" t="n"/>
      <c r="AU121" s="10" t="n"/>
      <c r="AV121" s="10" t="n"/>
      <c r="AW121" s="10" t="n"/>
      <c r="AX121" s="10" t="n"/>
      <c r="AY121" s="10" t="n"/>
      <c r="AZ121" s="10" t="n"/>
      <c r="BA121" s="10" t="n"/>
      <c r="BB121" s="10" t="n"/>
      <c r="BC121" s="10" t="n"/>
      <c r="BD121" s="11" t="n"/>
      <c r="BE121" s="10" t="n"/>
      <c r="BF121" s="10" t="n"/>
      <c r="BG121" s="10" t="n"/>
      <c r="BH121" s="10" t="n"/>
      <c r="BI121" s="10" t="n"/>
      <c r="BJ121" s="10" t="n"/>
      <c r="BK121" s="10" t="n"/>
      <c r="BL121" s="10" t="n"/>
      <c r="BM121" s="10" t="n"/>
    </row>
    <row r="122" ht="15.75" customHeight="1" s="218">
      <c r="A122" s="10" t="n"/>
      <c r="B122" s="10" t="n"/>
      <c r="C122" s="10" t="n"/>
      <c r="D122" s="10" t="n"/>
      <c r="E122" s="10" t="n"/>
      <c r="F122" s="10" t="n"/>
      <c r="G122" s="11" t="n"/>
      <c r="H122" s="10" t="n"/>
      <c r="I122" s="10" t="n"/>
      <c r="J122" s="10" t="n"/>
      <c r="K122" s="10" t="n"/>
      <c r="L122" s="10" t="n"/>
      <c r="M122" s="13" t="n"/>
      <c r="N122" s="13" t="n"/>
      <c r="O122" s="13" t="n"/>
      <c r="P122" s="13" t="n"/>
      <c r="Q122" s="10" t="n"/>
      <c r="R122" s="10" t="n"/>
      <c r="S122" s="10" t="n"/>
      <c r="T122" s="10" t="n"/>
      <c r="U122" s="10" t="n"/>
      <c r="V122" s="10" t="n"/>
      <c r="W122" s="10" t="n"/>
      <c r="X122" s="10" t="n"/>
      <c r="Y122" s="11" t="n"/>
      <c r="Z122" s="11" t="n"/>
      <c r="AA122" s="11" t="n"/>
      <c r="AB122" s="11" t="n"/>
      <c r="AC122" s="11" t="n"/>
      <c r="AD122" s="11" t="n"/>
      <c r="AE122" s="10" t="n"/>
      <c r="AF122" s="10" t="n"/>
      <c r="AG122" s="10" t="n"/>
      <c r="AH122" s="10" t="n"/>
      <c r="AI122" s="13" t="n"/>
      <c r="AJ122" s="13" t="n"/>
      <c r="AK122" s="13" t="n"/>
      <c r="AL122" s="13" t="n"/>
      <c r="AM122" s="13" t="n"/>
      <c r="AN122" s="13" t="n"/>
      <c r="AO122" s="13" t="n"/>
      <c r="AP122" s="14" t="n"/>
      <c r="AQ122" s="14" t="n"/>
      <c r="AR122" s="14" t="n"/>
      <c r="AS122" s="13" t="n"/>
      <c r="AT122" s="13" t="n"/>
      <c r="AU122" s="10" t="n"/>
      <c r="AV122" s="10" t="n"/>
      <c r="AW122" s="10" t="n"/>
      <c r="AX122" s="10" t="n"/>
      <c r="AY122" s="10" t="n"/>
      <c r="AZ122" s="10" t="n"/>
      <c r="BA122" s="10" t="n"/>
      <c r="BB122" s="10" t="n"/>
      <c r="BC122" s="10" t="n"/>
      <c r="BD122" s="11" t="n"/>
      <c r="BE122" s="10" t="n"/>
      <c r="BF122" s="10" t="n"/>
      <c r="BG122" s="10" t="n"/>
      <c r="BH122" s="10" t="n"/>
      <c r="BI122" s="10" t="n"/>
      <c r="BJ122" s="10" t="n"/>
      <c r="BK122" s="10" t="n"/>
      <c r="BL122" s="10" t="n"/>
      <c r="BM122" s="10" t="n"/>
    </row>
    <row r="123" ht="15.75" customHeight="1" s="218">
      <c r="A123" s="10" t="n"/>
      <c r="B123" s="10" t="n"/>
      <c r="C123" s="10" t="n"/>
      <c r="D123" s="10" t="n"/>
      <c r="E123" s="10" t="n"/>
      <c r="F123" s="10" t="n"/>
      <c r="G123" s="11" t="n"/>
      <c r="H123" s="10" t="n"/>
      <c r="I123" s="10" t="n"/>
      <c r="J123" s="10" t="n"/>
      <c r="K123" s="10" t="n"/>
      <c r="L123" s="10" t="n"/>
      <c r="M123" s="13" t="n"/>
      <c r="N123" s="13" t="n"/>
      <c r="O123" s="13" t="n"/>
      <c r="P123" s="13" t="n"/>
      <c r="Q123" s="10" t="n"/>
      <c r="R123" s="10" t="n"/>
      <c r="S123" s="10" t="n"/>
      <c r="T123" s="10" t="n"/>
      <c r="U123" s="10" t="n"/>
      <c r="V123" s="10" t="n"/>
      <c r="W123" s="10" t="n"/>
      <c r="X123" s="10" t="n"/>
      <c r="Y123" s="11" t="n"/>
      <c r="Z123" s="11" t="n"/>
      <c r="AA123" s="11" t="n"/>
      <c r="AB123" s="11" t="n"/>
      <c r="AC123" s="11" t="n"/>
      <c r="AD123" s="11" t="n"/>
      <c r="AE123" s="10" t="n"/>
      <c r="AF123" s="10" t="n"/>
      <c r="AG123" s="10" t="n"/>
      <c r="AH123" s="10" t="n"/>
      <c r="AI123" s="13" t="n"/>
      <c r="AJ123" s="13" t="n"/>
      <c r="AK123" s="13" t="n"/>
      <c r="AL123" s="13" t="n"/>
      <c r="AM123" s="13" t="n"/>
      <c r="AN123" s="13" t="n"/>
      <c r="AO123" s="13" t="n"/>
      <c r="AP123" s="14" t="n"/>
      <c r="AQ123" s="14" t="n"/>
      <c r="AR123" s="14" t="n"/>
      <c r="AS123" s="13" t="n"/>
      <c r="AT123" s="13" t="n"/>
      <c r="AU123" s="10" t="n"/>
      <c r="AV123" s="10" t="n"/>
      <c r="AW123" s="10" t="n"/>
      <c r="AX123" s="10" t="n"/>
      <c r="AY123" s="10" t="n"/>
      <c r="AZ123" s="10" t="n"/>
      <c r="BA123" s="10" t="n"/>
      <c r="BB123" s="10" t="n"/>
      <c r="BC123" s="10" t="n"/>
      <c r="BD123" s="11" t="n"/>
      <c r="BE123" s="10" t="n"/>
      <c r="BF123" s="10" t="n"/>
      <c r="BG123" s="10" t="n"/>
      <c r="BH123" s="10" t="n"/>
      <c r="BI123" s="10" t="n"/>
      <c r="BJ123" s="10" t="n"/>
      <c r="BK123" s="10" t="n"/>
      <c r="BL123" s="10" t="n"/>
      <c r="BM123" s="10" t="n"/>
    </row>
    <row r="124" ht="15.75" customHeight="1" s="218">
      <c r="A124" s="10" t="n"/>
      <c r="B124" s="10" t="n"/>
      <c r="C124" s="10" t="n"/>
      <c r="D124" s="10" t="n"/>
      <c r="E124" s="10" t="n"/>
      <c r="F124" s="10" t="n"/>
      <c r="H124" s="10" t="n"/>
      <c r="I124" s="10" t="n"/>
      <c r="J124" s="10" t="n"/>
      <c r="K124" s="10" t="n"/>
      <c r="L124" s="10" t="n"/>
      <c r="M124" s="13" t="n"/>
      <c r="N124" s="13" t="n"/>
      <c r="O124" s="13" t="n"/>
      <c r="P124" s="13" t="n"/>
      <c r="Q124" s="10" t="n"/>
      <c r="R124" s="10" t="n"/>
      <c r="S124" s="10" t="n"/>
      <c r="T124" s="10" t="n"/>
      <c r="U124" s="10" t="n"/>
      <c r="V124" s="10" t="n"/>
      <c r="W124" s="10" t="n"/>
      <c r="X124" s="10" t="n"/>
      <c r="Y124" s="11" t="n"/>
      <c r="Z124" s="11" t="n"/>
      <c r="AA124" s="11" t="n"/>
      <c r="AB124" s="11" t="n"/>
      <c r="AC124" s="11" t="n"/>
      <c r="AD124" s="11" t="n"/>
      <c r="AE124" s="10" t="n"/>
      <c r="AF124" s="10" t="n"/>
      <c r="AG124" s="10" t="n"/>
      <c r="AH124" s="10" t="n"/>
      <c r="AI124" s="13" t="n"/>
      <c r="AJ124" s="13" t="n"/>
      <c r="AK124" s="13" t="n"/>
      <c r="AL124" s="13" t="n"/>
      <c r="AM124" s="13" t="n"/>
      <c r="AN124" s="13" t="n"/>
      <c r="AO124" s="13" t="n"/>
      <c r="AP124" s="14" t="n"/>
      <c r="AQ124" s="14" t="n"/>
      <c r="AR124" s="14" t="n"/>
      <c r="AS124" s="13" t="n"/>
      <c r="AT124" s="13" t="n"/>
      <c r="AU124" s="10" t="n"/>
      <c r="AV124" s="10" t="n"/>
      <c r="AW124" s="10" t="n"/>
      <c r="AX124" s="10" t="n"/>
      <c r="AY124" s="10" t="n"/>
      <c r="AZ124" s="10" t="n"/>
      <c r="BA124" s="10" t="n"/>
      <c r="BB124" s="10" t="n"/>
      <c r="BC124" s="10" t="n"/>
      <c r="BD124" s="11" t="n"/>
      <c r="BE124" s="10" t="n"/>
      <c r="BF124" s="10" t="n"/>
      <c r="BG124" s="10" t="n"/>
      <c r="BH124" s="10" t="n"/>
      <c r="BI124" s="10" t="n"/>
      <c r="BJ124" s="10" t="n"/>
      <c r="BK124" s="10" t="n"/>
      <c r="BL124" s="10" t="n"/>
      <c r="BM124" s="10" t="n"/>
    </row>
    <row r="125" ht="15.75" customHeight="1" s="218">
      <c r="A125" s="10" t="n"/>
      <c r="B125" s="10" t="n"/>
      <c r="C125" s="10" t="n"/>
      <c r="D125" s="10" t="n"/>
      <c r="E125" s="10" t="n"/>
      <c r="F125" s="10" t="n"/>
      <c r="G125" s="11" t="n"/>
      <c r="H125" s="10" t="n"/>
      <c r="I125" s="10" t="n"/>
      <c r="J125" s="10" t="n"/>
      <c r="K125" s="10" t="n"/>
      <c r="L125" s="10" t="n"/>
      <c r="M125" s="13" t="n"/>
      <c r="N125" s="13" t="n"/>
      <c r="O125" s="13" t="n"/>
      <c r="P125" s="13" t="n"/>
      <c r="Q125" s="10" t="n"/>
      <c r="R125" s="10" t="n"/>
      <c r="S125" s="10" t="n"/>
      <c r="T125" s="10" t="n"/>
      <c r="U125" s="10" t="n"/>
      <c r="V125" s="10" t="n"/>
      <c r="W125" s="10" t="n"/>
      <c r="X125" s="10" t="n"/>
      <c r="Y125" s="11" t="n"/>
      <c r="Z125" s="11" t="n"/>
      <c r="AA125" s="11" t="n"/>
      <c r="AB125" s="11" t="n"/>
      <c r="AC125" s="11" t="n"/>
      <c r="AD125" s="11" t="n"/>
      <c r="AE125" s="10" t="n"/>
      <c r="AF125" s="10" t="n"/>
      <c r="AG125" s="10" t="n"/>
      <c r="AH125" s="10" t="n"/>
      <c r="AI125" s="13" t="n"/>
      <c r="AJ125" s="13" t="n"/>
      <c r="AK125" s="13" t="n"/>
      <c r="AL125" s="13" t="n"/>
      <c r="AM125" s="13" t="n"/>
      <c r="AN125" s="13" t="n"/>
      <c r="AO125" s="13" t="n"/>
      <c r="AP125" s="14" t="n"/>
      <c r="AQ125" s="14" t="n"/>
      <c r="AR125" s="14" t="n"/>
      <c r="AS125" s="13" t="n"/>
      <c r="AT125" s="13" t="n"/>
      <c r="AU125" s="10" t="n"/>
      <c r="AV125" s="10" t="n"/>
      <c r="AW125" s="10" t="n"/>
      <c r="AX125" s="10" t="n"/>
      <c r="AY125" s="10" t="n"/>
      <c r="AZ125" s="10" t="n"/>
      <c r="BA125" s="10" t="n"/>
      <c r="BB125" s="10" t="n"/>
      <c r="BC125" s="10" t="n"/>
      <c r="BD125" s="11" t="n"/>
      <c r="BE125" s="10" t="n"/>
      <c r="BF125" s="10" t="n"/>
      <c r="BG125" s="10" t="n"/>
      <c r="BH125" s="10" t="n"/>
      <c r="BI125" s="10" t="n"/>
      <c r="BJ125" s="10" t="n"/>
      <c r="BK125" s="10" t="n"/>
      <c r="BL125" s="10" t="n"/>
      <c r="BM125" s="10" t="n"/>
    </row>
    <row r="126" ht="15.75" customHeight="1" s="218">
      <c r="A126" s="10" t="n"/>
      <c r="B126" s="10" t="n"/>
      <c r="C126" s="10" t="n"/>
      <c r="D126" s="10" t="n"/>
      <c r="E126" s="10" t="n"/>
      <c r="F126" s="10" t="n"/>
      <c r="G126" s="11" t="n"/>
      <c r="H126" s="10" t="n"/>
      <c r="I126" s="10" t="n"/>
      <c r="J126" s="10" t="n"/>
      <c r="K126" s="10" t="n"/>
      <c r="L126" s="10" t="n"/>
      <c r="M126" s="13" t="n"/>
      <c r="N126" s="13" t="n"/>
      <c r="O126" s="13" t="n"/>
      <c r="P126" s="13" t="n"/>
      <c r="Q126" s="10" t="n"/>
      <c r="R126" s="10" t="n"/>
      <c r="S126" s="10" t="n"/>
      <c r="T126" s="10" t="n"/>
      <c r="U126" s="10" t="n"/>
      <c r="V126" s="10" t="n"/>
      <c r="W126" s="10" t="n"/>
      <c r="X126" s="10" t="n"/>
      <c r="Y126" s="11" t="n"/>
      <c r="Z126" s="11" t="n"/>
      <c r="AA126" s="11" t="n"/>
      <c r="AB126" s="11" t="n"/>
      <c r="AC126" s="11" t="n"/>
      <c r="AD126" s="11" t="n"/>
      <c r="AE126" s="10" t="n"/>
      <c r="AF126" s="10" t="n"/>
      <c r="AG126" s="10" t="n"/>
      <c r="AH126" s="10" t="n"/>
      <c r="AI126" s="13" t="n"/>
      <c r="AJ126" s="13" t="n"/>
      <c r="AK126" s="13" t="n"/>
      <c r="AL126" s="13" t="n"/>
      <c r="AM126" s="13" t="n"/>
      <c r="AN126" s="13" t="n"/>
      <c r="AO126" s="13" t="n"/>
      <c r="AP126" s="14" t="n"/>
      <c r="AQ126" s="14" t="n"/>
      <c r="AR126" s="14" t="n"/>
      <c r="AS126" s="13" t="n"/>
      <c r="AT126" s="13" t="n"/>
      <c r="AU126" s="10" t="n"/>
      <c r="AV126" s="10" t="n"/>
      <c r="AW126" s="10" t="n"/>
      <c r="AX126" s="10" t="n"/>
      <c r="AY126" s="10" t="n"/>
      <c r="AZ126" s="10" t="n"/>
      <c r="BA126" s="10" t="n"/>
      <c r="BB126" s="10" t="n"/>
      <c r="BC126" s="10" t="n"/>
      <c r="BD126" s="11" t="n"/>
      <c r="BE126" s="10" t="n"/>
      <c r="BF126" s="10" t="n"/>
      <c r="BG126" s="10" t="n"/>
      <c r="BH126" s="10" t="n"/>
      <c r="BI126" s="10" t="n"/>
      <c r="BJ126" s="10" t="n"/>
      <c r="BK126" s="10" t="n"/>
      <c r="BL126" s="10" t="n"/>
      <c r="BM126" s="10" t="n"/>
    </row>
    <row r="127" ht="15.75" customHeight="1" s="218">
      <c r="A127" s="10" t="n"/>
      <c r="B127" s="10" t="n"/>
      <c r="C127" s="10" t="n"/>
      <c r="D127" s="10" t="n"/>
      <c r="E127" s="10" t="n"/>
      <c r="F127" s="10" t="n"/>
      <c r="G127" s="11" t="n"/>
      <c r="H127" s="10" t="n"/>
      <c r="I127" s="10" t="n"/>
      <c r="J127" s="10" t="n"/>
      <c r="K127" s="10" t="n"/>
      <c r="L127" s="10" t="n"/>
      <c r="M127" s="13" t="n"/>
      <c r="N127" s="13" t="n"/>
      <c r="O127" s="13" t="n"/>
      <c r="P127" s="13" t="n"/>
      <c r="Q127" s="10" t="n"/>
      <c r="R127" s="10" t="n"/>
      <c r="S127" s="10" t="n"/>
      <c r="T127" s="10" t="n"/>
      <c r="U127" s="10" t="n"/>
      <c r="V127" s="10" t="n"/>
      <c r="W127" s="10" t="n"/>
      <c r="X127" s="10" t="n"/>
      <c r="Y127" s="11" t="n"/>
      <c r="Z127" s="11" t="n"/>
      <c r="AA127" s="11" t="n"/>
      <c r="AB127" s="11" t="n"/>
      <c r="AC127" s="11" t="n"/>
      <c r="AD127" s="11" t="n"/>
      <c r="AE127" s="10" t="n"/>
      <c r="AF127" s="10" t="n"/>
      <c r="AG127" s="10" t="n"/>
      <c r="AH127" s="10" t="n"/>
      <c r="AI127" s="13" t="n"/>
      <c r="AJ127" s="13" t="n"/>
      <c r="AK127" s="13" t="n"/>
      <c r="AL127" s="13" t="n"/>
      <c r="AM127" s="13" t="n"/>
      <c r="AN127" s="13" t="n"/>
      <c r="AO127" s="13" t="n"/>
      <c r="AP127" s="14" t="n"/>
      <c r="AQ127" s="14" t="n"/>
      <c r="AR127" s="14" t="n"/>
      <c r="AS127" s="13" t="n"/>
      <c r="AT127" s="13" t="n"/>
      <c r="AU127" s="10" t="n"/>
      <c r="AV127" s="10" t="n"/>
      <c r="AW127" s="10" t="n"/>
      <c r="AX127" s="10" t="n"/>
      <c r="AY127" s="10" t="n"/>
      <c r="AZ127" s="10" t="n"/>
      <c r="BA127" s="10" t="n"/>
      <c r="BB127" s="10" t="n"/>
      <c r="BC127" s="10" t="n"/>
      <c r="BD127" s="11" t="n"/>
      <c r="BE127" s="10" t="n"/>
      <c r="BF127" s="10" t="n"/>
      <c r="BG127" s="10" t="n"/>
      <c r="BH127" s="10" t="n"/>
      <c r="BI127" s="10" t="n"/>
      <c r="BJ127" s="10" t="n"/>
      <c r="BK127" s="10" t="n"/>
      <c r="BL127" s="10" t="n"/>
      <c r="BM127" s="10" t="n"/>
    </row>
    <row r="128" ht="15.75" customHeight="1" s="218">
      <c r="A128" s="10" t="n"/>
      <c r="B128" s="10" t="n"/>
      <c r="C128" s="10" t="n"/>
      <c r="D128" s="10" t="n"/>
      <c r="E128" s="10" t="n"/>
      <c r="F128" s="10" t="n"/>
      <c r="G128" s="11" t="n"/>
      <c r="H128" s="10" t="n"/>
      <c r="I128" s="10" t="n"/>
      <c r="J128" s="10" t="n"/>
      <c r="K128" s="10" t="n"/>
      <c r="L128" s="10" t="n"/>
      <c r="M128" s="13" t="n"/>
      <c r="N128" s="13" t="n"/>
      <c r="O128" s="13" t="n"/>
      <c r="P128" s="13" t="n"/>
      <c r="Q128" s="10" t="n"/>
      <c r="R128" s="10" t="n"/>
      <c r="S128" s="10" t="n"/>
      <c r="T128" s="10" t="n"/>
      <c r="U128" s="10" t="n"/>
      <c r="V128" s="10" t="n"/>
      <c r="W128" s="10" t="n"/>
      <c r="X128" s="10" t="n"/>
      <c r="Y128" s="11" t="n"/>
      <c r="Z128" s="11" t="n"/>
      <c r="AA128" s="11" t="n"/>
      <c r="AB128" s="11" t="n"/>
      <c r="AC128" s="11" t="n"/>
      <c r="AD128" s="11" t="n"/>
      <c r="AE128" s="10" t="n"/>
      <c r="AF128" s="10" t="n"/>
      <c r="AG128" s="10" t="n"/>
      <c r="AH128" s="10" t="n"/>
      <c r="AI128" s="13" t="n"/>
      <c r="AJ128" s="13" t="n"/>
      <c r="AK128" s="13" t="n"/>
      <c r="AL128" s="13" t="n"/>
      <c r="AM128" s="13" t="n"/>
      <c r="AN128" s="13" t="n"/>
      <c r="AO128" s="13" t="n"/>
      <c r="AP128" s="14" t="n"/>
      <c r="AQ128" s="14" t="n"/>
      <c r="AR128" s="14" t="n"/>
      <c r="AS128" s="13" t="n"/>
      <c r="AT128" s="13" t="n"/>
      <c r="AU128" s="10" t="n"/>
      <c r="AV128" s="10" t="n"/>
      <c r="AW128" s="10" t="n"/>
      <c r="AX128" s="10" t="n"/>
      <c r="AY128" s="10" t="n"/>
      <c r="AZ128" s="10" t="n"/>
      <c r="BA128" s="10" t="n"/>
      <c r="BB128" s="10" t="n"/>
      <c r="BC128" s="10" t="n"/>
      <c r="BD128" s="11" t="n"/>
      <c r="BE128" s="10" t="n"/>
      <c r="BF128" s="10" t="n"/>
      <c r="BG128" s="10" t="n"/>
      <c r="BH128" s="10" t="n"/>
      <c r="BI128" s="10" t="n"/>
      <c r="BJ128" s="10" t="n"/>
      <c r="BK128" s="10" t="n"/>
      <c r="BL128" s="10" t="n"/>
      <c r="BM128" s="10" t="n"/>
    </row>
    <row r="129" ht="15.75" customHeight="1" s="218">
      <c r="A129" s="10" t="n"/>
      <c r="B129" s="10" t="n"/>
      <c r="C129" s="10" t="n"/>
      <c r="D129" s="10" t="n"/>
      <c r="E129" s="10" t="n"/>
      <c r="F129" s="10" t="n"/>
      <c r="G129" s="11" t="n"/>
      <c r="H129" s="10" t="n"/>
      <c r="I129" s="10" t="n"/>
      <c r="J129" s="10" t="n"/>
      <c r="K129" s="10" t="n"/>
      <c r="L129" s="10" t="n"/>
      <c r="M129" s="13" t="n"/>
      <c r="N129" s="13" t="n"/>
      <c r="O129" s="13" t="n"/>
      <c r="P129" s="13" t="n"/>
      <c r="Q129" s="10" t="n"/>
      <c r="R129" s="10" t="n"/>
      <c r="S129" s="10" t="n"/>
      <c r="T129" s="10" t="n"/>
      <c r="U129" s="10" t="n"/>
      <c r="V129" s="10" t="n"/>
      <c r="W129" s="10" t="n"/>
      <c r="X129" s="10" t="n"/>
      <c r="Y129" s="11" t="n"/>
      <c r="Z129" s="11" t="n"/>
      <c r="AA129" s="11" t="n"/>
      <c r="AB129" s="11" t="n"/>
      <c r="AC129" s="11" t="n"/>
      <c r="AD129" s="11" t="n"/>
      <c r="AE129" s="10" t="n"/>
      <c r="AF129" s="10" t="n"/>
      <c r="AG129" s="10" t="n"/>
      <c r="AH129" s="10" t="n"/>
      <c r="AI129" s="13" t="n"/>
      <c r="AJ129" s="13" t="n"/>
      <c r="AK129" s="13" t="n"/>
      <c r="AL129" s="13" t="n"/>
      <c r="AM129" s="13" t="n"/>
      <c r="AN129" s="13" t="n"/>
      <c r="AO129" s="13" t="n"/>
      <c r="AP129" s="14" t="n"/>
      <c r="AQ129" s="14" t="n"/>
      <c r="AR129" s="14" t="n"/>
      <c r="AS129" s="13" t="n"/>
      <c r="AT129" s="13" t="n"/>
      <c r="AU129" s="10" t="n"/>
      <c r="AV129" s="10" t="n"/>
      <c r="AW129" s="10" t="n"/>
      <c r="AX129" s="10" t="n"/>
      <c r="AY129" s="10" t="n"/>
      <c r="AZ129" s="10" t="n"/>
      <c r="BA129" s="10" t="n"/>
      <c r="BB129" s="10" t="n"/>
      <c r="BC129" s="10" t="n"/>
      <c r="BD129" s="11" t="n"/>
      <c r="BE129" s="10" t="n"/>
      <c r="BF129" s="10" t="n"/>
      <c r="BG129" s="10" t="n"/>
      <c r="BH129" s="10" t="n"/>
      <c r="BI129" s="10" t="n"/>
      <c r="BJ129" s="10" t="n"/>
      <c r="BK129" s="10" t="n"/>
      <c r="BL129" s="10" t="n"/>
      <c r="BM129" s="10" t="n"/>
    </row>
    <row r="130" ht="15.75" customHeight="1" s="218">
      <c r="A130" s="10" t="n"/>
      <c r="B130" s="10" t="n"/>
      <c r="C130" s="10" t="n"/>
      <c r="D130" s="10" t="n"/>
      <c r="E130" s="10" t="n"/>
      <c r="F130" s="10" t="n"/>
      <c r="G130" s="11" t="n"/>
      <c r="H130" s="10" t="n"/>
      <c r="I130" s="10" t="n"/>
      <c r="J130" s="10" t="n"/>
      <c r="K130" s="10" t="n"/>
      <c r="L130" s="10" t="n"/>
      <c r="M130" s="13" t="n"/>
      <c r="N130" s="13" t="n"/>
      <c r="O130" s="13" t="n"/>
      <c r="P130" s="13" t="n"/>
      <c r="Q130" s="10" t="n"/>
      <c r="R130" s="10" t="n"/>
      <c r="S130" s="10" t="n"/>
      <c r="T130" s="10" t="n"/>
      <c r="U130" s="10" t="n"/>
      <c r="V130" s="10" t="n"/>
      <c r="W130" s="10" t="n"/>
      <c r="X130" s="10" t="n"/>
      <c r="Y130" s="11" t="n"/>
      <c r="Z130" s="11" t="n"/>
      <c r="AA130" s="11" t="n"/>
      <c r="AB130" s="11" t="n"/>
      <c r="AC130" s="11" t="n"/>
      <c r="AD130" s="11" t="n"/>
      <c r="AE130" s="10" t="n"/>
      <c r="AF130" s="10" t="n"/>
      <c r="AG130" s="10" t="n"/>
      <c r="AH130" s="10" t="n"/>
      <c r="AI130" s="13" t="n"/>
      <c r="AJ130" s="13" t="n"/>
      <c r="AK130" s="13" t="n"/>
      <c r="AL130" s="13" t="n"/>
      <c r="AM130" s="13" t="n"/>
      <c r="AN130" s="13" t="n"/>
      <c r="AO130" s="13" t="n"/>
      <c r="AP130" s="14" t="n"/>
      <c r="AQ130" s="14" t="n"/>
      <c r="AR130" s="14" t="n"/>
      <c r="AS130" s="13" t="n"/>
      <c r="AT130" s="13" t="n"/>
      <c r="AU130" s="10" t="n"/>
      <c r="AV130" s="10" t="n"/>
      <c r="AW130" s="10" t="n"/>
      <c r="AX130" s="10" t="n"/>
      <c r="AY130" s="10" t="n"/>
      <c r="AZ130" s="10" t="n"/>
      <c r="BA130" s="10" t="n"/>
      <c r="BB130" s="10" t="n"/>
      <c r="BC130" s="10" t="n"/>
      <c r="BD130" s="11" t="n"/>
      <c r="BE130" s="10" t="n"/>
      <c r="BF130" s="10" t="n"/>
      <c r="BG130" s="10" t="n"/>
      <c r="BH130" s="10" t="n"/>
      <c r="BI130" s="10" t="n"/>
      <c r="BJ130" s="10" t="n"/>
      <c r="BK130" s="10" t="n"/>
      <c r="BL130" s="10" t="n"/>
      <c r="BM130" s="10" t="n"/>
    </row>
    <row r="131" ht="15.75" customHeight="1" s="218">
      <c r="A131" s="10" t="n"/>
      <c r="B131" s="10" t="n"/>
      <c r="C131" s="10" t="n"/>
      <c r="D131" s="10" t="n"/>
      <c r="E131" s="10" t="n"/>
      <c r="F131" s="10" t="n"/>
      <c r="G131" s="11" t="n"/>
      <c r="H131" s="10" t="n"/>
      <c r="I131" s="10" t="n"/>
      <c r="J131" s="10" t="n"/>
      <c r="K131" s="10" t="n"/>
      <c r="L131" s="10" t="n"/>
      <c r="M131" s="13" t="n"/>
      <c r="N131" s="13" t="n"/>
      <c r="O131" s="13" t="n"/>
      <c r="P131" s="13" t="n"/>
      <c r="Q131" s="10" t="n"/>
      <c r="R131" s="10" t="n"/>
      <c r="S131" s="10" t="n"/>
      <c r="T131" s="10" t="n"/>
      <c r="U131" s="10" t="n"/>
      <c r="V131" s="10" t="n"/>
      <c r="W131" s="10" t="n"/>
      <c r="X131" s="10" t="n"/>
      <c r="Y131" s="11" t="n"/>
      <c r="Z131" s="11" t="n"/>
      <c r="AA131" s="11" t="n"/>
      <c r="AB131" s="11" t="n"/>
      <c r="AC131" s="11" t="n"/>
      <c r="AD131" s="11" t="n"/>
      <c r="AE131" s="10" t="n"/>
      <c r="AF131" s="10" t="n"/>
      <c r="AG131" s="10" t="n"/>
      <c r="AH131" s="10" t="n"/>
      <c r="AI131" s="13" t="n"/>
      <c r="AJ131" s="13" t="n"/>
      <c r="AK131" s="13" t="n"/>
      <c r="AL131" s="13" t="n"/>
      <c r="AM131" s="13" t="n"/>
      <c r="AN131" s="13" t="n"/>
      <c r="AO131" s="13" t="n"/>
      <c r="AP131" s="14" t="n"/>
      <c r="AQ131" s="14" t="n"/>
      <c r="AR131" s="14" t="n"/>
      <c r="AS131" s="13" t="n"/>
      <c r="AT131" s="13" t="n"/>
      <c r="AU131" s="10" t="n"/>
      <c r="AV131" s="10" t="n"/>
      <c r="AW131" s="10" t="n"/>
      <c r="AX131" s="10" t="n"/>
      <c r="AY131" s="10" t="n"/>
      <c r="AZ131" s="10" t="n"/>
      <c r="BA131" s="10" t="n"/>
      <c r="BB131" s="10" t="n"/>
      <c r="BC131" s="10" t="n"/>
      <c r="BD131" s="11" t="n"/>
      <c r="BE131" s="10" t="n"/>
      <c r="BF131" s="10" t="n"/>
      <c r="BG131" s="10" t="n"/>
      <c r="BH131" s="10" t="n"/>
      <c r="BI131" s="10" t="n"/>
      <c r="BJ131" s="10" t="n"/>
      <c r="BK131" s="10" t="n"/>
      <c r="BL131" s="10" t="n"/>
      <c r="BM131" s="10" t="n"/>
    </row>
    <row r="132" ht="15.75" customHeight="1" s="218">
      <c r="A132" s="10" t="n"/>
      <c r="B132" s="10" t="n"/>
      <c r="C132" s="10" t="n"/>
      <c r="D132" s="10" t="n"/>
      <c r="E132" s="10" t="n"/>
      <c r="F132" s="10" t="n"/>
      <c r="G132" s="11" t="n"/>
      <c r="H132" s="10" t="n"/>
      <c r="I132" s="10" t="n"/>
      <c r="J132" s="10" t="n"/>
      <c r="K132" s="10" t="n"/>
      <c r="L132" s="10" t="n"/>
      <c r="M132" s="13" t="n"/>
      <c r="N132" s="13" t="n"/>
      <c r="O132" s="13" t="n"/>
      <c r="P132" s="13" t="n"/>
      <c r="Q132" s="10" t="n"/>
      <c r="R132" s="10" t="n"/>
      <c r="S132" s="10" t="n"/>
      <c r="T132" s="10" t="n"/>
      <c r="U132" s="10" t="n"/>
      <c r="V132" s="10" t="n"/>
      <c r="W132" s="10" t="n"/>
      <c r="X132" s="10" t="n"/>
      <c r="Y132" s="11" t="n"/>
      <c r="Z132" s="11" t="n"/>
      <c r="AA132" s="11" t="n"/>
      <c r="AB132" s="11" t="n"/>
      <c r="AC132" s="11" t="n"/>
      <c r="AD132" s="11" t="n"/>
      <c r="AE132" s="10" t="n"/>
      <c r="AF132" s="10" t="n"/>
      <c r="AG132" s="10" t="n"/>
      <c r="AH132" s="10" t="n"/>
      <c r="AI132" s="13" t="n"/>
      <c r="AJ132" s="13" t="n"/>
      <c r="AK132" s="13" t="n"/>
      <c r="AL132" s="13" t="n"/>
      <c r="AM132" s="13" t="n"/>
      <c r="AN132" s="13" t="n"/>
      <c r="AO132" s="13" t="n"/>
      <c r="AP132" s="14" t="n"/>
      <c r="AQ132" s="14" t="n"/>
      <c r="AR132" s="14" t="n"/>
      <c r="AS132" s="13" t="n"/>
      <c r="AT132" s="13" t="n"/>
      <c r="AU132" s="10" t="n"/>
      <c r="AV132" s="10" t="n"/>
      <c r="AW132" s="10" t="n"/>
      <c r="AX132" s="10" t="n"/>
      <c r="AY132" s="10" t="n"/>
      <c r="AZ132" s="10" t="n"/>
      <c r="BA132" s="10" t="n"/>
      <c r="BB132" s="10" t="n"/>
      <c r="BC132" s="10" t="n"/>
      <c r="BD132" s="11" t="n"/>
      <c r="BE132" s="10" t="n"/>
      <c r="BF132" s="10" t="n"/>
      <c r="BG132" s="10" t="n"/>
      <c r="BH132" s="10" t="n"/>
      <c r="BI132" s="10" t="n"/>
      <c r="BJ132" s="10" t="n"/>
      <c r="BK132" s="10" t="n"/>
      <c r="BL132" s="10" t="n"/>
      <c r="BM132" s="10" t="n"/>
    </row>
    <row r="133" ht="15.75" customHeight="1" s="218">
      <c r="A133" s="10" t="n"/>
      <c r="B133" s="10" t="n"/>
      <c r="C133" s="10" t="n"/>
      <c r="D133" s="10" t="n"/>
      <c r="E133" s="10" t="n"/>
      <c r="F133" s="10" t="n"/>
      <c r="G133" s="11" t="n"/>
      <c r="H133" s="10" t="n"/>
      <c r="I133" s="10" t="n"/>
      <c r="J133" s="10" t="n"/>
      <c r="K133" s="10" t="n"/>
      <c r="L133" s="10" t="n"/>
      <c r="M133" s="13" t="n"/>
      <c r="N133" s="13" t="n"/>
      <c r="O133" s="13" t="n"/>
      <c r="P133" s="13" t="n"/>
      <c r="Q133" s="10" t="n"/>
      <c r="R133" s="10" t="n"/>
      <c r="S133" s="10" t="n"/>
      <c r="T133" s="10" t="n"/>
      <c r="U133" s="10" t="n"/>
      <c r="V133" s="10" t="n"/>
      <c r="W133" s="10" t="n"/>
      <c r="X133" s="10" t="n"/>
      <c r="Y133" s="11" t="n"/>
      <c r="Z133" s="11" t="n"/>
      <c r="AA133" s="11" t="n"/>
      <c r="AB133" s="11" t="n"/>
      <c r="AC133" s="11" t="n"/>
      <c r="AD133" s="11" t="n"/>
      <c r="AE133" s="10" t="n"/>
      <c r="AF133" s="10" t="n"/>
      <c r="AG133" s="10" t="n"/>
      <c r="AH133" s="10" t="n"/>
      <c r="AI133" s="13" t="n"/>
      <c r="AJ133" s="13" t="n"/>
      <c r="AK133" s="13" t="n"/>
      <c r="AL133" s="13" t="n"/>
      <c r="AM133" s="13" t="n"/>
      <c r="AN133" s="13" t="n"/>
      <c r="AO133" s="13" t="n"/>
      <c r="AP133" s="14" t="n"/>
      <c r="AQ133" s="14" t="n"/>
      <c r="AR133" s="14" t="n"/>
      <c r="AS133" s="13" t="n"/>
      <c r="AT133" s="13" t="n"/>
      <c r="AU133" s="10" t="n"/>
      <c r="AV133" s="10" t="n"/>
      <c r="AW133" s="10" t="n"/>
      <c r="AX133" s="10" t="n"/>
      <c r="AY133" s="10" t="n"/>
      <c r="AZ133" s="10" t="n"/>
      <c r="BA133" s="10" t="n"/>
      <c r="BB133" s="10" t="n"/>
      <c r="BC133" s="10" t="n"/>
      <c r="BD133" s="11" t="n"/>
      <c r="BE133" s="10" t="n"/>
      <c r="BF133" s="10" t="n"/>
      <c r="BG133" s="10" t="n"/>
      <c r="BH133" s="10" t="n"/>
      <c r="BI133" s="10" t="n"/>
      <c r="BJ133" s="10" t="n"/>
      <c r="BK133" s="10" t="n"/>
      <c r="BL133" s="10" t="n"/>
      <c r="BM133" s="10" t="n"/>
    </row>
    <row r="134" ht="15.75" customHeight="1" s="218">
      <c r="A134" s="10" t="n"/>
      <c r="B134" s="10" t="n"/>
      <c r="C134" s="10" t="n"/>
      <c r="D134" s="10" t="n"/>
      <c r="E134" s="10" t="n"/>
      <c r="F134" s="10" t="n"/>
      <c r="G134" s="11" t="n"/>
      <c r="H134" s="10" t="n"/>
      <c r="I134" s="10" t="n"/>
      <c r="J134" s="10" t="n"/>
      <c r="K134" s="10" t="n"/>
      <c r="L134" s="10" t="n"/>
      <c r="M134" s="13" t="n"/>
      <c r="N134" s="13" t="n"/>
      <c r="O134" s="13" t="n"/>
      <c r="P134" s="13" t="n"/>
      <c r="Q134" s="10" t="n"/>
      <c r="R134" s="10" t="n"/>
      <c r="S134" s="10" t="n"/>
      <c r="T134" s="10" t="n"/>
      <c r="U134" s="10" t="n"/>
      <c r="V134" s="10" t="n"/>
      <c r="W134" s="10" t="n"/>
      <c r="X134" s="10" t="n"/>
      <c r="Y134" s="11" t="n"/>
      <c r="Z134" s="11" t="n"/>
      <c r="AA134" s="11" t="n"/>
      <c r="AB134" s="11" t="n"/>
      <c r="AC134" s="11" t="n"/>
      <c r="AD134" s="11" t="n"/>
      <c r="AE134" s="10" t="n"/>
      <c r="AF134" s="10" t="n"/>
      <c r="AG134" s="10" t="n"/>
      <c r="AH134" s="10" t="n"/>
      <c r="AI134" s="13" t="n"/>
      <c r="AJ134" s="13" t="n"/>
      <c r="AK134" s="13" t="n"/>
      <c r="AL134" s="13" t="n"/>
      <c r="AM134" s="13" t="n"/>
      <c r="AN134" s="13" t="n"/>
      <c r="AO134" s="13" t="n"/>
      <c r="AP134" s="14" t="n"/>
      <c r="AQ134" s="14" t="n"/>
      <c r="AR134" s="14" t="n"/>
      <c r="AS134" s="13" t="n"/>
      <c r="AT134" s="13" t="n"/>
      <c r="AU134" s="10" t="n"/>
      <c r="AV134" s="10" t="n"/>
      <c r="AW134" s="10" t="n"/>
      <c r="AX134" s="10" t="n"/>
      <c r="AY134" s="10" t="n"/>
      <c r="AZ134" s="10" t="n"/>
      <c r="BA134" s="10" t="n"/>
      <c r="BB134" s="10" t="n"/>
      <c r="BC134" s="10" t="n"/>
      <c r="BD134" s="11" t="n"/>
      <c r="BE134" s="10" t="n"/>
      <c r="BF134" s="10" t="n"/>
      <c r="BG134" s="10" t="n"/>
      <c r="BH134" s="10" t="n"/>
      <c r="BI134" s="10" t="n"/>
      <c r="BJ134" s="10" t="n"/>
      <c r="BK134" s="10" t="n"/>
      <c r="BL134" s="10" t="n"/>
      <c r="BM134" s="10" t="n"/>
    </row>
    <row r="135" ht="15.75" customHeight="1" s="218">
      <c r="A135" s="10" t="n"/>
      <c r="B135" s="10" t="n"/>
      <c r="C135" s="10" t="n"/>
      <c r="D135" s="10" t="n"/>
      <c r="E135" s="10" t="n"/>
      <c r="F135" s="10" t="n"/>
      <c r="G135" s="11" t="n"/>
      <c r="H135" s="10" t="n"/>
      <c r="I135" s="10" t="n"/>
      <c r="J135" s="10" t="n"/>
      <c r="K135" s="10" t="n"/>
      <c r="L135" s="10" t="n"/>
      <c r="M135" s="13" t="n"/>
      <c r="N135" s="13" t="n"/>
      <c r="O135" s="13" t="n"/>
      <c r="P135" s="13" t="n"/>
      <c r="Q135" s="10" t="n"/>
      <c r="R135" s="10" t="n"/>
      <c r="S135" s="10" t="n"/>
      <c r="T135" s="10" t="n"/>
      <c r="U135" s="10" t="n"/>
      <c r="V135" s="10" t="n"/>
      <c r="W135" s="10" t="n"/>
      <c r="X135" s="10" t="n"/>
      <c r="Y135" s="11" t="n"/>
      <c r="Z135" s="11" t="n"/>
      <c r="AA135" s="11" t="n"/>
      <c r="AB135" s="11" t="n"/>
      <c r="AC135" s="11" t="n"/>
      <c r="AD135" s="11" t="n"/>
      <c r="AE135" s="10" t="n"/>
      <c r="AF135" s="10" t="n"/>
      <c r="AG135" s="10" t="n"/>
      <c r="AH135" s="10" t="n"/>
      <c r="AI135" s="13" t="n"/>
      <c r="AJ135" s="13" t="n"/>
      <c r="AK135" s="13" t="n"/>
      <c r="AL135" s="13" t="n"/>
      <c r="AM135" s="13" t="n"/>
      <c r="AN135" s="13" t="n"/>
      <c r="AO135" s="13" t="n"/>
      <c r="AP135" s="14" t="n"/>
      <c r="AQ135" s="14" t="n"/>
      <c r="AR135" s="14" t="n"/>
      <c r="AS135" s="13" t="n"/>
      <c r="AT135" s="13" t="n"/>
      <c r="AU135" s="10" t="n"/>
      <c r="AV135" s="10" t="n"/>
      <c r="AW135" s="10" t="n"/>
      <c r="AX135" s="10" t="n"/>
      <c r="AY135" s="10" t="n"/>
      <c r="AZ135" s="10" t="n"/>
      <c r="BA135" s="10" t="n"/>
      <c r="BB135" s="10" t="n"/>
      <c r="BC135" s="10" t="n"/>
      <c r="BD135" s="11" t="n"/>
      <c r="BE135" s="10" t="n"/>
      <c r="BF135" s="10" t="n"/>
      <c r="BG135" s="10" t="n"/>
      <c r="BH135" s="10" t="n"/>
      <c r="BI135" s="10" t="n"/>
      <c r="BJ135" s="10" t="n"/>
      <c r="BK135" s="10" t="n"/>
      <c r="BL135" s="10" t="n"/>
      <c r="BM135" s="10" t="n"/>
    </row>
    <row r="136" ht="15.75" customHeight="1" s="218">
      <c r="A136" s="10" t="n"/>
      <c r="B136" s="10" t="n"/>
      <c r="C136" s="10" t="n"/>
      <c r="D136" s="10" t="n"/>
      <c r="E136" s="10" t="n"/>
      <c r="F136" s="10" t="n"/>
      <c r="G136" s="11" t="n"/>
      <c r="H136" s="10" t="n"/>
      <c r="I136" s="10" t="n"/>
      <c r="J136" s="10" t="n"/>
      <c r="K136" s="10" t="n"/>
      <c r="L136" s="10" t="n"/>
      <c r="M136" s="13" t="n"/>
      <c r="N136" s="13" t="n"/>
      <c r="O136" s="13" t="n"/>
      <c r="P136" s="13" t="n"/>
      <c r="Q136" s="10" t="n"/>
      <c r="R136" s="10" t="n"/>
      <c r="S136" s="10" t="n"/>
      <c r="T136" s="10" t="n"/>
      <c r="U136" s="10" t="n"/>
      <c r="V136" s="10" t="n"/>
      <c r="W136" s="10" t="n"/>
      <c r="X136" s="10" t="n"/>
      <c r="Y136" s="11" t="n"/>
      <c r="Z136" s="11" t="n"/>
      <c r="AA136" s="11" t="n"/>
      <c r="AB136" s="11" t="n"/>
      <c r="AC136" s="11" t="n"/>
      <c r="AD136" s="11" t="n"/>
      <c r="AE136" s="10" t="n"/>
      <c r="AF136" s="10" t="n"/>
      <c r="AG136" s="10" t="n"/>
      <c r="AH136" s="10" t="n"/>
      <c r="AI136" s="13" t="n"/>
      <c r="AJ136" s="13" t="n"/>
      <c r="AK136" s="13" t="n"/>
      <c r="AL136" s="13" t="n"/>
      <c r="AM136" s="13" t="n"/>
      <c r="AN136" s="13" t="n"/>
      <c r="AO136" s="13" t="n"/>
      <c r="AP136" s="14" t="n"/>
      <c r="AQ136" s="14" t="n"/>
      <c r="AR136" s="14" t="n"/>
      <c r="AS136" s="13" t="n"/>
      <c r="AT136" s="13" t="n"/>
      <c r="AU136" s="10" t="n"/>
      <c r="AV136" s="10" t="n"/>
      <c r="AW136" s="10" t="n"/>
      <c r="AX136" s="10" t="n"/>
      <c r="AY136" s="10" t="n"/>
      <c r="AZ136" s="10" t="n"/>
      <c r="BA136" s="10" t="n"/>
      <c r="BB136" s="10" t="n"/>
      <c r="BC136" s="10" t="n"/>
      <c r="BD136" s="11" t="n"/>
      <c r="BE136" s="10" t="n"/>
      <c r="BF136" s="10" t="n"/>
      <c r="BG136" s="10" t="n"/>
      <c r="BH136" s="10" t="n"/>
      <c r="BI136" s="10" t="n"/>
      <c r="BJ136" s="10" t="n"/>
      <c r="BK136" s="10" t="n"/>
      <c r="BL136" s="10" t="n"/>
      <c r="BM136" s="10" t="n"/>
    </row>
    <row r="137" ht="15.75" customHeight="1" s="218">
      <c r="A137" s="10" t="n"/>
      <c r="B137" s="10" t="n"/>
      <c r="C137" s="10" t="n"/>
      <c r="D137" s="10" t="n"/>
      <c r="E137" s="10" t="n"/>
      <c r="F137" s="10" t="n"/>
      <c r="G137" s="11" t="n"/>
      <c r="H137" s="10" t="n"/>
      <c r="I137" s="10" t="n"/>
      <c r="J137" s="10" t="n"/>
      <c r="K137" s="10" t="n"/>
      <c r="L137" s="10" t="n"/>
      <c r="M137" s="13" t="n"/>
      <c r="N137" s="13" t="n"/>
      <c r="O137" s="13" t="n"/>
      <c r="P137" s="13" t="n"/>
      <c r="Q137" s="10" t="n"/>
      <c r="R137" s="10" t="n"/>
      <c r="S137" s="10" t="n"/>
      <c r="T137" s="10" t="n"/>
      <c r="U137" s="10" t="n"/>
      <c r="V137" s="10" t="n"/>
      <c r="W137" s="10" t="n"/>
      <c r="X137" s="10" t="n"/>
      <c r="Y137" s="11" t="n"/>
      <c r="Z137" s="11" t="n"/>
      <c r="AA137" s="11" t="n"/>
      <c r="AB137" s="11" t="n"/>
      <c r="AC137" s="11" t="n"/>
      <c r="AD137" s="11" t="n"/>
      <c r="AE137" s="10" t="n"/>
      <c r="AF137" s="10" t="n"/>
      <c r="AG137" s="10" t="n"/>
      <c r="AH137" s="10" t="n"/>
      <c r="AI137" s="13" t="n"/>
      <c r="AJ137" s="13" t="n"/>
      <c r="AK137" s="13" t="n"/>
      <c r="AL137" s="13" t="n"/>
      <c r="AM137" s="13" t="n"/>
      <c r="AN137" s="13" t="n"/>
      <c r="AO137" s="13" t="n"/>
      <c r="AP137" s="14" t="n"/>
      <c r="AQ137" s="14" t="n"/>
      <c r="AR137" s="14" t="n"/>
      <c r="AS137" s="13" t="n"/>
      <c r="AT137" s="13" t="n"/>
      <c r="AU137" s="10" t="n"/>
      <c r="AV137" s="10" t="n"/>
      <c r="AW137" s="10" t="n"/>
      <c r="AX137" s="10" t="n"/>
      <c r="AY137" s="10" t="n"/>
      <c r="AZ137" s="10" t="n"/>
      <c r="BA137" s="10" t="n"/>
      <c r="BB137" s="10" t="n"/>
      <c r="BC137" s="10" t="n"/>
      <c r="BD137" s="11" t="n"/>
      <c r="BE137" s="10" t="n"/>
      <c r="BF137" s="10" t="n"/>
      <c r="BG137" s="10" t="n"/>
      <c r="BH137" s="10" t="n"/>
      <c r="BI137" s="10" t="n"/>
      <c r="BJ137" s="10" t="n"/>
      <c r="BK137" s="10" t="n"/>
      <c r="BL137" s="10" t="n"/>
      <c r="BM137" s="10" t="n"/>
    </row>
    <row r="138" ht="15.75" customHeight="1" s="218">
      <c r="A138" s="10" t="n"/>
      <c r="B138" s="10" t="n"/>
      <c r="C138" s="10" t="n"/>
      <c r="D138" s="10" t="n"/>
      <c r="E138" s="10" t="n"/>
      <c r="F138" s="10" t="n"/>
      <c r="G138" s="11" t="n"/>
      <c r="H138" s="10" t="n"/>
      <c r="I138" s="10" t="n"/>
      <c r="J138" s="10" t="n"/>
      <c r="K138" s="10" t="n"/>
      <c r="L138" s="10" t="n"/>
      <c r="M138" s="13" t="n"/>
      <c r="N138" s="13" t="n"/>
      <c r="O138" s="13" t="n"/>
      <c r="P138" s="13" t="n"/>
      <c r="Q138" s="10" t="n"/>
      <c r="R138" s="10" t="n"/>
      <c r="S138" s="10" t="n"/>
      <c r="T138" s="10" t="n"/>
      <c r="U138" s="10" t="n"/>
      <c r="V138" s="10" t="n"/>
      <c r="W138" s="10" t="n"/>
      <c r="X138" s="10" t="n"/>
      <c r="Y138" s="11" t="n"/>
      <c r="Z138" s="11" t="n"/>
      <c r="AA138" s="11" t="n"/>
      <c r="AB138" s="11" t="n"/>
      <c r="AC138" s="11" t="n"/>
      <c r="AD138" s="11" t="n"/>
      <c r="AE138" s="10" t="n"/>
      <c r="AF138" s="10" t="n"/>
      <c r="AG138" s="10" t="n"/>
      <c r="AH138" s="10" t="n"/>
      <c r="AI138" s="13" t="n"/>
      <c r="AJ138" s="13" t="n"/>
      <c r="AK138" s="13" t="n"/>
      <c r="AL138" s="13" t="n"/>
      <c r="AM138" s="13" t="n"/>
      <c r="AN138" s="13" t="n"/>
      <c r="AO138" s="13" t="n"/>
      <c r="AP138" s="14" t="n"/>
      <c r="AQ138" s="14" t="n"/>
      <c r="AR138" s="14" t="n"/>
      <c r="AS138" s="13" t="n"/>
      <c r="AT138" s="13" t="n"/>
      <c r="AU138" s="10" t="n"/>
      <c r="AV138" s="10" t="n"/>
      <c r="AW138" s="10" t="n"/>
      <c r="AX138" s="10" t="n"/>
      <c r="AY138" s="10" t="n"/>
      <c r="AZ138" s="10" t="n"/>
      <c r="BA138" s="10" t="n"/>
      <c r="BB138" s="10" t="n"/>
      <c r="BC138" s="10" t="n"/>
      <c r="BD138" s="11" t="n"/>
      <c r="BE138" s="10" t="n"/>
      <c r="BF138" s="10" t="n"/>
      <c r="BG138" s="10" t="n"/>
      <c r="BH138" s="10" t="n"/>
      <c r="BI138" s="10" t="n"/>
      <c r="BJ138" s="10" t="n"/>
      <c r="BK138" s="10" t="n"/>
      <c r="BL138" s="10" t="n"/>
      <c r="BM138" s="10" t="n"/>
    </row>
    <row r="139" ht="15.75" customHeight="1" s="218">
      <c r="A139" s="10" t="n"/>
      <c r="B139" s="10" t="n"/>
      <c r="C139" s="10" t="n"/>
      <c r="D139" s="10" t="n"/>
      <c r="E139" s="10" t="n"/>
      <c r="F139" s="10" t="n"/>
      <c r="G139" s="11" t="n"/>
      <c r="H139" s="10" t="n"/>
      <c r="I139" s="10" t="n"/>
      <c r="J139" s="10" t="n"/>
      <c r="K139" s="10" t="n"/>
      <c r="L139" s="10" t="n"/>
      <c r="M139" s="13" t="n"/>
      <c r="N139" s="13" t="n"/>
      <c r="O139" s="13" t="n"/>
      <c r="P139" s="13" t="n"/>
      <c r="Q139" s="10" t="n"/>
      <c r="R139" s="10" t="n"/>
      <c r="S139" s="10" t="n"/>
      <c r="T139" s="10" t="n"/>
      <c r="U139" s="10" t="n"/>
      <c r="V139" s="10" t="n"/>
      <c r="W139" s="10" t="n"/>
      <c r="X139" s="10" t="n"/>
      <c r="Y139" s="11" t="n"/>
      <c r="Z139" s="11" t="n"/>
      <c r="AA139" s="11" t="n"/>
      <c r="AB139" s="11" t="n"/>
      <c r="AC139" s="11" t="n"/>
      <c r="AD139" s="11" t="n"/>
      <c r="AE139" s="10" t="n"/>
      <c r="AF139" s="10" t="n"/>
      <c r="AG139" s="10" t="n"/>
      <c r="AH139" s="10" t="n"/>
      <c r="AI139" s="13" t="n"/>
      <c r="AJ139" s="13" t="n"/>
      <c r="AK139" s="13" t="n"/>
      <c r="AL139" s="13" t="n"/>
      <c r="AM139" s="13" t="n"/>
      <c r="AN139" s="13" t="n"/>
      <c r="AO139" s="13" t="n"/>
      <c r="AP139" s="14" t="n"/>
      <c r="AQ139" s="14" t="n"/>
      <c r="AR139" s="14" t="n"/>
      <c r="AS139" s="13" t="n"/>
      <c r="AT139" s="13" t="n"/>
      <c r="AU139" s="10" t="n"/>
      <c r="AV139" s="10" t="n"/>
      <c r="AW139" s="10" t="n"/>
      <c r="AX139" s="10" t="n"/>
      <c r="AY139" s="10" t="n"/>
      <c r="AZ139" s="10" t="n"/>
      <c r="BA139" s="10" t="n"/>
      <c r="BB139" s="10" t="n"/>
      <c r="BC139" s="10" t="n"/>
      <c r="BD139" s="11" t="n"/>
      <c r="BE139" s="10" t="n"/>
      <c r="BF139" s="10" t="n"/>
      <c r="BG139" s="10" t="n"/>
      <c r="BH139" s="10" t="n"/>
      <c r="BI139" s="10" t="n"/>
      <c r="BJ139" s="10" t="n"/>
      <c r="BK139" s="10" t="n"/>
      <c r="BL139" s="10" t="n"/>
      <c r="BM139" s="10" t="n"/>
    </row>
    <row r="140" ht="15.75" customHeight="1" s="218">
      <c r="A140" s="10" t="n"/>
      <c r="B140" s="10" t="n"/>
      <c r="C140" s="10" t="n"/>
      <c r="D140" s="10" t="n"/>
      <c r="E140" s="10" t="n"/>
      <c r="F140" s="10" t="n"/>
      <c r="G140" s="11" t="n"/>
      <c r="H140" s="10" t="n"/>
      <c r="I140" s="10" t="n"/>
      <c r="J140" s="10" t="n"/>
      <c r="K140" s="10" t="n"/>
      <c r="L140" s="10" t="n"/>
      <c r="M140" s="13" t="n"/>
      <c r="N140" s="13" t="n"/>
      <c r="O140" s="13" t="n"/>
      <c r="P140" s="13" t="n"/>
      <c r="Q140" s="10" t="n"/>
      <c r="R140" s="10" t="n"/>
      <c r="S140" s="10" t="n"/>
      <c r="T140" s="10" t="n"/>
      <c r="U140" s="10" t="n"/>
      <c r="V140" s="10" t="n"/>
      <c r="W140" s="10" t="n"/>
      <c r="X140" s="10" t="n"/>
      <c r="Y140" s="11" t="n"/>
      <c r="Z140" s="11" t="n"/>
      <c r="AA140" s="11" t="n"/>
      <c r="AB140" s="11" t="n"/>
      <c r="AC140" s="11" t="n"/>
      <c r="AD140" s="11" t="n"/>
      <c r="AE140" s="10" t="n"/>
      <c r="AF140" s="10" t="n"/>
      <c r="AG140" s="10" t="n"/>
      <c r="AH140" s="10" t="n"/>
      <c r="AI140" s="13" t="n"/>
      <c r="AJ140" s="13" t="n"/>
      <c r="AK140" s="13" t="n"/>
      <c r="AL140" s="13" t="n"/>
      <c r="AM140" s="13" t="n"/>
      <c r="AN140" s="13" t="n"/>
      <c r="AO140" s="13" t="n"/>
      <c r="AP140" s="14" t="n"/>
      <c r="AQ140" s="14" t="n"/>
      <c r="AR140" s="14" t="n"/>
      <c r="AS140" s="13" t="n"/>
      <c r="AT140" s="13" t="n"/>
      <c r="AU140" s="10" t="n"/>
      <c r="AV140" s="10" t="n"/>
      <c r="AW140" s="10" t="n"/>
      <c r="AX140" s="10" t="n"/>
      <c r="AY140" s="10" t="n"/>
      <c r="AZ140" s="10" t="n"/>
      <c r="BA140" s="10" t="n"/>
      <c r="BB140" s="10" t="n"/>
      <c r="BC140" s="10" t="n"/>
      <c r="BD140" s="11" t="n"/>
      <c r="BE140" s="10" t="n"/>
      <c r="BF140" s="10" t="n"/>
      <c r="BG140" s="10" t="n"/>
      <c r="BH140" s="10" t="n"/>
      <c r="BI140" s="10" t="n"/>
      <c r="BJ140" s="10" t="n"/>
      <c r="BK140" s="10" t="n"/>
      <c r="BL140" s="10" t="n"/>
      <c r="BM140" s="10" t="n"/>
    </row>
    <row r="141" ht="15.75" customHeight="1" s="218">
      <c r="A141" s="10" t="n"/>
      <c r="B141" s="10" t="n"/>
      <c r="C141" s="10" t="n"/>
      <c r="D141" s="10" t="n"/>
      <c r="E141" s="10" t="n"/>
      <c r="F141" s="10" t="n"/>
      <c r="G141" s="11" t="n"/>
      <c r="H141" s="10" t="n"/>
      <c r="I141" s="10" t="n"/>
      <c r="J141" s="10" t="n"/>
      <c r="K141" s="10" t="n"/>
      <c r="L141" s="10" t="n"/>
      <c r="M141" s="13" t="n"/>
      <c r="N141" s="13" t="n"/>
      <c r="O141" s="13" t="n"/>
      <c r="P141" s="13" t="n"/>
      <c r="Q141" s="10" t="n"/>
      <c r="R141" s="10" t="n"/>
      <c r="S141" s="10" t="n"/>
      <c r="T141" s="10" t="n"/>
      <c r="U141" s="10" t="n"/>
      <c r="V141" s="10" t="n"/>
      <c r="W141" s="10" t="n"/>
      <c r="X141" s="10" t="n"/>
      <c r="Y141" s="11" t="n"/>
      <c r="Z141" s="11" t="n"/>
      <c r="AA141" s="11" t="n"/>
      <c r="AB141" s="11" t="n"/>
      <c r="AC141" s="11" t="n"/>
      <c r="AD141" s="11" t="n"/>
      <c r="AE141" s="10" t="n"/>
      <c r="AF141" s="10" t="n"/>
      <c r="AG141" s="10" t="n"/>
      <c r="AH141" s="10" t="n"/>
      <c r="AI141" s="13" t="n"/>
      <c r="AJ141" s="13" t="n"/>
      <c r="AK141" s="13" t="n"/>
      <c r="AL141" s="13" t="n"/>
      <c r="AM141" s="13" t="n"/>
      <c r="AN141" s="13" t="n"/>
      <c r="AO141" s="13" t="n"/>
      <c r="AP141" s="14" t="n"/>
      <c r="AQ141" s="14" t="n"/>
      <c r="AR141" s="14" t="n"/>
      <c r="AS141" s="13" t="n"/>
      <c r="AT141" s="13" t="n"/>
      <c r="AU141" s="10" t="n"/>
      <c r="AV141" s="10" t="n"/>
      <c r="AW141" s="10" t="n"/>
      <c r="AX141" s="10" t="n"/>
      <c r="AY141" s="10" t="n"/>
      <c r="AZ141" s="10" t="n"/>
      <c r="BA141" s="10" t="n"/>
      <c r="BB141" s="10" t="n"/>
      <c r="BC141" s="10" t="n"/>
      <c r="BD141" s="11" t="n"/>
      <c r="BE141" s="10" t="n"/>
      <c r="BF141" s="10" t="n"/>
      <c r="BG141" s="10" t="n"/>
      <c r="BH141" s="10" t="n"/>
      <c r="BI141" s="10" t="n"/>
      <c r="BJ141" s="10" t="n"/>
      <c r="BK141" s="10" t="n"/>
      <c r="BL141" s="10" t="n"/>
      <c r="BM141" s="10" t="n"/>
    </row>
    <row r="142" ht="15.75" customHeight="1" s="218">
      <c r="A142" s="10" t="n"/>
      <c r="B142" s="10" t="n"/>
      <c r="C142" s="10" t="n"/>
      <c r="D142" s="10" t="n"/>
      <c r="E142" s="10" t="n"/>
      <c r="F142" s="10" t="n"/>
      <c r="G142" s="11" t="n"/>
      <c r="H142" s="10" t="n"/>
      <c r="I142" s="10" t="n"/>
      <c r="J142" s="10" t="n"/>
      <c r="K142" s="10" t="n"/>
      <c r="L142" s="10" t="n"/>
      <c r="M142" s="13" t="n"/>
      <c r="N142" s="13" t="n"/>
      <c r="O142" s="13" t="n"/>
      <c r="P142" s="13" t="n"/>
      <c r="Q142" s="10" t="n"/>
      <c r="R142" s="10" t="n"/>
      <c r="S142" s="10" t="n"/>
      <c r="T142" s="10" t="n"/>
      <c r="U142" s="10" t="n"/>
      <c r="V142" s="10" t="n"/>
      <c r="W142" s="10" t="n"/>
      <c r="X142" s="10" t="n"/>
      <c r="Y142" s="11" t="n"/>
      <c r="Z142" s="11" t="n"/>
      <c r="AA142" s="11" t="n"/>
      <c r="AB142" s="11" t="n"/>
      <c r="AC142" s="11" t="n"/>
      <c r="AD142" s="11" t="n"/>
      <c r="AE142" s="10" t="n"/>
      <c r="AF142" s="10" t="n"/>
      <c r="AG142" s="10" t="n"/>
      <c r="AH142" s="10" t="n"/>
      <c r="AI142" s="13" t="n"/>
      <c r="AJ142" s="13" t="n"/>
      <c r="AK142" s="13" t="n"/>
      <c r="AL142" s="13" t="n"/>
      <c r="AM142" s="13" t="n"/>
      <c r="AN142" s="13" t="n"/>
      <c r="AO142" s="13" t="n"/>
      <c r="AP142" s="14" t="n"/>
      <c r="AQ142" s="14" t="n"/>
      <c r="AR142" s="14" t="n"/>
      <c r="AS142" s="13" t="n"/>
      <c r="AT142" s="13" t="n"/>
      <c r="AU142" s="10" t="n"/>
      <c r="AV142" s="10" t="n"/>
      <c r="AW142" s="10" t="n"/>
      <c r="AX142" s="10" t="n"/>
      <c r="AY142" s="10" t="n"/>
      <c r="AZ142" s="10" t="n"/>
      <c r="BA142" s="10" t="n"/>
      <c r="BB142" s="10" t="n"/>
      <c r="BC142" s="10" t="n"/>
      <c r="BD142" s="11" t="n"/>
      <c r="BE142" s="10" t="n"/>
      <c r="BF142" s="10" t="n"/>
      <c r="BG142" s="10" t="n"/>
      <c r="BH142" s="10" t="n"/>
      <c r="BI142" s="10" t="n"/>
      <c r="BJ142" s="10" t="n"/>
      <c r="BK142" s="10" t="n"/>
      <c r="BL142" s="10" t="n"/>
      <c r="BM142" s="10" t="n"/>
    </row>
    <row r="143" ht="15.75" customHeight="1" s="218">
      <c r="A143" s="10" t="n"/>
      <c r="B143" s="10" t="n"/>
      <c r="C143" s="10" t="n"/>
      <c r="D143" s="10" t="n"/>
      <c r="E143" s="10" t="n"/>
      <c r="F143" s="10" t="n"/>
      <c r="G143" s="11" t="n"/>
      <c r="H143" s="10" t="n"/>
      <c r="I143" s="10" t="n"/>
      <c r="J143" s="10" t="n"/>
      <c r="K143" s="10" t="n"/>
      <c r="L143" s="10" t="n"/>
      <c r="M143" s="13" t="n"/>
      <c r="N143" s="13" t="n"/>
      <c r="O143" s="13" t="n"/>
      <c r="P143" s="13" t="n"/>
      <c r="Q143" s="10" t="n"/>
      <c r="R143" s="10" t="n"/>
      <c r="S143" s="10" t="n"/>
      <c r="T143" s="10" t="n"/>
      <c r="U143" s="10" t="n"/>
      <c r="V143" s="10" t="n"/>
      <c r="W143" s="10" t="n"/>
      <c r="X143" s="10" t="n"/>
      <c r="Y143" s="11" t="n"/>
      <c r="Z143" s="11" t="n"/>
      <c r="AA143" s="11" t="n"/>
      <c r="AB143" s="11" t="n"/>
      <c r="AC143" s="11" t="n"/>
      <c r="AD143" s="11" t="n"/>
      <c r="AE143" s="10" t="n"/>
      <c r="AF143" s="10" t="n"/>
      <c r="AG143" s="10" t="n"/>
      <c r="AH143" s="10" t="n"/>
      <c r="AI143" s="13" t="n"/>
      <c r="AJ143" s="13" t="n"/>
      <c r="AK143" s="13" t="n"/>
      <c r="AL143" s="13" t="n"/>
      <c r="AM143" s="13" t="n"/>
      <c r="AN143" s="13" t="n"/>
      <c r="AO143" s="13" t="n"/>
      <c r="AP143" s="14" t="n"/>
      <c r="AQ143" s="14" t="n"/>
      <c r="AR143" s="14" t="n"/>
      <c r="AS143" s="13" t="n"/>
      <c r="AT143" s="13" t="n"/>
      <c r="AU143" s="10" t="n"/>
      <c r="AV143" s="10" t="n"/>
      <c r="AW143" s="10" t="n"/>
      <c r="AX143" s="10" t="n"/>
      <c r="AY143" s="10" t="n"/>
      <c r="AZ143" s="10" t="n"/>
      <c r="BA143" s="10" t="n"/>
      <c r="BB143" s="10" t="n"/>
      <c r="BC143" s="10" t="n"/>
      <c r="BD143" s="11" t="n"/>
      <c r="BE143" s="10" t="n"/>
      <c r="BF143" s="10" t="n"/>
      <c r="BG143" s="10" t="n"/>
      <c r="BH143" s="10" t="n"/>
      <c r="BI143" s="10" t="n"/>
      <c r="BJ143" s="10" t="n"/>
      <c r="BK143" s="10" t="n"/>
      <c r="BL143" s="10" t="n"/>
      <c r="BM143" s="10" t="n"/>
    </row>
    <row r="144" ht="15.75" customHeight="1" s="218">
      <c r="A144" s="10" t="n"/>
      <c r="B144" s="10" t="n"/>
      <c r="C144" s="10" t="n"/>
      <c r="D144" s="10" t="n"/>
      <c r="E144" s="10" t="n"/>
      <c r="F144" s="10" t="n"/>
      <c r="G144" s="11" t="n"/>
      <c r="H144" s="10" t="n"/>
      <c r="I144" s="10" t="n"/>
      <c r="J144" s="10" t="n"/>
      <c r="K144" s="10" t="n"/>
      <c r="L144" s="10" t="n"/>
      <c r="M144" s="13" t="n"/>
      <c r="N144" s="13" t="n"/>
      <c r="O144" s="13" t="n"/>
      <c r="P144" s="13" t="n"/>
      <c r="Q144" s="10" t="n"/>
      <c r="R144" s="10" t="n"/>
      <c r="S144" s="10" t="n"/>
      <c r="T144" s="10" t="n"/>
      <c r="U144" s="10" t="n"/>
      <c r="V144" s="10" t="n"/>
      <c r="W144" s="10" t="n"/>
      <c r="X144" s="10" t="n"/>
      <c r="Y144" s="11" t="n"/>
      <c r="Z144" s="11" t="n"/>
      <c r="AA144" s="11" t="n"/>
      <c r="AB144" s="11" t="n"/>
      <c r="AC144" s="11" t="n"/>
      <c r="AD144" s="11" t="n"/>
      <c r="AE144" s="10" t="n"/>
      <c r="AF144" s="10" t="n"/>
      <c r="AG144" s="10" t="n"/>
      <c r="AH144" s="10" t="n"/>
      <c r="AI144" s="13" t="n"/>
      <c r="AJ144" s="13" t="n"/>
      <c r="AK144" s="13" t="n"/>
      <c r="AL144" s="13" t="n"/>
      <c r="AM144" s="13" t="n"/>
      <c r="AN144" s="13" t="n"/>
      <c r="AO144" s="13" t="n"/>
      <c r="AP144" s="14" t="n"/>
      <c r="AQ144" s="14" t="n"/>
      <c r="AR144" s="14" t="n"/>
      <c r="AS144" s="13" t="n"/>
      <c r="AT144" s="13" t="n"/>
      <c r="AU144" s="10" t="n"/>
      <c r="AV144" s="10" t="n"/>
      <c r="AW144" s="10" t="n"/>
      <c r="AX144" s="10" t="n"/>
      <c r="AY144" s="10" t="n"/>
      <c r="AZ144" s="10" t="n"/>
      <c r="BA144" s="10" t="n"/>
      <c r="BB144" s="10" t="n"/>
      <c r="BC144" s="10" t="n"/>
      <c r="BD144" s="11" t="n"/>
      <c r="BE144" s="10" t="n"/>
      <c r="BF144" s="10" t="n"/>
      <c r="BG144" s="10" t="n"/>
      <c r="BH144" s="10" t="n"/>
      <c r="BI144" s="10" t="n"/>
      <c r="BJ144" s="10" t="n"/>
      <c r="BK144" s="10" t="n"/>
      <c r="BL144" s="10" t="n"/>
      <c r="BM144" s="10" t="n"/>
    </row>
    <row r="145" ht="15.75" customHeight="1" s="218">
      <c r="A145" s="10" t="n"/>
      <c r="B145" s="10" t="n"/>
      <c r="C145" s="10" t="n"/>
      <c r="D145" s="10" t="n"/>
      <c r="E145" s="10" t="n"/>
      <c r="F145" s="10" t="n"/>
      <c r="G145" s="11" t="n"/>
      <c r="H145" s="10" t="n"/>
      <c r="I145" s="10" t="n"/>
      <c r="J145" s="10" t="n"/>
      <c r="K145" s="10" t="n"/>
      <c r="L145" s="10" t="n"/>
      <c r="M145" s="13" t="n"/>
      <c r="N145" s="13" t="n"/>
      <c r="O145" s="13" t="n"/>
      <c r="P145" s="13" t="n"/>
      <c r="Q145" s="10" t="n"/>
      <c r="R145" s="10" t="n"/>
      <c r="S145" s="10" t="n"/>
      <c r="T145" s="10" t="n"/>
      <c r="U145" s="10" t="n"/>
      <c r="V145" s="10" t="n"/>
      <c r="W145" s="10" t="n"/>
      <c r="X145" s="10" t="n"/>
      <c r="Y145" s="11" t="n"/>
      <c r="Z145" s="11" t="n"/>
      <c r="AA145" s="11" t="n"/>
      <c r="AB145" s="11" t="n"/>
      <c r="AC145" s="11" t="n"/>
      <c r="AD145" s="11" t="n"/>
      <c r="AE145" s="10" t="n"/>
      <c r="AF145" s="10" t="n"/>
      <c r="AG145" s="10" t="n"/>
      <c r="AH145" s="10" t="n"/>
      <c r="AI145" s="13" t="n"/>
      <c r="AJ145" s="13" t="n"/>
      <c r="AK145" s="13" t="n"/>
      <c r="AL145" s="13" t="n"/>
      <c r="AM145" s="13" t="n"/>
      <c r="AN145" s="13" t="n"/>
      <c r="AO145" s="13" t="n"/>
      <c r="AP145" s="14" t="n"/>
      <c r="AQ145" s="14" t="n"/>
      <c r="AR145" s="14" t="n"/>
      <c r="AS145" s="13" t="n"/>
      <c r="AT145" s="13" t="n"/>
      <c r="AU145" s="10" t="n"/>
      <c r="AV145" s="10" t="n"/>
      <c r="AW145" s="10" t="n"/>
      <c r="AX145" s="10" t="n"/>
      <c r="AY145" s="10" t="n"/>
      <c r="AZ145" s="10" t="n"/>
      <c r="BA145" s="10" t="n"/>
      <c r="BB145" s="10" t="n"/>
      <c r="BC145" s="10" t="n"/>
      <c r="BD145" s="11" t="n"/>
      <c r="BE145" s="10" t="n"/>
      <c r="BF145" s="10" t="n"/>
      <c r="BG145" s="10" t="n"/>
      <c r="BH145" s="10" t="n"/>
      <c r="BI145" s="10" t="n"/>
      <c r="BJ145" s="10" t="n"/>
      <c r="BK145" s="10" t="n"/>
      <c r="BL145" s="10" t="n"/>
      <c r="BM145" s="10" t="n"/>
    </row>
    <row r="146" ht="15.75" customHeight="1" s="218">
      <c r="A146" s="10" t="n"/>
      <c r="B146" s="10" t="n"/>
      <c r="C146" s="10" t="n"/>
      <c r="D146" s="10" t="n"/>
      <c r="E146" s="10" t="n"/>
      <c r="F146" s="10" t="n"/>
      <c r="G146" s="11" t="n"/>
      <c r="H146" s="10" t="n"/>
      <c r="I146" s="10" t="n"/>
      <c r="J146" s="10" t="n"/>
      <c r="K146" s="10" t="n"/>
      <c r="L146" s="10" t="n"/>
      <c r="M146" s="13" t="n"/>
      <c r="N146" s="13" t="n"/>
      <c r="O146" s="13" t="n"/>
      <c r="P146" s="13" t="n"/>
      <c r="Q146" s="10" t="n"/>
      <c r="R146" s="10" t="n"/>
      <c r="S146" s="10" t="n"/>
      <c r="T146" s="10" t="n"/>
      <c r="U146" s="10" t="n"/>
      <c r="V146" s="10" t="n"/>
      <c r="W146" s="10" t="n"/>
      <c r="X146" s="10" t="n"/>
      <c r="Y146" s="11" t="n"/>
      <c r="Z146" s="11" t="n"/>
      <c r="AA146" s="11" t="n"/>
      <c r="AB146" s="11" t="n"/>
      <c r="AC146" s="11" t="n"/>
      <c r="AD146" s="11" t="n"/>
      <c r="AE146" s="10" t="n"/>
      <c r="AF146" s="10" t="n"/>
      <c r="AG146" s="10" t="n"/>
      <c r="AH146" s="10" t="n"/>
      <c r="AI146" s="13" t="n"/>
      <c r="AJ146" s="13" t="n"/>
      <c r="AK146" s="13" t="n"/>
      <c r="AL146" s="13" t="n"/>
      <c r="AM146" s="13" t="n"/>
      <c r="AN146" s="13" t="n"/>
      <c r="AO146" s="13" t="n"/>
      <c r="AP146" s="14" t="n"/>
      <c r="AQ146" s="14" t="n"/>
      <c r="AR146" s="14" t="n"/>
      <c r="AS146" s="13" t="n"/>
      <c r="AT146" s="13" t="n"/>
      <c r="AU146" s="10" t="n"/>
      <c r="AV146" s="10" t="n"/>
      <c r="AW146" s="10" t="n"/>
      <c r="AX146" s="10" t="n"/>
      <c r="AY146" s="10" t="n"/>
      <c r="AZ146" s="10" t="n"/>
      <c r="BA146" s="10" t="n"/>
      <c r="BB146" s="10" t="n"/>
      <c r="BC146" s="10" t="n"/>
      <c r="BD146" s="11" t="n"/>
      <c r="BE146" s="10" t="n"/>
      <c r="BF146" s="10" t="n"/>
      <c r="BG146" s="10" t="n"/>
      <c r="BH146" s="10" t="n"/>
      <c r="BI146" s="10" t="n"/>
      <c r="BJ146" s="10" t="n"/>
      <c r="BK146" s="10" t="n"/>
      <c r="BL146" s="10" t="n"/>
      <c r="BM146" s="10" t="n"/>
    </row>
    <row r="147" ht="15.75" customHeight="1" s="218">
      <c r="A147" s="10" t="n"/>
      <c r="B147" s="10" t="n"/>
      <c r="C147" s="10" t="n"/>
      <c r="D147" s="10" t="n"/>
      <c r="E147" s="10" t="n"/>
      <c r="F147" s="10" t="n"/>
      <c r="G147" s="11" t="n"/>
      <c r="H147" s="10" t="n"/>
      <c r="I147" s="10" t="n"/>
      <c r="J147" s="10" t="n"/>
      <c r="K147" s="10" t="n"/>
      <c r="L147" s="10" t="n"/>
      <c r="M147" s="13" t="n"/>
      <c r="N147" s="13" t="n"/>
      <c r="O147" s="13" t="n"/>
      <c r="P147" s="13" t="n"/>
      <c r="Q147" s="10" t="n"/>
      <c r="R147" s="10" t="n"/>
      <c r="S147" s="10" t="n"/>
      <c r="T147" s="10" t="n"/>
      <c r="U147" s="10" t="n"/>
      <c r="V147" s="10" t="n"/>
      <c r="W147" s="10" t="n"/>
      <c r="X147" s="10" t="n"/>
      <c r="Y147" s="11" t="n"/>
      <c r="Z147" s="11" t="n"/>
      <c r="AA147" s="11" t="n"/>
      <c r="AB147" s="11" t="n"/>
      <c r="AC147" s="11" t="n"/>
      <c r="AD147" s="11" t="n"/>
      <c r="AE147" s="10" t="n"/>
      <c r="AF147" s="10" t="n"/>
      <c r="AG147" s="10" t="n"/>
      <c r="AH147" s="10" t="n"/>
      <c r="AI147" s="13" t="n"/>
      <c r="AJ147" s="13" t="n"/>
      <c r="AK147" s="13" t="n"/>
      <c r="AL147" s="13" t="n"/>
      <c r="AM147" s="13" t="n"/>
      <c r="AN147" s="13" t="n"/>
      <c r="AO147" s="13" t="n"/>
      <c r="AP147" s="14" t="n"/>
      <c r="AQ147" s="14" t="n"/>
      <c r="AR147" s="14" t="n"/>
      <c r="AS147" s="13" t="n"/>
      <c r="AT147" s="13" t="n"/>
      <c r="AU147" s="10" t="n"/>
      <c r="AV147" s="10" t="n"/>
      <c r="AW147" s="10" t="n"/>
      <c r="AX147" s="10" t="n"/>
      <c r="AY147" s="10" t="n"/>
      <c r="AZ147" s="10" t="n"/>
      <c r="BA147" s="10" t="n"/>
      <c r="BB147" s="10" t="n"/>
      <c r="BC147" s="10" t="n"/>
      <c r="BD147" s="11" t="n"/>
      <c r="BE147" s="10" t="n"/>
      <c r="BF147" s="10" t="n"/>
      <c r="BG147" s="10" t="n"/>
      <c r="BH147" s="10" t="n"/>
      <c r="BI147" s="10" t="n"/>
      <c r="BJ147" s="10" t="n"/>
      <c r="BK147" s="10" t="n"/>
      <c r="BL147" s="10" t="n"/>
      <c r="BM147" s="10" t="n"/>
    </row>
    <row r="148" ht="15.75" customHeight="1" s="218">
      <c r="A148" s="10" t="n"/>
      <c r="B148" s="10" t="n"/>
      <c r="C148" s="10" t="n"/>
      <c r="D148" s="10" t="n"/>
      <c r="E148" s="10" t="n"/>
      <c r="F148" s="10" t="n"/>
      <c r="G148" s="11" t="n"/>
      <c r="H148" s="10" t="n"/>
      <c r="I148" s="10" t="n"/>
      <c r="J148" s="10" t="n"/>
      <c r="K148" s="10" t="n"/>
      <c r="L148" s="10" t="n"/>
      <c r="M148" s="13" t="n"/>
      <c r="N148" s="13" t="n"/>
      <c r="O148" s="13" t="n"/>
      <c r="P148" s="13" t="n"/>
      <c r="Q148" s="10" t="n"/>
      <c r="R148" s="10" t="n"/>
      <c r="S148" s="10" t="n"/>
      <c r="T148" s="10" t="n"/>
      <c r="U148" s="10" t="n"/>
      <c r="V148" s="10" t="n"/>
      <c r="W148" s="10" t="n"/>
      <c r="X148" s="10" t="n"/>
      <c r="Y148" s="11" t="n"/>
      <c r="Z148" s="11" t="n"/>
      <c r="AA148" s="11" t="n"/>
      <c r="AB148" s="11" t="n"/>
      <c r="AC148" s="11" t="n"/>
      <c r="AD148" s="11" t="n"/>
      <c r="AE148" s="10" t="n"/>
      <c r="AF148" s="10" t="n"/>
      <c r="AG148" s="10" t="n"/>
      <c r="AH148" s="10" t="n"/>
      <c r="AI148" s="13" t="n"/>
      <c r="AJ148" s="13" t="n"/>
      <c r="AK148" s="13" t="n"/>
      <c r="AL148" s="13" t="n"/>
      <c r="AM148" s="13" t="n"/>
      <c r="AN148" s="13" t="n"/>
      <c r="AO148" s="13" t="n"/>
      <c r="AP148" s="14" t="n"/>
      <c r="AQ148" s="14" t="n"/>
      <c r="AR148" s="14" t="n"/>
      <c r="AS148" s="13" t="n"/>
      <c r="AT148" s="13" t="n"/>
      <c r="AU148" s="10" t="n"/>
      <c r="AV148" s="10" t="n"/>
      <c r="AW148" s="10" t="n"/>
      <c r="AX148" s="10" t="n"/>
      <c r="AY148" s="10" t="n"/>
      <c r="AZ148" s="10" t="n"/>
      <c r="BA148" s="10" t="n"/>
      <c r="BB148" s="10" t="n"/>
      <c r="BC148" s="10" t="n"/>
      <c r="BD148" s="11" t="n"/>
      <c r="BE148" s="10" t="n"/>
      <c r="BF148" s="10" t="n"/>
      <c r="BG148" s="10" t="n"/>
      <c r="BH148" s="10" t="n"/>
      <c r="BI148" s="10" t="n"/>
      <c r="BJ148" s="10" t="n"/>
      <c r="BK148" s="10" t="n"/>
      <c r="BL148" s="10" t="n"/>
      <c r="BM148" s="10" t="n"/>
    </row>
    <row r="149" ht="15.75" customHeight="1" s="218">
      <c r="A149" s="10" t="n"/>
      <c r="B149" s="10" t="n"/>
      <c r="C149" s="10" t="n"/>
      <c r="D149" s="10" t="n"/>
      <c r="E149" s="10" t="n"/>
      <c r="F149" s="10" t="n"/>
      <c r="G149" s="11" t="n"/>
      <c r="H149" s="10" t="n"/>
      <c r="I149" s="10" t="n"/>
      <c r="J149" s="10" t="n"/>
      <c r="K149" s="10" t="n"/>
      <c r="L149" s="10" t="n"/>
      <c r="M149" s="13" t="n"/>
      <c r="N149" s="13" t="n"/>
      <c r="O149" s="13" t="n"/>
      <c r="P149" s="13" t="n"/>
      <c r="Q149" s="10" t="n"/>
      <c r="R149" s="10" t="n"/>
      <c r="S149" s="10" t="n"/>
      <c r="T149" s="10" t="n"/>
      <c r="U149" s="10" t="n"/>
      <c r="V149" s="10" t="n"/>
      <c r="W149" s="10" t="n"/>
      <c r="X149" s="10" t="n"/>
      <c r="Y149" s="11" t="n"/>
      <c r="Z149" s="11" t="n"/>
      <c r="AA149" s="11" t="n"/>
      <c r="AB149" s="11" t="n"/>
      <c r="AC149" s="11" t="n"/>
      <c r="AD149" s="11" t="n"/>
      <c r="AE149" s="10" t="n"/>
      <c r="AF149" s="10" t="n"/>
      <c r="AG149" s="10" t="n"/>
      <c r="AH149" s="10" t="n"/>
      <c r="AI149" s="13" t="n"/>
      <c r="AJ149" s="13" t="n"/>
      <c r="AK149" s="13" t="n"/>
      <c r="AL149" s="13" t="n"/>
      <c r="AM149" s="13" t="n"/>
      <c r="AN149" s="13" t="n"/>
      <c r="AO149" s="13" t="n"/>
      <c r="AP149" s="14" t="n"/>
      <c r="AQ149" s="14" t="n"/>
      <c r="AR149" s="14" t="n"/>
      <c r="AS149" s="13" t="n"/>
      <c r="AT149" s="13" t="n"/>
      <c r="AU149" s="10" t="n"/>
      <c r="AV149" s="10" t="n"/>
      <c r="AW149" s="10" t="n"/>
      <c r="AX149" s="10" t="n"/>
      <c r="AY149" s="10" t="n"/>
      <c r="AZ149" s="10" t="n"/>
      <c r="BA149" s="10" t="n"/>
      <c r="BB149" s="10" t="n"/>
      <c r="BC149" s="10" t="n"/>
      <c r="BD149" s="11" t="n"/>
      <c r="BE149" s="10" t="n"/>
      <c r="BF149" s="10" t="n"/>
      <c r="BG149" s="10" t="n"/>
      <c r="BH149" s="10" t="n"/>
      <c r="BI149" s="10" t="n"/>
      <c r="BJ149" s="10" t="n"/>
      <c r="BK149" s="10" t="n"/>
      <c r="BL149" s="10" t="n"/>
      <c r="BM149" s="10" t="n"/>
    </row>
    <row r="150" ht="15.75" customHeight="1" s="218">
      <c r="A150" s="10" t="n"/>
      <c r="B150" s="10" t="n"/>
      <c r="C150" s="10" t="n"/>
      <c r="D150" s="10" t="n"/>
      <c r="E150" s="10" t="n"/>
      <c r="F150" s="10" t="n"/>
      <c r="G150" s="11" t="n"/>
      <c r="H150" s="10" t="n"/>
      <c r="I150" s="10" t="n"/>
      <c r="J150" s="10" t="n"/>
      <c r="K150" s="10" t="n"/>
      <c r="L150" s="10" t="n"/>
      <c r="M150" s="13" t="n"/>
      <c r="N150" s="13" t="n"/>
      <c r="O150" s="13" t="n"/>
      <c r="P150" s="13" t="n"/>
      <c r="Q150" s="10" t="n"/>
      <c r="R150" s="10" t="n"/>
      <c r="S150" s="10" t="n"/>
      <c r="T150" s="10" t="n"/>
      <c r="U150" s="10" t="n"/>
      <c r="V150" s="10" t="n"/>
      <c r="W150" s="10" t="n"/>
      <c r="X150" s="10" t="n"/>
      <c r="Y150" s="11" t="n"/>
      <c r="Z150" s="11" t="n"/>
      <c r="AA150" s="11" t="n"/>
      <c r="AB150" s="11" t="n"/>
      <c r="AC150" s="11" t="n"/>
      <c r="AD150" s="11" t="n"/>
      <c r="AE150" s="10" t="n"/>
      <c r="AF150" s="10" t="n"/>
      <c r="AG150" s="10" t="n"/>
      <c r="AH150" s="10" t="n"/>
      <c r="AI150" s="13" t="n"/>
      <c r="AJ150" s="13" t="n"/>
      <c r="AK150" s="13" t="n"/>
      <c r="AL150" s="13" t="n"/>
      <c r="AM150" s="13" t="n"/>
      <c r="AN150" s="13" t="n"/>
      <c r="AO150" s="13" t="n"/>
      <c r="AP150" s="14" t="n"/>
      <c r="AQ150" s="14" t="n"/>
      <c r="AR150" s="14" t="n"/>
      <c r="AS150" s="13" t="n"/>
      <c r="AT150" s="13" t="n"/>
      <c r="AU150" s="10" t="n"/>
      <c r="AV150" s="10" t="n"/>
      <c r="AW150" s="10" t="n"/>
      <c r="AX150" s="10" t="n"/>
      <c r="AY150" s="10" t="n"/>
      <c r="AZ150" s="10" t="n"/>
      <c r="BA150" s="10" t="n"/>
      <c r="BB150" s="10" t="n"/>
      <c r="BC150" s="10" t="n"/>
      <c r="BD150" s="11" t="n"/>
      <c r="BE150" s="10" t="n"/>
      <c r="BF150" s="10" t="n"/>
      <c r="BG150" s="10" t="n"/>
      <c r="BH150" s="10" t="n"/>
      <c r="BI150" s="10" t="n"/>
      <c r="BJ150" s="10" t="n"/>
      <c r="BK150" s="10" t="n"/>
      <c r="BL150" s="10" t="n"/>
      <c r="BM150" s="10" t="n"/>
    </row>
    <row r="151" ht="15.75" customHeight="1" s="218">
      <c r="A151" s="10" t="n"/>
      <c r="B151" s="10" t="n"/>
      <c r="C151" s="10" t="n"/>
      <c r="D151" s="10" t="n"/>
      <c r="E151" s="10" t="n"/>
      <c r="F151" s="10" t="n"/>
      <c r="G151" s="11" t="n"/>
      <c r="H151" s="10" t="n"/>
      <c r="I151" s="10" t="n"/>
      <c r="J151" s="10" t="n"/>
      <c r="K151" s="10" t="n"/>
      <c r="L151" s="10" t="n"/>
      <c r="M151" s="13" t="n"/>
      <c r="N151" s="13" t="n"/>
      <c r="O151" s="13" t="n"/>
      <c r="P151" s="13" t="n"/>
      <c r="Q151" s="10" t="n"/>
      <c r="R151" s="10" t="n"/>
      <c r="S151" s="10" t="n"/>
      <c r="T151" s="10" t="n"/>
      <c r="U151" s="10" t="n"/>
      <c r="V151" s="10" t="n"/>
      <c r="W151" s="10" t="n"/>
      <c r="X151" s="10" t="n"/>
      <c r="Y151" s="11" t="n"/>
      <c r="Z151" s="11" t="n"/>
      <c r="AA151" s="11" t="n"/>
      <c r="AB151" s="11" t="n"/>
      <c r="AC151" s="11" t="n"/>
      <c r="AD151" s="11" t="n"/>
      <c r="AE151" s="10" t="n"/>
      <c r="AF151" s="10" t="n"/>
      <c r="AG151" s="10" t="n"/>
      <c r="AH151" s="10" t="n"/>
      <c r="AI151" s="13" t="n"/>
      <c r="AJ151" s="13" t="n"/>
      <c r="AK151" s="13" t="n"/>
      <c r="AL151" s="13" t="n"/>
      <c r="AM151" s="13" t="n"/>
      <c r="AN151" s="13" t="n"/>
      <c r="AO151" s="13" t="n"/>
      <c r="AP151" s="14" t="n"/>
      <c r="AQ151" s="14" t="n"/>
      <c r="AR151" s="14" t="n"/>
      <c r="AS151" s="13" t="n"/>
      <c r="AT151" s="13" t="n"/>
      <c r="AU151" s="10" t="n"/>
      <c r="AV151" s="10" t="n"/>
      <c r="AW151" s="10" t="n"/>
      <c r="AX151" s="10" t="n"/>
      <c r="AY151" s="10" t="n"/>
      <c r="AZ151" s="10" t="n"/>
      <c r="BA151" s="10" t="n"/>
      <c r="BB151" s="10" t="n"/>
      <c r="BC151" s="10" t="n"/>
      <c r="BD151" s="11" t="n"/>
      <c r="BE151" s="10" t="n"/>
      <c r="BF151" s="10" t="n"/>
      <c r="BG151" s="10" t="n"/>
      <c r="BH151" s="10" t="n"/>
      <c r="BI151" s="10" t="n"/>
      <c r="BJ151" s="10" t="n"/>
      <c r="BK151" s="10" t="n"/>
      <c r="BL151" s="10" t="n"/>
      <c r="BM151" s="10" t="n"/>
    </row>
    <row r="152" ht="15.75" customHeight="1" s="218">
      <c r="A152" s="10" t="n"/>
      <c r="B152" s="10" t="n"/>
      <c r="C152" s="10" t="n"/>
      <c r="D152" s="10" t="n"/>
      <c r="E152" s="10" t="n"/>
      <c r="F152" s="10" t="n"/>
      <c r="G152" s="11" t="n"/>
      <c r="H152" s="10" t="n"/>
      <c r="I152" s="10" t="n"/>
      <c r="J152" s="10" t="n"/>
      <c r="K152" s="10" t="n"/>
      <c r="L152" s="10" t="n"/>
      <c r="M152" s="13" t="n"/>
      <c r="N152" s="13" t="n"/>
      <c r="O152" s="13" t="n"/>
      <c r="P152" s="13" t="n"/>
      <c r="Q152" s="10" t="n"/>
      <c r="R152" s="10" t="n"/>
      <c r="S152" s="10" t="n"/>
      <c r="T152" s="10" t="n"/>
      <c r="U152" s="10" t="n"/>
      <c r="V152" s="10" t="n"/>
      <c r="W152" s="10" t="n"/>
      <c r="X152" s="10" t="n"/>
      <c r="Y152" s="11" t="n"/>
      <c r="Z152" s="11" t="n"/>
      <c r="AA152" s="11" t="n"/>
      <c r="AB152" s="11" t="n"/>
      <c r="AC152" s="11" t="n"/>
      <c r="AD152" s="11" t="n"/>
      <c r="AE152" s="10" t="n"/>
      <c r="AF152" s="10" t="n"/>
      <c r="AG152" s="10" t="n"/>
      <c r="AH152" s="10" t="n"/>
      <c r="AI152" s="13" t="n"/>
      <c r="AJ152" s="13" t="n"/>
      <c r="AK152" s="13" t="n"/>
      <c r="AL152" s="13" t="n"/>
      <c r="AM152" s="13" t="n"/>
      <c r="AN152" s="13" t="n"/>
      <c r="AO152" s="13" t="n"/>
      <c r="AP152" s="14" t="n"/>
      <c r="AQ152" s="14" t="n"/>
      <c r="AR152" s="14" t="n"/>
      <c r="AS152" s="13" t="n"/>
      <c r="AT152" s="13" t="n"/>
      <c r="AU152" s="10" t="n"/>
      <c r="AV152" s="10" t="n"/>
      <c r="AW152" s="10" t="n"/>
      <c r="AX152" s="10" t="n"/>
      <c r="AY152" s="10" t="n"/>
      <c r="AZ152" s="10" t="n"/>
      <c r="BA152" s="10" t="n"/>
      <c r="BB152" s="10" t="n"/>
      <c r="BC152" s="10" t="n"/>
      <c r="BD152" s="11" t="n"/>
      <c r="BE152" s="10" t="n"/>
      <c r="BF152" s="10" t="n"/>
      <c r="BG152" s="10" t="n"/>
      <c r="BH152" s="10" t="n"/>
      <c r="BI152" s="10" t="n"/>
      <c r="BJ152" s="10" t="n"/>
      <c r="BK152" s="10" t="n"/>
      <c r="BL152" s="10" t="n"/>
      <c r="BM152" s="10" t="n"/>
    </row>
    <row r="153" ht="15.75" customHeight="1" s="218">
      <c r="A153" s="10" t="n"/>
      <c r="B153" s="10" t="n"/>
      <c r="C153" s="10" t="n"/>
      <c r="D153" s="10" t="n"/>
      <c r="E153" s="10" t="n"/>
      <c r="F153" s="10" t="n"/>
      <c r="G153" s="11" t="n"/>
      <c r="H153" s="10" t="n"/>
      <c r="I153" s="10" t="n"/>
      <c r="J153" s="10" t="n"/>
      <c r="K153" s="10" t="n"/>
      <c r="L153" s="10" t="n"/>
      <c r="M153" s="13" t="n"/>
      <c r="N153" s="13" t="n"/>
      <c r="O153" s="13" t="n"/>
      <c r="P153" s="13" t="n"/>
      <c r="Q153" s="10" t="n"/>
      <c r="R153" s="10" t="n"/>
      <c r="S153" s="10" t="n"/>
      <c r="T153" s="10" t="n"/>
      <c r="U153" s="10" t="n"/>
      <c r="V153" s="10" t="n"/>
      <c r="W153" s="10" t="n"/>
      <c r="X153" s="10" t="n"/>
      <c r="Y153" s="11" t="n"/>
      <c r="Z153" s="11" t="n"/>
      <c r="AA153" s="11" t="n"/>
      <c r="AB153" s="11" t="n"/>
      <c r="AC153" s="11" t="n"/>
      <c r="AD153" s="11" t="n"/>
      <c r="AE153" s="10" t="n"/>
      <c r="AF153" s="10" t="n"/>
      <c r="AG153" s="10" t="n"/>
      <c r="AH153" s="10" t="n"/>
      <c r="AI153" s="13" t="n"/>
      <c r="AJ153" s="13" t="n"/>
      <c r="AK153" s="13" t="n"/>
      <c r="AL153" s="13" t="n"/>
      <c r="AM153" s="13" t="n"/>
      <c r="AN153" s="13" t="n"/>
      <c r="AO153" s="13" t="n"/>
      <c r="AP153" s="14" t="n"/>
      <c r="AQ153" s="14" t="n"/>
      <c r="AR153" s="14" t="n"/>
      <c r="AS153" s="13" t="n"/>
      <c r="AT153" s="13" t="n"/>
      <c r="AU153" s="10" t="n"/>
      <c r="AV153" s="10" t="n"/>
      <c r="AW153" s="10" t="n"/>
      <c r="AX153" s="10" t="n"/>
      <c r="AY153" s="10" t="n"/>
      <c r="AZ153" s="10" t="n"/>
      <c r="BA153" s="10" t="n"/>
      <c r="BB153" s="10" t="n"/>
      <c r="BC153" s="10" t="n"/>
      <c r="BD153" s="11" t="n"/>
      <c r="BE153" s="10" t="n"/>
      <c r="BF153" s="10" t="n"/>
      <c r="BG153" s="10" t="n"/>
      <c r="BH153" s="10" t="n"/>
      <c r="BI153" s="10" t="n"/>
      <c r="BJ153" s="10" t="n"/>
      <c r="BK153" s="10" t="n"/>
      <c r="BL153" s="10" t="n"/>
      <c r="BM153" s="10" t="n"/>
    </row>
    <row r="154" ht="15.75" customHeight="1" s="218">
      <c r="A154" s="10" t="n"/>
      <c r="B154" s="10" t="n"/>
      <c r="C154" s="10" t="n"/>
      <c r="D154" s="10" t="n"/>
      <c r="E154" s="10" t="n"/>
      <c r="F154" s="10" t="n"/>
      <c r="G154" s="11" t="n"/>
      <c r="H154" s="10" t="n"/>
      <c r="I154" s="10" t="n"/>
      <c r="J154" s="10" t="n"/>
      <c r="K154" s="10" t="n"/>
      <c r="L154" s="10" t="n"/>
      <c r="M154" s="13" t="n"/>
      <c r="N154" s="13" t="n"/>
      <c r="O154" s="13" t="n"/>
      <c r="P154" s="13" t="n"/>
      <c r="Q154" s="10" t="n"/>
      <c r="R154" s="10" t="n"/>
      <c r="S154" s="10" t="n"/>
      <c r="T154" s="10" t="n"/>
      <c r="U154" s="10" t="n"/>
      <c r="V154" s="10" t="n"/>
      <c r="W154" s="10" t="n"/>
      <c r="X154" s="10" t="n"/>
      <c r="Y154" s="11" t="n"/>
      <c r="Z154" s="11" t="n"/>
      <c r="AA154" s="11" t="n"/>
      <c r="AB154" s="11" t="n"/>
      <c r="AC154" s="11" t="n"/>
      <c r="AD154" s="11" t="n"/>
      <c r="AE154" s="10" t="n"/>
      <c r="AF154" s="10" t="n"/>
      <c r="AG154" s="10" t="n"/>
      <c r="AH154" s="10" t="n"/>
      <c r="AI154" s="13" t="n"/>
      <c r="AJ154" s="13" t="n"/>
      <c r="AK154" s="13" t="n"/>
      <c r="AL154" s="13" t="n"/>
      <c r="AM154" s="13" t="n"/>
      <c r="AN154" s="13" t="n"/>
      <c r="AO154" s="13" t="n"/>
      <c r="AP154" s="14" t="n"/>
      <c r="AQ154" s="14" t="n"/>
      <c r="AR154" s="14" t="n"/>
      <c r="AS154" s="13" t="n"/>
      <c r="AT154" s="13" t="n"/>
      <c r="AU154" s="10" t="n"/>
      <c r="AV154" s="10" t="n"/>
      <c r="AW154" s="10" t="n"/>
      <c r="AX154" s="10" t="n"/>
      <c r="AY154" s="10" t="n"/>
      <c r="AZ154" s="10" t="n"/>
      <c r="BA154" s="10" t="n"/>
      <c r="BB154" s="10" t="n"/>
      <c r="BC154" s="10" t="n"/>
      <c r="BD154" s="11" t="n"/>
      <c r="BE154" s="10" t="n"/>
      <c r="BF154" s="10" t="n"/>
      <c r="BG154" s="10" t="n"/>
      <c r="BH154" s="10" t="n"/>
      <c r="BI154" s="10" t="n"/>
      <c r="BJ154" s="10" t="n"/>
      <c r="BK154" s="10" t="n"/>
      <c r="BL154" s="10" t="n"/>
      <c r="BM154" s="10" t="n"/>
    </row>
    <row r="155" ht="15.75" customHeight="1" s="218">
      <c r="A155" s="10" t="n"/>
      <c r="B155" s="10" t="n"/>
      <c r="C155" s="10" t="n"/>
      <c r="D155" s="10" t="n"/>
      <c r="E155" s="10" t="n"/>
      <c r="F155" s="10" t="n"/>
      <c r="G155" s="11" t="n"/>
      <c r="H155" s="10" t="n"/>
      <c r="I155" s="10" t="n"/>
      <c r="J155" s="10" t="n"/>
      <c r="K155" s="10" t="n"/>
      <c r="L155" s="10" t="n"/>
      <c r="M155" s="13" t="n"/>
      <c r="N155" s="13" t="n"/>
      <c r="O155" s="13" t="n"/>
      <c r="P155" s="13" t="n"/>
      <c r="Q155" s="10" t="n"/>
      <c r="R155" s="10" t="n"/>
      <c r="S155" s="10" t="n"/>
      <c r="T155" s="10" t="n"/>
      <c r="U155" s="10" t="n"/>
      <c r="V155" s="10" t="n"/>
      <c r="W155" s="10" t="n"/>
      <c r="X155" s="10" t="n"/>
      <c r="Y155" s="11" t="n"/>
      <c r="Z155" s="11" t="n"/>
      <c r="AA155" s="11" t="n"/>
      <c r="AB155" s="11" t="n"/>
      <c r="AC155" s="11" t="n"/>
      <c r="AD155" s="11" t="n"/>
      <c r="AE155" s="10" t="n"/>
      <c r="AF155" s="10" t="n"/>
      <c r="AG155" s="10" t="n"/>
      <c r="AH155" s="10" t="n"/>
      <c r="AI155" s="13" t="n"/>
      <c r="AJ155" s="13" t="n"/>
      <c r="AK155" s="13" t="n"/>
      <c r="AL155" s="13" t="n"/>
      <c r="AM155" s="13" t="n"/>
      <c r="AN155" s="13" t="n"/>
      <c r="AO155" s="13" t="n"/>
      <c r="AP155" s="14" t="n"/>
      <c r="AQ155" s="14" t="n"/>
      <c r="AR155" s="14" t="n"/>
      <c r="AS155" s="13" t="n"/>
      <c r="AT155" s="13" t="n"/>
      <c r="AU155" s="10" t="n"/>
      <c r="AV155" s="10" t="n"/>
      <c r="AW155" s="10" t="n"/>
      <c r="AX155" s="10" t="n"/>
      <c r="AY155" s="10" t="n"/>
      <c r="AZ155" s="10" t="n"/>
      <c r="BA155" s="10" t="n"/>
      <c r="BB155" s="10" t="n"/>
      <c r="BC155" s="10" t="n"/>
      <c r="BD155" s="11" t="n"/>
      <c r="BE155" s="10" t="n"/>
      <c r="BF155" s="10" t="n"/>
      <c r="BG155" s="10" t="n"/>
      <c r="BH155" s="10" t="n"/>
      <c r="BI155" s="10" t="n"/>
      <c r="BJ155" s="10" t="n"/>
      <c r="BK155" s="10" t="n"/>
      <c r="BL155" s="10" t="n"/>
      <c r="BM155" s="10" t="n"/>
    </row>
    <row r="156" ht="15.75" customHeight="1" s="218">
      <c r="A156" s="10" t="n"/>
      <c r="B156" s="10" t="n"/>
      <c r="C156" s="10" t="n"/>
      <c r="D156" s="10" t="n"/>
      <c r="E156" s="10" t="n"/>
      <c r="F156" s="10" t="n"/>
      <c r="G156" s="11" t="n"/>
      <c r="H156" s="10" t="n"/>
      <c r="I156" s="10" t="n"/>
      <c r="J156" s="10" t="n"/>
      <c r="K156" s="10" t="n"/>
      <c r="L156" s="10" t="n"/>
      <c r="M156" s="13" t="n"/>
      <c r="N156" s="13" t="n"/>
      <c r="O156" s="13" t="n"/>
      <c r="P156" s="13" t="n"/>
      <c r="Q156" s="10" t="n"/>
      <c r="R156" s="10" t="n"/>
      <c r="S156" s="10" t="n"/>
      <c r="T156" s="10" t="n"/>
      <c r="U156" s="10" t="n"/>
      <c r="V156" s="10" t="n"/>
      <c r="W156" s="10" t="n"/>
      <c r="X156" s="10" t="n"/>
      <c r="Y156" s="11" t="n"/>
      <c r="Z156" s="11" t="n"/>
      <c r="AA156" s="11" t="n"/>
      <c r="AB156" s="11" t="n"/>
      <c r="AC156" s="11" t="n"/>
      <c r="AD156" s="11" t="n"/>
      <c r="AE156" s="10" t="n"/>
      <c r="AF156" s="10" t="n"/>
      <c r="AG156" s="10" t="n"/>
      <c r="AH156" s="10" t="n"/>
      <c r="AI156" s="13" t="n"/>
      <c r="AJ156" s="13" t="n"/>
      <c r="AK156" s="13" t="n"/>
      <c r="AL156" s="13" t="n"/>
      <c r="AM156" s="13" t="n"/>
      <c r="AN156" s="13" t="n"/>
      <c r="AO156" s="13" t="n"/>
      <c r="AP156" s="14" t="n"/>
      <c r="AQ156" s="14" t="n"/>
      <c r="AR156" s="14" t="n"/>
      <c r="AS156" s="13" t="n"/>
      <c r="AT156" s="13" t="n"/>
      <c r="AU156" s="10" t="n"/>
      <c r="AV156" s="10" t="n"/>
      <c r="AW156" s="10" t="n"/>
      <c r="AX156" s="10" t="n"/>
      <c r="AY156" s="10" t="n"/>
      <c r="AZ156" s="10" t="n"/>
      <c r="BA156" s="10" t="n"/>
      <c r="BB156" s="10" t="n"/>
      <c r="BC156" s="10" t="n"/>
      <c r="BD156" s="11" t="n"/>
      <c r="BE156" s="10" t="n"/>
      <c r="BF156" s="10" t="n"/>
      <c r="BG156" s="10" t="n"/>
      <c r="BH156" s="10" t="n"/>
      <c r="BI156" s="10" t="n"/>
      <c r="BJ156" s="10" t="n"/>
      <c r="BK156" s="10" t="n"/>
      <c r="BL156" s="10" t="n"/>
      <c r="BM156" s="10" t="n"/>
    </row>
    <row r="157" ht="15.75" customHeight="1" s="218">
      <c r="A157" s="10" t="n"/>
      <c r="B157" s="10" t="n"/>
      <c r="C157" s="10" t="n"/>
      <c r="D157" s="10" t="n"/>
      <c r="E157" s="10" t="n"/>
      <c r="F157" s="10" t="n"/>
      <c r="G157" s="11" t="n"/>
      <c r="H157" s="10" t="n"/>
      <c r="I157" s="10" t="n"/>
      <c r="J157" s="10" t="n"/>
      <c r="K157" s="10" t="n"/>
      <c r="L157" s="10" t="n"/>
      <c r="M157" s="13" t="n"/>
      <c r="N157" s="13" t="n"/>
      <c r="O157" s="13" t="n"/>
      <c r="P157" s="13" t="n"/>
      <c r="Q157" s="10" t="n"/>
      <c r="R157" s="10" t="n"/>
      <c r="S157" s="10" t="n"/>
      <c r="T157" s="10" t="n"/>
      <c r="U157" s="10" t="n"/>
      <c r="V157" s="10" t="n"/>
      <c r="W157" s="10" t="n"/>
      <c r="X157" s="10" t="n"/>
      <c r="Y157" s="11" t="n"/>
      <c r="Z157" s="11" t="n"/>
      <c r="AA157" s="11" t="n"/>
      <c r="AB157" s="11" t="n"/>
      <c r="AC157" s="11" t="n"/>
      <c r="AD157" s="11" t="n"/>
      <c r="AE157" s="10" t="n"/>
      <c r="AF157" s="10" t="n"/>
      <c r="AG157" s="10" t="n"/>
      <c r="AH157" s="10" t="n"/>
      <c r="AI157" s="13" t="n"/>
      <c r="AJ157" s="13" t="n"/>
      <c r="AK157" s="13" t="n"/>
      <c r="AL157" s="13" t="n"/>
      <c r="AM157" s="13" t="n"/>
      <c r="AN157" s="13" t="n"/>
      <c r="AO157" s="13" t="n"/>
      <c r="AP157" s="14" t="n"/>
      <c r="AQ157" s="14" t="n"/>
      <c r="AR157" s="14" t="n"/>
      <c r="AS157" s="13" t="n"/>
      <c r="AT157" s="13" t="n"/>
      <c r="AU157" s="10" t="n"/>
      <c r="AV157" s="10" t="n"/>
      <c r="AW157" s="10" t="n"/>
      <c r="AX157" s="10" t="n"/>
      <c r="AY157" s="10" t="n"/>
      <c r="AZ157" s="10" t="n"/>
      <c r="BA157" s="10" t="n"/>
      <c r="BB157" s="10" t="n"/>
      <c r="BC157" s="10" t="n"/>
      <c r="BD157" s="11" t="n"/>
      <c r="BE157" s="10" t="n"/>
      <c r="BF157" s="10" t="n"/>
      <c r="BG157" s="10" t="n"/>
      <c r="BH157" s="10" t="n"/>
      <c r="BI157" s="10" t="n"/>
      <c r="BJ157" s="10" t="n"/>
      <c r="BK157" s="10" t="n"/>
      <c r="BL157" s="10" t="n"/>
      <c r="BM157" s="10" t="n"/>
    </row>
    <row r="158" ht="15.75" customHeight="1" s="218">
      <c r="A158" s="10" t="n"/>
      <c r="B158" s="10" t="n"/>
      <c r="C158" s="10" t="n"/>
      <c r="D158" s="10" t="n"/>
      <c r="E158" s="10" t="n"/>
      <c r="F158" s="10" t="n"/>
      <c r="G158" s="11" t="n"/>
      <c r="H158" s="10" t="n"/>
      <c r="I158" s="10" t="n"/>
      <c r="J158" s="10" t="n"/>
      <c r="K158" s="10" t="n"/>
      <c r="L158" s="10" t="n"/>
      <c r="M158" s="13" t="n"/>
      <c r="N158" s="13" t="n"/>
      <c r="O158" s="13" t="n"/>
      <c r="P158" s="13" t="n"/>
      <c r="Q158" s="10" t="n"/>
      <c r="R158" s="10" t="n"/>
      <c r="S158" s="10" t="n"/>
      <c r="T158" s="10" t="n"/>
      <c r="U158" s="10" t="n"/>
      <c r="V158" s="10" t="n"/>
      <c r="W158" s="10" t="n"/>
      <c r="X158" s="10" t="n"/>
      <c r="Y158" s="11" t="n"/>
      <c r="Z158" s="11" t="n"/>
      <c r="AA158" s="11" t="n"/>
      <c r="AB158" s="11" t="n"/>
      <c r="AC158" s="11" t="n"/>
      <c r="AD158" s="11" t="n"/>
      <c r="AE158" s="10" t="n"/>
      <c r="AF158" s="10" t="n"/>
      <c r="AG158" s="10" t="n"/>
      <c r="AH158" s="10" t="n"/>
      <c r="AI158" s="13" t="n"/>
      <c r="AJ158" s="13" t="n"/>
      <c r="AK158" s="13" t="n"/>
      <c r="AL158" s="13" t="n"/>
      <c r="AM158" s="13" t="n"/>
      <c r="AN158" s="13" t="n"/>
      <c r="AO158" s="13" t="n"/>
      <c r="AP158" s="14" t="n"/>
      <c r="AQ158" s="14" t="n"/>
      <c r="AR158" s="14" t="n"/>
      <c r="AS158" s="13" t="n"/>
      <c r="AT158" s="13" t="n"/>
      <c r="AU158" s="10" t="n"/>
      <c r="AV158" s="10" t="n"/>
      <c r="AW158" s="10" t="n"/>
      <c r="AX158" s="10" t="n"/>
      <c r="AY158" s="10" t="n"/>
      <c r="AZ158" s="10" t="n"/>
      <c r="BA158" s="10" t="n"/>
      <c r="BB158" s="10" t="n"/>
      <c r="BC158" s="10" t="n"/>
      <c r="BD158" s="11" t="n"/>
      <c r="BE158" s="10" t="n"/>
      <c r="BF158" s="10" t="n"/>
      <c r="BG158" s="10" t="n"/>
      <c r="BH158" s="10" t="n"/>
      <c r="BI158" s="10" t="n"/>
      <c r="BJ158" s="10" t="n"/>
      <c r="BK158" s="10" t="n"/>
      <c r="BL158" s="10" t="n"/>
      <c r="BM158" s="10" t="n"/>
    </row>
    <row r="159" ht="15.75" customHeight="1" s="218">
      <c r="A159" s="10" t="n"/>
      <c r="B159" s="10" t="n"/>
      <c r="C159" s="10" t="n"/>
      <c r="D159" s="10" t="n"/>
      <c r="E159" s="10" t="n"/>
      <c r="F159" s="10" t="n"/>
      <c r="G159" s="11" t="n"/>
      <c r="H159" s="10" t="n"/>
      <c r="I159" s="10" t="n"/>
      <c r="J159" s="10" t="n"/>
      <c r="K159" s="10" t="n"/>
      <c r="L159" s="10" t="n"/>
      <c r="M159" s="13" t="n"/>
      <c r="N159" s="13" t="n"/>
      <c r="O159" s="13" t="n"/>
      <c r="P159" s="13" t="n"/>
      <c r="Q159" s="10" t="n"/>
      <c r="R159" s="10" t="n"/>
      <c r="S159" s="10" t="n"/>
      <c r="T159" s="10" t="n"/>
      <c r="U159" s="10" t="n"/>
      <c r="V159" s="10" t="n"/>
      <c r="W159" s="10" t="n"/>
      <c r="X159" s="10" t="n"/>
      <c r="Y159" s="11" t="n"/>
      <c r="Z159" s="11" t="n"/>
      <c r="AA159" s="11" t="n"/>
      <c r="AB159" s="11" t="n"/>
      <c r="AC159" s="11" t="n"/>
      <c r="AD159" s="11" t="n"/>
      <c r="AE159" s="10" t="n"/>
      <c r="AF159" s="10" t="n"/>
      <c r="AG159" s="10" t="n"/>
      <c r="AH159" s="10" t="n"/>
      <c r="AI159" s="13" t="n"/>
      <c r="AJ159" s="13" t="n"/>
      <c r="AK159" s="13" t="n"/>
      <c r="AL159" s="13" t="n"/>
      <c r="AM159" s="13" t="n"/>
      <c r="AN159" s="13" t="n"/>
      <c r="AO159" s="13" t="n"/>
      <c r="AP159" s="14" t="n"/>
      <c r="AQ159" s="14" t="n"/>
      <c r="AR159" s="14" t="n"/>
      <c r="AS159" s="13" t="n"/>
      <c r="AT159" s="13" t="n"/>
      <c r="AU159" s="10" t="n"/>
      <c r="AV159" s="10" t="n"/>
      <c r="AW159" s="10" t="n"/>
      <c r="AX159" s="10" t="n"/>
      <c r="AY159" s="10" t="n"/>
      <c r="AZ159" s="10" t="n"/>
      <c r="BA159" s="10" t="n"/>
      <c r="BB159" s="10" t="n"/>
      <c r="BC159" s="10" t="n"/>
      <c r="BD159" s="11" t="n"/>
      <c r="BE159" s="10" t="n"/>
      <c r="BF159" s="10" t="n"/>
      <c r="BG159" s="10" t="n"/>
      <c r="BH159" s="10" t="n"/>
      <c r="BI159" s="10" t="n"/>
      <c r="BJ159" s="10" t="n"/>
      <c r="BK159" s="10" t="n"/>
      <c r="BL159" s="10" t="n"/>
      <c r="BM159" s="10" t="n"/>
    </row>
    <row r="160" ht="15.75" customHeight="1" s="218">
      <c r="A160" s="10" t="n"/>
      <c r="B160" s="10" t="n"/>
      <c r="C160" s="10" t="n"/>
      <c r="D160" s="10" t="n"/>
      <c r="E160" s="10" t="n"/>
      <c r="F160" s="10" t="n"/>
      <c r="G160" s="11" t="n"/>
      <c r="H160" s="10" t="n"/>
      <c r="I160" s="10" t="n"/>
      <c r="J160" s="10" t="n"/>
      <c r="K160" s="10" t="n"/>
      <c r="L160" s="10" t="n"/>
      <c r="M160" s="13" t="n"/>
      <c r="N160" s="13" t="n"/>
      <c r="O160" s="13" t="n"/>
      <c r="P160" s="13" t="n"/>
      <c r="Q160" s="10" t="n"/>
      <c r="R160" s="10" t="n"/>
      <c r="S160" s="10" t="n"/>
      <c r="T160" s="10" t="n"/>
      <c r="U160" s="10" t="n"/>
      <c r="V160" s="10" t="n"/>
      <c r="W160" s="10" t="n"/>
      <c r="X160" s="10" t="n"/>
      <c r="Y160" s="11" t="n"/>
      <c r="Z160" s="11" t="n"/>
      <c r="AA160" s="11" t="n"/>
      <c r="AB160" s="11" t="n"/>
      <c r="AC160" s="11" t="n"/>
      <c r="AD160" s="11" t="n"/>
      <c r="AE160" s="10" t="n"/>
      <c r="AF160" s="10" t="n"/>
      <c r="AG160" s="10" t="n"/>
      <c r="AH160" s="10" t="n"/>
      <c r="AI160" s="13" t="n"/>
      <c r="AJ160" s="13" t="n"/>
      <c r="AK160" s="13" t="n"/>
      <c r="AL160" s="13" t="n"/>
      <c r="AM160" s="13" t="n"/>
      <c r="AN160" s="13" t="n"/>
      <c r="AO160" s="13" t="n"/>
      <c r="AP160" s="14" t="n"/>
      <c r="AQ160" s="14" t="n"/>
      <c r="AR160" s="14" t="n"/>
      <c r="AS160" s="13" t="n"/>
      <c r="AT160" s="13" t="n"/>
      <c r="AU160" s="10" t="n"/>
      <c r="AV160" s="10" t="n"/>
      <c r="AW160" s="10" t="n"/>
      <c r="AX160" s="10" t="n"/>
      <c r="AY160" s="10" t="n"/>
      <c r="AZ160" s="10" t="n"/>
      <c r="BA160" s="10" t="n"/>
      <c r="BB160" s="10" t="n"/>
      <c r="BC160" s="10" t="n"/>
      <c r="BD160" s="11" t="n"/>
      <c r="BE160" s="10" t="n"/>
      <c r="BF160" s="10" t="n"/>
      <c r="BG160" s="10" t="n"/>
      <c r="BH160" s="10" t="n"/>
      <c r="BI160" s="10" t="n"/>
      <c r="BJ160" s="10" t="n"/>
      <c r="BK160" s="10" t="n"/>
      <c r="BL160" s="10" t="n"/>
      <c r="BM160" s="10" t="n"/>
    </row>
    <row r="161" ht="15.75" customHeight="1" s="218">
      <c r="A161" s="10" t="n"/>
      <c r="B161" s="10" t="n"/>
      <c r="C161" s="10" t="n"/>
      <c r="D161" s="10" t="n"/>
      <c r="E161" s="10" t="n"/>
      <c r="F161" s="10" t="n"/>
      <c r="G161" s="11" t="n"/>
      <c r="H161" s="10" t="n"/>
      <c r="I161" s="10" t="n"/>
      <c r="J161" s="10" t="n"/>
      <c r="K161" s="10" t="n"/>
      <c r="L161" s="10" t="n"/>
      <c r="M161" s="13" t="n"/>
      <c r="N161" s="13" t="n"/>
      <c r="O161" s="13" t="n"/>
      <c r="P161" s="13" t="n"/>
      <c r="Q161" s="10" t="n"/>
      <c r="R161" s="10" t="n"/>
      <c r="S161" s="10" t="n"/>
      <c r="T161" s="10" t="n"/>
      <c r="U161" s="10" t="n"/>
      <c r="V161" s="10" t="n"/>
      <c r="W161" s="10" t="n"/>
      <c r="X161" s="10" t="n"/>
      <c r="Y161" s="11" t="n"/>
      <c r="Z161" s="11" t="n"/>
      <c r="AA161" s="11" t="n"/>
      <c r="AB161" s="11" t="n"/>
      <c r="AC161" s="11" t="n"/>
      <c r="AD161" s="11" t="n"/>
      <c r="AE161" s="10" t="n"/>
      <c r="AF161" s="10" t="n"/>
      <c r="AG161" s="10" t="n"/>
      <c r="AH161" s="10" t="n"/>
      <c r="AI161" s="13" t="n"/>
      <c r="AJ161" s="13" t="n"/>
      <c r="AK161" s="13" t="n"/>
      <c r="AL161" s="13" t="n"/>
      <c r="AM161" s="13" t="n"/>
      <c r="AN161" s="13" t="n"/>
      <c r="AO161" s="13" t="n"/>
      <c r="AP161" s="14" t="n"/>
      <c r="AQ161" s="14" t="n"/>
      <c r="AR161" s="14" t="n"/>
      <c r="AS161" s="13" t="n"/>
      <c r="AT161" s="13" t="n"/>
      <c r="AU161" s="10" t="n"/>
      <c r="AV161" s="10" t="n"/>
      <c r="AW161" s="10" t="n"/>
      <c r="AX161" s="10" t="n"/>
      <c r="AY161" s="10" t="n"/>
      <c r="AZ161" s="10" t="n"/>
      <c r="BA161" s="10" t="n"/>
      <c r="BB161" s="10" t="n"/>
      <c r="BC161" s="10" t="n"/>
      <c r="BD161" s="11" t="n"/>
      <c r="BE161" s="10" t="n"/>
      <c r="BF161" s="10" t="n"/>
      <c r="BG161" s="10" t="n"/>
      <c r="BH161" s="10" t="n"/>
      <c r="BI161" s="10" t="n"/>
      <c r="BJ161" s="10" t="n"/>
      <c r="BK161" s="10" t="n"/>
      <c r="BL161" s="10" t="n"/>
      <c r="BM161" s="10" t="n"/>
    </row>
    <row r="162" ht="15.75" customHeight="1" s="218">
      <c r="A162" s="10" t="n"/>
      <c r="B162" s="10" t="n"/>
      <c r="C162" s="10" t="n"/>
      <c r="D162" s="10" t="n"/>
      <c r="E162" s="10" t="n"/>
      <c r="F162" s="10" t="n"/>
      <c r="G162" s="11" t="n"/>
      <c r="H162" s="10" t="n"/>
      <c r="I162" s="10" t="n"/>
      <c r="J162" s="10" t="n"/>
      <c r="K162" s="10" t="n"/>
      <c r="L162" s="10" t="n"/>
      <c r="M162" s="13" t="n"/>
      <c r="N162" s="13" t="n"/>
      <c r="O162" s="13" t="n"/>
      <c r="P162" s="13" t="n"/>
      <c r="Q162" s="10" t="n"/>
      <c r="R162" s="10" t="n"/>
      <c r="S162" s="10" t="n"/>
      <c r="T162" s="10" t="n"/>
      <c r="U162" s="10" t="n"/>
      <c r="V162" s="10" t="n"/>
      <c r="W162" s="10" t="n"/>
      <c r="X162" s="10" t="n"/>
      <c r="Y162" s="11" t="n"/>
      <c r="Z162" s="11" t="n"/>
      <c r="AA162" s="11" t="n"/>
      <c r="AB162" s="11" t="n"/>
      <c r="AC162" s="11" t="n"/>
      <c r="AD162" s="11" t="n"/>
      <c r="AE162" s="10" t="n"/>
      <c r="AF162" s="10" t="n"/>
      <c r="AG162" s="10" t="n"/>
      <c r="AH162" s="10" t="n"/>
      <c r="AI162" s="13" t="n"/>
      <c r="AJ162" s="13" t="n"/>
      <c r="AK162" s="13" t="n"/>
      <c r="AL162" s="13" t="n"/>
      <c r="AM162" s="13" t="n"/>
      <c r="AN162" s="13" t="n"/>
      <c r="AO162" s="13" t="n"/>
      <c r="AP162" s="14" t="n"/>
      <c r="AQ162" s="14" t="n"/>
      <c r="AR162" s="14" t="n"/>
      <c r="AS162" s="13" t="n"/>
      <c r="AT162" s="13" t="n"/>
      <c r="AU162" s="10" t="n"/>
      <c r="AV162" s="10" t="n"/>
      <c r="AW162" s="10" t="n"/>
      <c r="AX162" s="10" t="n"/>
      <c r="AY162" s="10" t="n"/>
      <c r="AZ162" s="10" t="n"/>
      <c r="BA162" s="10" t="n"/>
      <c r="BB162" s="10" t="n"/>
      <c r="BC162" s="10" t="n"/>
      <c r="BD162" s="11" t="n"/>
      <c r="BE162" s="10" t="n"/>
      <c r="BF162" s="10" t="n"/>
      <c r="BG162" s="10" t="n"/>
      <c r="BH162" s="10" t="n"/>
      <c r="BI162" s="10" t="n"/>
      <c r="BJ162" s="10" t="n"/>
      <c r="BK162" s="10" t="n"/>
      <c r="BL162" s="10" t="n"/>
      <c r="BM162" s="10" t="n"/>
    </row>
    <row r="163" ht="15.75" customHeight="1" s="218">
      <c r="A163" s="10" t="n"/>
      <c r="B163" s="10" t="n"/>
      <c r="C163" s="10" t="n"/>
      <c r="D163" s="10" t="n"/>
      <c r="E163" s="10" t="n"/>
      <c r="F163" s="10" t="n"/>
      <c r="G163" s="11" t="n"/>
      <c r="H163" s="10" t="n"/>
      <c r="I163" s="10" t="n"/>
      <c r="J163" s="10" t="n"/>
      <c r="K163" s="10" t="n"/>
      <c r="L163" s="10" t="n"/>
      <c r="M163" s="13" t="n"/>
      <c r="N163" s="13" t="n"/>
      <c r="O163" s="13" t="n"/>
      <c r="P163" s="13" t="n"/>
      <c r="Q163" s="10" t="n"/>
      <c r="R163" s="10" t="n"/>
      <c r="S163" s="10" t="n"/>
      <c r="T163" s="10" t="n"/>
      <c r="U163" s="10" t="n"/>
      <c r="V163" s="10" t="n"/>
      <c r="W163" s="10" t="n"/>
      <c r="X163" s="10" t="n"/>
      <c r="Y163" s="11" t="n"/>
      <c r="Z163" s="11" t="n"/>
      <c r="AA163" s="11" t="n"/>
      <c r="AB163" s="11" t="n"/>
      <c r="AC163" s="11" t="n"/>
      <c r="AD163" s="11" t="n"/>
      <c r="AE163" s="10" t="n"/>
      <c r="AF163" s="10" t="n"/>
      <c r="AG163" s="10" t="n"/>
      <c r="AH163" s="10" t="n"/>
      <c r="AI163" s="13" t="n"/>
      <c r="AJ163" s="13" t="n"/>
      <c r="AK163" s="13" t="n"/>
      <c r="AL163" s="13" t="n"/>
      <c r="AM163" s="13" t="n"/>
      <c r="AN163" s="13" t="n"/>
      <c r="AO163" s="13" t="n"/>
      <c r="AP163" s="14" t="n"/>
      <c r="AQ163" s="14" t="n"/>
      <c r="AR163" s="14" t="n"/>
      <c r="AS163" s="13" t="n"/>
      <c r="AT163" s="13" t="n"/>
      <c r="AU163" s="10" t="n"/>
      <c r="AV163" s="10" t="n"/>
      <c r="AW163" s="10" t="n"/>
      <c r="AX163" s="10" t="n"/>
      <c r="AY163" s="10" t="n"/>
      <c r="AZ163" s="10" t="n"/>
      <c r="BA163" s="10" t="n"/>
      <c r="BB163" s="10" t="n"/>
      <c r="BC163" s="10" t="n"/>
      <c r="BD163" s="11" t="n"/>
      <c r="BE163" s="10" t="n"/>
      <c r="BF163" s="10" t="n"/>
      <c r="BG163" s="10" t="n"/>
      <c r="BH163" s="10" t="n"/>
      <c r="BI163" s="10" t="n"/>
      <c r="BJ163" s="10" t="n"/>
      <c r="BK163" s="10" t="n"/>
      <c r="BL163" s="10" t="n"/>
      <c r="BM163" s="10" t="n"/>
    </row>
    <row r="164" ht="15.75" customHeight="1" s="218">
      <c r="A164" s="10" t="n"/>
      <c r="B164" s="10" t="n"/>
      <c r="C164" s="10" t="n"/>
      <c r="D164" s="10" t="n"/>
      <c r="E164" s="10" t="n"/>
      <c r="F164" s="10" t="n"/>
      <c r="G164" s="11" t="n"/>
      <c r="H164" s="10" t="n"/>
      <c r="I164" s="10" t="n"/>
      <c r="J164" s="10" t="n"/>
      <c r="K164" s="10" t="n"/>
      <c r="L164" s="10" t="n"/>
      <c r="M164" s="13" t="n"/>
      <c r="N164" s="13" t="n"/>
      <c r="O164" s="13" t="n"/>
      <c r="P164" s="13" t="n"/>
      <c r="Q164" s="10" t="n"/>
      <c r="R164" s="10" t="n"/>
      <c r="S164" s="10" t="n"/>
      <c r="T164" s="10" t="n"/>
      <c r="U164" s="10" t="n"/>
      <c r="V164" s="10" t="n"/>
      <c r="W164" s="10" t="n"/>
      <c r="X164" s="10" t="n"/>
      <c r="Y164" s="11" t="n"/>
      <c r="Z164" s="11" t="n"/>
      <c r="AA164" s="11" t="n"/>
      <c r="AB164" s="11" t="n"/>
      <c r="AC164" s="11" t="n"/>
      <c r="AD164" s="11" t="n"/>
      <c r="AE164" s="10" t="n"/>
      <c r="AF164" s="10" t="n"/>
      <c r="AG164" s="10" t="n"/>
      <c r="AH164" s="10" t="n"/>
      <c r="AI164" s="13" t="n"/>
      <c r="AJ164" s="13" t="n"/>
      <c r="AK164" s="13" t="n"/>
      <c r="AL164" s="13" t="n"/>
      <c r="AM164" s="13" t="n"/>
      <c r="AN164" s="13" t="n"/>
      <c r="AO164" s="13" t="n"/>
      <c r="AP164" s="14" t="n"/>
      <c r="AQ164" s="14" t="n"/>
      <c r="AR164" s="14" t="n"/>
      <c r="AS164" s="13" t="n"/>
      <c r="AT164" s="13" t="n"/>
      <c r="AU164" s="10" t="n"/>
      <c r="AV164" s="10" t="n"/>
      <c r="AW164" s="10" t="n"/>
      <c r="AX164" s="10" t="n"/>
      <c r="AY164" s="10" t="n"/>
      <c r="AZ164" s="10" t="n"/>
      <c r="BA164" s="10" t="n"/>
      <c r="BB164" s="10" t="n"/>
      <c r="BC164" s="10" t="n"/>
      <c r="BD164" s="11" t="n"/>
      <c r="BE164" s="10" t="n"/>
      <c r="BF164" s="10" t="n"/>
      <c r="BG164" s="10" t="n"/>
      <c r="BH164" s="10" t="n"/>
      <c r="BI164" s="10" t="n"/>
      <c r="BJ164" s="10" t="n"/>
      <c r="BK164" s="10" t="n"/>
      <c r="BL164" s="10" t="n"/>
      <c r="BM164" s="10" t="n"/>
    </row>
    <row r="165" ht="15.75" customHeight="1" s="218">
      <c r="A165" s="10" t="n"/>
      <c r="B165" s="10" t="n"/>
      <c r="C165" s="10" t="n"/>
      <c r="D165" s="10" t="n"/>
      <c r="E165" s="10" t="n"/>
      <c r="F165" s="10" t="n"/>
      <c r="G165" s="11" t="n"/>
      <c r="H165" s="10" t="n"/>
      <c r="I165" s="10" t="n"/>
      <c r="J165" s="10" t="n"/>
      <c r="K165" s="10" t="n"/>
      <c r="L165" s="10" t="n"/>
      <c r="M165" s="13" t="n"/>
      <c r="N165" s="13" t="n"/>
      <c r="O165" s="13" t="n"/>
      <c r="P165" s="13" t="n"/>
      <c r="Q165" s="10" t="n"/>
      <c r="R165" s="10" t="n"/>
      <c r="S165" s="10" t="n"/>
      <c r="T165" s="10" t="n"/>
      <c r="U165" s="10" t="n"/>
      <c r="V165" s="10" t="n"/>
      <c r="W165" s="10" t="n"/>
      <c r="X165" s="10" t="n"/>
      <c r="Y165" s="11" t="n"/>
      <c r="Z165" s="11" t="n"/>
      <c r="AA165" s="11" t="n"/>
      <c r="AB165" s="11" t="n"/>
      <c r="AC165" s="11" t="n"/>
      <c r="AD165" s="11" t="n"/>
      <c r="AE165" s="10" t="n"/>
      <c r="AF165" s="10" t="n"/>
      <c r="AG165" s="10" t="n"/>
      <c r="AH165" s="10" t="n"/>
      <c r="AI165" s="13" t="n"/>
      <c r="AJ165" s="13" t="n"/>
      <c r="AK165" s="13" t="n"/>
      <c r="AL165" s="13" t="n"/>
      <c r="AM165" s="13" t="n"/>
      <c r="AN165" s="13" t="n"/>
      <c r="AO165" s="13" t="n"/>
      <c r="AP165" s="14" t="n"/>
      <c r="AQ165" s="14" t="n"/>
      <c r="AR165" s="14" t="n"/>
      <c r="AS165" s="13" t="n"/>
      <c r="AT165" s="13" t="n"/>
      <c r="AU165" s="10" t="n"/>
      <c r="AV165" s="10" t="n"/>
      <c r="AW165" s="10" t="n"/>
      <c r="AX165" s="10" t="n"/>
      <c r="AY165" s="10" t="n"/>
      <c r="AZ165" s="10" t="n"/>
      <c r="BA165" s="10" t="n"/>
      <c r="BB165" s="10" t="n"/>
      <c r="BC165" s="10" t="n"/>
      <c r="BD165" s="11" t="n"/>
      <c r="BE165" s="10" t="n"/>
      <c r="BF165" s="10" t="n"/>
      <c r="BG165" s="10" t="n"/>
      <c r="BH165" s="10" t="n"/>
      <c r="BI165" s="10" t="n"/>
      <c r="BJ165" s="10" t="n"/>
      <c r="BK165" s="10" t="n"/>
      <c r="BL165" s="10" t="n"/>
      <c r="BM165" s="10" t="n"/>
    </row>
    <row r="166" ht="15.75" customHeight="1" s="218">
      <c r="A166" s="10" t="n"/>
      <c r="B166" s="10" t="n"/>
      <c r="C166" s="10" t="n"/>
      <c r="D166" s="10" t="n"/>
      <c r="E166" s="10" t="n"/>
      <c r="F166" s="10" t="n"/>
      <c r="G166" s="11" t="n"/>
      <c r="H166" s="10" t="n"/>
      <c r="I166" s="10" t="n"/>
      <c r="J166" s="10" t="n"/>
      <c r="K166" s="10" t="n"/>
      <c r="L166" s="10" t="n"/>
      <c r="M166" s="13" t="n"/>
      <c r="N166" s="13" t="n"/>
      <c r="O166" s="13" t="n"/>
      <c r="P166" s="13" t="n"/>
      <c r="Q166" s="10" t="n"/>
      <c r="R166" s="10" t="n"/>
      <c r="S166" s="10" t="n"/>
      <c r="T166" s="10" t="n"/>
      <c r="U166" s="10" t="n"/>
      <c r="V166" s="10" t="n"/>
      <c r="W166" s="10" t="n"/>
      <c r="X166" s="10" t="n"/>
      <c r="Y166" s="11" t="n"/>
      <c r="Z166" s="11" t="n"/>
      <c r="AA166" s="11" t="n"/>
      <c r="AB166" s="11" t="n"/>
      <c r="AC166" s="11" t="n"/>
      <c r="AD166" s="11" t="n"/>
      <c r="AE166" s="10" t="n"/>
      <c r="AF166" s="10" t="n"/>
      <c r="AG166" s="10" t="n"/>
      <c r="AH166" s="10" t="n"/>
      <c r="AI166" s="13" t="n"/>
      <c r="AJ166" s="13" t="n"/>
      <c r="AK166" s="13" t="n"/>
      <c r="AL166" s="13" t="n"/>
      <c r="AM166" s="13" t="n"/>
      <c r="AN166" s="13" t="n"/>
      <c r="AO166" s="13" t="n"/>
      <c r="AP166" s="14" t="n"/>
      <c r="AQ166" s="14" t="n"/>
      <c r="AR166" s="14" t="n"/>
      <c r="AS166" s="13" t="n"/>
      <c r="AT166" s="13" t="n"/>
      <c r="AU166" s="10" t="n"/>
      <c r="AV166" s="10" t="n"/>
      <c r="AW166" s="10" t="n"/>
      <c r="AX166" s="10" t="n"/>
      <c r="AY166" s="10" t="n"/>
      <c r="AZ166" s="10" t="n"/>
      <c r="BA166" s="10" t="n"/>
      <c r="BB166" s="10" t="n"/>
      <c r="BC166" s="10" t="n"/>
      <c r="BD166" s="11" t="n"/>
      <c r="BE166" s="10" t="n"/>
      <c r="BF166" s="10" t="n"/>
      <c r="BG166" s="10" t="n"/>
      <c r="BH166" s="10" t="n"/>
      <c r="BI166" s="10" t="n"/>
      <c r="BJ166" s="10" t="n"/>
      <c r="BK166" s="10" t="n"/>
      <c r="BL166" s="10" t="n"/>
      <c r="BM166" s="10" t="n"/>
    </row>
    <row r="167" ht="15.75" customHeight="1" s="218">
      <c r="A167" s="10" t="n"/>
      <c r="B167" s="10" t="n"/>
      <c r="C167" s="10" t="n"/>
      <c r="D167" s="10" t="n"/>
      <c r="E167" s="10" t="n"/>
      <c r="F167" s="10" t="n"/>
      <c r="G167" s="11" t="n"/>
      <c r="H167" s="10" t="n"/>
      <c r="I167" s="10" t="n"/>
      <c r="J167" s="10" t="n"/>
      <c r="K167" s="10" t="n"/>
      <c r="L167" s="10" t="n"/>
      <c r="M167" s="13" t="n"/>
      <c r="N167" s="13" t="n"/>
      <c r="O167" s="13" t="n"/>
      <c r="P167" s="13" t="n"/>
      <c r="Q167" s="10" t="n"/>
      <c r="R167" s="10" t="n"/>
      <c r="S167" s="10" t="n"/>
      <c r="T167" s="10" t="n"/>
      <c r="U167" s="10" t="n"/>
      <c r="V167" s="10" t="n"/>
      <c r="W167" s="10" t="n"/>
      <c r="X167" s="10" t="n"/>
      <c r="Y167" s="11" t="n"/>
      <c r="Z167" s="11" t="n"/>
      <c r="AA167" s="11" t="n"/>
      <c r="AB167" s="11" t="n"/>
      <c r="AC167" s="11" t="n"/>
      <c r="AD167" s="11" t="n"/>
      <c r="AE167" s="10" t="n"/>
      <c r="AF167" s="10" t="n"/>
      <c r="AG167" s="10" t="n"/>
      <c r="AH167" s="10" t="n"/>
      <c r="AI167" s="13" t="n"/>
      <c r="AJ167" s="13" t="n"/>
      <c r="AK167" s="13" t="n"/>
      <c r="AL167" s="13" t="n"/>
      <c r="AM167" s="13" t="n"/>
      <c r="AN167" s="13" t="n"/>
      <c r="AO167" s="13" t="n"/>
      <c r="AP167" s="14" t="n"/>
      <c r="AQ167" s="14" t="n"/>
      <c r="AR167" s="14" t="n"/>
      <c r="AS167" s="13" t="n"/>
      <c r="AT167" s="13" t="n"/>
      <c r="AU167" s="10" t="n"/>
      <c r="AV167" s="10" t="n"/>
      <c r="AW167" s="10" t="n"/>
      <c r="AX167" s="10" t="n"/>
      <c r="AY167" s="10" t="n"/>
      <c r="AZ167" s="10" t="n"/>
      <c r="BA167" s="10" t="n"/>
      <c r="BB167" s="10" t="n"/>
      <c r="BC167" s="10" t="n"/>
      <c r="BD167" s="11" t="n"/>
      <c r="BE167" s="10" t="n"/>
      <c r="BF167" s="10" t="n"/>
      <c r="BG167" s="10" t="n"/>
      <c r="BH167" s="10" t="n"/>
      <c r="BI167" s="10" t="n"/>
      <c r="BJ167" s="10" t="n"/>
      <c r="BK167" s="10" t="n"/>
      <c r="BL167" s="10" t="n"/>
      <c r="BM167" s="10" t="n"/>
    </row>
    <row r="168" ht="15.75" customHeight="1" s="218">
      <c r="A168" s="10" t="n"/>
      <c r="B168" s="10" t="n"/>
      <c r="C168" s="10" t="n"/>
      <c r="D168" s="10" t="n"/>
      <c r="E168" s="10" t="n"/>
      <c r="F168" s="10" t="n"/>
      <c r="G168" s="11" t="n"/>
      <c r="H168" s="10" t="n"/>
      <c r="I168" s="10" t="n"/>
      <c r="J168" s="10" t="n"/>
      <c r="K168" s="10" t="n"/>
      <c r="L168" s="10" t="n"/>
      <c r="M168" s="13" t="n"/>
      <c r="N168" s="13" t="n"/>
      <c r="O168" s="13" t="n"/>
      <c r="P168" s="13" t="n"/>
      <c r="Q168" s="10" t="n"/>
      <c r="R168" s="10" t="n"/>
      <c r="S168" s="10" t="n"/>
      <c r="T168" s="10" t="n"/>
      <c r="U168" s="10" t="n"/>
      <c r="V168" s="10" t="n"/>
      <c r="W168" s="10" t="n"/>
      <c r="X168" s="10" t="n"/>
      <c r="Y168" s="11" t="n"/>
      <c r="Z168" s="11" t="n"/>
      <c r="AA168" s="11" t="n"/>
      <c r="AB168" s="11" t="n"/>
      <c r="AC168" s="11" t="n"/>
      <c r="AD168" s="11" t="n"/>
      <c r="AE168" s="10" t="n"/>
      <c r="AF168" s="10" t="n"/>
      <c r="AG168" s="10" t="n"/>
      <c r="AH168" s="10" t="n"/>
      <c r="AI168" s="13" t="n"/>
      <c r="AJ168" s="13" t="n"/>
      <c r="AK168" s="13" t="n"/>
      <c r="AL168" s="13" t="n"/>
      <c r="AM168" s="13" t="n"/>
      <c r="AN168" s="13" t="n"/>
      <c r="AO168" s="13" t="n"/>
      <c r="AP168" s="14" t="n"/>
      <c r="AQ168" s="14" t="n"/>
      <c r="AR168" s="14" t="n"/>
      <c r="AS168" s="13" t="n"/>
      <c r="AT168" s="13" t="n"/>
      <c r="AU168" s="10" t="n"/>
      <c r="AV168" s="10" t="n"/>
      <c r="AW168" s="10" t="n"/>
      <c r="AX168" s="10" t="n"/>
      <c r="AY168" s="10" t="n"/>
      <c r="AZ168" s="10" t="n"/>
      <c r="BA168" s="10" t="n"/>
      <c r="BB168" s="10" t="n"/>
      <c r="BC168" s="10" t="n"/>
      <c r="BD168" s="11" t="n"/>
      <c r="BE168" s="10" t="n"/>
      <c r="BF168" s="10" t="n"/>
      <c r="BG168" s="10" t="n"/>
      <c r="BH168" s="10" t="n"/>
      <c r="BI168" s="10" t="n"/>
      <c r="BJ168" s="10" t="n"/>
      <c r="BK168" s="10" t="n"/>
      <c r="BL168" s="10" t="n"/>
      <c r="BM168" s="10" t="n"/>
    </row>
    <row r="169" ht="15.75" customHeight="1" s="218">
      <c r="A169" s="10" t="n"/>
      <c r="B169" s="10" t="n"/>
      <c r="C169" s="10" t="n"/>
      <c r="D169" s="10" t="n"/>
      <c r="E169" s="10" t="n"/>
      <c r="F169" s="10" t="n"/>
      <c r="G169" s="11" t="n"/>
      <c r="H169" s="10" t="n"/>
      <c r="I169" s="10" t="n"/>
      <c r="J169" s="10" t="n"/>
      <c r="K169" s="10" t="n"/>
      <c r="L169" s="10" t="n"/>
      <c r="M169" s="13" t="n"/>
      <c r="N169" s="13" t="n"/>
      <c r="O169" s="13" t="n"/>
      <c r="P169" s="13" t="n"/>
      <c r="Q169" s="10" t="n"/>
      <c r="R169" s="10" t="n"/>
      <c r="S169" s="10" t="n"/>
      <c r="T169" s="10" t="n"/>
      <c r="U169" s="10" t="n"/>
      <c r="V169" s="10" t="n"/>
      <c r="W169" s="10" t="n"/>
      <c r="X169" s="10" t="n"/>
      <c r="Y169" s="11" t="n"/>
      <c r="Z169" s="11" t="n"/>
      <c r="AA169" s="11" t="n"/>
      <c r="AB169" s="11" t="n"/>
      <c r="AC169" s="11" t="n"/>
      <c r="AD169" s="11" t="n"/>
      <c r="AE169" s="10" t="n"/>
      <c r="AF169" s="10" t="n"/>
      <c r="AG169" s="10" t="n"/>
      <c r="AH169" s="10" t="n"/>
      <c r="AI169" s="13" t="n"/>
      <c r="AJ169" s="13" t="n"/>
      <c r="AK169" s="13" t="n"/>
      <c r="AL169" s="13" t="n"/>
      <c r="AM169" s="13" t="n"/>
      <c r="AN169" s="13" t="n"/>
      <c r="AO169" s="13" t="n"/>
      <c r="AP169" s="14" t="n"/>
      <c r="AQ169" s="14" t="n"/>
      <c r="AR169" s="14" t="n"/>
      <c r="AS169" s="13" t="n"/>
      <c r="AT169" s="13" t="n"/>
      <c r="AU169" s="10" t="n"/>
      <c r="AV169" s="10" t="n"/>
      <c r="AW169" s="10" t="n"/>
      <c r="AX169" s="10" t="n"/>
      <c r="AY169" s="10" t="n"/>
      <c r="AZ169" s="10" t="n"/>
      <c r="BA169" s="10" t="n"/>
      <c r="BB169" s="10" t="n"/>
      <c r="BC169" s="10" t="n"/>
      <c r="BD169" s="11" t="n"/>
      <c r="BE169" s="10" t="n"/>
      <c r="BF169" s="10" t="n"/>
      <c r="BG169" s="10" t="n"/>
      <c r="BH169" s="10" t="n"/>
      <c r="BI169" s="10" t="n"/>
      <c r="BJ169" s="10" t="n"/>
      <c r="BK169" s="10" t="n"/>
      <c r="BL169" s="10" t="n"/>
      <c r="BM169" s="10" t="n"/>
    </row>
    <row r="170" ht="15.75" customHeight="1" s="218">
      <c r="A170" s="10" t="n"/>
      <c r="B170" s="10" t="n"/>
      <c r="C170" s="10" t="n"/>
      <c r="D170" s="10" t="n"/>
      <c r="E170" s="10" t="n"/>
      <c r="F170" s="10" t="n"/>
      <c r="G170" s="11" t="n"/>
      <c r="H170" s="10" t="n"/>
      <c r="I170" s="10" t="n"/>
      <c r="J170" s="10" t="n"/>
      <c r="K170" s="10" t="n"/>
      <c r="L170" s="10" t="n"/>
      <c r="M170" s="13" t="n"/>
      <c r="N170" s="13" t="n"/>
      <c r="O170" s="13" t="n"/>
      <c r="P170" s="13" t="n"/>
      <c r="Q170" s="10" t="n"/>
      <c r="R170" s="10" t="n"/>
      <c r="S170" s="10" t="n"/>
      <c r="T170" s="10" t="n"/>
      <c r="U170" s="10" t="n"/>
      <c r="V170" s="10" t="n"/>
      <c r="W170" s="10" t="n"/>
      <c r="X170" s="10" t="n"/>
      <c r="Y170" s="11" t="n"/>
      <c r="Z170" s="11" t="n"/>
      <c r="AA170" s="11" t="n"/>
      <c r="AB170" s="11" t="n"/>
      <c r="AC170" s="11" t="n"/>
      <c r="AD170" s="11" t="n"/>
      <c r="AE170" s="10" t="n"/>
      <c r="AF170" s="10" t="n"/>
      <c r="AG170" s="10" t="n"/>
      <c r="AH170" s="10" t="n"/>
      <c r="AI170" s="13" t="n"/>
      <c r="AJ170" s="13" t="n"/>
      <c r="AK170" s="13" t="n"/>
      <c r="AL170" s="13" t="n"/>
      <c r="AM170" s="13" t="n"/>
      <c r="AN170" s="13" t="n"/>
      <c r="AO170" s="13" t="n"/>
      <c r="AP170" s="14" t="n"/>
      <c r="AQ170" s="14" t="n"/>
      <c r="AR170" s="14" t="n"/>
      <c r="AS170" s="13" t="n"/>
      <c r="AT170" s="13" t="n"/>
      <c r="AU170" s="10" t="n"/>
      <c r="AV170" s="10" t="n"/>
      <c r="AW170" s="10" t="n"/>
      <c r="AX170" s="10" t="n"/>
      <c r="AY170" s="10" t="n"/>
      <c r="AZ170" s="10" t="n"/>
      <c r="BA170" s="10" t="n"/>
      <c r="BB170" s="10" t="n"/>
      <c r="BC170" s="10" t="n"/>
      <c r="BD170" s="11" t="n"/>
      <c r="BE170" s="10" t="n"/>
      <c r="BF170" s="10" t="n"/>
      <c r="BG170" s="10" t="n"/>
      <c r="BH170" s="10" t="n"/>
      <c r="BI170" s="10" t="n"/>
      <c r="BJ170" s="10" t="n"/>
      <c r="BK170" s="10" t="n"/>
      <c r="BL170" s="10" t="n"/>
      <c r="BM170" s="10" t="n"/>
    </row>
    <row r="171" ht="15.75" customHeight="1" s="218">
      <c r="A171" s="10" t="n"/>
      <c r="B171" s="10" t="n"/>
      <c r="C171" s="10" t="n"/>
      <c r="D171" s="10" t="n"/>
      <c r="E171" s="10" t="n"/>
      <c r="F171" s="10" t="n"/>
      <c r="G171" s="11" t="n"/>
      <c r="H171" s="10" t="n"/>
      <c r="I171" s="10" t="n"/>
      <c r="J171" s="10" t="n"/>
      <c r="K171" s="10" t="n"/>
      <c r="L171" s="10" t="n"/>
      <c r="M171" s="13" t="n"/>
      <c r="N171" s="13" t="n"/>
      <c r="O171" s="13" t="n"/>
      <c r="P171" s="13" t="n"/>
      <c r="Q171" s="10" t="n"/>
      <c r="R171" s="10" t="n"/>
      <c r="S171" s="10" t="n"/>
      <c r="T171" s="10" t="n"/>
      <c r="U171" s="10" t="n"/>
      <c r="V171" s="10" t="n"/>
      <c r="W171" s="10" t="n"/>
      <c r="X171" s="10" t="n"/>
      <c r="Y171" s="11" t="n"/>
      <c r="Z171" s="11" t="n"/>
      <c r="AA171" s="11" t="n"/>
      <c r="AB171" s="11" t="n"/>
      <c r="AC171" s="11" t="n"/>
      <c r="AD171" s="11" t="n"/>
      <c r="AE171" s="10" t="n"/>
      <c r="AF171" s="10" t="n"/>
      <c r="AG171" s="10" t="n"/>
      <c r="AH171" s="10" t="n"/>
      <c r="AI171" s="13" t="n"/>
      <c r="AJ171" s="13" t="n"/>
      <c r="AK171" s="13" t="n"/>
      <c r="AL171" s="13" t="n"/>
      <c r="AM171" s="13" t="n"/>
      <c r="AN171" s="13" t="n"/>
      <c r="AO171" s="13" t="n"/>
      <c r="AP171" s="14" t="n"/>
      <c r="AQ171" s="14" t="n"/>
      <c r="AR171" s="14" t="n"/>
      <c r="AS171" s="13" t="n"/>
      <c r="AT171" s="13" t="n"/>
      <c r="AU171" s="10" t="n"/>
      <c r="AV171" s="10" t="n"/>
      <c r="AW171" s="10" t="n"/>
      <c r="AX171" s="10" t="n"/>
      <c r="AY171" s="10" t="n"/>
      <c r="AZ171" s="10" t="n"/>
      <c r="BA171" s="10" t="n"/>
      <c r="BB171" s="10" t="n"/>
      <c r="BC171" s="10" t="n"/>
      <c r="BD171" s="11" t="n"/>
      <c r="BE171" s="10" t="n"/>
      <c r="BF171" s="10" t="n"/>
      <c r="BG171" s="10" t="n"/>
      <c r="BH171" s="10" t="n"/>
      <c r="BI171" s="10" t="n"/>
      <c r="BJ171" s="10" t="n"/>
      <c r="BK171" s="10" t="n"/>
      <c r="BL171" s="10" t="n"/>
      <c r="BM171" s="10" t="n"/>
    </row>
    <row r="172" ht="15.75" customHeight="1" s="218">
      <c r="A172" s="10" t="n"/>
      <c r="B172" s="10" t="n"/>
      <c r="C172" s="10" t="n"/>
      <c r="D172" s="10" t="n"/>
      <c r="E172" s="10" t="n"/>
      <c r="F172" s="10" t="n"/>
      <c r="G172" s="11" t="n"/>
      <c r="H172" s="10" t="n"/>
      <c r="I172" s="10" t="n"/>
      <c r="J172" s="10" t="n"/>
      <c r="K172" s="10" t="n"/>
      <c r="L172" s="10" t="n"/>
      <c r="M172" s="13" t="n"/>
      <c r="N172" s="13" t="n"/>
      <c r="O172" s="13" t="n"/>
      <c r="P172" s="13" t="n"/>
      <c r="Q172" s="10" t="n"/>
      <c r="R172" s="10" t="n"/>
      <c r="S172" s="10" t="n"/>
      <c r="T172" s="10" t="n"/>
      <c r="U172" s="10" t="n"/>
      <c r="V172" s="10" t="n"/>
      <c r="W172" s="10" t="n"/>
      <c r="X172" s="10" t="n"/>
      <c r="Y172" s="11" t="n"/>
      <c r="Z172" s="11" t="n"/>
      <c r="AA172" s="11" t="n"/>
      <c r="AB172" s="11" t="n"/>
      <c r="AC172" s="11" t="n"/>
      <c r="AD172" s="11" t="n"/>
      <c r="AE172" s="10" t="n"/>
      <c r="AF172" s="10" t="n"/>
      <c r="AG172" s="10" t="n"/>
      <c r="AH172" s="10" t="n"/>
      <c r="AI172" s="13" t="n"/>
      <c r="AJ172" s="13" t="n"/>
      <c r="AK172" s="13" t="n"/>
      <c r="AL172" s="13" t="n"/>
      <c r="AM172" s="13" t="n"/>
      <c r="AN172" s="13" t="n"/>
      <c r="AO172" s="13" t="n"/>
      <c r="AP172" s="14" t="n"/>
      <c r="AQ172" s="14" t="n"/>
      <c r="AR172" s="14" t="n"/>
      <c r="AS172" s="13" t="n"/>
      <c r="AT172" s="13" t="n"/>
      <c r="AU172" s="10" t="n"/>
      <c r="AV172" s="10" t="n"/>
      <c r="AW172" s="10" t="n"/>
      <c r="AX172" s="10" t="n"/>
      <c r="AY172" s="10" t="n"/>
      <c r="AZ172" s="10" t="n"/>
      <c r="BA172" s="10" t="n"/>
      <c r="BB172" s="10" t="n"/>
      <c r="BC172" s="10" t="n"/>
      <c r="BD172" s="11" t="n"/>
      <c r="BE172" s="10" t="n"/>
      <c r="BF172" s="10" t="n"/>
      <c r="BG172" s="10" t="n"/>
      <c r="BH172" s="10" t="n"/>
      <c r="BI172" s="10" t="n"/>
      <c r="BJ172" s="10" t="n"/>
      <c r="BK172" s="10" t="n"/>
      <c r="BL172" s="10" t="n"/>
      <c r="BM172" s="10" t="n"/>
    </row>
    <row r="173" ht="15.75" customHeight="1" s="218">
      <c r="A173" s="10" t="n"/>
      <c r="B173" s="10" t="n"/>
      <c r="C173" s="10" t="n"/>
      <c r="D173" s="10" t="n"/>
      <c r="E173" s="10" t="n"/>
      <c r="F173" s="10" t="n"/>
      <c r="G173" s="11" t="n"/>
      <c r="H173" s="10" t="n"/>
      <c r="I173" s="10" t="n"/>
      <c r="J173" s="10" t="n"/>
      <c r="K173" s="10" t="n"/>
      <c r="L173" s="10" t="n"/>
      <c r="M173" s="13" t="n"/>
      <c r="N173" s="13" t="n"/>
      <c r="O173" s="13" t="n"/>
      <c r="P173" s="13" t="n"/>
      <c r="Q173" s="10" t="n"/>
      <c r="R173" s="10" t="n"/>
      <c r="S173" s="10" t="n"/>
      <c r="T173" s="10" t="n"/>
      <c r="U173" s="10" t="n"/>
      <c r="V173" s="10" t="n"/>
      <c r="W173" s="10" t="n"/>
      <c r="X173" s="10" t="n"/>
      <c r="Y173" s="11" t="n"/>
      <c r="Z173" s="11" t="n"/>
      <c r="AA173" s="11" t="n"/>
      <c r="AB173" s="11" t="n"/>
      <c r="AC173" s="11" t="n"/>
      <c r="AD173" s="11" t="n"/>
      <c r="AE173" s="10" t="n"/>
      <c r="AF173" s="10" t="n"/>
      <c r="AG173" s="10" t="n"/>
      <c r="AH173" s="10" t="n"/>
      <c r="AI173" s="13" t="n"/>
      <c r="AJ173" s="13" t="n"/>
      <c r="AK173" s="13" t="n"/>
      <c r="AL173" s="13" t="n"/>
      <c r="AM173" s="13" t="n"/>
      <c r="AN173" s="13" t="n"/>
      <c r="AO173" s="13" t="n"/>
      <c r="AP173" s="14" t="n"/>
      <c r="AQ173" s="14" t="n"/>
      <c r="AR173" s="14" t="n"/>
      <c r="AS173" s="13" t="n"/>
      <c r="AT173" s="13" t="n"/>
      <c r="AU173" s="10" t="n"/>
      <c r="AV173" s="10" t="n"/>
      <c r="AW173" s="10" t="n"/>
      <c r="AX173" s="10" t="n"/>
      <c r="AY173" s="10" t="n"/>
      <c r="AZ173" s="10" t="n"/>
      <c r="BA173" s="10" t="n"/>
      <c r="BB173" s="10" t="n"/>
      <c r="BC173" s="10" t="n"/>
      <c r="BD173" s="11" t="n"/>
      <c r="BE173" s="10" t="n"/>
      <c r="BF173" s="10" t="n"/>
      <c r="BG173" s="10" t="n"/>
      <c r="BH173" s="10" t="n"/>
      <c r="BI173" s="10" t="n"/>
      <c r="BJ173" s="10" t="n"/>
      <c r="BK173" s="10" t="n"/>
      <c r="BL173" s="10" t="n"/>
      <c r="BM173" s="10" t="n"/>
    </row>
    <row r="174" ht="15.75" customHeight="1" s="218">
      <c r="A174" s="10" t="n"/>
      <c r="B174" s="10" t="n"/>
      <c r="C174" s="10" t="n"/>
      <c r="D174" s="10" t="n"/>
      <c r="E174" s="10" t="n"/>
      <c r="F174" s="10" t="n"/>
      <c r="G174" s="11" t="n"/>
      <c r="H174" s="10" t="n"/>
      <c r="I174" s="10" t="n"/>
      <c r="J174" s="10" t="n"/>
      <c r="K174" s="10" t="n"/>
      <c r="L174" s="10" t="n"/>
      <c r="M174" s="13" t="n"/>
      <c r="N174" s="13" t="n"/>
      <c r="O174" s="13" t="n"/>
      <c r="P174" s="13" t="n"/>
      <c r="Q174" s="10" t="n"/>
      <c r="R174" s="10" t="n"/>
      <c r="S174" s="10" t="n"/>
      <c r="T174" s="10" t="n"/>
      <c r="U174" s="10" t="n"/>
      <c r="V174" s="10" t="n"/>
      <c r="W174" s="10" t="n"/>
      <c r="X174" s="10" t="n"/>
      <c r="Y174" s="11" t="n"/>
      <c r="Z174" s="11" t="n"/>
      <c r="AA174" s="11" t="n"/>
      <c r="AB174" s="11" t="n"/>
      <c r="AC174" s="11" t="n"/>
      <c r="AD174" s="11" t="n"/>
      <c r="AE174" s="10" t="n"/>
      <c r="AF174" s="10" t="n"/>
      <c r="AG174" s="10" t="n"/>
      <c r="AH174" s="10" t="n"/>
      <c r="AI174" s="13" t="n"/>
      <c r="AJ174" s="13" t="n"/>
      <c r="AK174" s="13" t="n"/>
      <c r="AL174" s="13" t="n"/>
      <c r="AM174" s="13" t="n"/>
      <c r="AN174" s="13" t="n"/>
      <c r="AO174" s="13" t="n"/>
      <c r="AP174" s="14" t="n"/>
      <c r="AQ174" s="14" t="n"/>
      <c r="AR174" s="14" t="n"/>
      <c r="AS174" s="13" t="n"/>
      <c r="AT174" s="13" t="n"/>
      <c r="AU174" s="10" t="n"/>
      <c r="AV174" s="10" t="n"/>
      <c r="AW174" s="10" t="n"/>
      <c r="AX174" s="10" t="n"/>
      <c r="AY174" s="10" t="n"/>
      <c r="AZ174" s="10" t="n"/>
      <c r="BA174" s="10" t="n"/>
      <c r="BB174" s="10" t="n"/>
      <c r="BC174" s="10" t="n"/>
      <c r="BD174" s="11" t="n"/>
      <c r="BE174" s="10" t="n"/>
      <c r="BF174" s="10" t="n"/>
      <c r="BG174" s="10" t="n"/>
      <c r="BH174" s="10" t="n"/>
      <c r="BI174" s="10" t="n"/>
      <c r="BJ174" s="10" t="n"/>
      <c r="BK174" s="10" t="n"/>
      <c r="BL174" s="10" t="n"/>
      <c r="BM174" s="10" t="n"/>
    </row>
    <row r="175" ht="15.75" customHeight="1" s="218">
      <c r="A175" s="10" t="n"/>
      <c r="B175" s="10" t="n"/>
      <c r="C175" s="10" t="n"/>
      <c r="D175" s="10" t="n"/>
      <c r="E175" s="10" t="n"/>
      <c r="F175" s="10" t="n"/>
      <c r="G175" s="11" t="n"/>
      <c r="H175" s="10" t="n"/>
      <c r="I175" s="10" t="n"/>
      <c r="J175" s="10" t="n"/>
      <c r="K175" s="10" t="n"/>
      <c r="L175" s="10" t="n"/>
      <c r="M175" s="13" t="n"/>
      <c r="N175" s="13" t="n"/>
      <c r="O175" s="13" t="n"/>
      <c r="P175" s="13" t="n"/>
      <c r="Q175" s="10" t="n"/>
      <c r="R175" s="10" t="n"/>
      <c r="S175" s="10" t="n"/>
      <c r="T175" s="10" t="n"/>
      <c r="U175" s="10" t="n"/>
      <c r="V175" s="10" t="n"/>
      <c r="W175" s="10" t="n"/>
      <c r="X175" s="10" t="n"/>
      <c r="Y175" s="11" t="n"/>
      <c r="Z175" s="11" t="n"/>
      <c r="AA175" s="11" t="n"/>
      <c r="AB175" s="11" t="n"/>
      <c r="AC175" s="11" t="n"/>
      <c r="AD175" s="11" t="n"/>
      <c r="AE175" s="10" t="n"/>
      <c r="AF175" s="10" t="n"/>
      <c r="AG175" s="10" t="n"/>
      <c r="AH175" s="10" t="n"/>
      <c r="AI175" s="13" t="n"/>
      <c r="AJ175" s="13" t="n"/>
      <c r="AK175" s="13" t="n"/>
      <c r="AL175" s="13" t="n"/>
      <c r="AM175" s="13" t="n"/>
      <c r="AN175" s="13" t="n"/>
      <c r="AO175" s="13" t="n"/>
      <c r="AP175" s="14" t="n"/>
      <c r="AQ175" s="14" t="n"/>
      <c r="AR175" s="14" t="n"/>
      <c r="AS175" s="13" t="n"/>
      <c r="AT175" s="13" t="n"/>
      <c r="AU175" s="10" t="n"/>
      <c r="AV175" s="10" t="n"/>
      <c r="AW175" s="10" t="n"/>
      <c r="AX175" s="10" t="n"/>
      <c r="AY175" s="10" t="n"/>
      <c r="AZ175" s="10" t="n"/>
      <c r="BA175" s="10" t="n"/>
      <c r="BB175" s="10" t="n"/>
      <c r="BC175" s="10" t="n"/>
      <c r="BD175" s="11" t="n"/>
      <c r="BE175" s="10" t="n"/>
      <c r="BF175" s="10" t="n"/>
      <c r="BG175" s="10" t="n"/>
      <c r="BH175" s="10" t="n"/>
      <c r="BI175" s="10" t="n"/>
      <c r="BJ175" s="10" t="n"/>
      <c r="BK175" s="10" t="n"/>
      <c r="BL175" s="10" t="n"/>
      <c r="BM175" s="10" t="n"/>
    </row>
    <row r="176" ht="15.75" customHeight="1" s="218">
      <c r="A176" s="10" t="n"/>
      <c r="B176" s="10" t="n"/>
      <c r="C176" s="10" t="n"/>
      <c r="D176" s="10" t="n"/>
      <c r="E176" s="10" t="n"/>
      <c r="F176" s="10" t="n"/>
      <c r="G176" s="11" t="n"/>
      <c r="H176" s="10" t="n"/>
      <c r="I176" s="10" t="n"/>
      <c r="J176" s="10" t="n"/>
      <c r="K176" s="10" t="n"/>
      <c r="L176" s="10" t="n"/>
      <c r="M176" s="13" t="n"/>
      <c r="N176" s="13" t="n"/>
      <c r="O176" s="13" t="n"/>
      <c r="P176" s="13" t="n"/>
      <c r="Q176" s="10" t="n"/>
      <c r="R176" s="10" t="n"/>
      <c r="S176" s="10" t="n"/>
      <c r="T176" s="10" t="n"/>
      <c r="U176" s="10" t="n"/>
      <c r="V176" s="10" t="n"/>
      <c r="W176" s="10" t="n"/>
      <c r="X176" s="10" t="n"/>
      <c r="Y176" s="11" t="n"/>
      <c r="Z176" s="11" t="n"/>
      <c r="AA176" s="11" t="n"/>
      <c r="AB176" s="11" t="n"/>
      <c r="AC176" s="11" t="n"/>
      <c r="AD176" s="11" t="n"/>
      <c r="AE176" s="10" t="n"/>
      <c r="AF176" s="10" t="n"/>
      <c r="AG176" s="10" t="n"/>
      <c r="AH176" s="10" t="n"/>
      <c r="AI176" s="13" t="n"/>
      <c r="AJ176" s="13" t="n"/>
      <c r="AK176" s="13" t="n"/>
      <c r="AL176" s="13" t="n"/>
      <c r="AM176" s="13" t="n"/>
      <c r="AN176" s="13" t="n"/>
      <c r="AO176" s="13" t="n"/>
      <c r="AP176" s="14" t="n"/>
      <c r="AQ176" s="14" t="n"/>
      <c r="AR176" s="14" t="n"/>
      <c r="AS176" s="13" t="n"/>
      <c r="AT176" s="13" t="n"/>
      <c r="AU176" s="10" t="n"/>
      <c r="AV176" s="10" t="n"/>
      <c r="AW176" s="10" t="n"/>
      <c r="AX176" s="10" t="n"/>
      <c r="AY176" s="10" t="n"/>
      <c r="AZ176" s="10" t="n"/>
      <c r="BA176" s="10" t="n"/>
      <c r="BB176" s="10" t="n"/>
      <c r="BC176" s="10" t="n"/>
      <c r="BD176" s="11" t="n"/>
      <c r="BE176" s="10" t="n"/>
      <c r="BF176" s="10" t="n"/>
      <c r="BG176" s="10" t="n"/>
      <c r="BH176" s="10" t="n"/>
      <c r="BI176" s="10" t="n"/>
      <c r="BJ176" s="10" t="n"/>
      <c r="BK176" s="10" t="n"/>
      <c r="BL176" s="10" t="n"/>
      <c r="BM176" s="10" t="n"/>
    </row>
    <row r="177" ht="15.75" customHeight="1" s="218">
      <c r="A177" s="10" t="n"/>
      <c r="B177" s="10" t="n"/>
      <c r="C177" s="10" t="n"/>
      <c r="D177" s="10" t="n"/>
      <c r="E177" s="10" t="n"/>
      <c r="F177" s="10" t="n"/>
      <c r="G177" s="11" t="n"/>
      <c r="H177" s="10" t="n"/>
      <c r="I177" s="10" t="n"/>
      <c r="J177" s="10" t="n"/>
      <c r="K177" s="10" t="n"/>
      <c r="L177" s="10" t="n"/>
      <c r="M177" s="13" t="n"/>
      <c r="N177" s="13" t="n"/>
      <c r="O177" s="13" t="n"/>
      <c r="P177" s="13" t="n"/>
      <c r="Q177" s="10" t="n"/>
      <c r="R177" s="10" t="n"/>
      <c r="S177" s="10" t="n"/>
      <c r="T177" s="10" t="n"/>
      <c r="U177" s="10" t="n"/>
      <c r="V177" s="10" t="n"/>
      <c r="W177" s="10" t="n"/>
      <c r="X177" s="10" t="n"/>
      <c r="Y177" s="11" t="n"/>
      <c r="Z177" s="11" t="n"/>
      <c r="AA177" s="11" t="n"/>
      <c r="AB177" s="11" t="n"/>
      <c r="AC177" s="11" t="n"/>
      <c r="AD177" s="11" t="n"/>
      <c r="AE177" s="10" t="n"/>
      <c r="AF177" s="10" t="n"/>
      <c r="AG177" s="10" t="n"/>
      <c r="AH177" s="10" t="n"/>
      <c r="AI177" s="13" t="n"/>
      <c r="AJ177" s="13" t="n"/>
      <c r="AK177" s="13" t="n"/>
      <c r="AL177" s="13" t="n"/>
      <c r="AM177" s="13" t="n"/>
      <c r="AN177" s="13" t="n"/>
      <c r="AO177" s="13" t="n"/>
      <c r="AP177" s="14" t="n"/>
      <c r="AQ177" s="14" t="n"/>
      <c r="AR177" s="14" t="n"/>
      <c r="AS177" s="13" t="n"/>
      <c r="AT177" s="13" t="n"/>
      <c r="AU177" s="10" t="n"/>
      <c r="AV177" s="10" t="n"/>
      <c r="AW177" s="10" t="n"/>
      <c r="AX177" s="10" t="n"/>
      <c r="AY177" s="10" t="n"/>
      <c r="AZ177" s="10" t="n"/>
      <c r="BA177" s="10" t="n"/>
      <c r="BB177" s="10" t="n"/>
      <c r="BC177" s="10" t="n"/>
      <c r="BD177" s="11" t="n"/>
      <c r="BE177" s="10" t="n"/>
      <c r="BF177" s="10" t="n"/>
      <c r="BG177" s="10" t="n"/>
      <c r="BH177" s="10" t="n"/>
      <c r="BI177" s="10" t="n"/>
      <c r="BJ177" s="10" t="n"/>
      <c r="BK177" s="10" t="n"/>
      <c r="BL177" s="10" t="n"/>
      <c r="BM177" s="10" t="n"/>
    </row>
    <row r="178" ht="15.75" customHeight="1" s="218">
      <c r="A178" s="10" t="n"/>
      <c r="B178" s="10" t="n"/>
      <c r="C178" s="10" t="n"/>
      <c r="D178" s="10" t="n"/>
      <c r="E178" s="10" t="n"/>
      <c r="F178" s="10" t="n"/>
      <c r="G178" s="11" t="n"/>
      <c r="H178" s="10" t="n"/>
      <c r="I178" s="10" t="n"/>
      <c r="J178" s="10" t="n"/>
      <c r="K178" s="10" t="n"/>
      <c r="L178" s="10" t="n"/>
      <c r="M178" s="13" t="n"/>
      <c r="N178" s="13" t="n"/>
      <c r="O178" s="13" t="n"/>
      <c r="P178" s="13" t="n"/>
      <c r="Q178" s="10" t="n"/>
      <c r="R178" s="10" t="n"/>
      <c r="S178" s="10" t="n"/>
      <c r="T178" s="10" t="n"/>
      <c r="U178" s="10" t="n"/>
      <c r="V178" s="10" t="n"/>
      <c r="W178" s="10" t="n"/>
      <c r="X178" s="10" t="n"/>
      <c r="Y178" s="11" t="n"/>
      <c r="Z178" s="11" t="n"/>
      <c r="AA178" s="11" t="n"/>
      <c r="AB178" s="11" t="n"/>
      <c r="AC178" s="11" t="n"/>
      <c r="AD178" s="11" t="n"/>
      <c r="AE178" s="10" t="n"/>
      <c r="AF178" s="10" t="n"/>
      <c r="AG178" s="10" t="n"/>
      <c r="AH178" s="10" t="n"/>
      <c r="AI178" s="13" t="n"/>
      <c r="AJ178" s="13" t="n"/>
      <c r="AK178" s="13" t="n"/>
      <c r="AL178" s="13" t="n"/>
      <c r="AM178" s="13" t="n"/>
      <c r="AN178" s="13" t="n"/>
      <c r="AO178" s="13" t="n"/>
      <c r="AP178" s="14" t="n"/>
      <c r="AQ178" s="14" t="n"/>
      <c r="AR178" s="14" t="n"/>
      <c r="AS178" s="13" t="n"/>
      <c r="AT178" s="13" t="n"/>
      <c r="AU178" s="10" t="n"/>
      <c r="AV178" s="10" t="n"/>
      <c r="AW178" s="10" t="n"/>
      <c r="AX178" s="10" t="n"/>
      <c r="AY178" s="10" t="n"/>
      <c r="AZ178" s="10" t="n"/>
      <c r="BA178" s="10" t="n"/>
      <c r="BB178" s="10" t="n"/>
      <c r="BC178" s="10" t="n"/>
      <c r="BD178" s="11" t="n"/>
      <c r="BE178" s="10" t="n"/>
      <c r="BF178" s="10" t="n"/>
      <c r="BG178" s="10" t="n"/>
      <c r="BH178" s="10" t="n"/>
      <c r="BI178" s="10" t="n"/>
      <c r="BJ178" s="10" t="n"/>
      <c r="BK178" s="10" t="n"/>
      <c r="BL178" s="10" t="n"/>
      <c r="BM178" s="10" t="n"/>
    </row>
    <row r="179" ht="15.75" customHeight="1" s="218">
      <c r="A179" s="10" t="n"/>
      <c r="B179" s="10" t="n"/>
      <c r="C179" s="10" t="n"/>
      <c r="D179" s="10" t="n"/>
      <c r="E179" s="10" t="n"/>
      <c r="F179" s="10" t="n"/>
      <c r="G179" s="11" t="n"/>
      <c r="H179" s="10" t="n"/>
      <c r="I179" s="10" t="n"/>
      <c r="J179" s="10" t="n"/>
      <c r="K179" s="10" t="n"/>
      <c r="L179" s="10" t="n"/>
      <c r="M179" s="13" t="n"/>
      <c r="N179" s="13" t="n"/>
      <c r="O179" s="13" t="n"/>
      <c r="P179" s="13" t="n"/>
      <c r="Q179" s="10" t="n"/>
      <c r="R179" s="10" t="n"/>
      <c r="S179" s="10" t="n"/>
      <c r="T179" s="10" t="n"/>
      <c r="U179" s="10" t="n"/>
      <c r="V179" s="10" t="n"/>
      <c r="W179" s="10" t="n"/>
      <c r="X179" s="10" t="n"/>
      <c r="Y179" s="11" t="n"/>
      <c r="Z179" s="11" t="n"/>
      <c r="AA179" s="11" t="n"/>
      <c r="AB179" s="11" t="n"/>
      <c r="AC179" s="11" t="n"/>
      <c r="AD179" s="11" t="n"/>
      <c r="AE179" s="10" t="n"/>
      <c r="AF179" s="10" t="n"/>
      <c r="AG179" s="10" t="n"/>
      <c r="AH179" s="10" t="n"/>
      <c r="AI179" s="13" t="n"/>
      <c r="AJ179" s="13" t="n"/>
      <c r="AK179" s="13" t="n"/>
      <c r="AL179" s="13" t="n"/>
      <c r="AM179" s="13" t="n"/>
      <c r="AN179" s="13" t="n"/>
      <c r="AO179" s="13" t="n"/>
      <c r="AP179" s="14" t="n"/>
      <c r="AQ179" s="14" t="n"/>
      <c r="AR179" s="14" t="n"/>
      <c r="AS179" s="13" t="n"/>
      <c r="AT179" s="13" t="n"/>
      <c r="AU179" s="10" t="n"/>
      <c r="AV179" s="10" t="n"/>
      <c r="AW179" s="10" t="n"/>
      <c r="AX179" s="10" t="n"/>
      <c r="AY179" s="10" t="n"/>
      <c r="AZ179" s="10" t="n"/>
      <c r="BA179" s="10" t="n"/>
      <c r="BB179" s="10" t="n"/>
      <c r="BC179" s="10" t="n"/>
      <c r="BD179" s="11" t="n"/>
      <c r="BE179" s="10" t="n"/>
      <c r="BF179" s="10" t="n"/>
      <c r="BG179" s="10" t="n"/>
      <c r="BH179" s="10" t="n"/>
      <c r="BI179" s="10" t="n"/>
      <c r="BJ179" s="10" t="n"/>
      <c r="BK179" s="10" t="n"/>
      <c r="BL179" s="10" t="n"/>
      <c r="BM179" s="10" t="n"/>
    </row>
    <row r="180" ht="15.75" customHeight="1" s="218">
      <c r="A180" s="10" t="n"/>
      <c r="B180" s="10" t="n"/>
      <c r="C180" s="10" t="n"/>
      <c r="D180" s="10" t="n"/>
      <c r="E180" s="10" t="n"/>
      <c r="F180" s="10" t="n"/>
      <c r="G180" s="11" t="n"/>
      <c r="H180" s="10" t="n"/>
      <c r="I180" s="10" t="n"/>
      <c r="J180" s="10" t="n"/>
      <c r="K180" s="10" t="n"/>
      <c r="L180" s="10" t="n"/>
      <c r="M180" s="13" t="n"/>
      <c r="N180" s="13" t="n"/>
      <c r="O180" s="13" t="n"/>
      <c r="P180" s="13" t="n"/>
      <c r="Q180" s="10" t="n"/>
      <c r="R180" s="10" t="n"/>
      <c r="S180" s="10" t="n"/>
      <c r="T180" s="10" t="n"/>
      <c r="U180" s="10" t="n"/>
      <c r="V180" s="10" t="n"/>
      <c r="W180" s="10" t="n"/>
      <c r="X180" s="10" t="n"/>
      <c r="Y180" s="11" t="n"/>
      <c r="Z180" s="11" t="n"/>
      <c r="AA180" s="11" t="n"/>
      <c r="AB180" s="11" t="n"/>
      <c r="AC180" s="11" t="n"/>
      <c r="AD180" s="11" t="n"/>
      <c r="AE180" s="10" t="n"/>
      <c r="AF180" s="10" t="n"/>
      <c r="AG180" s="10" t="n"/>
      <c r="AH180" s="10" t="n"/>
      <c r="AI180" s="13" t="n"/>
      <c r="AJ180" s="13" t="n"/>
      <c r="AK180" s="13" t="n"/>
      <c r="AL180" s="13" t="n"/>
      <c r="AM180" s="13" t="n"/>
      <c r="AN180" s="13" t="n"/>
      <c r="AO180" s="13" t="n"/>
      <c r="AP180" s="14" t="n"/>
      <c r="AQ180" s="14" t="n"/>
      <c r="AR180" s="14" t="n"/>
      <c r="AS180" s="13" t="n"/>
      <c r="AT180" s="13" t="n"/>
      <c r="AU180" s="10" t="n"/>
      <c r="AV180" s="10" t="n"/>
      <c r="AW180" s="10" t="n"/>
      <c r="AX180" s="10" t="n"/>
      <c r="AY180" s="10" t="n"/>
      <c r="AZ180" s="10" t="n"/>
      <c r="BA180" s="10" t="n"/>
      <c r="BB180" s="10" t="n"/>
      <c r="BC180" s="10" t="n"/>
      <c r="BD180" s="11" t="n"/>
      <c r="BE180" s="10" t="n"/>
      <c r="BF180" s="10" t="n"/>
      <c r="BG180" s="10" t="n"/>
      <c r="BH180" s="10" t="n"/>
      <c r="BI180" s="10" t="n"/>
      <c r="BJ180" s="10" t="n"/>
      <c r="BK180" s="10" t="n"/>
      <c r="BL180" s="10" t="n"/>
      <c r="BM180" s="10" t="n"/>
    </row>
    <row r="181" ht="15.75" customHeight="1" s="218">
      <c r="A181" s="10" t="n"/>
      <c r="B181" s="10" t="n"/>
      <c r="C181" s="10" t="n"/>
      <c r="D181" s="10" t="n"/>
      <c r="E181" s="10" t="n"/>
      <c r="F181" s="10" t="n"/>
      <c r="G181" s="11" t="n"/>
      <c r="H181" s="10" t="n"/>
      <c r="I181" s="10" t="n"/>
      <c r="J181" s="10" t="n"/>
      <c r="K181" s="10" t="n"/>
      <c r="L181" s="10" t="n"/>
      <c r="M181" s="13" t="n"/>
      <c r="N181" s="13" t="n"/>
      <c r="O181" s="13" t="n"/>
      <c r="P181" s="13" t="n"/>
      <c r="Q181" s="10" t="n"/>
      <c r="R181" s="10" t="n"/>
      <c r="S181" s="10" t="n"/>
      <c r="T181" s="10" t="n"/>
      <c r="U181" s="10" t="n"/>
      <c r="V181" s="10" t="n"/>
      <c r="W181" s="10" t="n"/>
      <c r="X181" s="10" t="n"/>
      <c r="Y181" s="11" t="n"/>
      <c r="Z181" s="11" t="n"/>
      <c r="AA181" s="11" t="n"/>
      <c r="AB181" s="11" t="n"/>
      <c r="AC181" s="11" t="n"/>
      <c r="AD181" s="11" t="n"/>
      <c r="AE181" s="10" t="n"/>
      <c r="AF181" s="10" t="n"/>
      <c r="AG181" s="10" t="n"/>
      <c r="AH181" s="10" t="n"/>
      <c r="AI181" s="13" t="n"/>
      <c r="AJ181" s="13" t="n"/>
      <c r="AK181" s="13" t="n"/>
      <c r="AL181" s="13" t="n"/>
      <c r="AM181" s="13" t="n"/>
      <c r="AN181" s="13" t="n"/>
      <c r="AO181" s="13" t="n"/>
      <c r="AP181" s="14" t="n"/>
      <c r="AQ181" s="14" t="n"/>
      <c r="AR181" s="14" t="n"/>
      <c r="AS181" s="13" t="n"/>
      <c r="AT181" s="13" t="n"/>
      <c r="AU181" s="10" t="n"/>
      <c r="AV181" s="10" t="n"/>
      <c r="AW181" s="10" t="n"/>
      <c r="AX181" s="10" t="n"/>
      <c r="AY181" s="10" t="n"/>
      <c r="AZ181" s="10" t="n"/>
      <c r="BA181" s="10" t="n"/>
      <c r="BB181" s="10" t="n"/>
      <c r="BC181" s="10" t="n"/>
      <c r="BD181" s="11" t="n"/>
      <c r="BE181" s="10" t="n"/>
      <c r="BF181" s="10" t="n"/>
      <c r="BG181" s="10" t="n"/>
      <c r="BH181" s="10" t="n"/>
      <c r="BI181" s="10" t="n"/>
      <c r="BJ181" s="10" t="n"/>
      <c r="BK181" s="10" t="n"/>
      <c r="BL181" s="10" t="n"/>
      <c r="BM181" s="10" t="n"/>
    </row>
    <row r="182" ht="15.75" customHeight="1" s="218">
      <c r="A182" s="10" t="n"/>
      <c r="B182" s="10" t="n"/>
      <c r="C182" s="10" t="n"/>
      <c r="D182" s="10" t="n"/>
      <c r="E182" s="10" t="n"/>
      <c r="F182" s="10" t="n"/>
      <c r="G182" s="11" t="n"/>
      <c r="H182" s="10" t="n"/>
      <c r="I182" s="10" t="n"/>
      <c r="J182" s="10" t="n"/>
      <c r="K182" s="10" t="n"/>
      <c r="L182" s="10" t="n"/>
      <c r="M182" s="13" t="n"/>
      <c r="N182" s="13" t="n"/>
      <c r="O182" s="13" t="n"/>
      <c r="P182" s="13" t="n"/>
      <c r="Q182" s="10" t="n"/>
      <c r="R182" s="10" t="n"/>
      <c r="S182" s="10" t="n"/>
      <c r="T182" s="10" t="n"/>
      <c r="U182" s="10" t="n"/>
      <c r="V182" s="10" t="n"/>
      <c r="W182" s="10" t="n"/>
      <c r="X182" s="10" t="n"/>
      <c r="Y182" s="11" t="n"/>
      <c r="Z182" s="11" t="n"/>
      <c r="AA182" s="11" t="n"/>
      <c r="AB182" s="11" t="n"/>
      <c r="AC182" s="11" t="n"/>
      <c r="AD182" s="11" t="n"/>
      <c r="AE182" s="10" t="n"/>
      <c r="AF182" s="10" t="n"/>
      <c r="AG182" s="10" t="n"/>
      <c r="AH182" s="10" t="n"/>
      <c r="AI182" s="13" t="n"/>
      <c r="AJ182" s="13" t="n"/>
      <c r="AK182" s="13" t="n"/>
      <c r="AL182" s="13" t="n"/>
      <c r="AM182" s="13" t="n"/>
      <c r="AN182" s="13" t="n"/>
      <c r="AO182" s="13" t="n"/>
      <c r="AP182" s="14" t="n"/>
      <c r="AQ182" s="14" t="n"/>
      <c r="AR182" s="14" t="n"/>
      <c r="AS182" s="13" t="n"/>
      <c r="AT182" s="13" t="n"/>
      <c r="AU182" s="10" t="n"/>
      <c r="AV182" s="10" t="n"/>
      <c r="AW182" s="10" t="n"/>
      <c r="AX182" s="10" t="n"/>
      <c r="AY182" s="10" t="n"/>
      <c r="AZ182" s="10" t="n"/>
      <c r="BA182" s="10" t="n"/>
      <c r="BB182" s="10" t="n"/>
      <c r="BC182" s="10" t="n"/>
      <c r="BD182" s="11" t="n"/>
      <c r="BE182" s="10" t="n"/>
      <c r="BF182" s="10" t="n"/>
      <c r="BG182" s="10" t="n"/>
      <c r="BH182" s="10" t="n"/>
      <c r="BI182" s="10" t="n"/>
      <c r="BJ182" s="10" t="n"/>
      <c r="BK182" s="10" t="n"/>
      <c r="BL182" s="10" t="n"/>
      <c r="BM182" s="10" t="n"/>
    </row>
    <row r="183" ht="15.75" customHeight="1" s="218">
      <c r="A183" s="10" t="n"/>
      <c r="B183" s="10" t="n"/>
      <c r="C183" s="10" t="n"/>
      <c r="D183" s="10" t="n"/>
      <c r="E183" s="10" t="n"/>
      <c r="F183" s="10" t="n"/>
      <c r="G183" s="11" t="n"/>
      <c r="H183" s="10" t="n"/>
      <c r="I183" s="10" t="n"/>
      <c r="J183" s="10" t="n"/>
      <c r="K183" s="10" t="n"/>
      <c r="L183" s="10" t="n"/>
      <c r="M183" s="13" t="n"/>
      <c r="N183" s="13" t="n"/>
      <c r="O183" s="13" t="n"/>
      <c r="P183" s="13" t="n"/>
      <c r="Q183" s="10" t="n"/>
      <c r="R183" s="10" t="n"/>
      <c r="S183" s="10" t="n"/>
      <c r="T183" s="10" t="n"/>
      <c r="U183" s="10" t="n"/>
      <c r="V183" s="10" t="n"/>
      <c r="W183" s="10" t="n"/>
      <c r="X183" s="10" t="n"/>
      <c r="Y183" s="11" t="n"/>
      <c r="Z183" s="11" t="n"/>
      <c r="AA183" s="11" t="n"/>
      <c r="AB183" s="11" t="n"/>
      <c r="AC183" s="11" t="n"/>
      <c r="AD183" s="11" t="n"/>
      <c r="AE183" s="10" t="n"/>
      <c r="AF183" s="10" t="n"/>
      <c r="AG183" s="10" t="n"/>
      <c r="AH183" s="10" t="n"/>
      <c r="AI183" s="13" t="n"/>
      <c r="AJ183" s="13" t="n"/>
      <c r="AK183" s="13" t="n"/>
      <c r="AL183" s="13" t="n"/>
      <c r="AM183" s="13" t="n"/>
      <c r="AN183" s="13" t="n"/>
      <c r="AO183" s="13" t="n"/>
      <c r="AP183" s="14" t="n"/>
      <c r="AQ183" s="14" t="n"/>
      <c r="AR183" s="14" t="n"/>
      <c r="AS183" s="13" t="n"/>
      <c r="AT183" s="13" t="n"/>
      <c r="AU183" s="10" t="n"/>
      <c r="AV183" s="10" t="n"/>
      <c r="AW183" s="10" t="n"/>
      <c r="AX183" s="10" t="n"/>
      <c r="AY183" s="10" t="n"/>
      <c r="AZ183" s="10" t="n"/>
      <c r="BA183" s="10" t="n"/>
      <c r="BB183" s="10" t="n"/>
      <c r="BC183" s="10" t="n"/>
      <c r="BD183" s="11" t="n"/>
      <c r="BE183" s="10" t="n"/>
      <c r="BF183" s="10" t="n"/>
      <c r="BG183" s="10" t="n"/>
      <c r="BH183" s="10" t="n"/>
      <c r="BI183" s="10" t="n"/>
      <c r="BJ183" s="10" t="n"/>
      <c r="BK183" s="10" t="n"/>
      <c r="BL183" s="10" t="n"/>
      <c r="BM183" s="10" t="n"/>
    </row>
    <row r="184" ht="15.75" customHeight="1" s="218">
      <c r="A184" s="10" t="n"/>
      <c r="B184" s="10" t="n"/>
      <c r="C184" s="10" t="n"/>
      <c r="D184" s="10" t="n"/>
      <c r="E184" s="10" t="n"/>
      <c r="F184" s="10" t="n"/>
      <c r="G184" s="11" t="n"/>
      <c r="H184" s="10" t="n"/>
      <c r="I184" s="10" t="n"/>
      <c r="J184" s="10" t="n"/>
      <c r="K184" s="10" t="n"/>
      <c r="L184" s="10" t="n"/>
      <c r="M184" s="13" t="n"/>
      <c r="N184" s="13" t="n"/>
      <c r="O184" s="13" t="n"/>
      <c r="P184" s="13" t="n"/>
      <c r="Q184" s="10" t="n"/>
      <c r="R184" s="10" t="n"/>
      <c r="S184" s="10" t="n"/>
      <c r="T184" s="10" t="n"/>
      <c r="U184" s="10" t="n"/>
      <c r="V184" s="10" t="n"/>
      <c r="W184" s="10" t="n"/>
      <c r="X184" s="10" t="n"/>
      <c r="Y184" s="11" t="n"/>
      <c r="Z184" s="11" t="n"/>
      <c r="AA184" s="11" t="n"/>
      <c r="AB184" s="11" t="n"/>
      <c r="AC184" s="11" t="n"/>
      <c r="AD184" s="11" t="n"/>
      <c r="AE184" s="10" t="n"/>
      <c r="AF184" s="10" t="n"/>
      <c r="AG184" s="10" t="n"/>
      <c r="AH184" s="10" t="n"/>
      <c r="AI184" s="13" t="n"/>
      <c r="AJ184" s="13" t="n"/>
      <c r="AK184" s="13" t="n"/>
      <c r="AL184" s="13" t="n"/>
      <c r="AM184" s="13" t="n"/>
      <c r="AN184" s="13" t="n"/>
      <c r="AO184" s="13" t="n"/>
      <c r="AP184" s="14" t="n"/>
      <c r="AQ184" s="14" t="n"/>
      <c r="AR184" s="14" t="n"/>
      <c r="AS184" s="13" t="n"/>
      <c r="AT184" s="13" t="n"/>
      <c r="AU184" s="10" t="n"/>
      <c r="AV184" s="10" t="n"/>
      <c r="AW184" s="10" t="n"/>
      <c r="AX184" s="10" t="n"/>
      <c r="AY184" s="10" t="n"/>
      <c r="AZ184" s="10" t="n"/>
      <c r="BA184" s="10" t="n"/>
      <c r="BB184" s="10" t="n"/>
      <c r="BC184" s="10" t="n"/>
      <c r="BD184" s="11" t="n"/>
      <c r="BE184" s="10" t="n"/>
      <c r="BF184" s="10" t="n"/>
      <c r="BG184" s="10" t="n"/>
      <c r="BH184" s="10" t="n"/>
      <c r="BI184" s="10" t="n"/>
      <c r="BJ184" s="10" t="n"/>
      <c r="BK184" s="10" t="n"/>
      <c r="BL184" s="10" t="n"/>
      <c r="BM184" s="10" t="n"/>
    </row>
    <row r="185" ht="15.75" customHeight="1" s="218">
      <c r="A185" s="10" t="n"/>
      <c r="B185" s="10" t="n"/>
      <c r="C185" s="10" t="n"/>
      <c r="D185" s="10" t="n"/>
      <c r="E185" s="10" t="n"/>
      <c r="F185" s="10" t="n"/>
      <c r="G185" s="11" t="n"/>
      <c r="H185" s="10" t="n"/>
      <c r="I185" s="10" t="n"/>
      <c r="J185" s="10" t="n"/>
      <c r="K185" s="10" t="n"/>
      <c r="L185" s="10" t="n"/>
      <c r="M185" s="13" t="n"/>
      <c r="N185" s="13" t="n"/>
      <c r="O185" s="13" t="n"/>
      <c r="P185" s="13" t="n"/>
      <c r="Q185" s="10" t="n"/>
      <c r="R185" s="10" t="n"/>
      <c r="S185" s="10" t="n"/>
      <c r="T185" s="10" t="n"/>
      <c r="U185" s="10" t="n"/>
      <c r="V185" s="10" t="n"/>
      <c r="W185" s="10" t="n"/>
      <c r="X185" s="10" t="n"/>
      <c r="Y185" s="11" t="n"/>
      <c r="Z185" s="11" t="n"/>
      <c r="AA185" s="11" t="n"/>
      <c r="AB185" s="11" t="n"/>
      <c r="AC185" s="11" t="n"/>
      <c r="AD185" s="11" t="n"/>
      <c r="AE185" s="10" t="n"/>
      <c r="AF185" s="10" t="n"/>
      <c r="AG185" s="10" t="n"/>
      <c r="AH185" s="10" t="n"/>
      <c r="AI185" s="13" t="n"/>
      <c r="AJ185" s="13" t="n"/>
      <c r="AK185" s="13" t="n"/>
      <c r="AL185" s="13" t="n"/>
      <c r="AM185" s="13" t="n"/>
      <c r="AN185" s="13" t="n"/>
      <c r="AO185" s="13" t="n"/>
      <c r="AP185" s="14" t="n"/>
      <c r="AQ185" s="14" t="n"/>
      <c r="AR185" s="14" t="n"/>
      <c r="AS185" s="13" t="n"/>
      <c r="AT185" s="13" t="n"/>
      <c r="AU185" s="10" t="n"/>
      <c r="AV185" s="10" t="n"/>
      <c r="AW185" s="10" t="n"/>
      <c r="AX185" s="10" t="n"/>
      <c r="AY185" s="10" t="n"/>
      <c r="AZ185" s="10" t="n"/>
      <c r="BA185" s="10" t="n"/>
      <c r="BB185" s="10" t="n"/>
      <c r="BC185" s="10" t="n"/>
      <c r="BD185" s="11" t="n"/>
      <c r="BE185" s="10" t="n"/>
      <c r="BF185" s="10" t="n"/>
      <c r="BG185" s="10" t="n"/>
      <c r="BH185" s="10" t="n"/>
      <c r="BI185" s="10" t="n"/>
      <c r="BJ185" s="10" t="n"/>
      <c r="BK185" s="10" t="n"/>
      <c r="BL185" s="10" t="n"/>
      <c r="BM185" s="10" t="n"/>
    </row>
    <row r="186" ht="15.75" customHeight="1" s="218">
      <c r="A186" s="10" t="n"/>
      <c r="B186" s="10" t="n"/>
      <c r="C186" s="10" t="n"/>
      <c r="D186" s="10" t="n"/>
      <c r="E186" s="10" t="n"/>
      <c r="F186" s="10" t="n"/>
      <c r="G186" s="11" t="n"/>
      <c r="H186" s="10" t="n"/>
      <c r="I186" s="10" t="n"/>
      <c r="J186" s="10" t="n"/>
      <c r="K186" s="10" t="n"/>
      <c r="L186" s="10" t="n"/>
      <c r="M186" s="13" t="n"/>
      <c r="N186" s="13" t="n"/>
      <c r="O186" s="13" t="n"/>
      <c r="P186" s="13" t="n"/>
      <c r="Q186" s="10" t="n"/>
      <c r="R186" s="10" t="n"/>
      <c r="S186" s="10" t="n"/>
      <c r="T186" s="10" t="n"/>
      <c r="U186" s="10" t="n"/>
      <c r="V186" s="10" t="n"/>
      <c r="W186" s="10" t="n"/>
      <c r="X186" s="10" t="n"/>
      <c r="Y186" s="11" t="n"/>
      <c r="Z186" s="11" t="n"/>
      <c r="AA186" s="11" t="n"/>
      <c r="AB186" s="11" t="n"/>
      <c r="AC186" s="11" t="n"/>
      <c r="AD186" s="11" t="n"/>
      <c r="AE186" s="10" t="n"/>
      <c r="AF186" s="10" t="n"/>
      <c r="AG186" s="10" t="n"/>
      <c r="AH186" s="10" t="n"/>
      <c r="AI186" s="13" t="n"/>
      <c r="AJ186" s="13" t="n"/>
      <c r="AK186" s="13" t="n"/>
      <c r="AL186" s="13" t="n"/>
      <c r="AM186" s="13" t="n"/>
      <c r="AN186" s="13" t="n"/>
      <c r="AO186" s="13" t="n"/>
      <c r="AP186" s="14" t="n"/>
      <c r="AQ186" s="14" t="n"/>
      <c r="AR186" s="14" t="n"/>
      <c r="AS186" s="13" t="n"/>
      <c r="AT186" s="13" t="n"/>
      <c r="AU186" s="10" t="n"/>
      <c r="AV186" s="10" t="n"/>
      <c r="AW186" s="10" t="n"/>
      <c r="AX186" s="10" t="n"/>
      <c r="AY186" s="10" t="n"/>
      <c r="AZ186" s="10" t="n"/>
      <c r="BA186" s="10" t="n"/>
      <c r="BB186" s="10" t="n"/>
      <c r="BC186" s="10" t="n"/>
      <c r="BD186" s="11" t="n"/>
      <c r="BE186" s="10" t="n"/>
      <c r="BF186" s="10" t="n"/>
      <c r="BG186" s="10" t="n"/>
      <c r="BH186" s="10" t="n"/>
      <c r="BI186" s="10" t="n"/>
      <c r="BJ186" s="10" t="n"/>
      <c r="BK186" s="10" t="n"/>
      <c r="BL186" s="10" t="n"/>
      <c r="BM186" s="10" t="n"/>
    </row>
    <row r="187" ht="15.75" customHeight="1" s="218">
      <c r="A187" s="10" t="n"/>
      <c r="B187" s="10" t="n"/>
      <c r="C187" s="10" t="n"/>
      <c r="D187" s="10" t="n"/>
      <c r="E187" s="10" t="n"/>
      <c r="F187" s="10" t="n"/>
      <c r="G187" s="11" t="n"/>
      <c r="H187" s="10" t="n"/>
      <c r="I187" s="10" t="n"/>
      <c r="J187" s="10" t="n"/>
      <c r="K187" s="10" t="n"/>
      <c r="L187" s="10" t="n"/>
      <c r="M187" s="13" t="n"/>
      <c r="N187" s="13" t="n"/>
      <c r="O187" s="13" t="n"/>
      <c r="P187" s="13" t="n"/>
      <c r="Q187" s="10" t="n"/>
      <c r="R187" s="10" t="n"/>
      <c r="S187" s="10" t="n"/>
      <c r="T187" s="10" t="n"/>
      <c r="U187" s="10" t="n"/>
      <c r="V187" s="10" t="n"/>
      <c r="W187" s="10" t="n"/>
      <c r="X187" s="10" t="n"/>
      <c r="Y187" s="11" t="n"/>
      <c r="Z187" s="11" t="n"/>
      <c r="AA187" s="11" t="n"/>
      <c r="AB187" s="11" t="n"/>
      <c r="AC187" s="11" t="n"/>
      <c r="AD187" s="11" t="n"/>
      <c r="AE187" s="10" t="n"/>
      <c r="AF187" s="10" t="n"/>
      <c r="AG187" s="10" t="n"/>
      <c r="AH187" s="10" t="n"/>
      <c r="AI187" s="13" t="n"/>
      <c r="AJ187" s="13" t="n"/>
      <c r="AK187" s="13" t="n"/>
      <c r="AL187" s="13" t="n"/>
      <c r="AM187" s="13" t="n"/>
      <c r="AN187" s="13" t="n"/>
      <c r="AO187" s="13" t="n"/>
      <c r="AP187" s="14" t="n"/>
      <c r="AQ187" s="14" t="n"/>
      <c r="AR187" s="14" t="n"/>
      <c r="AS187" s="13" t="n"/>
      <c r="AT187" s="13" t="n"/>
      <c r="AU187" s="10" t="n"/>
      <c r="AV187" s="10" t="n"/>
      <c r="AW187" s="10" t="n"/>
      <c r="AX187" s="10" t="n"/>
      <c r="AY187" s="10" t="n"/>
      <c r="AZ187" s="10" t="n"/>
      <c r="BA187" s="10" t="n"/>
      <c r="BB187" s="10" t="n"/>
      <c r="BC187" s="10" t="n"/>
      <c r="BD187" s="11" t="n"/>
      <c r="BE187" s="10" t="n"/>
      <c r="BF187" s="10" t="n"/>
      <c r="BG187" s="10" t="n"/>
      <c r="BH187" s="10" t="n"/>
      <c r="BI187" s="10" t="n"/>
      <c r="BJ187" s="10" t="n"/>
      <c r="BK187" s="10" t="n"/>
      <c r="BL187" s="10" t="n"/>
      <c r="BM187" s="10" t="n"/>
    </row>
    <row r="188" ht="15.75" customHeight="1" s="218">
      <c r="A188" s="10" t="n"/>
      <c r="B188" s="10" t="n"/>
      <c r="C188" s="10" t="n"/>
      <c r="D188" s="10" t="n"/>
      <c r="E188" s="10" t="n"/>
      <c r="F188" s="10" t="n"/>
      <c r="G188" s="11" t="n"/>
      <c r="H188" s="10" t="n"/>
      <c r="I188" s="10" t="n"/>
      <c r="J188" s="10" t="n"/>
      <c r="K188" s="10" t="n"/>
      <c r="L188" s="10" t="n"/>
      <c r="M188" s="13" t="n"/>
      <c r="N188" s="13" t="n"/>
      <c r="O188" s="13" t="n"/>
      <c r="P188" s="13" t="n"/>
      <c r="Q188" s="10" t="n"/>
      <c r="R188" s="10" t="n"/>
      <c r="S188" s="10" t="n"/>
      <c r="T188" s="10" t="n"/>
      <c r="U188" s="10" t="n"/>
      <c r="V188" s="10" t="n"/>
      <c r="W188" s="10" t="n"/>
      <c r="X188" s="10" t="n"/>
      <c r="Y188" s="11" t="n"/>
      <c r="Z188" s="11" t="n"/>
      <c r="AA188" s="11" t="n"/>
      <c r="AB188" s="11" t="n"/>
      <c r="AC188" s="11" t="n"/>
      <c r="AD188" s="11" t="n"/>
      <c r="AE188" s="10" t="n"/>
      <c r="AF188" s="10" t="n"/>
      <c r="AG188" s="10" t="n"/>
      <c r="AH188" s="10" t="n"/>
      <c r="AI188" s="13" t="n"/>
      <c r="AJ188" s="13" t="n"/>
      <c r="AK188" s="13" t="n"/>
      <c r="AL188" s="13" t="n"/>
      <c r="AM188" s="13" t="n"/>
      <c r="AN188" s="13" t="n"/>
      <c r="AO188" s="13" t="n"/>
      <c r="AP188" s="14" t="n"/>
      <c r="AQ188" s="14" t="n"/>
      <c r="AR188" s="14" t="n"/>
      <c r="AS188" s="13" t="n"/>
      <c r="AT188" s="13" t="n"/>
      <c r="AU188" s="10" t="n"/>
      <c r="AV188" s="10" t="n"/>
      <c r="AW188" s="10" t="n"/>
      <c r="AX188" s="10" t="n"/>
      <c r="AY188" s="10" t="n"/>
      <c r="AZ188" s="10" t="n"/>
      <c r="BA188" s="10" t="n"/>
      <c r="BB188" s="10" t="n"/>
      <c r="BC188" s="10" t="n"/>
      <c r="BD188" s="11" t="n"/>
      <c r="BE188" s="10" t="n"/>
      <c r="BF188" s="10" t="n"/>
      <c r="BG188" s="10" t="n"/>
      <c r="BH188" s="10" t="n"/>
      <c r="BI188" s="10" t="n"/>
      <c r="BJ188" s="10" t="n"/>
      <c r="BK188" s="10" t="n"/>
      <c r="BL188" s="10" t="n"/>
      <c r="BM188" s="10" t="n"/>
    </row>
    <row r="189" ht="15.75" customHeight="1" s="218">
      <c r="A189" s="10" t="n"/>
      <c r="B189" s="10" t="n"/>
      <c r="C189" s="10" t="n"/>
      <c r="D189" s="10" t="n"/>
      <c r="E189" s="10" t="n"/>
      <c r="F189" s="10" t="n"/>
      <c r="G189" s="11" t="n"/>
      <c r="H189" s="10" t="n"/>
      <c r="I189" s="10" t="n"/>
      <c r="J189" s="10" t="n"/>
      <c r="K189" s="10" t="n"/>
      <c r="L189" s="10" t="n"/>
      <c r="M189" s="13" t="n"/>
      <c r="N189" s="13" t="n"/>
      <c r="O189" s="13" t="n"/>
      <c r="P189" s="13" t="n"/>
      <c r="Q189" s="10" t="n"/>
      <c r="R189" s="10" t="n"/>
      <c r="S189" s="10" t="n"/>
      <c r="T189" s="10" t="n"/>
      <c r="U189" s="10" t="n"/>
      <c r="V189" s="10" t="n"/>
      <c r="W189" s="10" t="n"/>
      <c r="X189" s="10" t="n"/>
      <c r="Y189" s="11" t="n"/>
      <c r="Z189" s="11" t="n"/>
      <c r="AA189" s="11" t="n"/>
      <c r="AB189" s="11" t="n"/>
      <c r="AC189" s="11" t="n"/>
      <c r="AD189" s="11" t="n"/>
      <c r="AE189" s="10" t="n"/>
      <c r="AF189" s="10" t="n"/>
      <c r="AG189" s="10" t="n"/>
      <c r="AH189" s="10" t="n"/>
      <c r="AI189" s="13" t="n"/>
      <c r="AJ189" s="13" t="n"/>
      <c r="AK189" s="13" t="n"/>
      <c r="AL189" s="13" t="n"/>
      <c r="AM189" s="13" t="n"/>
      <c r="AN189" s="13" t="n"/>
      <c r="AO189" s="13" t="n"/>
      <c r="AP189" s="14" t="n"/>
      <c r="AQ189" s="14" t="n"/>
      <c r="AR189" s="14" t="n"/>
      <c r="AS189" s="13" t="n"/>
      <c r="AT189" s="13" t="n"/>
      <c r="AU189" s="10" t="n"/>
      <c r="AV189" s="10" t="n"/>
      <c r="AW189" s="10" t="n"/>
      <c r="AX189" s="10" t="n"/>
      <c r="AY189" s="10" t="n"/>
      <c r="AZ189" s="10" t="n"/>
      <c r="BA189" s="10" t="n"/>
      <c r="BB189" s="10" t="n"/>
      <c r="BC189" s="10" t="n"/>
      <c r="BD189" s="11" t="n"/>
      <c r="BE189" s="10" t="n"/>
      <c r="BF189" s="10" t="n"/>
      <c r="BG189" s="10" t="n"/>
      <c r="BH189" s="10" t="n"/>
      <c r="BI189" s="10" t="n"/>
      <c r="BJ189" s="10" t="n"/>
      <c r="BK189" s="10" t="n"/>
      <c r="BL189" s="10" t="n"/>
      <c r="BM189" s="10" t="n"/>
    </row>
    <row r="190" ht="15.75" customHeight="1" s="218">
      <c r="A190" s="10" t="n"/>
      <c r="B190" s="10" t="n"/>
      <c r="C190" s="10" t="n"/>
      <c r="D190" s="10" t="n"/>
      <c r="E190" s="10" t="n"/>
      <c r="F190" s="10" t="n"/>
      <c r="G190" s="11" t="n"/>
      <c r="H190" s="10" t="n"/>
      <c r="I190" s="10" t="n"/>
      <c r="J190" s="10" t="n"/>
      <c r="K190" s="10" t="n"/>
      <c r="L190" s="10" t="n"/>
      <c r="M190" s="13" t="n"/>
      <c r="N190" s="13" t="n"/>
      <c r="O190" s="13" t="n"/>
      <c r="P190" s="13" t="n"/>
      <c r="Q190" s="10" t="n"/>
      <c r="R190" s="10" t="n"/>
      <c r="S190" s="10" t="n"/>
      <c r="T190" s="10" t="n"/>
      <c r="U190" s="10" t="n"/>
      <c r="V190" s="10" t="n"/>
      <c r="W190" s="10" t="n"/>
      <c r="X190" s="10" t="n"/>
      <c r="Y190" s="11" t="n"/>
      <c r="Z190" s="11" t="n"/>
      <c r="AA190" s="11" t="n"/>
      <c r="AB190" s="11" t="n"/>
      <c r="AC190" s="11" t="n"/>
      <c r="AD190" s="11" t="n"/>
      <c r="AE190" s="10" t="n"/>
      <c r="AF190" s="10" t="n"/>
      <c r="AG190" s="10" t="n"/>
      <c r="AH190" s="10" t="n"/>
      <c r="AI190" s="13" t="n"/>
      <c r="AJ190" s="13" t="n"/>
      <c r="AK190" s="13" t="n"/>
      <c r="AL190" s="13" t="n"/>
      <c r="AM190" s="13" t="n"/>
      <c r="AN190" s="13" t="n"/>
      <c r="AO190" s="13" t="n"/>
      <c r="AP190" s="14" t="n"/>
      <c r="AQ190" s="14" t="n"/>
      <c r="AR190" s="14" t="n"/>
      <c r="AS190" s="13" t="n"/>
      <c r="AT190" s="13" t="n"/>
      <c r="AU190" s="10" t="n"/>
      <c r="AV190" s="10" t="n"/>
      <c r="AW190" s="10" t="n"/>
      <c r="AX190" s="10" t="n"/>
      <c r="AY190" s="10" t="n"/>
      <c r="AZ190" s="10" t="n"/>
      <c r="BA190" s="10" t="n"/>
      <c r="BB190" s="10" t="n"/>
      <c r="BC190" s="10" t="n"/>
      <c r="BD190" s="11" t="n"/>
      <c r="BE190" s="10" t="n"/>
      <c r="BF190" s="10" t="n"/>
      <c r="BG190" s="10" t="n"/>
      <c r="BH190" s="10" t="n"/>
      <c r="BI190" s="10" t="n"/>
      <c r="BJ190" s="10" t="n"/>
      <c r="BK190" s="10" t="n"/>
      <c r="BL190" s="10" t="n"/>
      <c r="BM190" s="10" t="n"/>
    </row>
    <row r="191" ht="15.75" customHeight="1" s="218">
      <c r="A191" s="10" t="n"/>
      <c r="B191" s="10" t="n"/>
      <c r="C191" s="10" t="n"/>
      <c r="D191" s="10" t="n"/>
      <c r="E191" s="10" t="n"/>
      <c r="F191" s="10" t="n"/>
      <c r="G191" s="11" t="n"/>
      <c r="H191" s="10" t="n"/>
      <c r="I191" s="10" t="n"/>
      <c r="J191" s="10" t="n"/>
      <c r="K191" s="10" t="n"/>
      <c r="L191" s="10" t="n"/>
      <c r="M191" s="13" t="n"/>
      <c r="N191" s="13" t="n"/>
      <c r="O191" s="13" t="n"/>
      <c r="P191" s="13" t="n"/>
      <c r="Q191" s="10" t="n"/>
      <c r="R191" s="10" t="n"/>
      <c r="S191" s="10" t="n"/>
      <c r="T191" s="10" t="n"/>
      <c r="U191" s="10" t="n"/>
      <c r="V191" s="10" t="n"/>
      <c r="W191" s="10" t="n"/>
      <c r="X191" s="10" t="n"/>
      <c r="Y191" s="11" t="n"/>
      <c r="Z191" s="11" t="n"/>
      <c r="AA191" s="11" t="n"/>
      <c r="AB191" s="11" t="n"/>
      <c r="AC191" s="11" t="n"/>
      <c r="AD191" s="11" t="n"/>
      <c r="AE191" s="10" t="n"/>
      <c r="AF191" s="10" t="n"/>
      <c r="AG191" s="10" t="n"/>
      <c r="AH191" s="10" t="n"/>
      <c r="AI191" s="13" t="n"/>
      <c r="AJ191" s="13" t="n"/>
      <c r="AK191" s="13" t="n"/>
      <c r="AL191" s="13" t="n"/>
      <c r="AM191" s="13" t="n"/>
      <c r="AN191" s="13" t="n"/>
      <c r="AO191" s="13" t="n"/>
      <c r="AP191" s="14" t="n"/>
      <c r="AQ191" s="14" t="n"/>
      <c r="AR191" s="14" t="n"/>
      <c r="AS191" s="13" t="n"/>
      <c r="AT191" s="13" t="n"/>
      <c r="AU191" s="10" t="n"/>
      <c r="AV191" s="10" t="n"/>
      <c r="AW191" s="10" t="n"/>
      <c r="AX191" s="10" t="n"/>
      <c r="AY191" s="10" t="n"/>
      <c r="AZ191" s="10" t="n"/>
      <c r="BA191" s="10" t="n"/>
      <c r="BB191" s="10" t="n"/>
      <c r="BC191" s="10" t="n"/>
      <c r="BD191" s="11" t="n"/>
      <c r="BE191" s="10" t="n"/>
      <c r="BF191" s="10" t="n"/>
      <c r="BG191" s="10" t="n"/>
      <c r="BH191" s="10" t="n"/>
      <c r="BI191" s="10" t="n"/>
      <c r="BJ191" s="10" t="n"/>
      <c r="BK191" s="10" t="n"/>
      <c r="BL191" s="10" t="n"/>
      <c r="BM191" s="10" t="n"/>
    </row>
    <row r="192" ht="15.75" customHeight="1" s="218">
      <c r="A192" s="10" t="n"/>
      <c r="B192" s="10" t="n"/>
      <c r="C192" s="10" t="n"/>
      <c r="D192" s="10" t="n"/>
      <c r="E192" s="10" t="n"/>
      <c r="F192" s="10" t="n"/>
      <c r="G192" s="11" t="n"/>
      <c r="H192" s="10" t="n"/>
      <c r="I192" s="10" t="n"/>
      <c r="J192" s="10" t="n"/>
      <c r="K192" s="10" t="n"/>
      <c r="L192" s="10" t="n"/>
      <c r="M192" s="13" t="n"/>
      <c r="N192" s="13" t="n"/>
      <c r="O192" s="13" t="n"/>
      <c r="P192" s="13" t="n"/>
      <c r="Q192" s="10" t="n"/>
      <c r="R192" s="10" t="n"/>
      <c r="S192" s="10" t="n"/>
      <c r="T192" s="10" t="n"/>
      <c r="U192" s="10" t="n"/>
      <c r="V192" s="10" t="n"/>
      <c r="W192" s="10" t="n"/>
      <c r="X192" s="10" t="n"/>
      <c r="Y192" s="11" t="n"/>
      <c r="Z192" s="11" t="n"/>
      <c r="AA192" s="11" t="n"/>
      <c r="AB192" s="11" t="n"/>
      <c r="AC192" s="11" t="n"/>
      <c r="AD192" s="11" t="n"/>
      <c r="AE192" s="10" t="n"/>
      <c r="AF192" s="10" t="n"/>
      <c r="AG192" s="10" t="n"/>
      <c r="AH192" s="10" t="n"/>
      <c r="AI192" s="13" t="n"/>
      <c r="AJ192" s="13" t="n"/>
      <c r="AK192" s="13" t="n"/>
      <c r="AL192" s="13" t="n"/>
      <c r="AM192" s="13" t="n"/>
      <c r="AN192" s="13" t="n"/>
      <c r="AO192" s="13" t="n"/>
      <c r="AP192" s="14" t="n"/>
      <c r="AQ192" s="14" t="n"/>
      <c r="AR192" s="14" t="n"/>
      <c r="AS192" s="13" t="n"/>
      <c r="AT192" s="13" t="n"/>
      <c r="AU192" s="10" t="n"/>
      <c r="AV192" s="10" t="n"/>
      <c r="AW192" s="10" t="n"/>
      <c r="AX192" s="10" t="n"/>
      <c r="AY192" s="10" t="n"/>
      <c r="AZ192" s="10" t="n"/>
      <c r="BA192" s="10" t="n"/>
      <c r="BB192" s="10" t="n"/>
      <c r="BC192" s="10" t="n"/>
      <c r="BD192" s="11" t="n"/>
      <c r="BE192" s="10" t="n"/>
      <c r="BF192" s="10" t="n"/>
      <c r="BG192" s="10" t="n"/>
      <c r="BH192" s="10" t="n"/>
      <c r="BI192" s="10" t="n"/>
      <c r="BJ192" s="10" t="n"/>
      <c r="BK192" s="10" t="n"/>
      <c r="BL192" s="10" t="n"/>
      <c r="BM192" s="10" t="n"/>
    </row>
    <row r="193" ht="15.75" customHeight="1" s="218">
      <c r="A193" s="10" t="n"/>
      <c r="B193" s="10" t="n"/>
      <c r="C193" s="10" t="n"/>
      <c r="D193" s="10" t="n"/>
      <c r="E193" s="10" t="n"/>
      <c r="F193" s="10" t="n"/>
      <c r="G193" s="11" t="n"/>
      <c r="H193" s="10" t="n"/>
      <c r="I193" s="10" t="n"/>
      <c r="J193" s="10" t="n"/>
      <c r="K193" s="10" t="n"/>
      <c r="L193" s="10" t="n"/>
      <c r="M193" s="13" t="n"/>
      <c r="N193" s="13" t="n"/>
      <c r="O193" s="13" t="n"/>
      <c r="P193" s="13" t="n"/>
      <c r="Q193" s="10" t="n"/>
      <c r="R193" s="10" t="n"/>
      <c r="S193" s="10" t="n"/>
      <c r="T193" s="10" t="n"/>
      <c r="U193" s="10" t="n"/>
      <c r="V193" s="10" t="n"/>
      <c r="W193" s="10" t="n"/>
      <c r="X193" s="10" t="n"/>
      <c r="Y193" s="11" t="n"/>
      <c r="Z193" s="11" t="n"/>
      <c r="AA193" s="11" t="n"/>
      <c r="AB193" s="11" t="n"/>
      <c r="AC193" s="11" t="n"/>
      <c r="AD193" s="11" t="n"/>
      <c r="AE193" s="10" t="n"/>
      <c r="AF193" s="10" t="n"/>
      <c r="AG193" s="10" t="n"/>
      <c r="AH193" s="10" t="n"/>
      <c r="AI193" s="13" t="n"/>
      <c r="AJ193" s="13" t="n"/>
      <c r="AK193" s="13" t="n"/>
      <c r="AL193" s="13" t="n"/>
      <c r="AM193" s="13" t="n"/>
      <c r="AN193" s="13" t="n"/>
      <c r="AO193" s="13" t="n"/>
      <c r="AP193" s="14" t="n"/>
      <c r="AQ193" s="14" t="n"/>
      <c r="AR193" s="14" t="n"/>
      <c r="AS193" s="13" t="n"/>
      <c r="AT193" s="13" t="n"/>
      <c r="AU193" s="10" t="n"/>
      <c r="AV193" s="10" t="n"/>
      <c r="AW193" s="10" t="n"/>
      <c r="AX193" s="10" t="n"/>
      <c r="AY193" s="10" t="n"/>
      <c r="AZ193" s="10" t="n"/>
      <c r="BA193" s="10" t="n"/>
      <c r="BB193" s="10" t="n"/>
      <c r="BC193" s="10" t="n"/>
      <c r="BD193" s="11" t="n"/>
      <c r="BE193" s="10" t="n"/>
      <c r="BF193" s="10" t="n"/>
      <c r="BG193" s="10" t="n"/>
      <c r="BH193" s="10" t="n"/>
      <c r="BI193" s="10" t="n"/>
      <c r="BJ193" s="10" t="n"/>
      <c r="BK193" s="10" t="n"/>
      <c r="BL193" s="10" t="n"/>
      <c r="BM193" s="10" t="n"/>
    </row>
    <row r="194" ht="15.75" customHeight="1" s="218">
      <c r="A194" s="10" t="n"/>
      <c r="B194" s="10" t="n"/>
      <c r="C194" s="10" t="n"/>
      <c r="D194" s="10" t="n"/>
      <c r="E194" s="10" t="n"/>
      <c r="F194" s="10" t="n"/>
      <c r="G194" s="11" t="n"/>
      <c r="H194" s="10" t="n"/>
      <c r="I194" s="10" t="n"/>
      <c r="J194" s="10" t="n"/>
      <c r="K194" s="10" t="n"/>
      <c r="L194" s="10" t="n"/>
      <c r="M194" s="13" t="n"/>
      <c r="N194" s="13" t="n"/>
      <c r="O194" s="13" t="n"/>
      <c r="P194" s="13" t="n"/>
      <c r="Q194" s="10" t="n"/>
      <c r="R194" s="10" t="n"/>
      <c r="S194" s="10" t="n"/>
      <c r="T194" s="10" t="n"/>
      <c r="U194" s="10" t="n"/>
      <c r="V194" s="10" t="n"/>
      <c r="W194" s="10" t="n"/>
      <c r="X194" s="10" t="n"/>
      <c r="Y194" s="11" t="n"/>
      <c r="Z194" s="11" t="n"/>
      <c r="AA194" s="11" t="n"/>
      <c r="AB194" s="11" t="n"/>
      <c r="AC194" s="11" t="n"/>
      <c r="AD194" s="11" t="n"/>
      <c r="AE194" s="10" t="n"/>
      <c r="AF194" s="10" t="n"/>
      <c r="AG194" s="10" t="n"/>
      <c r="AH194" s="10" t="n"/>
      <c r="AI194" s="13" t="n"/>
      <c r="AJ194" s="13" t="n"/>
      <c r="AK194" s="13" t="n"/>
      <c r="AL194" s="13" t="n"/>
      <c r="AM194" s="13" t="n"/>
      <c r="AN194" s="13" t="n"/>
      <c r="AO194" s="13" t="n"/>
      <c r="AP194" s="14" t="n"/>
      <c r="AQ194" s="14" t="n"/>
      <c r="AR194" s="14" t="n"/>
      <c r="AS194" s="13" t="n"/>
      <c r="AT194" s="13" t="n"/>
      <c r="AU194" s="10" t="n"/>
      <c r="AV194" s="10" t="n"/>
      <c r="AW194" s="10" t="n"/>
      <c r="AX194" s="10" t="n"/>
      <c r="AY194" s="10" t="n"/>
      <c r="AZ194" s="10" t="n"/>
      <c r="BA194" s="10" t="n"/>
      <c r="BB194" s="10" t="n"/>
      <c r="BC194" s="10" t="n"/>
      <c r="BD194" s="11" t="n"/>
      <c r="BE194" s="10" t="n"/>
      <c r="BF194" s="10" t="n"/>
      <c r="BG194" s="10" t="n"/>
      <c r="BH194" s="10" t="n"/>
      <c r="BI194" s="10" t="n"/>
      <c r="BJ194" s="10" t="n"/>
      <c r="BK194" s="10" t="n"/>
      <c r="BL194" s="10" t="n"/>
      <c r="BM194" s="10" t="n"/>
    </row>
    <row r="195" ht="15.75" customHeight="1" s="218">
      <c r="A195" s="10" t="n"/>
      <c r="B195" s="10" t="n"/>
      <c r="C195" s="10" t="n"/>
      <c r="D195" s="10" t="n"/>
      <c r="E195" s="10" t="n"/>
      <c r="F195" s="10" t="n"/>
      <c r="G195" s="11" t="n"/>
      <c r="H195" s="10" t="n"/>
      <c r="I195" s="10" t="n"/>
      <c r="J195" s="10" t="n"/>
      <c r="K195" s="10" t="n"/>
      <c r="L195" s="10" t="n"/>
      <c r="M195" s="13" t="n"/>
      <c r="N195" s="13" t="n"/>
      <c r="O195" s="13" t="n"/>
      <c r="P195" s="13" t="n"/>
      <c r="Q195" s="10" t="n"/>
      <c r="R195" s="10" t="n"/>
      <c r="S195" s="10" t="n"/>
      <c r="T195" s="10" t="n"/>
      <c r="U195" s="10" t="n"/>
      <c r="V195" s="10" t="n"/>
      <c r="W195" s="10" t="n"/>
      <c r="X195" s="10" t="n"/>
      <c r="Y195" s="11" t="n"/>
      <c r="Z195" s="11" t="n"/>
      <c r="AA195" s="11" t="n"/>
      <c r="AB195" s="11" t="n"/>
      <c r="AC195" s="11" t="n"/>
      <c r="AD195" s="11" t="n"/>
      <c r="AE195" s="10" t="n"/>
      <c r="AF195" s="10" t="n"/>
      <c r="AG195" s="10" t="n"/>
      <c r="AH195" s="10" t="n"/>
      <c r="AI195" s="13" t="n"/>
      <c r="AJ195" s="13" t="n"/>
      <c r="AK195" s="13" t="n"/>
      <c r="AL195" s="13" t="n"/>
      <c r="AM195" s="13" t="n"/>
      <c r="AN195" s="13" t="n"/>
      <c r="AO195" s="13" t="n"/>
      <c r="AP195" s="14" t="n"/>
      <c r="AQ195" s="14" t="n"/>
      <c r="AR195" s="14" t="n"/>
      <c r="AS195" s="13" t="n"/>
      <c r="AT195" s="13" t="n"/>
      <c r="AU195" s="10" t="n"/>
      <c r="AV195" s="10" t="n"/>
      <c r="AW195" s="10" t="n"/>
      <c r="AX195" s="10" t="n"/>
      <c r="AY195" s="10" t="n"/>
      <c r="AZ195" s="10" t="n"/>
      <c r="BA195" s="10" t="n"/>
      <c r="BB195" s="10" t="n"/>
      <c r="BC195" s="10" t="n"/>
      <c r="BD195" s="11" t="n"/>
      <c r="BE195" s="10" t="n"/>
      <c r="BF195" s="10" t="n"/>
      <c r="BG195" s="10" t="n"/>
      <c r="BH195" s="10" t="n"/>
      <c r="BI195" s="10" t="n"/>
      <c r="BJ195" s="10" t="n"/>
      <c r="BK195" s="10" t="n"/>
      <c r="BL195" s="10" t="n"/>
      <c r="BM195" s="10" t="n"/>
    </row>
    <row r="196" ht="15.75" customHeight="1" s="218">
      <c r="A196" s="10" t="n"/>
      <c r="B196" s="10" t="n"/>
      <c r="C196" s="10" t="n"/>
      <c r="D196" s="10" t="n"/>
      <c r="E196" s="10" t="n"/>
      <c r="F196" s="10" t="n"/>
      <c r="G196" s="11" t="n"/>
      <c r="H196" s="10" t="n"/>
      <c r="I196" s="10" t="n"/>
      <c r="J196" s="10" t="n"/>
      <c r="K196" s="10" t="n"/>
      <c r="L196" s="10" t="n"/>
      <c r="M196" s="13" t="n"/>
      <c r="N196" s="13" t="n"/>
      <c r="O196" s="13" t="n"/>
      <c r="P196" s="13" t="n"/>
      <c r="Q196" s="10" t="n"/>
      <c r="R196" s="10" t="n"/>
      <c r="S196" s="10" t="n"/>
      <c r="T196" s="10" t="n"/>
      <c r="U196" s="10" t="n"/>
      <c r="V196" s="10" t="n"/>
      <c r="W196" s="10" t="n"/>
      <c r="X196" s="10" t="n"/>
      <c r="Y196" s="11" t="n"/>
      <c r="Z196" s="11" t="n"/>
      <c r="AA196" s="11" t="n"/>
      <c r="AB196" s="11" t="n"/>
      <c r="AC196" s="11" t="n"/>
      <c r="AD196" s="11" t="n"/>
      <c r="AE196" s="10" t="n"/>
      <c r="AF196" s="10" t="n"/>
      <c r="AG196" s="10" t="n"/>
      <c r="AH196" s="10" t="n"/>
      <c r="AI196" s="13" t="n"/>
      <c r="AJ196" s="13" t="n"/>
      <c r="AK196" s="13" t="n"/>
      <c r="AL196" s="13" t="n"/>
      <c r="AM196" s="13" t="n"/>
      <c r="AN196" s="13" t="n"/>
      <c r="AO196" s="13" t="n"/>
      <c r="AP196" s="14" t="n"/>
      <c r="AQ196" s="14" t="n"/>
      <c r="AR196" s="14" t="n"/>
      <c r="AS196" s="13" t="n"/>
      <c r="AT196" s="13" t="n"/>
      <c r="AU196" s="10" t="n"/>
      <c r="AV196" s="10" t="n"/>
      <c r="AW196" s="10" t="n"/>
      <c r="AX196" s="10" t="n"/>
      <c r="AY196" s="10" t="n"/>
      <c r="AZ196" s="10" t="n"/>
      <c r="BA196" s="10" t="n"/>
      <c r="BB196" s="10" t="n"/>
      <c r="BC196" s="10" t="n"/>
      <c r="BD196" s="11" t="n"/>
      <c r="BE196" s="10" t="n"/>
      <c r="BF196" s="10" t="n"/>
      <c r="BG196" s="10" t="n"/>
      <c r="BH196" s="10" t="n"/>
      <c r="BI196" s="10" t="n"/>
      <c r="BJ196" s="10" t="n"/>
      <c r="BK196" s="10" t="n"/>
      <c r="BL196" s="10" t="n"/>
      <c r="BM196" s="10" t="n"/>
    </row>
    <row r="197" ht="15.75" customHeight="1" s="218">
      <c r="A197" s="10" t="n"/>
      <c r="B197" s="10" t="n"/>
      <c r="C197" s="10" t="n"/>
      <c r="D197" s="10" t="n"/>
      <c r="E197" s="10" t="n"/>
      <c r="F197" s="10" t="n"/>
      <c r="G197" s="11" t="n"/>
      <c r="H197" s="10" t="n"/>
      <c r="I197" s="10" t="n"/>
      <c r="J197" s="10" t="n"/>
      <c r="K197" s="10" t="n"/>
      <c r="L197" s="10" t="n"/>
      <c r="M197" s="13" t="n"/>
      <c r="N197" s="13" t="n"/>
      <c r="O197" s="13" t="n"/>
      <c r="P197" s="13" t="n"/>
      <c r="Q197" s="10" t="n"/>
      <c r="R197" s="10" t="n"/>
      <c r="S197" s="10" t="n"/>
      <c r="T197" s="10" t="n"/>
      <c r="U197" s="10" t="n"/>
      <c r="V197" s="10" t="n"/>
      <c r="W197" s="10" t="n"/>
      <c r="X197" s="10" t="n"/>
      <c r="Y197" s="11" t="n"/>
      <c r="Z197" s="11" t="n"/>
      <c r="AA197" s="11" t="n"/>
      <c r="AB197" s="11" t="n"/>
      <c r="AC197" s="11" t="n"/>
      <c r="AD197" s="11" t="n"/>
      <c r="AE197" s="10" t="n"/>
      <c r="AF197" s="10" t="n"/>
      <c r="AG197" s="10" t="n"/>
      <c r="AH197" s="10" t="n"/>
      <c r="AI197" s="13" t="n"/>
      <c r="AJ197" s="13" t="n"/>
      <c r="AK197" s="13" t="n"/>
      <c r="AL197" s="13" t="n"/>
      <c r="AM197" s="13" t="n"/>
      <c r="AN197" s="13" t="n"/>
      <c r="AO197" s="13" t="n"/>
      <c r="AP197" s="14" t="n"/>
      <c r="AQ197" s="14" t="n"/>
      <c r="AR197" s="14" t="n"/>
      <c r="AS197" s="13" t="n"/>
      <c r="AT197" s="13" t="n"/>
      <c r="AU197" s="10" t="n"/>
      <c r="AV197" s="10" t="n"/>
      <c r="AW197" s="10" t="n"/>
      <c r="AX197" s="10" t="n"/>
      <c r="AY197" s="10" t="n"/>
      <c r="AZ197" s="10" t="n"/>
      <c r="BA197" s="10" t="n"/>
      <c r="BB197" s="10" t="n"/>
      <c r="BC197" s="10" t="n"/>
      <c r="BD197" s="11" t="n"/>
      <c r="BE197" s="10" t="n"/>
      <c r="BF197" s="10" t="n"/>
      <c r="BG197" s="10" t="n"/>
      <c r="BH197" s="10" t="n"/>
      <c r="BI197" s="10" t="n"/>
      <c r="BJ197" s="10" t="n"/>
      <c r="BK197" s="10" t="n"/>
      <c r="BL197" s="10" t="n"/>
      <c r="BM197" s="10" t="n"/>
    </row>
    <row r="198" ht="15.75" customHeight="1" s="218">
      <c r="A198" s="10" t="n"/>
      <c r="B198" s="10" t="n"/>
      <c r="C198" s="10" t="n"/>
      <c r="D198" s="10" t="n"/>
      <c r="E198" s="10" t="n"/>
      <c r="F198" s="10" t="n"/>
      <c r="G198" s="11" t="n"/>
      <c r="H198" s="10" t="n"/>
      <c r="I198" s="10" t="n"/>
      <c r="J198" s="10" t="n"/>
      <c r="K198" s="10" t="n"/>
      <c r="L198" s="10" t="n"/>
      <c r="M198" s="13" t="n"/>
      <c r="N198" s="13" t="n"/>
      <c r="O198" s="13" t="n"/>
      <c r="P198" s="13" t="n"/>
      <c r="Q198" s="10" t="n"/>
      <c r="R198" s="10" t="n"/>
      <c r="S198" s="10" t="n"/>
      <c r="T198" s="10" t="n"/>
      <c r="U198" s="10" t="n"/>
      <c r="V198" s="10" t="n"/>
      <c r="W198" s="10" t="n"/>
      <c r="X198" s="10" t="n"/>
      <c r="Y198" s="11" t="n"/>
      <c r="Z198" s="11" t="n"/>
      <c r="AA198" s="11" t="n"/>
      <c r="AB198" s="11" t="n"/>
      <c r="AC198" s="11" t="n"/>
      <c r="AD198" s="11" t="n"/>
      <c r="AE198" s="10" t="n"/>
      <c r="AF198" s="10" t="n"/>
      <c r="AG198" s="10" t="n"/>
      <c r="AH198" s="10" t="n"/>
      <c r="AI198" s="13" t="n"/>
      <c r="AJ198" s="13" t="n"/>
      <c r="AK198" s="13" t="n"/>
      <c r="AL198" s="13" t="n"/>
      <c r="AM198" s="13" t="n"/>
      <c r="AN198" s="13" t="n"/>
      <c r="AO198" s="13" t="n"/>
      <c r="AP198" s="14" t="n"/>
      <c r="AQ198" s="14" t="n"/>
      <c r="AR198" s="14" t="n"/>
      <c r="AS198" s="13" t="n"/>
      <c r="AT198" s="13" t="n"/>
      <c r="AU198" s="10" t="n"/>
      <c r="AV198" s="10" t="n"/>
      <c r="AW198" s="10" t="n"/>
      <c r="AX198" s="10" t="n"/>
      <c r="AY198" s="10" t="n"/>
      <c r="AZ198" s="10" t="n"/>
      <c r="BA198" s="10" t="n"/>
      <c r="BB198" s="10" t="n"/>
      <c r="BC198" s="10" t="n"/>
      <c r="BD198" s="11" t="n"/>
      <c r="BE198" s="10" t="n"/>
      <c r="BF198" s="10" t="n"/>
      <c r="BG198" s="10" t="n"/>
      <c r="BH198" s="10" t="n"/>
      <c r="BI198" s="10" t="n"/>
      <c r="BJ198" s="10" t="n"/>
      <c r="BK198" s="10" t="n"/>
      <c r="BL198" s="10" t="n"/>
      <c r="BM198" s="10" t="n"/>
    </row>
    <row r="199" ht="15.75" customHeight="1" s="218">
      <c r="A199" s="10" t="n"/>
      <c r="B199" s="10" t="n"/>
      <c r="C199" s="10" t="n"/>
      <c r="D199" s="10" t="n"/>
      <c r="E199" s="10" t="n"/>
      <c r="F199" s="10" t="n"/>
      <c r="G199" s="11" t="n"/>
      <c r="H199" s="10" t="n"/>
      <c r="I199" s="10" t="n"/>
      <c r="J199" s="10" t="n"/>
      <c r="K199" s="10" t="n"/>
      <c r="L199" s="10" t="n"/>
      <c r="M199" s="13" t="n"/>
      <c r="N199" s="13" t="n"/>
      <c r="O199" s="13" t="n"/>
      <c r="P199" s="13" t="n"/>
      <c r="Q199" s="10" t="n"/>
      <c r="R199" s="10" t="n"/>
      <c r="S199" s="10" t="n"/>
      <c r="T199" s="10" t="n"/>
      <c r="U199" s="10" t="n"/>
      <c r="V199" s="10" t="n"/>
      <c r="W199" s="10" t="n"/>
      <c r="X199" s="10" t="n"/>
      <c r="Y199" s="11" t="n"/>
      <c r="Z199" s="11" t="n"/>
      <c r="AA199" s="11" t="n"/>
      <c r="AB199" s="11" t="n"/>
      <c r="AC199" s="11" t="n"/>
      <c r="AD199" s="11" t="n"/>
      <c r="AE199" s="10" t="n"/>
      <c r="AF199" s="10" t="n"/>
      <c r="AG199" s="10" t="n"/>
      <c r="AH199" s="10" t="n"/>
      <c r="AI199" s="13" t="n"/>
      <c r="AJ199" s="13" t="n"/>
      <c r="AK199" s="13" t="n"/>
      <c r="AL199" s="13" t="n"/>
      <c r="AM199" s="13" t="n"/>
      <c r="AN199" s="13" t="n"/>
      <c r="AO199" s="13" t="n"/>
      <c r="AP199" s="14" t="n"/>
      <c r="AQ199" s="14" t="n"/>
      <c r="AR199" s="14" t="n"/>
      <c r="AS199" s="13" t="n"/>
      <c r="AT199" s="13" t="n"/>
      <c r="AU199" s="10" t="n"/>
      <c r="AV199" s="10" t="n"/>
      <c r="AW199" s="10" t="n"/>
      <c r="AX199" s="10" t="n"/>
      <c r="AY199" s="10" t="n"/>
      <c r="AZ199" s="10" t="n"/>
      <c r="BA199" s="10" t="n"/>
      <c r="BB199" s="10" t="n"/>
      <c r="BC199" s="10" t="n"/>
      <c r="BD199" s="11" t="n"/>
      <c r="BE199" s="10" t="n"/>
      <c r="BF199" s="10" t="n"/>
      <c r="BG199" s="10" t="n"/>
      <c r="BH199" s="10" t="n"/>
      <c r="BI199" s="10" t="n"/>
      <c r="BJ199" s="10" t="n"/>
      <c r="BK199" s="10" t="n"/>
      <c r="BL199" s="10" t="n"/>
      <c r="BM199" s="10" t="n"/>
    </row>
    <row r="200" ht="15.75" customHeight="1" s="218">
      <c r="A200" s="10" t="n"/>
      <c r="B200" s="10" t="n"/>
      <c r="C200" s="10" t="n"/>
      <c r="D200" s="10" t="n"/>
      <c r="E200" s="10" t="n"/>
      <c r="F200" s="10" t="n"/>
      <c r="G200" s="11" t="n"/>
      <c r="H200" s="10" t="n"/>
      <c r="I200" s="10" t="n"/>
      <c r="J200" s="10" t="n"/>
      <c r="K200" s="10" t="n"/>
      <c r="L200" s="10" t="n"/>
      <c r="M200" s="13" t="n"/>
      <c r="N200" s="13" t="n"/>
      <c r="O200" s="13" t="n"/>
      <c r="P200" s="13" t="n"/>
      <c r="Q200" s="10" t="n"/>
      <c r="R200" s="10" t="n"/>
      <c r="S200" s="10" t="n"/>
      <c r="T200" s="10" t="n"/>
      <c r="U200" s="10" t="n"/>
      <c r="V200" s="10" t="n"/>
      <c r="W200" s="10" t="n"/>
      <c r="X200" s="10" t="n"/>
      <c r="Y200" s="11" t="n"/>
      <c r="Z200" s="11" t="n"/>
      <c r="AA200" s="11" t="n"/>
      <c r="AB200" s="11" t="n"/>
      <c r="AC200" s="11" t="n"/>
      <c r="AD200" s="11" t="n"/>
      <c r="AE200" s="10" t="n"/>
      <c r="AF200" s="10" t="n"/>
      <c r="AG200" s="10" t="n"/>
      <c r="AH200" s="10" t="n"/>
      <c r="AI200" s="13" t="n"/>
      <c r="AJ200" s="13" t="n"/>
      <c r="AK200" s="13" t="n"/>
      <c r="AL200" s="13" t="n"/>
      <c r="AM200" s="13" t="n"/>
      <c r="AN200" s="13" t="n"/>
      <c r="AO200" s="13" t="n"/>
      <c r="AP200" s="14" t="n"/>
      <c r="AQ200" s="14" t="n"/>
      <c r="AR200" s="14" t="n"/>
      <c r="AS200" s="13" t="n"/>
      <c r="AT200" s="13" t="n"/>
      <c r="AU200" s="10" t="n"/>
      <c r="AV200" s="10" t="n"/>
      <c r="AW200" s="10" t="n"/>
      <c r="AX200" s="10" t="n"/>
      <c r="AY200" s="10" t="n"/>
      <c r="AZ200" s="10" t="n"/>
      <c r="BA200" s="10" t="n"/>
      <c r="BB200" s="10" t="n"/>
      <c r="BC200" s="10" t="n"/>
      <c r="BD200" s="11" t="n"/>
      <c r="BE200" s="10" t="n"/>
      <c r="BF200" s="10" t="n"/>
      <c r="BG200" s="10" t="n"/>
      <c r="BH200" s="10" t="n"/>
      <c r="BI200" s="10" t="n"/>
      <c r="BJ200" s="10" t="n"/>
      <c r="BK200" s="10" t="n"/>
      <c r="BL200" s="10" t="n"/>
      <c r="BM200" s="10" t="n"/>
    </row>
    <row r="201" ht="15.75" customHeight="1" s="218">
      <c r="A201" s="10" t="n"/>
      <c r="B201" s="10" t="n"/>
      <c r="C201" s="10" t="n"/>
      <c r="D201" s="10" t="n"/>
      <c r="E201" s="10" t="n"/>
      <c r="F201" s="10" t="n"/>
      <c r="G201" s="11" t="n"/>
      <c r="H201" s="10" t="n"/>
      <c r="I201" s="10" t="n"/>
      <c r="J201" s="10" t="n"/>
      <c r="K201" s="10" t="n"/>
      <c r="L201" s="10" t="n"/>
      <c r="M201" s="13" t="n"/>
      <c r="N201" s="13" t="n"/>
      <c r="O201" s="13" t="n"/>
      <c r="P201" s="13" t="n"/>
      <c r="Q201" s="10" t="n"/>
      <c r="R201" s="10" t="n"/>
      <c r="S201" s="10" t="n"/>
      <c r="T201" s="10" t="n"/>
      <c r="U201" s="10" t="n"/>
      <c r="V201" s="10" t="n"/>
      <c r="W201" s="10" t="n"/>
      <c r="X201" s="10" t="n"/>
      <c r="Y201" s="11" t="n"/>
      <c r="Z201" s="11" t="n"/>
      <c r="AA201" s="11" t="n"/>
      <c r="AB201" s="11" t="n"/>
      <c r="AC201" s="11" t="n"/>
      <c r="AD201" s="11" t="n"/>
      <c r="AE201" s="10" t="n"/>
      <c r="AF201" s="10" t="n"/>
      <c r="AG201" s="10" t="n"/>
      <c r="AH201" s="10" t="n"/>
      <c r="AI201" s="13" t="n"/>
      <c r="AJ201" s="13" t="n"/>
      <c r="AK201" s="13" t="n"/>
      <c r="AL201" s="13" t="n"/>
      <c r="AM201" s="13" t="n"/>
      <c r="AN201" s="13" t="n"/>
      <c r="AO201" s="13" t="n"/>
      <c r="AP201" s="14" t="n"/>
      <c r="AQ201" s="14" t="n"/>
      <c r="AR201" s="14" t="n"/>
      <c r="AS201" s="13" t="n"/>
      <c r="AT201" s="13" t="n"/>
      <c r="AU201" s="10" t="n"/>
      <c r="AV201" s="10" t="n"/>
      <c r="AW201" s="10" t="n"/>
      <c r="AX201" s="10" t="n"/>
      <c r="AY201" s="10" t="n"/>
      <c r="AZ201" s="10" t="n"/>
      <c r="BA201" s="10" t="n"/>
      <c r="BB201" s="10" t="n"/>
      <c r="BC201" s="10" t="n"/>
      <c r="BD201" s="11" t="n"/>
      <c r="BE201" s="10" t="n"/>
      <c r="BF201" s="10" t="n"/>
      <c r="BG201" s="10" t="n"/>
      <c r="BH201" s="10" t="n"/>
      <c r="BI201" s="10" t="n"/>
      <c r="BJ201" s="10" t="n"/>
      <c r="BK201" s="10" t="n"/>
      <c r="BL201" s="10" t="n"/>
      <c r="BM201" s="10" t="n"/>
    </row>
    <row r="202" ht="15.75" customHeight="1" s="218">
      <c r="A202" s="10" t="n"/>
      <c r="B202" s="10" t="n"/>
      <c r="C202" s="10" t="n"/>
      <c r="D202" s="10" t="n"/>
      <c r="E202" s="10" t="n"/>
      <c r="F202" s="10" t="n"/>
      <c r="G202" s="11" t="n"/>
      <c r="H202" s="10" t="n"/>
      <c r="I202" s="10" t="n"/>
      <c r="J202" s="10" t="n"/>
      <c r="K202" s="10" t="n"/>
      <c r="L202" s="10" t="n"/>
      <c r="M202" s="13" t="n"/>
      <c r="N202" s="13" t="n"/>
      <c r="O202" s="13" t="n"/>
      <c r="P202" s="13" t="n"/>
      <c r="Q202" s="10" t="n"/>
      <c r="R202" s="10" t="n"/>
      <c r="S202" s="10" t="n"/>
      <c r="T202" s="10" t="n"/>
      <c r="U202" s="10" t="n"/>
      <c r="V202" s="10" t="n"/>
      <c r="W202" s="10" t="n"/>
      <c r="X202" s="10" t="n"/>
      <c r="Y202" s="11" t="n"/>
      <c r="Z202" s="11" t="n"/>
      <c r="AA202" s="11" t="n"/>
      <c r="AB202" s="11" t="n"/>
      <c r="AC202" s="11" t="n"/>
      <c r="AD202" s="11" t="n"/>
      <c r="AE202" s="10" t="n"/>
      <c r="AF202" s="10" t="n"/>
      <c r="AG202" s="10" t="n"/>
      <c r="AH202" s="10" t="n"/>
      <c r="AI202" s="13" t="n"/>
      <c r="AJ202" s="13" t="n"/>
      <c r="AK202" s="13" t="n"/>
      <c r="AL202" s="13" t="n"/>
      <c r="AM202" s="13" t="n"/>
      <c r="AN202" s="13" t="n"/>
      <c r="AO202" s="13" t="n"/>
      <c r="AP202" s="14" t="n"/>
      <c r="AQ202" s="14" t="n"/>
      <c r="AR202" s="14" t="n"/>
      <c r="AS202" s="13" t="n"/>
      <c r="AT202" s="13" t="n"/>
      <c r="AU202" s="10" t="n"/>
      <c r="AV202" s="10" t="n"/>
      <c r="AW202" s="10" t="n"/>
      <c r="AX202" s="10" t="n"/>
      <c r="AY202" s="10" t="n"/>
      <c r="AZ202" s="10" t="n"/>
      <c r="BA202" s="10" t="n"/>
      <c r="BB202" s="10" t="n"/>
      <c r="BC202" s="10" t="n"/>
      <c r="BD202" s="11" t="n"/>
      <c r="BE202" s="10" t="n"/>
      <c r="BF202" s="10" t="n"/>
      <c r="BG202" s="10" t="n"/>
      <c r="BH202" s="10" t="n"/>
      <c r="BI202" s="10" t="n"/>
      <c r="BJ202" s="10" t="n"/>
      <c r="BK202" s="10" t="n"/>
      <c r="BL202" s="10" t="n"/>
      <c r="BM202" s="10" t="n"/>
    </row>
    <row r="203" ht="15.75" customHeight="1" s="218">
      <c r="A203" s="10" t="n"/>
      <c r="B203" s="10" t="n"/>
      <c r="C203" s="10" t="n"/>
      <c r="D203" s="10" t="n"/>
      <c r="E203" s="10" t="n"/>
      <c r="F203" s="10" t="n"/>
      <c r="G203" s="11" t="n"/>
      <c r="H203" s="10" t="n"/>
      <c r="I203" s="10" t="n"/>
      <c r="J203" s="10" t="n"/>
      <c r="K203" s="10" t="n"/>
      <c r="L203" s="10" t="n"/>
      <c r="M203" s="13" t="n"/>
      <c r="N203" s="13" t="n"/>
      <c r="O203" s="13" t="n"/>
      <c r="P203" s="13" t="n"/>
      <c r="Q203" s="10" t="n"/>
      <c r="R203" s="10" t="n"/>
      <c r="S203" s="10" t="n"/>
      <c r="T203" s="10" t="n"/>
      <c r="U203" s="10" t="n"/>
      <c r="V203" s="10" t="n"/>
      <c r="W203" s="10" t="n"/>
      <c r="X203" s="10" t="n"/>
      <c r="Y203" s="11" t="n"/>
      <c r="Z203" s="11" t="n"/>
      <c r="AA203" s="11" t="n"/>
      <c r="AB203" s="11" t="n"/>
      <c r="AC203" s="11" t="n"/>
      <c r="AD203" s="11" t="n"/>
      <c r="AE203" s="10" t="n"/>
      <c r="AF203" s="10" t="n"/>
      <c r="AG203" s="10" t="n"/>
      <c r="AH203" s="10" t="n"/>
      <c r="AI203" s="13" t="n"/>
      <c r="AJ203" s="13" t="n"/>
      <c r="AK203" s="13" t="n"/>
      <c r="AL203" s="13" t="n"/>
      <c r="AM203" s="13" t="n"/>
      <c r="AN203" s="13" t="n"/>
      <c r="AO203" s="13" t="n"/>
      <c r="AP203" s="14" t="n"/>
      <c r="AQ203" s="14" t="n"/>
      <c r="AR203" s="14" t="n"/>
      <c r="AS203" s="13" t="n"/>
      <c r="AT203" s="13" t="n"/>
      <c r="AU203" s="10" t="n"/>
      <c r="AV203" s="10" t="n"/>
      <c r="AW203" s="10" t="n"/>
      <c r="AX203" s="10" t="n"/>
      <c r="AY203" s="10" t="n"/>
      <c r="AZ203" s="10" t="n"/>
      <c r="BA203" s="10" t="n"/>
      <c r="BB203" s="10" t="n"/>
      <c r="BC203" s="10" t="n"/>
      <c r="BD203" s="11" t="n"/>
      <c r="BE203" s="10" t="n"/>
      <c r="BF203" s="10" t="n"/>
      <c r="BG203" s="10" t="n"/>
      <c r="BH203" s="10" t="n"/>
      <c r="BI203" s="10" t="n"/>
      <c r="BJ203" s="10" t="n"/>
      <c r="BK203" s="10" t="n"/>
      <c r="BL203" s="10" t="n"/>
      <c r="BM203" s="10" t="n"/>
    </row>
    <row r="204" ht="15.75" customHeight="1" s="218">
      <c r="A204" s="10" t="n"/>
      <c r="B204" s="10" t="n"/>
      <c r="C204" s="10" t="n"/>
      <c r="D204" s="10" t="n"/>
      <c r="E204" s="10" t="n"/>
      <c r="F204" s="10" t="n"/>
      <c r="G204" s="11" t="n"/>
      <c r="H204" s="10" t="n"/>
      <c r="I204" s="10" t="n"/>
      <c r="J204" s="10" t="n"/>
      <c r="K204" s="10" t="n"/>
      <c r="L204" s="10" t="n"/>
      <c r="M204" s="13" t="n"/>
      <c r="N204" s="13" t="n"/>
      <c r="O204" s="13" t="n"/>
      <c r="P204" s="13" t="n"/>
      <c r="Q204" s="10" t="n"/>
      <c r="R204" s="10" t="n"/>
      <c r="S204" s="10" t="n"/>
      <c r="T204" s="10" t="n"/>
      <c r="U204" s="10" t="n"/>
      <c r="V204" s="10" t="n"/>
      <c r="W204" s="10" t="n"/>
      <c r="X204" s="10" t="n"/>
      <c r="Y204" s="11" t="n"/>
      <c r="Z204" s="11" t="n"/>
      <c r="AA204" s="11" t="n"/>
      <c r="AB204" s="11" t="n"/>
      <c r="AC204" s="11" t="n"/>
      <c r="AD204" s="11" t="n"/>
      <c r="AE204" s="10" t="n"/>
      <c r="AF204" s="10" t="n"/>
      <c r="AG204" s="10" t="n"/>
      <c r="AH204" s="10" t="n"/>
      <c r="AI204" s="13" t="n"/>
      <c r="AJ204" s="13" t="n"/>
      <c r="AK204" s="13" t="n"/>
      <c r="AL204" s="13" t="n"/>
      <c r="AM204" s="13" t="n"/>
      <c r="AN204" s="13" t="n"/>
      <c r="AO204" s="13" t="n"/>
      <c r="AP204" s="14" t="n"/>
      <c r="AQ204" s="14" t="n"/>
      <c r="AR204" s="14" t="n"/>
      <c r="AS204" s="13" t="n"/>
      <c r="AT204" s="13" t="n"/>
      <c r="AU204" s="10" t="n"/>
      <c r="AV204" s="10" t="n"/>
      <c r="AW204" s="10" t="n"/>
      <c r="AX204" s="10" t="n"/>
      <c r="AY204" s="10" t="n"/>
      <c r="AZ204" s="10" t="n"/>
      <c r="BA204" s="10" t="n"/>
      <c r="BB204" s="10" t="n"/>
      <c r="BC204" s="10" t="n"/>
      <c r="BD204" s="11" t="n"/>
      <c r="BE204" s="10" t="n"/>
      <c r="BF204" s="10" t="n"/>
      <c r="BG204" s="10" t="n"/>
      <c r="BH204" s="10" t="n"/>
      <c r="BI204" s="10" t="n"/>
      <c r="BJ204" s="10" t="n"/>
      <c r="BK204" s="10" t="n"/>
      <c r="BL204" s="10" t="n"/>
      <c r="BM204" s="10" t="n"/>
    </row>
    <row r="205" ht="15.75" customHeight="1" s="218">
      <c r="A205" s="10" t="n"/>
      <c r="B205" s="10" t="n"/>
      <c r="C205" s="10" t="n"/>
      <c r="D205" s="10" t="n"/>
      <c r="E205" s="10" t="n"/>
      <c r="F205" s="10" t="n"/>
      <c r="G205" s="11" t="n"/>
      <c r="H205" s="10" t="n"/>
      <c r="I205" s="10" t="n"/>
      <c r="J205" s="10" t="n"/>
      <c r="K205" s="10" t="n"/>
      <c r="L205" s="10" t="n"/>
      <c r="M205" s="13" t="n"/>
      <c r="N205" s="13" t="n"/>
      <c r="O205" s="13" t="n"/>
      <c r="P205" s="13" t="n"/>
      <c r="Q205" s="10" t="n"/>
      <c r="R205" s="10" t="n"/>
      <c r="S205" s="10" t="n"/>
      <c r="T205" s="10" t="n"/>
      <c r="U205" s="10" t="n"/>
      <c r="V205" s="10" t="n"/>
      <c r="W205" s="10" t="n"/>
      <c r="X205" s="10" t="n"/>
      <c r="Y205" s="11" t="n"/>
      <c r="Z205" s="11" t="n"/>
      <c r="AA205" s="11" t="n"/>
      <c r="AB205" s="11" t="n"/>
      <c r="AC205" s="11" t="n"/>
      <c r="AD205" s="11" t="n"/>
      <c r="AE205" s="10" t="n"/>
      <c r="AF205" s="10" t="n"/>
      <c r="AG205" s="10" t="n"/>
      <c r="AH205" s="10" t="n"/>
      <c r="AI205" s="13" t="n"/>
      <c r="AJ205" s="13" t="n"/>
      <c r="AK205" s="13" t="n"/>
      <c r="AL205" s="13" t="n"/>
      <c r="AM205" s="13" t="n"/>
      <c r="AN205" s="13" t="n"/>
      <c r="AO205" s="13" t="n"/>
      <c r="AP205" s="14" t="n"/>
      <c r="AQ205" s="14" t="n"/>
      <c r="AR205" s="14" t="n"/>
      <c r="AS205" s="13" t="n"/>
      <c r="AT205" s="13" t="n"/>
      <c r="AU205" s="10" t="n"/>
      <c r="AV205" s="10" t="n"/>
      <c r="AW205" s="10" t="n"/>
      <c r="AX205" s="10" t="n"/>
      <c r="AY205" s="10" t="n"/>
      <c r="AZ205" s="10" t="n"/>
      <c r="BA205" s="10" t="n"/>
      <c r="BB205" s="10" t="n"/>
      <c r="BC205" s="10" t="n"/>
      <c r="BD205" s="11" t="n"/>
      <c r="BE205" s="10" t="n"/>
      <c r="BF205" s="10" t="n"/>
      <c r="BG205" s="10" t="n"/>
      <c r="BH205" s="10" t="n"/>
      <c r="BI205" s="10" t="n"/>
      <c r="BJ205" s="10" t="n"/>
      <c r="BK205" s="10" t="n"/>
      <c r="BL205" s="10" t="n"/>
      <c r="BM205" s="10" t="n"/>
    </row>
    <row r="206" ht="15.75" customHeight="1" s="218">
      <c r="A206" s="10" t="n"/>
      <c r="B206" s="10" t="n"/>
      <c r="C206" s="10" t="n"/>
      <c r="D206" s="10" t="n"/>
      <c r="E206" s="10" t="n"/>
      <c r="F206" s="10" t="n"/>
      <c r="G206" s="11" t="n"/>
      <c r="H206" s="10" t="n"/>
      <c r="I206" s="10" t="n"/>
      <c r="J206" s="10" t="n"/>
      <c r="K206" s="10" t="n"/>
      <c r="L206" s="10" t="n"/>
      <c r="M206" s="13" t="n"/>
      <c r="N206" s="13" t="n"/>
      <c r="O206" s="13" t="n"/>
      <c r="P206" s="13" t="n"/>
      <c r="Q206" s="10" t="n"/>
      <c r="R206" s="10" t="n"/>
      <c r="S206" s="10" t="n"/>
      <c r="T206" s="10" t="n"/>
      <c r="U206" s="10" t="n"/>
      <c r="V206" s="10" t="n"/>
      <c r="W206" s="10" t="n"/>
      <c r="X206" s="10" t="n"/>
      <c r="Y206" s="11" t="n"/>
      <c r="Z206" s="11" t="n"/>
      <c r="AA206" s="11" t="n"/>
      <c r="AB206" s="11" t="n"/>
      <c r="AC206" s="11" t="n"/>
      <c r="AD206" s="11" t="n"/>
      <c r="AE206" s="10" t="n"/>
      <c r="AF206" s="10" t="n"/>
      <c r="AG206" s="10" t="n"/>
      <c r="AH206" s="10" t="n"/>
      <c r="AI206" s="13" t="n"/>
      <c r="AJ206" s="13" t="n"/>
      <c r="AK206" s="13" t="n"/>
      <c r="AL206" s="13" t="n"/>
      <c r="AM206" s="13" t="n"/>
      <c r="AN206" s="13" t="n"/>
      <c r="AO206" s="13" t="n"/>
      <c r="AP206" s="14" t="n"/>
      <c r="AQ206" s="14" t="n"/>
      <c r="AR206" s="14" t="n"/>
      <c r="AS206" s="13" t="n"/>
      <c r="AT206" s="13" t="n"/>
      <c r="AU206" s="10" t="n"/>
      <c r="AV206" s="10" t="n"/>
      <c r="AW206" s="10" t="n"/>
      <c r="AX206" s="10" t="n"/>
      <c r="AY206" s="10" t="n"/>
      <c r="AZ206" s="10" t="n"/>
      <c r="BA206" s="10" t="n"/>
      <c r="BB206" s="10" t="n"/>
      <c r="BC206" s="10" t="n"/>
      <c r="BD206" s="11" t="n"/>
      <c r="BE206" s="10" t="n"/>
      <c r="BF206" s="10" t="n"/>
      <c r="BG206" s="10" t="n"/>
      <c r="BH206" s="10" t="n"/>
      <c r="BI206" s="10" t="n"/>
      <c r="BJ206" s="10" t="n"/>
      <c r="BK206" s="10" t="n"/>
      <c r="BL206" s="10" t="n"/>
      <c r="BM206" s="10" t="n"/>
    </row>
    <row r="207" ht="15.75" customHeight="1" s="218">
      <c r="A207" s="10" t="n"/>
      <c r="B207" s="10" t="n"/>
      <c r="C207" s="10" t="n"/>
      <c r="D207" s="10" t="n"/>
      <c r="E207" s="10" t="n"/>
      <c r="F207" s="10" t="n"/>
      <c r="G207" s="11" t="n"/>
      <c r="H207" s="10" t="n"/>
      <c r="I207" s="10" t="n"/>
      <c r="J207" s="10" t="n"/>
      <c r="K207" s="10" t="n"/>
      <c r="L207" s="10" t="n"/>
      <c r="M207" s="13" t="n"/>
      <c r="N207" s="13" t="n"/>
      <c r="O207" s="13" t="n"/>
      <c r="P207" s="13" t="n"/>
      <c r="Q207" s="10" t="n"/>
      <c r="R207" s="10" t="n"/>
      <c r="S207" s="10" t="n"/>
      <c r="T207" s="10" t="n"/>
      <c r="U207" s="10" t="n"/>
      <c r="V207" s="10" t="n"/>
      <c r="W207" s="10" t="n"/>
      <c r="X207" s="10" t="n"/>
      <c r="Y207" s="11" t="n"/>
      <c r="Z207" s="11" t="n"/>
      <c r="AA207" s="11" t="n"/>
      <c r="AB207" s="11" t="n"/>
      <c r="AC207" s="11" t="n"/>
      <c r="AD207" s="11" t="n"/>
      <c r="AE207" s="10" t="n"/>
      <c r="AF207" s="10" t="n"/>
      <c r="AG207" s="10" t="n"/>
      <c r="AH207" s="10" t="n"/>
      <c r="AI207" s="13" t="n"/>
      <c r="AJ207" s="13" t="n"/>
      <c r="AK207" s="13" t="n"/>
      <c r="AL207" s="13" t="n"/>
      <c r="AM207" s="13" t="n"/>
      <c r="AN207" s="13" t="n"/>
      <c r="AO207" s="13" t="n"/>
      <c r="AP207" s="14" t="n"/>
      <c r="AQ207" s="14" t="n"/>
      <c r="AR207" s="14" t="n"/>
      <c r="AS207" s="13" t="n"/>
      <c r="AT207" s="13" t="n"/>
      <c r="AU207" s="10" t="n"/>
      <c r="AV207" s="10" t="n"/>
      <c r="AW207" s="10" t="n"/>
      <c r="AX207" s="10" t="n"/>
      <c r="AY207" s="10" t="n"/>
      <c r="AZ207" s="10" t="n"/>
      <c r="BA207" s="10" t="n"/>
      <c r="BB207" s="10" t="n"/>
      <c r="BC207" s="10" t="n"/>
      <c r="BD207" s="11" t="n"/>
      <c r="BE207" s="10" t="n"/>
      <c r="BF207" s="10" t="n"/>
      <c r="BG207" s="10" t="n"/>
      <c r="BH207" s="10" t="n"/>
      <c r="BI207" s="10" t="n"/>
      <c r="BJ207" s="10" t="n"/>
      <c r="BK207" s="10" t="n"/>
      <c r="BL207" s="10" t="n"/>
      <c r="BM207" s="10" t="n"/>
    </row>
    <row r="208" ht="15.75" customHeight="1" s="218">
      <c r="A208" s="10" t="n"/>
      <c r="B208" s="10" t="n"/>
      <c r="C208" s="10" t="n"/>
      <c r="D208" s="10" t="n"/>
      <c r="E208" s="10" t="n"/>
      <c r="F208" s="10" t="n"/>
      <c r="G208" s="11" t="n"/>
      <c r="H208" s="10" t="n"/>
      <c r="I208" s="10" t="n"/>
      <c r="J208" s="10" t="n"/>
      <c r="K208" s="10" t="n"/>
      <c r="L208" s="10" t="n"/>
      <c r="M208" s="13" t="n"/>
      <c r="N208" s="13" t="n"/>
      <c r="O208" s="13" t="n"/>
      <c r="P208" s="13" t="n"/>
      <c r="Q208" s="10" t="n"/>
      <c r="R208" s="10" t="n"/>
      <c r="S208" s="10" t="n"/>
      <c r="T208" s="10" t="n"/>
      <c r="U208" s="10" t="n"/>
      <c r="V208" s="10" t="n"/>
      <c r="W208" s="10" t="n"/>
      <c r="X208" s="10" t="n"/>
      <c r="Y208" s="11" t="n"/>
      <c r="Z208" s="11" t="n"/>
      <c r="AA208" s="11" t="n"/>
      <c r="AB208" s="11" t="n"/>
      <c r="AC208" s="11" t="n"/>
      <c r="AD208" s="11" t="n"/>
      <c r="AE208" s="10" t="n"/>
      <c r="AF208" s="10" t="n"/>
      <c r="AG208" s="10" t="n"/>
      <c r="AH208" s="10" t="n"/>
      <c r="AI208" s="13" t="n"/>
      <c r="AJ208" s="13" t="n"/>
      <c r="AK208" s="13" t="n"/>
      <c r="AL208" s="13" t="n"/>
      <c r="AM208" s="13" t="n"/>
      <c r="AN208" s="13" t="n"/>
      <c r="AO208" s="13" t="n"/>
      <c r="AP208" s="14" t="n"/>
      <c r="AQ208" s="14" t="n"/>
      <c r="AR208" s="14" t="n"/>
      <c r="AS208" s="13" t="n"/>
      <c r="AT208" s="13" t="n"/>
      <c r="AU208" s="10" t="n"/>
      <c r="AV208" s="10" t="n"/>
      <c r="AW208" s="10" t="n"/>
      <c r="AX208" s="10" t="n"/>
      <c r="AY208" s="10" t="n"/>
      <c r="AZ208" s="10" t="n"/>
      <c r="BA208" s="10" t="n"/>
      <c r="BB208" s="10" t="n"/>
      <c r="BC208" s="10" t="n"/>
      <c r="BD208" s="11" t="n"/>
      <c r="BE208" s="10" t="n"/>
      <c r="BF208" s="10" t="n"/>
      <c r="BG208" s="10" t="n"/>
      <c r="BH208" s="10" t="n"/>
      <c r="BI208" s="10" t="n"/>
      <c r="BJ208" s="10" t="n"/>
      <c r="BK208" s="10" t="n"/>
      <c r="BL208" s="10" t="n"/>
      <c r="BM208" s="10" t="n"/>
    </row>
    <row r="209" ht="15.75" customHeight="1" s="218">
      <c r="A209" s="10" t="n"/>
      <c r="B209" s="10" t="n"/>
      <c r="C209" s="10" t="n"/>
      <c r="D209" s="10" t="n"/>
      <c r="E209" s="10" t="n"/>
      <c r="F209" s="10" t="n"/>
      <c r="G209" s="11" t="n"/>
      <c r="H209" s="10" t="n"/>
      <c r="I209" s="10" t="n"/>
      <c r="J209" s="10" t="n"/>
      <c r="K209" s="10" t="n"/>
      <c r="L209" s="10" t="n"/>
      <c r="M209" s="13" t="n"/>
      <c r="N209" s="13" t="n"/>
      <c r="O209" s="13" t="n"/>
      <c r="P209" s="13" t="n"/>
      <c r="Q209" s="10" t="n"/>
      <c r="R209" s="10" t="n"/>
      <c r="S209" s="10" t="n"/>
      <c r="T209" s="10" t="n"/>
      <c r="U209" s="10" t="n"/>
      <c r="V209" s="10" t="n"/>
      <c r="W209" s="10" t="n"/>
      <c r="X209" s="10" t="n"/>
      <c r="Y209" s="11" t="n"/>
      <c r="Z209" s="11" t="n"/>
      <c r="AA209" s="11" t="n"/>
      <c r="AB209" s="11" t="n"/>
      <c r="AC209" s="11" t="n"/>
      <c r="AD209" s="11" t="n"/>
      <c r="AE209" s="10" t="n"/>
      <c r="AF209" s="10" t="n"/>
      <c r="AG209" s="10" t="n"/>
      <c r="AH209" s="10" t="n"/>
      <c r="AI209" s="13" t="n"/>
      <c r="AJ209" s="13" t="n"/>
      <c r="AK209" s="13" t="n"/>
      <c r="AL209" s="13" t="n"/>
      <c r="AM209" s="13" t="n"/>
      <c r="AN209" s="13" t="n"/>
      <c r="AO209" s="13" t="n"/>
      <c r="AP209" s="14" t="n"/>
      <c r="AQ209" s="14" t="n"/>
      <c r="AR209" s="14" t="n"/>
      <c r="AS209" s="13" t="n"/>
      <c r="AT209" s="13" t="n"/>
      <c r="AU209" s="10" t="n"/>
      <c r="AV209" s="10" t="n"/>
      <c r="AW209" s="10" t="n"/>
      <c r="AX209" s="10" t="n"/>
      <c r="AY209" s="10" t="n"/>
      <c r="AZ209" s="10" t="n"/>
      <c r="BA209" s="10" t="n"/>
      <c r="BB209" s="10" t="n"/>
      <c r="BC209" s="10" t="n"/>
      <c r="BD209" s="11" t="n"/>
      <c r="BE209" s="10" t="n"/>
      <c r="BF209" s="10" t="n"/>
      <c r="BG209" s="10" t="n"/>
      <c r="BH209" s="10" t="n"/>
      <c r="BI209" s="10" t="n"/>
      <c r="BJ209" s="10" t="n"/>
      <c r="BK209" s="10" t="n"/>
      <c r="BL209" s="10" t="n"/>
      <c r="BM209" s="10" t="n"/>
    </row>
    <row r="210" ht="15.75" customHeight="1" s="218">
      <c r="A210" s="10" t="n"/>
      <c r="B210" s="10" t="n"/>
      <c r="C210" s="10" t="n"/>
      <c r="D210" s="10" t="n"/>
      <c r="E210" s="10" t="n"/>
      <c r="F210" s="10" t="n"/>
      <c r="G210" s="11" t="n"/>
      <c r="H210" s="10" t="n"/>
      <c r="I210" s="10" t="n"/>
      <c r="J210" s="10" t="n"/>
      <c r="K210" s="10" t="n"/>
      <c r="L210" s="10" t="n"/>
      <c r="M210" s="13" t="n"/>
      <c r="N210" s="13" t="n"/>
      <c r="O210" s="13" t="n"/>
      <c r="P210" s="13" t="n"/>
      <c r="Q210" s="10" t="n"/>
      <c r="R210" s="10" t="n"/>
      <c r="S210" s="10" t="n"/>
      <c r="T210" s="10" t="n"/>
      <c r="U210" s="10" t="n"/>
      <c r="V210" s="10" t="n"/>
      <c r="W210" s="10" t="n"/>
      <c r="X210" s="10" t="n"/>
      <c r="Y210" s="11" t="n"/>
      <c r="Z210" s="11" t="n"/>
      <c r="AA210" s="11" t="n"/>
      <c r="AB210" s="11" t="n"/>
      <c r="AC210" s="11" t="n"/>
      <c r="AD210" s="11" t="n"/>
      <c r="AE210" s="10" t="n"/>
      <c r="AF210" s="10" t="n"/>
      <c r="AG210" s="10" t="n"/>
      <c r="AH210" s="10" t="n"/>
      <c r="AI210" s="13" t="n"/>
      <c r="AJ210" s="13" t="n"/>
      <c r="AK210" s="13" t="n"/>
      <c r="AL210" s="13" t="n"/>
      <c r="AM210" s="13" t="n"/>
      <c r="AN210" s="13" t="n"/>
      <c r="AO210" s="13" t="n"/>
      <c r="AP210" s="14" t="n"/>
      <c r="AQ210" s="14" t="n"/>
      <c r="AR210" s="14" t="n"/>
      <c r="AS210" s="13" t="n"/>
      <c r="AT210" s="13" t="n"/>
      <c r="AU210" s="10" t="n"/>
      <c r="AV210" s="10" t="n"/>
      <c r="AW210" s="10" t="n"/>
      <c r="AX210" s="10" t="n"/>
      <c r="AY210" s="10" t="n"/>
      <c r="AZ210" s="10" t="n"/>
      <c r="BA210" s="10" t="n"/>
      <c r="BB210" s="10" t="n"/>
      <c r="BC210" s="10" t="n"/>
      <c r="BD210" s="11" t="n"/>
      <c r="BE210" s="10" t="n"/>
      <c r="BF210" s="10" t="n"/>
      <c r="BG210" s="10" t="n"/>
      <c r="BH210" s="10" t="n"/>
      <c r="BI210" s="10" t="n"/>
      <c r="BJ210" s="10" t="n"/>
      <c r="BK210" s="10" t="n"/>
      <c r="BL210" s="10" t="n"/>
      <c r="BM210" s="10" t="n"/>
    </row>
    <row r="211" ht="15.75" customHeight="1" s="218">
      <c r="A211" s="10" t="n"/>
      <c r="B211" s="10" t="n"/>
      <c r="C211" s="10" t="n"/>
      <c r="D211" s="10" t="n"/>
      <c r="E211" s="10" t="n"/>
      <c r="F211" s="10" t="n"/>
      <c r="G211" s="11" t="n"/>
      <c r="H211" s="10" t="n"/>
      <c r="I211" s="10" t="n"/>
      <c r="J211" s="10" t="n"/>
      <c r="K211" s="10" t="n"/>
      <c r="L211" s="10" t="n"/>
      <c r="M211" s="13" t="n"/>
      <c r="N211" s="13" t="n"/>
      <c r="O211" s="13" t="n"/>
      <c r="P211" s="13" t="n"/>
      <c r="Q211" s="10" t="n"/>
      <c r="R211" s="10" t="n"/>
      <c r="S211" s="10" t="n"/>
      <c r="T211" s="10" t="n"/>
      <c r="U211" s="10" t="n"/>
      <c r="V211" s="10" t="n"/>
      <c r="W211" s="10" t="n"/>
      <c r="X211" s="10" t="n"/>
      <c r="Y211" s="11" t="n"/>
      <c r="Z211" s="11" t="n"/>
      <c r="AA211" s="11" t="n"/>
      <c r="AB211" s="11" t="n"/>
      <c r="AC211" s="11" t="n"/>
      <c r="AD211" s="11" t="n"/>
      <c r="AE211" s="10" t="n"/>
      <c r="AF211" s="10" t="n"/>
      <c r="AG211" s="10" t="n"/>
      <c r="AH211" s="10" t="n"/>
      <c r="AI211" s="13" t="n"/>
      <c r="AJ211" s="13" t="n"/>
      <c r="AK211" s="13" t="n"/>
      <c r="AL211" s="13" t="n"/>
      <c r="AM211" s="13" t="n"/>
      <c r="AN211" s="13" t="n"/>
      <c r="AO211" s="13" t="n"/>
      <c r="AP211" s="14" t="n"/>
      <c r="AQ211" s="14" t="n"/>
      <c r="AR211" s="14" t="n"/>
      <c r="AS211" s="13" t="n"/>
      <c r="AT211" s="13" t="n"/>
      <c r="AU211" s="10" t="n"/>
      <c r="AV211" s="10" t="n"/>
      <c r="AW211" s="10" t="n"/>
      <c r="AX211" s="10" t="n"/>
      <c r="AY211" s="10" t="n"/>
      <c r="AZ211" s="10" t="n"/>
      <c r="BA211" s="10" t="n"/>
      <c r="BB211" s="10" t="n"/>
      <c r="BC211" s="10" t="n"/>
      <c r="BD211" s="11" t="n"/>
      <c r="BE211" s="10" t="n"/>
      <c r="BF211" s="10" t="n"/>
      <c r="BG211" s="10" t="n"/>
      <c r="BH211" s="10" t="n"/>
      <c r="BI211" s="10" t="n"/>
      <c r="BJ211" s="10" t="n"/>
      <c r="BK211" s="10" t="n"/>
      <c r="BL211" s="10" t="n"/>
      <c r="BM211" s="10" t="n"/>
    </row>
    <row r="212" ht="15.75" customHeight="1" s="218">
      <c r="A212" s="10" t="n"/>
      <c r="B212" s="10" t="n"/>
      <c r="C212" s="10" t="n"/>
      <c r="D212" s="10" t="n"/>
      <c r="E212" s="10" t="n"/>
      <c r="F212" s="10" t="n"/>
      <c r="G212" s="11" t="n"/>
      <c r="H212" s="10" t="n"/>
      <c r="I212" s="10" t="n"/>
      <c r="J212" s="10" t="n"/>
      <c r="K212" s="10" t="n"/>
      <c r="L212" s="10" t="n"/>
      <c r="M212" s="13" t="n"/>
      <c r="N212" s="13" t="n"/>
      <c r="O212" s="13" t="n"/>
      <c r="P212" s="13" t="n"/>
      <c r="Q212" s="10" t="n"/>
      <c r="R212" s="10" t="n"/>
      <c r="S212" s="10" t="n"/>
      <c r="T212" s="10" t="n"/>
      <c r="U212" s="10" t="n"/>
      <c r="V212" s="10" t="n"/>
      <c r="W212" s="10" t="n"/>
      <c r="X212" s="10" t="n"/>
      <c r="Y212" s="11" t="n"/>
      <c r="Z212" s="11" t="n"/>
      <c r="AA212" s="11" t="n"/>
      <c r="AB212" s="11" t="n"/>
      <c r="AC212" s="11" t="n"/>
      <c r="AD212" s="11" t="n"/>
      <c r="AE212" s="10" t="n"/>
      <c r="AF212" s="10" t="n"/>
      <c r="AG212" s="10" t="n"/>
      <c r="AH212" s="10" t="n"/>
      <c r="AI212" s="13" t="n"/>
      <c r="AJ212" s="13" t="n"/>
      <c r="AK212" s="13" t="n"/>
      <c r="AL212" s="13" t="n"/>
      <c r="AM212" s="13" t="n"/>
      <c r="AN212" s="13" t="n"/>
      <c r="AO212" s="13" t="n"/>
      <c r="AP212" s="14" t="n"/>
      <c r="AQ212" s="14" t="n"/>
      <c r="AR212" s="14" t="n"/>
      <c r="AS212" s="13" t="n"/>
      <c r="AT212" s="13" t="n"/>
      <c r="AU212" s="10" t="n"/>
      <c r="AV212" s="10" t="n"/>
      <c r="AW212" s="10" t="n"/>
      <c r="AX212" s="10" t="n"/>
      <c r="AY212" s="10" t="n"/>
      <c r="AZ212" s="10" t="n"/>
      <c r="BA212" s="10" t="n"/>
      <c r="BB212" s="10" t="n"/>
      <c r="BC212" s="10" t="n"/>
      <c r="BD212" s="11" t="n"/>
      <c r="BE212" s="10" t="n"/>
      <c r="BF212" s="10" t="n"/>
      <c r="BG212" s="10" t="n"/>
      <c r="BH212" s="10" t="n"/>
      <c r="BI212" s="10" t="n"/>
      <c r="BJ212" s="10" t="n"/>
      <c r="BK212" s="10" t="n"/>
      <c r="BL212" s="10" t="n"/>
      <c r="BM212" s="10" t="n"/>
    </row>
    <row r="213" ht="15.75" customHeight="1" s="218">
      <c r="A213" s="10" t="n"/>
      <c r="B213" s="10" t="n"/>
      <c r="C213" s="10" t="n"/>
      <c r="D213" s="10" t="n"/>
      <c r="E213" s="10" t="n"/>
      <c r="F213" s="10" t="n"/>
      <c r="G213" s="11" t="n"/>
      <c r="H213" s="10" t="n"/>
      <c r="I213" s="10" t="n"/>
      <c r="J213" s="10" t="n"/>
      <c r="K213" s="10" t="n"/>
      <c r="L213" s="10" t="n"/>
      <c r="M213" s="13" t="n"/>
      <c r="N213" s="13" t="n"/>
      <c r="O213" s="13" t="n"/>
      <c r="P213" s="13" t="n"/>
      <c r="Q213" s="10" t="n"/>
      <c r="R213" s="10" t="n"/>
      <c r="S213" s="10" t="n"/>
      <c r="T213" s="10" t="n"/>
      <c r="U213" s="10" t="n"/>
      <c r="V213" s="10" t="n"/>
      <c r="W213" s="10" t="n"/>
      <c r="X213" s="10" t="n"/>
      <c r="Y213" s="11" t="n"/>
      <c r="Z213" s="11" t="n"/>
      <c r="AA213" s="11" t="n"/>
      <c r="AB213" s="11" t="n"/>
      <c r="AC213" s="11" t="n"/>
      <c r="AD213" s="11" t="n"/>
      <c r="AE213" s="10" t="n"/>
      <c r="AF213" s="10" t="n"/>
      <c r="AG213" s="10" t="n"/>
      <c r="AH213" s="10" t="n"/>
      <c r="AI213" s="13" t="n"/>
      <c r="AJ213" s="13" t="n"/>
      <c r="AK213" s="13" t="n"/>
      <c r="AL213" s="13" t="n"/>
      <c r="AM213" s="13" t="n"/>
      <c r="AN213" s="13" t="n"/>
      <c r="AO213" s="13" t="n"/>
      <c r="AP213" s="14" t="n"/>
      <c r="AQ213" s="14" t="n"/>
      <c r="AR213" s="14" t="n"/>
      <c r="AS213" s="13" t="n"/>
      <c r="AT213" s="13" t="n"/>
      <c r="AU213" s="10" t="n"/>
      <c r="AV213" s="10" t="n"/>
      <c r="AW213" s="10" t="n"/>
      <c r="AX213" s="10" t="n"/>
      <c r="AY213" s="10" t="n"/>
      <c r="AZ213" s="10" t="n"/>
      <c r="BA213" s="10" t="n"/>
      <c r="BB213" s="10" t="n"/>
      <c r="BC213" s="10" t="n"/>
      <c r="BD213" s="11" t="n"/>
      <c r="BE213" s="10" t="n"/>
      <c r="BF213" s="10" t="n"/>
      <c r="BG213" s="10" t="n"/>
      <c r="BH213" s="10" t="n"/>
      <c r="BI213" s="10" t="n"/>
      <c r="BJ213" s="10" t="n"/>
      <c r="BK213" s="10" t="n"/>
      <c r="BL213" s="10" t="n"/>
      <c r="BM213" s="10" t="n"/>
    </row>
    <row r="214" ht="15.75" customHeight="1" s="218">
      <c r="A214" s="10" t="n"/>
      <c r="B214" s="10" t="n"/>
      <c r="C214" s="10" t="n"/>
      <c r="D214" s="10" t="n"/>
      <c r="E214" s="10" t="n"/>
      <c r="F214" s="10" t="n"/>
      <c r="G214" s="11" t="n"/>
      <c r="H214" s="10" t="n"/>
      <c r="I214" s="10" t="n"/>
      <c r="J214" s="10" t="n"/>
      <c r="K214" s="10" t="n"/>
      <c r="L214" s="10" t="n"/>
      <c r="M214" s="13" t="n"/>
      <c r="N214" s="13" t="n"/>
      <c r="O214" s="13" t="n"/>
      <c r="P214" s="13" t="n"/>
      <c r="Q214" s="10" t="n"/>
      <c r="R214" s="10" t="n"/>
      <c r="S214" s="10" t="n"/>
      <c r="T214" s="10" t="n"/>
      <c r="U214" s="10" t="n"/>
      <c r="V214" s="10" t="n"/>
      <c r="W214" s="10" t="n"/>
      <c r="X214" s="10" t="n"/>
      <c r="Y214" s="11" t="n"/>
      <c r="Z214" s="11" t="n"/>
      <c r="AA214" s="11" t="n"/>
      <c r="AB214" s="11" t="n"/>
      <c r="AC214" s="11" t="n"/>
      <c r="AD214" s="11" t="n"/>
      <c r="AE214" s="10" t="n"/>
      <c r="AF214" s="10" t="n"/>
      <c r="AG214" s="10" t="n"/>
      <c r="AH214" s="10" t="n"/>
      <c r="AI214" s="13" t="n"/>
      <c r="AJ214" s="13" t="n"/>
      <c r="AK214" s="13" t="n"/>
      <c r="AL214" s="13" t="n"/>
      <c r="AM214" s="13" t="n"/>
      <c r="AN214" s="13" t="n"/>
      <c r="AO214" s="13" t="n"/>
      <c r="AP214" s="14" t="n"/>
      <c r="AQ214" s="14" t="n"/>
      <c r="AR214" s="14" t="n"/>
      <c r="AS214" s="13" t="n"/>
      <c r="AT214" s="13" t="n"/>
      <c r="AU214" s="10" t="n"/>
      <c r="AV214" s="10" t="n"/>
      <c r="AW214" s="10" t="n"/>
      <c r="AX214" s="10" t="n"/>
      <c r="AY214" s="10" t="n"/>
      <c r="AZ214" s="10" t="n"/>
      <c r="BA214" s="10" t="n"/>
      <c r="BB214" s="10" t="n"/>
      <c r="BC214" s="10" t="n"/>
      <c r="BD214" s="11" t="n"/>
      <c r="BE214" s="10" t="n"/>
      <c r="BF214" s="10" t="n"/>
      <c r="BG214" s="10" t="n"/>
      <c r="BH214" s="10" t="n"/>
      <c r="BI214" s="10" t="n"/>
      <c r="BJ214" s="10" t="n"/>
      <c r="BK214" s="10" t="n"/>
      <c r="BL214" s="10" t="n"/>
      <c r="BM214" s="10" t="n"/>
    </row>
    <row r="215" ht="15.75" customHeight="1" s="218">
      <c r="A215" s="10" t="n"/>
      <c r="B215" s="10" t="n"/>
      <c r="C215" s="10" t="n"/>
      <c r="D215" s="10" t="n"/>
      <c r="E215" s="10" t="n"/>
      <c r="F215" s="10" t="n"/>
      <c r="G215" s="11" t="n"/>
      <c r="H215" s="10" t="n"/>
      <c r="I215" s="10" t="n"/>
      <c r="J215" s="10" t="n"/>
      <c r="K215" s="10" t="n"/>
      <c r="L215" s="10" t="n"/>
      <c r="M215" s="13" t="n"/>
      <c r="N215" s="13" t="n"/>
      <c r="O215" s="13" t="n"/>
      <c r="P215" s="13" t="n"/>
      <c r="Q215" s="10" t="n"/>
      <c r="R215" s="10" t="n"/>
      <c r="S215" s="10" t="n"/>
      <c r="T215" s="10" t="n"/>
      <c r="U215" s="10" t="n"/>
      <c r="V215" s="10" t="n"/>
      <c r="W215" s="10" t="n"/>
      <c r="X215" s="10" t="n"/>
      <c r="Y215" s="11" t="n"/>
      <c r="Z215" s="11" t="n"/>
      <c r="AA215" s="11" t="n"/>
      <c r="AB215" s="11" t="n"/>
      <c r="AC215" s="11" t="n"/>
      <c r="AD215" s="11" t="n"/>
      <c r="AE215" s="10" t="n"/>
      <c r="AF215" s="10" t="n"/>
      <c r="AG215" s="10" t="n"/>
      <c r="AH215" s="10" t="n"/>
      <c r="AI215" s="13" t="n"/>
      <c r="AJ215" s="13" t="n"/>
      <c r="AK215" s="13" t="n"/>
      <c r="AL215" s="13" t="n"/>
      <c r="AM215" s="13" t="n"/>
      <c r="AN215" s="13" t="n"/>
      <c r="AO215" s="13" t="n"/>
      <c r="AP215" s="14" t="n"/>
      <c r="AQ215" s="14" t="n"/>
      <c r="AR215" s="14" t="n"/>
      <c r="AS215" s="13" t="n"/>
      <c r="AT215" s="13" t="n"/>
      <c r="AU215" s="10" t="n"/>
      <c r="AV215" s="10" t="n"/>
      <c r="AW215" s="10" t="n"/>
      <c r="AX215" s="10" t="n"/>
      <c r="AY215" s="10" t="n"/>
      <c r="AZ215" s="10" t="n"/>
      <c r="BA215" s="10" t="n"/>
      <c r="BB215" s="10" t="n"/>
      <c r="BC215" s="10" t="n"/>
      <c r="BD215" s="11" t="n"/>
      <c r="BE215" s="10" t="n"/>
      <c r="BF215" s="10" t="n"/>
      <c r="BG215" s="10" t="n"/>
      <c r="BH215" s="10" t="n"/>
      <c r="BI215" s="10" t="n"/>
      <c r="BJ215" s="10" t="n"/>
      <c r="BK215" s="10" t="n"/>
      <c r="BL215" s="10" t="n"/>
      <c r="BM215" s="10" t="n"/>
    </row>
    <row r="216" ht="15.75" customHeight="1" s="218">
      <c r="A216" s="10" t="n"/>
      <c r="B216" s="10" t="n"/>
      <c r="C216" s="10" t="n"/>
      <c r="D216" s="10" t="n"/>
      <c r="E216" s="10" t="n"/>
      <c r="F216" s="10" t="n"/>
      <c r="G216" s="11" t="n"/>
      <c r="H216" s="10" t="n"/>
      <c r="I216" s="10" t="n"/>
      <c r="J216" s="10" t="n"/>
      <c r="K216" s="10" t="n"/>
      <c r="L216" s="10" t="n"/>
      <c r="M216" s="13" t="n"/>
      <c r="N216" s="13" t="n"/>
      <c r="O216" s="13" t="n"/>
      <c r="P216" s="13" t="n"/>
      <c r="Q216" s="10" t="n"/>
      <c r="R216" s="10" t="n"/>
      <c r="S216" s="10" t="n"/>
      <c r="T216" s="10" t="n"/>
      <c r="U216" s="10" t="n"/>
      <c r="V216" s="10" t="n"/>
      <c r="W216" s="10" t="n"/>
      <c r="X216" s="10" t="n"/>
      <c r="Y216" s="11" t="n"/>
      <c r="Z216" s="11" t="n"/>
      <c r="AA216" s="11" t="n"/>
      <c r="AB216" s="11" t="n"/>
      <c r="AC216" s="11" t="n"/>
      <c r="AD216" s="11" t="n"/>
      <c r="AE216" s="10" t="n"/>
      <c r="AF216" s="10" t="n"/>
      <c r="AG216" s="10" t="n"/>
      <c r="AH216" s="10" t="n"/>
      <c r="AI216" s="13" t="n"/>
      <c r="AJ216" s="13" t="n"/>
      <c r="AK216" s="13" t="n"/>
      <c r="AL216" s="13" t="n"/>
      <c r="AM216" s="13" t="n"/>
      <c r="AN216" s="13" t="n"/>
      <c r="AO216" s="13" t="n"/>
      <c r="AP216" s="14" t="n"/>
      <c r="AQ216" s="14" t="n"/>
      <c r="AR216" s="14" t="n"/>
      <c r="AS216" s="13" t="n"/>
      <c r="AT216" s="13" t="n"/>
      <c r="AU216" s="10" t="n"/>
      <c r="AV216" s="10" t="n"/>
      <c r="AW216" s="10" t="n"/>
      <c r="AX216" s="10" t="n"/>
      <c r="AY216" s="10" t="n"/>
      <c r="AZ216" s="10" t="n"/>
      <c r="BA216" s="10" t="n"/>
      <c r="BB216" s="10" t="n"/>
      <c r="BC216" s="10" t="n"/>
      <c r="BD216" s="11" t="n"/>
      <c r="BE216" s="10" t="n"/>
      <c r="BF216" s="10" t="n"/>
      <c r="BG216" s="10" t="n"/>
      <c r="BH216" s="10" t="n"/>
      <c r="BI216" s="10" t="n"/>
      <c r="BJ216" s="10" t="n"/>
      <c r="BK216" s="10" t="n"/>
      <c r="BL216" s="10" t="n"/>
      <c r="BM216" s="10" t="n"/>
    </row>
    <row r="217" ht="15.75" customHeight="1" s="218">
      <c r="A217" s="10" t="n"/>
      <c r="B217" s="10" t="n"/>
      <c r="C217" s="10" t="n"/>
      <c r="D217" s="10" t="n"/>
      <c r="E217" s="10" t="n"/>
      <c r="F217" s="10" t="n"/>
      <c r="G217" s="11" t="n"/>
      <c r="H217" s="10" t="n"/>
      <c r="I217" s="10" t="n"/>
      <c r="J217" s="10" t="n"/>
      <c r="K217" s="10" t="n"/>
      <c r="L217" s="10" t="n"/>
      <c r="M217" s="13" t="n"/>
      <c r="N217" s="13" t="n"/>
      <c r="O217" s="13" t="n"/>
      <c r="P217" s="13" t="n"/>
      <c r="Q217" s="10" t="n"/>
      <c r="R217" s="10" t="n"/>
      <c r="S217" s="10" t="n"/>
      <c r="T217" s="10" t="n"/>
      <c r="U217" s="10" t="n"/>
      <c r="V217" s="10" t="n"/>
      <c r="W217" s="10" t="n"/>
      <c r="X217" s="10" t="n"/>
      <c r="Y217" s="11" t="n"/>
      <c r="Z217" s="11" t="n"/>
      <c r="AA217" s="11" t="n"/>
      <c r="AB217" s="11" t="n"/>
      <c r="AC217" s="11" t="n"/>
      <c r="AD217" s="11" t="n"/>
      <c r="AE217" s="10" t="n"/>
      <c r="AF217" s="10" t="n"/>
      <c r="AG217" s="10" t="n"/>
      <c r="AH217" s="10" t="n"/>
      <c r="AI217" s="13" t="n"/>
      <c r="AJ217" s="13" t="n"/>
      <c r="AK217" s="13" t="n"/>
      <c r="AL217" s="13" t="n"/>
      <c r="AM217" s="13" t="n"/>
      <c r="AN217" s="13" t="n"/>
      <c r="AO217" s="13" t="n"/>
      <c r="AP217" s="14" t="n"/>
      <c r="AQ217" s="14" t="n"/>
      <c r="AR217" s="14" t="n"/>
      <c r="AS217" s="13" t="n"/>
      <c r="AT217" s="13" t="n"/>
      <c r="AU217" s="10" t="n"/>
      <c r="AV217" s="10" t="n"/>
      <c r="AW217" s="10" t="n"/>
      <c r="AX217" s="10" t="n"/>
      <c r="AY217" s="10" t="n"/>
      <c r="AZ217" s="10" t="n"/>
      <c r="BA217" s="10" t="n"/>
      <c r="BB217" s="10" t="n"/>
      <c r="BC217" s="10" t="n"/>
      <c r="BD217" s="11" t="n"/>
      <c r="BE217" s="10" t="n"/>
      <c r="BF217" s="10" t="n"/>
      <c r="BG217" s="10" t="n"/>
      <c r="BH217" s="10" t="n"/>
      <c r="BI217" s="10" t="n"/>
      <c r="BJ217" s="10" t="n"/>
      <c r="BK217" s="10" t="n"/>
      <c r="BL217" s="10" t="n"/>
      <c r="BM217" s="10" t="n"/>
    </row>
    <row r="218" ht="15.75" customHeight="1" s="218">
      <c r="A218" s="10" t="n"/>
      <c r="B218" s="10" t="n"/>
      <c r="C218" s="10" t="n"/>
      <c r="D218" s="10" t="n"/>
      <c r="E218" s="10" t="n"/>
      <c r="F218" s="10" t="n"/>
      <c r="G218" s="11" t="n"/>
      <c r="H218" s="10" t="n"/>
      <c r="I218" s="10" t="n"/>
      <c r="J218" s="10" t="n"/>
      <c r="K218" s="10" t="n"/>
      <c r="L218" s="10" t="n"/>
      <c r="M218" s="13" t="n"/>
      <c r="N218" s="13" t="n"/>
      <c r="O218" s="13" t="n"/>
      <c r="P218" s="13" t="n"/>
      <c r="Q218" s="10" t="n"/>
      <c r="R218" s="10" t="n"/>
      <c r="S218" s="10" t="n"/>
      <c r="T218" s="10" t="n"/>
      <c r="U218" s="10" t="n"/>
      <c r="V218" s="10" t="n"/>
      <c r="W218" s="10" t="n"/>
      <c r="X218" s="10" t="n"/>
      <c r="Y218" s="11" t="n"/>
      <c r="Z218" s="11" t="n"/>
      <c r="AA218" s="11" t="n"/>
      <c r="AB218" s="11" t="n"/>
      <c r="AC218" s="11" t="n"/>
      <c r="AD218" s="11" t="n"/>
      <c r="AE218" s="10" t="n"/>
      <c r="AF218" s="10" t="n"/>
      <c r="AG218" s="10" t="n"/>
      <c r="AH218" s="10" t="n"/>
      <c r="AI218" s="13" t="n"/>
      <c r="AJ218" s="13" t="n"/>
      <c r="AK218" s="13" t="n"/>
      <c r="AL218" s="13" t="n"/>
      <c r="AM218" s="13" t="n"/>
      <c r="AN218" s="13" t="n"/>
      <c r="AO218" s="13" t="n"/>
      <c r="AP218" s="14" t="n"/>
      <c r="AQ218" s="14" t="n"/>
      <c r="AR218" s="14" t="n"/>
      <c r="AS218" s="13" t="n"/>
      <c r="AT218" s="13" t="n"/>
      <c r="AU218" s="10" t="n"/>
      <c r="AV218" s="10" t="n"/>
      <c r="AW218" s="10" t="n"/>
      <c r="AX218" s="10" t="n"/>
      <c r="AY218" s="10" t="n"/>
      <c r="AZ218" s="10" t="n"/>
      <c r="BA218" s="10" t="n"/>
      <c r="BB218" s="10" t="n"/>
      <c r="BC218" s="10" t="n"/>
      <c r="BD218" s="11" t="n"/>
      <c r="BE218" s="10" t="n"/>
      <c r="BF218" s="10" t="n"/>
      <c r="BG218" s="10" t="n"/>
      <c r="BH218" s="10" t="n"/>
      <c r="BI218" s="10" t="n"/>
      <c r="BJ218" s="10" t="n"/>
      <c r="BK218" s="10" t="n"/>
      <c r="BL218" s="10" t="n"/>
      <c r="BM218" s="10" t="n"/>
    </row>
    <row r="219" ht="15.75" customHeight="1" s="218">
      <c r="A219" s="10" t="n"/>
      <c r="B219" s="10" t="n"/>
      <c r="C219" s="10" t="n"/>
      <c r="D219" s="10" t="n"/>
      <c r="E219" s="10" t="n"/>
      <c r="F219" s="10" t="n"/>
      <c r="G219" s="11" t="n"/>
      <c r="H219" s="10" t="n"/>
      <c r="I219" s="10" t="n"/>
      <c r="J219" s="10" t="n"/>
      <c r="K219" s="10" t="n"/>
      <c r="L219" s="10" t="n"/>
      <c r="M219" s="13" t="n"/>
      <c r="N219" s="13" t="n"/>
      <c r="O219" s="13" t="n"/>
      <c r="P219" s="13" t="n"/>
      <c r="Q219" s="10" t="n"/>
      <c r="R219" s="10" t="n"/>
      <c r="S219" s="10" t="n"/>
      <c r="T219" s="10" t="n"/>
      <c r="U219" s="10" t="n"/>
      <c r="V219" s="10" t="n"/>
      <c r="W219" s="10" t="n"/>
      <c r="X219" s="10" t="n"/>
      <c r="Y219" s="11" t="n"/>
      <c r="Z219" s="11" t="n"/>
      <c r="AA219" s="11" t="n"/>
      <c r="AB219" s="11" t="n"/>
      <c r="AC219" s="11" t="n"/>
      <c r="AD219" s="11" t="n"/>
      <c r="AE219" s="10" t="n"/>
      <c r="AF219" s="10" t="n"/>
      <c r="AG219" s="10" t="n"/>
      <c r="AH219" s="10" t="n"/>
      <c r="AI219" s="13" t="n"/>
      <c r="AJ219" s="13" t="n"/>
      <c r="AK219" s="13" t="n"/>
      <c r="AL219" s="13" t="n"/>
      <c r="AM219" s="13" t="n"/>
      <c r="AN219" s="13" t="n"/>
      <c r="AO219" s="13" t="n"/>
      <c r="AP219" s="14" t="n"/>
      <c r="AQ219" s="14" t="n"/>
      <c r="AR219" s="14" t="n"/>
      <c r="AS219" s="13" t="n"/>
      <c r="AT219" s="13" t="n"/>
      <c r="AU219" s="10" t="n"/>
      <c r="AV219" s="10" t="n"/>
      <c r="AW219" s="10" t="n"/>
      <c r="AX219" s="10" t="n"/>
      <c r="AY219" s="10" t="n"/>
      <c r="AZ219" s="10" t="n"/>
      <c r="BA219" s="10" t="n"/>
      <c r="BB219" s="10" t="n"/>
      <c r="BC219" s="10" t="n"/>
      <c r="BD219" s="11" t="n"/>
      <c r="BE219" s="10" t="n"/>
      <c r="BF219" s="10" t="n"/>
      <c r="BG219" s="10" t="n"/>
      <c r="BH219" s="10" t="n"/>
      <c r="BI219" s="10" t="n"/>
      <c r="BJ219" s="10" t="n"/>
      <c r="BK219" s="10" t="n"/>
      <c r="BL219" s="10" t="n"/>
      <c r="BM219" s="10" t="n"/>
    </row>
    <row r="220" ht="15.75" customHeight="1" s="218">
      <c r="A220" s="10" t="n"/>
      <c r="B220" s="10" t="n"/>
      <c r="C220" s="10" t="n"/>
      <c r="D220" s="10" t="n"/>
      <c r="E220" s="10" t="n"/>
      <c r="F220" s="10" t="n"/>
      <c r="G220" s="11" t="n"/>
      <c r="H220" s="10" t="n"/>
      <c r="I220" s="10" t="n"/>
      <c r="J220" s="10" t="n"/>
      <c r="K220" s="10" t="n"/>
      <c r="L220" s="10" t="n"/>
      <c r="M220" s="13" t="n"/>
      <c r="N220" s="13" t="n"/>
      <c r="O220" s="13" t="n"/>
      <c r="P220" s="13" t="n"/>
      <c r="Q220" s="10" t="n"/>
      <c r="R220" s="10" t="n"/>
      <c r="S220" s="10" t="n"/>
      <c r="T220" s="10" t="n"/>
      <c r="U220" s="10" t="n"/>
      <c r="V220" s="10" t="n"/>
      <c r="W220" s="10" t="n"/>
      <c r="X220" s="10" t="n"/>
      <c r="Y220" s="11" t="n"/>
      <c r="Z220" s="11" t="n"/>
      <c r="AA220" s="11" t="n"/>
      <c r="AB220" s="11" t="n"/>
      <c r="AC220" s="11" t="n"/>
      <c r="AD220" s="11" t="n"/>
      <c r="AE220" s="10" t="n"/>
      <c r="AF220" s="10" t="n"/>
      <c r="AG220" s="10" t="n"/>
      <c r="AH220" s="10" t="n"/>
      <c r="AI220" s="13" t="n"/>
      <c r="AJ220" s="13" t="n"/>
      <c r="AK220" s="13" t="n"/>
      <c r="AL220" s="13" t="n"/>
      <c r="AM220" s="13" t="n"/>
      <c r="AN220" s="13" t="n"/>
      <c r="AO220" s="13" t="n"/>
      <c r="AP220" s="14" t="n"/>
      <c r="AQ220" s="14" t="n"/>
      <c r="AR220" s="14" t="n"/>
      <c r="AS220" s="13" t="n"/>
      <c r="AT220" s="13" t="n"/>
      <c r="AU220" s="10" t="n"/>
      <c r="AV220" s="10" t="n"/>
      <c r="AW220" s="10" t="n"/>
      <c r="AX220" s="10" t="n"/>
      <c r="AY220" s="10" t="n"/>
      <c r="AZ220" s="10" t="n"/>
      <c r="BA220" s="10" t="n"/>
      <c r="BB220" s="10" t="n"/>
      <c r="BC220" s="10" t="n"/>
      <c r="BD220" s="11" t="n"/>
      <c r="BE220" s="10" t="n"/>
      <c r="BF220" s="10" t="n"/>
      <c r="BG220" s="10" t="n"/>
      <c r="BH220" s="10" t="n"/>
      <c r="BI220" s="10" t="n"/>
      <c r="BJ220" s="10" t="n"/>
      <c r="BK220" s="10" t="n"/>
      <c r="BL220" s="10" t="n"/>
      <c r="BM220" s="10" t="n"/>
    </row>
    <row r="221" ht="15.75" customHeight="1" s="218">
      <c r="A221" s="10" t="n"/>
      <c r="B221" s="10" t="n"/>
      <c r="C221" s="10" t="n"/>
      <c r="D221" s="10" t="n"/>
      <c r="E221" s="10" t="n"/>
      <c r="F221" s="10" t="n"/>
      <c r="G221" s="11" t="n"/>
      <c r="H221" s="10" t="n"/>
      <c r="I221" s="10" t="n"/>
      <c r="J221" s="10" t="n"/>
      <c r="K221" s="10" t="n"/>
      <c r="L221" s="10" t="n"/>
      <c r="M221" s="13" t="n"/>
      <c r="N221" s="13" t="n"/>
      <c r="O221" s="13" t="n"/>
      <c r="P221" s="13" t="n"/>
      <c r="Q221" s="10" t="n"/>
      <c r="R221" s="10" t="n"/>
      <c r="S221" s="10" t="n"/>
      <c r="T221" s="10" t="n"/>
      <c r="U221" s="10" t="n"/>
      <c r="V221" s="10" t="n"/>
      <c r="W221" s="10" t="n"/>
      <c r="X221" s="10" t="n"/>
      <c r="Y221" s="11" t="n"/>
      <c r="Z221" s="11" t="n"/>
      <c r="AA221" s="11" t="n"/>
      <c r="AB221" s="11" t="n"/>
      <c r="AC221" s="11" t="n"/>
      <c r="AD221" s="11" t="n"/>
      <c r="AE221" s="10" t="n"/>
      <c r="AF221" s="10" t="n"/>
      <c r="AG221" s="10" t="n"/>
      <c r="AH221" s="10" t="n"/>
      <c r="AI221" s="13" t="n"/>
      <c r="AJ221" s="13" t="n"/>
      <c r="AK221" s="13" t="n"/>
      <c r="AL221" s="13" t="n"/>
      <c r="AM221" s="13" t="n"/>
      <c r="AN221" s="13" t="n"/>
      <c r="AO221" s="13" t="n"/>
      <c r="AP221" s="14" t="n"/>
      <c r="AQ221" s="14" t="n"/>
      <c r="AR221" s="14" t="n"/>
      <c r="AS221" s="13" t="n"/>
      <c r="AT221" s="13" t="n"/>
      <c r="AU221" s="10" t="n"/>
      <c r="AV221" s="10" t="n"/>
      <c r="AW221" s="10" t="n"/>
      <c r="AX221" s="10" t="n"/>
      <c r="AY221" s="10" t="n"/>
      <c r="AZ221" s="10" t="n"/>
      <c r="BA221" s="10" t="n"/>
      <c r="BB221" s="10" t="n"/>
      <c r="BC221" s="10" t="n"/>
      <c r="BD221" s="11" t="n"/>
      <c r="BE221" s="10" t="n"/>
      <c r="BF221" s="10" t="n"/>
      <c r="BG221" s="10" t="n"/>
      <c r="BH221" s="10" t="n"/>
      <c r="BI221" s="10" t="n"/>
      <c r="BJ221" s="10" t="n"/>
      <c r="BK221" s="10" t="n"/>
      <c r="BL221" s="10" t="n"/>
      <c r="BM221" s="10" t="n"/>
    </row>
    <row r="222" ht="15.75" customHeight="1" s="218">
      <c r="A222" s="10" t="n"/>
      <c r="B222" s="10" t="n"/>
      <c r="C222" s="10" t="n"/>
      <c r="D222" s="10" t="n"/>
      <c r="E222" s="10" t="n"/>
      <c r="F222" s="10" t="n"/>
      <c r="G222" s="11" t="n"/>
      <c r="H222" s="10" t="n"/>
      <c r="I222" s="10" t="n"/>
      <c r="J222" s="10" t="n"/>
      <c r="K222" s="10" t="n"/>
      <c r="L222" s="10" t="n"/>
      <c r="M222" s="13" t="n"/>
      <c r="N222" s="13" t="n"/>
      <c r="O222" s="13" t="n"/>
      <c r="P222" s="13" t="n"/>
      <c r="Q222" s="10" t="n"/>
      <c r="R222" s="10" t="n"/>
      <c r="S222" s="10" t="n"/>
      <c r="T222" s="10" t="n"/>
      <c r="U222" s="10" t="n"/>
      <c r="V222" s="10" t="n"/>
      <c r="W222" s="10" t="n"/>
      <c r="X222" s="10" t="n"/>
      <c r="Y222" s="11" t="n"/>
      <c r="Z222" s="11" t="n"/>
      <c r="AA222" s="11" t="n"/>
      <c r="AB222" s="11" t="n"/>
      <c r="AC222" s="11" t="n"/>
      <c r="AD222" s="11" t="n"/>
      <c r="AE222" s="10" t="n"/>
      <c r="AF222" s="10" t="n"/>
      <c r="AG222" s="10" t="n"/>
      <c r="AH222" s="10" t="n"/>
      <c r="AI222" s="13" t="n"/>
      <c r="AJ222" s="13" t="n"/>
      <c r="AK222" s="13" t="n"/>
      <c r="AL222" s="13" t="n"/>
      <c r="AM222" s="13" t="n"/>
      <c r="AN222" s="13" t="n"/>
      <c r="AO222" s="13" t="n"/>
      <c r="AP222" s="14" t="n"/>
      <c r="AQ222" s="14" t="n"/>
      <c r="AR222" s="14" t="n"/>
      <c r="AS222" s="13" t="n"/>
      <c r="AT222" s="13" t="n"/>
      <c r="AU222" s="10" t="n"/>
      <c r="AV222" s="10" t="n"/>
      <c r="AW222" s="10" t="n"/>
      <c r="AX222" s="10" t="n"/>
      <c r="AY222" s="10" t="n"/>
      <c r="AZ222" s="10" t="n"/>
      <c r="BA222" s="10" t="n"/>
      <c r="BB222" s="10" t="n"/>
      <c r="BC222" s="10" t="n"/>
      <c r="BD222" s="11" t="n"/>
      <c r="BE222" s="10" t="n"/>
      <c r="BF222" s="10" t="n"/>
      <c r="BG222" s="10" t="n"/>
      <c r="BH222" s="10" t="n"/>
      <c r="BI222" s="10" t="n"/>
      <c r="BJ222" s="10" t="n"/>
      <c r="BK222" s="10" t="n"/>
      <c r="BL222" s="10" t="n"/>
      <c r="BM222" s="10" t="n"/>
    </row>
    <row r="223" ht="15.75" customHeight="1" s="218">
      <c r="A223" s="10" t="n"/>
      <c r="B223" s="10" t="n"/>
      <c r="C223" s="10" t="n"/>
      <c r="D223" s="10" t="n"/>
      <c r="E223" s="10" t="n"/>
      <c r="F223" s="10" t="n"/>
      <c r="G223" s="11" t="n"/>
      <c r="H223" s="10" t="n"/>
      <c r="I223" s="10" t="n"/>
      <c r="J223" s="10" t="n"/>
      <c r="K223" s="10" t="n"/>
      <c r="L223" s="10" t="n"/>
      <c r="M223" s="13" t="n"/>
      <c r="N223" s="13" t="n"/>
      <c r="O223" s="13" t="n"/>
      <c r="P223" s="13" t="n"/>
      <c r="Q223" s="10" t="n"/>
      <c r="R223" s="10" t="n"/>
      <c r="S223" s="10" t="n"/>
      <c r="T223" s="10" t="n"/>
      <c r="U223" s="10" t="n"/>
      <c r="V223" s="10" t="n"/>
      <c r="W223" s="10" t="n"/>
      <c r="X223" s="10" t="n"/>
      <c r="Y223" s="11" t="n"/>
      <c r="Z223" s="11" t="n"/>
      <c r="AA223" s="11" t="n"/>
      <c r="AB223" s="11" t="n"/>
      <c r="AC223" s="11" t="n"/>
      <c r="AD223" s="11" t="n"/>
      <c r="AE223" s="10" t="n"/>
      <c r="AF223" s="10" t="n"/>
      <c r="AG223" s="10" t="n"/>
      <c r="AH223" s="10" t="n"/>
      <c r="AI223" s="13" t="n"/>
      <c r="AJ223" s="13" t="n"/>
      <c r="AK223" s="13" t="n"/>
      <c r="AL223" s="13" t="n"/>
      <c r="AM223" s="13" t="n"/>
      <c r="AN223" s="13" t="n"/>
      <c r="AO223" s="13" t="n"/>
      <c r="AP223" s="14" t="n"/>
      <c r="AQ223" s="14" t="n"/>
      <c r="AR223" s="14" t="n"/>
      <c r="AS223" s="13" t="n"/>
      <c r="AT223" s="13" t="n"/>
      <c r="AU223" s="10" t="n"/>
      <c r="AV223" s="10" t="n"/>
      <c r="AW223" s="10" t="n"/>
      <c r="AX223" s="10" t="n"/>
      <c r="AY223" s="10" t="n"/>
      <c r="AZ223" s="10" t="n"/>
      <c r="BA223" s="10" t="n"/>
      <c r="BB223" s="10" t="n"/>
      <c r="BC223" s="10" t="n"/>
      <c r="BD223" s="11" t="n"/>
      <c r="BE223" s="10" t="n"/>
      <c r="BF223" s="10" t="n"/>
      <c r="BG223" s="10" t="n"/>
      <c r="BH223" s="10" t="n"/>
      <c r="BI223" s="10" t="n"/>
      <c r="BJ223" s="10" t="n"/>
      <c r="BK223" s="10" t="n"/>
      <c r="BL223" s="10" t="n"/>
      <c r="BM223" s="10" t="n"/>
    </row>
    <row r="224" ht="15.75" customHeight="1" s="218">
      <c r="A224" s="10" t="n"/>
      <c r="B224" s="10" t="n"/>
      <c r="C224" s="10" t="n"/>
      <c r="D224" s="10" t="n"/>
      <c r="E224" s="10" t="n"/>
      <c r="F224" s="10" t="n"/>
      <c r="G224" s="11" t="n"/>
      <c r="H224" s="10" t="n"/>
      <c r="I224" s="10" t="n"/>
      <c r="J224" s="10" t="n"/>
      <c r="K224" s="10" t="n"/>
      <c r="L224" s="10" t="n"/>
      <c r="M224" s="13" t="n"/>
      <c r="N224" s="13" t="n"/>
      <c r="O224" s="13" t="n"/>
      <c r="P224" s="13" t="n"/>
      <c r="Q224" s="10" t="n"/>
      <c r="R224" s="10" t="n"/>
      <c r="S224" s="10" t="n"/>
      <c r="T224" s="10" t="n"/>
      <c r="U224" s="10" t="n"/>
      <c r="V224" s="10" t="n"/>
      <c r="W224" s="10" t="n"/>
      <c r="X224" s="10" t="n"/>
      <c r="Y224" s="11" t="n"/>
      <c r="Z224" s="11" t="n"/>
      <c r="AA224" s="11" t="n"/>
      <c r="AB224" s="11" t="n"/>
      <c r="AC224" s="11" t="n"/>
      <c r="AD224" s="11" t="n"/>
      <c r="AE224" s="10" t="n"/>
      <c r="AF224" s="10" t="n"/>
      <c r="AG224" s="10" t="n"/>
      <c r="AH224" s="10" t="n"/>
      <c r="AI224" s="13" t="n"/>
      <c r="AJ224" s="13" t="n"/>
      <c r="AK224" s="13" t="n"/>
      <c r="AL224" s="13" t="n"/>
      <c r="AM224" s="13" t="n"/>
      <c r="AN224" s="13" t="n"/>
      <c r="AO224" s="13" t="n"/>
      <c r="AP224" s="14" t="n"/>
      <c r="AQ224" s="14" t="n"/>
      <c r="AR224" s="14" t="n"/>
      <c r="AS224" s="13" t="n"/>
      <c r="AT224" s="13" t="n"/>
      <c r="AU224" s="10" t="n"/>
      <c r="AV224" s="10" t="n"/>
      <c r="AW224" s="10" t="n"/>
      <c r="AX224" s="10" t="n"/>
      <c r="AY224" s="10" t="n"/>
      <c r="AZ224" s="10" t="n"/>
      <c r="BA224" s="10" t="n"/>
      <c r="BB224" s="10" t="n"/>
      <c r="BC224" s="10" t="n"/>
      <c r="BD224" s="11" t="n"/>
      <c r="BE224" s="10" t="n"/>
      <c r="BF224" s="10" t="n"/>
      <c r="BG224" s="10" t="n"/>
      <c r="BH224" s="10" t="n"/>
      <c r="BI224" s="10" t="n"/>
      <c r="BJ224" s="10" t="n"/>
      <c r="BK224" s="10" t="n"/>
      <c r="BL224" s="10" t="n"/>
      <c r="BM224" s="10" t="n"/>
    </row>
    <row r="225" ht="15.75" customHeight="1" s="218">
      <c r="A225" s="10" t="n"/>
      <c r="B225" s="10" t="n"/>
      <c r="C225" s="10" t="n"/>
      <c r="D225" s="10" t="n"/>
      <c r="E225" s="10" t="n"/>
      <c r="F225" s="10" t="n"/>
      <c r="G225" s="11" t="n"/>
      <c r="H225" s="10" t="n"/>
      <c r="I225" s="10" t="n"/>
      <c r="J225" s="10" t="n"/>
      <c r="K225" s="10" t="n"/>
      <c r="L225" s="10" t="n"/>
      <c r="M225" s="13" t="n"/>
      <c r="N225" s="13" t="n"/>
      <c r="O225" s="13" t="n"/>
      <c r="P225" s="13" t="n"/>
      <c r="Q225" s="10" t="n"/>
      <c r="R225" s="10" t="n"/>
      <c r="S225" s="10" t="n"/>
      <c r="T225" s="10" t="n"/>
      <c r="U225" s="10" t="n"/>
      <c r="V225" s="10" t="n"/>
      <c r="W225" s="10" t="n"/>
      <c r="X225" s="10" t="n"/>
      <c r="Y225" s="11" t="n"/>
      <c r="Z225" s="11" t="n"/>
      <c r="AA225" s="11" t="n"/>
      <c r="AB225" s="11" t="n"/>
      <c r="AC225" s="11" t="n"/>
      <c r="AD225" s="11" t="n"/>
      <c r="AE225" s="10" t="n"/>
      <c r="AF225" s="10" t="n"/>
      <c r="AG225" s="10" t="n"/>
      <c r="AH225" s="10" t="n"/>
      <c r="AI225" s="13" t="n"/>
      <c r="AJ225" s="13" t="n"/>
      <c r="AK225" s="13" t="n"/>
      <c r="AL225" s="13" t="n"/>
      <c r="AM225" s="13" t="n"/>
      <c r="AN225" s="13" t="n"/>
      <c r="AO225" s="13" t="n"/>
      <c r="AP225" s="14" t="n"/>
      <c r="AQ225" s="14" t="n"/>
      <c r="AR225" s="14" t="n"/>
      <c r="AS225" s="13" t="n"/>
      <c r="AT225" s="13" t="n"/>
      <c r="AU225" s="10" t="n"/>
      <c r="AV225" s="10" t="n"/>
      <c r="AW225" s="10" t="n"/>
      <c r="AX225" s="10" t="n"/>
      <c r="AY225" s="10" t="n"/>
      <c r="AZ225" s="10" t="n"/>
      <c r="BA225" s="10" t="n"/>
      <c r="BB225" s="10" t="n"/>
      <c r="BC225" s="10" t="n"/>
      <c r="BD225" s="11" t="n"/>
      <c r="BE225" s="10" t="n"/>
      <c r="BF225" s="10" t="n"/>
      <c r="BG225" s="10" t="n"/>
      <c r="BH225" s="10" t="n"/>
      <c r="BI225" s="10" t="n"/>
      <c r="BJ225" s="10" t="n"/>
      <c r="BK225" s="10" t="n"/>
      <c r="BL225" s="10" t="n"/>
      <c r="BM225" s="10" t="n"/>
    </row>
    <row r="226" ht="15.75" customHeight="1" s="218">
      <c r="A226" s="10" t="n"/>
      <c r="B226" s="10" t="n"/>
      <c r="C226" s="10" t="n"/>
      <c r="D226" s="10" t="n"/>
      <c r="E226" s="10" t="n"/>
      <c r="F226" s="10" t="n"/>
      <c r="G226" s="11" t="n"/>
      <c r="H226" s="10" t="n"/>
      <c r="I226" s="10" t="n"/>
      <c r="J226" s="10" t="n"/>
      <c r="K226" s="10" t="n"/>
      <c r="L226" s="10" t="n"/>
      <c r="M226" s="13" t="n"/>
      <c r="N226" s="13" t="n"/>
      <c r="O226" s="13" t="n"/>
      <c r="P226" s="13" t="n"/>
      <c r="Q226" s="10" t="n"/>
      <c r="R226" s="10" t="n"/>
      <c r="S226" s="10" t="n"/>
      <c r="T226" s="10" t="n"/>
      <c r="U226" s="10" t="n"/>
      <c r="V226" s="10" t="n"/>
      <c r="W226" s="10" t="n"/>
      <c r="X226" s="10" t="n"/>
      <c r="Y226" s="11" t="n"/>
      <c r="Z226" s="11" t="n"/>
      <c r="AA226" s="11" t="n"/>
      <c r="AB226" s="11" t="n"/>
      <c r="AC226" s="11" t="n"/>
      <c r="AD226" s="11" t="n"/>
      <c r="AE226" s="10" t="n"/>
      <c r="AF226" s="10" t="n"/>
      <c r="AG226" s="10" t="n"/>
      <c r="AH226" s="10" t="n"/>
      <c r="AI226" s="13" t="n"/>
      <c r="AJ226" s="13" t="n"/>
      <c r="AK226" s="13" t="n"/>
      <c r="AL226" s="13" t="n"/>
      <c r="AM226" s="13" t="n"/>
      <c r="AN226" s="13" t="n"/>
      <c r="AO226" s="13" t="n"/>
      <c r="AP226" s="14" t="n"/>
      <c r="AQ226" s="14" t="n"/>
      <c r="AR226" s="14" t="n"/>
      <c r="AS226" s="13" t="n"/>
      <c r="AT226" s="13" t="n"/>
      <c r="AU226" s="10" t="n"/>
      <c r="AV226" s="10" t="n"/>
      <c r="AW226" s="10" t="n"/>
      <c r="AX226" s="10" t="n"/>
      <c r="AY226" s="10" t="n"/>
      <c r="AZ226" s="10" t="n"/>
      <c r="BA226" s="10" t="n"/>
      <c r="BB226" s="10" t="n"/>
      <c r="BC226" s="10" t="n"/>
      <c r="BD226" s="11" t="n"/>
      <c r="BE226" s="10" t="n"/>
      <c r="BF226" s="10" t="n"/>
      <c r="BG226" s="10" t="n"/>
      <c r="BH226" s="10" t="n"/>
      <c r="BI226" s="10" t="n"/>
      <c r="BJ226" s="10" t="n"/>
      <c r="BK226" s="10" t="n"/>
      <c r="BL226" s="10" t="n"/>
      <c r="BM226" s="10" t="n"/>
    </row>
    <row r="227" ht="15.75" customHeight="1" s="218">
      <c r="A227" s="10" t="n"/>
      <c r="B227" s="10" t="n"/>
      <c r="C227" s="10" t="n"/>
      <c r="D227" s="10" t="n"/>
      <c r="E227" s="10" t="n"/>
      <c r="F227" s="10" t="n"/>
      <c r="G227" s="11" t="n"/>
      <c r="H227" s="10" t="n"/>
      <c r="I227" s="10" t="n"/>
      <c r="J227" s="10" t="n"/>
      <c r="K227" s="10" t="n"/>
      <c r="L227" s="10" t="n"/>
      <c r="M227" s="13" t="n"/>
      <c r="N227" s="13" t="n"/>
      <c r="O227" s="13" t="n"/>
      <c r="P227" s="13" t="n"/>
      <c r="Q227" s="10" t="n"/>
      <c r="R227" s="10" t="n"/>
      <c r="S227" s="10" t="n"/>
      <c r="T227" s="10" t="n"/>
      <c r="U227" s="10" t="n"/>
      <c r="V227" s="10" t="n"/>
      <c r="W227" s="10" t="n"/>
      <c r="X227" s="10" t="n"/>
      <c r="Y227" s="11" t="n"/>
      <c r="Z227" s="11" t="n"/>
      <c r="AA227" s="11" t="n"/>
      <c r="AB227" s="11" t="n"/>
      <c r="AC227" s="11" t="n"/>
      <c r="AD227" s="11" t="n"/>
      <c r="AE227" s="10" t="n"/>
      <c r="AF227" s="10" t="n"/>
      <c r="AG227" s="10" t="n"/>
      <c r="AH227" s="10" t="n"/>
      <c r="AI227" s="13" t="n"/>
      <c r="AJ227" s="13" t="n"/>
      <c r="AK227" s="13" t="n"/>
      <c r="AL227" s="13" t="n"/>
      <c r="AM227" s="13" t="n"/>
      <c r="AN227" s="13" t="n"/>
      <c r="AO227" s="13" t="n"/>
      <c r="AP227" s="14" t="n"/>
      <c r="AQ227" s="14" t="n"/>
      <c r="AR227" s="14" t="n"/>
      <c r="AS227" s="13" t="n"/>
      <c r="AT227" s="13" t="n"/>
      <c r="AU227" s="10" t="n"/>
      <c r="AV227" s="10" t="n"/>
      <c r="AW227" s="10" t="n"/>
      <c r="AX227" s="10" t="n"/>
      <c r="AY227" s="10" t="n"/>
      <c r="AZ227" s="10" t="n"/>
      <c r="BA227" s="10" t="n"/>
      <c r="BB227" s="10" t="n"/>
      <c r="BC227" s="10" t="n"/>
      <c r="BD227" s="11" t="n"/>
      <c r="BE227" s="10" t="n"/>
      <c r="BF227" s="10" t="n"/>
      <c r="BG227" s="10" t="n"/>
      <c r="BH227" s="10" t="n"/>
      <c r="BI227" s="10" t="n"/>
      <c r="BJ227" s="10" t="n"/>
      <c r="BK227" s="10" t="n"/>
      <c r="BL227" s="10" t="n"/>
      <c r="BM227" s="10" t="n"/>
    </row>
    <row r="228" ht="15.75" customHeight="1" s="218">
      <c r="A228" s="10" t="n"/>
      <c r="B228" s="10" t="n"/>
      <c r="C228" s="10" t="n"/>
      <c r="D228" s="10" t="n"/>
      <c r="E228" s="10" t="n"/>
      <c r="F228" s="10" t="n"/>
      <c r="G228" s="11" t="n"/>
      <c r="H228" s="10" t="n"/>
      <c r="I228" s="10" t="n"/>
      <c r="J228" s="10" t="n"/>
      <c r="K228" s="10" t="n"/>
      <c r="L228" s="10" t="n"/>
      <c r="M228" s="13" t="n"/>
      <c r="N228" s="13" t="n"/>
      <c r="O228" s="13" t="n"/>
      <c r="P228" s="13" t="n"/>
      <c r="Q228" s="10" t="n"/>
      <c r="R228" s="10" t="n"/>
      <c r="S228" s="10" t="n"/>
      <c r="T228" s="10" t="n"/>
      <c r="U228" s="10" t="n"/>
      <c r="V228" s="10" t="n"/>
      <c r="W228" s="10" t="n"/>
      <c r="X228" s="10" t="n"/>
      <c r="Y228" s="11" t="n"/>
      <c r="Z228" s="11" t="n"/>
      <c r="AA228" s="11" t="n"/>
      <c r="AB228" s="11" t="n"/>
      <c r="AC228" s="11" t="n"/>
      <c r="AD228" s="11" t="n"/>
      <c r="AE228" s="10" t="n"/>
      <c r="AF228" s="10" t="n"/>
      <c r="AG228" s="10" t="n"/>
      <c r="AH228" s="10" t="n"/>
      <c r="AI228" s="13" t="n"/>
      <c r="AJ228" s="13" t="n"/>
      <c r="AK228" s="13" t="n"/>
      <c r="AL228" s="13" t="n"/>
      <c r="AM228" s="13" t="n"/>
      <c r="AN228" s="13" t="n"/>
      <c r="AO228" s="13" t="n"/>
      <c r="AP228" s="14" t="n"/>
      <c r="AQ228" s="14" t="n"/>
      <c r="AR228" s="14" t="n"/>
      <c r="AS228" s="13" t="n"/>
      <c r="AT228" s="13" t="n"/>
      <c r="AU228" s="10" t="n"/>
      <c r="AV228" s="10" t="n"/>
      <c r="AW228" s="10" t="n"/>
      <c r="AX228" s="10" t="n"/>
      <c r="AY228" s="10" t="n"/>
      <c r="AZ228" s="10" t="n"/>
      <c r="BA228" s="10" t="n"/>
      <c r="BB228" s="10" t="n"/>
      <c r="BC228" s="10" t="n"/>
      <c r="BD228" s="11" t="n"/>
      <c r="BE228" s="10" t="n"/>
      <c r="BF228" s="10" t="n"/>
      <c r="BG228" s="10" t="n"/>
      <c r="BH228" s="10" t="n"/>
      <c r="BI228" s="10" t="n"/>
      <c r="BJ228" s="10" t="n"/>
      <c r="BK228" s="10" t="n"/>
      <c r="BL228" s="10" t="n"/>
      <c r="BM228" s="10" t="n"/>
    </row>
    <row r="229" ht="15.75" customHeight="1" s="218">
      <c r="A229" s="10" t="n"/>
      <c r="B229" s="10" t="n"/>
      <c r="C229" s="10" t="n"/>
      <c r="D229" s="10" t="n"/>
      <c r="E229" s="10" t="n"/>
      <c r="F229" s="10" t="n"/>
      <c r="G229" s="11" t="n"/>
      <c r="H229" s="10" t="n"/>
      <c r="I229" s="10" t="n"/>
      <c r="J229" s="10" t="n"/>
      <c r="K229" s="10" t="n"/>
      <c r="L229" s="10" t="n"/>
      <c r="M229" s="13" t="n"/>
      <c r="N229" s="13" t="n"/>
      <c r="O229" s="13" t="n"/>
      <c r="P229" s="13" t="n"/>
      <c r="Q229" s="10" t="n"/>
      <c r="R229" s="10" t="n"/>
      <c r="S229" s="10" t="n"/>
      <c r="T229" s="10" t="n"/>
      <c r="U229" s="10" t="n"/>
      <c r="V229" s="10" t="n"/>
      <c r="W229" s="10" t="n"/>
      <c r="X229" s="10" t="n"/>
      <c r="Y229" s="11" t="n"/>
      <c r="Z229" s="11" t="n"/>
      <c r="AA229" s="11" t="n"/>
      <c r="AB229" s="11" t="n"/>
      <c r="AC229" s="11" t="n"/>
      <c r="AD229" s="11" t="n"/>
      <c r="AE229" s="10" t="n"/>
      <c r="AF229" s="10" t="n"/>
      <c r="AG229" s="10" t="n"/>
      <c r="AH229" s="10" t="n"/>
      <c r="AI229" s="13" t="n"/>
      <c r="AJ229" s="13" t="n"/>
      <c r="AK229" s="13" t="n"/>
      <c r="AL229" s="13" t="n"/>
      <c r="AM229" s="13" t="n"/>
      <c r="AN229" s="13" t="n"/>
      <c r="AO229" s="13" t="n"/>
      <c r="AP229" s="14" t="n"/>
      <c r="AQ229" s="14" t="n"/>
      <c r="AR229" s="14" t="n"/>
      <c r="AS229" s="13" t="n"/>
      <c r="AT229" s="13" t="n"/>
      <c r="AU229" s="10" t="n"/>
      <c r="AV229" s="10" t="n"/>
      <c r="AW229" s="10" t="n"/>
      <c r="AX229" s="10" t="n"/>
      <c r="AY229" s="10" t="n"/>
      <c r="AZ229" s="10" t="n"/>
      <c r="BA229" s="10" t="n"/>
      <c r="BB229" s="10" t="n"/>
      <c r="BC229" s="10" t="n"/>
      <c r="BD229" s="11" t="n"/>
      <c r="BE229" s="10" t="n"/>
      <c r="BF229" s="10" t="n"/>
      <c r="BG229" s="10" t="n"/>
      <c r="BH229" s="10" t="n"/>
      <c r="BI229" s="10" t="n"/>
      <c r="BJ229" s="10" t="n"/>
      <c r="BK229" s="10" t="n"/>
      <c r="BL229" s="10" t="n"/>
      <c r="BM229" s="10" t="n"/>
    </row>
    <row r="230" ht="15.75" customHeight="1" s="218">
      <c r="A230" s="10" t="n"/>
      <c r="B230" s="10" t="n"/>
      <c r="C230" s="10" t="n"/>
      <c r="D230" s="10" t="n"/>
      <c r="E230" s="10" t="n"/>
      <c r="F230" s="10" t="n"/>
      <c r="G230" s="11" t="n"/>
      <c r="H230" s="10" t="n"/>
      <c r="I230" s="10" t="n"/>
      <c r="J230" s="10" t="n"/>
      <c r="K230" s="10" t="n"/>
      <c r="L230" s="10" t="n"/>
      <c r="M230" s="13" t="n"/>
      <c r="N230" s="13" t="n"/>
      <c r="O230" s="13" t="n"/>
      <c r="P230" s="13" t="n"/>
      <c r="Q230" s="10" t="n"/>
      <c r="R230" s="10" t="n"/>
      <c r="S230" s="10" t="n"/>
      <c r="T230" s="10" t="n"/>
      <c r="U230" s="10" t="n"/>
      <c r="V230" s="10" t="n"/>
      <c r="W230" s="10" t="n"/>
      <c r="X230" s="10" t="n"/>
      <c r="Y230" s="11" t="n"/>
      <c r="Z230" s="11" t="n"/>
      <c r="AA230" s="11" t="n"/>
      <c r="AB230" s="11" t="n"/>
      <c r="AC230" s="11" t="n"/>
      <c r="AD230" s="11" t="n"/>
      <c r="AE230" s="10" t="n"/>
      <c r="AF230" s="10" t="n"/>
      <c r="AG230" s="10" t="n"/>
      <c r="AH230" s="10" t="n"/>
      <c r="AI230" s="13" t="n"/>
      <c r="AJ230" s="13" t="n"/>
      <c r="AK230" s="13" t="n"/>
      <c r="AL230" s="13" t="n"/>
      <c r="AM230" s="13" t="n"/>
      <c r="AN230" s="13" t="n"/>
      <c r="AO230" s="13" t="n"/>
      <c r="AP230" s="14" t="n"/>
      <c r="AQ230" s="14" t="n"/>
      <c r="AR230" s="14" t="n"/>
      <c r="AS230" s="13" t="n"/>
      <c r="AT230" s="13" t="n"/>
      <c r="AU230" s="10" t="n"/>
      <c r="AV230" s="10" t="n"/>
      <c r="AW230" s="10" t="n"/>
      <c r="AX230" s="10" t="n"/>
      <c r="AY230" s="10" t="n"/>
      <c r="AZ230" s="10" t="n"/>
      <c r="BA230" s="10" t="n"/>
      <c r="BB230" s="10" t="n"/>
      <c r="BC230" s="10" t="n"/>
      <c r="BD230" s="11" t="n"/>
      <c r="BE230" s="10" t="n"/>
      <c r="BF230" s="10" t="n"/>
      <c r="BG230" s="10" t="n"/>
      <c r="BH230" s="10" t="n"/>
      <c r="BI230" s="10" t="n"/>
      <c r="BJ230" s="10" t="n"/>
      <c r="BK230" s="10" t="n"/>
      <c r="BL230" s="10" t="n"/>
      <c r="BM230" s="10" t="n"/>
    </row>
    <row r="231" ht="15.75" customHeight="1" s="218">
      <c r="A231" s="10" t="n"/>
      <c r="B231" s="10" t="n"/>
      <c r="C231" s="10" t="n"/>
      <c r="D231" s="10" t="n"/>
      <c r="E231" s="10" t="n"/>
      <c r="F231" s="10" t="n"/>
      <c r="G231" s="11" t="n"/>
      <c r="H231" s="10" t="n"/>
      <c r="I231" s="10" t="n"/>
      <c r="J231" s="10" t="n"/>
      <c r="K231" s="10" t="n"/>
      <c r="L231" s="10" t="n"/>
      <c r="M231" s="13" t="n"/>
      <c r="N231" s="13" t="n"/>
      <c r="O231" s="13" t="n"/>
      <c r="P231" s="13" t="n"/>
      <c r="Q231" s="10" t="n"/>
      <c r="R231" s="10" t="n"/>
      <c r="S231" s="10" t="n"/>
      <c r="T231" s="10" t="n"/>
      <c r="U231" s="10" t="n"/>
      <c r="V231" s="10" t="n"/>
      <c r="W231" s="10" t="n"/>
      <c r="X231" s="10" t="n"/>
      <c r="Y231" s="11" t="n"/>
      <c r="Z231" s="11" t="n"/>
      <c r="AA231" s="11" t="n"/>
      <c r="AB231" s="11" t="n"/>
      <c r="AC231" s="11" t="n"/>
      <c r="AD231" s="11" t="n"/>
      <c r="AE231" s="10" t="n"/>
      <c r="AF231" s="10" t="n"/>
      <c r="AG231" s="10" t="n"/>
      <c r="AH231" s="10" t="n"/>
      <c r="AI231" s="13" t="n"/>
      <c r="AJ231" s="13" t="n"/>
      <c r="AK231" s="13" t="n"/>
      <c r="AL231" s="13" t="n"/>
      <c r="AM231" s="13" t="n"/>
      <c r="AN231" s="13" t="n"/>
      <c r="AO231" s="13" t="n"/>
      <c r="AP231" s="14" t="n"/>
      <c r="AQ231" s="14" t="n"/>
      <c r="AR231" s="14" t="n"/>
      <c r="AS231" s="13" t="n"/>
      <c r="AT231" s="13" t="n"/>
      <c r="AU231" s="10" t="n"/>
      <c r="AV231" s="10" t="n"/>
      <c r="AW231" s="10" t="n"/>
      <c r="AX231" s="10" t="n"/>
      <c r="AY231" s="10" t="n"/>
      <c r="AZ231" s="10" t="n"/>
      <c r="BA231" s="10" t="n"/>
      <c r="BB231" s="10" t="n"/>
      <c r="BC231" s="10" t="n"/>
      <c r="BD231" s="11" t="n"/>
      <c r="BE231" s="10" t="n"/>
      <c r="BF231" s="10" t="n"/>
      <c r="BG231" s="10" t="n"/>
      <c r="BH231" s="10" t="n"/>
      <c r="BI231" s="10" t="n"/>
      <c r="BJ231" s="10" t="n"/>
      <c r="BK231" s="10" t="n"/>
      <c r="BL231" s="10" t="n"/>
      <c r="BM231" s="10" t="n"/>
    </row>
    <row r="232" ht="15.75" customHeight="1" s="218">
      <c r="A232" s="10" t="n"/>
      <c r="B232" s="10" t="n"/>
      <c r="C232" s="10" t="n"/>
      <c r="D232" s="10" t="n"/>
      <c r="E232" s="10" t="n"/>
      <c r="F232" s="10" t="n"/>
      <c r="G232" s="11" t="n"/>
      <c r="H232" s="10" t="n"/>
      <c r="I232" s="10" t="n"/>
      <c r="J232" s="10" t="n"/>
      <c r="K232" s="10" t="n"/>
      <c r="L232" s="10" t="n"/>
      <c r="M232" s="13" t="n"/>
      <c r="N232" s="13" t="n"/>
      <c r="O232" s="13" t="n"/>
      <c r="P232" s="13" t="n"/>
      <c r="Q232" s="10" t="n"/>
      <c r="R232" s="10" t="n"/>
      <c r="S232" s="10" t="n"/>
      <c r="T232" s="10" t="n"/>
      <c r="U232" s="10" t="n"/>
      <c r="V232" s="10" t="n"/>
      <c r="W232" s="10" t="n"/>
      <c r="X232" s="10" t="n"/>
      <c r="Y232" s="11" t="n"/>
      <c r="Z232" s="11" t="n"/>
      <c r="AA232" s="11" t="n"/>
      <c r="AB232" s="11" t="n"/>
      <c r="AC232" s="11" t="n"/>
      <c r="AD232" s="11" t="n"/>
      <c r="AE232" s="10" t="n"/>
      <c r="AF232" s="10" t="n"/>
      <c r="AG232" s="10" t="n"/>
      <c r="AH232" s="10" t="n"/>
      <c r="AI232" s="13" t="n"/>
      <c r="AJ232" s="13" t="n"/>
      <c r="AK232" s="13" t="n"/>
      <c r="AL232" s="13" t="n"/>
      <c r="AM232" s="13" t="n"/>
      <c r="AN232" s="13" t="n"/>
      <c r="AO232" s="13" t="n"/>
      <c r="AP232" s="14" t="n"/>
      <c r="AQ232" s="14" t="n"/>
      <c r="AR232" s="14" t="n"/>
      <c r="AS232" s="13" t="n"/>
      <c r="AT232" s="13" t="n"/>
      <c r="AU232" s="10" t="n"/>
      <c r="AV232" s="10" t="n"/>
      <c r="AW232" s="10" t="n"/>
      <c r="AX232" s="10" t="n"/>
      <c r="AY232" s="10" t="n"/>
      <c r="AZ232" s="10" t="n"/>
      <c r="BA232" s="10" t="n"/>
      <c r="BB232" s="10" t="n"/>
      <c r="BC232" s="10" t="n"/>
      <c r="BD232" s="11" t="n"/>
      <c r="BE232" s="10" t="n"/>
      <c r="BF232" s="10" t="n"/>
      <c r="BG232" s="10" t="n"/>
      <c r="BH232" s="10" t="n"/>
      <c r="BI232" s="10" t="n"/>
      <c r="BJ232" s="10" t="n"/>
      <c r="BK232" s="10" t="n"/>
      <c r="BL232" s="10" t="n"/>
      <c r="BM232" s="10" t="n"/>
    </row>
    <row r="233" ht="15.75" customHeight="1" s="218">
      <c r="A233" s="10" t="n"/>
      <c r="B233" s="10" t="n"/>
      <c r="C233" s="10" t="n"/>
      <c r="D233" s="10" t="n"/>
      <c r="E233" s="10" t="n"/>
      <c r="F233" s="10" t="n"/>
      <c r="G233" s="11" t="n"/>
      <c r="H233" s="10" t="n"/>
      <c r="I233" s="10" t="n"/>
      <c r="J233" s="10" t="n"/>
      <c r="K233" s="10" t="n"/>
      <c r="L233" s="10" t="n"/>
      <c r="M233" s="13" t="n"/>
      <c r="N233" s="13" t="n"/>
      <c r="O233" s="13" t="n"/>
      <c r="P233" s="13" t="n"/>
      <c r="Q233" s="10" t="n"/>
      <c r="R233" s="10" t="n"/>
      <c r="S233" s="10" t="n"/>
      <c r="T233" s="10" t="n"/>
      <c r="U233" s="10" t="n"/>
      <c r="V233" s="10" t="n"/>
      <c r="W233" s="10" t="n"/>
      <c r="X233" s="10" t="n"/>
      <c r="Y233" s="11" t="n"/>
      <c r="Z233" s="11" t="n"/>
      <c r="AA233" s="11" t="n"/>
      <c r="AB233" s="11" t="n"/>
      <c r="AC233" s="11" t="n"/>
      <c r="AD233" s="11" t="n"/>
      <c r="AE233" s="10" t="n"/>
      <c r="AF233" s="10" t="n"/>
      <c r="AG233" s="10" t="n"/>
      <c r="AH233" s="10" t="n"/>
      <c r="AI233" s="13" t="n"/>
      <c r="AJ233" s="13" t="n"/>
      <c r="AK233" s="13" t="n"/>
      <c r="AL233" s="13" t="n"/>
      <c r="AM233" s="13" t="n"/>
      <c r="AN233" s="13" t="n"/>
      <c r="AO233" s="13" t="n"/>
      <c r="AP233" s="14" t="n"/>
      <c r="AQ233" s="14" t="n"/>
      <c r="AR233" s="14" t="n"/>
      <c r="AS233" s="13" t="n"/>
      <c r="AT233" s="13" t="n"/>
      <c r="AU233" s="10" t="n"/>
      <c r="AV233" s="10" t="n"/>
      <c r="AW233" s="10" t="n"/>
      <c r="AX233" s="10" t="n"/>
      <c r="AY233" s="10" t="n"/>
      <c r="AZ233" s="10" t="n"/>
      <c r="BA233" s="10" t="n"/>
      <c r="BB233" s="10" t="n"/>
      <c r="BC233" s="10" t="n"/>
      <c r="BD233" s="11" t="n"/>
      <c r="BE233" s="10" t="n"/>
      <c r="BF233" s="10" t="n"/>
      <c r="BG233" s="10" t="n"/>
      <c r="BH233" s="10" t="n"/>
      <c r="BI233" s="10" t="n"/>
      <c r="BJ233" s="10" t="n"/>
      <c r="BK233" s="10" t="n"/>
      <c r="BL233" s="10" t="n"/>
      <c r="BM233" s="10" t="n"/>
    </row>
    <row r="234" ht="15.75" customHeight="1" s="218">
      <c r="A234" s="10" t="n"/>
      <c r="B234" s="10" t="n"/>
      <c r="C234" s="10" t="n"/>
      <c r="D234" s="10" t="n"/>
      <c r="E234" s="10" t="n"/>
      <c r="F234" s="10" t="n"/>
      <c r="G234" s="11" t="n"/>
      <c r="H234" s="10" t="n"/>
      <c r="I234" s="10" t="n"/>
      <c r="J234" s="10" t="n"/>
      <c r="K234" s="10" t="n"/>
      <c r="L234" s="10" t="n"/>
      <c r="M234" s="13" t="n"/>
      <c r="N234" s="13" t="n"/>
      <c r="O234" s="13" t="n"/>
      <c r="P234" s="13" t="n"/>
      <c r="Q234" s="10" t="n"/>
      <c r="R234" s="10" t="n"/>
      <c r="S234" s="10" t="n"/>
      <c r="T234" s="10" t="n"/>
      <c r="U234" s="10" t="n"/>
      <c r="V234" s="10" t="n"/>
      <c r="W234" s="10" t="n"/>
      <c r="X234" s="10" t="n"/>
      <c r="Y234" s="11" t="n"/>
      <c r="Z234" s="11" t="n"/>
      <c r="AA234" s="11" t="n"/>
      <c r="AB234" s="11" t="n"/>
      <c r="AC234" s="11" t="n"/>
      <c r="AD234" s="11" t="n"/>
      <c r="AE234" s="10" t="n"/>
      <c r="AF234" s="10" t="n"/>
      <c r="AG234" s="10" t="n"/>
      <c r="AH234" s="10" t="n"/>
      <c r="AI234" s="13" t="n"/>
      <c r="AJ234" s="13" t="n"/>
      <c r="AK234" s="13" t="n"/>
      <c r="AL234" s="13" t="n"/>
      <c r="AM234" s="13" t="n"/>
      <c r="AN234" s="13" t="n"/>
      <c r="AO234" s="13" t="n"/>
      <c r="AP234" s="14" t="n"/>
      <c r="AQ234" s="14" t="n"/>
      <c r="AR234" s="14" t="n"/>
      <c r="AS234" s="13" t="n"/>
      <c r="AT234" s="13" t="n"/>
      <c r="AU234" s="10" t="n"/>
      <c r="AV234" s="10" t="n"/>
      <c r="AW234" s="10" t="n"/>
      <c r="AX234" s="10" t="n"/>
      <c r="AY234" s="10" t="n"/>
      <c r="AZ234" s="10" t="n"/>
      <c r="BA234" s="10" t="n"/>
      <c r="BB234" s="10" t="n"/>
      <c r="BC234" s="10" t="n"/>
      <c r="BD234" s="11" t="n"/>
      <c r="BE234" s="10" t="n"/>
      <c r="BF234" s="10" t="n"/>
      <c r="BG234" s="10" t="n"/>
      <c r="BH234" s="10" t="n"/>
      <c r="BI234" s="10" t="n"/>
      <c r="BJ234" s="10" t="n"/>
      <c r="BK234" s="10" t="n"/>
      <c r="BL234" s="10" t="n"/>
      <c r="BM234" s="10" t="n"/>
    </row>
    <row r="235" ht="15.75" customHeight="1" s="218">
      <c r="A235" s="10" t="n"/>
      <c r="B235" s="10" t="n"/>
      <c r="C235" s="10" t="n"/>
      <c r="D235" s="10" t="n"/>
      <c r="E235" s="10" t="n"/>
      <c r="F235" s="10" t="n"/>
      <c r="G235" s="11" t="n"/>
      <c r="H235" s="10" t="n"/>
      <c r="I235" s="10" t="n"/>
      <c r="J235" s="10" t="n"/>
      <c r="K235" s="10" t="n"/>
      <c r="L235" s="10" t="n"/>
      <c r="M235" s="13" t="n"/>
      <c r="N235" s="13" t="n"/>
      <c r="O235" s="13" t="n"/>
      <c r="P235" s="13" t="n"/>
      <c r="Q235" s="10" t="n"/>
      <c r="R235" s="10" t="n"/>
      <c r="S235" s="10" t="n"/>
      <c r="T235" s="10" t="n"/>
      <c r="U235" s="10" t="n"/>
      <c r="V235" s="10" t="n"/>
      <c r="W235" s="10" t="n"/>
      <c r="X235" s="10" t="n"/>
      <c r="Y235" s="11" t="n"/>
      <c r="Z235" s="11" t="n"/>
      <c r="AA235" s="11" t="n"/>
      <c r="AB235" s="11" t="n"/>
      <c r="AC235" s="11" t="n"/>
      <c r="AD235" s="11" t="n"/>
      <c r="AE235" s="10" t="n"/>
      <c r="AF235" s="10" t="n"/>
      <c r="AG235" s="10" t="n"/>
      <c r="AH235" s="10" t="n"/>
      <c r="AI235" s="13" t="n"/>
      <c r="AJ235" s="13" t="n"/>
      <c r="AK235" s="13" t="n"/>
      <c r="AL235" s="13" t="n"/>
      <c r="AM235" s="13" t="n"/>
      <c r="AN235" s="13" t="n"/>
      <c r="AO235" s="13" t="n"/>
      <c r="AP235" s="14" t="n"/>
      <c r="AQ235" s="14" t="n"/>
      <c r="AR235" s="14" t="n"/>
      <c r="AS235" s="13" t="n"/>
      <c r="AT235" s="13" t="n"/>
      <c r="AU235" s="10" t="n"/>
      <c r="AV235" s="10" t="n"/>
      <c r="AW235" s="10" t="n"/>
      <c r="AX235" s="10" t="n"/>
      <c r="AY235" s="10" t="n"/>
      <c r="AZ235" s="10" t="n"/>
      <c r="BA235" s="10" t="n"/>
      <c r="BB235" s="10" t="n"/>
      <c r="BC235" s="10" t="n"/>
      <c r="BD235" s="11" t="n"/>
      <c r="BE235" s="10" t="n"/>
      <c r="BF235" s="10" t="n"/>
      <c r="BG235" s="10" t="n"/>
      <c r="BH235" s="10" t="n"/>
      <c r="BI235" s="10" t="n"/>
      <c r="BJ235" s="10" t="n"/>
      <c r="BK235" s="10" t="n"/>
      <c r="BL235" s="10" t="n"/>
      <c r="BM235" s="10" t="n"/>
    </row>
    <row r="236" ht="15.75" customHeight="1" s="218">
      <c r="A236" s="10" t="n"/>
      <c r="B236" s="10" t="n"/>
      <c r="C236" s="10" t="n"/>
      <c r="D236" s="10" t="n"/>
      <c r="E236" s="10" t="n"/>
      <c r="F236" s="10" t="n"/>
      <c r="G236" s="11" t="n"/>
      <c r="H236" s="10" t="n"/>
      <c r="I236" s="10" t="n"/>
      <c r="J236" s="10" t="n"/>
      <c r="K236" s="10" t="n"/>
      <c r="L236" s="10" t="n"/>
      <c r="M236" s="13" t="n"/>
      <c r="N236" s="13" t="n"/>
      <c r="O236" s="13" t="n"/>
      <c r="P236" s="13" t="n"/>
      <c r="Q236" s="10" t="n"/>
      <c r="R236" s="10" t="n"/>
      <c r="S236" s="10" t="n"/>
      <c r="T236" s="10" t="n"/>
      <c r="U236" s="10" t="n"/>
      <c r="V236" s="10" t="n"/>
      <c r="W236" s="10" t="n"/>
      <c r="X236" s="10" t="n"/>
      <c r="Y236" s="11" t="n"/>
      <c r="Z236" s="11" t="n"/>
      <c r="AA236" s="11" t="n"/>
      <c r="AB236" s="11" t="n"/>
      <c r="AC236" s="11" t="n"/>
      <c r="AD236" s="11" t="n"/>
      <c r="AE236" s="10" t="n"/>
      <c r="AF236" s="10" t="n"/>
      <c r="AG236" s="10" t="n"/>
      <c r="AH236" s="10" t="n"/>
      <c r="AI236" s="13" t="n"/>
      <c r="AJ236" s="13" t="n"/>
      <c r="AK236" s="13" t="n"/>
      <c r="AL236" s="13" t="n"/>
      <c r="AM236" s="13" t="n"/>
      <c r="AN236" s="13" t="n"/>
      <c r="AO236" s="13" t="n"/>
      <c r="AP236" s="14" t="n"/>
      <c r="AQ236" s="14" t="n"/>
      <c r="AR236" s="14" t="n"/>
      <c r="AS236" s="13" t="n"/>
      <c r="AT236" s="13" t="n"/>
      <c r="AU236" s="10" t="n"/>
      <c r="AV236" s="10" t="n"/>
      <c r="AW236" s="10" t="n"/>
      <c r="AX236" s="10" t="n"/>
      <c r="AY236" s="10" t="n"/>
      <c r="AZ236" s="10" t="n"/>
      <c r="BA236" s="10" t="n"/>
      <c r="BB236" s="10" t="n"/>
      <c r="BC236" s="10" t="n"/>
      <c r="BD236" s="11" t="n"/>
      <c r="BE236" s="10" t="n"/>
      <c r="BF236" s="10" t="n"/>
      <c r="BG236" s="10" t="n"/>
      <c r="BH236" s="10" t="n"/>
      <c r="BI236" s="10" t="n"/>
      <c r="BJ236" s="10" t="n"/>
      <c r="BK236" s="10" t="n"/>
      <c r="BL236" s="10" t="n"/>
      <c r="BM236" s="10" t="n"/>
    </row>
    <row r="237" ht="15.75" customHeight="1" s="218">
      <c r="A237" s="10" t="n"/>
      <c r="B237" s="10" t="n"/>
      <c r="C237" s="10" t="n"/>
      <c r="D237" s="10" t="n"/>
      <c r="E237" s="10" t="n"/>
      <c r="F237" s="10" t="n"/>
      <c r="G237" s="11" t="n"/>
      <c r="H237" s="10" t="n"/>
      <c r="I237" s="10" t="n"/>
      <c r="J237" s="10" t="n"/>
      <c r="K237" s="10" t="n"/>
      <c r="L237" s="10" t="n"/>
      <c r="M237" s="13" t="n"/>
      <c r="N237" s="13" t="n"/>
      <c r="O237" s="13" t="n"/>
      <c r="P237" s="13" t="n"/>
      <c r="Q237" s="10" t="n"/>
      <c r="R237" s="10" t="n"/>
      <c r="S237" s="10" t="n"/>
      <c r="T237" s="10" t="n"/>
      <c r="U237" s="10" t="n"/>
      <c r="V237" s="10" t="n"/>
      <c r="W237" s="10" t="n"/>
      <c r="X237" s="10" t="n"/>
      <c r="Y237" s="11" t="n"/>
      <c r="Z237" s="11" t="n"/>
      <c r="AA237" s="11" t="n"/>
      <c r="AB237" s="11" t="n"/>
      <c r="AC237" s="11" t="n"/>
      <c r="AD237" s="11" t="n"/>
      <c r="AE237" s="10" t="n"/>
      <c r="AF237" s="10" t="n"/>
      <c r="AG237" s="10" t="n"/>
      <c r="AH237" s="10" t="n"/>
      <c r="AI237" s="13" t="n"/>
      <c r="AJ237" s="13" t="n"/>
      <c r="AK237" s="13" t="n"/>
      <c r="AL237" s="13" t="n"/>
      <c r="AM237" s="13" t="n"/>
      <c r="AN237" s="13" t="n"/>
      <c r="AO237" s="13" t="n"/>
      <c r="AP237" s="14" t="n"/>
      <c r="AQ237" s="14" t="n"/>
      <c r="AR237" s="14" t="n"/>
      <c r="AS237" s="13" t="n"/>
      <c r="AT237" s="13" t="n"/>
      <c r="AU237" s="10" t="n"/>
      <c r="AV237" s="10" t="n"/>
      <c r="AW237" s="10" t="n"/>
      <c r="AX237" s="10" t="n"/>
      <c r="AY237" s="10" t="n"/>
      <c r="AZ237" s="10" t="n"/>
      <c r="BA237" s="10" t="n"/>
      <c r="BB237" s="10" t="n"/>
      <c r="BC237" s="10" t="n"/>
      <c r="BD237" s="11" t="n"/>
      <c r="BE237" s="10" t="n"/>
      <c r="BF237" s="10" t="n"/>
      <c r="BG237" s="10" t="n"/>
      <c r="BH237" s="10" t="n"/>
      <c r="BI237" s="10" t="n"/>
      <c r="BJ237" s="10" t="n"/>
      <c r="BK237" s="10" t="n"/>
      <c r="BL237" s="10" t="n"/>
      <c r="BM237" s="10" t="n"/>
    </row>
    <row r="238" ht="15.75" customHeight="1" s="218">
      <c r="A238" s="10" t="n"/>
      <c r="B238" s="10" t="n"/>
      <c r="C238" s="10" t="n"/>
      <c r="D238" s="10" t="n"/>
      <c r="E238" s="10" t="n"/>
      <c r="F238" s="10" t="n"/>
      <c r="G238" s="11" t="n"/>
      <c r="H238" s="10" t="n"/>
      <c r="I238" s="10" t="n"/>
      <c r="J238" s="10" t="n"/>
      <c r="K238" s="10" t="n"/>
      <c r="L238" s="10" t="n"/>
      <c r="M238" s="13" t="n"/>
      <c r="N238" s="13" t="n"/>
      <c r="O238" s="13" t="n"/>
      <c r="P238" s="13" t="n"/>
      <c r="Q238" s="10" t="n"/>
      <c r="R238" s="10" t="n"/>
      <c r="S238" s="10" t="n"/>
      <c r="T238" s="10" t="n"/>
      <c r="U238" s="10" t="n"/>
      <c r="V238" s="10" t="n"/>
      <c r="W238" s="10" t="n"/>
      <c r="X238" s="10" t="n"/>
      <c r="Y238" s="11" t="n"/>
      <c r="Z238" s="11" t="n"/>
      <c r="AA238" s="11" t="n"/>
      <c r="AB238" s="11" t="n"/>
      <c r="AC238" s="11" t="n"/>
      <c r="AD238" s="11" t="n"/>
      <c r="AE238" s="10" t="n"/>
      <c r="AF238" s="10" t="n"/>
      <c r="AG238" s="10" t="n"/>
      <c r="AH238" s="10" t="n"/>
      <c r="AI238" s="13" t="n"/>
      <c r="AJ238" s="13" t="n"/>
      <c r="AK238" s="13" t="n"/>
      <c r="AL238" s="13" t="n"/>
      <c r="AM238" s="13" t="n"/>
      <c r="AN238" s="13" t="n"/>
      <c r="AO238" s="13" t="n"/>
      <c r="AP238" s="14" t="n"/>
      <c r="AQ238" s="14" t="n"/>
      <c r="AR238" s="14" t="n"/>
      <c r="AS238" s="13" t="n"/>
      <c r="AT238" s="13" t="n"/>
      <c r="AU238" s="10" t="n"/>
      <c r="AV238" s="10" t="n"/>
      <c r="AW238" s="10" t="n"/>
      <c r="AX238" s="10" t="n"/>
      <c r="AY238" s="10" t="n"/>
      <c r="AZ238" s="10" t="n"/>
      <c r="BA238" s="10" t="n"/>
      <c r="BB238" s="10" t="n"/>
      <c r="BC238" s="10" t="n"/>
      <c r="BD238" s="11" t="n"/>
      <c r="BE238" s="10" t="n"/>
      <c r="BF238" s="10" t="n"/>
      <c r="BG238" s="10" t="n"/>
      <c r="BH238" s="10" t="n"/>
      <c r="BI238" s="10" t="n"/>
      <c r="BJ238" s="10" t="n"/>
      <c r="BK238" s="10" t="n"/>
      <c r="BL238" s="10" t="n"/>
      <c r="BM238" s="10" t="n"/>
    </row>
    <row r="239" ht="15.75" customHeight="1" s="218">
      <c r="A239" s="10" t="n"/>
      <c r="B239" s="10" t="n"/>
      <c r="C239" s="10" t="n"/>
      <c r="D239" s="10" t="n"/>
      <c r="E239" s="10" t="n"/>
      <c r="F239" s="10" t="n"/>
      <c r="G239" s="11" t="n"/>
      <c r="H239" s="10" t="n"/>
      <c r="I239" s="10" t="n"/>
      <c r="J239" s="10" t="n"/>
      <c r="K239" s="10" t="n"/>
      <c r="L239" s="10" t="n"/>
      <c r="M239" s="13" t="n"/>
      <c r="N239" s="13" t="n"/>
      <c r="O239" s="13" t="n"/>
      <c r="P239" s="13" t="n"/>
      <c r="Q239" s="10" t="n"/>
      <c r="R239" s="10" t="n"/>
      <c r="S239" s="10" t="n"/>
      <c r="T239" s="10" t="n"/>
      <c r="U239" s="10" t="n"/>
      <c r="V239" s="10" t="n"/>
      <c r="W239" s="10" t="n"/>
      <c r="X239" s="10" t="n"/>
      <c r="Y239" s="11" t="n"/>
      <c r="Z239" s="11" t="n"/>
      <c r="AA239" s="11" t="n"/>
      <c r="AB239" s="11" t="n"/>
      <c r="AC239" s="11" t="n"/>
      <c r="AD239" s="11" t="n"/>
      <c r="AE239" s="10" t="n"/>
      <c r="AF239" s="10" t="n"/>
      <c r="AG239" s="10" t="n"/>
      <c r="AH239" s="10" t="n"/>
      <c r="AI239" s="13" t="n"/>
      <c r="AJ239" s="13" t="n"/>
      <c r="AK239" s="13" t="n"/>
      <c r="AL239" s="13" t="n"/>
      <c r="AM239" s="13" t="n"/>
      <c r="AN239" s="13" t="n"/>
      <c r="AO239" s="13" t="n"/>
      <c r="AP239" s="14" t="n"/>
      <c r="AQ239" s="14" t="n"/>
      <c r="AR239" s="14" t="n"/>
      <c r="AS239" s="13" t="n"/>
      <c r="AT239" s="13" t="n"/>
      <c r="AU239" s="10" t="n"/>
      <c r="AV239" s="10" t="n"/>
      <c r="AW239" s="10" t="n"/>
      <c r="AX239" s="10" t="n"/>
      <c r="AY239" s="10" t="n"/>
      <c r="AZ239" s="10" t="n"/>
      <c r="BA239" s="10" t="n"/>
      <c r="BB239" s="10" t="n"/>
      <c r="BC239" s="10" t="n"/>
      <c r="BD239" s="11" t="n"/>
      <c r="BE239" s="10" t="n"/>
      <c r="BF239" s="10" t="n"/>
      <c r="BG239" s="10" t="n"/>
      <c r="BH239" s="10" t="n"/>
      <c r="BI239" s="10" t="n"/>
      <c r="BJ239" s="10" t="n"/>
      <c r="BK239" s="10" t="n"/>
      <c r="BL239" s="10" t="n"/>
      <c r="BM239" s="10" t="n"/>
    </row>
    <row r="240" ht="15.75" customHeight="1" s="218">
      <c r="A240" s="10" t="n"/>
      <c r="B240" s="10" t="n"/>
      <c r="C240" s="10" t="n"/>
      <c r="D240" s="10" t="n"/>
      <c r="E240" s="10" t="n"/>
      <c r="F240" s="10" t="n"/>
      <c r="G240" s="11" t="n"/>
      <c r="H240" s="10" t="n"/>
      <c r="I240" s="10" t="n"/>
      <c r="J240" s="10" t="n"/>
      <c r="K240" s="10" t="n"/>
      <c r="L240" s="10" t="n"/>
      <c r="M240" s="13" t="n"/>
      <c r="N240" s="13" t="n"/>
      <c r="O240" s="13" t="n"/>
      <c r="P240" s="13" t="n"/>
      <c r="Q240" s="10" t="n"/>
      <c r="R240" s="10" t="n"/>
      <c r="S240" s="10" t="n"/>
      <c r="T240" s="10" t="n"/>
      <c r="U240" s="10" t="n"/>
      <c r="V240" s="10" t="n"/>
      <c r="W240" s="10" t="n"/>
      <c r="X240" s="10" t="n"/>
      <c r="Y240" s="11" t="n"/>
      <c r="Z240" s="11" t="n"/>
      <c r="AA240" s="11" t="n"/>
      <c r="AB240" s="11" t="n"/>
      <c r="AC240" s="11" t="n"/>
      <c r="AD240" s="11" t="n"/>
      <c r="AE240" s="10" t="n"/>
      <c r="AF240" s="10" t="n"/>
      <c r="AG240" s="10" t="n"/>
      <c r="AH240" s="10" t="n"/>
      <c r="AI240" s="13" t="n"/>
      <c r="AJ240" s="13" t="n"/>
      <c r="AK240" s="13" t="n"/>
      <c r="AL240" s="13" t="n"/>
      <c r="AM240" s="13" t="n"/>
      <c r="AN240" s="13" t="n"/>
      <c r="AO240" s="13" t="n"/>
      <c r="AP240" s="14" t="n"/>
      <c r="AQ240" s="14" t="n"/>
      <c r="AR240" s="14" t="n"/>
      <c r="AS240" s="13" t="n"/>
      <c r="AT240" s="13" t="n"/>
      <c r="AU240" s="10" t="n"/>
      <c r="AV240" s="10" t="n"/>
      <c r="AW240" s="10" t="n"/>
      <c r="AX240" s="10" t="n"/>
      <c r="AY240" s="10" t="n"/>
      <c r="AZ240" s="10" t="n"/>
      <c r="BA240" s="10" t="n"/>
      <c r="BB240" s="10" t="n"/>
      <c r="BC240" s="10" t="n"/>
      <c r="BD240" s="11" t="n"/>
      <c r="BE240" s="10" t="n"/>
      <c r="BF240" s="10" t="n"/>
      <c r="BG240" s="10" t="n"/>
      <c r="BH240" s="10" t="n"/>
      <c r="BI240" s="10" t="n"/>
      <c r="BJ240" s="10" t="n"/>
      <c r="BK240" s="10" t="n"/>
      <c r="BL240" s="10" t="n"/>
      <c r="BM240" s="10" t="n"/>
    </row>
    <row r="241" ht="15.75" customHeight="1" s="218">
      <c r="A241" s="10" t="n"/>
      <c r="B241" s="10" t="n"/>
      <c r="C241" s="10" t="n"/>
      <c r="D241" s="10" t="n"/>
      <c r="E241" s="10" t="n"/>
      <c r="F241" s="10" t="n"/>
      <c r="G241" s="11" t="n"/>
      <c r="H241" s="10" t="n"/>
      <c r="I241" s="10" t="n"/>
      <c r="J241" s="10" t="n"/>
      <c r="K241" s="10" t="n"/>
      <c r="L241" s="10" t="n"/>
      <c r="M241" s="13" t="n"/>
      <c r="N241" s="13" t="n"/>
      <c r="O241" s="13" t="n"/>
      <c r="P241" s="13" t="n"/>
      <c r="Q241" s="10" t="n"/>
      <c r="R241" s="10" t="n"/>
      <c r="S241" s="10" t="n"/>
      <c r="T241" s="10" t="n"/>
      <c r="U241" s="10" t="n"/>
      <c r="V241" s="10" t="n"/>
      <c r="W241" s="10" t="n"/>
      <c r="X241" s="10" t="n"/>
      <c r="Y241" s="11" t="n"/>
      <c r="Z241" s="11" t="n"/>
      <c r="AA241" s="11" t="n"/>
      <c r="AB241" s="11" t="n"/>
      <c r="AC241" s="11" t="n"/>
      <c r="AD241" s="11" t="n"/>
      <c r="AE241" s="10" t="n"/>
      <c r="AF241" s="10" t="n"/>
      <c r="AG241" s="10" t="n"/>
      <c r="AH241" s="10" t="n"/>
      <c r="AI241" s="13" t="n"/>
      <c r="AJ241" s="13" t="n"/>
      <c r="AK241" s="13" t="n"/>
      <c r="AL241" s="13" t="n"/>
      <c r="AM241" s="13" t="n"/>
      <c r="AN241" s="13" t="n"/>
      <c r="AO241" s="13" t="n"/>
      <c r="AP241" s="14" t="n"/>
      <c r="AQ241" s="14" t="n"/>
      <c r="AR241" s="14" t="n"/>
      <c r="AS241" s="13" t="n"/>
      <c r="AT241" s="13" t="n"/>
      <c r="AU241" s="10" t="n"/>
      <c r="AV241" s="10" t="n"/>
      <c r="AW241" s="10" t="n"/>
      <c r="AX241" s="10" t="n"/>
      <c r="AY241" s="10" t="n"/>
      <c r="AZ241" s="10" t="n"/>
      <c r="BA241" s="10" t="n"/>
      <c r="BB241" s="10" t="n"/>
      <c r="BC241" s="10" t="n"/>
      <c r="BD241" s="11" t="n"/>
      <c r="BE241" s="10" t="n"/>
      <c r="BF241" s="10" t="n"/>
      <c r="BG241" s="10" t="n"/>
      <c r="BH241" s="10" t="n"/>
      <c r="BI241" s="10" t="n"/>
      <c r="BJ241" s="10" t="n"/>
      <c r="BK241" s="10" t="n"/>
      <c r="BL241" s="10" t="n"/>
      <c r="BM241" s="10" t="n"/>
    </row>
    <row r="242" ht="15.75" customHeight="1" s="218">
      <c r="A242" s="10" t="n"/>
      <c r="B242" s="10" t="n"/>
      <c r="C242" s="10" t="n"/>
      <c r="D242" s="10" t="n"/>
      <c r="E242" s="10" t="n"/>
      <c r="F242" s="10" t="n"/>
      <c r="G242" s="11" t="n"/>
      <c r="H242" s="10" t="n"/>
      <c r="I242" s="10" t="n"/>
      <c r="J242" s="10" t="n"/>
      <c r="K242" s="10" t="n"/>
      <c r="L242" s="10" t="n"/>
      <c r="M242" s="13" t="n"/>
      <c r="N242" s="13" t="n"/>
      <c r="O242" s="13" t="n"/>
      <c r="P242" s="13" t="n"/>
      <c r="Q242" s="10" t="n"/>
      <c r="R242" s="10" t="n"/>
      <c r="S242" s="10" t="n"/>
      <c r="T242" s="10" t="n"/>
      <c r="U242" s="10" t="n"/>
      <c r="V242" s="10" t="n"/>
      <c r="W242" s="10" t="n"/>
      <c r="X242" s="10" t="n"/>
      <c r="Y242" s="11" t="n"/>
      <c r="Z242" s="11" t="n"/>
      <c r="AA242" s="11" t="n"/>
      <c r="AB242" s="11" t="n"/>
      <c r="AC242" s="11" t="n"/>
      <c r="AD242" s="11" t="n"/>
      <c r="AE242" s="10" t="n"/>
      <c r="AF242" s="10" t="n"/>
      <c r="AG242" s="10" t="n"/>
      <c r="AH242" s="10" t="n"/>
      <c r="AI242" s="13" t="n"/>
      <c r="AJ242" s="13" t="n"/>
      <c r="AK242" s="13" t="n"/>
      <c r="AL242" s="13" t="n"/>
      <c r="AM242" s="13" t="n"/>
      <c r="AN242" s="13" t="n"/>
      <c r="AO242" s="13" t="n"/>
      <c r="AP242" s="14" t="n"/>
      <c r="AQ242" s="14" t="n"/>
      <c r="AR242" s="14" t="n"/>
      <c r="AS242" s="13" t="n"/>
      <c r="AT242" s="13" t="n"/>
      <c r="AU242" s="10" t="n"/>
      <c r="AV242" s="10" t="n"/>
      <c r="AW242" s="10" t="n"/>
      <c r="AX242" s="10" t="n"/>
      <c r="AY242" s="10" t="n"/>
      <c r="AZ242" s="10" t="n"/>
      <c r="BA242" s="10" t="n"/>
      <c r="BB242" s="10" t="n"/>
      <c r="BC242" s="10" t="n"/>
      <c r="BD242" s="11" t="n"/>
      <c r="BE242" s="10" t="n"/>
      <c r="BF242" s="10" t="n"/>
      <c r="BG242" s="10" t="n"/>
      <c r="BH242" s="10" t="n"/>
      <c r="BI242" s="10" t="n"/>
      <c r="BJ242" s="10" t="n"/>
      <c r="BK242" s="10" t="n"/>
      <c r="BL242" s="10" t="n"/>
      <c r="BM242" s="10" t="n"/>
    </row>
    <row r="243" ht="15.75" customHeight="1" s="218">
      <c r="A243" s="10" t="n"/>
      <c r="B243" s="10" t="n"/>
      <c r="C243" s="10" t="n"/>
      <c r="D243" s="10" t="n"/>
      <c r="E243" s="10" t="n"/>
      <c r="F243" s="10" t="n"/>
      <c r="G243" s="11" t="n"/>
      <c r="H243" s="10" t="n"/>
      <c r="I243" s="10" t="n"/>
      <c r="J243" s="10" t="n"/>
      <c r="K243" s="10" t="n"/>
      <c r="L243" s="10" t="n"/>
      <c r="M243" s="13" t="n"/>
      <c r="N243" s="13" t="n"/>
      <c r="O243" s="13" t="n"/>
      <c r="P243" s="13" t="n"/>
      <c r="Q243" s="10" t="n"/>
      <c r="R243" s="10" t="n"/>
      <c r="S243" s="10" t="n"/>
      <c r="T243" s="10" t="n"/>
      <c r="U243" s="10" t="n"/>
      <c r="V243" s="10" t="n"/>
      <c r="W243" s="10" t="n"/>
      <c r="X243" s="10" t="n"/>
      <c r="Y243" s="11" t="n"/>
      <c r="Z243" s="11" t="n"/>
      <c r="AA243" s="11" t="n"/>
      <c r="AB243" s="11" t="n"/>
      <c r="AC243" s="11" t="n"/>
      <c r="AD243" s="11" t="n"/>
      <c r="AE243" s="10" t="n"/>
      <c r="AF243" s="10" t="n"/>
      <c r="AG243" s="10" t="n"/>
      <c r="AH243" s="10" t="n"/>
      <c r="AI243" s="13" t="n"/>
      <c r="AJ243" s="13" t="n"/>
      <c r="AK243" s="13" t="n"/>
      <c r="AL243" s="13" t="n"/>
      <c r="AM243" s="13" t="n"/>
      <c r="AN243" s="13" t="n"/>
      <c r="AO243" s="13" t="n"/>
      <c r="AP243" s="14" t="n"/>
      <c r="AQ243" s="14" t="n"/>
      <c r="AR243" s="14" t="n"/>
      <c r="AS243" s="13" t="n"/>
      <c r="AT243" s="13" t="n"/>
      <c r="AU243" s="10" t="n"/>
      <c r="AV243" s="10" t="n"/>
      <c r="AW243" s="10" t="n"/>
      <c r="AX243" s="10" t="n"/>
      <c r="AY243" s="10" t="n"/>
      <c r="AZ243" s="10" t="n"/>
      <c r="BA243" s="10" t="n"/>
      <c r="BB243" s="10" t="n"/>
      <c r="BC243" s="10" t="n"/>
      <c r="BD243" s="11" t="n"/>
      <c r="BE243" s="10" t="n"/>
      <c r="BF243" s="10" t="n"/>
      <c r="BG243" s="10" t="n"/>
      <c r="BH243" s="10" t="n"/>
      <c r="BI243" s="10" t="n"/>
      <c r="BJ243" s="10" t="n"/>
      <c r="BK243" s="10" t="n"/>
      <c r="BL243" s="10" t="n"/>
      <c r="BM243" s="10" t="n"/>
    </row>
    <row r="244" ht="15.75" customHeight="1" s="218">
      <c r="A244" s="10" t="n"/>
      <c r="B244" s="10" t="n"/>
      <c r="C244" s="10" t="n"/>
      <c r="D244" s="10" t="n"/>
      <c r="E244" s="10" t="n"/>
      <c r="F244" s="10" t="n"/>
      <c r="G244" s="11" t="n"/>
      <c r="H244" s="10" t="n"/>
      <c r="I244" s="10" t="n"/>
      <c r="J244" s="10" t="n"/>
      <c r="K244" s="10" t="n"/>
      <c r="L244" s="10" t="n"/>
      <c r="M244" s="13" t="n"/>
      <c r="N244" s="13" t="n"/>
      <c r="O244" s="13" t="n"/>
      <c r="P244" s="13" t="n"/>
      <c r="Q244" s="10" t="n"/>
      <c r="R244" s="10" t="n"/>
      <c r="S244" s="10" t="n"/>
      <c r="T244" s="10" t="n"/>
      <c r="U244" s="10" t="n"/>
      <c r="V244" s="10" t="n"/>
      <c r="W244" s="10" t="n"/>
      <c r="X244" s="10" t="n"/>
      <c r="Y244" s="11" t="n"/>
      <c r="Z244" s="11" t="n"/>
      <c r="AA244" s="11" t="n"/>
      <c r="AB244" s="11" t="n"/>
      <c r="AC244" s="11" t="n"/>
      <c r="AD244" s="11" t="n"/>
      <c r="AE244" s="10" t="n"/>
      <c r="AF244" s="10" t="n"/>
      <c r="AG244" s="10" t="n"/>
      <c r="AH244" s="10" t="n"/>
      <c r="AI244" s="13" t="n"/>
      <c r="AJ244" s="13" t="n"/>
      <c r="AK244" s="13" t="n"/>
      <c r="AL244" s="13" t="n"/>
      <c r="AM244" s="13" t="n"/>
      <c r="AN244" s="13" t="n"/>
      <c r="AO244" s="13" t="n"/>
      <c r="AP244" s="14" t="n"/>
      <c r="AQ244" s="14" t="n"/>
      <c r="AR244" s="14" t="n"/>
      <c r="AS244" s="13" t="n"/>
      <c r="AT244" s="13" t="n"/>
      <c r="AU244" s="10" t="n"/>
      <c r="AV244" s="10" t="n"/>
      <c r="AW244" s="10" t="n"/>
      <c r="AX244" s="10" t="n"/>
      <c r="AY244" s="10" t="n"/>
      <c r="AZ244" s="10" t="n"/>
      <c r="BA244" s="10" t="n"/>
      <c r="BB244" s="10" t="n"/>
      <c r="BC244" s="10" t="n"/>
      <c r="BD244" s="11" t="n"/>
      <c r="BE244" s="10" t="n"/>
      <c r="BF244" s="10" t="n"/>
      <c r="BG244" s="10" t="n"/>
      <c r="BH244" s="10" t="n"/>
      <c r="BI244" s="10" t="n"/>
      <c r="BJ244" s="10" t="n"/>
      <c r="BK244" s="10" t="n"/>
      <c r="BL244" s="10" t="n"/>
      <c r="BM244" s="10" t="n"/>
    </row>
    <row r="245" ht="15.75" customHeight="1" s="218">
      <c r="A245" s="10" t="n"/>
      <c r="B245" s="10" t="n"/>
      <c r="C245" s="10" t="n"/>
      <c r="D245" s="10" t="n"/>
      <c r="E245" s="10" t="n"/>
      <c r="F245" s="10" t="n"/>
      <c r="G245" s="11" t="n"/>
      <c r="H245" s="10" t="n"/>
      <c r="I245" s="10" t="n"/>
      <c r="J245" s="10" t="n"/>
      <c r="K245" s="10" t="n"/>
      <c r="L245" s="10" t="n"/>
      <c r="M245" s="13" t="n"/>
      <c r="N245" s="13" t="n"/>
      <c r="O245" s="13" t="n"/>
      <c r="P245" s="13" t="n"/>
      <c r="Q245" s="10" t="n"/>
      <c r="R245" s="10" t="n"/>
      <c r="S245" s="10" t="n"/>
      <c r="T245" s="10" t="n"/>
      <c r="U245" s="10" t="n"/>
      <c r="V245" s="10" t="n"/>
      <c r="W245" s="10" t="n"/>
      <c r="X245" s="10" t="n"/>
      <c r="Y245" s="11" t="n"/>
      <c r="Z245" s="11" t="n"/>
      <c r="AA245" s="11" t="n"/>
      <c r="AB245" s="11" t="n"/>
      <c r="AC245" s="11" t="n"/>
      <c r="AD245" s="11" t="n"/>
      <c r="AE245" s="10" t="n"/>
      <c r="AF245" s="10" t="n"/>
      <c r="AG245" s="10" t="n"/>
      <c r="AH245" s="10" t="n"/>
      <c r="AI245" s="13" t="n"/>
      <c r="AJ245" s="13" t="n"/>
      <c r="AK245" s="13" t="n"/>
      <c r="AL245" s="13" t="n"/>
      <c r="AM245" s="13" t="n"/>
      <c r="AN245" s="13" t="n"/>
      <c r="AO245" s="13" t="n"/>
      <c r="AP245" s="14" t="n"/>
      <c r="AQ245" s="14" t="n"/>
      <c r="AR245" s="14" t="n"/>
      <c r="AS245" s="13" t="n"/>
      <c r="AT245" s="13" t="n"/>
      <c r="AU245" s="10" t="n"/>
      <c r="AV245" s="10" t="n"/>
      <c r="AW245" s="10" t="n"/>
      <c r="AX245" s="10" t="n"/>
      <c r="AY245" s="10" t="n"/>
      <c r="AZ245" s="10" t="n"/>
      <c r="BA245" s="10" t="n"/>
      <c r="BB245" s="10" t="n"/>
      <c r="BC245" s="10" t="n"/>
      <c r="BD245" s="11" t="n"/>
      <c r="BE245" s="10" t="n"/>
      <c r="BF245" s="10" t="n"/>
      <c r="BG245" s="10" t="n"/>
      <c r="BH245" s="10" t="n"/>
      <c r="BI245" s="10" t="n"/>
      <c r="BJ245" s="10" t="n"/>
      <c r="BK245" s="10" t="n"/>
      <c r="BL245" s="10" t="n"/>
      <c r="BM245" s="10" t="n"/>
    </row>
    <row r="246" ht="15.75" customHeight="1" s="218">
      <c r="A246" s="10" t="n"/>
      <c r="B246" s="10" t="n"/>
      <c r="C246" s="10" t="n"/>
      <c r="D246" s="10" t="n"/>
      <c r="E246" s="10" t="n"/>
      <c r="F246" s="10" t="n"/>
      <c r="G246" s="11" t="n"/>
      <c r="H246" s="10" t="n"/>
      <c r="I246" s="10" t="n"/>
      <c r="J246" s="10" t="n"/>
      <c r="K246" s="10" t="n"/>
      <c r="L246" s="10" t="n"/>
      <c r="M246" s="13" t="n"/>
      <c r="N246" s="13" t="n"/>
      <c r="O246" s="13" t="n"/>
      <c r="P246" s="13" t="n"/>
      <c r="Q246" s="10" t="n"/>
      <c r="R246" s="10" t="n"/>
      <c r="S246" s="10" t="n"/>
      <c r="T246" s="10" t="n"/>
      <c r="U246" s="10" t="n"/>
      <c r="V246" s="10" t="n"/>
      <c r="W246" s="10" t="n"/>
      <c r="X246" s="10" t="n"/>
      <c r="Y246" s="11" t="n"/>
      <c r="Z246" s="11" t="n"/>
      <c r="AA246" s="11" t="n"/>
      <c r="AB246" s="11" t="n"/>
      <c r="AC246" s="11" t="n"/>
      <c r="AD246" s="11" t="n"/>
      <c r="AE246" s="10" t="n"/>
      <c r="AF246" s="10" t="n"/>
      <c r="AG246" s="10" t="n"/>
      <c r="AH246" s="10" t="n"/>
      <c r="AI246" s="13" t="n"/>
      <c r="AJ246" s="13" t="n"/>
      <c r="AK246" s="13" t="n"/>
      <c r="AL246" s="13" t="n"/>
      <c r="AM246" s="13" t="n"/>
      <c r="AN246" s="13" t="n"/>
      <c r="AO246" s="13" t="n"/>
      <c r="AP246" s="14" t="n"/>
      <c r="AQ246" s="14" t="n"/>
      <c r="AR246" s="14" t="n"/>
      <c r="AS246" s="13" t="n"/>
      <c r="AT246" s="13" t="n"/>
      <c r="AU246" s="10" t="n"/>
      <c r="AV246" s="10" t="n"/>
      <c r="AW246" s="10" t="n"/>
      <c r="AX246" s="10" t="n"/>
      <c r="AY246" s="10" t="n"/>
      <c r="AZ246" s="10" t="n"/>
      <c r="BA246" s="10" t="n"/>
      <c r="BB246" s="10" t="n"/>
      <c r="BC246" s="10" t="n"/>
      <c r="BD246" s="11" t="n"/>
      <c r="BE246" s="10" t="n"/>
      <c r="BF246" s="10" t="n"/>
      <c r="BG246" s="10" t="n"/>
      <c r="BH246" s="10" t="n"/>
      <c r="BI246" s="10" t="n"/>
      <c r="BJ246" s="10" t="n"/>
      <c r="BK246" s="10" t="n"/>
      <c r="BL246" s="10" t="n"/>
      <c r="BM246" s="10" t="n"/>
    </row>
    <row r="247" ht="15.75" customHeight="1" s="218">
      <c r="A247" s="10" t="n"/>
      <c r="B247" s="10" t="n"/>
      <c r="C247" s="10" t="n"/>
      <c r="D247" s="10" t="n"/>
      <c r="E247" s="10" t="n"/>
      <c r="F247" s="10" t="n"/>
      <c r="G247" s="11" t="n"/>
      <c r="H247" s="10" t="n"/>
      <c r="I247" s="10" t="n"/>
      <c r="J247" s="10" t="n"/>
      <c r="K247" s="10" t="n"/>
      <c r="L247" s="10" t="n"/>
      <c r="M247" s="13" t="n"/>
      <c r="N247" s="13" t="n"/>
      <c r="O247" s="13" t="n"/>
      <c r="P247" s="13" t="n"/>
      <c r="Q247" s="10" t="n"/>
      <c r="R247" s="10" t="n"/>
      <c r="S247" s="10" t="n"/>
      <c r="T247" s="10" t="n"/>
      <c r="U247" s="10" t="n"/>
      <c r="V247" s="10" t="n"/>
      <c r="W247" s="10" t="n"/>
      <c r="X247" s="10" t="n"/>
      <c r="Y247" s="11" t="n"/>
      <c r="Z247" s="11" t="n"/>
      <c r="AA247" s="11" t="n"/>
      <c r="AB247" s="11" t="n"/>
      <c r="AC247" s="11" t="n"/>
      <c r="AD247" s="11" t="n"/>
      <c r="AE247" s="10" t="n"/>
      <c r="AF247" s="10" t="n"/>
      <c r="AG247" s="10" t="n"/>
      <c r="AH247" s="10" t="n"/>
      <c r="AI247" s="13" t="n"/>
      <c r="AJ247" s="13" t="n"/>
      <c r="AK247" s="13" t="n"/>
      <c r="AL247" s="13" t="n"/>
      <c r="AM247" s="13" t="n"/>
      <c r="AN247" s="13" t="n"/>
      <c r="AO247" s="13" t="n"/>
      <c r="AP247" s="14" t="n"/>
      <c r="AQ247" s="14" t="n"/>
      <c r="AR247" s="14" t="n"/>
      <c r="AS247" s="13" t="n"/>
      <c r="AT247" s="13" t="n"/>
      <c r="AU247" s="10" t="n"/>
      <c r="AV247" s="10" t="n"/>
      <c r="AW247" s="10" t="n"/>
      <c r="AX247" s="10" t="n"/>
      <c r="AY247" s="10" t="n"/>
      <c r="AZ247" s="10" t="n"/>
      <c r="BA247" s="10" t="n"/>
      <c r="BB247" s="10" t="n"/>
      <c r="BC247" s="10" t="n"/>
      <c r="BD247" s="11" t="n"/>
      <c r="BE247" s="10" t="n"/>
      <c r="BF247" s="10" t="n"/>
      <c r="BG247" s="10" t="n"/>
      <c r="BH247" s="10" t="n"/>
      <c r="BI247" s="10" t="n"/>
      <c r="BJ247" s="10" t="n"/>
      <c r="BK247" s="10" t="n"/>
      <c r="BL247" s="10" t="n"/>
      <c r="BM247" s="10" t="n"/>
    </row>
    <row r="248" ht="15.75" customHeight="1" s="218">
      <c r="A248" s="10" t="n"/>
      <c r="B248" s="10" t="n"/>
      <c r="C248" s="10" t="n"/>
      <c r="D248" s="10" t="n"/>
      <c r="E248" s="10" t="n"/>
      <c r="F248" s="10" t="n"/>
      <c r="G248" s="11" t="n"/>
      <c r="H248" s="10" t="n"/>
      <c r="I248" s="10" t="n"/>
      <c r="J248" s="10" t="n"/>
      <c r="K248" s="10" t="n"/>
      <c r="L248" s="10" t="n"/>
      <c r="M248" s="13" t="n"/>
      <c r="N248" s="13" t="n"/>
      <c r="O248" s="13" t="n"/>
      <c r="P248" s="13" t="n"/>
      <c r="Q248" s="10" t="n"/>
      <c r="R248" s="10" t="n"/>
      <c r="S248" s="10" t="n"/>
      <c r="T248" s="10" t="n"/>
      <c r="U248" s="10" t="n"/>
      <c r="V248" s="10" t="n"/>
      <c r="W248" s="10" t="n"/>
      <c r="X248" s="10" t="n"/>
      <c r="Y248" s="11" t="n"/>
      <c r="Z248" s="11" t="n"/>
      <c r="AA248" s="11" t="n"/>
      <c r="AB248" s="11" t="n"/>
      <c r="AC248" s="11" t="n"/>
      <c r="AD248" s="11" t="n"/>
      <c r="AE248" s="10" t="n"/>
      <c r="AF248" s="10" t="n"/>
      <c r="AG248" s="10" t="n"/>
      <c r="AH248" s="10" t="n"/>
      <c r="AI248" s="13" t="n"/>
      <c r="AJ248" s="13" t="n"/>
      <c r="AK248" s="13" t="n"/>
      <c r="AL248" s="13" t="n"/>
      <c r="AM248" s="13" t="n"/>
      <c r="AN248" s="13" t="n"/>
      <c r="AO248" s="13" t="n"/>
      <c r="AP248" s="14" t="n"/>
      <c r="AQ248" s="14" t="n"/>
      <c r="AR248" s="14" t="n"/>
      <c r="AS248" s="13" t="n"/>
      <c r="AT248" s="13" t="n"/>
      <c r="AU248" s="10" t="n"/>
      <c r="AV248" s="10" t="n"/>
      <c r="AW248" s="10" t="n"/>
      <c r="AX248" s="10" t="n"/>
      <c r="AY248" s="10" t="n"/>
      <c r="AZ248" s="10" t="n"/>
      <c r="BA248" s="10" t="n"/>
      <c r="BB248" s="10" t="n"/>
      <c r="BC248" s="10" t="n"/>
      <c r="BD248" s="11" t="n"/>
      <c r="BE248" s="10" t="n"/>
      <c r="BF248" s="10" t="n"/>
      <c r="BG248" s="10" t="n"/>
      <c r="BH248" s="10" t="n"/>
      <c r="BI248" s="10" t="n"/>
      <c r="BJ248" s="10" t="n"/>
      <c r="BK248" s="10" t="n"/>
      <c r="BL248" s="10" t="n"/>
      <c r="BM248" s="10" t="n"/>
    </row>
    <row r="249" ht="15.75" customHeight="1" s="218">
      <c r="A249" s="10" t="n"/>
      <c r="B249" s="10" t="n"/>
      <c r="C249" s="10" t="n"/>
      <c r="D249" s="10" t="n"/>
      <c r="E249" s="10" t="n"/>
      <c r="F249" s="10" t="n"/>
      <c r="G249" s="11" t="n"/>
      <c r="H249" s="10" t="n"/>
      <c r="I249" s="10" t="n"/>
      <c r="J249" s="10" t="n"/>
      <c r="K249" s="10" t="n"/>
      <c r="L249" s="10" t="n"/>
      <c r="M249" s="13" t="n"/>
      <c r="N249" s="13" t="n"/>
      <c r="O249" s="13" t="n"/>
      <c r="P249" s="13" t="n"/>
      <c r="Q249" s="10" t="n"/>
      <c r="R249" s="10" t="n"/>
      <c r="S249" s="10" t="n"/>
      <c r="T249" s="10" t="n"/>
      <c r="U249" s="10" t="n"/>
      <c r="V249" s="10" t="n"/>
      <c r="W249" s="10" t="n"/>
      <c r="X249" s="10" t="n"/>
      <c r="Y249" s="11" t="n"/>
      <c r="Z249" s="11" t="n"/>
      <c r="AA249" s="11" t="n"/>
      <c r="AB249" s="11" t="n"/>
      <c r="AC249" s="11" t="n"/>
      <c r="AD249" s="11" t="n"/>
      <c r="AE249" s="10" t="n"/>
      <c r="AF249" s="10" t="n"/>
      <c r="AG249" s="10" t="n"/>
      <c r="AH249" s="10" t="n"/>
      <c r="AI249" s="13" t="n"/>
      <c r="AJ249" s="13" t="n"/>
      <c r="AK249" s="13" t="n"/>
      <c r="AL249" s="13" t="n"/>
      <c r="AM249" s="13" t="n"/>
      <c r="AN249" s="13" t="n"/>
      <c r="AO249" s="13" t="n"/>
      <c r="AP249" s="14" t="n"/>
      <c r="AQ249" s="14" t="n"/>
      <c r="AR249" s="14" t="n"/>
      <c r="AS249" s="13" t="n"/>
      <c r="AT249" s="13" t="n"/>
      <c r="AU249" s="10" t="n"/>
      <c r="AV249" s="10" t="n"/>
      <c r="AW249" s="10" t="n"/>
      <c r="AX249" s="10" t="n"/>
      <c r="AY249" s="10" t="n"/>
      <c r="AZ249" s="10" t="n"/>
      <c r="BA249" s="10" t="n"/>
      <c r="BB249" s="10" t="n"/>
      <c r="BC249" s="10" t="n"/>
      <c r="BD249" s="11" t="n"/>
      <c r="BE249" s="10" t="n"/>
      <c r="BF249" s="10" t="n"/>
      <c r="BG249" s="10" t="n"/>
      <c r="BH249" s="10" t="n"/>
      <c r="BI249" s="10" t="n"/>
      <c r="BJ249" s="10" t="n"/>
      <c r="BK249" s="10" t="n"/>
      <c r="BL249" s="10" t="n"/>
      <c r="BM249" s="10" t="n"/>
    </row>
    <row r="250" ht="15.75" customHeight="1" s="218">
      <c r="A250" s="10" t="n"/>
      <c r="B250" s="10" t="n"/>
      <c r="C250" s="10" t="n"/>
      <c r="D250" s="10" t="n"/>
      <c r="E250" s="10" t="n"/>
      <c r="F250" s="10" t="n"/>
      <c r="G250" s="11" t="n"/>
      <c r="H250" s="10" t="n"/>
      <c r="I250" s="10" t="n"/>
      <c r="J250" s="10" t="n"/>
      <c r="K250" s="10" t="n"/>
      <c r="L250" s="10" t="n"/>
      <c r="M250" s="13" t="n"/>
      <c r="N250" s="13" t="n"/>
      <c r="O250" s="13" t="n"/>
      <c r="P250" s="13" t="n"/>
      <c r="Q250" s="10" t="n"/>
      <c r="R250" s="10" t="n"/>
      <c r="S250" s="10" t="n"/>
      <c r="T250" s="10" t="n"/>
      <c r="U250" s="10" t="n"/>
      <c r="V250" s="10" t="n"/>
      <c r="W250" s="10" t="n"/>
      <c r="X250" s="10" t="n"/>
      <c r="Y250" s="11" t="n"/>
      <c r="Z250" s="11" t="n"/>
      <c r="AA250" s="11" t="n"/>
      <c r="AB250" s="11" t="n"/>
      <c r="AC250" s="11" t="n"/>
      <c r="AD250" s="11" t="n"/>
      <c r="AE250" s="10" t="n"/>
      <c r="AF250" s="10" t="n"/>
      <c r="AG250" s="10" t="n"/>
      <c r="AH250" s="10" t="n"/>
      <c r="AI250" s="13" t="n"/>
      <c r="AJ250" s="13" t="n"/>
      <c r="AK250" s="13" t="n"/>
      <c r="AL250" s="13" t="n"/>
      <c r="AM250" s="13" t="n"/>
      <c r="AN250" s="13" t="n"/>
      <c r="AO250" s="13" t="n"/>
      <c r="AP250" s="14" t="n"/>
      <c r="AQ250" s="14" t="n"/>
      <c r="AR250" s="14" t="n"/>
      <c r="AS250" s="13" t="n"/>
      <c r="AT250" s="13" t="n"/>
      <c r="AU250" s="10" t="n"/>
      <c r="AV250" s="10" t="n"/>
      <c r="AW250" s="10" t="n"/>
      <c r="AX250" s="10" t="n"/>
      <c r="AY250" s="10" t="n"/>
      <c r="AZ250" s="10" t="n"/>
      <c r="BA250" s="10" t="n"/>
      <c r="BB250" s="10" t="n"/>
      <c r="BC250" s="10" t="n"/>
      <c r="BD250" s="11" t="n"/>
      <c r="BE250" s="10" t="n"/>
      <c r="BF250" s="10" t="n"/>
      <c r="BG250" s="10" t="n"/>
      <c r="BH250" s="10" t="n"/>
      <c r="BI250" s="10" t="n"/>
      <c r="BJ250" s="10" t="n"/>
      <c r="BK250" s="10" t="n"/>
      <c r="BL250" s="10" t="n"/>
      <c r="BM250" s="10" t="n"/>
    </row>
    <row r="251" ht="15.75" customHeight="1" s="218">
      <c r="A251" s="10" t="n"/>
      <c r="B251" s="10" t="n"/>
      <c r="C251" s="10" t="n"/>
      <c r="D251" s="10" t="n"/>
      <c r="E251" s="10" t="n"/>
      <c r="F251" s="10" t="n"/>
      <c r="G251" s="11" t="n"/>
      <c r="H251" s="10" t="n"/>
      <c r="I251" s="10" t="n"/>
      <c r="J251" s="10" t="n"/>
      <c r="K251" s="10" t="n"/>
      <c r="L251" s="10" t="n"/>
      <c r="M251" s="13" t="n"/>
      <c r="N251" s="13" t="n"/>
      <c r="O251" s="13" t="n"/>
      <c r="P251" s="13" t="n"/>
      <c r="Q251" s="10" t="n"/>
      <c r="R251" s="10" t="n"/>
      <c r="S251" s="10" t="n"/>
      <c r="T251" s="10" t="n"/>
      <c r="U251" s="10" t="n"/>
      <c r="V251" s="10" t="n"/>
      <c r="W251" s="10" t="n"/>
      <c r="X251" s="10" t="n"/>
      <c r="Y251" s="11" t="n"/>
      <c r="Z251" s="11" t="n"/>
      <c r="AA251" s="11" t="n"/>
      <c r="AB251" s="11" t="n"/>
      <c r="AC251" s="11" t="n"/>
      <c r="AD251" s="11" t="n"/>
      <c r="AE251" s="10" t="n"/>
      <c r="AF251" s="10" t="n"/>
      <c r="AG251" s="10" t="n"/>
      <c r="AH251" s="10" t="n"/>
      <c r="AI251" s="13" t="n"/>
      <c r="AJ251" s="13" t="n"/>
      <c r="AK251" s="13" t="n"/>
      <c r="AL251" s="13" t="n"/>
      <c r="AM251" s="13" t="n"/>
      <c r="AN251" s="13" t="n"/>
      <c r="AO251" s="13" t="n"/>
      <c r="AP251" s="14" t="n"/>
      <c r="AQ251" s="14" t="n"/>
      <c r="AR251" s="14" t="n"/>
      <c r="AS251" s="13" t="n"/>
      <c r="AT251" s="13" t="n"/>
      <c r="AU251" s="10" t="n"/>
      <c r="AV251" s="10" t="n"/>
      <c r="AW251" s="10" t="n"/>
      <c r="AX251" s="10" t="n"/>
      <c r="AY251" s="10" t="n"/>
      <c r="AZ251" s="10" t="n"/>
      <c r="BA251" s="10" t="n"/>
      <c r="BB251" s="10" t="n"/>
      <c r="BC251" s="10" t="n"/>
      <c r="BD251" s="11" t="n"/>
      <c r="BE251" s="10" t="n"/>
      <c r="BF251" s="10" t="n"/>
      <c r="BG251" s="10" t="n"/>
      <c r="BH251" s="10" t="n"/>
      <c r="BI251" s="10" t="n"/>
      <c r="BJ251" s="10" t="n"/>
      <c r="BK251" s="10" t="n"/>
      <c r="BL251" s="10" t="n"/>
      <c r="BM251" s="10" t="n"/>
    </row>
    <row r="252" ht="15.75" customHeight="1" s="218">
      <c r="A252" s="10" t="n"/>
      <c r="B252" s="10" t="n"/>
      <c r="C252" s="10" t="n"/>
      <c r="D252" s="10" t="n"/>
      <c r="E252" s="10" t="n"/>
      <c r="F252" s="10" t="n"/>
      <c r="G252" s="11" t="n"/>
      <c r="H252" s="10" t="n"/>
      <c r="I252" s="10" t="n"/>
      <c r="J252" s="10" t="n"/>
      <c r="K252" s="10" t="n"/>
      <c r="L252" s="10" t="n"/>
      <c r="M252" s="13" t="n"/>
      <c r="N252" s="13" t="n"/>
      <c r="O252" s="13" t="n"/>
      <c r="P252" s="13" t="n"/>
      <c r="Q252" s="10" t="n"/>
      <c r="R252" s="10" t="n"/>
      <c r="S252" s="10" t="n"/>
      <c r="T252" s="10" t="n"/>
      <c r="U252" s="10" t="n"/>
      <c r="V252" s="10" t="n"/>
      <c r="W252" s="10" t="n"/>
      <c r="X252" s="10" t="n"/>
      <c r="Y252" s="11" t="n"/>
      <c r="Z252" s="11" t="n"/>
      <c r="AA252" s="11" t="n"/>
      <c r="AB252" s="11" t="n"/>
      <c r="AC252" s="11" t="n"/>
      <c r="AD252" s="11" t="n"/>
      <c r="AE252" s="10" t="n"/>
      <c r="AF252" s="10" t="n"/>
      <c r="AG252" s="10" t="n"/>
      <c r="AH252" s="10" t="n"/>
      <c r="AI252" s="13" t="n"/>
      <c r="AJ252" s="13" t="n"/>
      <c r="AK252" s="13" t="n"/>
      <c r="AL252" s="13" t="n"/>
      <c r="AM252" s="13" t="n"/>
      <c r="AN252" s="13" t="n"/>
      <c r="AO252" s="13" t="n"/>
      <c r="AP252" s="14" t="n"/>
      <c r="AQ252" s="14" t="n"/>
      <c r="AR252" s="14" t="n"/>
      <c r="AS252" s="13" t="n"/>
      <c r="AT252" s="13" t="n"/>
      <c r="AU252" s="10" t="n"/>
      <c r="AV252" s="10" t="n"/>
      <c r="AW252" s="10" t="n"/>
      <c r="AX252" s="10" t="n"/>
      <c r="AY252" s="10" t="n"/>
      <c r="AZ252" s="10" t="n"/>
      <c r="BA252" s="10" t="n"/>
      <c r="BB252" s="10" t="n"/>
      <c r="BC252" s="10" t="n"/>
      <c r="BD252" s="11" t="n"/>
      <c r="BE252" s="10" t="n"/>
      <c r="BF252" s="10" t="n"/>
      <c r="BG252" s="10" t="n"/>
      <c r="BH252" s="10" t="n"/>
      <c r="BI252" s="10" t="n"/>
      <c r="BJ252" s="10" t="n"/>
      <c r="BK252" s="10" t="n"/>
      <c r="BL252" s="10" t="n"/>
      <c r="BM252" s="10" t="n"/>
    </row>
    <row r="253" ht="15.75" customHeight="1" s="218">
      <c r="A253" s="10" t="n"/>
      <c r="B253" s="10" t="n"/>
      <c r="C253" s="10" t="n"/>
      <c r="D253" s="10" t="n"/>
      <c r="E253" s="10" t="n"/>
      <c r="F253" s="10" t="n"/>
      <c r="G253" s="11" t="n"/>
      <c r="H253" s="10" t="n"/>
      <c r="I253" s="10" t="n"/>
      <c r="J253" s="10" t="n"/>
      <c r="K253" s="10" t="n"/>
      <c r="L253" s="10" t="n"/>
      <c r="M253" s="13" t="n"/>
      <c r="N253" s="13" t="n"/>
      <c r="O253" s="13" t="n"/>
      <c r="P253" s="13" t="n"/>
      <c r="Q253" s="10" t="n"/>
      <c r="R253" s="10" t="n"/>
      <c r="S253" s="10" t="n"/>
      <c r="T253" s="10" t="n"/>
      <c r="U253" s="10" t="n"/>
      <c r="V253" s="10" t="n"/>
      <c r="W253" s="10" t="n"/>
      <c r="X253" s="10" t="n"/>
      <c r="Y253" s="11" t="n"/>
      <c r="Z253" s="11" t="n"/>
      <c r="AA253" s="11" t="n"/>
      <c r="AB253" s="11" t="n"/>
      <c r="AC253" s="11" t="n"/>
      <c r="AD253" s="11" t="n"/>
      <c r="AE253" s="10" t="n"/>
      <c r="AF253" s="10" t="n"/>
      <c r="AG253" s="10" t="n"/>
      <c r="AH253" s="10" t="n"/>
      <c r="AI253" s="13" t="n"/>
      <c r="AJ253" s="13" t="n"/>
      <c r="AK253" s="13" t="n"/>
      <c r="AL253" s="13" t="n"/>
      <c r="AM253" s="13" t="n"/>
      <c r="AN253" s="13" t="n"/>
      <c r="AO253" s="13" t="n"/>
      <c r="AP253" s="14" t="n"/>
      <c r="AQ253" s="14" t="n"/>
      <c r="AR253" s="14" t="n"/>
      <c r="AS253" s="13" t="n"/>
      <c r="AT253" s="13" t="n"/>
      <c r="AU253" s="10" t="n"/>
      <c r="AV253" s="10" t="n"/>
      <c r="AW253" s="10" t="n"/>
      <c r="AX253" s="10" t="n"/>
      <c r="AY253" s="10" t="n"/>
      <c r="AZ253" s="10" t="n"/>
      <c r="BA253" s="10" t="n"/>
      <c r="BB253" s="10" t="n"/>
      <c r="BC253" s="10" t="n"/>
      <c r="BD253" s="11" t="n"/>
      <c r="BE253" s="10" t="n"/>
      <c r="BF253" s="10" t="n"/>
      <c r="BG253" s="10" t="n"/>
      <c r="BH253" s="10" t="n"/>
      <c r="BI253" s="10" t="n"/>
      <c r="BJ253" s="10" t="n"/>
      <c r="BK253" s="10" t="n"/>
      <c r="BL253" s="10" t="n"/>
      <c r="BM253" s="10" t="n"/>
    </row>
    <row r="254" ht="15.75" customHeight="1" s="218">
      <c r="A254" s="10" t="n"/>
      <c r="B254" s="10" t="n"/>
      <c r="C254" s="10" t="n"/>
      <c r="D254" s="10" t="n"/>
      <c r="E254" s="10" t="n"/>
      <c r="F254" s="10" t="n"/>
      <c r="G254" s="11" t="n"/>
      <c r="H254" s="10" t="n"/>
      <c r="I254" s="10" t="n"/>
      <c r="J254" s="10" t="n"/>
      <c r="K254" s="10" t="n"/>
      <c r="L254" s="10" t="n"/>
      <c r="M254" s="13" t="n"/>
      <c r="N254" s="13" t="n"/>
      <c r="O254" s="13" t="n"/>
      <c r="P254" s="13" t="n"/>
      <c r="Q254" s="10" t="n"/>
      <c r="R254" s="10" t="n"/>
      <c r="S254" s="10" t="n"/>
      <c r="T254" s="10" t="n"/>
      <c r="U254" s="10" t="n"/>
      <c r="V254" s="10" t="n"/>
      <c r="W254" s="10" t="n"/>
      <c r="X254" s="10" t="n"/>
      <c r="Y254" s="11" t="n"/>
      <c r="Z254" s="11" t="n"/>
      <c r="AA254" s="11" t="n"/>
      <c r="AB254" s="11" t="n"/>
      <c r="AC254" s="11" t="n"/>
      <c r="AD254" s="11" t="n"/>
      <c r="AE254" s="10" t="n"/>
      <c r="AF254" s="10" t="n"/>
      <c r="AG254" s="10" t="n"/>
      <c r="AH254" s="10" t="n"/>
      <c r="AI254" s="13" t="n"/>
      <c r="AJ254" s="13" t="n"/>
      <c r="AK254" s="13" t="n"/>
      <c r="AL254" s="13" t="n"/>
      <c r="AM254" s="13" t="n"/>
      <c r="AN254" s="13" t="n"/>
      <c r="AO254" s="13" t="n"/>
      <c r="AP254" s="14" t="n"/>
      <c r="AQ254" s="14" t="n"/>
      <c r="AR254" s="14" t="n"/>
      <c r="AS254" s="13" t="n"/>
      <c r="AT254" s="13" t="n"/>
      <c r="AU254" s="10" t="n"/>
      <c r="AV254" s="10" t="n"/>
      <c r="AW254" s="10" t="n"/>
      <c r="AX254" s="10" t="n"/>
      <c r="AY254" s="10" t="n"/>
      <c r="AZ254" s="10" t="n"/>
      <c r="BA254" s="10" t="n"/>
      <c r="BB254" s="10" t="n"/>
      <c r="BC254" s="10" t="n"/>
      <c r="BD254" s="11" t="n"/>
      <c r="BE254" s="10" t="n"/>
      <c r="BF254" s="10" t="n"/>
      <c r="BG254" s="10" t="n"/>
      <c r="BH254" s="10" t="n"/>
      <c r="BI254" s="10" t="n"/>
      <c r="BJ254" s="10" t="n"/>
      <c r="BK254" s="10" t="n"/>
      <c r="BL254" s="10" t="n"/>
      <c r="BM254" s="10" t="n"/>
    </row>
    <row r="255" ht="15.75" customHeight="1" s="218">
      <c r="A255" s="10" t="n"/>
      <c r="B255" s="10" t="n"/>
      <c r="C255" s="10" t="n"/>
      <c r="D255" s="10" t="n"/>
      <c r="E255" s="10" t="n"/>
      <c r="F255" s="10" t="n"/>
      <c r="G255" s="11" t="n"/>
      <c r="H255" s="10" t="n"/>
      <c r="I255" s="10" t="n"/>
      <c r="J255" s="10" t="n"/>
      <c r="K255" s="10" t="n"/>
      <c r="L255" s="10" t="n"/>
      <c r="M255" s="13" t="n"/>
      <c r="N255" s="13" t="n"/>
      <c r="O255" s="13" t="n"/>
      <c r="P255" s="13" t="n"/>
      <c r="Q255" s="10" t="n"/>
      <c r="R255" s="10" t="n"/>
      <c r="S255" s="10" t="n"/>
      <c r="T255" s="10" t="n"/>
      <c r="U255" s="10" t="n"/>
      <c r="V255" s="10" t="n"/>
      <c r="W255" s="10" t="n"/>
      <c r="X255" s="10" t="n"/>
      <c r="Y255" s="11" t="n"/>
      <c r="Z255" s="11" t="n"/>
      <c r="AA255" s="11" t="n"/>
      <c r="AB255" s="11" t="n"/>
      <c r="AC255" s="11" t="n"/>
      <c r="AD255" s="11" t="n"/>
      <c r="AE255" s="10" t="n"/>
      <c r="AF255" s="10" t="n"/>
      <c r="AG255" s="10" t="n"/>
      <c r="AH255" s="10" t="n"/>
      <c r="AI255" s="13" t="n"/>
      <c r="AJ255" s="13" t="n"/>
      <c r="AK255" s="13" t="n"/>
      <c r="AL255" s="13" t="n"/>
      <c r="AM255" s="13" t="n"/>
      <c r="AN255" s="13" t="n"/>
      <c r="AO255" s="13" t="n"/>
      <c r="AP255" s="14" t="n"/>
      <c r="AQ255" s="14" t="n"/>
      <c r="AR255" s="14" t="n"/>
      <c r="AS255" s="13" t="n"/>
      <c r="AT255" s="13" t="n"/>
      <c r="AU255" s="10" t="n"/>
      <c r="AV255" s="10" t="n"/>
      <c r="AW255" s="10" t="n"/>
      <c r="AX255" s="10" t="n"/>
      <c r="AY255" s="10" t="n"/>
      <c r="AZ255" s="10" t="n"/>
      <c r="BA255" s="10" t="n"/>
      <c r="BB255" s="10" t="n"/>
      <c r="BC255" s="10" t="n"/>
      <c r="BD255" s="11" t="n"/>
      <c r="BE255" s="10" t="n"/>
      <c r="BF255" s="10" t="n"/>
      <c r="BG255" s="10" t="n"/>
      <c r="BH255" s="10" t="n"/>
      <c r="BI255" s="10" t="n"/>
      <c r="BJ255" s="10" t="n"/>
      <c r="BK255" s="10" t="n"/>
      <c r="BL255" s="10" t="n"/>
      <c r="BM255" s="10" t="n"/>
    </row>
    <row r="256" ht="15.75" customHeight="1" s="218">
      <c r="A256" s="10" t="n"/>
      <c r="B256" s="10" t="n"/>
      <c r="C256" s="10" t="n"/>
      <c r="D256" s="10" t="n"/>
      <c r="E256" s="10" t="n"/>
      <c r="F256" s="10" t="n"/>
      <c r="G256" s="11" t="n"/>
      <c r="H256" s="10" t="n"/>
      <c r="I256" s="10" t="n"/>
      <c r="J256" s="10" t="n"/>
      <c r="K256" s="10" t="n"/>
      <c r="L256" s="10" t="n"/>
      <c r="M256" s="13" t="n"/>
      <c r="N256" s="13" t="n"/>
      <c r="O256" s="13" t="n"/>
      <c r="P256" s="13" t="n"/>
      <c r="Q256" s="10" t="n"/>
      <c r="R256" s="10" t="n"/>
      <c r="S256" s="10" t="n"/>
      <c r="T256" s="10" t="n"/>
      <c r="U256" s="10" t="n"/>
      <c r="V256" s="10" t="n"/>
      <c r="W256" s="10" t="n"/>
      <c r="X256" s="10" t="n"/>
      <c r="Y256" s="11" t="n"/>
      <c r="Z256" s="11" t="n"/>
      <c r="AA256" s="11" t="n"/>
      <c r="AB256" s="11" t="n"/>
      <c r="AC256" s="11" t="n"/>
      <c r="AD256" s="11" t="n"/>
      <c r="AE256" s="10" t="n"/>
      <c r="AF256" s="10" t="n"/>
      <c r="AG256" s="10" t="n"/>
      <c r="AH256" s="10" t="n"/>
      <c r="AI256" s="13" t="n"/>
      <c r="AJ256" s="13" t="n"/>
      <c r="AK256" s="13" t="n"/>
      <c r="AL256" s="13" t="n"/>
      <c r="AM256" s="13" t="n"/>
      <c r="AN256" s="13" t="n"/>
      <c r="AO256" s="13" t="n"/>
      <c r="AP256" s="14" t="n"/>
      <c r="AQ256" s="14" t="n"/>
      <c r="AR256" s="14" t="n"/>
      <c r="AS256" s="13" t="n"/>
      <c r="AT256" s="13" t="n"/>
      <c r="AU256" s="10" t="n"/>
      <c r="AV256" s="10" t="n"/>
      <c r="AW256" s="10" t="n"/>
      <c r="AX256" s="10" t="n"/>
      <c r="AY256" s="10" t="n"/>
      <c r="AZ256" s="10" t="n"/>
      <c r="BA256" s="10" t="n"/>
      <c r="BB256" s="10" t="n"/>
      <c r="BC256" s="10" t="n"/>
      <c r="BD256" s="11" t="n"/>
      <c r="BE256" s="10" t="n"/>
      <c r="BF256" s="10" t="n"/>
      <c r="BG256" s="10" t="n"/>
      <c r="BH256" s="10" t="n"/>
      <c r="BI256" s="10" t="n"/>
      <c r="BJ256" s="10" t="n"/>
      <c r="BK256" s="10" t="n"/>
      <c r="BL256" s="10" t="n"/>
      <c r="BM256" s="10" t="n"/>
    </row>
    <row r="257" ht="15.75" customHeight="1" s="218">
      <c r="A257" s="10" t="n"/>
      <c r="B257" s="10" t="n"/>
      <c r="C257" s="10" t="n"/>
      <c r="D257" s="10" t="n"/>
      <c r="E257" s="10" t="n"/>
      <c r="F257" s="10" t="n"/>
      <c r="G257" s="11" t="n"/>
      <c r="H257" s="10" t="n"/>
      <c r="I257" s="10" t="n"/>
      <c r="J257" s="10" t="n"/>
      <c r="K257" s="10" t="n"/>
      <c r="L257" s="10" t="n"/>
      <c r="M257" s="13" t="n"/>
      <c r="N257" s="13" t="n"/>
      <c r="O257" s="13" t="n"/>
      <c r="P257" s="13" t="n"/>
      <c r="Q257" s="10" t="n"/>
      <c r="R257" s="10" t="n"/>
      <c r="S257" s="10" t="n"/>
      <c r="T257" s="10" t="n"/>
      <c r="U257" s="10" t="n"/>
      <c r="V257" s="10" t="n"/>
      <c r="W257" s="10" t="n"/>
      <c r="X257" s="10" t="n"/>
      <c r="Y257" s="11" t="n"/>
      <c r="Z257" s="11" t="n"/>
      <c r="AA257" s="11" t="n"/>
      <c r="AB257" s="11" t="n"/>
      <c r="AC257" s="11" t="n"/>
      <c r="AD257" s="11" t="n"/>
      <c r="AE257" s="10" t="n"/>
      <c r="AF257" s="10" t="n"/>
      <c r="AG257" s="10" t="n"/>
      <c r="AH257" s="10" t="n"/>
      <c r="AI257" s="13" t="n"/>
      <c r="AJ257" s="13" t="n"/>
      <c r="AK257" s="13" t="n"/>
      <c r="AL257" s="13" t="n"/>
      <c r="AM257" s="13" t="n"/>
      <c r="AN257" s="13" t="n"/>
      <c r="AO257" s="13" t="n"/>
      <c r="AP257" s="14" t="n"/>
      <c r="AQ257" s="14" t="n"/>
      <c r="AR257" s="14" t="n"/>
      <c r="AS257" s="13" t="n"/>
      <c r="AT257" s="13" t="n"/>
      <c r="AU257" s="10" t="n"/>
      <c r="AV257" s="10" t="n"/>
      <c r="AW257" s="10" t="n"/>
      <c r="AX257" s="10" t="n"/>
      <c r="AY257" s="10" t="n"/>
      <c r="AZ257" s="10" t="n"/>
      <c r="BA257" s="10" t="n"/>
      <c r="BB257" s="10" t="n"/>
      <c r="BC257" s="10" t="n"/>
      <c r="BD257" s="11" t="n"/>
      <c r="BE257" s="10" t="n"/>
      <c r="BF257" s="10" t="n"/>
      <c r="BG257" s="10" t="n"/>
      <c r="BH257" s="10" t="n"/>
      <c r="BI257" s="10" t="n"/>
      <c r="BJ257" s="10" t="n"/>
      <c r="BK257" s="10" t="n"/>
      <c r="BL257" s="10" t="n"/>
      <c r="BM257" s="10" t="n"/>
    </row>
    <row r="258" ht="15.75" customHeight="1" s="218">
      <c r="A258" s="10" t="n"/>
      <c r="B258" s="10" t="n"/>
      <c r="C258" s="10" t="n"/>
      <c r="D258" s="10" t="n"/>
      <c r="E258" s="10" t="n"/>
      <c r="F258" s="10" t="n"/>
      <c r="G258" s="11" t="n"/>
      <c r="H258" s="10" t="n"/>
      <c r="I258" s="10" t="n"/>
      <c r="J258" s="10" t="n"/>
      <c r="K258" s="10" t="n"/>
      <c r="L258" s="10" t="n"/>
      <c r="M258" s="13" t="n"/>
      <c r="N258" s="13" t="n"/>
      <c r="O258" s="13" t="n"/>
      <c r="P258" s="13" t="n"/>
      <c r="Q258" s="10" t="n"/>
      <c r="R258" s="10" t="n"/>
      <c r="S258" s="10" t="n"/>
      <c r="T258" s="10" t="n"/>
      <c r="U258" s="10" t="n"/>
      <c r="V258" s="10" t="n"/>
      <c r="W258" s="10" t="n"/>
      <c r="X258" s="10" t="n"/>
      <c r="Y258" s="11" t="n"/>
      <c r="Z258" s="11" t="n"/>
      <c r="AA258" s="11" t="n"/>
      <c r="AB258" s="11" t="n"/>
      <c r="AC258" s="11" t="n"/>
      <c r="AD258" s="11" t="n"/>
      <c r="AE258" s="10" t="n"/>
      <c r="AF258" s="10" t="n"/>
      <c r="AG258" s="10" t="n"/>
      <c r="AH258" s="10" t="n"/>
      <c r="AI258" s="13" t="n"/>
      <c r="AJ258" s="13" t="n"/>
      <c r="AK258" s="13" t="n"/>
      <c r="AL258" s="13" t="n"/>
      <c r="AM258" s="13" t="n"/>
      <c r="AN258" s="13" t="n"/>
      <c r="AO258" s="13" t="n"/>
      <c r="AP258" s="14" t="n"/>
      <c r="AQ258" s="14" t="n"/>
      <c r="AR258" s="14" t="n"/>
      <c r="AS258" s="13" t="n"/>
      <c r="AT258" s="13" t="n"/>
      <c r="AU258" s="10" t="n"/>
      <c r="AV258" s="10" t="n"/>
      <c r="AW258" s="10" t="n"/>
      <c r="AX258" s="10" t="n"/>
      <c r="AY258" s="10" t="n"/>
      <c r="AZ258" s="10" t="n"/>
      <c r="BA258" s="10" t="n"/>
      <c r="BB258" s="10" t="n"/>
      <c r="BC258" s="10" t="n"/>
      <c r="BD258" s="11" t="n"/>
      <c r="BE258" s="10" t="n"/>
      <c r="BF258" s="10" t="n"/>
      <c r="BG258" s="10" t="n"/>
      <c r="BH258" s="10" t="n"/>
      <c r="BI258" s="10" t="n"/>
      <c r="BJ258" s="10" t="n"/>
      <c r="BK258" s="10" t="n"/>
      <c r="BL258" s="10" t="n"/>
      <c r="BM258" s="10" t="n"/>
    </row>
    <row r="259" ht="15.75" customHeight="1" s="218">
      <c r="A259" s="10" t="n"/>
      <c r="B259" s="10" t="n"/>
      <c r="C259" s="10" t="n"/>
      <c r="D259" s="10" t="n"/>
      <c r="E259" s="10" t="n"/>
      <c r="F259" s="10" t="n"/>
      <c r="G259" s="11" t="n"/>
      <c r="H259" s="10" t="n"/>
      <c r="I259" s="10" t="n"/>
      <c r="J259" s="10" t="n"/>
      <c r="K259" s="10" t="n"/>
      <c r="L259" s="10" t="n"/>
      <c r="M259" s="13" t="n"/>
      <c r="N259" s="13" t="n"/>
      <c r="O259" s="13" t="n"/>
      <c r="P259" s="13" t="n"/>
      <c r="Q259" s="10" t="n"/>
      <c r="R259" s="10" t="n"/>
      <c r="S259" s="10" t="n"/>
      <c r="T259" s="10" t="n"/>
      <c r="U259" s="10" t="n"/>
      <c r="V259" s="10" t="n"/>
      <c r="W259" s="10" t="n"/>
      <c r="X259" s="10" t="n"/>
      <c r="Y259" s="11" t="n"/>
      <c r="Z259" s="11" t="n"/>
      <c r="AA259" s="11" t="n"/>
      <c r="AB259" s="11" t="n"/>
      <c r="AC259" s="11" t="n"/>
      <c r="AD259" s="11" t="n"/>
      <c r="AE259" s="10" t="n"/>
      <c r="AF259" s="10" t="n"/>
      <c r="AG259" s="10" t="n"/>
      <c r="AH259" s="10" t="n"/>
      <c r="AI259" s="13" t="n"/>
      <c r="AJ259" s="13" t="n"/>
      <c r="AK259" s="13" t="n"/>
      <c r="AL259" s="13" t="n"/>
      <c r="AM259" s="13" t="n"/>
      <c r="AN259" s="13" t="n"/>
      <c r="AO259" s="13" t="n"/>
      <c r="AP259" s="14" t="n"/>
      <c r="AQ259" s="14" t="n"/>
      <c r="AR259" s="14" t="n"/>
      <c r="AS259" s="13" t="n"/>
      <c r="AT259" s="13" t="n"/>
      <c r="AU259" s="10" t="n"/>
      <c r="AV259" s="10" t="n"/>
      <c r="AW259" s="10" t="n"/>
      <c r="AX259" s="10" t="n"/>
      <c r="AY259" s="10" t="n"/>
      <c r="AZ259" s="10" t="n"/>
      <c r="BA259" s="10" t="n"/>
      <c r="BB259" s="10" t="n"/>
      <c r="BC259" s="10" t="n"/>
      <c r="BD259" s="11" t="n"/>
      <c r="BE259" s="10" t="n"/>
      <c r="BF259" s="10" t="n"/>
      <c r="BG259" s="10" t="n"/>
      <c r="BH259" s="10" t="n"/>
      <c r="BI259" s="10" t="n"/>
      <c r="BJ259" s="10" t="n"/>
      <c r="BK259" s="10" t="n"/>
      <c r="BL259" s="10" t="n"/>
      <c r="BM259" s="10" t="n"/>
    </row>
    <row r="260" ht="15.75" customHeight="1" s="218">
      <c r="A260" s="10" t="n"/>
      <c r="B260" s="10" t="n"/>
      <c r="C260" s="10" t="n"/>
      <c r="D260" s="10" t="n"/>
      <c r="E260" s="10" t="n"/>
      <c r="F260" s="10" t="n"/>
      <c r="G260" s="11" t="n"/>
      <c r="H260" s="10" t="n"/>
      <c r="I260" s="10" t="n"/>
      <c r="J260" s="10" t="n"/>
      <c r="K260" s="10" t="n"/>
      <c r="L260" s="10" t="n"/>
      <c r="M260" s="13" t="n"/>
      <c r="N260" s="13" t="n"/>
      <c r="O260" s="13" t="n"/>
      <c r="P260" s="13" t="n"/>
      <c r="Q260" s="10" t="n"/>
      <c r="R260" s="10" t="n"/>
      <c r="S260" s="10" t="n"/>
      <c r="T260" s="10" t="n"/>
      <c r="U260" s="10" t="n"/>
      <c r="V260" s="10" t="n"/>
      <c r="W260" s="10" t="n"/>
      <c r="X260" s="10" t="n"/>
      <c r="Y260" s="11" t="n"/>
      <c r="Z260" s="11" t="n"/>
      <c r="AA260" s="11" t="n"/>
      <c r="AB260" s="11" t="n"/>
      <c r="AC260" s="11" t="n"/>
      <c r="AD260" s="11" t="n"/>
      <c r="AE260" s="10" t="n"/>
      <c r="AF260" s="10" t="n"/>
      <c r="AG260" s="10" t="n"/>
      <c r="AH260" s="10" t="n"/>
      <c r="AI260" s="13" t="n"/>
      <c r="AJ260" s="13" t="n"/>
      <c r="AK260" s="13" t="n"/>
      <c r="AL260" s="13" t="n"/>
      <c r="AM260" s="13" t="n"/>
      <c r="AN260" s="13" t="n"/>
      <c r="AO260" s="13" t="n"/>
      <c r="AP260" s="14" t="n"/>
      <c r="AQ260" s="14" t="n"/>
      <c r="AR260" s="14" t="n"/>
      <c r="AS260" s="13" t="n"/>
      <c r="AT260" s="13" t="n"/>
      <c r="AU260" s="10" t="n"/>
      <c r="AV260" s="10" t="n"/>
      <c r="AW260" s="10" t="n"/>
      <c r="AX260" s="10" t="n"/>
      <c r="AY260" s="10" t="n"/>
      <c r="AZ260" s="10" t="n"/>
      <c r="BA260" s="10" t="n"/>
      <c r="BB260" s="10" t="n"/>
      <c r="BC260" s="10" t="n"/>
      <c r="BD260" s="11" t="n"/>
      <c r="BE260" s="10" t="n"/>
      <c r="BF260" s="10" t="n"/>
      <c r="BG260" s="10" t="n"/>
      <c r="BH260" s="10" t="n"/>
      <c r="BI260" s="10" t="n"/>
      <c r="BJ260" s="10" t="n"/>
      <c r="BK260" s="10" t="n"/>
      <c r="BL260" s="10" t="n"/>
      <c r="BM260" s="10" t="n"/>
    </row>
    <row r="261" ht="15.75" customHeight="1" s="218">
      <c r="A261" s="10" t="n"/>
      <c r="B261" s="10" t="n"/>
      <c r="C261" s="10" t="n"/>
      <c r="D261" s="10" t="n"/>
      <c r="E261" s="10" t="n"/>
      <c r="F261" s="10" t="n"/>
      <c r="G261" s="11" t="n"/>
      <c r="H261" s="10" t="n"/>
      <c r="I261" s="10" t="n"/>
      <c r="J261" s="10" t="n"/>
      <c r="K261" s="10" t="n"/>
      <c r="L261" s="10" t="n"/>
      <c r="M261" s="13" t="n"/>
      <c r="N261" s="13" t="n"/>
      <c r="O261" s="13" t="n"/>
      <c r="P261" s="13" t="n"/>
      <c r="Q261" s="10" t="n"/>
      <c r="R261" s="10" t="n"/>
      <c r="S261" s="10" t="n"/>
      <c r="T261" s="10" t="n"/>
      <c r="U261" s="10" t="n"/>
      <c r="V261" s="10" t="n"/>
      <c r="W261" s="10" t="n"/>
      <c r="X261" s="10" t="n"/>
      <c r="Y261" s="11" t="n"/>
      <c r="Z261" s="11" t="n"/>
      <c r="AA261" s="11" t="n"/>
      <c r="AB261" s="11" t="n"/>
      <c r="AC261" s="11" t="n"/>
      <c r="AD261" s="11" t="n"/>
      <c r="AE261" s="10" t="n"/>
      <c r="AF261" s="10" t="n"/>
      <c r="AG261" s="10" t="n"/>
      <c r="AH261" s="10" t="n"/>
      <c r="AI261" s="13" t="n"/>
      <c r="AJ261" s="13" t="n"/>
      <c r="AK261" s="13" t="n"/>
      <c r="AL261" s="13" t="n"/>
      <c r="AM261" s="13" t="n"/>
      <c r="AN261" s="13" t="n"/>
      <c r="AO261" s="13" t="n"/>
      <c r="AP261" s="14" t="n"/>
      <c r="AQ261" s="14" t="n"/>
      <c r="AR261" s="14" t="n"/>
      <c r="AS261" s="13" t="n"/>
      <c r="AT261" s="13" t="n"/>
      <c r="AU261" s="10" t="n"/>
      <c r="AV261" s="10" t="n"/>
      <c r="AW261" s="10" t="n"/>
      <c r="AX261" s="10" t="n"/>
      <c r="AY261" s="10" t="n"/>
      <c r="AZ261" s="10" t="n"/>
      <c r="BA261" s="10" t="n"/>
      <c r="BB261" s="10" t="n"/>
      <c r="BC261" s="10" t="n"/>
      <c r="BD261" s="11" t="n"/>
      <c r="BE261" s="10" t="n"/>
      <c r="BF261" s="10" t="n"/>
      <c r="BG261" s="10" t="n"/>
      <c r="BH261" s="10" t="n"/>
      <c r="BI261" s="10" t="n"/>
      <c r="BJ261" s="10" t="n"/>
      <c r="BK261" s="10" t="n"/>
      <c r="BL261" s="10" t="n"/>
      <c r="BM261" s="10" t="n"/>
    </row>
    <row r="262" ht="15.75" customHeight="1" s="218">
      <c r="A262" s="10" t="n"/>
      <c r="B262" s="10" t="n"/>
      <c r="C262" s="10" t="n"/>
      <c r="D262" s="10" t="n"/>
      <c r="E262" s="10" t="n"/>
      <c r="F262" s="10" t="n"/>
      <c r="G262" s="11" t="n"/>
      <c r="H262" s="10" t="n"/>
      <c r="I262" s="10" t="n"/>
      <c r="J262" s="10" t="n"/>
      <c r="K262" s="10" t="n"/>
      <c r="L262" s="10" t="n"/>
      <c r="M262" s="13" t="n"/>
      <c r="N262" s="13" t="n"/>
      <c r="O262" s="13" t="n"/>
      <c r="P262" s="13" t="n"/>
      <c r="Q262" s="10" t="n"/>
      <c r="R262" s="10" t="n"/>
      <c r="S262" s="10" t="n"/>
      <c r="T262" s="10" t="n"/>
      <c r="U262" s="10" t="n"/>
      <c r="V262" s="10" t="n"/>
      <c r="W262" s="10" t="n"/>
      <c r="X262" s="10" t="n"/>
      <c r="Y262" s="11" t="n"/>
      <c r="Z262" s="11" t="n"/>
      <c r="AA262" s="11" t="n"/>
      <c r="AB262" s="11" t="n"/>
      <c r="AC262" s="11" t="n"/>
      <c r="AD262" s="11" t="n"/>
      <c r="AE262" s="10" t="n"/>
      <c r="AF262" s="10" t="n"/>
      <c r="AG262" s="10" t="n"/>
      <c r="AH262" s="10" t="n"/>
      <c r="AI262" s="13" t="n"/>
      <c r="AJ262" s="13" t="n"/>
      <c r="AK262" s="13" t="n"/>
      <c r="AL262" s="13" t="n"/>
      <c r="AM262" s="13" t="n"/>
      <c r="AN262" s="13" t="n"/>
      <c r="AO262" s="13" t="n"/>
      <c r="AP262" s="14" t="n"/>
      <c r="AQ262" s="14" t="n"/>
      <c r="AR262" s="14" t="n"/>
      <c r="AS262" s="13" t="n"/>
      <c r="AT262" s="13" t="n"/>
      <c r="AU262" s="10" t="n"/>
      <c r="AV262" s="10" t="n"/>
      <c r="AW262" s="10" t="n"/>
      <c r="AX262" s="10" t="n"/>
      <c r="AY262" s="10" t="n"/>
      <c r="AZ262" s="10" t="n"/>
      <c r="BA262" s="10" t="n"/>
      <c r="BB262" s="10" t="n"/>
      <c r="BC262" s="10" t="n"/>
      <c r="BD262" s="11" t="n"/>
      <c r="BE262" s="10" t="n"/>
      <c r="BF262" s="10" t="n"/>
      <c r="BG262" s="10" t="n"/>
      <c r="BH262" s="10" t="n"/>
      <c r="BI262" s="10" t="n"/>
      <c r="BJ262" s="10" t="n"/>
      <c r="BK262" s="10" t="n"/>
      <c r="BL262" s="10" t="n"/>
      <c r="BM262" s="10" t="n"/>
    </row>
    <row r="263" ht="15.75" customHeight="1" s="218">
      <c r="A263" s="10" t="n"/>
      <c r="B263" s="10" t="n"/>
      <c r="C263" s="10" t="n"/>
      <c r="D263" s="10" t="n"/>
      <c r="E263" s="10" t="n"/>
      <c r="F263" s="10" t="n"/>
      <c r="G263" s="11" t="n"/>
      <c r="H263" s="10" t="n"/>
      <c r="I263" s="10" t="n"/>
      <c r="J263" s="10" t="n"/>
      <c r="K263" s="10" t="n"/>
      <c r="L263" s="10" t="n"/>
      <c r="M263" s="13" t="n"/>
      <c r="N263" s="13" t="n"/>
      <c r="O263" s="13" t="n"/>
      <c r="P263" s="13" t="n"/>
      <c r="Q263" s="10" t="n"/>
      <c r="R263" s="10" t="n"/>
      <c r="S263" s="10" t="n"/>
      <c r="T263" s="10" t="n"/>
      <c r="U263" s="10" t="n"/>
      <c r="V263" s="10" t="n"/>
      <c r="W263" s="10" t="n"/>
      <c r="X263" s="10" t="n"/>
      <c r="Y263" s="11" t="n"/>
      <c r="Z263" s="11" t="n"/>
      <c r="AA263" s="11" t="n"/>
      <c r="AB263" s="11" t="n"/>
      <c r="AC263" s="11" t="n"/>
      <c r="AD263" s="11" t="n"/>
      <c r="AE263" s="10" t="n"/>
      <c r="AF263" s="10" t="n"/>
      <c r="AG263" s="10" t="n"/>
      <c r="AH263" s="10" t="n"/>
      <c r="AI263" s="13" t="n"/>
      <c r="AJ263" s="13" t="n"/>
      <c r="AK263" s="13" t="n"/>
      <c r="AL263" s="13" t="n"/>
      <c r="AM263" s="13" t="n"/>
      <c r="AN263" s="13" t="n"/>
      <c r="AO263" s="13" t="n"/>
      <c r="AP263" s="14" t="n"/>
      <c r="AQ263" s="14" t="n"/>
      <c r="AR263" s="14" t="n"/>
      <c r="AS263" s="13" t="n"/>
      <c r="AT263" s="13" t="n"/>
      <c r="AU263" s="10" t="n"/>
      <c r="AV263" s="10" t="n"/>
      <c r="AW263" s="10" t="n"/>
      <c r="AX263" s="10" t="n"/>
      <c r="AY263" s="10" t="n"/>
      <c r="AZ263" s="10" t="n"/>
      <c r="BA263" s="10" t="n"/>
      <c r="BB263" s="10" t="n"/>
      <c r="BC263" s="10" t="n"/>
      <c r="BD263" s="11" t="n"/>
      <c r="BE263" s="10" t="n"/>
      <c r="BF263" s="10" t="n"/>
      <c r="BG263" s="10" t="n"/>
      <c r="BH263" s="10" t="n"/>
      <c r="BI263" s="10" t="n"/>
      <c r="BJ263" s="10" t="n"/>
      <c r="BK263" s="10" t="n"/>
      <c r="BL263" s="10" t="n"/>
      <c r="BM263" s="10" t="n"/>
    </row>
    <row r="264" ht="15.75" customHeight="1" s="218">
      <c r="A264" s="10" t="n"/>
      <c r="B264" s="10" t="n"/>
      <c r="C264" s="10" t="n"/>
      <c r="D264" s="10" t="n"/>
      <c r="E264" s="10" t="n"/>
      <c r="F264" s="10" t="n"/>
      <c r="G264" s="11" t="n"/>
      <c r="H264" s="10" t="n"/>
      <c r="I264" s="10" t="n"/>
      <c r="J264" s="10" t="n"/>
      <c r="K264" s="10" t="n"/>
      <c r="L264" s="10" t="n"/>
      <c r="M264" s="13" t="n"/>
      <c r="N264" s="13" t="n"/>
      <c r="O264" s="13" t="n"/>
      <c r="P264" s="13" t="n"/>
      <c r="Q264" s="10" t="n"/>
      <c r="R264" s="10" t="n"/>
      <c r="S264" s="10" t="n"/>
      <c r="T264" s="10" t="n"/>
      <c r="U264" s="10" t="n"/>
      <c r="V264" s="10" t="n"/>
      <c r="W264" s="10" t="n"/>
      <c r="X264" s="10" t="n"/>
      <c r="Y264" s="11" t="n"/>
      <c r="Z264" s="11" t="n"/>
      <c r="AA264" s="11" t="n"/>
      <c r="AB264" s="11" t="n"/>
      <c r="AC264" s="11" t="n"/>
      <c r="AD264" s="11" t="n"/>
      <c r="AE264" s="10" t="n"/>
      <c r="AF264" s="10" t="n"/>
      <c r="AG264" s="10" t="n"/>
      <c r="AH264" s="10" t="n"/>
      <c r="AI264" s="13" t="n"/>
      <c r="AJ264" s="13" t="n"/>
      <c r="AK264" s="13" t="n"/>
      <c r="AL264" s="13" t="n"/>
      <c r="AM264" s="13" t="n"/>
      <c r="AN264" s="13" t="n"/>
      <c r="AO264" s="13" t="n"/>
      <c r="AP264" s="14" t="n"/>
      <c r="AQ264" s="14" t="n"/>
      <c r="AR264" s="14" t="n"/>
      <c r="AS264" s="13" t="n"/>
      <c r="AT264" s="13" t="n"/>
      <c r="AU264" s="10" t="n"/>
      <c r="AV264" s="10" t="n"/>
      <c r="AW264" s="10" t="n"/>
      <c r="AX264" s="10" t="n"/>
      <c r="AY264" s="10" t="n"/>
      <c r="AZ264" s="10" t="n"/>
      <c r="BA264" s="10" t="n"/>
      <c r="BB264" s="10" t="n"/>
      <c r="BC264" s="10" t="n"/>
      <c r="BD264" s="11" t="n"/>
      <c r="BE264" s="10" t="n"/>
      <c r="BF264" s="10" t="n"/>
      <c r="BG264" s="10" t="n"/>
      <c r="BH264" s="10" t="n"/>
      <c r="BI264" s="10" t="n"/>
      <c r="BJ264" s="10" t="n"/>
      <c r="BK264" s="10" t="n"/>
      <c r="BL264" s="10" t="n"/>
      <c r="BM264" s="10" t="n"/>
    </row>
    <row r="265" ht="15.75" customHeight="1" s="218">
      <c r="A265" s="10" t="n"/>
      <c r="B265" s="10" t="n"/>
      <c r="C265" s="10" t="n"/>
      <c r="D265" s="10" t="n"/>
      <c r="E265" s="10" t="n"/>
      <c r="F265" s="10" t="n"/>
      <c r="G265" s="11" t="n"/>
      <c r="H265" s="10" t="n"/>
      <c r="I265" s="10" t="n"/>
      <c r="J265" s="10" t="n"/>
      <c r="K265" s="10" t="n"/>
      <c r="L265" s="10" t="n"/>
      <c r="M265" s="13" t="n"/>
      <c r="N265" s="13" t="n"/>
      <c r="O265" s="13" t="n"/>
      <c r="P265" s="13" t="n"/>
      <c r="Q265" s="10" t="n"/>
      <c r="R265" s="10" t="n"/>
      <c r="S265" s="10" t="n"/>
      <c r="T265" s="10" t="n"/>
      <c r="U265" s="10" t="n"/>
      <c r="V265" s="10" t="n"/>
      <c r="W265" s="10" t="n"/>
      <c r="X265" s="10" t="n"/>
      <c r="Y265" s="11" t="n"/>
      <c r="Z265" s="11" t="n"/>
      <c r="AA265" s="11" t="n"/>
      <c r="AB265" s="11" t="n"/>
      <c r="AC265" s="11" t="n"/>
      <c r="AD265" s="11" t="n"/>
      <c r="AE265" s="10" t="n"/>
      <c r="AF265" s="10" t="n"/>
      <c r="AG265" s="10" t="n"/>
      <c r="AH265" s="10" t="n"/>
      <c r="AI265" s="13" t="n"/>
      <c r="AJ265" s="13" t="n"/>
      <c r="AK265" s="13" t="n"/>
      <c r="AL265" s="13" t="n"/>
      <c r="AM265" s="13" t="n"/>
      <c r="AN265" s="13" t="n"/>
      <c r="AO265" s="13" t="n"/>
      <c r="AP265" s="14" t="n"/>
      <c r="AQ265" s="14" t="n"/>
      <c r="AR265" s="14" t="n"/>
      <c r="AS265" s="13" t="n"/>
      <c r="AT265" s="13" t="n"/>
      <c r="AU265" s="10" t="n"/>
      <c r="AV265" s="10" t="n"/>
      <c r="AW265" s="10" t="n"/>
      <c r="AX265" s="10" t="n"/>
      <c r="AY265" s="10" t="n"/>
      <c r="AZ265" s="10" t="n"/>
      <c r="BA265" s="10" t="n"/>
      <c r="BB265" s="10" t="n"/>
      <c r="BC265" s="10" t="n"/>
      <c r="BD265" s="11" t="n"/>
      <c r="BE265" s="10" t="n"/>
      <c r="BF265" s="10" t="n"/>
      <c r="BG265" s="10" t="n"/>
      <c r="BH265" s="10" t="n"/>
      <c r="BI265" s="10" t="n"/>
      <c r="BJ265" s="10" t="n"/>
      <c r="BK265" s="10" t="n"/>
      <c r="BL265" s="10" t="n"/>
      <c r="BM265" s="10" t="n"/>
    </row>
    <row r="266" ht="15.75" customHeight="1" s="218">
      <c r="A266" s="10" t="n"/>
      <c r="B266" s="10" t="n"/>
      <c r="C266" s="10" t="n"/>
      <c r="D266" s="10" t="n"/>
      <c r="E266" s="10" t="n"/>
      <c r="F266" s="10" t="n"/>
      <c r="G266" s="11" t="n"/>
      <c r="H266" s="10" t="n"/>
      <c r="I266" s="10" t="n"/>
      <c r="J266" s="10" t="n"/>
      <c r="K266" s="10" t="n"/>
      <c r="L266" s="10" t="n"/>
      <c r="M266" s="13" t="n"/>
      <c r="N266" s="13" t="n"/>
      <c r="O266" s="13" t="n"/>
      <c r="P266" s="13" t="n"/>
      <c r="Q266" s="10" t="n"/>
      <c r="R266" s="10" t="n"/>
      <c r="S266" s="10" t="n"/>
      <c r="T266" s="10" t="n"/>
      <c r="U266" s="10" t="n"/>
      <c r="V266" s="10" t="n"/>
      <c r="W266" s="10" t="n"/>
      <c r="X266" s="10" t="n"/>
      <c r="Y266" s="11" t="n"/>
      <c r="Z266" s="11" t="n"/>
      <c r="AA266" s="11" t="n"/>
      <c r="AB266" s="11" t="n"/>
      <c r="AC266" s="11" t="n"/>
      <c r="AD266" s="11" t="n"/>
      <c r="AE266" s="10" t="n"/>
      <c r="AF266" s="10" t="n"/>
      <c r="AG266" s="10" t="n"/>
      <c r="AH266" s="10" t="n"/>
      <c r="AI266" s="13" t="n"/>
      <c r="AJ266" s="13" t="n"/>
      <c r="AK266" s="13" t="n"/>
      <c r="AL266" s="13" t="n"/>
      <c r="AM266" s="13" t="n"/>
      <c r="AN266" s="13" t="n"/>
      <c r="AO266" s="13" t="n"/>
      <c r="AP266" s="14" t="n"/>
      <c r="AQ266" s="14" t="n"/>
      <c r="AR266" s="14" t="n"/>
      <c r="AS266" s="13" t="n"/>
      <c r="AT266" s="13" t="n"/>
      <c r="AU266" s="10" t="n"/>
      <c r="AV266" s="10" t="n"/>
      <c r="AW266" s="10" t="n"/>
      <c r="AX266" s="10" t="n"/>
      <c r="AY266" s="10" t="n"/>
      <c r="AZ266" s="10" t="n"/>
      <c r="BA266" s="10" t="n"/>
      <c r="BB266" s="10" t="n"/>
      <c r="BC266" s="10" t="n"/>
      <c r="BD266" s="11" t="n"/>
      <c r="BE266" s="10" t="n"/>
      <c r="BF266" s="10" t="n"/>
      <c r="BG266" s="10" t="n"/>
      <c r="BH266" s="10" t="n"/>
      <c r="BI266" s="10" t="n"/>
      <c r="BJ266" s="10" t="n"/>
      <c r="BK266" s="10" t="n"/>
      <c r="BL266" s="10" t="n"/>
      <c r="BM266" s="10" t="n"/>
    </row>
    <row r="267" ht="15.75" customHeight="1" s="218">
      <c r="A267" s="10" t="n"/>
      <c r="B267" s="10" t="n"/>
      <c r="C267" s="10" t="n"/>
      <c r="D267" s="10" t="n"/>
      <c r="E267" s="10" t="n"/>
      <c r="F267" s="10" t="n"/>
      <c r="G267" s="11" t="n"/>
      <c r="H267" s="10" t="n"/>
      <c r="I267" s="10" t="n"/>
      <c r="J267" s="10" t="n"/>
      <c r="K267" s="10" t="n"/>
      <c r="L267" s="10" t="n"/>
      <c r="M267" s="13" t="n"/>
      <c r="N267" s="13" t="n"/>
      <c r="O267" s="13" t="n"/>
      <c r="P267" s="13" t="n"/>
      <c r="Q267" s="10" t="n"/>
      <c r="R267" s="10" t="n"/>
      <c r="S267" s="10" t="n"/>
      <c r="T267" s="10" t="n"/>
      <c r="U267" s="10" t="n"/>
      <c r="V267" s="10" t="n"/>
      <c r="W267" s="10" t="n"/>
      <c r="X267" s="10" t="n"/>
      <c r="Y267" s="11" t="n"/>
      <c r="Z267" s="11" t="n"/>
      <c r="AA267" s="11" t="n"/>
      <c r="AB267" s="11" t="n"/>
      <c r="AC267" s="11" t="n"/>
      <c r="AD267" s="11" t="n"/>
      <c r="AE267" s="10" t="n"/>
      <c r="AF267" s="10" t="n"/>
      <c r="AG267" s="10" t="n"/>
      <c r="AH267" s="10" t="n"/>
      <c r="AI267" s="13" t="n"/>
      <c r="AJ267" s="13" t="n"/>
      <c r="AK267" s="13" t="n"/>
      <c r="AL267" s="13" t="n"/>
      <c r="AM267" s="13" t="n"/>
      <c r="AN267" s="13" t="n"/>
      <c r="AO267" s="13" t="n"/>
      <c r="AP267" s="14" t="n"/>
      <c r="AQ267" s="14" t="n"/>
      <c r="AR267" s="14" t="n"/>
      <c r="AS267" s="13" t="n"/>
      <c r="AT267" s="13" t="n"/>
      <c r="AU267" s="10" t="n"/>
      <c r="AV267" s="10" t="n"/>
      <c r="AW267" s="10" t="n"/>
      <c r="AX267" s="10" t="n"/>
      <c r="AY267" s="10" t="n"/>
      <c r="AZ267" s="10" t="n"/>
      <c r="BA267" s="10" t="n"/>
      <c r="BB267" s="10" t="n"/>
      <c r="BC267" s="10" t="n"/>
      <c r="BD267" s="11" t="n"/>
      <c r="BE267" s="10" t="n"/>
      <c r="BF267" s="10" t="n"/>
      <c r="BG267" s="10" t="n"/>
      <c r="BH267" s="10" t="n"/>
      <c r="BI267" s="10" t="n"/>
      <c r="BJ267" s="10" t="n"/>
      <c r="BK267" s="10" t="n"/>
      <c r="BL267" s="10" t="n"/>
      <c r="BM267" s="10" t="n"/>
    </row>
    <row r="268" ht="15.75" customHeight="1" s="218">
      <c r="A268" s="10" t="n"/>
      <c r="B268" s="10" t="n"/>
      <c r="C268" s="10" t="n"/>
      <c r="D268" s="10" t="n"/>
      <c r="E268" s="10" t="n"/>
      <c r="F268" s="10" t="n"/>
      <c r="G268" s="11" t="n"/>
      <c r="H268" s="10" t="n"/>
      <c r="I268" s="10" t="n"/>
      <c r="J268" s="10" t="n"/>
      <c r="K268" s="10" t="n"/>
      <c r="L268" s="10" t="n"/>
      <c r="M268" s="13" t="n"/>
      <c r="N268" s="13" t="n"/>
      <c r="O268" s="13" t="n"/>
      <c r="P268" s="13" t="n"/>
      <c r="Q268" s="10" t="n"/>
      <c r="R268" s="10" t="n"/>
      <c r="S268" s="10" t="n"/>
      <c r="T268" s="10" t="n"/>
      <c r="U268" s="10" t="n"/>
      <c r="V268" s="10" t="n"/>
      <c r="W268" s="10" t="n"/>
      <c r="X268" s="10" t="n"/>
      <c r="Y268" s="11" t="n"/>
      <c r="Z268" s="11" t="n"/>
      <c r="AA268" s="11" t="n"/>
      <c r="AB268" s="11" t="n"/>
      <c r="AC268" s="11" t="n"/>
      <c r="AD268" s="11" t="n"/>
      <c r="AE268" s="10" t="n"/>
      <c r="AF268" s="10" t="n"/>
      <c r="AG268" s="10" t="n"/>
      <c r="AH268" s="10" t="n"/>
      <c r="AI268" s="13" t="n"/>
      <c r="AJ268" s="13" t="n"/>
      <c r="AK268" s="13" t="n"/>
      <c r="AL268" s="13" t="n"/>
      <c r="AM268" s="13" t="n"/>
      <c r="AN268" s="13" t="n"/>
      <c r="AO268" s="13" t="n"/>
      <c r="AP268" s="14" t="n"/>
      <c r="AQ268" s="14" t="n"/>
      <c r="AR268" s="14" t="n"/>
      <c r="AS268" s="13" t="n"/>
      <c r="AT268" s="13" t="n"/>
      <c r="AU268" s="10" t="n"/>
      <c r="AV268" s="10" t="n"/>
      <c r="AW268" s="10" t="n"/>
      <c r="AX268" s="10" t="n"/>
      <c r="AY268" s="10" t="n"/>
      <c r="AZ268" s="10" t="n"/>
      <c r="BA268" s="10" t="n"/>
      <c r="BB268" s="10" t="n"/>
      <c r="BC268" s="10" t="n"/>
      <c r="BD268" s="11" t="n"/>
      <c r="BE268" s="10" t="n"/>
      <c r="BF268" s="10" t="n"/>
      <c r="BG268" s="10" t="n"/>
      <c r="BH268" s="10" t="n"/>
      <c r="BI268" s="10" t="n"/>
      <c r="BJ268" s="10" t="n"/>
      <c r="BK268" s="10" t="n"/>
      <c r="BL268" s="10" t="n"/>
      <c r="BM268" s="10" t="n"/>
    </row>
    <row r="269" ht="15.75" customHeight="1" s="218">
      <c r="A269" s="10" t="n"/>
      <c r="B269" s="10" t="n"/>
      <c r="C269" s="10" t="n"/>
      <c r="D269" s="10" t="n"/>
      <c r="E269" s="10" t="n"/>
      <c r="F269" s="10" t="n"/>
      <c r="G269" s="11" t="n"/>
      <c r="H269" s="10" t="n"/>
      <c r="I269" s="10" t="n"/>
      <c r="J269" s="10" t="n"/>
      <c r="K269" s="10" t="n"/>
      <c r="L269" s="10" t="n"/>
      <c r="M269" s="13" t="n"/>
      <c r="N269" s="13" t="n"/>
      <c r="O269" s="13" t="n"/>
      <c r="P269" s="13" t="n"/>
      <c r="Q269" s="10" t="n"/>
      <c r="R269" s="10" t="n"/>
      <c r="S269" s="10" t="n"/>
      <c r="T269" s="10" t="n"/>
      <c r="U269" s="10" t="n"/>
      <c r="V269" s="10" t="n"/>
      <c r="W269" s="10" t="n"/>
      <c r="X269" s="10" t="n"/>
      <c r="Y269" s="11" t="n"/>
      <c r="Z269" s="11" t="n"/>
      <c r="AA269" s="11" t="n"/>
      <c r="AB269" s="11" t="n"/>
      <c r="AC269" s="11" t="n"/>
      <c r="AD269" s="11" t="n"/>
      <c r="AE269" s="10" t="n"/>
      <c r="AF269" s="10" t="n"/>
      <c r="AG269" s="10" t="n"/>
      <c r="AH269" s="10" t="n"/>
      <c r="AI269" s="13" t="n"/>
      <c r="AJ269" s="13" t="n"/>
      <c r="AK269" s="13" t="n"/>
      <c r="AL269" s="13" t="n"/>
      <c r="AM269" s="13" t="n"/>
      <c r="AN269" s="13" t="n"/>
      <c r="AO269" s="13" t="n"/>
      <c r="AP269" s="14" t="n"/>
      <c r="AQ269" s="14" t="n"/>
      <c r="AR269" s="14" t="n"/>
      <c r="AS269" s="13" t="n"/>
      <c r="AT269" s="13" t="n"/>
      <c r="AU269" s="10" t="n"/>
      <c r="AV269" s="10" t="n"/>
      <c r="AW269" s="10" t="n"/>
      <c r="AX269" s="10" t="n"/>
      <c r="AY269" s="10" t="n"/>
      <c r="AZ269" s="10" t="n"/>
      <c r="BA269" s="10" t="n"/>
      <c r="BB269" s="10" t="n"/>
      <c r="BC269" s="10" t="n"/>
      <c r="BD269" s="11" t="n"/>
      <c r="BE269" s="10" t="n"/>
      <c r="BF269" s="10" t="n"/>
      <c r="BG269" s="10" t="n"/>
      <c r="BH269" s="10" t="n"/>
      <c r="BI269" s="10" t="n"/>
      <c r="BJ269" s="10" t="n"/>
      <c r="BK269" s="10" t="n"/>
      <c r="BL269" s="10" t="n"/>
      <c r="BM269" s="10" t="n"/>
    </row>
    <row r="270" ht="15.75" customHeight="1" s="218">
      <c r="A270" s="10" t="n"/>
      <c r="B270" s="10" t="n"/>
      <c r="C270" s="10" t="n"/>
      <c r="D270" s="10" t="n"/>
      <c r="E270" s="10" t="n"/>
      <c r="F270" s="10" t="n"/>
      <c r="G270" s="11" t="n"/>
      <c r="H270" s="10" t="n"/>
      <c r="I270" s="10" t="n"/>
      <c r="J270" s="10" t="n"/>
      <c r="K270" s="10" t="n"/>
      <c r="L270" s="10" t="n"/>
      <c r="M270" s="13" t="n"/>
      <c r="N270" s="13" t="n"/>
      <c r="O270" s="13" t="n"/>
      <c r="P270" s="13" t="n"/>
      <c r="Q270" s="10" t="n"/>
      <c r="R270" s="10" t="n"/>
      <c r="S270" s="10" t="n"/>
      <c r="T270" s="10" t="n"/>
      <c r="U270" s="10" t="n"/>
      <c r="V270" s="10" t="n"/>
      <c r="W270" s="10" t="n"/>
      <c r="X270" s="10" t="n"/>
      <c r="Y270" s="11" t="n"/>
      <c r="Z270" s="11" t="n"/>
      <c r="AA270" s="11" t="n"/>
      <c r="AB270" s="11" t="n"/>
      <c r="AC270" s="11" t="n"/>
      <c r="AD270" s="11" t="n"/>
      <c r="AE270" s="10" t="n"/>
      <c r="AF270" s="10" t="n"/>
      <c r="AG270" s="10" t="n"/>
      <c r="AH270" s="10" t="n"/>
      <c r="AI270" s="13" t="n"/>
      <c r="AJ270" s="13" t="n"/>
      <c r="AK270" s="13" t="n"/>
      <c r="AL270" s="13" t="n"/>
      <c r="AM270" s="13" t="n"/>
      <c r="AN270" s="13" t="n"/>
      <c r="AO270" s="13" t="n"/>
      <c r="AP270" s="14" t="n"/>
      <c r="AQ270" s="14" t="n"/>
      <c r="AR270" s="14" t="n"/>
      <c r="AS270" s="13" t="n"/>
      <c r="AT270" s="13" t="n"/>
      <c r="AU270" s="10" t="n"/>
      <c r="AV270" s="10" t="n"/>
      <c r="AW270" s="10" t="n"/>
      <c r="AX270" s="10" t="n"/>
      <c r="AY270" s="10" t="n"/>
      <c r="AZ270" s="10" t="n"/>
      <c r="BA270" s="10" t="n"/>
      <c r="BB270" s="10" t="n"/>
      <c r="BC270" s="10" t="n"/>
      <c r="BD270" s="11" t="n"/>
      <c r="BE270" s="10" t="n"/>
      <c r="BF270" s="10" t="n"/>
      <c r="BG270" s="10" t="n"/>
      <c r="BH270" s="10" t="n"/>
      <c r="BI270" s="10" t="n"/>
      <c r="BJ270" s="10" t="n"/>
      <c r="BK270" s="10" t="n"/>
      <c r="BL270" s="10" t="n"/>
      <c r="BM270" s="10" t="n"/>
    </row>
    <row r="271" ht="15.75" customHeight="1" s="218">
      <c r="A271" s="10" t="n"/>
      <c r="B271" s="10" t="n"/>
      <c r="C271" s="10" t="n"/>
      <c r="D271" s="10" t="n"/>
      <c r="E271" s="10" t="n"/>
      <c r="F271" s="10" t="n"/>
      <c r="G271" s="11" t="n"/>
      <c r="H271" s="10" t="n"/>
      <c r="I271" s="10" t="n"/>
      <c r="J271" s="10" t="n"/>
      <c r="K271" s="10" t="n"/>
      <c r="L271" s="10" t="n"/>
      <c r="M271" s="13" t="n"/>
      <c r="N271" s="13" t="n"/>
      <c r="O271" s="13" t="n"/>
      <c r="P271" s="13" t="n"/>
      <c r="Q271" s="10" t="n"/>
      <c r="R271" s="10" t="n"/>
      <c r="S271" s="10" t="n"/>
      <c r="T271" s="10" t="n"/>
      <c r="U271" s="10" t="n"/>
      <c r="V271" s="10" t="n"/>
      <c r="W271" s="10" t="n"/>
      <c r="X271" s="10" t="n"/>
      <c r="Y271" s="11" t="n"/>
      <c r="Z271" s="11" t="n"/>
      <c r="AA271" s="11" t="n"/>
      <c r="AB271" s="11" t="n"/>
      <c r="AC271" s="11" t="n"/>
      <c r="AD271" s="11" t="n"/>
      <c r="AE271" s="10" t="n"/>
      <c r="AF271" s="10" t="n"/>
      <c r="AG271" s="10" t="n"/>
      <c r="AH271" s="10" t="n"/>
      <c r="AI271" s="13" t="n"/>
      <c r="AJ271" s="13" t="n"/>
      <c r="AK271" s="13" t="n"/>
      <c r="AL271" s="13" t="n"/>
      <c r="AM271" s="13" t="n"/>
      <c r="AN271" s="13" t="n"/>
      <c r="AO271" s="13" t="n"/>
      <c r="AP271" s="14" t="n"/>
      <c r="AQ271" s="14" t="n"/>
      <c r="AR271" s="14" t="n"/>
      <c r="AS271" s="13" t="n"/>
      <c r="AT271" s="13" t="n"/>
      <c r="AU271" s="10" t="n"/>
      <c r="AV271" s="10" t="n"/>
      <c r="AW271" s="10" t="n"/>
      <c r="AX271" s="10" t="n"/>
      <c r="AY271" s="10" t="n"/>
      <c r="AZ271" s="10" t="n"/>
      <c r="BA271" s="10" t="n"/>
      <c r="BB271" s="10" t="n"/>
      <c r="BC271" s="10" t="n"/>
      <c r="BD271" s="11" t="n"/>
      <c r="BE271" s="10" t="n"/>
      <c r="BF271" s="10" t="n"/>
      <c r="BG271" s="10" t="n"/>
      <c r="BH271" s="10" t="n"/>
      <c r="BI271" s="10" t="n"/>
      <c r="BJ271" s="10" t="n"/>
      <c r="BK271" s="10" t="n"/>
      <c r="BL271" s="10" t="n"/>
      <c r="BM271" s="10" t="n"/>
    </row>
    <row r="272" ht="15.75" customHeight="1" s="218">
      <c r="A272" s="10" t="n"/>
      <c r="B272" s="10" t="n"/>
      <c r="C272" s="10" t="n"/>
      <c r="D272" s="10" t="n"/>
      <c r="E272" s="10" t="n"/>
      <c r="F272" s="10" t="n"/>
      <c r="G272" s="11" t="n"/>
      <c r="H272" s="10" t="n"/>
      <c r="I272" s="10" t="n"/>
      <c r="J272" s="10" t="n"/>
      <c r="K272" s="10" t="n"/>
      <c r="L272" s="10" t="n"/>
      <c r="M272" s="13" t="n"/>
      <c r="N272" s="13" t="n"/>
      <c r="O272" s="13" t="n"/>
      <c r="P272" s="13" t="n"/>
      <c r="Q272" s="10" t="n"/>
      <c r="R272" s="10" t="n"/>
      <c r="S272" s="10" t="n"/>
      <c r="T272" s="10" t="n"/>
      <c r="U272" s="10" t="n"/>
      <c r="V272" s="10" t="n"/>
      <c r="W272" s="10" t="n"/>
      <c r="X272" s="10" t="n"/>
      <c r="Y272" s="11" t="n"/>
      <c r="Z272" s="11" t="n"/>
      <c r="AA272" s="11" t="n"/>
      <c r="AB272" s="11" t="n"/>
      <c r="AC272" s="11" t="n"/>
      <c r="AD272" s="11" t="n"/>
      <c r="AE272" s="10" t="n"/>
      <c r="AF272" s="10" t="n"/>
      <c r="AG272" s="10" t="n"/>
      <c r="AH272" s="10" t="n"/>
      <c r="AI272" s="13" t="n"/>
      <c r="AJ272" s="13" t="n"/>
      <c r="AK272" s="13" t="n"/>
      <c r="AL272" s="13" t="n"/>
      <c r="AM272" s="13" t="n"/>
      <c r="AN272" s="13" t="n"/>
      <c r="AO272" s="13" t="n"/>
      <c r="AP272" s="14" t="n"/>
      <c r="AQ272" s="14" t="n"/>
      <c r="AR272" s="14" t="n"/>
      <c r="AS272" s="13" t="n"/>
      <c r="AT272" s="13" t="n"/>
      <c r="AU272" s="10" t="n"/>
      <c r="AV272" s="10" t="n"/>
      <c r="AW272" s="10" t="n"/>
      <c r="AX272" s="10" t="n"/>
      <c r="AY272" s="10" t="n"/>
      <c r="AZ272" s="10" t="n"/>
      <c r="BA272" s="10" t="n"/>
      <c r="BB272" s="10" t="n"/>
      <c r="BC272" s="10" t="n"/>
      <c r="BD272" s="11" t="n"/>
      <c r="BE272" s="10" t="n"/>
      <c r="BF272" s="10" t="n"/>
      <c r="BG272" s="10" t="n"/>
      <c r="BH272" s="10" t="n"/>
      <c r="BI272" s="10" t="n"/>
      <c r="BJ272" s="10" t="n"/>
      <c r="BK272" s="10" t="n"/>
      <c r="BL272" s="10" t="n"/>
      <c r="BM272" s="10" t="n"/>
    </row>
    <row r="273" ht="15.75" customHeight="1" s="218">
      <c r="A273" s="10" t="n"/>
      <c r="B273" s="10" t="n"/>
      <c r="C273" s="10" t="n"/>
      <c r="D273" s="10" t="n"/>
      <c r="E273" s="10" t="n"/>
      <c r="F273" s="10" t="n"/>
      <c r="G273" s="11" t="n"/>
      <c r="H273" s="10" t="n"/>
      <c r="I273" s="10" t="n"/>
      <c r="J273" s="10" t="n"/>
      <c r="K273" s="10" t="n"/>
      <c r="L273" s="10" t="n"/>
      <c r="M273" s="13" t="n"/>
      <c r="N273" s="13" t="n"/>
      <c r="O273" s="13" t="n"/>
      <c r="P273" s="13" t="n"/>
      <c r="Q273" s="10" t="n"/>
      <c r="R273" s="10" t="n"/>
      <c r="S273" s="10" t="n"/>
      <c r="T273" s="10" t="n"/>
      <c r="U273" s="10" t="n"/>
      <c r="V273" s="10" t="n"/>
      <c r="W273" s="10" t="n"/>
      <c r="X273" s="10" t="n"/>
      <c r="Y273" s="11" t="n"/>
      <c r="Z273" s="11" t="n"/>
      <c r="AA273" s="11" t="n"/>
      <c r="AB273" s="11" t="n"/>
      <c r="AC273" s="11" t="n"/>
      <c r="AD273" s="11" t="n"/>
      <c r="AE273" s="10" t="n"/>
      <c r="AF273" s="10" t="n"/>
      <c r="AG273" s="10" t="n"/>
      <c r="AH273" s="10" t="n"/>
      <c r="AI273" s="13" t="n"/>
      <c r="AJ273" s="13" t="n"/>
      <c r="AK273" s="13" t="n"/>
      <c r="AL273" s="13" t="n"/>
      <c r="AM273" s="13" t="n"/>
      <c r="AN273" s="13" t="n"/>
      <c r="AO273" s="13" t="n"/>
      <c r="AP273" s="14" t="n"/>
      <c r="AQ273" s="14" t="n"/>
      <c r="AR273" s="14" t="n"/>
      <c r="AS273" s="13" t="n"/>
      <c r="AT273" s="13" t="n"/>
      <c r="AU273" s="10" t="n"/>
      <c r="AV273" s="10" t="n"/>
      <c r="AW273" s="10" t="n"/>
      <c r="AX273" s="10" t="n"/>
      <c r="AY273" s="10" t="n"/>
      <c r="AZ273" s="10" t="n"/>
      <c r="BA273" s="10" t="n"/>
      <c r="BB273" s="10" t="n"/>
      <c r="BC273" s="10" t="n"/>
      <c r="BD273" s="11" t="n"/>
      <c r="BE273" s="10" t="n"/>
      <c r="BF273" s="10" t="n"/>
      <c r="BG273" s="10" t="n"/>
      <c r="BH273" s="10" t="n"/>
      <c r="BI273" s="10" t="n"/>
      <c r="BJ273" s="10" t="n"/>
      <c r="BK273" s="10" t="n"/>
      <c r="BL273" s="10" t="n"/>
      <c r="BM273" s="10" t="n"/>
    </row>
    <row r="274" ht="15.75" customHeight="1" s="218">
      <c r="A274" s="10" t="n"/>
      <c r="B274" s="10" t="n"/>
      <c r="C274" s="10" t="n"/>
      <c r="D274" s="10" t="n"/>
      <c r="E274" s="10" t="n"/>
      <c r="F274" s="10" t="n"/>
      <c r="G274" s="11" t="n"/>
      <c r="H274" s="10" t="n"/>
      <c r="I274" s="10" t="n"/>
      <c r="J274" s="10" t="n"/>
      <c r="K274" s="10" t="n"/>
      <c r="L274" s="10" t="n"/>
      <c r="M274" s="13" t="n"/>
      <c r="N274" s="13" t="n"/>
      <c r="O274" s="13" t="n"/>
      <c r="P274" s="13" t="n"/>
      <c r="Q274" s="10" t="n"/>
      <c r="R274" s="10" t="n"/>
      <c r="S274" s="10" t="n"/>
      <c r="T274" s="10" t="n"/>
      <c r="U274" s="10" t="n"/>
      <c r="V274" s="10" t="n"/>
      <c r="W274" s="10" t="n"/>
      <c r="X274" s="10" t="n"/>
      <c r="Y274" s="11" t="n"/>
      <c r="Z274" s="11" t="n"/>
      <c r="AA274" s="11" t="n"/>
      <c r="AB274" s="11" t="n"/>
      <c r="AC274" s="11" t="n"/>
      <c r="AD274" s="11" t="n"/>
      <c r="AE274" s="10" t="n"/>
      <c r="AF274" s="10" t="n"/>
      <c r="AG274" s="10" t="n"/>
      <c r="AH274" s="10" t="n"/>
      <c r="AI274" s="13" t="n"/>
      <c r="AJ274" s="13" t="n"/>
      <c r="AK274" s="13" t="n"/>
      <c r="AL274" s="13" t="n"/>
      <c r="AM274" s="13" t="n"/>
      <c r="AN274" s="13" t="n"/>
      <c r="AO274" s="13" t="n"/>
      <c r="AP274" s="14" t="n"/>
      <c r="AQ274" s="14" t="n"/>
      <c r="AR274" s="14" t="n"/>
      <c r="AS274" s="13" t="n"/>
      <c r="AT274" s="13" t="n"/>
      <c r="AU274" s="10" t="n"/>
      <c r="AV274" s="10" t="n"/>
      <c r="AW274" s="10" t="n"/>
      <c r="AX274" s="10" t="n"/>
      <c r="AY274" s="10" t="n"/>
      <c r="AZ274" s="10" t="n"/>
      <c r="BA274" s="10" t="n"/>
      <c r="BB274" s="10" t="n"/>
      <c r="BC274" s="10" t="n"/>
      <c r="BD274" s="11" t="n"/>
      <c r="BE274" s="10" t="n"/>
      <c r="BF274" s="10" t="n"/>
      <c r="BG274" s="10" t="n"/>
      <c r="BH274" s="10" t="n"/>
      <c r="BI274" s="10" t="n"/>
      <c r="BJ274" s="10" t="n"/>
      <c r="BK274" s="10" t="n"/>
      <c r="BL274" s="10" t="n"/>
      <c r="BM274" s="10" t="n"/>
    </row>
    <row r="275" ht="15.75" customHeight="1" s="218">
      <c r="A275" s="10" t="n"/>
      <c r="B275" s="10" t="n"/>
      <c r="C275" s="10" t="n"/>
      <c r="D275" s="10" t="n"/>
      <c r="E275" s="10" t="n"/>
      <c r="F275" s="10" t="n"/>
      <c r="G275" s="11" t="n"/>
      <c r="H275" s="10" t="n"/>
      <c r="I275" s="10" t="n"/>
      <c r="J275" s="10" t="n"/>
      <c r="K275" s="10" t="n"/>
      <c r="L275" s="10" t="n"/>
      <c r="M275" s="13" t="n"/>
      <c r="N275" s="13" t="n"/>
      <c r="O275" s="13" t="n"/>
      <c r="P275" s="13" t="n"/>
      <c r="Q275" s="10" t="n"/>
      <c r="R275" s="10" t="n"/>
      <c r="S275" s="10" t="n"/>
      <c r="T275" s="10" t="n"/>
      <c r="U275" s="10" t="n"/>
      <c r="V275" s="10" t="n"/>
      <c r="W275" s="10" t="n"/>
      <c r="X275" s="10" t="n"/>
      <c r="Y275" s="11" t="n"/>
      <c r="Z275" s="11" t="n"/>
      <c r="AA275" s="11" t="n"/>
      <c r="AB275" s="11" t="n"/>
      <c r="AC275" s="11" t="n"/>
      <c r="AD275" s="11" t="n"/>
      <c r="AE275" s="10" t="n"/>
      <c r="AF275" s="10" t="n"/>
      <c r="AG275" s="10" t="n"/>
      <c r="AH275" s="10" t="n"/>
      <c r="AI275" s="13" t="n"/>
      <c r="AJ275" s="13" t="n"/>
      <c r="AK275" s="13" t="n"/>
      <c r="AL275" s="13" t="n"/>
      <c r="AM275" s="13" t="n"/>
      <c r="AN275" s="13" t="n"/>
      <c r="AO275" s="13" t="n"/>
      <c r="AP275" s="14" t="n"/>
      <c r="AQ275" s="14" t="n"/>
      <c r="AR275" s="14" t="n"/>
      <c r="AS275" s="13" t="n"/>
      <c r="AT275" s="13" t="n"/>
      <c r="AU275" s="10" t="n"/>
      <c r="AV275" s="10" t="n"/>
      <c r="AW275" s="10" t="n"/>
      <c r="AX275" s="10" t="n"/>
      <c r="AY275" s="10" t="n"/>
      <c r="AZ275" s="10" t="n"/>
      <c r="BA275" s="10" t="n"/>
      <c r="BB275" s="10" t="n"/>
      <c r="BC275" s="10" t="n"/>
      <c r="BD275" s="11" t="n"/>
      <c r="BE275" s="10" t="n"/>
      <c r="BF275" s="10" t="n"/>
      <c r="BG275" s="10" t="n"/>
      <c r="BH275" s="10" t="n"/>
      <c r="BI275" s="10" t="n"/>
      <c r="BJ275" s="10" t="n"/>
      <c r="BK275" s="10" t="n"/>
      <c r="BL275" s="10" t="n"/>
      <c r="BM275" s="10" t="n"/>
    </row>
    <row r="276" ht="15.75" customHeight="1" s="218">
      <c r="A276" s="10" t="n"/>
      <c r="B276" s="10" t="n"/>
      <c r="C276" s="10" t="n"/>
      <c r="D276" s="10" t="n"/>
      <c r="E276" s="10" t="n"/>
      <c r="F276" s="10" t="n"/>
      <c r="G276" s="11" t="n"/>
      <c r="H276" s="10" t="n"/>
      <c r="I276" s="10" t="n"/>
      <c r="J276" s="10" t="n"/>
      <c r="K276" s="10" t="n"/>
      <c r="L276" s="10" t="n"/>
      <c r="M276" s="13" t="n"/>
      <c r="N276" s="13" t="n"/>
      <c r="O276" s="13" t="n"/>
      <c r="P276" s="13" t="n"/>
      <c r="Q276" s="10" t="n"/>
      <c r="R276" s="10" t="n"/>
      <c r="S276" s="10" t="n"/>
      <c r="T276" s="10" t="n"/>
      <c r="U276" s="10" t="n"/>
      <c r="V276" s="10" t="n"/>
      <c r="W276" s="10" t="n"/>
      <c r="X276" s="10" t="n"/>
      <c r="Y276" s="11" t="n"/>
      <c r="Z276" s="11" t="n"/>
      <c r="AA276" s="11" t="n"/>
      <c r="AB276" s="11" t="n"/>
      <c r="AC276" s="11" t="n"/>
      <c r="AD276" s="11" t="n"/>
      <c r="AE276" s="10" t="n"/>
      <c r="AF276" s="10" t="n"/>
      <c r="AG276" s="10" t="n"/>
      <c r="AH276" s="10" t="n"/>
      <c r="AI276" s="13" t="n"/>
      <c r="AJ276" s="13" t="n"/>
      <c r="AK276" s="13" t="n"/>
      <c r="AL276" s="13" t="n"/>
      <c r="AM276" s="13" t="n"/>
      <c r="AN276" s="13" t="n"/>
      <c r="AO276" s="13" t="n"/>
      <c r="AP276" s="14" t="n"/>
      <c r="AQ276" s="14" t="n"/>
      <c r="AR276" s="14" t="n"/>
      <c r="AS276" s="13" t="n"/>
      <c r="AT276" s="13" t="n"/>
      <c r="AU276" s="10" t="n"/>
      <c r="AV276" s="10" t="n"/>
      <c r="AW276" s="10" t="n"/>
      <c r="AX276" s="10" t="n"/>
      <c r="AY276" s="10" t="n"/>
      <c r="AZ276" s="10" t="n"/>
      <c r="BA276" s="10" t="n"/>
      <c r="BB276" s="10" t="n"/>
      <c r="BC276" s="10" t="n"/>
      <c r="BD276" s="11" t="n"/>
      <c r="BE276" s="10" t="n"/>
      <c r="BF276" s="10" t="n"/>
      <c r="BG276" s="10" t="n"/>
      <c r="BH276" s="10" t="n"/>
      <c r="BI276" s="10" t="n"/>
      <c r="BJ276" s="10" t="n"/>
      <c r="BK276" s="10" t="n"/>
      <c r="BL276" s="10" t="n"/>
      <c r="BM276" s="10" t="n"/>
    </row>
    <row r="277" ht="15.75" customHeight="1" s="218">
      <c r="A277" s="10" t="n"/>
      <c r="B277" s="10" t="n"/>
      <c r="C277" s="10" t="n"/>
      <c r="D277" s="10" t="n"/>
      <c r="E277" s="10" t="n"/>
      <c r="F277" s="10" t="n"/>
      <c r="G277" s="11" t="n"/>
      <c r="H277" s="10" t="n"/>
      <c r="I277" s="10" t="n"/>
      <c r="J277" s="10" t="n"/>
      <c r="K277" s="10" t="n"/>
      <c r="L277" s="10" t="n"/>
      <c r="M277" s="13" t="n"/>
      <c r="N277" s="13" t="n"/>
      <c r="O277" s="13" t="n"/>
      <c r="P277" s="13" t="n"/>
      <c r="Q277" s="10" t="n"/>
      <c r="R277" s="10" t="n"/>
      <c r="S277" s="10" t="n"/>
      <c r="T277" s="10" t="n"/>
      <c r="U277" s="10" t="n"/>
      <c r="V277" s="10" t="n"/>
      <c r="W277" s="10" t="n"/>
      <c r="X277" s="10" t="n"/>
      <c r="Y277" s="11" t="n"/>
      <c r="Z277" s="11" t="n"/>
      <c r="AA277" s="11" t="n"/>
      <c r="AB277" s="11" t="n"/>
      <c r="AC277" s="11" t="n"/>
      <c r="AD277" s="11" t="n"/>
      <c r="AE277" s="10" t="n"/>
      <c r="AF277" s="10" t="n"/>
      <c r="AG277" s="10" t="n"/>
      <c r="AH277" s="10" t="n"/>
      <c r="AI277" s="13" t="n"/>
      <c r="AJ277" s="13" t="n"/>
      <c r="AK277" s="13" t="n"/>
      <c r="AL277" s="13" t="n"/>
      <c r="AM277" s="13" t="n"/>
      <c r="AN277" s="13" t="n"/>
      <c r="AO277" s="13" t="n"/>
      <c r="AP277" s="14" t="n"/>
      <c r="AQ277" s="14" t="n"/>
      <c r="AR277" s="14" t="n"/>
      <c r="AS277" s="13" t="n"/>
      <c r="AT277" s="13" t="n"/>
      <c r="AU277" s="10" t="n"/>
      <c r="AV277" s="10" t="n"/>
      <c r="AW277" s="10" t="n"/>
      <c r="AX277" s="10" t="n"/>
      <c r="AY277" s="10" t="n"/>
      <c r="AZ277" s="10" t="n"/>
      <c r="BA277" s="10" t="n"/>
      <c r="BB277" s="10" t="n"/>
      <c r="BC277" s="10" t="n"/>
      <c r="BD277" s="11" t="n"/>
      <c r="BE277" s="10" t="n"/>
      <c r="BF277" s="10" t="n"/>
      <c r="BG277" s="10" t="n"/>
      <c r="BH277" s="10" t="n"/>
      <c r="BI277" s="10" t="n"/>
      <c r="BJ277" s="10" t="n"/>
      <c r="BK277" s="10" t="n"/>
      <c r="BL277" s="10" t="n"/>
      <c r="BM277" s="10" t="n"/>
    </row>
    <row r="278" ht="15.75" customHeight="1" s="218">
      <c r="A278" s="10" t="n"/>
      <c r="B278" s="10" t="n"/>
      <c r="C278" s="10" t="n"/>
      <c r="D278" s="10" t="n"/>
      <c r="E278" s="10" t="n"/>
      <c r="F278" s="10" t="n"/>
      <c r="G278" s="11" t="n"/>
      <c r="H278" s="10" t="n"/>
      <c r="I278" s="10" t="n"/>
      <c r="J278" s="10" t="n"/>
      <c r="K278" s="10" t="n"/>
      <c r="L278" s="10" t="n"/>
      <c r="M278" s="13" t="n"/>
      <c r="N278" s="13" t="n"/>
      <c r="O278" s="13" t="n"/>
      <c r="P278" s="13" t="n"/>
      <c r="Q278" s="10" t="n"/>
      <c r="R278" s="10" t="n"/>
      <c r="S278" s="10" t="n"/>
      <c r="T278" s="10" t="n"/>
      <c r="U278" s="10" t="n"/>
      <c r="V278" s="10" t="n"/>
      <c r="W278" s="10" t="n"/>
      <c r="X278" s="10" t="n"/>
      <c r="Y278" s="11" t="n"/>
      <c r="Z278" s="11" t="n"/>
      <c r="AA278" s="11" t="n"/>
      <c r="AB278" s="11" t="n"/>
      <c r="AC278" s="11" t="n"/>
      <c r="AD278" s="11" t="n"/>
      <c r="AE278" s="10" t="n"/>
      <c r="AF278" s="10" t="n"/>
      <c r="AG278" s="10" t="n"/>
      <c r="AH278" s="10" t="n"/>
      <c r="AI278" s="13" t="n"/>
      <c r="AJ278" s="13" t="n"/>
      <c r="AK278" s="13" t="n"/>
      <c r="AL278" s="13" t="n"/>
      <c r="AM278" s="13" t="n"/>
      <c r="AN278" s="13" t="n"/>
      <c r="AO278" s="13" t="n"/>
      <c r="AP278" s="14" t="n"/>
      <c r="AQ278" s="14" t="n"/>
      <c r="AR278" s="14" t="n"/>
      <c r="AS278" s="13" t="n"/>
      <c r="AT278" s="13" t="n"/>
      <c r="AU278" s="10" t="n"/>
      <c r="AV278" s="10" t="n"/>
      <c r="AW278" s="10" t="n"/>
      <c r="AX278" s="10" t="n"/>
      <c r="AY278" s="10" t="n"/>
      <c r="AZ278" s="10" t="n"/>
      <c r="BA278" s="10" t="n"/>
      <c r="BB278" s="10" t="n"/>
      <c r="BC278" s="10" t="n"/>
      <c r="BD278" s="11" t="n"/>
      <c r="BE278" s="10" t="n"/>
      <c r="BF278" s="10" t="n"/>
      <c r="BG278" s="10" t="n"/>
      <c r="BH278" s="10" t="n"/>
      <c r="BI278" s="10" t="n"/>
      <c r="BJ278" s="10" t="n"/>
      <c r="BK278" s="10" t="n"/>
      <c r="BL278" s="10" t="n"/>
      <c r="BM278" s="10" t="n"/>
    </row>
    <row r="279" ht="15.75" customHeight="1" s="218">
      <c r="A279" s="10" t="n"/>
      <c r="B279" s="10" t="n"/>
      <c r="C279" s="10" t="n"/>
      <c r="D279" s="10" t="n"/>
      <c r="E279" s="10" t="n"/>
      <c r="F279" s="10" t="n"/>
      <c r="G279" s="11" t="n"/>
      <c r="H279" s="10" t="n"/>
      <c r="I279" s="10" t="n"/>
      <c r="J279" s="10" t="n"/>
      <c r="K279" s="10" t="n"/>
      <c r="L279" s="10" t="n"/>
      <c r="M279" s="13" t="n"/>
      <c r="N279" s="13" t="n"/>
      <c r="O279" s="13" t="n"/>
      <c r="P279" s="13" t="n"/>
      <c r="Q279" s="10" t="n"/>
      <c r="R279" s="10" t="n"/>
      <c r="S279" s="10" t="n"/>
      <c r="T279" s="10" t="n"/>
      <c r="U279" s="10" t="n"/>
      <c r="V279" s="10" t="n"/>
      <c r="W279" s="10" t="n"/>
      <c r="X279" s="10" t="n"/>
      <c r="Y279" s="11" t="n"/>
      <c r="Z279" s="11" t="n"/>
      <c r="AA279" s="11" t="n"/>
      <c r="AB279" s="11" t="n"/>
      <c r="AC279" s="11" t="n"/>
      <c r="AD279" s="11" t="n"/>
      <c r="AE279" s="10" t="n"/>
      <c r="AF279" s="10" t="n"/>
      <c r="AG279" s="10" t="n"/>
      <c r="AH279" s="10" t="n"/>
      <c r="AI279" s="13" t="n"/>
      <c r="AJ279" s="13" t="n"/>
      <c r="AK279" s="13" t="n"/>
      <c r="AL279" s="13" t="n"/>
      <c r="AM279" s="13" t="n"/>
      <c r="AN279" s="13" t="n"/>
      <c r="AO279" s="13" t="n"/>
      <c r="AP279" s="14" t="n"/>
      <c r="AQ279" s="14" t="n"/>
      <c r="AR279" s="14" t="n"/>
      <c r="AS279" s="13" t="n"/>
      <c r="AT279" s="13" t="n"/>
      <c r="AU279" s="10" t="n"/>
      <c r="AV279" s="10" t="n"/>
      <c r="AW279" s="10" t="n"/>
      <c r="AX279" s="10" t="n"/>
      <c r="AY279" s="10" t="n"/>
      <c r="AZ279" s="10" t="n"/>
      <c r="BA279" s="10" t="n"/>
      <c r="BB279" s="10" t="n"/>
      <c r="BC279" s="10" t="n"/>
      <c r="BD279" s="11" t="n"/>
      <c r="BE279" s="10" t="n"/>
      <c r="BF279" s="10" t="n"/>
      <c r="BG279" s="10" t="n"/>
      <c r="BH279" s="10" t="n"/>
      <c r="BI279" s="10" t="n"/>
      <c r="BJ279" s="10" t="n"/>
      <c r="BK279" s="10" t="n"/>
      <c r="BL279" s="10" t="n"/>
      <c r="BM279" s="10" t="n"/>
    </row>
    <row r="280" ht="15.75" customHeight="1" s="218">
      <c r="A280" s="10" t="n"/>
      <c r="B280" s="10" t="n"/>
      <c r="C280" s="10" t="n"/>
      <c r="D280" s="10" t="n"/>
      <c r="E280" s="10" t="n"/>
      <c r="F280" s="10" t="n"/>
      <c r="G280" s="11" t="n"/>
      <c r="H280" s="10" t="n"/>
      <c r="I280" s="10" t="n"/>
      <c r="J280" s="10" t="n"/>
      <c r="K280" s="10" t="n"/>
      <c r="L280" s="10" t="n"/>
      <c r="M280" s="13" t="n"/>
      <c r="N280" s="13" t="n"/>
      <c r="O280" s="13" t="n"/>
      <c r="P280" s="13" t="n"/>
      <c r="Q280" s="10" t="n"/>
      <c r="R280" s="10" t="n"/>
      <c r="S280" s="10" t="n"/>
      <c r="T280" s="10" t="n"/>
      <c r="U280" s="10" t="n"/>
      <c r="V280" s="10" t="n"/>
      <c r="W280" s="10" t="n"/>
      <c r="X280" s="10" t="n"/>
      <c r="Y280" s="11" t="n"/>
      <c r="Z280" s="11" t="n"/>
      <c r="AA280" s="11" t="n"/>
      <c r="AB280" s="11" t="n"/>
      <c r="AC280" s="11" t="n"/>
      <c r="AD280" s="11" t="n"/>
      <c r="AE280" s="10" t="n"/>
      <c r="AF280" s="10" t="n"/>
      <c r="AG280" s="10" t="n"/>
      <c r="AH280" s="10" t="n"/>
      <c r="AI280" s="13" t="n"/>
      <c r="AJ280" s="13" t="n"/>
      <c r="AK280" s="13" t="n"/>
      <c r="AL280" s="13" t="n"/>
      <c r="AM280" s="13" t="n"/>
      <c r="AN280" s="13" t="n"/>
      <c r="AO280" s="13" t="n"/>
      <c r="AP280" s="14" t="n"/>
      <c r="AQ280" s="14" t="n"/>
      <c r="AR280" s="14" t="n"/>
      <c r="AS280" s="13" t="n"/>
      <c r="AT280" s="13" t="n"/>
      <c r="AU280" s="10" t="n"/>
      <c r="AV280" s="10" t="n"/>
      <c r="AW280" s="10" t="n"/>
      <c r="AX280" s="10" t="n"/>
      <c r="AY280" s="10" t="n"/>
      <c r="AZ280" s="10" t="n"/>
      <c r="BA280" s="10" t="n"/>
      <c r="BB280" s="10" t="n"/>
      <c r="BC280" s="10" t="n"/>
      <c r="BD280" s="11" t="n"/>
      <c r="BE280" s="10" t="n"/>
      <c r="BF280" s="10" t="n"/>
      <c r="BG280" s="10" t="n"/>
      <c r="BH280" s="10" t="n"/>
      <c r="BI280" s="10" t="n"/>
      <c r="BJ280" s="10" t="n"/>
      <c r="BK280" s="10" t="n"/>
      <c r="BL280" s="10" t="n"/>
      <c r="BM280" s="10" t="n"/>
    </row>
    <row r="281" ht="15.75" customHeight="1" s="218">
      <c r="A281" s="10" t="n"/>
      <c r="B281" s="10" t="n"/>
      <c r="C281" s="10" t="n"/>
      <c r="D281" s="10" t="n"/>
      <c r="E281" s="10" t="n"/>
      <c r="F281" s="10" t="n"/>
      <c r="G281" s="11" t="n"/>
      <c r="H281" s="10" t="n"/>
      <c r="I281" s="10" t="n"/>
      <c r="J281" s="10" t="n"/>
      <c r="K281" s="10" t="n"/>
      <c r="L281" s="10" t="n"/>
      <c r="M281" s="13" t="n"/>
      <c r="N281" s="13" t="n"/>
      <c r="O281" s="13" t="n"/>
      <c r="P281" s="13" t="n"/>
      <c r="Q281" s="10" t="n"/>
      <c r="R281" s="10" t="n"/>
      <c r="S281" s="10" t="n"/>
      <c r="T281" s="10" t="n"/>
      <c r="U281" s="10" t="n"/>
      <c r="V281" s="10" t="n"/>
      <c r="W281" s="10" t="n"/>
      <c r="X281" s="10" t="n"/>
      <c r="Y281" s="11" t="n"/>
      <c r="Z281" s="11" t="n"/>
      <c r="AA281" s="11" t="n"/>
      <c r="AB281" s="11" t="n"/>
      <c r="AC281" s="11" t="n"/>
      <c r="AD281" s="11" t="n"/>
      <c r="AE281" s="10" t="n"/>
      <c r="AF281" s="10" t="n"/>
      <c r="AG281" s="10" t="n"/>
      <c r="AH281" s="10" t="n"/>
      <c r="AI281" s="13" t="n"/>
      <c r="AJ281" s="13" t="n"/>
      <c r="AK281" s="13" t="n"/>
      <c r="AL281" s="13" t="n"/>
      <c r="AM281" s="13" t="n"/>
      <c r="AN281" s="13" t="n"/>
      <c r="AO281" s="13" t="n"/>
      <c r="AP281" s="14" t="n"/>
      <c r="AQ281" s="14" t="n"/>
      <c r="AR281" s="14" t="n"/>
      <c r="AS281" s="13" t="n"/>
      <c r="AT281" s="13" t="n"/>
      <c r="AU281" s="10" t="n"/>
      <c r="AV281" s="10" t="n"/>
      <c r="AW281" s="10" t="n"/>
      <c r="AX281" s="10" t="n"/>
      <c r="AY281" s="10" t="n"/>
      <c r="AZ281" s="10" t="n"/>
      <c r="BA281" s="10" t="n"/>
      <c r="BB281" s="10" t="n"/>
      <c r="BC281" s="10" t="n"/>
      <c r="BD281" s="11" t="n"/>
      <c r="BE281" s="10" t="n"/>
      <c r="BF281" s="10" t="n"/>
      <c r="BG281" s="10" t="n"/>
      <c r="BH281" s="10" t="n"/>
      <c r="BI281" s="10" t="n"/>
      <c r="BJ281" s="10" t="n"/>
      <c r="BK281" s="10" t="n"/>
      <c r="BL281" s="10" t="n"/>
      <c r="BM281" s="10" t="n"/>
    </row>
    <row r="282" ht="15.75" customHeight="1" s="218">
      <c r="A282" s="10" t="n"/>
      <c r="B282" s="10" t="n"/>
      <c r="C282" s="10" t="n"/>
      <c r="D282" s="10" t="n"/>
      <c r="E282" s="10" t="n"/>
      <c r="F282" s="10" t="n"/>
      <c r="G282" s="11" t="n"/>
      <c r="H282" s="10" t="n"/>
      <c r="I282" s="10" t="n"/>
      <c r="J282" s="10" t="n"/>
      <c r="K282" s="10" t="n"/>
      <c r="L282" s="10" t="n"/>
      <c r="M282" s="13" t="n"/>
      <c r="N282" s="13" t="n"/>
      <c r="O282" s="13" t="n"/>
      <c r="P282" s="13" t="n"/>
      <c r="Q282" s="10" t="n"/>
      <c r="R282" s="10" t="n"/>
      <c r="S282" s="10" t="n"/>
      <c r="T282" s="10" t="n"/>
      <c r="U282" s="10" t="n"/>
      <c r="V282" s="10" t="n"/>
      <c r="W282" s="10" t="n"/>
      <c r="X282" s="10" t="n"/>
      <c r="Y282" s="11" t="n"/>
      <c r="Z282" s="11" t="n"/>
      <c r="AA282" s="11" t="n"/>
      <c r="AB282" s="11" t="n"/>
      <c r="AC282" s="11" t="n"/>
      <c r="AD282" s="11" t="n"/>
      <c r="AE282" s="10" t="n"/>
      <c r="AF282" s="10" t="n"/>
      <c r="AG282" s="10" t="n"/>
      <c r="AH282" s="10" t="n"/>
      <c r="AI282" s="13" t="n"/>
      <c r="AJ282" s="13" t="n"/>
      <c r="AK282" s="13" t="n"/>
      <c r="AL282" s="13" t="n"/>
      <c r="AM282" s="13" t="n"/>
      <c r="AN282" s="13" t="n"/>
      <c r="AO282" s="13" t="n"/>
      <c r="AP282" s="14" t="n"/>
      <c r="AQ282" s="14" t="n"/>
      <c r="AR282" s="14" t="n"/>
      <c r="AS282" s="13" t="n"/>
      <c r="AT282" s="13" t="n"/>
      <c r="AU282" s="10" t="n"/>
      <c r="AV282" s="10" t="n"/>
      <c r="AW282" s="10" t="n"/>
      <c r="AX282" s="10" t="n"/>
      <c r="AY282" s="10" t="n"/>
      <c r="AZ282" s="10" t="n"/>
      <c r="BA282" s="10" t="n"/>
      <c r="BB282" s="10" t="n"/>
      <c r="BC282" s="10" t="n"/>
      <c r="BD282" s="11" t="n"/>
      <c r="BE282" s="10" t="n"/>
      <c r="BF282" s="10" t="n"/>
      <c r="BG282" s="10" t="n"/>
      <c r="BH282" s="10" t="n"/>
      <c r="BI282" s="10" t="n"/>
      <c r="BJ282" s="10" t="n"/>
      <c r="BK282" s="10" t="n"/>
      <c r="BL282" s="10" t="n"/>
      <c r="BM282" s="10" t="n"/>
    </row>
    <row r="283" ht="15.75" customHeight="1" s="218">
      <c r="A283" s="10" t="n"/>
      <c r="B283" s="10" t="n"/>
      <c r="C283" s="10" t="n"/>
      <c r="D283" s="10" t="n"/>
      <c r="E283" s="10" t="n"/>
      <c r="F283" s="10" t="n"/>
      <c r="G283" s="11" t="n"/>
      <c r="H283" s="10" t="n"/>
      <c r="I283" s="10" t="n"/>
      <c r="J283" s="10" t="n"/>
      <c r="K283" s="10" t="n"/>
      <c r="L283" s="10" t="n"/>
      <c r="M283" s="13" t="n"/>
      <c r="N283" s="13" t="n"/>
      <c r="O283" s="13" t="n"/>
      <c r="P283" s="13" t="n"/>
      <c r="Q283" s="10" t="n"/>
      <c r="R283" s="10" t="n"/>
      <c r="S283" s="10" t="n"/>
      <c r="T283" s="10" t="n"/>
      <c r="U283" s="10" t="n"/>
      <c r="V283" s="10" t="n"/>
      <c r="W283" s="10" t="n"/>
      <c r="X283" s="10" t="n"/>
      <c r="Y283" s="11" t="n"/>
      <c r="Z283" s="11" t="n"/>
      <c r="AA283" s="11" t="n"/>
      <c r="AB283" s="11" t="n"/>
      <c r="AC283" s="11" t="n"/>
      <c r="AD283" s="11" t="n"/>
      <c r="AE283" s="10" t="n"/>
      <c r="AF283" s="10" t="n"/>
      <c r="AG283" s="10" t="n"/>
      <c r="AH283" s="10" t="n"/>
      <c r="AI283" s="13" t="n"/>
      <c r="AJ283" s="13" t="n"/>
      <c r="AK283" s="13" t="n"/>
      <c r="AL283" s="13" t="n"/>
      <c r="AM283" s="13" t="n"/>
      <c r="AN283" s="13" t="n"/>
      <c r="AO283" s="13" t="n"/>
      <c r="AP283" s="14" t="n"/>
      <c r="AQ283" s="14" t="n"/>
      <c r="AR283" s="14" t="n"/>
      <c r="AS283" s="13" t="n"/>
      <c r="AT283" s="13" t="n"/>
      <c r="AU283" s="10" t="n"/>
      <c r="AV283" s="10" t="n"/>
      <c r="AW283" s="10" t="n"/>
      <c r="AX283" s="10" t="n"/>
      <c r="AY283" s="10" t="n"/>
      <c r="AZ283" s="10" t="n"/>
      <c r="BA283" s="10" t="n"/>
      <c r="BB283" s="10" t="n"/>
      <c r="BC283" s="10" t="n"/>
      <c r="BD283" s="11" t="n"/>
      <c r="BE283" s="10" t="n"/>
      <c r="BF283" s="10" t="n"/>
      <c r="BG283" s="10" t="n"/>
      <c r="BH283" s="10" t="n"/>
      <c r="BI283" s="10" t="n"/>
      <c r="BJ283" s="10" t="n"/>
      <c r="BK283" s="10" t="n"/>
      <c r="BL283" s="10" t="n"/>
      <c r="BM283" s="10" t="n"/>
    </row>
    <row r="284" ht="15.75" customHeight="1" s="218">
      <c r="A284" s="10" t="n"/>
      <c r="B284" s="10" t="n"/>
      <c r="C284" s="10" t="n"/>
      <c r="D284" s="10" t="n"/>
      <c r="E284" s="10" t="n"/>
      <c r="F284" s="10" t="n"/>
      <c r="G284" s="11" t="n"/>
      <c r="H284" s="10" t="n"/>
      <c r="I284" s="10" t="n"/>
      <c r="J284" s="10" t="n"/>
      <c r="K284" s="10" t="n"/>
      <c r="L284" s="10" t="n"/>
      <c r="M284" s="13" t="n"/>
      <c r="N284" s="13" t="n"/>
      <c r="O284" s="13" t="n"/>
      <c r="P284" s="13" t="n"/>
      <c r="Q284" s="10" t="n"/>
      <c r="R284" s="10" t="n"/>
      <c r="S284" s="10" t="n"/>
      <c r="T284" s="10" t="n"/>
      <c r="U284" s="10" t="n"/>
      <c r="V284" s="10" t="n"/>
      <c r="W284" s="10" t="n"/>
      <c r="X284" s="10" t="n"/>
      <c r="Y284" s="11" t="n"/>
      <c r="Z284" s="11" t="n"/>
      <c r="AA284" s="11" t="n"/>
      <c r="AB284" s="11" t="n"/>
      <c r="AC284" s="11" t="n"/>
      <c r="AD284" s="11" t="n"/>
      <c r="AE284" s="10" t="n"/>
      <c r="AF284" s="10" t="n"/>
      <c r="AG284" s="10" t="n"/>
      <c r="AH284" s="10" t="n"/>
      <c r="AI284" s="13" t="n"/>
      <c r="AJ284" s="13" t="n"/>
      <c r="AK284" s="13" t="n"/>
      <c r="AL284" s="13" t="n"/>
      <c r="AM284" s="13" t="n"/>
      <c r="AN284" s="13" t="n"/>
      <c r="AO284" s="13" t="n"/>
      <c r="AP284" s="14" t="n"/>
      <c r="AQ284" s="14" t="n"/>
      <c r="AR284" s="14" t="n"/>
      <c r="AS284" s="13" t="n"/>
      <c r="AT284" s="13" t="n"/>
      <c r="AU284" s="10" t="n"/>
      <c r="AV284" s="10" t="n"/>
      <c r="AW284" s="10" t="n"/>
      <c r="AX284" s="10" t="n"/>
      <c r="AY284" s="10" t="n"/>
      <c r="AZ284" s="10" t="n"/>
      <c r="BA284" s="10" t="n"/>
      <c r="BB284" s="10" t="n"/>
      <c r="BC284" s="10" t="n"/>
      <c r="BD284" s="11" t="n"/>
      <c r="BE284" s="10" t="n"/>
      <c r="BF284" s="10" t="n"/>
      <c r="BG284" s="10" t="n"/>
      <c r="BH284" s="10" t="n"/>
      <c r="BI284" s="10" t="n"/>
      <c r="BJ284" s="10" t="n"/>
      <c r="BK284" s="10" t="n"/>
      <c r="BL284" s="10" t="n"/>
      <c r="BM284" s="10" t="n"/>
    </row>
    <row r="285" ht="15.75" customHeight="1" s="218">
      <c r="A285" s="132" t="n"/>
      <c r="B285" s="132" t="n"/>
      <c r="C285" s="132" t="n"/>
      <c r="D285" s="132" t="n"/>
      <c r="E285" s="132" t="n"/>
      <c r="F285" s="132" t="n"/>
      <c r="G285" s="131" t="n"/>
      <c r="H285" s="132" t="n"/>
      <c r="I285" s="132" t="n"/>
      <c r="J285" s="132" t="n"/>
      <c r="K285" s="132" t="n"/>
      <c r="L285" s="132" t="n"/>
      <c r="M285" s="141" t="n"/>
      <c r="N285" s="141" t="n"/>
      <c r="O285" s="141" t="n"/>
      <c r="P285" s="141" t="n"/>
      <c r="Q285" s="132" t="n"/>
      <c r="R285" s="132" t="n"/>
      <c r="S285" s="132" t="n"/>
      <c r="T285" s="132" t="n"/>
      <c r="U285" s="132" t="n"/>
      <c r="V285" s="132" t="n"/>
      <c r="W285" s="132" t="n"/>
      <c r="X285" s="132" t="n"/>
      <c r="Y285" s="131" t="n"/>
      <c r="Z285" s="131" t="n"/>
      <c r="AA285" s="131" t="n"/>
      <c r="AB285" s="131" t="n"/>
      <c r="AC285" s="131" t="n"/>
      <c r="AD285" s="131" t="n"/>
      <c r="AE285" s="132" t="n"/>
      <c r="AF285" s="132" t="n"/>
      <c r="AG285" s="132" t="n"/>
      <c r="AH285" s="132" t="n"/>
      <c r="AI285" s="132" t="n"/>
      <c r="AJ285" s="132" t="n"/>
      <c r="AK285" s="132" t="n"/>
      <c r="AL285" s="132" t="n"/>
      <c r="AM285" s="132" t="n"/>
      <c r="AN285" s="132" t="n"/>
      <c r="AO285" s="132" t="n"/>
      <c r="AP285" s="142" t="n"/>
      <c r="AQ285" s="142" t="n"/>
      <c r="AR285" s="142" t="n"/>
      <c r="AS285" s="132" t="n"/>
      <c r="AT285" s="132" t="n"/>
      <c r="AU285" s="132" t="n"/>
      <c r="AV285" s="132" t="n"/>
      <c r="AW285" s="132" t="n"/>
      <c r="AX285" s="132" t="n"/>
      <c r="AY285" s="132" t="n"/>
      <c r="AZ285" s="132" t="n"/>
      <c r="BA285" s="132" t="n"/>
      <c r="BB285" s="132" t="n"/>
      <c r="BC285" s="132" t="n"/>
      <c r="BD285" s="131" t="n"/>
      <c r="BE285" s="132" t="n"/>
      <c r="BF285" s="132" t="n"/>
      <c r="BG285" s="132" t="n"/>
      <c r="BH285" s="132" t="n"/>
      <c r="BI285" s="132" t="n"/>
      <c r="BJ285" s="132" t="n"/>
      <c r="BK285" s="132" t="n"/>
      <c r="BL285" s="132" t="n"/>
      <c r="BM285" s="132" t="n"/>
    </row>
    <row r="286" ht="15.75" customHeight="1" s="218">
      <c r="A286" s="132" t="n"/>
      <c r="B286" s="132" t="n"/>
      <c r="C286" s="132" t="n"/>
      <c r="D286" s="132" t="n"/>
      <c r="E286" s="132" t="n"/>
      <c r="F286" s="132" t="n"/>
      <c r="G286" s="131" t="n"/>
      <c r="H286" s="132" t="n"/>
      <c r="I286" s="132" t="n"/>
      <c r="J286" s="132" t="n"/>
      <c r="K286" s="132" t="n"/>
      <c r="L286" s="132" t="n"/>
      <c r="M286" s="141" t="n"/>
      <c r="N286" s="141" t="n"/>
      <c r="O286" s="141" t="n"/>
      <c r="P286" s="141" t="n"/>
      <c r="Q286" s="132" t="n"/>
      <c r="R286" s="132" t="n"/>
      <c r="S286" s="132" t="n"/>
      <c r="T286" s="132" t="n"/>
      <c r="U286" s="132" t="n"/>
      <c r="V286" s="132" t="n"/>
      <c r="W286" s="132" t="n"/>
      <c r="X286" s="132" t="n"/>
      <c r="Y286" s="131" t="n"/>
      <c r="Z286" s="131" t="n"/>
      <c r="AA286" s="131" t="n"/>
      <c r="AB286" s="131" t="n"/>
      <c r="AC286" s="131" t="n"/>
      <c r="AD286" s="131" t="n"/>
      <c r="AE286" s="132" t="n"/>
      <c r="AF286" s="132" t="n"/>
      <c r="AG286" s="132" t="n"/>
      <c r="AH286" s="132" t="n"/>
      <c r="AI286" s="132" t="n"/>
      <c r="AJ286" s="132" t="n"/>
      <c r="AK286" s="132" t="n"/>
      <c r="AL286" s="132" t="n"/>
      <c r="AM286" s="132" t="n"/>
      <c r="AN286" s="132" t="n"/>
      <c r="AO286" s="132" t="n"/>
      <c r="AP286" s="142" t="n"/>
      <c r="AQ286" s="142" t="n"/>
      <c r="AR286" s="142" t="n"/>
      <c r="AS286" s="132" t="n"/>
      <c r="AT286" s="132" t="n"/>
      <c r="AU286" s="132" t="n"/>
      <c r="AV286" s="132" t="n"/>
      <c r="AW286" s="132" t="n"/>
      <c r="AX286" s="132" t="n"/>
      <c r="AY286" s="132" t="n"/>
      <c r="AZ286" s="132" t="n"/>
      <c r="BA286" s="132" t="n"/>
      <c r="BB286" s="132" t="n"/>
      <c r="BC286" s="132" t="n"/>
      <c r="BD286" s="131" t="n"/>
      <c r="BE286" s="132" t="n"/>
      <c r="BF286" s="132" t="n"/>
      <c r="BG286" s="132" t="n"/>
      <c r="BH286" s="132" t="n"/>
      <c r="BI286" s="132" t="n"/>
      <c r="BJ286" s="132" t="n"/>
      <c r="BK286" s="132" t="n"/>
      <c r="BL286" s="132" t="n"/>
      <c r="BM286" s="132" t="n"/>
    </row>
    <row r="287" ht="15.75" customHeight="1" s="218">
      <c r="A287" s="132" t="n"/>
      <c r="B287" s="132" t="n"/>
      <c r="C287" s="132" t="n"/>
      <c r="D287" s="132" t="n"/>
      <c r="E287" s="132" t="n"/>
      <c r="F287" s="132" t="n"/>
      <c r="G287" s="131" t="n"/>
      <c r="H287" s="132" t="n"/>
      <c r="I287" s="132" t="n"/>
      <c r="J287" s="132" t="n"/>
      <c r="K287" s="132" t="n"/>
      <c r="L287" s="132" t="n"/>
      <c r="M287" s="141" t="n"/>
      <c r="N287" s="141" t="n"/>
      <c r="O287" s="141" t="n"/>
      <c r="P287" s="141" t="n"/>
      <c r="Q287" s="132" t="n"/>
      <c r="R287" s="132" t="n"/>
      <c r="S287" s="132" t="n"/>
      <c r="T287" s="132" t="n"/>
      <c r="U287" s="132" t="n"/>
      <c r="V287" s="132" t="n"/>
      <c r="W287" s="132" t="n"/>
      <c r="X287" s="132" t="n"/>
      <c r="Y287" s="131" t="n"/>
      <c r="Z287" s="131" t="n"/>
      <c r="AA287" s="131" t="n"/>
      <c r="AB287" s="131" t="n"/>
      <c r="AC287" s="131" t="n"/>
      <c r="AD287" s="131" t="n"/>
      <c r="AE287" s="132" t="n"/>
      <c r="AF287" s="132" t="n"/>
      <c r="AG287" s="132" t="n"/>
      <c r="AH287" s="132" t="n"/>
      <c r="AI287" s="132" t="n"/>
      <c r="AJ287" s="132" t="n"/>
      <c r="AK287" s="132" t="n"/>
      <c r="AL287" s="132" t="n"/>
      <c r="AM287" s="132" t="n"/>
      <c r="AN287" s="132" t="n"/>
      <c r="AO287" s="132" t="n"/>
      <c r="AP287" s="142" t="n"/>
      <c r="AQ287" s="142" t="n"/>
      <c r="AR287" s="142" t="n"/>
      <c r="AS287" s="132" t="n"/>
      <c r="AT287" s="132" t="n"/>
      <c r="AU287" s="132" t="n"/>
      <c r="AV287" s="132" t="n"/>
      <c r="AW287" s="132" t="n"/>
      <c r="AX287" s="132" t="n"/>
      <c r="AY287" s="132" t="n"/>
      <c r="AZ287" s="132" t="n"/>
      <c r="BA287" s="132" t="n"/>
      <c r="BB287" s="132" t="n"/>
      <c r="BC287" s="132" t="n"/>
      <c r="BD287" s="131" t="n"/>
      <c r="BE287" s="132" t="n"/>
      <c r="BF287" s="132" t="n"/>
      <c r="BG287" s="132" t="n"/>
      <c r="BH287" s="132" t="n"/>
      <c r="BI287" s="132" t="n"/>
      <c r="BJ287" s="132" t="n"/>
      <c r="BK287" s="132" t="n"/>
      <c r="BL287" s="132" t="n"/>
      <c r="BM287" s="132" t="n"/>
    </row>
    <row r="288" ht="15.75" customHeight="1" s="218">
      <c r="A288" s="132" t="n"/>
      <c r="B288" s="132" t="n"/>
      <c r="C288" s="132" t="n"/>
      <c r="D288" s="132" t="n"/>
      <c r="E288" s="132" t="n"/>
      <c r="F288" s="132" t="n"/>
      <c r="G288" s="131" t="n"/>
      <c r="H288" s="132" t="n"/>
      <c r="I288" s="132" t="n"/>
      <c r="J288" s="132" t="n"/>
      <c r="K288" s="132" t="n"/>
      <c r="L288" s="132" t="n"/>
      <c r="M288" s="141" t="n"/>
      <c r="N288" s="141" t="n"/>
      <c r="O288" s="141" t="n"/>
      <c r="P288" s="141" t="n"/>
      <c r="Q288" s="132" t="n"/>
      <c r="R288" s="132" t="n"/>
      <c r="S288" s="132" t="n"/>
      <c r="T288" s="132" t="n"/>
      <c r="U288" s="132" t="n"/>
      <c r="V288" s="132" t="n"/>
      <c r="W288" s="132" t="n"/>
      <c r="X288" s="132" t="n"/>
      <c r="Y288" s="131" t="n"/>
      <c r="Z288" s="131" t="n"/>
      <c r="AA288" s="131" t="n"/>
      <c r="AB288" s="131" t="n"/>
      <c r="AC288" s="131" t="n"/>
      <c r="AD288" s="131" t="n"/>
      <c r="AE288" s="132" t="n"/>
      <c r="AF288" s="132" t="n"/>
      <c r="AG288" s="132" t="n"/>
      <c r="AH288" s="132" t="n"/>
      <c r="AI288" s="132" t="n"/>
      <c r="AJ288" s="132" t="n"/>
      <c r="AK288" s="132" t="n"/>
      <c r="AL288" s="132" t="n"/>
      <c r="AM288" s="132" t="n"/>
      <c r="AN288" s="132" t="n"/>
      <c r="AO288" s="132" t="n"/>
      <c r="AP288" s="142" t="n"/>
      <c r="AQ288" s="142" t="n"/>
      <c r="AR288" s="142" t="n"/>
      <c r="AS288" s="132" t="n"/>
      <c r="AT288" s="132" t="n"/>
      <c r="AU288" s="132" t="n"/>
      <c r="AV288" s="132" t="n"/>
      <c r="AW288" s="132" t="n"/>
      <c r="AX288" s="132" t="n"/>
      <c r="AY288" s="132" t="n"/>
      <c r="AZ288" s="132" t="n"/>
      <c r="BA288" s="132" t="n"/>
      <c r="BB288" s="132" t="n"/>
      <c r="BC288" s="132" t="n"/>
      <c r="BD288" s="131" t="n"/>
      <c r="BE288" s="132" t="n"/>
      <c r="BF288" s="132" t="n"/>
      <c r="BG288" s="132" t="n"/>
      <c r="BH288" s="132" t="n"/>
      <c r="BI288" s="132" t="n"/>
      <c r="BJ288" s="132" t="n"/>
      <c r="BK288" s="132" t="n"/>
      <c r="BL288" s="132" t="n"/>
      <c r="BM288" s="132" t="n"/>
    </row>
    <row r="289" ht="15.75" customHeight="1" s="218">
      <c r="A289" s="132" t="n"/>
      <c r="B289" s="132" t="n"/>
      <c r="C289" s="132" t="n"/>
      <c r="D289" s="132" t="n"/>
      <c r="E289" s="132" t="n"/>
      <c r="F289" s="132" t="n"/>
      <c r="G289" s="131" t="n"/>
      <c r="H289" s="132" t="n"/>
      <c r="I289" s="132" t="n"/>
      <c r="J289" s="132" t="n"/>
      <c r="K289" s="132" t="n"/>
      <c r="L289" s="132" t="n"/>
      <c r="M289" s="141" t="n"/>
      <c r="N289" s="141" t="n"/>
      <c r="O289" s="141" t="n"/>
      <c r="P289" s="141" t="n"/>
      <c r="Q289" s="132" t="n"/>
      <c r="R289" s="132" t="n"/>
      <c r="S289" s="132" t="n"/>
      <c r="T289" s="132" t="n"/>
      <c r="U289" s="132" t="n"/>
      <c r="V289" s="132" t="n"/>
      <c r="W289" s="132" t="n"/>
      <c r="X289" s="132" t="n"/>
      <c r="Y289" s="131" t="n"/>
      <c r="Z289" s="131" t="n"/>
      <c r="AA289" s="131" t="n"/>
      <c r="AB289" s="131" t="n"/>
      <c r="AC289" s="131" t="n"/>
      <c r="AD289" s="131" t="n"/>
      <c r="AE289" s="132" t="n"/>
      <c r="AF289" s="132" t="n"/>
      <c r="AG289" s="132" t="n"/>
      <c r="AH289" s="132" t="n"/>
      <c r="AI289" s="132" t="n"/>
      <c r="AJ289" s="132" t="n"/>
      <c r="AK289" s="132" t="n"/>
      <c r="AL289" s="132" t="n"/>
      <c r="AM289" s="132" t="n"/>
      <c r="AN289" s="132" t="n"/>
      <c r="AO289" s="132" t="n"/>
      <c r="AP289" s="142" t="n"/>
      <c r="AQ289" s="142" t="n"/>
      <c r="AR289" s="142" t="n"/>
      <c r="AS289" s="132" t="n"/>
      <c r="AT289" s="132" t="n"/>
      <c r="AU289" s="132" t="n"/>
      <c r="AV289" s="132" t="n"/>
      <c r="AW289" s="132" t="n"/>
      <c r="AX289" s="132" t="n"/>
      <c r="AY289" s="132" t="n"/>
      <c r="AZ289" s="132" t="n"/>
      <c r="BA289" s="132" t="n"/>
      <c r="BB289" s="132" t="n"/>
      <c r="BC289" s="132" t="n"/>
      <c r="BD289" s="131" t="n"/>
      <c r="BE289" s="132" t="n"/>
      <c r="BF289" s="132" t="n"/>
      <c r="BG289" s="132" t="n"/>
      <c r="BH289" s="132" t="n"/>
      <c r="BI289" s="132" t="n"/>
      <c r="BJ289" s="132" t="n"/>
      <c r="BK289" s="132" t="n"/>
      <c r="BL289" s="132" t="n"/>
      <c r="BM289" s="132" t="n"/>
    </row>
    <row r="290" ht="15.75" customHeight="1" s="218">
      <c r="A290" s="132" t="n"/>
      <c r="B290" s="132" t="n"/>
      <c r="C290" s="132" t="n"/>
      <c r="D290" s="132" t="n"/>
      <c r="E290" s="132" t="n"/>
      <c r="F290" s="132" t="n"/>
      <c r="G290" s="131" t="n"/>
      <c r="H290" s="132" t="n"/>
      <c r="I290" s="132" t="n"/>
      <c r="J290" s="132" t="n"/>
      <c r="K290" s="132" t="n"/>
      <c r="L290" s="132" t="n"/>
      <c r="M290" s="141" t="n"/>
      <c r="N290" s="141" t="n"/>
      <c r="O290" s="141" t="n"/>
      <c r="P290" s="141" t="n"/>
      <c r="Q290" s="132" t="n"/>
      <c r="R290" s="132" t="n"/>
      <c r="S290" s="132" t="n"/>
      <c r="T290" s="132" t="n"/>
      <c r="U290" s="132" t="n"/>
      <c r="V290" s="132" t="n"/>
      <c r="W290" s="132" t="n"/>
      <c r="X290" s="132" t="n"/>
      <c r="Y290" s="131" t="n"/>
      <c r="Z290" s="131" t="n"/>
      <c r="AA290" s="131" t="n"/>
      <c r="AB290" s="131" t="n"/>
      <c r="AC290" s="131" t="n"/>
      <c r="AD290" s="131" t="n"/>
      <c r="AE290" s="132" t="n"/>
      <c r="AF290" s="132" t="n"/>
      <c r="AG290" s="132" t="n"/>
      <c r="AH290" s="132" t="n"/>
      <c r="AI290" s="132" t="n"/>
      <c r="AJ290" s="132" t="n"/>
      <c r="AK290" s="132" t="n"/>
      <c r="AL290" s="132" t="n"/>
      <c r="AM290" s="132" t="n"/>
      <c r="AN290" s="132" t="n"/>
      <c r="AO290" s="132" t="n"/>
      <c r="AP290" s="142" t="n"/>
      <c r="AQ290" s="142" t="n"/>
      <c r="AR290" s="142" t="n"/>
      <c r="AS290" s="132" t="n"/>
      <c r="AT290" s="132" t="n"/>
      <c r="AU290" s="132" t="n"/>
      <c r="AV290" s="132" t="n"/>
      <c r="AW290" s="132" t="n"/>
      <c r="AX290" s="132" t="n"/>
      <c r="AY290" s="132" t="n"/>
      <c r="AZ290" s="132" t="n"/>
      <c r="BA290" s="132" t="n"/>
      <c r="BB290" s="132" t="n"/>
      <c r="BC290" s="132" t="n"/>
      <c r="BD290" s="131" t="n"/>
      <c r="BE290" s="132" t="n"/>
      <c r="BF290" s="132" t="n"/>
      <c r="BG290" s="132" t="n"/>
      <c r="BH290" s="132" t="n"/>
      <c r="BI290" s="132" t="n"/>
      <c r="BJ290" s="132" t="n"/>
      <c r="BK290" s="132" t="n"/>
      <c r="BL290" s="132" t="n"/>
      <c r="BM290" s="132" t="n"/>
    </row>
    <row r="291" ht="15.75" customHeight="1" s="218">
      <c r="A291" s="132" t="n"/>
      <c r="B291" s="132" t="n"/>
      <c r="C291" s="132" t="n"/>
      <c r="D291" s="132" t="n"/>
      <c r="E291" s="132" t="n"/>
      <c r="F291" s="132" t="n"/>
      <c r="G291" s="131" t="n"/>
      <c r="H291" s="132" t="n"/>
      <c r="I291" s="132" t="n"/>
      <c r="J291" s="132" t="n"/>
      <c r="K291" s="132" t="n"/>
      <c r="L291" s="132" t="n"/>
      <c r="M291" s="141" t="n"/>
      <c r="N291" s="141" t="n"/>
      <c r="O291" s="141" t="n"/>
      <c r="P291" s="141" t="n"/>
      <c r="Q291" s="132" t="n"/>
      <c r="R291" s="132" t="n"/>
      <c r="S291" s="132" t="n"/>
      <c r="T291" s="132" t="n"/>
      <c r="U291" s="132" t="n"/>
      <c r="V291" s="132" t="n"/>
      <c r="W291" s="132" t="n"/>
      <c r="X291" s="132" t="n"/>
      <c r="Y291" s="131" t="n"/>
      <c r="Z291" s="131" t="n"/>
      <c r="AA291" s="131" t="n"/>
      <c r="AB291" s="131" t="n"/>
      <c r="AC291" s="131" t="n"/>
      <c r="AD291" s="131" t="n"/>
      <c r="AE291" s="132" t="n"/>
      <c r="AF291" s="132" t="n"/>
      <c r="AG291" s="132" t="n"/>
      <c r="AH291" s="132" t="n"/>
      <c r="AI291" s="132" t="n"/>
      <c r="AJ291" s="132" t="n"/>
      <c r="AK291" s="132" t="n"/>
      <c r="AL291" s="132" t="n"/>
      <c r="AM291" s="132" t="n"/>
      <c r="AN291" s="132" t="n"/>
      <c r="AO291" s="132" t="n"/>
      <c r="AP291" s="142" t="n"/>
      <c r="AQ291" s="142" t="n"/>
      <c r="AR291" s="142" t="n"/>
      <c r="AS291" s="132" t="n"/>
      <c r="AT291" s="132" t="n"/>
      <c r="AU291" s="132" t="n"/>
      <c r="AV291" s="132" t="n"/>
      <c r="AW291" s="132" t="n"/>
      <c r="AX291" s="132" t="n"/>
      <c r="AY291" s="132" t="n"/>
      <c r="AZ291" s="132" t="n"/>
      <c r="BA291" s="132" t="n"/>
      <c r="BB291" s="132" t="n"/>
      <c r="BC291" s="132" t="n"/>
      <c r="BD291" s="131" t="n"/>
      <c r="BE291" s="132" t="n"/>
      <c r="BF291" s="132" t="n"/>
      <c r="BG291" s="132" t="n"/>
      <c r="BH291" s="132" t="n"/>
      <c r="BI291" s="132" t="n"/>
      <c r="BJ291" s="132" t="n"/>
      <c r="BK291" s="132" t="n"/>
      <c r="BL291" s="132" t="n"/>
      <c r="BM291" s="132" t="n"/>
    </row>
    <row r="292" ht="15.75" customHeight="1" s="218">
      <c r="A292" s="132" t="n"/>
      <c r="B292" s="132" t="n"/>
      <c r="C292" s="132" t="n"/>
      <c r="D292" s="132" t="n"/>
      <c r="E292" s="132" t="n"/>
      <c r="F292" s="132" t="n"/>
      <c r="G292" s="131" t="n"/>
      <c r="H292" s="132" t="n"/>
      <c r="I292" s="132" t="n"/>
      <c r="J292" s="132" t="n"/>
      <c r="K292" s="132" t="n"/>
      <c r="L292" s="132" t="n"/>
      <c r="M292" s="141" t="n"/>
      <c r="N292" s="141" t="n"/>
      <c r="O292" s="141" t="n"/>
      <c r="P292" s="141" t="n"/>
      <c r="Q292" s="132" t="n"/>
      <c r="R292" s="132" t="n"/>
      <c r="S292" s="132" t="n"/>
      <c r="T292" s="132" t="n"/>
      <c r="U292" s="132" t="n"/>
      <c r="V292" s="132" t="n"/>
      <c r="W292" s="132" t="n"/>
      <c r="X292" s="132" t="n"/>
      <c r="Y292" s="131" t="n"/>
      <c r="Z292" s="131" t="n"/>
      <c r="AA292" s="131" t="n"/>
      <c r="AB292" s="131" t="n"/>
      <c r="AC292" s="131" t="n"/>
      <c r="AD292" s="131" t="n"/>
      <c r="AE292" s="132" t="n"/>
      <c r="AF292" s="132" t="n"/>
      <c r="AG292" s="132" t="n"/>
      <c r="AH292" s="132" t="n"/>
      <c r="AI292" s="132" t="n"/>
      <c r="AJ292" s="132" t="n"/>
      <c r="AK292" s="132" t="n"/>
      <c r="AL292" s="132" t="n"/>
      <c r="AM292" s="132" t="n"/>
      <c r="AN292" s="132" t="n"/>
      <c r="AO292" s="132" t="n"/>
      <c r="AP292" s="142" t="n"/>
      <c r="AQ292" s="142" t="n"/>
      <c r="AR292" s="142" t="n"/>
      <c r="AS292" s="132" t="n"/>
      <c r="AT292" s="132" t="n"/>
      <c r="AU292" s="132" t="n"/>
      <c r="AV292" s="132" t="n"/>
      <c r="AW292" s="132" t="n"/>
      <c r="AX292" s="132" t="n"/>
      <c r="AY292" s="132" t="n"/>
      <c r="AZ292" s="132" t="n"/>
      <c r="BA292" s="132" t="n"/>
      <c r="BB292" s="132" t="n"/>
      <c r="BC292" s="132" t="n"/>
      <c r="BD292" s="131" t="n"/>
      <c r="BE292" s="132" t="n"/>
      <c r="BF292" s="132" t="n"/>
      <c r="BG292" s="132" t="n"/>
      <c r="BH292" s="132" t="n"/>
      <c r="BI292" s="132" t="n"/>
      <c r="BJ292" s="132" t="n"/>
      <c r="BK292" s="132" t="n"/>
      <c r="BL292" s="132" t="n"/>
      <c r="BM292" s="132" t="n"/>
    </row>
    <row r="293" ht="15.75" customHeight="1" s="218">
      <c r="M293" s="143" t="n"/>
      <c r="N293" s="143" t="n"/>
      <c r="O293" s="143" t="n"/>
      <c r="P293" s="143" t="n"/>
    </row>
    <row r="294" ht="15.75" customHeight="1" s="218">
      <c r="M294" s="143" t="n"/>
      <c r="N294" s="143" t="n"/>
      <c r="O294" s="143" t="n"/>
      <c r="P294" s="143" t="n"/>
    </row>
    <row r="295" ht="15.75" customHeight="1" s="218">
      <c r="M295" s="143" t="n"/>
      <c r="N295" s="143" t="n"/>
      <c r="O295" s="143" t="n"/>
      <c r="P295" s="143" t="n"/>
    </row>
    <row r="296" ht="15.75" customHeight="1" s="218">
      <c r="M296" s="143" t="n"/>
      <c r="N296" s="143" t="n"/>
      <c r="O296" s="143" t="n"/>
      <c r="P296" s="143" t="n"/>
    </row>
    <row r="297" ht="15.75" customHeight="1" s="218">
      <c r="M297" s="143" t="n"/>
      <c r="N297" s="143" t="n"/>
      <c r="O297" s="143" t="n"/>
      <c r="P297" s="143" t="n"/>
    </row>
    <row r="298" ht="15.75" customHeight="1" s="218">
      <c r="M298" s="143" t="n"/>
      <c r="N298" s="143" t="n"/>
      <c r="O298" s="143" t="n"/>
      <c r="P298" s="143" t="n"/>
    </row>
    <row r="299" ht="15.75" customHeight="1" s="218">
      <c r="M299" s="143" t="n"/>
      <c r="N299" s="143" t="n"/>
      <c r="O299" s="143" t="n"/>
      <c r="P299" s="143" t="n"/>
    </row>
    <row r="300" ht="15.75" customHeight="1" s="218">
      <c r="M300" s="143" t="n"/>
      <c r="N300" s="143" t="n"/>
      <c r="O300" s="143" t="n"/>
      <c r="P300" s="143" t="n"/>
    </row>
    <row r="301" ht="15.75" customHeight="1" s="218">
      <c r="M301" s="143" t="n"/>
      <c r="N301" s="143" t="n"/>
      <c r="O301" s="143" t="n"/>
      <c r="P301" s="143" t="n"/>
    </row>
    <row r="302" ht="15.75" customHeight="1" s="218">
      <c r="M302" s="143" t="n"/>
      <c r="N302" s="143" t="n"/>
      <c r="O302" s="143" t="n"/>
      <c r="P302" s="143" t="n"/>
    </row>
    <row r="303" ht="15.75" customHeight="1" s="218">
      <c r="M303" s="143" t="n"/>
      <c r="N303" s="143" t="n"/>
      <c r="O303" s="143" t="n"/>
      <c r="P303" s="143" t="n"/>
    </row>
    <row r="304" ht="15.75" customHeight="1" s="218">
      <c r="M304" s="143" t="n"/>
      <c r="N304" s="143" t="n"/>
      <c r="O304" s="143" t="n"/>
      <c r="P304" s="143" t="n"/>
    </row>
    <row r="305" ht="15.75" customHeight="1" s="218">
      <c r="M305" s="143" t="n"/>
      <c r="N305" s="143" t="n"/>
      <c r="O305" s="143" t="n"/>
      <c r="P305" s="143" t="n"/>
    </row>
    <row r="306" ht="15.75" customHeight="1" s="218">
      <c r="M306" s="143" t="n"/>
      <c r="N306" s="143" t="n"/>
      <c r="O306" s="143" t="n"/>
      <c r="P306" s="143" t="n"/>
    </row>
    <row r="307" ht="15.75" customHeight="1" s="218">
      <c r="M307" s="143" t="n"/>
      <c r="N307" s="143" t="n"/>
      <c r="O307" s="143" t="n"/>
      <c r="P307" s="143" t="n"/>
    </row>
    <row r="308" ht="15.75" customHeight="1" s="218">
      <c r="M308" s="143" t="n"/>
      <c r="N308" s="143" t="n"/>
      <c r="O308" s="143" t="n"/>
      <c r="P308" s="143" t="n"/>
    </row>
    <row r="309" ht="15.75" customHeight="1" s="218">
      <c r="M309" s="143" t="n"/>
      <c r="N309" s="143" t="n"/>
      <c r="O309" s="143" t="n"/>
      <c r="P309" s="143" t="n"/>
    </row>
    <row r="310" ht="15.75" customHeight="1" s="218">
      <c r="M310" s="143" t="n"/>
      <c r="N310" s="143" t="n"/>
      <c r="O310" s="143" t="n"/>
      <c r="P310" s="143" t="n"/>
    </row>
    <row r="311" ht="15.75" customHeight="1" s="218">
      <c r="M311" s="143" t="n"/>
      <c r="N311" s="143" t="n"/>
      <c r="O311" s="143" t="n"/>
      <c r="P311" s="143" t="n"/>
    </row>
    <row r="312" ht="15.75" customHeight="1" s="218">
      <c r="M312" s="143" t="n"/>
      <c r="N312" s="143" t="n"/>
      <c r="O312" s="143" t="n"/>
      <c r="P312" s="143" t="n"/>
    </row>
    <row r="313" ht="15.75" customHeight="1" s="218">
      <c r="M313" s="143" t="n"/>
      <c r="N313" s="143" t="n"/>
      <c r="O313" s="143" t="n"/>
      <c r="P313" s="143" t="n"/>
    </row>
    <row r="314" ht="15.75" customHeight="1" s="218">
      <c r="M314" s="143" t="n"/>
      <c r="N314" s="143" t="n"/>
      <c r="O314" s="143" t="n"/>
      <c r="P314" s="143" t="n"/>
    </row>
    <row r="315" ht="15.75" customHeight="1" s="218">
      <c r="M315" s="143" t="n"/>
      <c r="N315" s="143" t="n"/>
      <c r="O315" s="143" t="n"/>
      <c r="P315" s="143" t="n"/>
    </row>
    <row r="316" ht="15.75" customHeight="1" s="218">
      <c r="M316" s="143" t="n"/>
      <c r="N316" s="143" t="n"/>
      <c r="O316" s="143" t="n"/>
      <c r="P316" s="143" t="n"/>
    </row>
    <row r="317" ht="15.75" customHeight="1" s="218">
      <c r="M317" s="143" t="n"/>
      <c r="N317" s="143" t="n"/>
      <c r="O317" s="143" t="n"/>
      <c r="P317" s="143" t="n"/>
    </row>
    <row r="318" ht="15.75" customHeight="1" s="218">
      <c r="M318" s="143" t="n"/>
      <c r="N318" s="143" t="n"/>
      <c r="O318" s="143" t="n"/>
      <c r="P318" s="143" t="n"/>
    </row>
    <row r="319" ht="15.75" customHeight="1" s="218">
      <c r="M319" s="143" t="n"/>
      <c r="N319" s="143" t="n"/>
      <c r="O319" s="143" t="n"/>
      <c r="P319" s="143" t="n"/>
    </row>
    <row r="320" ht="15.75" customHeight="1" s="218">
      <c r="M320" s="143" t="n"/>
      <c r="N320" s="143" t="n"/>
      <c r="O320" s="143" t="n"/>
      <c r="P320" s="143" t="n"/>
    </row>
    <row r="321" ht="15.75" customHeight="1" s="218">
      <c r="M321" s="143" t="n"/>
      <c r="N321" s="143" t="n"/>
      <c r="O321" s="143" t="n"/>
      <c r="P321" s="143" t="n"/>
    </row>
    <row r="322" ht="15.75" customHeight="1" s="218">
      <c r="M322" s="143" t="n"/>
      <c r="N322" s="143" t="n"/>
      <c r="O322" s="143" t="n"/>
      <c r="P322" s="143" t="n"/>
    </row>
    <row r="323" ht="15.75" customHeight="1" s="218">
      <c r="M323" s="143" t="n"/>
      <c r="N323" s="143" t="n"/>
      <c r="O323" s="143" t="n"/>
      <c r="P323" s="143" t="n"/>
    </row>
    <row r="324" ht="15.75" customHeight="1" s="218">
      <c r="M324" s="143" t="n"/>
      <c r="N324" s="143" t="n"/>
      <c r="O324" s="143" t="n"/>
      <c r="P324" s="143" t="n"/>
    </row>
    <row r="325" ht="15.75" customHeight="1" s="218">
      <c r="M325" s="143" t="n"/>
      <c r="N325" s="143" t="n"/>
      <c r="O325" s="143" t="n"/>
      <c r="P325" s="143" t="n"/>
    </row>
    <row r="326" ht="15.75" customHeight="1" s="218">
      <c r="M326" s="143" t="n"/>
      <c r="N326" s="143" t="n"/>
      <c r="O326" s="143" t="n"/>
      <c r="P326" s="143" t="n"/>
    </row>
    <row r="327" ht="15.75" customHeight="1" s="218">
      <c r="M327" s="143" t="n"/>
      <c r="N327" s="143" t="n"/>
      <c r="O327" s="143" t="n"/>
      <c r="P327" s="143" t="n"/>
    </row>
    <row r="328" ht="15.75" customHeight="1" s="218">
      <c r="M328" s="143" t="n"/>
      <c r="N328" s="143" t="n"/>
      <c r="O328" s="143" t="n"/>
      <c r="P328" s="143" t="n"/>
    </row>
    <row r="329" ht="15.75" customHeight="1" s="218">
      <c r="M329" s="143" t="n"/>
      <c r="N329" s="143" t="n"/>
      <c r="O329" s="143" t="n"/>
      <c r="P329" s="143" t="n"/>
    </row>
    <row r="330" ht="15.75" customHeight="1" s="218">
      <c r="M330" s="143" t="n"/>
      <c r="N330" s="143" t="n"/>
      <c r="O330" s="143" t="n"/>
      <c r="P330" s="143" t="n"/>
    </row>
    <row r="331" ht="15.75" customHeight="1" s="218">
      <c r="M331" s="143" t="n"/>
      <c r="N331" s="143" t="n"/>
      <c r="O331" s="143" t="n"/>
      <c r="P331" s="143" t="n"/>
    </row>
    <row r="332" ht="15.75" customHeight="1" s="218">
      <c r="M332" s="143" t="n"/>
      <c r="N332" s="143" t="n"/>
      <c r="O332" s="143" t="n"/>
      <c r="P332" s="143" t="n"/>
    </row>
    <row r="333" ht="15.75" customHeight="1" s="218">
      <c r="M333" s="143" t="n"/>
      <c r="N333" s="143" t="n"/>
      <c r="O333" s="143" t="n"/>
      <c r="P333" s="143" t="n"/>
    </row>
    <row r="334" ht="15.75" customHeight="1" s="218">
      <c r="M334" s="143" t="n"/>
      <c r="N334" s="143" t="n"/>
      <c r="O334" s="143" t="n"/>
      <c r="P334" s="143" t="n"/>
    </row>
    <row r="335" ht="15.75" customHeight="1" s="218">
      <c r="M335" s="143" t="n"/>
      <c r="N335" s="143" t="n"/>
      <c r="O335" s="143" t="n"/>
      <c r="P335" s="143" t="n"/>
    </row>
    <row r="336" ht="15.75" customHeight="1" s="218">
      <c r="M336" s="143" t="n"/>
      <c r="N336" s="143" t="n"/>
      <c r="O336" s="143" t="n"/>
      <c r="P336" s="143" t="n"/>
    </row>
    <row r="337" ht="15.75" customHeight="1" s="218">
      <c r="M337" s="143" t="n"/>
      <c r="N337" s="143" t="n"/>
      <c r="O337" s="143" t="n"/>
      <c r="P337" s="143" t="n"/>
    </row>
    <row r="338" ht="15.75" customHeight="1" s="218">
      <c r="M338" s="143" t="n"/>
      <c r="N338" s="143" t="n"/>
      <c r="O338" s="143" t="n"/>
      <c r="P338" s="143" t="n"/>
    </row>
    <row r="339" ht="15.75" customHeight="1" s="218">
      <c r="M339" s="143" t="n"/>
      <c r="N339" s="143" t="n"/>
      <c r="O339" s="143" t="n"/>
      <c r="P339" s="143" t="n"/>
    </row>
    <row r="340" ht="15.75" customHeight="1" s="218">
      <c r="M340" s="143" t="n"/>
      <c r="N340" s="143" t="n"/>
      <c r="O340" s="143" t="n"/>
      <c r="P340" s="143" t="n"/>
    </row>
    <row r="341" ht="15.75" customHeight="1" s="218">
      <c r="M341" s="143" t="n"/>
      <c r="N341" s="143" t="n"/>
      <c r="O341" s="143" t="n"/>
      <c r="P341" s="143" t="n"/>
    </row>
    <row r="342" ht="15.75" customHeight="1" s="218">
      <c r="M342" s="143" t="n"/>
      <c r="N342" s="143" t="n"/>
      <c r="O342" s="143" t="n"/>
      <c r="P342" s="143" t="n"/>
    </row>
    <row r="343" ht="15.75" customHeight="1" s="218">
      <c r="M343" s="143" t="n"/>
      <c r="N343" s="143" t="n"/>
      <c r="O343" s="143" t="n"/>
      <c r="P343" s="143" t="n"/>
    </row>
    <row r="344" ht="15.75" customHeight="1" s="218">
      <c r="M344" s="143" t="n"/>
      <c r="N344" s="143" t="n"/>
      <c r="O344" s="143" t="n"/>
      <c r="P344" s="143" t="n"/>
    </row>
    <row r="345" ht="15.75" customHeight="1" s="218">
      <c r="M345" s="143" t="n"/>
      <c r="N345" s="143" t="n"/>
      <c r="O345" s="143" t="n"/>
      <c r="P345" s="143" t="n"/>
    </row>
    <row r="346" ht="15.75" customHeight="1" s="218">
      <c r="M346" s="143" t="n"/>
      <c r="N346" s="143" t="n"/>
      <c r="O346" s="143" t="n"/>
      <c r="P346" s="143" t="n"/>
    </row>
    <row r="347" ht="15.75" customHeight="1" s="218">
      <c r="M347" s="143" t="n"/>
      <c r="N347" s="143" t="n"/>
      <c r="O347" s="143" t="n"/>
      <c r="P347" s="143" t="n"/>
    </row>
    <row r="348" ht="15.75" customHeight="1" s="218">
      <c r="M348" s="143" t="n"/>
      <c r="N348" s="143" t="n"/>
      <c r="O348" s="143" t="n"/>
      <c r="P348" s="143" t="n"/>
    </row>
    <row r="349" ht="15.75" customHeight="1" s="218">
      <c r="M349" s="143" t="n"/>
      <c r="N349" s="143" t="n"/>
      <c r="O349" s="143" t="n"/>
      <c r="P349" s="143" t="n"/>
    </row>
    <row r="350" ht="15.75" customHeight="1" s="218">
      <c r="M350" s="143" t="n"/>
      <c r="N350" s="143" t="n"/>
      <c r="O350" s="143" t="n"/>
      <c r="P350" s="143" t="n"/>
    </row>
    <row r="351" ht="15.75" customHeight="1" s="218">
      <c r="M351" s="143" t="n"/>
      <c r="N351" s="143" t="n"/>
      <c r="O351" s="143" t="n"/>
      <c r="P351" s="143" t="n"/>
    </row>
    <row r="352" ht="15.75" customHeight="1" s="218">
      <c r="M352" s="143" t="n"/>
      <c r="N352" s="143" t="n"/>
      <c r="O352" s="143" t="n"/>
      <c r="P352" s="143" t="n"/>
    </row>
    <row r="353" ht="15.75" customHeight="1" s="218">
      <c r="M353" s="143" t="n"/>
      <c r="N353" s="143" t="n"/>
      <c r="O353" s="143" t="n"/>
      <c r="P353" s="143" t="n"/>
    </row>
    <row r="354" ht="15.75" customHeight="1" s="218">
      <c r="M354" s="143" t="n"/>
      <c r="N354" s="143" t="n"/>
      <c r="O354" s="143" t="n"/>
      <c r="P354" s="143" t="n"/>
    </row>
    <row r="355" ht="15.75" customHeight="1" s="218">
      <c r="M355" s="143" t="n"/>
      <c r="N355" s="143" t="n"/>
      <c r="O355" s="143" t="n"/>
      <c r="P355" s="143" t="n"/>
    </row>
    <row r="356" ht="15.75" customHeight="1" s="218">
      <c r="M356" s="143" t="n"/>
      <c r="N356" s="143" t="n"/>
      <c r="O356" s="143" t="n"/>
      <c r="P356" s="143" t="n"/>
    </row>
    <row r="357" ht="15.75" customHeight="1" s="218">
      <c r="M357" s="143" t="n"/>
      <c r="N357" s="143" t="n"/>
      <c r="O357" s="143" t="n"/>
      <c r="P357" s="143" t="n"/>
    </row>
    <row r="358" ht="15.75" customHeight="1" s="218">
      <c r="M358" s="143" t="n"/>
      <c r="N358" s="143" t="n"/>
      <c r="O358" s="143" t="n"/>
      <c r="P358" s="143" t="n"/>
    </row>
    <row r="359" ht="15.75" customHeight="1" s="218">
      <c r="M359" s="143" t="n"/>
      <c r="N359" s="143" t="n"/>
      <c r="O359" s="143" t="n"/>
      <c r="P359" s="143" t="n"/>
    </row>
    <row r="360" ht="15.75" customHeight="1" s="218">
      <c r="M360" s="143" t="n"/>
      <c r="N360" s="143" t="n"/>
      <c r="O360" s="143" t="n"/>
      <c r="P360" s="143" t="n"/>
    </row>
    <row r="361" ht="15.75" customHeight="1" s="218">
      <c r="M361" s="143" t="n"/>
      <c r="N361" s="143" t="n"/>
      <c r="O361" s="143" t="n"/>
      <c r="P361" s="143" t="n"/>
    </row>
    <row r="362" ht="15.75" customHeight="1" s="218">
      <c r="M362" s="143" t="n"/>
      <c r="N362" s="143" t="n"/>
      <c r="O362" s="143" t="n"/>
      <c r="P362" s="143" t="n"/>
    </row>
    <row r="363" ht="15.75" customHeight="1" s="218">
      <c r="M363" s="143" t="n"/>
      <c r="N363" s="143" t="n"/>
      <c r="O363" s="143" t="n"/>
      <c r="P363" s="143" t="n"/>
    </row>
    <row r="364" ht="15.75" customHeight="1" s="218">
      <c r="M364" s="143" t="n"/>
      <c r="N364" s="143" t="n"/>
      <c r="O364" s="143" t="n"/>
      <c r="P364" s="143" t="n"/>
    </row>
    <row r="365" ht="15.75" customHeight="1" s="218">
      <c r="M365" s="143" t="n"/>
      <c r="N365" s="143" t="n"/>
      <c r="O365" s="143" t="n"/>
      <c r="P365" s="143" t="n"/>
    </row>
    <row r="366" ht="15.75" customHeight="1" s="218">
      <c r="M366" s="143" t="n"/>
      <c r="N366" s="143" t="n"/>
      <c r="O366" s="143" t="n"/>
      <c r="P366" s="143" t="n"/>
    </row>
    <row r="367" ht="15.75" customHeight="1" s="218">
      <c r="M367" s="143" t="n"/>
      <c r="N367" s="143" t="n"/>
      <c r="O367" s="143" t="n"/>
      <c r="P367" s="143" t="n"/>
    </row>
    <row r="368" ht="15.75" customHeight="1" s="218">
      <c r="M368" s="143" t="n"/>
      <c r="N368" s="143" t="n"/>
      <c r="O368" s="143" t="n"/>
      <c r="P368" s="143" t="n"/>
    </row>
    <row r="369" ht="15.75" customHeight="1" s="218">
      <c r="M369" s="143" t="n"/>
      <c r="N369" s="143" t="n"/>
      <c r="O369" s="143" t="n"/>
      <c r="P369" s="143" t="n"/>
    </row>
    <row r="370" ht="15.75" customHeight="1" s="218">
      <c r="M370" s="143" t="n"/>
      <c r="N370" s="143" t="n"/>
      <c r="O370" s="143" t="n"/>
      <c r="P370" s="143" t="n"/>
    </row>
    <row r="371" ht="15.75" customHeight="1" s="218">
      <c r="M371" s="143" t="n"/>
      <c r="N371" s="143" t="n"/>
      <c r="O371" s="143" t="n"/>
      <c r="P371" s="143" t="n"/>
    </row>
    <row r="372" ht="15.75" customHeight="1" s="218">
      <c r="M372" s="143" t="n"/>
      <c r="N372" s="143" t="n"/>
      <c r="O372" s="143" t="n"/>
      <c r="P372" s="143" t="n"/>
    </row>
    <row r="373" ht="15.75" customHeight="1" s="218">
      <c r="M373" s="143" t="n"/>
      <c r="N373" s="143" t="n"/>
      <c r="O373" s="143" t="n"/>
      <c r="P373" s="143" t="n"/>
    </row>
    <row r="374" ht="15.75" customHeight="1" s="218">
      <c r="M374" s="143" t="n"/>
      <c r="N374" s="143" t="n"/>
      <c r="O374" s="143" t="n"/>
      <c r="P374" s="143" t="n"/>
    </row>
    <row r="375" ht="15.75" customHeight="1" s="218">
      <c r="M375" s="143" t="n"/>
      <c r="N375" s="143" t="n"/>
      <c r="O375" s="143" t="n"/>
      <c r="P375" s="143" t="n"/>
    </row>
    <row r="376" ht="15.75" customHeight="1" s="218">
      <c r="M376" s="143" t="n"/>
      <c r="N376" s="143" t="n"/>
      <c r="O376" s="143" t="n"/>
      <c r="P376" s="143" t="n"/>
    </row>
    <row r="377" ht="15.75" customHeight="1" s="218">
      <c r="M377" s="143" t="n"/>
      <c r="N377" s="143" t="n"/>
      <c r="O377" s="143" t="n"/>
      <c r="P377" s="143" t="n"/>
    </row>
    <row r="378" ht="15.75" customHeight="1" s="218">
      <c r="M378" s="143" t="n"/>
      <c r="N378" s="143" t="n"/>
      <c r="O378" s="143" t="n"/>
      <c r="P378" s="143" t="n"/>
    </row>
    <row r="379" ht="15.75" customHeight="1" s="218">
      <c r="M379" s="143" t="n"/>
      <c r="N379" s="143" t="n"/>
      <c r="O379" s="143" t="n"/>
      <c r="P379" s="143" t="n"/>
    </row>
    <row r="380" ht="15.75" customHeight="1" s="218">
      <c r="M380" s="143" t="n"/>
      <c r="N380" s="143" t="n"/>
      <c r="O380" s="143" t="n"/>
      <c r="P380" s="143" t="n"/>
    </row>
    <row r="381" ht="15.75" customHeight="1" s="218">
      <c r="M381" s="143" t="n"/>
      <c r="N381" s="143" t="n"/>
      <c r="O381" s="143" t="n"/>
      <c r="P381" s="143" t="n"/>
    </row>
    <row r="382" ht="15.75" customHeight="1" s="218">
      <c r="M382" s="143" t="n"/>
      <c r="N382" s="143" t="n"/>
      <c r="O382" s="143" t="n"/>
      <c r="P382" s="143" t="n"/>
    </row>
    <row r="383" ht="15.75" customHeight="1" s="218">
      <c r="M383" s="143" t="n"/>
      <c r="N383" s="143" t="n"/>
      <c r="O383" s="143" t="n"/>
      <c r="P383" s="143" t="n"/>
    </row>
    <row r="384" ht="15.75" customHeight="1" s="218">
      <c r="M384" s="143" t="n"/>
      <c r="N384" s="143" t="n"/>
      <c r="O384" s="143" t="n"/>
      <c r="P384" s="143" t="n"/>
    </row>
    <row r="385" ht="15.75" customHeight="1" s="218">
      <c r="M385" s="143" t="n"/>
      <c r="N385" s="143" t="n"/>
      <c r="O385" s="143" t="n"/>
      <c r="P385" s="143" t="n"/>
    </row>
    <row r="386" ht="15.75" customHeight="1" s="218">
      <c r="M386" s="143" t="n"/>
      <c r="N386" s="143" t="n"/>
      <c r="O386" s="143" t="n"/>
      <c r="P386" s="143" t="n"/>
    </row>
    <row r="387" ht="15.75" customHeight="1" s="218">
      <c r="M387" s="143" t="n"/>
      <c r="N387" s="143" t="n"/>
      <c r="O387" s="143" t="n"/>
      <c r="P387" s="143" t="n"/>
    </row>
    <row r="388" ht="15.75" customHeight="1" s="218">
      <c r="M388" s="143" t="n"/>
      <c r="N388" s="143" t="n"/>
      <c r="O388" s="143" t="n"/>
      <c r="P388" s="143" t="n"/>
    </row>
    <row r="389" ht="15.75" customHeight="1" s="218">
      <c r="M389" s="143" t="n"/>
      <c r="N389" s="143" t="n"/>
      <c r="O389" s="143" t="n"/>
      <c r="P389" s="143" t="n"/>
    </row>
    <row r="390" ht="15.75" customHeight="1" s="218">
      <c r="M390" s="143" t="n"/>
      <c r="N390" s="143" t="n"/>
      <c r="O390" s="143" t="n"/>
      <c r="P390" s="143" t="n"/>
    </row>
    <row r="391" ht="15.75" customHeight="1" s="218">
      <c r="M391" s="143" t="n"/>
      <c r="N391" s="143" t="n"/>
      <c r="O391" s="143" t="n"/>
      <c r="P391" s="143" t="n"/>
    </row>
    <row r="392" ht="15.75" customHeight="1" s="218">
      <c r="M392" s="143" t="n"/>
      <c r="N392" s="143" t="n"/>
      <c r="O392" s="143" t="n"/>
      <c r="P392" s="143" t="n"/>
    </row>
    <row r="393" ht="15.75" customHeight="1" s="218">
      <c r="M393" s="143" t="n"/>
      <c r="N393" s="143" t="n"/>
      <c r="O393" s="143" t="n"/>
      <c r="P393" s="143" t="n"/>
    </row>
    <row r="394" ht="15.75" customHeight="1" s="218">
      <c r="M394" s="143" t="n"/>
      <c r="N394" s="143" t="n"/>
      <c r="O394" s="143" t="n"/>
      <c r="P394" s="143" t="n"/>
    </row>
    <row r="395" ht="15.75" customHeight="1" s="218">
      <c r="M395" s="143" t="n"/>
      <c r="N395" s="143" t="n"/>
      <c r="O395" s="143" t="n"/>
      <c r="P395" s="143" t="n"/>
    </row>
    <row r="396" ht="15.75" customHeight="1" s="218">
      <c r="M396" s="143" t="n"/>
      <c r="N396" s="143" t="n"/>
      <c r="O396" s="143" t="n"/>
      <c r="P396" s="143" t="n"/>
    </row>
    <row r="397" ht="15.75" customHeight="1" s="218">
      <c r="M397" s="143" t="n"/>
      <c r="N397" s="143" t="n"/>
      <c r="O397" s="143" t="n"/>
      <c r="P397" s="143" t="n"/>
    </row>
    <row r="398" ht="15.75" customHeight="1" s="218">
      <c r="M398" s="143" t="n"/>
      <c r="N398" s="143" t="n"/>
      <c r="O398" s="143" t="n"/>
      <c r="P398" s="143" t="n"/>
    </row>
    <row r="399" ht="15.75" customHeight="1" s="218">
      <c r="M399" s="143" t="n"/>
      <c r="N399" s="143" t="n"/>
      <c r="O399" s="143" t="n"/>
      <c r="P399" s="143" t="n"/>
    </row>
    <row r="400" ht="15.75" customHeight="1" s="218">
      <c r="M400" s="143" t="n"/>
      <c r="N400" s="143" t="n"/>
      <c r="O400" s="143" t="n"/>
      <c r="P400" s="143" t="n"/>
    </row>
    <row r="401" ht="15.75" customHeight="1" s="218">
      <c r="M401" s="143" t="n"/>
      <c r="N401" s="143" t="n"/>
      <c r="O401" s="143" t="n"/>
      <c r="P401" s="143" t="n"/>
    </row>
    <row r="402" ht="15.75" customHeight="1" s="218">
      <c r="M402" s="143" t="n"/>
      <c r="N402" s="143" t="n"/>
      <c r="O402" s="143" t="n"/>
      <c r="P402" s="143" t="n"/>
    </row>
    <row r="403" ht="15.75" customHeight="1" s="218">
      <c r="M403" s="143" t="n"/>
      <c r="N403" s="143" t="n"/>
      <c r="O403" s="143" t="n"/>
      <c r="P403" s="143" t="n"/>
    </row>
    <row r="404" ht="15.75" customHeight="1" s="218">
      <c r="M404" s="143" t="n"/>
      <c r="N404" s="143" t="n"/>
      <c r="O404" s="143" t="n"/>
      <c r="P404" s="143" t="n"/>
    </row>
    <row r="405" ht="15.75" customHeight="1" s="218">
      <c r="M405" s="143" t="n"/>
      <c r="N405" s="143" t="n"/>
      <c r="O405" s="143" t="n"/>
      <c r="P405" s="143" t="n"/>
    </row>
    <row r="406" ht="15.75" customHeight="1" s="218">
      <c r="M406" s="143" t="n"/>
      <c r="N406" s="143" t="n"/>
      <c r="O406" s="143" t="n"/>
      <c r="P406" s="143" t="n"/>
    </row>
    <row r="407" ht="15.75" customHeight="1" s="218">
      <c r="M407" s="143" t="n"/>
      <c r="N407" s="143" t="n"/>
      <c r="O407" s="143" t="n"/>
      <c r="P407" s="143" t="n"/>
    </row>
    <row r="408" ht="15.75" customHeight="1" s="218">
      <c r="M408" s="143" t="n"/>
      <c r="N408" s="143" t="n"/>
      <c r="O408" s="143" t="n"/>
      <c r="P408" s="143" t="n"/>
    </row>
    <row r="409" ht="15.75" customHeight="1" s="218">
      <c r="M409" s="143" t="n"/>
      <c r="N409" s="143" t="n"/>
      <c r="O409" s="143" t="n"/>
      <c r="P409" s="143" t="n"/>
    </row>
    <row r="410" ht="15.75" customHeight="1" s="218">
      <c r="M410" s="143" t="n"/>
      <c r="N410" s="143" t="n"/>
      <c r="O410" s="143" t="n"/>
      <c r="P410" s="143" t="n"/>
    </row>
    <row r="411" ht="15.75" customHeight="1" s="218">
      <c r="M411" s="143" t="n"/>
      <c r="N411" s="143" t="n"/>
      <c r="O411" s="143" t="n"/>
      <c r="P411" s="143" t="n"/>
    </row>
    <row r="412" ht="15.75" customHeight="1" s="218">
      <c r="M412" s="143" t="n"/>
      <c r="N412" s="143" t="n"/>
      <c r="O412" s="143" t="n"/>
      <c r="P412" s="143" t="n"/>
    </row>
    <row r="413" ht="15.75" customHeight="1" s="218">
      <c r="M413" s="143" t="n"/>
      <c r="N413" s="143" t="n"/>
      <c r="O413" s="143" t="n"/>
      <c r="P413" s="143" t="n"/>
    </row>
    <row r="414" ht="15.75" customHeight="1" s="218">
      <c r="M414" s="143" t="n"/>
      <c r="N414" s="143" t="n"/>
      <c r="O414" s="143" t="n"/>
      <c r="P414" s="143" t="n"/>
    </row>
    <row r="415" ht="15.75" customHeight="1" s="218">
      <c r="M415" s="143" t="n"/>
      <c r="N415" s="143" t="n"/>
      <c r="O415" s="143" t="n"/>
      <c r="P415" s="143" t="n"/>
    </row>
    <row r="416" ht="15.75" customHeight="1" s="218">
      <c r="M416" s="143" t="n"/>
      <c r="N416" s="143" t="n"/>
      <c r="O416" s="143" t="n"/>
      <c r="P416" s="143" t="n"/>
    </row>
    <row r="417" ht="15.75" customHeight="1" s="218">
      <c r="M417" s="143" t="n"/>
      <c r="N417" s="143" t="n"/>
      <c r="O417" s="143" t="n"/>
      <c r="P417" s="143" t="n"/>
    </row>
    <row r="418" ht="15.75" customHeight="1" s="218">
      <c r="M418" s="143" t="n"/>
      <c r="N418" s="143" t="n"/>
      <c r="O418" s="143" t="n"/>
      <c r="P418" s="143" t="n"/>
    </row>
    <row r="419" ht="15.75" customHeight="1" s="218">
      <c r="M419" s="143" t="n"/>
      <c r="N419" s="143" t="n"/>
      <c r="O419" s="143" t="n"/>
      <c r="P419" s="143" t="n"/>
    </row>
    <row r="420" ht="15.75" customHeight="1" s="218">
      <c r="M420" s="143" t="n"/>
      <c r="N420" s="143" t="n"/>
      <c r="O420" s="143" t="n"/>
      <c r="P420" s="143" t="n"/>
    </row>
    <row r="421" ht="15.75" customHeight="1" s="218">
      <c r="M421" s="143" t="n"/>
      <c r="N421" s="143" t="n"/>
      <c r="O421" s="143" t="n"/>
      <c r="P421" s="143" t="n"/>
    </row>
    <row r="422" ht="15.75" customHeight="1" s="218">
      <c r="M422" s="143" t="n"/>
      <c r="N422" s="143" t="n"/>
      <c r="O422" s="143" t="n"/>
      <c r="P422" s="143" t="n"/>
    </row>
    <row r="423" ht="15.75" customHeight="1" s="218">
      <c r="M423" s="143" t="n"/>
      <c r="N423" s="143" t="n"/>
      <c r="O423" s="143" t="n"/>
      <c r="P423" s="143" t="n"/>
    </row>
    <row r="424" ht="15.75" customHeight="1" s="218">
      <c r="M424" s="143" t="n"/>
      <c r="N424" s="143" t="n"/>
      <c r="O424" s="143" t="n"/>
      <c r="P424" s="143" t="n"/>
    </row>
    <row r="425" ht="15.75" customHeight="1" s="218">
      <c r="M425" s="143" t="n"/>
      <c r="N425" s="143" t="n"/>
      <c r="O425" s="143" t="n"/>
      <c r="P425" s="143" t="n"/>
    </row>
    <row r="426" ht="15.75" customHeight="1" s="218">
      <c r="M426" s="143" t="n"/>
      <c r="N426" s="143" t="n"/>
      <c r="O426" s="143" t="n"/>
      <c r="P426" s="143" t="n"/>
    </row>
    <row r="427" ht="15.75" customHeight="1" s="218">
      <c r="M427" s="143" t="n"/>
      <c r="N427" s="143" t="n"/>
      <c r="O427" s="143" t="n"/>
      <c r="P427" s="143" t="n"/>
    </row>
    <row r="428" ht="15.75" customHeight="1" s="218">
      <c r="M428" s="143" t="n"/>
      <c r="N428" s="143" t="n"/>
      <c r="O428" s="143" t="n"/>
      <c r="P428" s="143" t="n"/>
    </row>
    <row r="429" ht="15.75" customHeight="1" s="218">
      <c r="M429" s="143" t="n"/>
      <c r="N429" s="143" t="n"/>
      <c r="O429" s="143" t="n"/>
      <c r="P429" s="143" t="n"/>
    </row>
    <row r="430" ht="15.75" customHeight="1" s="218">
      <c r="M430" s="143" t="n"/>
      <c r="N430" s="143" t="n"/>
      <c r="O430" s="143" t="n"/>
      <c r="P430" s="143" t="n"/>
    </row>
    <row r="431" ht="15.75" customHeight="1" s="218">
      <c r="M431" s="143" t="n"/>
      <c r="N431" s="143" t="n"/>
      <c r="O431" s="143" t="n"/>
      <c r="P431" s="143" t="n"/>
    </row>
    <row r="432" ht="15.75" customHeight="1" s="218">
      <c r="M432" s="143" t="n"/>
      <c r="N432" s="143" t="n"/>
      <c r="O432" s="143" t="n"/>
      <c r="P432" s="143" t="n"/>
    </row>
    <row r="433" ht="15.75" customHeight="1" s="218">
      <c r="M433" s="143" t="n"/>
      <c r="N433" s="143" t="n"/>
      <c r="O433" s="143" t="n"/>
      <c r="P433" s="143" t="n"/>
    </row>
    <row r="434" ht="15.75" customHeight="1" s="218">
      <c r="M434" s="143" t="n"/>
      <c r="N434" s="143" t="n"/>
      <c r="O434" s="143" t="n"/>
      <c r="P434" s="143" t="n"/>
    </row>
    <row r="435" ht="15.75" customHeight="1" s="218">
      <c r="M435" s="143" t="n"/>
      <c r="N435" s="143" t="n"/>
      <c r="O435" s="143" t="n"/>
      <c r="P435" s="143" t="n"/>
    </row>
    <row r="436" ht="15.75" customHeight="1" s="218">
      <c r="M436" s="143" t="n"/>
      <c r="N436" s="143" t="n"/>
      <c r="O436" s="143" t="n"/>
      <c r="P436" s="143" t="n"/>
    </row>
    <row r="437" ht="15.75" customHeight="1" s="218">
      <c r="M437" s="143" t="n"/>
      <c r="N437" s="143" t="n"/>
      <c r="O437" s="143" t="n"/>
      <c r="P437" s="143" t="n"/>
    </row>
    <row r="438" ht="15.75" customHeight="1" s="218">
      <c r="M438" s="143" t="n"/>
      <c r="N438" s="143" t="n"/>
      <c r="O438" s="143" t="n"/>
      <c r="P438" s="143" t="n"/>
    </row>
    <row r="439" ht="15.75" customHeight="1" s="218">
      <c r="M439" s="143" t="n"/>
      <c r="N439" s="143" t="n"/>
      <c r="O439" s="143" t="n"/>
      <c r="P439" s="143" t="n"/>
    </row>
    <row r="440" ht="15.75" customHeight="1" s="218">
      <c r="M440" s="143" t="n"/>
      <c r="N440" s="143" t="n"/>
      <c r="O440" s="143" t="n"/>
      <c r="P440" s="143" t="n"/>
    </row>
    <row r="441" ht="15.75" customHeight="1" s="218">
      <c r="M441" s="143" t="n"/>
      <c r="N441" s="143" t="n"/>
      <c r="O441" s="143" t="n"/>
      <c r="P441" s="143" t="n"/>
    </row>
    <row r="442" ht="15.75" customHeight="1" s="218">
      <c r="M442" s="143" t="n"/>
      <c r="N442" s="143" t="n"/>
      <c r="O442" s="143" t="n"/>
      <c r="P442" s="143" t="n"/>
    </row>
    <row r="443" ht="15.75" customHeight="1" s="218">
      <c r="M443" s="143" t="n"/>
      <c r="N443" s="143" t="n"/>
      <c r="O443" s="143" t="n"/>
      <c r="P443" s="143" t="n"/>
    </row>
    <row r="444" ht="15.75" customHeight="1" s="218">
      <c r="M444" s="143" t="n"/>
      <c r="N444" s="143" t="n"/>
      <c r="O444" s="143" t="n"/>
      <c r="P444" s="143" t="n"/>
    </row>
    <row r="445" ht="15.75" customHeight="1" s="218">
      <c r="M445" s="143" t="n"/>
      <c r="N445" s="143" t="n"/>
      <c r="O445" s="143" t="n"/>
      <c r="P445" s="143" t="n"/>
    </row>
    <row r="446" ht="15.75" customHeight="1" s="218">
      <c r="M446" s="143" t="n"/>
      <c r="N446" s="143" t="n"/>
      <c r="O446" s="143" t="n"/>
      <c r="P446" s="143" t="n"/>
    </row>
    <row r="447" ht="15.75" customHeight="1" s="218">
      <c r="M447" s="143" t="n"/>
      <c r="N447" s="143" t="n"/>
      <c r="O447" s="143" t="n"/>
      <c r="P447" s="143" t="n"/>
    </row>
    <row r="448" ht="15.75" customHeight="1" s="218">
      <c r="M448" s="143" t="n"/>
      <c r="N448" s="143" t="n"/>
      <c r="O448" s="143" t="n"/>
      <c r="P448" s="143" t="n"/>
    </row>
    <row r="449" ht="15.75" customHeight="1" s="218">
      <c r="M449" s="143" t="n"/>
      <c r="N449" s="143" t="n"/>
      <c r="O449" s="143" t="n"/>
      <c r="P449" s="143" t="n"/>
    </row>
    <row r="450" ht="15.75" customHeight="1" s="218">
      <c r="M450" s="143" t="n"/>
      <c r="N450" s="143" t="n"/>
      <c r="O450" s="143" t="n"/>
      <c r="P450" s="143" t="n"/>
    </row>
    <row r="451" ht="15.75" customHeight="1" s="218">
      <c r="M451" s="143" t="n"/>
      <c r="N451" s="143" t="n"/>
      <c r="O451" s="143" t="n"/>
      <c r="P451" s="143" t="n"/>
    </row>
    <row r="452" ht="15.75" customHeight="1" s="218">
      <c r="M452" s="143" t="n"/>
      <c r="N452" s="143" t="n"/>
      <c r="O452" s="143" t="n"/>
      <c r="P452" s="143" t="n"/>
    </row>
    <row r="453" ht="15.75" customHeight="1" s="218">
      <c r="M453" s="143" t="n"/>
      <c r="N453" s="143" t="n"/>
      <c r="O453" s="143" t="n"/>
      <c r="P453" s="143" t="n"/>
    </row>
    <row r="454" ht="15.75" customHeight="1" s="218">
      <c r="M454" s="143" t="n"/>
      <c r="N454" s="143" t="n"/>
      <c r="O454" s="143" t="n"/>
      <c r="P454" s="143" t="n"/>
    </row>
    <row r="455" ht="15.75" customHeight="1" s="218">
      <c r="M455" s="143" t="n"/>
      <c r="N455" s="143" t="n"/>
      <c r="O455" s="143" t="n"/>
      <c r="P455" s="143" t="n"/>
    </row>
    <row r="456" ht="15.75" customHeight="1" s="218">
      <c r="M456" s="143" t="n"/>
      <c r="N456" s="143" t="n"/>
      <c r="O456" s="143" t="n"/>
      <c r="P456" s="143" t="n"/>
    </row>
    <row r="457" ht="15.75" customHeight="1" s="218">
      <c r="M457" s="143" t="n"/>
      <c r="N457" s="143" t="n"/>
      <c r="O457" s="143" t="n"/>
      <c r="P457" s="143" t="n"/>
    </row>
    <row r="458" ht="15.75" customHeight="1" s="218">
      <c r="M458" s="143" t="n"/>
      <c r="N458" s="143" t="n"/>
      <c r="O458" s="143" t="n"/>
      <c r="P458" s="143" t="n"/>
    </row>
    <row r="459" ht="15.75" customHeight="1" s="218">
      <c r="M459" s="143" t="n"/>
      <c r="N459" s="143" t="n"/>
      <c r="O459" s="143" t="n"/>
      <c r="P459" s="143" t="n"/>
    </row>
    <row r="460" ht="15.75" customHeight="1" s="218">
      <c r="M460" s="143" t="n"/>
      <c r="N460" s="143" t="n"/>
      <c r="O460" s="143" t="n"/>
      <c r="P460" s="143" t="n"/>
    </row>
    <row r="461" ht="15.75" customHeight="1" s="218">
      <c r="M461" s="143" t="n"/>
      <c r="N461" s="143" t="n"/>
      <c r="O461" s="143" t="n"/>
      <c r="P461" s="143" t="n"/>
    </row>
    <row r="462" ht="15.75" customHeight="1" s="218">
      <c r="M462" s="143" t="n"/>
      <c r="N462" s="143" t="n"/>
      <c r="O462" s="143" t="n"/>
      <c r="P462" s="143" t="n"/>
    </row>
    <row r="463" ht="15.75" customHeight="1" s="218">
      <c r="M463" s="143" t="n"/>
      <c r="N463" s="143" t="n"/>
      <c r="O463" s="143" t="n"/>
      <c r="P463" s="143" t="n"/>
    </row>
    <row r="464" ht="15.75" customHeight="1" s="218">
      <c r="M464" s="143" t="n"/>
      <c r="N464" s="143" t="n"/>
      <c r="O464" s="143" t="n"/>
      <c r="P464" s="143" t="n"/>
    </row>
    <row r="465" ht="15.75" customHeight="1" s="218">
      <c r="M465" s="143" t="n"/>
      <c r="N465" s="143" t="n"/>
      <c r="O465" s="143" t="n"/>
      <c r="P465" s="143" t="n"/>
    </row>
    <row r="466" ht="15.75" customHeight="1" s="218">
      <c r="M466" s="143" t="n"/>
      <c r="N466" s="143" t="n"/>
      <c r="O466" s="143" t="n"/>
      <c r="P466" s="143" t="n"/>
    </row>
    <row r="467" ht="15.75" customHeight="1" s="218">
      <c r="M467" s="143" t="n"/>
      <c r="N467" s="143" t="n"/>
      <c r="O467" s="143" t="n"/>
      <c r="P467" s="143" t="n"/>
    </row>
    <row r="468" ht="15.75" customHeight="1" s="218">
      <c r="M468" s="143" t="n"/>
      <c r="N468" s="143" t="n"/>
      <c r="O468" s="143" t="n"/>
      <c r="P468" s="143" t="n"/>
    </row>
    <row r="469" ht="15.75" customHeight="1" s="218">
      <c r="M469" s="143" t="n"/>
      <c r="N469" s="143" t="n"/>
      <c r="O469" s="143" t="n"/>
      <c r="P469" s="143" t="n"/>
    </row>
    <row r="470" ht="15.75" customHeight="1" s="218">
      <c r="M470" s="143" t="n"/>
      <c r="N470" s="143" t="n"/>
      <c r="O470" s="143" t="n"/>
      <c r="P470" s="143" t="n"/>
    </row>
    <row r="471" ht="15.75" customHeight="1" s="218">
      <c r="M471" s="143" t="n"/>
      <c r="N471" s="143" t="n"/>
      <c r="O471" s="143" t="n"/>
      <c r="P471" s="143" t="n"/>
    </row>
    <row r="472" ht="15.75" customHeight="1" s="218">
      <c r="M472" s="143" t="n"/>
      <c r="N472" s="143" t="n"/>
      <c r="O472" s="143" t="n"/>
      <c r="P472" s="143" t="n"/>
    </row>
    <row r="473" ht="15.75" customHeight="1" s="218">
      <c r="M473" s="143" t="n"/>
      <c r="N473" s="143" t="n"/>
      <c r="O473" s="143" t="n"/>
      <c r="P473" s="143" t="n"/>
    </row>
    <row r="474" ht="15.75" customHeight="1" s="218">
      <c r="M474" s="143" t="n"/>
      <c r="N474" s="143" t="n"/>
      <c r="O474" s="143" t="n"/>
      <c r="P474" s="143" t="n"/>
    </row>
    <row r="475" ht="15.75" customHeight="1" s="218">
      <c r="M475" s="143" t="n"/>
      <c r="N475" s="143" t="n"/>
      <c r="O475" s="143" t="n"/>
      <c r="P475" s="143" t="n"/>
    </row>
    <row r="476" ht="15.75" customHeight="1" s="218">
      <c r="M476" s="143" t="n"/>
      <c r="N476" s="143" t="n"/>
      <c r="O476" s="143" t="n"/>
      <c r="P476" s="143" t="n"/>
    </row>
    <row r="477" ht="15.75" customHeight="1" s="218">
      <c r="M477" s="143" t="n"/>
      <c r="N477" s="143" t="n"/>
      <c r="O477" s="143" t="n"/>
      <c r="P477" s="143" t="n"/>
    </row>
    <row r="478" ht="15.75" customHeight="1" s="218">
      <c r="M478" s="143" t="n"/>
      <c r="N478" s="143" t="n"/>
      <c r="O478" s="143" t="n"/>
      <c r="P478" s="143" t="n"/>
    </row>
    <row r="479" ht="15.75" customHeight="1" s="218">
      <c r="M479" s="143" t="n"/>
      <c r="N479" s="143" t="n"/>
      <c r="O479" s="143" t="n"/>
      <c r="P479" s="143" t="n"/>
    </row>
    <row r="480" ht="15.75" customHeight="1" s="218">
      <c r="M480" s="143" t="n"/>
      <c r="N480" s="143" t="n"/>
      <c r="O480" s="143" t="n"/>
      <c r="P480" s="143" t="n"/>
    </row>
    <row r="481" ht="15.75" customHeight="1" s="218">
      <c r="M481" s="143" t="n"/>
      <c r="N481" s="143" t="n"/>
      <c r="O481" s="143" t="n"/>
      <c r="P481" s="143" t="n"/>
    </row>
    <row r="482" ht="15.75" customHeight="1" s="218">
      <c r="M482" s="143" t="n"/>
      <c r="N482" s="143" t="n"/>
      <c r="O482" s="143" t="n"/>
      <c r="P482" s="143" t="n"/>
    </row>
    <row r="483" ht="15.75" customHeight="1" s="218">
      <c r="M483" s="143" t="n"/>
      <c r="N483" s="143" t="n"/>
      <c r="O483" s="143" t="n"/>
      <c r="P483" s="143" t="n"/>
    </row>
    <row r="484" ht="15.75" customHeight="1" s="218">
      <c r="M484" s="143" t="n"/>
      <c r="N484" s="143" t="n"/>
      <c r="O484" s="143" t="n"/>
      <c r="P484" s="143" t="n"/>
    </row>
    <row r="485" ht="15.75" customHeight="1" s="218">
      <c r="M485" s="143" t="n"/>
      <c r="N485" s="143" t="n"/>
      <c r="O485" s="143" t="n"/>
      <c r="P485" s="143" t="n"/>
    </row>
    <row r="486" ht="15.75" customHeight="1" s="218">
      <c r="M486" s="143" t="n"/>
      <c r="N486" s="143" t="n"/>
      <c r="O486" s="143" t="n"/>
      <c r="P486" s="143" t="n"/>
    </row>
    <row r="487" ht="15.75" customHeight="1" s="218">
      <c r="M487" s="143" t="n"/>
      <c r="N487" s="143" t="n"/>
      <c r="O487" s="143" t="n"/>
      <c r="P487" s="143" t="n"/>
    </row>
    <row r="488" ht="15.75" customHeight="1" s="218">
      <c r="M488" s="143" t="n"/>
      <c r="N488" s="143" t="n"/>
      <c r="O488" s="143" t="n"/>
      <c r="P488" s="143" t="n"/>
    </row>
    <row r="489" ht="15.75" customHeight="1" s="218">
      <c r="M489" s="143" t="n"/>
      <c r="N489" s="143" t="n"/>
      <c r="O489" s="143" t="n"/>
      <c r="P489" s="143" t="n"/>
    </row>
    <row r="490" ht="15.75" customHeight="1" s="218">
      <c r="M490" s="143" t="n"/>
      <c r="N490" s="143" t="n"/>
      <c r="O490" s="143" t="n"/>
      <c r="P490" s="143" t="n"/>
    </row>
    <row r="491" ht="15.75" customHeight="1" s="218">
      <c r="M491" s="143" t="n"/>
      <c r="N491" s="143" t="n"/>
      <c r="O491" s="143" t="n"/>
      <c r="P491" s="143" t="n"/>
    </row>
    <row r="492" ht="15.75" customHeight="1" s="218">
      <c r="M492" s="143" t="n"/>
      <c r="N492" s="143" t="n"/>
      <c r="O492" s="143" t="n"/>
      <c r="P492" s="143" t="n"/>
    </row>
    <row r="493" ht="15.75" customHeight="1" s="218">
      <c r="M493" s="143" t="n"/>
      <c r="N493" s="143" t="n"/>
      <c r="O493" s="143" t="n"/>
      <c r="P493" s="143" t="n"/>
    </row>
    <row r="494" ht="15.75" customHeight="1" s="218">
      <c r="M494" s="143" t="n"/>
      <c r="N494" s="143" t="n"/>
      <c r="O494" s="143" t="n"/>
      <c r="P494" s="143" t="n"/>
    </row>
    <row r="495" ht="15.75" customHeight="1" s="218">
      <c r="M495" s="143" t="n"/>
      <c r="N495" s="143" t="n"/>
      <c r="O495" s="143" t="n"/>
      <c r="P495" s="143" t="n"/>
    </row>
    <row r="496" ht="15.75" customHeight="1" s="218">
      <c r="M496" s="143" t="n"/>
      <c r="N496" s="143" t="n"/>
      <c r="O496" s="143" t="n"/>
      <c r="P496" s="143" t="n"/>
    </row>
    <row r="497" ht="15.75" customHeight="1" s="218">
      <c r="M497" s="143" t="n"/>
      <c r="N497" s="143" t="n"/>
      <c r="O497" s="143" t="n"/>
      <c r="P497" s="143" t="n"/>
    </row>
    <row r="498" ht="15.75" customHeight="1" s="218">
      <c r="M498" s="143" t="n"/>
      <c r="N498" s="143" t="n"/>
      <c r="O498" s="143" t="n"/>
      <c r="P498" s="143" t="n"/>
    </row>
    <row r="499" ht="15.75" customHeight="1" s="218">
      <c r="M499" s="143" t="n"/>
      <c r="N499" s="143" t="n"/>
      <c r="O499" s="143" t="n"/>
      <c r="P499" s="143" t="n"/>
    </row>
    <row r="500" ht="15.75" customHeight="1" s="218">
      <c r="M500" s="143" t="n"/>
      <c r="N500" s="143" t="n"/>
      <c r="O500" s="143" t="n"/>
      <c r="P500" s="143" t="n"/>
    </row>
    <row r="501" ht="15.75" customHeight="1" s="218">
      <c r="M501" s="143" t="n"/>
      <c r="N501" s="143" t="n"/>
      <c r="O501" s="143" t="n"/>
      <c r="P501" s="143" t="n"/>
    </row>
    <row r="502" ht="15.75" customHeight="1" s="218">
      <c r="M502" s="143" t="n"/>
      <c r="N502" s="143" t="n"/>
      <c r="O502" s="143" t="n"/>
      <c r="P502" s="143" t="n"/>
    </row>
    <row r="503" ht="15.75" customHeight="1" s="218">
      <c r="M503" s="143" t="n"/>
      <c r="N503" s="143" t="n"/>
      <c r="O503" s="143" t="n"/>
      <c r="P503" s="143" t="n"/>
    </row>
    <row r="504" ht="15.75" customHeight="1" s="218">
      <c r="M504" s="143" t="n"/>
      <c r="N504" s="143" t="n"/>
      <c r="O504" s="143" t="n"/>
      <c r="P504" s="143" t="n"/>
    </row>
    <row r="505" ht="15.75" customHeight="1" s="218">
      <c r="M505" s="143" t="n"/>
      <c r="N505" s="143" t="n"/>
      <c r="O505" s="143" t="n"/>
      <c r="P505" s="143" t="n"/>
    </row>
    <row r="506" ht="15.75" customHeight="1" s="218">
      <c r="M506" s="143" t="n"/>
      <c r="N506" s="143" t="n"/>
      <c r="O506" s="143" t="n"/>
      <c r="P506" s="143" t="n"/>
    </row>
    <row r="507" ht="15.75" customHeight="1" s="218">
      <c r="M507" s="143" t="n"/>
      <c r="N507" s="143" t="n"/>
      <c r="O507" s="143" t="n"/>
      <c r="P507" s="143" t="n"/>
    </row>
    <row r="508" ht="15.75" customHeight="1" s="218">
      <c r="M508" s="143" t="n"/>
      <c r="N508" s="143" t="n"/>
      <c r="O508" s="143" t="n"/>
      <c r="P508" s="143" t="n"/>
    </row>
    <row r="509" ht="15.75" customHeight="1" s="218">
      <c r="M509" s="143" t="n"/>
      <c r="N509" s="143" t="n"/>
      <c r="O509" s="143" t="n"/>
      <c r="P509" s="143" t="n"/>
    </row>
    <row r="510" ht="15.75" customHeight="1" s="218">
      <c r="M510" s="143" t="n"/>
      <c r="N510" s="143" t="n"/>
      <c r="O510" s="143" t="n"/>
      <c r="P510" s="143" t="n"/>
    </row>
    <row r="511" ht="15.75" customHeight="1" s="218">
      <c r="M511" s="143" t="n"/>
      <c r="N511" s="143" t="n"/>
      <c r="O511" s="143" t="n"/>
      <c r="P511" s="143" t="n"/>
    </row>
    <row r="512" ht="15.75" customHeight="1" s="218">
      <c r="M512" s="143" t="n"/>
      <c r="N512" s="143" t="n"/>
      <c r="O512" s="143" t="n"/>
      <c r="P512" s="143" t="n"/>
    </row>
    <row r="513" ht="15.75" customHeight="1" s="218">
      <c r="M513" s="143" t="n"/>
      <c r="N513" s="143" t="n"/>
      <c r="O513" s="143" t="n"/>
      <c r="P513" s="143" t="n"/>
    </row>
    <row r="514" ht="15.75" customHeight="1" s="218">
      <c r="M514" s="143" t="n"/>
      <c r="N514" s="143" t="n"/>
      <c r="O514" s="143" t="n"/>
      <c r="P514" s="143" t="n"/>
    </row>
    <row r="515" ht="15.75" customHeight="1" s="218">
      <c r="M515" s="143" t="n"/>
      <c r="N515" s="143" t="n"/>
      <c r="O515" s="143" t="n"/>
      <c r="P515" s="143" t="n"/>
    </row>
    <row r="516" ht="15.75" customHeight="1" s="218">
      <c r="M516" s="143" t="n"/>
      <c r="N516" s="143" t="n"/>
      <c r="O516" s="143" t="n"/>
      <c r="P516" s="143" t="n"/>
    </row>
    <row r="517" ht="15.75" customHeight="1" s="218">
      <c r="M517" s="143" t="n"/>
      <c r="N517" s="143" t="n"/>
      <c r="O517" s="143" t="n"/>
      <c r="P517" s="143" t="n"/>
    </row>
    <row r="518" ht="15.75" customHeight="1" s="218">
      <c r="M518" s="143" t="n"/>
      <c r="N518" s="143" t="n"/>
      <c r="O518" s="143" t="n"/>
      <c r="P518" s="143" t="n"/>
    </row>
    <row r="519" ht="15.75" customHeight="1" s="218">
      <c r="M519" s="143" t="n"/>
      <c r="N519" s="143" t="n"/>
      <c r="O519" s="143" t="n"/>
      <c r="P519" s="143" t="n"/>
    </row>
    <row r="520" ht="15.75" customHeight="1" s="218">
      <c r="M520" s="143" t="n"/>
      <c r="N520" s="143" t="n"/>
      <c r="O520" s="143" t="n"/>
      <c r="P520" s="143" t="n"/>
    </row>
    <row r="521" ht="15.75" customHeight="1" s="218">
      <c r="M521" s="143" t="n"/>
      <c r="N521" s="143" t="n"/>
      <c r="O521" s="143" t="n"/>
      <c r="P521" s="143" t="n"/>
    </row>
    <row r="522" ht="15.75" customHeight="1" s="218">
      <c r="M522" s="143" t="n"/>
      <c r="N522" s="143" t="n"/>
      <c r="O522" s="143" t="n"/>
      <c r="P522" s="143" t="n"/>
    </row>
    <row r="523" ht="15.75" customHeight="1" s="218">
      <c r="M523" s="143" t="n"/>
      <c r="N523" s="143" t="n"/>
      <c r="O523" s="143" t="n"/>
      <c r="P523" s="143" t="n"/>
    </row>
    <row r="524" ht="15.75" customHeight="1" s="218">
      <c r="M524" s="143" t="n"/>
      <c r="N524" s="143" t="n"/>
      <c r="O524" s="143" t="n"/>
      <c r="P524" s="143" t="n"/>
    </row>
    <row r="525" ht="15.75" customHeight="1" s="218">
      <c r="M525" s="143" t="n"/>
      <c r="N525" s="143" t="n"/>
      <c r="O525" s="143" t="n"/>
      <c r="P525" s="143" t="n"/>
    </row>
    <row r="526" ht="15.75" customHeight="1" s="218">
      <c r="M526" s="143" t="n"/>
      <c r="N526" s="143" t="n"/>
      <c r="O526" s="143" t="n"/>
      <c r="P526" s="143" t="n"/>
    </row>
    <row r="527" ht="15.75" customHeight="1" s="218">
      <c r="M527" s="143" t="n"/>
      <c r="N527" s="143" t="n"/>
      <c r="O527" s="143" t="n"/>
      <c r="P527" s="143" t="n"/>
    </row>
    <row r="528" ht="15.75" customHeight="1" s="218">
      <c r="M528" s="143" t="n"/>
      <c r="N528" s="143" t="n"/>
      <c r="O528" s="143" t="n"/>
      <c r="P528" s="143" t="n"/>
    </row>
    <row r="529" ht="15.75" customHeight="1" s="218">
      <c r="M529" s="143" t="n"/>
      <c r="N529" s="143" t="n"/>
      <c r="O529" s="143" t="n"/>
      <c r="P529" s="143" t="n"/>
    </row>
    <row r="530" ht="15.75" customHeight="1" s="218">
      <c r="M530" s="143" t="n"/>
      <c r="N530" s="143" t="n"/>
      <c r="O530" s="143" t="n"/>
      <c r="P530" s="143" t="n"/>
    </row>
    <row r="531" ht="15.75" customHeight="1" s="218">
      <c r="M531" s="143" t="n"/>
      <c r="N531" s="143" t="n"/>
      <c r="O531" s="143" t="n"/>
      <c r="P531" s="143" t="n"/>
    </row>
    <row r="532" ht="15.75" customHeight="1" s="218">
      <c r="M532" s="143" t="n"/>
      <c r="N532" s="143" t="n"/>
      <c r="O532" s="143" t="n"/>
      <c r="P532" s="143" t="n"/>
    </row>
    <row r="533" ht="15.75" customHeight="1" s="218">
      <c r="M533" s="143" t="n"/>
      <c r="N533" s="143" t="n"/>
      <c r="O533" s="143" t="n"/>
      <c r="P533" s="143" t="n"/>
    </row>
    <row r="534" ht="15.75" customHeight="1" s="218">
      <c r="M534" s="143" t="n"/>
      <c r="N534" s="143" t="n"/>
      <c r="O534" s="143" t="n"/>
      <c r="P534" s="143" t="n"/>
    </row>
    <row r="535" ht="15.75" customHeight="1" s="218">
      <c r="M535" s="143" t="n"/>
      <c r="N535" s="143" t="n"/>
      <c r="O535" s="143" t="n"/>
      <c r="P535" s="143" t="n"/>
    </row>
    <row r="536" ht="15.75" customHeight="1" s="218">
      <c r="M536" s="143" t="n"/>
      <c r="N536" s="143" t="n"/>
      <c r="O536" s="143" t="n"/>
      <c r="P536" s="143" t="n"/>
    </row>
    <row r="537" ht="15.75" customHeight="1" s="218">
      <c r="M537" s="143" t="n"/>
      <c r="N537" s="143" t="n"/>
      <c r="O537" s="143" t="n"/>
      <c r="P537" s="143" t="n"/>
    </row>
    <row r="538" ht="15.75" customHeight="1" s="218">
      <c r="M538" s="143" t="n"/>
      <c r="N538" s="143" t="n"/>
      <c r="O538" s="143" t="n"/>
      <c r="P538" s="143" t="n"/>
    </row>
    <row r="539" ht="15.75" customHeight="1" s="218">
      <c r="M539" s="143" t="n"/>
      <c r="N539" s="143" t="n"/>
      <c r="O539" s="143" t="n"/>
      <c r="P539" s="143" t="n"/>
    </row>
    <row r="540" ht="15.75" customHeight="1" s="218">
      <c r="M540" s="143" t="n"/>
      <c r="N540" s="143" t="n"/>
      <c r="O540" s="143" t="n"/>
      <c r="P540" s="143" t="n"/>
    </row>
    <row r="541" ht="15.75" customHeight="1" s="218">
      <c r="M541" s="143" t="n"/>
      <c r="N541" s="143" t="n"/>
      <c r="O541" s="143" t="n"/>
      <c r="P541" s="143" t="n"/>
    </row>
    <row r="542" ht="15.75" customHeight="1" s="218">
      <c r="M542" s="143" t="n"/>
      <c r="N542" s="143" t="n"/>
      <c r="O542" s="143" t="n"/>
      <c r="P542" s="143" t="n"/>
    </row>
    <row r="543" ht="15.75" customHeight="1" s="218">
      <c r="M543" s="143" t="n"/>
      <c r="N543" s="143" t="n"/>
      <c r="O543" s="143" t="n"/>
      <c r="P543" s="143" t="n"/>
    </row>
    <row r="544" ht="15.75" customHeight="1" s="218">
      <c r="M544" s="143" t="n"/>
      <c r="N544" s="143" t="n"/>
      <c r="O544" s="143" t="n"/>
      <c r="P544" s="143" t="n"/>
    </row>
    <row r="545" ht="15.75" customHeight="1" s="218">
      <c r="M545" s="143" t="n"/>
      <c r="N545" s="143" t="n"/>
      <c r="O545" s="143" t="n"/>
      <c r="P545" s="143" t="n"/>
    </row>
    <row r="546" ht="15.75" customHeight="1" s="218">
      <c r="M546" s="143" t="n"/>
      <c r="N546" s="143" t="n"/>
      <c r="O546" s="143" t="n"/>
      <c r="P546" s="143" t="n"/>
    </row>
    <row r="547" ht="15.75" customHeight="1" s="218">
      <c r="M547" s="143" t="n"/>
      <c r="N547" s="143" t="n"/>
      <c r="O547" s="143" t="n"/>
      <c r="P547" s="143" t="n"/>
    </row>
    <row r="548" ht="15.75" customHeight="1" s="218">
      <c r="M548" s="143" t="n"/>
      <c r="N548" s="143" t="n"/>
      <c r="O548" s="143" t="n"/>
      <c r="P548" s="143" t="n"/>
    </row>
    <row r="549" ht="15.75" customHeight="1" s="218">
      <c r="M549" s="143" t="n"/>
      <c r="N549" s="143" t="n"/>
      <c r="O549" s="143" t="n"/>
      <c r="P549" s="143" t="n"/>
    </row>
    <row r="550" ht="15.75" customHeight="1" s="218">
      <c r="M550" s="143" t="n"/>
      <c r="N550" s="143" t="n"/>
      <c r="O550" s="143" t="n"/>
      <c r="P550" s="143" t="n"/>
    </row>
    <row r="551" ht="15.75" customHeight="1" s="218">
      <c r="M551" s="143" t="n"/>
      <c r="N551" s="143" t="n"/>
      <c r="O551" s="143" t="n"/>
      <c r="P551" s="143" t="n"/>
    </row>
    <row r="552" ht="15.75" customHeight="1" s="218">
      <c r="M552" s="143" t="n"/>
      <c r="N552" s="143" t="n"/>
      <c r="O552" s="143" t="n"/>
      <c r="P552" s="143" t="n"/>
    </row>
    <row r="553" ht="15.75" customHeight="1" s="218">
      <c r="M553" s="143" t="n"/>
      <c r="N553" s="143" t="n"/>
      <c r="O553" s="143" t="n"/>
      <c r="P553" s="143" t="n"/>
    </row>
    <row r="554" ht="15.75" customHeight="1" s="218">
      <c r="M554" s="143" t="n"/>
      <c r="N554" s="143" t="n"/>
      <c r="O554" s="143" t="n"/>
      <c r="P554" s="143" t="n"/>
    </row>
    <row r="555" ht="15.75" customHeight="1" s="218">
      <c r="M555" s="143" t="n"/>
      <c r="N555" s="143" t="n"/>
      <c r="O555" s="143" t="n"/>
      <c r="P555" s="143" t="n"/>
    </row>
    <row r="556" ht="15.75" customHeight="1" s="218">
      <c r="M556" s="143" t="n"/>
      <c r="N556" s="143" t="n"/>
      <c r="O556" s="143" t="n"/>
      <c r="P556" s="143" t="n"/>
    </row>
    <row r="557" ht="15.75" customHeight="1" s="218">
      <c r="M557" s="143" t="n"/>
      <c r="N557" s="143" t="n"/>
      <c r="O557" s="143" t="n"/>
      <c r="P557" s="143" t="n"/>
    </row>
    <row r="558" ht="15.75" customHeight="1" s="218">
      <c r="M558" s="143" t="n"/>
      <c r="N558" s="143" t="n"/>
      <c r="O558" s="143" t="n"/>
      <c r="P558" s="143" t="n"/>
    </row>
    <row r="559" ht="15.75" customHeight="1" s="218">
      <c r="M559" s="143" t="n"/>
      <c r="N559" s="143" t="n"/>
      <c r="O559" s="143" t="n"/>
      <c r="P559" s="143" t="n"/>
    </row>
    <row r="560" ht="15.75" customHeight="1" s="218">
      <c r="M560" s="143" t="n"/>
      <c r="N560" s="143" t="n"/>
      <c r="O560" s="143" t="n"/>
      <c r="P560" s="143" t="n"/>
    </row>
    <row r="561" ht="15.75" customHeight="1" s="218">
      <c r="M561" s="143" t="n"/>
      <c r="N561" s="143" t="n"/>
      <c r="O561" s="143" t="n"/>
      <c r="P561" s="143" t="n"/>
    </row>
    <row r="562" ht="15.75" customHeight="1" s="218">
      <c r="M562" s="143" t="n"/>
      <c r="N562" s="143" t="n"/>
      <c r="O562" s="143" t="n"/>
      <c r="P562" s="143" t="n"/>
    </row>
    <row r="563" ht="15.75" customHeight="1" s="218">
      <c r="M563" s="143" t="n"/>
      <c r="N563" s="143" t="n"/>
      <c r="O563" s="143" t="n"/>
      <c r="P563" s="143" t="n"/>
    </row>
    <row r="564" ht="15.75" customHeight="1" s="218">
      <c r="M564" s="143" t="n"/>
      <c r="N564" s="143" t="n"/>
      <c r="O564" s="143" t="n"/>
      <c r="P564" s="143" t="n"/>
    </row>
    <row r="565" ht="15.75" customHeight="1" s="218">
      <c r="M565" s="143" t="n"/>
      <c r="N565" s="143" t="n"/>
      <c r="O565" s="143" t="n"/>
      <c r="P565" s="143" t="n"/>
    </row>
    <row r="566" ht="15.75" customHeight="1" s="218">
      <c r="M566" s="143" t="n"/>
      <c r="N566" s="143" t="n"/>
      <c r="O566" s="143" t="n"/>
      <c r="P566" s="143" t="n"/>
    </row>
    <row r="567" ht="15.75" customHeight="1" s="218">
      <c r="M567" s="143" t="n"/>
      <c r="N567" s="143" t="n"/>
      <c r="O567" s="143" t="n"/>
      <c r="P567" s="143" t="n"/>
    </row>
    <row r="568" ht="15.75" customHeight="1" s="218">
      <c r="M568" s="143" t="n"/>
      <c r="N568" s="143" t="n"/>
      <c r="O568" s="143" t="n"/>
      <c r="P568" s="143" t="n"/>
    </row>
    <row r="569" ht="15.75" customHeight="1" s="218">
      <c r="M569" s="143" t="n"/>
      <c r="N569" s="143" t="n"/>
      <c r="O569" s="143" t="n"/>
      <c r="P569" s="143" t="n"/>
    </row>
    <row r="570" ht="15.75" customHeight="1" s="218">
      <c r="M570" s="143" t="n"/>
      <c r="N570" s="143" t="n"/>
      <c r="O570" s="143" t="n"/>
      <c r="P570" s="143" t="n"/>
    </row>
    <row r="571" ht="15.75" customHeight="1" s="218">
      <c r="M571" s="143" t="n"/>
      <c r="N571" s="143" t="n"/>
      <c r="O571" s="143" t="n"/>
      <c r="P571" s="143" t="n"/>
    </row>
    <row r="572" ht="15.75" customHeight="1" s="218">
      <c r="M572" s="143" t="n"/>
      <c r="N572" s="143" t="n"/>
      <c r="O572" s="143" t="n"/>
      <c r="P572" s="143" t="n"/>
    </row>
    <row r="573" ht="15.75" customHeight="1" s="218">
      <c r="M573" s="143" t="n"/>
      <c r="N573" s="143" t="n"/>
      <c r="O573" s="143" t="n"/>
      <c r="P573" s="143" t="n"/>
    </row>
    <row r="574" ht="15.75" customHeight="1" s="218">
      <c r="M574" s="143" t="n"/>
      <c r="N574" s="143" t="n"/>
      <c r="O574" s="143" t="n"/>
      <c r="P574" s="143" t="n"/>
    </row>
    <row r="575" ht="15.75" customHeight="1" s="218">
      <c r="M575" s="143" t="n"/>
      <c r="N575" s="143" t="n"/>
      <c r="O575" s="143" t="n"/>
      <c r="P575" s="143" t="n"/>
    </row>
    <row r="576" ht="15.75" customHeight="1" s="218">
      <c r="M576" s="143" t="n"/>
      <c r="N576" s="143" t="n"/>
      <c r="O576" s="143" t="n"/>
      <c r="P576" s="143" t="n"/>
    </row>
    <row r="577" ht="15.75" customHeight="1" s="218">
      <c r="M577" s="143" t="n"/>
      <c r="N577" s="143" t="n"/>
      <c r="O577" s="143" t="n"/>
      <c r="P577" s="143" t="n"/>
    </row>
    <row r="578" ht="15.75" customHeight="1" s="218">
      <c r="M578" s="143" t="n"/>
      <c r="N578" s="143" t="n"/>
      <c r="O578" s="143" t="n"/>
      <c r="P578" s="143" t="n"/>
    </row>
    <row r="579" ht="15.75" customHeight="1" s="218">
      <c r="M579" s="143" t="n"/>
      <c r="N579" s="143" t="n"/>
      <c r="O579" s="143" t="n"/>
      <c r="P579" s="143" t="n"/>
    </row>
    <row r="580" ht="15.75" customHeight="1" s="218">
      <c r="M580" s="143" t="n"/>
      <c r="N580" s="143" t="n"/>
      <c r="O580" s="143" t="n"/>
      <c r="P580" s="143" t="n"/>
    </row>
    <row r="581" ht="15.75" customHeight="1" s="218">
      <c r="M581" s="143" t="n"/>
      <c r="N581" s="143" t="n"/>
      <c r="O581" s="143" t="n"/>
      <c r="P581" s="143" t="n"/>
    </row>
    <row r="582" ht="15.75" customHeight="1" s="218">
      <c r="M582" s="143" t="n"/>
      <c r="N582" s="143" t="n"/>
      <c r="O582" s="143" t="n"/>
      <c r="P582" s="143" t="n"/>
    </row>
    <row r="583" ht="15.75" customHeight="1" s="218">
      <c r="M583" s="143" t="n"/>
      <c r="N583" s="143" t="n"/>
      <c r="O583" s="143" t="n"/>
      <c r="P583" s="143" t="n"/>
    </row>
    <row r="584" ht="15.75" customHeight="1" s="218">
      <c r="M584" s="143" t="n"/>
      <c r="N584" s="143" t="n"/>
      <c r="O584" s="143" t="n"/>
      <c r="P584" s="143" t="n"/>
    </row>
    <row r="585" ht="15.75" customHeight="1" s="218">
      <c r="M585" s="143" t="n"/>
      <c r="N585" s="143" t="n"/>
      <c r="O585" s="143" t="n"/>
      <c r="P585" s="143" t="n"/>
    </row>
    <row r="586" ht="15.75" customHeight="1" s="218">
      <c r="M586" s="143" t="n"/>
      <c r="N586" s="143" t="n"/>
      <c r="O586" s="143" t="n"/>
      <c r="P586" s="143" t="n"/>
    </row>
    <row r="587" ht="15.75" customHeight="1" s="218">
      <c r="M587" s="143" t="n"/>
      <c r="N587" s="143" t="n"/>
      <c r="O587" s="143" t="n"/>
      <c r="P587" s="143" t="n"/>
    </row>
    <row r="588" ht="15.75" customHeight="1" s="218">
      <c r="M588" s="143" t="n"/>
      <c r="N588" s="143" t="n"/>
      <c r="O588" s="143" t="n"/>
      <c r="P588" s="143" t="n"/>
    </row>
    <row r="589" ht="15.75" customHeight="1" s="218">
      <c r="M589" s="143" t="n"/>
      <c r="N589" s="143" t="n"/>
      <c r="O589" s="143" t="n"/>
      <c r="P589" s="143" t="n"/>
    </row>
    <row r="590" ht="15.75" customHeight="1" s="218">
      <c r="M590" s="143" t="n"/>
      <c r="N590" s="143" t="n"/>
      <c r="O590" s="143" t="n"/>
      <c r="P590" s="143" t="n"/>
    </row>
    <row r="591" ht="15.75" customHeight="1" s="218">
      <c r="M591" s="143" t="n"/>
      <c r="N591" s="143" t="n"/>
      <c r="O591" s="143" t="n"/>
      <c r="P591" s="143" t="n"/>
    </row>
    <row r="592" ht="15.75" customHeight="1" s="218">
      <c r="M592" s="143" t="n"/>
      <c r="N592" s="143" t="n"/>
      <c r="O592" s="143" t="n"/>
      <c r="P592" s="143" t="n"/>
    </row>
    <row r="593" ht="15.75" customHeight="1" s="218">
      <c r="M593" s="143" t="n"/>
      <c r="N593" s="143" t="n"/>
      <c r="O593" s="143" t="n"/>
      <c r="P593" s="143" t="n"/>
    </row>
    <row r="594" ht="15.75" customHeight="1" s="218">
      <c r="M594" s="143" t="n"/>
      <c r="N594" s="143" t="n"/>
      <c r="O594" s="143" t="n"/>
      <c r="P594" s="143" t="n"/>
    </row>
    <row r="595" ht="15.75" customHeight="1" s="218">
      <c r="M595" s="143" t="n"/>
      <c r="N595" s="143" t="n"/>
      <c r="O595" s="143" t="n"/>
      <c r="P595" s="143" t="n"/>
    </row>
    <row r="596" ht="15.75" customHeight="1" s="218">
      <c r="M596" s="143" t="n"/>
      <c r="N596" s="143" t="n"/>
      <c r="O596" s="143" t="n"/>
      <c r="P596" s="143" t="n"/>
    </row>
    <row r="597" ht="15.75" customHeight="1" s="218">
      <c r="M597" s="143" t="n"/>
      <c r="N597" s="143" t="n"/>
      <c r="O597" s="143" t="n"/>
      <c r="P597" s="143" t="n"/>
    </row>
    <row r="598" ht="15.75" customHeight="1" s="218">
      <c r="M598" s="143" t="n"/>
      <c r="N598" s="143" t="n"/>
      <c r="O598" s="143" t="n"/>
      <c r="P598" s="143" t="n"/>
    </row>
    <row r="599" ht="15.75" customHeight="1" s="218">
      <c r="M599" s="143" t="n"/>
      <c r="N599" s="143" t="n"/>
      <c r="O599" s="143" t="n"/>
      <c r="P599" s="143" t="n"/>
    </row>
    <row r="600" ht="15.75" customHeight="1" s="218">
      <c r="M600" s="143" t="n"/>
      <c r="N600" s="143" t="n"/>
      <c r="O600" s="143" t="n"/>
      <c r="P600" s="143" t="n"/>
    </row>
    <row r="601" ht="15.75" customHeight="1" s="218">
      <c r="M601" s="143" t="n"/>
      <c r="N601" s="143" t="n"/>
      <c r="O601" s="143" t="n"/>
      <c r="P601" s="143" t="n"/>
    </row>
    <row r="602" ht="15.75" customHeight="1" s="218">
      <c r="M602" s="143" t="n"/>
      <c r="N602" s="143" t="n"/>
      <c r="O602" s="143" t="n"/>
      <c r="P602" s="143" t="n"/>
    </row>
    <row r="603" ht="15.75" customHeight="1" s="218">
      <c r="M603" s="143" t="n"/>
      <c r="N603" s="143" t="n"/>
      <c r="O603" s="143" t="n"/>
      <c r="P603" s="143" t="n"/>
    </row>
    <row r="604" ht="15.75" customHeight="1" s="218">
      <c r="M604" s="143" t="n"/>
      <c r="N604" s="143" t="n"/>
      <c r="O604" s="143" t="n"/>
      <c r="P604" s="143" t="n"/>
    </row>
    <row r="605" ht="15.75" customHeight="1" s="218">
      <c r="M605" s="143" t="n"/>
      <c r="N605" s="143" t="n"/>
      <c r="O605" s="143" t="n"/>
      <c r="P605" s="143" t="n"/>
    </row>
    <row r="606" ht="15.75" customHeight="1" s="218">
      <c r="M606" s="143" t="n"/>
      <c r="N606" s="143" t="n"/>
      <c r="O606" s="143" t="n"/>
      <c r="P606" s="143" t="n"/>
    </row>
    <row r="607" ht="15.75" customHeight="1" s="218">
      <c r="M607" s="143" t="n"/>
      <c r="N607" s="143" t="n"/>
      <c r="O607" s="143" t="n"/>
      <c r="P607" s="143" t="n"/>
    </row>
    <row r="608" ht="15.75" customHeight="1" s="218">
      <c r="M608" s="143" t="n"/>
      <c r="N608" s="143" t="n"/>
      <c r="O608" s="143" t="n"/>
      <c r="P608" s="143" t="n"/>
    </row>
    <row r="609" ht="15.75" customHeight="1" s="218">
      <c r="M609" s="143" t="n"/>
      <c r="N609" s="143" t="n"/>
      <c r="O609" s="143" t="n"/>
      <c r="P609" s="143" t="n"/>
    </row>
    <row r="610" ht="15.75" customHeight="1" s="218">
      <c r="M610" s="143" t="n"/>
      <c r="N610" s="143" t="n"/>
      <c r="O610" s="143" t="n"/>
      <c r="P610" s="143" t="n"/>
    </row>
    <row r="611" ht="15.75" customHeight="1" s="218">
      <c r="M611" s="143" t="n"/>
      <c r="N611" s="143" t="n"/>
      <c r="O611" s="143" t="n"/>
      <c r="P611" s="143" t="n"/>
    </row>
    <row r="612" ht="15.75" customHeight="1" s="218">
      <c r="M612" s="143" t="n"/>
      <c r="N612" s="143" t="n"/>
      <c r="O612" s="143" t="n"/>
      <c r="P612" s="143" t="n"/>
    </row>
    <row r="613" ht="15.75" customHeight="1" s="218">
      <c r="M613" s="143" t="n"/>
      <c r="N613" s="143" t="n"/>
      <c r="O613" s="143" t="n"/>
      <c r="P613" s="143" t="n"/>
    </row>
    <row r="614" ht="15.75" customHeight="1" s="218">
      <c r="M614" s="143" t="n"/>
      <c r="N614" s="143" t="n"/>
      <c r="O614" s="143" t="n"/>
      <c r="P614" s="143" t="n"/>
    </row>
    <row r="615" ht="15.75" customHeight="1" s="218">
      <c r="M615" s="143" t="n"/>
      <c r="N615" s="143" t="n"/>
      <c r="O615" s="143" t="n"/>
      <c r="P615" s="143" t="n"/>
    </row>
    <row r="616" ht="15.75" customHeight="1" s="218">
      <c r="M616" s="143" t="n"/>
      <c r="N616" s="143" t="n"/>
      <c r="O616" s="143" t="n"/>
      <c r="P616" s="143" t="n"/>
    </row>
    <row r="617" ht="15.75" customHeight="1" s="218">
      <c r="M617" s="143" t="n"/>
      <c r="N617" s="143" t="n"/>
      <c r="O617" s="143" t="n"/>
      <c r="P617" s="143" t="n"/>
    </row>
    <row r="618" ht="15.75" customHeight="1" s="218">
      <c r="M618" s="143" t="n"/>
      <c r="N618" s="143" t="n"/>
      <c r="O618" s="143" t="n"/>
      <c r="P618" s="143" t="n"/>
    </row>
    <row r="619" ht="15.75" customHeight="1" s="218">
      <c r="M619" s="143" t="n"/>
      <c r="N619" s="143" t="n"/>
      <c r="O619" s="143" t="n"/>
      <c r="P619" s="143" t="n"/>
    </row>
    <row r="620" ht="15.75" customHeight="1" s="218">
      <c r="M620" s="143" t="n"/>
      <c r="N620" s="143" t="n"/>
      <c r="O620" s="143" t="n"/>
      <c r="P620" s="143" t="n"/>
    </row>
    <row r="621" ht="15.75" customHeight="1" s="218">
      <c r="M621" s="143" t="n"/>
      <c r="N621" s="143" t="n"/>
      <c r="O621" s="143" t="n"/>
      <c r="P621" s="143" t="n"/>
    </row>
    <row r="622" ht="15.75" customHeight="1" s="218">
      <c r="M622" s="143" t="n"/>
      <c r="N622" s="143" t="n"/>
      <c r="O622" s="143" t="n"/>
      <c r="P622" s="143" t="n"/>
    </row>
    <row r="623" ht="15.75" customHeight="1" s="218">
      <c r="M623" s="143" t="n"/>
      <c r="N623" s="143" t="n"/>
      <c r="O623" s="143" t="n"/>
      <c r="P623" s="143" t="n"/>
    </row>
    <row r="624" ht="15.75" customHeight="1" s="218">
      <c r="M624" s="143" t="n"/>
      <c r="N624" s="143" t="n"/>
      <c r="O624" s="143" t="n"/>
      <c r="P624" s="143" t="n"/>
    </row>
    <row r="625" ht="15.75" customHeight="1" s="218">
      <c r="M625" s="143" t="n"/>
      <c r="N625" s="143" t="n"/>
      <c r="O625" s="143" t="n"/>
      <c r="P625" s="143" t="n"/>
    </row>
    <row r="626" ht="15.75" customHeight="1" s="218">
      <c r="M626" s="143" t="n"/>
      <c r="N626" s="143" t="n"/>
      <c r="O626" s="143" t="n"/>
      <c r="P626" s="143" t="n"/>
    </row>
    <row r="627" ht="15.75" customHeight="1" s="218">
      <c r="M627" s="143" t="n"/>
      <c r="N627" s="143" t="n"/>
      <c r="O627" s="143" t="n"/>
      <c r="P627" s="143" t="n"/>
    </row>
    <row r="628" ht="15.75" customHeight="1" s="218">
      <c r="M628" s="143" t="n"/>
      <c r="N628" s="143" t="n"/>
      <c r="O628" s="143" t="n"/>
      <c r="P628" s="143" t="n"/>
    </row>
    <row r="629" ht="15.75" customHeight="1" s="218">
      <c r="M629" s="143" t="n"/>
      <c r="N629" s="143" t="n"/>
      <c r="O629" s="143" t="n"/>
      <c r="P629" s="143" t="n"/>
    </row>
    <row r="630" ht="15.75" customHeight="1" s="218">
      <c r="M630" s="143" t="n"/>
      <c r="N630" s="143" t="n"/>
      <c r="O630" s="143" t="n"/>
      <c r="P630" s="143" t="n"/>
    </row>
    <row r="631" ht="15.75" customHeight="1" s="218">
      <c r="M631" s="143" t="n"/>
      <c r="N631" s="143" t="n"/>
      <c r="O631" s="143" t="n"/>
      <c r="P631" s="143" t="n"/>
    </row>
    <row r="632" ht="15.75" customHeight="1" s="218">
      <c r="M632" s="143" t="n"/>
      <c r="N632" s="143" t="n"/>
      <c r="O632" s="143" t="n"/>
      <c r="P632" s="143" t="n"/>
    </row>
    <row r="633" ht="15.75" customHeight="1" s="218">
      <c r="M633" s="143" t="n"/>
      <c r="N633" s="143" t="n"/>
      <c r="O633" s="143" t="n"/>
      <c r="P633" s="143" t="n"/>
    </row>
    <row r="634" ht="15.75" customHeight="1" s="218">
      <c r="M634" s="143" t="n"/>
      <c r="N634" s="143" t="n"/>
      <c r="O634" s="143" t="n"/>
      <c r="P634" s="143" t="n"/>
    </row>
    <row r="635" ht="15.75" customHeight="1" s="218">
      <c r="M635" s="143" t="n"/>
      <c r="N635" s="143" t="n"/>
      <c r="O635" s="143" t="n"/>
      <c r="P635" s="143" t="n"/>
    </row>
    <row r="636" ht="15.75" customHeight="1" s="218">
      <c r="M636" s="143" t="n"/>
      <c r="N636" s="143" t="n"/>
      <c r="O636" s="143" t="n"/>
      <c r="P636" s="143" t="n"/>
    </row>
    <row r="637" ht="15.75" customHeight="1" s="218">
      <c r="M637" s="143" t="n"/>
      <c r="N637" s="143" t="n"/>
      <c r="O637" s="143" t="n"/>
      <c r="P637" s="143" t="n"/>
    </row>
    <row r="638" ht="15.75" customHeight="1" s="218">
      <c r="M638" s="143" t="n"/>
      <c r="N638" s="143" t="n"/>
      <c r="O638" s="143" t="n"/>
      <c r="P638" s="143" t="n"/>
    </row>
    <row r="639" ht="15.75" customHeight="1" s="218">
      <c r="M639" s="143" t="n"/>
      <c r="N639" s="143" t="n"/>
      <c r="O639" s="143" t="n"/>
      <c r="P639" s="143" t="n"/>
    </row>
    <row r="640" ht="15.75" customHeight="1" s="218">
      <c r="M640" s="143" t="n"/>
      <c r="N640" s="143" t="n"/>
      <c r="O640" s="143" t="n"/>
      <c r="P640" s="143" t="n"/>
    </row>
    <row r="641" ht="15.75" customHeight="1" s="218">
      <c r="M641" s="143" t="n"/>
      <c r="N641" s="143" t="n"/>
      <c r="O641" s="143" t="n"/>
      <c r="P641" s="143" t="n"/>
    </row>
    <row r="642" ht="15.75" customHeight="1" s="218">
      <c r="M642" s="143" t="n"/>
      <c r="N642" s="143" t="n"/>
      <c r="O642" s="143" t="n"/>
      <c r="P642" s="143" t="n"/>
    </row>
    <row r="643" ht="15.75" customHeight="1" s="218">
      <c r="M643" s="143" t="n"/>
      <c r="N643" s="143" t="n"/>
      <c r="O643" s="143" t="n"/>
      <c r="P643" s="143" t="n"/>
    </row>
    <row r="644" ht="15.75" customHeight="1" s="218">
      <c r="M644" s="143" t="n"/>
      <c r="N644" s="143" t="n"/>
      <c r="O644" s="143" t="n"/>
      <c r="P644" s="143" t="n"/>
    </row>
    <row r="645" ht="15.75" customHeight="1" s="218">
      <c r="M645" s="143" t="n"/>
      <c r="N645" s="143" t="n"/>
      <c r="O645" s="143" t="n"/>
      <c r="P645" s="143" t="n"/>
    </row>
    <row r="646" ht="15.75" customHeight="1" s="218">
      <c r="M646" s="143" t="n"/>
      <c r="N646" s="143" t="n"/>
      <c r="O646" s="143" t="n"/>
      <c r="P646" s="143" t="n"/>
    </row>
    <row r="647" ht="15.75" customHeight="1" s="218">
      <c r="M647" s="143" t="n"/>
      <c r="N647" s="143" t="n"/>
      <c r="O647" s="143" t="n"/>
      <c r="P647" s="143" t="n"/>
    </row>
    <row r="648" ht="15.75" customHeight="1" s="218">
      <c r="M648" s="143" t="n"/>
      <c r="N648" s="143" t="n"/>
      <c r="O648" s="143" t="n"/>
      <c r="P648" s="143" t="n"/>
    </row>
    <row r="649" ht="15.75" customHeight="1" s="218">
      <c r="M649" s="143" t="n"/>
      <c r="N649" s="143" t="n"/>
      <c r="O649" s="143" t="n"/>
      <c r="P649" s="143" t="n"/>
    </row>
    <row r="650" ht="15.75" customHeight="1" s="218">
      <c r="M650" s="143" t="n"/>
      <c r="N650" s="143" t="n"/>
      <c r="O650" s="143" t="n"/>
      <c r="P650" s="143" t="n"/>
    </row>
    <row r="651" ht="15.75" customHeight="1" s="218">
      <c r="M651" s="143" t="n"/>
      <c r="N651" s="143" t="n"/>
      <c r="O651" s="143" t="n"/>
      <c r="P651" s="143" t="n"/>
    </row>
    <row r="652" ht="15.75" customHeight="1" s="218">
      <c r="M652" s="143" t="n"/>
      <c r="N652" s="143" t="n"/>
      <c r="O652" s="143" t="n"/>
      <c r="P652" s="143" t="n"/>
    </row>
    <row r="653" ht="15.75" customHeight="1" s="218">
      <c r="M653" s="143" t="n"/>
      <c r="N653" s="143" t="n"/>
      <c r="O653" s="143" t="n"/>
      <c r="P653" s="143" t="n"/>
    </row>
    <row r="654" ht="15.75" customHeight="1" s="218">
      <c r="M654" s="143" t="n"/>
      <c r="N654" s="143" t="n"/>
      <c r="O654" s="143" t="n"/>
      <c r="P654" s="143" t="n"/>
    </row>
    <row r="655" ht="15.75" customHeight="1" s="218">
      <c r="M655" s="143" t="n"/>
      <c r="N655" s="143" t="n"/>
      <c r="O655" s="143" t="n"/>
      <c r="P655" s="143" t="n"/>
    </row>
    <row r="656" ht="15.75" customHeight="1" s="218">
      <c r="M656" s="143" t="n"/>
      <c r="N656" s="143" t="n"/>
      <c r="O656" s="143" t="n"/>
      <c r="P656" s="143" t="n"/>
    </row>
    <row r="657" ht="15.75" customHeight="1" s="218">
      <c r="M657" s="143" t="n"/>
      <c r="N657" s="143" t="n"/>
      <c r="O657" s="143" t="n"/>
      <c r="P657" s="143" t="n"/>
    </row>
    <row r="658" ht="15.75" customHeight="1" s="218">
      <c r="M658" s="143" t="n"/>
      <c r="N658" s="143" t="n"/>
      <c r="O658" s="143" t="n"/>
      <c r="P658" s="143" t="n"/>
    </row>
    <row r="659" ht="15.75" customHeight="1" s="218">
      <c r="M659" s="143" t="n"/>
      <c r="N659" s="143" t="n"/>
      <c r="O659" s="143" t="n"/>
      <c r="P659" s="143" t="n"/>
    </row>
    <row r="660" ht="15.75" customHeight="1" s="218">
      <c r="M660" s="143" t="n"/>
      <c r="N660" s="143" t="n"/>
      <c r="O660" s="143" t="n"/>
      <c r="P660" s="143" t="n"/>
    </row>
    <row r="661" ht="15.75" customHeight="1" s="218">
      <c r="M661" s="143" t="n"/>
      <c r="N661" s="143" t="n"/>
      <c r="O661" s="143" t="n"/>
      <c r="P661" s="143" t="n"/>
    </row>
    <row r="662" ht="15.75" customHeight="1" s="218">
      <c r="M662" s="143" t="n"/>
      <c r="N662" s="143" t="n"/>
      <c r="O662" s="143" t="n"/>
      <c r="P662" s="143" t="n"/>
    </row>
    <row r="663" ht="15.75" customHeight="1" s="218">
      <c r="M663" s="143" t="n"/>
      <c r="N663" s="143" t="n"/>
      <c r="O663" s="143" t="n"/>
      <c r="P663" s="143" t="n"/>
    </row>
    <row r="664" ht="15.75" customHeight="1" s="218">
      <c r="M664" s="143" t="n"/>
      <c r="N664" s="143" t="n"/>
      <c r="O664" s="143" t="n"/>
      <c r="P664" s="143" t="n"/>
    </row>
    <row r="665" ht="15.75" customHeight="1" s="218">
      <c r="M665" s="143" t="n"/>
      <c r="N665" s="143" t="n"/>
      <c r="O665" s="143" t="n"/>
      <c r="P665" s="143" t="n"/>
    </row>
    <row r="666" ht="15.75" customHeight="1" s="218">
      <c r="M666" s="143" t="n"/>
      <c r="N666" s="143" t="n"/>
      <c r="O666" s="143" t="n"/>
      <c r="P666" s="143" t="n"/>
    </row>
    <row r="667" ht="15.75" customHeight="1" s="218">
      <c r="M667" s="143" t="n"/>
      <c r="N667" s="143" t="n"/>
      <c r="O667" s="143" t="n"/>
      <c r="P667" s="143" t="n"/>
    </row>
    <row r="668" ht="15.75" customHeight="1" s="218">
      <c r="M668" s="143" t="n"/>
      <c r="N668" s="143" t="n"/>
      <c r="O668" s="143" t="n"/>
      <c r="P668" s="143" t="n"/>
    </row>
    <row r="669" ht="15.75" customHeight="1" s="218">
      <c r="M669" s="143" t="n"/>
      <c r="N669" s="143" t="n"/>
      <c r="O669" s="143" t="n"/>
      <c r="P669" s="143" t="n"/>
    </row>
    <row r="670" ht="15.75" customHeight="1" s="218">
      <c r="M670" s="143" t="n"/>
      <c r="N670" s="143" t="n"/>
      <c r="O670" s="143" t="n"/>
      <c r="P670" s="143" t="n"/>
    </row>
    <row r="671" ht="15.75" customHeight="1" s="218">
      <c r="M671" s="143" t="n"/>
      <c r="N671" s="143" t="n"/>
      <c r="O671" s="143" t="n"/>
      <c r="P671" s="143" t="n"/>
    </row>
    <row r="672" ht="15.75" customHeight="1" s="218">
      <c r="M672" s="143" t="n"/>
      <c r="N672" s="143" t="n"/>
      <c r="O672" s="143" t="n"/>
      <c r="P672" s="143" t="n"/>
    </row>
    <row r="673" ht="15.75" customHeight="1" s="218">
      <c r="M673" s="143" t="n"/>
      <c r="N673" s="143" t="n"/>
      <c r="O673" s="143" t="n"/>
      <c r="P673" s="143" t="n"/>
    </row>
    <row r="674" ht="15.75" customHeight="1" s="218">
      <c r="M674" s="143" t="n"/>
      <c r="N674" s="143" t="n"/>
      <c r="O674" s="143" t="n"/>
      <c r="P674" s="143" t="n"/>
    </row>
    <row r="675" ht="15.75" customHeight="1" s="218">
      <c r="M675" s="143" t="n"/>
      <c r="N675" s="143" t="n"/>
      <c r="O675" s="143" t="n"/>
      <c r="P675" s="143" t="n"/>
    </row>
    <row r="676" ht="15.75" customHeight="1" s="218">
      <c r="M676" s="143" t="n"/>
      <c r="N676" s="143" t="n"/>
      <c r="O676" s="143" t="n"/>
      <c r="P676" s="143" t="n"/>
    </row>
    <row r="677" ht="15.75" customHeight="1" s="218">
      <c r="M677" s="143" t="n"/>
      <c r="N677" s="143" t="n"/>
      <c r="O677" s="143" t="n"/>
      <c r="P677" s="143" t="n"/>
    </row>
    <row r="678" ht="15.75" customHeight="1" s="218">
      <c r="M678" s="143" t="n"/>
      <c r="N678" s="143" t="n"/>
      <c r="O678" s="143" t="n"/>
      <c r="P678" s="143" t="n"/>
    </row>
    <row r="679" ht="15.75" customHeight="1" s="218">
      <c r="M679" s="143" t="n"/>
      <c r="N679" s="143" t="n"/>
      <c r="O679" s="143" t="n"/>
      <c r="P679" s="143" t="n"/>
    </row>
    <row r="680" ht="15.75" customHeight="1" s="218">
      <c r="M680" s="143" t="n"/>
      <c r="N680" s="143" t="n"/>
      <c r="O680" s="143" t="n"/>
      <c r="P680" s="143" t="n"/>
    </row>
    <row r="681" ht="15.75" customHeight="1" s="218">
      <c r="M681" s="143" t="n"/>
      <c r="N681" s="143" t="n"/>
      <c r="O681" s="143" t="n"/>
      <c r="P681" s="143" t="n"/>
    </row>
    <row r="682" ht="15.75" customHeight="1" s="218">
      <c r="M682" s="143" t="n"/>
      <c r="N682" s="143" t="n"/>
      <c r="O682" s="143" t="n"/>
      <c r="P682" s="143" t="n"/>
    </row>
    <row r="683" ht="15.75" customHeight="1" s="218">
      <c r="M683" s="143" t="n"/>
      <c r="N683" s="143" t="n"/>
      <c r="O683" s="143" t="n"/>
      <c r="P683" s="143" t="n"/>
    </row>
    <row r="684" ht="15.75" customHeight="1" s="218">
      <c r="M684" s="143" t="n"/>
      <c r="N684" s="143" t="n"/>
      <c r="O684" s="143" t="n"/>
      <c r="P684" s="143" t="n"/>
    </row>
    <row r="685" ht="15.75" customHeight="1" s="218">
      <c r="M685" s="143" t="n"/>
      <c r="N685" s="143" t="n"/>
      <c r="O685" s="143" t="n"/>
      <c r="P685" s="143" t="n"/>
    </row>
    <row r="686" ht="15.75" customHeight="1" s="218">
      <c r="M686" s="143" t="n"/>
      <c r="N686" s="143" t="n"/>
      <c r="O686" s="143" t="n"/>
      <c r="P686" s="143" t="n"/>
    </row>
    <row r="687" ht="15.75" customHeight="1" s="218">
      <c r="M687" s="143" t="n"/>
      <c r="N687" s="143" t="n"/>
      <c r="O687" s="143" t="n"/>
      <c r="P687" s="143" t="n"/>
    </row>
    <row r="688" ht="15.75" customHeight="1" s="218">
      <c r="M688" s="143" t="n"/>
      <c r="N688" s="143" t="n"/>
      <c r="O688" s="143" t="n"/>
      <c r="P688" s="143" t="n"/>
    </row>
    <row r="689" ht="15.75" customHeight="1" s="218">
      <c r="M689" s="143" t="n"/>
      <c r="N689" s="143" t="n"/>
      <c r="O689" s="143" t="n"/>
      <c r="P689" s="143" t="n"/>
    </row>
    <row r="690" ht="15.75" customHeight="1" s="218">
      <c r="M690" s="143" t="n"/>
      <c r="N690" s="143" t="n"/>
      <c r="O690" s="143" t="n"/>
      <c r="P690" s="143" t="n"/>
    </row>
    <row r="691" ht="15.75" customHeight="1" s="218">
      <c r="M691" s="143" t="n"/>
      <c r="N691" s="143" t="n"/>
      <c r="O691" s="143" t="n"/>
      <c r="P691" s="143" t="n"/>
    </row>
    <row r="692" ht="15.75" customHeight="1" s="218">
      <c r="M692" s="143" t="n"/>
      <c r="N692" s="143" t="n"/>
      <c r="O692" s="143" t="n"/>
      <c r="P692" s="143" t="n"/>
    </row>
    <row r="693" ht="15.75" customHeight="1" s="218">
      <c r="M693" s="143" t="n"/>
      <c r="N693" s="143" t="n"/>
      <c r="O693" s="143" t="n"/>
      <c r="P693" s="143" t="n"/>
    </row>
    <row r="694" ht="15.75" customHeight="1" s="218">
      <c r="M694" s="143" t="n"/>
      <c r="N694" s="143" t="n"/>
      <c r="O694" s="143" t="n"/>
      <c r="P694" s="143" t="n"/>
    </row>
    <row r="695" ht="15.75" customHeight="1" s="218">
      <c r="M695" s="143" t="n"/>
      <c r="N695" s="143" t="n"/>
      <c r="O695" s="143" t="n"/>
      <c r="P695" s="143" t="n"/>
    </row>
    <row r="696" ht="15.75" customHeight="1" s="218">
      <c r="M696" s="143" t="n"/>
      <c r="N696" s="143" t="n"/>
      <c r="O696" s="143" t="n"/>
      <c r="P696" s="143" t="n"/>
    </row>
    <row r="697" ht="15.75" customHeight="1" s="218">
      <c r="M697" s="143" t="n"/>
      <c r="N697" s="143" t="n"/>
      <c r="O697" s="143" t="n"/>
      <c r="P697" s="143" t="n"/>
    </row>
    <row r="698" ht="15.75" customHeight="1" s="218">
      <c r="M698" s="143" t="n"/>
      <c r="N698" s="143" t="n"/>
      <c r="O698" s="143" t="n"/>
      <c r="P698" s="143" t="n"/>
    </row>
    <row r="699" ht="15.75" customHeight="1" s="218">
      <c r="M699" s="143" t="n"/>
      <c r="N699" s="143" t="n"/>
      <c r="O699" s="143" t="n"/>
      <c r="P699" s="143" t="n"/>
    </row>
    <row r="700" ht="15.75" customHeight="1" s="218">
      <c r="M700" s="143" t="n"/>
      <c r="N700" s="143" t="n"/>
      <c r="O700" s="143" t="n"/>
      <c r="P700" s="143" t="n"/>
    </row>
    <row r="701" ht="15.75" customHeight="1" s="218">
      <c r="M701" s="143" t="n"/>
      <c r="N701" s="143" t="n"/>
      <c r="O701" s="143" t="n"/>
      <c r="P701" s="143" t="n"/>
    </row>
    <row r="702" ht="15.75" customHeight="1" s="218">
      <c r="M702" s="143" t="n"/>
      <c r="N702" s="143" t="n"/>
      <c r="O702" s="143" t="n"/>
      <c r="P702" s="143" t="n"/>
    </row>
    <row r="703" ht="15.75" customHeight="1" s="218">
      <c r="M703" s="143" t="n"/>
      <c r="N703" s="143" t="n"/>
      <c r="O703" s="143" t="n"/>
      <c r="P703" s="143" t="n"/>
    </row>
    <row r="704" ht="15.75" customHeight="1" s="218">
      <c r="M704" s="143" t="n"/>
      <c r="N704" s="143" t="n"/>
      <c r="O704" s="143" t="n"/>
      <c r="P704" s="143" t="n"/>
    </row>
    <row r="705" ht="15.75" customHeight="1" s="218">
      <c r="M705" s="143" t="n"/>
      <c r="N705" s="143" t="n"/>
      <c r="O705" s="143" t="n"/>
      <c r="P705" s="143" t="n"/>
    </row>
    <row r="706" ht="15.75" customHeight="1" s="218">
      <c r="M706" s="143" t="n"/>
      <c r="N706" s="143" t="n"/>
      <c r="O706" s="143" t="n"/>
      <c r="P706" s="143" t="n"/>
    </row>
    <row r="707" ht="15.75" customHeight="1" s="218">
      <c r="M707" s="143" t="n"/>
      <c r="N707" s="143" t="n"/>
      <c r="O707" s="143" t="n"/>
      <c r="P707" s="143" t="n"/>
    </row>
    <row r="708" ht="15.75" customHeight="1" s="218">
      <c r="M708" s="143" t="n"/>
      <c r="N708" s="143" t="n"/>
      <c r="O708" s="143" t="n"/>
      <c r="P708" s="143" t="n"/>
    </row>
    <row r="709" ht="15.75" customHeight="1" s="218">
      <c r="M709" s="143" t="n"/>
      <c r="N709" s="143" t="n"/>
      <c r="O709" s="143" t="n"/>
      <c r="P709" s="143" t="n"/>
    </row>
    <row r="710" ht="15.75" customHeight="1" s="218">
      <c r="M710" s="143" t="n"/>
      <c r="N710" s="143" t="n"/>
      <c r="O710" s="143" t="n"/>
      <c r="P710" s="143" t="n"/>
    </row>
    <row r="711" ht="15.75" customHeight="1" s="218">
      <c r="M711" s="143" t="n"/>
      <c r="N711" s="143" t="n"/>
      <c r="O711" s="143" t="n"/>
      <c r="P711" s="143" t="n"/>
    </row>
    <row r="712" ht="15.75" customHeight="1" s="218">
      <c r="M712" s="143" t="n"/>
      <c r="N712" s="143" t="n"/>
      <c r="O712" s="143" t="n"/>
      <c r="P712" s="143" t="n"/>
    </row>
    <row r="713" ht="15.75" customHeight="1" s="218">
      <c r="M713" s="143" t="n"/>
      <c r="N713" s="143" t="n"/>
      <c r="O713" s="143" t="n"/>
      <c r="P713" s="143" t="n"/>
    </row>
    <row r="714" ht="15.75" customHeight="1" s="218">
      <c r="M714" s="143" t="n"/>
      <c r="N714" s="143" t="n"/>
      <c r="O714" s="143" t="n"/>
      <c r="P714" s="143" t="n"/>
    </row>
    <row r="715" ht="15.75" customHeight="1" s="218">
      <c r="M715" s="143" t="n"/>
      <c r="N715" s="143" t="n"/>
      <c r="O715" s="143" t="n"/>
      <c r="P715" s="143" t="n"/>
    </row>
    <row r="716" ht="15.75" customHeight="1" s="218">
      <c r="M716" s="143" t="n"/>
      <c r="N716" s="143" t="n"/>
      <c r="O716" s="143" t="n"/>
      <c r="P716" s="143" t="n"/>
    </row>
    <row r="717" ht="15.75" customHeight="1" s="218">
      <c r="M717" s="143" t="n"/>
      <c r="N717" s="143" t="n"/>
      <c r="O717" s="143" t="n"/>
      <c r="P717" s="143" t="n"/>
    </row>
    <row r="718" ht="15.75" customHeight="1" s="218">
      <c r="M718" s="143" t="n"/>
      <c r="N718" s="143" t="n"/>
      <c r="O718" s="143" t="n"/>
      <c r="P718" s="143" t="n"/>
    </row>
    <row r="719" ht="15.75" customHeight="1" s="218">
      <c r="M719" s="143" t="n"/>
      <c r="N719" s="143" t="n"/>
      <c r="O719" s="143" t="n"/>
      <c r="P719" s="143" t="n"/>
    </row>
    <row r="720" ht="15.75" customHeight="1" s="218">
      <c r="M720" s="143" t="n"/>
      <c r="N720" s="143" t="n"/>
      <c r="O720" s="143" t="n"/>
      <c r="P720" s="143" t="n"/>
    </row>
    <row r="721" ht="15.75" customHeight="1" s="218">
      <c r="M721" s="143" t="n"/>
      <c r="N721" s="143" t="n"/>
      <c r="O721" s="143" t="n"/>
      <c r="P721" s="143" t="n"/>
    </row>
    <row r="722" ht="15.75" customHeight="1" s="218">
      <c r="M722" s="143" t="n"/>
      <c r="N722" s="143" t="n"/>
      <c r="O722" s="143" t="n"/>
      <c r="P722" s="143" t="n"/>
    </row>
    <row r="723" ht="15.75" customHeight="1" s="218">
      <c r="M723" s="143" t="n"/>
      <c r="N723" s="143" t="n"/>
      <c r="O723" s="143" t="n"/>
      <c r="P723" s="143" t="n"/>
    </row>
    <row r="724" ht="15.75" customHeight="1" s="218">
      <c r="M724" s="143" t="n"/>
      <c r="N724" s="143" t="n"/>
      <c r="O724" s="143" t="n"/>
      <c r="P724" s="143" t="n"/>
    </row>
    <row r="725" ht="15.75" customHeight="1" s="218">
      <c r="M725" s="143" t="n"/>
      <c r="N725" s="143" t="n"/>
      <c r="O725" s="143" t="n"/>
      <c r="P725" s="143" t="n"/>
    </row>
    <row r="726" ht="15.75" customHeight="1" s="218">
      <c r="M726" s="143" t="n"/>
      <c r="N726" s="143" t="n"/>
      <c r="O726" s="143" t="n"/>
      <c r="P726" s="143" t="n"/>
    </row>
    <row r="727" ht="15.75" customHeight="1" s="218">
      <c r="M727" s="143" t="n"/>
      <c r="N727" s="143" t="n"/>
      <c r="O727" s="143" t="n"/>
      <c r="P727" s="143" t="n"/>
    </row>
    <row r="728" ht="15.75" customHeight="1" s="218">
      <c r="M728" s="143" t="n"/>
      <c r="N728" s="143" t="n"/>
      <c r="O728" s="143" t="n"/>
      <c r="P728" s="143" t="n"/>
    </row>
    <row r="729" ht="15.75" customHeight="1" s="218">
      <c r="M729" s="143" t="n"/>
      <c r="N729" s="143" t="n"/>
      <c r="O729" s="143" t="n"/>
      <c r="P729" s="143" t="n"/>
    </row>
    <row r="730" ht="15.75" customHeight="1" s="218">
      <c r="M730" s="143" t="n"/>
      <c r="N730" s="143" t="n"/>
      <c r="O730" s="143" t="n"/>
      <c r="P730" s="143" t="n"/>
    </row>
    <row r="731" ht="15.75" customHeight="1" s="218">
      <c r="M731" s="143" t="n"/>
      <c r="N731" s="143" t="n"/>
      <c r="O731" s="143" t="n"/>
      <c r="P731" s="143" t="n"/>
    </row>
    <row r="732" ht="15.75" customHeight="1" s="218">
      <c r="M732" s="143" t="n"/>
      <c r="N732" s="143" t="n"/>
      <c r="O732" s="143" t="n"/>
      <c r="P732" s="143" t="n"/>
    </row>
    <row r="733" ht="15.75" customHeight="1" s="218">
      <c r="M733" s="143" t="n"/>
      <c r="N733" s="143" t="n"/>
      <c r="O733" s="143" t="n"/>
      <c r="P733" s="143" t="n"/>
    </row>
    <row r="734" ht="15.75" customHeight="1" s="218">
      <c r="M734" s="143" t="n"/>
      <c r="N734" s="143" t="n"/>
      <c r="O734" s="143" t="n"/>
      <c r="P734" s="143" t="n"/>
    </row>
    <row r="735" ht="15.75" customHeight="1" s="218">
      <c r="M735" s="143" t="n"/>
      <c r="N735" s="143" t="n"/>
      <c r="O735" s="143" t="n"/>
      <c r="P735" s="143" t="n"/>
    </row>
    <row r="736" ht="15.75" customHeight="1" s="218">
      <c r="M736" s="143" t="n"/>
      <c r="N736" s="143" t="n"/>
      <c r="O736" s="143" t="n"/>
      <c r="P736" s="143" t="n"/>
    </row>
    <row r="737" ht="15.75" customHeight="1" s="218">
      <c r="M737" s="143" t="n"/>
      <c r="N737" s="143" t="n"/>
      <c r="O737" s="143" t="n"/>
      <c r="P737" s="143" t="n"/>
    </row>
    <row r="738" ht="15.75" customHeight="1" s="218">
      <c r="M738" s="143" t="n"/>
      <c r="N738" s="143" t="n"/>
      <c r="O738" s="143" t="n"/>
      <c r="P738" s="143" t="n"/>
    </row>
    <row r="739" ht="15.75" customHeight="1" s="218">
      <c r="M739" s="143" t="n"/>
      <c r="N739" s="143" t="n"/>
      <c r="O739" s="143" t="n"/>
      <c r="P739" s="143" t="n"/>
    </row>
    <row r="740" ht="15.75" customHeight="1" s="218">
      <c r="M740" s="143" t="n"/>
      <c r="N740" s="143" t="n"/>
      <c r="O740" s="143" t="n"/>
      <c r="P740" s="143" t="n"/>
    </row>
    <row r="741" ht="15.75" customHeight="1" s="218">
      <c r="M741" s="143" t="n"/>
      <c r="N741" s="143" t="n"/>
      <c r="O741" s="143" t="n"/>
      <c r="P741" s="143" t="n"/>
    </row>
    <row r="742" ht="15.75" customHeight="1" s="218">
      <c r="M742" s="143" t="n"/>
      <c r="N742" s="143" t="n"/>
      <c r="O742" s="143" t="n"/>
      <c r="P742" s="143" t="n"/>
    </row>
    <row r="743" ht="15.75" customHeight="1" s="218">
      <c r="M743" s="143" t="n"/>
      <c r="N743" s="143" t="n"/>
      <c r="O743" s="143" t="n"/>
      <c r="P743" s="143" t="n"/>
    </row>
    <row r="744" ht="15.75" customHeight="1" s="218">
      <c r="M744" s="143" t="n"/>
      <c r="N744" s="143" t="n"/>
      <c r="O744" s="143" t="n"/>
      <c r="P744" s="143" t="n"/>
    </row>
    <row r="745" ht="15.75" customHeight="1" s="218">
      <c r="M745" s="143" t="n"/>
      <c r="N745" s="143" t="n"/>
      <c r="O745" s="143" t="n"/>
      <c r="P745" s="143" t="n"/>
    </row>
    <row r="746" ht="15.75" customHeight="1" s="218">
      <c r="M746" s="143" t="n"/>
      <c r="N746" s="143" t="n"/>
      <c r="O746" s="143" t="n"/>
      <c r="P746" s="143" t="n"/>
    </row>
    <row r="747" ht="15.75" customHeight="1" s="218">
      <c r="M747" s="143" t="n"/>
      <c r="N747" s="143" t="n"/>
      <c r="O747" s="143" t="n"/>
      <c r="P747" s="143" t="n"/>
    </row>
    <row r="748" ht="15.75" customHeight="1" s="218">
      <c r="M748" s="143" t="n"/>
      <c r="N748" s="143" t="n"/>
      <c r="O748" s="143" t="n"/>
      <c r="P748" s="143" t="n"/>
    </row>
    <row r="749" ht="15.75" customHeight="1" s="218">
      <c r="M749" s="143" t="n"/>
      <c r="N749" s="143" t="n"/>
      <c r="O749" s="143" t="n"/>
      <c r="P749" s="143" t="n"/>
    </row>
    <row r="750" ht="15.75" customHeight="1" s="218">
      <c r="M750" s="143" t="n"/>
      <c r="N750" s="143" t="n"/>
      <c r="O750" s="143" t="n"/>
      <c r="P750" s="143" t="n"/>
    </row>
    <row r="751" ht="15.75" customHeight="1" s="218">
      <c r="M751" s="143" t="n"/>
      <c r="N751" s="143" t="n"/>
      <c r="O751" s="143" t="n"/>
      <c r="P751" s="143" t="n"/>
    </row>
    <row r="752" ht="15.75" customHeight="1" s="218">
      <c r="M752" s="143" t="n"/>
      <c r="N752" s="143" t="n"/>
      <c r="O752" s="143" t="n"/>
      <c r="P752" s="143" t="n"/>
    </row>
    <row r="753" ht="15.75" customHeight="1" s="218">
      <c r="M753" s="143" t="n"/>
      <c r="N753" s="143" t="n"/>
      <c r="O753" s="143" t="n"/>
      <c r="P753" s="143" t="n"/>
    </row>
    <row r="754" ht="15.75" customHeight="1" s="218">
      <c r="M754" s="143" t="n"/>
      <c r="N754" s="143" t="n"/>
      <c r="O754" s="143" t="n"/>
      <c r="P754" s="143" t="n"/>
    </row>
    <row r="755" ht="15.75" customHeight="1" s="218">
      <c r="M755" s="143" t="n"/>
      <c r="N755" s="143" t="n"/>
      <c r="O755" s="143" t="n"/>
      <c r="P755" s="143" t="n"/>
    </row>
    <row r="756" ht="15.75" customHeight="1" s="218">
      <c r="M756" s="143" t="n"/>
      <c r="N756" s="143" t="n"/>
      <c r="O756" s="143" t="n"/>
      <c r="P756" s="143" t="n"/>
    </row>
    <row r="757" ht="15.75" customHeight="1" s="218">
      <c r="M757" s="143" t="n"/>
      <c r="N757" s="143" t="n"/>
      <c r="O757" s="143" t="n"/>
      <c r="P757" s="143" t="n"/>
    </row>
    <row r="758" ht="15.75" customHeight="1" s="218">
      <c r="M758" s="143" t="n"/>
      <c r="N758" s="143" t="n"/>
      <c r="O758" s="143" t="n"/>
      <c r="P758" s="143" t="n"/>
    </row>
    <row r="759" ht="15.75" customHeight="1" s="218">
      <c r="M759" s="143" t="n"/>
      <c r="N759" s="143" t="n"/>
      <c r="O759" s="143" t="n"/>
      <c r="P759" s="143" t="n"/>
    </row>
    <row r="760" ht="15.75" customHeight="1" s="218">
      <c r="M760" s="143" t="n"/>
      <c r="N760" s="143" t="n"/>
      <c r="O760" s="143" t="n"/>
      <c r="P760" s="143" t="n"/>
    </row>
    <row r="761" ht="15.75" customHeight="1" s="218">
      <c r="M761" s="143" t="n"/>
      <c r="N761" s="143" t="n"/>
      <c r="O761" s="143" t="n"/>
      <c r="P761" s="143" t="n"/>
    </row>
    <row r="762" ht="15.75" customHeight="1" s="218">
      <c r="M762" s="143" t="n"/>
      <c r="N762" s="143" t="n"/>
      <c r="O762" s="143" t="n"/>
      <c r="P762" s="143" t="n"/>
    </row>
    <row r="763" ht="15.75" customHeight="1" s="218">
      <c r="M763" s="143" t="n"/>
      <c r="N763" s="143" t="n"/>
      <c r="O763" s="143" t="n"/>
      <c r="P763" s="143" t="n"/>
    </row>
    <row r="764" ht="15.75" customHeight="1" s="218">
      <c r="M764" s="143" t="n"/>
      <c r="N764" s="143" t="n"/>
      <c r="O764" s="143" t="n"/>
      <c r="P764" s="143" t="n"/>
    </row>
    <row r="765" ht="15.75" customHeight="1" s="218">
      <c r="M765" s="143" t="n"/>
      <c r="N765" s="143" t="n"/>
      <c r="O765" s="143" t="n"/>
      <c r="P765" s="143" t="n"/>
    </row>
    <row r="766" ht="15.75" customHeight="1" s="218">
      <c r="M766" s="143" t="n"/>
      <c r="N766" s="143" t="n"/>
      <c r="O766" s="143" t="n"/>
      <c r="P766" s="143" t="n"/>
    </row>
    <row r="767" ht="15.75" customHeight="1" s="218">
      <c r="M767" s="143" t="n"/>
      <c r="N767" s="143" t="n"/>
      <c r="O767" s="143" t="n"/>
      <c r="P767" s="143" t="n"/>
    </row>
    <row r="768" ht="15.75" customHeight="1" s="218">
      <c r="M768" s="143" t="n"/>
      <c r="N768" s="143" t="n"/>
      <c r="O768" s="143" t="n"/>
      <c r="P768" s="143" t="n"/>
    </row>
    <row r="769" ht="15.75" customHeight="1" s="218">
      <c r="M769" s="143" t="n"/>
      <c r="N769" s="143" t="n"/>
      <c r="O769" s="143" t="n"/>
      <c r="P769" s="143" t="n"/>
    </row>
    <row r="770" ht="15.75" customHeight="1" s="218">
      <c r="M770" s="143" t="n"/>
      <c r="N770" s="143" t="n"/>
      <c r="O770" s="143" t="n"/>
      <c r="P770" s="143" t="n"/>
    </row>
    <row r="771" ht="15.75" customHeight="1" s="218">
      <c r="M771" s="143" t="n"/>
      <c r="N771" s="143" t="n"/>
      <c r="O771" s="143" t="n"/>
      <c r="P771" s="143" t="n"/>
    </row>
    <row r="772" ht="15.75" customHeight="1" s="218">
      <c r="M772" s="143" t="n"/>
      <c r="N772" s="143" t="n"/>
      <c r="O772" s="143" t="n"/>
      <c r="P772" s="143" t="n"/>
    </row>
    <row r="773" ht="15.75" customHeight="1" s="218">
      <c r="M773" s="143" t="n"/>
      <c r="N773" s="143" t="n"/>
      <c r="O773" s="143" t="n"/>
      <c r="P773" s="143" t="n"/>
    </row>
    <row r="774" ht="15.75" customHeight="1" s="218">
      <c r="M774" s="143" t="n"/>
      <c r="N774" s="143" t="n"/>
      <c r="O774" s="143" t="n"/>
      <c r="P774" s="143" t="n"/>
    </row>
    <row r="775" ht="15.75" customHeight="1" s="218">
      <c r="M775" s="143" t="n"/>
      <c r="N775" s="143" t="n"/>
      <c r="O775" s="143" t="n"/>
      <c r="P775" s="143" t="n"/>
    </row>
    <row r="776" ht="15.75" customHeight="1" s="218">
      <c r="M776" s="143" t="n"/>
      <c r="N776" s="143" t="n"/>
      <c r="O776" s="143" t="n"/>
      <c r="P776" s="143" t="n"/>
    </row>
    <row r="777" ht="15.75" customHeight="1" s="218">
      <c r="M777" s="143" t="n"/>
      <c r="N777" s="143" t="n"/>
      <c r="O777" s="143" t="n"/>
      <c r="P777" s="143" t="n"/>
    </row>
    <row r="778" ht="15.75" customHeight="1" s="218">
      <c r="M778" s="143" t="n"/>
      <c r="N778" s="143" t="n"/>
      <c r="O778" s="143" t="n"/>
      <c r="P778" s="143" t="n"/>
    </row>
    <row r="779" ht="15.75" customHeight="1" s="218">
      <c r="M779" s="143" t="n"/>
      <c r="N779" s="143" t="n"/>
      <c r="O779" s="143" t="n"/>
      <c r="P779" s="143" t="n"/>
    </row>
    <row r="780" ht="15.75" customHeight="1" s="218">
      <c r="M780" s="143" t="n"/>
      <c r="N780" s="143" t="n"/>
      <c r="O780" s="143" t="n"/>
      <c r="P780" s="143" t="n"/>
    </row>
    <row r="781" ht="15.75" customHeight="1" s="218">
      <c r="M781" s="143" t="n"/>
      <c r="N781" s="143" t="n"/>
      <c r="O781" s="143" t="n"/>
      <c r="P781" s="143" t="n"/>
    </row>
    <row r="782" ht="15.75" customHeight="1" s="218">
      <c r="M782" s="143" t="n"/>
      <c r="N782" s="143" t="n"/>
      <c r="O782" s="143" t="n"/>
      <c r="P782" s="143" t="n"/>
    </row>
    <row r="783" ht="15.75" customHeight="1" s="218">
      <c r="M783" s="143" t="n"/>
      <c r="N783" s="143" t="n"/>
      <c r="O783" s="143" t="n"/>
      <c r="P783" s="143" t="n"/>
    </row>
    <row r="784" ht="15.75" customHeight="1" s="218">
      <c r="M784" s="143" t="n"/>
      <c r="N784" s="143" t="n"/>
      <c r="O784" s="143" t="n"/>
      <c r="P784" s="143" t="n"/>
    </row>
    <row r="785" ht="15.75" customHeight="1" s="218">
      <c r="M785" s="143" t="n"/>
      <c r="N785" s="143" t="n"/>
      <c r="O785" s="143" t="n"/>
      <c r="P785" s="143" t="n"/>
    </row>
    <row r="786" ht="15.75" customHeight="1" s="218">
      <c r="M786" s="143" t="n"/>
      <c r="N786" s="143" t="n"/>
      <c r="O786" s="143" t="n"/>
      <c r="P786" s="143" t="n"/>
    </row>
    <row r="787" ht="15.75" customHeight="1" s="218">
      <c r="M787" s="143" t="n"/>
      <c r="N787" s="143" t="n"/>
      <c r="O787" s="143" t="n"/>
      <c r="P787" s="143" t="n"/>
    </row>
    <row r="788" ht="15.75" customHeight="1" s="218">
      <c r="M788" s="143" t="n"/>
      <c r="N788" s="143" t="n"/>
      <c r="O788" s="143" t="n"/>
      <c r="P788" s="143" t="n"/>
    </row>
    <row r="789" ht="15.75" customHeight="1" s="218">
      <c r="M789" s="143" t="n"/>
      <c r="N789" s="143" t="n"/>
      <c r="O789" s="143" t="n"/>
      <c r="P789" s="143" t="n"/>
    </row>
    <row r="790" ht="15.75" customHeight="1" s="218">
      <c r="M790" s="143" t="n"/>
      <c r="N790" s="143" t="n"/>
      <c r="O790" s="143" t="n"/>
      <c r="P790" s="143" t="n"/>
    </row>
    <row r="791" ht="15.75" customHeight="1" s="218">
      <c r="M791" s="143" t="n"/>
      <c r="N791" s="143" t="n"/>
      <c r="O791" s="143" t="n"/>
      <c r="P791" s="143" t="n"/>
    </row>
    <row r="792" ht="15.75" customHeight="1" s="218">
      <c r="M792" s="143" t="n"/>
      <c r="N792" s="143" t="n"/>
      <c r="O792" s="143" t="n"/>
      <c r="P792" s="143" t="n"/>
    </row>
    <row r="793" ht="15.75" customHeight="1" s="218">
      <c r="M793" s="143" t="n"/>
      <c r="N793" s="143" t="n"/>
      <c r="O793" s="143" t="n"/>
      <c r="P793" s="143" t="n"/>
    </row>
    <row r="794" ht="15.75" customHeight="1" s="218">
      <c r="M794" s="143" t="n"/>
      <c r="N794" s="143" t="n"/>
      <c r="O794" s="143" t="n"/>
      <c r="P794" s="143" t="n"/>
    </row>
    <row r="795" ht="15.75" customHeight="1" s="218">
      <c r="M795" s="143" t="n"/>
      <c r="N795" s="143" t="n"/>
      <c r="O795" s="143" t="n"/>
      <c r="P795" s="143" t="n"/>
    </row>
    <row r="796" ht="15.75" customHeight="1" s="218">
      <c r="M796" s="143" t="n"/>
      <c r="N796" s="143" t="n"/>
      <c r="O796" s="143" t="n"/>
      <c r="P796" s="143" t="n"/>
    </row>
    <row r="797" ht="15.75" customHeight="1" s="218">
      <c r="M797" s="143" t="n"/>
      <c r="N797" s="143" t="n"/>
      <c r="O797" s="143" t="n"/>
      <c r="P797" s="143" t="n"/>
    </row>
    <row r="798" ht="15.75" customHeight="1" s="218">
      <c r="M798" s="143" t="n"/>
      <c r="N798" s="143" t="n"/>
      <c r="O798" s="143" t="n"/>
      <c r="P798" s="143" t="n"/>
    </row>
    <row r="799" ht="15.75" customHeight="1" s="218">
      <c r="M799" s="143" t="n"/>
      <c r="N799" s="143" t="n"/>
      <c r="O799" s="143" t="n"/>
      <c r="P799" s="143" t="n"/>
    </row>
    <row r="800" ht="15.75" customHeight="1" s="218">
      <c r="M800" s="143" t="n"/>
      <c r="N800" s="143" t="n"/>
      <c r="O800" s="143" t="n"/>
      <c r="P800" s="143" t="n"/>
    </row>
    <row r="801" ht="15.75" customHeight="1" s="218">
      <c r="M801" s="143" t="n"/>
      <c r="N801" s="143" t="n"/>
      <c r="O801" s="143" t="n"/>
      <c r="P801" s="143" t="n"/>
    </row>
    <row r="802" ht="15.75" customHeight="1" s="218">
      <c r="M802" s="143" t="n"/>
      <c r="N802" s="143" t="n"/>
      <c r="O802" s="143" t="n"/>
      <c r="P802" s="143" t="n"/>
    </row>
    <row r="803" ht="15.75" customHeight="1" s="218">
      <c r="M803" s="143" t="n"/>
      <c r="N803" s="143" t="n"/>
      <c r="O803" s="143" t="n"/>
      <c r="P803" s="143" t="n"/>
    </row>
    <row r="804" ht="15.75" customHeight="1" s="218">
      <c r="M804" s="143" t="n"/>
      <c r="N804" s="143" t="n"/>
      <c r="O804" s="143" t="n"/>
      <c r="P804" s="143" t="n"/>
    </row>
    <row r="805" ht="15.75" customHeight="1" s="218">
      <c r="M805" s="143" t="n"/>
      <c r="N805" s="143" t="n"/>
      <c r="O805" s="143" t="n"/>
      <c r="P805" s="143" t="n"/>
    </row>
    <row r="806" ht="15.75" customHeight="1" s="218">
      <c r="M806" s="143" t="n"/>
      <c r="N806" s="143" t="n"/>
      <c r="O806" s="143" t="n"/>
      <c r="P806" s="143" t="n"/>
    </row>
    <row r="807" ht="15.75" customHeight="1" s="218">
      <c r="M807" s="143" t="n"/>
      <c r="N807" s="143" t="n"/>
      <c r="O807" s="143" t="n"/>
      <c r="P807" s="143" t="n"/>
    </row>
    <row r="808" ht="15.75" customHeight="1" s="218">
      <c r="M808" s="143" t="n"/>
      <c r="N808" s="143" t="n"/>
      <c r="O808" s="143" t="n"/>
      <c r="P808" s="143" t="n"/>
    </row>
    <row r="809" ht="15.75" customHeight="1" s="218">
      <c r="M809" s="143" t="n"/>
      <c r="N809" s="143" t="n"/>
      <c r="O809" s="143" t="n"/>
      <c r="P809" s="143" t="n"/>
    </row>
    <row r="810" ht="15.75" customHeight="1" s="218">
      <c r="M810" s="143" t="n"/>
      <c r="N810" s="143" t="n"/>
      <c r="O810" s="143" t="n"/>
      <c r="P810" s="143" t="n"/>
    </row>
    <row r="811" ht="15.75" customHeight="1" s="218">
      <c r="M811" s="143" t="n"/>
      <c r="N811" s="143" t="n"/>
      <c r="O811" s="143" t="n"/>
      <c r="P811" s="143" t="n"/>
    </row>
    <row r="812" ht="15.75" customHeight="1" s="218">
      <c r="M812" s="143" t="n"/>
      <c r="N812" s="143" t="n"/>
      <c r="O812" s="143" t="n"/>
      <c r="P812" s="143" t="n"/>
    </row>
    <row r="813" ht="15.75" customHeight="1" s="218">
      <c r="M813" s="143" t="n"/>
      <c r="N813" s="143" t="n"/>
      <c r="O813" s="143" t="n"/>
      <c r="P813" s="143" t="n"/>
    </row>
    <row r="814" ht="15.75" customHeight="1" s="218">
      <c r="M814" s="143" t="n"/>
      <c r="N814" s="143" t="n"/>
      <c r="O814" s="143" t="n"/>
      <c r="P814" s="143" t="n"/>
    </row>
    <row r="815" ht="15.75" customHeight="1" s="218">
      <c r="M815" s="143" t="n"/>
      <c r="N815" s="143" t="n"/>
      <c r="O815" s="143" t="n"/>
      <c r="P815" s="143" t="n"/>
    </row>
    <row r="816" ht="15.75" customHeight="1" s="218">
      <c r="M816" s="143" t="n"/>
      <c r="N816" s="143" t="n"/>
      <c r="O816" s="143" t="n"/>
      <c r="P816" s="143" t="n"/>
    </row>
    <row r="817" ht="15.75" customHeight="1" s="218">
      <c r="M817" s="143" t="n"/>
      <c r="N817" s="143" t="n"/>
      <c r="O817" s="143" t="n"/>
      <c r="P817" s="143" t="n"/>
    </row>
    <row r="818" ht="15.75" customHeight="1" s="218">
      <c r="M818" s="143" t="n"/>
      <c r="N818" s="143" t="n"/>
      <c r="O818" s="143" t="n"/>
      <c r="P818" s="143" t="n"/>
    </row>
    <row r="819" ht="15.75" customHeight="1" s="218">
      <c r="M819" s="143" t="n"/>
      <c r="N819" s="143" t="n"/>
      <c r="O819" s="143" t="n"/>
      <c r="P819" s="143" t="n"/>
    </row>
    <row r="820" ht="15.75" customHeight="1" s="218">
      <c r="M820" s="143" t="n"/>
      <c r="N820" s="143" t="n"/>
      <c r="O820" s="143" t="n"/>
      <c r="P820" s="143" t="n"/>
    </row>
    <row r="821" ht="15.75" customHeight="1" s="218">
      <c r="M821" s="143" t="n"/>
      <c r="N821" s="143" t="n"/>
      <c r="O821" s="143" t="n"/>
      <c r="P821" s="143" t="n"/>
    </row>
    <row r="822" ht="15.75" customHeight="1" s="218">
      <c r="M822" s="143" t="n"/>
      <c r="N822" s="143" t="n"/>
      <c r="O822" s="143" t="n"/>
      <c r="P822" s="143" t="n"/>
    </row>
    <row r="823" ht="15.75" customHeight="1" s="218">
      <c r="M823" s="143" t="n"/>
      <c r="N823" s="143" t="n"/>
      <c r="O823" s="143" t="n"/>
      <c r="P823" s="143" t="n"/>
    </row>
    <row r="824" ht="15.75" customHeight="1" s="218">
      <c r="M824" s="143" t="n"/>
      <c r="N824" s="143" t="n"/>
      <c r="O824" s="143" t="n"/>
      <c r="P824" s="143" t="n"/>
    </row>
    <row r="825" ht="15.75" customHeight="1" s="218">
      <c r="M825" s="143" t="n"/>
      <c r="N825" s="143" t="n"/>
      <c r="O825" s="143" t="n"/>
      <c r="P825" s="143" t="n"/>
    </row>
    <row r="826" ht="15.75" customHeight="1" s="218">
      <c r="M826" s="143" t="n"/>
      <c r="N826" s="143" t="n"/>
      <c r="O826" s="143" t="n"/>
      <c r="P826" s="143" t="n"/>
    </row>
    <row r="827" ht="15.75" customHeight="1" s="218">
      <c r="M827" s="143" t="n"/>
      <c r="N827" s="143" t="n"/>
      <c r="O827" s="143" t="n"/>
      <c r="P827" s="143" t="n"/>
    </row>
    <row r="828" ht="15.75" customHeight="1" s="218">
      <c r="M828" s="143" t="n"/>
      <c r="N828" s="143" t="n"/>
      <c r="O828" s="143" t="n"/>
      <c r="P828" s="143" t="n"/>
    </row>
    <row r="829" ht="15.75" customHeight="1" s="218">
      <c r="M829" s="143" t="n"/>
      <c r="N829" s="143" t="n"/>
      <c r="O829" s="143" t="n"/>
      <c r="P829" s="143" t="n"/>
    </row>
    <row r="830" ht="15.75" customHeight="1" s="218">
      <c r="M830" s="143" t="n"/>
      <c r="N830" s="143" t="n"/>
      <c r="O830" s="143" t="n"/>
      <c r="P830" s="143" t="n"/>
    </row>
    <row r="831" ht="15.75" customHeight="1" s="218">
      <c r="M831" s="143" t="n"/>
      <c r="N831" s="143" t="n"/>
      <c r="O831" s="143" t="n"/>
      <c r="P831" s="143" t="n"/>
    </row>
    <row r="832" ht="15.75" customHeight="1" s="218">
      <c r="M832" s="143" t="n"/>
      <c r="N832" s="143" t="n"/>
      <c r="O832" s="143" t="n"/>
      <c r="P832" s="143" t="n"/>
    </row>
    <row r="833" ht="15.75" customHeight="1" s="218">
      <c r="M833" s="143" t="n"/>
      <c r="N833" s="143" t="n"/>
      <c r="O833" s="143" t="n"/>
      <c r="P833" s="143" t="n"/>
    </row>
    <row r="834" ht="15.75" customHeight="1" s="218">
      <c r="M834" s="143" t="n"/>
      <c r="N834" s="143" t="n"/>
      <c r="O834" s="143" t="n"/>
      <c r="P834" s="143" t="n"/>
    </row>
    <row r="835" ht="15.75" customHeight="1" s="218">
      <c r="M835" s="143" t="n"/>
      <c r="N835" s="143" t="n"/>
      <c r="O835" s="143" t="n"/>
      <c r="P835" s="143" t="n"/>
    </row>
    <row r="836" ht="15.75" customHeight="1" s="218">
      <c r="M836" s="143" t="n"/>
      <c r="N836" s="143" t="n"/>
      <c r="O836" s="143" t="n"/>
      <c r="P836" s="143" t="n"/>
    </row>
    <row r="837" ht="15.75" customHeight="1" s="218">
      <c r="M837" s="143" t="n"/>
      <c r="N837" s="143" t="n"/>
      <c r="O837" s="143" t="n"/>
      <c r="P837" s="143" t="n"/>
    </row>
    <row r="838" ht="15.75" customHeight="1" s="218">
      <c r="M838" s="143" t="n"/>
      <c r="N838" s="143" t="n"/>
      <c r="O838" s="143" t="n"/>
      <c r="P838" s="143" t="n"/>
    </row>
    <row r="839" ht="15.75" customHeight="1" s="218">
      <c r="M839" s="143" t="n"/>
      <c r="N839" s="143" t="n"/>
      <c r="O839" s="143" t="n"/>
      <c r="P839" s="143" t="n"/>
    </row>
    <row r="840" ht="15.75" customHeight="1" s="218">
      <c r="M840" s="143" t="n"/>
      <c r="N840" s="143" t="n"/>
      <c r="O840" s="143" t="n"/>
      <c r="P840" s="143" t="n"/>
    </row>
    <row r="841" ht="15.75" customHeight="1" s="218">
      <c r="M841" s="143" t="n"/>
      <c r="N841" s="143" t="n"/>
      <c r="O841" s="143" t="n"/>
      <c r="P841" s="143" t="n"/>
    </row>
    <row r="842" ht="15.75" customHeight="1" s="218">
      <c r="M842" s="143" t="n"/>
      <c r="N842" s="143" t="n"/>
      <c r="O842" s="143" t="n"/>
      <c r="P842" s="143" t="n"/>
    </row>
    <row r="843" ht="15.75" customHeight="1" s="218">
      <c r="M843" s="143" t="n"/>
      <c r="N843" s="143" t="n"/>
      <c r="O843" s="143" t="n"/>
      <c r="P843" s="143" t="n"/>
    </row>
    <row r="844" ht="15.75" customHeight="1" s="218">
      <c r="M844" s="143" t="n"/>
      <c r="N844" s="143" t="n"/>
      <c r="O844" s="143" t="n"/>
      <c r="P844" s="143" t="n"/>
    </row>
    <row r="845" ht="15.75" customHeight="1" s="218">
      <c r="M845" s="143" t="n"/>
      <c r="N845" s="143" t="n"/>
      <c r="O845" s="143" t="n"/>
      <c r="P845" s="143" t="n"/>
    </row>
    <row r="846" ht="15.75" customHeight="1" s="218">
      <c r="M846" s="143" t="n"/>
      <c r="N846" s="143" t="n"/>
      <c r="O846" s="143" t="n"/>
      <c r="P846" s="143" t="n"/>
    </row>
    <row r="847" ht="15.75" customHeight="1" s="218">
      <c r="M847" s="143" t="n"/>
      <c r="N847" s="143" t="n"/>
      <c r="O847" s="143" t="n"/>
      <c r="P847" s="143" t="n"/>
    </row>
    <row r="848" ht="15.75" customHeight="1" s="218">
      <c r="M848" s="143" t="n"/>
      <c r="N848" s="143" t="n"/>
      <c r="O848" s="143" t="n"/>
      <c r="P848" s="143" t="n"/>
    </row>
    <row r="849" ht="15.75" customHeight="1" s="218">
      <c r="M849" s="143" t="n"/>
      <c r="N849" s="143" t="n"/>
      <c r="O849" s="143" t="n"/>
      <c r="P849" s="143" t="n"/>
    </row>
    <row r="850" ht="15.75" customHeight="1" s="218">
      <c r="M850" s="143" t="n"/>
      <c r="N850" s="143" t="n"/>
      <c r="O850" s="143" t="n"/>
      <c r="P850" s="143" t="n"/>
    </row>
    <row r="851" ht="15.75" customHeight="1" s="218">
      <c r="M851" s="143" t="n"/>
      <c r="N851" s="143" t="n"/>
      <c r="O851" s="143" t="n"/>
      <c r="P851" s="143" t="n"/>
    </row>
    <row r="852" ht="15.75" customHeight="1" s="218">
      <c r="M852" s="143" t="n"/>
      <c r="N852" s="143" t="n"/>
      <c r="O852" s="143" t="n"/>
      <c r="P852" s="143" t="n"/>
    </row>
    <row r="853" ht="15.75" customHeight="1" s="218">
      <c r="M853" s="143" t="n"/>
      <c r="N853" s="143" t="n"/>
      <c r="O853" s="143" t="n"/>
      <c r="P853" s="143" t="n"/>
    </row>
    <row r="854" ht="15.75" customHeight="1" s="218">
      <c r="M854" s="143" t="n"/>
      <c r="N854" s="143" t="n"/>
      <c r="O854" s="143" t="n"/>
      <c r="P854" s="143" t="n"/>
    </row>
    <row r="855" ht="15.75" customHeight="1" s="218">
      <c r="M855" s="143" t="n"/>
      <c r="N855" s="143" t="n"/>
      <c r="O855" s="143" t="n"/>
      <c r="P855" s="143" t="n"/>
    </row>
    <row r="856" ht="15.75" customHeight="1" s="218">
      <c r="M856" s="143" t="n"/>
      <c r="N856" s="143" t="n"/>
      <c r="O856" s="143" t="n"/>
      <c r="P856" s="143" t="n"/>
    </row>
    <row r="857" ht="15.75" customHeight="1" s="218">
      <c r="M857" s="143" t="n"/>
      <c r="N857" s="143" t="n"/>
      <c r="O857" s="143" t="n"/>
      <c r="P857" s="143" t="n"/>
    </row>
    <row r="858" ht="15.75" customHeight="1" s="218">
      <c r="M858" s="143" t="n"/>
      <c r="N858" s="143" t="n"/>
      <c r="O858" s="143" t="n"/>
      <c r="P858" s="143" t="n"/>
    </row>
    <row r="859" ht="15.75" customHeight="1" s="218">
      <c r="M859" s="143" t="n"/>
      <c r="N859" s="143" t="n"/>
      <c r="O859" s="143" t="n"/>
      <c r="P859" s="143" t="n"/>
    </row>
    <row r="860" ht="15.75" customHeight="1" s="218">
      <c r="M860" s="143" t="n"/>
      <c r="N860" s="143" t="n"/>
      <c r="O860" s="143" t="n"/>
      <c r="P860" s="143" t="n"/>
    </row>
    <row r="861" ht="15.75" customHeight="1" s="218">
      <c r="M861" s="143" t="n"/>
      <c r="N861" s="143" t="n"/>
      <c r="O861" s="143" t="n"/>
      <c r="P861" s="143" t="n"/>
    </row>
    <row r="862" ht="15.75" customHeight="1" s="218">
      <c r="M862" s="143" t="n"/>
      <c r="N862" s="143" t="n"/>
      <c r="O862" s="143" t="n"/>
      <c r="P862" s="143" t="n"/>
    </row>
    <row r="863" ht="15.75" customHeight="1" s="218">
      <c r="M863" s="143" t="n"/>
      <c r="N863" s="143" t="n"/>
      <c r="O863" s="143" t="n"/>
      <c r="P863" s="143" t="n"/>
    </row>
    <row r="864" ht="15.75" customHeight="1" s="218">
      <c r="M864" s="143" t="n"/>
      <c r="N864" s="143" t="n"/>
      <c r="O864" s="143" t="n"/>
      <c r="P864" s="143" t="n"/>
    </row>
    <row r="865" ht="15.75" customHeight="1" s="218">
      <c r="M865" s="143" t="n"/>
      <c r="N865" s="143" t="n"/>
      <c r="O865" s="143" t="n"/>
      <c r="P865" s="143" t="n"/>
    </row>
    <row r="866" ht="15.75" customHeight="1" s="218">
      <c r="M866" s="143" t="n"/>
      <c r="N866" s="143" t="n"/>
      <c r="O866" s="143" t="n"/>
      <c r="P866" s="143" t="n"/>
    </row>
    <row r="867" ht="15.75" customHeight="1" s="218">
      <c r="M867" s="143" t="n"/>
      <c r="N867" s="143" t="n"/>
      <c r="O867" s="143" t="n"/>
      <c r="P867" s="143" t="n"/>
    </row>
    <row r="868" ht="15.75" customHeight="1" s="218">
      <c r="M868" s="143" t="n"/>
      <c r="N868" s="143" t="n"/>
      <c r="O868" s="143" t="n"/>
      <c r="P868" s="143" t="n"/>
    </row>
    <row r="869" ht="15.75" customHeight="1" s="218">
      <c r="M869" s="143" t="n"/>
      <c r="N869" s="143" t="n"/>
      <c r="O869" s="143" t="n"/>
      <c r="P869" s="143" t="n"/>
    </row>
    <row r="870" ht="15.75" customHeight="1" s="218">
      <c r="M870" s="143" t="n"/>
      <c r="N870" s="143" t="n"/>
      <c r="O870" s="143" t="n"/>
      <c r="P870" s="143" t="n"/>
    </row>
    <row r="871" ht="15.75" customHeight="1" s="218">
      <c r="M871" s="143" t="n"/>
      <c r="N871" s="143" t="n"/>
      <c r="O871" s="143" t="n"/>
      <c r="P871" s="143" t="n"/>
    </row>
    <row r="872" ht="15.75" customHeight="1" s="218">
      <c r="M872" s="143" t="n"/>
      <c r="N872" s="143" t="n"/>
      <c r="O872" s="143" t="n"/>
      <c r="P872" s="143" t="n"/>
    </row>
    <row r="873" ht="15.75" customHeight="1" s="218">
      <c r="M873" s="143" t="n"/>
      <c r="N873" s="143" t="n"/>
      <c r="O873" s="143" t="n"/>
      <c r="P873" s="143" t="n"/>
    </row>
    <row r="874" ht="15.75" customHeight="1" s="218">
      <c r="M874" s="143" t="n"/>
      <c r="N874" s="143" t="n"/>
      <c r="O874" s="143" t="n"/>
      <c r="P874" s="143" t="n"/>
    </row>
    <row r="875" ht="15.75" customHeight="1" s="218">
      <c r="M875" s="143" t="n"/>
      <c r="N875" s="143" t="n"/>
      <c r="O875" s="143" t="n"/>
      <c r="P875" s="143" t="n"/>
    </row>
    <row r="876" ht="15.75" customHeight="1" s="218">
      <c r="M876" s="143" t="n"/>
      <c r="N876" s="143" t="n"/>
      <c r="O876" s="143" t="n"/>
      <c r="P876" s="143" t="n"/>
    </row>
    <row r="877" ht="15.75" customHeight="1" s="218">
      <c r="M877" s="143" t="n"/>
      <c r="N877" s="143" t="n"/>
      <c r="O877" s="143" t="n"/>
      <c r="P877" s="143" t="n"/>
    </row>
    <row r="878" ht="15.75" customHeight="1" s="218">
      <c r="M878" s="143" t="n"/>
      <c r="N878" s="143" t="n"/>
      <c r="O878" s="143" t="n"/>
      <c r="P878" s="143" t="n"/>
    </row>
    <row r="879" ht="15.75" customHeight="1" s="218">
      <c r="M879" s="143" t="n"/>
      <c r="N879" s="143" t="n"/>
      <c r="O879" s="143" t="n"/>
      <c r="P879" s="143" t="n"/>
    </row>
    <row r="880" ht="15.75" customHeight="1" s="218">
      <c r="M880" s="143" t="n"/>
      <c r="N880" s="143" t="n"/>
      <c r="O880" s="143" t="n"/>
      <c r="P880" s="143" t="n"/>
    </row>
    <row r="881" ht="15.75" customHeight="1" s="218">
      <c r="M881" s="143" t="n"/>
      <c r="N881" s="143" t="n"/>
      <c r="O881" s="143" t="n"/>
      <c r="P881" s="143" t="n"/>
    </row>
    <row r="882" ht="15.75" customHeight="1" s="218">
      <c r="M882" s="143" t="n"/>
      <c r="N882" s="143" t="n"/>
      <c r="O882" s="143" t="n"/>
      <c r="P882" s="143" t="n"/>
    </row>
    <row r="883" ht="15.75" customHeight="1" s="218">
      <c r="M883" s="143" t="n"/>
      <c r="N883" s="143" t="n"/>
      <c r="O883" s="143" t="n"/>
      <c r="P883" s="143" t="n"/>
    </row>
    <row r="884" ht="15.75" customHeight="1" s="218">
      <c r="M884" s="143" t="n"/>
      <c r="N884" s="143" t="n"/>
      <c r="O884" s="143" t="n"/>
      <c r="P884" s="143" t="n"/>
    </row>
    <row r="885" ht="15.75" customHeight="1" s="218">
      <c r="M885" s="143" t="n"/>
      <c r="N885" s="143" t="n"/>
      <c r="O885" s="143" t="n"/>
      <c r="P885" s="143" t="n"/>
    </row>
    <row r="886" ht="15.75" customHeight="1" s="218">
      <c r="M886" s="143" t="n"/>
      <c r="N886" s="143" t="n"/>
      <c r="O886" s="143" t="n"/>
      <c r="P886" s="143" t="n"/>
    </row>
    <row r="887" ht="15.75" customHeight="1" s="218">
      <c r="M887" s="143" t="n"/>
      <c r="N887" s="143" t="n"/>
      <c r="O887" s="143" t="n"/>
      <c r="P887" s="143" t="n"/>
    </row>
    <row r="888" ht="15.75" customHeight="1" s="218">
      <c r="M888" s="143" t="n"/>
      <c r="N888" s="143" t="n"/>
      <c r="O888" s="143" t="n"/>
      <c r="P888" s="143" t="n"/>
    </row>
    <row r="889" ht="15.75" customHeight="1" s="218">
      <c r="M889" s="143" t="n"/>
      <c r="N889" s="143" t="n"/>
      <c r="O889" s="143" t="n"/>
      <c r="P889" s="143" t="n"/>
    </row>
    <row r="890" ht="15.75" customHeight="1" s="218">
      <c r="M890" s="143" t="n"/>
      <c r="N890" s="143" t="n"/>
      <c r="O890" s="143" t="n"/>
      <c r="P890" s="143" t="n"/>
    </row>
    <row r="891" ht="15.75" customHeight="1" s="218">
      <c r="M891" s="143" t="n"/>
      <c r="N891" s="143" t="n"/>
      <c r="O891" s="143" t="n"/>
      <c r="P891" s="143" t="n"/>
    </row>
    <row r="892" ht="15.75" customHeight="1" s="218">
      <c r="M892" s="143" t="n"/>
      <c r="N892" s="143" t="n"/>
      <c r="O892" s="143" t="n"/>
      <c r="P892" s="143" t="n"/>
    </row>
    <row r="893" ht="15.75" customHeight="1" s="218">
      <c r="M893" s="143" t="n"/>
      <c r="N893" s="143" t="n"/>
      <c r="O893" s="143" t="n"/>
      <c r="P893" s="143" t="n"/>
    </row>
    <row r="894" ht="15.75" customHeight="1" s="218">
      <c r="M894" s="143" t="n"/>
      <c r="N894" s="143" t="n"/>
      <c r="O894" s="143" t="n"/>
      <c r="P894" s="143" t="n"/>
    </row>
    <row r="895" ht="15.75" customHeight="1" s="218">
      <c r="M895" s="143" t="n"/>
      <c r="N895" s="143" t="n"/>
      <c r="O895" s="143" t="n"/>
      <c r="P895" s="143" t="n"/>
    </row>
    <row r="896" ht="15.75" customHeight="1" s="218">
      <c r="M896" s="143" t="n"/>
      <c r="N896" s="143" t="n"/>
      <c r="O896" s="143" t="n"/>
      <c r="P896" s="143" t="n"/>
    </row>
    <row r="897" ht="15.75" customHeight="1" s="218">
      <c r="M897" s="143" t="n"/>
      <c r="N897" s="143" t="n"/>
      <c r="O897" s="143" t="n"/>
      <c r="P897" s="143" t="n"/>
    </row>
    <row r="898" ht="15.75" customHeight="1" s="218">
      <c r="M898" s="143" t="n"/>
      <c r="N898" s="143" t="n"/>
      <c r="O898" s="143" t="n"/>
      <c r="P898" s="143" t="n"/>
    </row>
    <row r="899" ht="15.75" customHeight="1" s="218">
      <c r="M899" s="143" t="n"/>
      <c r="N899" s="143" t="n"/>
      <c r="O899" s="143" t="n"/>
      <c r="P899" s="143" t="n"/>
    </row>
    <row r="900" ht="15.75" customHeight="1" s="218">
      <c r="M900" s="143" t="n"/>
      <c r="N900" s="143" t="n"/>
      <c r="O900" s="143" t="n"/>
      <c r="P900" s="143" t="n"/>
    </row>
    <row r="901" ht="15.75" customHeight="1" s="218">
      <c r="M901" s="143" t="n"/>
      <c r="N901" s="143" t="n"/>
      <c r="O901" s="143" t="n"/>
      <c r="P901" s="143" t="n"/>
    </row>
    <row r="902" ht="15.75" customHeight="1" s="218">
      <c r="M902" s="143" t="n"/>
      <c r="N902" s="143" t="n"/>
      <c r="O902" s="143" t="n"/>
      <c r="P902" s="143" t="n"/>
    </row>
    <row r="903" ht="15.75" customHeight="1" s="218">
      <c r="M903" s="143" t="n"/>
      <c r="N903" s="143" t="n"/>
      <c r="O903" s="143" t="n"/>
      <c r="P903" s="143" t="n"/>
    </row>
    <row r="904" ht="15.75" customHeight="1" s="218">
      <c r="M904" s="143" t="n"/>
      <c r="N904" s="143" t="n"/>
      <c r="O904" s="143" t="n"/>
      <c r="P904" s="143" t="n"/>
    </row>
    <row r="905" ht="15.75" customHeight="1" s="218">
      <c r="M905" s="143" t="n"/>
      <c r="N905" s="143" t="n"/>
      <c r="O905" s="143" t="n"/>
      <c r="P905" s="143" t="n"/>
    </row>
    <row r="906" ht="15.75" customHeight="1" s="218">
      <c r="M906" s="143" t="n"/>
      <c r="N906" s="143" t="n"/>
      <c r="O906" s="143" t="n"/>
      <c r="P906" s="143" t="n"/>
    </row>
    <row r="907" ht="15.75" customHeight="1" s="218">
      <c r="M907" s="143" t="n"/>
      <c r="N907" s="143" t="n"/>
      <c r="O907" s="143" t="n"/>
      <c r="P907" s="143" t="n"/>
    </row>
    <row r="908" ht="15.75" customHeight="1" s="218">
      <c r="M908" s="143" t="n"/>
      <c r="N908" s="143" t="n"/>
      <c r="O908" s="143" t="n"/>
      <c r="P908" s="143" t="n"/>
    </row>
    <row r="909" ht="15.75" customHeight="1" s="218">
      <c r="M909" s="143" t="n"/>
      <c r="N909" s="143" t="n"/>
      <c r="O909" s="143" t="n"/>
      <c r="P909" s="143" t="n"/>
    </row>
    <row r="910" ht="15.75" customHeight="1" s="218">
      <c r="M910" s="143" t="n"/>
      <c r="N910" s="143" t="n"/>
      <c r="O910" s="143" t="n"/>
      <c r="P910" s="143" t="n"/>
    </row>
    <row r="911" ht="15.75" customHeight="1" s="218">
      <c r="M911" s="143" t="n"/>
      <c r="N911" s="143" t="n"/>
      <c r="O911" s="143" t="n"/>
      <c r="P911" s="143" t="n"/>
    </row>
    <row r="912" ht="15.75" customHeight="1" s="218">
      <c r="M912" s="143" t="n"/>
      <c r="N912" s="143" t="n"/>
      <c r="O912" s="143" t="n"/>
      <c r="P912" s="143" t="n"/>
    </row>
    <row r="913" ht="15.75" customHeight="1" s="218">
      <c r="M913" s="143" t="n"/>
      <c r="N913" s="143" t="n"/>
      <c r="O913" s="143" t="n"/>
      <c r="P913" s="143" t="n"/>
    </row>
    <row r="914" ht="15.75" customHeight="1" s="218">
      <c r="M914" s="143" t="n"/>
      <c r="N914" s="143" t="n"/>
      <c r="O914" s="143" t="n"/>
      <c r="P914" s="143" t="n"/>
    </row>
    <row r="915" ht="15.75" customHeight="1" s="218">
      <c r="M915" s="143" t="n"/>
      <c r="N915" s="143" t="n"/>
      <c r="O915" s="143" t="n"/>
      <c r="P915" s="143" t="n"/>
    </row>
    <row r="916" ht="15.75" customHeight="1" s="218">
      <c r="M916" s="143" t="n"/>
      <c r="N916" s="143" t="n"/>
      <c r="O916" s="143" t="n"/>
      <c r="P916" s="143" t="n"/>
    </row>
    <row r="917" ht="15.75" customHeight="1" s="218">
      <c r="M917" s="143" t="n"/>
      <c r="N917" s="143" t="n"/>
      <c r="O917" s="143" t="n"/>
      <c r="P917" s="143" t="n"/>
    </row>
    <row r="918" ht="15.75" customHeight="1" s="218">
      <c r="M918" s="143" t="n"/>
      <c r="N918" s="143" t="n"/>
      <c r="O918" s="143" t="n"/>
      <c r="P918" s="143" t="n"/>
    </row>
    <row r="919" ht="15.75" customHeight="1" s="218">
      <c r="M919" s="143" t="n"/>
      <c r="N919" s="143" t="n"/>
      <c r="O919" s="143" t="n"/>
      <c r="P919" s="143" t="n"/>
    </row>
    <row r="920" ht="15.75" customHeight="1" s="218">
      <c r="M920" s="143" t="n"/>
      <c r="N920" s="143" t="n"/>
      <c r="O920" s="143" t="n"/>
      <c r="P920" s="143" t="n"/>
    </row>
    <row r="921" ht="15.75" customHeight="1" s="218">
      <c r="M921" s="143" t="n"/>
      <c r="N921" s="143" t="n"/>
      <c r="O921" s="143" t="n"/>
      <c r="P921" s="143" t="n"/>
    </row>
    <row r="922" ht="15.75" customHeight="1" s="218">
      <c r="M922" s="143" t="n"/>
      <c r="N922" s="143" t="n"/>
      <c r="O922" s="143" t="n"/>
      <c r="P922" s="143" t="n"/>
    </row>
    <row r="923" ht="15.75" customHeight="1" s="218">
      <c r="M923" s="143" t="n"/>
      <c r="N923" s="143" t="n"/>
      <c r="O923" s="143" t="n"/>
      <c r="P923" s="143" t="n"/>
    </row>
    <row r="924" ht="15.75" customHeight="1" s="218">
      <c r="M924" s="143" t="n"/>
      <c r="N924" s="143" t="n"/>
      <c r="O924" s="143" t="n"/>
      <c r="P924" s="143" t="n"/>
    </row>
    <row r="925" ht="15.75" customHeight="1" s="218">
      <c r="M925" s="143" t="n"/>
      <c r="N925" s="143" t="n"/>
      <c r="O925" s="143" t="n"/>
      <c r="P925" s="143" t="n"/>
    </row>
    <row r="926" ht="15.75" customHeight="1" s="218">
      <c r="M926" s="143" t="n"/>
      <c r="N926" s="143" t="n"/>
      <c r="O926" s="143" t="n"/>
      <c r="P926" s="143" t="n"/>
    </row>
    <row r="927" ht="15.75" customHeight="1" s="218">
      <c r="M927" s="143" t="n"/>
      <c r="N927" s="143" t="n"/>
      <c r="O927" s="143" t="n"/>
      <c r="P927" s="143" t="n"/>
    </row>
    <row r="928" ht="15.75" customHeight="1" s="218">
      <c r="M928" s="143" t="n"/>
      <c r="N928" s="143" t="n"/>
      <c r="O928" s="143" t="n"/>
      <c r="P928" s="143" t="n"/>
    </row>
    <row r="929" ht="15.75" customHeight="1" s="218">
      <c r="M929" s="143" t="n"/>
      <c r="N929" s="143" t="n"/>
      <c r="O929" s="143" t="n"/>
      <c r="P929" s="143" t="n"/>
    </row>
    <row r="930" ht="15.75" customHeight="1" s="218">
      <c r="M930" s="143" t="n"/>
      <c r="N930" s="143" t="n"/>
      <c r="O930" s="143" t="n"/>
      <c r="P930" s="143" t="n"/>
    </row>
    <row r="931" ht="15.75" customHeight="1" s="218">
      <c r="M931" s="143" t="n"/>
      <c r="N931" s="143" t="n"/>
      <c r="O931" s="143" t="n"/>
      <c r="P931" s="143" t="n"/>
    </row>
    <row r="932" ht="15.75" customHeight="1" s="218">
      <c r="M932" s="143" t="n"/>
      <c r="N932" s="143" t="n"/>
      <c r="O932" s="143" t="n"/>
      <c r="P932" s="143" t="n"/>
    </row>
    <row r="933" ht="15.75" customHeight="1" s="218">
      <c r="M933" s="143" t="n"/>
      <c r="N933" s="143" t="n"/>
      <c r="O933" s="143" t="n"/>
      <c r="P933" s="143" t="n"/>
    </row>
    <row r="934" ht="15.75" customHeight="1" s="218">
      <c r="M934" s="143" t="n"/>
      <c r="N934" s="143" t="n"/>
      <c r="O934" s="143" t="n"/>
      <c r="P934" s="143" t="n"/>
    </row>
    <row r="935" ht="15.75" customHeight="1" s="218">
      <c r="M935" s="143" t="n"/>
      <c r="N935" s="143" t="n"/>
      <c r="O935" s="143" t="n"/>
      <c r="P935" s="143" t="n"/>
    </row>
    <row r="936" ht="15.75" customHeight="1" s="218">
      <c r="M936" s="143" t="n"/>
      <c r="N936" s="143" t="n"/>
      <c r="O936" s="143" t="n"/>
      <c r="P936" s="143" t="n"/>
    </row>
    <row r="937" ht="15.75" customHeight="1" s="218">
      <c r="M937" s="143" t="n"/>
      <c r="N937" s="143" t="n"/>
      <c r="O937" s="143" t="n"/>
      <c r="P937" s="143" t="n"/>
    </row>
    <row r="938" ht="15.75" customHeight="1" s="218">
      <c r="M938" s="143" t="n"/>
      <c r="N938" s="143" t="n"/>
      <c r="O938" s="143" t="n"/>
      <c r="P938" s="143" t="n"/>
    </row>
    <row r="939" ht="15.75" customHeight="1" s="218">
      <c r="M939" s="143" t="n"/>
      <c r="N939" s="143" t="n"/>
      <c r="O939" s="143" t="n"/>
      <c r="P939" s="143" t="n"/>
    </row>
    <row r="940" ht="15.75" customHeight="1" s="218">
      <c r="M940" s="143" t="n"/>
      <c r="N940" s="143" t="n"/>
      <c r="O940" s="143" t="n"/>
      <c r="P940" s="143" t="n"/>
    </row>
    <row r="941" ht="15.75" customHeight="1" s="218">
      <c r="M941" s="143" t="n"/>
      <c r="N941" s="143" t="n"/>
      <c r="O941" s="143" t="n"/>
      <c r="P941" s="143" t="n"/>
    </row>
    <row r="942" ht="15.75" customHeight="1" s="218">
      <c r="M942" s="143" t="n"/>
      <c r="N942" s="143" t="n"/>
      <c r="O942" s="143" t="n"/>
      <c r="P942" s="143" t="n"/>
    </row>
    <row r="943" ht="15.75" customHeight="1" s="218">
      <c r="M943" s="143" t="n"/>
      <c r="N943" s="143" t="n"/>
      <c r="O943" s="143" t="n"/>
      <c r="P943" s="143" t="n"/>
    </row>
    <row r="944" ht="15.75" customHeight="1" s="218">
      <c r="M944" s="143" t="n"/>
      <c r="N944" s="143" t="n"/>
      <c r="O944" s="143" t="n"/>
      <c r="P944" s="143" t="n"/>
    </row>
    <row r="945" ht="15.75" customHeight="1" s="218">
      <c r="M945" s="143" t="n"/>
      <c r="N945" s="143" t="n"/>
      <c r="O945" s="143" t="n"/>
      <c r="P945" s="143" t="n"/>
    </row>
    <row r="946" ht="15.75" customHeight="1" s="218">
      <c r="M946" s="143" t="n"/>
      <c r="N946" s="143" t="n"/>
      <c r="O946" s="143" t="n"/>
      <c r="P946" s="143" t="n"/>
    </row>
    <row r="947" ht="15.75" customHeight="1" s="218">
      <c r="M947" s="143" t="n"/>
      <c r="N947" s="143" t="n"/>
      <c r="O947" s="143" t="n"/>
      <c r="P947" s="143" t="n"/>
    </row>
    <row r="948" ht="15.75" customHeight="1" s="218">
      <c r="M948" s="143" t="n"/>
      <c r="N948" s="143" t="n"/>
      <c r="O948" s="143" t="n"/>
      <c r="P948" s="143" t="n"/>
    </row>
    <row r="949" ht="15.75" customHeight="1" s="218">
      <c r="M949" s="143" t="n"/>
      <c r="N949" s="143" t="n"/>
      <c r="O949" s="143" t="n"/>
      <c r="P949" s="143" t="n"/>
    </row>
    <row r="950" ht="15.75" customHeight="1" s="218">
      <c r="M950" s="143" t="n"/>
      <c r="N950" s="143" t="n"/>
      <c r="O950" s="143" t="n"/>
      <c r="P950" s="143" t="n"/>
    </row>
    <row r="951" ht="15.75" customHeight="1" s="218">
      <c r="M951" s="143" t="n"/>
      <c r="N951" s="143" t="n"/>
      <c r="O951" s="143" t="n"/>
      <c r="P951" s="143" t="n"/>
    </row>
    <row r="952" ht="15.75" customHeight="1" s="218">
      <c r="M952" s="143" t="n"/>
      <c r="N952" s="143" t="n"/>
      <c r="O952" s="143" t="n"/>
      <c r="P952" s="143" t="n"/>
    </row>
    <row r="953" ht="15.75" customHeight="1" s="218">
      <c r="M953" s="143" t="n"/>
      <c r="N953" s="143" t="n"/>
      <c r="O953" s="143" t="n"/>
      <c r="P953" s="143" t="n"/>
    </row>
    <row r="954" ht="15.75" customHeight="1" s="218">
      <c r="M954" s="143" t="n"/>
      <c r="N954" s="143" t="n"/>
      <c r="O954" s="143" t="n"/>
      <c r="P954" s="143" t="n"/>
    </row>
    <row r="955" ht="15.75" customHeight="1" s="218">
      <c r="M955" s="143" t="n"/>
      <c r="N955" s="143" t="n"/>
      <c r="O955" s="143" t="n"/>
      <c r="P955" s="143" t="n"/>
    </row>
    <row r="956" ht="15.75" customHeight="1" s="218">
      <c r="M956" s="143" t="n"/>
      <c r="N956" s="143" t="n"/>
      <c r="O956" s="143" t="n"/>
      <c r="P956" s="143" t="n"/>
    </row>
    <row r="957" ht="15.75" customHeight="1" s="218">
      <c r="M957" s="143" t="n"/>
      <c r="N957" s="143" t="n"/>
      <c r="O957" s="143" t="n"/>
      <c r="P957" s="143" t="n"/>
    </row>
    <row r="958" ht="15.75" customHeight="1" s="218">
      <c r="M958" s="143" t="n"/>
      <c r="N958" s="143" t="n"/>
      <c r="O958" s="143" t="n"/>
      <c r="P958" s="143" t="n"/>
    </row>
    <row r="959" ht="15.75" customHeight="1" s="218">
      <c r="M959" s="143" t="n"/>
      <c r="N959" s="143" t="n"/>
      <c r="O959" s="143" t="n"/>
      <c r="P959" s="143" t="n"/>
    </row>
    <row r="960" ht="15.75" customHeight="1" s="218">
      <c r="M960" s="143" t="n"/>
      <c r="N960" s="143" t="n"/>
      <c r="O960" s="143" t="n"/>
      <c r="P960" s="143" t="n"/>
    </row>
    <row r="961" ht="15.75" customHeight="1" s="218">
      <c r="M961" s="143" t="n"/>
      <c r="N961" s="143" t="n"/>
      <c r="O961" s="143" t="n"/>
      <c r="P961" s="143" t="n"/>
    </row>
    <row r="962" ht="15.75" customHeight="1" s="218">
      <c r="M962" s="143" t="n"/>
      <c r="N962" s="143" t="n"/>
      <c r="O962" s="143" t="n"/>
      <c r="P962" s="143" t="n"/>
    </row>
    <row r="963" ht="15.75" customHeight="1" s="218">
      <c r="M963" s="143" t="n"/>
      <c r="N963" s="143" t="n"/>
      <c r="O963" s="143" t="n"/>
      <c r="P963" s="143" t="n"/>
    </row>
    <row r="964" ht="15.75" customHeight="1" s="218">
      <c r="M964" s="143" t="n"/>
      <c r="N964" s="143" t="n"/>
      <c r="O964" s="143" t="n"/>
      <c r="P964" s="143" t="n"/>
    </row>
    <row r="965" ht="15.75" customHeight="1" s="218">
      <c r="M965" s="143" t="n"/>
      <c r="N965" s="143" t="n"/>
      <c r="O965" s="143" t="n"/>
      <c r="P965" s="143" t="n"/>
    </row>
    <row r="966" ht="15.75" customHeight="1" s="218">
      <c r="M966" s="143" t="n"/>
      <c r="N966" s="143" t="n"/>
      <c r="O966" s="143" t="n"/>
      <c r="P966" s="143" t="n"/>
    </row>
    <row r="967" ht="15.75" customHeight="1" s="218">
      <c r="M967" s="143" t="n"/>
      <c r="N967" s="143" t="n"/>
      <c r="O967" s="143" t="n"/>
      <c r="P967" s="143" t="n"/>
    </row>
    <row r="968" ht="15.75" customHeight="1" s="218">
      <c r="M968" s="143" t="n"/>
      <c r="N968" s="143" t="n"/>
      <c r="O968" s="143" t="n"/>
      <c r="P968" s="143" t="n"/>
    </row>
    <row r="969" ht="15.75" customHeight="1" s="218">
      <c r="M969" s="143" t="n"/>
      <c r="N969" s="143" t="n"/>
      <c r="O969" s="143" t="n"/>
      <c r="P969" s="143" t="n"/>
    </row>
    <row r="970" ht="15.75" customHeight="1" s="218">
      <c r="M970" s="143" t="n"/>
      <c r="N970" s="143" t="n"/>
      <c r="O970" s="143" t="n"/>
      <c r="P970" s="143" t="n"/>
    </row>
    <row r="971" ht="15.75" customHeight="1" s="218">
      <c r="M971" s="143" t="n"/>
      <c r="N971" s="143" t="n"/>
      <c r="O971" s="143" t="n"/>
      <c r="P971" s="143" t="n"/>
    </row>
    <row r="972" ht="15.75" customHeight="1" s="218">
      <c r="M972" s="143" t="n"/>
      <c r="N972" s="143" t="n"/>
      <c r="O972" s="143" t="n"/>
      <c r="P972" s="143" t="n"/>
    </row>
    <row r="973" ht="15.75" customHeight="1" s="218">
      <c r="M973" s="143" t="n"/>
      <c r="N973" s="143" t="n"/>
      <c r="O973" s="143" t="n"/>
      <c r="P973" s="143" t="n"/>
    </row>
    <row r="974" ht="15.75" customHeight="1" s="218">
      <c r="M974" s="143" t="n"/>
      <c r="N974" s="143" t="n"/>
      <c r="O974" s="143" t="n"/>
      <c r="P974" s="143" t="n"/>
    </row>
    <row r="975" ht="15.75" customHeight="1" s="218">
      <c r="M975" s="143" t="n"/>
      <c r="N975" s="143" t="n"/>
      <c r="O975" s="143" t="n"/>
      <c r="P975" s="143" t="n"/>
    </row>
    <row r="976" ht="15.75" customHeight="1" s="218">
      <c r="M976" s="143" t="n"/>
      <c r="N976" s="143" t="n"/>
      <c r="O976" s="143" t="n"/>
      <c r="P976" s="143" t="n"/>
    </row>
    <row r="977" ht="15.75" customHeight="1" s="218">
      <c r="M977" s="143" t="n"/>
      <c r="N977" s="143" t="n"/>
      <c r="O977" s="143" t="n"/>
      <c r="P977" s="143" t="n"/>
    </row>
    <row r="978" ht="15.75" customHeight="1" s="218">
      <c r="M978" s="143" t="n"/>
      <c r="N978" s="143" t="n"/>
      <c r="O978" s="143" t="n"/>
      <c r="P978" s="143" t="n"/>
    </row>
    <row r="979" ht="15.75" customHeight="1" s="218">
      <c r="M979" s="143" t="n"/>
      <c r="N979" s="143" t="n"/>
      <c r="O979" s="143" t="n"/>
      <c r="P979" s="143" t="n"/>
    </row>
    <row r="980" ht="15.75" customHeight="1" s="218">
      <c r="M980" s="143" t="n"/>
      <c r="N980" s="143" t="n"/>
      <c r="O980" s="143" t="n"/>
      <c r="P980" s="143" t="n"/>
    </row>
    <row r="981" ht="15.75" customHeight="1" s="218">
      <c r="M981" s="143" t="n"/>
      <c r="N981" s="143" t="n"/>
      <c r="O981" s="143" t="n"/>
      <c r="P981" s="143" t="n"/>
    </row>
    <row r="982" ht="15.75" customHeight="1" s="218">
      <c r="M982" s="143" t="n"/>
      <c r="N982" s="143" t="n"/>
      <c r="O982" s="143" t="n"/>
      <c r="P982" s="143" t="n"/>
    </row>
    <row r="983" ht="15.75" customHeight="1" s="218">
      <c r="M983" s="143" t="n"/>
      <c r="N983" s="143" t="n"/>
      <c r="O983" s="143" t="n"/>
      <c r="P983" s="143" t="n"/>
    </row>
    <row r="984" ht="15.75" customHeight="1" s="218">
      <c r="M984" s="143" t="n"/>
      <c r="N984" s="143" t="n"/>
      <c r="O984" s="143" t="n"/>
      <c r="P984" s="143" t="n"/>
    </row>
    <row r="985" ht="15.75" customHeight="1" s="218">
      <c r="M985" s="143" t="n"/>
      <c r="N985" s="143" t="n"/>
      <c r="O985" s="143" t="n"/>
      <c r="P985" s="143" t="n"/>
    </row>
    <row r="986" ht="15.75" customHeight="1" s="218">
      <c r="M986" s="143" t="n"/>
      <c r="N986" s="143" t="n"/>
      <c r="O986" s="143" t="n"/>
      <c r="P986" s="143" t="n"/>
    </row>
    <row r="987" ht="15.75" customHeight="1" s="218">
      <c r="M987" s="143" t="n"/>
      <c r="N987" s="143" t="n"/>
      <c r="O987" s="143" t="n"/>
      <c r="P987" s="143" t="n"/>
    </row>
    <row r="988" ht="15.75" customHeight="1" s="218">
      <c r="M988" s="143" t="n"/>
      <c r="N988" s="143" t="n"/>
      <c r="O988" s="143" t="n"/>
      <c r="P988" s="143" t="n"/>
    </row>
    <row r="989" ht="15.75" customHeight="1" s="218">
      <c r="M989" s="143" t="n"/>
      <c r="N989" s="143" t="n"/>
      <c r="O989" s="143" t="n"/>
      <c r="P989" s="143" t="n"/>
    </row>
    <row r="990" ht="15.75" customHeight="1" s="218">
      <c r="M990" s="143" t="n"/>
      <c r="N990" s="143" t="n"/>
      <c r="O990" s="143" t="n"/>
      <c r="P990" s="143" t="n"/>
    </row>
    <row r="991" ht="15.75" customHeight="1" s="218">
      <c r="M991" s="143" t="n"/>
      <c r="N991" s="143" t="n"/>
      <c r="O991" s="143" t="n"/>
      <c r="P991" s="143" t="n"/>
    </row>
    <row r="992" ht="15.75" customHeight="1" s="218">
      <c r="M992" s="143" t="n"/>
      <c r="N992" s="143" t="n"/>
      <c r="O992" s="143" t="n"/>
      <c r="P992" s="143" t="n"/>
    </row>
    <row r="993" ht="15.75" customHeight="1" s="218">
      <c r="M993" s="143" t="n"/>
      <c r="N993" s="143" t="n"/>
      <c r="O993" s="143" t="n"/>
      <c r="P993" s="143" t="n"/>
    </row>
    <row r="994" ht="15.75" customHeight="1" s="218">
      <c r="M994" s="143" t="n"/>
      <c r="N994" s="143" t="n"/>
      <c r="O994" s="143" t="n"/>
      <c r="P994" s="143" t="n"/>
    </row>
    <row r="995" ht="15.75" customHeight="1" s="218">
      <c r="M995" s="143" t="n"/>
      <c r="N995" s="143" t="n"/>
      <c r="O995" s="143" t="n"/>
      <c r="P995" s="143" t="n"/>
    </row>
    <row r="996" ht="15.75" customHeight="1" s="218">
      <c r="M996" s="143" t="n"/>
      <c r="N996" s="143" t="n"/>
      <c r="O996" s="143" t="n"/>
      <c r="P996" s="143" t="n"/>
    </row>
    <row r="997" ht="15.75" customHeight="1" s="218">
      <c r="M997" s="143" t="n"/>
      <c r="N997" s="143" t="n"/>
      <c r="O997" s="143" t="n"/>
      <c r="P997" s="143" t="n"/>
    </row>
    <row r="998" ht="15.75" customHeight="1" s="218">
      <c r="M998" s="143" t="n"/>
      <c r="N998" s="143" t="n"/>
      <c r="O998" s="143" t="n"/>
      <c r="P998" s="143" t="n"/>
    </row>
    <row r="999" ht="15.75" customHeight="1" s="218">
      <c r="M999" s="143" t="n"/>
      <c r="N999" s="143" t="n"/>
      <c r="O999" s="143" t="n"/>
      <c r="P999" s="143" t="n"/>
    </row>
    <row r="1000" ht="15.75" customHeight="1" s="218">
      <c r="M1000" s="143" t="n"/>
      <c r="N1000" s="143" t="n"/>
      <c r="O1000" s="143" t="n"/>
      <c r="P1000" s="143" t="n"/>
    </row>
    <row r="1001" ht="15.75" customHeight="1" s="218">
      <c r="M1001" s="143" t="n"/>
      <c r="N1001" s="143" t="n"/>
      <c r="O1001" s="143" t="n"/>
      <c r="P1001" s="143" t="n"/>
    </row>
    <row r="1002" ht="15.75" customHeight="1" s="218">
      <c r="M1002" s="143" t="n"/>
      <c r="N1002" s="143" t="n"/>
      <c r="O1002" s="143" t="n"/>
      <c r="P1002" s="143" t="n"/>
    </row>
    <row r="1003" ht="15.75" customHeight="1" s="218">
      <c r="M1003" s="143" t="n"/>
      <c r="N1003" s="143" t="n"/>
      <c r="O1003" s="143" t="n"/>
      <c r="P1003" s="143" t="n"/>
    </row>
    <row r="1004" ht="15.75" customHeight="1" s="218">
      <c r="M1004" s="143" t="n"/>
      <c r="N1004" s="143" t="n"/>
      <c r="O1004" s="143" t="n"/>
      <c r="P1004" s="143" t="n"/>
    </row>
    <row r="1005" ht="15.75" customHeight="1" s="218">
      <c r="M1005" s="143" t="n"/>
      <c r="N1005" s="143" t="n"/>
      <c r="O1005" s="143" t="n"/>
      <c r="P1005" s="143" t="n"/>
    </row>
  </sheetData>
  <mergeCells count="30">
    <mergeCell ref="S2:AG2"/>
    <mergeCell ref="B92:E92"/>
    <mergeCell ref="M90:O90"/>
    <mergeCell ref="AO3:AO4"/>
    <mergeCell ref="B95:E95"/>
    <mergeCell ref="B89:E89"/>
    <mergeCell ref="B94:E94"/>
    <mergeCell ref="AI2:BD2"/>
    <mergeCell ref="BE2:BG2"/>
    <mergeCell ref="M89:O89"/>
    <mergeCell ref="B97:E97"/>
    <mergeCell ref="B91:E91"/>
    <mergeCell ref="B100:E100"/>
    <mergeCell ref="M87:P87"/>
    <mergeCell ref="BJ2:BK2"/>
    <mergeCell ref="B90:E90"/>
    <mergeCell ref="Y3:AE3"/>
    <mergeCell ref="B93:E93"/>
    <mergeCell ref="B102:E102"/>
    <mergeCell ref="B96:E96"/>
    <mergeCell ref="M3:N3"/>
    <mergeCell ref="B101:E101"/>
    <mergeCell ref="B98:E98"/>
    <mergeCell ref="AX3:BB3"/>
    <mergeCell ref="B88:E88"/>
    <mergeCell ref="AN3:AN4"/>
    <mergeCell ref="B87:E87"/>
    <mergeCell ref="B103:E103"/>
    <mergeCell ref="M88:O88"/>
    <mergeCell ref="B99:E99"/>
  </mergeCells>
  <dataValidations count="3">
    <dataValidation sqref="P88 Z5:Z61" showDropDown="0" showInputMessage="0" showErrorMessage="0" allowBlank="0" type="list">
      <formula1>"SC,PR"</formula1>
    </dataValidation>
    <dataValidation sqref="P90 Y5:Y61 AB5:AB61" showDropDown="0" showInputMessage="0" showErrorMessage="0" allowBlank="0" type="list">
      <formula1>"SIM,NÃO"</formula1>
    </dataValidation>
    <dataValidation sqref="P89 AA5:AA61" showDropDown="0" showInputMessage="0" showErrorMessage="0" allowBlank="0" type="list">
      <formula1>"AC,AL,AM,AP,BA,CE,DF,ES,GO,MA,MT,MS,MG,PA,PB,PR,PE,PI,RN,RS,RJ,RO,RR,SP,SE,TO,SC"</formula1>
    </dataValidation>
  </dataValidations>
  <pageMargins left="0.511811024" right="0.511811024" top="0.787401575" bottom="0.787401575" header="0" footer="0"/>
  <pageSetup orientation="landscape"/>
</worksheet>
</file>

<file path=xl/worksheets/sheet5.xml><?xml version="1.0" encoding="utf-8"?>
<worksheet xmlns="http://schemas.openxmlformats.org/spreadsheetml/2006/main">
  <sheetPr>
    <tabColor rgb="FFFFFF00"/>
    <outlinePr summaryBelow="0" summaryRight="0"/>
    <pageSetUpPr/>
  </sheetPr>
  <dimension ref="A1:BM100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baseColWidth="8" defaultColWidth="14.44140625" defaultRowHeight="15" customHeight="1"/>
  <cols>
    <col width="5.109375" customWidth="1" style="218" min="1" max="1"/>
    <col width="11.33203125" customWidth="1" style="218" min="2" max="2"/>
    <col width="10" customWidth="1" style="218" min="3" max="3"/>
    <col width="10.109375" customWidth="1" style="218" min="4" max="5"/>
    <col width="58.5546875" customWidth="1" style="218" min="6" max="6"/>
    <col width="11.33203125" customWidth="1" style="218" min="7" max="7"/>
    <col width="8.44140625" customWidth="1" style="218" min="8" max="8"/>
    <col width="7.5546875" customWidth="1" style="218" min="9" max="9"/>
    <col width="18.109375" customWidth="1" style="218" min="10" max="10"/>
    <col width="11.109375" customWidth="1" style="218" min="11" max="11"/>
    <col width="8.6640625" customWidth="1" style="218" min="12" max="12"/>
    <col width="10.44140625" customWidth="1" style="218" min="13" max="13"/>
    <col width="13.6640625" customWidth="1" style="218" min="14" max="15"/>
    <col width="15.44140625" customWidth="1" style="218" min="16" max="16"/>
    <col width="8.44140625" customWidth="1" style="218" min="17" max="17"/>
    <col width="10.44140625" customWidth="1" style="218" min="18" max="18"/>
    <col width="16.44140625" customWidth="1" style="218" min="19" max="21"/>
    <col width="18.109375" customWidth="1" style="218" min="22" max="22"/>
    <col width="11.109375" customWidth="1" style="218" min="23" max="23"/>
    <col width="12.109375" customWidth="1" style="218" min="24" max="24"/>
    <col width="17.88671875" customWidth="1" style="218" min="25" max="25"/>
    <col hidden="1" width="15.5546875" customWidth="1" style="218" min="26" max="26"/>
    <col hidden="1" width="14.109375" customWidth="1" style="218" min="27" max="27"/>
    <col hidden="1" width="13" customWidth="1" style="218" min="28" max="28"/>
    <col width="13.109375" customWidth="1" style="218" min="29" max="29"/>
    <col width="11" customWidth="1" style="218" min="30" max="31"/>
    <col width="17.109375" customWidth="1" style="218" min="32" max="32"/>
    <col width="31.88671875" customWidth="1" style="218" min="33" max="33"/>
    <col width="3.88671875" customWidth="1" style="218" min="34" max="34"/>
    <col width="13" customWidth="1" style="218" min="35" max="35"/>
    <col width="12.44140625" customWidth="1" style="218" min="36" max="36"/>
    <col width="22.44140625" customWidth="1" style="218" min="37" max="37"/>
    <col width="21.44140625" customWidth="1" style="218" min="38" max="38"/>
    <col width="23.33203125" customWidth="1" style="218" min="39" max="39"/>
    <col width="17" customWidth="1" style="218" min="40" max="40"/>
    <col width="20.44140625" customWidth="1" style="218" min="41" max="41"/>
    <col width="10.88671875" customWidth="1" style="218" min="42" max="44"/>
    <col width="9.6640625" customWidth="1" style="218" min="45" max="45"/>
    <col width="12.109375" customWidth="1" style="218" min="46" max="46"/>
    <col width="13.109375" customWidth="1" style="218" min="47" max="47"/>
    <col width="15" customWidth="1" style="218" min="48" max="48"/>
    <col width="13.109375" customWidth="1" style="218" min="49" max="50"/>
    <col width="9.109375" customWidth="1" style="218" min="51" max="52"/>
    <col width="11.33203125" customWidth="1" style="218" min="53" max="53"/>
    <col width="11.88671875" customWidth="1" style="218" min="54" max="54"/>
    <col width="48.6640625" customWidth="1" style="218" min="55" max="55"/>
    <col width="33.33203125" customWidth="1" style="218" min="56" max="56"/>
    <col width="15" customWidth="1" style="218" min="57" max="57"/>
    <col width="18.44140625" customWidth="1" style="218" min="58" max="58"/>
    <col width="15.6640625" customWidth="1" style="218" min="59" max="59"/>
    <col width="16.33203125" customWidth="1" style="218" min="60" max="60"/>
    <col width="19.44140625" customWidth="1" style="218" min="61" max="61"/>
    <col width="15.6640625" customWidth="1" style="218" min="62" max="64"/>
    <col width="19.33203125" customWidth="1" style="218" min="65" max="65"/>
  </cols>
  <sheetData>
    <row r="1" ht="14.4" customHeight="1" s="218">
      <c r="A1" s="10" t="n"/>
      <c r="B1" s="10" t="n"/>
      <c r="C1" s="10" t="n"/>
      <c r="D1" s="10" t="n"/>
      <c r="E1" s="10" t="n"/>
      <c r="F1" s="10" t="n"/>
      <c r="G1" s="11" t="n"/>
      <c r="H1" s="10" t="n"/>
      <c r="I1" s="10" t="n"/>
      <c r="J1" s="10" t="n"/>
      <c r="K1" s="12" t="n"/>
      <c r="L1" s="10" t="n"/>
      <c r="Q1" s="10" t="n"/>
      <c r="R1" s="10" t="n"/>
      <c r="S1" s="10" t="n"/>
      <c r="T1" s="10" t="n"/>
      <c r="U1" s="10" t="n"/>
      <c r="V1" s="10" t="n"/>
      <c r="W1" s="10" t="n"/>
      <c r="X1" s="10" t="n"/>
      <c r="Y1" s="11" t="n"/>
      <c r="Z1" s="11" t="n"/>
      <c r="AA1" s="11" t="n"/>
      <c r="AB1" s="11" t="n"/>
      <c r="AC1" s="11" t="n"/>
      <c r="AD1" s="11" t="n"/>
      <c r="AE1" s="10" t="n"/>
      <c r="AF1" s="10" t="n"/>
      <c r="AG1" s="10" t="n"/>
      <c r="AH1" s="10" t="n"/>
      <c r="AI1" s="13" t="n"/>
      <c r="AJ1" s="13" t="n"/>
      <c r="AK1" s="13" t="n"/>
      <c r="AL1" s="13" t="n"/>
      <c r="AM1" s="13" t="n"/>
      <c r="AN1" s="13" t="n"/>
      <c r="AO1" s="13" t="n"/>
      <c r="AP1" s="14" t="n"/>
      <c r="AQ1" s="14" t="n"/>
      <c r="AR1" s="14" t="n"/>
      <c r="AS1" s="13" t="n"/>
      <c r="AT1" s="13" t="n"/>
      <c r="AU1" s="10" t="n"/>
      <c r="AV1" s="10" t="n"/>
      <c r="AW1" s="10" t="n"/>
      <c r="AX1" s="10" t="n"/>
      <c r="AY1" s="10" t="n"/>
      <c r="AZ1" s="10" t="n"/>
      <c r="BA1" s="10" t="n"/>
      <c r="BB1" s="10" t="n"/>
      <c r="BC1" s="10" t="inlineStr">
        <is>
          <t>** Se o estado do fornecedor não for um desses, o ICMS ST será calculado na entrada.</t>
        </is>
      </c>
      <c r="BD1" s="11" t="n"/>
      <c r="BE1" s="10" t="n"/>
      <c r="BF1" s="10" t="n"/>
      <c r="BG1" s="10" t="n"/>
      <c r="BH1" s="10" t="n"/>
      <c r="BI1" s="10" t="n"/>
      <c r="BJ1" s="10" t="n"/>
      <c r="BK1" s="10" t="n"/>
      <c r="BL1" s="10" t="n"/>
      <c r="BM1" s="10" t="n"/>
    </row>
    <row r="2" ht="14.4" customHeight="1" s="218">
      <c r="A2" s="12" t="n"/>
      <c r="B2" s="12" t="n"/>
      <c r="C2" s="12" t="n"/>
      <c r="D2" s="12" t="n"/>
      <c r="E2" s="12" t="n"/>
      <c r="F2" s="12" t="n"/>
      <c r="G2" s="11" t="n"/>
      <c r="H2" s="12" t="n"/>
      <c r="I2" s="12" t="n"/>
      <c r="J2" s="12" t="n"/>
      <c r="K2" s="12" t="n"/>
      <c r="L2" s="12" t="n"/>
      <c r="M2" s="229" t="n"/>
      <c r="N2" s="229" t="n"/>
      <c r="O2" s="229" t="n"/>
      <c r="P2" s="229" t="n"/>
      <c r="Q2" s="12" t="n"/>
      <c r="R2" s="12" t="n"/>
      <c r="S2" s="227" t="inlineStr">
        <is>
          <t>VENDA</t>
        </is>
      </c>
      <c r="AH2" s="12" t="n"/>
      <c r="AI2" s="228" t="n"/>
      <c r="BE2" s="234" t="inlineStr">
        <is>
          <t>COMPENSAÇÃO</t>
        </is>
      </c>
      <c r="BH2" s="229" t="n"/>
      <c r="BI2" s="229" t="n"/>
      <c r="BJ2" s="229" t="inlineStr">
        <is>
          <t>IMPOSTO SOBRE O LUCRO</t>
        </is>
      </c>
      <c r="BL2" s="229" t="n"/>
    </row>
    <row r="3" ht="28.8" customHeight="1" s="218">
      <c r="A3" s="16" t="inlineStr">
        <is>
          <t>Item</t>
        </is>
      </c>
      <c r="B3" s="16" t="inlineStr">
        <is>
          <t>Fornecedor</t>
        </is>
      </c>
      <c r="C3" s="16" t="inlineStr">
        <is>
          <t>Prazo</t>
        </is>
      </c>
      <c r="D3" s="16" t="inlineStr">
        <is>
          <t>Fabricante</t>
        </is>
      </c>
      <c r="E3" s="16" t="inlineStr">
        <is>
          <t>Cód. item</t>
        </is>
      </c>
      <c r="F3" s="17" t="inlineStr">
        <is>
          <t>Descrição</t>
        </is>
      </c>
      <c r="G3" s="16" t="inlineStr">
        <is>
          <t>NCM</t>
        </is>
      </c>
      <c r="H3" s="16" t="inlineStr">
        <is>
          <t>Unidade</t>
        </is>
      </c>
      <c r="I3" s="16" t="inlineStr">
        <is>
          <t>Qde</t>
        </is>
      </c>
      <c r="J3" s="17" t="inlineStr">
        <is>
          <t>Valor produto c/ IPI</t>
        </is>
      </c>
      <c r="K3" s="16" t="inlineStr">
        <is>
          <t>Importação I3C</t>
        </is>
      </c>
      <c r="L3" s="16" t="inlineStr">
        <is>
          <t>Dólar</t>
        </is>
      </c>
      <c r="M3" s="275" t="inlineStr">
        <is>
          <t>Produto</t>
        </is>
      </c>
      <c r="N3" s="265" t="n"/>
      <c r="O3" s="18" t="inlineStr">
        <is>
          <t>I3C</t>
        </is>
      </c>
      <c r="P3" s="19" t="inlineStr">
        <is>
          <t>Fornecedor</t>
        </is>
      </c>
      <c r="Q3" s="16" t="inlineStr">
        <is>
          <t>Margem</t>
        </is>
      </c>
      <c r="R3" s="16" t="inlineStr">
        <is>
          <t>Desconto</t>
        </is>
      </c>
      <c r="S3" s="20" t="inlineStr">
        <is>
          <t>Preço Unitário c/ Desconto</t>
        </is>
      </c>
      <c r="T3" s="20" t="inlineStr">
        <is>
          <t>Preço Total c/ Desconto</t>
        </is>
      </c>
      <c r="U3" s="20" t="inlineStr">
        <is>
          <t>Preço Unitário</t>
        </is>
      </c>
      <c r="V3" s="20" t="inlineStr">
        <is>
          <t>Preço Total</t>
        </is>
      </c>
      <c r="W3" s="20" t="inlineStr">
        <is>
          <t xml:space="preserve">PIS </t>
        </is>
      </c>
      <c r="X3" s="20" t="inlineStr">
        <is>
          <t xml:space="preserve">COFINS </t>
        </is>
      </c>
      <c r="Y3" s="16" t="inlineStr">
        <is>
          <t>ICMS</t>
        </is>
      </c>
      <c r="Z3" s="264" t="n"/>
      <c r="AA3" s="264" t="n"/>
      <c r="AB3" s="264" t="n"/>
      <c r="AC3" s="264" t="n"/>
      <c r="AD3" s="264" t="n"/>
      <c r="AE3" s="265" t="n"/>
      <c r="AF3" s="17" t="inlineStr">
        <is>
          <t xml:space="preserve">ISS </t>
        </is>
      </c>
      <c r="AG3" s="16" t="inlineStr">
        <is>
          <t>ATENÇÃO</t>
        </is>
      </c>
      <c r="AH3" s="17" t="n"/>
      <c r="AI3" s="17" t="n"/>
      <c r="AJ3" s="17" t="n"/>
      <c r="AK3" s="17" t="n"/>
      <c r="AL3" s="17" t="n"/>
      <c r="AM3" s="17" t="n"/>
      <c r="AN3" s="276" t="inlineStr">
        <is>
          <t>Custo unit desc PIS e Cofins IN</t>
        </is>
      </c>
      <c r="AO3" s="276" t="inlineStr">
        <is>
          <t>Custo Total Desc Pis e Cofins IN</t>
        </is>
      </c>
      <c r="AP3" s="21" t="inlineStr">
        <is>
          <t>PIS IN</t>
        </is>
      </c>
      <c r="AQ3" s="21" t="inlineStr">
        <is>
          <t>COFINS IN</t>
        </is>
      </c>
      <c r="AR3" s="22" t="inlineStr">
        <is>
          <t>%ICMS</t>
        </is>
      </c>
      <c r="AS3" s="23" t="inlineStr">
        <is>
          <t>VALOR</t>
        </is>
      </c>
      <c r="AT3" s="23" t="inlineStr">
        <is>
          <t>ICMS ST</t>
        </is>
      </c>
      <c r="AU3" s="23" t="inlineStr">
        <is>
          <t>ST%</t>
        </is>
      </c>
      <c r="AV3" s="23" t="inlineStr">
        <is>
          <t>MVA</t>
        </is>
      </c>
      <c r="AW3" s="24" t="inlineStr">
        <is>
          <t>FAMÍLIA NCM</t>
        </is>
      </c>
      <c r="AX3" s="24" t="inlineStr">
        <is>
          <t>DIVISÃO NCM</t>
        </is>
      </c>
      <c r="AY3" s="264" t="n"/>
      <c r="AZ3" s="264" t="n"/>
      <c r="BA3" s="264" t="n"/>
      <c r="BB3" s="265" t="n"/>
      <c r="BC3" s="25" t="inlineStr">
        <is>
          <t>ESTADOS COM</t>
        </is>
      </c>
      <c r="BD3" s="25" t="inlineStr">
        <is>
          <t>ATENÇÃO</t>
        </is>
      </c>
      <c r="BE3" s="23" t="inlineStr">
        <is>
          <t>PIS À PAGAR</t>
        </is>
      </c>
      <c r="BF3" s="23" t="inlineStr">
        <is>
          <t>COFINS à PAGAR</t>
        </is>
      </c>
      <c r="BG3" s="23" t="inlineStr">
        <is>
          <t>ICMS OUT-IN</t>
        </is>
      </c>
      <c r="BH3" s="23" t="inlineStr">
        <is>
          <t>IMPOSTOS SAÍDA</t>
        </is>
      </c>
      <c r="BI3" s="23" t="inlineStr">
        <is>
          <t>CUSTO SEM CRÉDITO</t>
        </is>
      </c>
      <c r="BJ3" s="20" t="inlineStr">
        <is>
          <t>CSLL</t>
        </is>
      </c>
      <c r="BK3" s="20" t="inlineStr">
        <is>
          <t>IRPJ</t>
        </is>
      </c>
      <c r="BL3" s="23" t="inlineStr">
        <is>
          <t>CUSTO TOTAL</t>
        </is>
      </c>
      <c r="BM3" s="20" t="inlineStr">
        <is>
          <t>RESULTADO BRUTO</t>
        </is>
      </c>
    </row>
    <row r="4" ht="14.4" customHeight="1" s="218">
      <c r="A4" s="26" t="n"/>
      <c r="B4" s="26" t="n"/>
      <c r="C4" s="26" t="n"/>
      <c r="D4" s="26" t="n"/>
      <c r="E4" s="27" t="n"/>
      <c r="F4" s="26" t="n"/>
      <c r="G4" s="28" t="n"/>
      <c r="H4" s="26" t="n"/>
      <c r="I4" s="26" t="n"/>
      <c r="J4" s="29" t="n"/>
      <c r="K4" s="27" t="n"/>
      <c r="L4" s="27" t="n"/>
      <c r="M4" s="29" t="inlineStr">
        <is>
          <t>Importado</t>
        </is>
      </c>
      <c r="N4" s="29" t="inlineStr">
        <is>
          <t>Estado Origem</t>
        </is>
      </c>
      <c r="O4" s="29" t="inlineStr">
        <is>
          <t>CNPJ Compra</t>
        </is>
      </c>
      <c r="P4" s="29" t="inlineStr">
        <is>
          <t>Optante Simples</t>
        </is>
      </c>
      <c r="Q4" s="27" t="n"/>
      <c r="R4" s="27" t="n"/>
      <c r="S4" s="30" t="n"/>
      <c r="T4" s="30" t="n"/>
      <c r="U4" s="30" t="n"/>
      <c r="V4" s="30" t="n"/>
      <c r="W4" s="31" t="n">
        <v>0.0065</v>
      </c>
      <c r="X4" s="31" t="n">
        <v>0.03</v>
      </c>
      <c r="Y4" s="32" t="inlineStr">
        <is>
          <t>Produto Importado</t>
        </is>
      </c>
      <c r="Z4" s="21" t="inlineStr">
        <is>
          <t>CNPJ Faturamento</t>
        </is>
      </c>
      <c r="AA4" s="32" t="inlineStr">
        <is>
          <t>Estado Destino</t>
        </is>
      </c>
      <c r="AB4" s="21" t="inlineStr">
        <is>
          <t>Contribuinte</t>
        </is>
      </c>
      <c r="AC4" s="21" t="inlineStr">
        <is>
          <t>%ICMS</t>
        </is>
      </c>
      <c r="AD4" s="21" t="inlineStr">
        <is>
          <t>ICMS</t>
        </is>
      </c>
      <c r="AE4" s="27" t="inlineStr">
        <is>
          <t>ICMS DIFAL</t>
        </is>
      </c>
      <c r="AF4" s="33" t="n">
        <v>0</v>
      </c>
      <c r="AG4" s="33" t="n"/>
      <c r="AH4" s="27" t="n"/>
      <c r="AI4" s="29" t="inlineStr">
        <is>
          <t>Custo Import.</t>
        </is>
      </c>
      <c r="AJ4" s="29" t="inlineStr">
        <is>
          <t>Custo Dólar</t>
        </is>
      </c>
      <c r="AK4" s="29" t="inlineStr">
        <is>
          <t>Custo unit Desc. ICMS IN</t>
        </is>
      </c>
      <c r="AL4" s="29" t="inlineStr">
        <is>
          <t>Custo Total s/ Impostos</t>
        </is>
      </c>
      <c r="AM4" s="29" t="inlineStr">
        <is>
          <t>Custo Total Desc. ICMS IN</t>
        </is>
      </c>
      <c r="AN4" s="277" t="n"/>
      <c r="AO4" s="277" t="n"/>
      <c r="AP4" s="31" t="n">
        <v>0</v>
      </c>
      <c r="AQ4" s="31" t="n">
        <v>0</v>
      </c>
      <c r="AR4" s="32" t="n"/>
      <c r="AS4" s="29" t="inlineStr">
        <is>
          <t>ICMS</t>
        </is>
      </c>
      <c r="AT4" s="29" t="n"/>
      <c r="AU4" s="31" t="n"/>
      <c r="AV4" s="31" t="n"/>
      <c r="AW4" s="31" t="n"/>
      <c r="AX4" s="31" t="n"/>
      <c r="AY4" s="25" t="n"/>
      <c r="AZ4" s="25" t="n"/>
      <c r="BA4" s="25" t="n"/>
      <c r="BB4" s="25" t="n"/>
      <c r="BC4" s="25" t="inlineStr">
        <is>
          <t>CONVÊNIO**</t>
        </is>
      </c>
      <c r="BD4" s="25" t="inlineStr">
        <is>
          <t>ICMS ST</t>
        </is>
      </c>
      <c r="BE4" s="29" t="n"/>
      <c r="BF4" s="29" t="n"/>
      <c r="BG4" s="29" t="n"/>
      <c r="BH4" s="29" t="n"/>
      <c r="BI4" s="29" t="n"/>
      <c r="BJ4" s="31" t="n">
        <v>0.0108</v>
      </c>
      <c r="BK4" s="31">
        <f>IF(((((((F88*8%)+(F89*32%))-20000)*10%))+(((F88*8%)+(F89*32%))*15%))/(F88+F89)&lt;0.07,0.07,((((((F88*8%)+(F89*32%))-20000)*10%))+(((F88*8%)+(F89*32%))*15%))/(F88+F89))</f>
        <v/>
      </c>
      <c r="BL4" s="29" t="n"/>
      <c r="BM4" s="34" t="n"/>
    </row>
    <row r="5" ht="14.4" customHeight="1" s="218">
      <c r="A5" s="35" t="n">
        <v>1</v>
      </c>
      <c r="B5" s="144">
        <f>BOM!B5</f>
        <v/>
      </c>
      <c r="C5" s="144">
        <f>BOM!C5</f>
        <v/>
      </c>
      <c r="D5" s="144">
        <f>BOM!D5</f>
        <v/>
      </c>
      <c r="E5" s="144">
        <f>BOM!E5</f>
        <v/>
      </c>
      <c r="F5" s="39">
        <f>BOM!F5</f>
        <v/>
      </c>
      <c r="G5" s="144">
        <f>BOM!G5</f>
        <v/>
      </c>
      <c r="H5" s="144">
        <f>BOM!H5</f>
        <v/>
      </c>
      <c r="I5" s="145" t="n">
        <v>0</v>
      </c>
      <c r="J5" s="146">
        <f>BOM!J5</f>
        <v/>
      </c>
      <c r="K5" s="146">
        <f>BOM!K5</f>
        <v/>
      </c>
      <c r="L5" s="146">
        <f>BOM!L5</f>
        <v/>
      </c>
      <c r="M5" s="146">
        <f>BOM!M5</f>
        <v/>
      </c>
      <c r="N5" s="146">
        <f>BOM!N5</f>
        <v/>
      </c>
      <c r="O5" s="146">
        <f>BOM!O5</f>
        <v/>
      </c>
      <c r="P5" s="146">
        <f>BOM!P5</f>
        <v/>
      </c>
      <c r="Q5" s="46">
        <f>$F$97</f>
        <v/>
      </c>
      <c r="R5" s="47" t="n">
        <v>0</v>
      </c>
      <c r="S5" s="48">
        <f>U5-(U5*R5)</f>
        <v/>
      </c>
      <c r="T5" s="48">
        <f>S5*I5</f>
        <v/>
      </c>
      <c r="U5" s="48">
        <f>(AN5)/(1-(BH5+Q5))</f>
        <v/>
      </c>
      <c r="V5" s="48">
        <f>U5*I5</f>
        <v/>
      </c>
      <c r="W5" s="49">
        <f>T5*$W$4</f>
        <v/>
      </c>
      <c r="X5" s="49">
        <f>T5*$X$4</f>
        <v/>
      </c>
      <c r="Y5" s="50">
        <f>M5</f>
        <v/>
      </c>
      <c r="Z5" s="9" t="n"/>
      <c r="AA5" s="9" t="n"/>
      <c r="AB5" s="9" t="n"/>
      <c r="AC5" s="51">
        <f t="array" ref="AC5">IF(I5&gt;0,VLOOKUP(Y5&amp;$P$88&amp;$P$89&amp;$P$90,Variáveis!$O$2:$S$300&amp;Variáveis!$P$2:$T$300&amp;Variáveis!$Q$2:$U$300&amp;Variáveis!$R$2:$V$300,5,FALSE),0)</f>
        <v/>
      </c>
      <c r="AD5" s="52">
        <f>T5*AC5</f>
        <v/>
      </c>
      <c r="AE5" s="53">
        <f>IF(AB5="não",((V5/(1-VLOOKUP(AA5,Variáveis!$AK$3:$AN$29,4,FALSE)))*VLOOKUP(AA5,Variáveis!$AK$3:$AN$29,4,FALSE))-AD5,0)</f>
        <v/>
      </c>
      <c r="AF5" s="53">
        <f>T5*$AF$4</f>
        <v/>
      </c>
      <c r="AG5" s="53">
        <f>IF(AB5="SIM","Cliente pode pagar DIFA na entrada", )</f>
        <v/>
      </c>
      <c r="AH5" s="54" t="n"/>
      <c r="AI5" s="53">
        <f>IF(K5="SIM",(J5*$F$102),J5)</f>
        <v/>
      </c>
      <c r="AJ5" s="53">
        <f>IF(L5="SIM",(AI5*$F$101),AI5)</f>
        <v/>
      </c>
      <c r="AK5" s="53">
        <f>AJ5-AS5</f>
        <v/>
      </c>
      <c r="AL5" s="53">
        <f>AJ5*I5</f>
        <v/>
      </c>
      <c r="AM5" s="53">
        <f>AK5*I5</f>
        <v/>
      </c>
      <c r="AN5" s="53">
        <f>AK5-AP5-AQ5</f>
        <v/>
      </c>
      <c r="AO5" s="53">
        <f>AN5*I5</f>
        <v/>
      </c>
      <c r="AP5" s="53">
        <f>$AP$4*AK5</f>
        <v/>
      </c>
      <c r="AQ5" s="53">
        <f>$AQ$4*AK5</f>
        <v/>
      </c>
      <c r="AR5" s="51">
        <f t="array" ref="AR5">VLOOKUP(M5&amp;N5&amp;O5&amp;P5,Variáveis!$A$2:$E$240&amp;Variáveis!$B$2:$F$240&amp;Variáveis!$C$2:$G$240&amp;Variáveis!$D$2:$H$240,5,FALSE)</f>
        <v/>
      </c>
      <c r="AS5" s="53">
        <f>((AJ5*(1-AR5))*AR5)</f>
        <v/>
      </c>
      <c r="AT5" s="53">
        <f>(((J5+(J5*AU5))*0.18)-(J5*AR5))</f>
        <v/>
      </c>
      <c r="AU5" s="55">
        <f>(((1+AV5)*(1-AR5))/(1-0.18)-1)</f>
        <v/>
      </c>
      <c r="AV5" s="55">
        <f>IF(BB5&gt;0,BB5,IF(BA5&gt;0,BA5,IF(AZ5&gt;0,AZ5,IF(AY5&gt;0,AY5,IF(AX5&gt;0,AX5)))))/100</f>
        <v/>
      </c>
      <c r="AW5" s="56">
        <f>VALUE(LEFT(G5,4))</f>
        <v/>
      </c>
      <c r="AX5" s="56">
        <f>VALUE(IFERROR(VLOOKUP(VALUE(LEFT(G5,4)),ST!$C$4:$E$300,3,FALSE),"0"))</f>
        <v/>
      </c>
      <c r="AY5" s="56">
        <f>VALUE(IFERROR(VLOOKUP(VALUE(LEFT(G5,5)),ST!$C$4:$E$300,3,FALSE),"0"))</f>
        <v/>
      </c>
      <c r="AZ5" s="56">
        <f>VALUE(IFERROR(VLOOKUP(VALUE(LEFT(G5,6)),ST!$C$4:$E$300,3,FALSE),"0"))</f>
        <v/>
      </c>
      <c r="BA5" s="56">
        <f>VALUE(IFERROR(VLOOKUP(VALUE(LEFT(G5,7)),ST!$C$4:$E$300,3,FALSE),"0"))</f>
        <v/>
      </c>
      <c r="BB5" s="56">
        <f>VALUE(IFERROR(VLOOKUP(G5,ST!$C$4:$E$400,3,FALSE),"0"))</f>
        <v/>
      </c>
      <c r="BC5" s="57">
        <f>IF(VLOOKUP(AW5,ST!$C$4:$F$298,4,FALSE)&lt;&gt;0,VLOOKUP(AW5,ST!$C$4:$F$298,4,FALSE),VLOOKUP(G5,ST!$C$4:$F$298,4,FALSE))</f>
        <v/>
      </c>
      <c r="BD5" s="57">
        <f>IF(O5="SC","Desconsiderar coluna ICMS ST",IF(O5="PR","Haverá ST", ))</f>
        <v/>
      </c>
      <c r="BE5" s="53">
        <f>W5</f>
        <v/>
      </c>
      <c r="BF5" s="53">
        <f>X5</f>
        <v/>
      </c>
      <c r="BG5" s="53">
        <f>AD5-AS5</f>
        <v/>
      </c>
      <c r="BH5" s="51">
        <f>$W$4+$X$4+AC5+$BJ$4+0.07</f>
        <v/>
      </c>
      <c r="BI5" s="53">
        <f>IF(BD5="Haverá ST",AJ5+AS5+AT5,AJ5+AS5)</f>
        <v/>
      </c>
      <c r="BJ5" s="53">
        <f>T5*$BJ$4</f>
        <v/>
      </c>
      <c r="BK5" s="53">
        <f>T5*$BK$4</f>
        <v/>
      </c>
      <c r="BL5" s="53">
        <f>BE5+BF5+AO5+BJ5+BK5+AD5</f>
        <v/>
      </c>
      <c r="BM5" s="53">
        <f>(T5-BL5)</f>
        <v/>
      </c>
    </row>
    <row r="6" ht="14.4" customHeight="1" s="218">
      <c r="A6" s="58">
        <f>A5+1</f>
        <v/>
      </c>
      <c r="B6" s="144">
        <f>BOM!B6</f>
        <v/>
      </c>
      <c r="C6" s="144">
        <f>BOM!C6</f>
        <v/>
      </c>
      <c r="D6" s="144">
        <f>BOM!D6</f>
        <v/>
      </c>
      <c r="E6" s="144">
        <f>BOM!E6</f>
        <v/>
      </c>
      <c r="F6" s="144">
        <f>BOM!F6</f>
        <v/>
      </c>
      <c r="G6" s="144">
        <f>BOM!G6</f>
        <v/>
      </c>
      <c r="H6" s="144">
        <f>BOM!H6</f>
        <v/>
      </c>
      <c r="I6" s="145" t="n">
        <v>0</v>
      </c>
      <c r="J6" s="146">
        <f>BOM!J6</f>
        <v/>
      </c>
      <c r="K6" s="146">
        <f>BOM!K6</f>
        <v/>
      </c>
      <c r="L6" s="146">
        <f>BOM!L6</f>
        <v/>
      </c>
      <c r="M6" s="146">
        <f>BOM!M6</f>
        <v/>
      </c>
      <c r="N6" s="146">
        <f>BOM!N6</f>
        <v/>
      </c>
      <c r="O6" s="146">
        <f>BOM!O6</f>
        <v/>
      </c>
      <c r="P6" s="146">
        <f>BOM!P6</f>
        <v/>
      </c>
      <c r="Q6" s="46">
        <f>$F$97</f>
        <v/>
      </c>
      <c r="R6" s="46">
        <f>$F$98</f>
        <v/>
      </c>
      <c r="S6" s="48">
        <f>U6-(U6*R6)</f>
        <v/>
      </c>
      <c r="T6" s="48">
        <f>S6*I6</f>
        <v/>
      </c>
      <c r="U6" s="48">
        <f>(AN6)/(1-(BH6+Q6))</f>
        <v/>
      </c>
      <c r="V6" s="48">
        <f>U6*I6</f>
        <v/>
      </c>
      <c r="W6" s="49">
        <f>T6*$W$4</f>
        <v/>
      </c>
      <c r="X6" s="49">
        <f>T6*$X$4</f>
        <v/>
      </c>
      <c r="Y6" s="50">
        <f>M6</f>
        <v/>
      </c>
      <c r="Z6" s="9" t="n"/>
      <c r="AA6" s="9" t="n"/>
      <c r="AB6" s="9" t="n"/>
      <c r="AC6" s="51">
        <f t="array" ref="AC6">IF(I6&gt;0,VLOOKUP(Y6&amp;$P$88&amp;$P$89&amp;$P$90,Variáveis!$O$2:$S$300&amp;Variáveis!$P$2:$T$300&amp;Variáveis!$Q$2:$U$300&amp;Variáveis!$R$2:$V$300,5,FALSE),0)</f>
        <v/>
      </c>
      <c r="AD6" s="52">
        <f>T6*AC6</f>
        <v/>
      </c>
      <c r="AE6" s="53">
        <f>IF(AB6="não",((V6/(1-VLOOKUP(AA6,Variáveis!$AK$3:$AN$29,4,FALSE)))*VLOOKUP(AA6,Variáveis!$AK$3:$AN$29,4,FALSE))-AD6,0)</f>
        <v/>
      </c>
      <c r="AF6" s="53">
        <f>T6*$AF$4</f>
        <v/>
      </c>
      <c r="AG6" s="53">
        <f>IF(AB6="SIM","Cliente pode pagar DIFA na entrada", )</f>
        <v/>
      </c>
      <c r="AH6" s="54" t="n"/>
      <c r="AI6" s="53">
        <f>IF(K6="SIM",(J6*$F$102),J6)</f>
        <v/>
      </c>
      <c r="AJ6" s="53">
        <f>IF(L6="SIM",(AI6*$F$101),AI6)</f>
        <v/>
      </c>
      <c r="AK6" s="53">
        <f>AJ6-AS6</f>
        <v/>
      </c>
      <c r="AL6" s="53">
        <f>AJ6*I6</f>
        <v/>
      </c>
      <c r="AM6" s="53">
        <f>AK6*I6</f>
        <v/>
      </c>
      <c r="AN6" s="53">
        <f>AK6-AP6-AQ6</f>
        <v/>
      </c>
      <c r="AO6" s="53">
        <f>AN6*I6</f>
        <v/>
      </c>
      <c r="AP6" s="53">
        <f>$AP$4*AK6</f>
        <v/>
      </c>
      <c r="AQ6" s="53">
        <f>$AQ$4*AK6</f>
        <v/>
      </c>
      <c r="AR6" s="51">
        <f t="array" ref="AR6">VLOOKUP(M6&amp;N6&amp;O6&amp;P6,Variáveis!$A$2:$E$240&amp;Variáveis!$B$2:$F$240&amp;Variáveis!$C$2:$G$240&amp;Variáveis!$D$2:$H$240,5,FALSE)</f>
        <v/>
      </c>
      <c r="AS6" s="53">
        <f>((AJ6*(1-AR6))*AR6)</f>
        <v/>
      </c>
      <c r="AT6" s="53">
        <f>(((J6+(J6*AU6))*0.18)-(J6*AR6))</f>
        <v/>
      </c>
      <c r="AU6" s="55">
        <f>(((1+AV6)*(1-AR6))/(1-0.18)-1)</f>
        <v/>
      </c>
      <c r="AV6" s="55">
        <f>IF(BB6&gt;0,BB6,IF(BA6&gt;0,BA6,IF(AZ6&gt;0,AZ6,IF(AY6&gt;0,AY6,IF(AX6&gt;0,AX6)))))/100</f>
        <v/>
      </c>
      <c r="AW6" s="56">
        <f>VALUE(LEFT(G6,4))</f>
        <v/>
      </c>
      <c r="AX6" s="56">
        <f>VALUE(IFERROR(VLOOKUP(VALUE(LEFT(G6,4)),ST!$C$4:$E$300,3,FALSE),"0"))</f>
        <v/>
      </c>
      <c r="AY6" s="56">
        <f>VALUE(IFERROR(VLOOKUP(VALUE(LEFT(G6,5)),ST!$C$4:$E$300,3,FALSE),"0"))</f>
        <v/>
      </c>
      <c r="AZ6" s="56">
        <f>VALUE(IFERROR(VLOOKUP(VALUE(LEFT(G6,6)),ST!$C$4:$E$300,3,FALSE),"0"))</f>
        <v/>
      </c>
      <c r="BA6" s="56">
        <f>VALUE(IFERROR(VLOOKUP(VALUE(LEFT(G6,7)),ST!$C$4:$E$300,3,FALSE),"0"))</f>
        <v/>
      </c>
      <c r="BB6" s="56">
        <f>VALUE(IFERROR(VLOOKUP(G6,ST!$C$4:$E$400,3,FALSE),"0"))</f>
        <v/>
      </c>
      <c r="BC6" s="57">
        <f>IF(VLOOKUP(AW6,ST!$C$4:$F$298,4,FALSE)&lt;&gt;0,VLOOKUP(AW6,ST!$C$4:$F$298,4,FALSE),VLOOKUP(G6,ST!$C$4:$F$298,4,FALSE))</f>
        <v/>
      </c>
      <c r="BD6" s="57">
        <f>IF(O6="SC","Desconsiderar coluna ICMS ST",IF(O6="PR","Haverá ST", ))</f>
        <v/>
      </c>
      <c r="BE6" s="53">
        <f>W6</f>
        <v/>
      </c>
      <c r="BF6" s="53">
        <f>X6</f>
        <v/>
      </c>
      <c r="BG6" s="53">
        <f>AD6-AS6</f>
        <v/>
      </c>
      <c r="BH6" s="51">
        <f>$W$4+$X$4+AC6+$BJ$4+0.07</f>
        <v/>
      </c>
      <c r="BI6" s="53">
        <f>IF(BD6="Haverá ST",AJ6+AS6+AT6,AJ6+AS6)</f>
        <v/>
      </c>
      <c r="BJ6" s="53">
        <f>T6*$BJ$4</f>
        <v/>
      </c>
      <c r="BK6" s="53">
        <f>T6*$BK$4</f>
        <v/>
      </c>
      <c r="BL6" s="53">
        <f>BE6+BF6+AO6+BJ6+BK6+AD6</f>
        <v/>
      </c>
      <c r="BM6" s="53">
        <f>(T6-BL6)</f>
        <v/>
      </c>
    </row>
    <row r="7" ht="14.4" customHeight="1" s="218">
      <c r="A7" s="58">
        <f>A6+1</f>
        <v/>
      </c>
      <c r="B7" s="144">
        <f>BOM!B7</f>
        <v/>
      </c>
      <c r="C7" s="144">
        <f>BOM!C7</f>
        <v/>
      </c>
      <c r="D7" s="144">
        <f>BOM!D7</f>
        <v/>
      </c>
      <c r="E7" s="144">
        <f>BOM!E7</f>
        <v/>
      </c>
      <c r="F7" s="144">
        <f>BOM!F7</f>
        <v/>
      </c>
      <c r="G7" s="144">
        <f>BOM!G7</f>
        <v/>
      </c>
      <c r="H7" s="144">
        <f>BOM!H7</f>
        <v/>
      </c>
      <c r="I7" s="147" t="n">
        <v>0</v>
      </c>
      <c r="J7" s="146">
        <f>BOM!J7</f>
        <v/>
      </c>
      <c r="K7" s="146">
        <f>BOM!K7</f>
        <v/>
      </c>
      <c r="L7" s="146">
        <f>BOM!L7</f>
        <v/>
      </c>
      <c r="M7" s="146">
        <f>BOM!M7</f>
        <v/>
      </c>
      <c r="N7" s="146">
        <f>BOM!N7</f>
        <v/>
      </c>
      <c r="O7" s="146">
        <f>BOM!O7</f>
        <v/>
      </c>
      <c r="P7" s="146">
        <f>BOM!P7</f>
        <v/>
      </c>
      <c r="Q7" s="46">
        <f>$F$97</f>
        <v/>
      </c>
      <c r="R7" s="46">
        <f>$F$98</f>
        <v/>
      </c>
      <c r="S7" s="48">
        <f>U7-(U7*R7)</f>
        <v/>
      </c>
      <c r="T7" s="48">
        <f>S7*I7</f>
        <v/>
      </c>
      <c r="U7" s="48">
        <f>(AN7)/(1-(BH7+Q7))</f>
        <v/>
      </c>
      <c r="V7" s="48">
        <f>U7*I7</f>
        <v/>
      </c>
      <c r="W7" s="49">
        <f>T7*$W$4</f>
        <v/>
      </c>
      <c r="X7" s="49">
        <f>T7*$X$4</f>
        <v/>
      </c>
      <c r="Y7" s="50">
        <f>M7</f>
        <v/>
      </c>
      <c r="Z7" s="9" t="n"/>
      <c r="AA7" s="9" t="n"/>
      <c r="AB7" s="9" t="n"/>
      <c r="AC7" s="51">
        <f t="array" ref="AC7">IF(I7&gt;0,VLOOKUP(Y7&amp;$P$88&amp;$P$89&amp;$P$90,Variáveis!$O$2:$S$300&amp;Variáveis!$P$2:$T$300&amp;Variáveis!$Q$2:$U$300&amp;Variáveis!$R$2:$V$300,5,FALSE),0)</f>
        <v/>
      </c>
      <c r="AD7" s="52">
        <f>T7*AC7</f>
        <v/>
      </c>
      <c r="AE7" s="53">
        <f>IF(AB7="não",((V7/(1-VLOOKUP(AA7,Variáveis!$AK$3:$AN$29,4,FALSE)))*VLOOKUP(AA7,Variáveis!$AK$3:$AN$29,4,FALSE))-AD7,0)</f>
        <v/>
      </c>
      <c r="AF7" s="53">
        <f>T7*$AF$4</f>
        <v/>
      </c>
      <c r="AG7" s="53">
        <f>IF(AB7="SIM","Cliente pode pagar DIFA na entrada", )</f>
        <v/>
      </c>
      <c r="AH7" s="54" t="n"/>
      <c r="AI7" s="53">
        <f>IF(K7="SIM",(J7*$F$102),J7)</f>
        <v/>
      </c>
      <c r="AJ7" s="53">
        <f>IF(L7="SIM",(AI7*$F$101),AI7)</f>
        <v/>
      </c>
      <c r="AK7" s="53">
        <f>AJ7-AS7</f>
        <v/>
      </c>
      <c r="AL7" s="53">
        <f>AJ7*I7</f>
        <v/>
      </c>
      <c r="AM7" s="53">
        <f>AK7*I7</f>
        <v/>
      </c>
      <c r="AN7" s="53">
        <f>AK7-AP7-AQ7</f>
        <v/>
      </c>
      <c r="AO7" s="53">
        <f>AN7*I7</f>
        <v/>
      </c>
      <c r="AP7" s="53">
        <f>$AP$4*AK7</f>
        <v/>
      </c>
      <c r="AQ7" s="53">
        <f>$AQ$4*AK7</f>
        <v/>
      </c>
      <c r="AR7" s="51">
        <f t="array" ref="AR7">VLOOKUP(M7&amp;N7&amp;O7&amp;P7,Variáveis!$A$2:$E$240&amp;Variáveis!$B$2:$F$240&amp;Variáveis!$C$2:$G$240&amp;Variáveis!$D$2:$H$240,5,FALSE)</f>
        <v/>
      </c>
      <c r="AS7" s="53">
        <f>((AJ7*(1-AR7))*AR7)</f>
        <v/>
      </c>
      <c r="AT7" s="53">
        <f>(((J7+(J7*AU7))*0.18)-(J7*AR7))</f>
        <v/>
      </c>
      <c r="AU7" s="55">
        <f>(((1+AV7)*(1-AR7))/(1-0.18)-1)</f>
        <v/>
      </c>
      <c r="AV7" s="55">
        <f>IF(BB7&gt;0,BB7,IF(BA7&gt;0,BA7,IF(AZ7&gt;0,AZ7,IF(AY7&gt;0,AY7,IF(AX7&gt;0,AX7)))))/100</f>
        <v/>
      </c>
      <c r="AW7" s="56">
        <f>VALUE(LEFT(G7,4))</f>
        <v/>
      </c>
      <c r="AX7" s="56">
        <f>VALUE(IFERROR(VLOOKUP(VALUE(LEFT(G7,4)),ST!$C$4:$E$300,3,FALSE),"0"))</f>
        <v/>
      </c>
      <c r="AY7" s="56">
        <f>VALUE(IFERROR(VLOOKUP(VALUE(LEFT(G7,5)),ST!$C$4:$E$300,3,FALSE),"0"))</f>
        <v/>
      </c>
      <c r="AZ7" s="56">
        <f>VALUE(IFERROR(VLOOKUP(VALUE(LEFT(G7,6)),ST!$C$4:$E$300,3,FALSE),"0"))</f>
        <v/>
      </c>
      <c r="BA7" s="56">
        <f>VALUE(IFERROR(VLOOKUP(VALUE(LEFT(G7,7)),ST!$C$4:$E$300,3,FALSE),"0"))</f>
        <v/>
      </c>
      <c r="BB7" s="56">
        <f>VALUE(IFERROR(VLOOKUP(G7,ST!$C$4:$E$400,3,FALSE),"0"))</f>
        <v/>
      </c>
      <c r="BC7" s="57">
        <f>IF(VLOOKUP(AW7,ST!$C$4:$F$298,4,FALSE)&lt;&gt;0,VLOOKUP(AW7,ST!$C$4:$F$298,4,FALSE),VLOOKUP(G7,ST!$C$4:$F$298,4,FALSE))</f>
        <v/>
      </c>
      <c r="BD7" s="57">
        <f>IF(O7="SC","Desconsiderar coluna ICMS ST",IF(O7="PR","Haverá ST", ))</f>
        <v/>
      </c>
      <c r="BE7" s="53">
        <f>W7</f>
        <v/>
      </c>
      <c r="BF7" s="53">
        <f>X7</f>
        <v/>
      </c>
      <c r="BG7" s="53">
        <f>AD7-AS7</f>
        <v/>
      </c>
      <c r="BH7" s="51">
        <f>$W$4+$X$4+AC7+$BJ$4+0.07</f>
        <v/>
      </c>
      <c r="BI7" s="53">
        <f>IF(BD7="Haverá ST",AJ7+AS7+AT7,AJ7+AS7)</f>
        <v/>
      </c>
      <c r="BJ7" s="53">
        <f>T7*$BJ$4</f>
        <v/>
      </c>
      <c r="BK7" s="53">
        <f>T7*$BK$4</f>
        <v/>
      </c>
      <c r="BL7" s="53">
        <f>BE7+BF7+AO7+BJ7+BK7+AD7</f>
        <v/>
      </c>
      <c r="BM7" s="53">
        <f>(T7-BL7)</f>
        <v/>
      </c>
    </row>
    <row r="8" ht="14.4" customHeight="1" s="218">
      <c r="A8" s="58" t="n"/>
      <c r="B8" s="144">
        <f>BOM!B8</f>
        <v/>
      </c>
      <c r="C8" s="144">
        <f>BOM!C8</f>
        <v/>
      </c>
      <c r="D8" s="144">
        <f>BOM!D8</f>
        <v/>
      </c>
      <c r="E8" s="144">
        <f>BOM!E8</f>
        <v/>
      </c>
      <c r="F8" s="39">
        <f>BOM!F8</f>
        <v/>
      </c>
      <c r="G8" s="144">
        <f>BOM!G8</f>
        <v/>
      </c>
      <c r="H8" s="144">
        <f>BOM!H8</f>
        <v/>
      </c>
      <c r="I8" s="147" t="n">
        <v>0</v>
      </c>
      <c r="J8" s="146">
        <f>BOM!J8</f>
        <v/>
      </c>
      <c r="K8" s="146">
        <f>BOM!K8</f>
        <v/>
      </c>
      <c r="L8" s="146">
        <f>BOM!L8</f>
        <v/>
      </c>
      <c r="M8" s="146">
        <f>BOM!M8</f>
        <v/>
      </c>
      <c r="N8" s="146">
        <f>BOM!N8</f>
        <v/>
      </c>
      <c r="O8" s="146">
        <f>BOM!O8</f>
        <v/>
      </c>
      <c r="P8" s="146">
        <f>BOM!P8</f>
        <v/>
      </c>
      <c r="Q8" s="46">
        <f>$F$97</f>
        <v/>
      </c>
      <c r="R8" s="46">
        <f>$F$98</f>
        <v/>
      </c>
      <c r="S8" s="48">
        <f>U8-(U8*R8)</f>
        <v/>
      </c>
      <c r="T8" s="48">
        <f>S8*I8</f>
        <v/>
      </c>
      <c r="U8" s="48">
        <f>(AN8)/(1-(BH8+Q8))</f>
        <v/>
      </c>
      <c r="V8" s="48">
        <f>U8*I8</f>
        <v/>
      </c>
      <c r="W8" s="49">
        <f>T8*$W$4</f>
        <v/>
      </c>
      <c r="X8" s="49">
        <f>T8*$X$4</f>
        <v/>
      </c>
      <c r="Y8" s="50">
        <f>M8</f>
        <v/>
      </c>
      <c r="Z8" s="9" t="n"/>
      <c r="AA8" s="9" t="n"/>
      <c r="AB8" s="9" t="n"/>
      <c r="AC8" s="51">
        <f t="array" ref="AC8">IF(I8&gt;0,VLOOKUP(Y8&amp;$P$88&amp;$P$89&amp;$P$90,Variáveis!$O$2:$S$300&amp;Variáveis!$P$2:$T$300&amp;Variáveis!$Q$2:$U$300&amp;Variáveis!$R$2:$V$300,5,FALSE),0)</f>
        <v/>
      </c>
      <c r="AD8" s="52">
        <f>T8*AC8</f>
        <v/>
      </c>
      <c r="AE8" s="53">
        <f>IF(AB8="não",((V8/(1-VLOOKUP(AA8,Variáveis!$AK$3:$AN$29,4,FALSE)))*VLOOKUP(AA8,Variáveis!$AK$3:$AN$29,4,FALSE))-AD8,0)</f>
        <v/>
      </c>
      <c r="AF8" s="53">
        <f>T8*$AF$4</f>
        <v/>
      </c>
      <c r="AG8" s="53">
        <f>IF(AB8="SIM","Cliente pode pagar DIFA na entrada", )</f>
        <v/>
      </c>
      <c r="AH8" s="54" t="n"/>
      <c r="AI8" s="53">
        <f>IF(K8="SIM",(J8*$F$102),J8)</f>
        <v/>
      </c>
      <c r="AJ8" s="53">
        <f>IF(L8="SIM",(AI8*$F$101),AI8)</f>
        <v/>
      </c>
      <c r="AK8" s="53">
        <f>AJ8-AS8</f>
        <v/>
      </c>
      <c r="AL8" s="53">
        <f>AJ8*I8</f>
        <v/>
      </c>
      <c r="AM8" s="53">
        <f>AK8*I8</f>
        <v/>
      </c>
      <c r="AN8" s="53">
        <f>AK8-AP8-AQ8</f>
        <v/>
      </c>
      <c r="AO8" s="53">
        <f>AN8*I8</f>
        <v/>
      </c>
      <c r="AP8" s="53">
        <f>$AP$4*AK8</f>
        <v/>
      </c>
      <c r="AQ8" s="53">
        <f>$AQ$4*AK8</f>
        <v/>
      </c>
      <c r="AR8" s="51">
        <f t="array" ref="AR8">VLOOKUP(M8&amp;N8&amp;O8&amp;P8,Variáveis!$A$2:$E$240&amp;Variáveis!$B$2:$F$240&amp;Variáveis!$C$2:$G$240&amp;Variáveis!$D$2:$H$240,5,FALSE)</f>
        <v/>
      </c>
      <c r="AS8" s="53">
        <f>((AJ8*(1-AR8))*AR8)</f>
        <v/>
      </c>
      <c r="AT8" s="53">
        <f>(((J8+(J8*AU8))*0.18)-(J8*AR8))</f>
        <v/>
      </c>
      <c r="AU8" s="55">
        <f>(((1+AV8)*(1-AR8))/(1-0.18)-1)</f>
        <v/>
      </c>
      <c r="AV8" s="55">
        <f>IF(BB8&gt;0,BB8,IF(BA8&gt;0,BA8,IF(AZ8&gt;0,AZ8,IF(AY8&gt;0,AY8,IF(AX8&gt;0,AX8)))))/100</f>
        <v/>
      </c>
      <c r="AW8" s="56">
        <f>VALUE(LEFT(G8,4))</f>
        <v/>
      </c>
      <c r="AX8" s="56">
        <f>VALUE(IFERROR(VLOOKUP(VALUE(LEFT(G8,4)),ST!$C$4:$E$300,3,FALSE),"0"))</f>
        <v/>
      </c>
      <c r="AY8" s="56">
        <f>VALUE(IFERROR(VLOOKUP(VALUE(LEFT(G8,5)),ST!$C$4:$E$300,3,FALSE),"0"))</f>
        <v/>
      </c>
      <c r="AZ8" s="56">
        <f>VALUE(IFERROR(VLOOKUP(VALUE(LEFT(G8,6)),ST!$C$4:$E$300,3,FALSE),"0"))</f>
        <v/>
      </c>
      <c r="BA8" s="56">
        <f>VALUE(IFERROR(VLOOKUP(VALUE(LEFT(G8,7)),ST!$C$4:$E$300,3,FALSE),"0"))</f>
        <v/>
      </c>
      <c r="BB8" s="56">
        <f>VALUE(IFERROR(VLOOKUP(G8,ST!$C$4:$E$400,3,FALSE),"0"))</f>
        <v/>
      </c>
      <c r="BC8" s="57">
        <f>IF(VLOOKUP(AW8,ST!$C$4:$F$298,4,FALSE)&lt;&gt;0,VLOOKUP(AW8,ST!$C$4:$F$298,4,FALSE),VLOOKUP(G8,ST!$C$4:$F$298,4,FALSE))</f>
        <v/>
      </c>
      <c r="BD8" s="57">
        <f>IF(O8="SC","Desconsiderar coluna ICMS ST",IF(O8="PR","Haverá ST", ))</f>
        <v/>
      </c>
      <c r="BE8" s="53">
        <f>W8</f>
        <v/>
      </c>
      <c r="BF8" s="53">
        <f>X8</f>
        <v/>
      </c>
      <c r="BG8" s="53">
        <f>AD8-AS8</f>
        <v/>
      </c>
      <c r="BH8" s="51">
        <f>$W$4+$X$4+AC8+$BJ$4+0.07</f>
        <v/>
      </c>
      <c r="BI8" s="53">
        <f>IF(BD8="Haverá ST",AJ8+AS8+AT8,AJ8+AS8)</f>
        <v/>
      </c>
      <c r="BJ8" s="53">
        <f>T8*$BJ$4</f>
        <v/>
      </c>
      <c r="BK8" s="53">
        <f>T8*$BK$4</f>
        <v/>
      </c>
      <c r="BL8" s="53">
        <f>BE8+BF8+AO8+BJ8+BK8+AD8</f>
        <v/>
      </c>
      <c r="BM8" s="53">
        <f>(T8-BL8)</f>
        <v/>
      </c>
    </row>
    <row r="9" ht="14.4" customHeight="1" s="218">
      <c r="A9" s="58">
        <f>A7+1</f>
        <v/>
      </c>
      <c r="B9" s="144">
        <f>BOM!B9</f>
        <v/>
      </c>
      <c r="C9" s="144">
        <f>BOM!C9</f>
        <v/>
      </c>
      <c r="D9" s="144">
        <f>BOM!D9</f>
        <v/>
      </c>
      <c r="E9" s="144">
        <f>BOM!E9</f>
        <v/>
      </c>
      <c r="F9" s="144">
        <f>BOM!F9</f>
        <v/>
      </c>
      <c r="G9" s="144">
        <f>BOM!G9</f>
        <v/>
      </c>
      <c r="H9" s="144">
        <f>BOM!H9</f>
        <v/>
      </c>
      <c r="I9" s="145" t="n">
        <v>0</v>
      </c>
      <c r="J9" s="146">
        <f>BOM!J9</f>
        <v/>
      </c>
      <c r="K9" s="146">
        <f>BOM!K9</f>
        <v/>
      </c>
      <c r="L9" s="146">
        <f>BOM!L9</f>
        <v/>
      </c>
      <c r="M9" s="146">
        <f>BOM!M9</f>
        <v/>
      </c>
      <c r="N9" s="146">
        <f>BOM!N9</f>
        <v/>
      </c>
      <c r="O9" s="146">
        <f>BOM!O9</f>
        <v/>
      </c>
      <c r="P9" s="146">
        <f>BOM!P9</f>
        <v/>
      </c>
      <c r="Q9" s="46">
        <f>$F$97</f>
        <v/>
      </c>
      <c r="R9" s="46">
        <f>$F$98</f>
        <v/>
      </c>
      <c r="S9" s="48">
        <f>U9-(U9*R9)</f>
        <v/>
      </c>
      <c r="T9" s="48">
        <f>S9*I9</f>
        <v/>
      </c>
      <c r="U9" s="48">
        <f>(AN9)/(1-(BH9+Q9))</f>
        <v/>
      </c>
      <c r="V9" s="48">
        <f>U9*I9</f>
        <v/>
      </c>
      <c r="W9" s="49">
        <f>T9*$W$4</f>
        <v/>
      </c>
      <c r="X9" s="49">
        <f>T9*$X$4</f>
        <v/>
      </c>
      <c r="Y9" s="50">
        <f>M9</f>
        <v/>
      </c>
      <c r="Z9" s="9" t="n"/>
      <c r="AA9" s="9" t="n"/>
      <c r="AB9" s="9" t="n"/>
      <c r="AC9" s="51">
        <f t="array" ref="AC9">IF(I9&gt;0,VLOOKUP(Y9&amp;$P$88&amp;$P$89&amp;$P$90,Variáveis!$O$2:$S$300&amp;Variáveis!$P$2:$T$300&amp;Variáveis!$Q$2:$U$300&amp;Variáveis!$R$2:$V$300,5,FALSE),0)</f>
        <v/>
      </c>
      <c r="AD9" s="52">
        <f>T9*AC9</f>
        <v/>
      </c>
      <c r="AE9" s="53">
        <f>IF(AB9="não",((V9/(1-VLOOKUP(AA9,Variáveis!$AK$3:$AN$29,4,FALSE)))*VLOOKUP(AA9,Variáveis!$AK$3:$AN$29,4,FALSE))-AD9,0)</f>
        <v/>
      </c>
      <c r="AF9" s="53">
        <f>T9*$AF$4</f>
        <v/>
      </c>
      <c r="AG9" s="53">
        <f>IF(AB9="SIM","Cliente pode pagar DIFA na entrada", )</f>
        <v/>
      </c>
      <c r="AH9" s="54" t="n"/>
      <c r="AI9" s="53">
        <f>IF(K9="SIM",(J9*$F$102),J9)</f>
        <v/>
      </c>
      <c r="AJ9" s="53">
        <f>IF(L9="SIM",(AI9*$F$101),AI9)</f>
        <v/>
      </c>
      <c r="AK9" s="53">
        <f>AJ9-AS9</f>
        <v/>
      </c>
      <c r="AL9" s="53">
        <f>AJ9*I9</f>
        <v/>
      </c>
      <c r="AM9" s="53">
        <f>AK9*I9</f>
        <v/>
      </c>
      <c r="AN9" s="53">
        <f>AK9-AP9-AQ9</f>
        <v/>
      </c>
      <c r="AO9" s="53">
        <f>AN9*I9</f>
        <v/>
      </c>
      <c r="AP9" s="53">
        <f>$AP$4*AK9</f>
        <v/>
      </c>
      <c r="AQ9" s="53">
        <f>$AQ$4*AK9</f>
        <v/>
      </c>
      <c r="AR9" s="51">
        <f t="array" ref="AR9">VLOOKUP(M9&amp;N9&amp;O9&amp;P9,Variáveis!$A$2:$E$240&amp;Variáveis!$B$2:$F$240&amp;Variáveis!$C$2:$G$240&amp;Variáveis!$D$2:$H$240,5,FALSE)</f>
        <v/>
      </c>
      <c r="AS9" s="53">
        <f>((AJ9*(1-AR9))*AR9)</f>
        <v/>
      </c>
      <c r="AT9" s="53">
        <f>(((J9+(J9*AU9))*0.18)-(J9*AR9))</f>
        <v/>
      </c>
      <c r="AU9" s="55">
        <f>(((1+AV9)*(1-AR9))/(1-0.18)-1)</f>
        <v/>
      </c>
      <c r="AV9" s="55">
        <f>IF(BB9&gt;0,BB9,IF(BA9&gt;0,BA9,IF(AZ9&gt;0,AZ9,IF(AY9&gt;0,AY9,IF(AX9&gt;0,AX9)))))/100</f>
        <v/>
      </c>
      <c r="AW9" s="56">
        <f>VALUE(LEFT(G9,4))</f>
        <v/>
      </c>
      <c r="AX9" s="56">
        <f>VALUE(IFERROR(VLOOKUP(VALUE(LEFT(G9,4)),ST!$C$4:$E$300,3,FALSE),"0"))</f>
        <v/>
      </c>
      <c r="AY9" s="56">
        <f>VALUE(IFERROR(VLOOKUP(VALUE(LEFT(G9,5)),ST!$C$4:$E$300,3,FALSE),"0"))</f>
        <v/>
      </c>
      <c r="AZ9" s="56">
        <f>VALUE(IFERROR(VLOOKUP(VALUE(LEFT(G9,6)),ST!$C$4:$E$300,3,FALSE),"0"))</f>
        <v/>
      </c>
      <c r="BA9" s="56">
        <f>VALUE(IFERROR(VLOOKUP(VALUE(LEFT(G9,7)),ST!$C$4:$E$300,3,FALSE),"0"))</f>
        <v/>
      </c>
      <c r="BB9" s="56">
        <f>VALUE(IFERROR(VLOOKUP(G9,ST!$C$4:$E$400,3,FALSE),"0"))</f>
        <v/>
      </c>
      <c r="BC9" s="57">
        <f>IF(VLOOKUP(AW9,ST!$C$4:$F$298,4,FALSE)&lt;&gt;0,VLOOKUP(AW9,ST!$C$4:$F$298,4,FALSE),VLOOKUP(G9,ST!$C$4:$F$298,4,FALSE))</f>
        <v/>
      </c>
      <c r="BD9" s="57">
        <f>IF(O9="SC","Desconsiderar coluna ICMS ST",IF(O9="PR","Haverá ST", ))</f>
        <v/>
      </c>
      <c r="BE9" s="53">
        <f>W9</f>
        <v/>
      </c>
      <c r="BF9" s="53">
        <f>X9</f>
        <v/>
      </c>
      <c r="BG9" s="53">
        <f>AD9-AS9</f>
        <v/>
      </c>
      <c r="BH9" s="51">
        <f>$W$4+$X$4+AC9+$BJ$4+0.07</f>
        <v/>
      </c>
      <c r="BI9" s="53">
        <f>IF(BD9="Haverá ST",AJ9+AS9+AT9,AJ9+AS9)</f>
        <v/>
      </c>
      <c r="BJ9" s="53">
        <f>T9*$BJ$4</f>
        <v/>
      </c>
      <c r="BK9" s="53">
        <f>T9*$BK$4</f>
        <v/>
      </c>
      <c r="BL9" s="53">
        <f>BE9+BF9+AO9+BJ9+BK9+AD9</f>
        <v/>
      </c>
      <c r="BM9" s="53">
        <f>(T9-BL9)</f>
        <v/>
      </c>
    </row>
    <row r="10" ht="14.4" customHeight="1" s="218">
      <c r="A10" s="58">
        <f>A9+1</f>
        <v/>
      </c>
      <c r="B10" s="144">
        <f>BOM!B10</f>
        <v/>
      </c>
      <c r="C10" s="144">
        <f>BOM!C10</f>
        <v/>
      </c>
      <c r="D10" s="144">
        <f>BOM!D10</f>
        <v/>
      </c>
      <c r="E10" s="144">
        <f>BOM!E10</f>
        <v/>
      </c>
      <c r="F10" s="144">
        <f>BOM!F10</f>
        <v/>
      </c>
      <c r="G10" s="144">
        <f>BOM!G10</f>
        <v/>
      </c>
      <c r="H10" s="144">
        <f>BOM!H10</f>
        <v/>
      </c>
      <c r="I10" s="145" t="n">
        <v>0</v>
      </c>
      <c r="J10" s="146">
        <f>BOM!J10</f>
        <v/>
      </c>
      <c r="K10" s="146">
        <f>BOM!K10</f>
        <v/>
      </c>
      <c r="L10" s="146">
        <f>BOM!L10</f>
        <v/>
      </c>
      <c r="M10" s="146">
        <f>BOM!M10</f>
        <v/>
      </c>
      <c r="N10" s="146">
        <f>BOM!N10</f>
        <v/>
      </c>
      <c r="O10" s="146">
        <f>BOM!O10</f>
        <v/>
      </c>
      <c r="P10" s="146">
        <f>BOM!P10</f>
        <v/>
      </c>
      <c r="Q10" s="46">
        <f>$F$97</f>
        <v/>
      </c>
      <c r="R10" s="46">
        <f>$F$98</f>
        <v/>
      </c>
      <c r="S10" s="48">
        <f>U10-(U10*R10)</f>
        <v/>
      </c>
      <c r="T10" s="48">
        <f>S10*I10</f>
        <v/>
      </c>
      <c r="U10" s="48">
        <f>(AN10)/(1-(BH10+Q10))</f>
        <v/>
      </c>
      <c r="V10" s="48">
        <f>U10*I10</f>
        <v/>
      </c>
      <c r="W10" s="49">
        <f>T10*$W$4</f>
        <v/>
      </c>
      <c r="X10" s="49">
        <f>T10*$X$4</f>
        <v/>
      </c>
      <c r="Y10" s="50">
        <f>M10</f>
        <v/>
      </c>
      <c r="Z10" s="9" t="n"/>
      <c r="AA10" s="9" t="n"/>
      <c r="AB10" s="9" t="n"/>
      <c r="AC10" s="51">
        <f t="array" ref="AC10">IF(I10&gt;0,VLOOKUP(Y10&amp;$P$88&amp;$P$89&amp;$P$90,Variáveis!$O$2:$S$300&amp;Variáveis!$P$2:$T$300&amp;Variáveis!$Q$2:$U$300&amp;Variáveis!$R$2:$V$300,5,FALSE),0)</f>
        <v/>
      </c>
      <c r="AD10" s="52">
        <f>T10*AC10</f>
        <v/>
      </c>
      <c r="AE10" s="53">
        <f>IF(AB10="não",((V10/(1-VLOOKUP(AA10,Variáveis!$AK$3:$AN$29,4,FALSE)))*VLOOKUP(AA10,Variáveis!$AK$3:$AN$29,4,FALSE))-AD10,0)</f>
        <v/>
      </c>
      <c r="AF10" s="53">
        <f>T10*$AF$4</f>
        <v/>
      </c>
      <c r="AG10" s="53">
        <f>IF(AB10="SIM","Cliente pode pagar DIFA na entrada", )</f>
        <v/>
      </c>
      <c r="AH10" s="54" t="n"/>
      <c r="AI10" s="53">
        <f>IF(K10="SIM",(J10*$F$102),J10)</f>
        <v/>
      </c>
      <c r="AJ10" s="53">
        <f>IF(L10="SIM",(AI10*$F$101),AI10)</f>
        <v/>
      </c>
      <c r="AK10" s="53">
        <f>AJ10-AS10</f>
        <v/>
      </c>
      <c r="AL10" s="53">
        <f>AJ10*I10</f>
        <v/>
      </c>
      <c r="AM10" s="53">
        <f>AK10*I10</f>
        <v/>
      </c>
      <c r="AN10" s="53">
        <f>AK10-AP10-AQ10</f>
        <v/>
      </c>
      <c r="AO10" s="53">
        <f>AN10*I10</f>
        <v/>
      </c>
      <c r="AP10" s="53">
        <f>$AP$4*AK10</f>
        <v/>
      </c>
      <c r="AQ10" s="53">
        <f>$AQ$4*AK10</f>
        <v/>
      </c>
      <c r="AR10" s="51">
        <f t="array" ref="AR10">VLOOKUP(M10&amp;N10&amp;O10&amp;P10,Variáveis!$A$2:$E$240&amp;Variáveis!$B$2:$F$240&amp;Variáveis!$C$2:$G$240&amp;Variáveis!$D$2:$H$240,5,FALSE)</f>
        <v/>
      </c>
      <c r="AS10" s="53">
        <f>((AJ10*(1-AR10))*AR10)</f>
        <v/>
      </c>
      <c r="AT10" s="53">
        <f>(((J10+(J10*AU10))*0.18)-(J10*AR10))</f>
        <v/>
      </c>
      <c r="AU10" s="55">
        <f>(((1+AV10)*(1-AR10))/(1-0.18)-1)</f>
        <v/>
      </c>
      <c r="AV10" s="55">
        <f>IF(BB10&gt;0,BB10,IF(BA10&gt;0,BA10,IF(AZ10&gt;0,AZ10,IF(AY10&gt;0,AY10,IF(AX10&gt;0,AX10)))))/100</f>
        <v/>
      </c>
      <c r="AW10" s="56">
        <f>VALUE(LEFT(G10,4))</f>
        <v/>
      </c>
      <c r="AX10" s="56">
        <f>VALUE(IFERROR(VLOOKUP(VALUE(LEFT(G10,4)),ST!$C$4:$E$300,3,FALSE),"0"))</f>
        <v/>
      </c>
      <c r="AY10" s="56">
        <f>VALUE(IFERROR(VLOOKUP(VALUE(LEFT(G10,5)),ST!$C$4:$E$300,3,FALSE),"0"))</f>
        <v/>
      </c>
      <c r="AZ10" s="56">
        <f>VALUE(IFERROR(VLOOKUP(VALUE(LEFT(G10,6)),ST!$C$4:$E$300,3,FALSE),"0"))</f>
        <v/>
      </c>
      <c r="BA10" s="56">
        <f>VALUE(IFERROR(VLOOKUP(VALUE(LEFT(G10,7)),ST!$C$4:$E$300,3,FALSE),"0"))</f>
        <v/>
      </c>
      <c r="BB10" s="56">
        <f>VALUE(IFERROR(VLOOKUP(G10,ST!$C$4:$E$400,3,FALSE),"0"))</f>
        <v/>
      </c>
      <c r="BC10" s="57">
        <f>IF(VLOOKUP(AW10,ST!$C$4:$F$298,4,FALSE)&lt;&gt;0,VLOOKUP(AW10,ST!$C$4:$F$298,4,FALSE),VLOOKUP(G10,ST!$C$4:$F$298,4,FALSE))</f>
        <v/>
      </c>
      <c r="BD10" s="57">
        <f>IF(O10="SC","Desconsiderar coluna ICMS ST",IF(O10="PR","Haverá ST", ))</f>
        <v/>
      </c>
      <c r="BE10" s="53">
        <f>W10</f>
        <v/>
      </c>
      <c r="BF10" s="53">
        <f>X10</f>
        <v/>
      </c>
      <c r="BG10" s="53">
        <f>AD10-AS10</f>
        <v/>
      </c>
      <c r="BH10" s="51">
        <f>$W$4+$X$4+AC10+$BJ$4+0.07</f>
        <v/>
      </c>
      <c r="BI10" s="53">
        <f>IF(BD10="Haverá ST",AJ10+AS10+AT10,AJ10+AS10)</f>
        <v/>
      </c>
      <c r="BJ10" s="53">
        <f>T10*$BJ$4</f>
        <v/>
      </c>
      <c r="BK10" s="53">
        <f>T10*$BK$4</f>
        <v/>
      </c>
      <c r="BL10" s="53">
        <f>BE10+BF10+AO10+BJ10+BK10+AD10</f>
        <v/>
      </c>
      <c r="BM10" s="53">
        <f>(T10-BL10)</f>
        <v/>
      </c>
    </row>
    <row r="11" ht="14.4" customHeight="1" s="218">
      <c r="A11" s="58">
        <f>A10+1</f>
        <v/>
      </c>
      <c r="B11" s="144">
        <f>BOM!B11</f>
        <v/>
      </c>
      <c r="C11" s="144">
        <f>BOM!C11</f>
        <v/>
      </c>
      <c r="D11" s="144">
        <f>BOM!D11</f>
        <v/>
      </c>
      <c r="E11" s="144">
        <f>BOM!E11</f>
        <v/>
      </c>
      <c r="F11" s="144">
        <f>BOM!F11</f>
        <v/>
      </c>
      <c r="G11" s="144">
        <f>BOM!G11</f>
        <v/>
      </c>
      <c r="H11" s="144">
        <f>BOM!H11</f>
        <v/>
      </c>
      <c r="I11" s="147" t="n"/>
      <c r="J11" s="146">
        <f>BOM!J11</f>
        <v/>
      </c>
      <c r="K11" s="146">
        <f>BOM!K11</f>
        <v/>
      </c>
      <c r="L11" s="146">
        <f>BOM!L11</f>
        <v/>
      </c>
      <c r="M11" s="146">
        <f>BOM!M11</f>
        <v/>
      </c>
      <c r="N11" s="146">
        <f>BOM!N11</f>
        <v/>
      </c>
      <c r="O11" s="146">
        <f>BOM!O11</f>
        <v/>
      </c>
      <c r="P11" s="146">
        <f>BOM!P11</f>
        <v/>
      </c>
      <c r="Q11" s="46">
        <f>$F$97</f>
        <v/>
      </c>
      <c r="R11" s="46">
        <f>$F$98</f>
        <v/>
      </c>
      <c r="S11" s="48">
        <f>U11-(U11*R11)</f>
        <v/>
      </c>
      <c r="T11" s="48">
        <f>S11*I11</f>
        <v/>
      </c>
      <c r="U11" s="48">
        <f>(AN11)/(1-(BH11+Q11))</f>
        <v/>
      </c>
      <c r="V11" s="48">
        <f>U11*I11</f>
        <v/>
      </c>
      <c r="W11" s="49">
        <f>T11*$W$4</f>
        <v/>
      </c>
      <c r="X11" s="49">
        <f>T11*$X$4</f>
        <v/>
      </c>
      <c r="Y11" s="50">
        <f>M11</f>
        <v/>
      </c>
      <c r="Z11" s="9" t="n"/>
      <c r="AA11" s="9" t="n"/>
      <c r="AB11" s="9" t="n"/>
      <c r="AC11" s="51">
        <f t="array" ref="AC11">IF(I11&gt;0,VLOOKUP(Y11&amp;$P$88&amp;$P$89&amp;$P$90,Variáveis!$O$2:$S$300&amp;Variáveis!$P$2:$T$300&amp;Variáveis!$Q$2:$U$300&amp;Variáveis!$R$2:$V$300,5,FALSE),0)</f>
        <v/>
      </c>
      <c r="AD11" s="52">
        <f>T11*AC11</f>
        <v/>
      </c>
      <c r="AE11" s="53">
        <f>IF(AB11="não",((V11/(1-VLOOKUP(AA11,Variáveis!$AK$3:$AN$29,4,FALSE)))*VLOOKUP(AA11,Variáveis!$AK$3:$AN$29,4,FALSE))-AD11,0)</f>
        <v/>
      </c>
      <c r="AF11" s="53">
        <f>T11*$AF$4</f>
        <v/>
      </c>
      <c r="AG11" s="53">
        <f>IF(AB11="SIM","Cliente pode pagar DIFA na entrada", )</f>
        <v/>
      </c>
      <c r="AH11" s="54" t="n"/>
      <c r="AI11" s="53">
        <f>IF(K11="SIM",(J11*$F$102),J11)</f>
        <v/>
      </c>
      <c r="AJ11" s="53">
        <f>IF(L11="SIM",(AI11*$F$101),AI11)</f>
        <v/>
      </c>
      <c r="AK11" s="53">
        <f>AJ11-AS11</f>
        <v/>
      </c>
      <c r="AL11" s="53">
        <f>AJ11*I11</f>
        <v/>
      </c>
      <c r="AM11" s="53">
        <f>AK11*I11</f>
        <v/>
      </c>
      <c r="AN11" s="53">
        <f>AK11-AP11-AQ11</f>
        <v/>
      </c>
      <c r="AO11" s="53">
        <f>AN11*I11</f>
        <v/>
      </c>
      <c r="AP11" s="53">
        <f>$AP$4*AK11</f>
        <v/>
      </c>
      <c r="AQ11" s="53">
        <f>$AQ$4*AK11</f>
        <v/>
      </c>
      <c r="AR11" s="51">
        <f t="array" ref="AR11">VLOOKUP(M11&amp;N11&amp;O11&amp;P11,Variáveis!$A$2:$E$240&amp;Variáveis!$B$2:$F$240&amp;Variáveis!$C$2:$G$240&amp;Variáveis!$D$2:$H$240,5,FALSE)</f>
        <v/>
      </c>
      <c r="AS11" s="53">
        <f>((AJ11*(1-AR11))*AR11)</f>
        <v/>
      </c>
      <c r="AT11" s="53">
        <f>(((J11+(J11*AU11))*0.18)-(J11*AR11))</f>
        <v/>
      </c>
      <c r="AU11" s="55">
        <f>(((1+AV11)*(1-AR11))/(1-0.18)-1)</f>
        <v/>
      </c>
      <c r="AV11" s="55">
        <f>IF(BB11&gt;0,BB11,IF(BA11&gt;0,BA11,IF(AZ11&gt;0,AZ11,IF(AY11&gt;0,AY11,IF(AX11&gt;0,AX11)))))/100</f>
        <v/>
      </c>
      <c r="AW11" s="56">
        <f>VALUE(LEFT(G11,4))</f>
        <v/>
      </c>
      <c r="AX11" s="56">
        <f>VALUE(IFERROR(VLOOKUP(VALUE(LEFT(G11,4)),ST!$C$4:$E$300,3,FALSE),"0"))</f>
        <v/>
      </c>
      <c r="AY11" s="56">
        <f>VALUE(IFERROR(VLOOKUP(VALUE(LEFT(G11,5)),ST!$C$4:$E$300,3,FALSE),"0"))</f>
        <v/>
      </c>
      <c r="AZ11" s="56">
        <f>VALUE(IFERROR(VLOOKUP(VALUE(LEFT(G11,6)),ST!$C$4:$E$300,3,FALSE),"0"))</f>
        <v/>
      </c>
      <c r="BA11" s="56">
        <f>VALUE(IFERROR(VLOOKUP(VALUE(LEFT(G11,7)),ST!$C$4:$E$300,3,FALSE),"0"))</f>
        <v/>
      </c>
      <c r="BB11" s="56">
        <f>VALUE(IFERROR(VLOOKUP(G11,ST!$C$4:$E$400,3,FALSE),"0"))</f>
        <v/>
      </c>
      <c r="BC11" s="57">
        <f>IF(VLOOKUP(AW11,ST!$C$4:$F$298,4,FALSE)&lt;&gt;0,VLOOKUP(AW11,ST!$C$4:$F$298,4,FALSE),VLOOKUP(G11,ST!$C$4:$F$298,4,FALSE))</f>
        <v/>
      </c>
      <c r="BD11" s="57">
        <f>IF(O11="SC","Desconsiderar coluna ICMS ST",IF(O11="PR","Haverá ST", ))</f>
        <v/>
      </c>
      <c r="BE11" s="53">
        <f>W11</f>
        <v/>
      </c>
      <c r="BF11" s="53">
        <f>X11</f>
        <v/>
      </c>
      <c r="BG11" s="53">
        <f>AD11-AS11</f>
        <v/>
      </c>
      <c r="BH11" s="51">
        <f>$W$4+$X$4+AC11+$BJ$4+0.07</f>
        <v/>
      </c>
      <c r="BI11" s="53">
        <f>IF(BD11="Haverá ST",AJ11+AS11+AT11,AJ11+AS11)</f>
        <v/>
      </c>
      <c r="BJ11" s="53">
        <f>T11*$BJ$4</f>
        <v/>
      </c>
      <c r="BK11" s="53">
        <f>T11*$BK$4</f>
        <v/>
      </c>
      <c r="BL11" s="53">
        <f>BE11+BF11+AO11+BJ11+BK11+AD11</f>
        <v/>
      </c>
      <c r="BM11" s="53">
        <f>(T11-BL11)</f>
        <v/>
      </c>
    </row>
    <row r="12" ht="14.4" customHeight="1" s="218">
      <c r="A12" s="58">
        <f>A11+1</f>
        <v/>
      </c>
      <c r="B12" s="144">
        <f>BOM!B12</f>
        <v/>
      </c>
      <c r="C12" s="144">
        <f>BOM!C12</f>
        <v/>
      </c>
      <c r="D12" s="144">
        <f>BOM!D12</f>
        <v/>
      </c>
      <c r="E12" s="144">
        <f>BOM!E12</f>
        <v/>
      </c>
      <c r="F12" s="144">
        <f>BOM!F12</f>
        <v/>
      </c>
      <c r="G12" s="144">
        <f>BOM!G12</f>
        <v/>
      </c>
      <c r="H12" s="144">
        <f>BOM!H12</f>
        <v/>
      </c>
      <c r="I12" s="147" t="n"/>
      <c r="J12" s="146">
        <f>BOM!J12</f>
        <v/>
      </c>
      <c r="K12" s="146">
        <f>BOM!K12</f>
        <v/>
      </c>
      <c r="L12" s="146">
        <f>BOM!L12</f>
        <v/>
      </c>
      <c r="M12" s="146">
        <f>BOM!M12</f>
        <v/>
      </c>
      <c r="N12" s="146">
        <f>BOM!N12</f>
        <v/>
      </c>
      <c r="O12" s="146">
        <f>BOM!O12</f>
        <v/>
      </c>
      <c r="P12" s="146">
        <f>BOM!P12</f>
        <v/>
      </c>
      <c r="Q12" s="46">
        <f>$F$97</f>
        <v/>
      </c>
      <c r="R12" s="46">
        <f>$F$98</f>
        <v/>
      </c>
      <c r="S12" s="48">
        <f>U12-(U12*R12)</f>
        <v/>
      </c>
      <c r="T12" s="48">
        <f>S12*I12</f>
        <v/>
      </c>
      <c r="U12" s="48">
        <f>(AN12)/(1-(BH12+Q12))</f>
        <v/>
      </c>
      <c r="V12" s="48">
        <f>U12*I12</f>
        <v/>
      </c>
      <c r="W12" s="49">
        <f>T12*$W$4</f>
        <v/>
      </c>
      <c r="X12" s="49">
        <f>T12*$X$4</f>
        <v/>
      </c>
      <c r="Y12" s="50">
        <f>M12</f>
        <v/>
      </c>
      <c r="Z12" s="9" t="n"/>
      <c r="AA12" s="9" t="n"/>
      <c r="AB12" s="9" t="n"/>
      <c r="AC12" s="51">
        <f t="array" ref="AC12">IF(I12&gt;0,VLOOKUP(Y12&amp;$P$88&amp;$P$89&amp;$P$90,Variáveis!$O$2:$S$300&amp;Variáveis!$P$2:$T$300&amp;Variáveis!$Q$2:$U$300&amp;Variáveis!$R$2:$V$300,5,FALSE),0)</f>
        <v/>
      </c>
      <c r="AD12" s="52">
        <f>T12*AC12</f>
        <v/>
      </c>
      <c r="AE12" s="53">
        <f>IF(AB12="não",((V12/(1-VLOOKUP(AA12,Variáveis!$AK$3:$AN$29,4,FALSE)))*VLOOKUP(AA12,Variáveis!$AK$3:$AN$29,4,FALSE))-AD12,0)</f>
        <v/>
      </c>
      <c r="AF12" s="53">
        <f>T12*$AF$4</f>
        <v/>
      </c>
      <c r="AG12" s="53">
        <f>IF(AB12="SIM","Cliente pode pagar DIFA na entrada", )</f>
        <v/>
      </c>
      <c r="AH12" s="54" t="n"/>
      <c r="AI12" s="53">
        <f>IF(K12="SIM",(J12*$F$102),J12)</f>
        <v/>
      </c>
      <c r="AJ12" s="53">
        <f>IF(L12="SIM",(AI12*$F$101),AI12)</f>
        <v/>
      </c>
      <c r="AK12" s="53">
        <f>AJ12-AS12</f>
        <v/>
      </c>
      <c r="AL12" s="53">
        <f>AJ12*I12</f>
        <v/>
      </c>
      <c r="AM12" s="53">
        <f>AK12*I12</f>
        <v/>
      </c>
      <c r="AN12" s="53">
        <f>AK12-AP12-AQ12</f>
        <v/>
      </c>
      <c r="AO12" s="53">
        <f>AN12*I12</f>
        <v/>
      </c>
      <c r="AP12" s="53">
        <f>$AP$4*AK12</f>
        <v/>
      </c>
      <c r="AQ12" s="53">
        <f>$AQ$4*AK12</f>
        <v/>
      </c>
      <c r="AR12" s="51">
        <f t="array" ref="AR12">VLOOKUP(M12&amp;N12&amp;O12&amp;P12,Variáveis!$A$2:$E$240&amp;Variáveis!$B$2:$F$240&amp;Variáveis!$C$2:$G$240&amp;Variáveis!$D$2:$H$240,5,FALSE)</f>
        <v/>
      </c>
      <c r="AS12" s="53">
        <f>((AJ12*(1-AR12))*AR12)</f>
        <v/>
      </c>
      <c r="AT12" s="53">
        <f>(((J12+(J12*AU12))*0.18)-(J12*AR12))</f>
        <v/>
      </c>
      <c r="AU12" s="55">
        <f>(((1+AV12)*(1-AR12))/(1-0.18)-1)</f>
        <v/>
      </c>
      <c r="AV12" s="55">
        <f>IF(BB12&gt;0,BB12,IF(BA12&gt;0,BA12,IF(AZ12&gt;0,AZ12,IF(AY12&gt;0,AY12,IF(AX12&gt;0,AX12)))))/100</f>
        <v/>
      </c>
      <c r="AW12" s="56">
        <f>VALUE(LEFT(G12,4))</f>
        <v/>
      </c>
      <c r="AX12" s="56">
        <f>VALUE(IFERROR(VLOOKUP(VALUE(LEFT(G12,4)),ST!$C$4:$E$300,3,FALSE),"0"))</f>
        <v/>
      </c>
      <c r="AY12" s="56">
        <f>VALUE(IFERROR(VLOOKUP(VALUE(LEFT(G12,5)),ST!$C$4:$E$300,3,FALSE),"0"))</f>
        <v/>
      </c>
      <c r="AZ12" s="56">
        <f>VALUE(IFERROR(VLOOKUP(VALUE(LEFT(G12,6)),ST!$C$4:$E$300,3,FALSE),"0"))</f>
        <v/>
      </c>
      <c r="BA12" s="56">
        <f>VALUE(IFERROR(VLOOKUP(VALUE(LEFT(G12,7)),ST!$C$4:$E$300,3,FALSE),"0"))</f>
        <v/>
      </c>
      <c r="BB12" s="56">
        <f>VALUE(IFERROR(VLOOKUP(G12,ST!$C$4:$E$400,3,FALSE),"0"))</f>
        <v/>
      </c>
      <c r="BC12" s="57">
        <f>IF(VLOOKUP(AW12,ST!$C$4:$F$298,4,FALSE)&lt;&gt;0,VLOOKUP(AW12,ST!$C$4:$F$298,4,FALSE),VLOOKUP(G12,ST!$C$4:$F$298,4,FALSE))</f>
        <v/>
      </c>
      <c r="BD12" s="57">
        <f>IF(O12="SC","Desconsiderar coluna ICMS ST",IF(O12="PR","Haverá ST", ))</f>
        <v/>
      </c>
      <c r="BE12" s="53">
        <f>W12</f>
        <v/>
      </c>
      <c r="BF12" s="53">
        <f>X12</f>
        <v/>
      </c>
      <c r="BG12" s="53">
        <f>AD12-AS12</f>
        <v/>
      </c>
      <c r="BH12" s="51">
        <f>$W$4+$X$4+AC12+$BJ$4+0.07</f>
        <v/>
      </c>
      <c r="BI12" s="53">
        <f>IF(BD12="Haverá ST",AJ12+AS12+AT12,AJ12+AS12)</f>
        <v/>
      </c>
      <c r="BJ12" s="53">
        <f>T12*$BJ$4</f>
        <v/>
      </c>
      <c r="BK12" s="53">
        <f>T12*$BK$4</f>
        <v/>
      </c>
      <c r="BL12" s="53">
        <f>BE12+BF12+AO12+BJ12+BK12+AD12</f>
        <v/>
      </c>
      <c r="BM12" s="53">
        <f>(T12-BL12)</f>
        <v/>
      </c>
    </row>
    <row r="13" ht="14.4" customHeight="1" s="218">
      <c r="A13" s="58">
        <f>A12+1</f>
        <v/>
      </c>
      <c r="B13" s="144">
        <f>BOM!B13</f>
        <v/>
      </c>
      <c r="C13" s="144">
        <f>BOM!C13</f>
        <v/>
      </c>
      <c r="D13" s="144">
        <f>BOM!D13</f>
        <v/>
      </c>
      <c r="E13" s="144">
        <f>BOM!E13</f>
        <v/>
      </c>
      <c r="F13" s="39">
        <f>BOM!F13</f>
        <v/>
      </c>
      <c r="G13" s="144">
        <f>BOM!G13</f>
        <v/>
      </c>
      <c r="H13" s="144">
        <f>BOM!H13</f>
        <v/>
      </c>
      <c r="I13" s="147">
        <f>BASE!C4</f>
        <v/>
      </c>
      <c r="J13" s="146">
        <f>BOM!J13</f>
        <v/>
      </c>
      <c r="K13" s="146">
        <f>BOM!K13</f>
        <v/>
      </c>
      <c r="L13" s="146">
        <f>BOM!L13</f>
        <v/>
      </c>
      <c r="M13" s="146">
        <f>BOM!M13</f>
        <v/>
      </c>
      <c r="N13" s="146">
        <f>BOM!N13</f>
        <v/>
      </c>
      <c r="O13" s="146">
        <f>BOM!O13</f>
        <v/>
      </c>
      <c r="P13" s="146">
        <f>BOM!P13</f>
        <v/>
      </c>
      <c r="Q13" s="46">
        <f>$F$97</f>
        <v/>
      </c>
      <c r="R13" s="46">
        <f>$F$98</f>
        <v/>
      </c>
      <c r="S13" s="48">
        <f>U13-(U13*R13)</f>
        <v/>
      </c>
      <c r="T13" s="48">
        <f>S13*I13</f>
        <v/>
      </c>
      <c r="U13" s="48">
        <f>(AN13)/(1-(BH13+Q13))</f>
        <v/>
      </c>
      <c r="V13" s="48">
        <f>U13*I13</f>
        <v/>
      </c>
      <c r="W13" s="49">
        <f>T13*$W$4</f>
        <v/>
      </c>
      <c r="X13" s="49">
        <f>T13*$X$4</f>
        <v/>
      </c>
      <c r="Y13" s="50">
        <f>M13</f>
        <v/>
      </c>
      <c r="Z13" s="9" t="n"/>
      <c r="AA13" s="9" t="n"/>
      <c r="AB13" s="9" t="n"/>
      <c r="AC13" s="51">
        <f t="array" ref="AC13">IF(I13&gt;0,VLOOKUP(Y13&amp;$P$88&amp;$P$89&amp;$P$90,Variáveis!$O$2:$S$300&amp;Variáveis!$P$2:$T$300&amp;Variáveis!$Q$2:$U$300&amp;Variáveis!$R$2:$V$300,5,FALSE),0)</f>
        <v/>
      </c>
      <c r="AD13" s="52">
        <f>T13*AC13</f>
        <v/>
      </c>
      <c r="AE13" s="53">
        <f>IF(AB13="não",((V13/(1-VLOOKUP(AA13,Variáveis!$AK$3:$AN$29,4,FALSE)))*VLOOKUP(AA13,Variáveis!$AK$3:$AN$29,4,FALSE))-AD13,0)</f>
        <v/>
      </c>
      <c r="AF13" s="53">
        <f>T13*$AF$4</f>
        <v/>
      </c>
      <c r="AG13" s="53">
        <f>IF(AB13="SIM","Cliente pode pagar DIFA na entrada", )</f>
        <v/>
      </c>
      <c r="AH13" s="54" t="n"/>
      <c r="AI13" s="53">
        <f>IF(K13="SIM",(J13*$F$102),J13)</f>
        <v/>
      </c>
      <c r="AJ13" s="53">
        <f>IF(L13="SIM",(AI13*$F$101),AI13)</f>
        <v/>
      </c>
      <c r="AK13" s="53">
        <f>AJ13-AS13</f>
        <v/>
      </c>
      <c r="AL13" s="53">
        <f>AJ13*I13</f>
        <v/>
      </c>
      <c r="AM13" s="53">
        <f>AK13*I13</f>
        <v/>
      </c>
      <c r="AN13" s="53">
        <f>AK13-AP13-AQ13</f>
        <v/>
      </c>
      <c r="AO13" s="53">
        <f>AN13*I13</f>
        <v/>
      </c>
      <c r="AP13" s="53">
        <f>$AP$4*AK13</f>
        <v/>
      </c>
      <c r="AQ13" s="53">
        <f>$AQ$4*AK13</f>
        <v/>
      </c>
      <c r="AR13" s="51">
        <f t="array" ref="AR13">VLOOKUP(M13&amp;N13&amp;O13&amp;P13,Variáveis!$A$2:$E$240&amp;Variáveis!$B$2:$F$240&amp;Variáveis!$C$2:$G$240&amp;Variáveis!$D$2:$H$240,5,FALSE)</f>
        <v/>
      </c>
      <c r="AS13" s="53">
        <f>((AJ13*(1-AR13))*AR13)</f>
        <v/>
      </c>
      <c r="AT13" s="53">
        <f>(((J13+(J13*AU13))*0.18)-(J13*AR13))</f>
        <v/>
      </c>
      <c r="AU13" s="55">
        <f>(((1+AV13)*(1-AR13))/(1-0.18)-1)</f>
        <v/>
      </c>
      <c r="AV13" s="55">
        <f>IF(BB13&gt;0,BB13,IF(BA13&gt;0,BA13,IF(AZ13&gt;0,AZ13,IF(AY13&gt;0,AY13,IF(AX13&gt;0,AX13)))))/100</f>
        <v/>
      </c>
      <c r="AW13" s="56">
        <f>VALUE(LEFT(G13,4))</f>
        <v/>
      </c>
      <c r="AX13" s="56">
        <f>VALUE(IFERROR(VLOOKUP(VALUE(LEFT(G13,4)),ST!$C$4:$E$300,3,FALSE),"0"))</f>
        <v/>
      </c>
      <c r="AY13" s="56">
        <f>VALUE(IFERROR(VLOOKUP(VALUE(LEFT(G13,5)),ST!$C$4:$E$300,3,FALSE),"0"))</f>
        <v/>
      </c>
      <c r="AZ13" s="56">
        <f>VALUE(IFERROR(VLOOKUP(VALUE(LEFT(G13,6)),ST!$C$4:$E$300,3,FALSE),"0"))</f>
        <v/>
      </c>
      <c r="BA13" s="56">
        <f>VALUE(IFERROR(VLOOKUP(VALUE(LEFT(G13,7)),ST!$C$4:$E$300,3,FALSE),"0"))</f>
        <v/>
      </c>
      <c r="BB13" s="56">
        <f>VALUE(IFERROR(VLOOKUP(G13,ST!$C$4:$E$400,3,FALSE),"0"))</f>
        <v/>
      </c>
      <c r="BC13" s="57">
        <f>IF(VLOOKUP(AW13,ST!$C$4:$F$298,4,FALSE)&lt;&gt;0,VLOOKUP(AW13,ST!$C$4:$F$298,4,FALSE),VLOOKUP(G13,ST!$C$4:$F$298,4,FALSE))</f>
        <v/>
      </c>
      <c r="BD13" s="57">
        <f>IF(O13="SC","Desconsiderar coluna ICMS ST",IF(O13="PR","Haverá ST", ))</f>
        <v/>
      </c>
      <c r="BE13" s="53">
        <f>W13</f>
        <v/>
      </c>
      <c r="BF13" s="53">
        <f>X13</f>
        <v/>
      </c>
      <c r="BG13" s="53">
        <f>AD13-AS13</f>
        <v/>
      </c>
      <c r="BH13" s="51">
        <f>$W$4+$X$4+AC13+$BJ$4+0.07</f>
        <v/>
      </c>
      <c r="BI13" s="53">
        <f>IF(BD13="Haverá ST",AJ13+AS13+AT13,AJ13+AS13)</f>
        <v/>
      </c>
      <c r="BJ13" s="53">
        <f>T13*$BJ$4</f>
        <v/>
      </c>
      <c r="BK13" s="53">
        <f>T13*$BK$4</f>
        <v/>
      </c>
      <c r="BL13" s="53">
        <f>BE13+BF13+AO13+BJ13+BK13+AD13</f>
        <v/>
      </c>
      <c r="BM13" s="53">
        <f>(T13-BL13)</f>
        <v/>
      </c>
    </row>
    <row r="14" ht="15.75" customHeight="1" s="218">
      <c r="A14" s="58">
        <f>A13+1</f>
        <v/>
      </c>
      <c r="B14" s="144">
        <f>BOM!B14</f>
        <v/>
      </c>
      <c r="C14" s="144">
        <f>BOM!C14</f>
        <v/>
      </c>
      <c r="D14" s="144">
        <f>BOM!D14</f>
        <v/>
      </c>
      <c r="E14" s="144">
        <f>BOM!E14</f>
        <v/>
      </c>
      <c r="F14" s="144">
        <f>BOM!F14</f>
        <v/>
      </c>
      <c r="G14" s="144">
        <f>BOM!G14</f>
        <v/>
      </c>
      <c r="H14" s="144">
        <f>BOM!H14</f>
        <v/>
      </c>
      <c r="I14" s="147">
        <f>I13</f>
        <v/>
      </c>
      <c r="J14" s="146">
        <f>BOM!J14</f>
        <v/>
      </c>
      <c r="K14" s="146">
        <f>BOM!K14</f>
        <v/>
      </c>
      <c r="L14" s="146">
        <f>BOM!L14</f>
        <v/>
      </c>
      <c r="M14" s="146">
        <f>BOM!M14</f>
        <v/>
      </c>
      <c r="N14" s="146">
        <f>BOM!N14</f>
        <v/>
      </c>
      <c r="O14" s="146">
        <f>BOM!O14</f>
        <v/>
      </c>
      <c r="P14" s="146">
        <f>BOM!P14</f>
        <v/>
      </c>
      <c r="Q14" s="46">
        <f>$F$97</f>
        <v/>
      </c>
      <c r="R14" s="46">
        <f>$F$98</f>
        <v/>
      </c>
      <c r="S14" s="48">
        <f>U14-(U14*R14)</f>
        <v/>
      </c>
      <c r="T14" s="48">
        <f>S14*I14</f>
        <v/>
      </c>
      <c r="U14" s="48">
        <f>(AN14)/(1-(BH14+Q14))</f>
        <v/>
      </c>
      <c r="V14" s="48">
        <f>U14*I14</f>
        <v/>
      </c>
      <c r="W14" s="49">
        <f>T14*$W$4</f>
        <v/>
      </c>
      <c r="X14" s="49">
        <f>T14*$X$4</f>
        <v/>
      </c>
      <c r="Y14" s="50">
        <f>M14</f>
        <v/>
      </c>
      <c r="Z14" s="9" t="n"/>
      <c r="AA14" s="9" t="n"/>
      <c r="AB14" s="9" t="n"/>
      <c r="AC14" s="51">
        <f t="array" ref="AC14">IF(I14&gt;0,VLOOKUP(Y14&amp;$P$88&amp;$P$89&amp;$P$90,Variáveis!$O$2:$S$300&amp;Variáveis!$P$2:$T$300&amp;Variáveis!$Q$2:$U$300&amp;Variáveis!$R$2:$V$300,5,FALSE),0)</f>
        <v/>
      </c>
      <c r="AD14" s="52">
        <f>T14*AC14</f>
        <v/>
      </c>
      <c r="AE14" s="53">
        <f>IF(AB14="não",((V14/(1-VLOOKUP(AA14,Variáveis!$AK$3:$AN$29,4,FALSE)))*VLOOKUP(AA14,Variáveis!$AK$3:$AN$29,4,FALSE))-AD14,0)</f>
        <v/>
      </c>
      <c r="AF14" s="53">
        <f>T14*$AF$4</f>
        <v/>
      </c>
      <c r="AG14" s="53">
        <f>IF(AB14="SIM","Cliente pode pagar DIFA na entrada", )</f>
        <v/>
      </c>
      <c r="AH14" s="54" t="n"/>
      <c r="AI14" s="53">
        <f>IF(K14="SIM",(J14*$F$102),J14)</f>
        <v/>
      </c>
      <c r="AJ14" s="53">
        <f>IF(L14="SIM",(AI14*$F$101),AI14)</f>
        <v/>
      </c>
      <c r="AK14" s="53">
        <f>AJ14-AS14</f>
        <v/>
      </c>
      <c r="AL14" s="53">
        <f>AJ14*I14</f>
        <v/>
      </c>
      <c r="AM14" s="53">
        <f>AK14*I14</f>
        <v/>
      </c>
      <c r="AN14" s="53">
        <f>AK14-AP14-AQ14</f>
        <v/>
      </c>
      <c r="AO14" s="53">
        <f>AN14*I14</f>
        <v/>
      </c>
      <c r="AP14" s="53">
        <f>$AP$4*AK14</f>
        <v/>
      </c>
      <c r="AQ14" s="53">
        <f>$AQ$4*AK14</f>
        <v/>
      </c>
      <c r="AR14" s="51">
        <f t="array" ref="AR14">VLOOKUP(M14&amp;N14&amp;O14&amp;P14,Variáveis!$A$2:$E$240&amp;Variáveis!$B$2:$F$240&amp;Variáveis!$C$2:$G$240&amp;Variáveis!$D$2:$H$240,5,FALSE)</f>
        <v/>
      </c>
      <c r="AS14" s="53">
        <f>((AJ14*(1-AR14))*AR14)</f>
        <v/>
      </c>
      <c r="AT14" s="53">
        <f>(((J14+(J14*AU14))*0.18)-(J14*AR14))</f>
        <v/>
      </c>
      <c r="AU14" s="55">
        <f>(((1+AV14)*(1-AR14))/(1-0.18)-1)</f>
        <v/>
      </c>
      <c r="AV14" s="55">
        <f>IF(BB14&gt;0,BB14,IF(BA14&gt;0,BA14,IF(AZ14&gt;0,AZ14,IF(AY14&gt;0,AY14,IF(AX14&gt;0,AX14)))))/100</f>
        <v/>
      </c>
      <c r="AW14" s="56">
        <f>VALUE(LEFT(G14,4))</f>
        <v/>
      </c>
      <c r="AX14" s="56">
        <f>VALUE(IFERROR(VLOOKUP(VALUE(LEFT(G14,4)),ST!$C$4:$E$300,3,FALSE),"0"))</f>
        <v/>
      </c>
      <c r="AY14" s="56">
        <f>VALUE(IFERROR(VLOOKUP(VALUE(LEFT(G14,5)),ST!$C$4:$E$300,3,FALSE),"0"))</f>
        <v/>
      </c>
      <c r="AZ14" s="56">
        <f>VALUE(IFERROR(VLOOKUP(VALUE(LEFT(G14,6)),ST!$C$4:$E$300,3,FALSE),"0"))</f>
        <v/>
      </c>
      <c r="BA14" s="56">
        <f>VALUE(IFERROR(VLOOKUP(VALUE(LEFT(G14,7)),ST!$C$4:$E$300,3,FALSE),"0"))</f>
        <v/>
      </c>
      <c r="BB14" s="56">
        <f>VALUE(IFERROR(VLOOKUP(G14,ST!$C$4:$E$400,3,FALSE),"0"))</f>
        <v/>
      </c>
      <c r="BC14" s="57">
        <f>IF(VLOOKUP(AW14,ST!$C$4:$F$298,4,FALSE)&lt;&gt;0,VLOOKUP(AW14,ST!$C$4:$F$298,4,FALSE),VLOOKUP(G14,ST!$C$4:$F$298,4,FALSE))</f>
        <v/>
      </c>
      <c r="BD14" s="57">
        <f>IF(O14="SC","Desconsiderar coluna ICMS ST",IF(O14="PR","Haverá ST", ))</f>
        <v/>
      </c>
      <c r="BE14" s="53">
        <f>W14</f>
        <v/>
      </c>
      <c r="BF14" s="53">
        <f>X14</f>
        <v/>
      </c>
      <c r="BG14" s="53">
        <f>AD14-AS14</f>
        <v/>
      </c>
      <c r="BH14" s="51">
        <f>$W$4+$X$4+AC14+$BJ$4+0.07</f>
        <v/>
      </c>
      <c r="BI14" s="53">
        <f>IF(BD14="Haverá ST",AJ14+AS14+AT14,AJ14+AS14)</f>
        <v/>
      </c>
      <c r="BJ14" s="53">
        <f>T14*$BJ$4</f>
        <v/>
      </c>
      <c r="BK14" s="53">
        <f>T14*$BK$4</f>
        <v/>
      </c>
      <c r="BL14" s="53">
        <f>BE14+BF14+AO14+BJ14+BK14+AD14</f>
        <v/>
      </c>
      <c r="BM14" s="53">
        <f>(T14-BL14)</f>
        <v/>
      </c>
    </row>
    <row r="15" ht="15.75" customHeight="1" s="218">
      <c r="A15" s="58">
        <f>A14+1</f>
        <v/>
      </c>
      <c r="B15" s="144">
        <f>BOM!B15</f>
        <v/>
      </c>
      <c r="C15" s="144">
        <f>BOM!C15</f>
        <v/>
      </c>
      <c r="D15" s="144">
        <f>BOM!D15</f>
        <v/>
      </c>
      <c r="E15" s="144">
        <f>BOM!E15</f>
        <v/>
      </c>
      <c r="F15" s="144">
        <f>BOM!F15</f>
        <v/>
      </c>
      <c r="G15" s="144">
        <f>BOM!G15</f>
        <v/>
      </c>
      <c r="H15" s="144">
        <f>BOM!H15</f>
        <v/>
      </c>
      <c r="I15" s="147">
        <f>I13*4</f>
        <v/>
      </c>
      <c r="J15" s="146">
        <f>BOM!J15</f>
        <v/>
      </c>
      <c r="K15" s="146">
        <f>BOM!K15</f>
        <v/>
      </c>
      <c r="L15" s="146">
        <f>BOM!L15</f>
        <v/>
      </c>
      <c r="M15" s="146">
        <f>BOM!M15</f>
        <v/>
      </c>
      <c r="N15" s="146">
        <f>BOM!N15</f>
        <v/>
      </c>
      <c r="O15" s="146">
        <f>BOM!O15</f>
        <v/>
      </c>
      <c r="P15" s="146">
        <f>BOM!P15</f>
        <v/>
      </c>
      <c r="Q15" s="46">
        <f>$F$97</f>
        <v/>
      </c>
      <c r="R15" s="46">
        <f>$F$98</f>
        <v/>
      </c>
      <c r="S15" s="48">
        <f>U15-(U15*R15)</f>
        <v/>
      </c>
      <c r="T15" s="48">
        <f>S15*I15</f>
        <v/>
      </c>
      <c r="U15" s="48">
        <f>(AN15)/(1-(BH15+Q15))</f>
        <v/>
      </c>
      <c r="V15" s="48">
        <f>U15*I15</f>
        <v/>
      </c>
      <c r="W15" s="49">
        <f>T15*$W$4</f>
        <v/>
      </c>
      <c r="X15" s="49">
        <f>T15*$X$4</f>
        <v/>
      </c>
      <c r="Y15" s="50">
        <f>M15</f>
        <v/>
      </c>
      <c r="Z15" s="9" t="n"/>
      <c r="AA15" s="9" t="n"/>
      <c r="AB15" s="9" t="n"/>
      <c r="AC15" s="51">
        <f t="array" ref="AC15">IF(I15&gt;0,VLOOKUP(Y15&amp;$P$88&amp;$P$89&amp;$P$90,Variáveis!$O$2:$S$300&amp;Variáveis!$P$2:$T$300&amp;Variáveis!$Q$2:$U$300&amp;Variáveis!$R$2:$V$300,5,FALSE),0)</f>
        <v/>
      </c>
      <c r="AD15" s="52">
        <f>T15*AC15</f>
        <v/>
      </c>
      <c r="AE15" s="53">
        <f>IF(AB15="não",((V15/(1-VLOOKUP(AA15,Variáveis!$AK$3:$AN$29,4,FALSE)))*VLOOKUP(AA15,Variáveis!$AK$3:$AN$29,4,FALSE))-AD15,0)</f>
        <v/>
      </c>
      <c r="AF15" s="53">
        <f>T15*$AF$4</f>
        <v/>
      </c>
      <c r="AG15" s="53">
        <f>IF(AB15="SIM","Cliente pode pagar DIFA na entrada", )</f>
        <v/>
      </c>
      <c r="AH15" s="54" t="n"/>
      <c r="AI15" s="53">
        <f>IF(K15="SIM",(J15*$F$102),J15)</f>
        <v/>
      </c>
      <c r="AJ15" s="53">
        <f>IF(L15="SIM",(AI15*$F$101),AI15)</f>
        <v/>
      </c>
      <c r="AK15" s="53">
        <f>AJ15-AS15</f>
        <v/>
      </c>
      <c r="AL15" s="53">
        <f>AJ15*I15</f>
        <v/>
      </c>
      <c r="AM15" s="53">
        <f>AK15*I15</f>
        <v/>
      </c>
      <c r="AN15" s="53">
        <f>AK15-AP15-AQ15</f>
        <v/>
      </c>
      <c r="AO15" s="53">
        <f>AN15*I15</f>
        <v/>
      </c>
      <c r="AP15" s="53">
        <f>$AP$4*AK15</f>
        <v/>
      </c>
      <c r="AQ15" s="53">
        <f>$AQ$4*AK15</f>
        <v/>
      </c>
      <c r="AR15" s="51">
        <f t="array" ref="AR15">VLOOKUP(M15&amp;N15&amp;O15&amp;P15,Variáveis!$A$2:$E$240&amp;Variáveis!$B$2:$F$240&amp;Variáveis!$C$2:$G$240&amp;Variáveis!$D$2:$H$240,5,FALSE)</f>
        <v/>
      </c>
      <c r="AS15" s="53">
        <f>((AJ15*(1-AR15))*AR15)</f>
        <v/>
      </c>
      <c r="AT15" s="53">
        <f>(((J15+(J15*AU15))*0.18)-(J15*AR15))</f>
        <v/>
      </c>
      <c r="AU15" s="55">
        <f>(((1+AV15)*(1-AR15))/(1-0.18)-1)</f>
        <v/>
      </c>
      <c r="AV15" s="55">
        <f>IF(BB15&gt;0,BB15,IF(BA15&gt;0,BA15,IF(AZ15&gt;0,AZ15,IF(AY15&gt;0,AY15,IF(AX15&gt;0,AX15)))))/100</f>
        <v/>
      </c>
      <c r="AW15" s="56">
        <f>VALUE(LEFT(G15,4))</f>
        <v/>
      </c>
      <c r="AX15" s="56">
        <f>VALUE(IFERROR(VLOOKUP(VALUE(LEFT(G15,4)),ST!$C$4:$E$300,3,FALSE),"0"))</f>
        <v/>
      </c>
      <c r="AY15" s="56">
        <f>VALUE(IFERROR(VLOOKUP(VALUE(LEFT(G15,5)),ST!$C$4:$E$300,3,FALSE),"0"))</f>
        <v/>
      </c>
      <c r="AZ15" s="56">
        <f>VALUE(IFERROR(VLOOKUP(VALUE(LEFT(G15,6)),ST!$C$4:$E$300,3,FALSE),"0"))</f>
        <v/>
      </c>
      <c r="BA15" s="56">
        <f>VALUE(IFERROR(VLOOKUP(VALUE(LEFT(G15,7)),ST!$C$4:$E$300,3,FALSE),"0"))</f>
        <v/>
      </c>
      <c r="BB15" s="56">
        <f>VALUE(IFERROR(VLOOKUP(G15,ST!$C$4:$E$400,3,FALSE),"0"))</f>
        <v/>
      </c>
      <c r="BC15" s="57">
        <f>IF(VLOOKUP(AW15,ST!$C$4:$F$298,4,FALSE)&lt;&gt;0,VLOOKUP(AW15,ST!$C$4:$F$298,4,FALSE),VLOOKUP(G15,ST!$C$4:$F$298,4,FALSE))</f>
        <v/>
      </c>
      <c r="BD15" s="57">
        <f>IF(O15="SC","Desconsiderar coluna ICMS ST",IF(O15="PR","Haverá ST", ))</f>
        <v/>
      </c>
      <c r="BE15" s="53">
        <f>W15</f>
        <v/>
      </c>
      <c r="BF15" s="53">
        <f>X15</f>
        <v/>
      </c>
      <c r="BG15" s="53">
        <f>AD15-AS15</f>
        <v/>
      </c>
      <c r="BH15" s="51">
        <f>$W$4+$X$4+AC15+$BJ$4+0.07</f>
        <v/>
      </c>
      <c r="BI15" s="53">
        <f>IF(BD15="Haverá ST",AJ15+AS15+AT15,AJ15+AS15)</f>
        <v/>
      </c>
      <c r="BJ15" s="53">
        <f>T15*$BJ$4</f>
        <v/>
      </c>
      <c r="BK15" s="53">
        <f>T15*$BK$4</f>
        <v/>
      </c>
      <c r="BL15" s="53">
        <f>BE15+BF15+AO15+BJ15+BK15+AD15</f>
        <v/>
      </c>
      <c r="BM15" s="53">
        <f>(T15-BL15)</f>
        <v/>
      </c>
    </row>
    <row r="16" ht="15.75" customHeight="1" s="218">
      <c r="A16" s="58">
        <f>A15+1</f>
        <v/>
      </c>
      <c r="B16" s="144">
        <f>BOM!B16</f>
        <v/>
      </c>
      <c r="C16" s="144">
        <f>BOM!C16</f>
        <v/>
      </c>
      <c r="D16" s="144">
        <f>BOM!D16</f>
        <v/>
      </c>
      <c r="E16" s="144">
        <f>BOM!E16</f>
        <v/>
      </c>
      <c r="F16" s="144">
        <f>BOM!F16</f>
        <v/>
      </c>
      <c r="G16" s="144">
        <f>BOM!G16</f>
        <v/>
      </c>
      <c r="H16" s="144">
        <f>BOM!H16</f>
        <v/>
      </c>
      <c r="I16" s="147">
        <f>I13*2</f>
        <v/>
      </c>
      <c r="J16" s="146">
        <f>BOM!J16</f>
        <v/>
      </c>
      <c r="K16" s="146">
        <f>BOM!K16</f>
        <v/>
      </c>
      <c r="L16" s="146">
        <f>BOM!L16</f>
        <v/>
      </c>
      <c r="M16" s="146">
        <f>BOM!M16</f>
        <v/>
      </c>
      <c r="N16" s="146">
        <f>BOM!N16</f>
        <v/>
      </c>
      <c r="O16" s="146">
        <f>BOM!O16</f>
        <v/>
      </c>
      <c r="P16" s="146">
        <f>BOM!P16</f>
        <v/>
      </c>
      <c r="Q16" s="46">
        <f>$F$97</f>
        <v/>
      </c>
      <c r="R16" s="46">
        <f>$F$98</f>
        <v/>
      </c>
      <c r="S16" s="48">
        <f>U16-(U16*R16)</f>
        <v/>
      </c>
      <c r="T16" s="48">
        <f>S16*I16</f>
        <v/>
      </c>
      <c r="U16" s="48">
        <f>(AN16)/(1-(BH16+Q16))</f>
        <v/>
      </c>
      <c r="V16" s="48">
        <f>U16*I16</f>
        <v/>
      </c>
      <c r="W16" s="49">
        <f>T16*$W$4</f>
        <v/>
      </c>
      <c r="X16" s="49">
        <f>T16*$X$4</f>
        <v/>
      </c>
      <c r="Y16" s="50">
        <f>M16</f>
        <v/>
      </c>
      <c r="Z16" s="9" t="n"/>
      <c r="AA16" s="9" t="n"/>
      <c r="AB16" s="9" t="n"/>
      <c r="AC16" s="51">
        <f t="array" ref="AC16">IF(I16&gt;0,VLOOKUP(Y16&amp;$P$88&amp;$P$89&amp;$P$90,Variáveis!$O$2:$S$300&amp;Variáveis!$P$2:$T$300&amp;Variáveis!$Q$2:$U$300&amp;Variáveis!$R$2:$V$300,5,FALSE),0)</f>
        <v/>
      </c>
      <c r="AD16" s="52">
        <f>T16*AC16</f>
        <v/>
      </c>
      <c r="AE16" s="53">
        <f>IF(AB16="não",((V16/(1-VLOOKUP(AA16,Variáveis!$AK$3:$AN$29,4,FALSE)))*VLOOKUP(AA16,Variáveis!$AK$3:$AN$29,4,FALSE))-AD16,0)</f>
        <v/>
      </c>
      <c r="AF16" s="53">
        <f>T16*$AF$4</f>
        <v/>
      </c>
      <c r="AG16" s="53">
        <f>IF(AB16="SIM","Cliente pode pagar DIFA na entrada", )</f>
        <v/>
      </c>
      <c r="AH16" s="54" t="n"/>
      <c r="AI16" s="53">
        <f>IF(K16="SIM",(J16*$F$102),J16)</f>
        <v/>
      </c>
      <c r="AJ16" s="53">
        <f>IF(L16="SIM",(AI16*$F$101),AI16)</f>
        <v/>
      </c>
      <c r="AK16" s="53">
        <f>AJ16-AS16</f>
        <v/>
      </c>
      <c r="AL16" s="53">
        <f>AJ16*I16</f>
        <v/>
      </c>
      <c r="AM16" s="53">
        <f>AK16*I16</f>
        <v/>
      </c>
      <c r="AN16" s="53">
        <f>AK16-AP16-AQ16</f>
        <v/>
      </c>
      <c r="AO16" s="53">
        <f>AN16*I16</f>
        <v/>
      </c>
      <c r="AP16" s="53">
        <f>$AP$4*AK16</f>
        <v/>
      </c>
      <c r="AQ16" s="53">
        <f>$AQ$4*AK16</f>
        <v/>
      </c>
      <c r="AR16" s="51">
        <f t="array" ref="AR16">VLOOKUP(M16&amp;N16&amp;O16&amp;P16,Variáveis!$A$2:$E$240&amp;Variáveis!$B$2:$F$240&amp;Variáveis!$C$2:$G$240&amp;Variáveis!$D$2:$H$240,5,FALSE)</f>
        <v/>
      </c>
      <c r="AS16" s="53">
        <f>((AJ16*(1-AR16))*AR16)</f>
        <v/>
      </c>
      <c r="AT16" s="53">
        <f>(((J16+(J16*AU16))*0.18)-(J16*AR16))</f>
        <v/>
      </c>
      <c r="AU16" s="55">
        <f>(((1+AV16)*(1-AR16))/(1-0.18)-1)</f>
        <v/>
      </c>
      <c r="AV16" s="55">
        <f>IF(BB16&gt;0,BB16,IF(BA16&gt;0,BA16,IF(AZ16&gt;0,AZ16,IF(AY16&gt;0,AY16,IF(AX16&gt;0,AX16)))))/100</f>
        <v/>
      </c>
      <c r="AW16" s="56">
        <f>VALUE(LEFT(G16,4))</f>
        <v/>
      </c>
      <c r="AX16" s="56">
        <f>VALUE(IFERROR(VLOOKUP(VALUE(LEFT(G16,4)),ST!$C$4:$E$300,3,FALSE),"0"))</f>
        <v/>
      </c>
      <c r="AY16" s="56">
        <f>VALUE(IFERROR(VLOOKUP(VALUE(LEFT(G16,5)),ST!$C$4:$E$300,3,FALSE),"0"))</f>
        <v/>
      </c>
      <c r="AZ16" s="56">
        <f>VALUE(IFERROR(VLOOKUP(VALUE(LEFT(G16,6)),ST!$C$4:$E$300,3,FALSE),"0"))</f>
        <v/>
      </c>
      <c r="BA16" s="56">
        <f>VALUE(IFERROR(VLOOKUP(VALUE(LEFT(G16,7)),ST!$C$4:$E$300,3,FALSE),"0"))</f>
        <v/>
      </c>
      <c r="BB16" s="56">
        <f>VALUE(IFERROR(VLOOKUP(G16,ST!$C$4:$E$400,3,FALSE),"0"))</f>
        <v/>
      </c>
      <c r="BC16" s="57">
        <f>IF(VLOOKUP(AW16,ST!$C$4:$F$298,4,FALSE)&lt;&gt;0,VLOOKUP(AW16,ST!$C$4:$F$298,4,FALSE),VLOOKUP(G16,ST!$C$4:$F$298,4,FALSE))</f>
        <v/>
      </c>
      <c r="BD16" s="57">
        <f>IF(O16="SC","Desconsiderar coluna ICMS ST",IF(O16="PR","Haverá ST", ))</f>
        <v/>
      </c>
      <c r="BE16" s="53">
        <f>W16</f>
        <v/>
      </c>
      <c r="BF16" s="53">
        <f>X16</f>
        <v/>
      </c>
      <c r="BG16" s="53">
        <f>AD16-AS16</f>
        <v/>
      </c>
      <c r="BH16" s="51">
        <f>$W$4+$X$4+AC16+$BJ$4+0.07</f>
        <v/>
      </c>
      <c r="BI16" s="53">
        <f>IF(BD16="Haverá ST",AJ16+AS16+AT16,AJ16+AS16)</f>
        <v/>
      </c>
      <c r="BJ16" s="53">
        <f>T16*$BJ$4</f>
        <v/>
      </c>
      <c r="BK16" s="53">
        <f>T16*$BK$4</f>
        <v/>
      </c>
      <c r="BL16" s="53">
        <f>BE16+BF16+AO16+BJ16+BK16+AD16</f>
        <v/>
      </c>
      <c r="BM16" s="53">
        <f>(T16-BL16)</f>
        <v/>
      </c>
    </row>
    <row r="17" ht="15.75" customHeight="1" s="218">
      <c r="A17" s="58">
        <f>A16+1</f>
        <v/>
      </c>
      <c r="B17" s="144">
        <f>BOM!B17</f>
        <v/>
      </c>
      <c r="C17" s="144">
        <f>BOM!C17</f>
        <v/>
      </c>
      <c r="D17" s="144">
        <f>BOM!D17</f>
        <v/>
      </c>
      <c r="E17" s="144">
        <f>BOM!E17</f>
        <v/>
      </c>
      <c r="F17" s="144">
        <f>BOM!F17</f>
        <v/>
      </c>
      <c r="G17" s="144">
        <f>BOM!G17</f>
        <v/>
      </c>
      <c r="H17" s="144">
        <f>BOM!H17</f>
        <v/>
      </c>
      <c r="I17" s="147">
        <f>I13*2</f>
        <v/>
      </c>
      <c r="J17" s="146">
        <f>BOM!J17</f>
        <v/>
      </c>
      <c r="K17" s="146">
        <f>BOM!K17</f>
        <v/>
      </c>
      <c r="L17" s="146">
        <f>BOM!L17</f>
        <v/>
      </c>
      <c r="M17" s="146">
        <f>BOM!M17</f>
        <v/>
      </c>
      <c r="N17" s="146">
        <f>BOM!N17</f>
        <v/>
      </c>
      <c r="O17" s="146">
        <f>BOM!O17</f>
        <v/>
      </c>
      <c r="P17" s="146">
        <f>BOM!P17</f>
        <v/>
      </c>
      <c r="Q17" s="46">
        <f>$F$97</f>
        <v/>
      </c>
      <c r="R17" s="46">
        <f>$F$98</f>
        <v/>
      </c>
      <c r="S17" s="48">
        <f>U17-(U17*R17)</f>
        <v/>
      </c>
      <c r="T17" s="48">
        <f>S17*I17</f>
        <v/>
      </c>
      <c r="U17" s="48">
        <f>(AN17)/(1-(BH17+Q17))</f>
        <v/>
      </c>
      <c r="V17" s="48">
        <f>U17*I17</f>
        <v/>
      </c>
      <c r="W17" s="49">
        <f>T17*$W$4</f>
        <v/>
      </c>
      <c r="X17" s="49">
        <f>T17*$X$4</f>
        <v/>
      </c>
      <c r="Y17" s="50">
        <f>M17</f>
        <v/>
      </c>
      <c r="Z17" s="9" t="n"/>
      <c r="AA17" s="9" t="n"/>
      <c r="AB17" s="9" t="n"/>
      <c r="AC17" s="51">
        <f t="array" ref="AC17">IF(I17&gt;0,VLOOKUP(Y17&amp;$P$88&amp;$P$89&amp;$P$90,Variáveis!$O$2:$S$300&amp;Variáveis!$P$2:$T$300&amp;Variáveis!$Q$2:$U$300&amp;Variáveis!$R$2:$V$300,5,FALSE),0)</f>
        <v/>
      </c>
      <c r="AD17" s="52">
        <f>T17*AC17</f>
        <v/>
      </c>
      <c r="AE17" s="53">
        <f>IF(AB17="não",((V17/(1-VLOOKUP(AA17,Variáveis!$AK$3:$AN$29,4,FALSE)))*VLOOKUP(AA17,Variáveis!$AK$3:$AN$29,4,FALSE))-AD17,0)</f>
        <v/>
      </c>
      <c r="AF17" s="53">
        <f>T17*$AF$4</f>
        <v/>
      </c>
      <c r="AG17" s="53">
        <f>IF(AB17="SIM","Cliente pode pagar DIFA na entrada", )</f>
        <v/>
      </c>
      <c r="AH17" s="54" t="n"/>
      <c r="AI17" s="53">
        <f>IF(K17="SIM",(J17*$F$102),J17)</f>
        <v/>
      </c>
      <c r="AJ17" s="53">
        <f>IF(L17="SIM",(AI17*$F$101),AI17)</f>
        <v/>
      </c>
      <c r="AK17" s="53">
        <f>AJ17-AS17</f>
        <v/>
      </c>
      <c r="AL17" s="53">
        <f>AJ17*I17</f>
        <v/>
      </c>
      <c r="AM17" s="53">
        <f>AK17*I17</f>
        <v/>
      </c>
      <c r="AN17" s="53">
        <f>AK17-AP17-AQ17</f>
        <v/>
      </c>
      <c r="AO17" s="53">
        <f>AN17*I17</f>
        <v/>
      </c>
      <c r="AP17" s="53">
        <f>$AP$4*AK17</f>
        <v/>
      </c>
      <c r="AQ17" s="53">
        <f>$AQ$4*AK17</f>
        <v/>
      </c>
      <c r="AR17" s="51">
        <f t="array" ref="AR17">VLOOKUP(M17&amp;N17&amp;O17&amp;P17,Variáveis!$A$2:$E$240&amp;Variáveis!$B$2:$F$240&amp;Variáveis!$C$2:$G$240&amp;Variáveis!$D$2:$H$240,5,FALSE)</f>
        <v/>
      </c>
      <c r="AS17" s="53">
        <f>((AJ17*(1-AR17))*AR17)</f>
        <v/>
      </c>
      <c r="AT17" s="53">
        <f>(((J17+(J17*AU17))*0.18)-(J17*AR17))</f>
        <v/>
      </c>
      <c r="AU17" s="55">
        <f>(((1+AV17)*(1-AR17))/(1-0.18)-1)</f>
        <v/>
      </c>
      <c r="AV17" s="55">
        <f>IF(BB17&gt;0,BB17,IF(BA17&gt;0,BA17,IF(AZ17&gt;0,AZ17,IF(AY17&gt;0,AY17,IF(AX17&gt;0,AX17)))))/100</f>
        <v/>
      </c>
      <c r="AW17" s="56">
        <f>VALUE(LEFT(G17,4))</f>
        <v/>
      </c>
      <c r="AX17" s="56">
        <f>VALUE(IFERROR(VLOOKUP(VALUE(LEFT(G17,4)),ST!$C$4:$E$300,3,FALSE),"0"))</f>
        <v/>
      </c>
      <c r="AY17" s="56">
        <f>VALUE(IFERROR(VLOOKUP(VALUE(LEFT(G17,5)),ST!$C$4:$E$300,3,FALSE),"0"))</f>
        <v/>
      </c>
      <c r="AZ17" s="56">
        <f>VALUE(IFERROR(VLOOKUP(VALUE(LEFT(G17,6)),ST!$C$4:$E$300,3,FALSE),"0"))</f>
        <v/>
      </c>
      <c r="BA17" s="56">
        <f>VALUE(IFERROR(VLOOKUP(VALUE(LEFT(G17,7)),ST!$C$4:$E$300,3,FALSE),"0"))</f>
        <v/>
      </c>
      <c r="BB17" s="56">
        <f>VALUE(IFERROR(VLOOKUP(G17,ST!$C$4:$E$400,3,FALSE),"0"))</f>
        <v/>
      </c>
      <c r="BC17" s="57">
        <f>IF(VLOOKUP(AW17,ST!$C$4:$F$298,4,FALSE)&lt;&gt;0,VLOOKUP(AW17,ST!$C$4:$F$298,4,FALSE),VLOOKUP(G17,ST!$C$4:$F$298,4,FALSE))</f>
        <v/>
      </c>
      <c r="BD17" s="57">
        <f>IF(O17="SC","Desconsiderar coluna ICMS ST",IF(O17="PR","Haverá ST", ))</f>
        <v/>
      </c>
      <c r="BE17" s="53">
        <f>W17</f>
        <v/>
      </c>
      <c r="BF17" s="53">
        <f>X17</f>
        <v/>
      </c>
      <c r="BG17" s="53">
        <f>AD17-AS17</f>
        <v/>
      </c>
      <c r="BH17" s="51">
        <f>$W$4+$X$4+AC17+$BJ$4+0.07</f>
        <v/>
      </c>
      <c r="BI17" s="53">
        <f>IF(BD17="Haverá ST",AJ17+AS17+AT17,AJ17+AS17)</f>
        <v/>
      </c>
      <c r="BJ17" s="53">
        <f>T17*$BJ$4</f>
        <v/>
      </c>
      <c r="BK17" s="53">
        <f>T17*$BK$4</f>
        <v/>
      </c>
      <c r="BL17" s="53">
        <f>BE17+BF17+AO17+BJ17+BK17+AD17</f>
        <v/>
      </c>
      <c r="BM17" s="53">
        <f>(T17-BL17)</f>
        <v/>
      </c>
    </row>
    <row r="18" ht="15.75" customHeight="1" s="218">
      <c r="A18" s="58">
        <f>A17+1</f>
        <v/>
      </c>
      <c r="B18" s="144">
        <f>BOM!B18</f>
        <v/>
      </c>
      <c r="C18" s="144">
        <f>BOM!C18</f>
        <v/>
      </c>
      <c r="D18" s="144">
        <f>BOM!D18</f>
        <v/>
      </c>
      <c r="E18" s="144">
        <f>BOM!E18</f>
        <v/>
      </c>
      <c r="F18" s="144">
        <f>BOM!F18</f>
        <v/>
      </c>
      <c r="G18" s="144">
        <f>BOM!G18</f>
        <v/>
      </c>
      <c r="H18" s="144">
        <f>BOM!H18</f>
        <v/>
      </c>
      <c r="I18" s="147">
        <f>I13</f>
        <v/>
      </c>
      <c r="J18" s="146">
        <f>BOM!J18</f>
        <v/>
      </c>
      <c r="K18" s="146">
        <f>BOM!K18</f>
        <v/>
      </c>
      <c r="L18" s="146">
        <f>BOM!L18</f>
        <v/>
      </c>
      <c r="M18" s="146">
        <f>BOM!M18</f>
        <v/>
      </c>
      <c r="N18" s="146">
        <f>BOM!N18</f>
        <v/>
      </c>
      <c r="O18" s="146">
        <f>BOM!O18</f>
        <v/>
      </c>
      <c r="P18" s="146">
        <f>BOM!P18</f>
        <v/>
      </c>
      <c r="Q18" s="46">
        <f>$F$97</f>
        <v/>
      </c>
      <c r="R18" s="46">
        <f>$F$98</f>
        <v/>
      </c>
      <c r="S18" s="48">
        <f>U18-(U18*R18)</f>
        <v/>
      </c>
      <c r="T18" s="48">
        <f>S18*I18</f>
        <v/>
      </c>
      <c r="U18" s="48">
        <f>(AN18)/(1-(BH18+Q18))</f>
        <v/>
      </c>
      <c r="V18" s="48">
        <f>U18*I18</f>
        <v/>
      </c>
      <c r="W18" s="49">
        <f>T18*$W$4</f>
        <v/>
      </c>
      <c r="X18" s="49">
        <f>T18*$X$4</f>
        <v/>
      </c>
      <c r="Y18" s="50">
        <f>M18</f>
        <v/>
      </c>
      <c r="Z18" s="9" t="n"/>
      <c r="AA18" s="9" t="n"/>
      <c r="AB18" s="9" t="n"/>
      <c r="AC18" s="51">
        <f t="array" ref="AC18">IF(I18&gt;0,VLOOKUP(Y18&amp;$P$88&amp;$P$89&amp;$P$90,Variáveis!$O$2:$S$300&amp;Variáveis!$P$2:$T$300&amp;Variáveis!$Q$2:$U$300&amp;Variáveis!$R$2:$V$300,5,FALSE),0)</f>
        <v/>
      </c>
      <c r="AD18" s="52">
        <f>T18*AC18</f>
        <v/>
      </c>
      <c r="AE18" s="53">
        <f>IF(AB18="não",((V18/(1-VLOOKUP(AA18,Variáveis!$AK$3:$AN$29,4,FALSE)))*VLOOKUP(AA18,Variáveis!$AK$3:$AN$29,4,FALSE))-AD18,0)</f>
        <v/>
      </c>
      <c r="AF18" s="53">
        <f>T18*$AF$4</f>
        <v/>
      </c>
      <c r="AG18" s="53">
        <f>IF(AB18="SIM","Cliente pode pagar DIFA na entrada", )</f>
        <v/>
      </c>
      <c r="AH18" s="54" t="n"/>
      <c r="AI18" s="53">
        <f>IF(K18="SIM",(J18*$F$102),J18)</f>
        <v/>
      </c>
      <c r="AJ18" s="53">
        <f>IF(L18="SIM",(AI18*$F$101),AI18)</f>
        <v/>
      </c>
      <c r="AK18" s="53">
        <f>AJ18-AS18</f>
        <v/>
      </c>
      <c r="AL18" s="53">
        <f>AJ18*I18</f>
        <v/>
      </c>
      <c r="AM18" s="53">
        <f>AK18*I18</f>
        <v/>
      </c>
      <c r="AN18" s="53">
        <f>AK18-AP18-AQ18</f>
        <v/>
      </c>
      <c r="AO18" s="53">
        <f>AN18*I18</f>
        <v/>
      </c>
      <c r="AP18" s="53">
        <f>$AP$4*AK18</f>
        <v/>
      </c>
      <c r="AQ18" s="53">
        <f>$AQ$4*AK18</f>
        <v/>
      </c>
      <c r="AR18" s="51">
        <f t="array" ref="AR18">VLOOKUP(M18&amp;N18&amp;O18&amp;P18,Variáveis!$A$2:$E$240&amp;Variáveis!$B$2:$F$240&amp;Variáveis!$C$2:$G$240&amp;Variáveis!$D$2:$H$240,5,FALSE)</f>
        <v/>
      </c>
      <c r="AS18" s="53">
        <f>((AJ18*(1-AR18))*AR18)</f>
        <v/>
      </c>
      <c r="AT18" s="53">
        <f>(((J18+(J18*AU18))*0.18)-(J18*AR18))</f>
        <v/>
      </c>
      <c r="AU18" s="55">
        <f>(((1+AV18)*(1-AR18))/(1-0.18)-1)</f>
        <v/>
      </c>
      <c r="AV18" s="55">
        <f>IF(BB18&gt;0,BB18,IF(BA18&gt;0,BA18,IF(AZ18&gt;0,AZ18,IF(AY18&gt;0,AY18,IF(AX18&gt;0,AX18)))))/100</f>
        <v/>
      </c>
      <c r="AW18" s="56">
        <f>VALUE(LEFT(G18,4))</f>
        <v/>
      </c>
      <c r="AX18" s="56">
        <f>VALUE(IFERROR(VLOOKUP(VALUE(LEFT(G18,4)),ST!$C$4:$E$300,3,FALSE),"0"))</f>
        <v/>
      </c>
      <c r="AY18" s="56">
        <f>VALUE(IFERROR(VLOOKUP(VALUE(LEFT(G18,5)),ST!$C$4:$E$300,3,FALSE),"0"))</f>
        <v/>
      </c>
      <c r="AZ18" s="56">
        <f>VALUE(IFERROR(VLOOKUP(VALUE(LEFT(G18,6)),ST!$C$4:$E$300,3,FALSE),"0"))</f>
        <v/>
      </c>
      <c r="BA18" s="56">
        <f>VALUE(IFERROR(VLOOKUP(VALUE(LEFT(G18,7)),ST!$C$4:$E$300,3,FALSE),"0"))</f>
        <v/>
      </c>
      <c r="BB18" s="56">
        <f>VALUE(IFERROR(VLOOKUP(G18,ST!$C$4:$E$400,3,FALSE),"0"))</f>
        <v/>
      </c>
      <c r="BC18" s="57">
        <f>IF(VLOOKUP(AW18,ST!$C$4:$F$298,4,FALSE)&lt;&gt;0,VLOOKUP(AW18,ST!$C$4:$F$298,4,FALSE),VLOOKUP(G18,ST!$C$4:$F$298,4,FALSE))</f>
        <v/>
      </c>
      <c r="BD18" s="57">
        <f>IF(O18="SC","Desconsiderar coluna ICMS ST",IF(O18="PR","Haverá ST", ))</f>
        <v/>
      </c>
      <c r="BE18" s="53">
        <f>W18</f>
        <v/>
      </c>
      <c r="BF18" s="53">
        <f>X18</f>
        <v/>
      </c>
      <c r="BG18" s="53">
        <f>AD18-AS18</f>
        <v/>
      </c>
      <c r="BH18" s="51">
        <f>$W$4+$X$4+AC18+$BJ$4+0.07</f>
        <v/>
      </c>
      <c r="BI18" s="53">
        <f>IF(BD18="Haverá ST",AJ18+AS18+AT18,AJ18+AS18)</f>
        <v/>
      </c>
      <c r="BJ18" s="53">
        <f>T18*$BJ$4</f>
        <v/>
      </c>
      <c r="BK18" s="53">
        <f>T18*$BK$4</f>
        <v/>
      </c>
      <c r="BL18" s="53">
        <f>BE18+BF18+AO18+BJ18+BK18+AD18</f>
        <v/>
      </c>
      <c r="BM18" s="53">
        <f>(T18-BL18)</f>
        <v/>
      </c>
    </row>
    <row r="19" ht="15.75" customHeight="1" s="218">
      <c r="A19" s="58">
        <f>A18+1</f>
        <v/>
      </c>
      <c r="B19" s="144">
        <f>BOM!B19</f>
        <v/>
      </c>
      <c r="C19" s="144">
        <f>BOM!C19</f>
        <v/>
      </c>
      <c r="D19" s="144">
        <f>BOM!D19</f>
        <v/>
      </c>
      <c r="E19" s="144">
        <f>BOM!E19</f>
        <v/>
      </c>
      <c r="F19" s="144">
        <f>BOM!F19</f>
        <v/>
      </c>
      <c r="G19" s="144">
        <f>BOM!G19</f>
        <v/>
      </c>
      <c r="H19" s="144">
        <f>BOM!H19</f>
        <v/>
      </c>
      <c r="I19" s="147">
        <f>I13</f>
        <v/>
      </c>
      <c r="J19" s="146">
        <f>BOM!J19</f>
        <v/>
      </c>
      <c r="K19" s="146">
        <f>BOM!K19</f>
        <v/>
      </c>
      <c r="L19" s="146">
        <f>BOM!L19</f>
        <v/>
      </c>
      <c r="M19" s="146">
        <f>BOM!M19</f>
        <v/>
      </c>
      <c r="N19" s="146">
        <f>BOM!N19</f>
        <v/>
      </c>
      <c r="O19" s="146">
        <f>BOM!O19</f>
        <v/>
      </c>
      <c r="P19" s="146">
        <f>BOM!P19</f>
        <v/>
      </c>
      <c r="Q19" s="46">
        <f>$F$97</f>
        <v/>
      </c>
      <c r="R19" s="46">
        <f>$F$98</f>
        <v/>
      </c>
      <c r="S19" s="48">
        <f>U19-(U19*R19)</f>
        <v/>
      </c>
      <c r="T19" s="48">
        <f>S19*I19</f>
        <v/>
      </c>
      <c r="U19" s="48">
        <f>(AN19)/(1-(BH19+Q19))</f>
        <v/>
      </c>
      <c r="V19" s="48">
        <f>U19*I19</f>
        <v/>
      </c>
      <c r="W19" s="49">
        <f>T19*$W$4</f>
        <v/>
      </c>
      <c r="X19" s="49">
        <f>T19*$X$4</f>
        <v/>
      </c>
      <c r="Y19" s="50">
        <f>M19</f>
        <v/>
      </c>
      <c r="Z19" s="9" t="n"/>
      <c r="AA19" s="9" t="n"/>
      <c r="AB19" s="9" t="n"/>
      <c r="AC19" s="51">
        <f t="array" ref="AC19">IF(I19&gt;0,VLOOKUP(Y19&amp;$P$88&amp;$P$89&amp;$P$90,Variáveis!$O$2:$S$300&amp;Variáveis!$P$2:$T$300&amp;Variáveis!$Q$2:$U$300&amp;Variáveis!$R$2:$V$300,5,FALSE),0)</f>
        <v/>
      </c>
      <c r="AD19" s="52">
        <f>T19*AC19</f>
        <v/>
      </c>
      <c r="AE19" s="53">
        <f>IF(AB19="não",((V19/(1-VLOOKUP(AA19,Variáveis!$AK$3:$AN$29,4,FALSE)))*VLOOKUP(AA19,Variáveis!$AK$3:$AN$29,4,FALSE))-AD19,0)</f>
        <v/>
      </c>
      <c r="AF19" s="53">
        <f>T19*$AF$4</f>
        <v/>
      </c>
      <c r="AG19" s="53">
        <f>IF(AB19="SIM","Cliente pode pagar DIFA na entrada", )</f>
        <v/>
      </c>
      <c r="AH19" s="54" t="n"/>
      <c r="AI19" s="53">
        <f>IF(K19="SIM",(J19*$F$102),J19)</f>
        <v/>
      </c>
      <c r="AJ19" s="53">
        <f>IF(L19="SIM",(AI19*$F$101),AI19)</f>
        <v/>
      </c>
      <c r="AK19" s="53">
        <f>AJ19-AS19</f>
        <v/>
      </c>
      <c r="AL19" s="53">
        <f>AJ19*I19</f>
        <v/>
      </c>
      <c r="AM19" s="53">
        <f>AK19*I19</f>
        <v/>
      </c>
      <c r="AN19" s="53">
        <f>AK19-AP19-AQ19</f>
        <v/>
      </c>
      <c r="AO19" s="53">
        <f>AN19*I19</f>
        <v/>
      </c>
      <c r="AP19" s="53">
        <f>$AP$4*AK19</f>
        <v/>
      </c>
      <c r="AQ19" s="53">
        <f>$AQ$4*AK19</f>
        <v/>
      </c>
      <c r="AR19" s="51">
        <f t="array" ref="AR19">VLOOKUP(M19&amp;N19&amp;O19&amp;P19,Variáveis!$A$2:$E$240&amp;Variáveis!$B$2:$F$240&amp;Variáveis!$C$2:$G$240&amp;Variáveis!$D$2:$H$240,5,FALSE)</f>
        <v/>
      </c>
      <c r="AS19" s="53">
        <f>((AJ19*(1-AR19))*AR19)</f>
        <v/>
      </c>
      <c r="AT19" s="53">
        <f>(((J19+(J19*AU19))*0.18)-(J19*AR19))</f>
        <v/>
      </c>
      <c r="AU19" s="55">
        <f>(((1+AV19)*(1-AR19))/(1-0.18)-1)</f>
        <v/>
      </c>
      <c r="AV19" s="55">
        <f>IF(BB19&gt;0,BB19,IF(BA19&gt;0,BA19,IF(AZ19&gt;0,AZ19,IF(AY19&gt;0,AY19,IF(AX19&gt;0,AX19)))))/100</f>
        <v/>
      </c>
      <c r="AW19" s="56">
        <f>VALUE(LEFT(G19,4))</f>
        <v/>
      </c>
      <c r="AX19" s="56">
        <f>VALUE(IFERROR(VLOOKUP(VALUE(LEFT(G19,4)),ST!$C$4:$E$300,3,FALSE),"0"))</f>
        <v/>
      </c>
      <c r="AY19" s="56">
        <f>VALUE(IFERROR(VLOOKUP(VALUE(LEFT(G19,5)),ST!$C$4:$E$300,3,FALSE),"0"))</f>
        <v/>
      </c>
      <c r="AZ19" s="56">
        <f>VALUE(IFERROR(VLOOKUP(VALUE(LEFT(G19,6)),ST!$C$4:$E$300,3,FALSE),"0"))</f>
        <v/>
      </c>
      <c r="BA19" s="56">
        <f>VALUE(IFERROR(VLOOKUP(VALUE(LEFT(G19,7)),ST!$C$4:$E$300,3,FALSE),"0"))</f>
        <v/>
      </c>
      <c r="BB19" s="56">
        <f>VALUE(IFERROR(VLOOKUP(G19,ST!$C$4:$E$400,3,FALSE),"0"))</f>
        <v/>
      </c>
      <c r="BC19" s="57">
        <f>IF(VLOOKUP(AW19,ST!$C$4:$F$298,4,FALSE)&lt;&gt;0,VLOOKUP(AW19,ST!$C$4:$F$298,4,FALSE),VLOOKUP(G19,ST!$C$4:$F$298,4,FALSE))</f>
        <v/>
      </c>
      <c r="BD19" s="57">
        <f>IF(O19="SC","Desconsiderar coluna ICMS ST",IF(O19="PR","Haverá ST", ))</f>
        <v/>
      </c>
      <c r="BE19" s="53">
        <f>W19</f>
        <v/>
      </c>
      <c r="BF19" s="53">
        <f>X19</f>
        <v/>
      </c>
      <c r="BG19" s="53">
        <f>AD19-AS19</f>
        <v/>
      </c>
      <c r="BH19" s="51">
        <f>$W$4+$X$4+AC19+$BJ$4+0.07</f>
        <v/>
      </c>
      <c r="BI19" s="53">
        <f>IF(BD19="Haverá ST",AJ19+AS19+AT19,AJ19+AS19)</f>
        <v/>
      </c>
      <c r="BJ19" s="53">
        <f>T19*$BJ$4</f>
        <v/>
      </c>
      <c r="BK19" s="53">
        <f>T19*$BK$4</f>
        <v/>
      </c>
      <c r="BL19" s="53">
        <f>BE19+BF19+AO19+BJ19+BK19+AD19</f>
        <v/>
      </c>
      <c r="BM19" s="53">
        <f>(T19-BL19)</f>
        <v/>
      </c>
    </row>
    <row r="20" ht="15.75" customHeight="1" s="218">
      <c r="A20" s="58">
        <f>A19+1</f>
        <v/>
      </c>
      <c r="B20" s="144">
        <f>BOM!B20</f>
        <v/>
      </c>
      <c r="C20" s="144">
        <f>BOM!C20</f>
        <v/>
      </c>
      <c r="D20" s="144">
        <f>BOM!D20</f>
        <v/>
      </c>
      <c r="E20" s="144">
        <f>BOM!E20</f>
        <v/>
      </c>
      <c r="F20" s="144">
        <f>BOM!F20</f>
        <v/>
      </c>
      <c r="G20" s="144">
        <f>BOM!G20</f>
        <v/>
      </c>
      <c r="H20" s="144">
        <f>BOM!H20</f>
        <v/>
      </c>
      <c r="I20" s="147" t="n">
        <v>0</v>
      </c>
      <c r="J20" s="146">
        <f>BOM!J20</f>
        <v/>
      </c>
      <c r="K20" s="146">
        <f>BOM!K20</f>
        <v/>
      </c>
      <c r="L20" s="146">
        <f>BOM!L20</f>
        <v/>
      </c>
      <c r="M20" s="146">
        <f>BOM!M20</f>
        <v/>
      </c>
      <c r="N20" s="146">
        <f>BOM!N20</f>
        <v/>
      </c>
      <c r="O20" s="146">
        <f>BOM!O20</f>
        <v/>
      </c>
      <c r="P20" s="146">
        <f>BOM!P20</f>
        <v/>
      </c>
      <c r="Q20" s="46">
        <f>$F$97</f>
        <v/>
      </c>
      <c r="R20" s="46">
        <f>$F$98</f>
        <v/>
      </c>
      <c r="S20" s="48">
        <f>U20-(U20*R20)</f>
        <v/>
      </c>
      <c r="T20" s="48">
        <f>S20*I20</f>
        <v/>
      </c>
      <c r="U20" s="48">
        <f>(AN20)/(1-(BH20+Q20))</f>
        <v/>
      </c>
      <c r="V20" s="48">
        <f>U20*I20</f>
        <v/>
      </c>
      <c r="W20" s="49">
        <f>T20*$W$4</f>
        <v/>
      </c>
      <c r="X20" s="49">
        <f>T20*$X$4</f>
        <v/>
      </c>
      <c r="Y20" s="50">
        <f>M20</f>
        <v/>
      </c>
      <c r="Z20" s="9" t="n"/>
      <c r="AA20" s="9" t="n"/>
      <c r="AB20" s="9" t="n"/>
      <c r="AC20" s="51">
        <f t="array" ref="AC20">IF(I20&gt;0,VLOOKUP(Y20&amp;$P$88&amp;$P$89&amp;$P$90,Variáveis!$O$2:$S$300&amp;Variáveis!$P$2:$T$300&amp;Variáveis!$Q$2:$U$300&amp;Variáveis!$R$2:$V$300,5,FALSE),0)</f>
        <v/>
      </c>
      <c r="AD20" s="52">
        <f>T20*AC20</f>
        <v/>
      </c>
      <c r="AE20" s="53">
        <f>IF(AB20="não",((V20/(1-VLOOKUP(AA20,Variáveis!$AK$3:$AN$29,4,FALSE)))*VLOOKUP(AA20,Variáveis!$AK$3:$AN$29,4,FALSE))-AD20,0)</f>
        <v/>
      </c>
      <c r="AF20" s="53">
        <f>T20*$AF$4</f>
        <v/>
      </c>
      <c r="AG20" s="53">
        <f>IF(AB20="SIM","Cliente pode pagar DIFA na entrada", )</f>
        <v/>
      </c>
      <c r="AH20" s="54" t="n"/>
      <c r="AI20" s="53">
        <f>IF(K20="SIM",(J20*$F$102),J20)</f>
        <v/>
      </c>
      <c r="AJ20" s="53">
        <f>IF(L20="SIM",(AI20*$F$101),AI20)</f>
        <v/>
      </c>
      <c r="AK20" s="53">
        <f>AJ20-AS20</f>
        <v/>
      </c>
      <c r="AL20" s="53">
        <f>AJ20*I20</f>
        <v/>
      </c>
      <c r="AM20" s="53">
        <f>AK20*I20</f>
        <v/>
      </c>
      <c r="AN20" s="53">
        <f>AK20-AP20-AQ20</f>
        <v/>
      </c>
      <c r="AO20" s="53">
        <f>AN20*I20</f>
        <v/>
      </c>
      <c r="AP20" s="53">
        <f>$AP$4*AK20</f>
        <v/>
      </c>
      <c r="AQ20" s="53">
        <f>$AQ$4*AK20</f>
        <v/>
      </c>
      <c r="AR20" s="51">
        <f t="array" ref="AR20">VLOOKUP(M20&amp;N20&amp;O20&amp;P20,Variáveis!$A$2:$E$240&amp;Variáveis!$B$2:$F$240&amp;Variáveis!$C$2:$G$240&amp;Variáveis!$D$2:$H$240,5,FALSE)</f>
        <v/>
      </c>
      <c r="AS20" s="53">
        <f>((AJ20*(1-AR20))*AR20)</f>
        <v/>
      </c>
      <c r="AT20" s="53">
        <f>(((J20+(J20*AU20))*0.18)-(J20*AR20))</f>
        <v/>
      </c>
      <c r="AU20" s="55">
        <f>(((1+AV20)*(1-AR20))/(1-0.18)-1)</f>
        <v/>
      </c>
      <c r="AV20" s="55">
        <f>IF(BB20&gt;0,BB20,IF(BA20&gt;0,BA20,IF(AZ20&gt;0,AZ20,IF(AY20&gt;0,AY20,IF(AX20&gt;0,AX20)))))/100</f>
        <v/>
      </c>
      <c r="AW20" s="56">
        <f>VALUE(LEFT(G20,4))</f>
        <v/>
      </c>
      <c r="AX20" s="56">
        <f>VALUE(IFERROR(VLOOKUP(VALUE(LEFT(G20,4)),ST!$C$4:$E$300,3,FALSE),"0"))</f>
        <v/>
      </c>
      <c r="AY20" s="56">
        <f>VALUE(IFERROR(VLOOKUP(VALUE(LEFT(G20,5)),ST!$C$4:$E$300,3,FALSE),"0"))</f>
        <v/>
      </c>
      <c r="AZ20" s="56">
        <f>VALUE(IFERROR(VLOOKUP(VALUE(LEFT(G20,6)),ST!$C$4:$E$300,3,FALSE),"0"))</f>
        <v/>
      </c>
      <c r="BA20" s="56">
        <f>VALUE(IFERROR(VLOOKUP(VALUE(LEFT(G20,7)),ST!$C$4:$E$300,3,FALSE),"0"))</f>
        <v/>
      </c>
      <c r="BB20" s="56">
        <f>VALUE(IFERROR(VLOOKUP(G20,ST!$C$4:$E$400,3,FALSE),"0"))</f>
        <v/>
      </c>
      <c r="BC20" s="57">
        <f>IF(VLOOKUP(AW20,ST!$C$4:$F$298,4,FALSE)&lt;&gt;0,VLOOKUP(AW20,ST!$C$4:$F$298,4,FALSE),VLOOKUP(G20,ST!$C$4:$F$298,4,FALSE))</f>
        <v/>
      </c>
      <c r="BD20" s="57">
        <f>IF(O20="SC","Desconsiderar coluna ICMS ST",IF(O20="PR","Haverá ST", ))</f>
        <v/>
      </c>
      <c r="BE20" s="53">
        <f>W20</f>
        <v/>
      </c>
      <c r="BF20" s="53">
        <f>X20</f>
        <v/>
      </c>
      <c r="BG20" s="53">
        <f>AD20-AS20</f>
        <v/>
      </c>
      <c r="BH20" s="51">
        <f>$W$4+$X$4+AC20+$BJ$4+0.07</f>
        <v/>
      </c>
      <c r="BI20" s="53">
        <f>IF(BD20="Haverá ST",AJ20+AS20+AT20,AJ20+AS20)</f>
        <v/>
      </c>
      <c r="BJ20" s="53">
        <f>T20*$BJ$4</f>
        <v/>
      </c>
      <c r="BK20" s="53">
        <f>T20*$BK$4</f>
        <v/>
      </c>
      <c r="BL20" s="53">
        <f>BE20+BF20+AO20+BJ20+BK20+AD20</f>
        <v/>
      </c>
      <c r="BM20" s="53">
        <f>(T20-BL20)</f>
        <v/>
      </c>
    </row>
    <row r="21" ht="15.75" customHeight="1" s="218">
      <c r="A21" s="58">
        <f>A20+1</f>
        <v/>
      </c>
      <c r="B21" s="144">
        <f>BOM!B21</f>
        <v/>
      </c>
      <c r="C21" s="144">
        <f>BOM!C21</f>
        <v/>
      </c>
      <c r="D21" s="144">
        <f>BOM!D21</f>
        <v/>
      </c>
      <c r="E21" s="144">
        <f>BOM!E21</f>
        <v/>
      </c>
      <c r="F21" s="144">
        <f>BOM!F21</f>
        <v/>
      </c>
      <c r="G21" s="144">
        <f>BOM!G21</f>
        <v/>
      </c>
      <c r="H21" s="144">
        <f>BOM!H21</f>
        <v/>
      </c>
      <c r="I21" s="147" t="n">
        <v>0</v>
      </c>
      <c r="J21" s="146">
        <f>BOM!J21</f>
        <v/>
      </c>
      <c r="K21" s="146">
        <f>BOM!K21</f>
        <v/>
      </c>
      <c r="L21" s="146">
        <f>BOM!L21</f>
        <v/>
      </c>
      <c r="M21" s="146">
        <f>BOM!M21</f>
        <v/>
      </c>
      <c r="N21" s="146">
        <f>BOM!N21</f>
        <v/>
      </c>
      <c r="O21" s="146">
        <f>BOM!O21</f>
        <v/>
      </c>
      <c r="P21" s="146">
        <f>BOM!P21</f>
        <v/>
      </c>
      <c r="Q21" s="46">
        <f>$F$97</f>
        <v/>
      </c>
      <c r="R21" s="46">
        <f>$F$98</f>
        <v/>
      </c>
      <c r="S21" s="48">
        <f>U21-(U21*R21)</f>
        <v/>
      </c>
      <c r="T21" s="48">
        <f>S21*I21</f>
        <v/>
      </c>
      <c r="U21" s="48">
        <f>(AN21)/(1-(BH21+Q21))</f>
        <v/>
      </c>
      <c r="V21" s="48">
        <f>U21*I21</f>
        <v/>
      </c>
      <c r="W21" s="49">
        <f>T21*$W$4</f>
        <v/>
      </c>
      <c r="X21" s="49">
        <f>T21*$X$4</f>
        <v/>
      </c>
      <c r="Y21" s="50">
        <f>M21</f>
        <v/>
      </c>
      <c r="Z21" s="9" t="n"/>
      <c r="AA21" s="9" t="n"/>
      <c r="AB21" s="9" t="n"/>
      <c r="AC21" s="51">
        <f t="array" ref="AC21">IF(I21&gt;0,VLOOKUP(Y21&amp;$P$88&amp;$P$89&amp;$P$90,Variáveis!$O$2:$S$300&amp;Variáveis!$P$2:$T$300&amp;Variáveis!$Q$2:$U$300&amp;Variáveis!$R$2:$V$300,5,FALSE),0)</f>
        <v/>
      </c>
      <c r="AD21" s="52">
        <f>T21*AC21</f>
        <v/>
      </c>
      <c r="AE21" s="53">
        <f>IF(AB21="não",((V21/(1-VLOOKUP(AA21,Variáveis!$AK$3:$AN$29,4,FALSE)))*VLOOKUP(AA21,Variáveis!$AK$3:$AN$29,4,FALSE))-AD21,0)</f>
        <v/>
      </c>
      <c r="AF21" s="53">
        <f>T21*$AF$4</f>
        <v/>
      </c>
      <c r="AG21" s="53">
        <f>IF(AB21="SIM","Cliente pode pagar DIFA na entrada", )</f>
        <v/>
      </c>
      <c r="AH21" s="54" t="n"/>
      <c r="AI21" s="53">
        <f>IF(K21="SIM",(J21*$F$102),J21)</f>
        <v/>
      </c>
      <c r="AJ21" s="53">
        <f>IF(L21="SIM",(AI21*$F$101),AI21)</f>
        <v/>
      </c>
      <c r="AK21" s="53">
        <f>AJ21-AS21</f>
        <v/>
      </c>
      <c r="AL21" s="53">
        <f>AJ21*I21</f>
        <v/>
      </c>
      <c r="AM21" s="53">
        <f>AK21*I21</f>
        <v/>
      </c>
      <c r="AN21" s="53">
        <f>AK21-AP21-AQ21</f>
        <v/>
      </c>
      <c r="AO21" s="53">
        <f>AN21*I21</f>
        <v/>
      </c>
      <c r="AP21" s="53">
        <f>$AP$4*AK21</f>
        <v/>
      </c>
      <c r="AQ21" s="53">
        <f>$AQ$4*AK21</f>
        <v/>
      </c>
      <c r="AR21" s="51">
        <f t="array" ref="AR21">VLOOKUP(M21&amp;N21&amp;O21&amp;P21,Variáveis!$A$2:$E$240&amp;Variáveis!$B$2:$F$240&amp;Variáveis!$C$2:$G$240&amp;Variáveis!$D$2:$H$240,5,FALSE)</f>
        <v/>
      </c>
      <c r="AS21" s="53">
        <f>((AJ21*(1-AR21))*AR21)</f>
        <v/>
      </c>
      <c r="AT21" s="53">
        <f>(((J21+(J21*AU21))*0.18)-(J21*AR21))</f>
        <v/>
      </c>
      <c r="AU21" s="55">
        <f>(((1+AV21)*(1-AR21))/(1-0.18)-1)</f>
        <v/>
      </c>
      <c r="AV21" s="55">
        <f>IF(BB21&gt;0,BB21,IF(BA21&gt;0,BA21,IF(AZ21&gt;0,AZ21,IF(AY21&gt;0,AY21,IF(AX21&gt;0,AX21)))))/100</f>
        <v/>
      </c>
      <c r="AW21" s="56">
        <f>VALUE(LEFT(G21,4))</f>
        <v/>
      </c>
      <c r="AX21" s="56">
        <f>VALUE(IFERROR(VLOOKUP(VALUE(LEFT(G21,4)),ST!$C$4:$E$300,3,FALSE),"0"))</f>
        <v/>
      </c>
      <c r="AY21" s="56">
        <f>VALUE(IFERROR(VLOOKUP(VALUE(LEFT(G21,5)),ST!$C$4:$E$300,3,FALSE),"0"))</f>
        <v/>
      </c>
      <c r="AZ21" s="56">
        <f>VALUE(IFERROR(VLOOKUP(VALUE(LEFT(G21,6)),ST!$C$4:$E$300,3,FALSE),"0"))</f>
        <v/>
      </c>
      <c r="BA21" s="56">
        <f>VALUE(IFERROR(VLOOKUP(VALUE(LEFT(G21,7)),ST!$C$4:$E$300,3,FALSE),"0"))</f>
        <v/>
      </c>
      <c r="BB21" s="56">
        <f>VALUE(IFERROR(VLOOKUP(G21,ST!$C$4:$E$400,3,FALSE),"0"))</f>
        <v/>
      </c>
      <c r="BC21" s="57">
        <f>IF(VLOOKUP(AW21,ST!$C$4:$F$298,4,FALSE)&lt;&gt;0,VLOOKUP(AW21,ST!$C$4:$F$298,4,FALSE),VLOOKUP(G21,ST!$C$4:$F$298,4,FALSE))</f>
        <v/>
      </c>
      <c r="BD21" s="57">
        <f>IF(O21="SC","Desconsiderar coluna ICMS ST",IF(O21="PR","Haverá ST", ))</f>
        <v/>
      </c>
      <c r="BE21" s="53">
        <f>W21</f>
        <v/>
      </c>
      <c r="BF21" s="53">
        <f>X21</f>
        <v/>
      </c>
      <c r="BG21" s="53">
        <f>AD21-AS21</f>
        <v/>
      </c>
      <c r="BH21" s="51">
        <f>$W$4+$X$4+AC21+$BJ$4+0.07</f>
        <v/>
      </c>
      <c r="BI21" s="53">
        <f>IF(BD21="Haverá ST",AJ21+AS21+AT21,AJ21+AS21)</f>
        <v/>
      </c>
      <c r="BJ21" s="53">
        <f>T21*$BJ$4</f>
        <v/>
      </c>
      <c r="BK21" s="53">
        <f>T21*$BK$4</f>
        <v/>
      </c>
      <c r="BL21" s="53">
        <f>BE21+BF21+AO21+BJ21+BK21+AD21</f>
        <v/>
      </c>
      <c r="BM21" s="53">
        <f>(T21-BL21)</f>
        <v/>
      </c>
    </row>
    <row r="22" ht="15.75" customHeight="1" s="218">
      <c r="A22" s="58">
        <f>A21+1</f>
        <v/>
      </c>
      <c r="B22" s="144">
        <f>BOM!B22</f>
        <v/>
      </c>
      <c r="C22" s="144">
        <f>BOM!C22</f>
        <v/>
      </c>
      <c r="D22" s="144">
        <f>BOM!D22</f>
        <v/>
      </c>
      <c r="E22" s="144">
        <f>BOM!E22</f>
        <v/>
      </c>
      <c r="F22" s="144">
        <f>BOM!F22</f>
        <v/>
      </c>
      <c r="G22" s="144">
        <f>BOM!G22</f>
        <v/>
      </c>
      <c r="H22" s="144">
        <f>BOM!H22</f>
        <v/>
      </c>
      <c r="I22" s="147" t="n">
        <v>0</v>
      </c>
      <c r="J22" s="146">
        <f>BOM!J22</f>
        <v/>
      </c>
      <c r="K22" s="146">
        <f>BOM!K22</f>
        <v/>
      </c>
      <c r="L22" s="146">
        <f>BOM!L22</f>
        <v/>
      </c>
      <c r="M22" s="146">
        <f>BOM!M22</f>
        <v/>
      </c>
      <c r="N22" s="146">
        <f>BOM!N22</f>
        <v/>
      </c>
      <c r="O22" s="146">
        <f>BOM!O22</f>
        <v/>
      </c>
      <c r="P22" s="146">
        <f>BOM!P22</f>
        <v/>
      </c>
      <c r="Q22" s="46">
        <f>$F$97</f>
        <v/>
      </c>
      <c r="R22" s="46">
        <f>$F$98</f>
        <v/>
      </c>
      <c r="S22" s="48">
        <f>U22-(U22*R22)</f>
        <v/>
      </c>
      <c r="T22" s="48">
        <f>S22*I22</f>
        <v/>
      </c>
      <c r="U22" s="48">
        <f>(AN22)/(1-(BH22+Q22))</f>
        <v/>
      </c>
      <c r="V22" s="48">
        <f>U22*I22</f>
        <v/>
      </c>
      <c r="W22" s="49">
        <f>T22*$W$4</f>
        <v/>
      </c>
      <c r="X22" s="49">
        <f>T22*$X$4</f>
        <v/>
      </c>
      <c r="Y22" s="50">
        <f>M22</f>
        <v/>
      </c>
      <c r="Z22" s="9" t="n"/>
      <c r="AA22" s="9" t="n"/>
      <c r="AB22" s="9" t="n"/>
      <c r="AC22" s="51">
        <f t="array" ref="AC22">IF(I22&gt;0,VLOOKUP(Y22&amp;$P$88&amp;$P$89&amp;$P$90,Variáveis!$O$2:$S$300&amp;Variáveis!$P$2:$T$300&amp;Variáveis!$Q$2:$U$300&amp;Variáveis!$R$2:$V$300,5,FALSE),0)</f>
        <v/>
      </c>
      <c r="AD22" s="52">
        <f>T22*AC22</f>
        <v/>
      </c>
      <c r="AE22" s="53">
        <f>IF(AB22="não",((V22/(1-VLOOKUP(AA22,Variáveis!$AK$3:$AN$29,4,FALSE)))*VLOOKUP(AA22,Variáveis!$AK$3:$AN$29,4,FALSE))-AD22,0)</f>
        <v/>
      </c>
      <c r="AF22" s="53">
        <f>T22*$AF$4</f>
        <v/>
      </c>
      <c r="AG22" s="53">
        <f>IF(AB22="SIM","Cliente pode pagar DIFA na entrada", )</f>
        <v/>
      </c>
      <c r="AH22" s="54" t="n"/>
      <c r="AI22" s="53">
        <f>IF(K22="SIM",(J22*$F$102),J22)</f>
        <v/>
      </c>
      <c r="AJ22" s="53">
        <f>IF(L22="SIM",(AI22*$F$101),AI22)</f>
        <v/>
      </c>
      <c r="AK22" s="53">
        <f>AJ22-AS22</f>
        <v/>
      </c>
      <c r="AL22" s="53">
        <f>AJ22*I22</f>
        <v/>
      </c>
      <c r="AM22" s="53">
        <f>AK22*I22</f>
        <v/>
      </c>
      <c r="AN22" s="53">
        <f>AK22-AP22-AQ22</f>
        <v/>
      </c>
      <c r="AO22" s="53">
        <f>AN22*I22</f>
        <v/>
      </c>
      <c r="AP22" s="53">
        <f>$AP$4*AK22</f>
        <v/>
      </c>
      <c r="AQ22" s="53">
        <f>$AQ$4*AK22</f>
        <v/>
      </c>
      <c r="AR22" s="51">
        <f t="array" ref="AR22">VLOOKUP(M22&amp;N22&amp;O22&amp;P22,Variáveis!$A$2:$E$240&amp;Variáveis!$B$2:$F$240&amp;Variáveis!$C$2:$G$240&amp;Variáveis!$D$2:$H$240,5,FALSE)</f>
        <v/>
      </c>
      <c r="AS22" s="53">
        <f>((AJ22*(1-AR22))*AR22)</f>
        <v/>
      </c>
      <c r="AT22" s="53">
        <f>(((J22+(J22*AU22))*0.18)-(J22*AR22))</f>
        <v/>
      </c>
      <c r="AU22" s="55">
        <f>(((1+AV22)*(1-AR22))/(1-0.18)-1)</f>
        <v/>
      </c>
      <c r="AV22" s="55">
        <f>IF(BB22&gt;0,BB22,IF(BA22&gt;0,BA22,IF(AZ22&gt;0,AZ22,IF(AY22&gt;0,AY22,IF(AX22&gt;0,AX22)))))/100</f>
        <v/>
      </c>
      <c r="AW22" s="56">
        <f>VALUE(LEFT(G22,4))</f>
        <v/>
      </c>
      <c r="AX22" s="56">
        <f>VALUE(IFERROR(VLOOKUP(VALUE(LEFT(G22,4)),ST!$C$4:$E$300,3,FALSE),"0"))</f>
        <v/>
      </c>
      <c r="AY22" s="56">
        <f>VALUE(IFERROR(VLOOKUP(VALUE(LEFT(G22,5)),ST!$C$4:$E$300,3,FALSE),"0"))</f>
        <v/>
      </c>
      <c r="AZ22" s="56">
        <f>VALUE(IFERROR(VLOOKUP(VALUE(LEFT(G22,6)),ST!$C$4:$E$300,3,FALSE),"0"))</f>
        <v/>
      </c>
      <c r="BA22" s="56">
        <f>VALUE(IFERROR(VLOOKUP(VALUE(LEFT(G22,7)),ST!$C$4:$E$300,3,FALSE),"0"))</f>
        <v/>
      </c>
      <c r="BB22" s="56">
        <f>VALUE(IFERROR(VLOOKUP(G22,ST!$C$4:$E$400,3,FALSE),"0"))</f>
        <v/>
      </c>
      <c r="BC22" s="57">
        <f>IF(VLOOKUP(AW22,ST!$C$4:$F$298,4,FALSE)&lt;&gt;0,VLOOKUP(AW22,ST!$C$4:$F$298,4,FALSE),VLOOKUP(G22,ST!$C$4:$F$298,4,FALSE))</f>
        <v/>
      </c>
      <c r="BD22" s="57">
        <f>IF(O22="SC","Desconsiderar coluna ICMS ST",IF(O22="PR","Haverá ST", ))</f>
        <v/>
      </c>
      <c r="BE22" s="53">
        <f>W22</f>
        <v/>
      </c>
      <c r="BF22" s="53">
        <f>X22</f>
        <v/>
      </c>
      <c r="BG22" s="53">
        <f>AD22-AS22</f>
        <v/>
      </c>
      <c r="BH22" s="51">
        <f>$W$4+$X$4+AC22+$BJ$4+0.07</f>
        <v/>
      </c>
      <c r="BI22" s="53">
        <f>IF(BD22="Haverá ST",AJ22+AS22+AT22,AJ22+AS22)</f>
        <v/>
      </c>
      <c r="BJ22" s="53">
        <f>T22*$BJ$4</f>
        <v/>
      </c>
      <c r="BK22" s="53">
        <f>T22*$BK$4</f>
        <v/>
      </c>
      <c r="BL22" s="53">
        <f>BE22+BF22+AO22+BJ22+BK22+AD22</f>
        <v/>
      </c>
      <c r="BM22" s="53">
        <f>(T22-BL22)</f>
        <v/>
      </c>
    </row>
    <row r="23" ht="15.75" customHeight="1" s="218">
      <c r="A23" s="58">
        <f>A22+1</f>
        <v/>
      </c>
      <c r="B23" s="144">
        <f>BOM!B23</f>
        <v/>
      </c>
      <c r="C23" s="144">
        <f>BOM!C23</f>
        <v/>
      </c>
      <c r="D23" s="144">
        <f>BOM!D23</f>
        <v/>
      </c>
      <c r="E23" s="144">
        <f>BOM!E23</f>
        <v/>
      </c>
      <c r="F23" s="39">
        <f>BOM!F23</f>
        <v/>
      </c>
      <c r="G23" s="144">
        <f>BOM!G23</f>
        <v/>
      </c>
      <c r="H23" s="144">
        <f>BOM!H23</f>
        <v/>
      </c>
      <c r="I23" s="148" t="n">
        <v>0</v>
      </c>
      <c r="J23" s="146">
        <f>BOM!J23</f>
        <v/>
      </c>
      <c r="K23" s="146">
        <f>BOM!K23</f>
        <v/>
      </c>
      <c r="L23" s="146">
        <f>BOM!L23</f>
        <v/>
      </c>
      <c r="M23" s="146">
        <f>BOM!M23</f>
        <v/>
      </c>
      <c r="N23" s="146">
        <f>BOM!N23</f>
        <v/>
      </c>
      <c r="O23" s="146">
        <f>BOM!O23</f>
        <v/>
      </c>
      <c r="P23" s="146">
        <f>BOM!P23</f>
        <v/>
      </c>
      <c r="Q23" s="46">
        <f>$F$97</f>
        <v/>
      </c>
      <c r="R23" s="46">
        <f>$F$98</f>
        <v/>
      </c>
      <c r="S23" s="48">
        <f>U23-(U23*R23)</f>
        <v/>
      </c>
      <c r="T23" s="48">
        <f>S23*I23</f>
        <v/>
      </c>
      <c r="U23" s="48">
        <f>(AN23)/(1-(BH23+Q23))</f>
        <v/>
      </c>
      <c r="V23" s="48">
        <f>U23*I23</f>
        <v/>
      </c>
      <c r="W23" s="49">
        <f>T23*$W$4</f>
        <v/>
      </c>
      <c r="X23" s="49">
        <f>T23*$X$4</f>
        <v/>
      </c>
      <c r="Y23" s="50">
        <f>M23</f>
        <v/>
      </c>
      <c r="Z23" s="9" t="n"/>
      <c r="AA23" s="9" t="n"/>
      <c r="AB23" s="9" t="n"/>
      <c r="AC23" s="51">
        <f t="array" ref="AC23">IF(I23&gt;0,VLOOKUP(Y23&amp;$P$88&amp;$P$89&amp;$P$90,Variáveis!$O$2:$S$300&amp;Variáveis!$P$2:$T$300&amp;Variáveis!$Q$2:$U$300&amp;Variáveis!$R$2:$V$300,5,FALSE),0)</f>
        <v/>
      </c>
      <c r="AD23" s="52">
        <f>T23*AC23</f>
        <v/>
      </c>
      <c r="AE23" s="53">
        <f>IF(AB23="não",((V23/(1-VLOOKUP(AA23,Variáveis!$AK$3:$AN$29,4,FALSE)))*VLOOKUP(AA23,Variáveis!$AK$3:$AN$29,4,FALSE))-AD23,0)</f>
        <v/>
      </c>
      <c r="AF23" s="53">
        <f>T23*$AF$4</f>
        <v/>
      </c>
      <c r="AG23" s="53">
        <f>IF(AB23="SIM","Cliente pode pagar DIFA na entrada", )</f>
        <v/>
      </c>
      <c r="AH23" s="54" t="n"/>
      <c r="AI23" s="53">
        <f>IF(K23="SIM",(J23*$F$102),J23)</f>
        <v/>
      </c>
      <c r="AJ23" s="53">
        <f>IF(L23="SIM",(AI23*$F$101),AI23)</f>
        <v/>
      </c>
      <c r="AK23" s="53">
        <f>AJ23-AS23</f>
        <v/>
      </c>
      <c r="AL23" s="53">
        <f>AJ23*I23</f>
        <v/>
      </c>
      <c r="AM23" s="53">
        <f>AK23*I23</f>
        <v/>
      </c>
      <c r="AN23" s="53">
        <f>AK23-AP23-AQ23</f>
        <v/>
      </c>
      <c r="AO23" s="53">
        <f>AN23*I23</f>
        <v/>
      </c>
      <c r="AP23" s="53">
        <f>$AP$4*AK23</f>
        <v/>
      </c>
      <c r="AQ23" s="53">
        <f>$AQ$4*AK23</f>
        <v/>
      </c>
      <c r="AR23" s="51">
        <f t="array" ref="AR23">VLOOKUP(M23&amp;N23&amp;O23&amp;P23,Variáveis!$A$2:$E$240&amp;Variáveis!$B$2:$F$240&amp;Variáveis!$C$2:$G$240&amp;Variáveis!$D$2:$H$240,5,FALSE)</f>
        <v/>
      </c>
      <c r="AS23" s="53">
        <f>((AJ23*(1-AR23))*AR23)</f>
        <v/>
      </c>
      <c r="AT23" s="53">
        <f>(((J23+(J23*AU23))*0.18)-(J23*AR23))</f>
        <v/>
      </c>
      <c r="AU23" s="55">
        <f>(((1+AV23)*(1-AR23))/(1-0.18)-1)</f>
        <v/>
      </c>
      <c r="AV23" s="55">
        <f>IF(BB23&gt;0,BB23,IF(BA23&gt;0,BA23,IF(AZ23&gt;0,AZ23,IF(AY23&gt;0,AY23,IF(AX23&gt;0,AX23)))))/100</f>
        <v/>
      </c>
      <c r="AW23" s="56">
        <f>VALUE(LEFT(G23,4))</f>
        <v/>
      </c>
      <c r="AX23" s="56">
        <f>VALUE(IFERROR(VLOOKUP(VALUE(LEFT(G23,4)),ST!$C$4:$E$300,3,FALSE),"0"))</f>
        <v/>
      </c>
      <c r="AY23" s="56">
        <f>VALUE(IFERROR(VLOOKUP(VALUE(LEFT(G23,5)),ST!$C$4:$E$300,3,FALSE),"0"))</f>
        <v/>
      </c>
      <c r="AZ23" s="56">
        <f>VALUE(IFERROR(VLOOKUP(VALUE(LEFT(G23,6)),ST!$C$4:$E$300,3,FALSE),"0"))</f>
        <v/>
      </c>
      <c r="BA23" s="56">
        <f>VALUE(IFERROR(VLOOKUP(VALUE(LEFT(G23,7)),ST!$C$4:$E$300,3,FALSE),"0"))</f>
        <v/>
      </c>
      <c r="BB23" s="56">
        <f>VALUE(IFERROR(VLOOKUP(G23,ST!$C$4:$E$400,3,FALSE),"0"))</f>
        <v/>
      </c>
      <c r="BC23" s="57">
        <f>IF(VLOOKUP(AW23,ST!$C$4:$F$298,4,FALSE)&lt;&gt;0,VLOOKUP(AW23,ST!$C$4:$F$298,4,FALSE),VLOOKUP(G23,ST!$C$4:$F$298,4,FALSE))</f>
        <v/>
      </c>
      <c r="BD23" s="57">
        <f>IF(O23="SC","Desconsiderar coluna ICMS ST",IF(O23="PR","Haverá ST", ))</f>
        <v/>
      </c>
      <c r="BE23" s="53">
        <f>W23</f>
        <v/>
      </c>
      <c r="BF23" s="53">
        <f>X23</f>
        <v/>
      </c>
      <c r="BG23" s="53">
        <f>AD23-AS23</f>
        <v/>
      </c>
      <c r="BH23" s="51">
        <f>$W$4+$X$4+AC23+$BJ$4+0.07</f>
        <v/>
      </c>
      <c r="BI23" s="53">
        <f>IF(BD23="Haverá ST",AJ23+AS23+AT23,AJ23+AS23)</f>
        <v/>
      </c>
      <c r="BJ23" s="53">
        <f>T23*$BJ$4</f>
        <v/>
      </c>
      <c r="BK23" s="53">
        <f>T23*$BK$4</f>
        <v/>
      </c>
      <c r="BL23" s="53">
        <f>BE23+BF23+AO23+BJ23+BK23+AD23</f>
        <v/>
      </c>
      <c r="BM23" s="53">
        <f>(T23-BL23)</f>
        <v/>
      </c>
    </row>
    <row r="24" ht="15.75" customHeight="1" s="218">
      <c r="A24" s="58">
        <f>A23+1</f>
        <v/>
      </c>
      <c r="B24" s="144">
        <f>BOM!B24</f>
        <v/>
      </c>
      <c r="C24" s="144">
        <f>BOM!C24</f>
        <v/>
      </c>
      <c r="D24" s="144">
        <f>BOM!D24</f>
        <v/>
      </c>
      <c r="E24" s="144">
        <f>BOM!E24</f>
        <v/>
      </c>
      <c r="F24" s="144">
        <f>BOM!F24</f>
        <v/>
      </c>
      <c r="G24" s="144">
        <f>BOM!G24</f>
        <v/>
      </c>
      <c r="H24" s="144">
        <f>BOM!H24</f>
        <v/>
      </c>
      <c r="I24" s="147">
        <f>I23</f>
        <v/>
      </c>
      <c r="J24" s="146">
        <f>BOM!J24</f>
        <v/>
      </c>
      <c r="K24" s="146">
        <f>BOM!K24</f>
        <v/>
      </c>
      <c r="L24" s="146">
        <f>BOM!L24</f>
        <v/>
      </c>
      <c r="M24" s="146">
        <f>BOM!M24</f>
        <v/>
      </c>
      <c r="N24" s="146">
        <f>BOM!N24</f>
        <v/>
      </c>
      <c r="O24" s="146">
        <f>BOM!O24</f>
        <v/>
      </c>
      <c r="P24" s="146">
        <f>BOM!P24</f>
        <v/>
      </c>
      <c r="Q24" s="46">
        <f>$F$97</f>
        <v/>
      </c>
      <c r="R24" s="46">
        <f>$F$98</f>
        <v/>
      </c>
      <c r="S24" s="48">
        <f>U24-(U24*R24)</f>
        <v/>
      </c>
      <c r="T24" s="48">
        <f>S24*I24</f>
        <v/>
      </c>
      <c r="U24" s="48">
        <f>(AN24)/(1-(BH24+Q24))</f>
        <v/>
      </c>
      <c r="V24" s="48">
        <f>U24*I24</f>
        <v/>
      </c>
      <c r="W24" s="49">
        <f>T24*$W$4</f>
        <v/>
      </c>
      <c r="X24" s="49">
        <f>T24*$X$4</f>
        <v/>
      </c>
      <c r="Y24" s="50">
        <f>M24</f>
        <v/>
      </c>
      <c r="Z24" s="9" t="n"/>
      <c r="AA24" s="9" t="n"/>
      <c r="AB24" s="9" t="n"/>
      <c r="AC24" s="51">
        <f t="array" ref="AC24">IF(I24&gt;0,VLOOKUP(Y24&amp;$P$88&amp;$P$89&amp;$P$90,Variáveis!$O$2:$S$300&amp;Variáveis!$P$2:$T$300&amp;Variáveis!$Q$2:$U$300&amp;Variáveis!$R$2:$V$300,5,FALSE),0)</f>
        <v/>
      </c>
      <c r="AD24" s="52">
        <f>T24*AC24</f>
        <v/>
      </c>
      <c r="AE24" s="53">
        <f>IF(AB24="não",((V24/(1-VLOOKUP(AA24,Variáveis!$AK$3:$AN$29,4,FALSE)))*VLOOKUP(AA24,Variáveis!$AK$3:$AN$29,4,FALSE))-AD24,0)</f>
        <v/>
      </c>
      <c r="AF24" s="53">
        <f>T24*$AF$4</f>
        <v/>
      </c>
      <c r="AG24" s="53">
        <f>IF(AB24="SIM","Cliente pode pagar DIFA na entrada", )</f>
        <v/>
      </c>
      <c r="AH24" s="54" t="n"/>
      <c r="AI24" s="53">
        <f>IF(K24="SIM",(J24*$F$102),J24)</f>
        <v/>
      </c>
      <c r="AJ24" s="53">
        <f>IF(L24="SIM",(AI24*$F$101),AI24)</f>
        <v/>
      </c>
      <c r="AK24" s="53">
        <f>AJ24-AS24</f>
        <v/>
      </c>
      <c r="AL24" s="53">
        <f>AJ24*I24</f>
        <v/>
      </c>
      <c r="AM24" s="53">
        <f>AK24*I24</f>
        <v/>
      </c>
      <c r="AN24" s="53">
        <f>AK24-AP24-AQ24</f>
        <v/>
      </c>
      <c r="AO24" s="53">
        <f>AN24*I24</f>
        <v/>
      </c>
      <c r="AP24" s="53">
        <f>$AP$4*AK24</f>
        <v/>
      </c>
      <c r="AQ24" s="53">
        <f>$AQ$4*AK24</f>
        <v/>
      </c>
      <c r="AR24" s="51">
        <f t="array" ref="AR24">VLOOKUP(M24&amp;N24&amp;O24&amp;P24,Variáveis!$A$2:$E$240&amp;Variáveis!$B$2:$F$240&amp;Variáveis!$C$2:$G$240&amp;Variáveis!$D$2:$H$240,5,FALSE)</f>
        <v/>
      </c>
      <c r="AS24" s="53">
        <f>((AJ24*(1-AR24))*AR24)</f>
        <v/>
      </c>
      <c r="AT24" s="53">
        <f>(((J24+(J24*AU24))*0.18)-(J24*AR24))</f>
        <v/>
      </c>
      <c r="AU24" s="55">
        <f>(((1+AV24)*(1-AR24))/(1-0.18)-1)</f>
        <v/>
      </c>
      <c r="AV24" s="55">
        <f>IF(BB24&gt;0,BB24,IF(BA24&gt;0,BA24,IF(AZ24&gt;0,AZ24,IF(AY24&gt;0,AY24,IF(AX24&gt;0,AX24)))))/100</f>
        <v/>
      </c>
      <c r="AW24" s="56">
        <f>VALUE(LEFT(G24,4))</f>
        <v/>
      </c>
      <c r="AX24" s="56">
        <f>VALUE(IFERROR(VLOOKUP(VALUE(LEFT(G24,4)),ST!$C$4:$E$300,3,FALSE),"0"))</f>
        <v/>
      </c>
      <c r="AY24" s="56">
        <f>VALUE(IFERROR(VLOOKUP(VALUE(LEFT(G24,5)),ST!$C$4:$E$300,3,FALSE),"0"))</f>
        <v/>
      </c>
      <c r="AZ24" s="56">
        <f>VALUE(IFERROR(VLOOKUP(VALUE(LEFT(G24,6)),ST!$C$4:$E$300,3,FALSE),"0"))</f>
        <v/>
      </c>
      <c r="BA24" s="56">
        <f>VALUE(IFERROR(VLOOKUP(VALUE(LEFT(G24,7)),ST!$C$4:$E$300,3,FALSE),"0"))</f>
        <v/>
      </c>
      <c r="BB24" s="56">
        <f>VALUE(IFERROR(VLOOKUP(G24,ST!$C$4:$E$400,3,FALSE),"0"))</f>
        <v/>
      </c>
      <c r="BC24" s="57">
        <f>IF(VLOOKUP(AW24,ST!$C$4:$F$298,4,FALSE)&lt;&gt;0,VLOOKUP(AW24,ST!$C$4:$F$298,4,FALSE),VLOOKUP(G24,ST!$C$4:$F$298,4,FALSE))</f>
        <v/>
      </c>
      <c r="BD24" s="57">
        <f>IF(O24="SC","Desconsiderar coluna ICMS ST",IF(O24="PR","Haverá ST", ))</f>
        <v/>
      </c>
      <c r="BE24" s="53">
        <f>W24</f>
        <v/>
      </c>
      <c r="BF24" s="53">
        <f>X24</f>
        <v/>
      </c>
      <c r="BG24" s="53">
        <f>AD24-AS24</f>
        <v/>
      </c>
      <c r="BH24" s="51">
        <f>$W$4+$X$4+AC24+$BJ$4+0.07</f>
        <v/>
      </c>
      <c r="BI24" s="53">
        <f>IF(BD24="Haverá ST",AJ24+AS24+AT24,AJ24+AS24)</f>
        <v/>
      </c>
      <c r="BJ24" s="53">
        <f>T24*$BJ$4</f>
        <v/>
      </c>
      <c r="BK24" s="53">
        <f>T24*$BK$4</f>
        <v/>
      </c>
      <c r="BL24" s="53">
        <f>BE24+BF24+AO24+BJ24+BK24+AD24</f>
        <v/>
      </c>
      <c r="BM24" s="53">
        <f>(T24-BL24)</f>
        <v/>
      </c>
    </row>
    <row r="25" ht="15.75" customHeight="1" s="218">
      <c r="A25" s="58">
        <f>A24+1</f>
        <v/>
      </c>
      <c r="B25" s="144">
        <f>BOM!B25</f>
        <v/>
      </c>
      <c r="C25" s="144">
        <f>BOM!C25</f>
        <v/>
      </c>
      <c r="D25" s="144">
        <f>BOM!D25</f>
        <v/>
      </c>
      <c r="E25" s="144">
        <f>BOM!E25</f>
        <v/>
      </c>
      <c r="F25" s="144">
        <f>BOM!F25</f>
        <v/>
      </c>
      <c r="G25" s="144">
        <f>BOM!G25</f>
        <v/>
      </c>
      <c r="H25" s="144">
        <f>BOM!H25</f>
        <v/>
      </c>
      <c r="I25" s="147">
        <f>I23*2</f>
        <v/>
      </c>
      <c r="J25" s="146">
        <f>BOM!J25</f>
        <v/>
      </c>
      <c r="K25" s="146">
        <f>BOM!K25</f>
        <v/>
      </c>
      <c r="L25" s="146">
        <f>BOM!L25</f>
        <v/>
      </c>
      <c r="M25" s="146">
        <f>BOM!M25</f>
        <v/>
      </c>
      <c r="N25" s="146">
        <f>BOM!N25</f>
        <v/>
      </c>
      <c r="O25" s="146">
        <f>BOM!O25</f>
        <v/>
      </c>
      <c r="P25" s="146">
        <f>BOM!P25</f>
        <v/>
      </c>
      <c r="Q25" s="46">
        <f>$F$97</f>
        <v/>
      </c>
      <c r="R25" s="46">
        <f>$F$98</f>
        <v/>
      </c>
      <c r="S25" s="48">
        <f>U25-(U25*R25)</f>
        <v/>
      </c>
      <c r="T25" s="48">
        <f>S25*I25</f>
        <v/>
      </c>
      <c r="U25" s="48">
        <f>(AN25)/(1-(BH25+Q25))</f>
        <v/>
      </c>
      <c r="V25" s="48">
        <f>U25*I25</f>
        <v/>
      </c>
      <c r="W25" s="49">
        <f>T25*$W$4</f>
        <v/>
      </c>
      <c r="X25" s="49">
        <f>T25*$X$4</f>
        <v/>
      </c>
      <c r="Y25" s="50">
        <f>M25</f>
        <v/>
      </c>
      <c r="Z25" s="9" t="n"/>
      <c r="AA25" s="9" t="n"/>
      <c r="AB25" s="9" t="n"/>
      <c r="AC25" s="51">
        <f t="array" ref="AC25">IF(I25&gt;0,VLOOKUP(Y25&amp;$P$88&amp;$P$89&amp;$P$90,Variáveis!$O$2:$S$300&amp;Variáveis!$P$2:$T$300&amp;Variáveis!$Q$2:$U$300&amp;Variáveis!$R$2:$V$300,5,FALSE),0)</f>
        <v/>
      </c>
      <c r="AD25" s="52">
        <f>T25*AC25</f>
        <v/>
      </c>
      <c r="AE25" s="53">
        <f>IF(AB25="não",((V25/(1-VLOOKUP(AA25,Variáveis!$AK$3:$AN$29,4,FALSE)))*VLOOKUP(AA25,Variáveis!$AK$3:$AN$29,4,FALSE))-AD25,0)</f>
        <v/>
      </c>
      <c r="AF25" s="53">
        <f>T25*$AF$4</f>
        <v/>
      </c>
      <c r="AG25" s="53">
        <f>IF(AB25="SIM","Cliente pode pagar DIFA na entrada", )</f>
        <v/>
      </c>
      <c r="AH25" s="54" t="n"/>
      <c r="AI25" s="53">
        <f>IF(K25="SIM",(J25*$F$102),J25)</f>
        <v/>
      </c>
      <c r="AJ25" s="53">
        <f>IF(L25="SIM",(AI25*$F$101),AI25)</f>
        <v/>
      </c>
      <c r="AK25" s="53">
        <f>AJ25-AS25</f>
        <v/>
      </c>
      <c r="AL25" s="53">
        <f>AJ25*I25</f>
        <v/>
      </c>
      <c r="AM25" s="53">
        <f>AK25*I25</f>
        <v/>
      </c>
      <c r="AN25" s="53">
        <f>AK25-AP25-AQ25</f>
        <v/>
      </c>
      <c r="AO25" s="53">
        <f>AN25*I25</f>
        <v/>
      </c>
      <c r="AP25" s="53">
        <f>$AP$4*AK25</f>
        <v/>
      </c>
      <c r="AQ25" s="53">
        <f>$AQ$4*AK25</f>
        <v/>
      </c>
      <c r="AR25" s="51">
        <f t="array" ref="AR25">VLOOKUP(M25&amp;N25&amp;O25&amp;P25,Variáveis!$A$2:$E$240&amp;Variáveis!$B$2:$F$240&amp;Variáveis!$C$2:$G$240&amp;Variáveis!$D$2:$H$240,5,FALSE)</f>
        <v/>
      </c>
      <c r="AS25" s="53">
        <f>((AJ25*(1-AR25))*AR25)</f>
        <v/>
      </c>
      <c r="AT25" s="53">
        <f>(((J25+(J25*AU25))*0.18)-(J25*AR25))</f>
        <v/>
      </c>
      <c r="AU25" s="55">
        <f>(((1+AV25)*(1-AR25))/(1-0.18)-1)</f>
        <v/>
      </c>
      <c r="AV25" s="55">
        <f>IF(BB25&gt;0,BB25,IF(BA25&gt;0,BA25,IF(AZ25&gt;0,AZ25,IF(AY25&gt;0,AY25,IF(AX25&gt;0,AX25)))))/100</f>
        <v/>
      </c>
      <c r="AW25" s="56">
        <f>VALUE(LEFT(G25,4))</f>
        <v/>
      </c>
      <c r="AX25" s="56">
        <f>VALUE(IFERROR(VLOOKUP(VALUE(LEFT(G25,4)),ST!$C$4:$E$300,3,FALSE),"0"))</f>
        <v/>
      </c>
      <c r="AY25" s="56">
        <f>VALUE(IFERROR(VLOOKUP(VALUE(LEFT(G25,5)),ST!$C$4:$E$300,3,FALSE),"0"))</f>
        <v/>
      </c>
      <c r="AZ25" s="56">
        <f>VALUE(IFERROR(VLOOKUP(VALUE(LEFT(G25,6)),ST!$C$4:$E$300,3,FALSE),"0"))</f>
        <v/>
      </c>
      <c r="BA25" s="56">
        <f>VALUE(IFERROR(VLOOKUP(VALUE(LEFT(G25,7)),ST!$C$4:$E$300,3,FALSE),"0"))</f>
        <v/>
      </c>
      <c r="BB25" s="56">
        <f>VALUE(IFERROR(VLOOKUP(G25,ST!$C$4:$E$400,3,FALSE),"0"))</f>
        <v/>
      </c>
      <c r="BC25" s="57">
        <f>IF(VLOOKUP(AW25,ST!$C$4:$F$298,4,FALSE)&lt;&gt;0,VLOOKUP(AW25,ST!$C$4:$F$298,4,FALSE),VLOOKUP(G25,ST!$C$4:$F$298,4,FALSE))</f>
        <v/>
      </c>
      <c r="BD25" s="57">
        <f>IF(O25="SC","Desconsiderar coluna ICMS ST",IF(O25="PR","Haverá ST", ))</f>
        <v/>
      </c>
      <c r="BE25" s="53">
        <f>W25</f>
        <v/>
      </c>
      <c r="BF25" s="53">
        <f>X25</f>
        <v/>
      </c>
      <c r="BG25" s="53">
        <f>AD25-AS25</f>
        <v/>
      </c>
      <c r="BH25" s="51">
        <f>$W$4+$X$4+AC25+$BJ$4+0.07</f>
        <v/>
      </c>
      <c r="BI25" s="53">
        <f>IF(BD25="Haverá ST",AJ25+AS25+AT25,AJ25+AS25)</f>
        <v/>
      </c>
      <c r="BJ25" s="53">
        <f>T25*$BJ$4</f>
        <v/>
      </c>
      <c r="BK25" s="53">
        <f>T25*$BK$4</f>
        <v/>
      </c>
      <c r="BL25" s="53">
        <f>BE25+BF25+AO25+BJ25+BK25+AD25</f>
        <v/>
      </c>
      <c r="BM25" s="53">
        <f>(T25-BL25)</f>
        <v/>
      </c>
    </row>
    <row r="26" ht="15.75" customHeight="1" s="218">
      <c r="A26" s="58">
        <f>A25+1</f>
        <v/>
      </c>
      <c r="B26" s="144">
        <f>BOM!B26</f>
        <v/>
      </c>
      <c r="C26" s="144">
        <f>BOM!C26</f>
        <v/>
      </c>
      <c r="D26" s="144">
        <f>BOM!D26</f>
        <v/>
      </c>
      <c r="E26" s="144">
        <f>BOM!E26</f>
        <v/>
      </c>
      <c r="F26" s="144">
        <f>BOM!F26</f>
        <v/>
      </c>
      <c r="G26" s="144">
        <f>BOM!G26</f>
        <v/>
      </c>
      <c r="H26" s="144">
        <f>BOM!H26</f>
        <v/>
      </c>
      <c r="I26" s="147">
        <f>I23*1</f>
        <v/>
      </c>
      <c r="J26" s="146">
        <f>BOM!J26</f>
        <v/>
      </c>
      <c r="K26" s="146">
        <f>BOM!K26</f>
        <v/>
      </c>
      <c r="L26" s="146">
        <f>BOM!L26</f>
        <v/>
      </c>
      <c r="M26" s="146">
        <f>BOM!M26</f>
        <v/>
      </c>
      <c r="N26" s="146">
        <f>BOM!N26</f>
        <v/>
      </c>
      <c r="O26" s="146">
        <f>BOM!O26</f>
        <v/>
      </c>
      <c r="P26" s="146">
        <f>BOM!P26</f>
        <v/>
      </c>
      <c r="Q26" s="46">
        <f>$F$97</f>
        <v/>
      </c>
      <c r="R26" s="46">
        <f>$F$98</f>
        <v/>
      </c>
      <c r="S26" s="48">
        <f>U26-(U26*R26)</f>
        <v/>
      </c>
      <c r="T26" s="48">
        <f>S26*I26</f>
        <v/>
      </c>
      <c r="U26" s="48">
        <f>(AN26)/(1-(BH26+Q26))</f>
        <v/>
      </c>
      <c r="V26" s="48">
        <f>U26*I26</f>
        <v/>
      </c>
      <c r="W26" s="49">
        <f>T26*$W$4</f>
        <v/>
      </c>
      <c r="X26" s="49">
        <f>T26*$X$4</f>
        <v/>
      </c>
      <c r="Y26" s="50">
        <f>M26</f>
        <v/>
      </c>
      <c r="Z26" s="9" t="n"/>
      <c r="AA26" s="9" t="n"/>
      <c r="AB26" s="9" t="n"/>
      <c r="AC26" s="51">
        <f t="array" ref="AC26">IF(I26&gt;0,VLOOKUP(Y26&amp;$P$88&amp;$P$89&amp;$P$90,Variáveis!$O$2:$S$300&amp;Variáveis!$P$2:$T$300&amp;Variáveis!$Q$2:$U$300&amp;Variáveis!$R$2:$V$300,5,FALSE),0)</f>
        <v/>
      </c>
      <c r="AD26" s="52">
        <f>T26*AC26</f>
        <v/>
      </c>
      <c r="AE26" s="53">
        <f>IF(AB26="não",((V26/(1-VLOOKUP(AA26,Variáveis!$AK$3:$AN$29,4,FALSE)))*VLOOKUP(AA26,Variáveis!$AK$3:$AN$29,4,FALSE))-AD26,0)</f>
        <v/>
      </c>
      <c r="AF26" s="53">
        <f>T26*$AF$4</f>
        <v/>
      </c>
      <c r="AG26" s="53">
        <f>IF(AB26="SIM","Cliente pode pagar DIFA na entrada", )</f>
        <v/>
      </c>
      <c r="AH26" s="54" t="n"/>
      <c r="AI26" s="53">
        <f>IF(K26="SIM",(J26*$F$102),J26)</f>
        <v/>
      </c>
      <c r="AJ26" s="53">
        <f>IF(L26="SIM",(AI26*$F$101),AI26)</f>
        <v/>
      </c>
      <c r="AK26" s="53">
        <f>AJ26-AS26</f>
        <v/>
      </c>
      <c r="AL26" s="53">
        <f>AJ26*I26</f>
        <v/>
      </c>
      <c r="AM26" s="53">
        <f>AK26*I26</f>
        <v/>
      </c>
      <c r="AN26" s="53">
        <f>AK26-AP26-AQ26</f>
        <v/>
      </c>
      <c r="AO26" s="53">
        <f>AN26*I26</f>
        <v/>
      </c>
      <c r="AP26" s="53">
        <f>$AP$4*AK26</f>
        <v/>
      </c>
      <c r="AQ26" s="53">
        <f>$AQ$4*AK26</f>
        <v/>
      </c>
      <c r="AR26" s="51">
        <f t="array" ref="AR26">VLOOKUP(M26&amp;N26&amp;O26&amp;P26,Variáveis!$A$2:$E$240&amp;Variáveis!$B$2:$F$240&amp;Variáveis!$C$2:$G$240&amp;Variáveis!$D$2:$H$240,5,FALSE)</f>
        <v/>
      </c>
      <c r="AS26" s="53">
        <f>((AJ26*(1-AR26))*AR26)</f>
        <v/>
      </c>
      <c r="AT26" s="53">
        <f>(((J26+(J26*AU26))*0.18)-(J26*AR26))</f>
        <v/>
      </c>
      <c r="AU26" s="55">
        <f>(((1+AV26)*(1-AR26))/(1-0.18)-1)</f>
        <v/>
      </c>
      <c r="AV26" s="55">
        <f>IF(BB26&gt;0,BB26,IF(BA26&gt;0,BA26,IF(AZ26&gt;0,AZ26,IF(AY26&gt;0,AY26,IF(AX26&gt;0,AX26)))))/100</f>
        <v/>
      </c>
      <c r="AW26" s="56">
        <f>VALUE(LEFT(G26,4))</f>
        <v/>
      </c>
      <c r="AX26" s="56">
        <f>VALUE(IFERROR(VLOOKUP(VALUE(LEFT(G26,4)),ST!$C$4:$E$300,3,FALSE),"0"))</f>
        <v/>
      </c>
      <c r="AY26" s="56">
        <f>VALUE(IFERROR(VLOOKUP(VALUE(LEFT(G26,5)),ST!$C$4:$E$300,3,FALSE),"0"))</f>
        <v/>
      </c>
      <c r="AZ26" s="56">
        <f>VALUE(IFERROR(VLOOKUP(VALUE(LEFT(G26,6)),ST!$C$4:$E$300,3,FALSE),"0"))</f>
        <v/>
      </c>
      <c r="BA26" s="56">
        <f>VALUE(IFERROR(VLOOKUP(VALUE(LEFT(G26,7)),ST!$C$4:$E$300,3,FALSE),"0"))</f>
        <v/>
      </c>
      <c r="BB26" s="56">
        <f>VALUE(IFERROR(VLOOKUP(G26,ST!$C$4:$E$400,3,FALSE),"0"))</f>
        <v/>
      </c>
      <c r="BC26" s="57">
        <f>IF(VLOOKUP(AW26,ST!$C$4:$F$298,4,FALSE)&lt;&gt;0,VLOOKUP(AW26,ST!$C$4:$F$298,4,FALSE),VLOOKUP(G26,ST!$C$4:$F$298,4,FALSE))</f>
        <v/>
      </c>
      <c r="BD26" s="57">
        <f>IF(O26="SC","Desconsiderar coluna ICMS ST",IF(O26="PR","Haverá ST", ))</f>
        <v/>
      </c>
      <c r="BE26" s="53">
        <f>W26</f>
        <v/>
      </c>
      <c r="BF26" s="53">
        <f>X26</f>
        <v/>
      </c>
      <c r="BG26" s="53">
        <f>AD26-AS26</f>
        <v/>
      </c>
      <c r="BH26" s="51">
        <f>$W$4+$X$4+AC26+$BJ$4+0.07</f>
        <v/>
      </c>
      <c r="BI26" s="53">
        <f>IF(BD26="Haverá ST",AJ26+AS26+AT26,AJ26+AS26)</f>
        <v/>
      </c>
      <c r="BJ26" s="53">
        <f>T26*$BJ$4</f>
        <v/>
      </c>
      <c r="BK26" s="53">
        <f>T26*$BK$4</f>
        <v/>
      </c>
      <c r="BL26" s="53">
        <f>BE26+BF26+AO26+BJ26+BK26+AD26</f>
        <v/>
      </c>
      <c r="BM26" s="53">
        <f>(T26-BL26)</f>
        <v/>
      </c>
    </row>
    <row r="27" ht="15.75" customHeight="1" s="218">
      <c r="A27" s="58">
        <f>A26+1</f>
        <v/>
      </c>
      <c r="B27" s="144">
        <f>BOM!B27</f>
        <v/>
      </c>
      <c r="C27" s="144">
        <f>BOM!C27</f>
        <v/>
      </c>
      <c r="D27" s="144">
        <f>BOM!D27</f>
        <v/>
      </c>
      <c r="E27" s="144">
        <f>BOM!E27</f>
        <v/>
      </c>
      <c r="F27" s="144">
        <f>BOM!F27</f>
        <v/>
      </c>
      <c r="G27" s="144">
        <f>BOM!G27</f>
        <v/>
      </c>
      <c r="H27" s="144">
        <f>BOM!H27</f>
        <v/>
      </c>
      <c r="I27" s="147">
        <f>I23*1</f>
        <v/>
      </c>
      <c r="J27" s="146">
        <f>BOM!J27</f>
        <v/>
      </c>
      <c r="K27" s="146">
        <f>BOM!K27</f>
        <v/>
      </c>
      <c r="L27" s="146">
        <f>BOM!L27</f>
        <v/>
      </c>
      <c r="M27" s="146">
        <f>BOM!M27</f>
        <v/>
      </c>
      <c r="N27" s="146">
        <f>BOM!N27</f>
        <v/>
      </c>
      <c r="O27" s="146">
        <f>BOM!O27</f>
        <v/>
      </c>
      <c r="P27" s="146">
        <f>BOM!P27</f>
        <v/>
      </c>
      <c r="Q27" s="46">
        <f>$F$97</f>
        <v/>
      </c>
      <c r="R27" s="46">
        <f>$F$98</f>
        <v/>
      </c>
      <c r="S27" s="48">
        <f>U27-(U27*R27)</f>
        <v/>
      </c>
      <c r="T27" s="48">
        <f>S27*I27</f>
        <v/>
      </c>
      <c r="U27" s="48">
        <f>(AN27)/(1-(BH27+Q27))</f>
        <v/>
      </c>
      <c r="V27" s="48">
        <f>U27*I27</f>
        <v/>
      </c>
      <c r="W27" s="49">
        <f>T27*$W$4</f>
        <v/>
      </c>
      <c r="X27" s="49">
        <f>T27*$X$4</f>
        <v/>
      </c>
      <c r="Y27" s="50">
        <f>M27</f>
        <v/>
      </c>
      <c r="Z27" s="9" t="n"/>
      <c r="AA27" s="9" t="n"/>
      <c r="AB27" s="9" t="n"/>
      <c r="AC27" s="51">
        <f t="array" ref="AC27">IF(I27&gt;0,VLOOKUP(Y27&amp;$P$88&amp;$P$89&amp;$P$90,Variáveis!$O$2:$S$300&amp;Variáveis!$P$2:$T$300&amp;Variáveis!$Q$2:$U$300&amp;Variáveis!$R$2:$V$300,5,FALSE),0)</f>
        <v/>
      </c>
      <c r="AD27" s="52">
        <f>T27*AC27</f>
        <v/>
      </c>
      <c r="AE27" s="53">
        <f>IF(AB27="não",((V27/(1-VLOOKUP(AA27,Variáveis!$AK$3:$AN$29,4,FALSE)))*VLOOKUP(AA27,Variáveis!$AK$3:$AN$29,4,FALSE))-AD27,0)</f>
        <v/>
      </c>
      <c r="AF27" s="53">
        <f>T27*$AF$4</f>
        <v/>
      </c>
      <c r="AG27" s="53">
        <f>IF(AB27="SIM","Cliente pode pagar DIFA na entrada", )</f>
        <v/>
      </c>
      <c r="AH27" s="54" t="n"/>
      <c r="AI27" s="53">
        <f>IF(K27="SIM",(J27*$F$102),J27)</f>
        <v/>
      </c>
      <c r="AJ27" s="53">
        <f>IF(L27="SIM",(AI27*$F$101),AI27)</f>
        <v/>
      </c>
      <c r="AK27" s="53">
        <f>AJ27-AS27</f>
        <v/>
      </c>
      <c r="AL27" s="53">
        <f>AJ27*I27</f>
        <v/>
      </c>
      <c r="AM27" s="53">
        <f>AK27*I27</f>
        <v/>
      </c>
      <c r="AN27" s="53">
        <f>AK27-AP27-AQ27</f>
        <v/>
      </c>
      <c r="AO27" s="53">
        <f>AN27*I27</f>
        <v/>
      </c>
      <c r="AP27" s="53">
        <f>$AP$4*AK27</f>
        <v/>
      </c>
      <c r="AQ27" s="53">
        <f>$AQ$4*AK27</f>
        <v/>
      </c>
      <c r="AR27" s="51">
        <f t="array" ref="AR27">VLOOKUP(M27&amp;N27&amp;O27&amp;P27,Variáveis!$A$2:$E$240&amp;Variáveis!$B$2:$F$240&amp;Variáveis!$C$2:$G$240&amp;Variáveis!$D$2:$H$240,5,FALSE)</f>
        <v/>
      </c>
      <c r="AS27" s="53">
        <f>((AJ27*(1-AR27))*AR27)</f>
        <v/>
      </c>
      <c r="AT27" s="53">
        <f>(((J27+(J27*AU27))*0.18)-(J27*AR27))</f>
        <v/>
      </c>
      <c r="AU27" s="55">
        <f>(((1+AV27)*(1-AR27))/(1-0.18)-1)</f>
        <v/>
      </c>
      <c r="AV27" s="55">
        <f>IF(BB27&gt;0,BB27,IF(BA27&gt;0,BA27,IF(AZ27&gt;0,AZ27,IF(AY27&gt;0,AY27,IF(AX27&gt;0,AX27)))))/100</f>
        <v/>
      </c>
      <c r="AW27" s="56">
        <f>VALUE(LEFT(G27,4))</f>
        <v/>
      </c>
      <c r="AX27" s="56">
        <f>VALUE(IFERROR(VLOOKUP(VALUE(LEFT(G27,4)),ST!$C$4:$E$300,3,FALSE),"0"))</f>
        <v/>
      </c>
      <c r="AY27" s="56">
        <f>VALUE(IFERROR(VLOOKUP(VALUE(LEFT(G27,5)),ST!$C$4:$E$300,3,FALSE),"0"))</f>
        <v/>
      </c>
      <c r="AZ27" s="56">
        <f>VALUE(IFERROR(VLOOKUP(VALUE(LEFT(G27,6)),ST!$C$4:$E$300,3,FALSE),"0"))</f>
        <v/>
      </c>
      <c r="BA27" s="56">
        <f>VALUE(IFERROR(VLOOKUP(VALUE(LEFT(G27,7)),ST!$C$4:$E$300,3,FALSE),"0"))</f>
        <v/>
      </c>
      <c r="BB27" s="56">
        <f>VALUE(IFERROR(VLOOKUP(G27,ST!$C$4:$E$400,3,FALSE),"0"))</f>
        <v/>
      </c>
      <c r="BC27" s="57">
        <f>IF(VLOOKUP(AW27,ST!$C$4:$F$298,4,FALSE)&lt;&gt;0,VLOOKUP(AW27,ST!$C$4:$F$298,4,FALSE),VLOOKUP(G27,ST!$C$4:$F$298,4,FALSE))</f>
        <v/>
      </c>
      <c r="BD27" s="57">
        <f>IF(O27="SC","Desconsiderar coluna ICMS ST",IF(O27="PR","Haverá ST", ))</f>
        <v/>
      </c>
      <c r="BE27" s="53">
        <f>W27</f>
        <v/>
      </c>
      <c r="BF27" s="53">
        <f>X27</f>
        <v/>
      </c>
      <c r="BG27" s="53">
        <f>AD27-AS27</f>
        <v/>
      </c>
      <c r="BH27" s="51">
        <f>$W$4+$X$4+AC27+$BJ$4+0.07</f>
        <v/>
      </c>
      <c r="BI27" s="53">
        <f>IF(BD27="Haverá ST",AJ27+AS27+AT27,AJ27+AS27)</f>
        <v/>
      </c>
      <c r="BJ27" s="53">
        <f>T27*$BJ$4</f>
        <v/>
      </c>
      <c r="BK27" s="53">
        <f>T27*$BK$4</f>
        <v/>
      </c>
      <c r="BL27" s="53">
        <f>BE27+BF27+AO27+BJ27+BK27+AD27</f>
        <v/>
      </c>
      <c r="BM27" s="53">
        <f>(T27-BL27)</f>
        <v/>
      </c>
    </row>
    <row r="28" ht="15.75" customHeight="1" s="218">
      <c r="A28" s="58">
        <f>A27+1</f>
        <v/>
      </c>
      <c r="B28" s="144">
        <f>BOM!B28</f>
        <v/>
      </c>
      <c r="C28" s="144">
        <f>BOM!C28</f>
        <v/>
      </c>
      <c r="D28" s="144">
        <f>BOM!D28</f>
        <v/>
      </c>
      <c r="E28" s="144">
        <f>BOM!E28</f>
        <v/>
      </c>
      <c r="F28" s="144">
        <f>BOM!F28</f>
        <v/>
      </c>
      <c r="G28" s="144">
        <f>BOM!G28</f>
        <v/>
      </c>
      <c r="H28" s="144">
        <f>BOM!H28</f>
        <v/>
      </c>
      <c r="I28" s="147">
        <f>I23</f>
        <v/>
      </c>
      <c r="J28" s="146">
        <f>BOM!J28</f>
        <v/>
      </c>
      <c r="K28" s="146">
        <f>BOM!K28</f>
        <v/>
      </c>
      <c r="L28" s="146">
        <f>BOM!L28</f>
        <v/>
      </c>
      <c r="M28" s="146">
        <f>BOM!M28</f>
        <v/>
      </c>
      <c r="N28" s="146">
        <f>BOM!N28</f>
        <v/>
      </c>
      <c r="O28" s="146">
        <f>BOM!O28</f>
        <v/>
      </c>
      <c r="P28" s="146">
        <f>BOM!P28</f>
        <v/>
      </c>
      <c r="Q28" s="46">
        <f>$F$97</f>
        <v/>
      </c>
      <c r="R28" s="46">
        <f>$F$98</f>
        <v/>
      </c>
      <c r="S28" s="48">
        <f>U28-(U28*R28)</f>
        <v/>
      </c>
      <c r="T28" s="48">
        <f>S28*I28</f>
        <v/>
      </c>
      <c r="U28" s="48">
        <f>(AN28)/(1-(BH28+Q28))</f>
        <v/>
      </c>
      <c r="V28" s="48">
        <f>U28*I28</f>
        <v/>
      </c>
      <c r="W28" s="49">
        <f>T28*$W$4</f>
        <v/>
      </c>
      <c r="X28" s="49">
        <f>T28*$X$4</f>
        <v/>
      </c>
      <c r="Y28" s="50">
        <f>M28</f>
        <v/>
      </c>
      <c r="Z28" s="9" t="n"/>
      <c r="AA28" s="9" t="n"/>
      <c r="AB28" s="9" t="n"/>
      <c r="AC28" s="51">
        <f t="array" ref="AC28">IF(I28&gt;0,VLOOKUP(Y28&amp;$P$88&amp;$P$89&amp;$P$90,Variáveis!$O$2:$S$300&amp;Variáveis!$P$2:$T$300&amp;Variáveis!$Q$2:$U$300&amp;Variáveis!$R$2:$V$300,5,FALSE),0)</f>
        <v/>
      </c>
      <c r="AD28" s="52">
        <f>T28*AC28</f>
        <v/>
      </c>
      <c r="AE28" s="53">
        <f>IF(AB28="não",((V28/(1-VLOOKUP(AA28,Variáveis!$AK$3:$AN$29,4,FALSE)))*VLOOKUP(AA28,Variáveis!$AK$3:$AN$29,4,FALSE))-AD28,0)</f>
        <v/>
      </c>
      <c r="AF28" s="53">
        <f>T28*$AF$4</f>
        <v/>
      </c>
      <c r="AG28" s="53">
        <f>IF(AB28="SIM","Cliente pode pagar DIFA na entrada", )</f>
        <v/>
      </c>
      <c r="AH28" s="54" t="n"/>
      <c r="AI28" s="53">
        <f>IF(K28="SIM",(J28*$F$102),J28)</f>
        <v/>
      </c>
      <c r="AJ28" s="53">
        <f>IF(L28="SIM",(AI28*$F$101),AI28)</f>
        <v/>
      </c>
      <c r="AK28" s="53">
        <f>AJ28-AS28</f>
        <v/>
      </c>
      <c r="AL28" s="53">
        <f>AJ28*I28</f>
        <v/>
      </c>
      <c r="AM28" s="53">
        <f>AK28*I28</f>
        <v/>
      </c>
      <c r="AN28" s="53">
        <f>AK28-AP28-AQ28</f>
        <v/>
      </c>
      <c r="AO28" s="53">
        <f>AN28*I28</f>
        <v/>
      </c>
      <c r="AP28" s="53">
        <f>$AP$4*AK28</f>
        <v/>
      </c>
      <c r="AQ28" s="53">
        <f>$AQ$4*AK28</f>
        <v/>
      </c>
      <c r="AR28" s="51">
        <f t="array" ref="AR28">VLOOKUP(M28&amp;N28&amp;O28&amp;P28,Variáveis!$A$2:$E$240&amp;Variáveis!$B$2:$F$240&amp;Variáveis!$C$2:$G$240&amp;Variáveis!$D$2:$H$240,5,FALSE)</f>
        <v/>
      </c>
      <c r="AS28" s="53">
        <f>((AJ28*(1-AR28))*AR28)</f>
        <v/>
      </c>
      <c r="AT28" s="53">
        <f>(((J28+(J28*AU28))*0.18)-(J28*AR28))</f>
        <v/>
      </c>
      <c r="AU28" s="55">
        <f>(((1+AV28)*(1-AR28))/(1-0.18)-1)</f>
        <v/>
      </c>
      <c r="AV28" s="55">
        <f>IF(BB28&gt;0,BB28,IF(BA28&gt;0,BA28,IF(AZ28&gt;0,AZ28,IF(AY28&gt;0,AY28,IF(AX28&gt;0,AX28)))))/100</f>
        <v/>
      </c>
      <c r="AW28" s="56">
        <f>VALUE(LEFT(G28,4))</f>
        <v/>
      </c>
      <c r="AX28" s="56">
        <f>VALUE(IFERROR(VLOOKUP(VALUE(LEFT(G28,4)),ST!$C$4:$E$300,3,FALSE),"0"))</f>
        <v/>
      </c>
      <c r="AY28" s="56">
        <f>VALUE(IFERROR(VLOOKUP(VALUE(LEFT(G28,5)),ST!$C$4:$E$300,3,FALSE),"0"))</f>
        <v/>
      </c>
      <c r="AZ28" s="56">
        <f>VALUE(IFERROR(VLOOKUP(VALUE(LEFT(G28,6)),ST!$C$4:$E$300,3,FALSE),"0"))</f>
        <v/>
      </c>
      <c r="BA28" s="56">
        <f>VALUE(IFERROR(VLOOKUP(VALUE(LEFT(G28,7)),ST!$C$4:$E$300,3,FALSE),"0"))</f>
        <v/>
      </c>
      <c r="BB28" s="56">
        <f>VALUE(IFERROR(VLOOKUP(G28,ST!$C$4:$E$400,3,FALSE),"0"))</f>
        <v/>
      </c>
      <c r="BC28" s="57">
        <f>IF(VLOOKUP(AW28,ST!$C$4:$F$298,4,FALSE)&lt;&gt;0,VLOOKUP(AW28,ST!$C$4:$F$298,4,FALSE),VLOOKUP(G28,ST!$C$4:$F$298,4,FALSE))</f>
        <v/>
      </c>
      <c r="BD28" s="57">
        <f>IF(O28="SC","Desconsiderar coluna ICMS ST",IF(O28="PR","Haverá ST", ))</f>
        <v/>
      </c>
      <c r="BE28" s="53">
        <f>W28</f>
        <v/>
      </c>
      <c r="BF28" s="53">
        <f>X28</f>
        <v/>
      </c>
      <c r="BG28" s="53">
        <f>AD28-AS28</f>
        <v/>
      </c>
      <c r="BH28" s="51">
        <f>$W$4+$X$4+AC28+$BJ$4+0.07</f>
        <v/>
      </c>
      <c r="BI28" s="53">
        <f>IF(BD28="Haverá ST",AJ28+AS28+AT28,AJ28+AS28)</f>
        <v/>
      </c>
      <c r="BJ28" s="53">
        <f>T28*$BJ$4</f>
        <v/>
      </c>
      <c r="BK28" s="53">
        <f>T28*$BK$4</f>
        <v/>
      </c>
      <c r="BL28" s="53">
        <f>BE28+BF28+AO28+BJ28+BK28+AD28</f>
        <v/>
      </c>
      <c r="BM28" s="53">
        <f>(T28-BL28)</f>
        <v/>
      </c>
    </row>
    <row r="29" ht="15.75" customHeight="1" s="218">
      <c r="A29" s="58">
        <f>A28+1</f>
        <v/>
      </c>
      <c r="B29" s="144">
        <f>BOM!B29</f>
        <v/>
      </c>
      <c r="C29" s="144">
        <f>BOM!C29</f>
        <v/>
      </c>
      <c r="D29" s="144">
        <f>BOM!D29</f>
        <v/>
      </c>
      <c r="E29" s="144">
        <f>BOM!E29</f>
        <v/>
      </c>
      <c r="F29" s="144">
        <f>BOM!F29</f>
        <v/>
      </c>
      <c r="G29" s="144">
        <f>BOM!G29</f>
        <v/>
      </c>
      <c r="H29" s="144">
        <f>BOM!H29</f>
        <v/>
      </c>
      <c r="I29" s="147">
        <f>I23</f>
        <v/>
      </c>
      <c r="J29" s="146">
        <f>BOM!J29</f>
        <v/>
      </c>
      <c r="K29" s="146">
        <f>BOM!K29</f>
        <v/>
      </c>
      <c r="L29" s="146">
        <f>BOM!L29</f>
        <v/>
      </c>
      <c r="M29" s="146">
        <f>BOM!M29</f>
        <v/>
      </c>
      <c r="N29" s="146">
        <f>BOM!N29</f>
        <v/>
      </c>
      <c r="O29" s="146">
        <f>BOM!O29</f>
        <v/>
      </c>
      <c r="P29" s="146">
        <f>BOM!P29</f>
        <v/>
      </c>
      <c r="Q29" s="46">
        <f>$F$97</f>
        <v/>
      </c>
      <c r="R29" s="46">
        <f>$F$98</f>
        <v/>
      </c>
      <c r="S29" s="48">
        <f>U29-(U29*R29)</f>
        <v/>
      </c>
      <c r="T29" s="48">
        <f>S29*I29</f>
        <v/>
      </c>
      <c r="U29" s="48">
        <f>(AN29)/(1-(BH29+Q29))</f>
        <v/>
      </c>
      <c r="V29" s="48">
        <f>U29*I29</f>
        <v/>
      </c>
      <c r="W29" s="49">
        <f>T29*$W$4</f>
        <v/>
      </c>
      <c r="X29" s="49">
        <f>T29*$X$4</f>
        <v/>
      </c>
      <c r="Y29" s="50">
        <f>M29</f>
        <v/>
      </c>
      <c r="Z29" s="9" t="n"/>
      <c r="AA29" s="9" t="n"/>
      <c r="AB29" s="9" t="n"/>
      <c r="AC29" s="51">
        <f t="array" ref="AC29">IF(I29&gt;0,VLOOKUP(Y29&amp;$P$88&amp;$P$89&amp;$P$90,Variáveis!$O$2:$S$300&amp;Variáveis!$P$2:$T$300&amp;Variáveis!$Q$2:$U$300&amp;Variáveis!$R$2:$V$300,5,FALSE),0)</f>
        <v/>
      </c>
      <c r="AD29" s="52">
        <f>T29*AC29</f>
        <v/>
      </c>
      <c r="AE29" s="53">
        <f>IF(AB29="não",((V29/(1-VLOOKUP(AA29,Variáveis!$AK$3:$AN$29,4,FALSE)))*VLOOKUP(AA29,Variáveis!$AK$3:$AN$29,4,FALSE))-AD29,0)</f>
        <v/>
      </c>
      <c r="AF29" s="53">
        <f>T29*$AF$4</f>
        <v/>
      </c>
      <c r="AG29" s="53">
        <f>IF(AB29="SIM","Cliente pode pagar DIFA na entrada", )</f>
        <v/>
      </c>
      <c r="AH29" s="54" t="n"/>
      <c r="AI29" s="53">
        <f>IF(K29="SIM",(J29*$F$102),J29)</f>
        <v/>
      </c>
      <c r="AJ29" s="53">
        <f>IF(L29="SIM",(AI29*$F$101),AI29)</f>
        <v/>
      </c>
      <c r="AK29" s="53">
        <f>AJ29-AS29</f>
        <v/>
      </c>
      <c r="AL29" s="53">
        <f>AJ29*I29</f>
        <v/>
      </c>
      <c r="AM29" s="53">
        <f>AK29*I29</f>
        <v/>
      </c>
      <c r="AN29" s="53">
        <f>AK29-AP29-AQ29</f>
        <v/>
      </c>
      <c r="AO29" s="53">
        <f>AN29*I29</f>
        <v/>
      </c>
      <c r="AP29" s="53">
        <f>$AP$4*AK29</f>
        <v/>
      </c>
      <c r="AQ29" s="53">
        <f>$AQ$4*AK29</f>
        <v/>
      </c>
      <c r="AR29" s="51">
        <f t="array" ref="AR29">VLOOKUP(M29&amp;N29&amp;O29&amp;P29,Variáveis!$A$2:$E$240&amp;Variáveis!$B$2:$F$240&amp;Variáveis!$C$2:$G$240&amp;Variáveis!$D$2:$H$240,5,FALSE)</f>
        <v/>
      </c>
      <c r="AS29" s="53">
        <f>((AJ29*(1-AR29))*AR29)</f>
        <v/>
      </c>
      <c r="AT29" s="53">
        <f>(((J29+(J29*AU29))*0.18)-(J29*AR29))</f>
        <v/>
      </c>
      <c r="AU29" s="55">
        <f>(((1+AV29)*(1-AR29))/(1-0.18)-1)</f>
        <v/>
      </c>
      <c r="AV29" s="55">
        <f>IF(BB29&gt;0,BB29,IF(BA29&gt;0,BA29,IF(AZ29&gt;0,AZ29,IF(AY29&gt;0,AY29,IF(AX29&gt;0,AX29)))))/100</f>
        <v/>
      </c>
      <c r="AW29" s="56">
        <f>VALUE(LEFT(G29,4))</f>
        <v/>
      </c>
      <c r="AX29" s="56">
        <f>VALUE(IFERROR(VLOOKUP(VALUE(LEFT(G29,4)),ST!$C$4:$E$300,3,FALSE),"0"))</f>
        <v/>
      </c>
      <c r="AY29" s="56">
        <f>VALUE(IFERROR(VLOOKUP(VALUE(LEFT(G29,5)),ST!$C$4:$E$300,3,FALSE),"0"))</f>
        <v/>
      </c>
      <c r="AZ29" s="56">
        <f>VALUE(IFERROR(VLOOKUP(VALUE(LEFT(G29,6)),ST!$C$4:$E$300,3,FALSE),"0"))</f>
        <v/>
      </c>
      <c r="BA29" s="56">
        <f>VALUE(IFERROR(VLOOKUP(VALUE(LEFT(G29,7)),ST!$C$4:$E$300,3,FALSE),"0"))</f>
        <v/>
      </c>
      <c r="BB29" s="56">
        <f>VALUE(IFERROR(VLOOKUP(G29,ST!$C$4:$E$400,3,FALSE),"0"))</f>
        <v/>
      </c>
      <c r="BC29" s="57">
        <f>IF(VLOOKUP(AW29,ST!$C$4:$F$298,4,FALSE)&lt;&gt;0,VLOOKUP(AW29,ST!$C$4:$F$298,4,FALSE),VLOOKUP(G29,ST!$C$4:$F$298,4,FALSE))</f>
        <v/>
      </c>
      <c r="BD29" s="57">
        <f>IF(O29="SC","Desconsiderar coluna ICMS ST",IF(O29="PR","Haverá ST", ))</f>
        <v/>
      </c>
      <c r="BE29" s="53">
        <f>W29</f>
        <v/>
      </c>
      <c r="BF29" s="53">
        <f>X29</f>
        <v/>
      </c>
      <c r="BG29" s="53">
        <f>AD29-AS29</f>
        <v/>
      </c>
      <c r="BH29" s="51">
        <f>$W$4+$X$4+AC29+$BJ$4+0.07</f>
        <v/>
      </c>
      <c r="BI29" s="53">
        <f>IF(BD29="Haverá ST",AJ29+AS29+AT29,AJ29+AS29)</f>
        <v/>
      </c>
      <c r="BJ29" s="53">
        <f>T29*$BJ$4</f>
        <v/>
      </c>
      <c r="BK29" s="53">
        <f>T29*$BK$4</f>
        <v/>
      </c>
      <c r="BL29" s="53">
        <f>BE29+BF29+AO29+BJ29+BK29+AD29</f>
        <v/>
      </c>
      <c r="BM29" s="53">
        <f>(T29-BL29)</f>
        <v/>
      </c>
    </row>
    <row r="30" ht="15.75" customHeight="1" s="218">
      <c r="A30" s="58">
        <f>A29+1</f>
        <v/>
      </c>
      <c r="B30" s="144">
        <f>BOM!B30</f>
        <v/>
      </c>
      <c r="C30" s="144">
        <f>BOM!C30</f>
        <v/>
      </c>
      <c r="D30" s="144">
        <f>BOM!D30</f>
        <v/>
      </c>
      <c r="E30" s="144">
        <f>BOM!E30</f>
        <v/>
      </c>
      <c r="F30" s="144">
        <f>BOM!F30</f>
        <v/>
      </c>
      <c r="G30" s="144">
        <f>BOM!G30</f>
        <v/>
      </c>
      <c r="H30" s="144">
        <f>BOM!H30</f>
        <v/>
      </c>
      <c r="I30" s="147">
        <f>I24</f>
        <v/>
      </c>
      <c r="J30" s="146">
        <f>BOM!J30</f>
        <v/>
      </c>
      <c r="K30" s="146">
        <f>BOM!K30</f>
        <v/>
      </c>
      <c r="L30" s="146">
        <f>BOM!L30</f>
        <v/>
      </c>
      <c r="M30" s="146">
        <f>BOM!M30</f>
        <v/>
      </c>
      <c r="N30" s="146">
        <f>BOM!N30</f>
        <v/>
      </c>
      <c r="O30" s="146">
        <f>BOM!O30</f>
        <v/>
      </c>
      <c r="P30" s="146">
        <f>BOM!P30</f>
        <v/>
      </c>
      <c r="Q30" s="46">
        <f>$F$97</f>
        <v/>
      </c>
      <c r="R30" s="46">
        <f>$F$98</f>
        <v/>
      </c>
      <c r="S30" s="48">
        <f>U30-(U30*R30)</f>
        <v/>
      </c>
      <c r="T30" s="48">
        <f>S30*I30</f>
        <v/>
      </c>
      <c r="U30" s="48">
        <f>(AN30)/(1-(BH30+Q30))</f>
        <v/>
      </c>
      <c r="V30" s="48">
        <f>U30*I30</f>
        <v/>
      </c>
      <c r="W30" s="49">
        <f>T30*$W$4</f>
        <v/>
      </c>
      <c r="X30" s="49">
        <f>T30*$X$4</f>
        <v/>
      </c>
      <c r="Y30" s="50">
        <f>M30</f>
        <v/>
      </c>
      <c r="Z30" s="9" t="n"/>
      <c r="AA30" s="9" t="n"/>
      <c r="AB30" s="9" t="n"/>
      <c r="AC30" s="51">
        <f t="array" ref="AC30">IF(I30&gt;0,VLOOKUP(Y30&amp;$P$88&amp;$P$89&amp;$P$90,Variáveis!$O$2:$S$300&amp;Variáveis!$P$2:$T$300&amp;Variáveis!$Q$2:$U$300&amp;Variáveis!$R$2:$V$300,5,FALSE),0)</f>
        <v/>
      </c>
      <c r="AD30" s="52">
        <f>T30*AC30</f>
        <v/>
      </c>
      <c r="AE30" s="53">
        <f>IF(AB30="não",((V30/(1-VLOOKUP(AA30,Variáveis!$AK$3:$AN$29,4,FALSE)))*VLOOKUP(AA30,Variáveis!$AK$3:$AN$29,4,FALSE))-AD30,0)</f>
        <v/>
      </c>
      <c r="AF30" s="53">
        <f>T30*$AF$4</f>
        <v/>
      </c>
      <c r="AG30" s="53">
        <f>IF(AB30="SIM","Cliente pode pagar DIFA na entrada", )</f>
        <v/>
      </c>
      <c r="AH30" s="54" t="n"/>
      <c r="AI30" s="53">
        <f>IF(K30="SIM",(J30*$F$102),J30)</f>
        <v/>
      </c>
      <c r="AJ30" s="53">
        <f>IF(L30="SIM",(AI30*$F$101),AI30)</f>
        <v/>
      </c>
      <c r="AK30" s="53">
        <f>AJ30-AS30</f>
        <v/>
      </c>
      <c r="AL30" s="53">
        <f>AJ30*I30</f>
        <v/>
      </c>
      <c r="AM30" s="53">
        <f>AK30*I30</f>
        <v/>
      </c>
      <c r="AN30" s="53">
        <f>AK30-AP30-AQ30</f>
        <v/>
      </c>
      <c r="AO30" s="53">
        <f>AN30*I30</f>
        <v/>
      </c>
      <c r="AP30" s="53">
        <f>$AP$4*AK30</f>
        <v/>
      </c>
      <c r="AQ30" s="53">
        <f>$AQ$4*AK30</f>
        <v/>
      </c>
      <c r="AR30" s="51">
        <f t="array" ref="AR30">VLOOKUP(M30&amp;N30&amp;O30&amp;P30,Variáveis!$A$2:$E$240&amp;Variáveis!$B$2:$F$240&amp;Variáveis!$C$2:$G$240&amp;Variáveis!$D$2:$H$240,5,FALSE)</f>
        <v/>
      </c>
      <c r="AS30" s="53">
        <f>((AJ30*(1-AR30))*AR30)</f>
        <v/>
      </c>
      <c r="AT30" s="53">
        <f>(((J30+(J30*AU30))*0.18)-(J30*AR30))</f>
        <v/>
      </c>
      <c r="AU30" s="55">
        <f>(((1+AV30)*(1-AR30))/(1-0.18)-1)</f>
        <v/>
      </c>
      <c r="AV30" s="55">
        <f>IF(BB30&gt;0,BB30,IF(BA30&gt;0,BA30,IF(AZ30&gt;0,AZ30,IF(AY30&gt;0,AY30,IF(AX30&gt;0,AX30)))))/100</f>
        <v/>
      </c>
      <c r="AW30" s="56">
        <f>VALUE(LEFT(G30,4))</f>
        <v/>
      </c>
      <c r="AX30" s="56">
        <f>VALUE(IFERROR(VLOOKUP(VALUE(LEFT(G30,4)),ST!$C$4:$E$300,3,FALSE),"0"))</f>
        <v/>
      </c>
      <c r="AY30" s="56">
        <f>VALUE(IFERROR(VLOOKUP(VALUE(LEFT(G30,5)),ST!$C$4:$E$300,3,FALSE),"0"))</f>
        <v/>
      </c>
      <c r="AZ30" s="56">
        <f>VALUE(IFERROR(VLOOKUP(VALUE(LEFT(G30,6)),ST!$C$4:$E$300,3,FALSE),"0"))</f>
        <v/>
      </c>
      <c r="BA30" s="56">
        <f>VALUE(IFERROR(VLOOKUP(VALUE(LEFT(G30,7)),ST!$C$4:$E$300,3,FALSE),"0"))</f>
        <v/>
      </c>
      <c r="BB30" s="56">
        <f>VALUE(IFERROR(VLOOKUP(G30,ST!$C$4:$E$400,3,FALSE),"0"))</f>
        <v/>
      </c>
      <c r="BC30" s="57">
        <f>IF(VLOOKUP(AW30,ST!$C$4:$F$298,4,FALSE)&lt;&gt;0,VLOOKUP(AW30,ST!$C$4:$F$298,4,FALSE),VLOOKUP(G30,ST!$C$4:$F$298,4,FALSE))</f>
        <v/>
      </c>
      <c r="BD30" s="57">
        <f>IF(O30="SC","Desconsiderar coluna ICMS ST",IF(O30="PR","Haverá ST", ))</f>
        <v/>
      </c>
      <c r="BE30" s="53">
        <f>W30</f>
        <v/>
      </c>
      <c r="BF30" s="53">
        <f>X30</f>
        <v/>
      </c>
      <c r="BG30" s="53">
        <f>AD30-AS30</f>
        <v/>
      </c>
      <c r="BH30" s="51">
        <f>$W$4+$X$4+AC30+$BJ$4+0.07</f>
        <v/>
      </c>
      <c r="BI30" s="53">
        <f>IF(BD30="Haverá ST",AJ30+AS30+AT30,AJ30+AS30)</f>
        <v/>
      </c>
      <c r="BJ30" s="53">
        <f>T30*$BJ$4</f>
        <v/>
      </c>
      <c r="BK30" s="53">
        <f>T30*$BK$4</f>
        <v/>
      </c>
      <c r="BL30" s="53">
        <f>BE30+BF30+AO30+BJ30+BK30+AD30</f>
        <v/>
      </c>
      <c r="BM30" s="53">
        <f>(T30-BL30)</f>
        <v/>
      </c>
    </row>
    <row r="31" ht="15.75" customHeight="1" s="218">
      <c r="A31" s="58">
        <f>A30+1</f>
        <v/>
      </c>
      <c r="B31" s="144">
        <f>BOM!B31</f>
        <v/>
      </c>
      <c r="C31" s="144">
        <f>BOM!C31</f>
        <v/>
      </c>
      <c r="D31" s="144">
        <f>BOM!D31</f>
        <v/>
      </c>
      <c r="E31" s="144">
        <f>BOM!E31</f>
        <v/>
      </c>
      <c r="F31" s="144">
        <f>BOM!F31</f>
        <v/>
      </c>
      <c r="G31" s="144">
        <f>BOM!G31</f>
        <v/>
      </c>
      <c r="H31" s="144">
        <f>BOM!H31</f>
        <v/>
      </c>
      <c r="I31" s="147">
        <f>I23</f>
        <v/>
      </c>
      <c r="J31" s="146">
        <f>BOM!J31</f>
        <v/>
      </c>
      <c r="K31" s="146">
        <f>BOM!K31</f>
        <v/>
      </c>
      <c r="L31" s="146">
        <f>BOM!L31</f>
        <v/>
      </c>
      <c r="M31" s="146">
        <f>BOM!M31</f>
        <v/>
      </c>
      <c r="N31" s="146">
        <f>BOM!N31</f>
        <v/>
      </c>
      <c r="O31" s="146">
        <f>BOM!O31</f>
        <v/>
      </c>
      <c r="P31" s="146">
        <f>BOM!P31</f>
        <v/>
      </c>
      <c r="Q31" s="46">
        <f>$F$97</f>
        <v/>
      </c>
      <c r="R31" s="46">
        <f>$F$98</f>
        <v/>
      </c>
      <c r="S31" s="48">
        <f>U31-(U31*R31)</f>
        <v/>
      </c>
      <c r="T31" s="48">
        <f>S31*I31</f>
        <v/>
      </c>
      <c r="U31" s="48">
        <f>(AN31)/(1-(BH31+Q31))</f>
        <v/>
      </c>
      <c r="V31" s="48">
        <f>U31*I31</f>
        <v/>
      </c>
      <c r="W31" s="49">
        <f>T31*$W$4</f>
        <v/>
      </c>
      <c r="X31" s="49">
        <f>T31*$X$4</f>
        <v/>
      </c>
      <c r="Y31" s="50">
        <f>M31</f>
        <v/>
      </c>
      <c r="Z31" s="9" t="n"/>
      <c r="AA31" s="9" t="n"/>
      <c r="AB31" s="9" t="n"/>
      <c r="AC31" s="51">
        <f t="array" ref="AC31">IF(I31&gt;0,VLOOKUP(Y31&amp;$P$88&amp;$P$89&amp;$P$90,Variáveis!$O$2:$S$300&amp;Variáveis!$P$2:$T$300&amp;Variáveis!$Q$2:$U$300&amp;Variáveis!$R$2:$V$300,5,FALSE),0)</f>
        <v/>
      </c>
      <c r="AD31" s="52">
        <f>T31*AC31</f>
        <v/>
      </c>
      <c r="AE31" s="53">
        <f>IF(AB31="não",((V31/(1-VLOOKUP(AA31,Variáveis!$AK$3:$AN$29,4,FALSE)))*VLOOKUP(AA31,Variáveis!$AK$3:$AN$29,4,FALSE))-AD31,0)</f>
        <v/>
      </c>
      <c r="AF31" s="53">
        <f>T31*$AF$4</f>
        <v/>
      </c>
      <c r="AG31" s="53">
        <f>IF(AB31="SIM","Cliente pode pagar DIFA na entrada", )</f>
        <v/>
      </c>
      <c r="AH31" s="54" t="n"/>
      <c r="AI31" s="53">
        <f>IF(K31="SIM",(J31*$F$102),J31)</f>
        <v/>
      </c>
      <c r="AJ31" s="53">
        <f>IF(L31="SIM",(AI31*$F$101),AI31)</f>
        <v/>
      </c>
      <c r="AK31" s="53">
        <f>AJ31-AS31</f>
        <v/>
      </c>
      <c r="AL31" s="53">
        <f>AJ31*I31</f>
        <v/>
      </c>
      <c r="AM31" s="53">
        <f>AK31*I31</f>
        <v/>
      </c>
      <c r="AN31" s="53">
        <f>AK31-AP31-AQ31</f>
        <v/>
      </c>
      <c r="AO31" s="53">
        <f>AN31*I31</f>
        <v/>
      </c>
      <c r="AP31" s="53">
        <f>$AP$4*AK31</f>
        <v/>
      </c>
      <c r="AQ31" s="53">
        <f>$AQ$4*AK31</f>
        <v/>
      </c>
      <c r="AR31" s="51">
        <f t="array" ref="AR31">VLOOKUP(M31&amp;N31&amp;O31&amp;P31,Variáveis!$A$2:$E$240&amp;Variáveis!$B$2:$F$240&amp;Variáveis!$C$2:$G$240&amp;Variáveis!$D$2:$H$240,5,FALSE)</f>
        <v/>
      </c>
      <c r="AS31" s="53">
        <f>((AJ31*(1-AR31))*AR31)</f>
        <v/>
      </c>
      <c r="AT31" s="53">
        <f>(((J31+(J31*AU31))*0.18)-(J31*AR31))</f>
        <v/>
      </c>
      <c r="AU31" s="55">
        <f>(((1+AV31)*(1-AR31))/(1-0.18)-1)</f>
        <v/>
      </c>
      <c r="AV31" s="55">
        <f>IF(BB31&gt;0,BB31,IF(BA31&gt;0,BA31,IF(AZ31&gt;0,AZ31,IF(AY31&gt;0,AY31,IF(AX31&gt;0,AX31)))))/100</f>
        <v/>
      </c>
      <c r="AW31" s="56">
        <f>VALUE(LEFT(G31,4))</f>
        <v/>
      </c>
      <c r="AX31" s="56">
        <f>VALUE(IFERROR(VLOOKUP(VALUE(LEFT(G31,4)),ST!$C$4:$E$300,3,FALSE),"0"))</f>
        <v/>
      </c>
      <c r="AY31" s="56">
        <f>VALUE(IFERROR(VLOOKUP(VALUE(LEFT(G31,5)),ST!$C$4:$E$300,3,FALSE),"0"))</f>
        <v/>
      </c>
      <c r="AZ31" s="56">
        <f>VALUE(IFERROR(VLOOKUP(VALUE(LEFT(G31,6)),ST!$C$4:$E$300,3,FALSE),"0"))</f>
        <v/>
      </c>
      <c r="BA31" s="56">
        <f>VALUE(IFERROR(VLOOKUP(VALUE(LEFT(G31,7)),ST!$C$4:$E$300,3,FALSE),"0"))</f>
        <v/>
      </c>
      <c r="BB31" s="56">
        <f>VALUE(IFERROR(VLOOKUP(G31,ST!$C$4:$E$400,3,FALSE),"0"))</f>
        <v/>
      </c>
      <c r="BC31" s="57">
        <f>IF(VLOOKUP(AW31,ST!$C$4:$F$298,4,FALSE)&lt;&gt;0,VLOOKUP(AW31,ST!$C$4:$F$298,4,FALSE),VLOOKUP(G31,ST!$C$4:$F$298,4,FALSE))</f>
        <v/>
      </c>
      <c r="BD31" s="57">
        <f>IF(O31="SC","Desconsiderar coluna ICMS ST",IF(O31="PR","Haverá ST", ))</f>
        <v/>
      </c>
      <c r="BE31" s="53">
        <f>W31</f>
        <v/>
      </c>
      <c r="BF31" s="53">
        <f>X31</f>
        <v/>
      </c>
      <c r="BG31" s="53">
        <f>AD31-AS31</f>
        <v/>
      </c>
      <c r="BH31" s="51">
        <f>$W$4+$X$4+AC31+$BJ$4+0.07</f>
        <v/>
      </c>
      <c r="BI31" s="53">
        <f>IF(BD31="Haverá ST",AJ31+AS31+AT31,AJ31+AS31)</f>
        <v/>
      </c>
      <c r="BJ31" s="53">
        <f>T31*$BJ$4</f>
        <v/>
      </c>
      <c r="BK31" s="53">
        <f>T31*$BK$4</f>
        <v/>
      </c>
      <c r="BL31" s="53">
        <f>BE31+BF31+AO31+BJ31+BK31+AD31</f>
        <v/>
      </c>
      <c r="BM31" s="53">
        <f>(T31-BL31)</f>
        <v/>
      </c>
    </row>
    <row r="32" ht="15.75" customHeight="1" s="218">
      <c r="A32" s="58">
        <f>A31+1</f>
        <v/>
      </c>
      <c r="B32" s="144">
        <f>BOM!B32</f>
        <v/>
      </c>
      <c r="C32" s="144">
        <f>BOM!C32</f>
        <v/>
      </c>
      <c r="D32" s="144">
        <f>BOM!D32</f>
        <v/>
      </c>
      <c r="E32" s="144">
        <f>BOM!E32</f>
        <v/>
      </c>
      <c r="F32" s="39">
        <f>BOM!F32</f>
        <v/>
      </c>
      <c r="G32" s="144">
        <f>BOM!G32</f>
        <v/>
      </c>
      <c r="H32" s="144">
        <f>BOM!H32</f>
        <v/>
      </c>
      <c r="I32" s="148" t="n">
        <v>0</v>
      </c>
      <c r="J32" s="146">
        <f>BOM!J32</f>
        <v/>
      </c>
      <c r="K32" s="146">
        <f>BOM!K32</f>
        <v/>
      </c>
      <c r="L32" s="146">
        <f>BOM!L32</f>
        <v/>
      </c>
      <c r="M32" s="146">
        <f>BOM!M32</f>
        <v/>
      </c>
      <c r="N32" s="146">
        <f>BOM!N32</f>
        <v/>
      </c>
      <c r="O32" s="146">
        <f>BOM!O32</f>
        <v/>
      </c>
      <c r="P32" s="146">
        <f>BOM!P32</f>
        <v/>
      </c>
      <c r="Q32" s="46">
        <f>$F$97</f>
        <v/>
      </c>
      <c r="R32" s="46">
        <f>$F$98</f>
        <v/>
      </c>
      <c r="S32" s="48">
        <f>U32-(U32*R32)</f>
        <v/>
      </c>
      <c r="T32" s="48">
        <f>S32*I32</f>
        <v/>
      </c>
      <c r="U32" s="48">
        <f>(AN32)/(1-(BH32+Q32))</f>
        <v/>
      </c>
      <c r="V32" s="48">
        <f>U32*I32</f>
        <v/>
      </c>
      <c r="W32" s="49">
        <f>T32*$W$4</f>
        <v/>
      </c>
      <c r="X32" s="49">
        <f>T32*$X$4</f>
        <v/>
      </c>
      <c r="Y32" s="50">
        <f>M32</f>
        <v/>
      </c>
      <c r="Z32" s="9" t="n"/>
      <c r="AA32" s="9" t="n"/>
      <c r="AB32" s="9" t="n"/>
      <c r="AC32" s="51">
        <f t="array" ref="AC32">IF(I32&gt;0,VLOOKUP(Y32&amp;$P$88&amp;$P$89&amp;$P$90,Variáveis!$O$2:$S$300&amp;Variáveis!$P$2:$T$300&amp;Variáveis!$Q$2:$U$300&amp;Variáveis!$R$2:$V$300,5,FALSE),0)</f>
        <v/>
      </c>
      <c r="AD32" s="52">
        <f>T32*AC32</f>
        <v/>
      </c>
      <c r="AE32" s="53">
        <f>IF(AB32="não",((V32/(1-VLOOKUP(AA32,Variáveis!$AK$3:$AN$29,4,FALSE)))*VLOOKUP(AA32,Variáveis!$AK$3:$AN$29,4,FALSE))-AD32,0)</f>
        <v/>
      </c>
      <c r="AF32" s="53">
        <f>T32*$AF$4</f>
        <v/>
      </c>
      <c r="AG32" s="53">
        <f>IF(AB32="SIM","Cliente pode pagar DIFA na entrada", )</f>
        <v/>
      </c>
      <c r="AH32" s="54" t="n"/>
      <c r="AI32" s="53">
        <f>IF(K32="SIM",(J32*$F$102),J32)</f>
        <v/>
      </c>
      <c r="AJ32" s="53">
        <f>IF(L32="SIM",(AI32*$F$101),AI32)</f>
        <v/>
      </c>
      <c r="AK32" s="53">
        <f>AJ32-AS32</f>
        <v/>
      </c>
      <c r="AL32" s="53">
        <f>AJ32*I32</f>
        <v/>
      </c>
      <c r="AM32" s="53">
        <f>AK32*I32</f>
        <v/>
      </c>
      <c r="AN32" s="53">
        <f>AK32-AP32-AQ32</f>
        <v/>
      </c>
      <c r="AO32" s="53">
        <f>AN32*I32</f>
        <v/>
      </c>
      <c r="AP32" s="53">
        <f>$AP$4*AK32</f>
        <v/>
      </c>
      <c r="AQ32" s="53">
        <f>$AQ$4*AK32</f>
        <v/>
      </c>
      <c r="AR32" s="51">
        <f t="array" ref="AR32">VLOOKUP(M32&amp;N32&amp;O32&amp;P32,Variáveis!$A$2:$E$240&amp;Variáveis!$B$2:$F$240&amp;Variáveis!$C$2:$G$240&amp;Variáveis!$D$2:$H$240,5,FALSE)</f>
        <v/>
      </c>
      <c r="AS32" s="53">
        <f>((AJ32*(1-AR32))*AR32)</f>
        <v/>
      </c>
      <c r="AT32" s="53">
        <f>(((J32+(J32*AU32))*0.18)-(J32*AR32))</f>
        <v/>
      </c>
      <c r="AU32" s="55">
        <f>(((1+AV32)*(1-AR32))/(1-0.18)-1)</f>
        <v/>
      </c>
      <c r="AV32" s="55">
        <f>IF(BB32&gt;0,BB32,IF(BA32&gt;0,BA32,IF(AZ32&gt;0,AZ32,IF(AY32&gt;0,AY32,IF(AX32&gt;0,AX32)))))/100</f>
        <v/>
      </c>
      <c r="AW32" s="56">
        <f>VALUE(LEFT(G32,4))</f>
        <v/>
      </c>
      <c r="AX32" s="56">
        <f>VALUE(IFERROR(VLOOKUP(VALUE(LEFT(G32,4)),ST!$C$4:$E$300,3,FALSE),"0"))</f>
        <v/>
      </c>
      <c r="AY32" s="56">
        <f>VALUE(IFERROR(VLOOKUP(VALUE(LEFT(G32,5)),ST!$C$4:$E$300,3,FALSE),"0"))</f>
        <v/>
      </c>
      <c r="AZ32" s="56">
        <f>VALUE(IFERROR(VLOOKUP(VALUE(LEFT(G32,6)),ST!$C$4:$E$300,3,FALSE),"0"))</f>
        <v/>
      </c>
      <c r="BA32" s="56">
        <f>VALUE(IFERROR(VLOOKUP(VALUE(LEFT(G32,7)),ST!$C$4:$E$300,3,FALSE),"0"))</f>
        <v/>
      </c>
      <c r="BB32" s="56">
        <f>VALUE(IFERROR(VLOOKUP(G32,ST!$C$4:$E$400,3,FALSE),"0"))</f>
        <v/>
      </c>
      <c r="BC32" s="57">
        <f>IF(VLOOKUP(AW32,ST!$C$4:$F$298,4,FALSE)&lt;&gt;0,VLOOKUP(AW32,ST!$C$4:$F$298,4,FALSE),VLOOKUP(G32,ST!$C$4:$F$298,4,FALSE))</f>
        <v/>
      </c>
      <c r="BD32" s="57">
        <f>IF(O32="SC","Desconsiderar coluna ICMS ST",IF(O32="PR","Haverá ST", ))</f>
        <v/>
      </c>
      <c r="BE32" s="53">
        <f>W32</f>
        <v/>
      </c>
      <c r="BF32" s="53">
        <f>X32</f>
        <v/>
      </c>
      <c r="BG32" s="53">
        <f>AD32-AS32</f>
        <v/>
      </c>
      <c r="BH32" s="51">
        <f>$W$4+$X$4+AC32+$BJ$4+0.07</f>
        <v/>
      </c>
      <c r="BI32" s="53">
        <f>IF(BD32="Haverá ST",AJ32+AS32+AT32,AJ32+AS32)</f>
        <v/>
      </c>
      <c r="BJ32" s="53">
        <f>T32*$BJ$4</f>
        <v/>
      </c>
      <c r="BK32" s="53">
        <f>T32*$BK$4</f>
        <v/>
      </c>
      <c r="BL32" s="53">
        <f>BE32+BF32+AO32+BJ32+BK32+AD32</f>
        <v/>
      </c>
      <c r="BM32" s="53">
        <f>(T32-BL32)</f>
        <v/>
      </c>
    </row>
    <row r="33" ht="15.75" customHeight="1" s="218">
      <c r="A33" s="58">
        <f>A32+1</f>
        <v/>
      </c>
      <c r="B33" s="144">
        <f>BOM!B33</f>
        <v/>
      </c>
      <c r="C33" s="144">
        <f>BOM!C33</f>
        <v/>
      </c>
      <c r="D33" s="144">
        <f>BOM!D33</f>
        <v/>
      </c>
      <c r="E33" s="144">
        <f>BOM!E33</f>
        <v/>
      </c>
      <c r="F33" s="144">
        <f>BOM!F33</f>
        <v/>
      </c>
      <c r="G33" s="144">
        <f>BOM!G33</f>
        <v/>
      </c>
      <c r="H33" s="144">
        <f>BOM!H33</f>
        <v/>
      </c>
      <c r="I33" s="148" t="n">
        <v>0</v>
      </c>
      <c r="J33" s="146">
        <f>BOM!J33</f>
        <v/>
      </c>
      <c r="K33" s="146">
        <f>BOM!K33</f>
        <v/>
      </c>
      <c r="L33" s="146">
        <f>BOM!L33</f>
        <v/>
      </c>
      <c r="M33" s="146">
        <f>BOM!M33</f>
        <v/>
      </c>
      <c r="N33" s="146">
        <f>BOM!N33</f>
        <v/>
      </c>
      <c r="O33" s="146">
        <f>BOM!O33</f>
        <v/>
      </c>
      <c r="P33" s="146">
        <f>BOM!P33</f>
        <v/>
      </c>
      <c r="Q33" s="46">
        <f>$F$97</f>
        <v/>
      </c>
      <c r="R33" s="46">
        <f>$F$98</f>
        <v/>
      </c>
      <c r="S33" s="48">
        <f>U33-(U33*R33)</f>
        <v/>
      </c>
      <c r="T33" s="48">
        <f>S33*I33</f>
        <v/>
      </c>
      <c r="U33" s="48">
        <f>(AN33)/(1-(BH33+Q33))</f>
        <v/>
      </c>
      <c r="V33" s="48">
        <f>U33*I33</f>
        <v/>
      </c>
      <c r="W33" s="49">
        <f>T33*$W$4</f>
        <v/>
      </c>
      <c r="X33" s="49">
        <f>T33*$X$4</f>
        <v/>
      </c>
      <c r="Y33" s="50">
        <f>M33</f>
        <v/>
      </c>
      <c r="Z33" s="9" t="n"/>
      <c r="AA33" s="9" t="n"/>
      <c r="AB33" s="9" t="n"/>
      <c r="AC33" s="51">
        <f t="array" ref="AC33">IF(I33&gt;0,VLOOKUP(Y33&amp;$P$88&amp;$P$89&amp;$P$90,Variáveis!$O$2:$S$300&amp;Variáveis!$P$2:$T$300&amp;Variáveis!$Q$2:$U$300&amp;Variáveis!$R$2:$V$300,5,FALSE),0)</f>
        <v/>
      </c>
      <c r="AD33" s="52">
        <f>T33*AC33</f>
        <v/>
      </c>
      <c r="AE33" s="53">
        <f>IF(AB33="não",((V33/(1-VLOOKUP(AA33,Variáveis!$AK$3:$AN$29,4,FALSE)))*VLOOKUP(AA33,Variáveis!$AK$3:$AN$29,4,FALSE))-AD33,0)</f>
        <v/>
      </c>
      <c r="AF33" s="53">
        <f>T33*$AF$4</f>
        <v/>
      </c>
      <c r="AG33" s="53">
        <f>IF(AB33="SIM","Cliente pode pagar DIFA na entrada", )</f>
        <v/>
      </c>
      <c r="AH33" s="54" t="n"/>
      <c r="AI33" s="53">
        <f>IF(K33="SIM",(J33*$F$102),J33)</f>
        <v/>
      </c>
      <c r="AJ33" s="53">
        <f>IF(L33="SIM",(AI33*$F$101),AI33)</f>
        <v/>
      </c>
      <c r="AK33" s="53">
        <f>AJ33-AS33</f>
        <v/>
      </c>
      <c r="AL33" s="53">
        <f>AJ33*I33</f>
        <v/>
      </c>
      <c r="AM33" s="53">
        <f>AK33*I33</f>
        <v/>
      </c>
      <c r="AN33" s="53">
        <f>AK33-AP33-AQ33</f>
        <v/>
      </c>
      <c r="AO33" s="53">
        <f>AN33*I33</f>
        <v/>
      </c>
      <c r="AP33" s="53">
        <f>$AP$4*AK33</f>
        <v/>
      </c>
      <c r="AQ33" s="53">
        <f>$AQ$4*AK33</f>
        <v/>
      </c>
      <c r="AR33" s="51">
        <f t="array" ref="AR33">VLOOKUP(M33&amp;N33&amp;O33&amp;P33,Variáveis!$A$2:$E$240&amp;Variáveis!$B$2:$F$240&amp;Variáveis!$C$2:$G$240&amp;Variáveis!$D$2:$H$240,5,FALSE)</f>
        <v/>
      </c>
      <c r="AS33" s="53">
        <f>((AJ33*(1-AR33))*AR33)</f>
        <v/>
      </c>
      <c r="AT33" s="53">
        <f>(((J33+(J33*AU33))*0.18)-(J33*AR33))</f>
        <v/>
      </c>
      <c r="AU33" s="55">
        <f>(((1+AV33)*(1-AR33))/(1-0.18)-1)</f>
        <v/>
      </c>
      <c r="AV33" s="55">
        <f>IF(BB33&gt;0,BB33,IF(BA33&gt;0,BA33,IF(AZ33&gt;0,AZ33,IF(AY33&gt;0,AY33,IF(AX33&gt;0,AX33)))))/100</f>
        <v/>
      </c>
      <c r="AW33" s="56">
        <f>VALUE(LEFT(G33,4))</f>
        <v/>
      </c>
      <c r="AX33" s="56">
        <f>VALUE(IFERROR(VLOOKUP(VALUE(LEFT(G33,4)),ST!$C$4:$E$300,3,FALSE),"0"))</f>
        <v/>
      </c>
      <c r="AY33" s="56">
        <f>VALUE(IFERROR(VLOOKUP(VALUE(LEFT(G33,5)),ST!$C$4:$E$300,3,FALSE),"0"))</f>
        <v/>
      </c>
      <c r="AZ33" s="56">
        <f>VALUE(IFERROR(VLOOKUP(VALUE(LEFT(G33,6)),ST!$C$4:$E$300,3,FALSE),"0"))</f>
        <v/>
      </c>
      <c r="BA33" s="56">
        <f>VALUE(IFERROR(VLOOKUP(VALUE(LEFT(G33,7)),ST!$C$4:$E$300,3,FALSE),"0"))</f>
        <v/>
      </c>
      <c r="BB33" s="56">
        <f>VALUE(IFERROR(VLOOKUP(G33,ST!$C$4:$E$400,3,FALSE),"0"))</f>
        <v/>
      </c>
      <c r="BC33" s="57">
        <f>IF(VLOOKUP(AW33,ST!$C$4:$F$298,4,FALSE)&lt;&gt;0,VLOOKUP(AW33,ST!$C$4:$F$298,4,FALSE),VLOOKUP(G33,ST!$C$4:$F$298,4,FALSE))</f>
        <v/>
      </c>
      <c r="BD33" s="57">
        <f>IF(O33="SC","Desconsiderar coluna ICMS ST",IF(O33="PR","Haverá ST", ))</f>
        <v/>
      </c>
      <c r="BE33" s="53">
        <f>W33</f>
        <v/>
      </c>
      <c r="BF33" s="53">
        <f>X33</f>
        <v/>
      </c>
      <c r="BG33" s="53">
        <f>AD33-AS33</f>
        <v/>
      </c>
      <c r="BH33" s="51">
        <f>$W$4+$X$4+AC33+$BJ$4+0.07</f>
        <v/>
      </c>
      <c r="BI33" s="53">
        <f>IF(BD33="Haverá ST",AJ33+AS33+AT33,AJ33+AS33)</f>
        <v/>
      </c>
      <c r="BJ33" s="53">
        <f>T33*$BJ$4</f>
        <v/>
      </c>
      <c r="BK33" s="53">
        <f>T33*$BK$4</f>
        <v/>
      </c>
      <c r="BL33" s="53">
        <f>BE33+BF33+AO33+BJ33+BK33+AD33</f>
        <v/>
      </c>
      <c r="BM33" s="53">
        <f>(T33-BL33)</f>
        <v/>
      </c>
    </row>
    <row r="34" ht="15.75" customHeight="1" s="218">
      <c r="A34" s="58">
        <f>A33+1</f>
        <v/>
      </c>
      <c r="B34" s="144">
        <f>BOM!B34</f>
        <v/>
      </c>
      <c r="C34" s="144">
        <f>BOM!C34</f>
        <v/>
      </c>
      <c r="D34" s="144">
        <f>BOM!D34</f>
        <v/>
      </c>
      <c r="E34" s="144">
        <f>BOM!E34</f>
        <v/>
      </c>
      <c r="F34" s="144">
        <f>BOM!F34</f>
        <v/>
      </c>
      <c r="G34" s="144">
        <f>BOM!G34</f>
        <v/>
      </c>
      <c r="H34" s="144">
        <f>BOM!H34</f>
        <v/>
      </c>
      <c r="I34" s="148" t="n">
        <v>0</v>
      </c>
      <c r="J34" s="146">
        <f>BOM!J34</f>
        <v/>
      </c>
      <c r="K34" s="146">
        <f>BOM!K34</f>
        <v/>
      </c>
      <c r="L34" s="146">
        <f>BOM!L34</f>
        <v/>
      </c>
      <c r="M34" s="146">
        <f>BOM!M34</f>
        <v/>
      </c>
      <c r="N34" s="146">
        <f>BOM!N34</f>
        <v/>
      </c>
      <c r="O34" s="146">
        <f>BOM!O34</f>
        <v/>
      </c>
      <c r="P34" s="146">
        <f>BOM!P34</f>
        <v/>
      </c>
      <c r="Q34" s="46">
        <f>$F$97</f>
        <v/>
      </c>
      <c r="R34" s="46">
        <f>$F$98</f>
        <v/>
      </c>
      <c r="S34" s="48">
        <f>U34-(U34*R34)</f>
        <v/>
      </c>
      <c r="T34" s="48">
        <f>S34*I34</f>
        <v/>
      </c>
      <c r="U34" s="48">
        <f>(AN34)/(1-(BH34+Q34))</f>
        <v/>
      </c>
      <c r="V34" s="48">
        <f>U34*I34</f>
        <v/>
      </c>
      <c r="W34" s="49">
        <f>T34*$W$4</f>
        <v/>
      </c>
      <c r="X34" s="49">
        <f>T34*$X$4</f>
        <v/>
      </c>
      <c r="Y34" s="50">
        <f>M34</f>
        <v/>
      </c>
      <c r="Z34" s="9" t="n"/>
      <c r="AA34" s="9" t="n"/>
      <c r="AB34" s="9" t="n"/>
      <c r="AC34" s="51">
        <f t="array" ref="AC34">IF(I34&gt;0,VLOOKUP(Y34&amp;$P$88&amp;$P$89&amp;$P$90,Variáveis!$O$2:$S$300&amp;Variáveis!$P$2:$T$300&amp;Variáveis!$Q$2:$U$300&amp;Variáveis!$R$2:$V$300,5,FALSE),0)</f>
        <v/>
      </c>
      <c r="AD34" s="52">
        <f>T34*AC34</f>
        <v/>
      </c>
      <c r="AE34" s="53">
        <f>IF(AB34="não",((V34/(1-VLOOKUP(AA34,Variáveis!$AK$3:$AN$29,4,FALSE)))*VLOOKUP(AA34,Variáveis!$AK$3:$AN$29,4,FALSE))-AD34,0)</f>
        <v/>
      </c>
      <c r="AF34" s="53">
        <f>T34*$AF$4</f>
        <v/>
      </c>
      <c r="AG34" s="53">
        <f>IF(AB34="SIM","Cliente pode pagar DIFA na entrada", )</f>
        <v/>
      </c>
      <c r="AH34" s="54" t="n"/>
      <c r="AI34" s="53">
        <f>IF(K34="SIM",(J34*$F$102),J34)</f>
        <v/>
      </c>
      <c r="AJ34" s="53">
        <f>IF(L34="SIM",(AI34*$F$101),AI34)</f>
        <v/>
      </c>
      <c r="AK34" s="53">
        <f>AJ34-AS34</f>
        <v/>
      </c>
      <c r="AL34" s="53">
        <f>AJ34*I34</f>
        <v/>
      </c>
      <c r="AM34" s="53">
        <f>AK34*I34</f>
        <v/>
      </c>
      <c r="AN34" s="53">
        <f>AK34-AP34-AQ34</f>
        <v/>
      </c>
      <c r="AO34" s="53">
        <f>AN34*I34</f>
        <v/>
      </c>
      <c r="AP34" s="53">
        <f>$AP$4*AK34</f>
        <v/>
      </c>
      <c r="AQ34" s="53">
        <f>$AQ$4*AK34</f>
        <v/>
      </c>
      <c r="AR34" s="51">
        <f t="array" ref="AR34">VLOOKUP(M34&amp;N34&amp;O34&amp;P34,Variáveis!$A$2:$E$240&amp;Variáveis!$B$2:$F$240&amp;Variáveis!$C$2:$G$240&amp;Variáveis!$D$2:$H$240,5,FALSE)</f>
        <v/>
      </c>
      <c r="AS34" s="53">
        <f>((AJ34*(1-AR34))*AR34)</f>
        <v/>
      </c>
      <c r="AT34" s="53">
        <f>(((J34+(J34*AU34))*0.18)-(J34*AR34))</f>
        <v/>
      </c>
      <c r="AU34" s="55">
        <f>(((1+AV34)*(1-AR34))/(1-0.18)-1)</f>
        <v/>
      </c>
      <c r="AV34" s="55">
        <f>IF(BB34&gt;0,BB34,IF(BA34&gt;0,BA34,IF(AZ34&gt;0,AZ34,IF(AY34&gt;0,AY34,IF(AX34&gt;0,AX34)))))/100</f>
        <v/>
      </c>
      <c r="AW34" s="56">
        <f>VALUE(LEFT(G34,4))</f>
        <v/>
      </c>
      <c r="AX34" s="56">
        <f>VALUE(IFERROR(VLOOKUP(VALUE(LEFT(G34,4)),ST!$C$4:$E$300,3,FALSE),"0"))</f>
        <v/>
      </c>
      <c r="AY34" s="56">
        <f>VALUE(IFERROR(VLOOKUP(VALUE(LEFT(G34,5)),ST!$C$4:$E$300,3,FALSE),"0"))</f>
        <v/>
      </c>
      <c r="AZ34" s="56">
        <f>VALUE(IFERROR(VLOOKUP(VALUE(LEFT(G34,6)),ST!$C$4:$E$300,3,FALSE),"0"))</f>
        <v/>
      </c>
      <c r="BA34" s="56">
        <f>VALUE(IFERROR(VLOOKUP(VALUE(LEFT(G34,7)),ST!$C$4:$E$300,3,FALSE),"0"))</f>
        <v/>
      </c>
      <c r="BB34" s="56">
        <f>VALUE(IFERROR(VLOOKUP(G34,ST!$C$4:$E$400,3,FALSE),"0"))</f>
        <v/>
      </c>
      <c r="BC34" s="57">
        <f>IF(VLOOKUP(AW34,ST!$C$4:$F$298,4,FALSE)&lt;&gt;0,VLOOKUP(AW34,ST!$C$4:$F$298,4,FALSE),VLOOKUP(G34,ST!$C$4:$F$298,4,FALSE))</f>
        <v/>
      </c>
      <c r="BD34" s="57">
        <f>IF(O34="SC","Desconsiderar coluna ICMS ST",IF(O34="PR","Haverá ST", ))</f>
        <v/>
      </c>
      <c r="BE34" s="53">
        <f>W34</f>
        <v/>
      </c>
      <c r="BF34" s="53">
        <f>X34</f>
        <v/>
      </c>
      <c r="BG34" s="53">
        <f>AD34-AS34</f>
        <v/>
      </c>
      <c r="BH34" s="51">
        <f>$W$4+$X$4+AC34+$BJ$4+0.07</f>
        <v/>
      </c>
      <c r="BI34" s="53">
        <f>IF(BD34="Haverá ST",AJ34+AS34+AT34,AJ34+AS34)</f>
        <v/>
      </c>
      <c r="BJ34" s="53">
        <f>T34*$BJ$4</f>
        <v/>
      </c>
      <c r="BK34" s="53">
        <f>T34*$BK$4</f>
        <v/>
      </c>
      <c r="BL34" s="53">
        <f>BE34+BF34+AO34+BJ34+BK34+AD34</f>
        <v/>
      </c>
      <c r="BM34" s="53">
        <f>(T34-BL34)</f>
        <v/>
      </c>
    </row>
    <row r="35" ht="15.75" customHeight="1" s="218">
      <c r="A35" s="58">
        <f>A34+1</f>
        <v/>
      </c>
      <c r="B35" s="144">
        <f>BOM!B35</f>
        <v/>
      </c>
      <c r="C35" s="144">
        <f>BOM!C35</f>
        <v/>
      </c>
      <c r="D35" s="144">
        <f>BOM!D35</f>
        <v/>
      </c>
      <c r="E35" s="144">
        <f>BOM!E35</f>
        <v/>
      </c>
      <c r="F35" s="39">
        <f>BOM!F35</f>
        <v/>
      </c>
      <c r="G35" s="144">
        <f>BOM!G35</f>
        <v/>
      </c>
      <c r="H35" s="144">
        <f>BOM!H35</f>
        <v/>
      </c>
      <c r="I35" s="148" t="n">
        <v>0</v>
      </c>
      <c r="J35" s="146">
        <f>BOM!J35</f>
        <v/>
      </c>
      <c r="K35" s="146">
        <f>BOM!K35</f>
        <v/>
      </c>
      <c r="L35" s="146">
        <f>BOM!L35</f>
        <v/>
      </c>
      <c r="M35" s="146">
        <f>BOM!M35</f>
        <v/>
      </c>
      <c r="N35" s="146">
        <f>BOM!N35</f>
        <v/>
      </c>
      <c r="O35" s="146">
        <f>BOM!O35</f>
        <v/>
      </c>
      <c r="P35" s="146">
        <f>BOM!P35</f>
        <v/>
      </c>
      <c r="Q35" s="46">
        <f>$F$97</f>
        <v/>
      </c>
      <c r="R35" s="46">
        <f>$F$98</f>
        <v/>
      </c>
      <c r="S35" s="48">
        <f>U35-(U35*R35)</f>
        <v/>
      </c>
      <c r="T35" s="48">
        <f>S35*I35</f>
        <v/>
      </c>
      <c r="U35" s="48">
        <f>(AN35)/(1-(BH35+Q35))</f>
        <v/>
      </c>
      <c r="V35" s="48">
        <f>U35*I35</f>
        <v/>
      </c>
      <c r="W35" s="49">
        <f>T35*$W$4</f>
        <v/>
      </c>
      <c r="X35" s="49">
        <f>T35*$X$4</f>
        <v/>
      </c>
      <c r="Y35" s="50">
        <f>M35</f>
        <v/>
      </c>
      <c r="Z35" s="9" t="n"/>
      <c r="AA35" s="9" t="n"/>
      <c r="AB35" s="9" t="n"/>
      <c r="AC35" s="51">
        <f t="array" ref="AC35">IF(I35&gt;0,VLOOKUP(Y35&amp;$P$88&amp;$P$89&amp;$P$90,Variáveis!$O$2:$S$300&amp;Variáveis!$P$2:$T$300&amp;Variáveis!$Q$2:$U$300&amp;Variáveis!$R$2:$V$300,5,FALSE),0)</f>
        <v/>
      </c>
      <c r="AD35" s="52">
        <f>T35*AC35</f>
        <v/>
      </c>
      <c r="AE35" s="53">
        <f>IF(AB35="não",((V35/(1-VLOOKUP(AA35,Variáveis!$AK$3:$AN$29,4,FALSE)))*VLOOKUP(AA35,Variáveis!$AK$3:$AN$29,4,FALSE))-AD35,0)</f>
        <v/>
      </c>
      <c r="AF35" s="53">
        <f>T35*$AF$4</f>
        <v/>
      </c>
      <c r="AG35" s="53">
        <f>IF(AB35="SIM","Cliente pode pagar DIFA na entrada", )</f>
        <v/>
      </c>
      <c r="AH35" s="54" t="n"/>
      <c r="AI35" s="53">
        <f>IF(K35="SIM",(J35*$F$102),J35)</f>
        <v/>
      </c>
      <c r="AJ35" s="53">
        <f>IF(L35="SIM",(AI35*$F$101),AI35)</f>
        <v/>
      </c>
      <c r="AK35" s="53">
        <f>AJ35-AS35</f>
        <v/>
      </c>
      <c r="AL35" s="53">
        <f>AJ35*I35</f>
        <v/>
      </c>
      <c r="AM35" s="53">
        <f>AK35*I35</f>
        <v/>
      </c>
      <c r="AN35" s="53">
        <f>AK35-AP35-AQ35</f>
        <v/>
      </c>
      <c r="AO35" s="53">
        <f>AN35*I35</f>
        <v/>
      </c>
      <c r="AP35" s="53">
        <f>$AP$4*AK35</f>
        <v/>
      </c>
      <c r="AQ35" s="53">
        <f>$AQ$4*AK35</f>
        <v/>
      </c>
      <c r="AR35" s="51">
        <f t="array" ref="AR35">VLOOKUP(M35&amp;N35&amp;O35&amp;P35,Variáveis!$A$2:$E$240&amp;Variáveis!$B$2:$F$240&amp;Variáveis!$C$2:$G$240&amp;Variáveis!$D$2:$H$240,5,FALSE)</f>
        <v/>
      </c>
      <c r="AS35" s="53">
        <f>((AJ35*(1-AR35))*AR35)</f>
        <v/>
      </c>
      <c r="AT35" s="53">
        <f>(((J35+(J35*AU35))*0.18)-(J35*AR35))</f>
        <v/>
      </c>
      <c r="AU35" s="55">
        <f>(((1+AV35)*(1-AR35))/(1-0.18)-1)</f>
        <v/>
      </c>
      <c r="AV35" s="55">
        <f>IF(BB35&gt;0,BB35,IF(BA35&gt;0,BA35,IF(AZ35&gt;0,AZ35,IF(AY35&gt;0,AY35,IF(AX35&gt;0,AX35)))))/100</f>
        <v/>
      </c>
      <c r="AW35" s="56">
        <f>VALUE(LEFT(G35,4))</f>
        <v/>
      </c>
      <c r="AX35" s="56">
        <f>VALUE(IFERROR(VLOOKUP(VALUE(LEFT(G35,4)),ST!$C$4:$E$300,3,FALSE),"0"))</f>
        <v/>
      </c>
      <c r="AY35" s="56">
        <f>VALUE(IFERROR(VLOOKUP(VALUE(LEFT(G35,5)),ST!$C$4:$E$300,3,FALSE),"0"))</f>
        <v/>
      </c>
      <c r="AZ35" s="56">
        <f>VALUE(IFERROR(VLOOKUP(VALUE(LEFT(G35,6)),ST!$C$4:$E$300,3,FALSE),"0"))</f>
        <v/>
      </c>
      <c r="BA35" s="56">
        <f>VALUE(IFERROR(VLOOKUP(VALUE(LEFT(G35,7)),ST!$C$4:$E$300,3,FALSE),"0"))</f>
        <v/>
      </c>
      <c r="BB35" s="56">
        <f>VALUE(IFERROR(VLOOKUP(G35,ST!$C$4:$E$400,3,FALSE),"0"))</f>
        <v/>
      </c>
      <c r="BC35" s="57">
        <f>IF(VLOOKUP(AW35,ST!$C$4:$F$298,4,FALSE)&lt;&gt;0,VLOOKUP(AW35,ST!$C$4:$F$298,4,FALSE),VLOOKUP(G35,ST!$C$4:$F$298,4,FALSE))</f>
        <v/>
      </c>
      <c r="BD35" s="57">
        <f>IF(O35="SC","Desconsiderar coluna ICMS ST",IF(O35="PR","Haverá ST", ))</f>
        <v/>
      </c>
      <c r="BE35" s="53">
        <f>W35</f>
        <v/>
      </c>
      <c r="BF35" s="53">
        <f>X35</f>
        <v/>
      </c>
      <c r="BG35" s="53">
        <f>AD35-AS35</f>
        <v/>
      </c>
      <c r="BH35" s="51">
        <f>$W$4+$X$4+AC35+$BJ$4+0.07</f>
        <v/>
      </c>
      <c r="BI35" s="53">
        <f>IF(BD35="Haverá ST",AJ35+AS35+AT35,AJ35+AS35)</f>
        <v/>
      </c>
      <c r="BJ35" s="53">
        <f>T35*$BJ$4</f>
        <v/>
      </c>
      <c r="BK35" s="53">
        <f>T35*$BK$4</f>
        <v/>
      </c>
      <c r="BL35" s="53">
        <f>BE35+BF35+AO35+BJ35+BK35+AD35</f>
        <v/>
      </c>
      <c r="BM35" s="53">
        <f>(T35-BL35)</f>
        <v/>
      </c>
    </row>
    <row r="36" ht="15.75" customHeight="1" s="218">
      <c r="A36" s="58">
        <f>A35+1</f>
        <v/>
      </c>
      <c r="B36" s="144">
        <f>BOM!B36</f>
        <v/>
      </c>
      <c r="C36" s="144">
        <f>BOM!C36</f>
        <v/>
      </c>
      <c r="D36" s="144">
        <f>BOM!D36</f>
        <v/>
      </c>
      <c r="E36" s="144">
        <f>BOM!E36</f>
        <v/>
      </c>
      <c r="F36" s="144">
        <f>BOM!F36</f>
        <v/>
      </c>
      <c r="G36" s="144">
        <f>BOM!G36</f>
        <v/>
      </c>
      <c r="H36" s="144">
        <f>BOM!H36</f>
        <v/>
      </c>
      <c r="I36" s="148" t="n">
        <v>0</v>
      </c>
      <c r="J36" s="146">
        <f>BOM!J36</f>
        <v/>
      </c>
      <c r="K36" s="146">
        <f>BOM!K36</f>
        <v/>
      </c>
      <c r="L36" s="146">
        <f>BOM!L36</f>
        <v/>
      </c>
      <c r="M36" s="146">
        <f>BOM!M36</f>
        <v/>
      </c>
      <c r="N36" s="146">
        <f>BOM!N36</f>
        <v/>
      </c>
      <c r="O36" s="146">
        <f>BOM!O36</f>
        <v/>
      </c>
      <c r="P36" s="146">
        <f>BOM!P36</f>
        <v/>
      </c>
      <c r="Q36" s="46">
        <f>$F$97</f>
        <v/>
      </c>
      <c r="R36" s="46">
        <f>$F$98</f>
        <v/>
      </c>
      <c r="S36" s="48">
        <f>U36-(U36*R36)</f>
        <v/>
      </c>
      <c r="T36" s="48">
        <f>S36*I36</f>
        <v/>
      </c>
      <c r="U36" s="48">
        <f>(AN36)/(1-(BH36+Q36))</f>
        <v/>
      </c>
      <c r="V36" s="48">
        <f>U36*I36</f>
        <v/>
      </c>
      <c r="W36" s="49">
        <f>T36*$W$4</f>
        <v/>
      </c>
      <c r="X36" s="49">
        <f>T36*$X$4</f>
        <v/>
      </c>
      <c r="Y36" s="50">
        <f>M36</f>
        <v/>
      </c>
      <c r="Z36" s="9" t="n"/>
      <c r="AA36" s="9" t="n"/>
      <c r="AB36" s="9" t="n"/>
      <c r="AC36" s="51">
        <f t="array" ref="AC36">IF(I36&gt;0,VLOOKUP(Y36&amp;$P$88&amp;$P$89&amp;$P$90,Variáveis!$O$2:$S$300&amp;Variáveis!$P$2:$T$300&amp;Variáveis!$Q$2:$U$300&amp;Variáveis!$R$2:$V$300,5,FALSE),0)</f>
        <v/>
      </c>
      <c r="AD36" s="52">
        <f>T36*AC36</f>
        <v/>
      </c>
      <c r="AE36" s="53">
        <f>IF(AB36="não",((V36/(1-VLOOKUP(AA36,Variáveis!$AK$3:$AN$29,4,FALSE)))*VLOOKUP(AA36,Variáveis!$AK$3:$AN$29,4,FALSE))-AD36,0)</f>
        <v/>
      </c>
      <c r="AF36" s="53">
        <f>T36*$AF$4</f>
        <v/>
      </c>
      <c r="AG36" s="53">
        <f>IF(AB36="SIM","Cliente pode pagar DIFA na entrada", )</f>
        <v/>
      </c>
      <c r="AH36" s="54" t="n"/>
      <c r="AI36" s="53">
        <f>IF(K36="SIM",(J36*$F$102),J36)</f>
        <v/>
      </c>
      <c r="AJ36" s="53">
        <f>IF(L36="SIM",(AI36*$F$101),AI36)</f>
        <v/>
      </c>
      <c r="AK36" s="53">
        <f>AJ36-AS36</f>
        <v/>
      </c>
      <c r="AL36" s="53">
        <f>AJ36*I36</f>
        <v/>
      </c>
      <c r="AM36" s="53">
        <f>AK36*I36</f>
        <v/>
      </c>
      <c r="AN36" s="53">
        <f>AK36-AP36-AQ36</f>
        <v/>
      </c>
      <c r="AO36" s="53">
        <f>AN36*I36</f>
        <v/>
      </c>
      <c r="AP36" s="53">
        <f>$AP$4*AK36</f>
        <v/>
      </c>
      <c r="AQ36" s="53">
        <f>$AQ$4*AK36</f>
        <v/>
      </c>
      <c r="AR36" s="51">
        <f t="array" ref="AR36">VLOOKUP(M36&amp;N36&amp;O36&amp;P36,Variáveis!$A$2:$E$240&amp;Variáveis!$B$2:$F$240&amp;Variáveis!$C$2:$G$240&amp;Variáveis!$D$2:$H$240,5,FALSE)</f>
        <v/>
      </c>
      <c r="AS36" s="53">
        <f>((AJ36*(1-AR36))*AR36)</f>
        <v/>
      </c>
      <c r="AT36" s="53">
        <f>(((J36+(J36*AU36))*0.18)-(J36*AR36))</f>
        <v/>
      </c>
      <c r="AU36" s="55">
        <f>(((1+AV36)*(1-AR36))/(1-0.18)-1)</f>
        <v/>
      </c>
      <c r="AV36" s="55">
        <f>IF(BB36&gt;0,BB36,IF(BA36&gt;0,BA36,IF(AZ36&gt;0,AZ36,IF(AY36&gt;0,AY36,IF(AX36&gt;0,AX36)))))/100</f>
        <v/>
      </c>
      <c r="AW36" s="56">
        <f>VALUE(LEFT(G36,4))</f>
        <v/>
      </c>
      <c r="AX36" s="56">
        <f>VALUE(IFERROR(VLOOKUP(VALUE(LEFT(G36,4)),ST!$C$4:$E$300,3,FALSE),"0"))</f>
        <v/>
      </c>
      <c r="AY36" s="56">
        <f>VALUE(IFERROR(VLOOKUP(VALUE(LEFT(G36,5)),ST!$C$4:$E$300,3,FALSE),"0"))</f>
        <v/>
      </c>
      <c r="AZ36" s="56">
        <f>VALUE(IFERROR(VLOOKUP(VALUE(LEFT(G36,6)),ST!$C$4:$E$300,3,FALSE),"0"))</f>
        <v/>
      </c>
      <c r="BA36" s="56">
        <f>VALUE(IFERROR(VLOOKUP(VALUE(LEFT(G36,7)),ST!$C$4:$E$300,3,FALSE),"0"))</f>
        <v/>
      </c>
      <c r="BB36" s="56">
        <f>VALUE(IFERROR(VLOOKUP(G36,ST!$C$4:$E$400,3,FALSE),"0"))</f>
        <v/>
      </c>
      <c r="BC36" s="57">
        <f>IF(VLOOKUP(AW36,ST!$C$4:$F$298,4,FALSE)&lt;&gt;0,VLOOKUP(AW36,ST!$C$4:$F$298,4,FALSE),VLOOKUP(G36,ST!$C$4:$F$298,4,FALSE))</f>
        <v/>
      </c>
      <c r="BD36" s="57">
        <f>IF(O36="SC","Desconsiderar coluna ICMS ST",IF(O36="PR","Haverá ST", ))</f>
        <v/>
      </c>
      <c r="BE36" s="53">
        <f>W36</f>
        <v/>
      </c>
      <c r="BF36" s="53">
        <f>X36</f>
        <v/>
      </c>
      <c r="BG36" s="53">
        <f>AD36-AS36</f>
        <v/>
      </c>
      <c r="BH36" s="51">
        <f>$W$4+$X$4+AC36+$BJ$4+0.07</f>
        <v/>
      </c>
      <c r="BI36" s="53">
        <f>IF(BD36="Haverá ST",AJ36+AS36+AT36,AJ36+AS36)</f>
        <v/>
      </c>
      <c r="BJ36" s="53">
        <f>T36*$BJ$4</f>
        <v/>
      </c>
      <c r="BK36" s="53">
        <f>T36*$BK$4</f>
        <v/>
      </c>
      <c r="BL36" s="53">
        <f>BE36+BF36+AO36+BJ36+BK36+AD36</f>
        <v/>
      </c>
      <c r="BM36" s="53">
        <f>(T36-BL36)</f>
        <v/>
      </c>
    </row>
    <row r="37" ht="15.75" customHeight="1" s="218">
      <c r="A37" s="58">
        <f>A36+1</f>
        <v/>
      </c>
      <c r="B37" s="144">
        <f>BOM!B37</f>
        <v/>
      </c>
      <c r="C37" s="144">
        <f>BOM!C37</f>
        <v/>
      </c>
      <c r="D37" s="144">
        <f>BOM!D37</f>
        <v/>
      </c>
      <c r="E37" s="144">
        <f>BOM!E37</f>
        <v/>
      </c>
      <c r="F37" s="144">
        <f>BOM!F37</f>
        <v/>
      </c>
      <c r="G37" s="144">
        <f>BOM!G37</f>
        <v/>
      </c>
      <c r="H37" s="144">
        <f>BOM!H37</f>
        <v/>
      </c>
      <c r="I37" s="148" t="n">
        <v>0</v>
      </c>
      <c r="J37" s="146">
        <f>BOM!J37</f>
        <v/>
      </c>
      <c r="K37" s="146">
        <f>BOM!K37</f>
        <v/>
      </c>
      <c r="L37" s="146">
        <f>BOM!L37</f>
        <v/>
      </c>
      <c r="M37" s="146">
        <f>BOM!M37</f>
        <v/>
      </c>
      <c r="N37" s="146">
        <f>BOM!N37</f>
        <v/>
      </c>
      <c r="O37" s="146">
        <f>BOM!O37</f>
        <v/>
      </c>
      <c r="P37" s="146">
        <f>BOM!P37</f>
        <v/>
      </c>
      <c r="Q37" s="46">
        <f>$F$97</f>
        <v/>
      </c>
      <c r="R37" s="46">
        <f>$F$98</f>
        <v/>
      </c>
      <c r="S37" s="48">
        <f>U37-(U37*R37)</f>
        <v/>
      </c>
      <c r="T37" s="48">
        <f>S37*I37</f>
        <v/>
      </c>
      <c r="U37" s="48">
        <f>(AN37)/(1-(BH37+Q37))</f>
        <v/>
      </c>
      <c r="V37" s="48">
        <f>U37*I37</f>
        <v/>
      </c>
      <c r="W37" s="49">
        <f>T37*$W$4</f>
        <v/>
      </c>
      <c r="X37" s="49">
        <f>T37*$X$4</f>
        <v/>
      </c>
      <c r="Y37" s="50">
        <f>M37</f>
        <v/>
      </c>
      <c r="Z37" s="9" t="n"/>
      <c r="AA37" s="9" t="n"/>
      <c r="AB37" s="9" t="n"/>
      <c r="AC37" s="51">
        <f t="array" ref="AC37">IF(I37&gt;0,VLOOKUP(Y37&amp;$P$88&amp;$P$89&amp;$P$90,Variáveis!$O$2:$S$300&amp;Variáveis!$P$2:$T$300&amp;Variáveis!$Q$2:$U$300&amp;Variáveis!$R$2:$V$300,5,FALSE),0)</f>
        <v/>
      </c>
      <c r="AD37" s="52">
        <f>T37*AC37</f>
        <v/>
      </c>
      <c r="AE37" s="53">
        <f>IF(AB37="não",((V37/(1-VLOOKUP(AA37,Variáveis!$AK$3:$AN$29,4,FALSE)))*VLOOKUP(AA37,Variáveis!$AK$3:$AN$29,4,FALSE))-AD37,0)</f>
        <v/>
      </c>
      <c r="AF37" s="53">
        <f>T37*$AF$4</f>
        <v/>
      </c>
      <c r="AG37" s="53">
        <f>IF(AB37="SIM","Cliente pode pagar DIFA na entrada", )</f>
        <v/>
      </c>
      <c r="AH37" s="54" t="n"/>
      <c r="AI37" s="53">
        <f>IF(K37="SIM",(J37*$F$102),J37)</f>
        <v/>
      </c>
      <c r="AJ37" s="53">
        <f>IF(L37="SIM",(AI37*$F$101),AI37)</f>
        <v/>
      </c>
      <c r="AK37" s="53">
        <f>AJ37-AS37</f>
        <v/>
      </c>
      <c r="AL37" s="53">
        <f>AJ37*I37</f>
        <v/>
      </c>
      <c r="AM37" s="53">
        <f>AK37*I37</f>
        <v/>
      </c>
      <c r="AN37" s="53">
        <f>AK37-AP37-AQ37</f>
        <v/>
      </c>
      <c r="AO37" s="53">
        <f>AN37*I37</f>
        <v/>
      </c>
      <c r="AP37" s="53">
        <f>$AP$4*AK37</f>
        <v/>
      </c>
      <c r="AQ37" s="53">
        <f>$AQ$4*AK37</f>
        <v/>
      </c>
      <c r="AR37" s="51">
        <f t="array" ref="AR37">VLOOKUP(M37&amp;N37&amp;O37&amp;P37,Variáveis!$A$2:$E$240&amp;Variáveis!$B$2:$F$240&amp;Variáveis!$C$2:$G$240&amp;Variáveis!$D$2:$H$240,5,FALSE)</f>
        <v/>
      </c>
      <c r="AS37" s="53">
        <f>((AJ37*(1-AR37))*AR37)</f>
        <v/>
      </c>
      <c r="AT37" s="53">
        <f>(((J37+(J37*AU37))*0.18)-(J37*AR37))</f>
        <v/>
      </c>
      <c r="AU37" s="55">
        <f>(((1+AV37)*(1-AR37))/(1-0.18)-1)</f>
        <v/>
      </c>
      <c r="AV37" s="55">
        <f>IF(BB37&gt;0,BB37,IF(BA37&gt;0,BA37,IF(AZ37&gt;0,AZ37,IF(AY37&gt;0,AY37,IF(AX37&gt;0,AX37)))))/100</f>
        <v/>
      </c>
      <c r="AW37" s="56">
        <f>VALUE(LEFT(G37,4))</f>
        <v/>
      </c>
      <c r="AX37" s="56">
        <f>VALUE(IFERROR(VLOOKUP(VALUE(LEFT(G37,4)),ST!$C$4:$E$300,3,FALSE),"0"))</f>
        <v/>
      </c>
      <c r="AY37" s="56">
        <f>VALUE(IFERROR(VLOOKUP(VALUE(LEFT(G37,5)),ST!$C$4:$E$300,3,FALSE),"0"))</f>
        <v/>
      </c>
      <c r="AZ37" s="56">
        <f>VALUE(IFERROR(VLOOKUP(VALUE(LEFT(G37,6)),ST!$C$4:$E$300,3,FALSE),"0"))</f>
        <v/>
      </c>
      <c r="BA37" s="56">
        <f>VALUE(IFERROR(VLOOKUP(VALUE(LEFT(G37,7)),ST!$C$4:$E$300,3,FALSE),"0"))</f>
        <v/>
      </c>
      <c r="BB37" s="56">
        <f>VALUE(IFERROR(VLOOKUP(G37,ST!$C$4:$E$400,3,FALSE),"0"))</f>
        <v/>
      </c>
      <c r="BC37" s="57">
        <f>IF(VLOOKUP(AW37,ST!$C$4:$F$298,4,FALSE)&lt;&gt;0,VLOOKUP(AW37,ST!$C$4:$F$298,4,FALSE),VLOOKUP(G37,ST!$C$4:$F$298,4,FALSE))</f>
        <v/>
      </c>
      <c r="BD37" s="57">
        <f>IF(O37="SC","Desconsiderar coluna ICMS ST",IF(O37="PR","Haverá ST", ))</f>
        <v/>
      </c>
      <c r="BE37" s="53">
        <f>W37</f>
        <v/>
      </c>
      <c r="BF37" s="53">
        <f>X37</f>
        <v/>
      </c>
      <c r="BG37" s="53">
        <f>AD37-AS37</f>
        <v/>
      </c>
      <c r="BH37" s="51">
        <f>$W$4+$X$4+AC37+$BJ$4+0.07</f>
        <v/>
      </c>
      <c r="BI37" s="53">
        <f>IF(BD37="Haverá ST",AJ37+AS37+AT37,AJ37+AS37)</f>
        <v/>
      </c>
      <c r="BJ37" s="53">
        <f>T37*$BJ$4</f>
        <v/>
      </c>
      <c r="BK37" s="53">
        <f>T37*$BK$4</f>
        <v/>
      </c>
      <c r="BL37" s="53">
        <f>BE37+BF37+AO37+BJ37+BK37+AD37</f>
        <v/>
      </c>
      <c r="BM37" s="53">
        <f>(T37-BL37)</f>
        <v/>
      </c>
    </row>
    <row r="38" ht="15.75" customHeight="1" s="218">
      <c r="A38" s="58">
        <f>A37+1</f>
        <v/>
      </c>
      <c r="B38" s="144">
        <f>BOM!B38</f>
        <v/>
      </c>
      <c r="C38" s="144">
        <f>BOM!C38</f>
        <v/>
      </c>
      <c r="D38" s="144">
        <f>BOM!D38</f>
        <v/>
      </c>
      <c r="E38" s="144">
        <f>BOM!E38</f>
        <v/>
      </c>
      <c r="F38" s="144">
        <f>BOM!F38</f>
        <v/>
      </c>
      <c r="G38" s="144">
        <f>BOM!G38</f>
        <v/>
      </c>
      <c r="H38" s="144">
        <f>BOM!H38</f>
        <v/>
      </c>
      <c r="I38" s="148" t="n">
        <v>0</v>
      </c>
      <c r="J38" s="146">
        <f>BOM!J38</f>
        <v/>
      </c>
      <c r="K38" s="146">
        <f>BOM!K38</f>
        <v/>
      </c>
      <c r="L38" s="146">
        <f>BOM!L38</f>
        <v/>
      </c>
      <c r="M38" s="146">
        <f>BOM!M38</f>
        <v/>
      </c>
      <c r="N38" s="146">
        <f>BOM!N38</f>
        <v/>
      </c>
      <c r="O38" s="146">
        <f>BOM!O38</f>
        <v/>
      </c>
      <c r="P38" s="146">
        <f>BOM!P38</f>
        <v/>
      </c>
      <c r="Q38" s="46">
        <f>$F$97</f>
        <v/>
      </c>
      <c r="R38" s="46">
        <f>$F$98</f>
        <v/>
      </c>
      <c r="S38" s="48">
        <f>U38-(U38*R38)</f>
        <v/>
      </c>
      <c r="T38" s="48">
        <f>S38*I38</f>
        <v/>
      </c>
      <c r="U38" s="48">
        <f>(AN38)/(1-(BH38+Q38))</f>
        <v/>
      </c>
      <c r="V38" s="48">
        <f>U38*I38</f>
        <v/>
      </c>
      <c r="W38" s="49">
        <f>T38*$W$4</f>
        <v/>
      </c>
      <c r="X38" s="49">
        <f>T38*$X$4</f>
        <v/>
      </c>
      <c r="Y38" s="50">
        <f>M38</f>
        <v/>
      </c>
      <c r="Z38" s="9" t="n"/>
      <c r="AA38" s="9" t="n"/>
      <c r="AB38" s="9" t="n"/>
      <c r="AC38" s="51">
        <f t="array" ref="AC38">IF(I38&gt;0,VLOOKUP(Y38&amp;$P$88&amp;$P$89&amp;$P$90,Variáveis!$O$2:$S$300&amp;Variáveis!$P$2:$T$300&amp;Variáveis!$Q$2:$U$300&amp;Variáveis!$R$2:$V$300,5,FALSE),0)</f>
        <v/>
      </c>
      <c r="AD38" s="52">
        <f>T38*AC38</f>
        <v/>
      </c>
      <c r="AE38" s="53">
        <f>IF(AB38="não",((V38/(1-VLOOKUP(AA38,Variáveis!$AK$3:$AN$29,4,FALSE)))*VLOOKUP(AA38,Variáveis!$AK$3:$AN$29,4,FALSE))-AD38,0)</f>
        <v/>
      </c>
      <c r="AF38" s="53">
        <f>T38*$AF$4</f>
        <v/>
      </c>
      <c r="AG38" s="53">
        <f>IF(AB38="SIM","Cliente pode pagar DIFA na entrada", )</f>
        <v/>
      </c>
      <c r="AH38" s="54" t="n"/>
      <c r="AI38" s="53">
        <f>IF(K38="SIM",(J38*$F$102),J38)</f>
        <v/>
      </c>
      <c r="AJ38" s="53">
        <f>IF(L38="SIM",(AI38*$F$101),AI38)</f>
        <v/>
      </c>
      <c r="AK38" s="53">
        <f>AJ38-AS38</f>
        <v/>
      </c>
      <c r="AL38" s="53">
        <f>AJ38*I38</f>
        <v/>
      </c>
      <c r="AM38" s="53">
        <f>AK38*I38</f>
        <v/>
      </c>
      <c r="AN38" s="53">
        <f>AK38-AP38-AQ38</f>
        <v/>
      </c>
      <c r="AO38" s="53">
        <f>AN38*I38</f>
        <v/>
      </c>
      <c r="AP38" s="53">
        <f>$AP$4*AK38</f>
        <v/>
      </c>
      <c r="AQ38" s="53">
        <f>$AQ$4*AK38</f>
        <v/>
      </c>
      <c r="AR38" s="51">
        <f t="array" ref="AR38">VLOOKUP(M38&amp;N38&amp;O38&amp;P38,Variáveis!$A$2:$E$240&amp;Variáveis!$B$2:$F$240&amp;Variáveis!$C$2:$G$240&amp;Variáveis!$D$2:$H$240,5,FALSE)</f>
        <v/>
      </c>
      <c r="AS38" s="53">
        <f>((AJ38*(1-AR38))*AR38)</f>
        <v/>
      </c>
      <c r="AT38" s="53">
        <f>(((J38+(J38*AU38))*0.18)-(J38*AR38))</f>
        <v/>
      </c>
      <c r="AU38" s="55">
        <f>(((1+AV38)*(1-AR38))/(1-0.18)-1)</f>
        <v/>
      </c>
      <c r="AV38" s="55">
        <f>IF(BB38&gt;0,BB38,IF(BA38&gt;0,BA38,IF(AZ38&gt;0,AZ38,IF(AY38&gt;0,AY38,IF(AX38&gt;0,AX38)))))/100</f>
        <v/>
      </c>
      <c r="AW38" s="56">
        <f>VALUE(LEFT(G38,4))</f>
        <v/>
      </c>
      <c r="AX38" s="56">
        <f>VALUE(IFERROR(VLOOKUP(VALUE(LEFT(G38,4)),ST!$C$4:$E$300,3,FALSE),"0"))</f>
        <v/>
      </c>
      <c r="AY38" s="56">
        <f>VALUE(IFERROR(VLOOKUP(VALUE(LEFT(G38,5)),ST!$C$4:$E$300,3,FALSE),"0"))</f>
        <v/>
      </c>
      <c r="AZ38" s="56">
        <f>VALUE(IFERROR(VLOOKUP(VALUE(LEFT(G38,6)),ST!$C$4:$E$300,3,FALSE),"0"))</f>
        <v/>
      </c>
      <c r="BA38" s="56">
        <f>VALUE(IFERROR(VLOOKUP(VALUE(LEFT(G38,7)),ST!$C$4:$E$300,3,FALSE),"0"))</f>
        <v/>
      </c>
      <c r="BB38" s="56">
        <f>VALUE(IFERROR(VLOOKUP(G38,ST!$C$4:$E$400,3,FALSE),"0"))</f>
        <v/>
      </c>
      <c r="BC38" s="57">
        <f>IF(VLOOKUP(AW38,ST!$C$4:$F$298,4,FALSE)&lt;&gt;0,VLOOKUP(AW38,ST!$C$4:$F$298,4,FALSE),VLOOKUP(G38,ST!$C$4:$F$298,4,FALSE))</f>
        <v/>
      </c>
      <c r="BD38" s="57">
        <f>IF(O38="SC","Desconsiderar coluna ICMS ST",IF(O38="PR","Haverá ST", ))</f>
        <v/>
      </c>
      <c r="BE38" s="53">
        <f>W38</f>
        <v/>
      </c>
      <c r="BF38" s="53">
        <f>X38</f>
        <v/>
      </c>
      <c r="BG38" s="53">
        <f>AD38-AS38</f>
        <v/>
      </c>
      <c r="BH38" s="51">
        <f>$W$4+$X$4+AC38+$BJ$4+0.07</f>
        <v/>
      </c>
      <c r="BI38" s="53">
        <f>IF(BD38="Haverá ST",AJ38+AS38+AT38,AJ38+AS38)</f>
        <v/>
      </c>
      <c r="BJ38" s="53">
        <f>T38*$BJ$4</f>
        <v/>
      </c>
      <c r="BK38" s="53">
        <f>T38*$BK$4</f>
        <v/>
      </c>
      <c r="BL38" s="53">
        <f>BE38+BF38+AO38+BJ38+BK38+AD38</f>
        <v/>
      </c>
      <c r="BM38" s="53">
        <f>(T38-BL38)</f>
        <v/>
      </c>
    </row>
    <row r="39" hidden="1" ht="15.75" customHeight="1" s="218">
      <c r="A39" s="58">
        <f>A38+1</f>
        <v/>
      </c>
      <c r="B39" s="144">
        <f>BOM!B39</f>
        <v/>
      </c>
      <c r="C39" s="144">
        <f>BOM!C39</f>
        <v/>
      </c>
      <c r="D39" s="144">
        <f>BOM!D39</f>
        <v/>
      </c>
      <c r="E39" s="144">
        <f>BOM!E39</f>
        <v/>
      </c>
      <c r="F39" s="144">
        <f>BOM!F39</f>
        <v/>
      </c>
      <c r="G39" s="144">
        <f>BOM!G39</f>
        <v/>
      </c>
      <c r="H39" s="144">
        <f>BOM!H39</f>
        <v/>
      </c>
      <c r="I39" s="144">
        <f>BOM!I39</f>
        <v/>
      </c>
      <c r="J39" s="146">
        <f>BOM!J39</f>
        <v/>
      </c>
      <c r="K39" s="146">
        <f>BOM!K39</f>
        <v/>
      </c>
      <c r="L39" s="146">
        <f>BOM!L39</f>
        <v/>
      </c>
      <c r="M39" s="146">
        <f>BOM!M39</f>
        <v/>
      </c>
      <c r="N39" s="146">
        <f>BOM!N39</f>
        <v/>
      </c>
      <c r="O39" s="146">
        <f>BOM!O39</f>
        <v/>
      </c>
      <c r="P39" s="146">
        <f>BOM!P39</f>
        <v/>
      </c>
      <c r="Q39" s="46">
        <f>$F$97</f>
        <v/>
      </c>
      <c r="R39" s="46">
        <f>$F$98</f>
        <v/>
      </c>
      <c r="S39" s="48">
        <f>U39-(U39*R39)</f>
        <v/>
      </c>
      <c r="T39" s="48">
        <f>S39*I39</f>
        <v/>
      </c>
      <c r="U39" s="48">
        <f>(AN39)/(1-(BH39+Q39))</f>
        <v/>
      </c>
      <c r="V39" s="48">
        <f>U39*I39</f>
        <v/>
      </c>
      <c r="W39" s="49">
        <f>T39*$W$4</f>
        <v/>
      </c>
      <c r="X39" s="49">
        <f>T39*$X$4</f>
        <v/>
      </c>
      <c r="Y39" s="50">
        <f>M39</f>
        <v/>
      </c>
      <c r="Z39" s="9" t="n"/>
      <c r="AA39" s="9" t="n"/>
      <c r="AB39" s="9" t="n"/>
      <c r="AC39" s="51">
        <f t="array" ref="AC39">IF(I39&gt;0,VLOOKUP(Y39&amp;$P$88&amp;$P$89&amp;$P$90,Variáveis!$O$2:$S$300&amp;Variáveis!$P$2:$T$300&amp;Variáveis!$Q$2:$U$300&amp;Variáveis!$R$2:$V$300,5,FALSE),0)</f>
        <v/>
      </c>
      <c r="AD39" s="52">
        <f>T39*AC39</f>
        <v/>
      </c>
      <c r="AE39" s="53">
        <f>IF(AB39="não",((V39/(1-VLOOKUP(AA39,Variáveis!$AK$3:$AN$29,4,FALSE)))*VLOOKUP(AA39,Variáveis!$AK$3:$AN$29,4,FALSE))-AD39,0)</f>
        <v/>
      </c>
      <c r="AF39" s="53">
        <f>T39*$AF$4</f>
        <v/>
      </c>
      <c r="AG39" s="53">
        <f>IF(AB39="SIM","Cliente pode pagar DIFA na entrada", )</f>
        <v/>
      </c>
      <c r="AH39" s="54" t="n"/>
      <c r="AI39" s="53">
        <f>IF(K39="SIM",(J39*$F$102),J39)</f>
        <v/>
      </c>
      <c r="AJ39" s="53">
        <f>IF(L39="SIM",(AI39*$F$101),AI39)</f>
        <v/>
      </c>
      <c r="AK39" s="53">
        <f>AJ39-AS39</f>
        <v/>
      </c>
      <c r="AL39" s="53">
        <f>AJ39*I39</f>
        <v/>
      </c>
      <c r="AM39" s="53">
        <f>AK39*I39</f>
        <v/>
      </c>
      <c r="AN39" s="53">
        <f>AK39-AP39-AQ39</f>
        <v/>
      </c>
      <c r="AO39" s="53">
        <f>AN39*I39</f>
        <v/>
      </c>
      <c r="AP39" s="53">
        <f>$AP$4*AK39</f>
        <v/>
      </c>
      <c r="AQ39" s="53">
        <f>$AQ$4*AK39</f>
        <v/>
      </c>
      <c r="AR39" s="51">
        <f t="array" ref="AR39">VLOOKUP(M39&amp;N39&amp;O39&amp;P39,Variáveis!$A$2:$E$240&amp;Variáveis!$B$2:$F$240&amp;Variáveis!$C$2:$G$240&amp;Variáveis!$D$2:$H$240,5,FALSE)</f>
        <v/>
      </c>
      <c r="AS39" s="53">
        <f>((AJ39*(1-AR39))*AR39)</f>
        <v/>
      </c>
      <c r="AT39" s="53">
        <f>(((J39+(J39*AU39))*0.18)-(J39*AR39))</f>
        <v/>
      </c>
      <c r="AU39" s="55">
        <f>(((1+AV39)*(1-AR39))/(1-0.18)-1)</f>
        <v/>
      </c>
      <c r="AV39" s="55">
        <f>IF(BB39&gt;0,BB39,IF(BA39&gt;0,BA39,IF(AZ39&gt;0,AZ39,IF(AY39&gt;0,AY39,IF(AX39&gt;0,AX39)))))/100</f>
        <v/>
      </c>
      <c r="AW39" s="56">
        <f>VALUE(LEFT(G39,4))</f>
        <v/>
      </c>
      <c r="AX39" s="56">
        <f>VALUE(IFERROR(VLOOKUP(VALUE(LEFT(G39,4)),ST!$C$4:$E$300,3,FALSE),"0"))</f>
        <v/>
      </c>
      <c r="AY39" s="56">
        <f>VALUE(IFERROR(VLOOKUP(VALUE(LEFT(G39,5)),ST!$C$4:$E$300,3,FALSE),"0"))</f>
        <v/>
      </c>
      <c r="AZ39" s="56">
        <f>VALUE(IFERROR(VLOOKUP(VALUE(LEFT(G39,6)),ST!$C$4:$E$300,3,FALSE),"0"))</f>
        <v/>
      </c>
      <c r="BA39" s="56">
        <f>VALUE(IFERROR(VLOOKUP(VALUE(LEFT(G39,7)),ST!$C$4:$E$300,3,FALSE),"0"))</f>
        <v/>
      </c>
      <c r="BB39" s="56">
        <f>VALUE(IFERROR(VLOOKUP(G39,ST!$C$4:$E$400,3,FALSE),"0"))</f>
        <v/>
      </c>
      <c r="BC39" s="57">
        <f>IF(VLOOKUP(AW39,ST!$C$4:$F$298,4,FALSE)&lt;&gt;0,VLOOKUP(AW39,ST!$C$4:$F$298,4,FALSE),VLOOKUP(G39,ST!$C$4:$F$298,4,FALSE))</f>
        <v/>
      </c>
      <c r="BD39" s="57">
        <f>IF(O39="SC","Desconsiderar coluna ICMS ST",IF(O39="PR","Haverá ST", ))</f>
        <v/>
      </c>
      <c r="BE39" s="53">
        <f>W39</f>
        <v/>
      </c>
      <c r="BF39" s="53">
        <f>X39</f>
        <v/>
      </c>
      <c r="BG39" s="53">
        <f>AD39-AS39</f>
        <v/>
      </c>
      <c r="BH39" s="51">
        <f>$W$4+$X$4+AC39+$BJ$4+0.07</f>
        <v/>
      </c>
      <c r="BI39" s="53">
        <f>IF(BD39="Haverá ST",AJ39+AS39+AT39,AJ39+AS39)</f>
        <v/>
      </c>
      <c r="BJ39" s="53">
        <f>T39*$BJ$4</f>
        <v/>
      </c>
      <c r="BK39" s="53">
        <f>T39*$BK$4</f>
        <v/>
      </c>
      <c r="BL39" s="53">
        <f>BE39+BF39+AO39+BJ39+BK39+AD39</f>
        <v/>
      </c>
      <c r="BM39" s="53">
        <f>(T39-BL39)</f>
        <v/>
      </c>
    </row>
    <row r="40" hidden="1" ht="15.75" customHeight="1" s="218">
      <c r="A40" s="58">
        <f>A39+1</f>
        <v/>
      </c>
      <c r="B40" s="144">
        <f>BOM!B40</f>
        <v/>
      </c>
      <c r="C40" s="144">
        <f>BOM!C40</f>
        <v/>
      </c>
      <c r="D40" s="144">
        <f>BOM!D40</f>
        <v/>
      </c>
      <c r="E40" s="144">
        <f>BOM!E40</f>
        <v/>
      </c>
      <c r="F40" s="144">
        <f>BOM!F40</f>
        <v/>
      </c>
      <c r="G40" s="144">
        <f>BOM!G40</f>
        <v/>
      </c>
      <c r="H40" s="144">
        <f>BOM!H40</f>
        <v/>
      </c>
      <c r="I40" s="144">
        <f>BOM!I40</f>
        <v/>
      </c>
      <c r="J40" s="146">
        <f>BOM!J40</f>
        <v/>
      </c>
      <c r="K40" s="146">
        <f>BOM!K40</f>
        <v/>
      </c>
      <c r="L40" s="146">
        <f>BOM!L40</f>
        <v/>
      </c>
      <c r="M40" s="146">
        <f>BOM!M40</f>
        <v/>
      </c>
      <c r="N40" s="146">
        <f>BOM!N40</f>
        <v/>
      </c>
      <c r="O40" s="146">
        <f>BOM!O40</f>
        <v/>
      </c>
      <c r="P40" s="146">
        <f>BOM!P40</f>
        <v/>
      </c>
      <c r="Q40" s="46">
        <f>$F$97</f>
        <v/>
      </c>
      <c r="R40" s="46">
        <f>$F$98</f>
        <v/>
      </c>
      <c r="S40" s="48">
        <f>U40-(U40*R40)</f>
        <v/>
      </c>
      <c r="T40" s="48">
        <f>S40*I40</f>
        <v/>
      </c>
      <c r="U40" s="48">
        <f>(AN40)/(1-(BH40+Q40))</f>
        <v/>
      </c>
      <c r="V40" s="48">
        <f>U40*I40</f>
        <v/>
      </c>
      <c r="W40" s="49">
        <f>T40*$W$4</f>
        <v/>
      </c>
      <c r="X40" s="49">
        <f>T40*$X$4</f>
        <v/>
      </c>
      <c r="Y40" s="50">
        <f>M40</f>
        <v/>
      </c>
      <c r="Z40" s="9" t="n"/>
      <c r="AA40" s="9" t="n"/>
      <c r="AB40" s="9" t="n"/>
      <c r="AC40" s="51">
        <f t="array" ref="AC40">IF(I40&gt;0,VLOOKUP(Y40&amp;$P$88&amp;$P$89&amp;$P$90,Variáveis!$O$2:$S$300&amp;Variáveis!$P$2:$T$300&amp;Variáveis!$Q$2:$U$300&amp;Variáveis!$R$2:$V$300,5,FALSE),0)</f>
        <v/>
      </c>
      <c r="AD40" s="52">
        <f>T40*AC40</f>
        <v/>
      </c>
      <c r="AE40" s="53">
        <f>IF(AB40="não",((V40/(1-VLOOKUP(AA40,Variáveis!$AK$3:$AN$29,4,FALSE)))*VLOOKUP(AA40,Variáveis!$AK$3:$AN$29,4,FALSE))-AD40,0)</f>
        <v/>
      </c>
      <c r="AF40" s="53">
        <f>T40*$AF$4</f>
        <v/>
      </c>
      <c r="AG40" s="53">
        <f>IF(AB40="SIM","Cliente pode pagar DIFA na entrada", )</f>
        <v/>
      </c>
      <c r="AH40" s="54" t="n"/>
      <c r="AI40" s="53">
        <f>IF(K40="SIM",(J40*$F$102),J40)</f>
        <v/>
      </c>
      <c r="AJ40" s="53">
        <f>IF(L40="SIM",(AI40*$F$101),AI40)</f>
        <v/>
      </c>
      <c r="AK40" s="53">
        <f>AJ40-AS40</f>
        <v/>
      </c>
      <c r="AL40" s="53">
        <f>AJ40*I40</f>
        <v/>
      </c>
      <c r="AM40" s="53">
        <f>AK40*I40</f>
        <v/>
      </c>
      <c r="AN40" s="53">
        <f>AK40-AP40-AQ40</f>
        <v/>
      </c>
      <c r="AO40" s="53">
        <f>AN40*I40</f>
        <v/>
      </c>
      <c r="AP40" s="53">
        <f>$AP$4*AK40</f>
        <v/>
      </c>
      <c r="AQ40" s="53">
        <f>$AQ$4*AK40</f>
        <v/>
      </c>
      <c r="AR40" s="51">
        <f t="array" ref="AR40">VLOOKUP(M40&amp;N40&amp;O40&amp;P40,Variáveis!$A$2:$E$240&amp;Variáveis!$B$2:$F$240&amp;Variáveis!$C$2:$G$240&amp;Variáveis!$D$2:$H$240,5,FALSE)</f>
        <v/>
      </c>
      <c r="AS40" s="53">
        <f>((AJ40*(1-AR40))*AR40)</f>
        <v/>
      </c>
      <c r="AT40" s="53">
        <f>(((J40+(J40*AU40))*0.18)-(J40*AR40))</f>
        <v/>
      </c>
      <c r="AU40" s="55">
        <f>(((1+AV40)*(1-AR40))/(1-0.18)-1)</f>
        <v/>
      </c>
      <c r="AV40" s="55">
        <f>IF(BB40&gt;0,BB40,IF(BA40&gt;0,BA40,IF(AZ40&gt;0,AZ40,IF(AY40&gt;0,AY40,IF(AX40&gt;0,AX40)))))/100</f>
        <v/>
      </c>
      <c r="AW40" s="56">
        <f>VALUE(LEFT(G40,4))</f>
        <v/>
      </c>
      <c r="AX40" s="56">
        <f>VALUE(IFERROR(VLOOKUP(VALUE(LEFT(G40,4)),ST!$C$4:$E$300,3,FALSE),"0"))</f>
        <v/>
      </c>
      <c r="AY40" s="56">
        <f>VALUE(IFERROR(VLOOKUP(VALUE(LEFT(G40,5)),ST!$C$4:$E$300,3,FALSE),"0"))</f>
        <v/>
      </c>
      <c r="AZ40" s="56">
        <f>VALUE(IFERROR(VLOOKUP(VALUE(LEFT(G40,6)),ST!$C$4:$E$300,3,FALSE),"0"))</f>
        <v/>
      </c>
      <c r="BA40" s="56">
        <f>VALUE(IFERROR(VLOOKUP(VALUE(LEFT(G40,7)),ST!$C$4:$E$300,3,FALSE),"0"))</f>
        <v/>
      </c>
      <c r="BB40" s="56">
        <f>VALUE(IFERROR(VLOOKUP(G40,ST!$C$4:$E$400,3,FALSE),"0"))</f>
        <v/>
      </c>
      <c r="BC40" s="57">
        <f>IF(VLOOKUP(AW40,ST!$C$4:$F$298,4,FALSE)&lt;&gt;0,VLOOKUP(AW40,ST!$C$4:$F$298,4,FALSE),VLOOKUP(G40,ST!$C$4:$F$298,4,FALSE))</f>
        <v/>
      </c>
      <c r="BD40" s="57">
        <f>IF(O40="SC","Desconsiderar coluna ICMS ST",IF(O40="PR","Haverá ST", ))</f>
        <v/>
      </c>
      <c r="BE40" s="53">
        <f>W40</f>
        <v/>
      </c>
      <c r="BF40" s="53">
        <f>X40</f>
        <v/>
      </c>
      <c r="BG40" s="53">
        <f>AD40-AS40</f>
        <v/>
      </c>
      <c r="BH40" s="51">
        <f>$W$4+$X$4+AC40+$BJ$4+0.07</f>
        <v/>
      </c>
      <c r="BI40" s="53">
        <f>IF(BD40="Haverá ST",AJ40+AS40+AT40,AJ40+AS40)</f>
        <v/>
      </c>
      <c r="BJ40" s="53">
        <f>T40*$BJ$4</f>
        <v/>
      </c>
      <c r="BK40" s="53">
        <f>T40*$BK$4</f>
        <v/>
      </c>
      <c r="BL40" s="53">
        <f>BE40+BF40+AO40+BJ40+BK40+AD40</f>
        <v/>
      </c>
      <c r="BM40" s="53">
        <f>(T40-BL40)</f>
        <v/>
      </c>
    </row>
    <row r="41" hidden="1" ht="15.75" customHeight="1" s="218">
      <c r="A41" s="58">
        <f>A40+1</f>
        <v/>
      </c>
      <c r="B41" s="144">
        <f>BOM!B41</f>
        <v/>
      </c>
      <c r="C41" s="144">
        <f>BOM!C41</f>
        <v/>
      </c>
      <c r="D41" s="144">
        <f>BOM!D41</f>
        <v/>
      </c>
      <c r="E41" s="144">
        <f>BOM!E41</f>
        <v/>
      </c>
      <c r="F41" s="144">
        <f>BOM!F41</f>
        <v/>
      </c>
      <c r="G41" s="144">
        <f>BOM!G41</f>
        <v/>
      </c>
      <c r="H41" s="144">
        <f>BOM!H41</f>
        <v/>
      </c>
      <c r="I41" s="144">
        <f>BOM!I41</f>
        <v/>
      </c>
      <c r="J41" s="146">
        <f>BOM!J41</f>
        <v/>
      </c>
      <c r="K41" s="146">
        <f>BOM!K41</f>
        <v/>
      </c>
      <c r="L41" s="146">
        <f>BOM!L41</f>
        <v/>
      </c>
      <c r="M41" s="146">
        <f>BOM!M41</f>
        <v/>
      </c>
      <c r="N41" s="146">
        <f>BOM!N41</f>
        <v/>
      </c>
      <c r="O41" s="146">
        <f>BOM!O41</f>
        <v/>
      </c>
      <c r="P41" s="146">
        <f>BOM!P41</f>
        <v/>
      </c>
      <c r="Q41" s="46">
        <f>$F$97</f>
        <v/>
      </c>
      <c r="R41" s="46">
        <f>$F$98</f>
        <v/>
      </c>
      <c r="S41" s="48">
        <f>U41-(U41*R41)</f>
        <v/>
      </c>
      <c r="T41" s="48">
        <f>S41*I41</f>
        <v/>
      </c>
      <c r="U41" s="48">
        <f>(AN41)/(1-(BH41+Q41))</f>
        <v/>
      </c>
      <c r="V41" s="48">
        <f>U41*I41</f>
        <v/>
      </c>
      <c r="W41" s="49">
        <f>T41*$W$4</f>
        <v/>
      </c>
      <c r="X41" s="49">
        <f>T41*$X$4</f>
        <v/>
      </c>
      <c r="Y41" s="50">
        <f>M41</f>
        <v/>
      </c>
      <c r="Z41" s="9" t="n"/>
      <c r="AA41" s="9" t="n"/>
      <c r="AB41" s="9" t="n"/>
      <c r="AC41" s="51">
        <f t="array" ref="AC41">IF(I41&gt;0,VLOOKUP(Y41&amp;$P$88&amp;$P$89&amp;$P$90,Variáveis!$O$2:$S$300&amp;Variáveis!$P$2:$T$300&amp;Variáveis!$Q$2:$U$300&amp;Variáveis!$R$2:$V$300,5,FALSE),0)</f>
        <v/>
      </c>
      <c r="AD41" s="52">
        <f>T41*AC41</f>
        <v/>
      </c>
      <c r="AE41" s="53">
        <f>IF(AB41="não",((V41/(1-VLOOKUP(AA41,Variáveis!$AK$3:$AN$29,4,FALSE)))*VLOOKUP(AA41,Variáveis!$AK$3:$AN$29,4,FALSE))-AD41,0)</f>
        <v/>
      </c>
      <c r="AF41" s="53">
        <f>T41*$AF$4</f>
        <v/>
      </c>
      <c r="AG41" s="53">
        <f>IF(AB41="SIM","Cliente pode pagar DIFA na entrada", )</f>
        <v/>
      </c>
      <c r="AH41" s="54" t="n"/>
      <c r="AI41" s="53">
        <f>IF(K41="SIM",(J41*$F$102),J41)</f>
        <v/>
      </c>
      <c r="AJ41" s="53">
        <f>IF(L41="SIM",(AI41*$F$101),AI41)</f>
        <v/>
      </c>
      <c r="AK41" s="53">
        <f>AJ41-AS41</f>
        <v/>
      </c>
      <c r="AL41" s="53">
        <f>AJ41*I41</f>
        <v/>
      </c>
      <c r="AM41" s="53">
        <f>AK41*I41</f>
        <v/>
      </c>
      <c r="AN41" s="53">
        <f>AK41-AP41-AQ41</f>
        <v/>
      </c>
      <c r="AO41" s="53">
        <f>AN41*I41</f>
        <v/>
      </c>
      <c r="AP41" s="53">
        <f>$AP$4*AK41</f>
        <v/>
      </c>
      <c r="AQ41" s="53">
        <f>$AQ$4*AK41</f>
        <v/>
      </c>
      <c r="AR41" s="51">
        <f t="array" ref="AR41">VLOOKUP(M41&amp;N41&amp;O41&amp;P41,Variáveis!$A$2:$E$240&amp;Variáveis!$B$2:$F$240&amp;Variáveis!$C$2:$G$240&amp;Variáveis!$D$2:$H$240,5,FALSE)</f>
        <v/>
      </c>
      <c r="AS41" s="53">
        <f>((AJ41*(1-AR41))*AR41)</f>
        <v/>
      </c>
      <c r="AT41" s="53">
        <f>(((J41+(J41*AU41))*0.18)-(J41*AR41))</f>
        <v/>
      </c>
      <c r="AU41" s="55">
        <f>(((1+AV41)*(1-AR41))/(1-0.18)-1)</f>
        <v/>
      </c>
      <c r="AV41" s="55">
        <f>IF(BB41&gt;0,BB41,IF(BA41&gt;0,BA41,IF(AZ41&gt;0,AZ41,IF(AY41&gt;0,AY41,IF(AX41&gt;0,AX41)))))/100</f>
        <v/>
      </c>
      <c r="AW41" s="56">
        <f>VALUE(LEFT(G41,4))</f>
        <v/>
      </c>
      <c r="AX41" s="56">
        <f>VALUE(IFERROR(VLOOKUP(VALUE(LEFT(G41,4)),ST!$C$4:$E$300,3,FALSE),"0"))</f>
        <v/>
      </c>
      <c r="AY41" s="56">
        <f>VALUE(IFERROR(VLOOKUP(VALUE(LEFT(G41,5)),ST!$C$4:$E$300,3,FALSE),"0"))</f>
        <v/>
      </c>
      <c r="AZ41" s="56">
        <f>VALUE(IFERROR(VLOOKUP(VALUE(LEFT(G41,6)),ST!$C$4:$E$300,3,FALSE),"0"))</f>
        <v/>
      </c>
      <c r="BA41" s="56">
        <f>VALUE(IFERROR(VLOOKUP(VALUE(LEFT(G41,7)),ST!$C$4:$E$300,3,FALSE),"0"))</f>
        <v/>
      </c>
      <c r="BB41" s="56">
        <f>VALUE(IFERROR(VLOOKUP(G41,ST!$C$4:$E$400,3,FALSE),"0"))</f>
        <v/>
      </c>
      <c r="BC41" s="57">
        <f>IF(VLOOKUP(AW41,ST!$C$4:$F$298,4,FALSE)&lt;&gt;0,VLOOKUP(AW41,ST!$C$4:$F$298,4,FALSE),VLOOKUP(G41,ST!$C$4:$F$298,4,FALSE))</f>
        <v/>
      </c>
      <c r="BD41" s="57">
        <f>IF(O41="SC","Desconsiderar coluna ICMS ST",IF(O41="PR","Haverá ST", ))</f>
        <v/>
      </c>
      <c r="BE41" s="53">
        <f>W41</f>
        <v/>
      </c>
      <c r="BF41" s="53">
        <f>X41</f>
        <v/>
      </c>
      <c r="BG41" s="53">
        <f>AD41-AS41</f>
        <v/>
      </c>
      <c r="BH41" s="51">
        <f>$W$4+$X$4+AC41+$BJ$4+0.07</f>
        <v/>
      </c>
      <c r="BI41" s="53">
        <f>IF(BD41="Haverá ST",AJ41+AS41+AT41,AJ41+AS41)</f>
        <v/>
      </c>
      <c r="BJ41" s="53">
        <f>T41*$BJ$4</f>
        <v/>
      </c>
      <c r="BK41" s="53">
        <f>T41*$BK$4</f>
        <v/>
      </c>
      <c r="BL41" s="53">
        <f>BE41+BF41+AO41+BJ41+BK41+AD41</f>
        <v/>
      </c>
      <c r="BM41" s="53">
        <f>(T41-BL41)</f>
        <v/>
      </c>
    </row>
    <row r="42" hidden="1" ht="15.75" customHeight="1" s="218">
      <c r="A42" s="58">
        <f>A41+1</f>
        <v/>
      </c>
      <c r="B42" s="144">
        <f>BOM!B42</f>
        <v/>
      </c>
      <c r="C42" s="144">
        <f>BOM!C42</f>
        <v/>
      </c>
      <c r="D42" s="144">
        <f>BOM!D42</f>
        <v/>
      </c>
      <c r="E42" s="144">
        <f>BOM!E42</f>
        <v/>
      </c>
      <c r="F42" s="144">
        <f>BOM!F42</f>
        <v/>
      </c>
      <c r="G42" s="144">
        <f>BOM!G42</f>
        <v/>
      </c>
      <c r="H42" s="144">
        <f>BOM!H42</f>
        <v/>
      </c>
      <c r="I42" s="144">
        <f>BOM!I42</f>
        <v/>
      </c>
      <c r="J42" s="146">
        <f>BOM!J42</f>
        <v/>
      </c>
      <c r="K42" s="146">
        <f>BOM!K42</f>
        <v/>
      </c>
      <c r="L42" s="146">
        <f>BOM!L42</f>
        <v/>
      </c>
      <c r="M42" s="146">
        <f>BOM!M42</f>
        <v/>
      </c>
      <c r="N42" s="146">
        <f>BOM!N42</f>
        <v/>
      </c>
      <c r="O42" s="146">
        <f>BOM!O42</f>
        <v/>
      </c>
      <c r="P42" s="146">
        <f>BOM!P42</f>
        <v/>
      </c>
      <c r="Q42" s="46">
        <f>$F$97</f>
        <v/>
      </c>
      <c r="R42" s="46">
        <f>$F$98</f>
        <v/>
      </c>
      <c r="S42" s="48">
        <f>U42-(U42*R42)</f>
        <v/>
      </c>
      <c r="T42" s="48">
        <f>S42*I42</f>
        <v/>
      </c>
      <c r="U42" s="48">
        <f>(AN42)/(1-(BH42+Q42))</f>
        <v/>
      </c>
      <c r="V42" s="48">
        <f>U42*I42</f>
        <v/>
      </c>
      <c r="W42" s="49">
        <f>T42*$W$4</f>
        <v/>
      </c>
      <c r="X42" s="49">
        <f>T42*$X$4</f>
        <v/>
      </c>
      <c r="Y42" s="50">
        <f>M42</f>
        <v/>
      </c>
      <c r="Z42" s="9" t="n"/>
      <c r="AA42" s="9" t="n"/>
      <c r="AB42" s="9" t="n"/>
      <c r="AC42" s="51">
        <f t="array" ref="AC42">IF(I42&gt;0,VLOOKUP(Y42&amp;$P$88&amp;$P$89&amp;$P$90,Variáveis!$O$2:$S$300&amp;Variáveis!$P$2:$T$300&amp;Variáveis!$Q$2:$U$300&amp;Variáveis!$R$2:$V$300,5,FALSE),0)</f>
        <v/>
      </c>
      <c r="AD42" s="52">
        <f>T42*AC42</f>
        <v/>
      </c>
      <c r="AE42" s="53">
        <f>IF(AB42="não",((V42/(1-VLOOKUP(AA42,Variáveis!$AK$3:$AN$29,4,FALSE)))*VLOOKUP(AA42,Variáveis!$AK$3:$AN$29,4,FALSE))-AD42,0)</f>
        <v/>
      </c>
      <c r="AF42" s="53">
        <f>T42*$AF$4</f>
        <v/>
      </c>
      <c r="AG42" s="53">
        <f>IF(AB42="SIM","Cliente pode pagar DIFA na entrada", )</f>
        <v/>
      </c>
      <c r="AH42" s="54" t="n"/>
      <c r="AI42" s="53">
        <f>IF(K42="SIM",(J42*$F$102),J42)</f>
        <v/>
      </c>
      <c r="AJ42" s="53">
        <f>IF(L42="SIM",(AI42*$F$101),AI42)</f>
        <v/>
      </c>
      <c r="AK42" s="53">
        <f>AJ42-AS42</f>
        <v/>
      </c>
      <c r="AL42" s="53">
        <f>AJ42*I42</f>
        <v/>
      </c>
      <c r="AM42" s="53">
        <f>AK42*I42</f>
        <v/>
      </c>
      <c r="AN42" s="53">
        <f>AK42-AP42-AQ42</f>
        <v/>
      </c>
      <c r="AO42" s="53">
        <f>AN42*I42</f>
        <v/>
      </c>
      <c r="AP42" s="53">
        <f>$AP$4*AK42</f>
        <v/>
      </c>
      <c r="AQ42" s="53">
        <f>$AQ$4*AK42</f>
        <v/>
      </c>
      <c r="AR42" s="51">
        <f t="array" ref="AR42">VLOOKUP(M42&amp;N42&amp;O42&amp;P42,Variáveis!$A$2:$E$240&amp;Variáveis!$B$2:$F$240&amp;Variáveis!$C$2:$G$240&amp;Variáveis!$D$2:$H$240,5,FALSE)</f>
        <v/>
      </c>
      <c r="AS42" s="53">
        <f>((AJ42*(1-AR42))*AR42)</f>
        <v/>
      </c>
      <c r="AT42" s="53">
        <f>(((J42+(J42*AU42))*0.18)-(J42*AR42))</f>
        <v/>
      </c>
      <c r="AU42" s="55">
        <f>(((1+AV42)*(1-AR42))/(1-0.18)-1)</f>
        <v/>
      </c>
      <c r="AV42" s="55">
        <f>IF(BB42&gt;0,BB42,IF(BA42&gt;0,BA42,IF(AZ42&gt;0,AZ42,IF(AY42&gt;0,AY42,IF(AX42&gt;0,AX42)))))/100</f>
        <v/>
      </c>
      <c r="AW42" s="56">
        <f>VALUE(LEFT(G42,4))</f>
        <v/>
      </c>
      <c r="AX42" s="56">
        <f>VALUE(IFERROR(VLOOKUP(VALUE(LEFT(G42,4)),ST!$C$4:$E$300,3,FALSE),"0"))</f>
        <v/>
      </c>
      <c r="AY42" s="56">
        <f>VALUE(IFERROR(VLOOKUP(VALUE(LEFT(G42,5)),ST!$C$4:$E$300,3,FALSE),"0"))</f>
        <v/>
      </c>
      <c r="AZ42" s="56">
        <f>VALUE(IFERROR(VLOOKUP(VALUE(LEFT(G42,6)),ST!$C$4:$E$300,3,FALSE),"0"))</f>
        <v/>
      </c>
      <c r="BA42" s="56">
        <f>VALUE(IFERROR(VLOOKUP(VALUE(LEFT(G42,7)),ST!$C$4:$E$300,3,FALSE),"0"))</f>
        <v/>
      </c>
      <c r="BB42" s="56">
        <f>VALUE(IFERROR(VLOOKUP(G42,ST!$C$4:$E$400,3,FALSE),"0"))</f>
        <v/>
      </c>
      <c r="BC42" s="57">
        <f>IF(VLOOKUP(AW42,ST!$C$4:$F$298,4,FALSE)&lt;&gt;0,VLOOKUP(AW42,ST!$C$4:$F$298,4,FALSE),VLOOKUP(G42,ST!$C$4:$F$298,4,FALSE))</f>
        <v/>
      </c>
      <c r="BD42" s="57">
        <f>IF(O42="SC","Desconsiderar coluna ICMS ST",IF(O42="PR","Haverá ST", ))</f>
        <v/>
      </c>
      <c r="BE42" s="53">
        <f>W42</f>
        <v/>
      </c>
      <c r="BF42" s="53">
        <f>X42</f>
        <v/>
      </c>
      <c r="BG42" s="53">
        <f>AD42-AS42</f>
        <v/>
      </c>
      <c r="BH42" s="51">
        <f>$W$4+$X$4+AC42+$BJ$4+0.07</f>
        <v/>
      </c>
      <c r="BI42" s="53">
        <f>IF(BD42="Haverá ST",AJ42+AS42+AT42,AJ42+AS42)</f>
        <v/>
      </c>
      <c r="BJ42" s="53">
        <f>T42*$BJ$4</f>
        <v/>
      </c>
      <c r="BK42" s="53">
        <f>T42*$BK$4</f>
        <v/>
      </c>
      <c r="BL42" s="53">
        <f>BE42+BF42+AO42+BJ42+BK42+AD42</f>
        <v/>
      </c>
      <c r="BM42" s="53">
        <f>(T42-BL42)</f>
        <v/>
      </c>
    </row>
    <row r="43" hidden="1" ht="15.75" customHeight="1" s="218">
      <c r="A43" s="58">
        <f>A42+1</f>
        <v/>
      </c>
      <c r="B43" s="144">
        <f>BOM!B43</f>
        <v/>
      </c>
      <c r="C43" s="144">
        <f>BOM!C43</f>
        <v/>
      </c>
      <c r="D43" s="144">
        <f>BOM!D43</f>
        <v/>
      </c>
      <c r="E43" s="144">
        <f>BOM!E43</f>
        <v/>
      </c>
      <c r="F43" s="144">
        <f>BOM!F43</f>
        <v/>
      </c>
      <c r="G43" s="144">
        <f>BOM!G43</f>
        <v/>
      </c>
      <c r="H43" s="144">
        <f>BOM!H43</f>
        <v/>
      </c>
      <c r="I43" s="144">
        <f>BOM!I43</f>
        <v/>
      </c>
      <c r="J43" s="146">
        <f>BOM!J43</f>
        <v/>
      </c>
      <c r="K43" s="146">
        <f>BOM!K43</f>
        <v/>
      </c>
      <c r="L43" s="146">
        <f>BOM!L43</f>
        <v/>
      </c>
      <c r="M43" s="146">
        <f>BOM!M43</f>
        <v/>
      </c>
      <c r="N43" s="146">
        <f>BOM!N43</f>
        <v/>
      </c>
      <c r="O43" s="146">
        <f>BOM!O43</f>
        <v/>
      </c>
      <c r="P43" s="146">
        <f>BOM!P43</f>
        <v/>
      </c>
      <c r="Q43" s="46">
        <f>$F$97</f>
        <v/>
      </c>
      <c r="R43" s="46">
        <f>$F$98</f>
        <v/>
      </c>
      <c r="S43" s="48">
        <f>U43-(U43*R43)</f>
        <v/>
      </c>
      <c r="T43" s="48">
        <f>S43*I43</f>
        <v/>
      </c>
      <c r="U43" s="48">
        <f>(AN43)/(1-(BH43+Q43))</f>
        <v/>
      </c>
      <c r="V43" s="48">
        <f>U43*I43</f>
        <v/>
      </c>
      <c r="W43" s="49">
        <f>T43*$W$4</f>
        <v/>
      </c>
      <c r="X43" s="49">
        <f>T43*$X$4</f>
        <v/>
      </c>
      <c r="Y43" s="50">
        <f>M43</f>
        <v/>
      </c>
      <c r="Z43" s="9" t="n"/>
      <c r="AA43" s="9" t="n"/>
      <c r="AB43" s="9" t="n"/>
      <c r="AC43" s="51">
        <f t="array" ref="AC43">IF(I43&gt;0,VLOOKUP(Y43&amp;$P$88&amp;$P$89&amp;$P$90,Variáveis!$O$2:$S$300&amp;Variáveis!$P$2:$T$300&amp;Variáveis!$Q$2:$U$300&amp;Variáveis!$R$2:$V$300,5,FALSE),0)</f>
        <v/>
      </c>
      <c r="AD43" s="52">
        <f>T43*AC43</f>
        <v/>
      </c>
      <c r="AE43" s="53">
        <f>IF(AB43="não",((V43/(1-VLOOKUP(AA43,Variáveis!$AK$3:$AN$29,4,FALSE)))*VLOOKUP(AA43,Variáveis!$AK$3:$AN$29,4,FALSE))-AD43,0)</f>
        <v/>
      </c>
      <c r="AF43" s="53">
        <f>T43*$AF$4</f>
        <v/>
      </c>
      <c r="AG43" s="53">
        <f>IF(AB43="SIM","Cliente pode pagar DIFA na entrada", )</f>
        <v/>
      </c>
      <c r="AH43" s="54" t="n"/>
      <c r="AI43" s="53">
        <f>IF(K43="SIM",(J43*$F$102),J43)</f>
        <v/>
      </c>
      <c r="AJ43" s="53">
        <f>IF(L43="SIM",(AI43*$F$101),AI43)</f>
        <v/>
      </c>
      <c r="AK43" s="53">
        <f>AJ43-AS43</f>
        <v/>
      </c>
      <c r="AL43" s="53">
        <f>AJ43*I43</f>
        <v/>
      </c>
      <c r="AM43" s="53">
        <f>AK43*I43</f>
        <v/>
      </c>
      <c r="AN43" s="53">
        <f>AK43-AP43-AQ43</f>
        <v/>
      </c>
      <c r="AO43" s="53">
        <f>AN43*I43</f>
        <v/>
      </c>
      <c r="AP43" s="53">
        <f>$AP$4*AK43</f>
        <v/>
      </c>
      <c r="AQ43" s="53">
        <f>$AQ$4*AK43</f>
        <v/>
      </c>
      <c r="AR43" s="51">
        <f t="array" ref="AR43">VLOOKUP(M43&amp;N43&amp;O43&amp;P43,Variáveis!$A$2:$E$240&amp;Variáveis!$B$2:$F$240&amp;Variáveis!$C$2:$G$240&amp;Variáveis!$D$2:$H$240,5,FALSE)</f>
        <v/>
      </c>
      <c r="AS43" s="53">
        <f>((AJ43*(1-AR43))*AR43)</f>
        <v/>
      </c>
      <c r="AT43" s="53">
        <f>(((J43+(J43*AU43))*0.18)-(J43*AR43))</f>
        <v/>
      </c>
      <c r="AU43" s="55">
        <f>(((1+AV43)*(1-AR43))/(1-0.18)-1)</f>
        <v/>
      </c>
      <c r="AV43" s="55">
        <f>IF(BB43&gt;0,BB43,IF(BA43&gt;0,BA43,IF(AZ43&gt;0,AZ43,IF(AY43&gt;0,AY43,IF(AX43&gt;0,AX43)))))/100</f>
        <v/>
      </c>
      <c r="AW43" s="56">
        <f>VALUE(LEFT(G43,4))</f>
        <v/>
      </c>
      <c r="AX43" s="56">
        <f>VALUE(IFERROR(VLOOKUP(VALUE(LEFT(G43,4)),ST!$C$4:$E$300,3,FALSE),"0"))</f>
        <v/>
      </c>
      <c r="AY43" s="56">
        <f>VALUE(IFERROR(VLOOKUP(VALUE(LEFT(G43,5)),ST!$C$4:$E$300,3,FALSE),"0"))</f>
        <v/>
      </c>
      <c r="AZ43" s="56">
        <f>VALUE(IFERROR(VLOOKUP(VALUE(LEFT(G43,6)),ST!$C$4:$E$300,3,FALSE),"0"))</f>
        <v/>
      </c>
      <c r="BA43" s="56">
        <f>VALUE(IFERROR(VLOOKUP(VALUE(LEFT(G43,7)),ST!$C$4:$E$300,3,FALSE),"0"))</f>
        <v/>
      </c>
      <c r="BB43" s="56">
        <f>VALUE(IFERROR(VLOOKUP(G43,ST!$C$4:$E$400,3,FALSE),"0"))</f>
        <v/>
      </c>
      <c r="BC43" s="57">
        <f>IF(VLOOKUP(AW43,ST!$C$4:$F$298,4,FALSE)&lt;&gt;0,VLOOKUP(AW43,ST!$C$4:$F$298,4,FALSE),VLOOKUP(G43,ST!$C$4:$F$298,4,FALSE))</f>
        <v/>
      </c>
      <c r="BD43" s="57">
        <f>IF(O43="SC","Desconsiderar coluna ICMS ST",IF(O43="PR","Haverá ST", ))</f>
        <v/>
      </c>
      <c r="BE43" s="53">
        <f>W43</f>
        <v/>
      </c>
      <c r="BF43" s="53">
        <f>X43</f>
        <v/>
      </c>
      <c r="BG43" s="53">
        <f>AD43-AS43</f>
        <v/>
      </c>
      <c r="BH43" s="51">
        <f>$W$4+$X$4+AC43+$BJ$4+0.07</f>
        <v/>
      </c>
      <c r="BI43" s="53">
        <f>IF(BD43="Haverá ST",AJ43+AS43+AT43,AJ43+AS43)</f>
        <v/>
      </c>
      <c r="BJ43" s="53">
        <f>T43*$BJ$4</f>
        <v/>
      </c>
      <c r="BK43" s="53">
        <f>T43*$BK$4</f>
        <v/>
      </c>
      <c r="BL43" s="53">
        <f>BE43+BF43+AO43+BJ43+BK43+AD43</f>
        <v/>
      </c>
      <c r="BM43" s="53">
        <f>(T43-BL43)</f>
        <v/>
      </c>
    </row>
    <row r="44" hidden="1" ht="15.75" customHeight="1" s="218">
      <c r="A44" s="58">
        <f>A43+1</f>
        <v/>
      </c>
      <c r="B44" s="144">
        <f>BOM!B44</f>
        <v/>
      </c>
      <c r="C44" s="144">
        <f>BOM!C44</f>
        <v/>
      </c>
      <c r="D44" s="144">
        <f>BOM!D44</f>
        <v/>
      </c>
      <c r="E44" s="144">
        <f>BOM!E44</f>
        <v/>
      </c>
      <c r="F44" s="144">
        <f>BOM!F44</f>
        <v/>
      </c>
      <c r="G44" s="144">
        <f>BOM!G44</f>
        <v/>
      </c>
      <c r="H44" s="144">
        <f>BOM!H44</f>
        <v/>
      </c>
      <c r="I44" s="144">
        <f>BOM!I44</f>
        <v/>
      </c>
      <c r="J44" s="146">
        <f>BOM!J44</f>
        <v/>
      </c>
      <c r="K44" s="146">
        <f>BOM!K44</f>
        <v/>
      </c>
      <c r="L44" s="146">
        <f>BOM!L44</f>
        <v/>
      </c>
      <c r="M44" s="146">
        <f>BOM!M44</f>
        <v/>
      </c>
      <c r="N44" s="146">
        <f>BOM!N44</f>
        <v/>
      </c>
      <c r="O44" s="146">
        <f>BOM!O44</f>
        <v/>
      </c>
      <c r="P44" s="146">
        <f>BOM!P44</f>
        <v/>
      </c>
      <c r="Q44" s="46">
        <f>$F$97</f>
        <v/>
      </c>
      <c r="R44" s="46">
        <f>$F$98</f>
        <v/>
      </c>
      <c r="S44" s="48">
        <f>U44-(U44*R44)</f>
        <v/>
      </c>
      <c r="T44" s="48">
        <f>S44*I44</f>
        <v/>
      </c>
      <c r="U44" s="48">
        <f>(AN44)/(1-(BH44+Q44))</f>
        <v/>
      </c>
      <c r="V44" s="48">
        <f>U44*I44</f>
        <v/>
      </c>
      <c r="W44" s="49">
        <f>T44*$W$4</f>
        <v/>
      </c>
      <c r="X44" s="49">
        <f>T44*$X$4</f>
        <v/>
      </c>
      <c r="Y44" s="50">
        <f>M44</f>
        <v/>
      </c>
      <c r="Z44" s="9" t="n"/>
      <c r="AA44" s="9" t="n"/>
      <c r="AB44" s="9" t="n"/>
      <c r="AC44" s="51">
        <f t="array" ref="AC44">IF(I44&gt;0,VLOOKUP(Y44&amp;$P$88&amp;$P$89&amp;$P$90,Variáveis!$O$2:$S$300&amp;Variáveis!$P$2:$T$300&amp;Variáveis!$Q$2:$U$300&amp;Variáveis!$R$2:$V$300,5,FALSE),0)</f>
        <v/>
      </c>
      <c r="AD44" s="52">
        <f>T44*AC44</f>
        <v/>
      </c>
      <c r="AE44" s="53">
        <f>IF(AB44="não",((V44/(1-VLOOKUP(AA44,Variáveis!$AK$3:$AN$29,4,FALSE)))*VLOOKUP(AA44,Variáveis!$AK$3:$AN$29,4,FALSE))-AD44,0)</f>
        <v/>
      </c>
      <c r="AF44" s="53">
        <f>T44*$AF$4</f>
        <v/>
      </c>
      <c r="AG44" s="53">
        <f>IF(AB44="SIM","Cliente pode pagar DIFA na entrada", )</f>
        <v/>
      </c>
      <c r="AH44" s="54" t="n"/>
      <c r="AI44" s="53">
        <f>IF(K44="SIM",(J44*$F$102),J44)</f>
        <v/>
      </c>
      <c r="AJ44" s="53">
        <f>IF(L44="SIM",(AI44*$F$101),AI44)</f>
        <v/>
      </c>
      <c r="AK44" s="53">
        <f>AJ44-AS44</f>
        <v/>
      </c>
      <c r="AL44" s="53">
        <f>AJ44*I44</f>
        <v/>
      </c>
      <c r="AM44" s="53">
        <f>AK44*I44</f>
        <v/>
      </c>
      <c r="AN44" s="53">
        <f>AK44-AP44-AQ44</f>
        <v/>
      </c>
      <c r="AO44" s="53">
        <f>AN44*I44</f>
        <v/>
      </c>
      <c r="AP44" s="53">
        <f>$AP$4*AK44</f>
        <v/>
      </c>
      <c r="AQ44" s="53">
        <f>$AQ$4*AK44</f>
        <v/>
      </c>
      <c r="AR44" s="51">
        <f t="array" ref="AR44">VLOOKUP(M44&amp;N44&amp;O44&amp;P44,Variáveis!$A$2:$E$240&amp;Variáveis!$B$2:$F$240&amp;Variáveis!$C$2:$G$240&amp;Variáveis!$D$2:$H$240,5,FALSE)</f>
        <v/>
      </c>
      <c r="AS44" s="53">
        <f>((AJ44*(1-AR44))*AR44)</f>
        <v/>
      </c>
      <c r="AT44" s="53">
        <f>(((J44+(J44*AU44))*0.18)-(J44*AR44))</f>
        <v/>
      </c>
      <c r="AU44" s="55">
        <f>(((1+AV44)*(1-AR44))/(1-0.18)-1)</f>
        <v/>
      </c>
      <c r="AV44" s="55">
        <f>IF(BB44&gt;0,BB44,IF(BA44&gt;0,BA44,IF(AZ44&gt;0,AZ44,IF(AY44&gt;0,AY44,IF(AX44&gt;0,AX44)))))/100</f>
        <v/>
      </c>
      <c r="AW44" s="56">
        <f>VALUE(LEFT(G44,4))</f>
        <v/>
      </c>
      <c r="AX44" s="56">
        <f>VALUE(IFERROR(VLOOKUP(VALUE(LEFT(G44,4)),ST!$C$4:$E$300,3,FALSE),"0"))</f>
        <v/>
      </c>
      <c r="AY44" s="56">
        <f>VALUE(IFERROR(VLOOKUP(VALUE(LEFT(G44,5)),ST!$C$4:$E$300,3,FALSE),"0"))</f>
        <v/>
      </c>
      <c r="AZ44" s="56">
        <f>VALUE(IFERROR(VLOOKUP(VALUE(LEFT(G44,6)),ST!$C$4:$E$300,3,FALSE),"0"))</f>
        <v/>
      </c>
      <c r="BA44" s="56">
        <f>VALUE(IFERROR(VLOOKUP(VALUE(LEFT(G44,7)),ST!$C$4:$E$300,3,FALSE),"0"))</f>
        <v/>
      </c>
      <c r="BB44" s="56">
        <f>VALUE(IFERROR(VLOOKUP(G44,ST!$C$4:$E$400,3,FALSE),"0"))</f>
        <v/>
      </c>
      <c r="BC44" s="57">
        <f>IF(VLOOKUP(AW44,ST!$C$4:$F$298,4,FALSE)&lt;&gt;0,VLOOKUP(AW44,ST!$C$4:$F$298,4,FALSE),VLOOKUP(G44,ST!$C$4:$F$298,4,FALSE))</f>
        <v/>
      </c>
      <c r="BD44" s="57">
        <f>IF(O44="SC","Desconsiderar coluna ICMS ST",IF(O44="PR","Haverá ST", ))</f>
        <v/>
      </c>
      <c r="BE44" s="53">
        <f>W44</f>
        <v/>
      </c>
      <c r="BF44" s="53">
        <f>X44</f>
        <v/>
      </c>
      <c r="BG44" s="53">
        <f>AD44-AS44</f>
        <v/>
      </c>
      <c r="BH44" s="51">
        <f>$W$4+$X$4+AC44+$BJ$4+0.07</f>
        <v/>
      </c>
      <c r="BI44" s="53">
        <f>IF(BD44="Haverá ST",AJ44+AS44+AT44,AJ44+AS44)</f>
        <v/>
      </c>
      <c r="BJ44" s="53">
        <f>T44*$BJ$4</f>
        <v/>
      </c>
      <c r="BK44" s="53">
        <f>T44*$BK$4</f>
        <v/>
      </c>
      <c r="BL44" s="53">
        <f>BE44+BF44+AO44+BJ44+BK44+AD44</f>
        <v/>
      </c>
      <c r="BM44" s="53">
        <f>(T44-BL44)</f>
        <v/>
      </c>
    </row>
    <row r="45" hidden="1" ht="15.75" customHeight="1" s="218">
      <c r="A45" s="58">
        <f>A44+1</f>
        <v/>
      </c>
      <c r="B45" s="144">
        <f>BOM!B45</f>
        <v/>
      </c>
      <c r="C45" s="144">
        <f>BOM!C45</f>
        <v/>
      </c>
      <c r="D45" s="144">
        <f>BOM!D45</f>
        <v/>
      </c>
      <c r="E45" s="144">
        <f>BOM!E45</f>
        <v/>
      </c>
      <c r="F45" s="144">
        <f>BOM!F45</f>
        <v/>
      </c>
      <c r="G45" s="144">
        <f>BOM!G45</f>
        <v/>
      </c>
      <c r="H45" s="144">
        <f>BOM!H45</f>
        <v/>
      </c>
      <c r="I45" s="144">
        <f>BOM!I45</f>
        <v/>
      </c>
      <c r="J45" s="146">
        <f>BOM!J45</f>
        <v/>
      </c>
      <c r="K45" s="146">
        <f>BOM!K45</f>
        <v/>
      </c>
      <c r="L45" s="146">
        <f>BOM!L45</f>
        <v/>
      </c>
      <c r="M45" s="146">
        <f>BOM!M45</f>
        <v/>
      </c>
      <c r="N45" s="146">
        <f>BOM!N45</f>
        <v/>
      </c>
      <c r="O45" s="146">
        <f>BOM!O45</f>
        <v/>
      </c>
      <c r="P45" s="146">
        <f>BOM!P45</f>
        <v/>
      </c>
      <c r="Q45" s="46">
        <f>$F$97</f>
        <v/>
      </c>
      <c r="R45" s="46">
        <f>$F$98</f>
        <v/>
      </c>
      <c r="S45" s="48">
        <f>U45-(U45*R45)</f>
        <v/>
      </c>
      <c r="T45" s="48">
        <f>S45*I45</f>
        <v/>
      </c>
      <c r="U45" s="48">
        <f>(AN45)/(1-(BH45+Q45))</f>
        <v/>
      </c>
      <c r="V45" s="48">
        <f>U45*I45</f>
        <v/>
      </c>
      <c r="W45" s="49">
        <f>T45*$W$4</f>
        <v/>
      </c>
      <c r="X45" s="49">
        <f>T45*$X$4</f>
        <v/>
      </c>
      <c r="Y45" s="50">
        <f>M45</f>
        <v/>
      </c>
      <c r="Z45" s="9" t="n"/>
      <c r="AA45" s="9" t="n"/>
      <c r="AB45" s="9" t="n"/>
      <c r="AC45" s="51">
        <f t="array" ref="AC45">IF(I45&gt;0,VLOOKUP(Y45&amp;$P$88&amp;$P$89&amp;$P$90,Variáveis!$O$2:$S$300&amp;Variáveis!$P$2:$T$300&amp;Variáveis!$Q$2:$U$300&amp;Variáveis!$R$2:$V$300,5,FALSE),0)</f>
        <v/>
      </c>
      <c r="AD45" s="52">
        <f>T45*AC45</f>
        <v/>
      </c>
      <c r="AE45" s="53">
        <f>IF(AB45="não",((V45/(1-VLOOKUP(AA45,Variáveis!$AK$3:$AN$29,4,FALSE)))*VLOOKUP(AA45,Variáveis!$AK$3:$AN$29,4,FALSE))-AD45,0)</f>
        <v/>
      </c>
      <c r="AF45" s="53">
        <f>T45*$AF$4</f>
        <v/>
      </c>
      <c r="AG45" s="53">
        <f>IF(AB45="SIM","Cliente pode pagar DIFA na entrada", )</f>
        <v/>
      </c>
      <c r="AH45" s="54" t="n"/>
      <c r="AI45" s="53">
        <f>IF(K45="SIM",(J45*$F$102),J45)</f>
        <v/>
      </c>
      <c r="AJ45" s="53">
        <f>IF(L45="SIM",(AI45*$F$101),AI45)</f>
        <v/>
      </c>
      <c r="AK45" s="53">
        <f>AJ45-AS45</f>
        <v/>
      </c>
      <c r="AL45" s="53">
        <f>AJ45*I45</f>
        <v/>
      </c>
      <c r="AM45" s="53">
        <f>AK45*I45</f>
        <v/>
      </c>
      <c r="AN45" s="53">
        <f>AK45-AP45-AQ45</f>
        <v/>
      </c>
      <c r="AO45" s="53">
        <f>AN45*I45</f>
        <v/>
      </c>
      <c r="AP45" s="53">
        <f>$AP$4*AK45</f>
        <v/>
      </c>
      <c r="AQ45" s="53">
        <f>$AQ$4*AK45</f>
        <v/>
      </c>
      <c r="AR45" s="51">
        <f t="array" ref="AR45">VLOOKUP(M45&amp;N45&amp;O45&amp;P45,Variáveis!$A$2:$E$240&amp;Variáveis!$B$2:$F$240&amp;Variáveis!$C$2:$G$240&amp;Variáveis!$D$2:$H$240,5,FALSE)</f>
        <v/>
      </c>
      <c r="AS45" s="53">
        <f>((AJ45*(1-AR45))*AR45)</f>
        <v/>
      </c>
      <c r="AT45" s="53">
        <f>(((J45+(J45*AU45))*0.18)-(J45*AR45))</f>
        <v/>
      </c>
      <c r="AU45" s="55">
        <f>(((1+AV45)*(1-AR45))/(1-0.18)-1)</f>
        <v/>
      </c>
      <c r="AV45" s="55">
        <f>IF(BB45&gt;0,BB45,IF(BA45&gt;0,BA45,IF(AZ45&gt;0,AZ45,IF(AY45&gt;0,AY45,IF(AX45&gt;0,AX45)))))/100</f>
        <v/>
      </c>
      <c r="AW45" s="56">
        <f>VALUE(LEFT(G45,4))</f>
        <v/>
      </c>
      <c r="AX45" s="56">
        <f>VALUE(IFERROR(VLOOKUP(VALUE(LEFT(G45,4)),ST!$C$4:$E$300,3,FALSE),"0"))</f>
        <v/>
      </c>
      <c r="AY45" s="56">
        <f>VALUE(IFERROR(VLOOKUP(VALUE(LEFT(G45,5)),ST!$C$4:$E$300,3,FALSE),"0"))</f>
        <v/>
      </c>
      <c r="AZ45" s="56">
        <f>VALUE(IFERROR(VLOOKUP(VALUE(LEFT(G45,6)),ST!$C$4:$E$300,3,FALSE),"0"))</f>
        <v/>
      </c>
      <c r="BA45" s="56">
        <f>VALUE(IFERROR(VLOOKUP(VALUE(LEFT(G45,7)),ST!$C$4:$E$300,3,FALSE),"0"))</f>
        <v/>
      </c>
      <c r="BB45" s="56">
        <f>VALUE(IFERROR(VLOOKUP(G45,ST!$C$4:$E$400,3,FALSE),"0"))</f>
        <v/>
      </c>
      <c r="BC45" s="57">
        <f>IF(VLOOKUP(AW45,ST!$C$4:$F$298,4,FALSE)&lt;&gt;0,VLOOKUP(AW45,ST!$C$4:$F$298,4,FALSE),VLOOKUP(G45,ST!$C$4:$F$298,4,FALSE))</f>
        <v/>
      </c>
      <c r="BD45" s="57">
        <f>IF(O45="SC","Desconsiderar coluna ICMS ST",IF(O45="PR","Haverá ST", ))</f>
        <v/>
      </c>
      <c r="BE45" s="53">
        <f>W45</f>
        <v/>
      </c>
      <c r="BF45" s="53">
        <f>X45</f>
        <v/>
      </c>
      <c r="BG45" s="53">
        <f>AD45-AS45</f>
        <v/>
      </c>
      <c r="BH45" s="51">
        <f>$W$4+$X$4+AC45+$BJ$4+0.07</f>
        <v/>
      </c>
      <c r="BI45" s="53">
        <f>IF(BD45="Haverá ST",AJ45+AS45+AT45,AJ45+AS45)</f>
        <v/>
      </c>
      <c r="BJ45" s="53">
        <f>T45*$BJ$4</f>
        <v/>
      </c>
      <c r="BK45" s="53">
        <f>T45*$BK$4</f>
        <v/>
      </c>
      <c r="BL45" s="53">
        <f>BE45+BF45+AO45+BJ45+BK45+AD45</f>
        <v/>
      </c>
      <c r="BM45" s="53">
        <f>(T45-BL45)</f>
        <v/>
      </c>
    </row>
    <row r="46" hidden="1" ht="15.75" customHeight="1" s="218">
      <c r="A46" s="58">
        <f>A45+1</f>
        <v/>
      </c>
      <c r="B46" s="144">
        <f>BOM!B46</f>
        <v/>
      </c>
      <c r="C46" s="144">
        <f>BOM!C46</f>
        <v/>
      </c>
      <c r="D46" s="144">
        <f>BOM!D46</f>
        <v/>
      </c>
      <c r="E46" s="144">
        <f>BOM!E46</f>
        <v/>
      </c>
      <c r="F46" s="144">
        <f>BOM!F46</f>
        <v/>
      </c>
      <c r="G46" s="144">
        <f>BOM!G46</f>
        <v/>
      </c>
      <c r="H46" s="144">
        <f>BOM!H46</f>
        <v/>
      </c>
      <c r="I46" s="144">
        <f>BOM!I46</f>
        <v/>
      </c>
      <c r="J46" s="146">
        <f>BOM!J46</f>
        <v/>
      </c>
      <c r="K46" s="146">
        <f>BOM!K46</f>
        <v/>
      </c>
      <c r="L46" s="146">
        <f>BOM!L46</f>
        <v/>
      </c>
      <c r="M46" s="146">
        <f>BOM!M46</f>
        <v/>
      </c>
      <c r="N46" s="146">
        <f>BOM!N46</f>
        <v/>
      </c>
      <c r="O46" s="146">
        <f>BOM!O46</f>
        <v/>
      </c>
      <c r="P46" s="146">
        <f>BOM!P46</f>
        <v/>
      </c>
      <c r="Q46" s="46">
        <f>$F$97</f>
        <v/>
      </c>
      <c r="R46" s="46">
        <f>$F$98</f>
        <v/>
      </c>
      <c r="S46" s="48">
        <f>U46-(U46*R46)</f>
        <v/>
      </c>
      <c r="T46" s="48">
        <f>S46*I46</f>
        <v/>
      </c>
      <c r="U46" s="48">
        <f>(AN46)/(1-(BH46+Q46))</f>
        <v/>
      </c>
      <c r="V46" s="48">
        <f>U46*I46</f>
        <v/>
      </c>
      <c r="W46" s="49">
        <f>T46*$W$4</f>
        <v/>
      </c>
      <c r="X46" s="49">
        <f>T46*$X$4</f>
        <v/>
      </c>
      <c r="Y46" s="50">
        <f>M46</f>
        <v/>
      </c>
      <c r="Z46" s="9" t="n"/>
      <c r="AA46" s="9" t="n"/>
      <c r="AB46" s="9" t="n"/>
      <c r="AC46" s="51">
        <f t="array" ref="AC46">IF(I46&gt;0,VLOOKUP(Y46&amp;$P$88&amp;$P$89&amp;$P$90,Variáveis!$O$2:$S$300&amp;Variáveis!$P$2:$T$300&amp;Variáveis!$Q$2:$U$300&amp;Variáveis!$R$2:$V$300,5,FALSE),0)</f>
        <v/>
      </c>
      <c r="AD46" s="52">
        <f>T46*AC46</f>
        <v/>
      </c>
      <c r="AE46" s="53">
        <f>IF(AB46="não",((V46/(1-VLOOKUP(AA46,Variáveis!$AK$3:$AN$29,4,FALSE)))*VLOOKUP(AA46,Variáveis!$AK$3:$AN$29,4,FALSE))-AD46,0)</f>
        <v/>
      </c>
      <c r="AF46" s="53">
        <f>T46*$AF$4</f>
        <v/>
      </c>
      <c r="AG46" s="53">
        <f>IF(AB46="SIM","Cliente pode pagar DIFA na entrada", )</f>
        <v/>
      </c>
      <c r="AH46" s="54" t="n"/>
      <c r="AI46" s="53">
        <f>IF(K46="SIM",(J46*$F$102),J46)</f>
        <v/>
      </c>
      <c r="AJ46" s="53">
        <f>IF(L46="SIM",(AI46*$F$101),AI46)</f>
        <v/>
      </c>
      <c r="AK46" s="53">
        <f>AJ46-AS46</f>
        <v/>
      </c>
      <c r="AL46" s="53">
        <f>AJ46*I46</f>
        <v/>
      </c>
      <c r="AM46" s="53">
        <f>AK46*I46</f>
        <v/>
      </c>
      <c r="AN46" s="53">
        <f>AK46-AP46-AQ46</f>
        <v/>
      </c>
      <c r="AO46" s="53">
        <f>AN46*I46</f>
        <v/>
      </c>
      <c r="AP46" s="53">
        <f>$AP$4*AK46</f>
        <v/>
      </c>
      <c r="AQ46" s="53">
        <f>$AQ$4*AK46</f>
        <v/>
      </c>
      <c r="AR46" s="51">
        <f t="array" ref="AR46">VLOOKUP(M46&amp;N46&amp;O46&amp;P46,Variáveis!$A$2:$E$240&amp;Variáveis!$B$2:$F$240&amp;Variáveis!$C$2:$G$240&amp;Variáveis!$D$2:$H$240,5,FALSE)</f>
        <v/>
      </c>
      <c r="AS46" s="53">
        <f>((AJ46*(1-AR46))*AR46)</f>
        <v/>
      </c>
      <c r="AT46" s="53">
        <f>(((J46+(J46*AU46))*0.18)-(J46*AR46))</f>
        <v/>
      </c>
      <c r="AU46" s="55">
        <f>(((1+AV46)*(1-AR46))/(1-0.18)-1)</f>
        <v/>
      </c>
      <c r="AV46" s="55">
        <f>IF(BB46&gt;0,BB46,IF(BA46&gt;0,BA46,IF(AZ46&gt;0,AZ46,IF(AY46&gt;0,AY46,IF(AX46&gt;0,AX46)))))/100</f>
        <v/>
      </c>
      <c r="AW46" s="56">
        <f>VALUE(LEFT(G46,4))</f>
        <v/>
      </c>
      <c r="AX46" s="56">
        <f>VALUE(IFERROR(VLOOKUP(VALUE(LEFT(G46,4)),ST!$C$4:$E$300,3,FALSE),"0"))</f>
        <v/>
      </c>
      <c r="AY46" s="56">
        <f>VALUE(IFERROR(VLOOKUP(VALUE(LEFT(G46,5)),ST!$C$4:$E$300,3,FALSE),"0"))</f>
        <v/>
      </c>
      <c r="AZ46" s="56">
        <f>VALUE(IFERROR(VLOOKUP(VALUE(LEFT(G46,6)),ST!$C$4:$E$300,3,FALSE),"0"))</f>
        <v/>
      </c>
      <c r="BA46" s="56">
        <f>VALUE(IFERROR(VLOOKUP(VALUE(LEFT(G46,7)),ST!$C$4:$E$300,3,FALSE),"0"))</f>
        <v/>
      </c>
      <c r="BB46" s="56">
        <f>VALUE(IFERROR(VLOOKUP(G46,ST!$C$4:$E$400,3,FALSE),"0"))</f>
        <v/>
      </c>
      <c r="BC46" s="57">
        <f>IF(VLOOKUP(AW46,ST!$C$4:$F$298,4,FALSE)&lt;&gt;0,VLOOKUP(AW46,ST!$C$4:$F$298,4,FALSE),VLOOKUP(G46,ST!$C$4:$F$298,4,FALSE))</f>
        <v/>
      </c>
      <c r="BD46" s="57">
        <f>IF(O46="SC","Desconsiderar coluna ICMS ST",IF(O46="PR","Haverá ST", ))</f>
        <v/>
      </c>
      <c r="BE46" s="53">
        <f>W46</f>
        <v/>
      </c>
      <c r="BF46" s="53">
        <f>X46</f>
        <v/>
      </c>
      <c r="BG46" s="53">
        <f>AD46-AS46</f>
        <v/>
      </c>
      <c r="BH46" s="51">
        <f>$W$4+$X$4+AC46+$BJ$4+0.07</f>
        <v/>
      </c>
      <c r="BI46" s="53">
        <f>IF(BD46="Haverá ST",AJ46+AS46+AT46,AJ46+AS46)</f>
        <v/>
      </c>
      <c r="BJ46" s="53">
        <f>T46*$BJ$4</f>
        <v/>
      </c>
      <c r="BK46" s="53">
        <f>T46*$BK$4</f>
        <v/>
      </c>
      <c r="BL46" s="53">
        <f>BE46+BF46+AO46+BJ46+BK46+AD46</f>
        <v/>
      </c>
      <c r="BM46" s="53">
        <f>(T46-BL46)</f>
        <v/>
      </c>
    </row>
    <row r="47" hidden="1" ht="15.75" customHeight="1" s="218">
      <c r="A47" s="58">
        <f>A46+1</f>
        <v/>
      </c>
      <c r="B47" s="144">
        <f>BOM!B47</f>
        <v/>
      </c>
      <c r="C47" s="144">
        <f>BOM!C47</f>
        <v/>
      </c>
      <c r="D47" s="144">
        <f>BOM!D47</f>
        <v/>
      </c>
      <c r="E47" s="144">
        <f>BOM!E47</f>
        <v/>
      </c>
      <c r="F47" s="144">
        <f>BOM!F47</f>
        <v/>
      </c>
      <c r="G47" s="144">
        <f>BOM!G47</f>
        <v/>
      </c>
      <c r="H47" s="144">
        <f>BOM!H47</f>
        <v/>
      </c>
      <c r="I47" s="144">
        <f>BOM!I47</f>
        <v/>
      </c>
      <c r="J47" s="146">
        <f>BOM!J47</f>
        <v/>
      </c>
      <c r="K47" s="146">
        <f>BOM!K47</f>
        <v/>
      </c>
      <c r="L47" s="146">
        <f>BOM!L47</f>
        <v/>
      </c>
      <c r="M47" s="146">
        <f>BOM!M47</f>
        <v/>
      </c>
      <c r="N47" s="146">
        <f>BOM!N47</f>
        <v/>
      </c>
      <c r="O47" s="146">
        <f>BOM!O47</f>
        <v/>
      </c>
      <c r="P47" s="146">
        <f>BOM!P47</f>
        <v/>
      </c>
      <c r="Q47" s="46">
        <f>$F$97</f>
        <v/>
      </c>
      <c r="R47" s="46">
        <f>$F$98</f>
        <v/>
      </c>
      <c r="S47" s="48">
        <f>U47-(U47*R47)</f>
        <v/>
      </c>
      <c r="T47" s="48">
        <f>S47*I47</f>
        <v/>
      </c>
      <c r="U47" s="48">
        <f>(AN47)/(1-(BH47+Q47))</f>
        <v/>
      </c>
      <c r="V47" s="48">
        <f>U47*I47</f>
        <v/>
      </c>
      <c r="W47" s="49">
        <f>T47*$W$4</f>
        <v/>
      </c>
      <c r="X47" s="49">
        <f>T47*$X$4</f>
        <v/>
      </c>
      <c r="Y47" s="50">
        <f>M47</f>
        <v/>
      </c>
      <c r="Z47" s="9" t="n"/>
      <c r="AA47" s="9" t="n"/>
      <c r="AB47" s="9" t="n"/>
      <c r="AC47" s="51">
        <f t="array" ref="AC47">IF(I47&gt;0,VLOOKUP(Y47&amp;$P$88&amp;$P$89&amp;$P$90,Variáveis!$O$2:$S$300&amp;Variáveis!$P$2:$T$300&amp;Variáveis!$Q$2:$U$300&amp;Variáveis!$R$2:$V$300,5,FALSE),0)</f>
        <v/>
      </c>
      <c r="AD47" s="52">
        <f>T47*AC47</f>
        <v/>
      </c>
      <c r="AE47" s="53">
        <f>IF(AB47="não",((V47/(1-VLOOKUP(AA47,Variáveis!$AK$3:$AN$29,4,FALSE)))*VLOOKUP(AA47,Variáveis!$AK$3:$AN$29,4,FALSE))-AD47,0)</f>
        <v/>
      </c>
      <c r="AF47" s="53">
        <f>T47*$AF$4</f>
        <v/>
      </c>
      <c r="AG47" s="53">
        <f>IF(AB47="SIM","Cliente pode pagar DIFA na entrada", )</f>
        <v/>
      </c>
      <c r="AH47" s="54" t="n"/>
      <c r="AI47" s="53">
        <f>IF(K47="SIM",(J47*$F$102),J47)</f>
        <v/>
      </c>
      <c r="AJ47" s="53">
        <f>IF(L47="SIM",(AI47*$F$101),AI47)</f>
        <v/>
      </c>
      <c r="AK47" s="53">
        <f>AJ47-AS47</f>
        <v/>
      </c>
      <c r="AL47" s="53">
        <f>AJ47*I47</f>
        <v/>
      </c>
      <c r="AM47" s="53">
        <f>AK47*I47</f>
        <v/>
      </c>
      <c r="AN47" s="53">
        <f>AK47-AP47-AQ47</f>
        <v/>
      </c>
      <c r="AO47" s="53">
        <f>AN47*I47</f>
        <v/>
      </c>
      <c r="AP47" s="53">
        <f>$AP$4*AK47</f>
        <v/>
      </c>
      <c r="AQ47" s="53">
        <f>$AQ$4*AK47</f>
        <v/>
      </c>
      <c r="AR47" s="51">
        <f t="array" ref="AR47">VLOOKUP(M47&amp;N47&amp;O47&amp;P47,Variáveis!$A$2:$E$240&amp;Variáveis!$B$2:$F$240&amp;Variáveis!$C$2:$G$240&amp;Variáveis!$D$2:$H$240,5,FALSE)</f>
        <v/>
      </c>
      <c r="AS47" s="53">
        <f>((AJ47*(1-AR47))*AR47)</f>
        <v/>
      </c>
      <c r="AT47" s="53">
        <f>(((J47+(J47*AU47))*0.18)-(J47*AR47))</f>
        <v/>
      </c>
      <c r="AU47" s="55">
        <f>(((1+AV47)*(1-AR47))/(1-0.18)-1)</f>
        <v/>
      </c>
      <c r="AV47" s="55">
        <f>IF(BB47&gt;0,BB47,IF(BA47&gt;0,BA47,IF(AZ47&gt;0,AZ47,IF(AY47&gt;0,AY47,IF(AX47&gt;0,AX47)))))/100</f>
        <v/>
      </c>
      <c r="AW47" s="56">
        <f>VALUE(LEFT(G47,4))</f>
        <v/>
      </c>
      <c r="AX47" s="56">
        <f>VALUE(IFERROR(VLOOKUP(VALUE(LEFT(G47,4)),ST!$C$4:$E$300,3,FALSE),"0"))</f>
        <v/>
      </c>
      <c r="AY47" s="56">
        <f>VALUE(IFERROR(VLOOKUP(VALUE(LEFT(G47,5)),ST!$C$4:$E$300,3,FALSE),"0"))</f>
        <v/>
      </c>
      <c r="AZ47" s="56">
        <f>VALUE(IFERROR(VLOOKUP(VALUE(LEFT(G47,6)),ST!$C$4:$E$300,3,FALSE),"0"))</f>
        <v/>
      </c>
      <c r="BA47" s="56">
        <f>VALUE(IFERROR(VLOOKUP(VALUE(LEFT(G47,7)),ST!$C$4:$E$300,3,FALSE),"0"))</f>
        <v/>
      </c>
      <c r="BB47" s="56">
        <f>VALUE(IFERROR(VLOOKUP(G47,ST!$C$4:$E$400,3,FALSE),"0"))</f>
        <v/>
      </c>
      <c r="BC47" s="57">
        <f>IF(VLOOKUP(AW47,ST!$C$4:$F$298,4,FALSE)&lt;&gt;0,VLOOKUP(AW47,ST!$C$4:$F$298,4,FALSE),VLOOKUP(G47,ST!$C$4:$F$298,4,FALSE))</f>
        <v/>
      </c>
      <c r="BD47" s="57">
        <f>IF(O47="SC","Desconsiderar coluna ICMS ST",IF(O47="PR","Haverá ST", ))</f>
        <v/>
      </c>
      <c r="BE47" s="53">
        <f>W47</f>
        <v/>
      </c>
      <c r="BF47" s="53">
        <f>X47</f>
        <v/>
      </c>
      <c r="BG47" s="53">
        <f>AD47-AS47</f>
        <v/>
      </c>
      <c r="BH47" s="51">
        <f>$W$4+$X$4+AC47+$BJ$4+0.07</f>
        <v/>
      </c>
      <c r="BI47" s="53">
        <f>IF(BD47="Haverá ST",AJ47+AS47+AT47,AJ47+AS47)</f>
        <v/>
      </c>
      <c r="BJ47" s="53">
        <f>T47*$BJ$4</f>
        <v/>
      </c>
      <c r="BK47" s="53">
        <f>T47*$BK$4</f>
        <v/>
      </c>
      <c r="BL47" s="53">
        <f>BE47+BF47+AO47+BJ47+BK47+AD47</f>
        <v/>
      </c>
      <c r="BM47" s="53">
        <f>(T47-BL47)</f>
        <v/>
      </c>
    </row>
    <row r="48" hidden="1" ht="15.75" customHeight="1" s="218">
      <c r="A48" s="58">
        <f>A47+1</f>
        <v/>
      </c>
      <c r="B48" s="144">
        <f>BOM!B48</f>
        <v/>
      </c>
      <c r="C48" s="144">
        <f>BOM!C48</f>
        <v/>
      </c>
      <c r="D48" s="144">
        <f>BOM!D48</f>
        <v/>
      </c>
      <c r="E48" s="144">
        <f>BOM!E48</f>
        <v/>
      </c>
      <c r="F48" s="144">
        <f>BOM!F48</f>
        <v/>
      </c>
      <c r="G48" s="144">
        <f>BOM!G48</f>
        <v/>
      </c>
      <c r="H48" s="144">
        <f>BOM!H48</f>
        <v/>
      </c>
      <c r="I48" s="144">
        <f>BOM!I48</f>
        <v/>
      </c>
      <c r="J48" s="146">
        <f>BOM!J48</f>
        <v/>
      </c>
      <c r="K48" s="146">
        <f>BOM!K48</f>
        <v/>
      </c>
      <c r="L48" s="146">
        <f>BOM!L48</f>
        <v/>
      </c>
      <c r="M48" s="146">
        <f>BOM!M48</f>
        <v/>
      </c>
      <c r="N48" s="146">
        <f>BOM!N48</f>
        <v/>
      </c>
      <c r="O48" s="146">
        <f>BOM!O48</f>
        <v/>
      </c>
      <c r="P48" s="146">
        <f>BOM!P48</f>
        <v/>
      </c>
      <c r="Q48" s="46">
        <f>$F$97</f>
        <v/>
      </c>
      <c r="R48" s="46">
        <f>$F$98</f>
        <v/>
      </c>
      <c r="S48" s="48">
        <f>U48-(U48*R48)</f>
        <v/>
      </c>
      <c r="T48" s="48">
        <f>S48*I48</f>
        <v/>
      </c>
      <c r="U48" s="48">
        <f>(AN48)/(1-(BH48+Q48))</f>
        <v/>
      </c>
      <c r="V48" s="48">
        <f>U48*I48</f>
        <v/>
      </c>
      <c r="W48" s="49">
        <f>T48*$W$4</f>
        <v/>
      </c>
      <c r="X48" s="49">
        <f>T48*$X$4</f>
        <v/>
      </c>
      <c r="Y48" s="50">
        <f>M48</f>
        <v/>
      </c>
      <c r="Z48" s="9" t="n"/>
      <c r="AA48" s="9" t="n"/>
      <c r="AB48" s="9" t="n"/>
      <c r="AC48" s="51">
        <f t="array" ref="AC48">IF(I48&gt;0,VLOOKUP(Y48&amp;$P$88&amp;$P$89&amp;$P$90,Variáveis!$O$2:$S$300&amp;Variáveis!$P$2:$T$300&amp;Variáveis!$Q$2:$U$300&amp;Variáveis!$R$2:$V$300,5,FALSE),0)</f>
        <v/>
      </c>
      <c r="AD48" s="52">
        <f>T48*AC48</f>
        <v/>
      </c>
      <c r="AE48" s="53">
        <f>IF(AB48="não",((V48/(1-VLOOKUP(AA48,Variáveis!$AK$3:$AN$29,4,FALSE)))*VLOOKUP(AA48,Variáveis!$AK$3:$AN$29,4,FALSE))-AD48,0)</f>
        <v/>
      </c>
      <c r="AF48" s="53">
        <f>T48*$AF$4</f>
        <v/>
      </c>
      <c r="AG48" s="53">
        <f>IF(AB48="SIM","Cliente pode pagar DIFA na entrada", )</f>
        <v/>
      </c>
      <c r="AH48" s="54" t="n"/>
      <c r="AI48" s="53">
        <f>IF(K48="SIM",(J48*$F$102),J48)</f>
        <v/>
      </c>
      <c r="AJ48" s="53">
        <f>IF(L48="SIM",(AI48*$F$101),AI48)</f>
        <v/>
      </c>
      <c r="AK48" s="53">
        <f>AJ48-AS48</f>
        <v/>
      </c>
      <c r="AL48" s="53">
        <f>AJ48*I48</f>
        <v/>
      </c>
      <c r="AM48" s="53">
        <f>AK48*I48</f>
        <v/>
      </c>
      <c r="AN48" s="53">
        <f>AK48-AP48-AQ48</f>
        <v/>
      </c>
      <c r="AO48" s="53">
        <f>AN48*I48</f>
        <v/>
      </c>
      <c r="AP48" s="53">
        <f>$AP$4*AK48</f>
        <v/>
      </c>
      <c r="AQ48" s="53">
        <f>$AQ$4*AK48</f>
        <v/>
      </c>
      <c r="AR48" s="51">
        <f t="array" ref="AR48">VLOOKUP(M48&amp;N48&amp;O48&amp;P48,Variáveis!$A$2:$E$240&amp;Variáveis!$B$2:$F$240&amp;Variáveis!$C$2:$G$240&amp;Variáveis!$D$2:$H$240,5,FALSE)</f>
        <v/>
      </c>
      <c r="AS48" s="53">
        <f>((AJ48*(1-AR48))*AR48)</f>
        <v/>
      </c>
      <c r="AT48" s="53">
        <f>(((J48+(J48*AU48))*0.18)-(J48*AR48))</f>
        <v/>
      </c>
      <c r="AU48" s="55">
        <f>(((1+AV48)*(1-AR48))/(1-0.18)-1)</f>
        <v/>
      </c>
      <c r="AV48" s="55">
        <f>IF(BB48&gt;0,BB48,IF(BA48&gt;0,BA48,IF(AZ48&gt;0,AZ48,IF(AY48&gt;0,AY48,IF(AX48&gt;0,AX48)))))/100</f>
        <v/>
      </c>
      <c r="AW48" s="56">
        <f>VALUE(LEFT(G48,4))</f>
        <v/>
      </c>
      <c r="AX48" s="56">
        <f>VALUE(IFERROR(VLOOKUP(VALUE(LEFT(G48,4)),ST!$C$4:$E$300,3,FALSE),"0"))</f>
        <v/>
      </c>
      <c r="AY48" s="56">
        <f>VALUE(IFERROR(VLOOKUP(VALUE(LEFT(G48,5)),ST!$C$4:$E$300,3,FALSE),"0"))</f>
        <v/>
      </c>
      <c r="AZ48" s="56">
        <f>VALUE(IFERROR(VLOOKUP(VALUE(LEFT(G48,6)),ST!$C$4:$E$300,3,FALSE),"0"))</f>
        <v/>
      </c>
      <c r="BA48" s="56">
        <f>VALUE(IFERROR(VLOOKUP(VALUE(LEFT(G48,7)),ST!$C$4:$E$300,3,FALSE),"0"))</f>
        <v/>
      </c>
      <c r="BB48" s="56">
        <f>VALUE(IFERROR(VLOOKUP(G48,ST!$C$4:$E$400,3,FALSE),"0"))</f>
        <v/>
      </c>
      <c r="BC48" s="57">
        <f>IF(VLOOKUP(AW48,ST!$C$4:$F$298,4,FALSE)&lt;&gt;0,VLOOKUP(AW48,ST!$C$4:$F$298,4,FALSE),VLOOKUP(G48,ST!$C$4:$F$298,4,FALSE))</f>
        <v/>
      </c>
      <c r="BD48" s="57">
        <f>IF(O48="SC","Desconsiderar coluna ICMS ST",IF(O48="PR","Haverá ST", ))</f>
        <v/>
      </c>
      <c r="BE48" s="53">
        <f>W48</f>
        <v/>
      </c>
      <c r="BF48" s="53">
        <f>X48</f>
        <v/>
      </c>
      <c r="BG48" s="53">
        <f>AD48-AS48</f>
        <v/>
      </c>
      <c r="BH48" s="51">
        <f>$W$4+$X$4+AC48+$BJ$4+0.07</f>
        <v/>
      </c>
      <c r="BI48" s="53">
        <f>IF(BD48="Haverá ST",AJ48+AS48+AT48,AJ48+AS48)</f>
        <v/>
      </c>
      <c r="BJ48" s="53">
        <f>T48*$BJ$4</f>
        <v/>
      </c>
      <c r="BK48" s="53">
        <f>T48*$BK$4</f>
        <v/>
      </c>
      <c r="BL48" s="53">
        <f>BE48+BF48+AO48+BJ48+BK48+AD48</f>
        <v/>
      </c>
      <c r="BM48" s="53">
        <f>(T48-BL48)</f>
        <v/>
      </c>
    </row>
    <row r="49" hidden="1" ht="15.75" customHeight="1" s="218">
      <c r="A49" s="58">
        <f>A48+1</f>
        <v/>
      </c>
      <c r="B49" s="144">
        <f>BOM!B49</f>
        <v/>
      </c>
      <c r="C49" s="144">
        <f>BOM!C49</f>
        <v/>
      </c>
      <c r="D49" s="144">
        <f>BOM!D49</f>
        <v/>
      </c>
      <c r="E49" s="144">
        <f>BOM!E49</f>
        <v/>
      </c>
      <c r="F49" s="144">
        <f>BOM!F49</f>
        <v/>
      </c>
      <c r="G49" s="144">
        <f>BOM!G49</f>
        <v/>
      </c>
      <c r="H49" s="144">
        <f>BOM!H49</f>
        <v/>
      </c>
      <c r="I49" s="144">
        <f>BOM!I49</f>
        <v/>
      </c>
      <c r="J49" s="146">
        <f>BOM!J49</f>
        <v/>
      </c>
      <c r="K49" s="146">
        <f>BOM!K49</f>
        <v/>
      </c>
      <c r="L49" s="146">
        <f>BOM!L49</f>
        <v/>
      </c>
      <c r="M49" s="146">
        <f>BOM!M49</f>
        <v/>
      </c>
      <c r="N49" s="146">
        <f>BOM!N49</f>
        <v/>
      </c>
      <c r="O49" s="146">
        <f>BOM!O49</f>
        <v/>
      </c>
      <c r="P49" s="146">
        <f>BOM!P49</f>
        <v/>
      </c>
      <c r="Q49" s="46">
        <f>$F$97</f>
        <v/>
      </c>
      <c r="R49" s="46">
        <f>$F$98</f>
        <v/>
      </c>
      <c r="S49" s="48">
        <f>U49-(U49*R49)</f>
        <v/>
      </c>
      <c r="T49" s="48">
        <f>S49*I49</f>
        <v/>
      </c>
      <c r="U49" s="48">
        <f>(AN49)/(1-(BH49+Q49))</f>
        <v/>
      </c>
      <c r="V49" s="48">
        <f>U49*I49</f>
        <v/>
      </c>
      <c r="W49" s="49">
        <f>T49*$W$4</f>
        <v/>
      </c>
      <c r="X49" s="49">
        <f>T49*$X$4</f>
        <v/>
      </c>
      <c r="Y49" s="50">
        <f>M49</f>
        <v/>
      </c>
      <c r="Z49" s="9" t="n"/>
      <c r="AA49" s="9" t="n"/>
      <c r="AB49" s="9" t="n"/>
      <c r="AC49" s="51">
        <f t="array" ref="AC49">IF(I49&gt;0,VLOOKUP(Y49&amp;$P$88&amp;$P$89&amp;$P$90,Variáveis!$O$2:$S$300&amp;Variáveis!$P$2:$T$300&amp;Variáveis!$Q$2:$U$300&amp;Variáveis!$R$2:$V$300,5,FALSE),0)</f>
        <v/>
      </c>
      <c r="AD49" s="52">
        <f>T49*AC49</f>
        <v/>
      </c>
      <c r="AE49" s="53">
        <f>IF(AB49="não",((V49/(1-VLOOKUP(AA49,Variáveis!$AK$3:$AN$29,4,FALSE)))*VLOOKUP(AA49,Variáveis!$AK$3:$AN$29,4,FALSE))-AD49,0)</f>
        <v/>
      </c>
      <c r="AF49" s="53">
        <f>T49*$AF$4</f>
        <v/>
      </c>
      <c r="AG49" s="53">
        <f>IF(AB49="SIM","Cliente pode pagar DIFA na entrada", )</f>
        <v/>
      </c>
      <c r="AH49" s="54" t="n"/>
      <c r="AI49" s="53">
        <f>IF(K49="SIM",(J49*$F$102),J49)</f>
        <v/>
      </c>
      <c r="AJ49" s="53">
        <f>IF(L49="SIM",(AI49*$F$101),AI49)</f>
        <v/>
      </c>
      <c r="AK49" s="53">
        <f>AJ49-AS49</f>
        <v/>
      </c>
      <c r="AL49" s="53">
        <f>AJ49*I49</f>
        <v/>
      </c>
      <c r="AM49" s="53">
        <f>AK49*I49</f>
        <v/>
      </c>
      <c r="AN49" s="53">
        <f>AK49-AP49-AQ49</f>
        <v/>
      </c>
      <c r="AO49" s="53">
        <f>AN49*I49</f>
        <v/>
      </c>
      <c r="AP49" s="53">
        <f>$AP$4*AK49</f>
        <v/>
      </c>
      <c r="AQ49" s="53">
        <f>$AQ$4*AK49</f>
        <v/>
      </c>
      <c r="AR49" s="51">
        <f t="array" ref="AR49">VLOOKUP(M49&amp;N49&amp;O49&amp;P49,Variáveis!$A$2:$E$240&amp;Variáveis!$B$2:$F$240&amp;Variáveis!$C$2:$G$240&amp;Variáveis!$D$2:$H$240,5,FALSE)</f>
        <v/>
      </c>
      <c r="AS49" s="53">
        <f>((AJ49*(1-AR49))*AR49)</f>
        <v/>
      </c>
      <c r="AT49" s="53">
        <f>(((J49+(J49*AU49))*0.18)-(J49*AR49))</f>
        <v/>
      </c>
      <c r="AU49" s="55">
        <f>(((1+AV49)*(1-AR49))/(1-0.18)-1)</f>
        <v/>
      </c>
      <c r="AV49" s="55">
        <f>IF(BB49&gt;0,BB49,IF(BA49&gt;0,BA49,IF(AZ49&gt;0,AZ49,IF(AY49&gt;0,AY49,IF(AX49&gt;0,AX49)))))/100</f>
        <v/>
      </c>
      <c r="AW49" s="56">
        <f>VALUE(LEFT(G49,4))</f>
        <v/>
      </c>
      <c r="AX49" s="56">
        <f>VALUE(IFERROR(VLOOKUP(VALUE(LEFT(G49,4)),ST!$C$4:$E$300,3,FALSE),"0"))</f>
        <v/>
      </c>
      <c r="AY49" s="56">
        <f>VALUE(IFERROR(VLOOKUP(VALUE(LEFT(G49,5)),ST!$C$4:$E$300,3,FALSE),"0"))</f>
        <v/>
      </c>
      <c r="AZ49" s="56">
        <f>VALUE(IFERROR(VLOOKUP(VALUE(LEFT(G49,6)),ST!$C$4:$E$300,3,FALSE),"0"))</f>
        <v/>
      </c>
      <c r="BA49" s="56">
        <f>VALUE(IFERROR(VLOOKUP(VALUE(LEFT(G49,7)),ST!$C$4:$E$300,3,FALSE),"0"))</f>
        <v/>
      </c>
      <c r="BB49" s="56">
        <f>VALUE(IFERROR(VLOOKUP(G49,ST!$C$4:$E$400,3,FALSE),"0"))</f>
        <v/>
      </c>
      <c r="BC49" s="57">
        <f>IF(VLOOKUP(AW49,ST!$C$4:$F$298,4,FALSE)&lt;&gt;0,VLOOKUP(AW49,ST!$C$4:$F$298,4,FALSE),VLOOKUP(G49,ST!$C$4:$F$298,4,FALSE))</f>
        <v/>
      </c>
      <c r="BD49" s="57">
        <f>IF(O49="SC","Desconsiderar coluna ICMS ST",IF(O49="PR","Haverá ST", ))</f>
        <v/>
      </c>
      <c r="BE49" s="53">
        <f>W49</f>
        <v/>
      </c>
      <c r="BF49" s="53">
        <f>X49</f>
        <v/>
      </c>
      <c r="BG49" s="53">
        <f>AD49-AS49</f>
        <v/>
      </c>
      <c r="BH49" s="51">
        <f>$W$4+$X$4+AC49+$BJ$4+0.07</f>
        <v/>
      </c>
      <c r="BI49" s="53">
        <f>IF(BD49="Haverá ST",AJ49+AS49+AT49,AJ49+AS49)</f>
        <v/>
      </c>
      <c r="BJ49" s="53">
        <f>T49*$BJ$4</f>
        <v/>
      </c>
      <c r="BK49" s="53">
        <f>T49*$BK$4</f>
        <v/>
      </c>
      <c r="BL49" s="53">
        <f>BE49+BF49+AO49+BJ49+BK49+AD49</f>
        <v/>
      </c>
      <c r="BM49" s="53">
        <f>(T49-BL49)</f>
        <v/>
      </c>
    </row>
    <row r="50" hidden="1" ht="15.75" customHeight="1" s="218">
      <c r="A50" s="58">
        <f>A49+1</f>
        <v/>
      </c>
      <c r="B50" s="144">
        <f>BOM!B50</f>
        <v/>
      </c>
      <c r="C50" s="144">
        <f>BOM!C50</f>
        <v/>
      </c>
      <c r="D50" s="144">
        <f>BOM!D50</f>
        <v/>
      </c>
      <c r="E50" s="144">
        <f>BOM!E50</f>
        <v/>
      </c>
      <c r="F50" s="144">
        <f>BOM!F50</f>
        <v/>
      </c>
      <c r="G50" s="144">
        <f>BOM!G50</f>
        <v/>
      </c>
      <c r="H50" s="144">
        <f>BOM!H50</f>
        <v/>
      </c>
      <c r="I50" s="144">
        <f>BOM!I50</f>
        <v/>
      </c>
      <c r="J50" s="146">
        <f>BOM!J50</f>
        <v/>
      </c>
      <c r="K50" s="146">
        <f>BOM!K50</f>
        <v/>
      </c>
      <c r="L50" s="146">
        <f>BOM!L50</f>
        <v/>
      </c>
      <c r="M50" s="146">
        <f>BOM!M50</f>
        <v/>
      </c>
      <c r="N50" s="146">
        <f>BOM!N50</f>
        <v/>
      </c>
      <c r="O50" s="146">
        <f>BOM!O50</f>
        <v/>
      </c>
      <c r="P50" s="146">
        <f>BOM!P50</f>
        <v/>
      </c>
      <c r="Q50" s="46">
        <f>$F$97</f>
        <v/>
      </c>
      <c r="R50" s="46">
        <f>$F$98</f>
        <v/>
      </c>
      <c r="S50" s="48">
        <f>U50-(U50*R50)</f>
        <v/>
      </c>
      <c r="T50" s="48">
        <f>S50*I50</f>
        <v/>
      </c>
      <c r="U50" s="48">
        <f>(AN50)/(1-(BH50+Q50))</f>
        <v/>
      </c>
      <c r="V50" s="48">
        <f>U50*I50</f>
        <v/>
      </c>
      <c r="W50" s="49">
        <f>T50*$W$4</f>
        <v/>
      </c>
      <c r="X50" s="49">
        <f>T50*$X$4</f>
        <v/>
      </c>
      <c r="Y50" s="50">
        <f>M50</f>
        <v/>
      </c>
      <c r="Z50" s="9" t="n"/>
      <c r="AA50" s="9" t="n"/>
      <c r="AB50" s="9" t="n"/>
      <c r="AC50" s="51">
        <f t="array" ref="AC50">IF(I50&gt;0,VLOOKUP(Y50&amp;$P$88&amp;$P$89&amp;$P$90,Variáveis!$O$2:$S$300&amp;Variáveis!$P$2:$T$300&amp;Variáveis!$Q$2:$U$300&amp;Variáveis!$R$2:$V$300,5,FALSE),0)</f>
        <v/>
      </c>
      <c r="AD50" s="52">
        <f>T50*AC50</f>
        <v/>
      </c>
      <c r="AE50" s="53">
        <f>IF(AB50="não",((V50/(1-VLOOKUP(AA50,Variáveis!$AK$3:$AN$29,4,FALSE)))*VLOOKUP(AA50,Variáveis!$AK$3:$AN$29,4,FALSE))-AD50,0)</f>
        <v/>
      </c>
      <c r="AF50" s="53">
        <f>T50*$AF$4</f>
        <v/>
      </c>
      <c r="AG50" s="53">
        <f>IF(AB50="SIM","Cliente pode pagar DIFA na entrada", )</f>
        <v/>
      </c>
      <c r="AH50" s="54" t="n"/>
      <c r="AI50" s="53">
        <f>IF(K50="SIM",(J50*$F$102),J50)</f>
        <v/>
      </c>
      <c r="AJ50" s="53">
        <f>IF(L50="SIM",(AI50*$F$101),AI50)</f>
        <v/>
      </c>
      <c r="AK50" s="53">
        <f>AJ50-AS50</f>
        <v/>
      </c>
      <c r="AL50" s="53">
        <f>AJ50*I50</f>
        <v/>
      </c>
      <c r="AM50" s="53">
        <f>AK50*I50</f>
        <v/>
      </c>
      <c r="AN50" s="53">
        <f>AK50-AP50-AQ50</f>
        <v/>
      </c>
      <c r="AO50" s="53">
        <f>AN50*I50</f>
        <v/>
      </c>
      <c r="AP50" s="53">
        <f>$AP$4*AK50</f>
        <v/>
      </c>
      <c r="AQ50" s="53">
        <f>$AQ$4*AK50</f>
        <v/>
      </c>
      <c r="AR50" s="51">
        <f t="array" ref="AR50">VLOOKUP(M50&amp;N50&amp;O50&amp;P50,Variáveis!$A$2:$E$240&amp;Variáveis!$B$2:$F$240&amp;Variáveis!$C$2:$G$240&amp;Variáveis!$D$2:$H$240,5,FALSE)</f>
        <v/>
      </c>
      <c r="AS50" s="53">
        <f>((AJ50*(1-AR50))*AR50)</f>
        <v/>
      </c>
      <c r="AT50" s="53">
        <f>(((J50+(J50*AU50))*0.18)-(J50*AR50))</f>
        <v/>
      </c>
      <c r="AU50" s="55">
        <f>(((1+AV50)*(1-AR50))/(1-0.18)-1)</f>
        <v/>
      </c>
      <c r="AV50" s="55">
        <f>IF(BB50&gt;0,BB50,IF(BA50&gt;0,BA50,IF(AZ50&gt;0,AZ50,IF(AY50&gt;0,AY50,IF(AX50&gt;0,AX50)))))/100</f>
        <v/>
      </c>
      <c r="AW50" s="56">
        <f>VALUE(LEFT(G50,4))</f>
        <v/>
      </c>
      <c r="AX50" s="56">
        <f>VALUE(IFERROR(VLOOKUP(VALUE(LEFT(G50,4)),ST!$C$4:$E$300,3,FALSE),"0"))</f>
        <v/>
      </c>
      <c r="AY50" s="56">
        <f>VALUE(IFERROR(VLOOKUP(VALUE(LEFT(G50,5)),ST!$C$4:$E$300,3,FALSE),"0"))</f>
        <v/>
      </c>
      <c r="AZ50" s="56">
        <f>VALUE(IFERROR(VLOOKUP(VALUE(LEFT(G50,6)),ST!$C$4:$E$300,3,FALSE),"0"))</f>
        <v/>
      </c>
      <c r="BA50" s="56">
        <f>VALUE(IFERROR(VLOOKUP(VALUE(LEFT(G50,7)),ST!$C$4:$E$300,3,FALSE),"0"))</f>
        <v/>
      </c>
      <c r="BB50" s="56">
        <f>VALUE(IFERROR(VLOOKUP(G50,ST!$C$4:$E$400,3,FALSE),"0"))</f>
        <v/>
      </c>
      <c r="BC50" s="57">
        <f>IF(VLOOKUP(AW50,ST!$C$4:$F$298,4,FALSE)&lt;&gt;0,VLOOKUP(AW50,ST!$C$4:$F$298,4,FALSE),VLOOKUP(G50,ST!$C$4:$F$298,4,FALSE))</f>
        <v/>
      </c>
      <c r="BD50" s="57">
        <f>IF(O50="SC","Desconsiderar coluna ICMS ST",IF(O50="PR","Haverá ST", ))</f>
        <v/>
      </c>
      <c r="BE50" s="53">
        <f>W50</f>
        <v/>
      </c>
      <c r="BF50" s="53">
        <f>X50</f>
        <v/>
      </c>
      <c r="BG50" s="53">
        <f>AD50-AS50</f>
        <v/>
      </c>
      <c r="BH50" s="51">
        <f>$W$4+$X$4+AC50+$BJ$4+0.07</f>
        <v/>
      </c>
      <c r="BI50" s="53">
        <f>IF(BD50="Haverá ST",AJ50+AS50+AT50,AJ50+AS50)</f>
        <v/>
      </c>
      <c r="BJ50" s="53">
        <f>T50*$BJ$4</f>
        <v/>
      </c>
      <c r="BK50" s="53">
        <f>T50*$BK$4</f>
        <v/>
      </c>
      <c r="BL50" s="53">
        <f>BE50+BF50+AO50+BJ50+BK50+AD50</f>
        <v/>
      </c>
      <c r="BM50" s="53">
        <f>(T50-BL50)</f>
        <v/>
      </c>
    </row>
    <row r="51" hidden="1" ht="15.75" customHeight="1" s="218">
      <c r="A51" s="58">
        <f>A50+1</f>
        <v/>
      </c>
      <c r="B51" s="144">
        <f>BOM!B51</f>
        <v/>
      </c>
      <c r="C51" s="144">
        <f>BOM!C51</f>
        <v/>
      </c>
      <c r="D51" s="144">
        <f>BOM!D51</f>
        <v/>
      </c>
      <c r="E51" s="144">
        <f>BOM!E51</f>
        <v/>
      </c>
      <c r="F51" s="144">
        <f>BOM!F51</f>
        <v/>
      </c>
      <c r="G51" s="144">
        <f>BOM!G51</f>
        <v/>
      </c>
      <c r="H51" s="144">
        <f>BOM!H51</f>
        <v/>
      </c>
      <c r="I51" s="144">
        <f>BOM!I51</f>
        <v/>
      </c>
      <c r="J51" s="146">
        <f>BOM!J51</f>
        <v/>
      </c>
      <c r="K51" s="146">
        <f>BOM!K51</f>
        <v/>
      </c>
      <c r="L51" s="146">
        <f>BOM!L51</f>
        <v/>
      </c>
      <c r="M51" s="146">
        <f>BOM!M51</f>
        <v/>
      </c>
      <c r="N51" s="146">
        <f>BOM!N51</f>
        <v/>
      </c>
      <c r="O51" s="146">
        <f>BOM!O51</f>
        <v/>
      </c>
      <c r="P51" s="146">
        <f>BOM!P51</f>
        <v/>
      </c>
      <c r="Q51" s="46">
        <f>$F$97</f>
        <v/>
      </c>
      <c r="R51" s="46">
        <f>$F$98</f>
        <v/>
      </c>
      <c r="S51" s="48">
        <f>U51-(U51*R51)</f>
        <v/>
      </c>
      <c r="T51" s="48">
        <f>S51*I51</f>
        <v/>
      </c>
      <c r="U51" s="48">
        <f>(AN51)/(1-(BH51+Q51))</f>
        <v/>
      </c>
      <c r="V51" s="48">
        <f>U51*I51</f>
        <v/>
      </c>
      <c r="W51" s="49">
        <f>T51*$W$4</f>
        <v/>
      </c>
      <c r="X51" s="49">
        <f>T51*$X$4</f>
        <v/>
      </c>
      <c r="Y51" s="50">
        <f>M51</f>
        <v/>
      </c>
      <c r="Z51" s="9" t="n"/>
      <c r="AA51" s="9" t="n"/>
      <c r="AB51" s="9" t="n"/>
      <c r="AC51" s="51">
        <f t="array" ref="AC51">IF(I51&gt;0,VLOOKUP(Y51&amp;$P$88&amp;$P$89&amp;$P$90,Variáveis!$O$2:$S$300&amp;Variáveis!$P$2:$T$300&amp;Variáveis!$Q$2:$U$300&amp;Variáveis!$R$2:$V$300,5,FALSE),0)</f>
        <v/>
      </c>
      <c r="AD51" s="52">
        <f>T51*AC51</f>
        <v/>
      </c>
      <c r="AE51" s="53">
        <f>IF(AB51="não",((V51/(1-VLOOKUP(AA51,Variáveis!$AK$3:$AN$29,4,FALSE)))*VLOOKUP(AA51,Variáveis!$AK$3:$AN$29,4,FALSE))-AD51,0)</f>
        <v/>
      </c>
      <c r="AF51" s="53">
        <f>T51*$AF$4</f>
        <v/>
      </c>
      <c r="AG51" s="53">
        <f>IF(AB51="SIM","Cliente pode pagar DIFA na entrada", )</f>
        <v/>
      </c>
      <c r="AH51" s="54" t="n"/>
      <c r="AI51" s="53">
        <f>IF(K51="SIM",(J51*$F$102),J51)</f>
        <v/>
      </c>
      <c r="AJ51" s="53">
        <f>IF(L51="SIM",(AI51*$F$101),AI51)</f>
        <v/>
      </c>
      <c r="AK51" s="53">
        <f>AJ51-AS51</f>
        <v/>
      </c>
      <c r="AL51" s="53">
        <f>AJ51*I51</f>
        <v/>
      </c>
      <c r="AM51" s="53">
        <f>AK51*I51</f>
        <v/>
      </c>
      <c r="AN51" s="53">
        <f>AK51-AP51-AQ51</f>
        <v/>
      </c>
      <c r="AO51" s="53">
        <f>AN51*I51</f>
        <v/>
      </c>
      <c r="AP51" s="53">
        <f>$AP$4*AK51</f>
        <v/>
      </c>
      <c r="AQ51" s="53">
        <f>$AQ$4*AK51</f>
        <v/>
      </c>
      <c r="AR51" s="51">
        <f t="array" ref="AR51">VLOOKUP(M51&amp;N51&amp;O51&amp;P51,Variáveis!$A$2:$E$240&amp;Variáveis!$B$2:$F$240&amp;Variáveis!$C$2:$G$240&amp;Variáveis!$D$2:$H$240,5,FALSE)</f>
        <v/>
      </c>
      <c r="AS51" s="53">
        <f>((AJ51*(1-AR51))*AR51)</f>
        <v/>
      </c>
      <c r="AT51" s="53">
        <f>(((J51+(J51*AU51))*0.18)-(J51*AR51))</f>
        <v/>
      </c>
      <c r="AU51" s="55">
        <f>(((1+AV51)*(1-AR51))/(1-0.18)-1)</f>
        <v/>
      </c>
      <c r="AV51" s="55">
        <f>IF(BB51&gt;0,BB51,IF(BA51&gt;0,BA51,IF(AZ51&gt;0,AZ51,IF(AY51&gt;0,AY51,IF(AX51&gt;0,AX51)))))/100</f>
        <v/>
      </c>
      <c r="AW51" s="56">
        <f>VALUE(LEFT(G51,4))</f>
        <v/>
      </c>
      <c r="AX51" s="56">
        <f>VALUE(IFERROR(VLOOKUP(VALUE(LEFT(G51,4)),ST!$C$4:$E$300,3,FALSE),"0"))</f>
        <v/>
      </c>
      <c r="AY51" s="56">
        <f>VALUE(IFERROR(VLOOKUP(VALUE(LEFT(G51,5)),ST!$C$4:$E$300,3,FALSE),"0"))</f>
        <v/>
      </c>
      <c r="AZ51" s="56">
        <f>VALUE(IFERROR(VLOOKUP(VALUE(LEFT(G51,6)),ST!$C$4:$E$300,3,FALSE),"0"))</f>
        <v/>
      </c>
      <c r="BA51" s="56">
        <f>VALUE(IFERROR(VLOOKUP(VALUE(LEFT(G51,7)),ST!$C$4:$E$300,3,FALSE),"0"))</f>
        <v/>
      </c>
      <c r="BB51" s="56">
        <f>VALUE(IFERROR(VLOOKUP(G51,ST!$C$4:$E$400,3,FALSE),"0"))</f>
        <v/>
      </c>
      <c r="BC51" s="57">
        <f>IF(VLOOKUP(AW51,ST!$C$4:$F$298,4,FALSE)&lt;&gt;0,VLOOKUP(AW51,ST!$C$4:$F$298,4,FALSE),VLOOKUP(G51,ST!$C$4:$F$298,4,FALSE))</f>
        <v/>
      </c>
      <c r="BD51" s="57">
        <f>IF(O51="SC","Desconsiderar coluna ICMS ST",IF(O51="PR","Haverá ST", ))</f>
        <v/>
      </c>
      <c r="BE51" s="53">
        <f>W51</f>
        <v/>
      </c>
      <c r="BF51" s="53">
        <f>X51</f>
        <v/>
      </c>
      <c r="BG51" s="53">
        <f>AD51-AS51</f>
        <v/>
      </c>
      <c r="BH51" s="51">
        <f>$W$4+$X$4+AC51+$BJ$4+0.07</f>
        <v/>
      </c>
      <c r="BI51" s="53">
        <f>IF(BD51="Haverá ST",AJ51+AS51+AT51,AJ51+AS51)</f>
        <v/>
      </c>
      <c r="BJ51" s="53">
        <f>T51*$BJ$4</f>
        <v/>
      </c>
      <c r="BK51" s="53">
        <f>T51*$BK$4</f>
        <v/>
      </c>
      <c r="BL51" s="53">
        <f>BE51+BF51+AO51+BJ51+BK51+AD51</f>
        <v/>
      </c>
      <c r="BM51" s="53">
        <f>(T51-BL51)</f>
        <v/>
      </c>
    </row>
    <row r="52" hidden="1" ht="15.75" customHeight="1" s="218">
      <c r="A52" s="58">
        <f>A51+1</f>
        <v/>
      </c>
      <c r="B52" s="144">
        <f>BOM!B52</f>
        <v/>
      </c>
      <c r="C52" s="144">
        <f>BOM!C52</f>
        <v/>
      </c>
      <c r="D52" s="144">
        <f>BOM!D52</f>
        <v/>
      </c>
      <c r="E52" s="144">
        <f>BOM!E52</f>
        <v/>
      </c>
      <c r="F52" s="144">
        <f>BOM!F52</f>
        <v/>
      </c>
      <c r="G52" s="144">
        <f>BOM!G52</f>
        <v/>
      </c>
      <c r="H52" s="144">
        <f>BOM!H52</f>
        <v/>
      </c>
      <c r="I52" s="144">
        <f>BOM!I52</f>
        <v/>
      </c>
      <c r="J52" s="146">
        <f>BOM!J52</f>
        <v/>
      </c>
      <c r="K52" s="146">
        <f>BOM!K52</f>
        <v/>
      </c>
      <c r="L52" s="146">
        <f>BOM!L52</f>
        <v/>
      </c>
      <c r="M52" s="146">
        <f>BOM!M52</f>
        <v/>
      </c>
      <c r="N52" s="146">
        <f>BOM!N52</f>
        <v/>
      </c>
      <c r="O52" s="146">
        <f>BOM!O52</f>
        <v/>
      </c>
      <c r="P52" s="146">
        <f>BOM!P52</f>
        <v/>
      </c>
      <c r="Q52" s="46">
        <f>$F$97</f>
        <v/>
      </c>
      <c r="R52" s="46">
        <f>$F$98</f>
        <v/>
      </c>
      <c r="S52" s="48">
        <f>U52-(U52*R52)</f>
        <v/>
      </c>
      <c r="T52" s="48">
        <f>S52*I52</f>
        <v/>
      </c>
      <c r="U52" s="48">
        <f>(AN52)/(1-(BH52+Q52))</f>
        <v/>
      </c>
      <c r="V52" s="48">
        <f>U52*I52</f>
        <v/>
      </c>
      <c r="W52" s="49">
        <f>T52*$W$4</f>
        <v/>
      </c>
      <c r="X52" s="49">
        <f>T52*$X$4</f>
        <v/>
      </c>
      <c r="Y52" s="50">
        <f>M52</f>
        <v/>
      </c>
      <c r="Z52" s="9" t="n"/>
      <c r="AA52" s="9" t="n"/>
      <c r="AB52" s="9" t="n"/>
      <c r="AC52" s="51">
        <f t="array" ref="AC52">IF(I52&gt;0,VLOOKUP(Y52&amp;$P$88&amp;$P$89&amp;$P$90,Variáveis!$O$2:$S$300&amp;Variáveis!$P$2:$T$300&amp;Variáveis!$Q$2:$U$300&amp;Variáveis!$R$2:$V$300,5,FALSE),0)</f>
        <v/>
      </c>
      <c r="AD52" s="52">
        <f>T52*AC52</f>
        <v/>
      </c>
      <c r="AE52" s="53">
        <f>IF(AB52="não",((V52/(1-VLOOKUP(AA52,Variáveis!$AK$3:$AN$29,4,FALSE)))*VLOOKUP(AA52,Variáveis!$AK$3:$AN$29,4,FALSE))-AD52,0)</f>
        <v/>
      </c>
      <c r="AF52" s="53">
        <f>T52*$AF$4</f>
        <v/>
      </c>
      <c r="AG52" s="53">
        <f>IF(AB52="SIM","Cliente pode pagar DIFA na entrada", )</f>
        <v/>
      </c>
      <c r="AH52" s="54" t="n"/>
      <c r="AI52" s="53">
        <f>IF(K52="SIM",(J52*$F$102),J52)</f>
        <v/>
      </c>
      <c r="AJ52" s="53">
        <f>IF(L52="SIM",(AI52*$F$101),AI52)</f>
        <v/>
      </c>
      <c r="AK52" s="53">
        <f>AJ52-AS52</f>
        <v/>
      </c>
      <c r="AL52" s="53">
        <f>AJ52*I52</f>
        <v/>
      </c>
      <c r="AM52" s="53">
        <f>AK52*I52</f>
        <v/>
      </c>
      <c r="AN52" s="53">
        <f>AK52-AP52-AQ52</f>
        <v/>
      </c>
      <c r="AO52" s="53">
        <f>AN52*I52</f>
        <v/>
      </c>
      <c r="AP52" s="53">
        <f>$AP$4*AK52</f>
        <v/>
      </c>
      <c r="AQ52" s="53">
        <f>$AQ$4*AK52</f>
        <v/>
      </c>
      <c r="AR52" s="51">
        <f t="array" ref="AR52">VLOOKUP(M52&amp;N52&amp;O52&amp;P52,Variáveis!$A$2:$E$240&amp;Variáveis!$B$2:$F$240&amp;Variáveis!$C$2:$G$240&amp;Variáveis!$D$2:$H$240,5,FALSE)</f>
        <v/>
      </c>
      <c r="AS52" s="53">
        <f>((AJ52*(1-AR52))*AR52)</f>
        <v/>
      </c>
      <c r="AT52" s="53">
        <f>(((J52+(J52*AU52))*0.18)-(J52*AR52))</f>
        <v/>
      </c>
      <c r="AU52" s="55">
        <f>(((1+AV52)*(1-AR52))/(1-0.18)-1)</f>
        <v/>
      </c>
      <c r="AV52" s="55">
        <f>IF(BB52&gt;0,BB52,IF(BA52&gt;0,BA52,IF(AZ52&gt;0,AZ52,IF(AY52&gt;0,AY52,IF(AX52&gt;0,AX52)))))/100</f>
        <v/>
      </c>
      <c r="AW52" s="56">
        <f>VALUE(LEFT(G52,4))</f>
        <v/>
      </c>
      <c r="AX52" s="56">
        <f>VALUE(IFERROR(VLOOKUP(VALUE(LEFT(G52,4)),ST!$C$4:$E$300,3,FALSE),"0"))</f>
        <v/>
      </c>
      <c r="AY52" s="56">
        <f>VALUE(IFERROR(VLOOKUP(VALUE(LEFT(G52,5)),ST!$C$4:$E$300,3,FALSE),"0"))</f>
        <v/>
      </c>
      <c r="AZ52" s="56">
        <f>VALUE(IFERROR(VLOOKUP(VALUE(LEFT(G52,6)),ST!$C$4:$E$300,3,FALSE),"0"))</f>
        <v/>
      </c>
      <c r="BA52" s="56">
        <f>VALUE(IFERROR(VLOOKUP(VALUE(LEFT(G52,7)),ST!$C$4:$E$300,3,FALSE),"0"))</f>
        <v/>
      </c>
      <c r="BB52" s="56">
        <f>VALUE(IFERROR(VLOOKUP(G52,ST!$C$4:$E$400,3,FALSE),"0"))</f>
        <v/>
      </c>
      <c r="BC52" s="57">
        <f>IF(VLOOKUP(AW52,ST!$C$4:$F$298,4,FALSE)&lt;&gt;0,VLOOKUP(AW52,ST!$C$4:$F$298,4,FALSE),VLOOKUP(G52,ST!$C$4:$F$298,4,FALSE))</f>
        <v/>
      </c>
      <c r="BD52" s="57">
        <f>IF(O52="SC","Desconsiderar coluna ICMS ST",IF(O52="PR","Haverá ST", ))</f>
        <v/>
      </c>
      <c r="BE52" s="53">
        <f>W52</f>
        <v/>
      </c>
      <c r="BF52" s="53">
        <f>X52</f>
        <v/>
      </c>
      <c r="BG52" s="53">
        <f>AD52-AS52</f>
        <v/>
      </c>
      <c r="BH52" s="51">
        <f>$W$4+$X$4+AC52+$BJ$4+0.07</f>
        <v/>
      </c>
      <c r="BI52" s="53">
        <f>IF(BD52="Haverá ST",AJ52+AS52+AT52,AJ52+AS52)</f>
        <v/>
      </c>
      <c r="BJ52" s="53">
        <f>T52*$BJ$4</f>
        <v/>
      </c>
      <c r="BK52" s="53">
        <f>T52*$BK$4</f>
        <v/>
      </c>
      <c r="BL52" s="53">
        <f>BE52+BF52+AO52+BJ52+BK52+AD52</f>
        <v/>
      </c>
      <c r="BM52" s="53">
        <f>(T52-BL52)</f>
        <v/>
      </c>
    </row>
    <row r="53" hidden="1" ht="15.75" customHeight="1" s="218">
      <c r="A53" s="58">
        <f>A52+1</f>
        <v/>
      </c>
      <c r="B53" s="144">
        <f>BOM!B53</f>
        <v/>
      </c>
      <c r="C53" s="144">
        <f>BOM!C53</f>
        <v/>
      </c>
      <c r="D53" s="144">
        <f>BOM!D53</f>
        <v/>
      </c>
      <c r="E53" s="144">
        <f>BOM!E53</f>
        <v/>
      </c>
      <c r="F53" s="144">
        <f>BOM!F53</f>
        <v/>
      </c>
      <c r="G53" s="144">
        <f>BOM!G53</f>
        <v/>
      </c>
      <c r="H53" s="144">
        <f>BOM!H53</f>
        <v/>
      </c>
      <c r="I53" s="144">
        <f>BOM!I53</f>
        <v/>
      </c>
      <c r="J53" s="146">
        <f>BOM!J53</f>
        <v/>
      </c>
      <c r="K53" s="146">
        <f>BOM!K53</f>
        <v/>
      </c>
      <c r="L53" s="146">
        <f>BOM!L53</f>
        <v/>
      </c>
      <c r="M53" s="146">
        <f>BOM!M53</f>
        <v/>
      </c>
      <c r="N53" s="146">
        <f>BOM!N53</f>
        <v/>
      </c>
      <c r="O53" s="146">
        <f>BOM!O53</f>
        <v/>
      </c>
      <c r="P53" s="146">
        <f>BOM!P53</f>
        <v/>
      </c>
      <c r="Q53" s="46">
        <f>$F$97</f>
        <v/>
      </c>
      <c r="R53" s="46">
        <f>$F$98</f>
        <v/>
      </c>
      <c r="S53" s="48">
        <f>U53-(U53*R53)</f>
        <v/>
      </c>
      <c r="T53" s="48">
        <f>S53*I53</f>
        <v/>
      </c>
      <c r="U53" s="48">
        <f>(AN53)/(1-(BH53+Q53))</f>
        <v/>
      </c>
      <c r="V53" s="48">
        <f>U53*I53</f>
        <v/>
      </c>
      <c r="W53" s="49">
        <f>T53*$W$4</f>
        <v/>
      </c>
      <c r="X53" s="49">
        <f>T53*$X$4</f>
        <v/>
      </c>
      <c r="Y53" s="50">
        <f>M53</f>
        <v/>
      </c>
      <c r="Z53" s="9" t="n"/>
      <c r="AA53" s="9" t="n"/>
      <c r="AB53" s="9" t="n"/>
      <c r="AC53" s="51">
        <f t="array" ref="AC53">IF(I53&gt;0,VLOOKUP(Y53&amp;$P$88&amp;$P$89&amp;$P$90,Variáveis!$O$2:$S$300&amp;Variáveis!$P$2:$T$300&amp;Variáveis!$Q$2:$U$300&amp;Variáveis!$R$2:$V$300,5,FALSE),0)</f>
        <v/>
      </c>
      <c r="AD53" s="52">
        <f>T53*AC53</f>
        <v/>
      </c>
      <c r="AE53" s="53">
        <f>IF(AB53="não",((V53/(1-VLOOKUP(AA53,Variáveis!$AK$3:$AN$29,4,FALSE)))*VLOOKUP(AA53,Variáveis!$AK$3:$AN$29,4,FALSE))-AD53,0)</f>
        <v/>
      </c>
      <c r="AF53" s="53">
        <f>T53*$AF$4</f>
        <v/>
      </c>
      <c r="AG53" s="53">
        <f>IF(AB53="SIM","Cliente pode pagar DIFA na entrada", )</f>
        <v/>
      </c>
      <c r="AH53" s="54" t="n"/>
      <c r="AI53" s="53">
        <f>IF(K53="SIM",(J53*$F$102),J53)</f>
        <v/>
      </c>
      <c r="AJ53" s="53">
        <f>IF(L53="SIM",(AI53*$F$101),AI53)</f>
        <v/>
      </c>
      <c r="AK53" s="53">
        <f>AJ53-AS53</f>
        <v/>
      </c>
      <c r="AL53" s="53">
        <f>AJ53*I53</f>
        <v/>
      </c>
      <c r="AM53" s="53">
        <f>AK53*I53</f>
        <v/>
      </c>
      <c r="AN53" s="53">
        <f>AK53-AP53-AQ53</f>
        <v/>
      </c>
      <c r="AO53" s="53">
        <f>AN53*I53</f>
        <v/>
      </c>
      <c r="AP53" s="53">
        <f>$AP$4*AK53</f>
        <v/>
      </c>
      <c r="AQ53" s="53">
        <f>$AQ$4*AK53</f>
        <v/>
      </c>
      <c r="AR53" s="51">
        <f t="array" ref="AR53">VLOOKUP(M53&amp;N53&amp;O53&amp;P53,Variáveis!$A$2:$E$240&amp;Variáveis!$B$2:$F$240&amp;Variáveis!$C$2:$G$240&amp;Variáveis!$D$2:$H$240,5,FALSE)</f>
        <v/>
      </c>
      <c r="AS53" s="53">
        <f>((AJ53*(1-AR53))*AR53)</f>
        <v/>
      </c>
      <c r="AT53" s="53">
        <f>(((J53+(J53*AU53))*0.18)-(J53*AR53))</f>
        <v/>
      </c>
      <c r="AU53" s="55">
        <f>(((1+AV53)*(1-AR53))/(1-0.18)-1)</f>
        <v/>
      </c>
      <c r="AV53" s="55">
        <f>IF(BB53&gt;0,BB53,IF(BA53&gt;0,BA53,IF(AZ53&gt;0,AZ53,IF(AY53&gt;0,AY53,IF(AX53&gt;0,AX53)))))/100</f>
        <v/>
      </c>
      <c r="AW53" s="56">
        <f>VALUE(LEFT(G53,4))</f>
        <v/>
      </c>
      <c r="AX53" s="56">
        <f>VALUE(IFERROR(VLOOKUP(VALUE(LEFT(G53,4)),ST!$C$4:$E$300,3,FALSE),"0"))</f>
        <v/>
      </c>
      <c r="AY53" s="56">
        <f>VALUE(IFERROR(VLOOKUP(VALUE(LEFT(G53,5)),ST!$C$4:$E$300,3,FALSE),"0"))</f>
        <v/>
      </c>
      <c r="AZ53" s="56">
        <f>VALUE(IFERROR(VLOOKUP(VALUE(LEFT(G53,6)),ST!$C$4:$E$300,3,FALSE),"0"))</f>
        <v/>
      </c>
      <c r="BA53" s="56">
        <f>VALUE(IFERROR(VLOOKUP(VALUE(LEFT(G53,7)),ST!$C$4:$E$300,3,FALSE),"0"))</f>
        <v/>
      </c>
      <c r="BB53" s="56">
        <f>VALUE(IFERROR(VLOOKUP(G53,ST!$C$4:$E$400,3,FALSE),"0"))</f>
        <v/>
      </c>
      <c r="BC53" s="57">
        <f>IF(VLOOKUP(AW53,ST!$C$4:$F$298,4,FALSE)&lt;&gt;0,VLOOKUP(AW53,ST!$C$4:$F$298,4,FALSE),VLOOKUP(G53,ST!$C$4:$F$298,4,FALSE))</f>
        <v/>
      </c>
      <c r="BD53" s="57">
        <f>IF(O53="SC","Desconsiderar coluna ICMS ST",IF(O53="PR","Haverá ST", ))</f>
        <v/>
      </c>
      <c r="BE53" s="53">
        <f>W53</f>
        <v/>
      </c>
      <c r="BF53" s="53">
        <f>X53</f>
        <v/>
      </c>
      <c r="BG53" s="53">
        <f>AD53-AS53</f>
        <v/>
      </c>
      <c r="BH53" s="51">
        <f>$W$4+$X$4+AC53+$BJ$4+0.07</f>
        <v/>
      </c>
      <c r="BI53" s="53">
        <f>IF(BD53="Haverá ST",AJ53+AS53+AT53,AJ53+AS53)</f>
        <v/>
      </c>
      <c r="BJ53" s="53">
        <f>T53*$BJ$4</f>
        <v/>
      </c>
      <c r="BK53" s="53">
        <f>T53*$BK$4</f>
        <v/>
      </c>
      <c r="BL53" s="53">
        <f>BE53+BF53+AO53+BJ53+BK53+AD53</f>
        <v/>
      </c>
      <c r="BM53" s="53">
        <f>(T53-BL53)</f>
        <v/>
      </c>
    </row>
    <row r="54" hidden="1" ht="15.75" customHeight="1" s="218">
      <c r="A54" s="58">
        <f>A53+1</f>
        <v/>
      </c>
      <c r="B54" s="144">
        <f>BOM!B54</f>
        <v/>
      </c>
      <c r="C54" s="144">
        <f>BOM!C54</f>
        <v/>
      </c>
      <c r="D54" s="144">
        <f>BOM!D54</f>
        <v/>
      </c>
      <c r="E54" s="144">
        <f>BOM!E54</f>
        <v/>
      </c>
      <c r="F54" s="144">
        <f>BOM!F54</f>
        <v/>
      </c>
      <c r="G54" s="144">
        <f>BOM!G54</f>
        <v/>
      </c>
      <c r="H54" s="144">
        <f>BOM!H54</f>
        <v/>
      </c>
      <c r="I54" s="144">
        <f>BOM!I54</f>
        <v/>
      </c>
      <c r="J54" s="146">
        <f>BOM!J54</f>
        <v/>
      </c>
      <c r="K54" s="146">
        <f>BOM!K54</f>
        <v/>
      </c>
      <c r="L54" s="146">
        <f>BOM!L54</f>
        <v/>
      </c>
      <c r="M54" s="146">
        <f>BOM!M54</f>
        <v/>
      </c>
      <c r="N54" s="146">
        <f>BOM!N54</f>
        <v/>
      </c>
      <c r="O54" s="146">
        <f>BOM!O54</f>
        <v/>
      </c>
      <c r="P54" s="146">
        <f>BOM!P54</f>
        <v/>
      </c>
      <c r="Q54" s="46">
        <f>$F$97</f>
        <v/>
      </c>
      <c r="R54" s="46">
        <f>$F$98</f>
        <v/>
      </c>
      <c r="S54" s="48">
        <f>U54-(U54*R54)</f>
        <v/>
      </c>
      <c r="T54" s="48">
        <f>S54*I54</f>
        <v/>
      </c>
      <c r="U54" s="48">
        <f>(AN54)/(1-(BH54+Q54))</f>
        <v/>
      </c>
      <c r="V54" s="48">
        <f>U54*I54</f>
        <v/>
      </c>
      <c r="W54" s="49">
        <f>T54*$W$4</f>
        <v/>
      </c>
      <c r="X54" s="49">
        <f>T54*$X$4</f>
        <v/>
      </c>
      <c r="Y54" s="50">
        <f>M54</f>
        <v/>
      </c>
      <c r="Z54" s="9" t="n"/>
      <c r="AA54" s="9" t="n"/>
      <c r="AB54" s="9" t="n"/>
      <c r="AC54" s="51">
        <f t="array" ref="AC54">IF(I54&gt;0,VLOOKUP(Y54&amp;$P$88&amp;$P$89&amp;$P$90,Variáveis!$O$2:$S$300&amp;Variáveis!$P$2:$T$300&amp;Variáveis!$Q$2:$U$300&amp;Variáveis!$R$2:$V$300,5,FALSE),0)</f>
        <v/>
      </c>
      <c r="AD54" s="52">
        <f>T54*AC54</f>
        <v/>
      </c>
      <c r="AE54" s="53">
        <f>IF(AB54="não",((V54/(1-VLOOKUP(AA54,Variáveis!$AK$3:$AN$29,4,FALSE)))*VLOOKUP(AA54,Variáveis!$AK$3:$AN$29,4,FALSE))-AD54,0)</f>
        <v/>
      </c>
      <c r="AF54" s="53">
        <f>T54*$AF$4</f>
        <v/>
      </c>
      <c r="AG54" s="53">
        <f>IF(AB54="SIM","Cliente pode pagar DIFA na entrada", )</f>
        <v/>
      </c>
      <c r="AH54" s="54" t="n"/>
      <c r="AI54" s="53">
        <f>IF(K54="SIM",(J54*$F$102),J54)</f>
        <v/>
      </c>
      <c r="AJ54" s="53">
        <f>IF(L54="SIM",(AI54*$F$101),AI54)</f>
        <v/>
      </c>
      <c r="AK54" s="53">
        <f>AJ54-AS54</f>
        <v/>
      </c>
      <c r="AL54" s="53">
        <f>AJ54*I54</f>
        <v/>
      </c>
      <c r="AM54" s="53">
        <f>AK54*I54</f>
        <v/>
      </c>
      <c r="AN54" s="53">
        <f>AK54-AP54-AQ54</f>
        <v/>
      </c>
      <c r="AO54" s="53">
        <f>AN54*I54</f>
        <v/>
      </c>
      <c r="AP54" s="53">
        <f>$AP$4*AK54</f>
        <v/>
      </c>
      <c r="AQ54" s="53">
        <f>$AQ$4*AK54</f>
        <v/>
      </c>
      <c r="AR54" s="51">
        <f t="array" ref="AR54">VLOOKUP(M54&amp;N54&amp;O54&amp;P54,Variáveis!$A$2:$E$240&amp;Variáveis!$B$2:$F$240&amp;Variáveis!$C$2:$G$240&amp;Variáveis!$D$2:$H$240,5,FALSE)</f>
        <v/>
      </c>
      <c r="AS54" s="53">
        <f>((AJ54*(1-AR54))*AR54)</f>
        <v/>
      </c>
      <c r="AT54" s="53">
        <f>(((J54+(J54*AU54))*0.18)-(J54*AR54))</f>
        <v/>
      </c>
      <c r="AU54" s="55">
        <f>(((1+AV54)*(1-AR54))/(1-0.18)-1)</f>
        <v/>
      </c>
      <c r="AV54" s="55">
        <f>IF(BB54&gt;0,BB54,IF(BA54&gt;0,BA54,IF(AZ54&gt;0,AZ54,IF(AY54&gt;0,AY54,IF(AX54&gt;0,AX54)))))/100</f>
        <v/>
      </c>
      <c r="AW54" s="56">
        <f>VALUE(LEFT(G54,4))</f>
        <v/>
      </c>
      <c r="AX54" s="56">
        <f>VALUE(IFERROR(VLOOKUP(VALUE(LEFT(G54,4)),ST!$C$4:$E$300,3,FALSE),"0"))</f>
        <v/>
      </c>
      <c r="AY54" s="56">
        <f>VALUE(IFERROR(VLOOKUP(VALUE(LEFT(G54,5)),ST!$C$4:$E$300,3,FALSE),"0"))</f>
        <v/>
      </c>
      <c r="AZ54" s="56">
        <f>VALUE(IFERROR(VLOOKUP(VALUE(LEFT(G54,6)),ST!$C$4:$E$300,3,FALSE),"0"))</f>
        <v/>
      </c>
      <c r="BA54" s="56">
        <f>VALUE(IFERROR(VLOOKUP(VALUE(LEFT(G54,7)),ST!$C$4:$E$300,3,FALSE),"0"))</f>
        <v/>
      </c>
      <c r="BB54" s="56">
        <f>VALUE(IFERROR(VLOOKUP(G54,ST!$C$4:$E$400,3,FALSE),"0"))</f>
        <v/>
      </c>
      <c r="BC54" s="57">
        <f>IF(VLOOKUP(AW54,ST!$C$4:$F$298,4,FALSE)&lt;&gt;0,VLOOKUP(AW54,ST!$C$4:$F$298,4,FALSE),VLOOKUP(G54,ST!$C$4:$F$298,4,FALSE))</f>
        <v/>
      </c>
      <c r="BD54" s="57">
        <f>IF(O54="SC","Desconsiderar coluna ICMS ST",IF(O54="PR","Haverá ST", ))</f>
        <v/>
      </c>
      <c r="BE54" s="53">
        <f>W54</f>
        <v/>
      </c>
      <c r="BF54" s="53">
        <f>X54</f>
        <v/>
      </c>
      <c r="BG54" s="53">
        <f>AD54-AS54</f>
        <v/>
      </c>
      <c r="BH54" s="51">
        <f>$W$4+$X$4+AC54+$BJ$4+0.07</f>
        <v/>
      </c>
      <c r="BI54" s="53">
        <f>IF(BD54="Haverá ST",AJ54+AS54+AT54,AJ54+AS54)</f>
        <v/>
      </c>
      <c r="BJ54" s="53">
        <f>T54*$BJ$4</f>
        <v/>
      </c>
      <c r="BK54" s="53">
        <f>T54*$BK$4</f>
        <v/>
      </c>
      <c r="BL54" s="53">
        <f>BE54+BF54+AO54+BJ54+BK54+AD54</f>
        <v/>
      </c>
      <c r="BM54" s="53">
        <f>(T54-BL54)</f>
        <v/>
      </c>
    </row>
    <row r="55" hidden="1" ht="15.75" customHeight="1" s="218">
      <c r="A55" s="58">
        <f>A54+1</f>
        <v/>
      </c>
      <c r="B55" s="144">
        <f>BOM!B55</f>
        <v/>
      </c>
      <c r="C55" s="144">
        <f>BOM!C55</f>
        <v/>
      </c>
      <c r="D55" s="144">
        <f>BOM!D55</f>
        <v/>
      </c>
      <c r="E55" s="144">
        <f>BOM!E55</f>
        <v/>
      </c>
      <c r="F55" s="144">
        <f>BOM!F55</f>
        <v/>
      </c>
      <c r="G55" s="144">
        <f>BOM!G55</f>
        <v/>
      </c>
      <c r="H55" s="144">
        <f>BOM!H55</f>
        <v/>
      </c>
      <c r="I55" s="144">
        <f>BOM!I55</f>
        <v/>
      </c>
      <c r="J55" s="146">
        <f>BOM!J55</f>
        <v/>
      </c>
      <c r="K55" s="146">
        <f>BOM!K55</f>
        <v/>
      </c>
      <c r="L55" s="146">
        <f>BOM!L55</f>
        <v/>
      </c>
      <c r="M55" s="146">
        <f>BOM!M55</f>
        <v/>
      </c>
      <c r="N55" s="146">
        <f>BOM!N55</f>
        <v/>
      </c>
      <c r="O55" s="146">
        <f>BOM!O55</f>
        <v/>
      </c>
      <c r="P55" s="146">
        <f>BOM!P55</f>
        <v/>
      </c>
      <c r="Q55" s="46">
        <f>$F$97</f>
        <v/>
      </c>
      <c r="R55" s="46">
        <f>$F$98</f>
        <v/>
      </c>
      <c r="S55" s="48">
        <f>U55-(U55*R55)</f>
        <v/>
      </c>
      <c r="T55" s="48">
        <f>S55*I55</f>
        <v/>
      </c>
      <c r="U55" s="48">
        <f>(AN55)/(1-(BH55+Q55))</f>
        <v/>
      </c>
      <c r="V55" s="48">
        <f>U55*I55</f>
        <v/>
      </c>
      <c r="W55" s="49">
        <f>T55*$W$4</f>
        <v/>
      </c>
      <c r="X55" s="49">
        <f>T55*$X$4</f>
        <v/>
      </c>
      <c r="Y55" s="50">
        <f>M55</f>
        <v/>
      </c>
      <c r="Z55" s="9" t="n"/>
      <c r="AA55" s="9" t="n"/>
      <c r="AB55" s="9" t="n"/>
      <c r="AC55" s="51">
        <f t="array" ref="AC55">IF(I55&gt;0,VLOOKUP(Y55&amp;$P$88&amp;$P$89&amp;$P$90,Variáveis!$O$2:$S$300&amp;Variáveis!$P$2:$T$300&amp;Variáveis!$Q$2:$U$300&amp;Variáveis!$R$2:$V$300,5,FALSE),0)</f>
        <v/>
      </c>
      <c r="AD55" s="52">
        <f>T55*AC55</f>
        <v/>
      </c>
      <c r="AE55" s="53">
        <f>IF(AB55="não",((V55/(1-VLOOKUP(AA55,Variáveis!$AK$3:$AN$29,4,FALSE)))*VLOOKUP(AA55,Variáveis!$AK$3:$AN$29,4,FALSE))-AD55,0)</f>
        <v/>
      </c>
      <c r="AF55" s="53">
        <f>T55*$AF$4</f>
        <v/>
      </c>
      <c r="AG55" s="53">
        <f>IF(AB55="SIM","Cliente pode pagar DIFA na entrada", )</f>
        <v/>
      </c>
      <c r="AH55" s="54" t="n"/>
      <c r="AI55" s="53">
        <f>IF(K55="SIM",(J55*$F$102),J55)</f>
        <v/>
      </c>
      <c r="AJ55" s="53">
        <f>IF(L55="SIM",(AI55*$F$101),AI55)</f>
        <v/>
      </c>
      <c r="AK55" s="53">
        <f>AJ55-AS55</f>
        <v/>
      </c>
      <c r="AL55" s="53">
        <f>AJ55*I55</f>
        <v/>
      </c>
      <c r="AM55" s="53">
        <f>AK55*I55</f>
        <v/>
      </c>
      <c r="AN55" s="53">
        <f>AK55-AP55-AQ55</f>
        <v/>
      </c>
      <c r="AO55" s="53">
        <f>AN55*I55</f>
        <v/>
      </c>
      <c r="AP55" s="53">
        <f>$AP$4*AK55</f>
        <v/>
      </c>
      <c r="AQ55" s="53">
        <f>$AQ$4*AK55</f>
        <v/>
      </c>
      <c r="AR55" s="51">
        <f t="array" ref="AR55">VLOOKUP(M55&amp;N55&amp;O55&amp;P55,Variáveis!$A$2:$E$240&amp;Variáveis!$B$2:$F$240&amp;Variáveis!$C$2:$G$240&amp;Variáveis!$D$2:$H$240,5,FALSE)</f>
        <v/>
      </c>
      <c r="AS55" s="53">
        <f>((AJ55*(1-AR55))*AR55)</f>
        <v/>
      </c>
      <c r="AT55" s="53">
        <f>(((J55+(J55*AU55))*0.18)-(J55*AR55))</f>
        <v/>
      </c>
      <c r="AU55" s="55">
        <f>(((1+AV55)*(1-AR55))/(1-0.18)-1)</f>
        <v/>
      </c>
      <c r="AV55" s="55">
        <f>IF(BB55&gt;0,BB55,IF(BA55&gt;0,BA55,IF(AZ55&gt;0,AZ55,IF(AY55&gt;0,AY55,IF(AX55&gt;0,AX55)))))/100</f>
        <v/>
      </c>
      <c r="AW55" s="56">
        <f>VALUE(LEFT(G55,4))</f>
        <v/>
      </c>
      <c r="AX55" s="56">
        <f>VALUE(IFERROR(VLOOKUP(VALUE(LEFT(G55,4)),ST!$C$4:$E$300,3,FALSE),"0"))</f>
        <v/>
      </c>
      <c r="AY55" s="56">
        <f>VALUE(IFERROR(VLOOKUP(VALUE(LEFT(G55,5)),ST!$C$4:$E$300,3,FALSE),"0"))</f>
        <v/>
      </c>
      <c r="AZ55" s="56">
        <f>VALUE(IFERROR(VLOOKUP(VALUE(LEFT(G55,6)),ST!$C$4:$E$300,3,FALSE),"0"))</f>
        <v/>
      </c>
      <c r="BA55" s="56">
        <f>VALUE(IFERROR(VLOOKUP(VALUE(LEFT(G55,7)),ST!$C$4:$E$300,3,FALSE),"0"))</f>
        <v/>
      </c>
      <c r="BB55" s="56">
        <f>VALUE(IFERROR(VLOOKUP(G55,ST!$C$4:$E$400,3,FALSE),"0"))</f>
        <v/>
      </c>
      <c r="BC55" s="57">
        <f>IF(VLOOKUP(AW55,ST!$C$4:$F$298,4,FALSE)&lt;&gt;0,VLOOKUP(AW55,ST!$C$4:$F$298,4,FALSE),VLOOKUP(G55,ST!$C$4:$F$298,4,FALSE))</f>
        <v/>
      </c>
      <c r="BD55" s="57">
        <f>IF(O55="SC","Desconsiderar coluna ICMS ST",IF(O55="PR","Haverá ST", ))</f>
        <v/>
      </c>
      <c r="BE55" s="53">
        <f>W55</f>
        <v/>
      </c>
      <c r="BF55" s="53">
        <f>X55</f>
        <v/>
      </c>
      <c r="BG55" s="53">
        <f>AD55-AS55</f>
        <v/>
      </c>
      <c r="BH55" s="51">
        <f>$W$4+$X$4+AC55+$BJ$4+0.07</f>
        <v/>
      </c>
      <c r="BI55" s="53">
        <f>IF(BD55="Haverá ST",AJ55+AS55+AT55,AJ55+AS55)</f>
        <v/>
      </c>
      <c r="BJ55" s="53">
        <f>T55*$BJ$4</f>
        <v/>
      </c>
      <c r="BK55" s="53">
        <f>T55*$BK$4</f>
        <v/>
      </c>
      <c r="BL55" s="53">
        <f>BE55+BF55+AO55+BJ55+BK55+AD55</f>
        <v/>
      </c>
      <c r="BM55" s="53">
        <f>(T55-BL55)</f>
        <v/>
      </c>
    </row>
    <row r="56" hidden="1" ht="15.75" customHeight="1" s="218">
      <c r="A56" s="58">
        <f>A55+1</f>
        <v/>
      </c>
      <c r="B56" s="144">
        <f>BOM!B56</f>
        <v/>
      </c>
      <c r="C56" s="144">
        <f>BOM!C56</f>
        <v/>
      </c>
      <c r="D56" s="144">
        <f>BOM!D56</f>
        <v/>
      </c>
      <c r="E56" s="144">
        <f>BOM!E56</f>
        <v/>
      </c>
      <c r="F56" s="144">
        <f>BOM!F56</f>
        <v/>
      </c>
      <c r="G56" s="144">
        <f>BOM!G56</f>
        <v/>
      </c>
      <c r="H56" s="144">
        <f>BOM!H56</f>
        <v/>
      </c>
      <c r="I56" s="144">
        <f>BOM!I56</f>
        <v/>
      </c>
      <c r="J56" s="146">
        <f>BOM!J56</f>
        <v/>
      </c>
      <c r="K56" s="146">
        <f>BOM!K56</f>
        <v/>
      </c>
      <c r="L56" s="146">
        <f>BOM!L56</f>
        <v/>
      </c>
      <c r="M56" s="146">
        <f>BOM!M56</f>
        <v/>
      </c>
      <c r="N56" s="146">
        <f>BOM!N56</f>
        <v/>
      </c>
      <c r="O56" s="146">
        <f>BOM!O56</f>
        <v/>
      </c>
      <c r="P56" s="146">
        <f>BOM!P56</f>
        <v/>
      </c>
      <c r="Q56" s="46">
        <f>$F$97</f>
        <v/>
      </c>
      <c r="R56" s="46">
        <f>$F$98</f>
        <v/>
      </c>
      <c r="S56" s="48">
        <f>U56-(U56*R56)</f>
        <v/>
      </c>
      <c r="T56" s="48">
        <f>S56*I56</f>
        <v/>
      </c>
      <c r="U56" s="48">
        <f>(AN56)/(1-(BH56+Q56))</f>
        <v/>
      </c>
      <c r="V56" s="48">
        <f>U56*I56</f>
        <v/>
      </c>
      <c r="W56" s="49">
        <f>T56*$W$4</f>
        <v/>
      </c>
      <c r="X56" s="49">
        <f>T56*$X$4</f>
        <v/>
      </c>
      <c r="Y56" s="50">
        <f>M56</f>
        <v/>
      </c>
      <c r="Z56" s="9" t="n"/>
      <c r="AA56" s="9" t="n"/>
      <c r="AB56" s="9" t="n"/>
      <c r="AC56" s="51">
        <f t="array" ref="AC56">IF(I56&gt;0,VLOOKUP(Y56&amp;$P$88&amp;$P$89&amp;$P$90,Variáveis!$O$2:$S$300&amp;Variáveis!$P$2:$T$300&amp;Variáveis!$Q$2:$U$300&amp;Variáveis!$R$2:$V$300,5,FALSE),0)</f>
        <v/>
      </c>
      <c r="AD56" s="52">
        <f>T56*AC56</f>
        <v/>
      </c>
      <c r="AE56" s="53">
        <f>IF(AB56="não",((V56/(1-VLOOKUP(AA56,Variáveis!$AK$3:$AN$29,4,FALSE)))*VLOOKUP(AA56,Variáveis!$AK$3:$AN$29,4,FALSE))-AD56,0)</f>
        <v/>
      </c>
      <c r="AF56" s="53">
        <f>T56*$AF$4</f>
        <v/>
      </c>
      <c r="AG56" s="53">
        <f>IF(AB56="SIM","Cliente pode pagar DIFA na entrada", )</f>
        <v/>
      </c>
      <c r="AH56" s="54" t="n"/>
      <c r="AI56" s="53">
        <f>IF(K56="SIM",(J56*$F$102),J56)</f>
        <v/>
      </c>
      <c r="AJ56" s="53">
        <f>IF(L56="SIM",(AI56*$F$101),AI56)</f>
        <v/>
      </c>
      <c r="AK56" s="53">
        <f>AJ56-AS56</f>
        <v/>
      </c>
      <c r="AL56" s="53">
        <f>AJ56*I56</f>
        <v/>
      </c>
      <c r="AM56" s="53">
        <f>AK56*I56</f>
        <v/>
      </c>
      <c r="AN56" s="53">
        <f>AK56-AP56-AQ56</f>
        <v/>
      </c>
      <c r="AO56" s="53">
        <f>AN56*I56</f>
        <v/>
      </c>
      <c r="AP56" s="53">
        <f>$AP$4*AK56</f>
        <v/>
      </c>
      <c r="AQ56" s="53">
        <f>$AQ$4*AK56</f>
        <v/>
      </c>
      <c r="AR56" s="51">
        <f t="array" ref="AR56">VLOOKUP(M56&amp;N56&amp;O56&amp;P56,Variáveis!$A$2:$E$240&amp;Variáveis!$B$2:$F$240&amp;Variáveis!$C$2:$G$240&amp;Variáveis!$D$2:$H$240,5,FALSE)</f>
        <v/>
      </c>
      <c r="AS56" s="53">
        <f>((AJ56*(1-AR56))*AR56)</f>
        <v/>
      </c>
      <c r="AT56" s="53">
        <f>(((J56+(J56*AU56))*0.18)-(J56*AR56))</f>
        <v/>
      </c>
      <c r="AU56" s="55">
        <f>(((1+AV56)*(1-AR56))/(1-0.18)-1)</f>
        <v/>
      </c>
      <c r="AV56" s="55">
        <f>IF(BB56&gt;0,BB56,IF(BA56&gt;0,BA56,IF(AZ56&gt;0,AZ56,IF(AY56&gt;0,AY56,IF(AX56&gt;0,AX56)))))/100</f>
        <v/>
      </c>
      <c r="AW56" s="56">
        <f>VALUE(LEFT(G56,4))</f>
        <v/>
      </c>
      <c r="AX56" s="56">
        <f>VALUE(IFERROR(VLOOKUP(VALUE(LEFT(G56,4)),ST!$C$4:$E$300,3,FALSE),"0"))</f>
        <v/>
      </c>
      <c r="AY56" s="56">
        <f>VALUE(IFERROR(VLOOKUP(VALUE(LEFT(G56,5)),ST!$C$4:$E$300,3,FALSE),"0"))</f>
        <v/>
      </c>
      <c r="AZ56" s="56">
        <f>VALUE(IFERROR(VLOOKUP(VALUE(LEFT(G56,6)),ST!$C$4:$E$300,3,FALSE),"0"))</f>
        <v/>
      </c>
      <c r="BA56" s="56">
        <f>VALUE(IFERROR(VLOOKUP(VALUE(LEFT(G56,7)),ST!$C$4:$E$300,3,FALSE),"0"))</f>
        <v/>
      </c>
      <c r="BB56" s="56">
        <f>VALUE(IFERROR(VLOOKUP(G56,ST!$C$4:$E$400,3,FALSE),"0"))</f>
        <v/>
      </c>
      <c r="BC56" s="57">
        <f>IF(VLOOKUP(AW56,ST!$C$4:$F$298,4,FALSE)&lt;&gt;0,VLOOKUP(AW56,ST!$C$4:$F$298,4,FALSE),VLOOKUP(G56,ST!$C$4:$F$298,4,FALSE))</f>
        <v/>
      </c>
      <c r="BD56" s="57">
        <f>IF(O56="SC","Desconsiderar coluna ICMS ST",IF(O56="PR","Haverá ST", ))</f>
        <v/>
      </c>
      <c r="BE56" s="53">
        <f>W56</f>
        <v/>
      </c>
      <c r="BF56" s="53">
        <f>X56</f>
        <v/>
      </c>
      <c r="BG56" s="53">
        <f>AD56-AS56</f>
        <v/>
      </c>
      <c r="BH56" s="51">
        <f>$W$4+$X$4+AC56+$BJ$4+0.07</f>
        <v/>
      </c>
      <c r="BI56" s="53">
        <f>IF(BD56="Haverá ST",AJ56+AS56+AT56,AJ56+AS56)</f>
        <v/>
      </c>
      <c r="BJ56" s="53">
        <f>T56*$BJ$4</f>
        <v/>
      </c>
      <c r="BK56" s="53">
        <f>T56*$BK$4</f>
        <v/>
      </c>
      <c r="BL56" s="53">
        <f>BE56+BF56+AO56+BJ56+BK56+AD56</f>
        <v/>
      </c>
      <c r="BM56" s="53">
        <f>(T56-BL56)</f>
        <v/>
      </c>
    </row>
    <row r="57" hidden="1" ht="15.75" customHeight="1" s="218">
      <c r="A57" s="58">
        <f>A56+1</f>
        <v/>
      </c>
      <c r="B57" s="144">
        <f>BOM!B57</f>
        <v/>
      </c>
      <c r="C57" s="144">
        <f>BOM!C57</f>
        <v/>
      </c>
      <c r="D57" s="144">
        <f>BOM!D57</f>
        <v/>
      </c>
      <c r="E57" s="144">
        <f>BOM!E57</f>
        <v/>
      </c>
      <c r="F57" s="144">
        <f>BOM!F57</f>
        <v/>
      </c>
      <c r="G57" s="144">
        <f>BOM!G57</f>
        <v/>
      </c>
      <c r="H57" s="144">
        <f>BOM!H57</f>
        <v/>
      </c>
      <c r="I57" s="144">
        <f>BOM!I57</f>
        <v/>
      </c>
      <c r="J57" s="146">
        <f>BOM!J57</f>
        <v/>
      </c>
      <c r="K57" s="146">
        <f>BOM!K57</f>
        <v/>
      </c>
      <c r="L57" s="146">
        <f>BOM!L57</f>
        <v/>
      </c>
      <c r="M57" s="146">
        <f>BOM!M57</f>
        <v/>
      </c>
      <c r="N57" s="146">
        <f>BOM!N57</f>
        <v/>
      </c>
      <c r="O57" s="146">
        <f>BOM!O57</f>
        <v/>
      </c>
      <c r="P57" s="146">
        <f>BOM!P57</f>
        <v/>
      </c>
      <c r="Q57" s="46">
        <f>$F$97</f>
        <v/>
      </c>
      <c r="R57" s="46">
        <f>$F$98</f>
        <v/>
      </c>
      <c r="S57" s="48">
        <f>U57-(U57*R57)</f>
        <v/>
      </c>
      <c r="T57" s="48">
        <f>S57*I57</f>
        <v/>
      </c>
      <c r="U57" s="48">
        <f>(AN57)/(1-(BH57+Q57))</f>
        <v/>
      </c>
      <c r="V57" s="48">
        <f>U57*I57</f>
        <v/>
      </c>
      <c r="W57" s="49">
        <f>T57*$W$4</f>
        <v/>
      </c>
      <c r="X57" s="49">
        <f>T57*$X$4</f>
        <v/>
      </c>
      <c r="Y57" s="50">
        <f>M57</f>
        <v/>
      </c>
      <c r="Z57" s="9" t="n"/>
      <c r="AA57" s="9" t="n"/>
      <c r="AB57" s="9" t="n"/>
      <c r="AC57" s="51">
        <f t="array" ref="AC57">IF(I57&gt;0,VLOOKUP(Y57&amp;$P$88&amp;$P$89&amp;$P$90,Variáveis!$O$2:$S$300&amp;Variáveis!$P$2:$T$300&amp;Variáveis!$Q$2:$U$300&amp;Variáveis!$R$2:$V$300,5,FALSE),0)</f>
        <v/>
      </c>
      <c r="AD57" s="52">
        <f>T57*AC57</f>
        <v/>
      </c>
      <c r="AE57" s="53">
        <f>IF(AB57="não",((V57/(1-VLOOKUP(AA57,Variáveis!$AK$3:$AN$29,4,FALSE)))*VLOOKUP(AA57,Variáveis!$AK$3:$AN$29,4,FALSE))-AD57,0)</f>
        <v/>
      </c>
      <c r="AF57" s="53">
        <f>T57*$AF$4</f>
        <v/>
      </c>
      <c r="AG57" s="53">
        <f>IF(AB57="SIM","Cliente pode pagar DIFA na entrada", )</f>
        <v/>
      </c>
      <c r="AH57" s="54" t="n"/>
      <c r="AI57" s="53">
        <f>IF(K57="SIM",(J57*$F$102),J57)</f>
        <v/>
      </c>
      <c r="AJ57" s="53">
        <f>IF(L57="SIM",(AI57*$F$101),AI57)</f>
        <v/>
      </c>
      <c r="AK57" s="53">
        <f>AJ57-AS57</f>
        <v/>
      </c>
      <c r="AL57" s="53">
        <f>AJ57*I57</f>
        <v/>
      </c>
      <c r="AM57" s="53">
        <f>AK57*I57</f>
        <v/>
      </c>
      <c r="AN57" s="53">
        <f>AK57-AP57-AQ57</f>
        <v/>
      </c>
      <c r="AO57" s="53">
        <f>AN57*I57</f>
        <v/>
      </c>
      <c r="AP57" s="53">
        <f>$AP$4*AK57</f>
        <v/>
      </c>
      <c r="AQ57" s="53">
        <f>$AQ$4*AK57</f>
        <v/>
      </c>
      <c r="AR57" s="51">
        <f t="array" ref="AR57">VLOOKUP(M57&amp;N57&amp;O57&amp;P57,Variáveis!$A$2:$E$240&amp;Variáveis!$B$2:$F$240&amp;Variáveis!$C$2:$G$240&amp;Variáveis!$D$2:$H$240,5,FALSE)</f>
        <v/>
      </c>
      <c r="AS57" s="53">
        <f>((AJ57*(1-AR57))*AR57)</f>
        <v/>
      </c>
      <c r="AT57" s="53">
        <f>(((J57+(J57*AU57))*0.18)-(J57*AR57))</f>
        <v/>
      </c>
      <c r="AU57" s="55">
        <f>(((1+AV57)*(1-AR57))/(1-0.18)-1)</f>
        <v/>
      </c>
      <c r="AV57" s="55">
        <f>IF(BB57&gt;0,BB57,IF(BA57&gt;0,BA57,IF(AZ57&gt;0,AZ57,IF(AY57&gt;0,AY57,IF(AX57&gt;0,AX57)))))/100</f>
        <v/>
      </c>
      <c r="AW57" s="56">
        <f>VALUE(LEFT(G57,4))</f>
        <v/>
      </c>
      <c r="AX57" s="56">
        <f>VALUE(IFERROR(VLOOKUP(VALUE(LEFT(G57,4)),ST!$C$4:$E$300,3,FALSE),"0"))</f>
        <v/>
      </c>
      <c r="AY57" s="56">
        <f>VALUE(IFERROR(VLOOKUP(VALUE(LEFT(G57,5)),ST!$C$4:$E$300,3,FALSE),"0"))</f>
        <v/>
      </c>
      <c r="AZ57" s="56">
        <f>VALUE(IFERROR(VLOOKUP(VALUE(LEFT(G57,6)),ST!$C$4:$E$300,3,FALSE),"0"))</f>
        <v/>
      </c>
      <c r="BA57" s="56">
        <f>VALUE(IFERROR(VLOOKUP(VALUE(LEFT(G57,7)),ST!$C$4:$E$300,3,FALSE),"0"))</f>
        <v/>
      </c>
      <c r="BB57" s="56">
        <f>VALUE(IFERROR(VLOOKUP(G57,ST!$C$4:$E$400,3,FALSE),"0"))</f>
        <v/>
      </c>
      <c r="BC57" s="57">
        <f>IF(VLOOKUP(AW57,ST!$C$4:$F$298,4,FALSE)&lt;&gt;0,VLOOKUP(AW57,ST!$C$4:$F$298,4,FALSE),VLOOKUP(G57,ST!$C$4:$F$298,4,FALSE))</f>
        <v/>
      </c>
      <c r="BD57" s="57">
        <f>IF(O57="SC","Desconsiderar coluna ICMS ST",IF(O57="PR","Haverá ST", ))</f>
        <v/>
      </c>
      <c r="BE57" s="53">
        <f>W57</f>
        <v/>
      </c>
      <c r="BF57" s="53">
        <f>X57</f>
        <v/>
      </c>
      <c r="BG57" s="53">
        <f>AD57-AS57</f>
        <v/>
      </c>
      <c r="BH57" s="51">
        <f>$W$4+$X$4+AC57+$BJ$4+0.07</f>
        <v/>
      </c>
      <c r="BI57" s="53">
        <f>IF(BD57="Haverá ST",AJ57+AS57+AT57,AJ57+AS57)</f>
        <v/>
      </c>
      <c r="BJ57" s="53">
        <f>T57*$BJ$4</f>
        <v/>
      </c>
      <c r="BK57" s="53">
        <f>T57*$BK$4</f>
        <v/>
      </c>
      <c r="BL57" s="53">
        <f>BE57+BF57+AO57+BJ57+BK57+AD57</f>
        <v/>
      </c>
      <c r="BM57" s="53">
        <f>(T57-BL57)</f>
        <v/>
      </c>
    </row>
    <row r="58" hidden="1" ht="15.75" customHeight="1" s="218">
      <c r="A58" s="58">
        <f>A57+1</f>
        <v/>
      </c>
      <c r="B58" s="144">
        <f>BOM!B58</f>
        <v/>
      </c>
      <c r="C58" s="144">
        <f>BOM!C58</f>
        <v/>
      </c>
      <c r="D58" s="144">
        <f>BOM!D58</f>
        <v/>
      </c>
      <c r="E58" s="144">
        <f>BOM!E58</f>
        <v/>
      </c>
      <c r="F58" s="144">
        <f>BOM!F58</f>
        <v/>
      </c>
      <c r="G58" s="144">
        <f>BOM!G58</f>
        <v/>
      </c>
      <c r="H58" s="144">
        <f>BOM!H58</f>
        <v/>
      </c>
      <c r="I58" s="144">
        <f>BOM!I58</f>
        <v/>
      </c>
      <c r="J58" s="146">
        <f>BOM!J58</f>
        <v/>
      </c>
      <c r="K58" s="146">
        <f>BOM!K58</f>
        <v/>
      </c>
      <c r="L58" s="146">
        <f>BOM!L58</f>
        <v/>
      </c>
      <c r="M58" s="146">
        <f>BOM!M58</f>
        <v/>
      </c>
      <c r="N58" s="146">
        <f>BOM!N58</f>
        <v/>
      </c>
      <c r="O58" s="146">
        <f>BOM!O58</f>
        <v/>
      </c>
      <c r="P58" s="146">
        <f>BOM!P58</f>
        <v/>
      </c>
      <c r="Q58" s="46">
        <f>$F$97</f>
        <v/>
      </c>
      <c r="R58" s="46">
        <f>$F$98</f>
        <v/>
      </c>
      <c r="S58" s="48">
        <f>U58-(U58*R58)</f>
        <v/>
      </c>
      <c r="T58" s="48">
        <f>S58*I58</f>
        <v/>
      </c>
      <c r="U58" s="48">
        <f>(AN58)/(1-(BH58+Q58))</f>
        <v/>
      </c>
      <c r="V58" s="48">
        <f>U58*I58</f>
        <v/>
      </c>
      <c r="W58" s="49">
        <f>T58*$W$4</f>
        <v/>
      </c>
      <c r="X58" s="49">
        <f>T58*$X$4</f>
        <v/>
      </c>
      <c r="Y58" s="50">
        <f>M58</f>
        <v/>
      </c>
      <c r="Z58" s="9" t="n"/>
      <c r="AA58" s="9" t="n"/>
      <c r="AB58" s="9" t="n"/>
      <c r="AC58" s="51">
        <f t="array" ref="AC58">IF(I58&gt;0,VLOOKUP(Y58&amp;$P$88&amp;$P$89&amp;$P$90,Variáveis!$O$2:$S$300&amp;Variáveis!$P$2:$T$300&amp;Variáveis!$Q$2:$U$300&amp;Variáveis!$R$2:$V$300,5,FALSE),0)</f>
        <v/>
      </c>
      <c r="AD58" s="52">
        <f>T58*AC58</f>
        <v/>
      </c>
      <c r="AE58" s="53">
        <f>IF(AB58="não",((V58/(1-VLOOKUP(AA58,Variáveis!$AK$3:$AN$29,4,FALSE)))*VLOOKUP(AA58,Variáveis!$AK$3:$AN$29,4,FALSE))-AD58,0)</f>
        <v/>
      </c>
      <c r="AF58" s="53">
        <f>T58*$AF$4</f>
        <v/>
      </c>
      <c r="AG58" s="53">
        <f>IF(AB58="SIM","Cliente pode pagar DIFA na entrada", )</f>
        <v/>
      </c>
      <c r="AH58" s="54" t="n"/>
      <c r="AI58" s="53">
        <f>IF(K58="SIM",(J58*$F$102),J58)</f>
        <v/>
      </c>
      <c r="AJ58" s="53">
        <f>IF(L58="SIM",(AI58*$F$101),AI58)</f>
        <v/>
      </c>
      <c r="AK58" s="53">
        <f>AJ58-AS58</f>
        <v/>
      </c>
      <c r="AL58" s="53">
        <f>AJ58*I58</f>
        <v/>
      </c>
      <c r="AM58" s="53">
        <f>AK58*I58</f>
        <v/>
      </c>
      <c r="AN58" s="53">
        <f>AK58-AP58-AQ58</f>
        <v/>
      </c>
      <c r="AO58" s="53">
        <f>AN58*I58</f>
        <v/>
      </c>
      <c r="AP58" s="53">
        <f>$AP$4*AK58</f>
        <v/>
      </c>
      <c r="AQ58" s="53">
        <f>$AQ$4*AK58</f>
        <v/>
      </c>
      <c r="AR58" s="51">
        <f t="array" ref="AR58">VLOOKUP(M58&amp;N58&amp;O58&amp;P58,Variáveis!$A$2:$E$240&amp;Variáveis!$B$2:$F$240&amp;Variáveis!$C$2:$G$240&amp;Variáveis!$D$2:$H$240,5,FALSE)</f>
        <v/>
      </c>
      <c r="AS58" s="53">
        <f>((AJ58*(1-AR58))*AR58)</f>
        <v/>
      </c>
      <c r="AT58" s="53">
        <f>(((J58+(J58*AU58))*0.18)-(J58*AR58))</f>
        <v/>
      </c>
      <c r="AU58" s="55">
        <f>(((1+AV58)*(1-AR58))/(1-0.18)-1)</f>
        <v/>
      </c>
      <c r="AV58" s="55">
        <f>IF(BB58&gt;0,BB58,IF(BA58&gt;0,BA58,IF(AZ58&gt;0,AZ58,IF(AY58&gt;0,AY58,IF(AX58&gt;0,AX58)))))/100</f>
        <v/>
      </c>
      <c r="AW58" s="56">
        <f>VALUE(LEFT(G58,4))</f>
        <v/>
      </c>
      <c r="AX58" s="56">
        <f>VALUE(IFERROR(VLOOKUP(VALUE(LEFT(G58,4)),ST!$C$4:$E$300,3,FALSE),"0"))</f>
        <v/>
      </c>
      <c r="AY58" s="56">
        <f>VALUE(IFERROR(VLOOKUP(VALUE(LEFT(G58,5)),ST!$C$4:$E$300,3,FALSE),"0"))</f>
        <v/>
      </c>
      <c r="AZ58" s="56">
        <f>VALUE(IFERROR(VLOOKUP(VALUE(LEFT(G58,6)),ST!$C$4:$E$300,3,FALSE),"0"))</f>
        <v/>
      </c>
      <c r="BA58" s="56">
        <f>VALUE(IFERROR(VLOOKUP(VALUE(LEFT(G58,7)),ST!$C$4:$E$300,3,FALSE),"0"))</f>
        <v/>
      </c>
      <c r="BB58" s="56">
        <f>VALUE(IFERROR(VLOOKUP(G58,ST!$C$4:$E$400,3,FALSE),"0"))</f>
        <v/>
      </c>
      <c r="BC58" s="57">
        <f>IF(VLOOKUP(AW58,ST!$C$4:$F$298,4,FALSE)&lt;&gt;0,VLOOKUP(AW58,ST!$C$4:$F$298,4,FALSE),VLOOKUP(G58,ST!$C$4:$F$298,4,FALSE))</f>
        <v/>
      </c>
      <c r="BD58" s="57">
        <f>IF(O58="SC","Desconsiderar coluna ICMS ST",IF(O58="PR","Haverá ST", ))</f>
        <v/>
      </c>
      <c r="BE58" s="53">
        <f>W58</f>
        <v/>
      </c>
      <c r="BF58" s="53">
        <f>X58</f>
        <v/>
      </c>
      <c r="BG58" s="53">
        <f>AD58-AS58</f>
        <v/>
      </c>
      <c r="BH58" s="51">
        <f>$W$4+$X$4+AC58+$BJ$4+0.07</f>
        <v/>
      </c>
      <c r="BI58" s="53">
        <f>IF(BD58="Haverá ST",AJ58+AS58+AT58,AJ58+AS58)</f>
        <v/>
      </c>
      <c r="BJ58" s="53">
        <f>T58*$BJ$4</f>
        <v/>
      </c>
      <c r="BK58" s="53">
        <f>T58*$BK$4</f>
        <v/>
      </c>
      <c r="BL58" s="53">
        <f>BE58+BF58+AO58+BJ58+BK58+AD58</f>
        <v/>
      </c>
      <c r="BM58" s="53">
        <f>(T58-BL58)</f>
        <v/>
      </c>
    </row>
    <row r="59" hidden="1" ht="15.75" customHeight="1" s="218">
      <c r="A59" s="58">
        <f>A58+1</f>
        <v/>
      </c>
      <c r="B59" s="144">
        <f>BOM!B59</f>
        <v/>
      </c>
      <c r="C59" s="144">
        <f>BOM!C59</f>
        <v/>
      </c>
      <c r="D59" s="144">
        <f>BOM!D59</f>
        <v/>
      </c>
      <c r="E59" s="144">
        <f>BOM!E59</f>
        <v/>
      </c>
      <c r="F59" s="144">
        <f>BOM!F59</f>
        <v/>
      </c>
      <c r="G59" s="144">
        <f>BOM!G59</f>
        <v/>
      </c>
      <c r="H59" s="144">
        <f>BOM!H59</f>
        <v/>
      </c>
      <c r="I59" s="144">
        <f>BOM!I59</f>
        <v/>
      </c>
      <c r="J59" s="146">
        <f>BOM!J59</f>
        <v/>
      </c>
      <c r="K59" s="146">
        <f>BOM!K59</f>
        <v/>
      </c>
      <c r="L59" s="146">
        <f>BOM!L59</f>
        <v/>
      </c>
      <c r="M59" s="146">
        <f>BOM!M59</f>
        <v/>
      </c>
      <c r="N59" s="146">
        <f>BOM!N59</f>
        <v/>
      </c>
      <c r="O59" s="146">
        <f>BOM!O59</f>
        <v/>
      </c>
      <c r="P59" s="146">
        <f>BOM!P59</f>
        <v/>
      </c>
      <c r="Q59" s="46">
        <f>$F$97</f>
        <v/>
      </c>
      <c r="R59" s="46">
        <f>$F$98</f>
        <v/>
      </c>
      <c r="S59" s="48">
        <f>U59-(U59*R59)</f>
        <v/>
      </c>
      <c r="T59" s="48">
        <f>S59*I59</f>
        <v/>
      </c>
      <c r="U59" s="48">
        <f>(AN59)/(1-(BH59+Q59))</f>
        <v/>
      </c>
      <c r="V59" s="48">
        <f>U59*I59</f>
        <v/>
      </c>
      <c r="W59" s="49">
        <f>T59*$W$4</f>
        <v/>
      </c>
      <c r="X59" s="49">
        <f>T59*$X$4</f>
        <v/>
      </c>
      <c r="Y59" s="50">
        <f>M59</f>
        <v/>
      </c>
      <c r="Z59" s="9" t="n"/>
      <c r="AA59" s="9" t="n"/>
      <c r="AB59" s="9" t="n"/>
      <c r="AC59" s="51">
        <f t="array" ref="AC59">IF(I59&gt;0,VLOOKUP(Y59&amp;$P$88&amp;$P$89&amp;$P$90,Variáveis!$O$2:$S$300&amp;Variáveis!$P$2:$T$300&amp;Variáveis!$Q$2:$U$300&amp;Variáveis!$R$2:$V$300,5,FALSE),0)</f>
        <v/>
      </c>
      <c r="AD59" s="52">
        <f>T59*AC59</f>
        <v/>
      </c>
      <c r="AE59" s="53">
        <f>IF(AB59="não",((V59/(1-VLOOKUP(AA59,Variáveis!$AK$3:$AN$29,4,FALSE)))*VLOOKUP(AA59,Variáveis!$AK$3:$AN$29,4,FALSE))-AD59,0)</f>
        <v/>
      </c>
      <c r="AF59" s="53">
        <f>T59*$AF$4</f>
        <v/>
      </c>
      <c r="AG59" s="53">
        <f>IF(AB59="SIM","Cliente pode pagar DIFA na entrada", )</f>
        <v/>
      </c>
      <c r="AH59" s="54" t="n"/>
      <c r="AI59" s="53">
        <f>IF(K59="SIM",(J59*$F$102),J59)</f>
        <v/>
      </c>
      <c r="AJ59" s="53">
        <f>IF(L59="SIM",(AI59*$F$101),AI59)</f>
        <v/>
      </c>
      <c r="AK59" s="53">
        <f>AJ59-AS59</f>
        <v/>
      </c>
      <c r="AL59" s="53">
        <f>AJ59*I59</f>
        <v/>
      </c>
      <c r="AM59" s="53">
        <f>AK59*I59</f>
        <v/>
      </c>
      <c r="AN59" s="53">
        <f>AK59-AP59-AQ59</f>
        <v/>
      </c>
      <c r="AO59" s="53">
        <f>AN59*I59</f>
        <v/>
      </c>
      <c r="AP59" s="53">
        <f>$AP$4*AK59</f>
        <v/>
      </c>
      <c r="AQ59" s="53">
        <f>$AQ$4*AK59</f>
        <v/>
      </c>
      <c r="AR59" s="51">
        <f t="array" ref="AR59">VLOOKUP(M59&amp;N59&amp;O59&amp;P59,Variáveis!$A$2:$E$240&amp;Variáveis!$B$2:$F$240&amp;Variáveis!$C$2:$G$240&amp;Variáveis!$D$2:$H$240,5,FALSE)</f>
        <v/>
      </c>
      <c r="AS59" s="53">
        <f>((AJ59*(1-AR59))*AR59)</f>
        <v/>
      </c>
      <c r="AT59" s="53">
        <f>(((J59+(J59*AU59))*0.18)-(J59*AR59))</f>
        <v/>
      </c>
      <c r="AU59" s="55">
        <f>(((1+AV59)*(1-AR59))/(1-0.18)-1)</f>
        <v/>
      </c>
      <c r="AV59" s="55">
        <f>IF(BB59&gt;0,BB59,IF(BA59&gt;0,BA59,IF(AZ59&gt;0,AZ59,IF(AY59&gt;0,AY59,IF(AX59&gt;0,AX59)))))/100</f>
        <v/>
      </c>
      <c r="AW59" s="56">
        <f>VALUE(LEFT(G59,4))</f>
        <v/>
      </c>
      <c r="AX59" s="56">
        <f>VALUE(IFERROR(VLOOKUP(VALUE(LEFT(G59,4)),ST!$C$4:$E$300,3,FALSE),"0"))</f>
        <v/>
      </c>
      <c r="AY59" s="56">
        <f>VALUE(IFERROR(VLOOKUP(VALUE(LEFT(G59,5)),ST!$C$4:$E$300,3,FALSE),"0"))</f>
        <v/>
      </c>
      <c r="AZ59" s="56">
        <f>VALUE(IFERROR(VLOOKUP(VALUE(LEFT(G59,6)),ST!$C$4:$E$300,3,FALSE),"0"))</f>
        <v/>
      </c>
      <c r="BA59" s="56">
        <f>VALUE(IFERROR(VLOOKUP(VALUE(LEFT(G59,7)),ST!$C$4:$E$300,3,FALSE),"0"))</f>
        <v/>
      </c>
      <c r="BB59" s="56">
        <f>VALUE(IFERROR(VLOOKUP(G59,ST!$C$4:$E$400,3,FALSE),"0"))</f>
        <v/>
      </c>
      <c r="BC59" s="57">
        <f>IF(VLOOKUP(AW59,ST!$C$4:$F$298,4,FALSE)&lt;&gt;0,VLOOKUP(AW59,ST!$C$4:$F$298,4,FALSE),VLOOKUP(G59,ST!$C$4:$F$298,4,FALSE))</f>
        <v/>
      </c>
      <c r="BD59" s="57">
        <f>IF(O59="SC","Desconsiderar coluna ICMS ST",IF(O59="PR","Haverá ST", ))</f>
        <v/>
      </c>
      <c r="BE59" s="53">
        <f>W59</f>
        <v/>
      </c>
      <c r="BF59" s="53">
        <f>X59</f>
        <v/>
      </c>
      <c r="BG59" s="53">
        <f>AD59-AS59</f>
        <v/>
      </c>
      <c r="BH59" s="51">
        <f>$W$4+$X$4+AC59+$BJ$4+0.07</f>
        <v/>
      </c>
      <c r="BI59" s="53">
        <f>IF(BD59="Haverá ST",AJ59+AS59+AT59,AJ59+AS59)</f>
        <v/>
      </c>
      <c r="BJ59" s="53">
        <f>T59*$BJ$4</f>
        <v/>
      </c>
      <c r="BK59" s="53">
        <f>T59*$BK$4</f>
        <v/>
      </c>
      <c r="BL59" s="53">
        <f>BE59+BF59+AO59+BJ59+BK59+AD59</f>
        <v/>
      </c>
      <c r="BM59" s="53">
        <f>(T59-BL59)</f>
        <v/>
      </c>
    </row>
    <row r="60" hidden="1" ht="15.75" customHeight="1" s="218">
      <c r="A60" s="58">
        <f>A59+1</f>
        <v/>
      </c>
      <c r="B60" s="144">
        <f>BOM!B60</f>
        <v/>
      </c>
      <c r="C60" s="144">
        <f>BOM!C60</f>
        <v/>
      </c>
      <c r="D60" s="144">
        <f>BOM!D60</f>
        <v/>
      </c>
      <c r="E60" s="144">
        <f>BOM!E60</f>
        <v/>
      </c>
      <c r="F60" s="144">
        <f>BOM!F60</f>
        <v/>
      </c>
      <c r="G60" s="144">
        <f>BOM!G60</f>
        <v/>
      </c>
      <c r="H60" s="144">
        <f>BOM!H60</f>
        <v/>
      </c>
      <c r="I60" s="144">
        <f>BOM!I60</f>
        <v/>
      </c>
      <c r="J60" s="146">
        <f>BOM!J60</f>
        <v/>
      </c>
      <c r="K60" s="146">
        <f>BOM!K60</f>
        <v/>
      </c>
      <c r="L60" s="146">
        <f>BOM!L60</f>
        <v/>
      </c>
      <c r="M60" s="146">
        <f>BOM!M60</f>
        <v/>
      </c>
      <c r="N60" s="146">
        <f>BOM!N60</f>
        <v/>
      </c>
      <c r="O60" s="146">
        <f>BOM!O60</f>
        <v/>
      </c>
      <c r="P60" s="146">
        <f>BOM!P60</f>
        <v/>
      </c>
      <c r="Q60" s="46">
        <f>$F$97</f>
        <v/>
      </c>
      <c r="R60" s="46">
        <f>$F$98</f>
        <v/>
      </c>
      <c r="S60" s="48">
        <f>U60-(U60*R60)</f>
        <v/>
      </c>
      <c r="T60" s="48">
        <f>S60*I60</f>
        <v/>
      </c>
      <c r="U60" s="48">
        <f>(AN60)/(1-(BH60+Q60))</f>
        <v/>
      </c>
      <c r="V60" s="48">
        <f>U60*I60</f>
        <v/>
      </c>
      <c r="W60" s="49">
        <f>T60*$W$4</f>
        <v/>
      </c>
      <c r="X60" s="49">
        <f>T60*$X$4</f>
        <v/>
      </c>
      <c r="Y60" s="50">
        <f>M60</f>
        <v/>
      </c>
      <c r="Z60" s="9" t="n"/>
      <c r="AA60" s="9" t="n"/>
      <c r="AB60" s="9" t="n"/>
      <c r="AC60" s="51">
        <f t="array" ref="AC60">IF(I60&gt;0,VLOOKUP(Y60&amp;$P$88&amp;$P$89&amp;$P$90,Variáveis!$O$2:$S$300&amp;Variáveis!$P$2:$T$300&amp;Variáveis!$Q$2:$U$300&amp;Variáveis!$R$2:$V$300,5,FALSE),0)</f>
        <v/>
      </c>
      <c r="AD60" s="52">
        <f>T60*AC60</f>
        <v/>
      </c>
      <c r="AE60" s="53">
        <f>IF(AB60="não",((V60/(1-VLOOKUP(AA60,Variáveis!$AK$3:$AN$29,4,FALSE)))*VLOOKUP(AA60,Variáveis!$AK$3:$AN$29,4,FALSE))-AD60,0)</f>
        <v/>
      </c>
      <c r="AF60" s="53">
        <f>T60*$AF$4</f>
        <v/>
      </c>
      <c r="AG60" s="53">
        <f>IF(AB60="SIM","Cliente pode pagar DIFA na entrada", )</f>
        <v/>
      </c>
      <c r="AH60" s="54" t="n"/>
      <c r="AI60" s="53">
        <f>IF(K60="SIM",(J60*$F$102),J60)</f>
        <v/>
      </c>
      <c r="AJ60" s="53">
        <f>IF(L60="SIM",(AI60*$F$101),AI60)</f>
        <v/>
      </c>
      <c r="AK60" s="53">
        <f>AJ60-AS60</f>
        <v/>
      </c>
      <c r="AL60" s="53">
        <f>AJ60*I60</f>
        <v/>
      </c>
      <c r="AM60" s="53">
        <f>AK60*I60</f>
        <v/>
      </c>
      <c r="AN60" s="53">
        <f>AK60-AP60-AQ60</f>
        <v/>
      </c>
      <c r="AO60" s="53">
        <f>AN60*I60</f>
        <v/>
      </c>
      <c r="AP60" s="53">
        <f>$AP$4*AK60</f>
        <v/>
      </c>
      <c r="AQ60" s="53">
        <f>$AQ$4*AK60</f>
        <v/>
      </c>
      <c r="AR60" s="51">
        <f t="array" ref="AR60">VLOOKUP(M60&amp;N60&amp;O60&amp;P60,Variáveis!$A$2:$E$240&amp;Variáveis!$B$2:$F$240&amp;Variáveis!$C$2:$G$240&amp;Variáveis!$D$2:$H$240,5,FALSE)</f>
        <v/>
      </c>
      <c r="AS60" s="53">
        <f>((AJ60*(1-AR60))*AR60)</f>
        <v/>
      </c>
      <c r="AT60" s="53">
        <f>(((J60+(J60*AU60))*0.18)-(J60*AR60))</f>
        <v/>
      </c>
      <c r="AU60" s="55">
        <f>(((1+AV60)*(1-AR60))/(1-0.18)-1)</f>
        <v/>
      </c>
      <c r="AV60" s="55">
        <f>IF(BB60&gt;0,BB60,IF(BA60&gt;0,BA60,IF(AZ60&gt;0,AZ60,IF(AY60&gt;0,AY60,IF(AX60&gt;0,AX60)))))/100</f>
        <v/>
      </c>
      <c r="AW60" s="56">
        <f>VALUE(LEFT(G60,4))</f>
        <v/>
      </c>
      <c r="AX60" s="56">
        <f>VALUE(IFERROR(VLOOKUP(VALUE(LEFT(G60,4)),ST!$C$4:$E$300,3,FALSE),"0"))</f>
        <v/>
      </c>
      <c r="AY60" s="56">
        <f>VALUE(IFERROR(VLOOKUP(VALUE(LEFT(G60,5)),ST!$C$4:$E$300,3,FALSE),"0"))</f>
        <v/>
      </c>
      <c r="AZ60" s="56">
        <f>VALUE(IFERROR(VLOOKUP(VALUE(LEFT(G60,6)),ST!$C$4:$E$300,3,FALSE),"0"))</f>
        <v/>
      </c>
      <c r="BA60" s="56">
        <f>VALUE(IFERROR(VLOOKUP(VALUE(LEFT(G60,7)),ST!$C$4:$E$300,3,FALSE),"0"))</f>
        <v/>
      </c>
      <c r="BB60" s="56">
        <f>VALUE(IFERROR(VLOOKUP(G60,ST!$C$4:$E$400,3,FALSE),"0"))</f>
        <v/>
      </c>
      <c r="BC60" s="57">
        <f>IF(VLOOKUP(AW60,ST!$C$4:$F$298,4,FALSE)&lt;&gt;0,VLOOKUP(AW60,ST!$C$4:$F$298,4,FALSE),VLOOKUP(G60,ST!$C$4:$F$298,4,FALSE))</f>
        <v/>
      </c>
      <c r="BD60" s="57">
        <f>IF(O60="SC","Desconsiderar coluna ICMS ST",IF(O60="PR","Haverá ST", ))</f>
        <v/>
      </c>
      <c r="BE60" s="53">
        <f>W60</f>
        <v/>
      </c>
      <c r="BF60" s="53">
        <f>X60</f>
        <v/>
      </c>
      <c r="BG60" s="53">
        <f>AD60-AS60</f>
        <v/>
      </c>
      <c r="BH60" s="51">
        <f>$W$4+$X$4+AC60+$BJ$4+0.07</f>
        <v/>
      </c>
      <c r="BI60" s="53">
        <f>IF(BD60="Haverá ST",AJ60+AS60+AT60,AJ60+AS60)</f>
        <v/>
      </c>
      <c r="BJ60" s="53">
        <f>T60*$BJ$4</f>
        <v/>
      </c>
      <c r="BK60" s="53">
        <f>T60*$BK$4</f>
        <v/>
      </c>
      <c r="BL60" s="53">
        <f>BE60+BF60+AO60+BJ60+BK60+AD60</f>
        <v/>
      </c>
      <c r="BM60" s="53">
        <f>(T60-BL60)</f>
        <v/>
      </c>
    </row>
    <row r="61" hidden="1" ht="15.75" customHeight="1" s="218">
      <c r="A61" s="58">
        <f>A60+1</f>
        <v/>
      </c>
      <c r="B61" s="144">
        <f>BOM!B61</f>
        <v/>
      </c>
      <c r="C61" s="144">
        <f>BOM!C61</f>
        <v/>
      </c>
      <c r="D61" s="144">
        <f>BOM!D61</f>
        <v/>
      </c>
      <c r="E61" s="144">
        <f>BOM!E61</f>
        <v/>
      </c>
      <c r="F61" s="144">
        <f>BOM!F61</f>
        <v/>
      </c>
      <c r="G61" s="144">
        <f>BOM!G61</f>
        <v/>
      </c>
      <c r="H61" s="144">
        <f>BOM!H61</f>
        <v/>
      </c>
      <c r="I61" s="144">
        <f>BOM!I61</f>
        <v/>
      </c>
      <c r="J61" s="146">
        <f>BOM!J61</f>
        <v/>
      </c>
      <c r="K61" s="146">
        <f>BOM!K61</f>
        <v/>
      </c>
      <c r="L61" s="146">
        <f>BOM!L61</f>
        <v/>
      </c>
      <c r="M61" s="146">
        <f>BOM!M61</f>
        <v/>
      </c>
      <c r="N61" s="146">
        <f>BOM!N61</f>
        <v/>
      </c>
      <c r="O61" s="146">
        <f>BOM!O61</f>
        <v/>
      </c>
      <c r="P61" s="146">
        <f>BOM!P61</f>
        <v/>
      </c>
      <c r="Q61" s="46">
        <f>$F$97</f>
        <v/>
      </c>
      <c r="R61" s="46">
        <f>$F$98</f>
        <v/>
      </c>
      <c r="S61" s="48">
        <f>U61-(U61*R61)</f>
        <v/>
      </c>
      <c r="T61" s="48">
        <f>S61*I61</f>
        <v/>
      </c>
      <c r="U61" s="48">
        <f>(AN61)/(1-(BH61+Q61))</f>
        <v/>
      </c>
      <c r="V61" s="48">
        <f>U61*I61</f>
        <v/>
      </c>
      <c r="W61" s="49">
        <f>T61*$W$4</f>
        <v/>
      </c>
      <c r="X61" s="49">
        <f>T61*$X$4</f>
        <v/>
      </c>
      <c r="Y61" s="50">
        <f>M61</f>
        <v/>
      </c>
      <c r="Z61" s="9" t="n"/>
      <c r="AA61" s="9" t="n"/>
      <c r="AB61" s="9" t="n"/>
      <c r="AC61" s="51">
        <f t="array" ref="AC61">IF(I61&gt;0,VLOOKUP(Y61&amp;$P$88&amp;$P$89&amp;$P$90,Variáveis!$O$2:$S$300&amp;Variáveis!$P$2:$T$300&amp;Variáveis!$Q$2:$U$300&amp;Variáveis!$R$2:$V$300,5,FALSE),0)</f>
        <v/>
      </c>
      <c r="AD61" s="52">
        <f>T61*AC61</f>
        <v/>
      </c>
      <c r="AE61" s="53">
        <f>IF(AB61="não",((V61/(1-VLOOKUP(AA61,Variáveis!$AK$3:$AN$29,4,FALSE)))*VLOOKUP(AA61,Variáveis!$AK$3:$AN$29,4,FALSE))-AD61,0)</f>
        <v/>
      </c>
      <c r="AF61" s="53">
        <f>T61*$AF$4</f>
        <v/>
      </c>
      <c r="AG61" s="53">
        <f>IF(AB61="SIM","Cliente pode pagar DIFA na entrada", )</f>
        <v/>
      </c>
      <c r="AH61" s="54" t="n"/>
      <c r="AI61" s="53">
        <f>IF(K61="SIM",(J61*$F$102),J61)</f>
        <v/>
      </c>
      <c r="AJ61" s="53">
        <f>IF(L61="SIM",(AI61*$F$101),AI61)</f>
        <v/>
      </c>
      <c r="AK61" s="53">
        <f>AJ61-AS61</f>
        <v/>
      </c>
      <c r="AL61" s="53">
        <f>AJ61*I61</f>
        <v/>
      </c>
      <c r="AM61" s="53">
        <f>AK61*I61</f>
        <v/>
      </c>
      <c r="AN61" s="53">
        <f>AK61-AP61-AQ61</f>
        <v/>
      </c>
      <c r="AO61" s="53">
        <f>AN61*I61</f>
        <v/>
      </c>
      <c r="AP61" s="53">
        <f>$AP$4*AK61</f>
        <v/>
      </c>
      <c r="AQ61" s="53">
        <f>$AQ$4*AK61</f>
        <v/>
      </c>
      <c r="AR61" s="51">
        <f t="array" ref="AR61">VLOOKUP(M61&amp;N61&amp;O61&amp;P61,Variáveis!$A$2:$E$240&amp;Variáveis!$B$2:$F$240&amp;Variáveis!$C$2:$G$240&amp;Variáveis!$D$2:$H$240,5,FALSE)</f>
        <v/>
      </c>
      <c r="AS61" s="53">
        <f>((AJ61*(1-AR61))*AR61)</f>
        <v/>
      </c>
      <c r="AT61" s="53">
        <f>(((J61+(J61*AU61))*0.18)-(J61*AR61))</f>
        <v/>
      </c>
      <c r="AU61" s="55">
        <f>(((1+AV61)*(1-AR61))/(1-0.18)-1)</f>
        <v/>
      </c>
      <c r="AV61" s="55">
        <f>IF(BB61&gt;0,BB61,IF(BA61&gt;0,BA61,IF(AZ61&gt;0,AZ61,IF(AY61&gt;0,AY61,IF(AX61&gt;0,AX61)))))/100</f>
        <v/>
      </c>
      <c r="AW61" s="56">
        <f>VALUE(LEFT(G61,4))</f>
        <v/>
      </c>
      <c r="AX61" s="56">
        <f>VALUE(IFERROR(VLOOKUP(VALUE(LEFT(G61,4)),ST!$C$4:$E$300,3,FALSE),"0"))</f>
        <v/>
      </c>
      <c r="AY61" s="56">
        <f>VALUE(IFERROR(VLOOKUP(VALUE(LEFT(G61,5)),ST!$C$4:$E$300,3,FALSE),"0"))</f>
        <v/>
      </c>
      <c r="AZ61" s="56">
        <f>VALUE(IFERROR(VLOOKUP(VALUE(LEFT(G61,6)),ST!$C$4:$E$300,3,FALSE),"0"))</f>
        <v/>
      </c>
      <c r="BA61" s="56">
        <f>VALUE(IFERROR(VLOOKUP(VALUE(LEFT(G61,7)),ST!$C$4:$E$300,3,FALSE),"0"))</f>
        <v/>
      </c>
      <c r="BB61" s="56">
        <f>VALUE(IFERROR(VLOOKUP(G61,ST!$C$4:$E$400,3,FALSE),"0"))</f>
        <v/>
      </c>
      <c r="BC61" s="57">
        <f>IF(VLOOKUP(AW61,ST!$C$4:$F$298,4,FALSE)&lt;&gt;0,VLOOKUP(AW61,ST!$C$4:$F$298,4,FALSE),VLOOKUP(G61,ST!$C$4:$F$298,4,FALSE))</f>
        <v/>
      </c>
      <c r="BD61" s="57">
        <f>IF(O61="SC","Desconsiderar coluna ICMS ST",IF(O61="PR","Haverá ST", ))</f>
        <v/>
      </c>
      <c r="BE61" s="53">
        <f>W61</f>
        <v/>
      </c>
      <c r="BF61" s="53">
        <f>X61</f>
        <v/>
      </c>
      <c r="BG61" s="53">
        <f>AD61-AS61</f>
        <v/>
      </c>
      <c r="BH61" s="51">
        <f>$W$4+$X$4+AC61+$BJ$4+0.07</f>
        <v/>
      </c>
      <c r="BI61" s="53">
        <f>IF(BD61="Haverá ST",AJ61+AS61+AT61,AJ61+AS61)</f>
        <v/>
      </c>
      <c r="BJ61" s="53">
        <f>T61*$BJ$4</f>
        <v/>
      </c>
      <c r="BK61" s="53">
        <f>T61*$BK$4</f>
        <v/>
      </c>
      <c r="BL61" s="53">
        <f>BE61+BF61+AO61+BJ61+BK61+AD61</f>
        <v/>
      </c>
      <c r="BM61" s="53">
        <f>(T61-BL61)</f>
        <v/>
      </c>
    </row>
    <row r="62" ht="15.75" customHeight="1" s="218">
      <c r="A62" s="26" t="n"/>
      <c r="B62" s="26" t="n"/>
      <c r="C62" s="26" t="n"/>
      <c r="D62" s="26" t="n"/>
      <c r="E62" s="27" t="n"/>
      <c r="F62" s="26" t="inlineStr">
        <is>
          <t>LICENÇAS</t>
        </is>
      </c>
      <c r="G62" s="28" t="n"/>
      <c r="H62" s="26" t="n"/>
      <c r="I62" s="26" t="inlineStr">
        <is>
          <t>Qde</t>
        </is>
      </c>
      <c r="J62" s="29" t="n"/>
      <c r="K62" s="27" t="n"/>
      <c r="L62" s="27" t="n"/>
      <c r="M62" s="29" t="n"/>
      <c r="N62" s="29" t="n"/>
      <c r="O62" s="29" t="n"/>
      <c r="P62" s="29" t="n"/>
      <c r="Q62" s="27" t="n"/>
      <c r="R62" s="27" t="n"/>
      <c r="S62" s="20" t="inlineStr">
        <is>
          <t>Preço Unitário c/ Desconto</t>
        </is>
      </c>
      <c r="T62" s="20" t="inlineStr">
        <is>
          <t>Preço Total c/ Desconto</t>
        </is>
      </c>
      <c r="U62" s="27" t="inlineStr">
        <is>
          <t>Preço Unitário</t>
        </is>
      </c>
      <c r="V62" s="30" t="n"/>
      <c r="W62" s="31" t="n">
        <v>0.0165</v>
      </c>
      <c r="X62" s="31" t="n">
        <v>0.076</v>
      </c>
      <c r="Y62" s="32" t="n"/>
      <c r="Z62" s="32" t="n"/>
      <c r="AA62" s="32" t="n"/>
      <c r="AB62" s="32" t="n"/>
      <c r="AC62" s="31">
        <f t="array" ref="AC62">VLOOKUP(Y62&amp;Z62&amp;AA62&amp;AB62,Variáveis!$O$2:$S$300&amp;Variáveis!$P$2:$T$300&amp;Variáveis!$Q$2:$U$300&amp;Variáveis!$R$2:$V$300,5,FALSE)</f>
        <v/>
      </c>
      <c r="AD62" s="31" t="n"/>
      <c r="AE62" s="33" t="n"/>
      <c r="AF62" s="33" t="n">
        <v>0.02</v>
      </c>
      <c r="AG62" s="33" t="n"/>
      <c r="AH62" s="27" t="n"/>
      <c r="AI62" s="29" t="n"/>
      <c r="AJ62" s="29" t="n"/>
      <c r="AK62" s="29" t="n"/>
      <c r="AL62" s="29" t="n"/>
      <c r="AM62" s="29" t="n"/>
      <c r="AN62" s="29" t="n"/>
      <c r="AO62" s="29" t="n"/>
      <c r="AP62" s="29" t="n"/>
      <c r="AQ62" s="29" t="n"/>
      <c r="AR62" s="29">
        <f t="array" ref="AR62">VLOOKUP(M62&amp;N62&amp;O62&amp;P62,Variáveis!$A$2:$E$240&amp;Variáveis!$B$2:$F$240&amp;Variáveis!$C$2:$G$240&amp;Variáveis!$D$2:$H$240,5,FALSE)</f>
        <v/>
      </c>
      <c r="AS62" s="29" t="n"/>
      <c r="AT62" s="29" t="n"/>
      <c r="AU62" s="29" t="n"/>
      <c r="AV62" s="29" t="n"/>
      <c r="AW62" s="29" t="n"/>
      <c r="AX62" s="29" t="n"/>
      <c r="AY62" s="29" t="n"/>
      <c r="AZ62" s="29" t="n"/>
      <c r="BA62" s="29" t="n"/>
      <c r="BB62" s="29" t="n"/>
      <c r="BC62" s="29" t="n"/>
      <c r="BD62" s="73" t="n"/>
      <c r="BE62" s="29" t="n"/>
      <c r="BF62" s="29" t="n"/>
      <c r="BG62" s="29" t="n"/>
      <c r="BH62" s="29" t="n"/>
      <c r="BI62" s="29" t="n"/>
      <c r="BJ62" s="31" t="n">
        <v>0.0288</v>
      </c>
      <c r="BK62" s="31">
        <f>BK4</f>
        <v/>
      </c>
      <c r="BL62" s="29" t="n"/>
      <c r="BM62" s="31" t="n"/>
    </row>
    <row r="63" ht="15.75" customHeight="1" s="218">
      <c r="A63" s="74">
        <f>A61+1</f>
        <v/>
      </c>
      <c r="B63" s="144">
        <f>BOM!B63</f>
        <v/>
      </c>
      <c r="C63" s="144">
        <f>BOM!C63</f>
        <v/>
      </c>
      <c r="D63" s="144">
        <f>BOM!D63</f>
        <v/>
      </c>
      <c r="E63" s="144">
        <f>BOM!E63</f>
        <v/>
      </c>
      <c r="F63" s="149">
        <f>BOM!F63</f>
        <v/>
      </c>
      <c r="G63" s="49">
        <f>BOM!G63</f>
        <v/>
      </c>
      <c r="H63" s="49">
        <f>BOM!H63</f>
        <v/>
      </c>
      <c r="I63" s="144" t="n">
        <v>0</v>
      </c>
      <c r="J63" s="146">
        <f>BOM!J63</f>
        <v/>
      </c>
      <c r="K63" s="146">
        <f>BOM!K63</f>
        <v/>
      </c>
      <c r="L63" s="146">
        <f>BOM!L63</f>
        <v/>
      </c>
      <c r="M63" s="150">
        <f>BOM!M63</f>
        <v/>
      </c>
      <c r="N63" s="150">
        <f>BOM!N63</f>
        <v/>
      </c>
      <c r="O63" s="150">
        <f>BOM!O63</f>
        <v/>
      </c>
      <c r="P63" s="150">
        <f>BOM!P63</f>
        <v/>
      </c>
      <c r="Q63" s="46">
        <f>$F$97</f>
        <v/>
      </c>
      <c r="R63" s="46">
        <f>$F$98</f>
        <v/>
      </c>
      <c r="S63" s="48">
        <f>U63-(U63*R63)</f>
        <v/>
      </c>
      <c r="T63" s="48">
        <f>S63*I63</f>
        <v/>
      </c>
      <c r="U63" s="48">
        <f>(AJ63)/(1-(BH63+Q63))</f>
        <v/>
      </c>
      <c r="V63" s="48">
        <f>U63*I63</f>
        <v/>
      </c>
      <c r="W63" s="49">
        <f>T63*$W$62</f>
        <v/>
      </c>
      <c r="X63" s="49">
        <f>T63*$X$62</f>
        <v/>
      </c>
      <c r="Y63" s="79" t="n"/>
      <c r="Z63" s="80" t="n"/>
      <c r="AA63" s="80" t="n"/>
      <c r="AB63" s="80" t="n"/>
      <c r="AC63" s="80" t="n"/>
      <c r="AD63" s="80" t="n"/>
      <c r="AE63" s="81" t="n"/>
      <c r="AF63" s="49">
        <f>T63*$AF$62</f>
        <v/>
      </c>
      <c r="AG63" s="49" t="n"/>
      <c r="AH63" s="82" t="n"/>
      <c r="AI63" s="53">
        <f>IF(K63="SIM",(J63*$F$103),J63)</f>
        <v/>
      </c>
      <c r="AJ63" s="53">
        <f>IF(L63="SIM",(AI63*$F$101),AI63)</f>
        <v/>
      </c>
      <c r="AK63" s="53" t="n"/>
      <c r="AL63" s="53">
        <f>AJ63*I63</f>
        <v/>
      </c>
      <c r="AM63" s="83" t="n"/>
      <c r="AN63" s="83" t="n"/>
      <c r="AO63" s="83" t="n"/>
      <c r="AP63" s="84" t="n"/>
      <c r="AQ63" s="84" t="n"/>
      <c r="AR63" s="84">
        <f t="array" ref="AR63">VLOOKUP(M63&amp;N63&amp;O63&amp;P63,Variáveis!$A$2:$E$240&amp;Variáveis!$B$2:$F$240&amp;Variáveis!$C$2:$G$240&amp;Variáveis!$D$2:$H$240,5,FALSE)</f>
        <v/>
      </c>
      <c r="AS63" s="85" t="n"/>
      <c r="AT63" s="85" t="n"/>
      <c r="AU63" s="85" t="n"/>
      <c r="AV63" s="85" t="n"/>
      <c r="AW63" s="85" t="n"/>
      <c r="AX63" s="85" t="n"/>
      <c r="AY63" s="85" t="n"/>
      <c r="AZ63" s="85" t="n"/>
      <c r="BA63" s="85" t="n"/>
      <c r="BB63" s="85" t="n"/>
      <c r="BC63" s="85" t="n"/>
      <c r="BD63" s="86" t="n"/>
      <c r="BE63" s="53">
        <f>W63</f>
        <v/>
      </c>
      <c r="BF63" s="53">
        <f>X63</f>
        <v/>
      </c>
      <c r="BG63" s="53" t="n"/>
      <c r="BH63" s="51">
        <f>$W$62+$X$62+$AF$62+$BJ$62+0.07</f>
        <v/>
      </c>
      <c r="BI63" s="53">
        <f>AJ63+AS63+AT63</f>
        <v/>
      </c>
      <c r="BJ63" s="53">
        <f>T63*$BJ$62</f>
        <v/>
      </c>
      <c r="BK63" s="53">
        <f>T63*$BK$62</f>
        <v/>
      </c>
      <c r="BL63" s="53">
        <f>BE63+BF63+AL63+BJ63+BK63+AD63+AF63</f>
        <v/>
      </c>
      <c r="BM63" s="49">
        <f>(T63-BL63)</f>
        <v/>
      </c>
    </row>
    <row r="64" ht="15.75" customHeight="1" s="218">
      <c r="A64" s="74">
        <f>A63+1</f>
        <v/>
      </c>
      <c r="B64" s="144">
        <f>BOM!B64</f>
        <v/>
      </c>
      <c r="C64" s="144">
        <f>BOM!C64</f>
        <v/>
      </c>
      <c r="D64" s="144">
        <f>BOM!D64</f>
        <v/>
      </c>
      <c r="E64" s="144">
        <f>BOM!E64</f>
        <v/>
      </c>
      <c r="F64" s="149">
        <f>BOM!F64</f>
        <v/>
      </c>
      <c r="G64" s="49">
        <f>BOM!G64</f>
        <v/>
      </c>
      <c r="H64" s="49">
        <f>BOM!H64</f>
        <v/>
      </c>
      <c r="I64" s="144">
        <f>I13</f>
        <v/>
      </c>
      <c r="J64" s="146">
        <f>BOM!J64</f>
        <v/>
      </c>
      <c r="K64" s="146">
        <f>BOM!K64</f>
        <v/>
      </c>
      <c r="L64" s="146">
        <f>BOM!L64</f>
        <v/>
      </c>
      <c r="M64" s="150">
        <f>BOM!M64</f>
        <v/>
      </c>
      <c r="N64" s="150">
        <f>BOM!N64</f>
        <v/>
      </c>
      <c r="O64" s="150">
        <f>BOM!O64</f>
        <v/>
      </c>
      <c r="P64" s="150">
        <f>BOM!P64</f>
        <v/>
      </c>
      <c r="Q64" s="46">
        <f>$F$97</f>
        <v/>
      </c>
      <c r="R64" s="46">
        <f>$F$98</f>
        <v/>
      </c>
      <c r="S64" s="48">
        <f>U64-(U64*R64)</f>
        <v/>
      </c>
      <c r="T64" s="48">
        <f>S64*I64</f>
        <v/>
      </c>
      <c r="U64" s="48">
        <f>(AJ64)/(1-(BH64+Q64))</f>
        <v/>
      </c>
      <c r="V64" s="48">
        <f>U64*I64</f>
        <v/>
      </c>
      <c r="W64" s="49">
        <f>T64*$W$62</f>
        <v/>
      </c>
      <c r="X64" s="49">
        <f>T64*$X$62</f>
        <v/>
      </c>
      <c r="Y64" s="90" t="n"/>
      <c r="Z64" s="91" t="n"/>
      <c r="AA64" s="91" t="n"/>
      <c r="AB64" s="91" t="n"/>
      <c r="AC64" s="91" t="n"/>
      <c r="AD64" s="91" t="n"/>
      <c r="AE64" s="92" t="n"/>
      <c r="AF64" s="49">
        <f>T64*$AF$62</f>
        <v/>
      </c>
      <c r="AG64" s="49" t="n"/>
      <c r="AH64" s="82" t="n"/>
      <c r="AI64" s="53">
        <f>IF(K64="SIM",(J64*$F$103),J64)</f>
        <v/>
      </c>
      <c r="AJ64" s="53">
        <f>IF(L64="SIM",(AI64*$F$101),AI64)</f>
        <v/>
      </c>
      <c r="AK64" s="53" t="n"/>
      <c r="AL64" s="53">
        <f>AJ64*I64</f>
        <v/>
      </c>
      <c r="AM64" s="93" t="n"/>
      <c r="AN64" s="93" t="n"/>
      <c r="AO64" s="93" t="n"/>
      <c r="AP64" s="94" t="n"/>
      <c r="AQ64" s="94" t="n"/>
      <c r="AR64" s="94" t="n"/>
      <c r="AS64" s="95" t="n"/>
      <c r="AT64" s="95" t="n"/>
      <c r="AU64" s="95" t="n"/>
      <c r="AV64" s="95" t="n"/>
      <c r="AW64" s="95" t="n"/>
      <c r="AX64" s="95" t="n"/>
      <c r="AY64" s="95" t="n"/>
      <c r="AZ64" s="95" t="n"/>
      <c r="BA64" s="95" t="n"/>
      <c r="BB64" s="95" t="n"/>
      <c r="BC64" s="95" t="n"/>
      <c r="BD64" s="96" t="n"/>
      <c r="BE64" s="53">
        <f>W64</f>
        <v/>
      </c>
      <c r="BF64" s="53">
        <f>X64</f>
        <v/>
      </c>
      <c r="BG64" s="53" t="n"/>
      <c r="BH64" s="51">
        <f>$W$62+$X$62+$AF$62+$BJ$62+0.07</f>
        <v/>
      </c>
      <c r="BI64" s="53">
        <f>AJ64+AS64+AT64</f>
        <v/>
      </c>
      <c r="BJ64" s="53">
        <f>T64*$BJ$62</f>
        <v/>
      </c>
      <c r="BK64" s="53">
        <f>T64*$BK$62</f>
        <v/>
      </c>
      <c r="BL64" s="53">
        <f>BE64+BF64+AL64+BJ64+BK64+AD64+AF64</f>
        <v/>
      </c>
      <c r="BM64" s="49">
        <f>(T64-BL64)</f>
        <v/>
      </c>
    </row>
    <row r="65" ht="15.75" customHeight="1" s="218">
      <c r="A65" s="74" t="n">
        <v>59</v>
      </c>
      <c r="B65" s="144">
        <f>BOM!B65</f>
        <v/>
      </c>
      <c r="C65" s="144">
        <f>BOM!C65</f>
        <v/>
      </c>
      <c r="D65" s="144">
        <f>BOM!D65</f>
        <v/>
      </c>
      <c r="E65" s="144">
        <f>BOM!E65</f>
        <v/>
      </c>
      <c r="F65" s="149">
        <f>BOM!F65</f>
        <v/>
      </c>
      <c r="G65" s="49">
        <f>BOM!G65</f>
        <v/>
      </c>
      <c r="H65" s="49">
        <f>BOM!H65</f>
        <v/>
      </c>
      <c r="I65" s="144">
        <f>BOM!I65</f>
        <v/>
      </c>
      <c r="J65" s="146">
        <f>BOM!J65</f>
        <v/>
      </c>
      <c r="K65" s="146">
        <f>BOM!K65</f>
        <v/>
      </c>
      <c r="L65" s="146">
        <f>BOM!L65</f>
        <v/>
      </c>
      <c r="M65" s="150">
        <f>BOM!M65</f>
        <v/>
      </c>
      <c r="N65" s="150">
        <f>BOM!N65</f>
        <v/>
      </c>
      <c r="O65" s="150">
        <f>BOM!O65</f>
        <v/>
      </c>
      <c r="P65" s="150">
        <f>BOM!P65</f>
        <v/>
      </c>
      <c r="Q65" s="46">
        <f>$F$97</f>
        <v/>
      </c>
      <c r="R65" s="46">
        <f>$F$98</f>
        <v/>
      </c>
      <c r="S65" s="48">
        <f>U65-(U65*R65)</f>
        <v/>
      </c>
      <c r="T65" s="48">
        <f>S65*I65</f>
        <v/>
      </c>
      <c r="U65" s="48">
        <f>(AJ65)/(1-(BH65+Q65))</f>
        <v/>
      </c>
      <c r="V65" s="48">
        <f>U65*I65</f>
        <v/>
      </c>
      <c r="W65" s="49">
        <f>T65*$W$62</f>
        <v/>
      </c>
      <c r="X65" s="49">
        <f>T65*$X$62</f>
        <v/>
      </c>
      <c r="Y65" s="90" t="n"/>
      <c r="Z65" s="91" t="n"/>
      <c r="AA65" s="91" t="n"/>
      <c r="AB65" s="91" t="n"/>
      <c r="AC65" s="91" t="n"/>
      <c r="AD65" s="91" t="n"/>
      <c r="AE65" s="92" t="n"/>
      <c r="AF65" s="49">
        <f>T65*$AF$62</f>
        <v/>
      </c>
      <c r="AG65" s="49" t="n"/>
      <c r="AH65" s="82" t="n"/>
      <c r="AI65" s="53">
        <f>IF(K65="SIM",(J65*$F$103),J65)</f>
        <v/>
      </c>
      <c r="AJ65" s="53">
        <f>IF(L65="SIM",(AI65*$F$101),AI65)</f>
        <v/>
      </c>
      <c r="AK65" s="53" t="n"/>
      <c r="AL65" s="53">
        <f>AJ65*I65</f>
        <v/>
      </c>
      <c r="AM65" s="93" t="n"/>
      <c r="AN65" s="93" t="n"/>
      <c r="AO65" s="93" t="n"/>
      <c r="AP65" s="94" t="n"/>
      <c r="AQ65" s="94" t="n"/>
      <c r="AR65" s="94" t="n"/>
      <c r="AS65" s="95" t="n"/>
      <c r="AT65" s="95" t="n"/>
      <c r="AU65" s="95" t="n"/>
      <c r="AV65" s="95" t="n"/>
      <c r="AW65" s="95" t="n"/>
      <c r="AX65" s="95" t="n"/>
      <c r="AY65" s="95" t="n"/>
      <c r="AZ65" s="95" t="n"/>
      <c r="BA65" s="95" t="n"/>
      <c r="BB65" s="95" t="n"/>
      <c r="BC65" s="95" t="n"/>
      <c r="BD65" s="96" t="n"/>
      <c r="BE65" s="53">
        <f>W65</f>
        <v/>
      </c>
      <c r="BF65" s="53">
        <f>X65</f>
        <v/>
      </c>
      <c r="BG65" s="53" t="n"/>
      <c r="BH65" s="51">
        <f>$W$62+$X$62+$AF$62+$BJ$62+0.07</f>
        <v/>
      </c>
      <c r="BI65" s="53">
        <f>AJ65+AS65+AT65</f>
        <v/>
      </c>
      <c r="BJ65" s="53">
        <f>T65*$BJ$62</f>
        <v/>
      </c>
      <c r="BK65" s="53">
        <f>T65*$BK$62</f>
        <v/>
      </c>
      <c r="BL65" s="53">
        <f>BE65+BF65+AL65+BJ65+BK65+AD65+AF65</f>
        <v/>
      </c>
      <c r="BM65" s="49">
        <f>(T65-BL65)</f>
        <v/>
      </c>
    </row>
    <row r="66" ht="15.75" customHeight="1" s="218">
      <c r="A66" s="74" t="n">
        <v>60</v>
      </c>
      <c r="B66" s="144">
        <f>BOM!B66</f>
        <v/>
      </c>
      <c r="C66" s="144">
        <f>BOM!C66</f>
        <v/>
      </c>
      <c r="D66" s="144">
        <f>BOM!D66</f>
        <v/>
      </c>
      <c r="E66" s="144">
        <f>BOM!E66</f>
        <v/>
      </c>
      <c r="F66" s="149">
        <f>BOM!F66</f>
        <v/>
      </c>
      <c r="G66" s="49">
        <f>BOM!G66</f>
        <v/>
      </c>
      <c r="H66" s="49">
        <f>BOM!H66</f>
        <v/>
      </c>
      <c r="I66" s="144">
        <f>BOM!I66</f>
        <v/>
      </c>
      <c r="J66" s="146">
        <f>BOM!J66</f>
        <v/>
      </c>
      <c r="K66" s="146">
        <f>BOM!K66</f>
        <v/>
      </c>
      <c r="L66" s="146">
        <f>BOM!L66</f>
        <v/>
      </c>
      <c r="M66" s="150">
        <f>BOM!M66</f>
        <v/>
      </c>
      <c r="N66" s="150">
        <f>BOM!N66</f>
        <v/>
      </c>
      <c r="O66" s="150">
        <f>BOM!O66</f>
        <v/>
      </c>
      <c r="P66" s="150">
        <f>BOM!P66</f>
        <v/>
      </c>
      <c r="Q66" s="46">
        <f>$F$97</f>
        <v/>
      </c>
      <c r="R66" s="46">
        <f>$F$98</f>
        <v/>
      </c>
      <c r="S66" s="48">
        <f>U66-(U66*R66)</f>
        <v/>
      </c>
      <c r="T66" s="48">
        <f>S66*I66</f>
        <v/>
      </c>
      <c r="U66" s="48">
        <f>(AJ66)/(1-(BH66+Q66))</f>
        <v/>
      </c>
      <c r="V66" s="48">
        <f>U66*I66</f>
        <v/>
      </c>
      <c r="W66" s="49">
        <f>T66*$W$62</f>
        <v/>
      </c>
      <c r="X66" s="49">
        <f>T66*$X$62</f>
        <v/>
      </c>
      <c r="Y66" s="90" t="n"/>
      <c r="Z66" s="91" t="n"/>
      <c r="AA66" s="91" t="n"/>
      <c r="AB66" s="91" t="n"/>
      <c r="AC66" s="91" t="n"/>
      <c r="AD66" s="91" t="n"/>
      <c r="AE66" s="92" t="n"/>
      <c r="AF66" s="49">
        <f>T66*$AF$62</f>
        <v/>
      </c>
      <c r="AG66" s="49" t="n"/>
      <c r="AH66" s="82" t="n"/>
      <c r="AI66" s="53">
        <f>IF(K66="SIM",(J66*$F$103),J66)</f>
        <v/>
      </c>
      <c r="AJ66" s="53">
        <f>IF(L66="SIM",(AI66*$F$101),AI66)</f>
        <v/>
      </c>
      <c r="AK66" s="53" t="n"/>
      <c r="AL66" s="53">
        <f>AJ66*I66</f>
        <v/>
      </c>
      <c r="AM66" s="93" t="n"/>
      <c r="AN66" s="93" t="n"/>
      <c r="AO66" s="93" t="n"/>
      <c r="AP66" s="94" t="n"/>
      <c r="AQ66" s="94" t="n"/>
      <c r="AR66" s="94" t="n"/>
      <c r="AS66" s="95" t="n"/>
      <c r="AT66" s="95" t="n"/>
      <c r="AU66" s="95" t="n"/>
      <c r="AV66" s="95" t="n"/>
      <c r="AW66" s="95" t="n"/>
      <c r="AX66" s="95" t="n"/>
      <c r="AY66" s="95" t="n"/>
      <c r="AZ66" s="95" t="n"/>
      <c r="BA66" s="95" t="n"/>
      <c r="BB66" s="95" t="n"/>
      <c r="BC66" s="95" t="n"/>
      <c r="BD66" s="96" t="n"/>
      <c r="BE66" s="53">
        <f>W66</f>
        <v/>
      </c>
      <c r="BF66" s="53">
        <f>X66</f>
        <v/>
      </c>
      <c r="BG66" s="53" t="n"/>
      <c r="BH66" s="51">
        <f>$W$62+$X$62+$AF$62+$BJ$62+0.07</f>
        <v/>
      </c>
      <c r="BI66" s="53">
        <f>AJ66+AS66+AT66</f>
        <v/>
      </c>
      <c r="BJ66" s="53">
        <f>T66*$BJ$62</f>
        <v/>
      </c>
      <c r="BK66" s="53">
        <f>T66*$BK$62</f>
        <v/>
      </c>
      <c r="BL66" s="53">
        <f>BE66+BF66+AL66+BJ66+BK66+AD66+AF66</f>
        <v/>
      </c>
      <c r="BM66" s="49">
        <f>(T66-BL66)</f>
        <v/>
      </c>
    </row>
    <row r="67" ht="15.75" customHeight="1" s="218">
      <c r="A67" s="74" t="n">
        <v>61</v>
      </c>
      <c r="B67" s="144">
        <f>BOM!B67</f>
        <v/>
      </c>
      <c r="C67" s="144">
        <f>BOM!C67</f>
        <v/>
      </c>
      <c r="D67" s="144">
        <f>BOM!D67</f>
        <v/>
      </c>
      <c r="E67" s="144">
        <f>BOM!E67</f>
        <v/>
      </c>
      <c r="F67" s="149">
        <f>BOM!F67</f>
        <v/>
      </c>
      <c r="G67" s="49">
        <f>BOM!G67</f>
        <v/>
      </c>
      <c r="H67" s="49">
        <f>BOM!H67</f>
        <v/>
      </c>
      <c r="I67" s="144">
        <f>BOM!I67</f>
        <v/>
      </c>
      <c r="J67" s="146">
        <f>BOM!J67</f>
        <v/>
      </c>
      <c r="K67" s="146">
        <f>BOM!K67</f>
        <v/>
      </c>
      <c r="L67" s="146">
        <f>BOM!L67</f>
        <v/>
      </c>
      <c r="M67" s="150">
        <f>BOM!M67</f>
        <v/>
      </c>
      <c r="N67" s="150">
        <f>BOM!N67</f>
        <v/>
      </c>
      <c r="O67" s="150">
        <f>BOM!O67</f>
        <v/>
      </c>
      <c r="P67" s="150">
        <f>BOM!P67</f>
        <v/>
      </c>
      <c r="Q67" s="46">
        <f>$F$97</f>
        <v/>
      </c>
      <c r="R67" s="46">
        <f>$F$98</f>
        <v/>
      </c>
      <c r="S67" s="48">
        <f>U67-(U67*R67)</f>
        <v/>
      </c>
      <c r="T67" s="48">
        <f>S67*I67</f>
        <v/>
      </c>
      <c r="U67" s="48">
        <f>(AJ67)/(1-(BH67+Q67))</f>
        <v/>
      </c>
      <c r="V67" s="48">
        <f>U67*I67</f>
        <v/>
      </c>
      <c r="W67" s="49">
        <f>T67*$W$62</f>
        <v/>
      </c>
      <c r="X67" s="49">
        <f>T67*$X$62</f>
        <v/>
      </c>
      <c r="Y67" s="90" t="n"/>
      <c r="Z67" s="91" t="n"/>
      <c r="AA67" s="91" t="n"/>
      <c r="AB67" s="91" t="n"/>
      <c r="AC67" s="91" t="n"/>
      <c r="AD67" s="91" t="n"/>
      <c r="AE67" s="92" t="n"/>
      <c r="AF67" s="49">
        <f>T67*$AF$62</f>
        <v/>
      </c>
      <c r="AG67" s="49" t="n"/>
      <c r="AH67" s="82" t="n"/>
      <c r="AI67" s="53">
        <f>IF(K67="SIM",(J67*$F$103),J67)</f>
        <v/>
      </c>
      <c r="AJ67" s="53">
        <f>IF(L67="SIM",(AI67*$F$101),AI67)</f>
        <v/>
      </c>
      <c r="AK67" s="53" t="n"/>
      <c r="AL67" s="53">
        <f>AJ67*I67</f>
        <v/>
      </c>
      <c r="AM67" s="93" t="n"/>
      <c r="AN67" s="93" t="n"/>
      <c r="AO67" s="93" t="n"/>
      <c r="AP67" s="94" t="n"/>
      <c r="AQ67" s="94" t="n"/>
      <c r="AR67" s="94" t="n"/>
      <c r="AS67" s="95" t="n"/>
      <c r="AT67" s="95" t="n"/>
      <c r="AU67" s="95" t="n"/>
      <c r="AV67" s="95" t="n"/>
      <c r="AW67" s="95" t="n"/>
      <c r="AX67" s="95" t="n"/>
      <c r="AY67" s="95" t="n"/>
      <c r="AZ67" s="95" t="n"/>
      <c r="BA67" s="95" t="n"/>
      <c r="BB67" s="95" t="n"/>
      <c r="BC67" s="95" t="n"/>
      <c r="BD67" s="96" t="n"/>
      <c r="BE67" s="53">
        <f>W67</f>
        <v/>
      </c>
      <c r="BF67" s="53">
        <f>X67</f>
        <v/>
      </c>
      <c r="BG67" s="53" t="n"/>
      <c r="BH67" s="51">
        <f>$W$62+$X$62+$AF$62+$BJ$62+0.07</f>
        <v/>
      </c>
      <c r="BI67" s="53">
        <f>AJ67+AS67+AT67</f>
        <v/>
      </c>
      <c r="BJ67" s="53">
        <f>T67*$BJ$62</f>
        <v/>
      </c>
      <c r="BK67" s="53">
        <f>T67*$BK$62</f>
        <v/>
      </c>
      <c r="BL67" s="53">
        <f>BE67+BF67+AL67+BJ67+BK67+AD67+AF67</f>
        <v/>
      </c>
      <c r="BM67" s="49">
        <f>(T67-BL67)</f>
        <v/>
      </c>
    </row>
    <row r="68" ht="15.75" customHeight="1" s="218">
      <c r="A68" s="74" t="n">
        <v>62</v>
      </c>
      <c r="B68" s="144">
        <f>BOM!B68</f>
        <v/>
      </c>
      <c r="C68" s="144">
        <f>BOM!C68</f>
        <v/>
      </c>
      <c r="D68" s="144">
        <f>BOM!D68</f>
        <v/>
      </c>
      <c r="E68" s="144">
        <f>BOM!E68</f>
        <v/>
      </c>
      <c r="F68" s="149">
        <f>BOM!F68</f>
        <v/>
      </c>
      <c r="G68" s="49">
        <f>BOM!G68</f>
        <v/>
      </c>
      <c r="H68" s="49">
        <f>BOM!H68</f>
        <v/>
      </c>
      <c r="I68" s="144">
        <f>BOM!I68</f>
        <v/>
      </c>
      <c r="J68" s="146">
        <f>BOM!J68</f>
        <v/>
      </c>
      <c r="K68" s="146">
        <f>BOM!K68</f>
        <v/>
      </c>
      <c r="L68" s="146">
        <f>BOM!L68</f>
        <v/>
      </c>
      <c r="M68" s="150">
        <f>BOM!M68</f>
        <v/>
      </c>
      <c r="N68" s="150">
        <f>BOM!N68</f>
        <v/>
      </c>
      <c r="O68" s="150">
        <f>BOM!O68</f>
        <v/>
      </c>
      <c r="P68" s="150">
        <f>BOM!P68</f>
        <v/>
      </c>
      <c r="Q68" s="46">
        <f>$F$97</f>
        <v/>
      </c>
      <c r="R68" s="46">
        <f>$F$98</f>
        <v/>
      </c>
      <c r="S68" s="48">
        <f>U68-(U68*R68)</f>
        <v/>
      </c>
      <c r="T68" s="48">
        <f>S68*I68</f>
        <v/>
      </c>
      <c r="U68" s="48">
        <f>(AJ68)/(1-(BH68+Q68))</f>
        <v/>
      </c>
      <c r="V68" s="48">
        <f>U68*I68</f>
        <v/>
      </c>
      <c r="W68" s="49">
        <f>T68*$W$62</f>
        <v/>
      </c>
      <c r="X68" s="49">
        <f>T68*$X$62</f>
        <v/>
      </c>
      <c r="Y68" s="90" t="n"/>
      <c r="Z68" s="91" t="n"/>
      <c r="AA68" s="91" t="n"/>
      <c r="AB68" s="91" t="n"/>
      <c r="AC68" s="91" t="n"/>
      <c r="AD68" s="91" t="n"/>
      <c r="AE68" s="92" t="n"/>
      <c r="AF68" s="49">
        <f>T68*$AF$62</f>
        <v/>
      </c>
      <c r="AG68" s="49" t="n"/>
      <c r="AH68" s="82" t="n"/>
      <c r="AI68" s="53">
        <f>IF(K68="SIM",(J68*$F$103),J68)</f>
        <v/>
      </c>
      <c r="AJ68" s="53">
        <f>IF(L68="SIM",(AI68*$F$101),AI68)</f>
        <v/>
      </c>
      <c r="AK68" s="53" t="n"/>
      <c r="AL68" s="53">
        <f>AJ68*I68</f>
        <v/>
      </c>
      <c r="AM68" s="93" t="n"/>
      <c r="AN68" s="93" t="n"/>
      <c r="AO68" s="93" t="n"/>
      <c r="AP68" s="94" t="n"/>
      <c r="AQ68" s="94" t="n"/>
      <c r="AR68" s="94" t="n"/>
      <c r="AS68" s="95" t="n"/>
      <c r="AT68" s="95" t="n"/>
      <c r="AU68" s="95" t="n"/>
      <c r="AV68" s="95" t="n"/>
      <c r="AW68" s="95" t="n"/>
      <c r="AX68" s="95" t="n"/>
      <c r="AY68" s="95" t="n"/>
      <c r="AZ68" s="95" t="n"/>
      <c r="BA68" s="95" t="n"/>
      <c r="BB68" s="95" t="n"/>
      <c r="BC68" s="95" t="n"/>
      <c r="BD68" s="96" t="n"/>
      <c r="BE68" s="53">
        <f>W68</f>
        <v/>
      </c>
      <c r="BF68" s="53">
        <f>X68</f>
        <v/>
      </c>
      <c r="BG68" s="53" t="n"/>
      <c r="BH68" s="51">
        <f>$W$62+$X$62+$AF$62+$BJ$62+0.07</f>
        <v/>
      </c>
      <c r="BI68" s="53">
        <f>AJ68+AS68+AT68</f>
        <v/>
      </c>
      <c r="BJ68" s="53">
        <f>T68*$BJ$62</f>
        <v/>
      </c>
      <c r="BK68" s="53">
        <f>T68*$BK$62</f>
        <v/>
      </c>
      <c r="BL68" s="53">
        <f>BE68+BF68+AL68+BJ68+BK68+AD68+AF68</f>
        <v/>
      </c>
      <c r="BM68" s="49">
        <f>(T68-BL68)</f>
        <v/>
      </c>
    </row>
    <row r="69" ht="15.75" customHeight="1" s="218">
      <c r="A69" s="74" t="n">
        <v>63</v>
      </c>
      <c r="B69" s="144">
        <f>BOM!B69</f>
        <v/>
      </c>
      <c r="C69" s="144">
        <f>BOM!C69</f>
        <v/>
      </c>
      <c r="D69" s="144">
        <f>BOM!D69</f>
        <v/>
      </c>
      <c r="E69" s="144">
        <f>BOM!E69</f>
        <v/>
      </c>
      <c r="F69" s="149">
        <f>BOM!F69</f>
        <v/>
      </c>
      <c r="G69" s="49">
        <f>BOM!G69</f>
        <v/>
      </c>
      <c r="H69" s="49">
        <f>BOM!H69</f>
        <v/>
      </c>
      <c r="I69" s="144">
        <f>BOM!I69</f>
        <v/>
      </c>
      <c r="J69" s="146">
        <f>BOM!J69</f>
        <v/>
      </c>
      <c r="K69" s="146">
        <f>BOM!K69</f>
        <v/>
      </c>
      <c r="L69" s="146">
        <f>BOM!L69</f>
        <v/>
      </c>
      <c r="M69" s="150">
        <f>BOM!M69</f>
        <v/>
      </c>
      <c r="N69" s="150">
        <f>BOM!N69</f>
        <v/>
      </c>
      <c r="O69" s="150">
        <f>BOM!O69</f>
        <v/>
      </c>
      <c r="P69" s="150">
        <f>BOM!P69</f>
        <v/>
      </c>
      <c r="Q69" s="46">
        <f>$F$97</f>
        <v/>
      </c>
      <c r="R69" s="46">
        <f>$F$98</f>
        <v/>
      </c>
      <c r="S69" s="48">
        <f>U69-(U69*R69)</f>
        <v/>
      </c>
      <c r="T69" s="48">
        <f>S69*I69</f>
        <v/>
      </c>
      <c r="U69" s="48">
        <f>(AJ69)/(1-(BH69+Q69))</f>
        <v/>
      </c>
      <c r="V69" s="48">
        <f>U69*I69</f>
        <v/>
      </c>
      <c r="W69" s="49">
        <f>T69*$W$62</f>
        <v/>
      </c>
      <c r="X69" s="49">
        <f>T69*$X$62</f>
        <v/>
      </c>
      <c r="Y69" s="100" t="n"/>
      <c r="Z69" s="101" t="n"/>
      <c r="AA69" s="101" t="n"/>
      <c r="AB69" s="101" t="n"/>
      <c r="AC69" s="101" t="n"/>
      <c r="AD69" s="101" t="n"/>
      <c r="AE69" s="102" t="n"/>
      <c r="AF69" s="49">
        <f>T69*$AF$62</f>
        <v/>
      </c>
      <c r="AG69" s="49" t="n"/>
      <c r="AH69" s="82" t="n"/>
      <c r="AI69" s="53">
        <f>IF(K69="SIM",(J69*$F$103),J69)</f>
        <v/>
      </c>
      <c r="AJ69" s="53">
        <f>IF(L69="SIM",(AI69*$F$101),AI69)</f>
        <v/>
      </c>
      <c r="AK69" s="53" t="n"/>
      <c r="AL69" s="53">
        <f>AJ69*I69</f>
        <v/>
      </c>
      <c r="AM69" s="103" t="n"/>
      <c r="AN69" s="103" t="n"/>
      <c r="AO69" s="103" t="n"/>
      <c r="AP69" s="104" t="n"/>
      <c r="AQ69" s="104" t="n"/>
      <c r="AR69" s="104" t="n"/>
      <c r="AS69" s="105" t="n"/>
      <c r="AT69" s="105" t="n"/>
      <c r="AU69" s="105" t="n"/>
      <c r="AV69" s="105" t="n"/>
      <c r="AW69" s="105" t="n"/>
      <c r="AX69" s="105" t="n"/>
      <c r="AY69" s="105" t="n"/>
      <c r="AZ69" s="105" t="n"/>
      <c r="BA69" s="105" t="n"/>
      <c r="BB69" s="105" t="n"/>
      <c r="BC69" s="105" t="n"/>
      <c r="BD69" s="106" t="n"/>
      <c r="BE69" s="53">
        <f>W69</f>
        <v/>
      </c>
      <c r="BF69" s="53">
        <f>X69</f>
        <v/>
      </c>
      <c r="BG69" s="53" t="n"/>
      <c r="BH69" s="51">
        <f>$W$62+$X$62+$AF$62+$BJ$62+0.07</f>
        <v/>
      </c>
      <c r="BI69" s="53">
        <f>AJ69+AS69+AT69</f>
        <v/>
      </c>
      <c r="BJ69" s="53">
        <f>T69*$BJ$62</f>
        <v/>
      </c>
      <c r="BK69" s="53">
        <f>T69*$BK$62</f>
        <v/>
      </c>
      <c r="BL69" s="53">
        <f>BE69+BF69+AL69+BJ69+BK69+AD69+AF69</f>
        <v/>
      </c>
      <c r="BM69" s="49">
        <f>(T69-BL69)</f>
        <v/>
      </c>
    </row>
    <row r="70" ht="15.75" customHeight="1" s="218">
      <c r="A70" s="26" t="n"/>
      <c r="B70" s="26" t="n"/>
      <c r="C70" s="26" t="n"/>
      <c r="D70" s="26" t="n"/>
      <c r="E70" s="27" t="n"/>
      <c r="F70" s="26" t="inlineStr">
        <is>
          <t>SERVIÇOS</t>
        </is>
      </c>
      <c r="G70" s="28" t="n"/>
      <c r="H70" s="26" t="n"/>
      <c r="I70" s="26" t="inlineStr">
        <is>
          <t>Qde</t>
        </is>
      </c>
      <c r="J70" s="29" t="n"/>
      <c r="K70" s="107" t="n"/>
      <c r="L70" s="107" t="n"/>
      <c r="M70" s="108" t="n"/>
      <c r="N70" s="108" t="n"/>
      <c r="O70" s="108" t="n"/>
      <c r="P70" s="108" t="n"/>
      <c r="Q70" s="27" t="n"/>
      <c r="R70" s="27" t="n"/>
      <c r="S70" s="20" t="inlineStr">
        <is>
          <t>Preço Unitário c/ Desconto</t>
        </is>
      </c>
      <c r="T70" s="20" t="inlineStr">
        <is>
          <t>Preço Total c/ Desconto</t>
        </is>
      </c>
      <c r="U70" s="27" t="inlineStr">
        <is>
          <t>Preço Unitário</t>
        </is>
      </c>
      <c r="V70" s="30" t="n"/>
      <c r="W70" s="31" t="n">
        <v>0.0165</v>
      </c>
      <c r="X70" s="31" t="n">
        <v>0.076</v>
      </c>
      <c r="Y70" s="32" t="n"/>
      <c r="Z70" s="32" t="n"/>
      <c r="AA70" s="32" t="n"/>
      <c r="AB70" s="32" t="n"/>
      <c r="AC70" s="31">
        <f t="array" ref="AC70">VLOOKUP(Y70&amp;Z70&amp;AA70&amp;AB70,Variáveis!$O$2:$S$300&amp;Variáveis!$P$2:$T$300&amp;Variáveis!$Q$2:$U$300&amp;Variáveis!$R$2:$V$300,5,FALSE)</f>
        <v/>
      </c>
      <c r="AD70" s="31" t="n"/>
      <c r="AE70" s="33" t="n"/>
      <c r="AF70" s="33" t="n">
        <v>0.02</v>
      </c>
      <c r="AG70" s="33" t="n"/>
      <c r="AH70" s="27" t="n"/>
      <c r="AI70" s="29" t="n"/>
      <c r="AJ70" s="29" t="n"/>
      <c r="AK70" s="29" t="n"/>
      <c r="AL70" s="29" t="n"/>
      <c r="AM70" s="29" t="n"/>
      <c r="AN70" s="29" t="n"/>
      <c r="AO70" s="29" t="n"/>
      <c r="AP70" s="29" t="n"/>
      <c r="AQ70" s="29" t="n"/>
      <c r="AR70" s="29">
        <f t="array" ref="AR70">VLOOKUP(M70&amp;N70&amp;O70&amp;P70,Variáveis!$A$2:$E$240&amp;Variáveis!$B$2:$F$240&amp;Variáveis!$C$2:$G$240&amp;Variáveis!$D$2:$H$240,5,FALSE)</f>
        <v/>
      </c>
      <c r="AS70" s="29" t="n"/>
      <c r="AT70" s="29" t="n"/>
      <c r="AU70" s="29" t="n"/>
      <c r="AV70" s="29" t="n"/>
      <c r="AW70" s="29" t="n"/>
      <c r="AX70" s="29" t="n"/>
      <c r="AY70" s="29" t="n"/>
      <c r="AZ70" s="29" t="n"/>
      <c r="BA70" s="29" t="n"/>
      <c r="BB70" s="29" t="n"/>
      <c r="BC70" s="29" t="n"/>
      <c r="BD70" s="73" t="n"/>
      <c r="BE70" s="29" t="n"/>
      <c r="BF70" s="29" t="n"/>
      <c r="BG70" s="29" t="n"/>
      <c r="BH70" s="29" t="n"/>
      <c r="BI70" s="29" t="n"/>
      <c r="BJ70" s="31" t="n">
        <v>0.0288</v>
      </c>
      <c r="BK70" s="31">
        <f>BK4</f>
        <v/>
      </c>
      <c r="BL70" s="29" t="n"/>
      <c r="BM70" s="31" t="n"/>
    </row>
    <row r="71" ht="15.75" customHeight="1" s="218">
      <c r="A71" s="74" t="n"/>
      <c r="B71" s="74" t="n"/>
      <c r="C71" s="74" t="n"/>
      <c r="D71" s="74" t="n"/>
      <c r="E71" s="70" t="n"/>
      <c r="F71" s="149">
        <f>BOM!F71</f>
        <v/>
      </c>
      <c r="G71" s="49">
        <f>BOM!G71</f>
        <v/>
      </c>
      <c r="H71" s="49">
        <f>BOM!H71</f>
        <v/>
      </c>
      <c r="I71" s="144">
        <f>BOM!I71</f>
        <v/>
      </c>
      <c r="J71" s="146">
        <f>BOM!J71</f>
        <v/>
      </c>
      <c r="K71" s="150">
        <f>BOM!K71</f>
        <v/>
      </c>
      <c r="L71" s="150">
        <f>BOM!L71</f>
        <v/>
      </c>
      <c r="M71" s="150">
        <f>BOM!M71</f>
        <v/>
      </c>
      <c r="N71" s="150">
        <f>BOM!N71</f>
        <v/>
      </c>
      <c r="O71" s="150">
        <f>BOM!O71</f>
        <v/>
      </c>
      <c r="P71" s="150">
        <f>BOM!P71</f>
        <v/>
      </c>
      <c r="Q71" s="46">
        <f>$F$97</f>
        <v/>
      </c>
      <c r="R71" s="46">
        <f>$F$98</f>
        <v/>
      </c>
      <c r="S71" s="48">
        <f>U71-(U71*R71)</f>
        <v/>
      </c>
      <c r="T71" s="48">
        <f>S71*I71</f>
        <v/>
      </c>
      <c r="U71" s="48">
        <f>(BI71)/(1-(BH71+Q71))</f>
        <v/>
      </c>
      <c r="V71" s="48">
        <f>U71*I71</f>
        <v/>
      </c>
      <c r="W71" s="49">
        <f>T71*$W$62</f>
        <v/>
      </c>
      <c r="X71" s="49">
        <f>T71*$X$62</f>
        <v/>
      </c>
      <c r="Y71" s="79">
        <f>M73</f>
        <v/>
      </c>
      <c r="Z71" s="80" t="n"/>
      <c r="AA71" s="80" t="n"/>
      <c r="AB71" s="80" t="n"/>
      <c r="AC71" s="80" t="n"/>
      <c r="AD71" s="80" t="n"/>
      <c r="AE71" s="81" t="n"/>
      <c r="AF71" s="49">
        <f>T71*$AF$62</f>
        <v/>
      </c>
      <c r="AG71" s="49" t="n"/>
      <c r="AH71" s="82" t="n"/>
      <c r="AI71" s="53">
        <f>J71</f>
        <v/>
      </c>
      <c r="AJ71" s="53">
        <f>AI71</f>
        <v/>
      </c>
      <c r="AK71" s="53" t="n"/>
      <c r="AL71" s="53">
        <f>AJ71*I71</f>
        <v/>
      </c>
      <c r="AM71" s="83" t="n"/>
      <c r="AN71" s="83" t="n"/>
      <c r="AO71" s="83" t="n"/>
      <c r="AP71" s="110" t="n"/>
      <c r="AQ71" s="110" t="n"/>
      <c r="AR71" s="110">
        <f t="array" ref="AR71">VLOOKUP(M71&amp;N71&amp;O71&amp;P71,Variáveis!$A$2:$E$240&amp;Variáveis!$B$2:$F$240&amp;Variáveis!$C$2:$G$240&amp;Variáveis!$D$2:$H$240,5,FALSE)</f>
        <v/>
      </c>
      <c r="AS71" s="111" t="n"/>
      <c r="AT71" s="111" t="n"/>
      <c r="AU71" s="111" t="n"/>
      <c r="AV71" s="111" t="n"/>
      <c r="AW71" s="111" t="n"/>
      <c r="AX71" s="111" t="n"/>
      <c r="AY71" s="111" t="n"/>
      <c r="AZ71" s="111" t="n"/>
      <c r="BA71" s="111" t="n"/>
      <c r="BB71" s="111" t="n"/>
      <c r="BC71" s="111" t="n"/>
      <c r="BD71" s="112" t="n"/>
      <c r="BE71" s="49">
        <f>W71</f>
        <v/>
      </c>
      <c r="BF71" s="49">
        <f>X71</f>
        <v/>
      </c>
      <c r="BG71" s="49" t="n"/>
      <c r="BH71" s="51">
        <f>$W$62+$X$62+$AF$62+$BJ$62+0.07</f>
        <v/>
      </c>
      <c r="BI71" s="53">
        <f>AJ71+AS71+AT71</f>
        <v/>
      </c>
      <c r="BJ71" s="53">
        <f>T71*$BJ$62</f>
        <v/>
      </c>
      <c r="BK71" s="53">
        <f>T71*$BK$62</f>
        <v/>
      </c>
      <c r="BL71" s="53">
        <f>BE71+BF71+AL71+BJ71+BK71+AD71+AF71</f>
        <v/>
      </c>
      <c r="BM71" s="49">
        <f>(T71-BL71)</f>
        <v/>
      </c>
    </row>
    <row r="72" ht="15.75" customHeight="1" s="218">
      <c r="A72" s="74" t="n"/>
      <c r="B72" s="74" t="n"/>
      <c r="C72" s="74" t="n"/>
      <c r="D72" s="74" t="n"/>
      <c r="E72" s="70" t="n"/>
      <c r="F72" s="149">
        <f>BOM!F72</f>
        <v/>
      </c>
      <c r="G72" s="49">
        <f>BOM!G72</f>
        <v/>
      </c>
      <c r="H72" s="49">
        <f>BOM!H72</f>
        <v/>
      </c>
      <c r="I72" s="144">
        <f>BOM!I72</f>
        <v/>
      </c>
      <c r="J72" s="146">
        <f>BOM!J72</f>
        <v/>
      </c>
      <c r="K72" s="150">
        <f>BOM!K72</f>
        <v/>
      </c>
      <c r="L72" s="150">
        <f>BOM!L72</f>
        <v/>
      </c>
      <c r="M72" s="150">
        <f>BOM!M72</f>
        <v/>
      </c>
      <c r="N72" s="150">
        <f>BOM!N72</f>
        <v/>
      </c>
      <c r="O72" s="150">
        <f>BOM!O72</f>
        <v/>
      </c>
      <c r="P72" s="150">
        <f>BOM!P72</f>
        <v/>
      </c>
      <c r="Q72" s="46">
        <f>$F$97</f>
        <v/>
      </c>
      <c r="R72" s="46">
        <f>$F$98</f>
        <v/>
      </c>
      <c r="S72" s="48">
        <f>U72-(U72*R72)</f>
        <v/>
      </c>
      <c r="T72" s="48">
        <f>S72*I72</f>
        <v/>
      </c>
      <c r="U72" s="48">
        <f>(BI72)/(1-(BH72+Q72))</f>
        <v/>
      </c>
      <c r="V72" s="48">
        <f>U72*I72</f>
        <v/>
      </c>
      <c r="W72" s="49">
        <f>T72*$W$62</f>
        <v/>
      </c>
      <c r="X72" s="49">
        <f>T72*$X$62</f>
        <v/>
      </c>
      <c r="Y72" s="90" t="n"/>
      <c r="Z72" s="91" t="n"/>
      <c r="AA72" s="91" t="n"/>
      <c r="AB72" s="91" t="n"/>
      <c r="AC72" s="91" t="n"/>
      <c r="AD72" s="91" t="n"/>
      <c r="AE72" s="92" t="n"/>
      <c r="AF72" s="49">
        <f>T72*$AF$62</f>
        <v/>
      </c>
      <c r="AG72" s="49" t="n"/>
      <c r="AH72" s="82" t="n"/>
      <c r="AI72" s="53">
        <f>J72</f>
        <v/>
      </c>
      <c r="AJ72" s="53">
        <f>AI72</f>
        <v/>
      </c>
      <c r="AK72" s="53" t="n"/>
      <c r="AL72" s="53">
        <f>AJ72*I72</f>
        <v/>
      </c>
      <c r="AM72" s="93" t="n"/>
      <c r="AN72" s="93" t="n"/>
      <c r="AO72" s="93" t="n"/>
      <c r="AP72" s="113" t="n"/>
      <c r="AQ72" s="113" t="n"/>
      <c r="AR72" s="113" t="n"/>
      <c r="AS72" s="114" t="n"/>
      <c r="AT72" s="114" t="n"/>
      <c r="AU72" s="114" t="n"/>
      <c r="AV72" s="114" t="n"/>
      <c r="AW72" s="114" t="n"/>
      <c r="AX72" s="114" t="n"/>
      <c r="AY72" s="114" t="n"/>
      <c r="AZ72" s="114" t="n"/>
      <c r="BA72" s="114" t="n"/>
      <c r="BB72" s="114" t="n"/>
      <c r="BC72" s="114" t="n"/>
      <c r="BD72" s="115" t="n"/>
      <c r="BE72" s="49">
        <f>W72</f>
        <v/>
      </c>
      <c r="BF72" s="49">
        <f>X72</f>
        <v/>
      </c>
      <c r="BG72" s="49" t="n"/>
      <c r="BH72" s="51">
        <f>$W$62+$X$62+$AF$62+$BJ$62+0.07</f>
        <v/>
      </c>
      <c r="BI72" s="53">
        <f>AJ72+AS72+AT72</f>
        <v/>
      </c>
      <c r="BJ72" s="53">
        <f>T72*$BJ$62</f>
        <v/>
      </c>
      <c r="BK72" s="53">
        <f>T72*$BK$62</f>
        <v/>
      </c>
      <c r="BL72" s="53">
        <f>BE72+BF72+AL72+BJ72+BK72+AD72+AF72</f>
        <v/>
      </c>
      <c r="BM72" s="49">
        <f>(T72-BL72)</f>
        <v/>
      </c>
    </row>
    <row r="73" ht="15.75" customHeight="1" s="218">
      <c r="A73" s="74" t="n"/>
      <c r="B73" s="74" t="n"/>
      <c r="C73" s="74" t="n"/>
      <c r="D73" s="74" t="n"/>
      <c r="E73" s="70" t="n"/>
      <c r="F73" s="149">
        <f>BOM!F73</f>
        <v/>
      </c>
      <c r="G73" s="49">
        <f>BOM!G73</f>
        <v/>
      </c>
      <c r="H73" s="49">
        <f>BOM!H73</f>
        <v/>
      </c>
      <c r="I73" s="144">
        <f>BOM!I73</f>
        <v/>
      </c>
      <c r="J73" s="146">
        <f>BOM!J73</f>
        <v/>
      </c>
      <c r="K73" s="150">
        <f>BOM!K73</f>
        <v/>
      </c>
      <c r="L73" s="150">
        <f>BOM!L73</f>
        <v/>
      </c>
      <c r="M73" s="150">
        <f>BOM!M73</f>
        <v/>
      </c>
      <c r="N73" s="150">
        <f>BOM!N73</f>
        <v/>
      </c>
      <c r="O73" s="150">
        <f>BOM!O73</f>
        <v/>
      </c>
      <c r="P73" s="150">
        <f>BOM!P73</f>
        <v/>
      </c>
      <c r="Q73" s="46">
        <f>$F$97</f>
        <v/>
      </c>
      <c r="R73" s="46">
        <f>$F$98</f>
        <v/>
      </c>
      <c r="S73" s="48">
        <f>U73-(U73*R73)</f>
        <v/>
      </c>
      <c r="T73" s="48">
        <f>S73*I73</f>
        <v/>
      </c>
      <c r="U73" s="48">
        <f>(BI73)/(1-(BH73+Q73))</f>
        <v/>
      </c>
      <c r="V73" s="48">
        <f>U73*I73</f>
        <v/>
      </c>
      <c r="W73" s="49">
        <f>T73*$W$62</f>
        <v/>
      </c>
      <c r="X73" s="49">
        <f>T73*$X$62</f>
        <v/>
      </c>
      <c r="Y73" s="90" t="n"/>
      <c r="Z73" s="91" t="n"/>
      <c r="AA73" s="91" t="n"/>
      <c r="AB73" s="91" t="n"/>
      <c r="AC73" s="91" t="n"/>
      <c r="AD73" s="91" t="n"/>
      <c r="AE73" s="92" t="n"/>
      <c r="AF73" s="49">
        <f>T73*$AF$62</f>
        <v/>
      </c>
      <c r="AG73" s="49" t="n"/>
      <c r="AH73" s="82" t="n"/>
      <c r="AI73" s="53">
        <f>J73</f>
        <v/>
      </c>
      <c r="AJ73" s="53">
        <f>AI73</f>
        <v/>
      </c>
      <c r="AK73" s="53" t="n"/>
      <c r="AL73" s="53">
        <f>AJ73*I73</f>
        <v/>
      </c>
      <c r="AM73" s="93" t="n"/>
      <c r="AN73" s="93" t="n"/>
      <c r="AO73" s="93" t="n"/>
      <c r="AP73" s="113" t="n"/>
      <c r="AQ73" s="113" t="n"/>
      <c r="AR73" s="113" t="n"/>
      <c r="AS73" s="114" t="n"/>
      <c r="AT73" s="114" t="n"/>
      <c r="AU73" s="114" t="n"/>
      <c r="AV73" s="114" t="n"/>
      <c r="AW73" s="114" t="n"/>
      <c r="AX73" s="114" t="n"/>
      <c r="AY73" s="114" t="n"/>
      <c r="AZ73" s="114" t="n"/>
      <c r="BA73" s="114" t="n"/>
      <c r="BB73" s="114" t="n"/>
      <c r="BC73" s="114" t="n"/>
      <c r="BD73" s="115" t="n"/>
      <c r="BE73" s="49">
        <f>W73</f>
        <v/>
      </c>
      <c r="BF73" s="49">
        <f>X73</f>
        <v/>
      </c>
      <c r="BG73" s="49" t="n"/>
      <c r="BH73" s="51">
        <f>$W$62+$X$62+$AF$62+$BJ$62+0.07</f>
        <v/>
      </c>
      <c r="BI73" s="53">
        <f>AJ73+AS73+AT73</f>
        <v/>
      </c>
      <c r="BJ73" s="53">
        <f>T73*$BJ$62</f>
        <v/>
      </c>
      <c r="BK73" s="53">
        <f>T73*$BK$62</f>
        <v/>
      </c>
      <c r="BL73" s="53">
        <f>BE73+BF73+AL73+BJ73+BK73+AD73+AF73</f>
        <v/>
      </c>
      <c r="BM73" s="49">
        <f>(T73-BL73)</f>
        <v/>
      </c>
    </row>
    <row r="74" ht="15.75" customHeight="1" s="218">
      <c r="A74" s="74" t="n"/>
      <c r="B74" s="74" t="n"/>
      <c r="C74" s="74" t="n"/>
      <c r="D74" s="74" t="n"/>
      <c r="E74" s="70" t="n"/>
      <c r="F74" s="149">
        <f>BOM!F74</f>
        <v/>
      </c>
      <c r="G74" s="49">
        <f>BOM!G74</f>
        <v/>
      </c>
      <c r="H74" s="49">
        <f>BOM!H74</f>
        <v/>
      </c>
      <c r="I74" s="144">
        <f>40*I13</f>
        <v/>
      </c>
      <c r="J74" s="146">
        <f>BOM!J74</f>
        <v/>
      </c>
      <c r="K74" s="150">
        <f>BOM!K74</f>
        <v/>
      </c>
      <c r="L74" s="150">
        <f>BOM!L74</f>
        <v/>
      </c>
      <c r="M74" s="150">
        <f>BOM!M74</f>
        <v/>
      </c>
      <c r="N74" s="150">
        <f>BOM!N74</f>
        <v/>
      </c>
      <c r="O74" s="150">
        <f>BOM!O74</f>
        <v/>
      </c>
      <c r="P74" s="150">
        <f>BOM!P74</f>
        <v/>
      </c>
      <c r="Q74" s="46">
        <f>$F$97</f>
        <v/>
      </c>
      <c r="R74" s="46">
        <f>$F$98</f>
        <v/>
      </c>
      <c r="S74" s="48">
        <f>U74-(U74*R74)</f>
        <v/>
      </c>
      <c r="T74" s="48">
        <f>S74*I74</f>
        <v/>
      </c>
      <c r="U74" s="48">
        <f>(BI74)/(1-(BH74+Q74))</f>
        <v/>
      </c>
      <c r="V74" s="48">
        <f>U74*I74</f>
        <v/>
      </c>
      <c r="W74" s="49">
        <f>T74*$W$62</f>
        <v/>
      </c>
      <c r="X74" s="49">
        <f>T74*$X$62</f>
        <v/>
      </c>
      <c r="Y74" s="90" t="n"/>
      <c r="Z74" s="91" t="n"/>
      <c r="AA74" s="91" t="n"/>
      <c r="AB74" s="91" t="n"/>
      <c r="AC74" s="91" t="n"/>
      <c r="AD74" s="91" t="n"/>
      <c r="AE74" s="92" t="n"/>
      <c r="AF74" s="49">
        <f>T74*$AF$62</f>
        <v/>
      </c>
      <c r="AG74" s="49" t="n"/>
      <c r="AH74" s="82" t="n"/>
      <c r="AI74" s="53">
        <f>J74</f>
        <v/>
      </c>
      <c r="AJ74" s="53">
        <f>AI74</f>
        <v/>
      </c>
      <c r="AK74" s="53" t="n"/>
      <c r="AL74" s="53">
        <f>AJ74*I74</f>
        <v/>
      </c>
      <c r="AM74" s="93" t="n"/>
      <c r="AN74" s="93" t="n"/>
      <c r="AO74" s="93" t="n"/>
      <c r="AP74" s="113" t="n"/>
      <c r="AQ74" s="113" t="n"/>
      <c r="AR74" s="113" t="n"/>
      <c r="AS74" s="114" t="n"/>
      <c r="AT74" s="114" t="n"/>
      <c r="AU74" s="114" t="n"/>
      <c r="AV74" s="114" t="n"/>
      <c r="AW74" s="114" t="n"/>
      <c r="AX74" s="114" t="n"/>
      <c r="AY74" s="114" t="n"/>
      <c r="AZ74" s="114" t="n"/>
      <c r="BA74" s="114" t="n"/>
      <c r="BB74" s="114" t="n"/>
      <c r="BC74" s="114" t="n"/>
      <c r="BD74" s="115" t="n"/>
      <c r="BE74" s="49">
        <f>W74</f>
        <v/>
      </c>
      <c r="BF74" s="49">
        <f>X74</f>
        <v/>
      </c>
      <c r="BG74" s="49" t="n"/>
      <c r="BH74" s="51">
        <f>$W$62+$X$62+$AF$62+$BJ$62+0.07</f>
        <v/>
      </c>
      <c r="BI74" s="53">
        <f>AJ74+AS74+AT74</f>
        <v/>
      </c>
      <c r="BJ74" s="53">
        <f>T74*$BJ$62</f>
        <v/>
      </c>
      <c r="BK74" s="53">
        <f>T74*$BK$62</f>
        <v/>
      </c>
      <c r="BL74" s="53">
        <f>BE74+BF74+AL74+BJ74+BK74+AD74+AF74</f>
        <v/>
      </c>
      <c r="BM74" s="49">
        <f>(T74-BL74)</f>
        <v/>
      </c>
    </row>
    <row r="75" ht="15.75" customHeight="1" s="218">
      <c r="A75" s="74" t="n"/>
      <c r="B75" s="74" t="n"/>
      <c r="C75" s="74" t="n"/>
      <c r="D75" s="74" t="n"/>
      <c r="E75" s="70" t="n"/>
      <c r="F75" s="149">
        <f>BOM!F75</f>
        <v/>
      </c>
      <c r="G75" s="49">
        <f>BOM!G75</f>
        <v/>
      </c>
      <c r="H75" s="49">
        <f>BOM!H75</f>
        <v/>
      </c>
      <c r="I75" s="144">
        <f>BOM!I75</f>
        <v/>
      </c>
      <c r="J75" s="146">
        <f>BOM!J75</f>
        <v/>
      </c>
      <c r="K75" s="150">
        <f>BOM!K75</f>
        <v/>
      </c>
      <c r="L75" s="150">
        <f>BOM!L75</f>
        <v/>
      </c>
      <c r="M75" s="150">
        <f>BOM!M75</f>
        <v/>
      </c>
      <c r="N75" s="150">
        <f>BOM!N75</f>
        <v/>
      </c>
      <c r="O75" s="150">
        <f>BOM!O75</f>
        <v/>
      </c>
      <c r="P75" s="150">
        <f>BOM!P75</f>
        <v/>
      </c>
      <c r="Q75" s="46">
        <f>$F$97</f>
        <v/>
      </c>
      <c r="R75" s="46">
        <f>$F$98</f>
        <v/>
      </c>
      <c r="S75" s="48">
        <f>U75-(U75*R75)</f>
        <v/>
      </c>
      <c r="T75" s="48">
        <f>S75*I75</f>
        <v/>
      </c>
      <c r="U75" s="48">
        <f>(BI75)/(1-(BH75+Q75))</f>
        <v/>
      </c>
      <c r="V75" s="48">
        <f>U75*I75</f>
        <v/>
      </c>
      <c r="W75" s="49">
        <f>T75*$W$62</f>
        <v/>
      </c>
      <c r="X75" s="49">
        <f>T75*$X$62</f>
        <v/>
      </c>
      <c r="Y75" s="90" t="n"/>
      <c r="Z75" s="91" t="n"/>
      <c r="AA75" s="91" t="n"/>
      <c r="AB75" s="91" t="n"/>
      <c r="AC75" s="91" t="n"/>
      <c r="AD75" s="91" t="n"/>
      <c r="AE75" s="92" t="n"/>
      <c r="AF75" s="49">
        <f>T75*$AF$62</f>
        <v/>
      </c>
      <c r="AG75" s="49" t="n"/>
      <c r="AH75" s="82" t="n"/>
      <c r="AI75" s="53">
        <f>J75</f>
        <v/>
      </c>
      <c r="AJ75" s="53">
        <f>AI75</f>
        <v/>
      </c>
      <c r="AK75" s="53" t="n"/>
      <c r="AL75" s="53">
        <f>AJ75*I75</f>
        <v/>
      </c>
      <c r="AM75" s="93" t="n"/>
      <c r="AN75" s="93" t="n"/>
      <c r="AO75" s="93" t="n"/>
      <c r="AP75" s="113" t="n"/>
      <c r="AQ75" s="113" t="n"/>
      <c r="AR75" s="113" t="n"/>
      <c r="AS75" s="114" t="n"/>
      <c r="AT75" s="114" t="n"/>
      <c r="AU75" s="114" t="n"/>
      <c r="AV75" s="114" t="n"/>
      <c r="AW75" s="114" t="n"/>
      <c r="AX75" s="114" t="n"/>
      <c r="AY75" s="114" t="n"/>
      <c r="AZ75" s="114" t="n"/>
      <c r="BA75" s="114" t="n"/>
      <c r="BB75" s="114" t="n"/>
      <c r="BC75" s="114" t="n"/>
      <c r="BD75" s="115" t="n"/>
      <c r="BE75" s="49">
        <f>W75</f>
        <v/>
      </c>
      <c r="BF75" s="49">
        <f>X75</f>
        <v/>
      </c>
      <c r="BG75" s="49" t="n"/>
      <c r="BH75" s="51">
        <f>$W$62+$X$62+$AF$62+$BJ$62+0.07</f>
        <v/>
      </c>
      <c r="BI75" s="53">
        <f>AJ75+AS75+AT75</f>
        <v/>
      </c>
      <c r="BJ75" s="53">
        <f>T75*$BJ$62</f>
        <v/>
      </c>
      <c r="BK75" s="53">
        <f>T75*$BK$62</f>
        <v/>
      </c>
      <c r="BL75" s="53">
        <f>BE75+BF75+AL75+BJ75+BK75+AD75+AF75</f>
        <v/>
      </c>
      <c r="BM75" s="49">
        <f>(T75-BL75)</f>
        <v/>
      </c>
    </row>
    <row r="76" ht="15.75" customHeight="1" s="218">
      <c r="A76" s="74" t="n"/>
      <c r="B76" s="74" t="n"/>
      <c r="C76" s="74" t="n"/>
      <c r="D76" s="74" t="n"/>
      <c r="E76" s="70" t="n"/>
      <c r="F76" s="149">
        <f>BOM!F76</f>
        <v/>
      </c>
      <c r="G76" s="49">
        <f>BOM!G76</f>
        <v/>
      </c>
      <c r="H76" s="49">
        <f>BOM!H76</f>
        <v/>
      </c>
      <c r="I76" s="144">
        <f>BOM!I76</f>
        <v/>
      </c>
      <c r="J76" s="146">
        <f>BOM!J76</f>
        <v/>
      </c>
      <c r="K76" s="150">
        <f>BOM!K76</f>
        <v/>
      </c>
      <c r="L76" s="150">
        <f>BOM!L76</f>
        <v/>
      </c>
      <c r="M76" s="150">
        <f>BOM!M76</f>
        <v/>
      </c>
      <c r="N76" s="150">
        <f>BOM!N76</f>
        <v/>
      </c>
      <c r="O76" s="150">
        <f>BOM!O76</f>
        <v/>
      </c>
      <c r="P76" s="150">
        <f>BOM!P76</f>
        <v/>
      </c>
      <c r="Q76" s="46">
        <f>$F$97</f>
        <v/>
      </c>
      <c r="R76" s="46">
        <f>$F$98</f>
        <v/>
      </c>
      <c r="S76" s="48">
        <f>U76-(U76*R76)</f>
        <v/>
      </c>
      <c r="T76" s="48">
        <f>S76*I76</f>
        <v/>
      </c>
      <c r="U76" s="48">
        <f>(BI76)/(1-(BH76+Q76))</f>
        <v/>
      </c>
      <c r="V76" s="48">
        <f>U76*I76</f>
        <v/>
      </c>
      <c r="W76" s="49">
        <f>T76*$W$62</f>
        <v/>
      </c>
      <c r="X76" s="49">
        <f>T76*$X$62</f>
        <v/>
      </c>
      <c r="Y76" s="90" t="n"/>
      <c r="Z76" s="91" t="n"/>
      <c r="AA76" s="91" t="n"/>
      <c r="AB76" s="91" t="n"/>
      <c r="AC76" s="91" t="n"/>
      <c r="AD76" s="91" t="n"/>
      <c r="AE76" s="92" t="n"/>
      <c r="AF76" s="49">
        <f>T76*$AF$62</f>
        <v/>
      </c>
      <c r="AG76" s="49" t="n"/>
      <c r="AH76" s="82" t="n"/>
      <c r="AI76" s="53">
        <f>J76</f>
        <v/>
      </c>
      <c r="AJ76" s="53">
        <f>AI76</f>
        <v/>
      </c>
      <c r="AK76" s="53" t="n"/>
      <c r="AL76" s="53">
        <f>AJ76*I76</f>
        <v/>
      </c>
      <c r="AM76" s="93" t="n"/>
      <c r="AN76" s="93" t="n"/>
      <c r="AO76" s="93" t="n"/>
      <c r="AP76" s="113" t="n"/>
      <c r="AQ76" s="113" t="n"/>
      <c r="AR76" s="113" t="n"/>
      <c r="AS76" s="114" t="n"/>
      <c r="AT76" s="114" t="n"/>
      <c r="AU76" s="114" t="n"/>
      <c r="AV76" s="114" t="n"/>
      <c r="AW76" s="114" t="n"/>
      <c r="AX76" s="114" t="n"/>
      <c r="AY76" s="114" t="n"/>
      <c r="AZ76" s="114" t="n"/>
      <c r="BA76" s="114" t="n"/>
      <c r="BB76" s="114" t="n"/>
      <c r="BC76" s="114" t="n"/>
      <c r="BD76" s="115" t="n"/>
      <c r="BE76" s="49">
        <f>W76</f>
        <v/>
      </c>
      <c r="BF76" s="49">
        <f>X76</f>
        <v/>
      </c>
      <c r="BG76" s="49" t="n"/>
      <c r="BH76" s="51">
        <f>$W$62+$X$62+$AF$62+$BJ$62+0.07</f>
        <v/>
      </c>
      <c r="BI76" s="53">
        <f>AJ76+AS76+AT76</f>
        <v/>
      </c>
      <c r="BJ76" s="53">
        <f>T76*$BJ$62</f>
        <v/>
      </c>
      <c r="BK76" s="53">
        <f>T76*$BK$62</f>
        <v/>
      </c>
      <c r="BL76" s="53">
        <f>BE76+BF76+AL76+BJ76+BK76+AD76+AF76</f>
        <v/>
      </c>
      <c r="BM76" s="49">
        <f>(T76-BL76)</f>
        <v/>
      </c>
    </row>
    <row r="77" ht="15.75" customHeight="1" s="218">
      <c r="A77" s="74" t="n"/>
      <c r="B77" s="74" t="n"/>
      <c r="C77" s="74" t="n"/>
      <c r="D77" s="74" t="n"/>
      <c r="E77" s="70" t="n"/>
      <c r="F77" s="149">
        <f>BOM!F77</f>
        <v/>
      </c>
      <c r="G77" s="49">
        <f>BOM!G77</f>
        <v/>
      </c>
      <c r="H77" s="49">
        <f>BOM!H77</f>
        <v/>
      </c>
      <c r="I77" s="144">
        <f>BOM!I77</f>
        <v/>
      </c>
      <c r="J77" s="146">
        <f>BOM!J77</f>
        <v/>
      </c>
      <c r="K77" s="150">
        <f>BOM!K77</f>
        <v/>
      </c>
      <c r="L77" s="150">
        <f>BOM!L77</f>
        <v/>
      </c>
      <c r="M77" s="150">
        <f>BOM!M77</f>
        <v/>
      </c>
      <c r="N77" s="150">
        <f>BOM!N77</f>
        <v/>
      </c>
      <c r="O77" s="150">
        <f>BOM!O77</f>
        <v/>
      </c>
      <c r="P77" s="150">
        <f>BOM!P77</f>
        <v/>
      </c>
      <c r="Q77" s="46">
        <f>$F$97</f>
        <v/>
      </c>
      <c r="R77" s="46">
        <f>$F$98</f>
        <v/>
      </c>
      <c r="S77" s="48">
        <f>U77-(U77*R77)</f>
        <v/>
      </c>
      <c r="T77" s="48">
        <f>S77*I77</f>
        <v/>
      </c>
      <c r="U77" s="48">
        <f>(BI77)/(1-(BH77+Q77))</f>
        <v/>
      </c>
      <c r="V77" s="48">
        <f>U77*I77</f>
        <v/>
      </c>
      <c r="W77" s="49">
        <f>T77*$W$62</f>
        <v/>
      </c>
      <c r="X77" s="49">
        <f>T77*$X$62</f>
        <v/>
      </c>
      <c r="Y77" s="90" t="n"/>
      <c r="Z77" s="91" t="n"/>
      <c r="AA77" s="91" t="n"/>
      <c r="AB77" s="91" t="n"/>
      <c r="AC77" s="91" t="n"/>
      <c r="AD77" s="91" t="n"/>
      <c r="AE77" s="92" t="n"/>
      <c r="AF77" s="49">
        <f>T77*$AF$62</f>
        <v/>
      </c>
      <c r="AG77" s="49" t="n"/>
      <c r="AH77" s="82" t="n"/>
      <c r="AI77" s="53">
        <f>J77</f>
        <v/>
      </c>
      <c r="AJ77" s="53">
        <f>AI77</f>
        <v/>
      </c>
      <c r="AK77" s="53" t="n"/>
      <c r="AL77" s="53">
        <f>AJ77*I77</f>
        <v/>
      </c>
      <c r="AM77" s="93" t="n"/>
      <c r="AN77" s="93" t="n"/>
      <c r="AO77" s="93" t="n"/>
      <c r="AP77" s="113" t="n"/>
      <c r="AQ77" s="113" t="n"/>
      <c r="AR77" s="113" t="n"/>
      <c r="AS77" s="114" t="n"/>
      <c r="AT77" s="114" t="n"/>
      <c r="AU77" s="114" t="n"/>
      <c r="AV77" s="114" t="n"/>
      <c r="AW77" s="114" t="n"/>
      <c r="AX77" s="114" t="n"/>
      <c r="AY77" s="114" t="n"/>
      <c r="AZ77" s="114" t="n"/>
      <c r="BA77" s="114" t="n"/>
      <c r="BB77" s="114" t="n"/>
      <c r="BC77" s="114" t="n"/>
      <c r="BD77" s="115" t="n"/>
      <c r="BE77" s="49">
        <f>W77</f>
        <v/>
      </c>
      <c r="BF77" s="49">
        <f>X77</f>
        <v/>
      </c>
      <c r="BG77" s="49" t="n"/>
      <c r="BH77" s="51">
        <f>$W$62+$X$62+$AF$62+$BJ$62+0.07</f>
        <v/>
      </c>
      <c r="BI77" s="53">
        <f>AJ77+AS77+AT77</f>
        <v/>
      </c>
      <c r="BJ77" s="53">
        <f>T77*$BJ$62</f>
        <v/>
      </c>
      <c r="BK77" s="53">
        <f>T77*$BK$62</f>
        <v/>
      </c>
      <c r="BL77" s="53">
        <f>BE77+BF77+AL77+BJ77+BK77+AD77+AF77</f>
        <v/>
      </c>
      <c r="BM77" s="49">
        <f>(T77-BL77)</f>
        <v/>
      </c>
    </row>
    <row r="78" ht="15.75" customHeight="1" s="218">
      <c r="A78" s="74" t="n"/>
      <c r="B78" s="74" t="n"/>
      <c r="C78" s="74" t="n"/>
      <c r="D78" s="74" t="n"/>
      <c r="E78" s="70" t="n"/>
      <c r="F78" s="149">
        <f>BOM!F78</f>
        <v/>
      </c>
      <c r="G78" s="49">
        <f>BOM!G78</f>
        <v/>
      </c>
      <c r="H78" s="49">
        <f>BOM!H78</f>
        <v/>
      </c>
      <c r="I78" s="144">
        <f>BOM!I78</f>
        <v/>
      </c>
      <c r="J78" s="146">
        <f>BOM!J78</f>
        <v/>
      </c>
      <c r="K78" s="150">
        <f>BOM!K78</f>
        <v/>
      </c>
      <c r="L78" s="150">
        <f>BOM!L78</f>
        <v/>
      </c>
      <c r="M78" s="150">
        <f>BOM!M78</f>
        <v/>
      </c>
      <c r="N78" s="150">
        <f>BOM!N78</f>
        <v/>
      </c>
      <c r="O78" s="150">
        <f>BOM!O78</f>
        <v/>
      </c>
      <c r="P78" s="150">
        <f>BOM!P78</f>
        <v/>
      </c>
      <c r="Q78" s="46">
        <f>$F$97</f>
        <v/>
      </c>
      <c r="R78" s="46">
        <f>$F$98</f>
        <v/>
      </c>
      <c r="S78" s="48">
        <f>U78-(U78*R78)</f>
        <v/>
      </c>
      <c r="T78" s="48">
        <f>S78*I78</f>
        <v/>
      </c>
      <c r="U78" s="48">
        <f>(BI78)/(1-(BH78+Q78))</f>
        <v/>
      </c>
      <c r="V78" s="48">
        <f>U78*I78</f>
        <v/>
      </c>
      <c r="W78" s="49">
        <f>T78*$W$62</f>
        <v/>
      </c>
      <c r="X78" s="49">
        <f>T78*$X$62</f>
        <v/>
      </c>
      <c r="Y78" s="90" t="n"/>
      <c r="Z78" s="91" t="n"/>
      <c r="AA78" s="91" t="n"/>
      <c r="AB78" s="91" t="n"/>
      <c r="AC78" s="91" t="n"/>
      <c r="AD78" s="91" t="n"/>
      <c r="AE78" s="92" t="n"/>
      <c r="AF78" s="49">
        <f>T78*$AF$62</f>
        <v/>
      </c>
      <c r="AG78" s="49" t="n"/>
      <c r="AH78" s="82" t="n"/>
      <c r="AI78" s="53">
        <f>J78</f>
        <v/>
      </c>
      <c r="AJ78" s="53">
        <f>AI78</f>
        <v/>
      </c>
      <c r="AK78" s="53" t="n"/>
      <c r="AL78" s="53">
        <f>AJ78*I78</f>
        <v/>
      </c>
      <c r="AM78" s="93" t="n"/>
      <c r="AN78" s="93" t="n"/>
      <c r="AO78" s="93" t="n"/>
      <c r="AP78" s="113" t="n"/>
      <c r="AQ78" s="113" t="n"/>
      <c r="AR78" s="113" t="n"/>
      <c r="AS78" s="114" t="n"/>
      <c r="AT78" s="114" t="n"/>
      <c r="AU78" s="114" t="n"/>
      <c r="AV78" s="114" t="n"/>
      <c r="AW78" s="114" t="n"/>
      <c r="AX78" s="114" t="n"/>
      <c r="AY78" s="114" t="n"/>
      <c r="AZ78" s="114" t="n"/>
      <c r="BA78" s="114" t="n"/>
      <c r="BB78" s="114" t="n"/>
      <c r="BC78" s="114" t="n"/>
      <c r="BD78" s="115" t="n"/>
      <c r="BE78" s="49">
        <f>W78</f>
        <v/>
      </c>
      <c r="BF78" s="49">
        <f>X78</f>
        <v/>
      </c>
      <c r="BG78" s="49" t="n"/>
      <c r="BH78" s="51">
        <f>$W$62+$X$62+$AF$62+$BJ$62+0.07</f>
        <v/>
      </c>
      <c r="BI78" s="53">
        <f>AJ78+AS78+AT78</f>
        <v/>
      </c>
      <c r="BJ78" s="53">
        <f>T78*$BJ$62</f>
        <v/>
      </c>
      <c r="BK78" s="53">
        <f>T78*$BK$62</f>
        <v/>
      </c>
      <c r="BL78" s="53">
        <f>BE78+BF78+AL78+BJ78+BK78+AD78+AF78</f>
        <v/>
      </c>
      <c r="BM78" s="49">
        <f>(T78-BL78)</f>
        <v/>
      </c>
    </row>
    <row r="79" ht="15.75" customHeight="1" s="218">
      <c r="A79" s="74" t="n"/>
      <c r="B79" s="74" t="n"/>
      <c r="C79" s="74" t="n"/>
      <c r="D79" s="74" t="n"/>
      <c r="E79" s="70" t="n"/>
      <c r="F79" s="149">
        <f>BOM!F79</f>
        <v/>
      </c>
      <c r="G79" s="49">
        <f>BOM!G79</f>
        <v/>
      </c>
      <c r="H79" s="49">
        <f>BOM!H79</f>
        <v/>
      </c>
      <c r="I79" s="144">
        <f>BOM!I79</f>
        <v/>
      </c>
      <c r="J79" s="146">
        <f>BOM!J79</f>
        <v/>
      </c>
      <c r="K79" s="150">
        <f>BOM!K79</f>
        <v/>
      </c>
      <c r="L79" s="150">
        <f>BOM!L79</f>
        <v/>
      </c>
      <c r="M79" s="150">
        <f>BOM!M79</f>
        <v/>
      </c>
      <c r="N79" s="150">
        <f>BOM!N79</f>
        <v/>
      </c>
      <c r="O79" s="150">
        <f>BOM!O79</f>
        <v/>
      </c>
      <c r="P79" s="150">
        <f>BOM!P79</f>
        <v/>
      </c>
      <c r="Q79" s="46">
        <f>$F$97</f>
        <v/>
      </c>
      <c r="R79" s="46">
        <f>$F$98</f>
        <v/>
      </c>
      <c r="S79" s="48">
        <f>U79-(U79*R79)</f>
        <v/>
      </c>
      <c r="T79" s="48">
        <f>S79*I79</f>
        <v/>
      </c>
      <c r="U79" s="48">
        <f>(BI79)/(1-(BH79+Q79))</f>
        <v/>
      </c>
      <c r="V79" s="48">
        <f>U79*I79</f>
        <v/>
      </c>
      <c r="W79" s="49">
        <f>T79*$W$62</f>
        <v/>
      </c>
      <c r="X79" s="49">
        <f>T79*$X$62</f>
        <v/>
      </c>
      <c r="Y79" s="90" t="n"/>
      <c r="Z79" s="91" t="n"/>
      <c r="AA79" s="91" t="n"/>
      <c r="AB79" s="91" t="n"/>
      <c r="AC79" s="91" t="n"/>
      <c r="AD79" s="91" t="n"/>
      <c r="AE79" s="92" t="n"/>
      <c r="AF79" s="49">
        <f>T79*$AF$62</f>
        <v/>
      </c>
      <c r="AG79" s="49" t="n"/>
      <c r="AH79" s="82" t="n"/>
      <c r="AI79" s="53">
        <f>J79</f>
        <v/>
      </c>
      <c r="AJ79" s="53">
        <f>AI79</f>
        <v/>
      </c>
      <c r="AK79" s="53" t="n"/>
      <c r="AL79" s="53">
        <f>AJ79*I79</f>
        <v/>
      </c>
      <c r="AM79" s="93" t="n"/>
      <c r="AN79" s="93" t="n"/>
      <c r="AO79" s="93" t="n"/>
      <c r="AP79" s="113" t="n"/>
      <c r="AQ79" s="113" t="n"/>
      <c r="AR79" s="113" t="n"/>
      <c r="AS79" s="114" t="n"/>
      <c r="AT79" s="114" t="n"/>
      <c r="AU79" s="114" t="n"/>
      <c r="AV79" s="114" t="n"/>
      <c r="AW79" s="114" t="n"/>
      <c r="AX79" s="114" t="n"/>
      <c r="AY79" s="114" t="n"/>
      <c r="AZ79" s="114" t="n"/>
      <c r="BA79" s="114" t="n"/>
      <c r="BB79" s="114" t="n"/>
      <c r="BC79" s="114" t="n"/>
      <c r="BD79" s="115" t="n"/>
      <c r="BE79" s="49">
        <f>W79</f>
        <v/>
      </c>
      <c r="BF79" s="49">
        <f>X79</f>
        <v/>
      </c>
      <c r="BG79" s="49" t="n"/>
      <c r="BH79" s="51">
        <f>$W$62+$X$62+$AF$62+$BJ$62+0.07</f>
        <v/>
      </c>
      <c r="BI79" s="53">
        <f>AJ79+AS79+AT79</f>
        <v/>
      </c>
      <c r="BJ79" s="53">
        <f>T79*$BJ$62</f>
        <v/>
      </c>
      <c r="BK79" s="53">
        <f>T79*$BK$62</f>
        <v/>
      </c>
      <c r="BL79" s="53">
        <f>BE79+BF79+AL79+BJ79+BK79+AD79+AF79</f>
        <v/>
      </c>
      <c r="BM79" s="49">
        <f>(T79-BL79)</f>
        <v/>
      </c>
    </row>
    <row r="80" ht="15.75" customHeight="1" s="218">
      <c r="A80" s="74" t="n"/>
      <c r="B80" s="74" t="n"/>
      <c r="C80" s="74" t="n"/>
      <c r="D80" s="74" t="n"/>
      <c r="E80" s="70" t="n"/>
      <c r="F80" s="149">
        <f>BOM!F80</f>
        <v/>
      </c>
      <c r="G80" s="49">
        <f>BOM!G80</f>
        <v/>
      </c>
      <c r="H80" s="49">
        <f>BOM!H80</f>
        <v/>
      </c>
      <c r="I80" s="144">
        <f>BOM!I80</f>
        <v/>
      </c>
      <c r="J80" s="146">
        <f>BOM!J80</f>
        <v/>
      </c>
      <c r="K80" s="150">
        <f>BOM!K80</f>
        <v/>
      </c>
      <c r="L80" s="150">
        <f>BOM!L80</f>
        <v/>
      </c>
      <c r="M80" s="150">
        <f>BOM!M80</f>
        <v/>
      </c>
      <c r="N80" s="150">
        <f>BOM!N80</f>
        <v/>
      </c>
      <c r="O80" s="150">
        <f>BOM!O80</f>
        <v/>
      </c>
      <c r="P80" s="150">
        <f>BOM!P80</f>
        <v/>
      </c>
      <c r="Q80" s="46">
        <f>$F$97</f>
        <v/>
      </c>
      <c r="R80" s="46">
        <f>$F$98</f>
        <v/>
      </c>
      <c r="S80" s="48">
        <f>U80-(U80*R80)</f>
        <v/>
      </c>
      <c r="T80" s="48">
        <f>S80*I80</f>
        <v/>
      </c>
      <c r="U80" s="48">
        <f>(BI80)/(1-(BH80+Q80))</f>
        <v/>
      </c>
      <c r="V80" s="48">
        <f>U80*I80</f>
        <v/>
      </c>
      <c r="W80" s="49">
        <f>T80*$W$62</f>
        <v/>
      </c>
      <c r="X80" s="49">
        <f>T80*$X$62</f>
        <v/>
      </c>
      <c r="Y80" s="90" t="n"/>
      <c r="Z80" s="91" t="n"/>
      <c r="AA80" s="91" t="n"/>
      <c r="AB80" s="91" t="n"/>
      <c r="AC80" s="91" t="n"/>
      <c r="AD80" s="91" t="n"/>
      <c r="AE80" s="92" t="n"/>
      <c r="AF80" s="49">
        <f>T80*$AF$62</f>
        <v/>
      </c>
      <c r="AG80" s="49" t="n"/>
      <c r="AH80" s="82" t="n"/>
      <c r="AI80" s="53">
        <f>J80</f>
        <v/>
      </c>
      <c r="AJ80" s="53">
        <f>AI80</f>
        <v/>
      </c>
      <c r="AK80" s="53" t="n"/>
      <c r="AL80" s="53">
        <f>AJ80*I80</f>
        <v/>
      </c>
      <c r="AM80" s="93" t="n"/>
      <c r="AN80" s="93" t="n"/>
      <c r="AO80" s="93" t="n"/>
      <c r="AP80" s="113" t="n"/>
      <c r="AQ80" s="113" t="n"/>
      <c r="AR80" s="113" t="n"/>
      <c r="AS80" s="114" t="n"/>
      <c r="AT80" s="114" t="n"/>
      <c r="AU80" s="114" t="n"/>
      <c r="AV80" s="114" t="n"/>
      <c r="AW80" s="114" t="n"/>
      <c r="AX80" s="114" t="n"/>
      <c r="AY80" s="114" t="n"/>
      <c r="AZ80" s="114" t="n"/>
      <c r="BA80" s="114" t="n"/>
      <c r="BB80" s="114" t="n"/>
      <c r="BC80" s="114" t="n"/>
      <c r="BD80" s="115" t="n"/>
      <c r="BE80" s="49">
        <f>W80</f>
        <v/>
      </c>
      <c r="BF80" s="49">
        <f>X80</f>
        <v/>
      </c>
      <c r="BG80" s="49" t="n"/>
      <c r="BH80" s="51">
        <f>$W$62+$X$62+$AF$62+$BJ$62+0.07</f>
        <v/>
      </c>
      <c r="BI80" s="53">
        <f>AJ80+AS80+AT80</f>
        <v/>
      </c>
      <c r="BJ80" s="53">
        <f>T80*$BJ$62</f>
        <v/>
      </c>
      <c r="BK80" s="53">
        <f>T80*$BK$62</f>
        <v/>
      </c>
      <c r="BL80" s="53">
        <f>BE80+BF80+AL80+BJ80+BK80+AD80+AF80</f>
        <v/>
      </c>
      <c r="BM80" s="49">
        <f>(T80-BL80)</f>
        <v/>
      </c>
    </row>
    <row r="81" ht="15.75" customHeight="1" s="218">
      <c r="A81" s="74" t="n"/>
      <c r="B81" s="74" t="n"/>
      <c r="C81" s="74" t="n"/>
      <c r="D81" s="74" t="n"/>
      <c r="E81" s="70" t="n"/>
      <c r="F81" s="149">
        <f>BOM!F81</f>
        <v/>
      </c>
      <c r="G81" s="49">
        <f>BOM!G81</f>
        <v/>
      </c>
      <c r="H81" s="49">
        <f>BOM!H81</f>
        <v/>
      </c>
      <c r="I81" s="144">
        <f>BOM!I81</f>
        <v/>
      </c>
      <c r="J81" s="146">
        <f>BOM!J81</f>
        <v/>
      </c>
      <c r="K81" s="150">
        <f>BOM!K81</f>
        <v/>
      </c>
      <c r="L81" s="150">
        <f>BOM!L81</f>
        <v/>
      </c>
      <c r="M81" s="150">
        <f>BOM!M81</f>
        <v/>
      </c>
      <c r="N81" s="150">
        <f>BOM!N81</f>
        <v/>
      </c>
      <c r="O81" s="150">
        <f>BOM!O81</f>
        <v/>
      </c>
      <c r="P81" s="150">
        <f>BOM!P81</f>
        <v/>
      </c>
      <c r="Q81" s="46">
        <f>$F$97</f>
        <v/>
      </c>
      <c r="R81" s="46">
        <f>$F$98</f>
        <v/>
      </c>
      <c r="S81" s="48">
        <f>U81-(U81*R81)</f>
        <v/>
      </c>
      <c r="T81" s="48">
        <f>S81*I81</f>
        <v/>
      </c>
      <c r="U81" s="48">
        <f>(BI81)/(1-(BH81+Q81))</f>
        <v/>
      </c>
      <c r="V81" s="48">
        <f>U81*I81</f>
        <v/>
      </c>
      <c r="W81" s="49">
        <f>T81*$W$62</f>
        <v/>
      </c>
      <c r="X81" s="49">
        <f>T81*$X$62</f>
        <v/>
      </c>
      <c r="Y81" s="90" t="n"/>
      <c r="Z81" s="91" t="n"/>
      <c r="AA81" s="91" t="n"/>
      <c r="AB81" s="91" t="n"/>
      <c r="AC81" s="91" t="n"/>
      <c r="AD81" s="91" t="n"/>
      <c r="AE81" s="92" t="n"/>
      <c r="AF81" s="49">
        <f>T81*$AF$62</f>
        <v/>
      </c>
      <c r="AG81" s="49" t="n"/>
      <c r="AH81" s="82" t="n"/>
      <c r="AI81" s="53">
        <f>J81</f>
        <v/>
      </c>
      <c r="AJ81" s="53">
        <f>AI81</f>
        <v/>
      </c>
      <c r="AK81" s="53" t="n"/>
      <c r="AL81" s="53">
        <f>AJ81*I81</f>
        <v/>
      </c>
      <c r="AM81" s="93" t="n"/>
      <c r="AN81" s="93" t="n"/>
      <c r="AO81" s="93" t="n"/>
      <c r="AP81" s="113" t="n"/>
      <c r="AQ81" s="113" t="n"/>
      <c r="AR81" s="113" t="n"/>
      <c r="AS81" s="114" t="n"/>
      <c r="AT81" s="114" t="n"/>
      <c r="AU81" s="114" t="n"/>
      <c r="AV81" s="114" t="n"/>
      <c r="AW81" s="114" t="n"/>
      <c r="AX81" s="114" t="n"/>
      <c r="AY81" s="114" t="n"/>
      <c r="AZ81" s="114" t="n"/>
      <c r="BA81" s="114" t="n"/>
      <c r="BB81" s="114" t="n"/>
      <c r="BC81" s="114" t="n"/>
      <c r="BD81" s="115" t="n"/>
      <c r="BE81" s="49">
        <f>W81</f>
        <v/>
      </c>
      <c r="BF81" s="49">
        <f>X81</f>
        <v/>
      </c>
      <c r="BG81" s="49" t="n"/>
      <c r="BH81" s="51">
        <f>$W$62+$X$62+$AF$62+$BJ$62+0.07</f>
        <v/>
      </c>
      <c r="BI81" s="53">
        <f>AJ81+AS81+AT81</f>
        <v/>
      </c>
      <c r="BJ81" s="53">
        <f>T81*$BJ$62</f>
        <v/>
      </c>
      <c r="BK81" s="53">
        <f>T81*$BK$62</f>
        <v/>
      </c>
      <c r="BL81" s="53">
        <f>BE81+BF81+AL81+BJ81+BK81+AD81+AF81</f>
        <v/>
      </c>
      <c r="BM81" s="49">
        <f>(T81-BL81)</f>
        <v/>
      </c>
    </row>
    <row r="82" ht="15.75" customHeight="1" s="218">
      <c r="A82" s="74" t="n"/>
      <c r="B82" s="74" t="n"/>
      <c r="C82" s="74" t="n"/>
      <c r="D82" s="74" t="n"/>
      <c r="E82" s="70" t="n"/>
      <c r="F82" s="149">
        <f>BOM!F82</f>
        <v/>
      </c>
      <c r="G82" s="49">
        <f>BOM!G82</f>
        <v/>
      </c>
      <c r="H82" s="49">
        <f>BOM!H82</f>
        <v/>
      </c>
      <c r="I82" s="144">
        <f>BOM!I82</f>
        <v/>
      </c>
      <c r="J82" s="146">
        <f>BOM!J82</f>
        <v/>
      </c>
      <c r="K82" s="150">
        <f>BOM!K82</f>
        <v/>
      </c>
      <c r="L82" s="150">
        <f>BOM!L82</f>
        <v/>
      </c>
      <c r="M82" s="150">
        <f>BOM!M82</f>
        <v/>
      </c>
      <c r="N82" s="150">
        <f>BOM!N82</f>
        <v/>
      </c>
      <c r="O82" s="150">
        <f>BOM!O82</f>
        <v/>
      </c>
      <c r="P82" s="150">
        <f>BOM!P82</f>
        <v/>
      </c>
      <c r="Q82" s="46">
        <f>$F$97</f>
        <v/>
      </c>
      <c r="R82" s="46">
        <f>$F$98</f>
        <v/>
      </c>
      <c r="S82" s="48">
        <f>U82-(U82*R82)</f>
        <v/>
      </c>
      <c r="T82" s="48">
        <f>S82*I82</f>
        <v/>
      </c>
      <c r="U82" s="48">
        <f>(BI82)/(1-(BH82+Q82))</f>
        <v/>
      </c>
      <c r="V82" s="48">
        <f>U82*I82</f>
        <v/>
      </c>
      <c r="W82" s="49">
        <f>T82*$W$62</f>
        <v/>
      </c>
      <c r="X82" s="49">
        <f>T82*$X$62</f>
        <v/>
      </c>
      <c r="Y82" s="90" t="n"/>
      <c r="Z82" s="91" t="n"/>
      <c r="AA82" s="91" t="n"/>
      <c r="AB82" s="91" t="n"/>
      <c r="AC82" s="91" t="n"/>
      <c r="AD82" s="91" t="n"/>
      <c r="AE82" s="92" t="n"/>
      <c r="AF82" s="49">
        <f>T82*$AF$62</f>
        <v/>
      </c>
      <c r="AG82" s="49" t="n"/>
      <c r="AH82" s="82" t="n"/>
      <c r="AI82" s="53">
        <f>J82</f>
        <v/>
      </c>
      <c r="AJ82" s="53">
        <f>AI82</f>
        <v/>
      </c>
      <c r="AK82" s="53" t="n"/>
      <c r="AL82" s="53">
        <f>AJ82*I82</f>
        <v/>
      </c>
      <c r="AM82" s="93" t="n"/>
      <c r="AN82" s="93" t="n"/>
      <c r="AO82" s="93" t="n"/>
      <c r="AP82" s="113" t="n"/>
      <c r="AQ82" s="113" t="n"/>
      <c r="AR82" s="113" t="n"/>
      <c r="AS82" s="114" t="n"/>
      <c r="AT82" s="114" t="n"/>
      <c r="AU82" s="114" t="n"/>
      <c r="AV82" s="114" t="n"/>
      <c r="AW82" s="114" t="n"/>
      <c r="AX82" s="114" t="n"/>
      <c r="AY82" s="114" t="n"/>
      <c r="AZ82" s="114" t="n"/>
      <c r="BA82" s="114" t="n"/>
      <c r="BB82" s="114" t="n"/>
      <c r="BC82" s="114" t="n"/>
      <c r="BD82" s="115" t="n"/>
      <c r="BE82" s="49">
        <f>W82</f>
        <v/>
      </c>
      <c r="BF82" s="49">
        <f>X82</f>
        <v/>
      </c>
      <c r="BG82" s="49" t="n"/>
      <c r="BH82" s="51">
        <f>$W$62+$X$62+$AF$62+$BJ$62+0.07</f>
        <v/>
      </c>
      <c r="BI82" s="53">
        <f>AJ82+AS82+AT82</f>
        <v/>
      </c>
      <c r="BJ82" s="53">
        <f>T82*$BJ$62</f>
        <v/>
      </c>
      <c r="BK82" s="53">
        <f>T82*$BK$62</f>
        <v/>
      </c>
      <c r="BL82" s="53">
        <f>BE82+BF82+AL82+BJ82+BK82+AD82+AF82</f>
        <v/>
      </c>
      <c r="BM82" s="49">
        <f>(T82-BL82)</f>
        <v/>
      </c>
    </row>
    <row r="83" ht="15.75" customHeight="1" s="218">
      <c r="A83" s="74" t="n"/>
      <c r="B83" s="74" t="n"/>
      <c r="C83" s="74" t="n"/>
      <c r="D83" s="74" t="n"/>
      <c r="E83" s="70" t="n"/>
      <c r="F83" s="149">
        <f>BOM!F83</f>
        <v/>
      </c>
      <c r="G83" s="49">
        <f>BOM!G83</f>
        <v/>
      </c>
      <c r="H83" s="49">
        <f>BOM!H83</f>
        <v/>
      </c>
      <c r="I83" s="144">
        <f>BOM!I83</f>
        <v/>
      </c>
      <c r="J83" s="146">
        <f>F88*0.03</f>
        <v/>
      </c>
      <c r="K83" s="150">
        <f>BOM!K83</f>
        <v/>
      </c>
      <c r="L83" s="150">
        <f>BOM!L83</f>
        <v/>
      </c>
      <c r="M83" s="150">
        <f>BOM!M83</f>
        <v/>
      </c>
      <c r="N83" s="150">
        <f>BOM!N83</f>
        <v/>
      </c>
      <c r="O83" s="150">
        <f>BOM!O83</f>
        <v/>
      </c>
      <c r="P83" s="150">
        <f>BOM!P83</f>
        <v/>
      </c>
      <c r="Q83" s="46">
        <f>$F$97</f>
        <v/>
      </c>
      <c r="R83" s="46">
        <f>$F$98</f>
        <v/>
      </c>
      <c r="S83" s="48">
        <f>U83-(U83*R83)</f>
        <v/>
      </c>
      <c r="T83" s="48">
        <f>S83*I83</f>
        <v/>
      </c>
      <c r="U83" s="48">
        <f>(BI83)/(1-(BH83+Q83))</f>
        <v/>
      </c>
      <c r="V83" s="48">
        <f>U83*I83</f>
        <v/>
      </c>
      <c r="W83" s="49">
        <f>T83*$W$62</f>
        <v/>
      </c>
      <c r="X83" s="49">
        <f>T83*$X$62</f>
        <v/>
      </c>
      <c r="Y83" s="100" t="n"/>
      <c r="Z83" s="101" t="n"/>
      <c r="AA83" s="101" t="n"/>
      <c r="AB83" s="101" t="n"/>
      <c r="AC83" s="101" t="n"/>
      <c r="AD83" s="101" t="n"/>
      <c r="AE83" s="102" t="n"/>
      <c r="AF83" s="49">
        <f>T83*$AF$62</f>
        <v/>
      </c>
      <c r="AG83" s="49" t="n"/>
      <c r="AH83" s="82" t="n"/>
      <c r="AI83" s="53">
        <f>IF(K83="SIM",(J83*$F$103),J83)</f>
        <v/>
      </c>
      <c r="AJ83" s="53">
        <f>IF(L83="SIM",(AI83*$F$101),AI83)</f>
        <v/>
      </c>
      <c r="AK83" s="53" t="n"/>
      <c r="AL83" s="53">
        <f>AJ83*I83</f>
        <v/>
      </c>
      <c r="AM83" s="103" t="n"/>
      <c r="AN83" s="103" t="n"/>
      <c r="AO83" s="103" t="n"/>
      <c r="AP83" s="120" t="n"/>
      <c r="AQ83" s="120" t="n"/>
      <c r="AR83" s="120" t="n"/>
      <c r="AS83" s="121" t="n"/>
      <c r="AT83" s="121" t="n"/>
      <c r="AU83" s="121" t="n"/>
      <c r="AV83" s="121" t="n"/>
      <c r="AW83" s="121" t="n"/>
      <c r="AX83" s="121" t="n"/>
      <c r="AY83" s="121" t="n"/>
      <c r="AZ83" s="121" t="n"/>
      <c r="BA83" s="121" t="n"/>
      <c r="BB83" s="121" t="n"/>
      <c r="BC83" s="121" t="n"/>
      <c r="BD83" s="122" t="n"/>
      <c r="BE83" s="49">
        <f>W83</f>
        <v/>
      </c>
      <c r="BF83" s="49">
        <f>X83</f>
        <v/>
      </c>
      <c r="BG83" s="49" t="n"/>
      <c r="BH83" s="51">
        <f>$W$62+$X$62+$AF$62+$BJ$62+0.07</f>
        <v/>
      </c>
      <c r="BI83" s="49">
        <f>IF(BD83="Haverá ST",J83+AS83+AT83,J83+AS83)</f>
        <v/>
      </c>
      <c r="BJ83" s="53">
        <f>T83*$BJ$62</f>
        <v/>
      </c>
      <c r="BK83" s="53">
        <f>T83*$BK$62</f>
        <v/>
      </c>
      <c r="BL83" s="53">
        <f>BE83+BF83+AL83+BJ83+BK83+AD83+AF83</f>
        <v/>
      </c>
      <c r="BM83" s="49">
        <f>(T83-BL83)</f>
        <v/>
      </c>
    </row>
    <row r="84" ht="15.75" customHeight="1" s="218">
      <c r="A84" s="123" t="n"/>
      <c r="B84" s="123" t="n"/>
      <c r="C84" s="123" t="n"/>
      <c r="D84" s="123" t="n"/>
      <c r="E84" s="123" t="n"/>
      <c r="F84" s="123" t="n"/>
      <c r="G84" s="124" t="n"/>
      <c r="H84" s="123" t="n"/>
      <c r="I84" s="123" t="n"/>
      <c r="J84" s="13" t="n"/>
      <c r="K84" s="123" t="n"/>
      <c r="L84" s="123" t="n"/>
      <c r="M84" s="13" t="n"/>
      <c r="N84" s="13" t="n"/>
      <c r="O84" s="13" t="n"/>
      <c r="P84" s="13" t="n"/>
      <c r="Q84" s="123" t="n"/>
      <c r="R84" s="123" t="n"/>
      <c r="S84" s="123" t="n"/>
      <c r="T84" s="123" t="n"/>
      <c r="U84" s="123" t="n"/>
      <c r="V84" s="125" t="n"/>
      <c r="W84" s="10" t="n"/>
      <c r="X84" s="10" t="n"/>
      <c r="Y84" s="11" t="n"/>
      <c r="Z84" s="11" t="n"/>
      <c r="AA84" s="11" t="n"/>
      <c r="AB84" s="11" t="n"/>
      <c r="AC84" s="11" t="n"/>
      <c r="AD84" s="11" t="n"/>
      <c r="AE84" s="10" t="n"/>
      <c r="AF84" s="10" t="n"/>
      <c r="AG84" s="10" t="n"/>
      <c r="AH84" s="10" t="n"/>
      <c r="AI84" s="13" t="n"/>
      <c r="AJ84" s="13" t="n"/>
      <c r="AK84" s="13" t="n"/>
      <c r="AL84" s="13" t="n"/>
      <c r="AM84" s="13" t="n"/>
      <c r="AN84" s="13" t="n"/>
      <c r="AO84" s="13" t="n"/>
      <c r="AP84" s="14" t="n"/>
      <c r="AQ84" s="14" t="n"/>
      <c r="AR84" s="14" t="n"/>
      <c r="AS84" s="13" t="n"/>
      <c r="AT84" s="13" t="n"/>
      <c r="AU84" s="10" t="n"/>
      <c r="AV84" s="10" t="n"/>
      <c r="AW84" s="10" t="n"/>
      <c r="AX84" s="10" t="n"/>
      <c r="AY84" s="10" t="n"/>
      <c r="AZ84" s="10" t="n"/>
      <c r="BA84" s="10" t="n"/>
      <c r="BB84" s="10" t="n"/>
      <c r="BC84" s="10" t="n"/>
      <c r="BD84" s="11" t="n"/>
      <c r="BE84" s="10" t="n"/>
      <c r="BF84" s="10" t="n"/>
      <c r="BG84" s="10" t="n"/>
      <c r="BH84" s="10" t="n"/>
      <c r="BI84" s="10" t="n"/>
      <c r="BJ84" s="10" t="n"/>
      <c r="BK84" s="10" t="n"/>
      <c r="BL84" s="10" t="n"/>
      <c r="BM84" s="10" t="n"/>
    </row>
    <row r="85" ht="15.75" customHeight="1" s="218">
      <c r="A85" s="126" t="n"/>
      <c r="B85" s="126" t="n"/>
      <c r="C85" s="126" t="n"/>
      <c r="D85" s="126" t="n"/>
      <c r="E85" s="126" t="n"/>
      <c r="F85" s="126" t="n"/>
      <c r="G85" s="126" t="n"/>
      <c r="H85" s="126" t="n"/>
      <c r="I85" s="126" t="n"/>
      <c r="J85" s="127">
        <f>SUM(J5:J84)</f>
        <v/>
      </c>
      <c r="K85" s="126" t="n"/>
      <c r="L85" s="126" t="n"/>
      <c r="M85" s="127" t="n"/>
      <c r="N85" s="127" t="n"/>
      <c r="O85" s="127" t="n"/>
      <c r="P85" s="127" t="n"/>
      <c r="Q85" s="126" t="n"/>
      <c r="R85" s="126" t="n"/>
      <c r="S85" s="126" t="n"/>
      <c r="T85" s="126" t="n"/>
      <c r="U85" s="126" t="inlineStr">
        <is>
          <t>Valor Total</t>
        </is>
      </c>
      <c r="V85" s="127">
        <f>SUM(V5:V84)</f>
        <v/>
      </c>
      <c r="W85" s="127">
        <f>SUM(W5:W84)</f>
        <v/>
      </c>
      <c r="X85" s="127">
        <f>SUM(X5:X84)</f>
        <v/>
      </c>
      <c r="Y85" s="128" t="n"/>
      <c r="Z85" s="128" t="n"/>
      <c r="AA85" s="128" t="n"/>
      <c r="AB85" s="128">
        <f>SUM(AB5:AB84)</f>
        <v/>
      </c>
      <c r="AC85" s="128" t="n"/>
      <c r="AD85" s="128" t="n"/>
      <c r="AE85" s="127" t="n"/>
      <c r="AF85" s="127">
        <f>SUM(AF5:AF84)</f>
        <v/>
      </c>
      <c r="AG85" s="129" t="n"/>
      <c r="AH85" s="129" t="n"/>
      <c r="AI85" s="127" t="n"/>
      <c r="AJ85" s="127">
        <f>SUM(AJ5:AJ84)</f>
        <v/>
      </c>
      <c r="AK85" s="127" t="n"/>
      <c r="AL85" s="127" t="n"/>
      <c r="AM85" s="127" t="n"/>
      <c r="AN85" s="127" t="n"/>
      <c r="AO85" s="127" t="n"/>
      <c r="AP85" s="130" t="n"/>
      <c r="AQ85" s="130" t="n"/>
      <c r="AR85" s="130" t="n"/>
      <c r="AS85" s="127">
        <f>SUM(AS5:AS84)</f>
        <v/>
      </c>
      <c r="AT85" s="127">
        <f>SUM(AT5:AT84)</f>
        <v/>
      </c>
      <c r="AU85" s="127" t="n"/>
      <c r="AV85" s="127" t="n"/>
      <c r="AW85" s="127" t="n"/>
      <c r="AX85" s="127" t="n"/>
      <c r="AY85" s="127" t="n"/>
      <c r="AZ85" s="127" t="n"/>
      <c r="BA85" s="127" t="n"/>
      <c r="BB85" s="127" t="n"/>
      <c r="BC85" s="127" t="n"/>
      <c r="BD85" s="128" t="n"/>
      <c r="BE85" s="127">
        <f>SUM(BE5:BE84)</f>
        <v/>
      </c>
      <c r="BF85" s="127">
        <f>SUM(BF5:BF84)</f>
        <v/>
      </c>
      <c r="BG85" s="127">
        <f>SUM(BG5:BG84)</f>
        <v/>
      </c>
      <c r="BH85" s="127" t="n"/>
      <c r="BI85" s="127">
        <f>SUM(BI5:BI84)</f>
        <v/>
      </c>
      <c r="BJ85" s="127">
        <f>SUM(BJ5:BJ84)</f>
        <v/>
      </c>
      <c r="BK85" s="127">
        <f>SUM(BK5:BK84)</f>
        <v/>
      </c>
      <c r="BL85" s="127">
        <f>SUM(BL5:BL84)</f>
        <v/>
      </c>
      <c r="BM85" s="127">
        <f>SUM(BM5:BM84)</f>
        <v/>
      </c>
    </row>
    <row r="86" ht="15.75" customHeight="1" s="218">
      <c r="A86" s="10" t="n"/>
      <c r="B86" s="10" t="n"/>
      <c r="C86" s="10" t="n"/>
      <c r="D86" s="10" t="n"/>
      <c r="E86" s="10" t="n"/>
      <c r="F86" s="10" t="n"/>
      <c r="G86" s="131" t="n"/>
      <c r="H86" s="132" t="n"/>
      <c r="I86" s="10" t="n"/>
      <c r="J86" s="10" t="n"/>
      <c r="K86" s="10" t="n"/>
      <c r="L86" s="10" t="n"/>
      <c r="M86" s="13" t="n"/>
      <c r="N86" s="13" t="n"/>
      <c r="O86" s="13" t="n"/>
      <c r="P86" s="13" t="n"/>
      <c r="Q86" s="10" t="n"/>
      <c r="R86" s="10" t="n"/>
      <c r="S86" s="10" t="n"/>
      <c r="T86" s="10" t="n"/>
      <c r="U86" s="10" t="n"/>
      <c r="V86" s="10" t="n"/>
      <c r="W86" s="10" t="n"/>
      <c r="X86" s="10" t="n"/>
      <c r="Y86" s="11" t="n"/>
      <c r="Z86" s="11" t="n"/>
      <c r="AA86" s="11" t="n"/>
      <c r="AB86" s="11" t="n"/>
      <c r="AC86" s="11" t="n"/>
      <c r="AD86" s="11" t="n"/>
      <c r="AE86" s="10" t="n"/>
      <c r="AF86" s="10" t="n"/>
      <c r="AG86" s="10" t="n"/>
      <c r="AH86" s="10" t="n"/>
      <c r="AI86" s="13" t="n"/>
      <c r="AJ86" s="13" t="n"/>
      <c r="AK86" s="13" t="n"/>
      <c r="AL86" s="13" t="n"/>
      <c r="AM86" s="13" t="n"/>
      <c r="AN86" s="13" t="n"/>
      <c r="AO86" s="13" t="n"/>
      <c r="AP86" s="14" t="n"/>
      <c r="AQ86" s="14" t="n"/>
      <c r="AR86" s="14" t="n"/>
      <c r="AS86" s="13" t="n"/>
      <c r="AT86" s="13" t="n"/>
      <c r="AU86" s="10" t="n"/>
      <c r="AV86" s="10" t="n"/>
      <c r="AW86" s="10" t="n"/>
      <c r="AX86" s="10" t="n"/>
      <c r="AY86" s="10" t="n"/>
      <c r="AZ86" s="10" t="n"/>
      <c r="BA86" s="10" t="n"/>
      <c r="BB86" s="10" t="n"/>
      <c r="BC86" s="10" t="n"/>
      <c r="BD86" s="11" t="n"/>
      <c r="BE86" s="10" t="n"/>
      <c r="BF86" s="10" t="n"/>
      <c r="BG86" s="10" t="n"/>
      <c r="BH86" s="10" t="n"/>
      <c r="BI86" s="10" t="n"/>
      <c r="BJ86" s="10" t="n"/>
      <c r="BK86" s="10" t="n"/>
      <c r="BL86" s="10" t="n"/>
      <c r="BM86" s="10" t="n"/>
    </row>
    <row r="87" ht="15.75" customHeight="1" s="218">
      <c r="A87" s="10" t="n"/>
      <c r="B87" s="278" t="inlineStr">
        <is>
          <t>Total Venda</t>
        </is>
      </c>
      <c r="C87" s="279" t="n"/>
      <c r="D87" s="279" t="n"/>
      <c r="E87" s="280" t="n"/>
      <c r="F87" s="133">
        <f>F88+F89+F90</f>
        <v/>
      </c>
      <c r="H87" s="10" t="n"/>
      <c r="I87" s="10" t="n"/>
      <c r="J87" s="134" t="n"/>
      <c r="K87" s="10" t="n"/>
      <c r="L87" s="10" t="n"/>
      <c r="M87" s="17" t="inlineStr">
        <is>
          <t>DADOS FATURAMENTO DE SAÍDA</t>
        </is>
      </c>
      <c r="N87" s="264" t="n"/>
      <c r="O87" s="264" t="n"/>
      <c r="P87" s="265" t="n"/>
      <c r="Q87" s="10" t="n"/>
      <c r="R87" s="10" t="n"/>
      <c r="S87" s="10" t="n"/>
      <c r="T87" s="10" t="n"/>
      <c r="U87" s="10" t="n"/>
      <c r="V87" s="10" t="n"/>
      <c r="W87" s="10" t="n"/>
      <c r="X87" s="10" t="n"/>
      <c r="Y87" s="11" t="n"/>
      <c r="Z87" s="11" t="n"/>
      <c r="AA87" s="11" t="n"/>
      <c r="AB87" s="11" t="n"/>
      <c r="AC87" s="11" t="n"/>
      <c r="AD87" s="11" t="n"/>
      <c r="AE87" s="10" t="n"/>
      <c r="AF87" s="10" t="n"/>
      <c r="AG87" s="10" t="n"/>
      <c r="AH87" s="10" t="n"/>
      <c r="AI87" s="13" t="n"/>
      <c r="AJ87" s="13" t="n"/>
      <c r="AK87" s="13" t="n"/>
      <c r="AL87" s="13" t="n"/>
      <c r="AM87" s="13" t="n"/>
      <c r="AN87" s="13" t="n"/>
      <c r="AO87" s="13" t="n"/>
      <c r="AP87" s="14" t="n"/>
      <c r="AQ87" s="14" t="n"/>
      <c r="AR87" s="14" t="n"/>
      <c r="AS87" s="13" t="n"/>
      <c r="AT87" s="13" t="n"/>
      <c r="AU87" s="10" t="n"/>
      <c r="AV87" s="10" t="n"/>
      <c r="AW87" s="10" t="n"/>
      <c r="AX87" s="10" t="n"/>
      <c r="AY87" s="10" t="n"/>
      <c r="AZ87" s="10" t="n"/>
      <c r="BA87" s="10" t="n"/>
      <c r="BB87" s="10" t="n"/>
      <c r="BC87" s="10" t="n"/>
      <c r="BD87" s="11" t="n"/>
      <c r="BE87" s="10" t="n"/>
      <c r="BF87" s="10" t="n"/>
      <c r="BG87" s="10" t="n"/>
      <c r="BH87" s="10" t="n"/>
      <c r="BI87" s="10" t="n"/>
      <c r="BJ87" s="10" t="n"/>
      <c r="BK87" s="135" t="n"/>
      <c r="BL87" s="10" t="n"/>
      <c r="BM87" s="13" t="n"/>
    </row>
    <row r="88" ht="15.75" customHeight="1" s="218">
      <c r="A88" s="10" t="n"/>
      <c r="B88" s="281" t="inlineStr">
        <is>
          <t>TOTAL VENDA PRODUTOS</t>
        </is>
      </c>
      <c r="C88" s="264" t="n"/>
      <c r="D88" s="264" t="n"/>
      <c r="E88" s="265" t="n"/>
      <c r="F88" s="136">
        <f>SUM(T5:T61)</f>
        <v/>
      </c>
      <c r="H88" s="11" t="n"/>
      <c r="I88" s="10" t="n"/>
      <c r="J88" s="134" t="n"/>
      <c r="K88" s="10" t="n"/>
      <c r="L88" s="10" t="n"/>
      <c r="M88" s="273" t="inlineStr">
        <is>
          <t>CNPJ DE FATURAMENTO</t>
        </is>
      </c>
      <c r="N88" s="264" t="n"/>
      <c r="O88" s="265" t="n"/>
      <c r="P88" s="9">
        <f>BOM!P88</f>
        <v/>
      </c>
      <c r="Q88" s="10" t="n"/>
      <c r="R88" s="10" t="n"/>
      <c r="S88" s="10" t="n"/>
      <c r="T88" s="10" t="n"/>
      <c r="U88" s="10" t="n"/>
      <c r="V88" s="10" t="n"/>
      <c r="W88" s="10" t="n"/>
      <c r="X88" s="10" t="n"/>
      <c r="Y88" s="11" t="n"/>
      <c r="Z88" s="11" t="n"/>
      <c r="AA88" s="11" t="n"/>
      <c r="AB88" s="11" t="n"/>
      <c r="AC88" s="11" t="n"/>
      <c r="AD88" s="11" t="n"/>
      <c r="AE88" s="10" t="n"/>
      <c r="AF88" s="10" t="n"/>
      <c r="AG88" s="10" t="n"/>
      <c r="AH88" s="10" t="n"/>
      <c r="AI88" s="13" t="n"/>
      <c r="AJ88" s="13" t="n"/>
      <c r="AK88" s="13" t="n"/>
      <c r="AL88" s="13" t="n"/>
      <c r="AM88" s="13" t="n"/>
      <c r="AN88" s="13" t="n"/>
      <c r="AO88" s="13" t="n"/>
      <c r="AP88" s="14" t="n"/>
      <c r="AQ88" s="14" t="n"/>
      <c r="AR88" s="14" t="n"/>
      <c r="AS88" s="13" t="n"/>
      <c r="AT88" s="13" t="n"/>
      <c r="AU88" s="10" t="n"/>
      <c r="AV88" s="10" t="n"/>
      <c r="AW88" s="10" t="n"/>
      <c r="AX88" s="10" t="n"/>
      <c r="AY88" s="10" t="n"/>
      <c r="AZ88" s="10" t="n"/>
      <c r="BA88" s="10" t="n"/>
      <c r="BB88" s="10" t="n"/>
      <c r="BC88" s="10" t="n"/>
      <c r="BD88" s="11" t="n"/>
      <c r="BE88" s="10" t="n"/>
      <c r="BF88" s="10" t="n"/>
      <c r="BG88" s="10" t="n"/>
      <c r="BH88" s="10" t="n"/>
      <c r="BI88" s="10" t="n"/>
      <c r="BJ88" s="10" t="n"/>
      <c r="BK88" s="10" t="n"/>
      <c r="BL88" s="10" t="n"/>
      <c r="BM88" s="10" t="n"/>
    </row>
    <row r="89" ht="15.75" customHeight="1" s="218">
      <c r="A89" s="10" t="n"/>
      <c r="B89" s="281" t="inlineStr">
        <is>
          <t>TOTAL VENDA LICENÇAS</t>
        </is>
      </c>
      <c r="C89" s="264" t="n"/>
      <c r="D89" s="264" t="n"/>
      <c r="E89" s="265" t="n"/>
      <c r="F89" s="136">
        <f>SUM(T63:T69)</f>
        <v/>
      </c>
      <c r="H89" s="10" t="n"/>
      <c r="I89" s="10" t="n"/>
      <c r="J89" s="134" t="n"/>
      <c r="K89" s="10" t="n"/>
      <c r="L89" s="10" t="n"/>
      <c r="M89" s="274" t="inlineStr">
        <is>
          <t>ESTADO DE DESTINO</t>
        </is>
      </c>
      <c r="N89" s="264" t="n"/>
      <c r="O89" s="265" t="n"/>
      <c r="P89" s="9">
        <f>BOM!P89</f>
        <v/>
      </c>
      <c r="Q89" s="10" t="n"/>
      <c r="R89" s="10" t="n"/>
      <c r="S89" s="10" t="n"/>
      <c r="T89" s="10" t="n"/>
      <c r="U89" s="10" t="n"/>
      <c r="V89" s="10" t="n"/>
      <c r="W89" s="10" t="n"/>
      <c r="X89" s="10" t="n"/>
      <c r="Y89" s="11" t="n"/>
      <c r="Z89" s="11" t="n"/>
      <c r="AA89" s="11" t="n"/>
      <c r="AB89" s="11" t="n"/>
      <c r="AC89" s="11" t="n"/>
      <c r="AD89" s="11" t="n"/>
      <c r="AE89" s="10" t="n"/>
      <c r="AF89" s="10" t="n"/>
      <c r="AG89" s="10" t="n"/>
      <c r="AH89" s="10" t="n"/>
      <c r="AI89" s="13" t="n"/>
      <c r="AJ89" s="13" t="n"/>
      <c r="AK89" s="13" t="n"/>
      <c r="AL89" s="13" t="n"/>
      <c r="AM89" s="13" t="n"/>
      <c r="AN89" s="13" t="n"/>
      <c r="AO89" s="13" t="n"/>
      <c r="AP89" s="14" t="n"/>
      <c r="AQ89" s="14" t="n"/>
      <c r="AR89" s="14" t="n"/>
      <c r="AS89" s="13" t="n"/>
      <c r="AT89" s="13" t="n"/>
      <c r="AU89" s="10" t="n"/>
      <c r="AV89" s="10" t="n"/>
      <c r="AW89" s="10" t="n"/>
      <c r="AX89" s="10" t="n"/>
      <c r="AY89" s="10" t="n"/>
      <c r="AZ89" s="10" t="n"/>
      <c r="BA89" s="10" t="n"/>
      <c r="BB89" s="10" t="n"/>
      <c r="BC89" s="10" t="n"/>
      <c r="BD89" s="11" t="n"/>
      <c r="BE89" s="10" t="n"/>
      <c r="BF89" s="10" t="n"/>
      <c r="BG89" s="10" t="n"/>
      <c r="BH89" s="10" t="n"/>
      <c r="BI89" s="10" t="n"/>
      <c r="BJ89" s="10" t="n"/>
      <c r="BK89" s="10" t="n"/>
      <c r="BL89" s="10" t="n"/>
      <c r="BM89" s="10" t="n"/>
    </row>
    <row r="90" ht="15.75" customHeight="1" s="218">
      <c r="A90" s="10" t="n"/>
      <c r="B90" s="281" t="inlineStr">
        <is>
          <t>TOTAL PRESTAÇÃO SERVIÇO</t>
        </is>
      </c>
      <c r="C90" s="264" t="n"/>
      <c r="D90" s="264" t="n"/>
      <c r="E90" s="265" t="n"/>
      <c r="F90" s="136">
        <f>SUM(T71:T83)</f>
        <v/>
      </c>
      <c r="H90" s="10" t="n"/>
      <c r="I90" s="10" t="n"/>
      <c r="J90" s="134" t="n"/>
      <c r="K90" s="10" t="n"/>
      <c r="L90" s="10" t="n"/>
      <c r="M90" s="273" t="inlineStr">
        <is>
          <t>CLIENTE É CONTRIBUINTE</t>
        </is>
      </c>
      <c r="N90" s="264" t="n"/>
      <c r="O90" s="265" t="n"/>
      <c r="P90" s="9">
        <f>BOM!P90</f>
        <v/>
      </c>
      <c r="Q90" s="10" t="n"/>
      <c r="R90" s="10" t="n"/>
      <c r="S90" s="10" t="n"/>
      <c r="T90" s="10" t="n"/>
      <c r="U90" s="10" t="n"/>
      <c r="V90" s="10" t="n"/>
      <c r="W90" s="10" t="n"/>
      <c r="X90" s="10" t="n"/>
      <c r="Y90" s="11" t="n"/>
      <c r="Z90" s="11" t="n"/>
      <c r="AA90" s="11" t="n"/>
      <c r="AB90" s="11" t="n"/>
      <c r="AC90" s="11" t="n"/>
      <c r="AD90" s="11" t="n"/>
      <c r="AE90" s="10" t="n"/>
      <c r="AF90" s="10" t="n"/>
      <c r="AG90" s="10" t="n"/>
      <c r="AH90" s="10" t="n"/>
      <c r="AI90" s="13" t="n"/>
      <c r="AJ90" s="13" t="n"/>
      <c r="AK90" s="13" t="n"/>
      <c r="AL90" s="13" t="n"/>
      <c r="AM90" s="13" t="n"/>
      <c r="AN90" s="13" t="n"/>
      <c r="AO90" s="13" t="n"/>
      <c r="AP90" s="14" t="n"/>
      <c r="AQ90" s="14" t="n"/>
      <c r="AR90" s="14" t="n"/>
      <c r="AS90" s="13" t="n"/>
      <c r="AT90" s="13" t="n"/>
      <c r="AU90" s="10" t="n"/>
      <c r="AV90" s="10" t="n"/>
      <c r="AW90" s="10" t="n"/>
      <c r="AX90" s="10" t="n"/>
      <c r="AY90" s="10" t="n"/>
      <c r="AZ90" s="10" t="n"/>
      <c r="BA90" s="10" t="n"/>
      <c r="BB90" s="10" t="n"/>
      <c r="BC90" s="10" t="n"/>
      <c r="BD90" s="11" t="n"/>
      <c r="BE90" s="10" t="n"/>
      <c r="BF90" s="10" t="n"/>
      <c r="BG90" s="10" t="n"/>
      <c r="BH90" s="10" t="n"/>
      <c r="BI90" s="10" t="n"/>
      <c r="BJ90" s="10" t="n"/>
      <c r="BK90" s="10" t="n"/>
      <c r="BL90" s="10" t="n"/>
      <c r="BM90" s="10" t="n"/>
    </row>
    <row r="91" hidden="1" ht="15.75" customHeight="1" s="218">
      <c r="A91" s="10" t="n"/>
      <c r="B91" s="281" t="inlineStr">
        <is>
          <t>IMPOSTO PRODUTO</t>
        </is>
      </c>
      <c r="C91" s="264" t="n"/>
      <c r="D91" s="264" t="n"/>
      <c r="E91" s="265" t="n"/>
      <c r="F91" s="137" t="n"/>
      <c r="H91" s="10" t="n"/>
      <c r="I91" s="10" t="n"/>
      <c r="J91" s="134" t="n"/>
      <c r="K91" s="10" t="n"/>
      <c r="L91" s="10" t="n"/>
      <c r="M91" s="13" t="n"/>
      <c r="N91" s="13" t="n"/>
      <c r="O91" s="13" t="n"/>
      <c r="P91" s="13" t="n"/>
      <c r="Q91" s="10" t="n"/>
      <c r="R91" s="10" t="n"/>
      <c r="S91" s="10" t="n"/>
      <c r="T91" s="10" t="n"/>
      <c r="U91" s="10" t="n"/>
      <c r="V91" s="10" t="n"/>
      <c r="W91" s="10" t="n"/>
      <c r="X91" s="10" t="n"/>
      <c r="Y91" s="11" t="n"/>
      <c r="Z91" s="11" t="n"/>
      <c r="AA91" s="11" t="n"/>
      <c r="AB91" s="11" t="n"/>
      <c r="AC91" s="11" t="n"/>
      <c r="AD91" s="11" t="n"/>
      <c r="AE91" s="10" t="n"/>
      <c r="AF91" s="10" t="n"/>
      <c r="AG91" s="10" t="n"/>
      <c r="AH91" s="10" t="n"/>
      <c r="AI91" s="13" t="n"/>
      <c r="AJ91" s="13" t="n"/>
      <c r="AK91" s="13" t="n"/>
      <c r="AL91" s="13" t="n"/>
      <c r="AM91" s="13" t="n"/>
      <c r="AN91" s="13" t="n"/>
      <c r="AO91" s="13" t="n"/>
      <c r="AP91" s="14" t="n"/>
      <c r="AQ91" s="14" t="n"/>
      <c r="AR91" s="14" t="n"/>
      <c r="AS91" s="13" t="n"/>
      <c r="AT91" s="13" t="n"/>
      <c r="AU91" s="10" t="n"/>
      <c r="AV91" s="10" t="n"/>
      <c r="AW91" s="10" t="n"/>
      <c r="AX91" s="10" t="n"/>
      <c r="AY91" s="10" t="n"/>
      <c r="AZ91" s="10" t="n"/>
      <c r="BA91" s="10" t="n"/>
      <c r="BB91" s="10" t="n"/>
      <c r="BC91" s="10" t="n"/>
      <c r="BD91" s="11" t="n"/>
      <c r="BE91" s="10" t="n"/>
      <c r="BF91" s="10" t="n"/>
      <c r="BG91" s="10" t="n"/>
      <c r="BH91" s="10" t="n"/>
      <c r="BI91" s="10" t="n"/>
      <c r="BJ91" s="10" t="n"/>
      <c r="BK91" s="10" t="n"/>
      <c r="BL91" s="10" t="n"/>
      <c r="BM91" s="10" t="n"/>
    </row>
    <row r="92" hidden="1" ht="15.75" customHeight="1" s="218">
      <c r="A92" s="10" t="n"/>
      <c r="B92" s="281" t="inlineStr">
        <is>
          <t>IMPOSTO LICENÇA</t>
        </is>
      </c>
      <c r="C92" s="264" t="n"/>
      <c r="D92" s="264" t="n"/>
      <c r="E92" s="265" t="n"/>
      <c r="F92" s="137" t="n"/>
      <c r="H92" s="10" t="n"/>
      <c r="I92" s="10" t="n"/>
      <c r="J92" s="134" t="n"/>
      <c r="K92" s="10" t="n"/>
      <c r="L92" s="10" t="n"/>
      <c r="M92" s="13" t="n"/>
      <c r="N92" s="13" t="n"/>
      <c r="O92" s="13" t="n"/>
      <c r="P92" s="13" t="n"/>
      <c r="Q92" s="10" t="n"/>
      <c r="R92" s="10" t="n"/>
      <c r="S92" s="10" t="n"/>
      <c r="T92" s="10" t="n"/>
      <c r="U92" s="10" t="n"/>
      <c r="V92" s="10" t="n"/>
      <c r="W92" s="10" t="n"/>
      <c r="X92" s="10" t="n"/>
      <c r="Y92" s="11" t="n"/>
      <c r="Z92" s="11" t="n"/>
      <c r="AA92" s="11" t="n"/>
      <c r="AB92" s="11" t="n"/>
      <c r="AC92" s="11" t="n"/>
      <c r="AD92" s="11" t="n"/>
      <c r="AE92" s="10" t="n"/>
      <c r="AF92" s="10" t="n"/>
      <c r="AG92" s="10" t="n"/>
      <c r="AH92" s="10" t="n"/>
      <c r="AI92" s="13" t="n"/>
      <c r="AJ92" s="13" t="n"/>
      <c r="AK92" s="13" t="n"/>
      <c r="AL92" s="13" t="n"/>
      <c r="AM92" s="13" t="n"/>
      <c r="AN92" s="13" t="n"/>
      <c r="AO92" s="13" t="n"/>
      <c r="AP92" s="14" t="n"/>
      <c r="AQ92" s="14" t="n"/>
      <c r="AR92" s="14" t="n"/>
      <c r="AS92" s="13" t="n"/>
      <c r="AT92" s="13" t="n"/>
      <c r="AU92" s="10" t="n"/>
      <c r="AV92" s="10" t="n"/>
      <c r="AW92" s="10" t="n"/>
      <c r="AX92" s="10" t="n"/>
      <c r="AY92" s="10" t="n"/>
      <c r="AZ92" s="10" t="n"/>
      <c r="BA92" s="10" t="n"/>
      <c r="BB92" s="10" t="n"/>
      <c r="BC92" s="10" t="n"/>
      <c r="BD92" s="11" t="n"/>
      <c r="BE92" s="10" t="n"/>
      <c r="BF92" s="10" t="n"/>
      <c r="BG92" s="10" t="n"/>
      <c r="BH92" s="10" t="n"/>
      <c r="BI92" s="10" t="n"/>
      <c r="BJ92" s="10" t="n"/>
      <c r="BK92" s="10" t="n"/>
      <c r="BL92" s="10" t="n"/>
      <c r="BM92" s="10" t="n"/>
    </row>
    <row r="93" hidden="1" ht="15.75" customHeight="1" s="218">
      <c r="A93" s="10" t="n"/>
      <c r="B93" s="281" t="inlineStr">
        <is>
          <t>IMPOSTO SERVIÇO</t>
        </is>
      </c>
      <c r="C93" s="264" t="n"/>
      <c r="D93" s="264" t="n"/>
      <c r="E93" s="265" t="n"/>
      <c r="F93" s="137" t="n"/>
      <c r="H93" s="10" t="n"/>
      <c r="I93" s="10" t="n"/>
      <c r="J93" s="134" t="n"/>
      <c r="K93" s="10" t="n"/>
      <c r="L93" s="10" t="n"/>
      <c r="M93" s="13" t="n"/>
      <c r="N93" s="13" t="n"/>
      <c r="O93" s="13" t="n"/>
      <c r="P93" s="13" t="n"/>
      <c r="Q93" s="10" t="n"/>
      <c r="R93" s="10" t="n"/>
      <c r="S93" s="10" t="n"/>
      <c r="T93" s="10" t="n"/>
      <c r="U93" s="10" t="n"/>
      <c r="V93" s="10" t="n"/>
      <c r="W93" s="10" t="n"/>
      <c r="X93" s="10" t="n"/>
      <c r="Y93" s="11" t="n"/>
      <c r="Z93" s="11" t="n"/>
      <c r="AA93" s="11" t="n"/>
      <c r="AB93" s="11" t="n"/>
      <c r="AC93" s="11" t="n"/>
      <c r="AD93" s="11" t="n"/>
      <c r="AE93" s="10" t="n"/>
      <c r="AF93" s="10" t="n"/>
      <c r="AG93" s="10" t="n"/>
      <c r="AH93" s="10" t="n"/>
      <c r="AI93" s="13" t="n"/>
      <c r="AJ93" s="13" t="n"/>
      <c r="AK93" s="13" t="n"/>
      <c r="AL93" s="13" t="n"/>
      <c r="AM93" s="13" t="n"/>
      <c r="AN93" s="13" t="n"/>
      <c r="AO93" s="13" t="n"/>
      <c r="AP93" s="14" t="n"/>
      <c r="AQ93" s="14" t="n"/>
      <c r="AR93" s="14" t="n"/>
      <c r="AS93" s="13" t="n"/>
      <c r="AT93" s="13" t="n"/>
      <c r="AU93" s="10" t="n"/>
      <c r="AV93" s="10" t="n"/>
      <c r="AW93" s="10" t="n"/>
      <c r="AX93" s="10" t="n"/>
      <c r="AY93" s="10" t="n"/>
      <c r="AZ93" s="10" t="n"/>
      <c r="BA93" s="10" t="n"/>
      <c r="BB93" s="10" t="n"/>
      <c r="BC93" s="10" t="n"/>
      <c r="BD93" s="11" t="n"/>
      <c r="BE93" s="10" t="n"/>
      <c r="BF93" s="10" t="n"/>
      <c r="BG93" s="10" t="n"/>
      <c r="BH93" s="10" t="n"/>
      <c r="BI93" s="10" t="n"/>
      <c r="BJ93" s="10" t="n"/>
      <c r="BK93" s="10" t="n"/>
      <c r="BL93" s="10" t="n"/>
      <c r="BM93" s="10" t="n"/>
    </row>
    <row r="94" ht="15.75" customHeight="1" s="218">
      <c r="A94" s="10" t="n"/>
      <c r="B94" s="281" t="inlineStr">
        <is>
          <t>CUSTO PRODUTO</t>
        </is>
      </c>
      <c r="C94" s="264" t="n"/>
      <c r="D94" s="264" t="n"/>
      <c r="E94" s="265" t="n"/>
      <c r="F94" s="136">
        <f>SUM(AL5:AL61)</f>
        <v/>
      </c>
      <c r="H94" s="10" t="n"/>
      <c r="I94" s="10" t="n"/>
      <c r="J94" s="134" t="n"/>
      <c r="K94" s="10" t="n"/>
      <c r="L94" s="10" t="n"/>
      <c r="M94" s="13" t="n"/>
      <c r="N94" s="13" t="n"/>
      <c r="O94" s="13" t="n"/>
      <c r="P94" s="13" t="n"/>
      <c r="Q94" s="10" t="n"/>
      <c r="R94" s="10" t="n"/>
      <c r="S94" s="10" t="n"/>
      <c r="T94" s="10" t="n"/>
      <c r="U94" s="10" t="n"/>
      <c r="V94" s="10" t="n"/>
      <c r="W94" s="10" t="n"/>
      <c r="X94" s="10" t="n"/>
      <c r="Y94" s="11" t="n"/>
      <c r="Z94" s="11" t="n"/>
      <c r="AA94" s="11" t="n"/>
      <c r="AB94" s="11" t="n"/>
      <c r="AC94" s="11" t="n"/>
      <c r="AD94" s="11" t="n"/>
      <c r="AE94" s="10" t="n"/>
      <c r="AF94" s="10" t="n"/>
      <c r="AG94" s="10" t="n"/>
      <c r="AH94" s="10" t="n"/>
      <c r="AI94" s="13" t="n"/>
      <c r="AJ94" s="13" t="n"/>
      <c r="AK94" s="13" t="n"/>
      <c r="AL94" s="13" t="n"/>
      <c r="AM94" s="13" t="n"/>
      <c r="AN94" s="13" t="n"/>
      <c r="AO94" s="13" t="n"/>
      <c r="AP94" s="14" t="n"/>
      <c r="AQ94" s="14" t="n"/>
      <c r="AR94" s="14" t="n"/>
      <c r="AS94" s="13" t="n"/>
      <c r="AT94" s="13" t="n"/>
      <c r="AU94" s="10" t="n"/>
      <c r="AV94" s="10" t="n"/>
      <c r="AW94" s="10" t="n"/>
      <c r="AX94" s="10" t="n"/>
      <c r="AY94" s="10" t="n"/>
      <c r="AZ94" s="10" t="n"/>
      <c r="BA94" s="10" t="n"/>
      <c r="BB94" s="10" t="n"/>
      <c r="BC94" s="10" t="n"/>
      <c r="BD94" s="11" t="n"/>
      <c r="BE94" s="10" t="n"/>
      <c r="BF94" s="10" t="n"/>
      <c r="BG94" s="10" t="n"/>
      <c r="BH94" s="10" t="n"/>
      <c r="BI94" s="10" t="n"/>
      <c r="BJ94" s="10" t="n"/>
      <c r="BK94" s="10" t="n"/>
      <c r="BL94" s="10" t="n"/>
      <c r="BM94" s="10" t="n"/>
    </row>
    <row r="95" ht="15.75" customHeight="1" s="218">
      <c r="A95" s="10" t="n"/>
      <c r="B95" s="281" t="inlineStr">
        <is>
          <t>CUSTO LICENÇAS</t>
        </is>
      </c>
      <c r="C95" s="264" t="n"/>
      <c r="D95" s="264" t="n"/>
      <c r="E95" s="265" t="n"/>
      <c r="F95" s="136">
        <f>SUM(AL63:AL69)</f>
        <v/>
      </c>
      <c r="H95" s="10" t="n"/>
      <c r="I95" s="10" t="n"/>
      <c r="J95" s="134" t="n"/>
      <c r="K95" s="10" t="n"/>
      <c r="L95" s="10" t="n"/>
      <c r="M95" s="13" t="n"/>
      <c r="N95" s="13" t="n"/>
      <c r="O95" s="13" t="n"/>
      <c r="P95" s="13" t="n"/>
      <c r="Q95" s="10" t="n"/>
      <c r="R95" s="10" t="n"/>
      <c r="S95" s="10" t="n"/>
      <c r="T95" s="10" t="n"/>
      <c r="U95" s="10" t="n"/>
      <c r="V95" s="10" t="n"/>
      <c r="W95" s="10" t="n"/>
      <c r="X95" s="10" t="n"/>
      <c r="Y95" s="11" t="n"/>
      <c r="Z95" s="11" t="n"/>
      <c r="AA95" s="11" t="n"/>
      <c r="AB95" s="11" t="n"/>
      <c r="AC95" s="11" t="n"/>
      <c r="AD95" s="11" t="n"/>
      <c r="AE95" s="10" t="n"/>
      <c r="AF95" s="10" t="n"/>
      <c r="AG95" s="10" t="n"/>
      <c r="AH95" s="10" t="n"/>
      <c r="AI95" s="13" t="n"/>
      <c r="AJ95" s="13" t="n"/>
      <c r="AK95" s="13" t="n"/>
      <c r="AL95" s="13" t="n"/>
      <c r="AM95" s="13" t="n"/>
      <c r="AN95" s="13" t="n"/>
      <c r="AO95" s="13" t="n"/>
      <c r="AP95" s="14" t="n"/>
      <c r="AQ95" s="14" t="n"/>
      <c r="AR95" s="14" t="n"/>
      <c r="AS95" s="13" t="n"/>
      <c r="AT95" s="13" t="n"/>
      <c r="AU95" s="10" t="n"/>
      <c r="AV95" s="10" t="n"/>
      <c r="AW95" s="10" t="n"/>
      <c r="AX95" s="10" t="n"/>
      <c r="AY95" s="10" t="n"/>
      <c r="AZ95" s="10" t="n"/>
      <c r="BA95" s="10" t="n"/>
      <c r="BB95" s="10" t="n"/>
      <c r="BC95" s="10" t="n"/>
      <c r="BD95" s="11" t="n"/>
      <c r="BE95" s="10" t="n"/>
      <c r="BF95" s="10" t="n"/>
      <c r="BG95" s="10" t="n"/>
      <c r="BH95" s="10" t="n"/>
      <c r="BI95" s="10" t="n"/>
      <c r="BJ95" s="10" t="n"/>
      <c r="BK95" s="10" t="n"/>
      <c r="BL95" s="10" t="n"/>
      <c r="BM95" s="10" t="n"/>
    </row>
    <row r="96" ht="15.75" customHeight="1" s="218">
      <c r="A96" s="10" t="n"/>
      <c r="B96" s="281" t="inlineStr">
        <is>
          <t>CUSTO SERVIÇO</t>
        </is>
      </c>
      <c r="C96" s="264" t="n"/>
      <c r="D96" s="264" t="n"/>
      <c r="E96" s="265" t="n"/>
      <c r="F96" s="136">
        <f>SUM(AL71:AL83)</f>
        <v/>
      </c>
      <c r="H96" s="10" t="n"/>
      <c r="I96" s="10" t="n"/>
      <c r="J96" s="134" t="n"/>
      <c r="K96" s="10" t="n"/>
      <c r="L96" s="10" t="n"/>
      <c r="M96" s="13" t="n"/>
      <c r="N96" s="13" t="n"/>
      <c r="O96" s="13" t="n"/>
      <c r="P96" s="13" t="n"/>
      <c r="Q96" s="10" t="n"/>
      <c r="R96" s="10" t="n"/>
      <c r="S96" s="10" t="n"/>
      <c r="T96" s="10" t="n"/>
      <c r="U96" s="10" t="n"/>
      <c r="V96" s="10" t="n"/>
      <c r="W96" s="10" t="n"/>
      <c r="X96" s="10" t="n"/>
      <c r="Y96" s="11" t="n"/>
      <c r="Z96" s="11" t="n"/>
      <c r="AA96" s="11" t="n"/>
      <c r="AB96" s="11" t="n"/>
      <c r="AC96" s="11" t="n"/>
      <c r="AD96" s="11" t="n"/>
      <c r="AE96" s="10" t="n"/>
      <c r="AF96" s="10" t="n"/>
      <c r="AG96" s="10" t="n"/>
      <c r="AH96" s="10" t="n"/>
      <c r="AI96" s="13" t="n"/>
      <c r="AJ96" s="13" t="n"/>
      <c r="AK96" s="13" t="n"/>
      <c r="AL96" s="13" t="n"/>
      <c r="AM96" s="13" t="n"/>
      <c r="AN96" s="13" t="n"/>
      <c r="AO96" s="13" t="n"/>
      <c r="AP96" s="14" t="n"/>
      <c r="AQ96" s="14" t="n"/>
      <c r="AR96" s="14" t="n"/>
      <c r="AS96" s="13" t="n"/>
      <c r="AT96" s="13" t="n"/>
      <c r="AU96" s="10" t="n"/>
      <c r="AV96" s="10" t="n"/>
      <c r="AW96" s="10" t="n"/>
      <c r="AX96" s="10" t="n"/>
      <c r="AY96" s="10" t="n"/>
      <c r="AZ96" s="10" t="n"/>
      <c r="BA96" s="10" t="n"/>
      <c r="BB96" s="10" t="n"/>
      <c r="BC96" s="10" t="n"/>
      <c r="BD96" s="11" t="n"/>
      <c r="BE96" s="10" t="n"/>
      <c r="BF96" s="10" t="n"/>
      <c r="BG96" s="10" t="n"/>
      <c r="BH96" s="10" t="n"/>
      <c r="BI96" s="10" t="n"/>
      <c r="BJ96" s="10" t="n"/>
      <c r="BK96" s="10" t="n"/>
      <c r="BL96" s="10" t="n"/>
      <c r="BM96" s="10" t="n"/>
    </row>
    <row r="97" ht="15.75" customHeight="1" s="218">
      <c r="A97" s="10" t="n"/>
      <c r="B97" s="281" t="inlineStr">
        <is>
          <t>Margem Bruta (%)</t>
        </is>
      </c>
      <c r="C97" s="264" t="n"/>
      <c r="D97" s="264" t="n"/>
      <c r="E97" s="265" t="n"/>
      <c r="F97" s="137">
        <f>BOM!F97</f>
        <v/>
      </c>
      <c r="H97" s="10" t="n"/>
      <c r="I97" s="10" t="n"/>
      <c r="J97" s="134" t="n"/>
      <c r="K97" s="10" t="n"/>
      <c r="L97" s="10" t="n"/>
      <c r="M97" s="13" t="n"/>
      <c r="N97" s="13" t="n"/>
      <c r="O97" s="13" t="n"/>
      <c r="P97" s="13" t="n"/>
      <c r="Q97" s="10" t="n"/>
      <c r="R97" s="10" t="n"/>
      <c r="S97" s="10" t="n"/>
      <c r="T97" s="10" t="n"/>
      <c r="U97" s="10" t="n"/>
      <c r="V97" s="10" t="n"/>
      <c r="W97" s="10" t="n"/>
      <c r="X97" s="10" t="n"/>
      <c r="Y97" s="11" t="n"/>
      <c r="Z97" s="11" t="n"/>
      <c r="AA97" s="11" t="n"/>
      <c r="AB97" s="11" t="n"/>
      <c r="AC97" s="11" t="n"/>
      <c r="AD97" s="11" t="n"/>
      <c r="AE97" s="10" t="n"/>
      <c r="AF97" s="10" t="n"/>
      <c r="AG97" s="10" t="n"/>
      <c r="AH97" s="10" t="n"/>
      <c r="AI97" s="13" t="n"/>
      <c r="AJ97" s="13" t="n"/>
      <c r="AK97" s="13" t="n"/>
      <c r="AL97" s="13" t="n"/>
      <c r="AM97" s="13" t="n"/>
      <c r="AN97" s="13" t="n"/>
      <c r="AO97" s="13" t="n"/>
      <c r="AP97" s="14" t="n"/>
      <c r="AQ97" s="14" t="n"/>
      <c r="AR97" s="14" t="n"/>
      <c r="AS97" s="13" t="n"/>
      <c r="AT97" s="13" t="n"/>
      <c r="AU97" s="10" t="n"/>
      <c r="AV97" s="10" t="n"/>
      <c r="AW97" s="10" t="n"/>
      <c r="AX97" s="10" t="n"/>
      <c r="AY97" s="10" t="n"/>
      <c r="AZ97" s="10" t="n"/>
      <c r="BA97" s="10" t="n"/>
      <c r="BB97" s="10" t="n"/>
      <c r="BC97" s="10" t="n"/>
      <c r="BD97" s="11" t="n"/>
      <c r="BE97" s="10" t="n"/>
      <c r="BF97" s="10" t="n"/>
      <c r="BG97" s="10" t="n"/>
      <c r="BH97" s="10" t="n"/>
      <c r="BI97" s="10" t="n"/>
      <c r="BJ97" s="10" t="n"/>
      <c r="BK97" s="10" t="n"/>
      <c r="BL97" s="10" t="n"/>
      <c r="BM97" s="10" t="n"/>
    </row>
    <row r="98" ht="15.75" customHeight="1" s="218">
      <c r="A98" s="10" t="n"/>
      <c r="B98" s="281" t="inlineStr">
        <is>
          <t>Desconto (%)</t>
        </is>
      </c>
      <c r="C98" s="264" t="n"/>
      <c r="D98" s="264" t="n"/>
      <c r="E98" s="265" t="n"/>
      <c r="F98" s="137">
        <f>BOM!F98</f>
        <v/>
      </c>
      <c r="H98" s="10" t="n"/>
      <c r="I98" s="10" t="n"/>
      <c r="J98" s="134" t="n"/>
      <c r="K98" s="10" t="n"/>
      <c r="L98" s="10" t="n"/>
      <c r="M98" s="13" t="n"/>
      <c r="N98" s="13" t="n"/>
      <c r="O98" s="13" t="n"/>
      <c r="P98" s="13" t="n"/>
      <c r="Q98" s="10" t="n"/>
      <c r="R98" s="10" t="n"/>
      <c r="S98" s="10" t="n"/>
      <c r="T98" s="10" t="n"/>
      <c r="U98" s="10" t="n"/>
      <c r="V98" s="10" t="n"/>
      <c r="W98" s="10" t="n"/>
      <c r="X98" s="10" t="n"/>
      <c r="Y98" s="11" t="n"/>
      <c r="Z98" s="11" t="n"/>
      <c r="AA98" s="11" t="n"/>
      <c r="AB98" s="11" t="n"/>
      <c r="AC98" s="11" t="n"/>
      <c r="AD98" s="11" t="n"/>
      <c r="AE98" s="10" t="n"/>
      <c r="AF98" s="10" t="n"/>
      <c r="AG98" s="10" t="n"/>
      <c r="AH98" s="10" t="n"/>
      <c r="AI98" s="13" t="n"/>
      <c r="AJ98" s="13" t="n"/>
      <c r="AK98" s="13" t="n"/>
      <c r="AL98" s="13" t="n"/>
      <c r="AM98" s="13" t="n"/>
      <c r="AN98" s="13" t="n"/>
      <c r="AO98" s="13" t="n"/>
      <c r="AP98" s="14" t="n"/>
      <c r="AQ98" s="14" t="n"/>
      <c r="AR98" s="14" t="n"/>
      <c r="AS98" s="13" t="n"/>
      <c r="AT98" s="13" t="n"/>
      <c r="AU98" s="10" t="n"/>
      <c r="AV98" s="10" t="n"/>
      <c r="AW98" s="10" t="n"/>
      <c r="AX98" s="10" t="n"/>
      <c r="AY98" s="10" t="n"/>
      <c r="AZ98" s="10" t="n"/>
      <c r="BA98" s="10" t="n"/>
      <c r="BB98" s="10" t="n"/>
      <c r="BC98" s="10" t="n"/>
      <c r="BD98" s="11" t="n"/>
      <c r="BE98" s="10" t="n"/>
      <c r="BF98" s="10" t="n"/>
      <c r="BG98" s="10" t="n"/>
      <c r="BH98" s="10" t="n"/>
      <c r="BI98" s="10" t="n"/>
      <c r="BJ98" s="10" t="n"/>
      <c r="BK98" s="10" t="n"/>
      <c r="BL98" s="10" t="n"/>
      <c r="BM98" s="10" t="n"/>
    </row>
    <row r="99" ht="15.75" customHeight="1" s="218">
      <c r="A99" s="10" t="n"/>
      <c r="B99" s="281" t="inlineStr">
        <is>
          <t>Comissão 10%</t>
        </is>
      </c>
      <c r="C99" s="264" t="n"/>
      <c r="D99" s="264" t="n"/>
      <c r="E99" s="265" t="n"/>
      <c r="F99" s="138">
        <f>BM85*0.1</f>
        <v/>
      </c>
      <c r="H99" s="10" t="n"/>
      <c r="I99" s="10" t="n"/>
      <c r="J99" s="134" t="n"/>
      <c r="K99" s="10" t="n"/>
      <c r="L99" s="10" t="n"/>
      <c r="M99" s="13" t="n"/>
      <c r="N99" s="13" t="n"/>
      <c r="O99" s="13" t="n"/>
      <c r="P99" s="13" t="n"/>
      <c r="Q99" s="10" t="n"/>
      <c r="R99" s="10" t="n"/>
      <c r="S99" s="10" t="n"/>
      <c r="T99" s="10" t="n"/>
      <c r="U99" s="10" t="n"/>
      <c r="V99" s="10" t="n"/>
      <c r="W99" s="10" t="n"/>
      <c r="X99" s="10" t="n"/>
      <c r="Y99" s="11" t="n"/>
      <c r="Z99" s="11" t="n"/>
      <c r="AA99" s="11" t="n"/>
      <c r="AB99" s="11" t="n"/>
      <c r="AC99" s="11" t="n"/>
      <c r="AD99" s="11" t="n"/>
      <c r="AE99" s="10" t="n"/>
      <c r="AF99" s="10" t="n"/>
      <c r="AG99" s="10" t="n"/>
      <c r="AH99" s="10" t="n"/>
      <c r="AI99" s="13" t="n"/>
      <c r="AJ99" s="13" t="n"/>
      <c r="AK99" s="13" t="n"/>
      <c r="AL99" s="13" t="n"/>
      <c r="AM99" s="13" t="n"/>
      <c r="AN99" s="13" t="n"/>
      <c r="AO99" s="13" t="n"/>
      <c r="AP99" s="14" t="n"/>
      <c r="AQ99" s="14" t="n"/>
      <c r="AR99" s="14" t="n"/>
      <c r="AS99" s="13" t="n"/>
      <c r="AT99" s="13" t="n"/>
      <c r="AU99" s="10" t="n"/>
      <c r="AV99" s="10" t="n"/>
      <c r="AW99" s="10" t="n"/>
      <c r="AX99" s="10" t="n"/>
      <c r="AY99" s="10" t="n"/>
      <c r="AZ99" s="10" t="n"/>
      <c r="BA99" s="10" t="n"/>
      <c r="BB99" s="10" t="n"/>
      <c r="BC99" s="10" t="n"/>
      <c r="BD99" s="11" t="n"/>
      <c r="BE99" s="10" t="n"/>
      <c r="BF99" s="10" t="n"/>
      <c r="BG99" s="10" t="n"/>
      <c r="BH99" s="10" t="n"/>
      <c r="BI99" s="10" t="n"/>
      <c r="BJ99" s="10" t="n"/>
      <c r="BK99" s="10" t="n"/>
      <c r="BL99" s="10" t="n"/>
      <c r="BM99" s="10" t="n"/>
    </row>
    <row r="100" ht="15.75" customHeight="1" s="218">
      <c r="A100" s="10" t="n"/>
      <c r="B100" s="281" t="inlineStr">
        <is>
          <t>Margem do projeto</t>
        </is>
      </c>
      <c r="C100" s="264" t="n"/>
      <c r="D100" s="264" t="n"/>
      <c r="E100" s="265" t="n"/>
      <c r="F100" s="137">
        <f>(BM85-F99)/F87</f>
        <v/>
      </c>
      <c r="G100" s="139" t="n"/>
      <c r="H100" s="10" t="n"/>
      <c r="I100" s="10" t="n"/>
      <c r="J100" s="134" t="n"/>
      <c r="K100" s="10" t="n"/>
      <c r="L100" s="10" t="n"/>
      <c r="M100" s="13" t="n"/>
      <c r="N100" s="13" t="n"/>
      <c r="O100" s="13" t="n"/>
      <c r="P100" s="13" t="n"/>
      <c r="Q100" s="10" t="n"/>
      <c r="R100" s="10" t="n"/>
      <c r="S100" s="10" t="n"/>
      <c r="T100" s="10" t="n"/>
      <c r="U100" s="10" t="n"/>
      <c r="V100" s="10" t="n"/>
      <c r="W100" s="10" t="n"/>
      <c r="X100" s="10" t="n"/>
      <c r="Y100" s="11" t="n"/>
      <c r="Z100" s="11" t="n"/>
      <c r="AA100" s="11" t="n"/>
      <c r="AB100" s="11" t="n"/>
      <c r="AC100" s="11" t="n"/>
      <c r="AD100" s="11" t="n"/>
      <c r="AE100" s="10" t="n"/>
      <c r="AF100" s="10" t="n"/>
      <c r="AG100" s="10" t="n"/>
      <c r="AH100" s="10" t="n"/>
      <c r="AI100" s="13" t="n"/>
      <c r="AJ100" s="13" t="n"/>
      <c r="AK100" s="13" t="n"/>
      <c r="AL100" s="13" t="n"/>
      <c r="AM100" s="13" t="n"/>
      <c r="AN100" s="13" t="n"/>
      <c r="AO100" s="13" t="n"/>
      <c r="AP100" s="14" t="n"/>
      <c r="AQ100" s="14" t="n"/>
      <c r="AR100" s="14" t="n"/>
      <c r="AS100" s="13" t="n"/>
      <c r="AT100" s="13" t="n"/>
      <c r="AU100" s="10" t="n"/>
      <c r="AV100" s="10" t="n"/>
      <c r="AW100" s="10" t="n"/>
      <c r="AX100" s="10" t="n"/>
      <c r="AY100" s="10" t="n"/>
      <c r="AZ100" s="10" t="n"/>
      <c r="BA100" s="10" t="n"/>
      <c r="BB100" s="10" t="n"/>
      <c r="BC100" s="10" t="n"/>
      <c r="BD100" s="11" t="n"/>
      <c r="BE100" s="10" t="n"/>
      <c r="BF100" s="10" t="n"/>
      <c r="BG100" s="10" t="n"/>
      <c r="BH100" s="10" t="n"/>
      <c r="BI100" s="10" t="n"/>
      <c r="BJ100" s="10" t="n"/>
      <c r="BK100" s="10" t="n"/>
      <c r="BL100" s="10" t="n"/>
      <c r="BM100" s="10" t="n"/>
    </row>
    <row r="101" ht="15.75" customHeight="1" s="218">
      <c r="A101" s="10" t="n"/>
      <c r="B101" s="281" t="inlineStr">
        <is>
          <t>Dólar</t>
        </is>
      </c>
      <c r="C101" s="264" t="n"/>
      <c r="D101" s="264" t="n"/>
      <c r="E101" s="265" t="n"/>
      <c r="F101" s="138">
        <f>BOM!F101</f>
        <v/>
      </c>
      <c r="G101" s="109">
        <f>IFERROR(__xludf.DUMMYFUNCTION("GoogleFinance(""USDBRL"")"),5.00059999999999)</f>
        <v/>
      </c>
      <c r="H101" s="10" t="n"/>
      <c r="I101" s="10" t="n"/>
      <c r="J101" s="134" t="n"/>
      <c r="K101" s="10" t="n"/>
      <c r="L101" s="10" t="n"/>
      <c r="M101" s="13" t="n"/>
      <c r="N101" s="13" t="n"/>
      <c r="O101" s="13" t="n"/>
      <c r="P101" s="13" t="n"/>
      <c r="Q101" s="10" t="n"/>
      <c r="R101" s="10" t="n"/>
      <c r="S101" s="10" t="n"/>
      <c r="T101" s="10" t="n"/>
      <c r="U101" s="10" t="n"/>
      <c r="V101" s="10" t="n"/>
      <c r="W101" s="10" t="n"/>
      <c r="X101" s="10" t="n"/>
      <c r="Y101" s="11" t="n"/>
      <c r="Z101" s="11" t="n"/>
      <c r="AA101" s="11" t="n"/>
      <c r="AB101" s="11" t="n"/>
      <c r="AC101" s="11" t="n"/>
      <c r="AD101" s="11" t="n"/>
      <c r="AE101" s="10" t="n"/>
      <c r="AF101" s="10" t="n"/>
      <c r="AG101" s="10" t="n"/>
      <c r="AH101" s="10" t="n"/>
      <c r="AI101" s="13" t="n"/>
      <c r="AJ101" s="13" t="n"/>
      <c r="AK101" s="13" t="n"/>
      <c r="AL101" s="13" t="n"/>
      <c r="AM101" s="13" t="n"/>
      <c r="AN101" s="13" t="n"/>
      <c r="AO101" s="13" t="n"/>
      <c r="AP101" s="14" t="n"/>
      <c r="AQ101" s="14" t="n"/>
      <c r="AR101" s="14" t="n"/>
      <c r="AS101" s="13" t="n"/>
      <c r="AT101" s="13" t="n"/>
      <c r="AU101" s="10" t="n"/>
      <c r="AV101" s="10" t="n"/>
      <c r="AW101" s="10" t="n"/>
      <c r="AX101" s="10" t="n"/>
      <c r="AY101" s="10" t="n"/>
      <c r="AZ101" s="10" t="n"/>
      <c r="BA101" s="10" t="n"/>
      <c r="BB101" s="10" t="n"/>
      <c r="BC101" s="10" t="n"/>
      <c r="BD101" s="11" t="n"/>
      <c r="BE101" s="10" t="n"/>
      <c r="BF101" s="10" t="n"/>
      <c r="BG101" s="10" t="n"/>
      <c r="BH101" s="10" t="n"/>
      <c r="BI101" s="10" t="n"/>
      <c r="BJ101" s="10" t="n"/>
      <c r="BK101" s="10" t="n"/>
      <c r="BL101" s="10" t="n"/>
      <c r="BM101" s="10" t="n"/>
    </row>
    <row r="102" ht="15.75" customHeight="1" s="218">
      <c r="A102" s="10" t="n"/>
      <c r="B102" s="281" t="inlineStr">
        <is>
          <t>Importação Produto</t>
        </is>
      </c>
      <c r="C102" s="264" t="n"/>
      <c r="D102" s="264" t="n"/>
      <c r="E102" s="265" t="n"/>
      <c r="F102" s="136" t="n">
        <v>2.2</v>
      </c>
      <c r="H102" s="10" t="n"/>
      <c r="I102" s="10" t="n"/>
      <c r="J102" s="134" t="n"/>
      <c r="K102" s="10" t="n"/>
      <c r="L102" s="10" t="n"/>
      <c r="M102" s="13" t="n"/>
      <c r="N102" s="13" t="n"/>
      <c r="O102" s="13" t="n"/>
      <c r="P102" s="13" t="n"/>
      <c r="Q102" s="10" t="n"/>
      <c r="R102" s="10" t="n"/>
      <c r="S102" s="10" t="n"/>
      <c r="T102" s="10" t="n"/>
      <c r="U102" s="10" t="n"/>
      <c r="V102" s="10" t="n"/>
      <c r="W102" s="10" t="n"/>
      <c r="X102" s="10" t="n"/>
      <c r="Y102" s="11" t="n"/>
      <c r="Z102" s="11" t="n"/>
      <c r="AA102" s="11" t="n"/>
      <c r="AB102" s="11" t="n"/>
      <c r="AC102" s="11" t="n"/>
      <c r="AD102" s="11" t="n"/>
      <c r="AE102" s="10" t="n"/>
      <c r="AF102" s="10" t="n"/>
      <c r="AG102" s="10" t="n"/>
      <c r="AH102" s="10" t="n"/>
      <c r="AI102" s="13" t="n"/>
      <c r="AJ102" s="13" t="n"/>
      <c r="AK102" s="13" t="n"/>
      <c r="AL102" s="13" t="n"/>
      <c r="AM102" s="13" t="n"/>
      <c r="AN102" s="13" t="n"/>
      <c r="AO102" s="13" t="n"/>
      <c r="AP102" s="14" t="n"/>
      <c r="AQ102" s="14" t="n"/>
      <c r="AR102" s="14" t="n"/>
      <c r="AS102" s="13" t="n"/>
      <c r="AT102" s="13" t="n"/>
      <c r="AU102" s="10" t="n"/>
      <c r="AV102" s="10" t="n"/>
      <c r="AW102" s="10" t="n"/>
      <c r="AX102" s="10" t="n"/>
      <c r="AY102" s="10" t="n"/>
      <c r="AZ102" s="10" t="n"/>
      <c r="BA102" s="10" t="n"/>
      <c r="BB102" s="10" t="n"/>
      <c r="BC102" s="10" t="n"/>
      <c r="BD102" s="11" t="n"/>
      <c r="BE102" s="10" t="n"/>
      <c r="BF102" s="10" t="n"/>
      <c r="BG102" s="10" t="n"/>
      <c r="BH102" s="10" t="n"/>
      <c r="BI102" s="10" t="n"/>
      <c r="BJ102" s="10" t="n"/>
      <c r="BK102" s="10" t="n"/>
      <c r="BL102" s="10" t="n"/>
      <c r="BM102" s="10" t="n"/>
    </row>
    <row r="103" ht="15.75" customHeight="1" s="218">
      <c r="A103" s="10" t="n"/>
      <c r="B103" s="282" t="inlineStr">
        <is>
          <t>Importação Licenças/Serviços</t>
        </is>
      </c>
      <c r="C103" s="283" t="n"/>
      <c r="D103" s="283" t="n"/>
      <c r="E103" s="284" t="n"/>
      <c r="F103" s="140" t="n">
        <v>1.2</v>
      </c>
      <c r="H103" s="10" t="n"/>
      <c r="I103" s="10" t="n"/>
      <c r="J103" s="134" t="n"/>
      <c r="K103" s="10" t="n"/>
      <c r="L103" s="10" t="n"/>
      <c r="M103" s="13" t="n"/>
      <c r="N103" s="13" t="n"/>
      <c r="O103" s="13" t="n"/>
      <c r="P103" s="13" t="n"/>
      <c r="Q103" s="10" t="n"/>
      <c r="R103" s="10" t="n"/>
      <c r="S103" s="10" t="n"/>
      <c r="T103" s="10" t="n"/>
      <c r="U103" s="10" t="n"/>
      <c r="V103" s="10" t="n"/>
      <c r="W103" s="10" t="n"/>
      <c r="X103" s="10" t="n"/>
      <c r="Y103" s="11" t="n"/>
      <c r="Z103" s="11" t="n"/>
      <c r="AA103" s="11" t="n"/>
      <c r="AB103" s="11" t="n"/>
      <c r="AC103" s="11" t="n"/>
      <c r="AD103" s="11" t="n"/>
      <c r="AE103" s="10" t="n"/>
      <c r="AF103" s="10" t="n"/>
      <c r="AG103" s="10" t="n"/>
      <c r="AH103" s="10" t="n"/>
      <c r="AI103" s="13" t="n"/>
      <c r="AJ103" s="13" t="n"/>
      <c r="AK103" s="13" t="n"/>
      <c r="AL103" s="13" t="n"/>
      <c r="AM103" s="13" t="n"/>
      <c r="AN103" s="13" t="n"/>
      <c r="AO103" s="13" t="n"/>
      <c r="AP103" s="14" t="n"/>
      <c r="AQ103" s="14" t="n"/>
      <c r="AR103" s="14" t="n"/>
      <c r="AS103" s="13" t="n"/>
      <c r="AT103" s="13" t="n"/>
      <c r="AU103" s="10" t="n"/>
      <c r="AV103" s="10" t="n"/>
      <c r="AW103" s="10" t="n"/>
      <c r="AX103" s="10" t="n"/>
      <c r="AY103" s="10" t="n"/>
      <c r="AZ103" s="10" t="n"/>
      <c r="BA103" s="10" t="n"/>
      <c r="BB103" s="10" t="n"/>
      <c r="BC103" s="10" t="n"/>
      <c r="BD103" s="11" t="n"/>
      <c r="BE103" s="10" t="n"/>
      <c r="BF103" s="10" t="n"/>
      <c r="BG103" s="10" t="n"/>
      <c r="BH103" s="10" t="n"/>
      <c r="BI103" s="10" t="n"/>
      <c r="BJ103" s="10" t="n"/>
      <c r="BK103" s="10" t="n"/>
      <c r="BL103" s="10" t="n"/>
      <c r="BM103" s="10" t="n"/>
    </row>
    <row r="104" ht="15.75" customHeight="1" s="218">
      <c r="A104" s="10" t="n"/>
      <c r="B104" s="10" t="n"/>
      <c r="C104" s="10" t="n"/>
      <c r="D104" s="10" t="n"/>
      <c r="E104" s="10" t="n"/>
      <c r="F104" s="10" t="n"/>
      <c r="G104" s="11" t="n"/>
      <c r="H104" s="10" t="n"/>
      <c r="I104" s="10" t="n"/>
      <c r="J104" s="134" t="n"/>
      <c r="K104" s="10" t="n"/>
      <c r="L104" s="10" t="n"/>
      <c r="M104" s="13" t="n"/>
      <c r="N104" s="13" t="n"/>
      <c r="O104" s="13" t="n"/>
      <c r="P104" s="13" t="n"/>
      <c r="Q104" s="10" t="n"/>
      <c r="R104" s="10" t="n"/>
      <c r="S104" s="10" t="n"/>
      <c r="T104" s="10" t="n"/>
      <c r="U104" s="10" t="n"/>
      <c r="V104" s="10" t="n"/>
      <c r="W104" s="10" t="n"/>
      <c r="X104" s="10" t="n"/>
      <c r="Y104" s="11" t="n"/>
      <c r="Z104" s="11" t="n"/>
      <c r="AA104" s="11" t="n"/>
      <c r="AB104" s="11" t="n"/>
      <c r="AC104" s="11" t="n"/>
      <c r="AD104" s="11" t="n"/>
      <c r="AE104" s="10" t="n"/>
      <c r="AF104" s="10" t="n"/>
      <c r="AG104" s="10" t="n"/>
      <c r="AH104" s="10" t="n"/>
      <c r="AI104" s="13" t="n"/>
      <c r="AJ104" s="13" t="n"/>
      <c r="AK104" s="13" t="n"/>
      <c r="AL104" s="13" t="n"/>
      <c r="AM104" s="13" t="n"/>
      <c r="AN104" s="13" t="n"/>
      <c r="AO104" s="13" t="n"/>
      <c r="AP104" s="14" t="n"/>
      <c r="AQ104" s="14" t="n"/>
      <c r="AR104" s="14" t="n"/>
      <c r="AS104" s="13" t="n"/>
      <c r="AT104" s="13" t="n"/>
      <c r="AU104" s="10" t="n"/>
      <c r="AV104" s="10" t="n"/>
      <c r="AW104" s="10" t="n"/>
      <c r="AX104" s="10" t="n"/>
      <c r="AY104" s="10" t="n"/>
      <c r="AZ104" s="10" t="n"/>
      <c r="BA104" s="10" t="n"/>
      <c r="BB104" s="10" t="n"/>
      <c r="BC104" s="10" t="n"/>
      <c r="BD104" s="11" t="n"/>
      <c r="BE104" s="10" t="n"/>
      <c r="BF104" s="10" t="n"/>
      <c r="BG104" s="10" t="n"/>
      <c r="BH104" s="10" t="n"/>
      <c r="BI104" s="10" t="n"/>
      <c r="BJ104" s="10" t="n"/>
      <c r="BK104" s="10" t="n"/>
      <c r="BL104" s="10" t="n"/>
      <c r="BM104" s="10" t="n"/>
    </row>
    <row r="105" ht="15.75" customHeight="1" s="218">
      <c r="A105" s="10" t="n"/>
      <c r="B105" s="10" t="n"/>
      <c r="C105" s="10" t="n"/>
      <c r="D105" s="10" t="n"/>
      <c r="E105" s="10" t="n"/>
      <c r="F105" s="10" t="n"/>
      <c r="G105" s="11" t="n"/>
      <c r="H105" s="10" t="n"/>
      <c r="I105" s="10" t="n"/>
      <c r="J105" s="134" t="n"/>
      <c r="K105" s="10" t="n"/>
      <c r="L105" s="10" t="n"/>
      <c r="M105" s="13" t="n"/>
      <c r="N105" s="13" t="n"/>
      <c r="O105" s="13" t="n"/>
      <c r="P105" s="13" t="n"/>
      <c r="Q105" s="10" t="n"/>
      <c r="R105" s="10" t="n"/>
      <c r="S105" s="10" t="n"/>
      <c r="T105" s="10" t="n"/>
      <c r="U105" s="10" t="n"/>
      <c r="V105" s="10" t="n"/>
      <c r="W105" s="10" t="n"/>
      <c r="X105" s="10" t="n"/>
      <c r="Y105" s="11" t="n"/>
      <c r="Z105" s="11" t="n"/>
      <c r="AA105" s="11" t="n"/>
      <c r="AB105" s="11" t="n"/>
      <c r="AC105" s="11" t="n"/>
      <c r="AD105" s="11" t="n"/>
      <c r="AE105" s="10" t="n"/>
      <c r="AF105" s="10" t="n"/>
      <c r="AG105" s="10" t="n"/>
      <c r="AH105" s="10" t="n"/>
      <c r="AI105" s="13" t="n"/>
      <c r="AJ105" s="13" t="n"/>
      <c r="AK105" s="13" t="n"/>
      <c r="AL105" s="13" t="n"/>
      <c r="AM105" s="13" t="n"/>
      <c r="AN105" s="13" t="n"/>
      <c r="AO105" s="13" t="n"/>
      <c r="AP105" s="14" t="n"/>
      <c r="AQ105" s="14" t="n"/>
      <c r="AR105" s="14" t="n"/>
      <c r="AS105" s="13" t="n"/>
      <c r="AT105" s="13" t="n"/>
      <c r="AU105" s="10" t="n"/>
      <c r="AV105" s="10" t="n"/>
      <c r="AW105" s="10" t="n"/>
      <c r="AX105" s="10" t="n"/>
      <c r="AY105" s="10" t="n"/>
      <c r="AZ105" s="10" t="n"/>
      <c r="BA105" s="10" t="n"/>
      <c r="BB105" s="10" t="n"/>
      <c r="BC105" s="10" t="n"/>
      <c r="BD105" s="11" t="n"/>
      <c r="BE105" s="10" t="n"/>
      <c r="BF105" s="10" t="n"/>
      <c r="BG105" s="10" t="n"/>
      <c r="BH105" s="10" t="n"/>
      <c r="BI105" s="10" t="n"/>
      <c r="BJ105" s="10" t="n"/>
      <c r="BK105" s="10" t="n"/>
      <c r="BL105" s="10" t="n"/>
      <c r="BM105" s="10" t="n"/>
    </row>
    <row r="106" ht="15.75" customHeight="1" s="218">
      <c r="A106" s="10" t="n"/>
      <c r="B106" s="10" t="n"/>
      <c r="C106" s="10" t="n"/>
      <c r="D106" s="10" t="n"/>
      <c r="E106" s="10" t="n"/>
      <c r="F106" s="10" t="n"/>
      <c r="G106" s="11" t="n"/>
      <c r="H106" s="10" t="n"/>
      <c r="I106" s="10" t="n"/>
      <c r="J106" s="134" t="n"/>
      <c r="K106" s="10" t="n"/>
      <c r="L106" s="10" t="n"/>
      <c r="M106" s="13" t="n"/>
      <c r="N106" s="13" t="n"/>
      <c r="O106" s="13" t="n"/>
      <c r="P106" s="13" t="n"/>
      <c r="Q106" s="10" t="n"/>
      <c r="R106" s="10" t="n"/>
      <c r="S106" s="10" t="n"/>
      <c r="T106" s="10" t="n"/>
      <c r="U106" s="10" t="n"/>
      <c r="V106" s="10" t="n"/>
      <c r="W106" s="10" t="n"/>
      <c r="X106" s="10" t="n"/>
      <c r="Y106" s="11" t="n"/>
      <c r="Z106" s="11" t="n"/>
      <c r="AA106" s="11" t="n"/>
      <c r="AB106" s="11" t="n"/>
      <c r="AC106" s="11" t="n"/>
      <c r="AD106" s="11" t="n"/>
      <c r="AE106" s="10" t="n"/>
      <c r="AF106" s="10" t="n"/>
      <c r="AG106" s="10" t="n"/>
      <c r="AH106" s="10" t="n"/>
      <c r="AI106" s="13" t="n"/>
      <c r="AJ106" s="13" t="n"/>
      <c r="AK106" s="13" t="n"/>
      <c r="AL106" s="13" t="n"/>
      <c r="AM106" s="13" t="n"/>
      <c r="AN106" s="13" t="n"/>
      <c r="AO106" s="13" t="n"/>
      <c r="AP106" s="14" t="n"/>
      <c r="AQ106" s="14" t="n"/>
      <c r="AR106" s="14" t="n"/>
      <c r="AS106" s="13" t="n"/>
      <c r="AT106" s="13" t="n"/>
      <c r="AU106" s="10" t="n"/>
      <c r="AV106" s="10" t="n"/>
      <c r="AW106" s="10" t="n"/>
      <c r="AX106" s="10" t="n"/>
      <c r="AY106" s="10" t="n"/>
      <c r="AZ106" s="10" t="n"/>
      <c r="BA106" s="10" t="n"/>
      <c r="BB106" s="10" t="n"/>
      <c r="BC106" s="10" t="n"/>
      <c r="BD106" s="11" t="n"/>
      <c r="BE106" s="10" t="n"/>
      <c r="BF106" s="10" t="n"/>
      <c r="BG106" s="10" t="n"/>
      <c r="BH106" s="10" t="n"/>
      <c r="BI106" s="10" t="n"/>
      <c r="BJ106" s="10" t="n"/>
      <c r="BK106" s="10" t="n"/>
      <c r="BL106" s="10" t="n"/>
      <c r="BM106" s="10" t="n"/>
    </row>
    <row r="107" ht="15.75" customHeight="1" s="218">
      <c r="A107" s="10" t="n"/>
      <c r="B107" s="10" t="n"/>
      <c r="C107" s="10" t="n"/>
      <c r="D107" s="10" t="n"/>
      <c r="E107" s="10" t="n"/>
      <c r="F107" s="10" t="n"/>
      <c r="G107" s="11" t="n"/>
      <c r="H107" s="10" t="n"/>
      <c r="I107" s="10" t="n"/>
      <c r="J107" s="134" t="n"/>
      <c r="K107" s="10" t="n"/>
      <c r="L107" s="10" t="n"/>
      <c r="M107" s="13" t="n"/>
      <c r="N107" s="13" t="n"/>
      <c r="O107" s="13" t="n"/>
      <c r="P107" s="13" t="n"/>
      <c r="Q107" s="10" t="n"/>
      <c r="R107" s="10" t="n"/>
      <c r="S107" s="10" t="n"/>
      <c r="T107" s="10" t="n"/>
      <c r="U107" s="10" t="n"/>
      <c r="V107" s="10" t="n"/>
      <c r="W107" s="10" t="n"/>
      <c r="X107" s="10" t="n"/>
      <c r="Y107" s="11" t="n"/>
      <c r="Z107" s="11" t="n"/>
      <c r="AA107" s="11" t="n"/>
      <c r="AB107" s="11" t="n"/>
      <c r="AC107" s="11" t="n"/>
      <c r="AD107" s="11" t="n"/>
      <c r="AE107" s="10" t="n"/>
      <c r="AF107" s="10" t="n"/>
      <c r="AG107" s="10" t="n"/>
      <c r="AH107" s="10" t="n"/>
      <c r="AI107" s="13" t="n"/>
      <c r="AJ107" s="13" t="n"/>
      <c r="AK107" s="13" t="n"/>
      <c r="AL107" s="13" t="n"/>
      <c r="AM107" s="13" t="n"/>
      <c r="AN107" s="13" t="n"/>
      <c r="AO107" s="13" t="n"/>
      <c r="AP107" s="14" t="n"/>
      <c r="AQ107" s="14" t="n"/>
      <c r="AR107" s="14" t="n"/>
      <c r="AS107" s="13" t="n"/>
      <c r="AT107" s="13" t="n"/>
      <c r="AU107" s="10" t="n"/>
      <c r="AV107" s="10" t="n"/>
      <c r="AW107" s="10" t="n"/>
      <c r="AX107" s="10" t="n"/>
      <c r="AY107" s="10" t="n"/>
      <c r="AZ107" s="10" t="n"/>
      <c r="BA107" s="10" t="n"/>
      <c r="BB107" s="10" t="n"/>
      <c r="BC107" s="10" t="n"/>
      <c r="BD107" s="11" t="n"/>
      <c r="BE107" s="10" t="n"/>
      <c r="BF107" s="10" t="n"/>
      <c r="BG107" s="10" t="n"/>
      <c r="BH107" s="10" t="n"/>
      <c r="BI107" s="10" t="n"/>
      <c r="BJ107" s="10" t="n"/>
      <c r="BK107" s="10" t="n"/>
      <c r="BL107" s="10" t="n"/>
      <c r="BM107" s="10" t="n"/>
    </row>
    <row r="108" ht="15.75" customHeight="1" s="218">
      <c r="A108" s="10" t="n"/>
      <c r="B108" s="10" t="n"/>
      <c r="C108" s="10" t="n"/>
      <c r="D108" s="10" t="n"/>
      <c r="E108" s="10" t="n"/>
      <c r="F108" s="10" t="n"/>
      <c r="G108" s="11" t="n"/>
      <c r="H108" s="10" t="n"/>
      <c r="I108" s="10" t="n"/>
      <c r="J108" s="10" t="n"/>
      <c r="K108" s="10" t="n"/>
      <c r="L108" s="10" t="n"/>
      <c r="M108" s="13" t="n"/>
      <c r="N108" s="13" t="n"/>
      <c r="O108" s="13" t="n"/>
      <c r="P108" s="13" t="n"/>
      <c r="Q108" s="10" t="n"/>
      <c r="R108" s="10" t="n"/>
      <c r="S108" s="10" t="n"/>
      <c r="T108" s="10" t="n"/>
      <c r="U108" s="10" t="n"/>
      <c r="V108" s="10" t="n"/>
      <c r="W108" s="10" t="n"/>
      <c r="X108" s="10" t="n"/>
      <c r="Y108" s="11" t="n"/>
      <c r="Z108" s="11" t="n"/>
      <c r="AA108" s="11" t="n"/>
      <c r="AB108" s="11" t="n"/>
      <c r="AC108" s="11" t="n"/>
      <c r="AD108" s="11" t="n"/>
      <c r="AE108" s="10" t="n"/>
      <c r="AF108" s="10" t="n"/>
      <c r="AG108" s="10" t="n"/>
      <c r="AH108" s="10" t="n"/>
      <c r="AI108" s="13" t="n"/>
      <c r="AJ108" s="13" t="n"/>
      <c r="AK108" s="13" t="n"/>
      <c r="AL108" s="13" t="n"/>
      <c r="AM108" s="13" t="n"/>
      <c r="AN108" s="13" t="n"/>
      <c r="AO108" s="13" t="n"/>
      <c r="AP108" s="14" t="n"/>
      <c r="AQ108" s="14" t="n"/>
      <c r="AR108" s="14" t="n"/>
      <c r="AS108" s="13" t="n"/>
      <c r="AT108" s="13" t="n"/>
      <c r="AU108" s="10" t="n"/>
      <c r="AV108" s="10" t="n"/>
      <c r="AW108" s="10" t="n"/>
      <c r="AX108" s="10" t="n"/>
      <c r="AY108" s="10" t="n"/>
      <c r="AZ108" s="10" t="n"/>
      <c r="BA108" s="10" t="n"/>
      <c r="BB108" s="10" t="n"/>
      <c r="BC108" s="10" t="n"/>
      <c r="BD108" s="11" t="n"/>
      <c r="BE108" s="10" t="n"/>
      <c r="BF108" s="10" t="n"/>
      <c r="BG108" s="10" t="n"/>
      <c r="BH108" s="10" t="n"/>
      <c r="BI108" s="10" t="n"/>
      <c r="BJ108" s="10" t="n"/>
      <c r="BK108" s="10" t="n"/>
      <c r="BL108" s="10" t="n"/>
      <c r="BM108" s="10" t="n"/>
    </row>
    <row r="109" ht="15.75" customHeight="1" s="218">
      <c r="A109" s="10" t="n"/>
      <c r="B109" s="10" t="n"/>
      <c r="C109" s="10" t="n"/>
      <c r="D109" s="10" t="n"/>
      <c r="E109" s="10" t="n"/>
      <c r="F109" s="10" t="n"/>
      <c r="G109" s="11" t="n"/>
      <c r="H109" s="10" t="n"/>
      <c r="I109" s="10" t="n"/>
      <c r="J109" s="10" t="n"/>
      <c r="K109" s="10" t="n"/>
      <c r="L109" s="10" t="n"/>
      <c r="M109" s="13" t="n"/>
      <c r="N109" s="13" t="n"/>
      <c r="O109" s="13" t="n"/>
      <c r="P109" s="13" t="n"/>
      <c r="Q109" s="10" t="n"/>
      <c r="R109" s="10" t="n"/>
      <c r="S109" s="10" t="n"/>
      <c r="T109" s="10" t="n"/>
      <c r="U109" s="10" t="n"/>
      <c r="V109" s="10" t="n"/>
      <c r="W109" s="10" t="n"/>
      <c r="X109" s="10" t="n"/>
      <c r="Y109" s="11" t="n"/>
      <c r="Z109" s="11" t="n"/>
      <c r="AA109" s="11" t="n"/>
      <c r="AB109" s="11" t="n"/>
      <c r="AC109" s="11" t="n"/>
      <c r="AD109" s="11" t="n"/>
      <c r="AE109" s="10" t="n"/>
      <c r="AF109" s="10" t="n"/>
      <c r="AG109" s="10" t="n"/>
      <c r="AH109" s="10" t="n"/>
      <c r="AI109" s="13" t="n"/>
      <c r="AJ109" s="13" t="n"/>
      <c r="AK109" s="13" t="n"/>
      <c r="AL109" s="13" t="n"/>
      <c r="AM109" s="13" t="n"/>
      <c r="AN109" s="13" t="n"/>
      <c r="AO109" s="13" t="n"/>
      <c r="AP109" s="14" t="n"/>
      <c r="AQ109" s="14" t="n"/>
      <c r="AR109" s="14" t="n"/>
      <c r="AS109" s="13" t="n"/>
      <c r="AT109" s="13" t="n"/>
      <c r="AU109" s="10" t="n"/>
      <c r="AV109" s="10" t="n"/>
      <c r="AW109" s="10" t="n"/>
      <c r="AX109" s="10" t="n"/>
      <c r="AY109" s="10" t="n"/>
      <c r="AZ109" s="10" t="n"/>
      <c r="BA109" s="10" t="n"/>
      <c r="BB109" s="10" t="n"/>
      <c r="BC109" s="10" t="n"/>
      <c r="BD109" s="11" t="n"/>
      <c r="BE109" s="10" t="n"/>
      <c r="BF109" s="10" t="n"/>
      <c r="BG109" s="10" t="n"/>
      <c r="BH109" s="10" t="n"/>
      <c r="BI109" s="10" t="n"/>
      <c r="BJ109" s="10" t="n"/>
      <c r="BK109" s="10" t="n"/>
      <c r="BL109" s="10" t="n"/>
      <c r="BM109" s="10" t="n"/>
    </row>
    <row r="110" ht="15.75" customHeight="1" s="218">
      <c r="A110" s="10" t="n"/>
      <c r="B110" s="10" t="n"/>
      <c r="C110" s="10" t="n"/>
      <c r="D110" s="10" t="n"/>
      <c r="E110" s="10" t="n"/>
      <c r="F110" s="10" t="n"/>
      <c r="G110" s="11" t="n"/>
      <c r="H110" s="10" t="n"/>
      <c r="I110" s="10" t="n"/>
      <c r="J110" s="10" t="n"/>
      <c r="K110" s="10" t="n"/>
      <c r="L110" s="10" t="n"/>
      <c r="M110" s="13" t="n"/>
      <c r="N110" s="13" t="n"/>
      <c r="O110" s="13" t="n"/>
      <c r="P110" s="13" t="n"/>
      <c r="Q110" s="10" t="n"/>
      <c r="R110" s="10" t="n"/>
      <c r="S110" s="10" t="n"/>
      <c r="T110" s="10" t="n"/>
      <c r="U110" s="10" t="n"/>
      <c r="V110" s="10" t="n"/>
      <c r="W110" s="10" t="n"/>
      <c r="X110" s="10" t="n"/>
      <c r="Y110" s="11" t="n"/>
      <c r="Z110" s="11" t="n"/>
      <c r="AA110" s="11" t="n"/>
      <c r="AB110" s="11" t="n"/>
      <c r="AC110" s="11" t="n"/>
      <c r="AD110" s="11" t="n"/>
      <c r="AE110" s="10" t="n"/>
      <c r="AF110" s="10" t="n"/>
      <c r="AG110" s="10" t="n"/>
      <c r="AH110" s="10" t="n"/>
      <c r="AI110" s="13" t="n"/>
      <c r="AJ110" s="13" t="n"/>
      <c r="AK110" s="13" t="n"/>
      <c r="AL110" s="13" t="n"/>
      <c r="AM110" s="13" t="n"/>
      <c r="AN110" s="13" t="n"/>
      <c r="AO110" s="13" t="n"/>
      <c r="AP110" s="14" t="n"/>
      <c r="AQ110" s="14" t="n"/>
      <c r="AR110" s="14" t="n"/>
      <c r="AS110" s="13" t="n"/>
      <c r="AT110" s="13" t="n"/>
      <c r="AU110" s="10" t="n"/>
      <c r="AV110" s="10" t="n"/>
      <c r="AW110" s="10" t="n"/>
      <c r="AX110" s="10" t="n"/>
      <c r="AY110" s="10" t="n"/>
      <c r="AZ110" s="10" t="n"/>
      <c r="BA110" s="10" t="n"/>
      <c r="BB110" s="10" t="n"/>
      <c r="BC110" s="10" t="n"/>
      <c r="BD110" s="11" t="n"/>
      <c r="BE110" s="10" t="n"/>
      <c r="BF110" s="10" t="n"/>
      <c r="BG110" s="10" t="n"/>
      <c r="BH110" s="10" t="n"/>
      <c r="BI110" s="10" t="n"/>
      <c r="BJ110" s="10" t="n"/>
      <c r="BK110" s="10" t="n"/>
      <c r="BL110" s="10" t="n"/>
      <c r="BM110" s="10" t="n"/>
    </row>
    <row r="111" ht="15.75" customHeight="1" s="218">
      <c r="A111" s="10" t="n"/>
      <c r="B111" s="10" t="n"/>
      <c r="C111" s="10" t="n"/>
      <c r="D111" s="10" t="n"/>
      <c r="E111" s="10" t="n"/>
      <c r="F111" s="10" t="n"/>
      <c r="G111" s="11" t="n"/>
      <c r="H111" s="10" t="n"/>
      <c r="I111" s="10" t="n"/>
      <c r="J111" s="10" t="n"/>
      <c r="K111" s="10" t="n"/>
      <c r="L111" s="10" t="n"/>
      <c r="M111" s="13" t="n"/>
      <c r="N111" s="13" t="n"/>
      <c r="O111" s="13" t="n"/>
      <c r="P111" s="13" t="n"/>
      <c r="Q111" s="10" t="n"/>
      <c r="R111" s="10" t="n"/>
      <c r="S111" s="10" t="n"/>
      <c r="T111" s="10" t="n"/>
      <c r="U111" s="10" t="n"/>
      <c r="V111" s="10" t="n"/>
      <c r="W111" s="10" t="n"/>
      <c r="X111" s="10" t="n"/>
      <c r="Y111" s="11" t="n"/>
      <c r="Z111" s="11" t="n"/>
      <c r="AA111" s="11" t="n"/>
      <c r="AB111" s="11" t="n"/>
      <c r="AC111" s="11" t="n"/>
      <c r="AD111" s="11" t="n"/>
      <c r="AE111" s="10" t="n"/>
      <c r="AF111" s="10" t="n"/>
      <c r="AG111" s="10" t="n"/>
      <c r="AH111" s="10" t="n"/>
      <c r="AI111" s="13" t="n"/>
      <c r="AJ111" s="13" t="n"/>
      <c r="AK111" s="13" t="n"/>
      <c r="AL111" s="13" t="n"/>
      <c r="AM111" s="13" t="n"/>
      <c r="AN111" s="13" t="n"/>
      <c r="AO111" s="13" t="n"/>
      <c r="AP111" s="14" t="n"/>
      <c r="AQ111" s="14" t="n"/>
      <c r="AR111" s="14" t="n"/>
      <c r="AS111" s="13" t="n"/>
      <c r="AT111" s="13" t="n"/>
      <c r="AU111" s="10" t="n"/>
      <c r="AV111" s="10" t="n"/>
      <c r="AW111" s="10" t="n"/>
      <c r="AX111" s="10" t="n"/>
      <c r="AY111" s="10" t="n"/>
      <c r="AZ111" s="10" t="n"/>
      <c r="BA111" s="10" t="n"/>
      <c r="BB111" s="10" t="n"/>
      <c r="BC111" s="10" t="n"/>
      <c r="BD111" s="11" t="n"/>
      <c r="BE111" s="10" t="n"/>
      <c r="BF111" s="10" t="n"/>
      <c r="BG111" s="10" t="n"/>
      <c r="BH111" s="10" t="n"/>
      <c r="BI111" s="10" t="n"/>
      <c r="BJ111" s="10" t="n"/>
      <c r="BK111" s="10" t="n"/>
      <c r="BL111" s="10" t="n"/>
      <c r="BM111" s="10" t="n"/>
    </row>
    <row r="112" ht="15.75" customHeight="1" s="218">
      <c r="A112" s="10" t="n"/>
      <c r="B112" s="10" t="n"/>
      <c r="C112" s="10" t="n"/>
      <c r="D112" s="10" t="n"/>
      <c r="E112" s="10" t="n"/>
      <c r="F112" s="10" t="n"/>
      <c r="G112" s="11" t="n"/>
      <c r="H112" s="10" t="n"/>
      <c r="I112" s="10" t="n"/>
      <c r="J112" s="10" t="n"/>
      <c r="K112" s="10" t="n"/>
      <c r="L112" s="10" t="n"/>
      <c r="M112" s="13" t="n"/>
      <c r="N112" s="13" t="n"/>
      <c r="O112" s="13" t="n"/>
      <c r="P112" s="13" t="n"/>
      <c r="Q112" s="10" t="n"/>
      <c r="R112" s="10" t="n"/>
      <c r="S112" s="10" t="n"/>
      <c r="T112" s="10" t="n"/>
      <c r="U112" s="10" t="n"/>
      <c r="V112" s="10" t="n"/>
      <c r="W112" s="10" t="n"/>
      <c r="X112" s="10" t="n"/>
      <c r="Y112" s="11" t="n"/>
      <c r="Z112" s="11" t="n"/>
      <c r="AA112" s="11" t="n"/>
      <c r="AB112" s="11" t="n"/>
      <c r="AC112" s="11" t="n"/>
      <c r="AD112" s="11" t="n"/>
      <c r="AE112" s="10" t="n"/>
      <c r="AF112" s="10" t="n"/>
      <c r="AG112" s="10" t="n"/>
      <c r="AH112" s="10" t="n"/>
      <c r="AI112" s="13" t="n"/>
      <c r="AJ112" s="13" t="n"/>
      <c r="AK112" s="13" t="n"/>
      <c r="AL112" s="13" t="n"/>
      <c r="AM112" s="13" t="n"/>
      <c r="AN112" s="13" t="n"/>
      <c r="AO112" s="13" t="n"/>
      <c r="AP112" s="14" t="n"/>
      <c r="AQ112" s="14" t="n"/>
      <c r="AR112" s="14" t="n"/>
      <c r="AS112" s="13" t="n"/>
      <c r="AT112" s="13" t="n"/>
      <c r="AU112" s="10" t="n"/>
      <c r="AV112" s="10" t="n"/>
      <c r="AW112" s="10" t="n"/>
      <c r="AX112" s="10" t="n"/>
      <c r="AY112" s="10" t="n"/>
      <c r="AZ112" s="10" t="n"/>
      <c r="BA112" s="10" t="n"/>
      <c r="BB112" s="10" t="n"/>
      <c r="BC112" s="10" t="n"/>
      <c r="BD112" s="11" t="n"/>
      <c r="BE112" s="10" t="n"/>
      <c r="BF112" s="10" t="n"/>
      <c r="BG112" s="10" t="n"/>
      <c r="BH112" s="10" t="n"/>
      <c r="BI112" s="10" t="n"/>
      <c r="BJ112" s="10" t="n"/>
      <c r="BK112" s="10" t="n"/>
      <c r="BL112" s="10" t="n"/>
      <c r="BM112" s="10" t="n"/>
    </row>
    <row r="113" ht="15.75" customHeight="1" s="218">
      <c r="A113" s="10" t="n"/>
      <c r="B113" s="10" t="n"/>
      <c r="C113" s="10" t="n"/>
      <c r="D113" s="10" t="n"/>
      <c r="E113" s="10" t="n"/>
      <c r="F113" s="10" t="n"/>
      <c r="G113" s="11" t="n"/>
      <c r="H113" s="10" t="n"/>
      <c r="I113" s="10" t="n"/>
      <c r="J113" s="10" t="n"/>
      <c r="K113" s="10" t="n"/>
      <c r="L113" s="10" t="n"/>
      <c r="M113" s="13" t="n"/>
      <c r="N113" s="13" t="n"/>
      <c r="O113" s="13" t="n"/>
      <c r="P113" s="13" t="n"/>
      <c r="Q113" s="10" t="n"/>
      <c r="R113" s="10" t="n"/>
      <c r="S113" s="10" t="n"/>
      <c r="T113" s="10" t="n"/>
      <c r="U113" s="10" t="n"/>
      <c r="V113" s="10" t="n"/>
      <c r="W113" s="10" t="n"/>
      <c r="X113" s="10" t="n"/>
      <c r="Y113" s="11" t="n"/>
      <c r="Z113" s="11" t="n"/>
      <c r="AA113" s="11" t="n"/>
      <c r="AB113" s="11" t="n"/>
      <c r="AC113" s="11" t="n"/>
      <c r="AD113" s="11" t="n"/>
      <c r="AE113" s="10" t="n"/>
      <c r="AF113" s="10" t="n"/>
      <c r="AG113" s="10" t="n"/>
      <c r="AH113" s="10" t="n"/>
      <c r="AI113" s="13" t="n"/>
      <c r="AJ113" s="13" t="n"/>
      <c r="AK113" s="13" t="n"/>
      <c r="AL113" s="13" t="n"/>
      <c r="AM113" s="13" t="n"/>
      <c r="AN113" s="13" t="n"/>
      <c r="AO113" s="13" t="n"/>
      <c r="AP113" s="14" t="n"/>
      <c r="AQ113" s="14" t="n"/>
      <c r="AR113" s="14" t="n"/>
      <c r="AS113" s="13" t="n"/>
      <c r="AT113" s="13" t="n"/>
      <c r="AU113" s="10" t="n"/>
      <c r="AV113" s="10" t="n"/>
      <c r="AW113" s="10" t="n"/>
      <c r="AX113" s="10" t="n"/>
      <c r="AY113" s="10" t="n"/>
      <c r="AZ113" s="10" t="n"/>
      <c r="BA113" s="10" t="n"/>
      <c r="BB113" s="10" t="n"/>
      <c r="BC113" s="10" t="n"/>
      <c r="BD113" s="11" t="n"/>
      <c r="BE113" s="10" t="n"/>
      <c r="BF113" s="10" t="n"/>
      <c r="BG113" s="10" t="n"/>
      <c r="BH113" s="10" t="n"/>
      <c r="BI113" s="10" t="n"/>
      <c r="BJ113" s="10" t="n"/>
      <c r="BK113" s="10" t="n"/>
      <c r="BL113" s="10" t="n"/>
      <c r="BM113" s="10" t="n"/>
    </row>
    <row r="114" ht="15.75" customHeight="1" s="218">
      <c r="A114" s="10" t="n"/>
      <c r="B114" s="10" t="n"/>
      <c r="C114" s="10" t="n"/>
      <c r="D114" s="10" t="n"/>
      <c r="E114" s="10" t="n"/>
      <c r="F114" s="10" t="n"/>
      <c r="G114" s="11" t="n"/>
      <c r="H114" s="10" t="n"/>
      <c r="I114" s="10" t="n"/>
      <c r="J114" s="10" t="n"/>
      <c r="K114" s="10" t="n"/>
      <c r="L114" s="10" t="n"/>
      <c r="M114" s="13" t="n"/>
      <c r="N114" s="13" t="n"/>
      <c r="O114" s="13" t="n"/>
      <c r="P114" s="13" t="n"/>
      <c r="Q114" s="10" t="n"/>
      <c r="R114" s="10" t="n"/>
      <c r="S114" s="10" t="n"/>
      <c r="T114" s="10" t="n"/>
      <c r="U114" s="10" t="n"/>
      <c r="V114" s="10" t="n"/>
      <c r="W114" s="10" t="n"/>
      <c r="X114" s="10" t="n"/>
      <c r="Y114" s="11" t="n"/>
      <c r="Z114" s="11" t="n"/>
      <c r="AA114" s="11" t="n"/>
      <c r="AB114" s="11" t="n"/>
      <c r="AC114" s="11" t="n"/>
      <c r="AD114" s="11" t="n"/>
      <c r="AE114" s="10" t="n"/>
      <c r="AF114" s="10" t="n"/>
      <c r="AG114" s="10" t="n"/>
      <c r="AH114" s="10" t="n"/>
      <c r="AI114" s="13" t="n"/>
      <c r="AJ114" s="13" t="n"/>
      <c r="AK114" s="13" t="n"/>
      <c r="AL114" s="13" t="n"/>
      <c r="AM114" s="13" t="n"/>
      <c r="AN114" s="13" t="n"/>
      <c r="AO114" s="13" t="n"/>
      <c r="AP114" s="14" t="n"/>
      <c r="AQ114" s="14" t="n"/>
      <c r="AR114" s="14" t="n"/>
      <c r="AS114" s="13" t="n"/>
      <c r="AT114" s="13" t="n"/>
      <c r="AU114" s="10" t="n"/>
      <c r="AV114" s="10" t="n"/>
      <c r="AW114" s="10" t="n"/>
      <c r="AX114" s="10" t="n"/>
      <c r="AY114" s="10" t="n"/>
      <c r="AZ114" s="10" t="n"/>
      <c r="BA114" s="10" t="n"/>
      <c r="BB114" s="10" t="n"/>
      <c r="BC114" s="10" t="n"/>
      <c r="BD114" s="11" t="n"/>
      <c r="BE114" s="10" t="n"/>
      <c r="BF114" s="10" t="n"/>
      <c r="BG114" s="10" t="n"/>
      <c r="BH114" s="10" t="n"/>
      <c r="BI114" s="10" t="n"/>
      <c r="BJ114" s="10" t="n"/>
      <c r="BK114" s="10" t="n"/>
      <c r="BL114" s="10" t="n"/>
      <c r="BM114" s="10" t="n"/>
    </row>
    <row r="115" ht="15.75" customHeight="1" s="218">
      <c r="A115" s="10" t="n"/>
      <c r="B115" s="10" t="n"/>
      <c r="C115" s="10" t="n"/>
      <c r="D115" s="10" t="n"/>
      <c r="E115" s="10" t="n"/>
      <c r="F115" s="10" t="n"/>
      <c r="G115" s="11" t="n"/>
      <c r="H115" s="10" t="n"/>
      <c r="I115" s="10" t="n"/>
      <c r="J115" s="10" t="n"/>
      <c r="K115" s="10" t="n"/>
      <c r="L115" s="10" t="n"/>
      <c r="M115" s="13" t="n"/>
      <c r="N115" s="13" t="n"/>
      <c r="O115" s="13" t="n"/>
      <c r="P115" s="13" t="n"/>
      <c r="Q115" s="10" t="n"/>
      <c r="R115" s="10" t="n"/>
      <c r="S115" s="10" t="n"/>
      <c r="T115" s="10" t="n"/>
      <c r="U115" s="10" t="n"/>
      <c r="V115" s="10" t="n"/>
      <c r="W115" s="10" t="n"/>
      <c r="X115" s="10" t="n"/>
      <c r="Y115" s="11" t="n"/>
      <c r="Z115" s="11" t="n"/>
      <c r="AA115" s="11" t="n"/>
      <c r="AB115" s="11" t="n"/>
      <c r="AC115" s="11" t="n"/>
      <c r="AD115" s="11" t="n"/>
      <c r="AE115" s="10" t="n"/>
      <c r="AF115" s="10" t="n"/>
      <c r="AG115" s="10" t="n"/>
      <c r="AH115" s="10" t="n"/>
      <c r="AI115" s="13" t="n"/>
      <c r="AJ115" s="13" t="n"/>
      <c r="AK115" s="13" t="n"/>
      <c r="AL115" s="13" t="n"/>
      <c r="AM115" s="13" t="n"/>
      <c r="AN115" s="13" t="n"/>
      <c r="AO115" s="13" t="n"/>
      <c r="AP115" s="14" t="n"/>
      <c r="AQ115" s="14" t="n"/>
      <c r="AR115" s="14" t="n"/>
      <c r="AS115" s="13" t="n"/>
      <c r="AT115" s="13" t="n"/>
      <c r="AU115" s="10" t="n"/>
      <c r="AV115" s="10" t="n"/>
      <c r="AW115" s="10" t="n"/>
      <c r="AX115" s="10" t="n"/>
      <c r="AY115" s="10" t="n"/>
      <c r="AZ115" s="10" t="n"/>
      <c r="BA115" s="10" t="n"/>
      <c r="BB115" s="10" t="n"/>
      <c r="BC115" s="10" t="n"/>
      <c r="BD115" s="11" t="n"/>
      <c r="BE115" s="10" t="n"/>
      <c r="BF115" s="10" t="n"/>
      <c r="BG115" s="10" t="n"/>
      <c r="BH115" s="10" t="n"/>
      <c r="BI115" s="10" t="n"/>
      <c r="BJ115" s="10" t="n"/>
      <c r="BK115" s="10" t="n"/>
      <c r="BL115" s="10" t="n"/>
      <c r="BM115" s="10" t="n"/>
    </row>
    <row r="116" ht="15.75" customHeight="1" s="218">
      <c r="A116" s="10" t="n"/>
      <c r="B116" s="10" t="n"/>
      <c r="C116" s="10" t="n"/>
      <c r="D116" s="10" t="n"/>
      <c r="E116" s="10" t="n"/>
      <c r="F116" s="10" t="n"/>
      <c r="G116" s="11" t="n"/>
      <c r="H116" s="10" t="n"/>
      <c r="I116" s="10" t="n"/>
      <c r="J116" s="10" t="n"/>
      <c r="K116" s="10" t="n"/>
      <c r="L116" s="10" t="n"/>
      <c r="M116" s="13" t="n"/>
      <c r="N116" s="13" t="n"/>
      <c r="O116" s="13" t="n"/>
      <c r="P116" s="13" t="n"/>
      <c r="Q116" s="10" t="n"/>
      <c r="R116" s="10" t="n"/>
      <c r="S116" s="10" t="n"/>
      <c r="T116" s="10" t="n"/>
      <c r="U116" s="10" t="n"/>
      <c r="V116" s="10" t="n"/>
      <c r="W116" s="10" t="n"/>
      <c r="X116" s="10" t="n"/>
      <c r="Y116" s="11" t="n"/>
      <c r="Z116" s="11" t="n"/>
      <c r="AA116" s="11" t="n"/>
      <c r="AB116" s="11" t="n"/>
      <c r="AC116" s="11" t="n"/>
      <c r="AD116" s="11" t="n"/>
      <c r="AE116" s="10" t="n"/>
      <c r="AF116" s="10" t="n"/>
      <c r="AG116" s="10" t="n"/>
      <c r="AH116" s="10" t="n"/>
      <c r="AI116" s="13" t="n"/>
      <c r="AJ116" s="13" t="n"/>
      <c r="AK116" s="13" t="n"/>
      <c r="AL116" s="13" t="n"/>
      <c r="AM116" s="13" t="n"/>
      <c r="AN116" s="13" t="n"/>
      <c r="AO116" s="13" t="n"/>
      <c r="AP116" s="14" t="n"/>
      <c r="AQ116" s="14" t="n"/>
      <c r="AR116" s="14" t="n"/>
      <c r="AS116" s="13" t="n"/>
      <c r="AT116" s="13" t="n"/>
      <c r="AU116" s="10" t="n"/>
      <c r="AV116" s="10" t="n"/>
      <c r="AW116" s="10" t="n"/>
      <c r="AX116" s="10" t="n"/>
      <c r="AY116" s="10" t="n"/>
      <c r="AZ116" s="10" t="n"/>
      <c r="BA116" s="10" t="n"/>
      <c r="BB116" s="10" t="n"/>
      <c r="BC116" s="10" t="n"/>
      <c r="BD116" s="11" t="n"/>
      <c r="BE116" s="10" t="n"/>
      <c r="BF116" s="10" t="n"/>
      <c r="BG116" s="10" t="n"/>
      <c r="BH116" s="10" t="n"/>
      <c r="BI116" s="10" t="n"/>
      <c r="BJ116" s="10" t="n"/>
      <c r="BK116" s="10" t="n"/>
      <c r="BL116" s="10" t="n"/>
      <c r="BM116" s="10" t="n"/>
    </row>
    <row r="117" ht="15.75" customHeight="1" s="218">
      <c r="A117" s="10" t="n"/>
      <c r="B117" s="10" t="n"/>
      <c r="C117" s="10" t="n"/>
      <c r="D117" s="10" t="n"/>
      <c r="E117" s="10" t="n"/>
      <c r="F117" s="10" t="n"/>
      <c r="G117" s="11" t="n"/>
      <c r="H117" s="10" t="n"/>
      <c r="I117" s="10" t="n"/>
      <c r="J117" s="10" t="n"/>
      <c r="K117" s="10" t="n"/>
      <c r="L117" s="10" t="n"/>
      <c r="M117" s="13" t="n"/>
      <c r="N117" s="13" t="n"/>
      <c r="O117" s="13" t="n"/>
      <c r="P117" s="13" t="n"/>
      <c r="Q117" s="10" t="n"/>
      <c r="R117" s="10" t="n"/>
      <c r="S117" s="10" t="n"/>
      <c r="T117" s="10" t="n"/>
      <c r="U117" s="10" t="n"/>
      <c r="V117" s="10" t="n"/>
      <c r="W117" s="10" t="n"/>
      <c r="X117" s="10" t="n"/>
      <c r="Y117" s="11" t="n"/>
      <c r="Z117" s="11" t="n"/>
      <c r="AA117" s="11" t="n"/>
      <c r="AB117" s="11" t="n"/>
      <c r="AC117" s="11" t="n"/>
      <c r="AD117" s="11" t="n"/>
      <c r="AE117" s="10" t="n"/>
      <c r="AF117" s="10" t="n"/>
      <c r="AG117" s="10" t="n"/>
      <c r="AH117" s="10" t="n"/>
      <c r="AI117" s="13" t="n"/>
      <c r="AJ117" s="13" t="n"/>
      <c r="AK117" s="13" t="n"/>
      <c r="AL117" s="13" t="n"/>
      <c r="AM117" s="13" t="n"/>
      <c r="AN117" s="13" t="n"/>
      <c r="AO117" s="13" t="n"/>
      <c r="AP117" s="14" t="n"/>
      <c r="AQ117" s="14" t="n"/>
      <c r="AR117" s="14" t="n"/>
      <c r="AS117" s="13" t="n"/>
      <c r="AT117" s="13" t="n"/>
      <c r="AU117" s="10" t="n"/>
      <c r="AV117" s="10" t="n"/>
      <c r="AW117" s="10" t="n"/>
      <c r="AX117" s="10" t="n"/>
      <c r="AY117" s="10" t="n"/>
      <c r="AZ117" s="10" t="n"/>
      <c r="BA117" s="10" t="n"/>
      <c r="BB117" s="10" t="n"/>
      <c r="BC117" s="10" t="n"/>
      <c r="BD117" s="11" t="n"/>
      <c r="BE117" s="10" t="n"/>
      <c r="BF117" s="10" t="n"/>
      <c r="BG117" s="10" t="n"/>
      <c r="BH117" s="10" t="n"/>
      <c r="BI117" s="10" t="n"/>
      <c r="BJ117" s="10" t="n"/>
      <c r="BK117" s="10" t="n"/>
      <c r="BL117" s="10" t="n"/>
      <c r="BM117" s="10" t="n"/>
    </row>
    <row r="118" ht="15.75" customHeight="1" s="218">
      <c r="A118" s="10" t="n"/>
      <c r="B118" s="10" t="n"/>
      <c r="C118" s="10" t="n"/>
      <c r="D118" s="10" t="n"/>
      <c r="E118" s="10" t="n"/>
      <c r="F118" s="10" t="n"/>
      <c r="G118" s="11" t="n"/>
      <c r="H118" s="10" t="n"/>
      <c r="I118" s="10" t="n"/>
      <c r="J118" s="10" t="n"/>
      <c r="K118" s="10" t="n"/>
      <c r="L118" s="10" t="n"/>
      <c r="M118" s="13" t="n"/>
      <c r="N118" s="13" t="n"/>
      <c r="O118" s="13" t="n"/>
      <c r="P118" s="13" t="n"/>
      <c r="Q118" s="10" t="n"/>
      <c r="R118" s="10" t="n"/>
      <c r="S118" s="10" t="n"/>
      <c r="T118" s="10" t="n"/>
      <c r="U118" s="10" t="n"/>
      <c r="V118" s="10" t="n"/>
      <c r="W118" s="10" t="n"/>
      <c r="X118" s="10" t="n"/>
      <c r="Y118" s="11" t="n"/>
      <c r="Z118" s="11" t="n"/>
      <c r="AA118" s="11" t="n"/>
      <c r="AB118" s="11" t="n"/>
      <c r="AC118" s="11" t="n"/>
      <c r="AD118" s="11" t="n"/>
      <c r="AE118" s="10" t="n"/>
      <c r="AF118" s="10" t="n"/>
      <c r="AG118" s="10" t="n"/>
      <c r="AH118" s="10" t="n"/>
      <c r="AI118" s="13" t="n"/>
      <c r="AJ118" s="13" t="n"/>
      <c r="AK118" s="13" t="n"/>
      <c r="AL118" s="13" t="n"/>
      <c r="AM118" s="13" t="n"/>
      <c r="AN118" s="13" t="n"/>
      <c r="AO118" s="13" t="n"/>
      <c r="AP118" s="14" t="n"/>
      <c r="AQ118" s="14" t="n"/>
      <c r="AR118" s="14" t="n"/>
      <c r="AS118" s="13" t="n"/>
      <c r="AT118" s="13" t="n"/>
      <c r="AU118" s="10" t="n"/>
      <c r="AV118" s="10" t="n"/>
      <c r="AW118" s="10" t="n"/>
      <c r="AX118" s="10" t="n"/>
      <c r="AY118" s="10" t="n"/>
      <c r="AZ118" s="10" t="n"/>
      <c r="BA118" s="10" t="n"/>
      <c r="BB118" s="10" t="n"/>
      <c r="BC118" s="10" t="n"/>
      <c r="BD118" s="11" t="n"/>
      <c r="BE118" s="10" t="n"/>
      <c r="BF118" s="10" t="n"/>
      <c r="BG118" s="10" t="n"/>
      <c r="BH118" s="10" t="n"/>
      <c r="BI118" s="10" t="n"/>
      <c r="BJ118" s="10" t="n"/>
      <c r="BK118" s="10" t="n"/>
      <c r="BL118" s="10" t="n"/>
      <c r="BM118" s="10" t="n"/>
    </row>
    <row r="119" ht="15.75" customHeight="1" s="218">
      <c r="A119" s="10" t="n"/>
      <c r="B119" s="10" t="n"/>
      <c r="C119" s="10" t="n"/>
      <c r="D119" s="10" t="n"/>
      <c r="E119" s="10" t="n"/>
      <c r="F119" s="10" t="n"/>
      <c r="G119" s="11" t="n"/>
      <c r="H119" s="10" t="n"/>
      <c r="I119" s="10" t="n"/>
      <c r="J119" s="10" t="n"/>
      <c r="K119" s="10" t="n"/>
      <c r="L119" s="10" t="n"/>
      <c r="M119" s="13" t="n"/>
      <c r="N119" s="13" t="n"/>
      <c r="O119" s="13" t="n"/>
      <c r="P119" s="13" t="n"/>
      <c r="Q119" s="10" t="n"/>
      <c r="R119" s="10" t="n"/>
      <c r="S119" s="10" t="n"/>
      <c r="T119" s="10" t="n"/>
      <c r="U119" s="10" t="n"/>
      <c r="V119" s="10" t="n"/>
      <c r="W119" s="10" t="n"/>
      <c r="X119" s="10" t="n"/>
      <c r="Y119" s="11" t="n"/>
      <c r="Z119" s="11" t="n"/>
      <c r="AA119" s="11" t="n"/>
      <c r="AB119" s="11" t="n"/>
      <c r="AC119" s="11" t="n"/>
      <c r="AD119" s="11" t="n"/>
      <c r="AE119" s="10" t="n"/>
      <c r="AF119" s="10" t="n"/>
      <c r="AG119" s="10" t="n"/>
      <c r="AH119" s="10" t="n"/>
      <c r="AI119" s="13" t="n"/>
      <c r="AJ119" s="13" t="n"/>
      <c r="AK119" s="13" t="n"/>
      <c r="AL119" s="13" t="n"/>
      <c r="AM119" s="13" t="n"/>
      <c r="AN119" s="13" t="n"/>
      <c r="AO119" s="13" t="n"/>
      <c r="AP119" s="14" t="n"/>
      <c r="AQ119" s="14" t="n"/>
      <c r="AR119" s="14" t="n"/>
      <c r="AS119" s="13" t="n"/>
      <c r="AT119" s="13" t="n"/>
      <c r="AU119" s="10" t="n"/>
      <c r="AV119" s="10" t="n"/>
      <c r="AW119" s="10" t="n"/>
      <c r="AX119" s="10" t="n"/>
      <c r="AY119" s="10" t="n"/>
      <c r="AZ119" s="10" t="n"/>
      <c r="BA119" s="10" t="n"/>
      <c r="BB119" s="10" t="n"/>
      <c r="BC119" s="10" t="n"/>
      <c r="BD119" s="11" t="n"/>
      <c r="BE119" s="10" t="n"/>
      <c r="BF119" s="10" t="n"/>
      <c r="BG119" s="10" t="n"/>
      <c r="BH119" s="10" t="n"/>
      <c r="BI119" s="10" t="n"/>
      <c r="BJ119" s="10" t="n"/>
      <c r="BK119" s="10" t="n"/>
      <c r="BL119" s="10" t="n"/>
      <c r="BM119" s="10" t="n"/>
    </row>
    <row r="120" ht="15.75" customHeight="1" s="218">
      <c r="A120" s="10" t="n"/>
      <c r="B120" s="10" t="n"/>
      <c r="C120" s="10" t="n"/>
      <c r="D120" s="10" t="n"/>
      <c r="E120" s="10" t="n"/>
      <c r="F120" s="10" t="n"/>
      <c r="G120" s="11" t="n"/>
      <c r="H120" s="10" t="n"/>
      <c r="I120" s="10" t="n"/>
      <c r="J120" s="10" t="n"/>
      <c r="K120" s="10" t="n"/>
      <c r="L120" s="10" t="n"/>
      <c r="M120" s="13" t="n"/>
      <c r="N120" s="13" t="n"/>
      <c r="O120" s="13" t="n"/>
      <c r="P120" s="13" t="n"/>
      <c r="Q120" s="10" t="n"/>
      <c r="R120" s="10" t="n"/>
      <c r="S120" s="10" t="n"/>
      <c r="T120" s="10" t="n"/>
      <c r="U120" s="10" t="n"/>
      <c r="V120" s="10" t="n"/>
      <c r="W120" s="10" t="n"/>
      <c r="X120" s="10" t="n"/>
      <c r="Y120" s="11" t="n"/>
      <c r="Z120" s="11" t="n"/>
      <c r="AA120" s="11" t="n"/>
      <c r="AB120" s="11" t="n"/>
      <c r="AC120" s="11" t="n"/>
      <c r="AD120" s="11" t="n"/>
      <c r="AE120" s="10" t="n"/>
      <c r="AF120" s="10" t="n"/>
      <c r="AG120" s="10" t="n"/>
      <c r="AH120" s="10" t="n"/>
      <c r="AI120" s="13" t="n"/>
      <c r="AJ120" s="13" t="n"/>
      <c r="AK120" s="13" t="n"/>
      <c r="AL120" s="13" t="n"/>
      <c r="AM120" s="13" t="n"/>
      <c r="AN120" s="13" t="n"/>
      <c r="AO120" s="13" t="n"/>
      <c r="AP120" s="14" t="n"/>
      <c r="AQ120" s="14" t="n"/>
      <c r="AR120" s="14" t="n"/>
      <c r="AS120" s="13" t="n"/>
      <c r="AT120" s="13" t="n"/>
      <c r="AU120" s="10" t="n"/>
      <c r="AV120" s="10" t="n"/>
      <c r="AW120" s="10" t="n"/>
      <c r="AX120" s="10" t="n"/>
      <c r="AY120" s="10" t="n"/>
      <c r="AZ120" s="10" t="n"/>
      <c r="BA120" s="10" t="n"/>
      <c r="BB120" s="10" t="n"/>
      <c r="BC120" s="10" t="n"/>
      <c r="BD120" s="11" t="n"/>
      <c r="BE120" s="10" t="n"/>
      <c r="BF120" s="10" t="n"/>
      <c r="BG120" s="10" t="n"/>
      <c r="BH120" s="10" t="n"/>
      <c r="BI120" s="10" t="n"/>
      <c r="BJ120" s="10" t="n"/>
      <c r="BK120" s="10" t="n"/>
      <c r="BL120" s="10" t="n"/>
      <c r="BM120" s="10" t="n"/>
    </row>
    <row r="121" ht="15.75" customHeight="1" s="218">
      <c r="A121" s="10" t="n"/>
      <c r="B121" s="10" t="n"/>
      <c r="C121" s="10" t="n"/>
      <c r="D121" s="10" t="n"/>
      <c r="E121" s="10" t="n"/>
      <c r="F121" s="10" t="n"/>
      <c r="G121" s="11" t="n"/>
      <c r="H121" s="10" t="n"/>
      <c r="I121" s="10" t="n"/>
      <c r="J121" s="10" t="n"/>
      <c r="K121" s="10" t="n"/>
      <c r="L121" s="10" t="n"/>
      <c r="M121" s="13" t="n"/>
      <c r="N121" s="13" t="n"/>
      <c r="O121" s="13" t="n"/>
      <c r="P121" s="13" t="n"/>
      <c r="Q121" s="10" t="n"/>
      <c r="R121" s="10" t="n"/>
      <c r="S121" s="10" t="n"/>
      <c r="T121" s="10" t="n"/>
      <c r="U121" s="10" t="n"/>
      <c r="V121" s="10" t="n"/>
      <c r="W121" s="10" t="n"/>
      <c r="X121" s="10" t="n"/>
      <c r="Y121" s="11" t="n"/>
      <c r="Z121" s="11" t="n"/>
      <c r="AA121" s="11" t="n"/>
      <c r="AB121" s="11" t="n"/>
      <c r="AC121" s="11" t="n"/>
      <c r="AD121" s="11" t="n"/>
      <c r="AE121" s="10" t="n"/>
      <c r="AF121" s="10" t="n"/>
      <c r="AG121" s="10" t="n"/>
      <c r="AH121" s="10" t="n"/>
      <c r="AI121" s="13" t="n"/>
      <c r="AJ121" s="13" t="n"/>
      <c r="AK121" s="13" t="n"/>
      <c r="AL121" s="13" t="n"/>
      <c r="AM121" s="13" t="n"/>
      <c r="AN121" s="13" t="n"/>
      <c r="AO121" s="13" t="n"/>
      <c r="AP121" s="14" t="n"/>
      <c r="AQ121" s="14" t="n"/>
      <c r="AR121" s="14" t="n"/>
      <c r="AS121" s="13" t="n"/>
      <c r="AT121" s="13" t="n"/>
      <c r="AU121" s="10" t="n"/>
      <c r="AV121" s="10" t="n"/>
      <c r="AW121" s="10" t="n"/>
      <c r="AX121" s="10" t="n"/>
      <c r="AY121" s="10" t="n"/>
      <c r="AZ121" s="10" t="n"/>
      <c r="BA121" s="10" t="n"/>
      <c r="BB121" s="10" t="n"/>
      <c r="BC121" s="10" t="n"/>
      <c r="BD121" s="11" t="n"/>
      <c r="BE121" s="10" t="n"/>
      <c r="BF121" s="10" t="n"/>
      <c r="BG121" s="10" t="n"/>
      <c r="BH121" s="10" t="n"/>
      <c r="BI121" s="10" t="n"/>
      <c r="BJ121" s="10" t="n"/>
      <c r="BK121" s="10" t="n"/>
      <c r="BL121" s="10" t="n"/>
      <c r="BM121" s="10" t="n"/>
    </row>
    <row r="122" ht="15.75" customHeight="1" s="218">
      <c r="A122" s="10" t="n"/>
      <c r="B122" s="10" t="n"/>
      <c r="C122" s="10" t="n"/>
      <c r="D122" s="10" t="n"/>
      <c r="E122" s="10" t="n"/>
      <c r="F122" s="10" t="n"/>
      <c r="G122" s="11" t="n"/>
      <c r="H122" s="10" t="n"/>
      <c r="I122" s="10" t="n"/>
      <c r="J122" s="10" t="n"/>
      <c r="K122" s="10" t="n"/>
      <c r="L122" s="10" t="n"/>
      <c r="M122" s="13" t="n"/>
      <c r="N122" s="13" t="n"/>
      <c r="O122" s="13" t="n"/>
      <c r="P122" s="13" t="n"/>
      <c r="Q122" s="10" t="n"/>
      <c r="R122" s="10" t="n"/>
      <c r="S122" s="10" t="n"/>
      <c r="T122" s="10" t="n"/>
      <c r="U122" s="10" t="n"/>
      <c r="V122" s="10" t="n"/>
      <c r="W122" s="10" t="n"/>
      <c r="X122" s="10" t="n"/>
      <c r="Y122" s="11" t="n"/>
      <c r="Z122" s="11" t="n"/>
      <c r="AA122" s="11" t="n"/>
      <c r="AB122" s="11" t="n"/>
      <c r="AC122" s="11" t="n"/>
      <c r="AD122" s="11" t="n"/>
      <c r="AE122" s="10" t="n"/>
      <c r="AF122" s="10" t="n"/>
      <c r="AG122" s="10" t="n"/>
      <c r="AH122" s="10" t="n"/>
      <c r="AI122" s="13" t="n"/>
      <c r="AJ122" s="13" t="n"/>
      <c r="AK122" s="13" t="n"/>
      <c r="AL122" s="13" t="n"/>
      <c r="AM122" s="13" t="n"/>
      <c r="AN122" s="13" t="n"/>
      <c r="AO122" s="13" t="n"/>
      <c r="AP122" s="14" t="n"/>
      <c r="AQ122" s="14" t="n"/>
      <c r="AR122" s="14" t="n"/>
      <c r="AS122" s="13" t="n"/>
      <c r="AT122" s="13" t="n"/>
      <c r="AU122" s="10" t="n"/>
      <c r="AV122" s="10" t="n"/>
      <c r="AW122" s="10" t="n"/>
      <c r="AX122" s="10" t="n"/>
      <c r="AY122" s="10" t="n"/>
      <c r="AZ122" s="10" t="n"/>
      <c r="BA122" s="10" t="n"/>
      <c r="BB122" s="10" t="n"/>
      <c r="BC122" s="10" t="n"/>
      <c r="BD122" s="11" t="n"/>
      <c r="BE122" s="10" t="n"/>
      <c r="BF122" s="10" t="n"/>
      <c r="BG122" s="10" t="n"/>
      <c r="BH122" s="10" t="n"/>
      <c r="BI122" s="10" t="n"/>
      <c r="BJ122" s="10" t="n"/>
      <c r="BK122" s="10" t="n"/>
      <c r="BL122" s="10" t="n"/>
      <c r="BM122" s="10" t="n"/>
    </row>
    <row r="123" ht="15.75" customHeight="1" s="218">
      <c r="A123" s="10" t="n"/>
      <c r="B123" s="10" t="n"/>
      <c r="C123" s="10" t="n"/>
      <c r="D123" s="10" t="n"/>
      <c r="E123" s="10" t="n"/>
      <c r="F123" s="10" t="n"/>
      <c r="G123" s="11" t="n"/>
      <c r="H123" s="10" t="n"/>
      <c r="I123" s="10" t="n"/>
      <c r="J123" s="10" t="n"/>
      <c r="K123" s="10" t="n"/>
      <c r="L123" s="10" t="n"/>
      <c r="M123" s="13" t="n"/>
      <c r="N123" s="13" t="n"/>
      <c r="O123" s="13" t="n"/>
      <c r="P123" s="13" t="n"/>
      <c r="Q123" s="10" t="n"/>
      <c r="R123" s="10" t="n"/>
      <c r="S123" s="10" t="n"/>
      <c r="T123" s="10" t="n"/>
      <c r="U123" s="10" t="n"/>
      <c r="V123" s="10" t="n"/>
      <c r="W123" s="10" t="n"/>
      <c r="X123" s="10" t="n"/>
      <c r="Y123" s="11" t="n"/>
      <c r="Z123" s="11" t="n"/>
      <c r="AA123" s="11" t="n"/>
      <c r="AB123" s="11" t="n"/>
      <c r="AC123" s="11" t="n"/>
      <c r="AD123" s="11" t="n"/>
      <c r="AE123" s="10" t="n"/>
      <c r="AF123" s="10" t="n"/>
      <c r="AG123" s="10" t="n"/>
      <c r="AH123" s="10" t="n"/>
      <c r="AI123" s="13" t="n"/>
      <c r="AJ123" s="13" t="n"/>
      <c r="AK123" s="13" t="n"/>
      <c r="AL123" s="13" t="n"/>
      <c r="AM123" s="13" t="n"/>
      <c r="AN123" s="13" t="n"/>
      <c r="AO123" s="13" t="n"/>
      <c r="AP123" s="14" t="n"/>
      <c r="AQ123" s="14" t="n"/>
      <c r="AR123" s="14" t="n"/>
      <c r="AS123" s="13" t="n"/>
      <c r="AT123" s="13" t="n"/>
      <c r="AU123" s="10" t="n"/>
      <c r="AV123" s="10" t="n"/>
      <c r="AW123" s="10" t="n"/>
      <c r="AX123" s="10" t="n"/>
      <c r="AY123" s="10" t="n"/>
      <c r="AZ123" s="10" t="n"/>
      <c r="BA123" s="10" t="n"/>
      <c r="BB123" s="10" t="n"/>
      <c r="BC123" s="10" t="n"/>
      <c r="BD123" s="11" t="n"/>
      <c r="BE123" s="10" t="n"/>
      <c r="BF123" s="10" t="n"/>
      <c r="BG123" s="10" t="n"/>
      <c r="BH123" s="10" t="n"/>
      <c r="BI123" s="10" t="n"/>
      <c r="BJ123" s="10" t="n"/>
      <c r="BK123" s="10" t="n"/>
      <c r="BL123" s="10" t="n"/>
      <c r="BM123" s="10" t="n"/>
    </row>
    <row r="124" ht="15.75" customHeight="1" s="218">
      <c r="A124" s="10" t="n"/>
      <c r="B124" s="10" t="n"/>
      <c r="C124" s="10" t="n"/>
      <c r="D124" s="10" t="n"/>
      <c r="E124" s="10" t="n"/>
      <c r="F124" s="10" t="n"/>
      <c r="H124" s="10" t="n"/>
      <c r="I124" s="10" t="n"/>
      <c r="J124" s="10" t="n"/>
      <c r="K124" s="10" t="n"/>
      <c r="L124" s="10" t="n"/>
      <c r="M124" s="13" t="n"/>
      <c r="N124" s="13" t="n"/>
      <c r="O124" s="13" t="n"/>
      <c r="P124" s="13" t="n"/>
      <c r="Q124" s="10" t="n"/>
      <c r="R124" s="10" t="n"/>
      <c r="S124" s="10" t="n"/>
      <c r="T124" s="10" t="n"/>
      <c r="U124" s="10" t="n"/>
      <c r="V124" s="10" t="n"/>
      <c r="W124" s="10" t="n"/>
      <c r="X124" s="10" t="n"/>
      <c r="Y124" s="11" t="n"/>
      <c r="Z124" s="11" t="n"/>
      <c r="AA124" s="11" t="n"/>
      <c r="AB124" s="11" t="n"/>
      <c r="AC124" s="11" t="n"/>
      <c r="AD124" s="11" t="n"/>
      <c r="AE124" s="10" t="n"/>
      <c r="AF124" s="10" t="n"/>
      <c r="AG124" s="10" t="n"/>
      <c r="AH124" s="10" t="n"/>
      <c r="AI124" s="13" t="n"/>
      <c r="AJ124" s="13" t="n"/>
      <c r="AK124" s="13" t="n"/>
      <c r="AL124" s="13" t="n"/>
      <c r="AM124" s="13" t="n"/>
      <c r="AN124" s="13" t="n"/>
      <c r="AO124" s="13" t="n"/>
      <c r="AP124" s="14" t="n"/>
      <c r="AQ124" s="14" t="n"/>
      <c r="AR124" s="14" t="n"/>
      <c r="AS124" s="13" t="n"/>
      <c r="AT124" s="13" t="n"/>
      <c r="AU124" s="10" t="n"/>
      <c r="AV124" s="10" t="n"/>
      <c r="AW124" s="10" t="n"/>
      <c r="AX124" s="10" t="n"/>
      <c r="AY124" s="10" t="n"/>
      <c r="AZ124" s="10" t="n"/>
      <c r="BA124" s="10" t="n"/>
      <c r="BB124" s="10" t="n"/>
      <c r="BC124" s="10" t="n"/>
      <c r="BD124" s="11" t="n"/>
      <c r="BE124" s="10" t="n"/>
      <c r="BF124" s="10" t="n"/>
      <c r="BG124" s="10" t="n"/>
      <c r="BH124" s="10" t="n"/>
      <c r="BI124" s="10" t="n"/>
      <c r="BJ124" s="10" t="n"/>
      <c r="BK124" s="10" t="n"/>
      <c r="BL124" s="10" t="n"/>
      <c r="BM124" s="10" t="n"/>
    </row>
    <row r="125" ht="15.75" customHeight="1" s="218">
      <c r="A125" s="10" t="n"/>
      <c r="B125" s="10" t="n"/>
      <c r="C125" s="10" t="n"/>
      <c r="D125" s="10" t="n"/>
      <c r="E125" s="10" t="n"/>
      <c r="F125" s="10" t="n"/>
      <c r="G125" s="11" t="n"/>
      <c r="H125" s="10" t="n"/>
      <c r="I125" s="10" t="n"/>
      <c r="J125" s="10" t="n"/>
      <c r="K125" s="10" t="n"/>
      <c r="L125" s="10" t="n"/>
      <c r="M125" s="13" t="n"/>
      <c r="N125" s="13" t="n"/>
      <c r="O125" s="13" t="n"/>
      <c r="P125" s="13" t="n"/>
      <c r="Q125" s="10" t="n"/>
      <c r="R125" s="10" t="n"/>
      <c r="S125" s="10" t="n"/>
      <c r="T125" s="10" t="n"/>
      <c r="U125" s="10" t="n"/>
      <c r="V125" s="10" t="n"/>
      <c r="W125" s="10" t="n"/>
      <c r="X125" s="10" t="n"/>
      <c r="Y125" s="11" t="n"/>
      <c r="Z125" s="11" t="n"/>
      <c r="AA125" s="11" t="n"/>
      <c r="AB125" s="11" t="n"/>
      <c r="AC125" s="11" t="n"/>
      <c r="AD125" s="11" t="n"/>
      <c r="AE125" s="10" t="n"/>
      <c r="AF125" s="10" t="n"/>
      <c r="AG125" s="10" t="n"/>
      <c r="AH125" s="10" t="n"/>
      <c r="AI125" s="13" t="n"/>
      <c r="AJ125" s="13" t="n"/>
      <c r="AK125" s="13" t="n"/>
      <c r="AL125" s="13" t="n"/>
      <c r="AM125" s="13" t="n"/>
      <c r="AN125" s="13" t="n"/>
      <c r="AO125" s="13" t="n"/>
      <c r="AP125" s="14" t="n"/>
      <c r="AQ125" s="14" t="n"/>
      <c r="AR125" s="14" t="n"/>
      <c r="AS125" s="13" t="n"/>
      <c r="AT125" s="13" t="n"/>
      <c r="AU125" s="10" t="n"/>
      <c r="AV125" s="10" t="n"/>
      <c r="AW125" s="10" t="n"/>
      <c r="AX125" s="10" t="n"/>
      <c r="AY125" s="10" t="n"/>
      <c r="AZ125" s="10" t="n"/>
      <c r="BA125" s="10" t="n"/>
      <c r="BB125" s="10" t="n"/>
      <c r="BC125" s="10" t="n"/>
      <c r="BD125" s="11" t="n"/>
      <c r="BE125" s="10" t="n"/>
      <c r="BF125" s="10" t="n"/>
      <c r="BG125" s="10" t="n"/>
      <c r="BH125" s="10" t="n"/>
      <c r="BI125" s="10" t="n"/>
      <c r="BJ125" s="10" t="n"/>
      <c r="BK125" s="10" t="n"/>
      <c r="BL125" s="10" t="n"/>
      <c r="BM125" s="10" t="n"/>
    </row>
    <row r="126" ht="15.75" customHeight="1" s="218">
      <c r="A126" s="10" t="n"/>
      <c r="B126" s="10" t="n"/>
      <c r="C126" s="10" t="n"/>
      <c r="D126" s="10" t="n"/>
      <c r="E126" s="10" t="n"/>
      <c r="F126" s="10" t="n"/>
      <c r="G126" s="11" t="n"/>
      <c r="H126" s="10" t="n"/>
      <c r="I126" s="10" t="n"/>
      <c r="J126" s="10" t="n"/>
      <c r="K126" s="10" t="n"/>
      <c r="L126" s="10" t="n"/>
      <c r="M126" s="13" t="n"/>
      <c r="N126" s="13" t="n"/>
      <c r="O126" s="13" t="n"/>
      <c r="P126" s="13" t="n"/>
      <c r="Q126" s="10" t="n"/>
      <c r="R126" s="10" t="n"/>
      <c r="S126" s="10" t="n"/>
      <c r="T126" s="10" t="n"/>
      <c r="U126" s="10" t="n"/>
      <c r="V126" s="10" t="n"/>
      <c r="W126" s="10" t="n"/>
      <c r="X126" s="10" t="n"/>
      <c r="Y126" s="11" t="n"/>
      <c r="Z126" s="11" t="n"/>
      <c r="AA126" s="11" t="n"/>
      <c r="AB126" s="11" t="n"/>
      <c r="AC126" s="11" t="n"/>
      <c r="AD126" s="11" t="n"/>
      <c r="AE126" s="10" t="n"/>
      <c r="AF126" s="10" t="n"/>
      <c r="AG126" s="10" t="n"/>
      <c r="AH126" s="10" t="n"/>
      <c r="AI126" s="13" t="n"/>
      <c r="AJ126" s="13" t="n"/>
      <c r="AK126" s="13" t="n"/>
      <c r="AL126" s="13" t="n"/>
      <c r="AM126" s="13" t="n"/>
      <c r="AN126" s="13" t="n"/>
      <c r="AO126" s="13" t="n"/>
      <c r="AP126" s="14" t="n"/>
      <c r="AQ126" s="14" t="n"/>
      <c r="AR126" s="14" t="n"/>
      <c r="AS126" s="13" t="n"/>
      <c r="AT126" s="13" t="n"/>
      <c r="AU126" s="10" t="n"/>
      <c r="AV126" s="10" t="n"/>
      <c r="AW126" s="10" t="n"/>
      <c r="AX126" s="10" t="n"/>
      <c r="AY126" s="10" t="n"/>
      <c r="AZ126" s="10" t="n"/>
      <c r="BA126" s="10" t="n"/>
      <c r="BB126" s="10" t="n"/>
      <c r="BC126" s="10" t="n"/>
      <c r="BD126" s="11" t="n"/>
      <c r="BE126" s="10" t="n"/>
      <c r="BF126" s="10" t="n"/>
      <c r="BG126" s="10" t="n"/>
      <c r="BH126" s="10" t="n"/>
      <c r="BI126" s="10" t="n"/>
      <c r="BJ126" s="10" t="n"/>
      <c r="BK126" s="10" t="n"/>
      <c r="BL126" s="10" t="n"/>
      <c r="BM126" s="10" t="n"/>
    </row>
    <row r="127" ht="15.75" customHeight="1" s="218">
      <c r="A127" s="10" t="n"/>
      <c r="B127" s="10" t="n"/>
      <c r="C127" s="10" t="n"/>
      <c r="D127" s="10" t="n"/>
      <c r="E127" s="10" t="n"/>
      <c r="F127" s="10" t="n"/>
      <c r="G127" s="11" t="n"/>
      <c r="H127" s="10" t="n"/>
      <c r="I127" s="10" t="n"/>
      <c r="J127" s="10" t="n"/>
      <c r="K127" s="10" t="n"/>
      <c r="L127" s="10" t="n"/>
      <c r="M127" s="13" t="n"/>
      <c r="N127" s="13" t="n"/>
      <c r="O127" s="13" t="n"/>
      <c r="P127" s="13" t="n"/>
      <c r="Q127" s="10" t="n"/>
      <c r="R127" s="10" t="n"/>
      <c r="S127" s="10" t="n"/>
      <c r="T127" s="10" t="n"/>
      <c r="U127" s="10" t="n"/>
      <c r="V127" s="10" t="n"/>
      <c r="W127" s="10" t="n"/>
      <c r="X127" s="10" t="n"/>
      <c r="Y127" s="11" t="n"/>
      <c r="Z127" s="11" t="n"/>
      <c r="AA127" s="11" t="n"/>
      <c r="AB127" s="11" t="n"/>
      <c r="AC127" s="11" t="n"/>
      <c r="AD127" s="11" t="n"/>
      <c r="AE127" s="10" t="n"/>
      <c r="AF127" s="10" t="n"/>
      <c r="AG127" s="10" t="n"/>
      <c r="AH127" s="10" t="n"/>
      <c r="AI127" s="13" t="n"/>
      <c r="AJ127" s="13" t="n"/>
      <c r="AK127" s="13" t="n"/>
      <c r="AL127" s="13" t="n"/>
      <c r="AM127" s="13" t="n"/>
      <c r="AN127" s="13" t="n"/>
      <c r="AO127" s="13" t="n"/>
      <c r="AP127" s="14" t="n"/>
      <c r="AQ127" s="14" t="n"/>
      <c r="AR127" s="14" t="n"/>
      <c r="AS127" s="13" t="n"/>
      <c r="AT127" s="13" t="n"/>
      <c r="AU127" s="10" t="n"/>
      <c r="AV127" s="10" t="n"/>
      <c r="AW127" s="10" t="n"/>
      <c r="AX127" s="10" t="n"/>
      <c r="AY127" s="10" t="n"/>
      <c r="AZ127" s="10" t="n"/>
      <c r="BA127" s="10" t="n"/>
      <c r="BB127" s="10" t="n"/>
      <c r="BC127" s="10" t="n"/>
      <c r="BD127" s="11" t="n"/>
      <c r="BE127" s="10" t="n"/>
      <c r="BF127" s="10" t="n"/>
      <c r="BG127" s="10" t="n"/>
      <c r="BH127" s="10" t="n"/>
      <c r="BI127" s="10" t="n"/>
      <c r="BJ127" s="10" t="n"/>
      <c r="BK127" s="10" t="n"/>
      <c r="BL127" s="10" t="n"/>
      <c r="BM127" s="10" t="n"/>
    </row>
    <row r="128" ht="15.75" customHeight="1" s="218">
      <c r="A128" s="10" t="n"/>
      <c r="B128" s="10" t="n"/>
      <c r="C128" s="10" t="n"/>
      <c r="D128" s="10" t="n"/>
      <c r="E128" s="10" t="n"/>
      <c r="F128" s="10" t="n"/>
      <c r="G128" s="11" t="n"/>
      <c r="H128" s="10" t="n"/>
      <c r="I128" s="10" t="n"/>
      <c r="J128" s="10" t="n"/>
      <c r="K128" s="10" t="n"/>
      <c r="L128" s="10" t="n"/>
      <c r="M128" s="13" t="n"/>
      <c r="N128" s="13" t="n"/>
      <c r="O128" s="13" t="n"/>
      <c r="P128" s="13" t="n"/>
      <c r="Q128" s="10" t="n"/>
      <c r="R128" s="10" t="n"/>
      <c r="S128" s="10" t="n"/>
      <c r="T128" s="10" t="n"/>
      <c r="U128" s="10" t="n"/>
      <c r="V128" s="10" t="n"/>
      <c r="W128" s="10" t="n"/>
      <c r="X128" s="10" t="n"/>
      <c r="Y128" s="11" t="n"/>
      <c r="Z128" s="11" t="n"/>
      <c r="AA128" s="11" t="n"/>
      <c r="AB128" s="11" t="n"/>
      <c r="AC128" s="11" t="n"/>
      <c r="AD128" s="11" t="n"/>
      <c r="AE128" s="10" t="n"/>
      <c r="AF128" s="10" t="n"/>
      <c r="AG128" s="10" t="n"/>
      <c r="AH128" s="10" t="n"/>
      <c r="AI128" s="13" t="n"/>
      <c r="AJ128" s="13" t="n"/>
      <c r="AK128" s="13" t="n"/>
      <c r="AL128" s="13" t="n"/>
      <c r="AM128" s="13" t="n"/>
      <c r="AN128" s="13" t="n"/>
      <c r="AO128" s="13" t="n"/>
      <c r="AP128" s="14" t="n"/>
      <c r="AQ128" s="14" t="n"/>
      <c r="AR128" s="14" t="n"/>
      <c r="AS128" s="13" t="n"/>
      <c r="AT128" s="13" t="n"/>
      <c r="AU128" s="10" t="n"/>
      <c r="AV128" s="10" t="n"/>
      <c r="AW128" s="10" t="n"/>
      <c r="AX128" s="10" t="n"/>
      <c r="AY128" s="10" t="n"/>
      <c r="AZ128" s="10" t="n"/>
      <c r="BA128" s="10" t="n"/>
      <c r="BB128" s="10" t="n"/>
      <c r="BC128" s="10" t="n"/>
      <c r="BD128" s="11" t="n"/>
      <c r="BE128" s="10" t="n"/>
      <c r="BF128" s="10" t="n"/>
      <c r="BG128" s="10" t="n"/>
      <c r="BH128" s="10" t="n"/>
      <c r="BI128" s="10" t="n"/>
      <c r="BJ128" s="10" t="n"/>
      <c r="BK128" s="10" t="n"/>
      <c r="BL128" s="10" t="n"/>
      <c r="BM128" s="10" t="n"/>
    </row>
    <row r="129" ht="15.75" customHeight="1" s="218">
      <c r="A129" s="10" t="n"/>
      <c r="B129" s="10" t="n"/>
      <c r="C129" s="10" t="n"/>
      <c r="D129" s="10" t="n"/>
      <c r="E129" s="10" t="n"/>
      <c r="F129" s="10" t="n"/>
      <c r="G129" s="11" t="n"/>
      <c r="H129" s="10" t="n"/>
      <c r="I129" s="10" t="n"/>
      <c r="J129" s="10" t="n"/>
      <c r="K129" s="10" t="n"/>
      <c r="L129" s="10" t="n"/>
      <c r="M129" s="13" t="n"/>
      <c r="N129" s="13" t="n"/>
      <c r="O129" s="13" t="n"/>
      <c r="P129" s="13" t="n"/>
      <c r="Q129" s="10" t="n"/>
      <c r="R129" s="10" t="n"/>
      <c r="S129" s="10" t="n"/>
      <c r="T129" s="10" t="n"/>
      <c r="U129" s="10" t="n"/>
      <c r="V129" s="10" t="n"/>
      <c r="W129" s="10" t="n"/>
      <c r="X129" s="10" t="n"/>
      <c r="Y129" s="11" t="n"/>
      <c r="Z129" s="11" t="n"/>
      <c r="AA129" s="11" t="n"/>
      <c r="AB129" s="11" t="n"/>
      <c r="AC129" s="11" t="n"/>
      <c r="AD129" s="11" t="n"/>
      <c r="AE129" s="10" t="n"/>
      <c r="AF129" s="10" t="n"/>
      <c r="AG129" s="10" t="n"/>
      <c r="AH129" s="10" t="n"/>
      <c r="AI129" s="13" t="n"/>
      <c r="AJ129" s="13" t="n"/>
      <c r="AK129" s="13" t="n"/>
      <c r="AL129" s="13" t="n"/>
      <c r="AM129" s="13" t="n"/>
      <c r="AN129" s="13" t="n"/>
      <c r="AO129" s="13" t="n"/>
      <c r="AP129" s="14" t="n"/>
      <c r="AQ129" s="14" t="n"/>
      <c r="AR129" s="14" t="n"/>
      <c r="AS129" s="13" t="n"/>
      <c r="AT129" s="13" t="n"/>
      <c r="AU129" s="10" t="n"/>
      <c r="AV129" s="10" t="n"/>
      <c r="AW129" s="10" t="n"/>
      <c r="AX129" s="10" t="n"/>
      <c r="AY129" s="10" t="n"/>
      <c r="AZ129" s="10" t="n"/>
      <c r="BA129" s="10" t="n"/>
      <c r="BB129" s="10" t="n"/>
      <c r="BC129" s="10" t="n"/>
      <c r="BD129" s="11" t="n"/>
      <c r="BE129" s="10" t="n"/>
      <c r="BF129" s="10" t="n"/>
      <c r="BG129" s="10" t="n"/>
      <c r="BH129" s="10" t="n"/>
      <c r="BI129" s="10" t="n"/>
      <c r="BJ129" s="10" t="n"/>
      <c r="BK129" s="10" t="n"/>
      <c r="BL129" s="10" t="n"/>
      <c r="BM129" s="10" t="n"/>
    </row>
    <row r="130" ht="15.75" customHeight="1" s="218">
      <c r="A130" s="10" t="n"/>
      <c r="B130" s="10" t="n"/>
      <c r="C130" s="10" t="n"/>
      <c r="D130" s="10" t="n"/>
      <c r="E130" s="10" t="n"/>
      <c r="F130" s="10" t="n"/>
      <c r="G130" s="11" t="n"/>
      <c r="H130" s="10" t="n"/>
      <c r="I130" s="10" t="n"/>
      <c r="J130" s="10" t="n"/>
      <c r="K130" s="10" t="n"/>
      <c r="L130" s="10" t="n"/>
      <c r="M130" s="13" t="n"/>
      <c r="N130" s="13" t="n"/>
      <c r="O130" s="13" t="n"/>
      <c r="P130" s="13" t="n"/>
      <c r="Q130" s="10" t="n"/>
      <c r="R130" s="10" t="n"/>
      <c r="S130" s="10" t="n"/>
      <c r="T130" s="10" t="n"/>
      <c r="U130" s="10" t="n"/>
      <c r="V130" s="10" t="n"/>
      <c r="W130" s="10" t="n"/>
      <c r="X130" s="10" t="n"/>
      <c r="Y130" s="11" t="n"/>
      <c r="Z130" s="11" t="n"/>
      <c r="AA130" s="11" t="n"/>
      <c r="AB130" s="11" t="n"/>
      <c r="AC130" s="11" t="n"/>
      <c r="AD130" s="11" t="n"/>
      <c r="AE130" s="10" t="n"/>
      <c r="AF130" s="10" t="n"/>
      <c r="AG130" s="10" t="n"/>
      <c r="AH130" s="10" t="n"/>
      <c r="AI130" s="13" t="n"/>
      <c r="AJ130" s="13" t="n"/>
      <c r="AK130" s="13" t="n"/>
      <c r="AL130" s="13" t="n"/>
      <c r="AM130" s="13" t="n"/>
      <c r="AN130" s="13" t="n"/>
      <c r="AO130" s="13" t="n"/>
      <c r="AP130" s="14" t="n"/>
      <c r="AQ130" s="14" t="n"/>
      <c r="AR130" s="14" t="n"/>
      <c r="AS130" s="13" t="n"/>
      <c r="AT130" s="13" t="n"/>
      <c r="AU130" s="10" t="n"/>
      <c r="AV130" s="10" t="n"/>
      <c r="AW130" s="10" t="n"/>
      <c r="AX130" s="10" t="n"/>
      <c r="AY130" s="10" t="n"/>
      <c r="AZ130" s="10" t="n"/>
      <c r="BA130" s="10" t="n"/>
      <c r="BB130" s="10" t="n"/>
      <c r="BC130" s="10" t="n"/>
      <c r="BD130" s="11" t="n"/>
      <c r="BE130" s="10" t="n"/>
      <c r="BF130" s="10" t="n"/>
      <c r="BG130" s="10" t="n"/>
      <c r="BH130" s="10" t="n"/>
      <c r="BI130" s="10" t="n"/>
      <c r="BJ130" s="10" t="n"/>
      <c r="BK130" s="10" t="n"/>
      <c r="BL130" s="10" t="n"/>
      <c r="BM130" s="10" t="n"/>
    </row>
    <row r="131" ht="15.75" customHeight="1" s="218">
      <c r="A131" s="10" t="n"/>
      <c r="B131" s="10" t="n"/>
      <c r="C131" s="10" t="n"/>
      <c r="D131" s="10" t="n"/>
      <c r="E131" s="10" t="n"/>
      <c r="F131" s="10" t="n"/>
      <c r="G131" s="11" t="n"/>
      <c r="H131" s="10" t="n"/>
      <c r="I131" s="10" t="n"/>
      <c r="J131" s="10" t="n"/>
      <c r="K131" s="10" t="n"/>
      <c r="L131" s="10" t="n"/>
      <c r="M131" s="13" t="n"/>
      <c r="N131" s="13" t="n"/>
      <c r="O131" s="13" t="n"/>
      <c r="P131" s="13" t="n"/>
      <c r="Q131" s="10" t="n"/>
      <c r="R131" s="10" t="n"/>
      <c r="S131" s="10" t="n"/>
      <c r="T131" s="10" t="n"/>
      <c r="U131" s="10" t="n"/>
      <c r="V131" s="10" t="n"/>
      <c r="W131" s="10" t="n"/>
      <c r="X131" s="10" t="n"/>
      <c r="Y131" s="11" t="n"/>
      <c r="Z131" s="11" t="n"/>
      <c r="AA131" s="11" t="n"/>
      <c r="AB131" s="11" t="n"/>
      <c r="AC131" s="11" t="n"/>
      <c r="AD131" s="11" t="n"/>
      <c r="AE131" s="10" t="n"/>
      <c r="AF131" s="10" t="n"/>
      <c r="AG131" s="10" t="n"/>
      <c r="AH131" s="10" t="n"/>
      <c r="AI131" s="13" t="n"/>
      <c r="AJ131" s="13" t="n"/>
      <c r="AK131" s="13" t="n"/>
      <c r="AL131" s="13" t="n"/>
      <c r="AM131" s="13" t="n"/>
      <c r="AN131" s="13" t="n"/>
      <c r="AO131" s="13" t="n"/>
      <c r="AP131" s="14" t="n"/>
      <c r="AQ131" s="14" t="n"/>
      <c r="AR131" s="14" t="n"/>
      <c r="AS131" s="13" t="n"/>
      <c r="AT131" s="13" t="n"/>
      <c r="AU131" s="10" t="n"/>
      <c r="AV131" s="10" t="n"/>
      <c r="AW131" s="10" t="n"/>
      <c r="AX131" s="10" t="n"/>
      <c r="AY131" s="10" t="n"/>
      <c r="AZ131" s="10" t="n"/>
      <c r="BA131" s="10" t="n"/>
      <c r="BB131" s="10" t="n"/>
      <c r="BC131" s="10" t="n"/>
      <c r="BD131" s="11" t="n"/>
      <c r="BE131" s="10" t="n"/>
      <c r="BF131" s="10" t="n"/>
      <c r="BG131" s="10" t="n"/>
      <c r="BH131" s="10" t="n"/>
      <c r="BI131" s="10" t="n"/>
      <c r="BJ131" s="10" t="n"/>
      <c r="BK131" s="10" t="n"/>
      <c r="BL131" s="10" t="n"/>
      <c r="BM131" s="10" t="n"/>
    </row>
    <row r="132" ht="15.75" customHeight="1" s="218">
      <c r="A132" s="10" t="n"/>
      <c r="B132" s="10" t="n"/>
      <c r="C132" s="10" t="n"/>
      <c r="D132" s="10" t="n"/>
      <c r="E132" s="10" t="n"/>
      <c r="F132" s="10" t="n"/>
      <c r="G132" s="11" t="n"/>
      <c r="H132" s="10" t="n"/>
      <c r="I132" s="10" t="n"/>
      <c r="J132" s="10" t="n"/>
      <c r="K132" s="10" t="n"/>
      <c r="L132" s="10" t="n"/>
      <c r="M132" s="13" t="n"/>
      <c r="N132" s="13" t="n"/>
      <c r="O132" s="13" t="n"/>
      <c r="P132" s="13" t="n"/>
      <c r="Q132" s="10" t="n"/>
      <c r="R132" s="10" t="n"/>
      <c r="S132" s="10" t="n"/>
      <c r="T132" s="10" t="n"/>
      <c r="U132" s="10" t="n"/>
      <c r="V132" s="10" t="n"/>
      <c r="W132" s="10" t="n"/>
      <c r="X132" s="10" t="n"/>
      <c r="Y132" s="11" t="n"/>
      <c r="Z132" s="11" t="n"/>
      <c r="AA132" s="11" t="n"/>
      <c r="AB132" s="11" t="n"/>
      <c r="AC132" s="11" t="n"/>
      <c r="AD132" s="11" t="n"/>
      <c r="AE132" s="10" t="n"/>
      <c r="AF132" s="10" t="n"/>
      <c r="AG132" s="10" t="n"/>
      <c r="AH132" s="10" t="n"/>
      <c r="AI132" s="13" t="n"/>
      <c r="AJ132" s="13" t="n"/>
      <c r="AK132" s="13" t="n"/>
      <c r="AL132" s="13" t="n"/>
      <c r="AM132" s="13" t="n"/>
      <c r="AN132" s="13" t="n"/>
      <c r="AO132" s="13" t="n"/>
      <c r="AP132" s="14" t="n"/>
      <c r="AQ132" s="14" t="n"/>
      <c r="AR132" s="14" t="n"/>
      <c r="AS132" s="13" t="n"/>
      <c r="AT132" s="13" t="n"/>
      <c r="AU132" s="10" t="n"/>
      <c r="AV132" s="10" t="n"/>
      <c r="AW132" s="10" t="n"/>
      <c r="AX132" s="10" t="n"/>
      <c r="AY132" s="10" t="n"/>
      <c r="AZ132" s="10" t="n"/>
      <c r="BA132" s="10" t="n"/>
      <c r="BB132" s="10" t="n"/>
      <c r="BC132" s="10" t="n"/>
      <c r="BD132" s="11" t="n"/>
      <c r="BE132" s="10" t="n"/>
      <c r="BF132" s="10" t="n"/>
      <c r="BG132" s="10" t="n"/>
      <c r="BH132" s="10" t="n"/>
      <c r="BI132" s="10" t="n"/>
      <c r="BJ132" s="10" t="n"/>
      <c r="BK132" s="10" t="n"/>
      <c r="BL132" s="10" t="n"/>
      <c r="BM132" s="10" t="n"/>
    </row>
    <row r="133" ht="15.75" customHeight="1" s="218">
      <c r="A133" s="10" t="n"/>
      <c r="B133" s="10" t="n"/>
      <c r="C133" s="10" t="n"/>
      <c r="D133" s="10" t="n"/>
      <c r="E133" s="10" t="n"/>
      <c r="F133" s="10" t="n"/>
      <c r="G133" s="11" t="n"/>
      <c r="H133" s="10" t="n"/>
      <c r="I133" s="10" t="n"/>
      <c r="J133" s="10" t="n"/>
      <c r="K133" s="10" t="n"/>
      <c r="L133" s="10" t="n"/>
      <c r="M133" s="13" t="n"/>
      <c r="N133" s="13" t="n"/>
      <c r="O133" s="13" t="n"/>
      <c r="P133" s="13" t="n"/>
      <c r="Q133" s="10" t="n"/>
      <c r="R133" s="10" t="n"/>
      <c r="S133" s="10" t="n"/>
      <c r="T133" s="10" t="n"/>
      <c r="U133" s="10" t="n"/>
      <c r="V133" s="10" t="n"/>
      <c r="W133" s="10" t="n"/>
      <c r="X133" s="10" t="n"/>
      <c r="Y133" s="11" t="n"/>
      <c r="Z133" s="11" t="n"/>
      <c r="AA133" s="11" t="n"/>
      <c r="AB133" s="11" t="n"/>
      <c r="AC133" s="11" t="n"/>
      <c r="AD133" s="11" t="n"/>
      <c r="AE133" s="10" t="n"/>
      <c r="AF133" s="10" t="n"/>
      <c r="AG133" s="10" t="n"/>
      <c r="AH133" s="10" t="n"/>
      <c r="AI133" s="13" t="n"/>
      <c r="AJ133" s="13" t="n"/>
      <c r="AK133" s="13" t="n"/>
      <c r="AL133" s="13" t="n"/>
      <c r="AM133" s="13" t="n"/>
      <c r="AN133" s="13" t="n"/>
      <c r="AO133" s="13" t="n"/>
      <c r="AP133" s="14" t="n"/>
      <c r="AQ133" s="14" t="n"/>
      <c r="AR133" s="14" t="n"/>
      <c r="AS133" s="13" t="n"/>
      <c r="AT133" s="13" t="n"/>
      <c r="AU133" s="10" t="n"/>
      <c r="AV133" s="10" t="n"/>
      <c r="AW133" s="10" t="n"/>
      <c r="AX133" s="10" t="n"/>
      <c r="AY133" s="10" t="n"/>
      <c r="AZ133" s="10" t="n"/>
      <c r="BA133" s="10" t="n"/>
      <c r="BB133" s="10" t="n"/>
      <c r="BC133" s="10" t="n"/>
      <c r="BD133" s="11" t="n"/>
      <c r="BE133" s="10" t="n"/>
      <c r="BF133" s="10" t="n"/>
      <c r="BG133" s="10" t="n"/>
      <c r="BH133" s="10" t="n"/>
      <c r="BI133" s="10" t="n"/>
      <c r="BJ133" s="10" t="n"/>
      <c r="BK133" s="10" t="n"/>
      <c r="BL133" s="10" t="n"/>
      <c r="BM133" s="10" t="n"/>
    </row>
    <row r="134" ht="15.75" customHeight="1" s="218">
      <c r="A134" s="10" t="n"/>
      <c r="B134" s="10" t="n"/>
      <c r="C134" s="10" t="n"/>
      <c r="D134" s="10" t="n"/>
      <c r="E134" s="10" t="n"/>
      <c r="F134" s="10" t="n"/>
      <c r="G134" s="11" t="n"/>
      <c r="H134" s="10" t="n"/>
      <c r="I134" s="10" t="n"/>
      <c r="J134" s="10" t="n"/>
      <c r="K134" s="10" t="n"/>
      <c r="L134" s="10" t="n"/>
      <c r="M134" s="13" t="n"/>
      <c r="N134" s="13" t="n"/>
      <c r="O134" s="13" t="n"/>
      <c r="P134" s="13" t="n"/>
      <c r="Q134" s="10" t="n"/>
      <c r="R134" s="10" t="n"/>
      <c r="S134" s="10" t="n"/>
      <c r="T134" s="10" t="n"/>
      <c r="U134" s="10" t="n"/>
      <c r="V134" s="10" t="n"/>
      <c r="W134" s="10" t="n"/>
      <c r="X134" s="10" t="n"/>
      <c r="Y134" s="11" t="n"/>
      <c r="Z134" s="11" t="n"/>
      <c r="AA134" s="11" t="n"/>
      <c r="AB134" s="11" t="n"/>
      <c r="AC134" s="11" t="n"/>
      <c r="AD134" s="11" t="n"/>
      <c r="AE134" s="10" t="n"/>
      <c r="AF134" s="10" t="n"/>
      <c r="AG134" s="10" t="n"/>
      <c r="AH134" s="10" t="n"/>
      <c r="AI134" s="13" t="n"/>
      <c r="AJ134" s="13" t="n"/>
      <c r="AK134" s="13" t="n"/>
      <c r="AL134" s="13" t="n"/>
      <c r="AM134" s="13" t="n"/>
      <c r="AN134" s="13" t="n"/>
      <c r="AO134" s="13" t="n"/>
      <c r="AP134" s="14" t="n"/>
      <c r="AQ134" s="14" t="n"/>
      <c r="AR134" s="14" t="n"/>
      <c r="AS134" s="13" t="n"/>
      <c r="AT134" s="13" t="n"/>
      <c r="AU134" s="10" t="n"/>
      <c r="AV134" s="10" t="n"/>
      <c r="AW134" s="10" t="n"/>
      <c r="AX134" s="10" t="n"/>
      <c r="AY134" s="10" t="n"/>
      <c r="AZ134" s="10" t="n"/>
      <c r="BA134" s="10" t="n"/>
      <c r="BB134" s="10" t="n"/>
      <c r="BC134" s="10" t="n"/>
      <c r="BD134" s="11" t="n"/>
      <c r="BE134" s="10" t="n"/>
      <c r="BF134" s="10" t="n"/>
      <c r="BG134" s="10" t="n"/>
      <c r="BH134" s="10" t="n"/>
      <c r="BI134" s="10" t="n"/>
      <c r="BJ134" s="10" t="n"/>
      <c r="BK134" s="10" t="n"/>
      <c r="BL134" s="10" t="n"/>
      <c r="BM134" s="10" t="n"/>
    </row>
    <row r="135" ht="15.75" customHeight="1" s="218">
      <c r="A135" s="10" t="n"/>
      <c r="B135" s="10" t="n"/>
      <c r="C135" s="10" t="n"/>
      <c r="D135" s="10" t="n"/>
      <c r="E135" s="10" t="n"/>
      <c r="F135" s="10" t="n"/>
      <c r="G135" s="11" t="n"/>
      <c r="H135" s="10" t="n"/>
      <c r="I135" s="10" t="n"/>
      <c r="J135" s="10" t="n"/>
      <c r="K135" s="10" t="n"/>
      <c r="L135" s="10" t="n"/>
      <c r="M135" s="13" t="n"/>
      <c r="N135" s="13" t="n"/>
      <c r="O135" s="13" t="n"/>
      <c r="P135" s="13" t="n"/>
      <c r="Q135" s="10" t="n"/>
      <c r="R135" s="10" t="n"/>
      <c r="S135" s="10" t="n"/>
      <c r="T135" s="10" t="n"/>
      <c r="U135" s="10" t="n"/>
      <c r="V135" s="10" t="n"/>
      <c r="W135" s="10" t="n"/>
      <c r="X135" s="10" t="n"/>
      <c r="Y135" s="11" t="n"/>
      <c r="Z135" s="11" t="n"/>
      <c r="AA135" s="11" t="n"/>
      <c r="AB135" s="11" t="n"/>
      <c r="AC135" s="11" t="n"/>
      <c r="AD135" s="11" t="n"/>
      <c r="AE135" s="10" t="n"/>
      <c r="AF135" s="10" t="n"/>
      <c r="AG135" s="10" t="n"/>
      <c r="AH135" s="10" t="n"/>
      <c r="AI135" s="13" t="n"/>
      <c r="AJ135" s="13" t="n"/>
      <c r="AK135" s="13" t="n"/>
      <c r="AL135" s="13" t="n"/>
      <c r="AM135" s="13" t="n"/>
      <c r="AN135" s="13" t="n"/>
      <c r="AO135" s="13" t="n"/>
      <c r="AP135" s="14" t="n"/>
      <c r="AQ135" s="14" t="n"/>
      <c r="AR135" s="14" t="n"/>
      <c r="AS135" s="13" t="n"/>
      <c r="AT135" s="13" t="n"/>
      <c r="AU135" s="10" t="n"/>
      <c r="AV135" s="10" t="n"/>
      <c r="AW135" s="10" t="n"/>
      <c r="AX135" s="10" t="n"/>
      <c r="AY135" s="10" t="n"/>
      <c r="AZ135" s="10" t="n"/>
      <c r="BA135" s="10" t="n"/>
      <c r="BB135" s="10" t="n"/>
      <c r="BC135" s="10" t="n"/>
      <c r="BD135" s="11" t="n"/>
      <c r="BE135" s="10" t="n"/>
      <c r="BF135" s="10" t="n"/>
      <c r="BG135" s="10" t="n"/>
      <c r="BH135" s="10" t="n"/>
      <c r="BI135" s="10" t="n"/>
      <c r="BJ135" s="10" t="n"/>
      <c r="BK135" s="10" t="n"/>
      <c r="BL135" s="10" t="n"/>
      <c r="BM135" s="10" t="n"/>
    </row>
    <row r="136" ht="15.75" customHeight="1" s="218">
      <c r="A136" s="10" t="n"/>
      <c r="B136" s="10" t="n"/>
      <c r="C136" s="10" t="n"/>
      <c r="D136" s="10" t="n"/>
      <c r="E136" s="10" t="n"/>
      <c r="F136" s="10" t="n"/>
      <c r="G136" s="11" t="n"/>
      <c r="H136" s="10" t="n"/>
      <c r="I136" s="10" t="n"/>
      <c r="J136" s="10" t="n"/>
      <c r="K136" s="10" t="n"/>
      <c r="L136" s="10" t="n"/>
      <c r="M136" s="13" t="n"/>
      <c r="N136" s="13" t="n"/>
      <c r="O136" s="13" t="n"/>
      <c r="P136" s="13" t="n"/>
      <c r="Q136" s="10" t="n"/>
      <c r="R136" s="10" t="n"/>
      <c r="S136" s="10" t="n"/>
      <c r="T136" s="10" t="n"/>
      <c r="U136" s="10" t="n"/>
      <c r="V136" s="10" t="n"/>
      <c r="W136" s="10" t="n"/>
      <c r="X136" s="10" t="n"/>
      <c r="Y136" s="11" t="n"/>
      <c r="Z136" s="11" t="n"/>
      <c r="AA136" s="11" t="n"/>
      <c r="AB136" s="11" t="n"/>
      <c r="AC136" s="11" t="n"/>
      <c r="AD136" s="11" t="n"/>
      <c r="AE136" s="10" t="n"/>
      <c r="AF136" s="10" t="n"/>
      <c r="AG136" s="10" t="n"/>
      <c r="AH136" s="10" t="n"/>
      <c r="AI136" s="13" t="n"/>
      <c r="AJ136" s="13" t="n"/>
      <c r="AK136" s="13" t="n"/>
      <c r="AL136" s="13" t="n"/>
      <c r="AM136" s="13" t="n"/>
      <c r="AN136" s="13" t="n"/>
      <c r="AO136" s="13" t="n"/>
      <c r="AP136" s="14" t="n"/>
      <c r="AQ136" s="14" t="n"/>
      <c r="AR136" s="14" t="n"/>
      <c r="AS136" s="13" t="n"/>
      <c r="AT136" s="13" t="n"/>
      <c r="AU136" s="10" t="n"/>
      <c r="AV136" s="10" t="n"/>
      <c r="AW136" s="10" t="n"/>
      <c r="AX136" s="10" t="n"/>
      <c r="AY136" s="10" t="n"/>
      <c r="AZ136" s="10" t="n"/>
      <c r="BA136" s="10" t="n"/>
      <c r="BB136" s="10" t="n"/>
      <c r="BC136" s="10" t="n"/>
      <c r="BD136" s="11" t="n"/>
      <c r="BE136" s="10" t="n"/>
      <c r="BF136" s="10" t="n"/>
      <c r="BG136" s="10" t="n"/>
      <c r="BH136" s="10" t="n"/>
      <c r="BI136" s="10" t="n"/>
      <c r="BJ136" s="10" t="n"/>
      <c r="BK136" s="10" t="n"/>
      <c r="BL136" s="10" t="n"/>
      <c r="BM136" s="10" t="n"/>
    </row>
    <row r="137" ht="15.75" customHeight="1" s="218">
      <c r="A137" s="10" t="n"/>
      <c r="B137" s="10" t="n"/>
      <c r="C137" s="10" t="n"/>
      <c r="D137" s="10" t="n"/>
      <c r="E137" s="10" t="n"/>
      <c r="F137" s="10" t="n"/>
      <c r="G137" s="11" t="n"/>
      <c r="H137" s="10" t="n"/>
      <c r="I137" s="10" t="n"/>
      <c r="J137" s="10" t="n"/>
      <c r="K137" s="10" t="n"/>
      <c r="L137" s="10" t="n"/>
      <c r="M137" s="13" t="n"/>
      <c r="N137" s="13" t="n"/>
      <c r="O137" s="13" t="n"/>
      <c r="P137" s="13" t="n"/>
      <c r="Q137" s="10" t="n"/>
      <c r="R137" s="10" t="n"/>
      <c r="S137" s="10" t="n"/>
      <c r="T137" s="10" t="n"/>
      <c r="U137" s="10" t="n"/>
      <c r="V137" s="10" t="n"/>
      <c r="W137" s="10" t="n"/>
      <c r="X137" s="10" t="n"/>
      <c r="Y137" s="11" t="n"/>
      <c r="Z137" s="11" t="n"/>
      <c r="AA137" s="11" t="n"/>
      <c r="AB137" s="11" t="n"/>
      <c r="AC137" s="11" t="n"/>
      <c r="AD137" s="11" t="n"/>
      <c r="AE137" s="10" t="n"/>
      <c r="AF137" s="10" t="n"/>
      <c r="AG137" s="10" t="n"/>
      <c r="AH137" s="10" t="n"/>
      <c r="AI137" s="13" t="n"/>
      <c r="AJ137" s="13" t="n"/>
      <c r="AK137" s="13" t="n"/>
      <c r="AL137" s="13" t="n"/>
      <c r="AM137" s="13" t="n"/>
      <c r="AN137" s="13" t="n"/>
      <c r="AO137" s="13" t="n"/>
      <c r="AP137" s="14" t="n"/>
      <c r="AQ137" s="14" t="n"/>
      <c r="AR137" s="14" t="n"/>
      <c r="AS137" s="13" t="n"/>
      <c r="AT137" s="13" t="n"/>
      <c r="AU137" s="10" t="n"/>
      <c r="AV137" s="10" t="n"/>
      <c r="AW137" s="10" t="n"/>
      <c r="AX137" s="10" t="n"/>
      <c r="AY137" s="10" t="n"/>
      <c r="AZ137" s="10" t="n"/>
      <c r="BA137" s="10" t="n"/>
      <c r="BB137" s="10" t="n"/>
      <c r="BC137" s="10" t="n"/>
      <c r="BD137" s="11" t="n"/>
      <c r="BE137" s="10" t="n"/>
      <c r="BF137" s="10" t="n"/>
      <c r="BG137" s="10" t="n"/>
      <c r="BH137" s="10" t="n"/>
      <c r="BI137" s="10" t="n"/>
      <c r="BJ137" s="10" t="n"/>
      <c r="BK137" s="10" t="n"/>
      <c r="BL137" s="10" t="n"/>
      <c r="BM137" s="10" t="n"/>
    </row>
    <row r="138" ht="15.75" customHeight="1" s="218">
      <c r="A138" s="10" t="n"/>
      <c r="B138" s="10" t="n"/>
      <c r="C138" s="10" t="n"/>
      <c r="D138" s="10" t="n"/>
      <c r="E138" s="10" t="n"/>
      <c r="F138" s="10" t="n"/>
      <c r="G138" s="11" t="n"/>
      <c r="H138" s="10" t="n"/>
      <c r="I138" s="10" t="n"/>
      <c r="J138" s="10" t="n"/>
      <c r="K138" s="10" t="n"/>
      <c r="L138" s="10" t="n"/>
      <c r="M138" s="13" t="n"/>
      <c r="N138" s="13" t="n"/>
      <c r="O138" s="13" t="n"/>
      <c r="P138" s="13" t="n"/>
      <c r="Q138" s="10" t="n"/>
      <c r="R138" s="10" t="n"/>
      <c r="S138" s="10" t="n"/>
      <c r="T138" s="10" t="n"/>
      <c r="U138" s="10" t="n"/>
      <c r="V138" s="10" t="n"/>
      <c r="W138" s="10" t="n"/>
      <c r="X138" s="10" t="n"/>
      <c r="Y138" s="11" t="n"/>
      <c r="Z138" s="11" t="n"/>
      <c r="AA138" s="11" t="n"/>
      <c r="AB138" s="11" t="n"/>
      <c r="AC138" s="11" t="n"/>
      <c r="AD138" s="11" t="n"/>
      <c r="AE138" s="10" t="n"/>
      <c r="AF138" s="10" t="n"/>
      <c r="AG138" s="10" t="n"/>
      <c r="AH138" s="10" t="n"/>
      <c r="AI138" s="13" t="n"/>
      <c r="AJ138" s="13" t="n"/>
      <c r="AK138" s="13" t="n"/>
      <c r="AL138" s="13" t="n"/>
      <c r="AM138" s="13" t="n"/>
      <c r="AN138" s="13" t="n"/>
      <c r="AO138" s="13" t="n"/>
      <c r="AP138" s="14" t="n"/>
      <c r="AQ138" s="14" t="n"/>
      <c r="AR138" s="14" t="n"/>
      <c r="AS138" s="13" t="n"/>
      <c r="AT138" s="13" t="n"/>
      <c r="AU138" s="10" t="n"/>
      <c r="AV138" s="10" t="n"/>
      <c r="AW138" s="10" t="n"/>
      <c r="AX138" s="10" t="n"/>
      <c r="AY138" s="10" t="n"/>
      <c r="AZ138" s="10" t="n"/>
      <c r="BA138" s="10" t="n"/>
      <c r="BB138" s="10" t="n"/>
      <c r="BC138" s="10" t="n"/>
      <c r="BD138" s="11" t="n"/>
      <c r="BE138" s="10" t="n"/>
      <c r="BF138" s="10" t="n"/>
      <c r="BG138" s="10" t="n"/>
      <c r="BH138" s="10" t="n"/>
      <c r="BI138" s="10" t="n"/>
      <c r="BJ138" s="10" t="n"/>
      <c r="BK138" s="10" t="n"/>
      <c r="BL138" s="10" t="n"/>
      <c r="BM138" s="10" t="n"/>
    </row>
    <row r="139" ht="15.75" customHeight="1" s="218">
      <c r="A139" s="10" t="n"/>
      <c r="B139" s="10" t="n"/>
      <c r="C139" s="10" t="n"/>
      <c r="D139" s="10" t="n"/>
      <c r="E139" s="10" t="n"/>
      <c r="F139" s="10" t="n"/>
      <c r="G139" s="11" t="n"/>
      <c r="H139" s="10" t="n"/>
      <c r="I139" s="10" t="n"/>
      <c r="J139" s="10" t="n"/>
      <c r="K139" s="10" t="n"/>
      <c r="L139" s="10" t="n"/>
      <c r="M139" s="13" t="n"/>
      <c r="N139" s="13" t="n"/>
      <c r="O139" s="13" t="n"/>
      <c r="P139" s="13" t="n"/>
      <c r="Q139" s="10" t="n"/>
      <c r="R139" s="10" t="n"/>
      <c r="S139" s="10" t="n"/>
      <c r="T139" s="10" t="n"/>
      <c r="U139" s="10" t="n"/>
      <c r="V139" s="10" t="n"/>
      <c r="W139" s="10" t="n"/>
      <c r="X139" s="10" t="n"/>
      <c r="Y139" s="11" t="n"/>
      <c r="Z139" s="11" t="n"/>
      <c r="AA139" s="11" t="n"/>
      <c r="AB139" s="11" t="n"/>
      <c r="AC139" s="11" t="n"/>
      <c r="AD139" s="11" t="n"/>
      <c r="AE139" s="10" t="n"/>
      <c r="AF139" s="10" t="n"/>
      <c r="AG139" s="10" t="n"/>
      <c r="AH139" s="10" t="n"/>
      <c r="AI139" s="13" t="n"/>
      <c r="AJ139" s="13" t="n"/>
      <c r="AK139" s="13" t="n"/>
      <c r="AL139" s="13" t="n"/>
      <c r="AM139" s="13" t="n"/>
      <c r="AN139" s="13" t="n"/>
      <c r="AO139" s="13" t="n"/>
      <c r="AP139" s="14" t="n"/>
      <c r="AQ139" s="14" t="n"/>
      <c r="AR139" s="14" t="n"/>
      <c r="AS139" s="13" t="n"/>
      <c r="AT139" s="13" t="n"/>
      <c r="AU139" s="10" t="n"/>
      <c r="AV139" s="10" t="n"/>
      <c r="AW139" s="10" t="n"/>
      <c r="AX139" s="10" t="n"/>
      <c r="AY139" s="10" t="n"/>
      <c r="AZ139" s="10" t="n"/>
      <c r="BA139" s="10" t="n"/>
      <c r="BB139" s="10" t="n"/>
      <c r="BC139" s="10" t="n"/>
      <c r="BD139" s="11" t="n"/>
      <c r="BE139" s="10" t="n"/>
      <c r="BF139" s="10" t="n"/>
      <c r="BG139" s="10" t="n"/>
      <c r="BH139" s="10" t="n"/>
      <c r="BI139" s="10" t="n"/>
      <c r="BJ139" s="10" t="n"/>
      <c r="BK139" s="10" t="n"/>
      <c r="BL139" s="10" t="n"/>
      <c r="BM139" s="10" t="n"/>
    </row>
    <row r="140" ht="15.75" customHeight="1" s="218">
      <c r="A140" s="10" t="n"/>
      <c r="B140" s="10" t="n"/>
      <c r="C140" s="10" t="n"/>
      <c r="D140" s="10" t="n"/>
      <c r="E140" s="10" t="n"/>
      <c r="F140" s="10" t="n"/>
      <c r="G140" s="11" t="n"/>
      <c r="H140" s="10" t="n"/>
      <c r="I140" s="10" t="n"/>
      <c r="J140" s="10" t="n"/>
      <c r="K140" s="10" t="n"/>
      <c r="L140" s="10" t="n"/>
      <c r="M140" s="13" t="n"/>
      <c r="N140" s="13" t="n"/>
      <c r="O140" s="13" t="n"/>
      <c r="P140" s="13" t="n"/>
      <c r="Q140" s="10" t="n"/>
      <c r="R140" s="10" t="n"/>
      <c r="S140" s="10" t="n"/>
      <c r="T140" s="10" t="n"/>
      <c r="U140" s="10" t="n"/>
      <c r="V140" s="10" t="n"/>
      <c r="W140" s="10" t="n"/>
      <c r="X140" s="10" t="n"/>
      <c r="Y140" s="11" t="n"/>
      <c r="Z140" s="11" t="n"/>
      <c r="AA140" s="11" t="n"/>
      <c r="AB140" s="11" t="n"/>
      <c r="AC140" s="11" t="n"/>
      <c r="AD140" s="11" t="n"/>
      <c r="AE140" s="10" t="n"/>
      <c r="AF140" s="10" t="n"/>
      <c r="AG140" s="10" t="n"/>
      <c r="AH140" s="10" t="n"/>
      <c r="AI140" s="13" t="n"/>
      <c r="AJ140" s="13" t="n"/>
      <c r="AK140" s="13" t="n"/>
      <c r="AL140" s="13" t="n"/>
      <c r="AM140" s="13" t="n"/>
      <c r="AN140" s="13" t="n"/>
      <c r="AO140" s="13" t="n"/>
      <c r="AP140" s="14" t="n"/>
      <c r="AQ140" s="14" t="n"/>
      <c r="AR140" s="14" t="n"/>
      <c r="AS140" s="13" t="n"/>
      <c r="AT140" s="13" t="n"/>
      <c r="AU140" s="10" t="n"/>
      <c r="AV140" s="10" t="n"/>
      <c r="AW140" s="10" t="n"/>
      <c r="AX140" s="10" t="n"/>
      <c r="AY140" s="10" t="n"/>
      <c r="AZ140" s="10" t="n"/>
      <c r="BA140" s="10" t="n"/>
      <c r="BB140" s="10" t="n"/>
      <c r="BC140" s="10" t="n"/>
      <c r="BD140" s="11" t="n"/>
      <c r="BE140" s="10" t="n"/>
      <c r="BF140" s="10" t="n"/>
      <c r="BG140" s="10" t="n"/>
      <c r="BH140" s="10" t="n"/>
      <c r="BI140" s="10" t="n"/>
      <c r="BJ140" s="10" t="n"/>
      <c r="BK140" s="10" t="n"/>
      <c r="BL140" s="10" t="n"/>
      <c r="BM140" s="10" t="n"/>
    </row>
    <row r="141" ht="15.75" customHeight="1" s="218">
      <c r="A141" s="10" t="n"/>
      <c r="B141" s="10" t="n"/>
      <c r="C141" s="10" t="n"/>
      <c r="D141" s="10" t="n"/>
      <c r="E141" s="10" t="n"/>
      <c r="F141" s="10" t="n"/>
      <c r="G141" s="11" t="n"/>
      <c r="H141" s="10" t="n"/>
      <c r="I141" s="10" t="n"/>
      <c r="J141" s="10" t="n"/>
      <c r="K141" s="10" t="n"/>
      <c r="L141" s="10" t="n"/>
      <c r="M141" s="13" t="n"/>
      <c r="N141" s="13" t="n"/>
      <c r="O141" s="13" t="n"/>
      <c r="P141" s="13" t="n"/>
      <c r="Q141" s="10" t="n"/>
      <c r="R141" s="10" t="n"/>
      <c r="S141" s="10" t="n"/>
      <c r="T141" s="10" t="n"/>
      <c r="U141" s="10" t="n"/>
      <c r="V141" s="10" t="n"/>
      <c r="W141" s="10" t="n"/>
      <c r="X141" s="10" t="n"/>
      <c r="Y141" s="11" t="n"/>
      <c r="Z141" s="11" t="n"/>
      <c r="AA141" s="11" t="n"/>
      <c r="AB141" s="11" t="n"/>
      <c r="AC141" s="11" t="n"/>
      <c r="AD141" s="11" t="n"/>
      <c r="AE141" s="10" t="n"/>
      <c r="AF141" s="10" t="n"/>
      <c r="AG141" s="10" t="n"/>
      <c r="AH141" s="10" t="n"/>
      <c r="AI141" s="13" t="n"/>
      <c r="AJ141" s="13" t="n"/>
      <c r="AK141" s="13" t="n"/>
      <c r="AL141" s="13" t="n"/>
      <c r="AM141" s="13" t="n"/>
      <c r="AN141" s="13" t="n"/>
      <c r="AO141" s="13" t="n"/>
      <c r="AP141" s="14" t="n"/>
      <c r="AQ141" s="14" t="n"/>
      <c r="AR141" s="14" t="n"/>
      <c r="AS141" s="13" t="n"/>
      <c r="AT141" s="13" t="n"/>
      <c r="AU141" s="10" t="n"/>
      <c r="AV141" s="10" t="n"/>
      <c r="AW141" s="10" t="n"/>
      <c r="AX141" s="10" t="n"/>
      <c r="AY141" s="10" t="n"/>
      <c r="AZ141" s="10" t="n"/>
      <c r="BA141" s="10" t="n"/>
      <c r="BB141" s="10" t="n"/>
      <c r="BC141" s="10" t="n"/>
      <c r="BD141" s="11" t="n"/>
      <c r="BE141" s="10" t="n"/>
      <c r="BF141" s="10" t="n"/>
      <c r="BG141" s="10" t="n"/>
      <c r="BH141" s="10" t="n"/>
      <c r="BI141" s="10" t="n"/>
      <c r="BJ141" s="10" t="n"/>
      <c r="BK141" s="10" t="n"/>
      <c r="BL141" s="10" t="n"/>
      <c r="BM141" s="10" t="n"/>
    </row>
    <row r="142" ht="15.75" customHeight="1" s="218">
      <c r="A142" s="10" t="n"/>
      <c r="B142" s="10" t="n"/>
      <c r="C142" s="10" t="n"/>
      <c r="D142" s="10" t="n"/>
      <c r="E142" s="10" t="n"/>
      <c r="F142" s="10" t="n"/>
      <c r="G142" s="11" t="n"/>
      <c r="H142" s="10" t="n"/>
      <c r="I142" s="10" t="n"/>
      <c r="J142" s="10" t="n"/>
      <c r="K142" s="10" t="n"/>
      <c r="L142" s="10" t="n"/>
      <c r="M142" s="13" t="n"/>
      <c r="N142" s="13" t="n"/>
      <c r="O142" s="13" t="n"/>
      <c r="P142" s="13" t="n"/>
      <c r="Q142" s="10" t="n"/>
      <c r="R142" s="10" t="n"/>
      <c r="S142" s="10" t="n"/>
      <c r="T142" s="10" t="n"/>
      <c r="U142" s="10" t="n"/>
      <c r="V142" s="10" t="n"/>
      <c r="W142" s="10" t="n"/>
      <c r="X142" s="10" t="n"/>
      <c r="Y142" s="11" t="n"/>
      <c r="Z142" s="11" t="n"/>
      <c r="AA142" s="11" t="n"/>
      <c r="AB142" s="11" t="n"/>
      <c r="AC142" s="11" t="n"/>
      <c r="AD142" s="11" t="n"/>
      <c r="AE142" s="10" t="n"/>
      <c r="AF142" s="10" t="n"/>
      <c r="AG142" s="10" t="n"/>
      <c r="AH142" s="10" t="n"/>
      <c r="AI142" s="13" t="n"/>
      <c r="AJ142" s="13" t="n"/>
      <c r="AK142" s="13" t="n"/>
      <c r="AL142" s="13" t="n"/>
      <c r="AM142" s="13" t="n"/>
      <c r="AN142" s="13" t="n"/>
      <c r="AO142" s="13" t="n"/>
      <c r="AP142" s="14" t="n"/>
      <c r="AQ142" s="14" t="n"/>
      <c r="AR142" s="14" t="n"/>
      <c r="AS142" s="13" t="n"/>
      <c r="AT142" s="13" t="n"/>
      <c r="AU142" s="10" t="n"/>
      <c r="AV142" s="10" t="n"/>
      <c r="AW142" s="10" t="n"/>
      <c r="AX142" s="10" t="n"/>
      <c r="AY142" s="10" t="n"/>
      <c r="AZ142" s="10" t="n"/>
      <c r="BA142" s="10" t="n"/>
      <c r="BB142" s="10" t="n"/>
      <c r="BC142" s="10" t="n"/>
      <c r="BD142" s="11" t="n"/>
      <c r="BE142" s="10" t="n"/>
      <c r="BF142" s="10" t="n"/>
      <c r="BG142" s="10" t="n"/>
      <c r="BH142" s="10" t="n"/>
      <c r="BI142" s="10" t="n"/>
      <c r="BJ142" s="10" t="n"/>
      <c r="BK142" s="10" t="n"/>
      <c r="BL142" s="10" t="n"/>
      <c r="BM142" s="10" t="n"/>
    </row>
    <row r="143" ht="15.75" customHeight="1" s="218">
      <c r="A143" s="10" t="n"/>
      <c r="B143" s="10" t="n"/>
      <c r="C143" s="10" t="n"/>
      <c r="D143" s="10" t="n"/>
      <c r="E143" s="10" t="n"/>
      <c r="F143" s="10" t="n"/>
      <c r="G143" s="11" t="n"/>
      <c r="H143" s="10" t="n"/>
      <c r="I143" s="10" t="n"/>
      <c r="J143" s="10" t="n"/>
      <c r="K143" s="10" t="n"/>
      <c r="L143" s="10" t="n"/>
      <c r="M143" s="13" t="n"/>
      <c r="N143" s="13" t="n"/>
      <c r="O143" s="13" t="n"/>
      <c r="P143" s="13" t="n"/>
      <c r="Q143" s="10" t="n"/>
      <c r="R143" s="10" t="n"/>
      <c r="S143" s="10" t="n"/>
      <c r="T143" s="10" t="n"/>
      <c r="U143" s="10" t="n"/>
      <c r="V143" s="10" t="n"/>
      <c r="W143" s="10" t="n"/>
      <c r="X143" s="10" t="n"/>
      <c r="Y143" s="11" t="n"/>
      <c r="Z143" s="11" t="n"/>
      <c r="AA143" s="11" t="n"/>
      <c r="AB143" s="11" t="n"/>
      <c r="AC143" s="11" t="n"/>
      <c r="AD143" s="11" t="n"/>
      <c r="AE143" s="10" t="n"/>
      <c r="AF143" s="10" t="n"/>
      <c r="AG143" s="10" t="n"/>
      <c r="AH143" s="10" t="n"/>
      <c r="AI143" s="13" t="n"/>
      <c r="AJ143" s="13" t="n"/>
      <c r="AK143" s="13" t="n"/>
      <c r="AL143" s="13" t="n"/>
      <c r="AM143" s="13" t="n"/>
      <c r="AN143" s="13" t="n"/>
      <c r="AO143" s="13" t="n"/>
      <c r="AP143" s="14" t="n"/>
      <c r="AQ143" s="14" t="n"/>
      <c r="AR143" s="14" t="n"/>
      <c r="AS143" s="13" t="n"/>
      <c r="AT143" s="13" t="n"/>
      <c r="AU143" s="10" t="n"/>
      <c r="AV143" s="10" t="n"/>
      <c r="AW143" s="10" t="n"/>
      <c r="AX143" s="10" t="n"/>
      <c r="AY143" s="10" t="n"/>
      <c r="AZ143" s="10" t="n"/>
      <c r="BA143" s="10" t="n"/>
      <c r="BB143" s="10" t="n"/>
      <c r="BC143" s="10" t="n"/>
      <c r="BD143" s="11" t="n"/>
      <c r="BE143" s="10" t="n"/>
      <c r="BF143" s="10" t="n"/>
      <c r="BG143" s="10" t="n"/>
      <c r="BH143" s="10" t="n"/>
      <c r="BI143" s="10" t="n"/>
      <c r="BJ143" s="10" t="n"/>
      <c r="BK143" s="10" t="n"/>
      <c r="BL143" s="10" t="n"/>
      <c r="BM143" s="10" t="n"/>
    </row>
    <row r="144" ht="15.75" customHeight="1" s="218">
      <c r="A144" s="10" t="n"/>
      <c r="B144" s="10" t="n"/>
      <c r="C144" s="10" t="n"/>
      <c r="D144" s="10" t="n"/>
      <c r="E144" s="10" t="n"/>
      <c r="F144" s="10" t="n"/>
      <c r="G144" s="11" t="n"/>
      <c r="H144" s="10" t="n"/>
      <c r="I144" s="10" t="n"/>
      <c r="J144" s="10" t="n"/>
      <c r="K144" s="10" t="n"/>
      <c r="L144" s="10" t="n"/>
      <c r="M144" s="13" t="n"/>
      <c r="N144" s="13" t="n"/>
      <c r="O144" s="13" t="n"/>
      <c r="P144" s="13" t="n"/>
      <c r="Q144" s="10" t="n"/>
      <c r="R144" s="10" t="n"/>
      <c r="S144" s="10" t="n"/>
      <c r="T144" s="10" t="n"/>
      <c r="U144" s="10" t="n"/>
      <c r="V144" s="10" t="n"/>
      <c r="W144" s="10" t="n"/>
      <c r="X144" s="10" t="n"/>
      <c r="Y144" s="11" t="n"/>
      <c r="Z144" s="11" t="n"/>
      <c r="AA144" s="11" t="n"/>
      <c r="AB144" s="11" t="n"/>
      <c r="AC144" s="11" t="n"/>
      <c r="AD144" s="11" t="n"/>
      <c r="AE144" s="10" t="n"/>
      <c r="AF144" s="10" t="n"/>
      <c r="AG144" s="10" t="n"/>
      <c r="AH144" s="10" t="n"/>
      <c r="AI144" s="13" t="n"/>
      <c r="AJ144" s="13" t="n"/>
      <c r="AK144" s="13" t="n"/>
      <c r="AL144" s="13" t="n"/>
      <c r="AM144" s="13" t="n"/>
      <c r="AN144" s="13" t="n"/>
      <c r="AO144" s="13" t="n"/>
      <c r="AP144" s="14" t="n"/>
      <c r="AQ144" s="14" t="n"/>
      <c r="AR144" s="14" t="n"/>
      <c r="AS144" s="13" t="n"/>
      <c r="AT144" s="13" t="n"/>
      <c r="AU144" s="10" t="n"/>
      <c r="AV144" s="10" t="n"/>
      <c r="AW144" s="10" t="n"/>
      <c r="AX144" s="10" t="n"/>
      <c r="AY144" s="10" t="n"/>
      <c r="AZ144" s="10" t="n"/>
      <c r="BA144" s="10" t="n"/>
      <c r="BB144" s="10" t="n"/>
      <c r="BC144" s="10" t="n"/>
      <c r="BD144" s="11" t="n"/>
      <c r="BE144" s="10" t="n"/>
      <c r="BF144" s="10" t="n"/>
      <c r="BG144" s="10" t="n"/>
      <c r="BH144" s="10" t="n"/>
      <c r="BI144" s="10" t="n"/>
      <c r="BJ144" s="10" t="n"/>
      <c r="BK144" s="10" t="n"/>
      <c r="BL144" s="10" t="n"/>
      <c r="BM144" s="10" t="n"/>
    </row>
    <row r="145" ht="15.75" customHeight="1" s="218">
      <c r="A145" s="10" t="n"/>
      <c r="B145" s="10" t="n"/>
      <c r="C145" s="10" t="n"/>
      <c r="D145" s="10" t="n"/>
      <c r="E145" s="10" t="n"/>
      <c r="F145" s="10" t="n"/>
      <c r="G145" s="11" t="n"/>
      <c r="H145" s="10" t="n"/>
      <c r="I145" s="10" t="n"/>
      <c r="J145" s="10" t="n"/>
      <c r="K145" s="10" t="n"/>
      <c r="L145" s="10" t="n"/>
      <c r="M145" s="13" t="n"/>
      <c r="N145" s="13" t="n"/>
      <c r="O145" s="13" t="n"/>
      <c r="P145" s="13" t="n"/>
      <c r="Q145" s="10" t="n"/>
      <c r="R145" s="10" t="n"/>
      <c r="S145" s="10" t="n"/>
      <c r="T145" s="10" t="n"/>
      <c r="U145" s="10" t="n"/>
      <c r="V145" s="10" t="n"/>
      <c r="W145" s="10" t="n"/>
      <c r="X145" s="10" t="n"/>
      <c r="Y145" s="11" t="n"/>
      <c r="Z145" s="11" t="n"/>
      <c r="AA145" s="11" t="n"/>
      <c r="AB145" s="11" t="n"/>
      <c r="AC145" s="11" t="n"/>
      <c r="AD145" s="11" t="n"/>
      <c r="AE145" s="10" t="n"/>
      <c r="AF145" s="10" t="n"/>
      <c r="AG145" s="10" t="n"/>
      <c r="AH145" s="10" t="n"/>
      <c r="AI145" s="13" t="n"/>
      <c r="AJ145" s="13" t="n"/>
      <c r="AK145" s="13" t="n"/>
      <c r="AL145" s="13" t="n"/>
      <c r="AM145" s="13" t="n"/>
      <c r="AN145" s="13" t="n"/>
      <c r="AO145" s="13" t="n"/>
      <c r="AP145" s="14" t="n"/>
      <c r="AQ145" s="14" t="n"/>
      <c r="AR145" s="14" t="n"/>
      <c r="AS145" s="13" t="n"/>
      <c r="AT145" s="13" t="n"/>
      <c r="AU145" s="10" t="n"/>
      <c r="AV145" s="10" t="n"/>
      <c r="AW145" s="10" t="n"/>
      <c r="AX145" s="10" t="n"/>
      <c r="AY145" s="10" t="n"/>
      <c r="AZ145" s="10" t="n"/>
      <c r="BA145" s="10" t="n"/>
      <c r="BB145" s="10" t="n"/>
      <c r="BC145" s="10" t="n"/>
      <c r="BD145" s="11" t="n"/>
      <c r="BE145" s="10" t="n"/>
      <c r="BF145" s="10" t="n"/>
      <c r="BG145" s="10" t="n"/>
      <c r="BH145" s="10" t="n"/>
      <c r="BI145" s="10" t="n"/>
      <c r="BJ145" s="10" t="n"/>
      <c r="BK145" s="10" t="n"/>
      <c r="BL145" s="10" t="n"/>
      <c r="BM145" s="10" t="n"/>
    </row>
    <row r="146" ht="15.75" customHeight="1" s="218">
      <c r="A146" s="10" t="n"/>
      <c r="B146" s="10" t="n"/>
      <c r="C146" s="10" t="n"/>
      <c r="D146" s="10" t="n"/>
      <c r="E146" s="10" t="n"/>
      <c r="F146" s="10" t="n"/>
      <c r="G146" s="11" t="n"/>
      <c r="H146" s="10" t="n"/>
      <c r="I146" s="10" t="n"/>
      <c r="J146" s="10" t="n"/>
      <c r="K146" s="10" t="n"/>
      <c r="L146" s="10" t="n"/>
      <c r="M146" s="13" t="n"/>
      <c r="N146" s="13" t="n"/>
      <c r="O146" s="13" t="n"/>
      <c r="P146" s="13" t="n"/>
      <c r="Q146" s="10" t="n"/>
      <c r="R146" s="10" t="n"/>
      <c r="S146" s="10" t="n"/>
      <c r="T146" s="10" t="n"/>
      <c r="U146" s="10" t="n"/>
      <c r="V146" s="10" t="n"/>
      <c r="W146" s="10" t="n"/>
      <c r="X146" s="10" t="n"/>
      <c r="Y146" s="11" t="n"/>
      <c r="Z146" s="11" t="n"/>
      <c r="AA146" s="11" t="n"/>
      <c r="AB146" s="11" t="n"/>
      <c r="AC146" s="11" t="n"/>
      <c r="AD146" s="11" t="n"/>
      <c r="AE146" s="10" t="n"/>
      <c r="AF146" s="10" t="n"/>
      <c r="AG146" s="10" t="n"/>
      <c r="AH146" s="10" t="n"/>
      <c r="AI146" s="13" t="n"/>
      <c r="AJ146" s="13" t="n"/>
      <c r="AK146" s="13" t="n"/>
      <c r="AL146" s="13" t="n"/>
      <c r="AM146" s="13" t="n"/>
      <c r="AN146" s="13" t="n"/>
      <c r="AO146" s="13" t="n"/>
      <c r="AP146" s="14" t="n"/>
      <c r="AQ146" s="14" t="n"/>
      <c r="AR146" s="14" t="n"/>
      <c r="AS146" s="13" t="n"/>
      <c r="AT146" s="13" t="n"/>
      <c r="AU146" s="10" t="n"/>
      <c r="AV146" s="10" t="n"/>
      <c r="AW146" s="10" t="n"/>
      <c r="AX146" s="10" t="n"/>
      <c r="AY146" s="10" t="n"/>
      <c r="AZ146" s="10" t="n"/>
      <c r="BA146" s="10" t="n"/>
      <c r="BB146" s="10" t="n"/>
      <c r="BC146" s="10" t="n"/>
      <c r="BD146" s="11" t="n"/>
      <c r="BE146" s="10" t="n"/>
      <c r="BF146" s="10" t="n"/>
      <c r="BG146" s="10" t="n"/>
      <c r="BH146" s="10" t="n"/>
      <c r="BI146" s="10" t="n"/>
      <c r="BJ146" s="10" t="n"/>
      <c r="BK146" s="10" t="n"/>
      <c r="BL146" s="10" t="n"/>
      <c r="BM146" s="10" t="n"/>
    </row>
    <row r="147" ht="15.75" customHeight="1" s="218">
      <c r="A147" s="10" t="n"/>
      <c r="B147" s="10" t="n"/>
      <c r="C147" s="10" t="n"/>
      <c r="D147" s="10" t="n"/>
      <c r="E147" s="10" t="n"/>
      <c r="F147" s="10" t="n"/>
      <c r="G147" s="11" t="n"/>
      <c r="H147" s="10" t="n"/>
      <c r="I147" s="10" t="n"/>
      <c r="J147" s="10" t="n"/>
      <c r="K147" s="10" t="n"/>
      <c r="L147" s="10" t="n"/>
      <c r="M147" s="13" t="n"/>
      <c r="N147" s="13" t="n"/>
      <c r="O147" s="13" t="n"/>
      <c r="P147" s="13" t="n"/>
      <c r="Q147" s="10" t="n"/>
      <c r="R147" s="10" t="n"/>
      <c r="S147" s="10" t="n"/>
      <c r="T147" s="10" t="n"/>
      <c r="U147" s="10" t="n"/>
      <c r="V147" s="10" t="n"/>
      <c r="W147" s="10" t="n"/>
      <c r="X147" s="10" t="n"/>
      <c r="Y147" s="11" t="n"/>
      <c r="Z147" s="11" t="n"/>
      <c r="AA147" s="11" t="n"/>
      <c r="AB147" s="11" t="n"/>
      <c r="AC147" s="11" t="n"/>
      <c r="AD147" s="11" t="n"/>
      <c r="AE147" s="10" t="n"/>
      <c r="AF147" s="10" t="n"/>
      <c r="AG147" s="10" t="n"/>
      <c r="AH147" s="10" t="n"/>
      <c r="AI147" s="13" t="n"/>
      <c r="AJ147" s="13" t="n"/>
      <c r="AK147" s="13" t="n"/>
      <c r="AL147" s="13" t="n"/>
      <c r="AM147" s="13" t="n"/>
      <c r="AN147" s="13" t="n"/>
      <c r="AO147" s="13" t="n"/>
      <c r="AP147" s="14" t="n"/>
      <c r="AQ147" s="14" t="n"/>
      <c r="AR147" s="14" t="n"/>
      <c r="AS147" s="13" t="n"/>
      <c r="AT147" s="13" t="n"/>
      <c r="AU147" s="10" t="n"/>
      <c r="AV147" s="10" t="n"/>
      <c r="AW147" s="10" t="n"/>
      <c r="AX147" s="10" t="n"/>
      <c r="AY147" s="10" t="n"/>
      <c r="AZ147" s="10" t="n"/>
      <c r="BA147" s="10" t="n"/>
      <c r="BB147" s="10" t="n"/>
      <c r="BC147" s="10" t="n"/>
      <c r="BD147" s="11" t="n"/>
      <c r="BE147" s="10" t="n"/>
      <c r="BF147" s="10" t="n"/>
      <c r="BG147" s="10" t="n"/>
      <c r="BH147" s="10" t="n"/>
      <c r="BI147" s="10" t="n"/>
      <c r="BJ147" s="10" t="n"/>
      <c r="BK147" s="10" t="n"/>
      <c r="BL147" s="10" t="n"/>
      <c r="BM147" s="10" t="n"/>
    </row>
    <row r="148" ht="15.75" customHeight="1" s="218">
      <c r="A148" s="10" t="n"/>
      <c r="B148" s="10" t="n"/>
      <c r="C148" s="10" t="n"/>
      <c r="D148" s="10" t="n"/>
      <c r="E148" s="10" t="n"/>
      <c r="F148" s="10" t="n"/>
      <c r="G148" s="11" t="n"/>
      <c r="H148" s="10" t="n"/>
      <c r="I148" s="10" t="n"/>
      <c r="J148" s="10" t="n"/>
      <c r="K148" s="10" t="n"/>
      <c r="L148" s="10" t="n"/>
      <c r="M148" s="13" t="n"/>
      <c r="N148" s="13" t="n"/>
      <c r="O148" s="13" t="n"/>
      <c r="P148" s="13" t="n"/>
      <c r="Q148" s="10" t="n"/>
      <c r="R148" s="10" t="n"/>
      <c r="S148" s="10" t="n"/>
      <c r="T148" s="10" t="n"/>
      <c r="U148" s="10" t="n"/>
      <c r="V148" s="10" t="n"/>
      <c r="W148" s="10" t="n"/>
      <c r="X148" s="10" t="n"/>
      <c r="Y148" s="11" t="n"/>
      <c r="Z148" s="11" t="n"/>
      <c r="AA148" s="11" t="n"/>
      <c r="AB148" s="11" t="n"/>
      <c r="AC148" s="11" t="n"/>
      <c r="AD148" s="11" t="n"/>
      <c r="AE148" s="10" t="n"/>
      <c r="AF148" s="10" t="n"/>
      <c r="AG148" s="10" t="n"/>
      <c r="AH148" s="10" t="n"/>
      <c r="AI148" s="13" t="n"/>
      <c r="AJ148" s="13" t="n"/>
      <c r="AK148" s="13" t="n"/>
      <c r="AL148" s="13" t="n"/>
      <c r="AM148" s="13" t="n"/>
      <c r="AN148" s="13" t="n"/>
      <c r="AO148" s="13" t="n"/>
      <c r="AP148" s="14" t="n"/>
      <c r="AQ148" s="14" t="n"/>
      <c r="AR148" s="14" t="n"/>
      <c r="AS148" s="13" t="n"/>
      <c r="AT148" s="13" t="n"/>
      <c r="AU148" s="10" t="n"/>
      <c r="AV148" s="10" t="n"/>
      <c r="AW148" s="10" t="n"/>
      <c r="AX148" s="10" t="n"/>
      <c r="AY148" s="10" t="n"/>
      <c r="AZ148" s="10" t="n"/>
      <c r="BA148" s="10" t="n"/>
      <c r="BB148" s="10" t="n"/>
      <c r="BC148" s="10" t="n"/>
      <c r="BD148" s="11" t="n"/>
      <c r="BE148" s="10" t="n"/>
      <c r="BF148" s="10" t="n"/>
      <c r="BG148" s="10" t="n"/>
      <c r="BH148" s="10" t="n"/>
      <c r="BI148" s="10" t="n"/>
      <c r="BJ148" s="10" t="n"/>
      <c r="BK148" s="10" t="n"/>
      <c r="BL148" s="10" t="n"/>
      <c r="BM148" s="10" t="n"/>
    </row>
    <row r="149" ht="15.75" customHeight="1" s="218">
      <c r="A149" s="10" t="n"/>
      <c r="B149" s="10" t="n"/>
      <c r="C149" s="10" t="n"/>
      <c r="D149" s="10" t="n"/>
      <c r="E149" s="10" t="n"/>
      <c r="F149" s="10" t="n"/>
      <c r="G149" s="11" t="n"/>
      <c r="H149" s="10" t="n"/>
      <c r="I149" s="10" t="n"/>
      <c r="J149" s="10" t="n"/>
      <c r="K149" s="10" t="n"/>
      <c r="L149" s="10" t="n"/>
      <c r="M149" s="13" t="n"/>
      <c r="N149" s="13" t="n"/>
      <c r="O149" s="13" t="n"/>
      <c r="P149" s="13" t="n"/>
      <c r="Q149" s="10" t="n"/>
      <c r="R149" s="10" t="n"/>
      <c r="S149" s="10" t="n"/>
      <c r="T149" s="10" t="n"/>
      <c r="U149" s="10" t="n"/>
      <c r="V149" s="10" t="n"/>
      <c r="W149" s="10" t="n"/>
      <c r="X149" s="10" t="n"/>
      <c r="Y149" s="11" t="n"/>
      <c r="Z149" s="11" t="n"/>
      <c r="AA149" s="11" t="n"/>
      <c r="AB149" s="11" t="n"/>
      <c r="AC149" s="11" t="n"/>
      <c r="AD149" s="11" t="n"/>
      <c r="AE149" s="10" t="n"/>
      <c r="AF149" s="10" t="n"/>
      <c r="AG149" s="10" t="n"/>
      <c r="AH149" s="10" t="n"/>
      <c r="AI149" s="13" t="n"/>
      <c r="AJ149" s="13" t="n"/>
      <c r="AK149" s="13" t="n"/>
      <c r="AL149" s="13" t="n"/>
      <c r="AM149" s="13" t="n"/>
      <c r="AN149" s="13" t="n"/>
      <c r="AO149" s="13" t="n"/>
      <c r="AP149" s="14" t="n"/>
      <c r="AQ149" s="14" t="n"/>
      <c r="AR149" s="14" t="n"/>
      <c r="AS149" s="13" t="n"/>
      <c r="AT149" s="13" t="n"/>
      <c r="AU149" s="10" t="n"/>
      <c r="AV149" s="10" t="n"/>
      <c r="AW149" s="10" t="n"/>
      <c r="AX149" s="10" t="n"/>
      <c r="AY149" s="10" t="n"/>
      <c r="AZ149" s="10" t="n"/>
      <c r="BA149" s="10" t="n"/>
      <c r="BB149" s="10" t="n"/>
      <c r="BC149" s="10" t="n"/>
      <c r="BD149" s="11" t="n"/>
      <c r="BE149" s="10" t="n"/>
      <c r="BF149" s="10" t="n"/>
      <c r="BG149" s="10" t="n"/>
      <c r="BH149" s="10" t="n"/>
      <c r="BI149" s="10" t="n"/>
      <c r="BJ149" s="10" t="n"/>
      <c r="BK149" s="10" t="n"/>
      <c r="BL149" s="10" t="n"/>
      <c r="BM149" s="10" t="n"/>
    </row>
    <row r="150" ht="15.75" customHeight="1" s="218">
      <c r="A150" s="10" t="n"/>
      <c r="B150" s="10" t="n"/>
      <c r="C150" s="10" t="n"/>
      <c r="D150" s="10" t="n"/>
      <c r="E150" s="10" t="n"/>
      <c r="F150" s="10" t="n"/>
      <c r="G150" s="11" t="n"/>
      <c r="H150" s="10" t="n"/>
      <c r="I150" s="10" t="n"/>
      <c r="J150" s="10" t="n"/>
      <c r="K150" s="10" t="n"/>
      <c r="L150" s="10" t="n"/>
      <c r="M150" s="13" t="n"/>
      <c r="N150" s="13" t="n"/>
      <c r="O150" s="13" t="n"/>
      <c r="P150" s="13" t="n"/>
      <c r="Q150" s="10" t="n"/>
      <c r="R150" s="10" t="n"/>
      <c r="S150" s="10" t="n"/>
      <c r="T150" s="10" t="n"/>
      <c r="U150" s="10" t="n"/>
      <c r="V150" s="10" t="n"/>
      <c r="W150" s="10" t="n"/>
      <c r="X150" s="10" t="n"/>
      <c r="Y150" s="11" t="n"/>
      <c r="Z150" s="11" t="n"/>
      <c r="AA150" s="11" t="n"/>
      <c r="AB150" s="11" t="n"/>
      <c r="AC150" s="11" t="n"/>
      <c r="AD150" s="11" t="n"/>
      <c r="AE150" s="10" t="n"/>
      <c r="AF150" s="10" t="n"/>
      <c r="AG150" s="10" t="n"/>
      <c r="AH150" s="10" t="n"/>
      <c r="AI150" s="13" t="n"/>
      <c r="AJ150" s="13" t="n"/>
      <c r="AK150" s="13" t="n"/>
      <c r="AL150" s="13" t="n"/>
      <c r="AM150" s="13" t="n"/>
      <c r="AN150" s="13" t="n"/>
      <c r="AO150" s="13" t="n"/>
      <c r="AP150" s="14" t="n"/>
      <c r="AQ150" s="14" t="n"/>
      <c r="AR150" s="14" t="n"/>
      <c r="AS150" s="13" t="n"/>
      <c r="AT150" s="13" t="n"/>
      <c r="AU150" s="10" t="n"/>
      <c r="AV150" s="10" t="n"/>
      <c r="AW150" s="10" t="n"/>
      <c r="AX150" s="10" t="n"/>
      <c r="AY150" s="10" t="n"/>
      <c r="AZ150" s="10" t="n"/>
      <c r="BA150" s="10" t="n"/>
      <c r="BB150" s="10" t="n"/>
      <c r="BC150" s="10" t="n"/>
      <c r="BD150" s="11" t="n"/>
      <c r="BE150" s="10" t="n"/>
      <c r="BF150" s="10" t="n"/>
      <c r="BG150" s="10" t="n"/>
      <c r="BH150" s="10" t="n"/>
      <c r="BI150" s="10" t="n"/>
      <c r="BJ150" s="10" t="n"/>
      <c r="BK150" s="10" t="n"/>
      <c r="BL150" s="10" t="n"/>
      <c r="BM150" s="10" t="n"/>
    </row>
    <row r="151" ht="15.75" customHeight="1" s="218">
      <c r="A151" s="10" t="n"/>
      <c r="B151" s="10" t="n"/>
      <c r="C151" s="10" t="n"/>
      <c r="D151" s="10" t="n"/>
      <c r="E151" s="10" t="n"/>
      <c r="F151" s="10" t="n"/>
      <c r="G151" s="11" t="n"/>
      <c r="H151" s="10" t="n"/>
      <c r="I151" s="10" t="n"/>
      <c r="J151" s="10" t="n"/>
      <c r="K151" s="10" t="n"/>
      <c r="L151" s="10" t="n"/>
      <c r="M151" s="13" t="n"/>
      <c r="N151" s="13" t="n"/>
      <c r="O151" s="13" t="n"/>
      <c r="P151" s="13" t="n"/>
      <c r="Q151" s="10" t="n"/>
      <c r="R151" s="10" t="n"/>
      <c r="S151" s="10" t="n"/>
      <c r="T151" s="10" t="n"/>
      <c r="U151" s="10" t="n"/>
      <c r="V151" s="10" t="n"/>
      <c r="W151" s="10" t="n"/>
      <c r="X151" s="10" t="n"/>
      <c r="Y151" s="11" t="n"/>
      <c r="Z151" s="11" t="n"/>
      <c r="AA151" s="11" t="n"/>
      <c r="AB151" s="11" t="n"/>
      <c r="AC151" s="11" t="n"/>
      <c r="AD151" s="11" t="n"/>
      <c r="AE151" s="10" t="n"/>
      <c r="AF151" s="10" t="n"/>
      <c r="AG151" s="10" t="n"/>
      <c r="AH151" s="10" t="n"/>
      <c r="AI151" s="13" t="n"/>
      <c r="AJ151" s="13" t="n"/>
      <c r="AK151" s="13" t="n"/>
      <c r="AL151" s="13" t="n"/>
      <c r="AM151" s="13" t="n"/>
      <c r="AN151" s="13" t="n"/>
      <c r="AO151" s="13" t="n"/>
      <c r="AP151" s="14" t="n"/>
      <c r="AQ151" s="14" t="n"/>
      <c r="AR151" s="14" t="n"/>
      <c r="AS151" s="13" t="n"/>
      <c r="AT151" s="13" t="n"/>
      <c r="AU151" s="10" t="n"/>
      <c r="AV151" s="10" t="n"/>
      <c r="AW151" s="10" t="n"/>
      <c r="AX151" s="10" t="n"/>
      <c r="AY151" s="10" t="n"/>
      <c r="AZ151" s="10" t="n"/>
      <c r="BA151" s="10" t="n"/>
      <c r="BB151" s="10" t="n"/>
      <c r="BC151" s="10" t="n"/>
      <c r="BD151" s="11" t="n"/>
      <c r="BE151" s="10" t="n"/>
      <c r="BF151" s="10" t="n"/>
      <c r="BG151" s="10" t="n"/>
      <c r="BH151" s="10" t="n"/>
      <c r="BI151" s="10" t="n"/>
      <c r="BJ151" s="10" t="n"/>
      <c r="BK151" s="10" t="n"/>
      <c r="BL151" s="10" t="n"/>
      <c r="BM151" s="10" t="n"/>
    </row>
    <row r="152" ht="15.75" customHeight="1" s="218">
      <c r="A152" s="10" t="n"/>
      <c r="B152" s="10" t="n"/>
      <c r="C152" s="10" t="n"/>
      <c r="D152" s="10" t="n"/>
      <c r="E152" s="10" t="n"/>
      <c r="F152" s="10" t="n"/>
      <c r="G152" s="11" t="n"/>
      <c r="H152" s="10" t="n"/>
      <c r="I152" s="10" t="n"/>
      <c r="J152" s="10" t="n"/>
      <c r="K152" s="10" t="n"/>
      <c r="L152" s="10" t="n"/>
      <c r="M152" s="13" t="n"/>
      <c r="N152" s="13" t="n"/>
      <c r="O152" s="13" t="n"/>
      <c r="P152" s="13" t="n"/>
      <c r="Q152" s="10" t="n"/>
      <c r="R152" s="10" t="n"/>
      <c r="S152" s="10" t="n"/>
      <c r="T152" s="10" t="n"/>
      <c r="U152" s="10" t="n"/>
      <c r="V152" s="10" t="n"/>
      <c r="W152" s="10" t="n"/>
      <c r="X152" s="10" t="n"/>
      <c r="Y152" s="11" t="n"/>
      <c r="Z152" s="11" t="n"/>
      <c r="AA152" s="11" t="n"/>
      <c r="AB152" s="11" t="n"/>
      <c r="AC152" s="11" t="n"/>
      <c r="AD152" s="11" t="n"/>
      <c r="AE152" s="10" t="n"/>
      <c r="AF152" s="10" t="n"/>
      <c r="AG152" s="10" t="n"/>
      <c r="AH152" s="10" t="n"/>
      <c r="AI152" s="13" t="n"/>
      <c r="AJ152" s="13" t="n"/>
      <c r="AK152" s="13" t="n"/>
      <c r="AL152" s="13" t="n"/>
      <c r="AM152" s="13" t="n"/>
      <c r="AN152" s="13" t="n"/>
      <c r="AO152" s="13" t="n"/>
      <c r="AP152" s="14" t="n"/>
      <c r="AQ152" s="14" t="n"/>
      <c r="AR152" s="14" t="n"/>
      <c r="AS152" s="13" t="n"/>
      <c r="AT152" s="13" t="n"/>
      <c r="AU152" s="10" t="n"/>
      <c r="AV152" s="10" t="n"/>
      <c r="AW152" s="10" t="n"/>
      <c r="AX152" s="10" t="n"/>
      <c r="AY152" s="10" t="n"/>
      <c r="AZ152" s="10" t="n"/>
      <c r="BA152" s="10" t="n"/>
      <c r="BB152" s="10" t="n"/>
      <c r="BC152" s="10" t="n"/>
      <c r="BD152" s="11" t="n"/>
      <c r="BE152" s="10" t="n"/>
      <c r="BF152" s="10" t="n"/>
      <c r="BG152" s="10" t="n"/>
      <c r="BH152" s="10" t="n"/>
      <c r="BI152" s="10" t="n"/>
      <c r="BJ152" s="10" t="n"/>
      <c r="BK152" s="10" t="n"/>
      <c r="BL152" s="10" t="n"/>
      <c r="BM152" s="10" t="n"/>
    </row>
    <row r="153" ht="15.75" customHeight="1" s="218">
      <c r="A153" s="10" t="n"/>
      <c r="B153" s="10" t="n"/>
      <c r="C153" s="10" t="n"/>
      <c r="D153" s="10" t="n"/>
      <c r="E153" s="10" t="n"/>
      <c r="F153" s="10" t="n"/>
      <c r="G153" s="11" t="n"/>
      <c r="H153" s="10" t="n"/>
      <c r="I153" s="10" t="n"/>
      <c r="J153" s="10" t="n"/>
      <c r="K153" s="10" t="n"/>
      <c r="L153" s="10" t="n"/>
      <c r="M153" s="13" t="n"/>
      <c r="N153" s="13" t="n"/>
      <c r="O153" s="13" t="n"/>
      <c r="P153" s="13" t="n"/>
      <c r="Q153" s="10" t="n"/>
      <c r="R153" s="10" t="n"/>
      <c r="S153" s="10" t="n"/>
      <c r="T153" s="10" t="n"/>
      <c r="U153" s="10" t="n"/>
      <c r="V153" s="10" t="n"/>
      <c r="W153" s="10" t="n"/>
      <c r="X153" s="10" t="n"/>
      <c r="Y153" s="11" t="n"/>
      <c r="Z153" s="11" t="n"/>
      <c r="AA153" s="11" t="n"/>
      <c r="AB153" s="11" t="n"/>
      <c r="AC153" s="11" t="n"/>
      <c r="AD153" s="11" t="n"/>
      <c r="AE153" s="10" t="n"/>
      <c r="AF153" s="10" t="n"/>
      <c r="AG153" s="10" t="n"/>
      <c r="AH153" s="10" t="n"/>
      <c r="AI153" s="13" t="n"/>
      <c r="AJ153" s="13" t="n"/>
      <c r="AK153" s="13" t="n"/>
      <c r="AL153" s="13" t="n"/>
      <c r="AM153" s="13" t="n"/>
      <c r="AN153" s="13" t="n"/>
      <c r="AO153" s="13" t="n"/>
      <c r="AP153" s="14" t="n"/>
      <c r="AQ153" s="14" t="n"/>
      <c r="AR153" s="14" t="n"/>
      <c r="AS153" s="13" t="n"/>
      <c r="AT153" s="13" t="n"/>
      <c r="AU153" s="10" t="n"/>
      <c r="AV153" s="10" t="n"/>
      <c r="AW153" s="10" t="n"/>
      <c r="AX153" s="10" t="n"/>
      <c r="AY153" s="10" t="n"/>
      <c r="AZ153" s="10" t="n"/>
      <c r="BA153" s="10" t="n"/>
      <c r="BB153" s="10" t="n"/>
      <c r="BC153" s="10" t="n"/>
      <c r="BD153" s="11" t="n"/>
      <c r="BE153" s="10" t="n"/>
      <c r="BF153" s="10" t="n"/>
      <c r="BG153" s="10" t="n"/>
      <c r="BH153" s="10" t="n"/>
      <c r="BI153" s="10" t="n"/>
      <c r="BJ153" s="10" t="n"/>
      <c r="BK153" s="10" t="n"/>
      <c r="BL153" s="10" t="n"/>
      <c r="BM153" s="10" t="n"/>
    </row>
    <row r="154" ht="15.75" customHeight="1" s="218">
      <c r="A154" s="10" t="n"/>
      <c r="B154" s="10" t="n"/>
      <c r="C154" s="10" t="n"/>
      <c r="D154" s="10" t="n"/>
      <c r="E154" s="10" t="n"/>
      <c r="F154" s="10" t="n"/>
      <c r="G154" s="11" t="n"/>
      <c r="H154" s="10" t="n"/>
      <c r="I154" s="10" t="n"/>
      <c r="J154" s="10" t="n"/>
      <c r="K154" s="10" t="n"/>
      <c r="L154" s="10" t="n"/>
      <c r="M154" s="13" t="n"/>
      <c r="N154" s="13" t="n"/>
      <c r="O154" s="13" t="n"/>
      <c r="P154" s="13" t="n"/>
      <c r="Q154" s="10" t="n"/>
      <c r="R154" s="10" t="n"/>
      <c r="S154" s="10" t="n"/>
      <c r="T154" s="10" t="n"/>
      <c r="U154" s="10" t="n"/>
      <c r="V154" s="10" t="n"/>
      <c r="W154" s="10" t="n"/>
      <c r="X154" s="10" t="n"/>
      <c r="Y154" s="11" t="n"/>
      <c r="Z154" s="11" t="n"/>
      <c r="AA154" s="11" t="n"/>
      <c r="AB154" s="11" t="n"/>
      <c r="AC154" s="11" t="n"/>
      <c r="AD154" s="11" t="n"/>
      <c r="AE154" s="10" t="n"/>
      <c r="AF154" s="10" t="n"/>
      <c r="AG154" s="10" t="n"/>
      <c r="AH154" s="10" t="n"/>
      <c r="AI154" s="13" t="n"/>
      <c r="AJ154" s="13" t="n"/>
      <c r="AK154" s="13" t="n"/>
      <c r="AL154" s="13" t="n"/>
      <c r="AM154" s="13" t="n"/>
      <c r="AN154" s="13" t="n"/>
      <c r="AO154" s="13" t="n"/>
      <c r="AP154" s="14" t="n"/>
      <c r="AQ154" s="14" t="n"/>
      <c r="AR154" s="14" t="n"/>
      <c r="AS154" s="13" t="n"/>
      <c r="AT154" s="13" t="n"/>
      <c r="AU154" s="10" t="n"/>
      <c r="AV154" s="10" t="n"/>
      <c r="AW154" s="10" t="n"/>
      <c r="AX154" s="10" t="n"/>
      <c r="AY154" s="10" t="n"/>
      <c r="AZ154" s="10" t="n"/>
      <c r="BA154" s="10" t="n"/>
      <c r="BB154" s="10" t="n"/>
      <c r="BC154" s="10" t="n"/>
      <c r="BD154" s="11" t="n"/>
      <c r="BE154" s="10" t="n"/>
      <c r="BF154" s="10" t="n"/>
      <c r="BG154" s="10" t="n"/>
      <c r="BH154" s="10" t="n"/>
      <c r="BI154" s="10" t="n"/>
      <c r="BJ154" s="10" t="n"/>
      <c r="BK154" s="10" t="n"/>
      <c r="BL154" s="10" t="n"/>
      <c r="BM154" s="10" t="n"/>
    </row>
    <row r="155" ht="15.75" customHeight="1" s="218">
      <c r="A155" s="10" t="n"/>
      <c r="B155" s="10" t="n"/>
      <c r="C155" s="10" t="n"/>
      <c r="D155" s="10" t="n"/>
      <c r="E155" s="10" t="n"/>
      <c r="F155" s="10" t="n"/>
      <c r="G155" s="11" t="n"/>
      <c r="H155" s="10" t="n"/>
      <c r="I155" s="10" t="n"/>
      <c r="J155" s="10" t="n"/>
      <c r="K155" s="10" t="n"/>
      <c r="L155" s="10" t="n"/>
      <c r="M155" s="13" t="n"/>
      <c r="N155" s="13" t="n"/>
      <c r="O155" s="13" t="n"/>
      <c r="P155" s="13" t="n"/>
      <c r="Q155" s="10" t="n"/>
      <c r="R155" s="10" t="n"/>
      <c r="S155" s="10" t="n"/>
      <c r="T155" s="10" t="n"/>
      <c r="U155" s="10" t="n"/>
      <c r="V155" s="10" t="n"/>
      <c r="W155" s="10" t="n"/>
      <c r="X155" s="10" t="n"/>
      <c r="Y155" s="11" t="n"/>
      <c r="Z155" s="11" t="n"/>
      <c r="AA155" s="11" t="n"/>
      <c r="AB155" s="11" t="n"/>
      <c r="AC155" s="11" t="n"/>
      <c r="AD155" s="11" t="n"/>
      <c r="AE155" s="10" t="n"/>
      <c r="AF155" s="10" t="n"/>
      <c r="AG155" s="10" t="n"/>
      <c r="AH155" s="10" t="n"/>
      <c r="AI155" s="13" t="n"/>
      <c r="AJ155" s="13" t="n"/>
      <c r="AK155" s="13" t="n"/>
      <c r="AL155" s="13" t="n"/>
      <c r="AM155" s="13" t="n"/>
      <c r="AN155" s="13" t="n"/>
      <c r="AO155" s="13" t="n"/>
      <c r="AP155" s="14" t="n"/>
      <c r="AQ155" s="14" t="n"/>
      <c r="AR155" s="14" t="n"/>
      <c r="AS155" s="13" t="n"/>
      <c r="AT155" s="13" t="n"/>
      <c r="AU155" s="10" t="n"/>
      <c r="AV155" s="10" t="n"/>
      <c r="AW155" s="10" t="n"/>
      <c r="AX155" s="10" t="n"/>
      <c r="AY155" s="10" t="n"/>
      <c r="AZ155" s="10" t="n"/>
      <c r="BA155" s="10" t="n"/>
      <c r="BB155" s="10" t="n"/>
      <c r="BC155" s="10" t="n"/>
      <c r="BD155" s="11" t="n"/>
      <c r="BE155" s="10" t="n"/>
      <c r="BF155" s="10" t="n"/>
      <c r="BG155" s="10" t="n"/>
      <c r="BH155" s="10" t="n"/>
      <c r="BI155" s="10" t="n"/>
      <c r="BJ155" s="10" t="n"/>
      <c r="BK155" s="10" t="n"/>
      <c r="BL155" s="10" t="n"/>
      <c r="BM155" s="10" t="n"/>
    </row>
    <row r="156" ht="15.75" customHeight="1" s="218">
      <c r="A156" s="10" t="n"/>
      <c r="B156" s="10" t="n"/>
      <c r="C156" s="10" t="n"/>
      <c r="D156" s="10" t="n"/>
      <c r="E156" s="10" t="n"/>
      <c r="F156" s="10" t="n"/>
      <c r="G156" s="11" t="n"/>
      <c r="H156" s="10" t="n"/>
      <c r="I156" s="10" t="n"/>
      <c r="J156" s="10" t="n"/>
      <c r="K156" s="10" t="n"/>
      <c r="L156" s="10" t="n"/>
      <c r="M156" s="13" t="n"/>
      <c r="N156" s="13" t="n"/>
      <c r="O156" s="13" t="n"/>
      <c r="P156" s="13" t="n"/>
      <c r="Q156" s="10" t="n"/>
      <c r="R156" s="10" t="n"/>
      <c r="S156" s="10" t="n"/>
      <c r="T156" s="10" t="n"/>
      <c r="U156" s="10" t="n"/>
      <c r="V156" s="10" t="n"/>
      <c r="W156" s="10" t="n"/>
      <c r="X156" s="10" t="n"/>
      <c r="Y156" s="11" t="n"/>
      <c r="Z156" s="11" t="n"/>
      <c r="AA156" s="11" t="n"/>
      <c r="AB156" s="11" t="n"/>
      <c r="AC156" s="11" t="n"/>
      <c r="AD156" s="11" t="n"/>
      <c r="AE156" s="10" t="n"/>
      <c r="AF156" s="10" t="n"/>
      <c r="AG156" s="10" t="n"/>
      <c r="AH156" s="10" t="n"/>
      <c r="AI156" s="13" t="n"/>
      <c r="AJ156" s="13" t="n"/>
      <c r="AK156" s="13" t="n"/>
      <c r="AL156" s="13" t="n"/>
      <c r="AM156" s="13" t="n"/>
      <c r="AN156" s="13" t="n"/>
      <c r="AO156" s="13" t="n"/>
      <c r="AP156" s="14" t="n"/>
      <c r="AQ156" s="14" t="n"/>
      <c r="AR156" s="14" t="n"/>
      <c r="AS156" s="13" t="n"/>
      <c r="AT156" s="13" t="n"/>
      <c r="AU156" s="10" t="n"/>
      <c r="AV156" s="10" t="n"/>
      <c r="AW156" s="10" t="n"/>
      <c r="AX156" s="10" t="n"/>
      <c r="AY156" s="10" t="n"/>
      <c r="AZ156" s="10" t="n"/>
      <c r="BA156" s="10" t="n"/>
      <c r="BB156" s="10" t="n"/>
      <c r="BC156" s="10" t="n"/>
      <c r="BD156" s="11" t="n"/>
      <c r="BE156" s="10" t="n"/>
      <c r="BF156" s="10" t="n"/>
      <c r="BG156" s="10" t="n"/>
      <c r="BH156" s="10" t="n"/>
      <c r="BI156" s="10" t="n"/>
      <c r="BJ156" s="10" t="n"/>
      <c r="BK156" s="10" t="n"/>
      <c r="BL156" s="10" t="n"/>
      <c r="BM156" s="10" t="n"/>
    </row>
    <row r="157" ht="15.75" customHeight="1" s="218">
      <c r="A157" s="10" t="n"/>
      <c r="B157" s="10" t="n"/>
      <c r="C157" s="10" t="n"/>
      <c r="D157" s="10" t="n"/>
      <c r="E157" s="10" t="n"/>
      <c r="F157" s="10" t="n"/>
      <c r="G157" s="11" t="n"/>
      <c r="H157" s="10" t="n"/>
      <c r="I157" s="10" t="n"/>
      <c r="J157" s="10" t="n"/>
      <c r="K157" s="10" t="n"/>
      <c r="L157" s="10" t="n"/>
      <c r="M157" s="13" t="n"/>
      <c r="N157" s="13" t="n"/>
      <c r="O157" s="13" t="n"/>
      <c r="P157" s="13" t="n"/>
      <c r="Q157" s="10" t="n"/>
      <c r="R157" s="10" t="n"/>
      <c r="S157" s="10" t="n"/>
      <c r="T157" s="10" t="n"/>
      <c r="U157" s="10" t="n"/>
      <c r="V157" s="10" t="n"/>
      <c r="W157" s="10" t="n"/>
      <c r="X157" s="10" t="n"/>
      <c r="Y157" s="11" t="n"/>
      <c r="Z157" s="11" t="n"/>
      <c r="AA157" s="11" t="n"/>
      <c r="AB157" s="11" t="n"/>
      <c r="AC157" s="11" t="n"/>
      <c r="AD157" s="11" t="n"/>
      <c r="AE157" s="10" t="n"/>
      <c r="AF157" s="10" t="n"/>
      <c r="AG157" s="10" t="n"/>
      <c r="AH157" s="10" t="n"/>
      <c r="AI157" s="13" t="n"/>
      <c r="AJ157" s="13" t="n"/>
      <c r="AK157" s="13" t="n"/>
      <c r="AL157" s="13" t="n"/>
      <c r="AM157" s="13" t="n"/>
      <c r="AN157" s="13" t="n"/>
      <c r="AO157" s="13" t="n"/>
      <c r="AP157" s="14" t="n"/>
      <c r="AQ157" s="14" t="n"/>
      <c r="AR157" s="14" t="n"/>
      <c r="AS157" s="13" t="n"/>
      <c r="AT157" s="13" t="n"/>
      <c r="AU157" s="10" t="n"/>
      <c r="AV157" s="10" t="n"/>
      <c r="AW157" s="10" t="n"/>
      <c r="AX157" s="10" t="n"/>
      <c r="AY157" s="10" t="n"/>
      <c r="AZ157" s="10" t="n"/>
      <c r="BA157" s="10" t="n"/>
      <c r="BB157" s="10" t="n"/>
      <c r="BC157" s="10" t="n"/>
      <c r="BD157" s="11" t="n"/>
      <c r="BE157" s="10" t="n"/>
      <c r="BF157" s="10" t="n"/>
      <c r="BG157" s="10" t="n"/>
      <c r="BH157" s="10" t="n"/>
      <c r="BI157" s="10" t="n"/>
      <c r="BJ157" s="10" t="n"/>
      <c r="BK157" s="10" t="n"/>
      <c r="BL157" s="10" t="n"/>
      <c r="BM157" s="10" t="n"/>
    </row>
    <row r="158" ht="15.75" customHeight="1" s="218">
      <c r="A158" s="10" t="n"/>
      <c r="B158" s="10" t="n"/>
      <c r="C158" s="10" t="n"/>
      <c r="D158" s="10" t="n"/>
      <c r="E158" s="10" t="n"/>
      <c r="F158" s="10" t="n"/>
      <c r="G158" s="11" t="n"/>
      <c r="H158" s="10" t="n"/>
      <c r="I158" s="10" t="n"/>
      <c r="J158" s="10" t="n"/>
      <c r="K158" s="10" t="n"/>
      <c r="L158" s="10" t="n"/>
      <c r="M158" s="13" t="n"/>
      <c r="N158" s="13" t="n"/>
      <c r="O158" s="13" t="n"/>
      <c r="P158" s="13" t="n"/>
      <c r="Q158" s="10" t="n"/>
      <c r="R158" s="10" t="n"/>
      <c r="S158" s="10" t="n"/>
      <c r="T158" s="10" t="n"/>
      <c r="U158" s="10" t="n"/>
      <c r="V158" s="10" t="n"/>
      <c r="W158" s="10" t="n"/>
      <c r="X158" s="10" t="n"/>
      <c r="Y158" s="11" t="n"/>
      <c r="Z158" s="11" t="n"/>
      <c r="AA158" s="11" t="n"/>
      <c r="AB158" s="11" t="n"/>
      <c r="AC158" s="11" t="n"/>
      <c r="AD158" s="11" t="n"/>
      <c r="AE158" s="10" t="n"/>
      <c r="AF158" s="10" t="n"/>
      <c r="AG158" s="10" t="n"/>
      <c r="AH158" s="10" t="n"/>
      <c r="AI158" s="13" t="n"/>
      <c r="AJ158" s="13" t="n"/>
      <c r="AK158" s="13" t="n"/>
      <c r="AL158" s="13" t="n"/>
      <c r="AM158" s="13" t="n"/>
      <c r="AN158" s="13" t="n"/>
      <c r="AO158" s="13" t="n"/>
      <c r="AP158" s="14" t="n"/>
      <c r="AQ158" s="14" t="n"/>
      <c r="AR158" s="14" t="n"/>
      <c r="AS158" s="13" t="n"/>
      <c r="AT158" s="13" t="n"/>
      <c r="AU158" s="10" t="n"/>
      <c r="AV158" s="10" t="n"/>
      <c r="AW158" s="10" t="n"/>
      <c r="AX158" s="10" t="n"/>
      <c r="AY158" s="10" t="n"/>
      <c r="AZ158" s="10" t="n"/>
      <c r="BA158" s="10" t="n"/>
      <c r="BB158" s="10" t="n"/>
      <c r="BC158" s="10" t="n"/>
      <c r="BD158" s="11" t="n"/>
      <c r="BE158" s="10" t="n"/>
      <c r="BF158" s="10" t="n"/>
      <c r="BG158" s="10" t="n"/>
      <c r="BH158" s="10" t="n"/>
      <c r="BI158" s="10" t="n"/>
      <c r="BJ158" s="10" t="n"/>
      <c r="BK158" s="10" t="n"/>
      <c r="BL158" s="10" t="n"/>
      <c r="BM158" s="10" t="n"/>
    </row>
    <row r="159" ht="15.75" customHeight="1" s="218">
      <c r="A159" s="10" t="n"/>
      <c r="B159" s="10" t="n"/>
      <c r="C159" s="10" t="n"/>
      <c r="D159" s="10" t="n"/>
      <c r="E159" s="10" t="n"/>
      <c r="F159" s="10" t="n"/>
      <c r="G159" s="11" t="n"/>
      <c r="H159" s="10" t="n"/>
      <c r="I159" s="10" t="n"/>
      <c r="J159" s="10" t="n"/>
      <c r="K159" s="10" t="n"/>
      <c r="L159" s="10" t="n"/>
      <c r="M159" s="13" t="n"/>
      <c r="N159" s="13" t="n"/>
      <c r="O159" s="13" t="n"/>
      <c r="P159" s="13" t="n"/>
      <c r="Q159" s="10" t="n"/>
      <c r="R159" s="10" t="n"/>
      <c r="S159" s="10" t="n"/>
      <c r="T159" s="10" t="n"/>
      <c r="U159" s="10" t="n"/>
      <c r="V159" s="10" t="n"/>
      <c r="W159" s="10" t="n"/>
      <c r="X159" s="10" t="n"/>
      <c r="Y159" s="11" t="n"/>
      <c r="Z159" s="11" t="n"/>
      <c r="AA159" s="11" t="n"/>
      <c r="AB159" s="11" t="n"/>
      <c r="AC159" s="11" t="n"/>
      <c r="AD159" s="11" t="n"/>
      <c r="AE159" s="10" t="n"/>
      <c r="AF159" s="10" t="n"/>
      <c r="AG159" s="10" t="n"/>
      <c r="AH159" s="10" t="n"/>
      <c r="AI159" s="13" t="n"/>
      <c r="AJ159" s="13" t="n"/>
      <c r="AK159" s="13" t="n"/>
      <c r="AL159" s="13" t="n"/>
      <c r="AM159" s="13" t="n"/>
      <c r="AN159" s="13" t="n"/>
      <c r="AO159" s="13" t="n"/>
      <c r="AP159" s="14" t="n"/>
      <c r="AQ159" s="14" t="n"/>
      <c r="AR159" s="14" t="n"/>
      <c r="AS159" s="13" t="n"/>
      <c r="AT159" s="13" t="n"/>
      <c r="AU159" s="10" t="n"/>
      <c r="AV159" s="10" t="n"/>
      <c r="AW159" s="10" t="n"/>
      <c r="AX159" s="10" t="n"/>
      <c r="AY159" s="10" t="n"/>
      <c r="AZ159" s="10" t="n"/>
      <c r="BA159" s="10" t="n"/>
      <c r="BB159" s="10" t="n"/>
      <c r="BC159" s="10" t="n"/>
      <c r="BD159" s="11" t="n"/>
      <c r="BE159" s="10" t="n"/>
      <c r="BF159" s="10" t="n"/>
      <c r="BG159" s="10" t="n"/>
      <c r="BH159" s="10" t="n"/>
      <c r="BI159" s="10" t="n"/>
      <c r="BJ159" s="10" t="n"/>
      <c r="BK159" s="10" t="n"/>
      <c r="BL159" s="10" t="n"/>
      <c r="BM159" s="10" t="n"/>
    </row>
    <row r="160" ht="15.75" customHeight="1" s="218">
      <c r="A160" s="10" t="n"/>
      <c r="B160" s="10" t="n"/>
      <c r="C160" s="10" t="n"/>
      <c r="D160" s="10" t="n"/>
      <c r="E160" s="10" t="n"/>
      <c r="F160" s="10" t="n"/>
      <c r="G160" s="11" t="n"/>
      <c r="H160" s="10" t="n"/>
      <c r="I160" s="10" t="n"/>
      <c r="J160" s="10" t="n"/>
      <c r="K160" s="10" t="n"/>
      <c r="L160" s="10" t="n"/>
      <c r="M160" s="13" t="n"/>
      <c r="N160" s="13" t="n"/>
      <c r="O160" s="13" t="n"/>
      <c r="P160" s="13" t="n"/>
      <c r="Q160" s="10" t="n"/>
      <c r="R160" s="10" t="n"/>
      <c r="S160" s="10" t="n"/>
      <c r="T160" s="10" t="n"/>
      <c r="U160" s="10" t="n"/>
      <c r="V160" s="10" t="n"/>
      <c r="W160" s="10" t="n"/>
      <c r="X160" s="10" t="n"/>
      <c r="Y160" s="11" t="n"/>
      <c r="Z160" s="11" t="n"/>
      <c r="AA160" s="11" t="n"/>
      <c r="AB160" s="11" t="n"/>
      <c r="AC160" s="11" t="n"/>
      <c r="AD160" s="11" t="n"/>
      <c r="AE160" s="10" t="n"/>
      <c r="AF160" s="10" t="n"/>
      <c r="AG160" s="10" t="n"/>
      <c r="AH160" s="10" t="n"/>
      <c r="AI160" s="13" t="n"/>
      <c r="AJ160" s="13" t="n"/>
      <c r="AK160" s="13" t="n"/>
      <c r="AL160" s="13" t="n"/>
      <c r="AM160" s="13" t="n"/>
      <c r="AN160" s="13" t="n"/>
      <c r="AO160" s="13" t="n"/>
      <c r="AP160" s="14" t="n"/>
      <c r="AQ160" s="14" t="n"/>
      <c r="AR160" s="14" t="n"/>
      <c r="AS160" s="13" t="n"/>
      <c r="AT160" s="13" t="n"/>
      <c r="AU160" s="10" t="n"/>
      <c r="AV160" s="10" t="n"/>
      <c r="AW160" s="10" t="n"/>
      <c r="AX160" s="10" t="n"/>
      <c r="AY160" s="10" t="n"/>
      <c r="AZ160" s="10" t="n"/>
      <c r="BA160" s="10" t="n"/>
      <c r="BB160" s="10" t="n"/>
      <c r="BC160" s="10" t="n"/>
      <c r="BD160" s="11" t="n"/>
      <c r="BE160" s="10" t="n"/>
      <c r="BF160" s="10" t="n"/>
      <c r="BG160" s="10" t="n"/>
      <c r="BH160" s="10" t="n"/>
      <c r="BI160" s="10" t="n"/>
      <c r="BJ160" s="10" t="n"/>
      <c r="BK160" s="10" t="n"/>
      <c r="BL160" s="10" t="n"/>
      <c r="BM160" s="10" t="n"/>
    </row>
    <row r="161" ht="15.75" customHeight="1" s="218">
      <c r="A161" s="10" t="n"/>
      <c r="B161" s="10" t="n"/>
      <c r="C161" s="10" t="n"/>
      <c r="D161" s="10" t="n"/>
      <c r="E161" s="10" t="n"/>
      <c r="F161" s="10" t="n"/>
      <c r="G161" s="11" t="n"/>
      <c r="H161" s="10" t="n"/>
      <c r="I161" s="10" t="n"/>
      <c r="J161" s="10" t="n"/>
      <c r="K161" s="10" t="n"/>
      <c r="L161" s="10" t="n"/>
      <c r="M161" s="13" t="n"/>
      <c r="N161" s="13" t="n"/>
      <c r="O161" s="13" t="n"/>
      <c r="P161" s="13" t="n"/>
      <c r="Q161" s="10" t="n"/>
      <c r="R161" s="10" t="n"/>
      <c r="S161" s="10" t="n"/>
      <c r="T161" s="10" t="n"/>
      <c r="U161" s="10" t="n"/>
      <c r="V161" s="10" t="n"/>
      <c r="W161" s="10" t="n"/>
      <c r="X161" s="10" t="n"/>
      <c r="Y161" s="11" t="n"/>
      <c r="Z161" s="11" t="n"/>
      <c r="AA161" s="11" t="n"/>
      <c r="AB161" s="11" t="n"/>
      <c r="AC161" s="11" t="n"/>
      <c r="AD161" s="11" t="n"/>
      <c r="AE161" s="10" t="n"/>
      <c r="AF161" s="10" t="n"/>
      <c r="AG161" s="10" t="n"/>
      <c r="AH161" s="10" t="n"/>
      <c r="AI161" s="13" t="n"/>
      <c r="AJ161" s="13" t="n"/>
      <c r="AK161" s="13" t="n"/>
      <c r="AL161" s="13" t="n"/>
      <c r="AM161" s="13" t="n"/>
      <c r="AN161" s="13" t="n"/>
      <c r="AO161" s="13" t="n"/>
      <c r="AP161" s="14" t="n"/>
      <c r="AQ161" s="14" t="n"/>
      <c r="AR161" s="14" t="n"/>
      <c r="AS161" s="13" t="n"/>
      <c r="AT161" s="13" t="n"/>
      <c r="AU161" s="10" t="n"/>
      <c r="AV161" s="10" t="n"/>
      <c r="AW161" s="10" t="n"/>
      <c r="AX161" s="10" t="n"/>
      <c r="AY161" s="10" t="n"/>
      <c r="AZ161" s="10" t="n"/>
      <c r="BA161" s="10" t="n"/>
      <c r="BB161" s="10" t="n"/>
      <c r="BC161" s="10" t="n"/>
      <c r="BD161" s="11" t="n"/>
      <c r="BE161" s="10" t="n"/>
      <c r="BF161" s="10" t="n"/>
      <c r="BG161" s="10" t="n"/>
      <c r="BH161" s="10" t="n"/>
      <c r="BI161" s="10" t="n"/>
      <c r="BJ161" s="10" t="n"/>
      <c r="BK161" s="10" t="n"/>
      <c r="BL161" s="10" t="n"/>
      <c r="BM161" s="10" t="n"/>
    </row>
    <row r="162" ht="15.75" customHeight="1" s="218">
      <c r="A162" s="10" t="n"/>
      <c r="B162" s="10" t="n"/>
      <c r="C162" s="10" t="n"/>
      <c r="D162" s="10" t="n"/>
      <c r="E162" s="10" t="n"/>
      <c r="F162" s="10" t="n"/>
      <c r="G162" s="11" t="n"/>
      <c r="H162" s="10" t="n"/>
      <c r="I162" s="10" t="n"/>
      <c r="J162" s="10" t="n"/>
      <c r="K162" s="10" t="n"/>
      <c r="L162" s="10" t="n"/>
      <c r="M162" s="13" t="n"/>
      <c r="N162" s="13" t="n"/>
      <c r="O162" s="13" t="n"/>
      <c r="P162" s="13" t="n"/>
      <c r="Q162" s="10" t="n"/>
      <c r="R162" s="10" t="n"/>
      <c r="S162" s="10" t="n"/>
      <c r="T162" s="10" t="n"/>
      <c r="U162" s="10" t="n"/>
      <c r="V162" s="10" t="n"/>
      <c r="W162" s="10" t="n"/>
      <c r="X162" s="10" t="n"/>
      <c r="Y162" s="11" t="n"/>
      <c r="Z162" s="11" t="n"/>
      <c r="AA162" s="11" t="n"/>
      <c r="AB162" s="11" t="n"/>
      <c r="AC162" s="11" t="n"/>
      <c r="AD162" s="11" t="n"/>
      <c r="AE162" s="10" t="n"/>
      <c r="AF162" s="10" t="n"/>
      <c r="AG162" s="10" t="n"/>
      <c r="AH162" s="10" t="n"/>
      <c r="AI162" s="13" t="n"/>
      <c r="AJ162" s="13" t="n"/>
      <c r="AK162" s="13" t="n"/>
      <c r="AL162" s="13" t="n"/>
      <c r="AM162" s="13" t="n"/>
      <c r="AN162" s="13" t="n"/>
      <c r="AO162" s="13" t="n"/>
      <c r="AP162" s="14" t="n"/>
      <c r="AQ162" s="14" t="n"/>
      <c r="AR162" s="14" t="n"/>
      <c r="AS162" s="13" t="n"/>
      <c r="AT162" s="13" t="n"/>
      <c r="AU162" s="10" t="n"/>
      <c r="AV162" s="10" t="n"/>
      <c r="AW162" s="10" t="n"/>
      <c r="AX162" s="10" t="n"/>
      <c r="AY162" s="10" t="n"/>
      <c r="AZ162" s="10" t="n"/>
      <c r="BA162" s="10" t="n"/>
      <c r="BB162" s="10" t="n"/>
      <c r="BC162" s="10" t="n"/>
      <c r="BD162" s="11" t="n"/>
      <c r="BE162" s="10" t="n"/>
      <c r="BF162" s="10" t="n"/>
      <c r="BG162" s="10" t="n"/>
      <c r="BH162" s="10" t="n"/>
      <c r="BI162" s="10" t="n"/>
      <c r="BJ162" s="10" t="n"/>
      <c r="BK162" s="10" t="n"/>
      <c r="BL162" s="10" t="n"/>
      <c r="BM162" s="10" t="n"/>
    </row>
    <row r="163" ht="15.75" customHeight="1" s="218">
      <c r="A163" s="10" t="n"/>
      <c r="B163" s="10" t="n"/>
      <c r="C163" s="10" t="n"/>
      <c r="D163" s="10" t="n"/>
      <c r="E163" s="10" t="n"/>
      <c r="F163" s="10" t="n"/>
      <c r="G163" s="11" t="n"/>
      <c r="H163" s="10" t="n"/>
      <c r="I163" s="10" t="n"/>
      <c r="J163" s="10" t="n"/>
      <c r="K163" s="10" t="n"/>
      <c r="L163" s="10" t="n"/>
      <c r="M163" s="13" t="n"/>
      <c r="N163" s="13" t="n"/>
      <c r="O163" s="13" t="n"/>
      <c r="P163" s="13" t="n"/>
      <c r="Q163" s="10" t="n"/>
      <c r="R163" s="10" t="n"/>
      <c r="S163" s="10" t="n"/>
      <c r="T163" s="10" t="n"/>
      <c r="U163" s="10" t="n"/>
      <c r="V163" s="10" t="n"/>
      <c r="W163" s="10" t="n"/>
      <c r="X163" s="10" t="n"/>
      <c r="Y163" s="11" t="n"/>
      <c r="Z163" s="11" t="n"/>
      <c r="AA163" s="11" t="n"/>
      <c r="AB163" s="11" t="n"/>
      <c r="AC163" s="11" t="n"/>
      <c r="AD163" s="11" t="n"/>
      <c r="AE163" s="10" t="n"/>
      <c r="AF163" s="10" t="n"/>
      <c r="AG163" s="10" t="n"/>
      <c r="AH163" s="10" t="n"/>
      <c r="AI163" s="13" t="n"/>
      <c r="AJ163" s="13" t="n"/>
      <c r="AK163" s="13" t="n"/>
      <c r="AL163" s="13" t="n"/>
      <c r="AM163" s="13" t="n"/>
      <c r="AN163" s="13" t="n"/>
      <c r="AO163" s="13" t="n"/>
      <c r="AP163" s="14" t="n"/>
      <c r="AQ163" s="14" t="n"/>
      <c r="AR163" s="14" t="n"/>
      <c r="AS163" s="13" t="n"/>
      <c r="AT163" s="13" t="n"/>
      <c r="AU163" s="10" t="n"/>
      <c r="AV163" s="10" t="n"/>
      <c r="AW163" s="10" t="n"/>
      <c r="AX163" s="10" t="n"/>
      <c r="AY163" s="10" t="n"/>
      <c r="AZ163" s="10" t="n"/>
      <c r="BA163" s="10" t="n"/>
      <c r="BB163" s="10" t="n"/>
      <c r="BC163" s="10" t="n"/>
      <c r="BD163" s="11" t="n"/>
      <c r="BE163" s="10" t="n"/>
      <c r="BF163" s="10" t="n"/>
      <c r="BG163" s="10" t="n"/>
      <c r="BH163" s="10" t="n"/>
      <c r="BI163" s="10" t="n"/>
      <c r="BJ163" s="10" t="n"/>
      <c r="BK163" s="10" t="n"/>
      <c r="BL163" s="10" t="n"/>
      <c r="BM163" s="10" t="n"/>
    </row>
    <row r="164" ht="15.75" customHeight="1" s="218">
      <c r="A164" s="10" t="n"/>
      <c r="B164" s="10" t="n"/>
      <c r="C164" s="10" t="n"/>
      <c r="D164" s="10" t="n"/>
      <c r="E164" s="10" t="n"/>
      <c r="F164" s="10" t="n"/>
      <c r="G164" s="11" t="n"/>
      <c r="H164" s="10" t="n"/>
      <c r="I164" s="10" t="n"/>
      <c r="J164" s="10" t="n"/>
      <c r="K164" s="10" t="n"/>
      <c r="L164" s="10" t="n"/>
      <c r="M164" s="13" t="n"/>
      <c r="N164" s="13" t="n"/>
      <c r="O164" s="13" t="n"/>
      <c r="P164" s="13" t="n"/>
      <c r="Q164" s="10" t="n"/>
      <c r="R164" s="10" t="n"/>
      <c r="S164" s="10" t="n"/>
      <c r="T164" s="10" t="n"/>
      <c r="U164" s="10" t="n"/>
      <c r="V164" s="10" t="n"/>
      <c r="W164" s="10" t="n"/>
      <c r="X164" s="10" t="n"/>
      <c r="Y164" s="11" t="n"/>
      <c r="Z164" s="11" t="n"/>
      <c r="AA164" s="11" t="n"/>
      <c r="AB164" s="11" t="n"/>
      <c r="AC164" s="11" t="n"/>
      <c r="AD164" s="11" t="n"/>
      <c r="AE164" s="10" t="n"/>
      <c r="AF164" s="10" t="n"/>
      <c r="AG164" s="10" t="n"/>
      <c r="AH164" s="10" t="n"/>
      <c r="AI164" s="13" t="n"/>
      <c r="AJ164" s="13" t="n"/>
      <c r="AK164" s="13" t="n"/>
      <c r="AL164" s="13" t="n"/>
      <c r="AM164" s="13" t="n"/>
      <c r="AN164" s="13" t="n"/>
      <c r="AO164" s="13" t="n"/>
      <c r="AP164" s="14" t="n"/>
      <c r="AQ164" s="14" t="n"/>
      <c r="AR164" s="14" t="n"/>
      <c r="AS164" s="13" t="n"/>
      <c r="AT164" s="13" t="n"/>
      <c r="AU164" s="10" t="n"/>
      <c r="AV164" s="10" t="n"/>
      <c r="AW164" s="10" t="n"/>
      <c r="AX164" s="10" t="n"/>
      <c r="AY164" s="10" t="n"/>
      <c r="AZ164" s="10" t="n"/>
      <c r="BA164" s="10" t="n"/>
      <c r="BB164" s="10" t="n"/>
      <c r="BC164" s="10" t="n"/>
      <c r="BD164" s="11" t="n"/>
      <c r="BE164" s="10" t="n"/>
      <c r="BF164" s="10" t="n"/>
      <c r="BG164" s="10" t="n"/>
      <c r="BH164" s="10" t="n"/>
      <c r="BI164" s="10" t="n"/>
      <c r="BJ164" s="10" t="n"/>
      <c r="BK164" s="10" t="n"/>
      <c r="BL164" s="10" t="n"/>
      <c r="BM164" s="10" t="n"/>
    </row>
    <row r="165" ht="15.75" customHeight="1" s="218">
      <c r="A165" s="10" t="n"/>
      <c r="B165" s="10" t="n"/>
      <c r="C165" s="10" t="n"/>
      <c r="D165" s="10" t="n"/>
      <c r="E165" s="10" t="n"/>
      <c r="F165" s="10" t="n"/>
      <c r="G165" s="11" t="n"/>
      <c r="H165" s="10" t="n"/>
      <c r="I165" s="10" t="n"/>
      <c r="J165" s="10" t="n"/>
      <c r="K165" s="10" t="n"/>
      <c r="L165" s="10" t="n"/>
      <c r="M165" s="13" t="n"/>
      <c r="N165" s="13" t="n"/>
      <c r="O165" s="13" t="n"/>
      <c r="P165" s="13" t="n"/>
      <c r="Q165" s="10" t="n"/>
      <c r="R165" s="10" t="n"/>
      <c r="S165" s="10" t="n"/>
      <c r="T165" s="10" t="n"/>
      <c r="U165" s="10" t="n"/>
      <c r="V165" s="10" t="n"/>
      <c r="W165" s="10" t="n"/>
      <c r="X165" s="10" t="n"/>
      <c r="Y165" s="11" t="n"/>
      <c r="Z165" s="11" t="n"/>
      <c r="AA165" s="11" t="n"/>
      <c r="AB165" s="11" t="n"/>
      <c r="AC165" s="11" t="n"/>
      <c r="AD165" s="11" t="n"/>
      <c r="AE165" s="10" t="n"/>
      <c r="AF165" s="10" t="n"/>
      <c r="AG165" s="10" t="n"/>
      <c r="AH165" s="10" t="n"/>
      <c r="AI165" s="13" t="n"/>
      <c r="AJ165" s="13" t="n"/>
      <c r="AK165" s="13" t="n"/>
      <c r="AL165" s="13" t="n"/>
      <c r="AM165" s="13" t="n"/>
      <c r="AN165" s="13" t="n"/>
      <c r="AO165" s="13" t="n"/>
      <c r="AP165" s="14" t="n"/>
      <c r="AQ165" s="14" t="n"/>
      <c r="AR165" s="14" t="n"/>
      <c r="AS165" s="13" t="n"/>
      <c r="AT165" s="13" t="n"/>
      <c r="AU165" s="10" t="n"/>
      <c r="AV165" s="10" t="n"/>
      <c r="AW165" s="10" t="n"/>
      <c r="AX165" s="10" t="n"/>
      <c r="AY165" s="10" t="n"/>
      <c r="AZ165" s="10" t="n"/>
      <c r="BA165" s="10" t="n"/>
      <c r="BB165" s="10" t="n"/>
      <c r="BC165" s="10" t="n"/>
      <c r="BD165" s="11" t="n"/>
      <c r="BE165" s="10" t="n"/>
      <c r="BF165" s="10" t="n"/>
      <c r="BG165" s="10" t="n"/>
      <c r="BH165" s="10" t="n"/>
      <c r="BI165" s="10" t="n"/>
      <c r="BJ165" s="10" t="n"/>
      <c r="BK165" s="10" t="n"/>
      <c r="BL165" s="10" t="n"/>
      <c r="BM165" s="10" t="n"/>
    </row>
    <row r="166" ht="15.75" customHeight="1" s="218">
      <c r="A166" s="10" t="n"/>
      <c r="B166" s="10" t="n"/>
      <c r="C166" s="10" t="n"/>
      <c r="D166" s="10" t="n"/>
      <c r="E166" s="10" t="n"/>
      <c r="F166" s="10" t="n"/>
      <c r="G166" s="11" t="n"/>
      <c r="H166" s="10" t="n"/>
      <c r="I166" s="10" t="n"/>
      <c r="J166" s="10" t="n"/>
      <c r="K166" s="10" t="n"/>
      <c r="L166" s="10" t="n"/>
      <c r="M166" s="13" t="n"/>
      <c r="N166" s="13" t="n"/>
      <c r="O166" s="13" t="n"/>
      <c r="P166" s="13" t="n"/>
      <c r="Q166" s="10" t="n"/>
      <c r="R166" s="10" t="n"/>
      <c r="S166" s="10" t="n"/>
      <c r="T166" s="10" t="n"/>
      <c r="U166" s="10" t="n"/>
      <c r="V166" s="10" t="n"/>
      <c r="W166" s="10" t="n"/>
      <c r="X166" s="10" t="n"/>
      <c r="Y166" s="11" t="n"/>
      <c r="Z166" s="11" t="n"/>
      <c r="AA166" s="11" t="n"/>
      <c r="AB166" s="11" t="n"/>
      <c r="AC166" s="11" t="n"/>
      <c r="AD166" s="11" t="n"/>
      <c r="AE166" s="10" t="n"/>
      <c r="AF166" s="10" t="n"/>
      <c r="AG166" s="10" t="n"/>
      <c r="AH166" s="10" t="n"/>
      <c r="AI166" s="13" t="n"/>
      <c r="AJ166" s="13" t="n"/>
      <c r="AK166" s="13" t="n"/>
      <c r="AL166" s="13" t="n"/>
      <c r="AM166" s="13" t="n"/>
      <c r="AN166" s="13" t="n"/>
      <c r="AO166" s="13" t="n"/>
      <c r="AP166" s="14" t="n"/>
      <c r="AQ166" s="14" t="n"/>
      <c r="AR166" s="14" t="n"/>
      <c r="AS166" s="13" t="n"/>
      <c r="AT166" s="13" t="n"/>
      <c r="AU166" s="10" t="n"/>
      <c r="AV166" s="10" t="n"/>
      <c r="AW166" s="10" t="n"/>
      <c r="AX166" s="10" t="n"/>
      <c r="AY166" s="10" t="n"/>
      <c r="AZ166" s="10" t="n"/>
      <c r="BA166" s="10" t="n"/>
      <c r="BB166" s="10" t="n"/>
      <c r="BC166" s="10" t="n"/>
      <c r="BD166" s="11" t="n"/>
      <c r="BE166" s="10" t="n"/>
      <c r="BF166" s="10" t="n"/>
      <c r="BG166" s="10" t="n"/>
      <c r="BH166" s="10" t="n"/>
      <c r="BI166" s="10" t="n"/>
      <c r="BJ166" s="10" t="n"/>
      <c r="BK166" s="10" t="n"/>
      <c r="BL166" s="10" t="n"/>
      <c r="BM166" s="10" t="n"/>
    </row>
    <row r="167" ht="15.75" customHeight="1" s="218">
      <c r="A167" s="10" t="n"/>
      <c r="B167" s="10" t="n"/>
      <c r="C167" s="10" t="n"/>
      <c r="D167" s="10" t="n"/>
      <c r="E167" s="10" t="n"/>
      <c r="F167" s="10" t="n"/>
      <c r="G167" s="11" t="n"/>
      <c r="H167" s="10" t="n"/>
      <c r="I167" s="10" t="n"/>
      <c r="J167" s="10" t="n"/>
      <c r="K167" s="10" t="n"/>
      <c r="L167" s="10" t="n"/>
      <c r="M167" s="13" t="n"/>
      <c r="N167" s="13" t="n"/>
      <c r="O167" s="13" t="n"/>
      <c r="P167" s="13" t="n"/>
      <c r="Q167" s="10" t="n"/>
      <c r="R167" s="10" t="n"/>
      <c r="S167" s="10" t="n"/>
      <c r="T167" s="10" t="n"/>
      <c r="U167" s="10" t="n"/>
      <c r="V167" s="10" t="n"/>
      <c r="W167" s="10" t="n"/>
      <c r="X167" s="10" t="n"/>
      <c r="Y167" s="11" t="n"/>
      <c r="Z167" s="11" t="n"/>
      <c r="AA167" s="11" t="n"/>
      <c r="AB167" s="11" t="n"/>
      <c r="AC167" s="11" t="n"/>
      <c r="AD167" s="11" t="n"/>
      <c r="AE167" s="10" t="n"/>
      <c r="AF167" s="10" t="n"/>
      <c r="AG167" s="10" t="n"/>
      <c r="AH167" s="10" t="n"/>
      <c r="AI167" s="13" t="n"/>
      <c r="AJ167" s="13" t="n"/>
      <c r="AK167" s="13" t="n"/>
      <c r="AL167" s="13" t="n"/>
      <c r="AM167" s="13" t="n"/>
      <c r="AN167" s="13" t="n"/>
      <c r="AO167" s="13" t="n"/>
      <c r="AP167" s="14" t="n"/>
      <c r="AQ167" s="14" t="n"/>
      <c r="AR167" s="14" t="n"/>
      <c r="AS167" s="13" t="n"/>
      <c r="AT167" s="13" t="n"/>
      <c r="AU167" s="10" t="n"/>
      <c r="AV167" s="10" t="n"/>
      <c r="AW167" s="10" t="n"/>
      <c r="AX167" s="10" t="n"/>
      <c r="AY167" s="10" t="n"/>
      <c r="AZ167" s="10" t="n"/>
      <c r="BA167" s="10" t="n"/>
      <c r="BB167" s="10" t="n"/>
      <c r="BC167" s="10" t="n"/>
      <c r="BD167" s="11" t="n"/>
      <c r="BE167" s="10" t="n"/>
      <c r="BF167" s="10" t="n"/>
      <c r="BG167" s="10" t="n"/>
      <c r="BH167" s="10" t="n"/>
      <c r="BI167" s="10" t="n"/>
      <c r="BJ167" s="10" t="n"/>
      <c r="BK167" s="10" t="n"/>
      <c r="BL167" s="10" t="n"/>
      <c r="BM167" s="10" t="n"/>
    </row>
    <row r="168" ht="15.75" customHeight="1" s="218">
      <c r="A168" s="10" t="n"/>
      <c r="B168" s="10" t="n"/>
      <c r="C168" s="10" t="n"/>
      <c r="D168" s="10" t="n"/>
      <c r="E168" s="10" t="n"/>
      <c r="F168" s="10" t="n"/>
      <c r="G168" s="11" t="n"/>
      <c r="H168" s="10" t="n"/>
      <c r="I168" s="10" t="n"/>
      <c r="J168" s="10" t="n"/>
      <c r="K168" s="10" t="n"/>
      <c r="L168" s="10" t="n"/>
      <c r="M168" s="13" t="n"/>
      <c r="N168" s="13" t="n"/>
      <c r="O168" s="13" t="n"/>
      <c r="P168" s="13" t="n"/>
      <c r="Q168" s="10" t="n"/>
      <c r="R168" s="10" t="n"/>
      <c r="S168" s="10" t="n"/>
      <c r="T168" s="10" t="n"/>
      <c r="U168" s="10" t="n"/>
      <c r="V168" s="10" t="n"/>
      <c r="W168" s="10" t="n"/>
      <c r="X168" s="10" t="n"/>
      <c r="Y168" s="11" t="n"/>
      <c r="Z168" s="11" t="n"/>
      <c r="AA168" s="11" t="n"/>
      <c r="AB168" s="11" t="n"/>
      <c r="AC168" s="11" t="n"/>
      <c r="AD168" s="11" t="n"/>
      <c r="AE168" s="10" t="n"/>
      <c r="AF168" s="10" t="n"/>
      <c r="AG168" s="10" t="n"/>
      <c r="AH168" s="10" t="n"/>
      <c r="AI168" s="13" t="n"/>
      <c r="AJ168" s="13" t="n"/>
      <c r="AK168" s="13" t="n"/>
      <c r="AL168" s="13" t="n"/>
      <c r="AM168" s="13" t="n"/>
      <c r="AN168" s="13" t="n"/>
      <c r="AO168" s="13" t="n"/>
      <c r="AP168" s="14" t="n"/>
      <c r="AQ168" s="14" t="n"/>
      <c r="AR168" s="14" t="n"/>
      <c r="AS168" s="13" t="n"/>
      <c r="AT168" s="13" t="n"/>
      <c r="AU168" s="10" t="n"/>
      <c r="AV168" s="10" t="n"/>
      <c r="AW168" s="10" t="n"/>
      <c r="AX168" s="10" t="n"/>
      <c r="AY168" s="10" t="n"/>
      <c r="AZ168" s="10" t="n"/>
      <c r="BA168" s="10" t="n"/>
      <c r="BB168" s="10" t="n"/>
      <c r="BC168" s="10" t="n"/>
      <c r="BD168" s="11" t="n"/>
      <c r="BE168" s="10" t="n"/>
      <c r="BF168" s="10" t="n"/>
      <c r="BG168" s="10" t="n"/>
      <c r="BH168" s="10" t="n"/>
      <c r="BI168" s="10" t="n"/>
      <c r="BJ168" s="10" t="n"/>
      <c r="BK168" s="10" t="n"/>
      <c r="BL168" s="10" t="n"/>
      <c r="BM168" s="10" t="n"/>
    </row>
    <row r="169" ht="15.75" customHeight="1" s="218">
      <c r="A169" s="10" t="n"/>
      <c r="B169" s="10" t="n"/>
      <c r="C169" s="10" t="n"/>
      <c r="D169" s="10" t="n"/>
      <c r="E169" s="10" t="n"/>
      <c r="F169" s="10" t="n"/>
      <c r="G169" s="11" t="n"/>
      <c r="H169" s="10" t="n"/>
      <c r="I169" s="10" t="n"/>
      <c r="J169" s="10" t="n"/>
      <c r="K169" s="10" t="n"/>
      <c r="L169" s="10" t="n"/>
      <c r="M169" s="13" t="n"/>
      <c r="N169" s="13" t="n"/>
      <c r="O169" s="13" t="n"/>
      <c r="P169" s="13" t="n"/>
      <c r="Q169" s="10" t="n"/>
      <c r="R169" s="10" t="n"/>
      <c r="S169" s="10" t="n"/>
      <c r="T169" s="10" t="n"/>
      <c r="U169" s="10" t="n"/>
      <c r="V169" s="10" t="n"/>
      <c r="W169" s="10" t="n"/>
      <c r="X169" s="10" t="n"/>
      <c r="Y169" s="11" t="n"/>
      <c r="Z169" s="11" t="n"/>
      <c r="AA169" s="11" t="n"/>
      <c r="AB169" s="11" t="n"/>
      <c r="AC169" s="11" t="n"/>
      <c r="AD169" s="11" t="n"/>
      <c r="AE169" s="10" t="n"/>
      <c r="AF169" s="10" t="n"/>
      <c r="AG169" s="10" t="n"/>
      <c r="AH169" s="10" t="n"/>
      <c r="AI169" s="13" t="n"/>
      <c r="AJ169" s="13" t="n"/>
      <c r="AK169" s="13" t="n"/>
      <c r="AL169" s="13" t="n"/>
      <c r="AM169" s="13" t="n"/>
      <c r="AN169" s="13" t="n"/>
      <c r="AO169" s="13" t="n"/>
      <c r="AP169" s="14" t="n"/>
      <c r="AQ169" s="14" t="n"/>
      <c r="AR169" s="14" t="n"/>
      <c r="AS169" s="13" t="n"/>
      <c r="AT169" s="13" t="n"/>
      <c r="AU169" s="10" t="n"/>
      <c r="AV169" s="10" t="n"/>
      <c r="AW169" s="10" t="n"/>
      <c r="AX169" s="10" t="n"/>
      <c r="AY169" s="10" t="n"/>
      <c r="AZ169" s="10" t="n"/>
      <c r="BA169" s="10" t="n"/>
      <c r="BB169" s="10" t="n"/>
      <c r="BC169" s="10" t="n"/>
      <c r="BD169" s="11" t="n"/>
      <c r="BE169" s="10" t="n"/>
      <c r="BF169" s="10" t="n"/>
      <c r="BG169" s="10" t="n"/>
      <c r="BH169" s="10" t="n"/>
      <c r="BI169" s="10" t="n"/>
      <c r="BJ169" s="10" t="n"/>
      <c r="BK169" s="10" t="n"/>
      <c r="BL169" s="10" t="n"/>
      <c r="BM169" s="10" t="n"/>
    </row>
    <row r="170" ht="15.75" customHeight="1" s="218">
      <c r="A170" s="10" t="n"/>
      <c r="B170" s="10" t="n"/>
      <c r="C170" s="10" t="n"/>
      <c r="D170" s="10" t="n"/>
      <c r="E170" s="10" t="n"/>
      <c r="F170" s="10" t="n"/>
      <c r="G170" s="11" t="n"/>
      <c r="H170" s="10" t="n"/>
      <c r="I170" s="10" t="n"/>
      <c r="J170" s="10" t="n"/>
      <c r="K170" s="10" t="n"/>
      <c r="L170" s="10" t="n"/>
      <c r="M170" s="13" t="n"/>
      <c r="N170" s="13" t="n"/>
      <c r="O170" s="13" t="n"/>
      <c r="P170" s="13" t="n"/>
      <c r="Q170" s="10" t="n"/>
      <c r="R170" s="10" t="n"/>
      <c r="S170" s="10" t="n"/>
      <c r="T170" s="10" t="n"/>
      <c r="U170" s="10" t="n"/>
      <c r="V170" s="10" t="n"/>
      <c r="W170" s="10" t="n"/>
      <c r="X170" s="10" t="n"/>
      <c r="Y170" s="11" t="n"/>
      <c r="Z170" s="11" t="n"/>
      <c r="AA170" s="11" t="n"/>
      <c r="AB170" s="11" t="n"/>
      <c r="AC170" s="11" t="n"/>
      <c r="AD170" s="11" t="n"/>
      <c r="AE170" s="10" t="n"/>
      <c r="AF170" s="10" t="n"/>
      <c r="AG170" s="10" t="n"/>
      <c r="AH170" s="10" t="n"/>
      <c r="AI170" s="13" t="n"/>
      <c r="AJ170" s="13" t="n"/>
      <c r="AK170" s="13" t="n"/>
      <c r="AL170" s="13" t="n"/>
      <c r="AM170" s="13" t="n"/>
      <c r="AN170" s="13" t="n"/>
      <c r="AO170" s="13" t="n"/>
      <c r="AP170" s="14" t="n"/>
      <c r="AQ170" s="14" t="n"/>
      <c r="AR170" s="14" t="n"/>
      <c r="AS170" s="13" t="n"/>
      <c r="AT170" s="13" t="n"/>
      <c r="AU170" s="10" t="n"/>
      <c r="AV170" s="10" t="n"/>
      <c r="AW170" s="10" t="n"/>
      <c r="AX170" s="10" t="n"/>
      <c r="AY170" s="10" t="n"/>
      <c r="AZ170" s="10" t="n"/>
      <c r="BA170" s="10" t="n"/>
      <c r="BB170" s="10" t="n"/>
      <c r="BC170" s="10" t="n"/>
      <c r="BD170" s="11" t="n"/>
      <c r="BE170" s="10" t="n"/>
      <c r="BF170" s="10" t="n"/>
      <c r="BG170" s="10" t="n"/>
      <c r="BH170" s="10" t="n"/>
      <c r="BI170" s="10" t="n"/>
      <c r="BJ170" s="10" t="n"/>
      <c r="BK170" s="10" t="n"/>
      <c r="BL170" s="10" t="n"/>
      <c r="BM170" s="10" t="n"/>
    </row>
    <row r="171" ht="15.75" customHeight="1" s="218">
      <c r="A171" s="10" t="n"/>
      <c r="B171" s="10" t="n"/>
      <c r="C171" s="10" t="n"/>
      <c r="D171" s="10" t="n"/>
      <c r="E171" s="10" t="n"/>
      <c r="F171" s="10" t="n"/>
      <c r="G171" s="11" t="n"/>
      <c r="H171" s="10" t="n"/>
      <c r="I171" s="10" t="n"/>
      <c r="J171" s="10" t="n"/>
      <c r="K171" s="10" t="n"/>
      <c r="L171" s="10" t="n"/>
      <c r="M171" s="13" t="n"/>
      <c r="N171" s="13" t="n"/>
      <c r="O171" s="13" t="n"/>
      <c r="P171" s="13" t="n"/>
      <c r="Q171" s="10" t="n"/>
      <c r="R171" s="10" t="n"/>
      <c r="S171" s="10" t="n"/>
      <c r="T171" s="10" t="n"/>
      <c r="U171" s="10" t="n"/>
      <c r="V171" s="10" t="n"/>
      <c r="W171" s="10" t="n"/>
      <c r="X171" s="10" t="n"/>
      <c r="Y171" s="11" t="n"/>
      <c r="Z171" s="11" t="n"/>
      <c r="AA171" s="11" t="n"/>
      <c r="AB171" s="11" t="n"/>
      <c r="AC171" s="11" t="n"/>
      <c r="AD171" s="11" t="n"/>
      <c r="AE171" s="10" t="n"/>
      <c r="AF171" s="10" t="n"/>
      <c r="AG171" s="10" t="n"/>
      <c r="AH171" s="10" t="n"/>
      <c r="AI171" s="13" t="n"/>
      <c r="AJ171" s="13" t="n"/>
      <c r="AK171" s="13" t="n"/>
      <c r="AL171" s="13" t="n"/>
      <c r="AM171" s="13" t="n"/>
      <c r="AN171" s="13" t="n"/>
      <c r="AO171" s="13" t="n"/>
      <c r="AP171" s="14" t="n"/>
      <c r="AQ171" s="14" t="n"/>
      <c r="AR171" s="14" t="n"/>
      <c r="AS171" s="13" t="n"/>
      <c r="AT171" s="13" t="n"/>
      <c r="AU171" s="10" t="n"/>
      <c r="AV171" s="10" t="n"/>
      <c r="AW171" s="10" t="n"/>
      <c r="AX171" s="10" t="n"/>
      <c r="AY171" s="10" t="n"/>
      <c r="AZ171" s="10" t="n"/>
      <c r="BA171" s="10" t="n"/>
      <c r="BB171" s="10" t="n"/>
      <c r="BC171" s="10" t="n"/>
      <c r="BD171" s="11" t="n"/>
      <c r="BE171" s="10" t="n"/>
      <c r="BF171" s="10" t="n"/>
      <c r="BG171" s="10" t="n"/>
      <c r="BH171" s="10" t="n"/>
      <c r="BI171" s="10" t="n"/>
      <c r="BJ171" s="10" t="n"/>
      <c r="BK171" s="10" t="n"/>
      <c r="BL171" s="10" t="n"/>
      <c r="BM171" s="10" t="n"/>
    </row>
    <row r="172" ht="15.75" customHeight="1" s="218">
      <c r="A172" s="10" t="n"/>
      <c r="B172" s="10" t="n"/>
      <c r="C172" s="10" t="n"/>
      <c r="D172" s="10" t="n"/>
      <c r="E172" s="10" t="n"/>
      <c r="F172" s="10" t="n"/>
      <c r="G172" s="11" t="n"/>
      <c r="H172" s="10" t="n"/>
      <c r="I172" s="10" t="n"/>
      <c r="J172" s="10" t="n"/>
      <c r="K172" s="10" t="n"/>
      <c r="L172" s="10" t="n"/>
      <c r="M172" s="13" t="n"/>
      <c r="N172" s="13" t="n"/>
      <c r="O172" s="13" t="n"/>
      <c r="P172" s="13" t="n"/>
      <c r="Q172" s="10" t="n"/>
      <c r="R172" s="10" t="n"/>
      <c r="S172" s="10" t="n"/>
      <c r="T172" s="10" t="n"/>
      <c r="U172" s="10" t="n"/>
      <c r="V172" s="10" t="n"/>
      <c r="W172" s="10" t="n"/>
      <c r="X172" s="10" t="n"/>
      <c r="Y172" s="11" t="n"/>
      <c r="Z172" s="11" t="n"/>
      <c r="AA172" s="11" t="n"/>
      <c r="AB172" s="11" t="n"/>
      <c r="AC172" s="11" t="n"/>
      <c r="AD172" s="11" t="n"/>
      <c r="AE172" s="10" t="n"/>
      <c r="AF172" s="10" t="n"/>
      <c r="AG172" s="10" t="n"/>
      <c r="AH172" s="10" t="n"/>
      <c r="AI172" s="13" t="n"/>
      <c r="AJ172" s="13" t="n"/>
      <c r="AK172" s="13" t="n"/>
      <c r="AL172" s="13" t="n"/>
      <c r="AM172" s="13" t="n"/>
      <c r="AN172" s="13" t="n"/>
      <c r="AO172" s="13" t="n"/>
      <c r="AP172" s="14" t="n"/>
      <c r="AQ172" s="14" t="n"/>
      <c r="AR172" s="14" t="n"/>
      <c r="AS172" s="13" t="n"/>
      <c r="AT172" s="13" t="n"/>
      <c r="AU172" s="10" t="n"/>
      <c r="AV172" s="10" t="n"/>
      <c r="AW172" s="10" t="n"/>
      <c r="AX172" s="10" t="n"/>
      <c r="AY172" s="10" t="n"/>
      <c r="AZ172" s="10" t="n"/>
      <c r="BA172" s="10" t="n"/>
      <c r="BB172" s="10" t="n"/>
      <c r="BC172" s="10" t="n"/>
      <c r="BD172" s="11" t="n"/>
      <c r="BE172" s="10" t="n"/>
      <c r="BF172" s="10" t="n"/>
      <c r="BG172" s="10" t="n"/>
      <c r="BH172" s="10" t="n"/>
      <c r="BI172" s="10" t="n"/>
      <c r="BJ172" s="10" t="n"/>
      <c r="BK172" s="10" t="n"/>
      <c r="BL172" s="10" t="n"/>
      <c r="BM172" s="10" t="n"/>
    </row>
    <row r="173" ht="15.75" customHeight="1" s="218">
      <c r="A173" s="10" t="n"/>
      <c r="B173" s="10" t="n"/>
      <c r="C173" s="10" t="n"/>
      <c r="D173" s="10" t="n"/>
      <c r="E173" s="10" t="n"/>
      <c r="F173" s="10" t="n"/>
      <c r="G173" s="11" t="n"/>
      <c r="H173" s="10" t="n"/>
      <c r="I173" s="10" t="n"/>
      <c r="J173" s="10" t="n"/>
      <c r="K173" s="10" t="n"/>
      <c r="L173" s="10" t="n"/>
      <c r="M173" s="13" t="n"/>
      <c r="N173" s="13" t="n"/>
      <c r="O173" s="13" t="n"/>
      <c r="P173" s="13" t="n"/>
      <c r="Q173" s="10" t="n"/>
      <c r="R173" s="10" t="n"/>
      <c r="S173" s="10" t="n"/>
      <c r="T173" s="10" t="n"/>
      <c r="U173" s="10" t="n"/>
      <c r="V173" s="10" t="n"/>
      <c r="W173" s="10" t="n"/>
      <c r="X173" s="10" t="n"/>
      <c r="Y173" s="11" t="n"/>
      <c r="Z173" s="11" t="n"/>
      <c r="AA173" s="11" t="n"/>
      <c r="AB173" s="11" t="n"/>
      <c r="AC173" s="11" t="n"/>
      <c r="AD173" s="11" t="n"/>
      <c r="AE173" s="10" t="n"/>
      <c r="AF173" s="10" t="n"/>
      <c r="AG173" s="10" t="n"/>
      <c r="AH173" s="10" t="n"/>
      <c r="AI173" s="13" t="n"/>
      <c r="AJ173" s="13" t="n"/>
      <c r="AK173" s="13" t="n"/>
      <c r="AL173" s="13" t="n"/>
      <c r="AM173" s="13" t="n"/>
      <c r="AN173" s="13" t="n"/>
      <c r="AO173" s="13" t="n"/>
      <c r="AP173" s="14" t="n"/>
      <c r="AQ173" s="14" t="n"/>
      <c r="AR173" s="14" t="n"/>
      <c r="AS173" s="13" t="n"/>
      <c r="AT173" s="13" t="n"/>
      <c r="AU173" s="10" t="n"/>
      <c r="AV173" s="10" t="n"/>
      <c r="AW173" s="10" t="n"/>
      <c r="AX173" s="10" t="n"/>
      <c r="AY173" s="10" t="n"/>
      <c r="AZ173" s="10" t="n"/>
      <c r="BA173" s="10" t="n"/>
      <c r="BB173" s="10" t="n"/>
      <c r="BC173" s="10" t="n"/>
      <c r="BD173" s="11" t="n"/>
      <c r="BE173" s="10" t="n"/>
      <c r="BF173" s="10" t="n"/>
      <c r="BG173" s="10" t="n"/>
      <c r="BH173" s="10" t="n"/>
      <c r="BI173" s="10" t="n"/>
      <c r="BJ173" s="10" t="n"/>
      <c r="BK173" s="10" t="n"/>
      <c r="BL173" s="10" t="n"/>
      <c r="BM173" s="10" t="n"/>
    </row>
    <row r="174" ht="15.75" customHeight="1" s="218">
      <c r="A174" s="10" t="n"/>
      <c r="B174" s="10" t="n"/>
      <c r="C174" s="10" t="n"/>
      <c r="D174" s="10" t="n"/>
      <c r="E174" s="10" t="n"/>
      <c r="F174" s="10" t="n"/>
      <c r="G174" s="11" t="n"/>
      <c r="H174" s="10" t="n"/>
      <c r="I174" s="10" t="n"/>
      <c r="J174" s="10" t="n"/>
      <c r="K174" s="10" t="n"/>
      <c r="L174" s="10" t="n"/>
      <c r="M174" s="13" t="n"/>
      <c r="N174" s="13" t="n"/>
      <c r="O174" s="13" t="n"/>
      <c r="P174" s="13" t="n"/>
      <c r="Q174" s="10" t="n"/>
      <c r="R174" s="10" t="n"/>
      <c r="S174" s="10" t="n"/>
      <c r="T174" s="10" t="n"/>
      <c r="U174" s="10" t="n"/>
      <c r="V174" s="10" t="n"/>
      <c r="W174" s="10" t="n"/>
      <c r="X174" s="10" t="n"/>
      <c r="Y174" s="11" t="n"/>
      <c r="Z174" s="11" t="n"/>
      <c r="AA174" s="11" t="n"/>
      <c r="AB174" s="11" t="n"/>
      <c r="AC174" s="11" t="n"/>
      <c r="AD174" s="11" t="n"/>
      <c r="AE174" s="10" t="n"/>
      <c r="AF174" s="10" t="n"/>
      <c r="AG174" s="10" t="n"/>
      <c r="AH174" s="10" t="n"/>
      <c r="AI174" s="13" t="n"/>
      <c r="AJ174" s="13" t="n"/>
      <c r="AK174" s="13" t="n"/>
      <c r="AL174" s="13" t="n"/>
      <c r="AM174" s="13" t="n"/>
      <c r="AN174" s="13" t="n"/>
      <c r="AO174" s="13" t="n"/>
      <c r="AP174" s="14" t="n"/>
      <c r="AQ174" s="14" t="n"/>
      <c r="AR174" s="14" t="n"/>
      <c r="AS174" s="13" t="n"/>
      <c r="AT174" s="13" t="n"/>
      <c r="AU174" s="10" t="n"/>
      <c r="AV174" s="10" t="n"/>
      <c r="AW174" s="10" t="n"/>
      <c r="AX174" s="10" t="n"/>
      <c r="AY174" s="10" t="n"/>
      <c r="AZ174" s="10" t="n"/>
      <c r="BA174" s="10" t="n"/>
      <c r="BB174" s="10" t="n"/>
      <c r="BC174" s="10" t="n"/>
      <c r="BD174" s="11" t="n"/>
      <c r="BE174" s="10" t="n"/>
      <c r="BF174" s="10" t="n"/>
      <c r="BG174" s="10" t="n"/>
      <c r="BH174" s="10" t="n"/>
      <c r="BI174" s="10" t="n"/>
      <c r="BJ174" s="10" t="n"/>
      <c r="BK174" s="10" t="n"/>
      <c r="BL174" s="10" t="n"/>
      <c r="BM174" s="10" t="n"/>
    </row>
    <row r="175" ht="15.75" customHeight="1" s="218">
      <c r="A175" s="10" t="n"/>
      <c r="B175" s="10" t="n"/>
      <c r="C175" s="10" t="n"/>
      <c r="D175" s="10" t="n"/>
      <c r="E175" s="10" t="n"/>
      <c r="F175" s="10" t="n"/>
      <c r="G175" s="11" t="n"/>
      <c r="H175" s="10" t="n"/>
      <c r="I175" s="10" t="n"/>
      <c r="J175" s="10" t="n"/>
      <c r="K175" s="10" t="n"/>
      <c r="L175" s="10" t="n"/>
      <c r="M175" s="13" t="n"/>
      <c r="N175" s="13" t="n"/>
      <c r="O175" s="13" t="n"/>
      <c r="P175" s="13" t="n"/>
      <c r="Q175" s="10" t="n"/>
      <c r="R175" s="10" t="n"/>
      <c r="S175" s="10" t="n"/>
      <c r="T175" s="10" t="n"/>
      <c r="U175" s="10" t="n"/>
      <c r="V175" s="10" t="n"/>
      <c r="W175" s="10" t="n"/>
      <c r="X175" s="10" t="n"/>
      <c r="Y175" s="11" t="n"/>
      <c r="Z175" s="11" t="n"/>
      <c r="AA175" s="11" t="n"/>
      <c r="AB175" s="11" t="n"/>
      <c r="AC175" s="11" t="n"/>
      <c r="AD175" s="11" t="n"/>
      <c r="AE175" s="10" t="n"/>
      <c r="AF175" s="10" t="n"/>
      <c r="AG175" s="10" t="n"/>
      <c r="AH175" s="10" t="n"/>
      <c r="AI175" s="13" t="n"/>
      <c r="AJ175" s="13" t="n"/>
      <c r="AK175" s="13" t="n"/>
      <c r="AL175" s="13" t="n"/>
      <c r="AM175" s="13" t="n"/>
      <c r="AN175" s="13" t="n"/>
      <c r="AO175" s="13" t="n"/>
      <c r="AP175" s="14" t="n"/>
      <c r="AQ175" s="14" t="n"/>
      <c r="AR175" s="14" t="n"/>
      <c r="AS175" s="13" t="n"/>
      <c r="AT175" s="13" t="n"/>
      <c r="AU175" s="10" t="n"/>
      <c r="AV175" s="10" t="n"/>
      <c r="AW175" s="10" t="n"/>
      <c r="AX175" s="10" t="n"/>
      <c r="AY175" s="10" t="n"/>
      <c r="AZ175" s="10" t="n"/>
      <c r="BA175" s="10" t="n"/>
      <c r="BB175" s="10" t="n"/>
      <c r="BC175" s="10" t="n"/>
      <c r="BD175" s="11" t="n"/>
      <c r="BE175" s="10" t="n"/>
      <c r="BF175" s="10" t="n"/>
      <c r="BG175" s="10" t="n"/>
      <c r="BH175" s="10" t="n"/>
      <c r="BI175" s="10" t="n"/>
      <c r="BJ175" s="10" t="n"/>
      <c r="BK175" s="10" t="n"/>
      <c r="BL175" s="10" t="n"/>
      <c r="BM175" s="10" t="n"/>
    </row>
    <row r="176" ht="15.75" customHeight="1" s="218">
      <c r="A176" s="10" t="n"/>
      <c r="B176" s="10" t="n"/>
      <c r="C176" s="10" t="n"/>
      <c r="D176" s="10" t="n"/>
      <c r="E176" s="10" t="n"/>
      <c r="F176" s="10" t="n"/>
      <c r="G176" s="11" t="n"/>
      <c r="H176" s="10" t="n"/>
      <c r="I176" s="10" t="n"/>
      <c r="J176" s="10" t="n"/>
      <c r="K176" s="10" t="n"/>
      <c r="L176" s="10" t="n"/>
      <c r="M176" s="13" t="n"/>
      <c r="N176" s="13" t="n"/>
      <c r="O176" s="13" t="n"/>
      <c r="P176" s="13" t="n"/>
      <c r="Q176" s="10" t="n"/>
      <c r="R176" s="10" t="n"/>
      <c r="S176" s="10" t="n"/>
      <c r="T176" s="10" t="n"/>
      <c r="U176" s="10" t="n"/>
      <c r="V176" s="10" t="n"/>
      <c r="W176" s="10" t="n"/>
      <c r="X176" s="10" t="n"/>
      <c r="Y176" s="11" t="n"/>
      <c r="Z176" s="11" t="n"/>
      <c r="AA176" s="11" t="n"/>
      <c r="AB176" s="11" t="n"/>
      <c r="AC176" s="11" t="n"/>
      <c r="AD176" s="11" t="n"/>
      <c r="AE176" s="10" t="n"/>
      <c r="AF176" s="10" t="n"/>
      <c r="AG176" s="10" t="n"/>
      <c r="AH176" s="10" t="n"/>
      <c r="AI176" s="13" t="n"/>
      <c r="AJ176" s="13" t="n"/>
      <c r="AK176" s="13" t="n"/>
      <c r="AL176" s="13" t="n"/>
      <c r="AM176" s="13" t="n"/>
      <c r="AN176" s="13" t="n"/>
      <c r="AO176" s="13" t="n"/>
      <c r="AP176" s="14" t="n"/>
      <c r="AQ176" s="14" t="n"/>
      <c r="AR176" s="14" t="n"/>
      <c r="AS176" s="13" t="n"/>
      <c r="AT176" s="13" t="n"/>
      <c r="AU176" s="10" t="n"/>
      <c r="AV176" s="10" t="n"/>
      <c r="AW176" s="10" t="n"/>
      <c r="AX176" s="10" t="n"/>
      <c r="AY176" s="10" t="n"/>
      <c r="AZ176" s="10" t="n"/>
      <c r="BA176" s="10" t="n"/>
      <c r="BB176" s="10" t="n"/>
      <c r="BC176" s="10" t="n"/>
      <c r="BD176" s="11" t="n"/>
      <c r="BE176" s="10" t="n"/>
      <c r="BF176" s="10" t="n"/>
      <c r="BG176" s="10" t="n"/>
      <c r="BH176" s="10" t="n"/>
      <c r="BI176" s="10" t="n"/>
      <c r="BJ176" s="10" t="n"/>
      <c r="BK176" s="10" t="n"/>
      <c r="BL176" s="10" t="n"/>
      <c r="BM176" s="10" t="n"/>
    </row>
    <row r="177" ht="15.75" customHeight="1" s="218">
      <c r="A177" s="10" t="n"/>
      <c r="B177" s="10" t="n"/>
      <c r="C177" s="10" t="n"/>
      <c r="D177" s="10" t="n"/>
      <c r="E177" s="10" t="n"/>
      <c r="F177" s="10" t="n"/>
      <c r="G177" s="11" t="n"/>
      <c r="H177" s="10" t="n"/>
      <c r="I177" s="10" t="n"/>
      <c r="J177" s="10" t="n"/>
      <c r="K177" s="10" t="n"/>
      <c r="L177" s="10" t="n"/>
      <c r="M177" s="13" t="n"/>
      <c r="N177" s="13" t="n"/>
      <c r="O177" s="13" t="n"/>
      <c r="P177" s="13" t="n"/>
      <c r="Q177" s="10" t="n"/>
      <c r="R177" s="10" t="n"/>
      <c r="S177" s="10" t="n"/>
      <c r="T177" s="10" t="n"/>
      <c r="U177" s="10" t="n"/>
      <c r="V177" s="10" t="n"/>
      <c r="W177" s="10" t="n"/>
      <c r="X177" s="10" t="n"/>
      <c r="Y177" s="11" t="n"/>
      <c r="Z177" s="11" t="n"/>
      <c r="AA177" s="11" t="n"/>
      <c r="AB177" s="11" t="n"/>
      <c r="AC177" s="11" t="n"/>
      <c r="AD177" s="11" t="n"/>
      <c r="AE177" s="10" t="n"/>
      <c r="AF177" s="10" t="n"/>
      <c r="AG177" s="10" t="n"/>
      <c r="AH177" s="10" t="n"/>
      <c r="AI177" s="13" t="n"/>
      <c r="AJ177" s="13" t="n"/>
      <c r="AK177" s="13" t="n"/>
      <c r="AL177" s="13" t="n"/>
      <c r="AM177" s="13" t="n"/>
      <c r="AN177" s="13" t="n"/>
      <c r="AO177" s="13" t="n"/>
      <c r="AP177" s="14" t="n"/>
      <c r="AQ177" s="14" t="n"/>
      <c r="AR177" s="14" t="n"/>
      <c r="AS177" s="13" t="n"/>
      <c r="AT177" s="13" t="n"/>
      <c r="AU177" s="10" t="n"/>
      <c r="AV177" s="10" t="n"/>
      <c r="AW177" s="10" t="n"/>
      <c r="AX177" s="10" t="n"/>
      <c r="AY177" s="10" t="n"/>
      <c r="AZ177" s="10" t="n"/>
      <c r="BA177" s="10" t="n"/>
      <c r="BB177" s="10" t="n"/>
      <c r="BC177" s="10" t="n"/>
      <c r="BD177" s="11" t="n"/>
      <c r="BE177" s="10" t="n"/>
      <c r="BF177" s="10" t="n"/>
      <c r="BG177" s="10" t="n"/>
      <c r="BH177" s="10" t="n"/>
      <c r="BI177" s="10" t="n"/>
      <c r="BJ177" s="10" t="n"/>
      <c r="BK177" s="10" t="n"/>
      <c r="BL177" s="10" t="n"/>
      <c r="BM177" s="10" t="n"/>
    </row>
    <row r="178" ht="15.75" customHeight="1" s="218">
      <c r="A178" s="10" t="n"/>
      <c r="B178" s="10" t="n"/>
      <c r="C178" s="10" t="n"/>
      <c r="D178" s="10" t="n"/>
      <c r="E178" s="10" t="n"/>
      <c r="F178" s="10" t="n"/>
      <c r="G178" s="11" t="n"/>
      <c r="H178" s="10" t="n"/>
      <c r="I178" s="10" t="n"/>
      <c r="J178" s="10" t="n"/>
      <c r="K178" s="10" t="n"/>
      <c r="L178" s="10" t="n"/>
      <c r="M178" s="13" t="n"/>
      <c r="N178" s="13" t="n"/>
      <c r="O178" s="13" t="n"/>
      <c r="P178" s="13" t="n"/>
      <c r="Q178" s="10" t="n"/>
      <c r="R178" s="10" t="n"/>
      <c r="S178" s="10" t="n"/>
      <c r="T178" s="10" t="n"/>
      <c r="U178" s="10" t="n"/>
      <c r="V178" s="10" t="n"/>
      <c r="W178" s="10" t="n"/>
      <c r="X178" s="10" t="n"/>
      <c r="Y178" s="11" t="n"/>
      <c r="Z178" s="11" t="n"/>
      <c r="AA178" s="11" t="n"/>
      <c r="AB178" s="11" t="n"/>
      <c r="AC178" s="11" t="n"/>
      <c r="AD178" s="11" t="n"/>
      <c r="AE178" s="10" t="n"/>
      <c r="AF178" s="10" t="n"/>
      <c r="AG178" s="10" t="n"/>
      <c r="AH178" s="10" t="n"/>
      <c r="AI178" s="13" t="n"/>
      <c r="AJ178" s="13" t="n"/>
      <c r="AK178" s="13" t="n"/>
      <c r="AL178" s="13" t="n"/>
      <c r="AM178" s="13" t="n"/>
      <c r="AN178" s="13" t="n"/>
      <c r="AO178" s="13" t="n"/>
      <c r="AP178" s="14" t="n"/>
      <c r="AQ178" s="14" t="n"/>
      <c r="AR178" s="14" t="n"/>
      <c r="AS178" s="13" t="n"/>
      <c r="AT178" s="13" t="n"/>
      <c r="AU178" s="10" t="n"/>
      <c r="AV178" s="10" t="n"/>
      <c r="AW178" s="10" t="n"/>
      <c r="AX178" s="10" t="n"/>
      <c r="AY178" s="10" t="n"/>
      <c r="AZ178" s="10" t="n"/>
      <c r="BA178" s="10" t="n"/>
      <c r="BB178" s="10" t="n"/>
      <c r="BC178" s="10" t="n"/>
      <c r="BD178" s="11" t="n"/>
      <c r="BE178" s="10" t="n"/>
      <c r="BF178" s="10" t="n"/>
      <c r="BG178" s="10" t="n"/>
      <c r="BH178" s="10" t="n"/>
      <c r="BI178" s="10" t="n"/>
      <c r="BJ178" s="10" t="n"/>
      <c r="BK178" s="10" t="n"/>
      <c r="BL178" s="10" t="n"/>
      <c r="BM178" s="10" t="n"/>
    </row>
    <row r="179" ht="15.75" customHeight="1" s="218">
      <c r="A179" s="10" t="n"/>
      <c r="B179" s="10" t="n"/>
      <c r="C179" s="10" t="n"/>
      <c r="D179" s="10" t="n"/>
      <c r="E179" s="10" t="n"/>
      <c r="F179" s="10" t="n"/>
      <c r="G179" s="11" t="n"/>
      <c r="H179" s="10" t="n"/>
      <c r="I179" s="10" t="n"/>
      <c r="J179" s="10" t="n"/>
      <c r="K179" s="10" t="n"/>
      <c r="L179" s="10" t="n"/>
      <c r="M179" s="13" t="n"/>
      <c r="N179" s="13" t="n"/>
      <c r="O179" s="13" t="n"/>
      <c r="P179" s="13" t="n"/>
      <c r="Q179" s="10" t="n"/>
      <c r="R179" s="10" t="n"/>
      <c r="S179" s="10" t="n"/>
      <c r="T179" s="10" t="n"/>
      <c r="U179" s="10" t="n"/>
      <c r="V179" s="10" t="n"/>
      <c r="W179" s="10" t="n"/>
      <c r="X179" s="10" t="n"/>
      <c r="Y179" s="11" t="n"/>
      <c r="Z179" s="11" t="n"/>
      <c r="AA179" s="11" t="n"/>
      <c r="AB179" s="11" t="n"/>
      <c r="AC179" s="11" t="n"/>
      <c r="AD179" s="11" t="n"/>
      <c r="AE179" s="10" t="n"/>
      <c r="AF179" s="10" t="n"/>
      <c r="AG179" s="10" t="n"/>
      <c r="AH179" s="10" t="n"/>
      <c r="AI179" s="13" t="n"/>
      <c r="AJ179" s="13" t="n"/>
      <c r="AK179" s="13" t="n"/>
      <c r="AL179" s="13" t="n"/>
      <c r="AM179" s="13" t="n"/>
      <c r="AN179" s="13" t="n"/>
      <c r="AO179" s="13" t="n"/>
      <c r="AP179" s="14" t="n"/>
      <c r="AQ179" s="14" t="n"/>
      <c r="AR179" s="14" t="n"/>
      <c r="AS179" s="13" t="n"/>
      <c r="AT179" s="13" t="n"/>
      <c r="AU179" s="10" t="n"/>
      <c r="AV179" s="10" t="n"/>
      <c r="AW179" s="10" t="n"/>
      <c r="AX179" s="10" t="n"/>
      <c r="AY179" s="10" t="n"/>
      <c r="AZ179" s="10" t="n"/>
      <c r="BA179" s="10" t="n"/>
      <c r="BB179" s="10" t="n"/>
      <c r="BC179" s="10" t="n"/>
      <c r="BD179" s="11" t="n"/>
      <c r="BE179" s="10" t="n"/>
      <c r="BF179" s="10" t="n"/>
      <c r="BG179" s="10" t="n"/>
      <c r="BH179" s="10" t="n"/>
      <c r="BI179" s="10" t="n"/>
      <c r="BJ179" s="10" t="n"/>
      <c r="BK179" s="10" t="n"/>
      <c r="BL179" s="10" t="n"/>
      <c r="BM179" s="10" t="n"/>
    </row>
    <row r="180" ht="15.75" customHeight="1" s="218">
      <c r="A180" s="10" t="n"/>
      <c r="B180" s="10" t="n"/>
      <c r="C180" s="10" t="n"/>
      <c r="D180" s="10" t="n"/>
      <c r="E180" s="10" t="n"/>
      <c r="F180" s="10" t="n"/>
      <c r="G180" s="11" t="n"/>
      <c r="H180" s="10" t="n"/>
      <c r="I180" s="10" t="n"/>
      <c r="J180" s="10" t="n"/>
      <c r="K180" s="10" t="n"/>
      <c r="L180" s="10" t="n"/>
      <c r="M180" s="13" t="n"/>
      <c r="N180" s="13" t="n"/>
      <c r="O180" s="13" t="n"/>
      <c r="P180" s="13" t="n"/>
      <c r="Q180" s="10" t="n"/>
      <c r="R180" s="10" t="n"/>
      <c r="S180" s="10" t="n"/>
      <c r="T180" s="10" t="n"/>
      <c r="U180" s="10" t="n"/>
      <c r="V180" s="10" t="n"/>
      <c r="W180" s="10" t="n"/>
      <c r="X180" s="10" t="n"/>
      <c r="Y180" s="11" t="n"/>
      <c r="Z180" s="11" t="n"/>
      <c r="AA180" s="11" t="n"/>
      <c r="AB180" s="11" t="n"/>
      <c r="AC180" s="11" t="n"/>
      <c r="AD180" s="11" t="n"/>
      <c r="AE180" s="10" t="n"/>
      <c r="AF180" s="10" t="n"/>
      <c r="AG180" s="10" t="n"/>
      <c r="AH180" s="10" t="n"/>
      <c r="AI180" s="13" t="n"/>
      <c r="AJ180" s="13" t="n"/>
      <c r="AK180" s="13" t="n"/>
      <c r="AL180" s="13" t="n"/>
      <c r="AM180" s="13" t="n"/>
      <c r="AN180" s="13" t="n"/>
      <c r="AO180" s="13" t="n"/>
      <c r="AP180" s="14" t="n"/>
      <c r="AQ180" s="14" t="n"/>
      <c r="AR180" s="14" t="n"/>
      <c r="AS180" s="13" t="n"/>
      <c r="AT180" s="13" t="n"/>
      <c r="AU180" s="10" t="n"/>
      <c r="AV180" s="10" t="n"/>
      <c r="AW180" s="10" t="n"/>
      <c r="AX180" s="10" t="n"/>
      <c r="AY180" s="10" t="n"/>
      <c r="AZ180" s="10" t="n"/>
      <c r="BA180" s="10" t="n"/>
      <c r="BB180" s="10" t="n"/>
      <c r="BC180" s="10" t="n"/>
      <c r="BD180" s="11" t="n"/>
      <c r="BE180" s="10" t="n"/>
      <c r="BF180" s="10" t="n"/>
      <c r="BG180" s="10" t="n"/>
      <c r="BH180" s="10" t="n"/>
      <c r="BI180" s="10" t="n"/>
      <c r="BJ180" s="10" t="n"/>
      <c r="BK180" s="10" t="n"/>
      <c r="BL180" s="10" t="n"/>
      <c r="BM180" s="10" t="n"/>
    </row>
    <row r="181" ht="15.75" customHeight="1" s="218">
      <c r="A181" s="10" t="n"/>
      <c r="B181" s="10" t="n"/>
      <c r="C181" s="10" t="n"/>
      <c r="D181" s="10" t="n"/>
      <c r="E181" s="10" t="n"/>
      <c r="F181" s="10" t="n"/>
      <c r="G181" s="11" t="n"/>
      <c r="H181" s="10" t="n"/>
      <c r="I181" s="10" t="n"/>
      <c r="J181" s="10" t="n"/>
      <c r="K181" s="10" t="n"/>
      <c r="L181" s="10" t="n"/>
      <c r="M181" s="13" t="n"/>
      <c r="N181" s="13" t="n"/>
      <c r="O181" s="13" t="n"/>
      <c r="P181" s="13" t="n"/>
      <c r="Q181" s="10" t="n"/>
      <c r="R181" s="10" t="n"/>
      <c r="S181" s="10" t="n"/>
      <c r="T181" s="10" t="n"/>
      <c r="U181" s="10" t="n"/>
      <c r="V181" s="10" t="n"/>
      <c r="W181" s="10" t="n"/>
      <c r="X181" s="10" t="n"/>
      <c r="Y181" s="11" t="n"/>
      <c r="Z181" s="11" t="n"/>
      <c r="AA181" s="11" t="n"/>
      <c r="AB181" s="11" t="n"/>
      <c r="AC181" s="11" t="n"/>
      <c r="AD181" s="11" t="n"/>
      <c r="AE181" s="10" t="n"/>
      <c r="AF181" s="10" t="n"/>
      <c r="AG181" s="10" t="n"/>
      <c r="AH181" s="10" t="n"/>
      <c r="AI181" s="13" t="n"/>
      <c r="AJ181" s="13" t="n"/>
      <c r="AK181" s="13" t="n"/>
      <c r="AL181" s="13" t="n"/>
      <c r="AM181" s="13" t="n"/>
      <c r="AN181" s="13" t="n"/>
      <c r="AO181" s="13" t="n"/>
      <c r="AP181" s="14" t="n"/>
      <c r="AQ181" s="14" t="n"/>
      <c r="AR181" s="14" t="n"/>
      <c r="AS181" s="13" t="n"/>
      <c r="AT181" s="13" t="n"/>
      <c r="AU181" s="10" t="n"/>
      <c r="AV181" s="10" t="n"/>
      <c r="AW181" s="10" t="n"/>
      <c r="AX181" s="10" t="n"/>
      <c r="AY181" s="10" t="n"/>
      <c r="AZ181" s="10" t="n"/>
      <c r="BA181" s="10" t="n"/>
      <c r="BB181" s="10" t="n"/>
      <c r="BC181" s="10" t="n"/>
      <c r="BD181" s="11" t="n"/>
      <c r="BE181" s="10" t="n"/>
      <c r="BF181" s="10" t="n"/>
      <c r="BG181" s="10" t="n"/>
      <c r="BH181" s="10" t="n"/>
      <c r="BI181" s="10" t="n"/>
      <c r="BJ181" s="10" t="n"/>
      <c r="BK181" s="10" t="n"/>
      <c r="BL181" s="10" t="n"/>
      <c r="BM181" s="10" t="n"/>
    </row>
    <row r="182" ht="15.75" customHeight="1" s="218">
      <c r="A182" s="10" t="n"/>
      <c r="B182" s="10" t="n"/>
      <c r="C182" s="10" t="n"/>
      <c r="D182" s="10" t="n"/>
      <c r="E182" s="10" t="n"/>
      <c r="F182" s="10" t="n"/>
      <c r="G182" s="11" t="n"/>
      <c r="H182" s="10" t="n"/>
      <c r="I182" s="10" t="n"/>
      <c r="J182" s="10" t="n"/>
      <c r="K182" s="10" t="n"/>
      <c r="L182" s="10" t="n"/>
      <c r="M182" s="13" t="n"/>
      <c r="N182" s="13" t="n"/>
      <c r="O182" s="13" t="n"/>
      <c r="P182" s="13" t="n"/>
      <c r="Q182" s="10" t="n"/>
      <c r="R182" s="10" t="n"/>
      <c r="S182" s="10" t="n"/>
      <c r="T182" s="10" t="n"/>
      <c r="U182" s="10" t="n"/>
      <c r="V182" s="10" t="n"/>
      <c r="W182" s="10" t="n"/>
      <c r="X182" s="10" t="n"/>
      <c r="Y182" s="11" t="n"/>
      <c r="Z182" s="11" t="n"/>
      <c r="AA182" s="11" t="n"/>
      <c r="AB182" s="11" t="n"/>
      <c r="AC182" s="11" t="n"/>
      <c r="AD182" s="11" t="n"/>
      <c r="AE182" s="10" t="n"/>
      <c r="AF182" s="10" t="n"/>
      <c r="AG182" s="10" t="n"/>
      <c r="AH182" s="10" t="n"/>
      <c r="AI182" s="13" t="n"/>
      <c r="AJ182" s="13" t="n"/>
      <c r="AK182" s="13" t="n"/>
      <c r="AL182" s="13" t="n"/>
      <c r="AM182" s="13" t="n"/>
      <c r="AN182" s="13" t="n"/>
      <c r="AO182" s="13" t="n"/>
      <c r="AP182" s="14" t="n"/>
      <c r="AQ182" s="14" t="n"/>
      <c r="AR182" s="14" t="n"/>
      <c r="AS182" s="13" t="n"/>
      <c r="AT182" s="13" t="n"/>
      <c r="AU182" s="10" t="n"/>
      <c r="AV182" s="10" t="n"/>
      <c r="AW182" s="10" t="n"/>
      <c r="AX182" s="10" t="n"/>
      <c r="AY182" s="10" t="n"/>
      <c r="AZ182" s="10" t="n"/>
      <c r="BA182" s="10" t="n"/>
      <c r="BB182" s="10" t="n"/>
      <c r="BC182" s="10" t="n"/>
      <c r="BD182" s="11" t="n"/>
      <c r="BE182" s="10" t="n"/>
      <c r="BF182" s="10" t="n"/>
      <c r="BG182" s="10" t="n"/>
      <c r="BH182" s="10" t="n"/>
      <c r="BI182" s="10" t="n"/>
      <c r="BJ182" s="10" t="n"/>
      <c r="BK182" s="10" t="n"/>
      <c r="BL182" s="10" t="n"/>
      <c r="BM182" s="10" t="n"/>
    </row>
    <row r="183" ht="15.75" customHeight="1" s="218">
      <c r="A183" s="10" t="n"/>
      <c r="B183" s="10" t="n"/>
      <c r="C183" s="10" t="n"/>
      <c r="D183" s="10" t="n"/>
      <c r="E183" s="10" t="n"/>
      <c r="F183" s="10" t="n"/>
      <c r="G183" s="11" t="n"/>
      <c r="H183" s="10" t="n"/>
      <c r="I183" s="10" t="n"/>
      <c r="J183" s="10" t="n"/>
      <c r="K183" s="10" t="n"/>
      <c r="L183" s="10" t="n"/>
      <c r="M183" s="13" t="n"/>
      <c r="N183" s="13" t="n"/>
      <c r="O183" s="13" t="n"/>
      <c r="P183" s="13" t="n"/>
      <c r="Q183" s="10" t="n"/>
      <c r="R183" s="10" t="n"/>
      <c r="S183" s="10" t="n"/>
      <c r="T183" s="10" t="n"/>
      <c r="U183" s="10" t="n"/>
      <c r="V183" s="10" t="n"/>
      <c r="W183" s="10" t="n"/>
      <c r="X183" s="10" t="n"/>
      <c r="Y183" s="11" t="n"/>
      <c r="Z183" s="11" t="n"/>
      <c r="AA183" s="11" t="n"/>
      <c r="AB183" s="11" t="n"/>
      <c r="AC183" s="11" t="n"/>
      <c r="AD183" s="11" t="n"/>
      <c r="AE183" s="10" t="n"/>
      <c r="AF183" s="10" t="n"/>
      <c r="AG183" s="10" t="n"/>
      <c r="AH183" s="10" t="n"/>
      <c r="AI183" s="13" t="n"/>
      <c r="AJ183" s="13" t="n"/>
      <c r="AK183" s="13" t="n"/>
      <c r="AL183" s="13" t="n"/>
      <c r="AM183" s="13" t="n"/>
      <c r="AN183" s="13" t="n"/>
      <c r="AO183" s="13" t="n"/>
      <c r="AP183" s="14" t="n"/>
      <c r="AQ183" s="14" t="n"/>
      <c r="AR183" s="14" t="n"/>
      <c r="AS183" s="13" t="n"/>
      <c r="AT183" s="13" t="n"/>
      <c r="AU183" s="10" t="n"/>
      <c r="AV183" s="10" t="n"/>
      <c r="AW183" s="10" t="n"/>
      <c r="AX183" s="10" t="n"/>
      <c r="AY183" s="10" t="n"/>
      <c r="AZ183" s="10" t="n"/>
      <c r="BA183" s="10" t="n"/>
      <c r="BB183" s="10" t="n"/>
      <c r="BC183" s="10" t="n"/>
      <c r="BD183" s="11" t="n"/>
      <c r="BE183" s="10" t="n"/>
      <c r="BF183" s="10" t="n"/>
      <c r="BG183" s="10" t="n"/>
      <c r="BH183" s="10" t="n"/>
      <c r="BI183" s="10" t="n"/>
      <c r="BJ183" s="10" t="n"/>
      <c r="BK183" s="10" t="n"/>
      <c r="BL183" s="10" t="n"/>
      <c r="BM183" s="10" t="n"/>
    </row>
    <row r="184" ht="15.75" customHeight="1" s="218">
      <c r="A184" s="10" t="n"/>
      <c r="B184" s="10" t="n"/>
      <c r="C184" s="10" t="n"/>
      <c r="D184" s="10" t="n"/>
      <c r="E184" s="10" t="n"/>
      <c r="F184" s="10" t="n"/>
      <c r="G184" s="11" t="n"/>
      <c r="H184" s="10" t="n"/>
      <c r="I184" s="10" t="n"/>
      <c r="J184" s="10" t="n"/>
      <c r="K184" s="10" t="n"/>
      <c r="L184" s="10" t="n"/>
      <c r="M184" s="13" t="n"/>
      <c r="N184" s="13" t="n"/>
      <c r="O184" s="13" t="n"/>
      <c r="P184" s="13" t="n"/>
      <c r="Q184" s="10" t="n"/>
      <c r="R184" s="10" t="n"/>
      <c r="S184" s="10" t="n"/>
      <c r="T184" s="10" t="n"/>
      <c r="U184" s="10" t="n"/>
      <c r="V184" s="10" t="n"/>
      <c r="W184" s="10" t="n"/>
      <c r="X184" s="10" t="n"/>
      <c r="Y184" s="11" t="n"/>
      <c r="Z184" s="11" t="n"/>
      <c r="AA184" s="11" t="n"/>
      <c r="AB184" s="11" t="n"/>
      <c r="AC184" s="11" t="n"/>
      <c r="AD184" s="11" t="n"/>
      <c r="AE184" s="10" t="n"/>
      <c r="AF184" s="10" t="n"/>
      <c r="AG184" s="10" t="n"/>
      <c r="AH184" s="10" t="n"/>
      <c r="AI184" s="13" t="n"/>
      <c r="AJ184" s="13" t="n"/>
      <c r="AK184" s="13" t="n"/>
      <c r="AL184" s="13" t="n"/>
      <c r="AM184" s="13" t="n"/>
      <c r="AN184" s="13" t="n"/>
      <c r="AO184" s="13" t="n"/>
      <c r="AP184" s="14" t="n"/>
      <c r="AQ184" s="14" t="n"/>
      <c r="AR184" s="14" t="n"/>
      <c r="AS184" s="13" t="n"/>
      <c r="AT184" s="13" t="n"/>
      <c r="AU184" s="10" t="n"/>
      <c r="AV184" s="10" t="n"/>
      <c r="AW184" s="10" t="n"/>
      <c r="AX184" s="10" t="n"/>
      <c r="AY184" s="10" t="n"/>
      <c r="AZ184" s="10" t="n"/>
      <c r="BA184" s="10" t="n"/>
      <c r="BB184" s="10" t="n"/>
      <c r="BC184" s="10" t="n"/>
      <c r="BD184" s="11" t="n"/>
      <c r="BE184" s="10" t="n"/>
      <c r="BF184" s="10" t="n"/>
      <c r="BG184" s="10" t="n"/>
      <c r="BH184" s="10" t="n"/>
      <c r="BI184" s="10" t="n"/>
      <c r="BJ184" s="10" t="n"/>
      <c r="BK184" s="10" t="n"/>
      <c r="BL184" s="10" t="n"/>
      <c r="BM184" s="10" t="n"/>
    </row>
    <row r="185" ht="15.75" customHeight="1" s="218">
      <c r="A185" s="10" t="n"/>
      <c r="B185" s="10" t="n"/>
      <c r="C185" s="10" t="n"/>
      <c r="D185" s="10" t="n"/>
      <c r="E185" s="10" t="n"/>
      <c r="F185" s="10" t="n"/>
      <c r="G185" s="11" t="n"/>
      <c r="H185" s="10" t="n"/>
      <c r="I185" s="10" t="n"/>
      <c r="J185" s="10" t="n"/>
      <c r="K185" s="10" t="n"/>
      <c r="L185" s="10" t="n"/>
      <c r="M185" s="13" t="n"/>
      <c r="N185" s="13" t="n"/>
      <c r="O185" s="13" t="n"/>
      <c r="P185" s="13" t="n"/>
      <c r="Q185" s="10" t="n"/>
      <c r="R185" s="10" t="n"/>
      <c r="S185" s="10" t="n"/>
      <c r="T185" s="10" t="n"/>
      <c r="U185" s="10" t="n"/>
      <c r="V185" s="10" t="n"/>
      <c r="W185" s="10" t="n"/>
      <c r="X185" s="10" t="n"/>
      <c r="Y185" s="11" t="n"/>
      <c r="Z185" s="11" t="n"/>
      <c r="AA185" s="11" t="n"/>
      <c r="AB185" s="11" t="n"/>
      <c r="AC185" s="11" t="n"/>
      <c r="AD185" s="11" t="n"/>
      <c r="AE185" s="10" t="n"/>
      <c r="AF185" s="10" t="n"/>
      <c r="AG185" s="10" t="n"/>
      <c r="AH185" s="10" t="n"/>
      <c r="AI185" s="13" t="n"/>
      <c r="AJ185" s="13" t="n"/>
      <c r="AK185" s="13" t="n"/>
      <c r="AL185" s="13" t="n"/>
      <c r="AM185" s="13" t="n"/>
      <c r="AN185" s="13" t="n"/>
      <c r="AO185" s="13" t="n"/>
      <c r="AP185" s="14" t="n"/>
      <c r="AQ185" s="14" t="n"/>
      <c r="AR185" s="14" t="n"/>
      <c r="AS185" s="13" t="n"/>
      <c r="AT185" s="13" t="n"/>
      <c r="AU185" s="10" t="n"/>
      <c r="AV185" s="10" t="n"/>
      <c r="AW185" s="10" t="n"/>
      <c r="AX185" s="10" t="n"/>
      <c r="AY185" s="10" t="n"/>
      <c r="AZ185" s="10" t="n"/>
      <c r="BA185" s="10" t="n"/>
      <c r="BB185" s="10" t="n"/>
      <c r="BC185" s="10" t="n"/>
      <c r="BD185" s="11" t="n"/>
      <c r="BE185" s="10" t="n"/>
      <c r="BF185" s="10" t="n"/>
      <c r="BG185" s="10" t="n"/>
      <c r="BH185" s="10" t="n"/>
      <c r="BI185" s="10" t="n"/>
      <c r="BJ185" s="10" t="n"/>
      <c r="BK185" s="10" t="n"/>
      <c r="BL185" s="10" t="n"/>
      <c r="BM185" s="10" t="n"/>
    </row>
    <row r="186" ht="15.75" customHeight="1" s="218">
      <c r="A186" s="10" t="n"/>
      <c r="B186" s="10" t="n"/>
      <c r="C186" s="10" t="n"/>
      <c r="D186" s="10" t="n"/>
      <c r="E186" s="10" t="n"/>
      <c r="F186" s="10" t="n"/>
      <c r="G186" s="11" t="n"/>
      <c r="H186" s="10" t="n"/>
      <c r="I186" s="10" t="n"/>
      <c r="J186" s="10" t="n"/>
      <c r="K186" s="10" t="n"/>
      <c r="L186" s="10" t="n"/>
      <c r="M186" s="13" t="n"/>
      <c r="N186" s="13" t="n"/>
      <c r="O186" s="13" t="n"/>
      <c r="P186" s="13" t="n"/>
      <c r="Q186" s="10" t="n"/>
      <c r="R186" s="10" t="n"/>
      <c r="S186" s="10" t="n"/>
      <c r="T186" s="10" t="n"/>
      <c r="U186" s="10" t="n"/>
      <c r="V186" s="10" t="n"/>
      <c r="W186" s="10" t="n"/>
      <c r="X186" s="10" t="n"/>
      <c r="Y186" s="11" t="n"/>
      <c r="Z186" s="11" t="n"/>
      <c r="AA186" s="11" t="n"/>
      <c r="AB186" s="11" t="n"/>
      <c r="AC186" s="11" t="n"/>
      <c r="AD186" s="11" t="n"/>
      <c r="AE186" s="10" t="n"/>
      <c r="AF186" s="10" t="n"/>
      <c r="AG186" s="10" t="n"/>
      <c r="AH186" s="10" t="n"/>
      <c r="AI186" s="13" t="n"/>
      <c r="AJ186" s="13" t="n"/>
      <c r="AK186" s="13" t="n"/>
      <c r="AL186" s="13" t="n"/>
      <c r="AM186" s="13" t="n"/>
      <c r="AN186" s="13" t="n"/>
      <c r="AO186" s="13" t="n"/>
      <c r="AP186" s="14" t="n"/>
      <c r="AQ186" s="14" t="n"/>
      <c r="AR186" s="14" t="n"/>
      <c r="AS186" s="13" t="n"/>
      <c r="AT186" s="13" t="n"/>
      <c r="AU186" s="10" t="n"/>
      <c r="AV186" s="10" t="n"/>
      <c r="AW186" s="10" t="n"/>
      <c r="AX186" s="10" t="n"/>
      <c r="AY186" s="10" t="n"/>
      <c r="AZ186" s="10" t="n"/>
      <c r="BA186" s="10" t="n"/>
      <c r="BB186" s="10" t="n"/>
      <c r="BC186" s="10" t="n"/>
      <c r="BD186" s="11" t="n"/>
      <c r="BE186" s="10" t="n"/>
      <c r="BF186" s="10" t="n"/>
      <c r="BG186" s="10" t="n"/>
      <c r="BH186" s="10" t="n"/>
      <c r="BI186" s="10" t="n"/>
      <c r="BJ186" s="10" t="n"/>
      <c r="BK186" s="10" t="n"/>
      <c r="BL186" s="10" t="n"/>
      <c r="BM186" s="10" t="n"/>
    </row>
    <row r="187" ht="15.75" customHeight="1" s="218">
      <c r="A187" s="10" t="n"/>
      <c r="B187" s="10" t="n"/>
      <c r="C187" s="10" t="n"/>
      <c r="D187" s="10" t="n"/>
      <c r="E187" s="10" t="n"/>
      <c r="F187" s="10" t="n"/>
      <c r="G187" s="11" t="n"/>
      <c r="H187" s="10" t="n"/>
      <c r="I187" s="10" t="n"/>
      <c r="J187" s="10" t="n"/>
      <c r="K187" s="10" t="n"/>
      <c r="L187" s="10" t="n"/>
      <c r="M187" s="13" t="n"/>
      <c r="N187" s="13" t="n"/>
      <c r="O187" s="13" t="n"/>
      <c r="P187" s="13" t="n"/>
      <c r="Q187" s="10" t="n"/>
      <c r="R187" s="10" t="n"/>
      <c r="S187" s="10" t="n"/>
      <c r="T187" s="10" t="n"/>
      <c r="U187" s="10" t="n"/>
      <c r="V187" s="10" t="n"/>
      <c r="W187" s="10" t="n"/>
      <c r="X187" s="10" t="n"/>
      <c r="Y187" s="11" t="n"/>
      <c r="Z187" s="11" t="n"/>
      <c r="AA187" s="11" t="n"/>
      <c r="AB187" s="11" t="n"/>
      <c r="AC187" s="11" t="n"/>
      <c r="AD187" s="11" t="n"/>
      <c r="AE187" s="10" t="n"/>
      <c r="AF187" s="10" t="n"/>
      <c r="AG187" s="10" t="n"/>
      <c r="AH187" s="10" t="n"/>
      <c r="AI187" s="13" t="n"/>
      <c r="AJ187" s="13" t="n"/>
      <c r="AK187" s="13" t="n"/>
      <c r="AL187" s="13" t="n"/>
      <c r="AM187" s="13" t="n"/>
      <c r="AN187" s="13" t="n"/>
      <c r="AO187" s="13" t="n"/>
      <c r="AP187" s="14" t="n"/>
      <c r="AQ187" s="14" t="n"/>
      <c r="AR187" s="14" t="n"/>
      <c r="AS187" s="13" t="n"/>
      <c r="AT187" s="13" t="n"/>
      <c r="AU187" s="10" t="n"/>
      <c r="AV187" s="10" t="n"/>
      <c r="AW187" s="10" t="n"/>
      <c r="AX187" s="10" t="n"/>
      <c r="AY187" s="10" t="n"/>
      <c r="AZ187" s="10" t="n"/>
      <c r="BA187" s="10" t="n"/>
      <c r="BB187" s="10" t="n"/>
      <c r="BC187" s="10" t="n"/>
      <c r="BD187" s="11" t="n"/>
      <c r="BE187" s="10" t="n"/>
      <c r="BF187" s="10" t="n"/>
      <c r="BG187" s="10" t="n"/>
      <c r="BH187" s="10" t="n"/>
      <c r="BI187" s="10" t="n"/>
      <c r="BJ187" s="10" t="n"/>
      <c r="BK187" s="10" t="n"/>
      <c r="BL187" s="10" t="n"/>
      <c r="BM187" s="10" t="n"/>
    </row>
    <row r="188" ht="15.75" customHeight="1" s="218">
      <c r="A188" s="10" t="n"/>
      <c r="B188" s="10" t="n"/>
      <c r="C188" s="10" t="n"/>
      <c r="D188" s="10" t="n"/>
      <c r="E188" s="10" t="n"/>
      <c r="F188" s="10" t="n"/>
      <c r="G188" s="11" t="n"/>
      <c r="H188" s="10" t="n"/>
      <c r="I188" s="10" t="n"/>
      <c r="J188" s="10" t="n"/>
      <c r="K188" s="10" t="n"/>
      <c r="L188" s="10" t="n"/>
      <c r="M188" s="13" t="n"/>
      <c r="N188" s="13" t="n"/>
      <c r="O188" s="13" t="n"/>
      <c r="P188" s="13" t="n"/>
      <c r="Q188" s="10" t="n"/>
      <c r="R188" s="10" t="n"/>
      <c r="S188" s="10" t="n"/>
      <c r="T188" s="10" t="n"/>
      <c r="U188" s="10" t="n"/>
      <c r="V188" s="10" t="n"/>
      <c r="W188" s="10" t="n"/>
      <c r="X188" s="10" t="n"/>
      <c r="Y188" s="11" t="n"/>
      <c r="Z188" s="11" t="n"/>
      <c r="AA188" s="11" t="n"/>
      <c r="AB188" s="11" t="n"/>
      <c r="AC188" s="11" t="n"/>
      <c r="AD188" s="11" t="n"/>
      <c r="AE188" s="10" t="n"/>
      <c r="AF188" s="10" t="n"/>
      <c r="AG188" s="10" t="n"/>
      <c r="AH188" s="10" t="n"/>
      <c r="AI188" s="13" t="n"/>
      <c r="AJ188" s="13" t="n"/>
      <c r="AK188" s="13" t="n"/>
      <c r="AL188" s="13" t="n"/>
      <c r="AM188" s="13" t="n"/>
      <c r="AN188" s="13" t="n"/>
      <c r="AO188" s="13" t="n"/>
      <c r="AP188" s="14" t="n"/>
      <c r="AQ188" s="14" t="n"/>
      <c r="AR188" s="14" t="n"/>
      <c r="AS188" s="13" t="n"/>
      <c r="AT188" s="13" t="n"/>
      <c r="AU188" s="10" t="n"/>
      <c r="AV188" s="10" t="n"/>
      <c r="AW188" s="10" t="n"/>
      <c r="AX188" s="10" t="n"/>
      <c r="AY188" s="10" t="n"/>
      <c r="AZ188" s="10" t="n"/>
      <c r="BA188" s="10" t="n"/>
      <c r="BB188" s="10" t="n"/>
      <c r="BC188" s="10" t="n"/>
      <c r="BD188" s="11" t="n"/>
      <c r="BE188" s="10" t="n"/>
      <c r="BF188" s="10" t="n"/>
      <c r="BG188" s="10" t="n"/>
      <c r="BH188" s="10" t="n"/>
      <c r="BI188" s="10" t="n"/>
      <c r="BJ188" s="10" t="n"/>
      <c r="BK188" s="10" t="n"/>
      <c r="BL188" s="10" t="n"/>
      <c r="BM188" s="10" t="n"/>
    </row>
    <row r="189" ht="15.75" customHeight="1" s="218">
      <c r="A189" s="10" t="n"/>
      <c r="B189" s="10" t="n"/>
      <c r="C189" s="10" t="n"/>
      <c r="D189" s="10" t="n"/>
      <c r="E189" s="10" t="n"/>
      <c r="F189" s="10" t="n"/>
      <c r="G189" s="11" t="n"/>
      <c r="H189" s="10" t="n"/>
      <c r="I189" s="10" t="n"/>
      <c r="J189" s="10" t="n"/>
      <c r="K189" s="10" t="n"/>
      <c r="L189" s="10" t="n"/>
      <c r="M189" s="13" t="n"/>
      <c r="N189" s="13" t="n"/>
      <c r="O189" s="13" t="n"/>
      <c r="P189" s="13" t="n"/>
      <c r="Q189" s="10" t="n"/>
      <c r="R189" s="10" t="n"/>
      <c r="S189" s="10" t="n"/>
      <c r="T189" s="10" t="n"/>
      <c r="U189" s="10" t="n"/>
      <c r="V189" s="10" t="n"/>
      <c r="W189" s="10" t="n"/>
      <c r="X189" s="10" t="n"/>
      <c r="Y189" s="11" t="n"/>
      <c r="Z189" s="11" t="n"/>
      <c r="AA189" s="11" t="n"/>
      <c r="AB189" s="11" t="n"/>
      <c r="AC189" s="11" t="n"/>
      <c r="AD189" s="11" t="n"/>
      <c r="AE189" s="10" t="n"/>
      <c r="AF189" s="10" t="n"/>
      <c r="AG189" s="10" t="n"/>
      <c r="AH189" s="10" t="n"/>
      <c r="AI189" s="13" t="n"/>
      <c r="AJ189" s="13" t="n"/>
      <c r="AK189" s="13" t="n"/>
      <c r="AL189" s="13" t="n"/>
      <c r="AM189" s="13" t="n"/>
      <c r="AN189" s="13" t="n"/>
      <c r="AO189" s="13" t="n"/>
      <c r="AP189" s="14" t="n"/>
      <c r="AQ189" s="14" t="n"/>
      <c r="AR189" s="14" t="n"/>
      <c r="AS189" s="13" t="n"/>
      <c r="AT189" s="13" t="n"/>
      <c r="AU189" s="10" t="n"/>
      <c r="AV189" s="10" t="n"/>
      <c r="AW189" s="10" t="n"/>
      <c r="AX189" s="10" t="n"/>
      <c r="AY189" s="10" t="n"/>
      <c r="AZ189" s="10" t="n"/>
      <c r="BA189" s="10" t="n"/>
      <c r="BB189" s="10" t="n"/>
      <c r="BC189" s="10" t="n"/>
      <c r="BD189" s="11" t="n"/>
      <c r="BE189" s="10" t="n"/>
      <c r="BF189" s="10" t="n"/>
      <c r="BG189" s="10" t="n"/>
      <c r="BH189" s="10" t="n"/>
      <c r="BI189" s="10" t="n"/>
      <c r="BJ189" s="10" t="n"/>
      <c r="BK189" s="10" t="n"/>
      <c r="BL189" s="10" t="n"/>
      <c r="BM189" s="10" t="n"/>
    </row>
    <row r="190" ht="15.75" customHeight="1" s="218">
      <c r="A190" s="10" t="n"/>
      <c r="B190" s="10" t="n"/>
      <c r="C190" s="10" t="n"/>
      <c r="D190" s="10" t="n"/>
      <c r="E190" s="10" t="n"/>
      <c r="F190" s="10" t="n"/>
      <c r="G190" s="11" t="n"/>
      <c r="H190" s="10" t="n"/>
      <c r="I190" s="10" t="n"/>
      <c r="J190" s="10" t="n"/>
      <c r="K190" s="10" t="n"/>
      <c r="L190" s="10" t="n"/>
      <c r="M190" s="13" t="n"/>
      <c r="N190" s="13" t="n"/>
      <c r="O190" s="13" t="n"/>
      <c r="P190" s="13" t="n"/>
      <c r="Q190" s="10" t="n"/>
      <c r="R190" s="10" t="n"/>
      <c r="S190" s="10" t="n"/>
      <c r="T190" s="10" t="n"/>
      <c r="U190" s="10" t="n"/>
      <c r="V190" s="10" t="n"/>
      <c r="W190" s="10" t="n"/>
      <c r="X190" s="10" t="n"/>
      <c r="Y190" s="11" t="n"/>
      <c r="Z190" s="11" t="n"/>
      <c r="AA190" s="11" t="n"/>
      <c r="AB190" s="11" t="n"/>
      <c r="AC190" s="11" t="n"/>
      <c r="AD190" s="11" t="n"/>
      <c r="AE190" s="10" t="n"/>
      <c r="AF190" s="10" t="n"/>
      <c r="AG190" s="10" t="n"/>
      <c r="AH190" s="10" t="n"/>
      <c r="AI190" s="13" t="n"/>
      <c r="AJ190" s="13" t="n"/>
      <c r="AK190" s="13" t="n"/>
      <c r="AL190" s="13" t="n"/>
      <c r="AM190" s="13" t="n"/>
      <c r="AN190" s="13" t="n"/>
      <c r="AO190" s="13" t="n"/>
      <c r="AP190" s="14" t="n"/>
      <c r="AQ190" s="14" t="n"/>
      <c r="AR190" s="14" t="n"/>
      <c r="AS190" s="13" t="n"/>
      <c r="AT190" s="13" t="n"/>
      <c r="AU190" s="10" t="n"/>
      <c r="AV190" s="10" t="n"/>
      <c r="AW190" s="10" t="n"/>
      <c r="AX190" s="10" t="n"/>
      <c r="AY190" s="10" t="n"/>
      <c r="AZ190" s="10" t="n"/>
      <c r="BA190" s="10" t="n"/>
      <c r="BB190" s="10" t="n"/>
      <c r="BC190" s="10" t="n"/>
      <c r="BD190" s="11" t="n"/>
      <c r="BE190" s="10" t="n"/>
      <c r="BF190" s="10" t="n"/>
      <c r="BG190" s="10" t="n"/>
      <c r="BH190" s="10" t="n"/>
      <c r="BI190" s="10" t="n"/>
      <c r="BJ190" s="10" t="n"/>
      <c r="BK190" s="10" t="n"/>
      <c r="BL190" s="10" t="n"/>
      <c r="BM190" s="10" t="n"/>
    </row>
    <row r="191" ht="15.75" customHeight="1" s="218">
      <c r="A191" s="10" t="n"/>
      <c r="B191" s="10" t="n"/>
      <c r="C191" s="10" t="n"/>
      <c r="D191" s="10" t="n"/>
      <c r="E191" s="10" t="n"/>
      <c r="F191" s="10" t="n"/>
      <c r="G191" s="11" t="n"/>
      <c r="H191" s="10" t="n"/>
      <c r="I191" s="10" t="n"/>
      <c r="J191" s="10" t="n"/>
      <c r="K191" s="10" t="n"/>
      <c r="L191" s="10" t="n"/>
      <c r="M191" s="13" t="n"/>
      <c r="N191" s="13" t="n"/>
      <c r="O191" s="13" t="n"/>
      <c r="P191" s="13" t="n"/>
      <c r="Q191" s="10" t="n"/>
      <c r="R191" s="10" t="n"/>
      <c r="S191" s="10" t="n"/>
      <c r="T191" s="10" t="n"/>
      <c r="U191" s="10" t="n"/>
      <c r="V191" s="10" t="n"/>
      <c r="W191" s="10" t="n"/>
      <c r="X191" s="10" t="n"/>
      <c r="Y191" s="11" t="n"/>
      <c r="Z191" s="11" t="n"/>
      <c r="AA191" s="11" t="n"/>
      <c r="AB191" s="11" t="n"/>
      <c r="AC191" s="11" t="n"/>
      <c r="AD191" s="11" t="n"/>
      <c r="AE191" s="10" t="n"/>
      <c r="AF191" s="10" t="n"/>
      <c r="AG191" s="10" t="n"/>
      <c r="AH191" s="10" t="n"/>
      <c r="AI191" s="13" t="n"/>
      <c r="AJ191" s="13" t="n"/>
      <c r="AK191" s="13" t="n"/>
      <c r="AL191" s="13" t="n"/>
      <c r="AM191" s="13" t="n"/>
      <c r="AN191" s="13" t="n"/>
      <c r="AO191" s="13" t="n"/>
      <c r="AP191" s="14" t="n"/>
      <c r="AQ191" s="14" t="n"/>
      <c r="AR191" s="14" t="n"/>
      <c r="AS191" s="13" t="n"/>
      <c r="AT191" s="13" t="n"/>
      <c r="AU191" s="10" t="n"/>
      <c r="AV191" s="10" t="n"/>
      <c r="AW191" s="10" t="n"/>
      <c r="AX191" s="10" t="n"/>
      <c r="AY191" s="10" t="n"/>
      <c r="AZ191" s="10" t="n"/>
      <c r="BA191" s="10" t="n"/>
      <c r="BB191" s="10" t="n"/>
      <c r="BC191" s="10" t="n"/>
      <c r="BD191" s="11" t="n"/>
      <c r="BE191" s="10" t="n"/>
      <c r="BF191" s="10" t="n"/>
      <c r="BG191" s="10" t="n"/>
      <c r="BH191" s="10" t="n"/>
      <c r="BI191" s="10" t="n"/>
      <c r="BJ191" s="10" t="n"/>
      <c r="BK191" s="10" t="n"/>
      <c r="BL191" s="10" t="n"/>
      <c r="BM191" s="10" t="n"/>
    </row>
    <row r="192" ht="15.75" customHeight="1" s="218">
      <c r="A192" s="10" t="n"/>
      <c r="B192" s="10" t="n"/>
      <c r="C192" s="10" t="n"/>
      <c r="D192" s="10" t="n"/>
      <c r="E192" s="10" t="n"/>
      <c r="F192" s="10" t="n"/>
      <c r="G192" s="11" t="n"/>
      <c r="H192" s="10" t="n"/>
      <c r="I192" s="10" t="n"/>
      <c r="J192" s="10" t="n"/>
      <c r="K192" s="10" t="n"/>
      <c r="L192" s="10" t="n"/>
      <c r="M192" s="13" t="n"/>
      <c r="N192" s="13" t="n"/>
      <c r="O192" s="13" t="n"/>
      <c r="P192" s="13" t="n"/>
      <c r="Q192" s="10" t="n"/>
      <c r="R192" s="10" t="n"/>
      <c r="S192" s="10" t="n"/>
      <c r="T192" s="10" t="n"/>
      <c r="U192" s="10" t="n"/>
      <c r="V192" s="10" t="n"/>
      <c r="W192" s="10" t="n"/>
      <c r="X192" s="10" t="n"/>
      <c r="Y192" s="11" t="n"/>
      <c r="Z192" s="11" t="n"/>
      <c r="AA192" s="11" t="n"/>
      <c r="AB192" s="11" t="n"/>
      <c r="AC192" s="11" t="n"/>
      <c r="AD192" s="11" t="n"/>
      <c r="AE192" s="10" t="n"/>
      <c r="AF192" s="10" t="n"/>
      <c r="AG192" s="10" t="n"/>
      <c r="AH192" s="10" t="n"/>
      <c r="AI192" s="13" t="n"/>
      <c r="AJ192" s="13" t="n"/>
      <c r="AK192" s="13" t="n"/>
      <c r="AL192" s="13" t="n"/>
      <c r="AM192" s="13" t="n"/>
      <c r="AN192" s="13" t="n"/>
      <c r="AO192" s="13" t="n"/>
      <c r="AP192" s="14" t="n"/>
      <c r="AQ192" s="14" t="n"/>
      <c r="AR192" s="14" t="n"/>
      <c r="AS192" s="13" t="n"/>
      <c r="AT192" s="13" t="n"/>
      <c r="AU192" s="10" t="n"/>
      <c r="AV192" s="10" t="n"/>
      <c r="AW192" s="10" t="n"/>
      <c r="AX192" s="10" t="n"/>
      <c r="AY192" s="10" t="n"/>
      <c r="AZ192" s="10" t="n"/>
      <c r="BA192" s="10" t="n"/>
      <c r="BB192" s="10" t="n"/>
      <c r="BC192" s="10" t="n"/>
      <c r="BD192" s="11" t="n"/>
      <c r="BE192" s="10" t="n"/>
      <c r="BF192" s="10" t="n"/>
      <c r="BG192" s="10" t="n"/>
      <c r="BH192" s="10" t="n"/>
      <c r="BI192" s="10" t="n"/>
      <c r="BJ192" s="10" t="n"/>
      <c r="BK192" s="10" t="n"/>
      <c r="BL192" s="10" t="n"/>
      <c r="BM192" s="10" t="n"/>
    </row>
    <row r="193" ht="15.75" customHeight="1" s="218">
      <c r="A193" s="10" t="n"/>
      <c r="B193" s="10" t="n"/>
      <c r="C193" s="10" t="n"/>
      <c r="D193" s="10" t="n"/>
      <c r="E193" s="10" t="n"/>
      <c r="F193" s="10" t="n"/>
      <c r="G193" s="11" t="n"/>
      <c r="H193" s="10" t="n"/>
      <c r="I193" s="10" t="n"/>
      <c r="J193" s="10" t="n"/>
      <c r="K193" s="10" t="n"/>
      <c r="L193" s="10" t="n"/>
      <c r="M193" s="13" t="n"/>
      <c r="N193" s="13" t="n"/>
      <c r="O193" s="13" t="n"/>
      <c r="P193" s="13" t="n"/>
      <c r="Q193" s="10" t="n"/>
      <c r="R193" s="10" t="n"/>
      <c r="S193" s="10" t="n"/>
      <c r="T193" s="10" t="n"/>
      <c r="U193" s="10" t="n"/>
      <c r="V193" s="10" t="n"/>
      <c r="W193" s="10" t="n"/>
      <c r="X193" s="10" t="n"/>
      <c r="Y193" s="11" t="n"/>
      <c r="Z193" s="11" t="n"/>
      <c r="AA193" s="11" t="n"/>
      <c r="AB193" s="11" t="n"/>
      <c r="AC193" s="11" t="n"/>
      <c r="AD193" s="11" t="n"/>
      <c r="AE193" s="10" t="n"/>
      <c r="AF193" s="10" t="n"/>
      <c r="AG193" s="10" t="n"/>
      <c r="AH193" s="10" t="n"/>
      <c r="AI193" s="13" t="n"/>
      <c r="AJ193" s="13" t="n"/>
      <c r="AK193" s="13" t="n"/>
      <c r="AL193" s="13" t="n"/>
      <c r="AM193" s="13" t="n"/>
      <c r="AN193" s="13" t="n"/>
      <c r="AO193" s="13" t="n"/>
      <c r="AP193" s="14" t="n"/>
      <c r="AQ193" s="14" t="n"/>
      <c r="AR193" s="14" t="n"/>
      <c r="AS193" s="13" t="n"/>
      <c r="AT193" s="13" t="n"/>
      <c r="AU193" s="10" t="n"/>
      <c r="AV193" s="10" t="n"/>
      <c r="AW193" s="10" t="n"/>
      <c r="AX193" s="10" t="n"/>
      <c r="AY193" s="10" t="n"/>
      <c r="AZ193" s="10" t="n"/>
      <c r="BA193" s="10" t="n"/>
      <c r="BB193" s="10" t="n"/>
      <c r="BC193" s="10" t="n"/>
      <c r="BD193" s="11" t="n"/>
      <c r="BE193" s="10" t="n"/>
      <c r="BF193" s="10" t="n"/>
      <c r="BG193" s="10" t="n"/>
      <c r="BH193" s="10" t="n"/>
      <c r="BI193" s="10" t="n"/>
      <c r="BJ193" s="10" t="n"/>
      <c r="BK193" s="10" t="n"/>
      <c r="BL193" s="10" t="n"/>
      <c r="BM193" s="10" t="n"/>
    </row>
    <row r="194" ht="15.75" customHeight="1" s="218">
      <c r="A194" s="10" t="n"/>
      <c r="B194" s="10" t="n"/>
      <c r="C194" s="10" t="n"/>
      <c r="D194" s="10" t="n"/>
      <c r="E194" s="10" t="n"/>
      <c r="F194" s="10" t="n"/>
      <c r="G194" s="11" t="n"/>
      <c r="H194" s="10" t="n"/>
      <c r="I194" s="10" t="n"/>
      <c r="J194" s="10" t="n"/>
      <c r="K194" s="10" t="n"/>
      <c r="L194" s="10" t="n"/>
      <c r="M194" s="13" t="n"/>
      <c r="N194" s="13" t="n"/>
      <c r="O194" s="13" t="n"/>
      <c r="P194" s="13" t="n"/>
      <c r="Q194" s="10" t="n"/>
      <c r="R194" s="10" t="n"/>
      <c r="S194" s="10" t="n"/>
      <c r="T194" s="10" t="n"/>
      <c r="U194" s="10" t="n"/>
      <c r="V194" s="10" t="n"/>
      <c r="W194" s="10" t="n"/>
      <c r="X194" s="10" t="n"/>
      <c r="Y194" s="11" t="n"/>
      <c r="Z194" s="11" t="n"/>
      <c r="AA194" s="11" t="n"/>
      <c r="AB194" s="11" t="n"/>
      <c r="AC194" s="11" t="n"/>
      <c r="AD194" s="11" t="n"/>
      <c r="AE194" s="10" t="n"/>
      <c r="AF194" s="10" t="n"/>
      <c r="AG194" s="10" t="n"/>
      <c r="AH194" s="10" t="n"/>
      <c r="AI194" s="13" t="n"/>
      <c r="AJ194" s="13" t="n"/>
      <c r="AK194" s="13" t="n"/>
      <c r="AL194" s="13" t="n"/>
      <c r="AM194" s="13" t="n"/>
      <c r="AN194" s="13" t="n"/>
      <c r="AO194" s="13" t="n"/>
      <c r="AP194" s="14" t="n"/>
      <c r="AQ194" s="14" t="n"/>
      <c r="AR194" s="14" t="n"/>
      <c r="AS194" s="13" t="n"/>
      <c r="AT194" s="13" t="n"/>
      <c r="AU194" s="10" t="n"/>
      <c r="AV194" s="10" t="n"/>
      <c r="AW194" s="10" t="n"/>
      <c r="AX194" s="10" t="n"/>
      <c r="AY194" s="10" t="n"/>
      <c r="AZ194" s="10" t="n"/>
      <c r="BA194" s="10" t="n"/>
      <c r="BB194" s="10" t="n"/>
      <c r="BC194" s="10" t="n"/>
      <c r="BD194" s="11" t="n"/>
      <c r="BE194" s="10" t="n"/>
      <c r="BF194" s="10" t="n"/>
      <c r="BG194" s="10" t="n"/>
      <c r="BH194" s="10" t="n"/>
      <c r="BI194" s="10" t="n"/>
      <c r="BJ194" s="10" t="n"/>
      <c r="BK194" s="10" t="n"/>
      <c r="BL194" s="10" t="n"/>
      <c r="BM194" s="10" t="n"/>
    </row>
    <row r="195" ht="15.75" customHeight="1" s="218">
      <c r="A195" s="10" t="n"/>
      <c r="B195" s="10" t="n"/>
      <c r="C195" s="10" t="n"/>
      <c r="D195" s="10" t="n"/>
      <c r="E195" s="10" t="n"/>
      <c r="F195" s="10" t="n"/>
      <c r="G195" s="11" t="n"/>
      <c r="H195" s="10" t="n"/>
      <c r="I195" s="10" t="n"/>
      <c r="J195" s="10" t="n"/>
      <c r="K195" s="10" t="n"/>
      <c r="L195" s="10" t="n"/>
      <c r="M195" s="13" t="n"/>
      <c r="N195" s="13" t="n"/>
      <c r="O195" s="13" t="n"/>
      <c r="P195" s="13" t="n"/>
      <c r="Q195" s="10" t="n"/>
      <c r="R195" s="10" t="n"/>
      <c r="S195" s="10" t="n"/>
      <c r="T195" s="10" t="n"/>
      <c r="U195" s="10" t="n"/>
      <c r="V195" s="10" t="n"/>
      <c r="W195" s="10" t="n"/>
      <c r="X195" s="10" t="n"/>
      <c r="Y195" s="11" t="n"/>
      <c r="Z195" s="11" t="n"/>
      <c r="AA195" s="11" t="n"/>
      <c r="AB195" s="11" t="n"/>
      <c r="AC195" s="11" t="n"/>
      <c r="AD195" s="11" t="n"/>
      <c r="AE195" s="10" t="n"/>
      <c r="AF195" s="10" t="n"/>
      <c r="AG195" s="10" t="n"/>
      <c r="AH195" s="10" t="n"/>
      <c r="AI195" s="13" t="n"/>
      <c r="AJ195" s="13" t="n"/>
      <c r="AK195" s="13" t="n"/>
      <c r="AL195" s="13" t="n"/>
      <c r="AM195" s="13" t="n"/>
      <c r="AN195" s="13" t="n"/>
      <c r="AO195" s="13" t="n"/>
      <c r="AP195" s="14" t="n"/>
      <c r="AQ195" s="14" t="n"/>
      <c r="AR195" s="14" t="n"/>
      <c r="AS195" s="13" t="n"/>
      <c r="AT195" s="13" t="n"/>
      <c r="AU195" s="10" t="n"/>
      <c r="AV195" s="10" t="n"/>
      <c r="AW195" s="10" t="n"/>
      <c r="AX195" s="10" t="n"/>
      <c r="AY195" s="10" t="n"/>
      <c r="AZ195" s="10" t="n"/>
      <c r="BA195" s="10" t="n"/>
      <c r="BB195" s="10" t="n"/>
      <c r="BC195" s="10" t="n"/>
      <c r="BD195" s="11" t="n"/>
      <c r="BE195" s="10" t="n"/>
      <c r="BF195" s="10" t="n"/>
      <c r="BG195" s="10" t="n"/>
      <c r="BH195" s="10" t="n"/>
      <c r="BI195" s="10" t="n"/>
      <c r="BJ195" s="10" t="n"/>
      <c r="BK195" s="10" t="n"/>
      <c r="BL195" s="10" t="n"/>
      <c r="BM195" s="10" t="n"/>
    </row>
    <row r="196" ht="15.75" customHeight="1" s="218">
      <c r="A196" s="10" t="n"/>
      <c r="B196" s="10" t="n"/>
      <c r="C196" s="10" t="n"/>
      <c r="D196" s="10" t="n"/>
      <c r="E196" s="10" t="n"/>
      <c r="F196" s="10" t="n"/>
      <c r="G196" s="11" t="n"/>
      <c r="H196" s="10" t="n"/>
      <c r="I196" s="10" t="n"/>
      <c r="J196" s="10" t="n"/>
      <c r="K196" s="10" t="n"/>
      <c r="L196" s="10" t="n"/>
      <c r="M196" s="13" t="n"/>
      <c r="N196" s="13" t="n"/>
      <c r="O196" s="13" t="n"/>
      <c r="P196" s="13" t="n"/>
      <c r="Q196" s="10" t="n"/>
      <c r="R196" s="10" t="n"/>
      <c r="S196" s="10" t="n"/>
      <c r="T196" s="10" t="n"/>
      <c r="U196" s="10" t="n"/>
      <c r="V196" s="10" t="n"/>
      <c r="W196" s="10" t="n"/>
      <c r="X196" s="10" t="n"/>
      <c r="Y196" s="11" t="n"/>
      <c r="Z196" s="11" t="n"/>
      <c r="AA196" s="11" t="n"/>
      <c r="AB196" s="11" t="n"/>
      <c r="AC196" s="11" t="n"/>
      <c r="AD196" s="11" t="n"/>
      <c r="AE196" s="10" t="n"/>
      <c r="AF196" s="10" t="n"/>
      <c r="AG196" s="10" t="n"/>
      <c r="AH196" s="10" t="n"/>
      <c r="AI196" s="13" t="n"/>
      <c r="AJ196" s="13" t="n"/>
      <c r="AK196" s="13" t="n"/>
      <c r="AL196" s="13" t="n"/>
      <c r="AM196" s="13" t="n"/>
      <c r="AN196" s="13" t="n"/>
      <c r="AO196" s="13" t="n"/>
      <c r="AP196" s="14" t="n"/>
      <c r="AQ196" s="14" t="n"/>
      <c r="AR196" s="14" t="n"/>
      <c r="AS196" s="13" t="n"/>
      <c r="AT196" s="13" t="n"/>
      <c r="AU196" s="10" t="n"/>
      <c r="AV196" s="10" t="n"/>
      <c r="AW196" s="10" t="n"/>
      <c r="AX196" s="10" t="n"/>
      <c r="AY196" s="10" t="n"/>
      <c r="AZ196" s="10" t="n"/>
      <c r="BA196" s="10" t="n"/>
      <c r="BB196" s="10" t="n"/>
      <c r="BC196" s="10" t="n"/>
      <c r="BD196" s="11" t="n"/>
      <c r="BE196" s="10" t="n"/>
      <c r="BF196" s="10" t="n"/>
      <c r="BG196" s="10" t="n"/>
      <c r="BH196" s="10" t="n"/>
      <c r="BI196" s="10" t="n"/>
      <c r="BJ196" s="10" t="n"/>
      <c r="BK196" s="10" t="n"/>
      <c r="BL196" s="10" t="n"/>
      <c r="BM196" s="10" t="n"/>
    </row>
    <row r="197" ht="15.75" customHeight="1" s="218">
      <c r="A197" s="10" t="n"/>
      <c r="B197" s="10" t="n"/>
      <c r="C197" s="10" t="n"/>
      <c r="D197" s="10" t="n"/>
      <c r="E197" s="10" t="n"/>
      <c r="F197" s="10" t="n"/>
      <c r="G197" s="11" t="n"/>
      <c r="H197" s="10" t="n"/>
      <c r="I197" s="10" t="n"/>
      <c r="J197" s="10" t="n"/>
      <c r="K197" s="10" t="n"/>
      <c r="L197" s="10" t="n"/>
      <c r="M197" s="13" t="n"/>
      <c r="N197" s="13" t="n"/>
      <c r="O197" s="13" t="n"/>
      <c r="P197" s="13" t="n"/>
      <c r="Q197" s="10" t="n"/>
      <c r="R197" s="10" t="n"/>
      <c r="S197" s="10" t="n"/>
      <c r="T197" s="10" t="n"/>
      <c r="U197" s="10" t="n"/>
      <c r="V197" s="10" t="n"/>
      <c r="W197" s="10" t="n"/>
      <c r="X197" s="10" t="n"/>
      <c r="Y197" s="11" t="n"/>
      <c r="Z197" s="11" t="n"/>
      <c r="AA197" s="11" t="n"/>
      <c r="AB197" s="11" t="n"/>
      <c r="AC197" s="11" t="n"/>
      <c r="AD197" s="11" t="n"/>
      <c r="AE197" s="10" t="n"/>
      <c r="AF197" s="10" t="n"/>
      <c r="AG197" s="10" t="n"/>
      <c r="AH197" s="10" t="n"/>
      <c r="AI197" s="13" t="n"/>
      <c r="AJ197" s="13" t="n"/>
      <c r="AK197" s="13" t="n"/>
      <c r="AL197" s="13" t="n"/>
      <c r="AM197" s="13" t="n"/>
      <c r="AN197" s="13" t="n"/>
      <c r="AO197" s="13" t="n"/>
      <c r="AP197" s="14" t="n"/>
      <c r="AQ197" s="14" t="n"/>
      <c r="AR197" s="14" t="n"/>
      <c r="AS197" s="13" t="n"/>
      <c r="AT197" s="13" t="n"/>
      <c r="AU197" s="10" t="n"/>
      <c r="AV197" s="10" t="n"/>
      <c r="AW197" s="10" t="n"/>
      <c r="AX197" s="10" t="n"/>
      <c r="AY197" s="10" t="n"/>
      <c r="AZ197" s="10" t="n"/>
      <c r="BA197" s="10" t="n"/>
      <c r="BB197" s="10" t="n"/>
      <c r="BC197" s="10" t="n"/>
      <c r="BD197" s="11" t="n"/>
      <c r="BE197" s="10" t="n"/>
      <c r="BF197" s="10" t="n"/>
      <c r="BG197" s="10" t="n"/>
      <c r="BH197" s="10" t="n"/>
      <c r="BI197" s="10" t="n"/>
      <c r="BJ197" s="10" t="n"/>
      <c r="BK197" s="10" t="n"/>
      <c r="BL197" s="10" t="n"/>
      <c r="BM197" s="10" t="n"/>
    </row>
    <row r="198" ht="15.75" customHeight="1" s="218">
      <c r="A198" s="10" t="n"/>
      <c r="B198" s="10" t="n"/>
      <c r="C198" s="10" t="n"/>
      <c r="D198" s="10" t="n"/>
      <c r="E198" s="10" t="n"/>
      <c r="F198" s="10" t="n"/>
      <c r="G198" s="11" t="n"/>
      <c r="H198" s="10" t="n"/>
      <c r="I198" s="10" t="n"/>
      <c r="J198" s="10" t="n"/>
      <c r="K198" s="10" t="n"/>
      <c r="L198" s="10" t="n"/>
      <c r="M198" s="13" t="n"/>
      <c r="N198" s="13" t="n"/>
      <c r="O198" s="13" t="n"/>
      <c r="P198" s="13" t="n"/>
      <c r="Q198" s="10" t="n"/>
      <c r="R198" s="10" t="n"/>
      <c r="S198" s="10" t="n"/>
      <c r="T198" s="10" t="n"/>
      <c r="U198" s="10" t="n"/>
      <c r="V198" s="10" t="n"/>
      <c r="W198" s="10" t="n"/>
      <c r="X198" s="10" t="n"/>
      <c r="Y198" s="11" t="n"/>
      <c r="Z198" s="11" t="n"/>
      <c r="AA198" s="11" t="n"/>
      <c r="AB198" s="11" t="n"/>
      <c r="AC198" s="11" t="n"/>
      <c r="AD198" s="11" t="n"/>
      <c r="AE198" s="10" t="n"/>
      <c r="AF198" s="10" t="n"/>
      <c r="AG198" s="10" t="n"/>
      <c r="AH198" s="10" t="n"/>
      <c r="AI198" s="13" t="n"/>
      <c r="AJ198" s="13" t="n"/>
      <c r="AK198" s="13" t="n"/>
      <c r="AL198" s="13" t="n"/>
      <c r="AM198" s="13" t="n"/>
      <c r="AN198" s="13" t="n"/>
      <c r="AO198" s="13" t="n"/>
      <c r="AP198" s="14" t="n"/>
      <c r="AQ198" s="14" t="n"/>
      <c r="AR198" s="14" t="n"/>
      <c r="AS198" s="13" t="n"/>
      <c r="AT198" s="13" t="n"/>
      <c r="AU198" s="10" t="n"/>
      <c r="AV198" s="10" t="n"/>
      <c r="AW198" s="10" t="n"/>
      <c r="AX198" s="10" t="n"/>
      <c r="AY198" s="10" t="n"/>
      <c r="AZ198" s="10" t="n"/>
      <c r="BA198" s="10" t="n"/>
      <c r="BB198" s="10" t="n"/>
      <c r="BC198" s="10" t="n"/>
      <c r="BD198" s="11" t="n"/>
      <c r="BE198" s="10" t="n"/>
      <c r="BF198" s="10" t="n"/>
      <c r="BG198" s="10" t="n"/>
      <c r="BH198" s="10" t="n"/>
      <c r="BI198" s="10" t="n"/>
      <c r="BJ198" s="10" t="n"/>
      <c r="BK198" s="10" t="n"/>
      <c r="BL198" s="10" t="n"/>
      <c r="BM198" s="10" t="n"/>
    </row>
    <row r="199" ht="15.75" customHeight="1" s="218">
      <c r="A199" s="10" t="n"/>
      <c r="B199" s="10" t="n"/>
      <c r="C199" s="10" t="n"/>
      <c r="D199" s="10" t="n"/>
      <c r="E199" s="10" t="n"/>
      <c r="F199" s="10" t="n"/>
      <c r="G199" s="11" t="n"/>
      <c r="H199" s="10" t="n"/>
      <c r="I199" s="10" t="n"/>
      <c r="J199" s="10" t="n"/>
      <c r="K199" s="10" t="n"/>
      <c r="L199" s="10" t="n"/>
      <c r="M199" s="13" t="n"/>
      <c r="N199" s="13" t="n"/>
      <c r="O199" s="13" t="n"/>
      <c r="P199" s="13" t="n"/>
      <c r="Q199" s="10" t="n"/>
      <c r="R199" s="10" t="n"/>
      <c r="S199" s="10" t="n"/>
      <c r="T199" s="10" t="n"/>
      <c r="U199" s="10" t="n"/>
      <c r="V199" s="10" t="n"/>
      <c r="W199" s="10" t="n"/>
      <c r="X199" s="10" t="n"/>
      <c r="Y199" s="11" t="n"/>
      <c r="Z199" s="11" t="n"/>
      <c r="AA199" s="11" t="n"/>
      <c r="AB199" s="11" t="n"/>
      <c r="AC199" s="11" t="n"/>
      <c r="AD199" s="11" t="n"/>
      <c r="AE199" s="10" t="n"/>
      <c r="AF199" s="10" t="n"/>
      <c r="AG199" s="10" t="n"/>
      <c r="AH199" s="10" t="n"/>
      <c r="AI199" s="13" t="n"/>
      <c r="AJ199" s="13" t="n"/>
      <c r="AK199" s="13" t="n"/>
      <c r="AL199" s="13" t="n"/>
      <c r="AM199" s="13" t="n"/>
      <c r="AN199" s="13" t="n"/>
      <c r="AO199" s="13" t="n"/>
      <c r="AP199" s="14" t="n"/>
      <c r="AQ199" s="14" t="n"/>
      <c r="AR199" s="14" t="n"/>
      <c r="AS199" s="13" t="n"/>
      <c r="AT199" s="13" t="n"/>
      <c r="AU199" s="10" t="n"/>
      <c r="AV199" s="10" t="n"/>
      <c r="AW199" s="10" t="n"/>
      <c r="AX199" s="10" t="n"/>
      <c r="AY199" s="10" t="n"/>
      <c r="AZ199" s="10" t="n"/>
      <c r="BA199" s="10" t="n"/>
      <c r="BB199" s="10" t="n"/>
      <c r="BC199" s="10" t="n"/>
      <c r="BD199" s="11" t="n"/>
      <c r="BE199" s="10" t="n"/>
      <c r="BF199" s="10" t="n"/>
      <c r="BG199" s="10" t="n"/>
      <c r="BH199" s="10" t="n"/>
      <c r="BI199" s="10" t="n"/>
      <c r="BJ199" s="10" t="n"/>
      <c r="BK199" s="10" t="n"/>
      <c r="BL199" s="10" t="n"/>
      <c r="BM199" s="10" t="n"/>
    </row>
    <row r="200" ht="15.75" customHeight="1" s="218">
      <c r="A200" s="10" t="n"/>
      <c r="B200" s="10" t="n"/>
      <c r="C200" s="10" t="n"/>
      <c r="D200" s="10" t="n"/>
      <c r="E200" s="10" t="n"/>
      <c r="F200" s="10" t="n"/>
      <c r="G200" s="11" t="n"/>
      <c r="H200" s="10" t="n"/>
      <c r="I200" s="10" t="n"/>
      <c r="J200" s="10" t="n"/>
      <c r="K200" s="10" t="n"/>
      <c r="L200" s="10" t="n"/>
      <c r="M200" s="13" t="n"/>
      <c r="N200" s="13" t="n"/>
      <c r="O200" s="13" t="n"/>
      <c r="P200" s="13" t="n"/>
      <c r="Q200" s="10" t="n"/>
      <c r="R200" s="10" t="n"/>
      <c r="S200" s="10" t="n"/>
      <c r="T200" s="10" t="n"/>
      <c r="U200" s="10" t="n"/>
      <c r="V200" s="10" t="n"/>
      <c r="W200" s="10" t="n"/>
      <c r="X200" s="10" t="n"/>
      <c r="Y200" s="11" t="n"/>
      <c r="Z200" s="11" t="n"/>
      <c r="AA200" s="11" t="n"/>
      <c r="AB200" s="11" t="n"/>
      <c r="AC200" s="11" t="n"/>
      <c r="AD200" s="11" t="n"/>
      <c r="AE200" s="10" t="n"/>
      <c r="AF200" s="10" t="n"/>
      <c r="AG200" s="10" t="n"/>
      <c r="AH200" s="10" t="n"/>
      <c r="AI200" s="13" t="n"/>
      <c r="AJ200" s="13" t="n"/>
      <c r="AK200" s="13" t="n"/>
      <c r="AL200" s="13" t="n"/>
      <c r="AM200" s="13" t="n"/>
      <c r="AN200" s="13" t="n"/>
      <c r="AO200" s="13" t="n"/>
      <c r="AP200" s="14" t="n"/>
      <c r="AQ200" s="14" t="n"/>
      <c r="AR200" s="14" t="n"/>
      <c r="AS200" s="13" t="n"/>
      <c r="AT200" s="13" t="n"/>
      <c r="AU200" s="10" t="n"/>
      <c r="AV200" s="10" t="n"/>
      <c r="AW200" s="10" t="n"/>
      <c r="AX200" s="10" t="n"/>
      <c r="AY200" s="10" t="n"/>
      <c r="AZ200" s="10" t="n"/>
      <c r="BA200" s="10" t="n"/>
      <c r="BB200" s="10" t="n"/>
      <c r="BC200" s="10" t="n"/>
      <c r="BD200" s="11" t="n"/>
      <c r="BE200" s="10" t="n"/>
      <c r="BF200" s="10" t="n"/>
      <c r="BG200" s="10" t="n"/>
      <c r="BH200" s="10" t="n"/>
      <c r="BI200" s="10" t="n"/>
      <c r="BJ200" s="10" t="n"/>
      <c r="BK200" s="10" t="n"/>
      <c r="BL200" s="10" t="n"/>
      <c r="BM200" s="10" t="n"/>
    </row>
    <row r="201" ht="15.75" customHeight="1" s="218">
      <c r="A201" s="10" t="n"/>
      <c r="B201" s="10" t="n"/>
      <c r="C201" s="10" t="n"/>
      <c r="D201" s="10" t="n"/>
      <c r="E201" s="10" t="n"/>
      <c r="F201" s="10" t="n"/>
      <c r="G201" s="11" t="n"/>
      <c r="H201" s="10" t="n"/>
      <c r="I201" s="10" t="n"/>
      <c r="J201" s="10" t="n"/>
      <c r="K201" s="10" t="n"/>
      <c r="L201" s="10" t="n"/>
      <c r="M201" s="13" t="n"/>
      <c r="N201" s="13" t="n"/>
      <c r="O201" s="13" t="n"/>
      <c r="P201" s="13" t="n"/>
      <c r="Q201" s="10" t="n"/>
      <c r="R201" s="10" t="n"/>
      <c r="S201" s="10" t="n"/>
      <c r="T201" s="10" t="n"/>
      <c r="U201" s="10" t="n"/>
      <c r="V201" s="10" t="n"/>
      <c r="W201" s="10" t="n"/>
      <c r="X201" s="10" t="n"/>
      <c r="Y201" s="11" t="n"/>
      <c r="Z201" s="11" t="n"/>
      <c r="AA201" s="11" t="n"/>
      <c r="AB201" s="11" t="n"/>
      <c r="AC201" s="11" t="n"/>
      <c r="AD201" s="11" t="n"/>
      <c r="AE201" s="10" t="n"/>
      <c r="AF201" s="10" t="n"/>
      <c r="AG201" s="10" t="n"/>
      <c r="AH201" s="10" t="n"/>
      <c r="AI201" s="13" t="n"/>
      <c r="AJ201" s="13" t="n"/>
      <c r="AK201" s="13" t="n"/>
      <c r="AL201" s="13" t="n"/>
      <c r="AM201" s="13" t="n"/>
      <c r="AN201" s="13" t="n"/>
      <c r="AO201" s="13" t="n"/>
      <c r="AP201" s="14" t="n"/>
      <c r="AQ201" s="14" t="n"/>
      <c r="AR201" s="14" t="n"/>
      <c r="AS201" s="13" t="n"/>
      <c r="AT201" s="13" t="n"/>
      <c r="AU201" s="10" t="n"/>
      <c r="AV201" s="10" t="n"/>
      <c r="AW201" s="10" t="n"/>
      <c r="AX201" s="10" t="n"/>
      <c r="AY201" s="10" t="n"/>
      <c r="AZ201" s="10" t="n"/>
      <c r="BA201" s="10" t="n"/>
      <c r="BB201" s="10" t="n"/>
      <c r="BC201" s="10" t="n"/>
      <c r="BD201" s="11" t="n"/>
      <c r="BE201" s="10" t="n"/>
      <c r="BF201" s="10" t="n"/>
      <c r="BG201" s="10" t="n"/>
      <c r="BH201" s="10" t="n"/>
      <c r="BI201" s="10" t="n"/>
      <c r="BJ201" s="10" t="n"/>
      <c r="BK201" s="10" t="n"/>
      <c r="BL201" s="10" t="n"/>
      <c r="BM201" s="10" t="n"/>
    </row>
    <row r="202" ht="15.75" customHeight="1" s="218">
      <c r="A202" s="10" t="n"/>
      <c r="B202" s="10" t="n"/>
      <c r="C202" s="10" t="n"/>
      <c r="D202" s="10" t="n"/>
      <c r="E202" s="10" t="n"/>
      <c r="F202" s="10" t="n"/>
      <c r="G202" s="11" t="n"/>
      <c r="H202" s="10" t="n"/>
      <c r="I202" s="10" t="n"/>
      <c r="J202" s="10" t="n"/>
      <c r="K202" s="10" t="n"/>
      <c r="L202" s="10" t="n"/>
      <c r="M202" s="13" t="n"/>
      <c r="N202" s="13" t="n"/>
      <c r="O202" s="13" t="n"/>
      <c r="P202" s="13" t="n"/>
      <c r="Q202" s="10" t="n"/>
      <c r="R202" s="10" t="n"/>
      <c r="S202" s="10" t="n"/>
      <c r="T202" s="10" t="n"/>
      <c r="U202" s="10" t="n"/>
      <c r="V202" s="10" t="n"/>
      <c r="W202" s="10" t="n"/>
      <c r="X202" s="10" t="n"/>
      <c r="Y202" s="11" t="n"/>
      <c r="Z202" s="11" t="n"/>
      <c r="AA202" s="11" t="n"/>
      <c r="AB202" s="11" t="n"/>
      <c r="AC202" s="11" t="n"/>
      <c r="AD202" s="11" t="n"/>
      <c r="AE202" s="10" t="n"/>
      <c r="AF202" s="10" t="n"/>
      <c r="AG202" s="10" t="n"/>
      <c r="AH202" s="10" t="n"/>
      <c r="AI202" s="13" t="n"/>
      <c r="AJ202" s="13" t="n"/>
      <c r="AK202" s="13" t="n"/>
      <c r="AL202" s="13" t="n"/>
      <c r="AM202" s="13" t="n"/>
      <c r="AN202" s="13" t="n"/>
      <c r="AO202" s="13" t="n"/>
      <c r="AP202" s="14" t="n"/>
      <c r="AQ202" s="14" t="n"/>
      <c r="AR202" s="14" t="n"/>
      <c r="AS202" s="13" t="n"/>
      <c r="AT202" s="13" t="n"/>
      <c r="AU202" s="10" t="n"/>
      <c r="AV202" s="10" t="n"/>
      <c r="AW202" s="10" t="n"/>
      <c r="AX202" s="10" t="n"/>
      <c r="AY202" s="10" t="n"/>
      <c r="AZ202" s="10" t="n"/>
      <c r="BA202" s="10" t="n"/>
      <c r="BB202" s="10" t="n"/>
      <c r="BC202" s="10" t="n"/>
      <c r="BD202" s="11" t="n"/>
      <c r="BE202" s="10" t="n"/>
      <c r="BF202" s="10" t="n"/>
      <c r="BG202" s="10" t="n"/>
      <c r="BH202" s="10" t="n"/>
      <c r="BI202" s="10" t="n"/>
      <c r="BJ202" s="10" t="n"/>
      <c r="BK202" s="10" t="n"/>
      <c r="BL202" s="10" t="n"/>
      <c r="BM202" s="10" t="n"/>
    </row>
    <row r="203" ht="15.75" customHeight="1" s="218">
      <c r="A203" s="10" t="n"/>
      <c r="B203" s="10" t="n"/>
      <c r="C203" s="10" t="n"/>
      <c r="D203" s="10" t="n"/>
      <c r="E203" s="10" t="n"/>
      <c r="F203" s="10" t="n"/>
      <c r="G203" s="11" t="n"/>
      <c r="H203" s="10" t="n"/>
      <c r="I203" s="10" t="n"/>
      <c r="J203" s="10" t="n"/>
      <c r="K203" s="10" t="n"/>
      <c r="L203" s="10" t="n"/>
      <c r="M203" s="13" t="n"/>
      <c r="N203" s="13" t="n"/>
      <c r="O203" s="13" t="n"/>
      <c r="P203" s="13" t="n"/>
      <c r="Q203" s="10" t="n"/>
      <c r="R203" s="10" t="n"/>
      <c r="S203" s="10" t="n"/>
      <c r="T203" s="10" t="n"/>
      <c r="U203" s="10" t="n"/>
      <c r="V203" s="10" t="n"/>
      <c r="W203" s="10" t="n"/>
      <c r="X203" s="10" t="n"/>
      <c r="Y203" s="11" t="n"/>
      <c r="Z203" s="11" t="n"/>
      <c r="AA203" s="11" t="n"/>
      <c r="AB203" s="11" t="n"/>
      <c r="AC203" s="11" t="n"/>
      <c r="AD203" s="11" t="n"/>
      <c r="AE203" s="10" t="n"/>
      <c r="AF203" s="10" t="n"/>
      <c r="AG203" s="10" t="n"/>
      <c r="AH203" s="10" t="n"/>
      <c r="AI203" s="13" t="n"/>
      <c r="AJ203" s="13" t="n"/>
      <c r="AK203" s="13" t="n"/>
      <c r="AL203" s="13" t="n"/>
      <c r="AM203" s="13" t="n"/>
      <c r="AN203" s="13" t="n"/>
      <c r="AO203" s="13" t="n"/>
      <c r="AP203" s="14" t="n"/>
      <c r="AQ203" s="14" t="n"/>
      <c r="AR203" s="14" t="n"/>
      <c r="AS203" s="13" t="n"/>
      <c r="AT203" s="13" t="n"/>
      <c r="AU203" s="10" t="n"/>
      <c r="AV203" s="10" t="n"/>
      <c r="AW203" s="10" t="n"/>
      <c r="AX203" s="10" t="n"/>
      <c r="AY203" s="10" t="n"/>
      <c r="AZ203" s="10" t="n"/>
      <c r="BA203" s="10" t="n"/>
      <c r="BB203" s="10" t="n"/>
      <c r="BC203" s="10" t="n"/>
      <c r="BD203" s="11" t="n"/>
      <c r="BE203" s="10" t="n"/>
      <c r="BF203" s="10" t="n"/>
      <c r="BG203" s="10" t="n"/>
      <c r="BH203" s="10" t="n"/>
      <c r="BI203" s="10" t="n"/>
      <c r="BJ203" s="10" t="n"/>
      <c r="BK203" s="10" t="n"/>
      <c r="BL203" s="10" t="n"/>
      <c r="BM203" s="10" t="n"/>
    </row>
    <row r="204" ht="15.75" customHeight="1" s="218">
      <c r="A204" s="10" t="n"/>
      <c r="B204" s="10" t="n"/>
      <c r="C204" s="10" t="n"/>
      <c r="D204" s="10" t="n"/>
      <c r="E204" s="10" t="n"/>
      <c r="F204" s="10" t="n"/>
      <c r="G204" s="11" t="n"/>
      <c r="H204" s="10" t="n"/>
      <c r="I204" s="10" t="n"/>
      <c r="J204" s="10" t="n"/>
      <c r="K204" s="10" t="n"/>
      <c r="L204" s="10" t="n"/>
      <c r="M204" s="13" t="n"/>
      <c r="N204" s="13" t="n"/>
      <c r="O204" s="13" t="n"/>
      <c r="P204" s="13" t="n"/>
      <c r="Q204" s="10" t="n"/>
      <c r="R204" s="10" t="n"/>
      <c r="S204" s="10" t="n"/>
      <c r="T204" s="10" t="n"/>
      <c r="U204" s="10" t="n"/>
      <c r="V204" s="10" t="n"/>
      <c r="W204" s="10" t="n"/>
      <c r="X204" s="10" t="n"/>
      <c r="Y204" s="11" t="n"/>
      <c r="Z204" s="11" t="n"/>
      <c r="AA204" s="11" t="n"/>
      <c r="AB204" s="11" t="n"/>
      <c r="AC204" s="11" t="n"/>
      <c r="AD204" s="11" t="n"/>
      <c r="AE204" s="10" t="n"/>
      <c r="AF204" s="10" t="n"/>
      <c r="AG204" s="10" t="n"/>
      <c r="AH204" s="10" t="n"/>
      <c r="AI204" s="13" t="n"/>
      <c r="AJ204" s="13" t="n"/>
      <c r="AK204" s="13" t="n"/>
      <c r="AL204" s="13" t="n"/>
      <c r="AM204" s="13" t="n"/>
      <c r="AN204" s="13" t="n"/>
      <c r="AO204" s="13" t="n"/>
      <c r="AP204" s="14" t="n"/>
      <c r="AQ204" s="14" t="n"/>
      <c r="AR204" s="14" t="n"/>
      <c r="AS204" s="13" t="n"/>
      <c r="AT204" s="13" t="n"/>
      <c r="AU204" s="10" t="n"/>
      <c r="AV204" s="10" t="n"/>
      <c r="AW204" s="10" t="n"/>
      <c r="AX204" s="10" t="n"/>
      <c r="AY204" s="10" t="n"/>
      <c r="AZ204" s="10" t="n"/>
      <c r="BA204" s="10" t="n"/>
      <c r="BB204" s="10" t="n"/>
      <c r="BC204" s="10" t="n"/>
      <c r="BD204" s="11" t="n"/>
      <c r="BE204" s="10" t="n"/>
      <c r="BF204" s="10" t="n"/>
      <c r="BG204" s="10" t="n"/>
      <c r="BH204" s="10" t="n"/>
      <c r="BI204" s="10" t="n"/>
      <c r="BJ204" s="10" t="n"/>
      <c r="BK204" s="10" t="n"/>
      <c r="BL204" s="10" t="n"/>
      <c r="BM204" s="10" t="n"/>
    </row>
    <row r="205" ht="15.75" customHeight="1" s="218">
      <c r="A205" s="10" t="n"/>
      <c r="B205" s="10" t="n"/>
      <c r="C205" s="10" t="n"/>
      <c r="D205" s="10" t="n"/>
      <c r="E205" s="10" t="n"/>
      <c r="F205" s="10" t="n"/>
      <c r="G205" s="11" t="n"/>
      <c r="H205" s="10" t="n"/>
      <c r="I205" s="10" t="n"/>
      <c r="J205" s="10" t="n"/>
      <c r="K205" s="10" t="n"/>
      <c r="L205" s="10" t="n"/>
      <c r="M205" s="13" t="n"/>
      <c r="N205" s="13" t="n"/>
      <c r="O205" s="13" t="n"/>
      <c r="P205" s="13" t="n"/>
      <c r="Q205" s="10" t="n"/>
      <c r="R205" s="10" t="n"/>
      <c r="S205" s="10" t="n"/>
      <c r="T205" s="10" t="n"/>
      <c r="U205" s="10" t="n"/>
      <c r="V205" s="10" t="n"/>
      <c r="W205" s="10" t="n"/>
      <c r="X205" s="10" t="n"/>
      <c r="Y205" s="11" t="n"/>
      <c r="Z205" s="11" t="n"/>
      <c r="AA205" s="11" t="n"/>
      <c r="AB205" s="11" t="n"/>
      <c r="AC205" s="11" t="n"/>
      <c r="AD205" s="11" t="n"/>
      <c r="AE205" s="10" t="n"/>
      <c r="AF205" s="10" t="n"/>
      <c r="AG205" s="10" t="n"/>
      <c r="AH205" s="10" t="n"/>
      <c r="AI205" s="13" t="n"/>
      <c r="AJ205" s="13" t="n"/>
      <c r="AK205" s="13" t="n"/>
      <c r="AL205" s="13" t="n"/>
      <c r="AM205" s="13" t="n"/>
      <c r="AN205" s="13" t="n"/>
      <c r="AO205" s="13" t="n"/>
      <c r="AP205" s="14" t="n"/>
      <c r="AQ205" s="14" t="n"/>
      <c r="AR205" s="14" t="n"/>
      <c r="AS205" s="13" t="n"/>
      <c r="AT205" s="13" t="n"/>
      <c r="AU205" s="10" t="n"/>
      <c r="AV205" s="10" t="n"/>
      <c r="AW205" s="10" t="n"/>
      <c r="AX205" s="10" t="n"/>
      <c r="AY205" s="10" t="n"/>
      <c r="AZ205" s="10" t="n"/>
      <c r="BA205" s="10" t="n"/>
      <c r="BB205" s="10" t="n"/>
      <c r="BC205" s="10" t="n"/>
      <c r="BD205" s="11" t="n"/>
      <c r="BE205" s="10" t="n"/>
      <c r="BF205" s="10" t="n"/>
      <c r="BG205" s="10" t="n"/>
      <c r="BH205" s="10" t="n"/>
      <c r="BI205" s="10" t="n"/>
      <c r="BJ205" s="10" t="n"/>
      <c r="BK205" s="10" t="n"/>
      <c r="BL205" s="10" t="n"/>
      <c r="BM205" s="10" t="n"/>
    </row>
    <row r="206" ht="15.75" customHeight="1" s="218">
      <c r="A206" s="10" t="n"/>
      <c r="B206" s="10" t="n"/>
      <c r="C206" s="10" t="n"/>
      <c r="D206" s="10" t="n"/>
      <c r="E206" s="10" t="n"/>
      <c r="F206" s="10" t="n"/>
      <c r="G206" s="11" t="n"/>
      <c r="H206" s="10" t="n"/>
      <c r="I206" s="10" t="n"/>
      <c r="J206" s="10" t="n"/>
      <c r="K206" s="10" t="n"/>
      <c r="L206" s="10" t="n"/>
      <c r="M206" s="13" t="n"/>
      <c r="N206" s="13" t="n"/>
      <c r="O206" s="13" t="n"/>
      <c r="P206" s="13" t="n"/>
      <c r="Q206" s="10" t="n"/>
      <c r="R206" s="10" t="n"/>
      <c r="S206" s="10" t="n"/>
      <c r="T206" s="10" t="n"/>
      <c r="U206" s="10" t="n"/>
      <c r="V206" s="10" t="n"/>
      <c r="W206" s="10" t="n"/>
      <c r="X206" s="10" t="n"/>
      <c r="Y206" s="11" t="n"/>
      <c r="Z206" s="11" t="n"/>
      <c r="AA206" s="11" t="n"/>
      <c r="AB206" s="11" t="n"/>
      <c r="AC206" s="11" t="n"/>
      <c r="AD206" s="11" t="n"/>
      <c r="AE206" s="10" t="n"/>
      <c r="AF206" s="10" t="n"/>
      <c r="AG206" s="10" t="n"/>
      <c r="AH206" s="10" t="n"/>
      <c r="AI206" s="13" t="n"/>
      <c r="AJ206" s="13" t="n"/>
      <c r="AK206" s="13" t="n"/>
      <c r="AL206" s="13" t="n"/>
      <c r="AM206" s="13" t="n"/>
      <c r="AN206" s="13" t="n"/>
      <c r="AO206" s="13" t="n"/>
      <c r="AP206" s="14" t="n"/>
      <c r="AQ206" s="14" t="n"/>
      <c r="AR206" s="14" t="n"/>
      <c r="AS206" s="13" t="n"/>
      <c r="AT206" s="13" t="n"/>
      <c r="AU206" s="10" t="n"/>
      <c r="AV206" s="10" t="n"/>
      <c r="AW206" s="10" t="n"/>
      <c r="AX206" s="10" t="n"/>
      <c r="AY206" s="10" t="n"/>
      <c r="AZ206" s="10" t="n"/>
      <c r="BA206" s="10" t="n"/>
      <c r="BB206" s="10" t="n"/>
      <c r="BC206" s="10" t="n"/>
      <c r="BD206" s="11" t="n"/>
      <c r="BE206" s="10" t="n"/>
      <c r="BF206" s="10" t="n"/>
      <c r="BG206" s="10" t="n"/>
      <c r="BH206" s="10" t="n"/>
      <c r="BI206" s="10" t="n"/>
      <c r="BJ206" s="10" t="n"/>
      <c r="BK206" s="10" t="n"/>
      <c r="BL206" s="10" t="n"/>
      <c r="BM206" s="10" t="n"/>
    </row>
    <row r="207" ht="15.75" customHeight="1" s="218">
      <c r="A207" s="10" t="n"/>
      <c r="B207" s="10" t="n"/>
      <c r="C207" s="10" t="n"/>
      <c r="D207" s="10" t="n"/>
      <c r="E207" s="10" t="n"/>
      <c r="F207" s="10" t="n"/>
      <c r="G207" s="11" t="n"/>
      <c r="H207" s="10" t="n"/>
      <c r="I207" s="10" t="n"/>
      <c r="J207" s="10" t="n"/>
      <c r="K207" s="10" t="n"/>
      <c r="L207" s="10" t="n"/>
      <c r="M207" s="13" t="n"/>
      <c r="N207" s="13" t="n"/>
      <c r="O207" s="13" t="n"/>
      <c r="P207" s="13" t="n"/>
      <c r="Q207" s="10" t="n"/>
      <c r="R207" s="10" t="n"/>
      <c r="S207" s="10" t="n"/>
      <c r="T207" s="10" t="n"/>
      <c r="U207" s="10" t="n"/>
      <c r="V207" s="10" t="n"/>
      <c r="W207" s="10" t="n"/>
      <c r="X207" s="10" t="n"/>
      <c r="Y207" s="11" t="n"/>
      <c r="Z207" s="11" t="n"/>
      <c r="AA207" s="11" t="n"/>
      <c r="AB207" s="11" t="n"/>
      <c r="AC207" s="11" t="n"/>
      <c r="AD207" s="11" t="n"/>
      <c r="AE207" s="10" t="n"/>
      <c r="AF207" s="10" t="n"/>
      <c r="AG207" s="10" t="n"/>
      <c r="AH207" s="10" t="n"/>
      <c r="AI207" s="13" t="n"/>
      <c r="AJ207" s="13" t="n"/>
      <c r="AK207" s="13" t="n"/>
      <c r="AL207" s="13" t="n"/>
      <c r="AM207" s="13" t="n"/>
      <c r="AN207" s="13" t="n"/>
      <c r="AO207" s="13" t="n"/>
      <c r="AP207" s="14" t="n"/>
      <c r="AQ207" s="14" t="n"/>
      <c r="AR207" s="14" t="n"/>
      <c r="AS207" s="13" t="n"/>
      <c r="AT207" s="13" t="n"/>
      <c r="AU207" s="10" t="n"/>
      <c r="AV207" s="10" t="n"/>
      <c r="AW207" s="10" t="n"/>
      <c r="AX207" s="10" t="n"/>
      <c r="AY207" s="10" t="n"/>
      <c r="AZ207" s="10" t="n"/>
      <c r="BA207" s="10" t="n"/>
      <c r="BB207" s="10" t="n"/>
      <c r="BC207" s="10" t="n"/>
      <c r="BD207" s="11" t="n"/>
      <c r="BE207" s="10" t="n"/>
      <c r="BF207" s="10" t="n"/>
      <c r="BG207" s="10" t="n"/>
      <c r="BH207" s="10" t="n"/>
      <c r="BI207" s="10" t="n"/>
      <c r="BJ207" s="10" t="n"/>
      <c r="BK207" s="10" t="n"/>
      <c r="BL207" s="10" t="n"/>
      <c r="BM207" s="10" t="n"/>
    </row>
    <row r="208" ht="15.75" customHeight="1" s="218">
      <c r="A208" s="10" t="n"/>
      <c r="B208" s="10" t="n"/>
      <c r="C208" s="10" t="n"/>
      <c r="D208" s="10" t="n"/>
      <c r="E208" s="10" t="n"/>
      <c r="F208" s="10" t="n"/>
      <c r="G208" s="11" t="n"/>
      <c r="H208" s="10" t="n"/>
      <c r="I208" s="10" t="n"/>
      <c r="J208" s="10" t="n"/>
      <c r="K208" s="10" t="n"/>
      <c r="L208" s="10" t="n"/>
      <c r="M208" s="13" t="n"/>
      <c r="N208" s="13" t="n"/>
      <c r="O208" s="13" t="n"/>
      <c r="P208" s="13" t="n"/>
      <c r="Q208" s="10" t="n"/>
      <c r="R208" s="10" t="n"/>
      <c r="S208" s="10" t="n"/>
      <c r="T208" s="10" t="n"/>
      <c r="U208" s="10" t="n"/>
      <c r="V208" s="10" t="n"/>
      <c r="W208" s="10" t="n"/>
      <c r="X208" s="10" t="n"/>
      <c r="Y208" s="11" t="n"/>
      <c r="Z208" s="11" t="n"/>
      <c r="AA208" s="11" t="n"/>
      <c r="AB208" s="11" t="n"/>
      <c r="AC208" s="11" t="n"/>
      <c r="AD208" s="11" t="n"/>
      <c r="AE208" s="10" t="n"/>
      <c r="AF208" s="10" t="n"/>
      <c r="AG208" s="10" t="n"/>
      <c r="AH208" s="10" t="n"/>
      <c r="AI208" s="13" t="n"/>
      <c r="AJ208" s="13" t="n"/>
      <c r="AK208" s="13" t="n"/>
      <c r="AL208" s="13" t="n"/>
      <c r="AM208" s="13" t="n"/>
      <c r="AN208" s="13" t="n"/>
      <c r="AO208" s="13" t="n"/>
      <c r="AP208" s="14" t="n"/>
      <c r="AQ208" s="14" t="n"/>
      <c r="AR208" s="14" t="n"/>
      <c r="AS208" s="13" t="n"/>
      <c r="AT208" s="13" t="n"/>
      <c r="AU208" s="10" t="n"/>
      <c r="AV208" s="10" t="n"/>
      <c r="AW208" s="10" t="n"/>
      <c r="AX208" s="10" t="n"/>
      <c r="AY208" s="10" t="n"/>
      <c r="AZ208" s="10" t="n"/>
      <c r="BA208" s="10" t="n"/>
      <c r="BB208" s="10" t="n"/>
      <c r="BC208" s="10" t="n"/>
      <c r="BD208" s="11" t="n"/>
      <c r="BE208" s="10" t="n"/>
      <c r="BF208" s="10" t="n"/>
      <c r="BG208" s="10" t="n"/>
      <c r="BH208" s="10" t="n"/>
      <c r="BI208" s="10" t="n"/>
      <c r="BJ208" s="10" t="n"/>
      <c r="BK208" s="10" t="n"/>
      <c r="BL208" s="10" t="n"/>
      <c r="BM208" s="10" t="n"/>
    </row>
    <row r="209" ht="15.75" customHeight="1" s="218">
      <c r="A209" s="10" t="n"/>
      <c r="B209" s="10" t="n"/>
      <c r="C209" s="10" t="n"/>
      <c r="D209" s="10" t="n"/>
      <c r="E209" s="10" t="n"/>
      <c r="F209" s="10" t="n"/>
      <c r="G209" s="11" t="n"/>
      <c r="H209" s="10" t="n"/>
      <c r="I209" s="10" t="n"/>
      <c r="J209" s="10" t="n"/>
      <c r="K209" s="10" t="n"/>
      <c r="L209" s="10" t="n"/>
      <c r="M209" s="13" t="n"/>
      <c r="N209" s="13" t="n"/>
      <c r="O209" s="13" t="n"/>
      <c r="P209" s="13" t="n"/>
      <c r="Q209" s="10" t="n"/>
      <c r="R209" s="10" t="n"/>
      <c r="S209" s="10" t="n"/>
      <c r="T209" s="10" t="n"/>
      <c r="U209" s="10" t="n"/>
      <c r="V209" s="10" t="n"/>
      <c r="W209" s="10" t="n"/>
      <c r="X209" s="10" t="n"/>
      <c r="Y209" s="11" t="n"/>
      <c r="Z209" s="11" t="n"/>
      <c r="AA209" s="11" t="n"/>
      <c r="AB209" s="11" t="n"/>
      <c r="AC209" s="11" t="n"/>
      <c r="AD209" s="11" t="n"/>
      <c r="AE209" s="10" t="n"/>
      <c r="AF209" s="10" t="n"/>
      <c r="AG209" s="10" t="n"/>
      <c r="AH209" s="10" t="n"/>
      <c r="AI209" s="13" t="n"/>
      <c r="AJ209" s="13" t="n"/>
      <c r="AK209" s="13" t="n"/>
      <c r="AL209" s="13" t="n"/>
      <c r="AM209" s="13" t="n"/>
      <c r="AN209" s="13" t="n"/>
      <c r="AO209" s="13" t="n"/>
      <c r="AP209" s="14" t="n"/>
      <c r="AQ209" s="14" t="n"/>
      <c r="AR209" s="14" t="n"/>
      <c r="AS209" s="13" t="n"/>
      <c r="AT209" s="13" t="n"/>
      <c r="AU209" s="10" t="n"/>
      <c r="AV209" s="10" t="n"/>
      <c r="AW209" s="10" t="n"/>
      <c r="AX209" s="10" t="n"/>
      <c r="AY209" s="10" t="n"/>
      <c r="AZ209" s="10" t="n"/>
      <c r="BA209" s="10" t="n"/>
      <c r="BB209" s="10" t="n"/>
      <c r="BC209" s="10" t="n"/>
      <c r="BD209" s="11" t="n"/>
      <c r="BE209" s="10" t="n"/>
      <c r="BF209" s="10" t="n"/>
      <c r="BG209" s="10" t="n"/>
      <c r="BH209" s="10" t="n"/>
      <c r="BI209" s="10" t="n"/>
      <c r="BJ209" s="10" t="n"/>
      <c r="BK209" s="10" t="n"/>
      <c r="BL209" s="10" t="n"/>
      <c r="BM209" s="10" t="n"/>
    </row>
    <row r="210" ht="15.75" customHeight="1" s="218">
      <c r="A210" s="10" t="n"/>
      <c r="B210" s="10" t="n"/>
      <c r="C210" s="10" t="n"/>
      <c r="D210" s="10" t="n"/>
      <c r="E210" s="10" t="n"/>
      <c r="F210" s="10" t="n"/>
      <c r="G210" s="11" t="n"/>
      <c r="H210" s="10" t="n"/>
      <c r="I210" s="10" t="n"/>
      <c r="J210" s="10" t="n"/>
      <c r="K210" s="10" t="n"/>
      <c r="L210" s="10" t="n"/>
      <c r="M210" s="13" t="n"/>
      <c r="N210" s="13" t="n"/>
      <c r="O210" s="13" t="n"/>
      <c r="P210" s="13" t="n"/>
      <c r="Q210" s="10" t="n"/>
      <c r="R210" s="10" t="n"/>
      <c r="S210" s="10" t="n"/>
      <c r="T210" s="10" t="n"/>
      <c r="U210" s="10" t="n"/>
      <c r="V210" s="10" t="n"/>
      <c r="W210" s="10" t="n"/>
      <c r="X210" s="10" t="n"/>
      <c r="Y210" s="11" t="n"/>
      <c r="Z210" s="11" t="n"/>
      <c r="AA210" s="11" t="n"/>
      <c r="AB210" s="11" t="n"/>
      <c r="AC210" s="11" t="n"/>
      <c r="AD210" s="11" t="n"/>
      <c r="AE210" s="10" t="n"/>
      <c r="AF210" s="10" t="n"/>
      <c r="AG210" s="10" t="n"/>
      <c r="AH210" s="10" t="n"/>
      <c r="AI210" s="13" t="n"/>
      <c r="AJ210" s="13" t="n"/>
      <c r="AK210" s="13" t="n"/>
      <c r="AL210" s="13" t="n"/>
      <c r="AM210" s="13" t="n"/>
      <c r="AN210" s="13" t="n"/>
      <c r="AO210" s="13" t="n"/>
      <c r="AP210" s="14" t="n"/>
      <c r="AQ210" s="14" t="n"/>
      <c r="AR210" s="14" t="n"/>
      <c r="AS210" s="13" t="n"/>
      <c r="AT210" s="13" t="n"/>
      <c r="AU210" s="10" t="n"/>
      <c r="AV210" s="10" t="n"/>
      <c r="AW210" s="10" t="n"/>
      <c r="AX210" s="10" t="n"/>
      <c r="AY210" s="10" t="n"/>
      <c r="AZ210" s="10" t="n"/>
      <c r="BA210" s="10" t="n"/>
      <c r="BB210" s="10" t="n"/>
      <c r="BC210" s="10" t="n"/>
      <c r="BD210" s="11" t="n"/>
      <c r="BE210" s="10" t="n"/>
      <c r="BF210" s="10" t="n"/>
      <c r="BG210" s="10" t="n"/>
      <c r="BH210" s="10" t="n"/>
      <c r="BI210" s="10" t="n"/>
      <c r="BJ210" s="10" t="n"/>
      <c r="BK210" s="10" t="n"/>
      <c r="BL210" s="10" t="n"/>
      <c r="BM210" s="10" t="n"/>
    </row>
    <row r="211" ht="15.75" customHeight="1" s="218">
      <c r="A211" s="10" t="n"/>
      <c r="B211" s="10" t="n"/>
      <c r="C211" s="10" t="n"/>
      <c r="D211" s="10" t="n"/>
      <c r="E211" s="10" t="n"/>
      <c r="F211" s="10" t="n"/>
      <c r="G211" s="11" t="n"/>
      <c r="H211" s="10" t="n"/>
      <c r="I211" s="10" t="n"/>
      <c r="J211" s="10" t="n"/>
      <c r="K211" s="10" t="n"/>
      <c r="L211" s="10" t="n"/>
      <c r="M211" s="13" t="n"/>
      <c r="N211" s="13" t="n"/>
      <c r="O211" s="13" t="n"/>
      <c r="P211" s="13" t="n"/>
      <c r="Q211" s="10" t="n"/>
      <c r="R211" s="10" t="n"/>
      <c r="S211" s="10" t="n"/>
      <c r="T211" s="10" t="n"/>
      <c r="U211" s="10" t="n"/>
      <c r="V211" s="10" t="n"/>
      <c r="W211" s="10" t="n"/>
      <c r="X211" s="10" t="n"/>
      <c r="Y211" s="11" t="n"/>
      <c r="Z211" s="11" t="n"/>
      <c r="AA211" s="11" t="n"/>
      <c r="AB211" s="11" t="n"/>
      <c r="AC211" s="11" t="n"/>
      <c r="AD211" s="11" t="n"/>
      <c r="AE211" s="10" t="n"/>
      <c r="AF211" s="10" t="n"/>
      <c r="AG211" s="10" t="n"/>
      <c r="AH211" s="10" t="n"/>
      <c r="AI211" s="13" t="n"/>
      <c r="AJ211" s="13" t="n"/>
      <c r="AK211" s="13" t="n"/>
      <c r="AL211" s="13" t="n"/>
      <c r="AM211" s="13" t="n"/>
      <c r="AN211" s="13" t="n"/>
      <c r="AO211" s="13" t="n"/>
      <c r="AP211" s="14" t="n"/>
      <c r="AQ211" s="14" t="n"/>
      <c r="AR211" s="14" t="n"/>
      <c r="AS211" s="13" t="n"/>
      <c r="AT211" s="13" t="n"/>
      <c r="AU211" s="10" t="n"/>
      <c r="AV211" s="10" t="n"/>
      <c r="AW211" s="10" t="n"/>
      <c r="AX211" s="10" t="n"/>
      <c r="AY211" s="10" t="n"/>
      <c r="AZ211" s="10" t="n"/>
      <c r="BA211" s="10" t="n"/>
      <c r="BB211" s="10" t="n"/>
      <c r="BC211" s="10" t="n"/>
      <c r="BD211" s="11" t="n"/>
      <c r="BE211" s="10" t="n"/>
      <c r="BF211" s="10" t="n"/>
      <c r="BG211" s="10" t="n"/>
      <c r="BH211" s="10" t="n"/>
      <c r="BI211" s="10" t="n"/>
      <c r="BJ211" s="10" t="n"/>
      <c r="BK211" s="10" t="n"/>
      <c r="BL211" s="10" t="n"/>
      <c r="BM211" s="10" t="n"/>
    </row>
    <row r="212" ht="15.75" customHeight="1" s="218">
      <c r="A212" s="10" t="n"/>
      <c r="B212" s="10" t="n"/>
      <c r="C212" s="10" t="n"/>
      <c r="D212" s="10" t="n"/>
      <c r="E212" s="10" t="n"/>
      <c r="F212" s="10" t="n"/>
      <c r="G212" s="11" t="n"/>
      <c r="H212" s="10" t="n"/>
      <c r="I212" s="10" t="n"/>
      <c r="J212" s="10" t="n"/>
      <c r="K212" s="10" t="n"/>
      <c r="L212" s="10" t="n"/>
      <c r="M212" s="13" t="n"/>
      <c r="N212" s="13" t="n"/>
      <c r="O212" s="13" t="n"/>
      <c r="P212" s="13" t="n"/>
      <c r="Q212" s="10" t="n"/>
      <c r="R212" s="10" t="n"/>
      <c r="S212" s="10" t="n"/>
      <c r="T212" s="10" t="n"/>
      <c r="U212" s="10" t="n"/>
      <c r="V212" s="10" t="n"/>
      <c r="W212" s="10" t="n"/>
      <c r="X212" s="10" t="n"/>
      <c r="Y212" s="11" t="n"/>
      <c r="Z212" s="11" t="n"/>
      <c r="AA212" s="11" t="n"/>
      <c r="AB212" s="11" t="n"/>
      <c r="AC212" s="11" t="n"/>
      <c r="AD212" s="11" t="n"/>
      <c r="AE212" s="10" t="n"/>
      <c r="AF212" s="10" t="n"/>
      <c r="AG212" s="10" t="n"/>
      <c r="AH212" s="10" t="n"/>
      <c r="AI212" s="13" t="n"/>
      <c r="AJ212" s="13" t="n"/>
      <c r="AK212" s="13" t="n"/>
      <c r="AL212" s="13" t="n"/>
      <c r="AM212" s="13" t="n"/>
      <c r="AN212" s="13" t="n"/>
      <c r="AO212" s="13" t="n"/>
      <c r="AP212" s="14" t="n"/>
      <c r="AQ212" s="14" t="n"/>
      <c r="AR212" s="14" t="n"/>
      <c r="AS212" s="13" t="n"/>
      <c r="AT212" s="13" t="n"/>
      <c r="AU212" s="10" t="n"/>
      <c r="AV212" s="10" t="n"/>
      <c r="AW212" s="10" t="n"/>
      <c r="AX212" s="10" t="n"/>
      <c r="AY212" s="10" t="n"/>
      <c r="AZ212" s="10" t="n"/>
      <c r="BA212" s="10" t="n"/>
      <c r="BB212" s="10" t="n"/>
      <c r="BC212" s="10" t="n"/>
      <c r="BD212" s="11" t="n"/>
      <c r="BE212" s="10" t="n"/>
      <c r="BF212" s="10" t="n"/>
      <c r="BG212" s="10" t="n"/>
      <c r="BH212" s="10" t="n"/>
      <c r="BI212" s="10" t="n"/>
      <c r="BJ212" s="10" t="n"/>
      <c r="BK212" s="10" t="n"/>
      <c r="BL212" s="10" t="n"/>
      <c r="BM212" s="10" t="n"/>
    </row>
    <row r="213" ht="15.75" customHeight="1" s="218">
      <c r="A213" s="10" t="n"/>
      <c r="B213" s="10" t="n"/>
      <c r="C213" s="10" t="n"/>
      <c r="D213" s="10" t="n"/>
      <c r="E213" s="10" t="n"/>
      <c r="F213" s="10" t="n"/>
      <c r="G213" s="11" t="n"/>
      <c r="H213" s="10" t="n"/>
      <c r="I213" s="10" t="n"/>
      <c r="J213" s="10" t="n"/>
      <c r="K213" s="10" t="n"/>
      <c r="L213" s="10" t="n"/>
      <c r="M213" s="13" t="n"/>
      <c r="N213" s="13" t="n"/>
      <c r="O213" s="13" t="n"/>
      <c r="P213" s="13" t="n"/>
      <c r="Q213" s="10" t="n"/>
      <c r="R213" s="10" t="n"/>
      <c r="S213" s="10" t="n"/>
      <c r="T213" s="10" t="n"/>
      <c r="U213" s="10" t="n"/>
      <c r="V213" s="10" t="n"/>
      <c r="W213" s="10" t="n"/>
      <c r="X213" s="10" t="n"/>
      <c r="Y213" s="11" t="n"/>
      <c r="Z213" s="11" t="n"/>
      <c r="AA213" s="11" t="n"/>
      <c r="AB213" s="11" t="n"/>
      <c r="AC213" s="11" t="n"/>
      <c r="AD213" s="11" t="n"/>
      <c r="AE213" s="10" t="n"/>
      <c r="AF213" s="10" t="n"/>
      <c r="AG213" s="10" t="n"/>
      <c r="AH213" s="10" t="n"/>
      <c r="AI213" s="13" t="n"/>
      <c r="AJ213" s="13" t="n"/>
      <c r="AK213" s="13" t="n"/>
      <c r="AL213" s="13" t="n"/>
      <c r="AM213" s="13" t="n"/>
      <c r="AN213" s="13" t="n"/>
      <c r="AO213" s="13" t="n"/>
      <c r="AP213" s="14" t="n"/>
      <c r="AQ213" s="14" t="n"/>
      <c r="AR213" s="14" t="n"/>
      <c r="AS213" s="13" t="n"/>
      <c r="AT213" s="13" t="n"/>
      <c r="AU213" s="10" t="n"/>
      <c r="AV213" s="10" t="n"/>
      <c r="AW213" s="10" t="n"/>
      <c r="AX213" s="10" t="n"/>
      <c r="AY213" s="10" t="n"/>
      <c r="AZ213" s="10" t="n"/>
      <c r="BA213" s="10" t="n"/>
      <c r="BB213" s="10" t="n"/>
      <c r="BC213" s="10" t="n"/>
      <c r="BD213" s="11" t="n"/>
      <c r="BE213" s="10" t="n"/>
      <c r="BF213" s="10" t="n"/>
      <c r="BG213" s="10" t="n"/>
      <c r="BH213" s="10" t="n"/>
      <c r="BI213" s="10" t="n"/>
      <c r="BJ213" s="10" t="n"/>
      <c r="BK213" s="10" t="n"/>
      <c r="BL213" s="10" t="n"/>
      <c r="BM213" s="10" t="n"/>
    </row>
    <row r="214" ht="15.75" customHeight="1" s="218">
      <c r="A214" s="10" t="n"/>
      <c r="B214" s="10" t="n"/>
      <c r="C214" s="10" t="n"/>
      <c r="D214" s="10" t="n"/>
      <c r="E214" s="10" t="n"/>
      <c r="F214" s="10" t="n"/>
      <c r="G214" s="11" t="n"/>
      <c r="H214" s="10" t="n"/>
      <c r="I214" s="10" t="n"/>
      <c r="J214" s="10" t="n"/>
      <c r="K214" s="10" t="n"/>
      <c r="L214" s="10" t="n"/>
      <c r="M214" s="13" t="n"/>
      <c r="N214" s="13" t="n"/>
      <c r="O214" s="13" t="n"/>
      <c r="P214" s="13" t="n"/>
      <c r="Q214" s="10" t="n"/>
      <c r="R214" s="10" t="n"/>
      <c r="S214" s="10" t="n"/>
      <c r="T214" s="10" t="n"/>
      <c r="U214" s="10" t="n"/>
      <c r="V214" s="10" t="n"/>
      <c r="W214" s="10" t="n"/>
      <c r="X214" s="10" t="n"/>
      <c r="Y214" s="11" t="n"/>
      <c r="Z214" s="11" t="n"/>
      <c r="AA214" s="11" t="n"/>
      <c r="AB214" s="11" t="n"/>
      <c r="AC214" s="11" t="n"/>
      <c r="AD214" s="11" t="n"/>
      <c r="AE214" s="10" t="n"/>
      <c r="AF214" s="10" t="n"/>
      <c r="AG214" s="10" t="n"/>
      <c r="AH214" s="10" t="n"/>
      <c r="AI214" s="13" t="n"/>
      <c r="AJ214" s="13" t="n"/>
      <c r="AK214" s="13" t="n"/>
      <c r="AL214" s="13" t="n"/>
      <c r="AM214" s="13" t="n"/>
      <c r="AN214" s="13" t="n"/>
      <c r="AO214" s="13" t="n"/>
      <c r="AP214" s="14" t="n"/>
      <c r="AQ214" s="14" t="n"/>
      <c r="AR214" s="14" t="n"/>
      <c r="AS214" s="13" t="n"/>
      <c r="AT214" s="13" t="n"/>
      <c r="AU214" s="10" t="n"/>
      <c r="AV214" s="10" t="n"/>
      <c r="AW214" s="10" t="n"/>
      <c r="AX214" s="10" t="n"/>
      <c r="AY214" s="10" t="n"/>
      <c r="AZ214" s="10" t="n"/>
      <c r="BA214" s="10" t="n"/>
      <c r="BB214" s="10" t="n"/>
      <c r="BC214" s="10" t="n"/>
      <c r="BD214" s="11" t="n"/>
      <c r="BE214" s="10" t="n"/>
      <c r="BF214" s="10" t="n"/>
      <c r="BG214" s="10" t="n"/>
      <c r="BH214" s="10" t="n"/>
      <c r="BI214" s="10" t="n"/>
      <c r="BJ214" s="10" t="n"/>
      <c r="BK214" s="10" t="n"/>
      <c r="BL214" s="10" t="n"/>
      <c r="BM214" s="10" t="n"/>
    </row>
    <row r="215" ht="15.75" customHeight="1" s="218">
      <c r="A215" s="10" t="n"/>
      <c r="B215" s="10" t="n"/>
      <c r="C215" s="10" t="n"/>
      <c r="D215" s="10" t="n"/>
      <c r="E215" s="10" t="n"/>
      <c r="F215" s="10" t="n"/>
      <c r="G215" s="11" t="n"/>
      <c r="H215" s="10" t="n"/>
      <c r="I215" s="10" t="n"/>
      <c r="J215" s="10" t="n"/>
      <c r="K215" s="10" t="n"/>
      <c r="L215" s="10" t="n"/>
      <c r="M215" s="13" t="n"/>
      <c r="N215" s="13" t="n"/>
      <c r="O215" s="13" t="n"/>
      <c r="P215" s="13" t="n"/>
      <c r="Q215" s="10" t="n"/>
      <c r="R215" s="10" t="n"/>
      <c r="S215" s="10" t="n"/>
      <c r="T215" s="10" t="n"/>
      <c r="U215" s="10" t="n"/>
      <c r="V215" s="10" t="n"/>
      <c r="W215" s="10" t="n"/>
      <c r="X215" s="10" t="n"/>
      <c r="Y215" s="11" t="n"/>
      <c r="Z215" s="11" t="n"/>
      <c r="AA215" s="11" t="n"/>
      <c r="AB215" s="11" t="n"/>
      <c r="AC215" s="11" t="n"/>
      <c r="AD215" s="11" t="n"/>
      <c r="AE215" s="10" t="n"/>
      <c r="AF215" s="10" t="n"/>
      <c r="AG215" s="10" t="n"/>
      <c r="AH215" s="10" t="n"/>
      <c r="AI215" s="13" t="n"/>
      <c r="AJ215" s="13" t="n"/>
      <c r="AK215" s="13" t="n"/>
      <c r="AL215" s="13" t="n"/>
      <c r="AM215" s="13" t="n"/>
      <c r="AN215" s="13" t="n"/>
      <c r="AO215" s="13" t="n"/>
      <c r="AP215" s="14" t="n"/>
      <c r="AQ215" s="14" t="n"/>
      <c r="AR215" s="14" t="n"/>
      <c r="AS215" s="13" t="n"/>
      <c r="AT215" s="13" t="n"/>
      <c r="AU215" s="10" t="n"/>
      <c r="AV215" s="10" t="n"/>
      <c r="AW215" s="10" t="n"/>
      <c r="AX215" s="10" t="n"/>
      <c r="AY215" s="10" t="n"/>
      <c r="AZ215" s="10" t="n"/>
      <c r="BA215" s="10" t="n"/>
      <c r="BB215" s="10" t="n"/>
      <c r="BC215" s="10" t="n"/>
      <c r="BD215" s="11" t="n"/>
      <c r="BE215" s="10" t="n"/>
      <c r="BF215" s="10" t="n"/>
      <c r="BG215" s="10" t="n"/>
      <c r="BH215" s="10" t="n"/>
      <c r="BI215" s="10" t="n"/>
      <c r="BJ215" s="10" t="n"/>
      <c r="BK215" s="10" t="n"/>
      <c r="BL215" s="10" t="n"/>
      <c r="BM215" s="10" t="n"/>
    </row>
    <row r="216" ht="15.75" customHeight="1" s="218">
      <c r="A216" s="10" t="n"/>
      <c r="B216" s="10" t="n"/>
      <c r="C216" s="10" t="n"/>
      <c r="D216" s="10" t="n"/>
      <c r="E216" s="10" t="n"/>
      <c r="F216" s="10" t="n"/>
      <c r="G216" s="11" t="n"/>
      <c r="H216" s="10" t="n"/>
      <c r="I216" s="10" t="n"/>
      <c r="J216" s="10" t="n"/>
      <c r="K216" s="10" t="n"/>
      <c r="L216" s="10" t="n"/>
      <c r="M216" s="13" t="n"/>
      <c r="N216" s="13" t="n"/>
      <c r="O216" s="13" t="n"/>
      <c r="P216" s="13" t="n"/>
      <c r="Q216" s="10" t="n"/>
      <c r="R216" s="10" t="n"/>
      <c r="S216" s="10" t="n"/>
      <c r="T216" s="10" t="n"/>
      <c r="U216" s="10" t="n"/>
      <c r="V216" s="10" t="n"/>
      <c r="W216" s="10" t="n"/>
      <c r="X216" s="10" t="n"/>
      <c r="Y216" s="11" t="n"/>
      <c r="Z216" s="11" t="n"/>
      <c r="AA216" s="11" t="n"/>
      <c r="AB216" s="11" t="n"/>
      <c r="AC216" s="11" t="n"/>
      <c r="AD216" s="11" t="n"/>
      <c r="AE216" s="10" t="n"/>
      <c r="AF216" s="10" t="n"/>
      <c r="AG216" s="10" t="n"/>
      <c r="AH216" s="10" t="n"/>
      <c r="AI216" s="13" t="n"/>
      <c r="AJ216" s="13" t="n"/>
      <c r="AK216" s="13" t="n"/>
      <c r="AL216" s="13" t="n"/>
      <c r="AM216" s="13" t="n"/>
      <c r="AN216" s="13" t="n"/>
      <c r="AO216" s="13" t="n"/>
      <c r="AP216" s="14" t="n"/>
      <c r="AQ216" s="14" t="n"/>
      <c r="AR216" s="14" t="n"/>
      <c r="AS216" s="13" t="n"/>
      <c r="AT216" s="13" t="n"/>
      <c r="AU216" s="10" t="n"/>
      <c r="AV216" s="10" t="n"/>
      <c r="AW216" s="10" t="n"/>
      <c r="AX216" s="10" t="n"/>
      <c r="AY216" s="10" t="n"/>
      <c r="AZ216" s="10" t="n"/>
      <c r="BA216" s="10" t="n"/>
      <c r="BB216" s="10" t="n"/>
      <c r="BC216" s="10" t="n"/>
      <c r="BD216" s="11" t="n"/>
      <c r="BE216" s="10" t="n"/>
      <c r="BF216" s="10" t="n"/>
      <c r="BG216" s="10" t="n"/>
      <c r="BH216" s="10" t="n"/>
      <c r="BI216" s="10" t="n"/>
      <c r="BJ216" s="10" t="n"/>
      <c r="BK216" s="10" t="n"/>
      <c r="BL216" s="10" t="n"/>
      <c r="BM216" s="10" t="n"/>
    </row>
    <row r="217" ht="15.75" customHeight="1" s="218">
      <c r="A217" s="10" t="n"/>
      <c r="B217" s="10" t="n"/>
      <c r="C217" s="10" t="n"/>
      <c r="D217" s="10" t="n"/>
      <c r="E217" s="10" t="n"/>
      <c r="F217" s="10" t="n"/>
      <c r="G217" s="11" t="n"/>
      <c r="H217" s="10" t="n"/>
      <c r="I217" s="10" t="n"/>
      <c r="J217" s="10" t="n"/>
      <c r="K217" s="10" t="n"/>
      <c r="L217" s="10" t="n"/>
      <c r="M217" s="13" t="n"/>
      <c r="N217" s="13" t="n"/>
      <c r="O217" s="13" t="n"/>
      <c r="P217" s="13" t="n"/>
      <c r="Q217" s="10" t="n"/>
      <c r="R217" s="10" t="n"/>
      <c r="S217" s="10" t="n"/>
      <c r="T217" s="10" t="n"/>
      <c r="U217" s="10" t="n"/>
      <c r="V217" s="10" t="n"/>
      <c r="W217" s="10" t="n"/>
      <c r="X217" s="10" t="n"/>
      <c r="Y217" s="11" t="n"/>
      <c r="Z217" s="11" t="n"/>
      <c r="AA217" s="11" t="n"/>
      <c r="AB217" s="11" t="n"/>
      <c r="AC217" s="11" t="n"/>
      <c r="AD217" s="11" t="n"/>
      <c r="AE217" s="10" t="n"/>
      <c r="AF217" s="10" t="n"/>
      <c r="AG217" s="10" t="n"/>
      <c r="AH217" s="10" t="n"/>
      <c r="AI217" s="13" t="n"/>
      <c r="AJ217" s="13" t="n"/>
      <c r="AK217" s="13" t="n"/>
      <c r="AL217" s="13" t="n"/>
      <c r="AM217" s="13" t="n"/>
      <c r="AN217" s="13" t="n"/>
      <c r="AO217" s="13" t="n"/>
      <c r="AP217" s="14" t="n"/>
      <c r="AQ217" s="14" t="n"/>
      <c r="AR217" s="14" t="n"/>
      <c r="AS217" s="13" t="n"/>
      <c r="AT217" s="13" t="n"/>
      <c r="AU217" s="10" t="n"/>
      <c r="AV217" s="10" t="n"/>
      <c r="AW217" s="10" t="n"/>
      <c r="AX217" s="10" t="n"/>
      <c r="AY217" s="10" t="n"/>
      <c r="AZ217" s="10" t="n"/>
      <c r="BA217" s="10" t="n"/>
      <c r="BB217" s="10" t="n"/>
      <c r="BC217" s="10" t="n"/>
      <c r="BD217" s="11" t="n"/>
      <c r="BE217" s="10" t="n"/>
      <c r="BF217" s="10" t="n"/>
      <c r="BG217" s="10" t="n"/>
      <c r="BH217" s="10" t="n"/>
      <c r="BI217" s="10" t="n"/>
      <c r="BJ217" s="10" t="n"/>
      <c r="BK217" s="10" t="n"/>
      <c r="BL217" s="10" t="n"/>
      <c r="BM217" s="10" t="n"/>
    </row>
    <row r="218" ht="15.75" customHeight="1" s="218">
      <c r="A218" s="10" t="n"/>
      <c r="B218" s="10" t="n"/>
      <c r="C218" s="10" t="n"/>
      <c r="D218" s="10" t="n"/>
      <c r="E218" s="10" t="n"/>
      <c r="F218" s="10" t="n"/>
      <c r="G218" s="11" t="n"/>
      <c r="H218" s="10" t="n"/>
      <c r="I218" s="10" t="n"/>
      <c r="J218" s="10" t="n"/>
      <c r="K218" s="10" t="n"/>
      <c r="L218" s="10" t="n"/>
      <c r="M218" s="13" t="n"/>
      <c r="N218" s="13" t="n"/>
      <c r="O218" s="13" t="n"/>
      <c r="P218" s="13" t="n"/>
      <c r="Q218" s="10" t="n"/>
      <c r="R218" s="10" t="n"/>
      <c r="S218" s="10" t="n"/>
      <c r="T218" s="10" t="n"/>
      <c r="U218" s="10" t="n"/>
      <c r="V218" s="10" t="n"/>
      <c r="W218" s="10" t="n"/>
      <c r="X218" s="10" t="n"/>
      <c r="Y218" s="11" t="n"/>
      <c r="Z218" s="11" t="n"/>
      <c r="AA218" s="11" t="n"/>
      <c r="AB218" s="11" t="n"/>
      <c r="AC218" s="11" t="n"/>
      <c r="AD218" s="11" t="n"/>
      <c r="AE218" s="10" t="n"/>
      <c r="AF218" s="10" t="n"/>
      <c r="AG218" s="10" t="n"/>
      <c r="AH218" s="10" t="n"/>
      <c r="AI218" s="13" t="n"/>
      <c r="AJ218" s="13" t="n"/>
      <c r="AK218" s="13" t="n"/>
      <c r="AL218" s="13" t="n"/>
      <c r="AM218" s="13" t="n"/>
      <c r="AN218" s="13" t="n"/>
      <c r="AO218" s="13" t="n"/>
      <c r="AP218" s="14" t="n"/>
      <c r="AQ218" s="14" t="n"/>
      <c r="AR218" s="14" t="n"/>
      <c r="AS218" s="13" t="n"/>
      <c r="AT218" s="13" t="n"/>
      <c r="AU218" s="10" t="n"/>
      <c r="AV218" s="10" t="n"/>
      <c r="AW218" s="10" t="n"/>
      <c r="AX218" s="10" t="n"/>
      <c r="AY218" s="10" t="n"/>
      <c r="AZ218" s="10" t="n"/>
      <c r="BA218" s="10" t="n"/>
      <c r="BB218" s="10" t="n"/>
      <c r="BC218" s="10" t="n"/>
      <c r="BD218" s="11" t="n"/>
      <c r="BE218" s="10" t="n"/>
      <c r="BF218" s="10" t="n"/>
      <c r="BG218" s="10" t="n"/>
      <c r="BH218" s="10" t="n"/>
      <c r="BI218" s="10" t="n"/>
      <c r="BJ218" s="10" t="n"/>
      <c r="BK218" s="10" t="n"/>
      <c r="BL218" s="10" t="n"/>
      <c r="BM218" s="10" t="n"/>
    </row>
    <row r="219" ht="15.75" customHeight="1" s="218">
      <c r="A219" s="10" t="n"/>
      <c r="B219" s="10" t="n"/>
      <c r="C219" s="10" t="n"/>
      <c r="D219" s="10" t="n"/>
      <c r="E219" s="10" t="n"/>
      <c r="F219" s="10" t="n"/>
      <c r="G219" s="11" t="n"/>
      <c r="H219" s="10" t="n"/>
      <c r="I219" s="10" t="n"/>
      <c r="J219" s="10" t="n"/>
      <c r="K219" s="10" t="n"/>
      <c r="L219" s="10" t="n"/>
      <c r="M219" s="13" t="n"/>
      <c r="N219" s="13" t="n"/>
      <c r="O219" s="13" t="n"/>
      <c r="P219" s="13" t="n"/>
      <c r="Q219" s="10" t="n"/>
      <c r="R219" s="10" t="n"/>
      <c r="S219" s="10" t="n"/>
      <c r="T219" s="10" t="n"/>
      <c r="U219" s="10" t="n"/>
      <c r="V219" s="10" t="n"/>
      <c r="W219" s="10" t="n"/>
      <c r="X219" s="10" t="n"/>
      <c r="Y219" s="11" t="n"/>
      <c r="Z219" s="11" t="n"/>
      <c r="AA219" s="11" t="n"/>
      <c r="AB219" s="11" t="n"/>
      <c r="AC219" s="11" t="n"/>
      <c r="AD219" s="11" t="n"/>
      <c r="AE219" s="10" t="n"/>
      <c r="AF219" s="10" t="n"/>
      <c r="AG219" s="10" t="n"/>
      <c r="AH219" s="10" t="n"/>
      <c r="AI219" s="13" t="n"/>
      <c r="AJ219" s="13" t="n"/>
      <c r="AK219" s="13" t="n"/>
      <c r="AL219" s="13" t="n"/>
      <c r="AM219" s="13" t="n"/>
      <c r="AN219" s="13" t="n"/>
      <c r="AO219" s="13" t="n"/>
      <c r="AP219" s="14" t="n"/>
      <c r="AQ219" s="14" t="n"/>
      <c r="AR219" s="14" t="n"/>
      <c r="AS219" s="13" t="n"/>
      <c r="AT219" s="13" t="n"/>
      <c r="AU219" s="10" t="n"/>
      <c r="AV219" s="10" t="n"/>
      <c r="AW219" s="10" t="n"/>
      <c r="AX219" s="10" t="n"/>
      <c r="AY219" s="10" t="n"/>
      <c r="AZ219" s="10" t="n"/>
      <c r="BA219" s="10" t="n"/>
      <c r="BB219" s="10" t="n"/>
      <c r="BC219" s="10" t="n"/>
      <c r="BD219" s="11" t="n"/>
      <c r="BE219" s="10" t="n"/>
      <c r="BF219" s="10" t="n"/>
      <c r="BG219" s="10" t="n"/>
      <c r="BH219" s="10" t="n"/>
      <c r="BI219" s="10" t="n"/>
      <c r="BJ219" s="10" t="n"/>
      <c r="BK219" s="10" t="n"/>
      <c r="BL219" s="10" t="n"/>
      <c r="BM219" s="10" t="n"/>
    </row>
    <row r="220" ht="15.75" customHeight="1" s="218">
      <c r="A220" s="10" t="n"/>
      <c r="B220" s="10" t="n"/>
      <c r="C220" s="10" t="n"/>
      <c r="D220" s="10" t="n"/>
      <c r="E220" s="10" t="n"/>
      <c r="F220" s="10" t="n"/>
      <c r="G220" s="11" t="n"/>
      <c r="H220" s="10" t="n"/>
      <c r="I220" s="10" t="n"/>
      <c r="J220" s="10" t="n"/>
      <c r="K220" s="10" t="n"/>
      <c r="L220" s="10" t="n"/>
      <c r="M220" s="13" t="n"/>
      <c r="N220" s="13" t="n"/>
      <c r="O220" s="13" t="n"/>
      <c r="P220" s="13" t="n"/>
      <c r="Q220" s="10" t="n"/>
      <c r="R220" s="10" t="n"/>
      <c r="S220" s="10" t="n"/>
      <c r="T220" s="10" t="n"/>
      <c r="U220" s="10" t="n"/>
      <c r="V220" s="10" t="n"/>
      <c r="W220" s="10" t="n"/>
      <c r="X220" s="10" t="n"/>
      <c r="Y220" s="11" t="n"/>
      <c r="Z220" s="11" t="n"/>
      <c r="AA220" s="11" t="n"/>
      <c r="AB220" s="11" t="n"/>
      <c r="AC220" s="11" t="n"/>
      <c r="AD220" s="11" t="n"/>
      <c r="AE220" s="10" t="n"/>
      <c r="AF220" s="10" t="n"/>
      <c r="AG220" s="10" t="n"/>
      <c r="AH220" s="10" t="n"/>
      <c r="AI220" s="13" t="n"/>
      <c r="AJ220" s="13" t="n"/>
      <c r="AK220" s="13" t="n"/>
      <c r="AL220" s="13" t="n"/>
      <c r="AM220" s="13" t="n"/>
      <c r="AN220" s="13" t="n"/>
      <c r="AO220" s="13" t="n"/>
      <c r="AP220" s="14" t="n"/>
      <c r="AQ220" s="14" t="n"/>
      <c r="AR220" s="14" t="n"/>
      <c r="AS220" s="13" t="n"/>
      <c r="AT220" s="13" t="n"/>
      <c r="AU220" s="10" t="n"/>
      <c r="AV220" s="10" t="n"/>
      <c r="AW220" s="10" t="n"/>
      <c r="AX220" s="10" t="n"/>
      <c r="AY220" s="10" t="n"/>
      <c r="AZ220" s="10" t="n"/>
      <c r="BA220" s="10" t="n"/>
      <c r="BB220" s="10" t="n"/>
      <c r="BC220" s="10" t="n"/>
      <c r="BD220" s="11" t="n"/>
      <c r="BE220" s="10" t="n"/>
      <c r="BF220" s="10" t="n"/>
      <c r="BG220" s="10" t="n"/>
      <c r="BH220" s="10" t="n"/>
      <c r="BI220" s="10" t="n"/>
      <c r="BJ220" s="10" t="n"/>
      <c r="BK220" s="10" t="n"/>
      <c r="BL220" s="10" t="n"/>
      <c r="BM220" s="10" t="n"/>
    </row>
    <row r="221" ht="15.75" customHeight="1" s="218">
      <c r="A221" s="10" t="n"/>
      <c r="B221" s="10" t="n"/>
      <c r="C221" s="10" t="n"/>
      <c r="D221" s="10" t="n"/>
      <c r="E221" s="10" t="n"/>
      <c r="F221" s="10" t="n"/>
      <c r="G221" s="11" t="n"/>
      <c r="H221" s="10" t="n"/>
      <c r="I221" s="10" t="n"/>
      <c r="J221" s="10" t="n"/>
      <c r="K221" s="10" t="n"/>
      <c r="L221" s="10" t="n"/>
      <c r="M221" s="13" t="n"/>
      <c r="N221" s="13" t="n"/>
      <c r="O221" s="13" t="n"/>
      <c r="P221" s="13" t="n"/>
      <c r="Q221" s="10" t="n"/>
      <c r="R221" s="10" t="n"/>
      <c r="S221" s="10" t="n"/>
      <c r="T221" s="10" t="n"/>
      <c r="U221" s="10" t="n"/>
      <c r="V221" s="10" t="n"/>
      <c r="W221" s="10" t="n"/>
      <c r="X221" s="10" t="n"/>
      <c r="Y221" s="11" t="n"/>
      <c r="Z221" s="11" t="n"/>
      <c r="AA221" s="11" t="n"/>
      <c r="AB221" s="11" t="n"/>
      <c r="AC221" s="11" t="n"/>
      <c r="AD221" s="11" t="n"/>
      <c r="AE221" s="10" t="n"/>
      <c r="AF221" s="10" t="n"/>
      <c r="AG221" s="10" t="n"/>
      <c r="AH221" s="10" t="n"/>
      <c r="AI221" s="13" t="n"/>
      <c r="AJ221" s="13" t="n"/>
      <c r="AK221" s="13" t="n"/>
      <c r="AL221" s="13" t="n"/>
      <c r="AM221" s="13" t="n"/>
      <c r="AN221" s="13" t="n"/>
      <c r="AO221" s="13" t="n"/>
      <c r="AP221" s="14" t="n"/>
      <c r="AQ221" s="14" t="n"/>
      <c r="AR221" s="14" t="n"/>
      <c r="AS221" s="13" t="n"/>
      <c r="AT221" s="13" t="n"/>
      <c r="AU221" s="10" t="n"/>
      <c r="AV221" s="10" t="n"/>
      <c r="AW221" s="10" t="n"/>
      <c r="AX221" s="10" t="n"/>
      <c r="AY221" s="10" t="n"/>
      <c r="AZ221" s="10" t="n"/>
      <c r="BA221" s="10" t="n"/>
      <c r="BB221" s="10" t="n"/>
      <c r="BC221" s="10" t="n"/>
      <c r="BD221" s="11" t="n"/>
      <c r="BE221" s="10" t="n"/>
      <c r="BF221" s="10" t="n"/>
      <c r="BG221" s="10" t="n"/>
      <c r="BH221" s="10" t="n"/>
      <c r="BI221" s="10" t="n"/>
      <c r="BJ221" s="10" t="n"/>
      <c r="BK221" s="10" t="n"/>
      <c r="BL221" s="10" t="n"/>
      <c r="BM221" s="10" t="n"/>
    </row>
    <row r="222" ht="15.75" customHeight="1" s="218">
      <c r="A222" s="10" t="n"/>
      <c r="B222" s="10" t="n"/>
      <c r="C222" s="10" t="n"/>
      <c r="D222" s="10" t="n"/>
      <c r="E222" s="10" t="n"/>
      <c r="F222" s="10" t="n"/>
      <c r="G222" s="11" t="n"/>
      <c r="H222" s="10" t="n"/>
      <c r="I222" s="10" t="n"/>
      <c r="J222" s="10" t="n"/>
      <c r="K222" s="10" t="n"/>
      <c r="L222" s="10" t="n"/>
      <c r="M222" s="13" t="n"/>
      <c r="N222" s="13" t="n"/>
      <c r="O222" s="13" t="n"/>
      <c r="P222" s="13" t="n"/>
      <c r="Q222" s="10" t="n"/>
      <c r="R222" s="10" t="n"/>
      <c r="S222" s="10" t="n"/>
      <c r="T222" s="10" t="n"/>
      <c r="U222" s="10" t="n"/>
      <c r="V222" s="10" t="n"/>
      <c r="W222" s="10" t="n"/>
      <c r="X222" s="10" t="n"/>
      <c r="Y222" s="11" t="n"/>
      <c r="Z222" s="11" t="n"/>
      <c r="AA222" s="11" t="n"/>
      <c r="AB222" s="11" t="n"/>
      <c r="AC222" s="11" t="n"/>
      <c r="AD222" s="11" t="n"/>
      <c r="AE222" s="10" t="n"/>
      <c r="AF222" s="10" t="n"/>
      <c r="AG222" s="10" t="n"/>
      <c r="AH222" s="10" t="n"/>
      <c r="AI222" s="13" t="n"/>
      <c r="AJ222" s="13" t="n"/>
      <c r="AK222" s="13" t="n"/>
      <c r="AL222" s="13" t="n"/>
      <c r="AM222" s="13" t="n"/>
      <c r="AN222" s="13" t="n"/>
      <c r="AO222" s="13" t="n"/>
      <c r="AP222" s="14" t="n"/>
      <c r="AQ222" s="14" t="n"/>
      <c r="AR222" s="14" t="n"/>
      <c r="AS222" s="13" t="n"/>
      <c r="AT222" s="13" t="n"/>
      <c r="AU222" s="10" t="n"/>
      <c r="AV222" s="10" t="n"/>
      <c r="AW222" s="10" t="n"/>
      <c r="AX222" s="10" t="n"/>
      <c r="AY222" s="10" t="n"/>
      <c r="AZ222" s="10" t="n"/>
      <c r="BA222" s="10" t="n"/>
      <c r="BB222" s="10" t="n"/>
      <c r="BC222" s="10" t="n"/>
      <c r="BD222" s="11" t="n"/>
      <c r="BE222" s="10" t="n"/>
      <c r="BF222" s="10" t="n"/>
      <c r="BG222" s="10" t="n"/>
      <c r="BH222" s="10" t="n"/>
      <c r="BI222" s="10" t="n"/>
      <c r="BJ222" s="10" t="n"/>
      <c r="BK222" s="10" t="n"/>
      <c r="BL222" s="10" t="n"/>
      <c r="BM222" s="10" t="n"/>
    </row>
    <row r="223" ht="15.75" customHeight="1" s="218">
      <c r="A223" s="10" t="n"/>
      <c r="B223" s="10" t="n"/>
      <c r="C223" s="10" t="n"/>
      <c r="D223" s="10" t="n"/>
      <c r="E223" s="10" t="n"/>
      <c r="F223" s="10" t="n"/>
      <c r="G223" s="11" t="n"/>
      <c r="H223" s="10" t="n"/>
      <c r="I223" s="10" t="n"/>
      <c r="J223" s="10" t="n"/>
      <c r="K223" s="10" t="n"/>
      <c r="L223" s="10" t="n"/>
      <c r="M223" s="13" t="n"/>
      <c r="N223" s="13" t="n"/>
      <c r="O223" s="13" t="n"/>
      <c r="P223" s="13" t="n"/>
      <c r="Q223" s="10" t="n"/>
      <c r="R223" s="10" t="n"/>
      <c r="S223" s="10" t="n"/>
      <c r="T223" s="10" t="n"/>
      <c r="U223" s="10" t="n"/>
      <c r="V223" s="10" t="n"/>
      <c r="W223" s="10" t="n"/>
      <c r="X223" s="10" t="n"/>
      <c r="Y223" s="11" t="n"/>
      <c r="Z223" s="11" t="n"/>
      <c r="AA223" s="11" t="n"/>
      <c r="AB223" s="11" t="n"/>
      <c r="AC223" s="11" t="n"/>
      <c r="AD223" s="11" t="n"/>
      <c r="AE223" s="10" t="n"/>
      <c r="AF223" s="10" t="n"/>
      <c r="AG223" s="10" t="n"/>
      <c r="AH223" s="10" t="n"/>
      <c r="AI223" s="13" t="n"/>
      <c r="AJ223" s="13" t="n"/>
      <c r="AK223" s="13" t="n"/>
      <c r="AL223" s="13" t="n"/>
      <c r="AM223" s="13" t="n"/>
      <c r="AN223" s="13" t="n"/>
      <c r="AO223" s="13" t="n"/>
      <c r="AP223" s="14" t="n"/>
      <c r="AQ223" s="14" t="n"/>
      <c r="AR223" s="14" t="n"/>
      <c r="AS223" s="13" t="n"/>
      <c r="AT223" s="13" t="n"/>
      <c r="AU223" s="10" t="n"/>
      <c r="AV223" s="10" t="n"/>
      <c r="AW223" s="10" t="n"/>
      <c r="AX223" s="10" t="n"/>
      <c r="AY223" s="10" t="n"/>
      <c r="AZ223" s="10" t="n"/>
      <c r="BA223" s="10" t="n"/>
      <c r="BB223" s="10" t="n"/>
      <c r="BC223" s="10" t="n"/>
      <c r="BD223" s="11" t="n"/>
      <c r="BE223" s="10" t="n"/>
      <c r="BF223" s="10" t="n"/>
      <c r="BG223" s="10" t="n"/>
      <c r="BH223" s="10" t="n"/>
      <c r="BI223" s="10" t="n"/>
      <c r="BJ223" s="10" t="n"/>
      <c r="BK223" s="10" t="n"/>
      <c r="BL223" s="10" t="n"/>
      <c r="BM223" s="10" t="n"/>
    </row>
    <row r="224" ht="15.75" customHeight="1" s="218">
      <c r="A224" s="10" t="n"/>
      <c r="B224" s="10" t="n"/>
      <c r="C224" s="10" t="n"/>
      <c r="D224" s="10" t="n"/>
      <c r="E224" s="10" t="n"/>
      <c r="F224" s="10" t="n"/>
      <c r="G224" s="11" t="n"/>
      <c r="H224" s="10" t="n"/>
      <c r="I224" s="10" t="n"/>
      <c r="J224" s="10" t="n"/>
      <c r="K224" s="10" t="n"/>
      <c r="L224" s="10" t="n"/>
      <c r="M224" s="13" t="n"/>
      <c r="N224" s="13" t="n"/>
      <c r="O224" s="13" t="n"/>
      <c r="P224" s="13" t="n"/>
      <c r="Q224" s="10" t="n"/>
      <c r="R224" s="10" t="n"/>
      <c r="S224" s="10" t="n"/>
      <c r="T224" s="10" t="n"/>
      <c r="U224" s="10" t="n"/>
      <c r="V224" s="10" t="n"/>
      <c r="W224" s="10" t="n"/>
      <c r="X224" s="10" t="n"/>
      <c r="Y224" s="11" t="n"/>
      <c r="Z224" s="11" t="n"/>
      <c r="AA224" s="11" t="n"/>
      <c r="AB224" s="11" t="n"/>
      <c r="AC224" s="11" t="n"/>
      <c r="AD224" s="11" t="n"/>
      <c r="AE224" s="10" t="n"/>
      <c r="AF224" s="10" t="n"/>
      <c r="AG224" s="10" t="n"/>
      <c r="AH224" s="10" t="n"/>
      <c r="AI224" s="13" t="n"/>
      <c r="AJ224" s="13" t="n"/>
      <c r="AK224" s="13" t="n"/>
      <c r="AL224" s="13" t="n"/>
      <c r="AM224" s="13" t="n"/>
      <c r="AN224" s="13" t="n"/>
      <c r="AO224" s="13" t="n"/>
      <c r="AP224" s="14" t="n"/>
      <c r="AQ224" s="14" t="n"/>
      <c r="AR224" s="14" t="n"/>
      <c r="AS224" s="13" t="n"/>
      <c r="AT224" s="13" t="n"/>
      <c r="AU224" s="10" t="n"/>
      <c r="AV224" s="10" t="n"/>
      <c r="AW224" s="10" t="n"/>
      <c r="AX224" s="10" t="n"/>
      <c r="AY224" s="10" t="n"/>
      <c r="AZ224" s="10" t="n"/>
      <c r="BA224" s="10" t="n"/>
      <c r="BB224" s="10" t="n"/>
      <c r="BC224" s="10" t="n"/>
      <c r="BD224" s="11" t="n"/>
      <c r="BE224" s="10" t="n"/>
      <c r="BF224" s="10" t="n"/>
      <c r="BG224" s="10" t="n"/>
      <c r="BH224" s="10" t="n"/>
      <c r="BI224" s="10" t="n"/>
      <c r="BJ224" s="10" t="n"/>
      <c r="BK224" s="10" t="n"/>
      <c r="BL224" s="10" t="n"/>
      <c r="BM224" s="10" t="n"/>
    </row>
    <row r="225" ht="15.75" customHeight="1" s="218">
      <c r="A225" s="10" t="n"/>
      <c r="B225" s="10" t="n"/>
      <c r="C225" s="10" t="n"/>
      <c r="D225" s="10" t="n"/>
      <c r="E225" s="10" t="n"/>
      <c r="F225" s="10" t="n"/>
      <c r="G225" s="11" t="n"/>
      <c r="H225" s="10" t="n"/>
      <c r="I225" s="10" t="n"/>
      <c r="J225" s="10" t="n"/>
      <c r="K225" s="10" t="n"/>
      <c r="L225" s="10" t="n"/>
      <c r="M225" s="13" t="n"/>
      <c r="N225" s="13" t="n"/>
      <c r="O225" s="13" t="n"/>
      <c r="P225" s="13" t="n"/>
      <c r="Q225" s="10" t="n"/>
      <c r="R225" s="10" t="n"/>
      <c r="S225" s="10" t="n"/>
      <c r="T225" s="10" t="n"/>
      <c r="U225" s="10" t="n"/>
      <c r="V225" s="10" t="n"/>
      <c r="W225" s="10" t="n"/>
      <c r="X225" s="10" t="n"/>
      <c r="Y225" s="11" t="n"/>
      <c r="Z225" s="11" t="n"/>
      <c r="AA225" s="11" t="n"/>
      <c r="AB225" s="11" t="n"/>
      <c r="AC225" s="11" t="n"/>
      <c r="AD225" s="11" t="n"/>
      <c r="AE225" s="10" t="n"/>
      <c r="AF225" s="10" t="n"/>
      <c r="AG225" s="10" t="n"/>
      <c r="AH225" s="10" t="n"/>
      <c r="AI225" s="13" t="n"/>
      <c r="AJ225" s="13" t="n"/>
      <c r="AK225" s="13" t="n"/>
      <c r="AL225" s="13" t="n"/>
      <c r="AM225" s="13" t="n"/>
      <c r="AN225" s="13" t="n"/>
      <c r="AO225" s="13" t="n"/>
      <c r="AP225" s="14" t="n"/>
      <c r="AQ225" s="14" t="n"/>
      <c r="AR225" s="14" t="n"/>
      <c r="AS225" s="13" t="n"/>
      <c r="AT225" s="13" t="n"/>
      <c r="AU225" s="10" t="n"/>
      <c r="AV225" s="10" t="n"/>
      <c r="AW225" s="10" t="n"/>
      <c r="AX225" s="10" t="n"/>
      <c r="AY225" s="10" t="n"/>
      <c r="AZ225" s="10" t="n"/>
      <c r="BA225" s="10" t="n"/>
      <c r="BB225" s="10" t="n"/>
      <c r="BC225" s="10" t="n"/>
      <c r="BD225" s="11" t="n"/>
      <c r="BE225" s="10" t="n"/>
      <c r="BF225" s="10" t="n"/>
      <c r="BG225" s="10" t="n"/>
      <c r="BH225" s="10" t="n"/>
      <c r="BI225" s="10" t="n"/>
      <c r="BJ225" s="10" t="n"/>
      <c r="BK225" s="10" t="n"/>
      <c r="BL225" s="10" t="n"/>
      <c r="BM225" s="10" t="n"/>
    </row>
    <row r="226" ht="15.75" customHeight="1" s="218">
      <c r="A226" s="10" t="n"/>
      <c r="B226" s="10" t="n"/>
      <c r="C226" s="10" t="n"/>
      <c r="D226" s="10" t="n"/>
      <c r="E226" s="10" t="n"/>
      <c r="F226" s="10" t="n"/>
      <c r="G226" s="11" t="n"/>
      <c r="H226" s="10" t="n"/>
      <c r="I226" s="10" t="n"/>
      <c r="J226" s="10" t="n"/>
      <c r="K226" s="10" t="n"/>
      <c r="L226" s="10" t="n"/>
      <c r="M226" s="13" t="n"/>
      <c r="N226" s="13" t="n"/>
      <c r="O226" s="13" t="n"/>
      <c r="P226" s="13" t="n"/>
      <c r="Q226" s="10" t="n"/>
      <c r="R226" s="10" t="n"/>
      <c r="S226" s="10" t="n"/>
      <c r="T226" s="10" t="n"/>
      <c r="U226" s="10" t="n"/>
      <c r="V226" s="10" t="n"/>
      <c r="W226" s="10" t="n"/>
      <c r="X226" s="10" t="n"/>
      <c r="Y226" s="11" t="n"/>
      <c r="Z226" s="11" t="n"/>
      <c r="AA226" s="11" t="n"/>
      <c r="AB226" s="11" t="n"/>
      <c r="AC226" s="11" t="n"/>
      <c r="AD226" s="11" t="n"/>
      <c r="AE226" s="10" t="n"/>
      <c r="AF226" s="10" t="n"/>
      <c r="AG226" s="10" t="n"/>
      <c r="AH226" s="10" t="n"/>
      <c r="AI226" s="13" t="n"/>
      <c r="AJ226" s="13" t="n"/>
      <c r="AK226" s="13" t="n"/>
      <c r="AL226" s="13" t="n"/>
      <c r="AM226" s="13" t="n"/>
      <c r="AN226" s="13" t="n"/>
      <c r="AO226" s="13" t="n"/>
      <c r="AP226" s="14" t="n"/>
      <c r="AQ226" s="14" t="n"/>
      <c r="AR226" s="14" t="n"/>
      <c r="AS226" s="13" t="n"/>
      <c r="AT226" s="13" t="n"/>
      <c r="AU226" s="10" t="n"/>
      <c r="AV226" s="10" t="n"/>
      <c r="AW226" s="10" t="n"/>
      <c r="AX226" s="10" t="n"/>
      <c r="AY226" s="10" t="n"/>
      <c r="AZ226" s="10" t="n"/>
      <c r="BA226" s="10" t="n"/>
      <c r="BB226" s="10" t="n"/>
      <c r="BC226" s="10" t="n"/>
      <c r="BD226" s="11" t="n"/>
      <c r="BE226" s="10" t="n"/>
      <c r="BF226" s="10" t="n"/>
      <c r="BG226" s="10" t="n"/>
      <c r="BH226" s="10" t="n"/>
      <c r="BI226" s="10" t="n"/>
      <c r="BJ226" s="10" t="n"/>
      <c r="BK226" s="10" t="n"/>
      <c r="BL226" s="10" t="n"/>
      <c r="BM226" s="10" t="n"/>
    </row>
    <row r="227" ht="15.75" customHeight="1" s="218">
      <c r="A227" s="10" t="n"/>
      <c r="B227" s="10" t="n"/>
      <c r="C227" s="10" t="n"/>
      <c r="D227" s="10" t="n"/>
      <c r="E227" s="10" t="n"/>
      <c r="F227" s="10" t="n"/>
      <c r="G227" s="11" t="n"/>
      <c r="H227" s="10" t="n"/>
      <c r="I227" s="10" t="n"/>
      <c r="J227" s="10" t="n"/>
      <c r="K227" s="10" t="n"/>
      <c r="L227" s="10" t="n"/>
      <c r="M227" s="13" t="n"/>
      <c r="N227" s="13" t="n"/>
      <c r="O227" s="13" t="n"/>
      <c r="P227" s="13" t="n"/>
      <c r="Q227" s="10" t="n"/>
      <c r="R227" s="10" t="n"/>
      <c r="S227" s="10" t="n"/>
      <c r="T227" s="10" t="n"/>
      <c r="U227" s="10" t="n"/>
      <c r="V227" s="10" t="n"/>
      <c r="W227" s="10" t="n"/>
      <c r="X227" s="10" t="n"/>
      <c r="Y227" s="11" t="n"/>
      <c r="Z227" s="11" t="n"/>
      <c r="AA227" s="11" t="n"/>
      <c r="AB227" s="11" t="n"/>
      <c r="AC227" s="11" t="n"/>
      <c r="AD227" s="11" t="n"/>
      <c r="AE227" s="10" t="n"/>
      <c r="AF227" s="10" t="n"/>
      <c r="AG227" s="10" t="n"/>
      <c r="AH227" s="10" t="n"/>
      <c r="AI227" s="13" t="n"/>
      <c r="AJ227" s="13" t="n"/>
      <c r="AK227" s="13" t="n"/>
      <c r="AL227" s="13" t="n"/>
      <c r="AM227" s="13" t="n"/>
      <c r="AN227" s="13" t="n"/>
      <c r="AO227" s="13" t="n"/>
      <c r="AP227" s="14" t="n"/>
      <c r="AQ227" s="14" t="n"/>
      <c r="AR227" s="14" t="n"/>
      <c r="AS227" s="13" t="n"/>
      <c r="AT227" s="13" t="n"/>
      <c r="AU227" s="10" t="n"/>
      <c r="AV227" s="10" t="n"/>
      <c r="AW227" s="10" t="n"/>
      <c r="AX227" s="10" t="n"/>
      <c r="AY227" s="10" t="n"/>
      <c r="AZ227" s="10" t="n"/>
      <c r="BA227" s="10" t="n"/>
      <c r="BB227" s="10" t="n"/>
      <c r="BC227" s="10" t="n"/>
      <c r="BD227" s="11" t="n"/>
      <c r="BE227" s="10" t="n"/>
      <c r="BF227" s="10" t="n"/>
      <c r="BG227" s="10" t="n"/>
      <c r="BH227" s="10" t="n"/>
      <c r="BI227" s="10" t="n"/>
      <c r="BJ227" s="10" t="n"/>
      <c r="BK227" s="10" t="n"/>
      <c r="BL227" s="10" t="n"/>
      <c r="BM227" s="10" t="n"/>
    </row>
    <row r="228" ht="15.75" customHeight="1" s="218">
      <c r="A228" s="10" t="n"/>
      <c r="B228" s="10" t="n"/>
      <c r="C228" s="10" t="n"/>
      <c r="D228" s="10" t="n"/>
      <c r="E228" s="10" t="n"/>
      <c r="F228" s="10" t="n"/>
      <c r="G228" s="11" t="n"/>
      <c r="H228" s="10" t="n"/>
      <c r="I228" s="10" t="n"/>
      <c r="J228" s="10" t="n"/>
      <c r="K228" s="10" t="n"/>
      <c r="L228" s="10" t="n"/>
      <c r="M228" s="13" t="n"/>
      <c r="N228" s="13" t="n"/>
      <c r="O228" s="13" t="n"/>
      <c r="P228" s="13" t="n"/>
      <c r="Q228" s="10" t="n"/>
      <c r="R228" s="10" t="n"/>
      <c r="S228" s="10" t="n"/>
      <c r="T228" s="10" t="n"/>
      <c r="U228" s="10" t="n"/>
      <c r="V228" s="10" t="n"/>
      <c r="W228" s="10" t="n"/>
      <c r="X228" s="10" t="n"/>
      <c r="Y228" s="11" t="n"/>
      <c r="Z228" s="11" t="n"/>
      <c r="AA228" s="11" t="n"/>
      <c r="AB228" s="11" t="n"/>
      <c r="AC228" s="11" t="n"/>
      <c r="AD228" s="11" t="n"/>
      <c r="AE228" s="10" t="n"/>
      <c r="AF228" s="10" t="n"/>
      <c r="AG228" s="10" t="n"/>
      <c r="AH228" s="10" t="n"/>
      <c r="AI228" s="13" t="n"/>
      <c r="AJ228" s="13" t="n"/>
      <c r="AK228" s="13" t="n"/>
      <c r="AL228" s="13" t="n"/>
      <c r="AM228" s="13" t="n"/>
      <c r="AN228" s="13" t="n"/>
      <c r="AO228" s="13" t="n"/>
      <c r="AP228" s="14" t="n"/>
      <c r="AQ228" s="14" t="n"/>
      <c r="AR228" s="14" t="n"/>
      <c r="AS228" s="13" t="n"/>
      <c r="AT228" s="13" t="n"/>
      <c r="AU228" s="10" t="n"/>
      <c r="AV228" s="10" t="n"/>
      <c r="AW228" s="10" t="n"/>
      <c r="AX228" s="10" t="n"/>
      <c r="AY228" s="10" t="n"/>
      <c r="AZ228" s="10" t="n"/>
      <c r="BA228" s="10" t="n"/>
      <c r="BB228" s="10" t="n"/>
      <c r="BC228" s="10" t="n"/>
      <c r="BD228" s="11" t="n"/>
      <c r="BE228" s="10" t="n"/>
      <c r="BF228" s="10" t="n"/>
      <c r="BG228" s="10" t="n"/>
      <c r="BH228" s="10" t="n"/>
      <c r="BI228" s="10" t="n"/>
      <c r="BJ228" s="10" t="n"/>
      <c r="BK228" s="10" t="n"/>
      <c r="BL228" s="10" t="n"/>
      <c r="BM228" s="10" t="n"/>
    </row>
    <row r="229" ht="15.75" customHeight="1" s="218">
      <c r="A229" s="10" t="n"/>
      <c r="B229" s="10" t="n"/>
      <c r="C229" s="10" t="n"/>
      <c r="D229" s="10" t="n"/>
      <c r="E229" s="10" t="n"/>
      <c r="F229" s="10" t="n"/>
      <c r="G229" s="11" t="n"/>
      <c r="H229" s="10" t="n"/>
      <c r="I229" s="10" t="n"/>
      <c r="J229" s="10" t="n"/>
      <c r="K229" s="10" t="n"/>
      <c r="L229" s="10" t="n"/>
      <c r="M229" s="13" t="n"/>
      <c r="N229" s="13" t="n"/>
      <c r="O229" s="13" t="n"/>
      <c r="P229" s="13" t="n"/>
      <c r="Q229" s="10" t="n"/>
      <c r="R229" s="10" t="n"/>
      <c r="S229" s="10" t="n"/>
      <c r="T229" s="10" t="n"/>
      <c r="U229" s="10" t="n"/>
      <c r="V229" s="10" t="n"/>
      <c r="W229" s="10" t="n"/>
      <c r="X229" s="10" t="n"/>
      <c r="Y229" s="11" t="n"/>
      <c r="Z229" s="11" t="n"/>
      <c r="AA229" s="11" t="n"/>
      <c r="AB229" s="11" t="n"/>
      <c r="AC229" s="11" t="n"/>
      <c r="AD229" s="11" t="n"/>
      <c r="AE229" s="10" t="n"/>
      <c r="AF229" s="10" t="n"/>
      <c r="AG229" s="10" t="n"/>
      <c r="AH229" s="10" t="n"/>
      <c r="AI229" s="13" t="n"/>
      <c r="AJ229" s="13" t="n"/>
      <c r="AK229" s="13" t="n"/>
      <c r="AL229" s="13" t="n"/>
      <c r="AM229" s="13" t="n"/>
      <c r="AN229" s="13" t="n"/>
      <c r="AO229" s="13" t="n"/>
      <c r="AP229" s="14" t="n"/>
      <c r="AQ229" s="14" t="n"/>
      <c r="AR229" s="14" t="n"/>
      <c r="AS229" s="13" t="n"/>
      <c r="AT229" s="13" t="n"/>
      <c r="AU229" s="10" t="n"/>
      <c r="AV229" s="10" t="n"/>
      <c r="AW229" s="10" t="n"/>
      <c r="AX229" s="10" t="n"/>
      <c r="AY229" s="10" t="n"/>
      <c r="AZ229" s="10" t="n"/>
      <c r="BA229" s="10" t="n"/>
      <c r="BB229" s="10" t="n"/>
      <c r="BC229" s="10" t="n"/>
      <c r="BD229" s="11" t="n"/>
      <c r="BE229" s="10" t="n"/>
      <c r="BF229" s="10" t="n"/>
      <c r="BG229" s="10" t="n"/>
      <c r="BH229" s="10" t="n"/>
      <c r="BI229" s="10" t="n"/>
      <c r="BJ229" s="10" t="n"/>
      <c r="BK229" s="10" t="n"/>
      <c r="BL229" s="10" t="n"/>
      <c r="BM229" s="10" t="n"/>
    </row>
    <row r="230" ht="15.75" customHeight="1" s="218">
      <c r="A230" s="10" t="n"/>
      <c r="B230" s="10" t="n"/>
      <c r="C230" s="10" t="n"/>
      <c r="D230" s="10" t="n"/>
      <c r="E230" s="10" t="n"/>
      <c r="F230" s="10" t="n"/>
      <c r="G230" s="11" t="n"/>
      <c r="H230" s="10" t="n"/>
      <c r="I230" s="10" t="n"/>
      <c r="J230" s="10" t="n"/>
      <c r="K230" s="10" t="n"/>
      <c r="L230" s="10" t="n"/>
      <c r="M230" s="13" t="n"/>
      <c r="N230" s="13" t="n"/>
      <c r="O230" s="13" t="n"/>
      <c r="P230" s="13" t="n"/>
      <c r="Q230" s="10" t="n"/>
      <c r="R230" s="10" t="n"/>
      <c r="S230" s="10" t="n"/>
      <c r="T230" s="10" t="n"/>
      <c r="U230" s="10" t="n"/>
      <c r="V230" s="10" t="n"/>
      <c r="W230" s="10" t="n"/>
      <c r="X230" s="10" t="n"/>
      <c r="Y230" s="11" t="n"/>
      <c r="Z230" s="11" t="n"/>
      <c r="AA230" s="11" t="n"/>
      <c r="AB230" s="11" t="n"/>
      <c r="AC230" s="11" t="n"/>
      <c r="AD230" s="11" t="n"/>
      <c r="AE230" s="10" t="n"/>
      <c r="AF230" s="10" t="n"/>
      <c r="AG230" s="10" t="n"/>
      <c r="AH230" s="10" t="n"/>
      <c r="AI230" s="13" t="n"/>
      <c r="AJ230" s="13" t="n"/>
      <c r="AK230" s="13" t="n"/>
      <c r="AL230" s="13" t="n"/>
      <c r="AM230" s="13" t="n"/>
      <c r="AN230" s="13" t="n"/>
      <c r="AO230" s="13" t="n"/>
      <c r="AP230" s="14" t="n"/>
      <c r="AQ230" s="14" t="n"/>
      <c r="AR230" s="14" t="n"/>
      <c r="AS230" s="13" t="n"/>
      <c r="AT230" s="13" t="n"/>
      <c r="AU230" s="10" t="n"/>
      <c r="AV230" s="10" t="n"/>
      <c r="AW230" s="10" t="n"/>
      <c r="AX230" s="10" t="n"/>
      <c r="AY230" s="10" t="n"/>
      <c r="AZ230" s="10" t="n"/>
      <c r="BA230" s="10" t="n"/>
      <c r="BB230" s="10" t="n"/>
      <c r="BC230" s="10" t="n"/>
      <c r="BD230" s="11" t="n"/>
      <c r="BE230" s="10" t="n"/>
      <c r="BF230" s="10" t="n"/>
      <c r="BG230" s="10" t="n"/>
      <c r="BH230" s="10" t="n"/>
      <c r="BI230" s="10" t="n"/>
      <c r="BJ230" s="10" t="n"/>
      <c r="BK230" s="10" t="n"/>
      <c r="BL230" s="10" t="n"/>
      <c r="BM230" s="10" t="n"/>
    </row>
    <row r="231" ht="15.75" customHeight="1" s="218">
      <c r="A231" s="10" t="n"/>
      <c r="B231" s="10" t="n"/>
      <c r="C231" s="10" t="n"/>
      <c r="D231" s="10" t="n"/>
      <c r="E231" s="10" t="n"/>
      <c r="F231" s="10" t="n"/>
      <c r="G231" s="11" t="n"/>
      <c r="H231" s="10" t="n"/>
      <c r="I231" s="10" t="n"/>
      <c r="J231" s="10" t="n"/>
      <c r="K231" s="10" t="n"/>
      <c r="L231" s="10" t="n"/>
      <c r="M231" s="13" t="n"/>
      <c r="N231" s="13" t="n"/>
      <c r="O231" s="13" t="n"/>
      <c r="P231" s="13" t="n"/>
      <c r="Q231" s="10" t="n"/>
      <c r="R231" s="10" t="n"/>
      <c r="S231" s="10" t="n"/>
      <c r="T231" s="10" t="n"/>
      <c r="U231" s="10" t="n"/>
      <c r="V231" s="10" t="n"/>
      <c r="W231" s="10" t="n"/>
      <c r="X231" s="10" t="n"/>
      <c r="Y231" s="11" t="n"/>
      <c r="Z231" s="11" t="n"/>
      <c r="AA231" s="11" t="n"/>
      <c r="AB231" s="11" t="n"/>
      <c r="AC231" s="11" t="n"/>
      <c r="AD231" s="11" t="n"/>
      <c r="AE231" s="10" t="n"/>
      <c r="AF231" s="10" t="n"/>
      <c r="AG231" s="10" t="n"/>
      <c r="AH231" s="10" t="n"/>
      <c r="AI231" s="13" t="n"/>
      <c r="AJ231" s="13" t="n"/>
      <c r="AK231" s="13" t="n"/>
      <c r="AL231" s="13" t="n"/>
      <c r="AM231" s="13" t="n"/>
      <c r="AN231" s="13" t="n"/>
      <c r="AO231" s="13" t="n"/>
      <c r="AP231" s="14" t="n"/>
      <c r="AQ231" s="14" t="n"/>
      <c r="AR231" s="14" t="n"/>
      <c r="AS231" s="13" t="n"/>
      <c r="AT231" s="13" t="n"/>
      <c r="AU231" s="10" t="n"/>
      <c r="AV231" s="10" t="n"/>
      <c r="AW231" s="10" t="n"/>
      <c r="AX231" s="10" t="n"/>
      <c r="AY231" s="10" t="n"/>
      <c r="AZ231" s="10" t="n"/>
      <c r="BA231" s="10" t="n"/>
      <c r="BB231" s="10" t="n"/>
      <c r="BC231" s="10" t="n"/>
      <c r="BD231" s="11" t="n"/>
      <c r="BE231" s="10" t="n"/>
      <c r="BF231" s="10" t="n"/>
      <c r="BG231" s="10" t="n"/>
      <c r="BH231" s="10" t="n"/>
      <c r="BI231" s="10" t="n"/>
      <c r="BJ231" s="10" t="n"/>
      <c r="BK231" s="10" t="n"/>
      <c r="BL231" s="10" t="n"/>
      <c r="BM231" s="10" t="n"/>
    </row>
    <row r="232" ht="15.75" customHeight="1" s="218">
      <c r="A232" s="10" t="n"/>
      <c r="B232" s="10" t="n"/>
      <c r="C232" s="10" t="n"/>
      <c r="D232" s="10" t="n"/>
      <c r="E232" s="10" t="n"/>
      <c r="F232" s="10" t="n"/>
      <c r="G232" s="11" t="n"/>
      <c r="H232" s="10" t="n"/>
      <c r="I232" s="10" t="n"/>
      <c r="J232" s="10" t="n"/>
      <c r="K232" s="10" t="n"/>
      <c r="L232" s="10" t="n"/>
      <c r="M232" s="13" t="n"/>
      <c r="N232" s="13" t="n"/>
      <c r="O232" s="13" t="n"/>
      <c r="P232" s="13" t="n"/>
      <c r="Q232" s="10" t="n"/>
      <c r="R232" s="10" t="n"/>
      <c r="S232" s="10" t="n"/>
      <c r="T232" s="10" t="n"/>
      <c r="U232" s="10" t="n"/>
      <c r="V232" s="10" t="n"/>
      <c r="W232" s="10" t="n"/>
      <c r="X232" s="10" t="n"/>
      <c r="Y232" s="11" t="n"/>
      <c r="Z232" s="11" t="n"/>
      <c r="AA232" s="11" t="n"/>
      <c r="AB232" s="11" t="n"/>
      <c r="AC232" s="11" t="n"/>
      <c r="AD232" s="11" t="n"/>
      <c r="AE232" s="10" t="n"/>
      <c r="AF232" s="10" t="n"/>
      <c r="AG232" s="10" t="n"/>
      <c r="AH232" s="10" t="n"/>
      <c r="AI232" s="13" t="n"/>
      <c r="AJ232" s="13" t="n"/>
      <c r="AK232" s="13" t="n"/>
      <c r="AL232" s="13" t="n"/>
      <c r="AM232" s="13" t="n"/>
      <c r="AN232" s="13" t="n"/>
      <c r="AO232" s="13" t="n"/>
      <c r="AP232" s="14" t="n"/>
      <c r="AQ232" s="14" t="n"/>
      <c r="AR232" s="14" t="n"/>
      <c r="AS232" s="13" t="n"/>
      <c r="AT232" s="13" t="n"/>
      <c r="AU232" s="10" t="n"/>
      <c r="AV232" s="10" t="n"/>
      <c r="AW232" s="10" t="n"/>
      <c r="AX232" s="10" t="n"/>
      <c r="AY232" s="10" t="n"/>
      <c r="AZ232" s="10" t="n"/>
      <c r="BA232" s="10" t="n"/>
      <c r="BB232" s="10" t="n"/>
      <c r="BC232" s="10" t="n"/>
      <c r="BD232" s="11" t="n"/>
      <c r="BE232" s="10" t="n"/>
      <c r="BF232" s="10" t="n"/>
      <c r="BG232" s="10" t="n"/>
      <c r="BH232" s="10" t="n"/>
      <c r="BI232" s="10" t="n"/>
      <c r="BJ232" s="10" t="n"/>
      <c r="BK232" s="10" t="n"/>
      <c r="BL232" s="10" t="n"/>
      <c r="BM232" s="10" t="n"/>
    </row>
    <row r="233" ht="15.75" customHeight="1" s="218">
      <c r="A233" s="10" t="n"/>
      <c r="B233" s="10" t="n"/>
      <c r="C233" s="10" t="n"/>
      <c r="D233" s="10" t="n"/>
      <c r="E233" s="10" t="n"/>
      <c r="F233" s="10" t="n"/>
      <c r="G233" s="11" t="n"/>
      <c r="H233" s="10" t="n"/>
      <c r="I233" s="10" t="n"/>
      <c r="J233" s="10" t="n"/>
      <c r="K233" s="10" t="n"/>
      <c r="L233" s="10" t="n"/>
      <c r="M233" s="13" t="n"/>
      <c r="N233" s="13" t="n"/>
      <c r="O233" s="13" t="n"/>
      <c r="P233" s="13" t="n"/>
      <c r="Q233" s="10" t="n"/>
      <c r="R233" s="10" t="n"/>
      <c r="S233" s="10" t="n"/>
      <c r="T233" s="10" t="n"/>
      <c r="U233" s="10" t="n"/>
      <c r="V233" s="10" t="n"/>
      <c r="W233" s="10" t="n"/>
      <c r="X233" s="10" t="n"/>
      <c r="Y233" s="11" t="n"/>
      <c r="Z233" s="11" t="n"/>
      <c r="AA233" s="11" t="n"/>
      <c r="AB233" s="11" t="n"/>
      <c r="AC233" s="11" t="n"/>
      <c r="AD233" s="11" t="n"/>
      <c r="AE233" s="10" t="n"/>
      <c r="AF233" s="10" t="n"/>
      <c r="AG233" s="10" t="n"/>
      <c r="AH233" s="10" t="n"/>
      <c r="AI233" s="13" t="n"/>
      <c r="AJ233" s="13" t="n"/>
      <c r="AK233" s="13" t="n"/>
      <c r="AL233" s="13" t="n"/>
      <c r="AM233" s="13" t="n"/>
      <c r="AN233" s="13" t="n"/>
      <c r="AO233" s="13" t="n"/>
      <c r="AP233" s="14" t="n"/>
      <c r="AQ233" s="14" t="n"/>
      <c r="AR233" s="14" t="n"/>
      <c r="AS233" s="13" t="n"/>
      <c r="AT233" s="13" t="n"/>
      <c r="AU233" s="10" t="n"/>
      <c r="AV233" s="10" t="n"/>
      <c r="AW233" s="10" t="n"/>
      <c r="AX233" s="10" t="n"/>
      <c r="AY233" s="10" t="n"/>
      <c r="AZ233" s="10" t="n"/>
      <c r="BA233" s="10" t="n"/>
      <c r="BB233" s="10" t="n"/>
      <c r="BC233" s="10" t="n"/>
      <c r="BD233" s="11" t="n"/>
      <c r="BE233" s="10" t="n"/>
      <c r="BF233" s="10" t="n"/>
      <c r="BG233" s="10" t="n"/>
      <c r="BH233" s="10" t="n"/>
      <c r="BI233" s="10" t="n"/>
      <c r="BJ233" s="10" t="n"/>
      <c r="BK233" s="10" t="n"/>
      <c r="BL233" s="10" t="n"/>
      <c r="BM233" s="10" t="n"/>
    </row>
    <row r="234" ht="15.75" customHeight="1" s="218">
      <c r="A234" s="10" t="n"/>
      <c r="B234" s="10" t="n"/>
      <c r="C234" s="10" t="n"/>
      <c r="D234" s="10" t="n"/>
      <c r="E234" s="10" t="n"/>
      <c r="F234" s="10" t="n"/>
      <c r="G234" s="11" t="n"/>
      <c r="H234" s="10" t="n"/>
      <c r="I234" s="10" t="n"/>
      <c r="J234" s="10" t="n"/>
      <c r="K234" s="10" t="n"/>
      <c r="L234" s="10" t="n"/>
      <c r="M234" s="13" t="n"/>
      <c r="N234" s="13" t="n"/>
      <c r="O234" s="13" t="n"/>
      <c r="P234" s="13" t="n"/>
      <c r="Q234" s="10" t="n"/>
      <c r="R234" s="10" t="n"/>
      <c r="S234" s="10" t="n"/>
      <c r="T234" s="10" t="n"/>
      <c r="U234" s="10" t="n"/>
      <c r="V234" s="10" t="n"/>
      <c r="W234" s="10" t="n"/>
      <c r="X234" s="10" t="n"/>
      <c r="Y234" s="11" t="n"/>
      <c r="Z234" s="11" t="n"/>
      <c r="AA234" s="11" t="n"/>
      <c r="AB234" s="11" t="n"/>
      <c r="AC234" s="11" t="n"/>
      <c r="AD234" s="11" t="n"/>
      <c r="AE234" s="10" t="n"/>
      <c r="AF234" s="10" t="n"/>
      <c r="AG234" s="10" t="n"/>
      <c r="AH234" s="10" t="n"/>
      <c r="AI234" s="13" t="n"/>
      <c r="AJ234" s="13" t="n"/>
      <c r="AK234" s="13" t="n"/>
      <c r="AL234" s="13" t="n"/>
      <c r="AM234" s="13" t="n"/>
      <c r="AN234" s="13" t="n"/>
      <c r="AO234" s="13" t="n"/>
      <c r="AP234" s="14" t="n"/>
      <c r="AQ234" s="14" t="n"/>
      <c r="AR234" s="14" t="n"/>
      <c r="AS234" s="13" t="n"/>
      <c r="AT234" s="13" t="n"/>
      <c r="AU234" s="10" t="n"/>
      <c r="AV234" s="10" t="n"/>
      <c r="AW234" s="10" t="n"/>
      <c r="AX234" s="10" t="n"/>
      <c r="AY234" s="10" t="n"/>
      <c r="AZ234" s="10" t="n"/>
      <c r="BA234" s="10" t="n"/>
      <c r="BB234" s="10" t="n"/>
      <c r="BC234" s="10" t="n"/>
      <c r="BD234" s="11" t="n"/>
      <c r="BE234" s="10" t="n"/>
      <c r="BF234" s="10" t="n"/>
      <c r="BG234" s="10" t="n"/>
      <c r="BH234" s="10" t="n"/>
      <c r="BI234" s="10" t="n"/>
      <c r="BJ234" s="10" t="n"/>
      <c r="BK234" s="10" t="n"/>
      <c r="BL234" s="10" t="n"/>
      <c r="BM234" s="10" t="n"/>
    </row>
    <row r="235" ht="15.75" customHeight="1" s="218">
      <c r="A235" s="10" t="n"/>
      <c r="B235" s="10" t="n"/>
      <c r="C235" s="10" t="n"/>
      <c r="D235" s="10" t="n"/>
      <c r="E235" s="10" t="n"/>
      <c r="F235" s="10" t="n"/>
      <c r="G235" s="11" t="n"/>
      <c r="H235" s="10" t="n"/>
      <c r="I235" s="10" t="n"/>
      <c r="J235" s="10" t="n"/>
      <c r="K235" s="10" t="n"/>
      <c r="L235" s="10" t="n"/>
      <c r="M235" s="13" t="n"/>
      <c r="N235" s="13" t="n"/>
      <c r="O235" s="13" t="n"/>
      <c r="P235" s="13" t="n"/>
      <c r="Q235" s="10" t="n"/>
      <c r="R235" s="10" t="n"/>
      <c r="S235" s="10" t="n"/>
      <c r="T235" s="10" t="n"/>
      <c r="U235" s="10" t="n"/>
      <c r="V235" s="10" t="n"/>
      <c r="W235" s="10" t="n"/>
      <c r="X235" s="10" t="n"/>
      <c r="Y235" s="11" t="n"/>
      <c r="Z235" s="11" t="n"/>
      <c r="AA235" s="11" t="n"/>
      <c r="AB235" s="11" t="n"/>
      <c r="AC235" s="11" t="n"/>
      <c r="AD235" s="11" t="n"/>
      <c r="AE235" s="10" t="n"/>
      <c r="AF235" s="10" t="n"/>
      <c r="AG235" s="10" t="n"/>
      <c r="AH235" s="10" t="n"/>
      <c r="AI235" s="13" t="n"/>
      <c r="AJ235" s="13" t="n"/>
      <c r="AK235" s="13" t="n"/>
      <c r="AL235" s="13" t="n"/>
      <c r="AM235" s="13" t="n"/>
      <c r="AN235" s="13" t="n"/>
      <c r="AO235" s="13" t="n"/>
      <c r="AP235" s="14" t="n"/>
      <c r="AQ235" s="14" t="n"/>
      <c r="AR235" s="14" t="n"/>
      <c r="AS235" s="13" t="n"/>
      <c r="AT235" s="13" t="n"/>
      <c r="AU235" s="10" t="n"/>
      <c r="AV235" s="10" t="n"/>
      <c r="AW235" s="10" t="n"/>
      <c r="AX235" s="10" t="n"/>
      <c r="AY235" s="10" t="n"/>
      <c r="AZ235" s="10" t="n"/>
      <c r="BA235" s="10" t="n"/>
      <c r="BB235" s="10" t="n"/>
      <c r="BC235" s="10" t="n"/>
      <c r="BD235" s="11" t="n"/>
      <c r="BE235" s="10" t="n"/>
      <c r="BF235" s="10" t="n"/>
      <c r="BG235" s="10" t="n"/>
      <c r="BH235" s="10" t="n"/>
      <c r="BI235" s="10" t="n"/>
      <c r="BJ235" s="10" t="n"/>
      <c r="BK235" s="10" t="n"/>
      <c r="BL235" s="10" t="n"/>
      <c r="BM235" s="10" t="n"/>
    </row>
    <row r="236" ht="15.75" customHeight="1" s="218">
      <c r="A236" s="10" t="n"/>
      <c r="B236" s="10" t="n"/>
      <c r="C236" s="10" t="n"/>
      <c r="D236" s="10" t="n"/>
      <c r="E236" s="10" t="n"/>
      <c r="F236" s="10" t="n"/>
      <c r="G236" s="11" t="n"/>
      <c r="H236" s="10" t="n"/>
      <c r="I236" s="10" t="n"/>
      <c r="J236" s="10" t="n"/>
      <c r="K236" s="10" t="n"/>
      <c r="L236" s="10" t="n"/>
      <c r="M236" s="13" t="n"/>
      <c r="N236" s="13" t="n"/>
      <c r="O236" s="13" t="n"/>
      <c r="P236" s="13" t="n"/>
      <c r="Q236" s="10" t="n"/>
      <c r="R236" s="10" t="n"/>
      <c r="S236" s="10" t="n"/>
      <c r="T236" s="10" t="n"/>
      <c r="U236" s="10" t="n"/>
      <c r="V236" s="10" t="n"/>
      <c r="W236" s="10" t="n"/>
      <c r="X236" s="10" t="n"/>
      <c r="Y236" s="11" t="n"/>
      <c r="Z236" s="11" t="n"/>
      <c r="AA236" s="11" t="n"/>
      <c r="AB236" s="11" t="n"/>
      <c r="AC236" s="11" t="n"/>
      <c r="AD236" s="11" t="n"/>
      <c r="AE236" s="10" t="n"/>
      <c r="AF236" s="10" t="n"/>
      <c r="AG236" s="10" t="n"/>
      <c r="AH236" s="10" t="n"/>
      <c r="AI236" s="13" t="n"/>
      <c r="AJ236" s="13" t="n"/>
      <c r="AK236" s="13" t="n"/>
      <c r="AL236" s="13" t="n"/>
      <c r="AM236" s="13" t="n"/>
      <c r="AN236" s="13" t="n"/>
      <c r="AO236" s="13" t="n"/>
      <c r="AP236" s="14" t="n"/>
      <c r="AQ236" s="14" t="n"/>
      <c r="AR236" s="14" t="n"/>
      <c r="AS236" s="13" t="n"/>
      <c r="AT236" s="13" t="n"/>
      <c r="AU236" s="10" t="n"/>
      <c r="AV236" s="10" t="n"/>
      <c r="AW236" s="10" t="n"/>
      <c r="AX236" s="10" t="n"/>
      <c r="AY236" s="10" t="n"/>
      <c r="AZ236" s="10" t="n"/>
      <c r="BA236" s="10" t="n"/>
      <c r="BB236" s="10" t="n"/>
      <c r="BC236" s="10" t="n"/>
      <c r="BD236" s="11" t="n"/>
      <c r="BE236" s="10" t="n"/>
      <c r="BF236" s="10" t="n"/>
      <c r="BG236" s="10" t="n"/>
      <c r="BH236" s="10" t="n"/>
      <c r="BI236" s="10" t="n"/>
      <c r="BJ236" s="10" t="n"/>
      <c r="BK236" s="10" t="n"/>
      <c r="BL236" s="10" t="n"/>
      <c r="BM236" s="10" t="n"/>
    </row>
    <row r="237" ht="15.75" customHeight="1" s="218">
      <c r="A237" s="10" t="n"/>
      <c r="B237" s="10" t="n"/>
      <c r="C237" s="10" t="n"/>
      <c r="D237" s="10" t="n"/>
      <c r="E237" s="10" t="n"/>
      <c r="F237" s="10" t="n"/>
      <c r="G237" s="11" t="n"/>
      <c r="H237" s="10" t="n"/>
      <c r="I237" s="10" t="n"/>
      <c r="J237" s="10" t="n"/>
      <c r="K237" s="10" t="n"/>
      <c r="L237" s="10" t="n"/>
      <c r="M237" s="13" t="n"/>
      <c r="N237" s="13" t="n"/>
      <c r="O237" s="13" t="n"/>
      <c r="P237" s="13" t="n"/>
      <c r="Q237" s="10" t="n"/>
      <c r="R237" s="10" t="n"/>
      <c r="S237" s="10" t="n"/>
      <c r="T237" s="10" t="n"/>
      <c r="U237" s="10" t="n"/>
      <c r="V237" s="10" t="n"/>
      <c r="W237" s="10" t="n"/>
      <c r="X237" s="10" t="n"/>
      <c r="Y237" s="11" t="n"/>
      <c r="Z237" s="11" t="n"/>
      <c r="AA237" s="11" t="n"/>
      <c r="AB237" s="11" t="n"/>
      <c r="AC237" s="11" t="n"/>
      <c r="AD237" s="11" t="n"/>
      <c r="AE237" s="10" t="n"/>
      <c r="AF237" s="10" t="n"/>
      <c r="AG237" s="10" t="n"/>
      <c r="AH237" s="10" t="n"/>
      <c r="AI237" s="13" t="n"/>
      <c r="AJ237" s="13" t="n"/>
      <c r="AK237" s="13" t="n"/>
      <c r="AL237" s="13" t="n"/>
      <c r="AM237" s="13" t="n"/>
      <c r="AN237" s="13" t="n"/>
      <c r="AO237" s="13" t="n"/>
      <c r="AP237" s="14" t="n"/>
      <c r="AQ237" s="14" t="n"/>
      <c r="AR237" s="14" t="n"/>
      <c r="AS237" s="13" t="n"/>
      <c r="AT237" s="13" t="n"/>
      <c r="AU237" s="10" t="n"/>
      <c r="AV237" s="10" t="n"/>
      <c r="AW237" s="10" t="n"/>
      <c r="AX237" s="10" t="n"/>
      <c r="AY237" s="10" t="n"/>
      <c r="AZ237" s="10" t="n"/>
      <c r="BA237" s="10" t="n"/>
      <c r="BB237" s="10" t="n"/>
      <c r="BC237" s="10" t="n"/>
      <c r="BD237" s="11" t="n"/>
      <c r="BE237" s="10" t="n"/>
      <c r="BF237" s="10" t="n"/>
      <c r="BG237" s="10" t="n"/>
      <c r="BH237" s="10" t="n"/>
      <c r="BI237" s="10" t="n"/>
      <c r="BJ237" s="10" t="n"/>
      <c r="BK237" s="10" t="n"/>
      <c r="BL237" s="10" t="n"/>
      <c r="BM237" s="10" t="n"/>
    </row>
    <row r="238" ht="15.75" customHeight="1" s="218">
      <c r="A238" s="10" t="n"/>
      <c r="B238" s="10" t="n"/>
      <c r="C238" s="10" t="n"/>
      <c r="D238" s="10" t="n"/>
      <c r="E238" s="10" t="n"/>
      <c r="F238" s="10" t="n"/>
      <c r="G238" s="11" t="n"/>
      <c r="H238" s="10" t="n"/>
      <c r="I238" s="10" t="n"/>
      <c r="J238" s="10" t="n"/>
      <c r="K238" s="10" t="n"/>
      <c r="L238" s="10" t="n"/>
      <c r="M238" s="13" t="n"/>
      <c r="N238" s="13" t="n"/>
      <c r="O238" s="13" t="n"/>
      <c r="P238" s="13" t="n"/>
      <c r="Q238" s="10" t="n"/>
      <c r="R238" s="10" t="n"/>
      <c r="S238" s="10" t="n"/>
      <c r="T238" s="10" t="n"/>
      <c r="U238" s="10" t="n"/>
      <c r="V238" s="10" t="n"/>
      <c r="W238" s="10" t="n"/>
      <c r="X238" s="10" t="n"/>
      <c r="Y238" s="11" t="n"/>
      <c r="Z238" s="11" t="n"/>
      <c r="AA238" s="11" t="n"/>
      <c r="AB238" s="11" t="n"/>
      <c r="AC238" s="11" t="n"/>
      <c r="AD238" s="11" t="n"/>
      <c r="AE238" s="10" t="n"/>
      <c r="AF238" s="10" t="n"/>
      <c r="AG238" s="10" t="n"/>
      <c r="AH238" s="10" t="n"/>
      <c r="AI238" s="13" t="n"/>
      <c r="AJ238" s="13" t="n"/>
      <c r="AK238" s="13" t="n"/>
      <c r="AL238" s="13" t="n"/>
      <c r="AM238" s="13" t="n"/>
      <c r="AN238" s="13" t="n"/>
      <c r="AO238" s="13" t="n"/>
      <c r="AP238" s="14" t="n"/>
      <c r="AQ238" s="14" t="n"/>
      <c r="AR238" s="14" t="n"/>
      <c r="AS238" s="13" t="n"/>
      <c r="AT238" s="13" t="n"/>
      <c r="AU238" s="10" t="n"/>
      <c r="AV238" s="10" t="n"/>
      <c r="AW238" s="10" t="n"/>
      <c r="AX238" s="10" t="n"/>
      <c r="AY238" s="10" t="n"/>
      <c r="AZ238" s="10" t="n"/>
      <c r="BA238" s="10" t="n"/>
      <c r="BB238" s="10" t="n"/>
      <c r="BC238" s="10" t="n"/>
      <c r="BD238" s="11" t="n"/>
      <c r="BE238" s="10" t="n"/>
      <c r="BF238" s="10" t="n"/>
      <c r="BG238" s="10" t="n"/>
      <c r="BH238" s="10" t="n"/>
      <c r="BI238" s="10" t="n"/>
      <c r="BJ238" s="10" t="n"/>
      <c r="BK238" s="10" t="n"/>
      <c r="BL238" s="10" t="n"/>
      <c r="BM238" s="10" t="n"/>
    </row>
    <row r="239" ht="15.75" customHeight="1" s="218">
      <c r="A239" s="10" t="n"/>
      <c r="B239" s="10" t="n"/>
      <c r="C239" s="10" t="n"/>
      <c r="D239" s="10" t="n"/>
      <c r="E239" s="10" t="n"/>
      <c r="F239" s="10" t="n"/>
      <c r="G239" s="11" t="n"/>
      <c r="H239" s="10" t="n"/>
      <c r="I239" s="10" t="n"/>
      <c r="J239" s="10" t="n"/>
      <c r="K239" s="10" t="n"/>
      <c r="L239" s="10" t="n"/>
      <c r="M239" s="13" t="n"/>
      <c r="N239" s="13" t="n"/>
      <c r="O239" s="13" t="n"/>
      <c r="P239" s="13" t="n"/>
      <c r="Q239" s="10" t="n"/>
      <c r="R239" s="10" t="n"/>
      <c r="S239" s="10" t="n"/>
      <c r="T239" s="10" t="n"/>
      <c r="U239" s="10" t="n"/>
      <c r="V239" s="10" t="n"/>
      <c r="W239" s="10" t="n"/>
      <c r="X239" s="10" t="n"/>
      <c r="Y239" s="11" t="n"/>
      <c r="Z239" s="11" t="n"/>
      <c r="AA239" s="11" t="n"/>
      <c r="AB239" s="11" t="n"/>
      <c r="AC239" s="11" t="n"/>
      <c r="AD239" s="11" t="n"/>
      <c r="AE239" s="10" t="n"/>
      <c r="AF239" s="10" t="n"/>
      <c r="AG239" s="10" t="n"/>
      <c r="AH239" s="10" t="n"/>
      <c r="AI239" s="13" t="n"/>
      <c r="AJ239" s="13" t="n"/>
      <c r="AK239" s="13" t="n"/>
      <c r="AL239" s="13" t="n"/>
      <c r="AM239" s="13" t="n"/>
      <c r="AN239" s="13" t="n"/>
      <c r="AO239" s="13" t="n"/>
      <c r="AP239" s="14" t="n"/>
      <c r="AQ239" s="14" t="n"/>
      <c r="AR239" s="14" t="n"/>
      <c r="AS239" s="13" t="n"/>
      <c r="AT239" s="13" t="n"/>
      <c r="AU239" s="10" t="n"/>
      <c r="AV239" s="10" t="n"/>
      <c r="AW239" s="10" t="n"/>
      <c r="AX239" s="10" t="n"/>
      <c r="AY239" s="10" t="n"/>
      <c r="AZ239" s="10" t="n"/>
      <c r="BA239" s="10" t="n"/>
      <c r="BB239" s="10" t="n"/>
      <c r="BC239" s="10" t="n"/>
      <c r="BD239" s="11" t="n"/>
      <c r="BE239" s="10" t="n"/>
      <c r="BF239" s="10" t="n"/>
      <c r="BG239" s="10" t="n"/>
      <c r="BH239" s="10" t="n"/>
      <c r="BI239" s="10" t="n"/>
      <c r="BJ239" s="10" t="n"/>
      <c r="BK239" s="10" t="n"/>
      <c r="BL239" s="10" t="n"/>
      <c r="BM239" s="10" t="n"/>
    </row>
    <row r="240" ht="15.75" customHeight="1" s="218">
      <c r="A240" s="10" t="n"/>
      <c r="B240" s="10" t="n"/>
      <c r="C240" s="10" t="n"/>
      <c r="D240" s="10" t="n"/>
      <c r="E240" s="10" t="n"/>
      <c r="F240" s="10" t="n"/>
      <c r="G240" s="11" t="n"/>
      <c r="H240" s="10" t="n"/>
      <c r="I240" s="10" t="n"/>
      <c r="J240" s="10" t="n"/>
      <c r="K240" s="10" t="n"/>
      <c r="L240" s="10" t="n"/>
      <c r="M240" s="13" t="n"/>
      <c r="N240" s="13" t="n"/>
      <c r="O240" s="13" t="n"/>
      <c r="P240" s="13" t="n"/>
      <c r="Q240" s="10" t="n"/>
      <c r="R240" s="10" t="n"/>
      <c r="S240" s="10" t="n"/>
      <c r="T240" s="10" t="n"/>
      <c r="U240" s="10" t="n"/>
      <c r="V240" s="10" t="n"/>
      <c r="W240" s="10" t="n"/>
      <c r="X240" s="10" t="n"/>
      <c r="Y240" s="11" t="n"/>
      <c r="Z240" s="11" t="n"/>
      <c r="AA240" s="11" t="n"/>
      <c r="AB240" s="11" t="n"/>
      <c r="AC240" s="11" t="n"/>
      <c r="AD240" s="11" t="n"/>
      <c r="AE240" s="10" t="n"/>
      <c r="AF240" s="10" t="n"/>
      <c r="AG240" s="10" t="n"/>
      <c r="AH240" s="10" t="n"/>
      <c r="AI240" s="13" t="n"/>
      <c r="AJ240" s="13" t="n"/>
      <c r="AK240" s="13" t="n"/>
      <c r="AL240" s="13" t="n"/>
      <c r="AM240" s="13" t="n"/>
      <c r="AN240" s="13" t="n"/>
      <c r="AO240" s="13" t="n"/>
      <c r="AP240" s="14" t="n"/>
      <c r="AQ240" s="14" t="n"/>
      <c r="AR240" s="14" t="n"/>
      <c r="AS240" s="13" t="n"/>
      <c r="AT240" s="13" t="n"/>
      <c r="AU240" s="10" t="n"/>
      <c r="AV240" s="10" t="n"/>
      <c r="AW240" s="10" t="n"/>
      <c r="AX240" s="10" t="n"/>
      <c r="AY240" s="10" t="n"/>
      <c r="AZ240" s="10" t="n"/>
      <c r="BA240" s="10" t="n"/>
      <c r="BB240" s="10" t="n"/>
      <c r="BC240" s="10" t="n"/>
      <c r="BD240" s="11" t="n"/>
      <c r="BE240" s="10" t="n"/>
      <c r="BF240" s="10" t="n"/>
      <c r="BG240" s="10" t="n"/>
      <c r="BH240" s="10" t="n"/>
      <c r="BI240" s="10" t="n"/>
      <c r="BJ240" s="10" t="n"/>
      <c r="BK240" s="10" t="n"/>
      <c r="BL240" s="10" t="n"/>
      <c r="BM240" s="10" t="n"/>
    </row>
    <row r="241" ht="15.75" customHeight="1" s="218">
      <c r="A241" s="10" t="n"/>
      <c r="B241" s="10" t="n"/>
      <c r="C241" s="10" t="n"/>
      <c r="D241" s="10" t="n"/>
      <c r="E241" s="10" t="n"/>
      <c r="F241" s="10" t="n"/>
      <c r="G241" s="11" t="n"/>
      <c r="H241" s="10" t="n"/>
      <c r="I241" s="10" t="n"/>
      <c r="J241" s="10" t="n"/>
      <c r="K241" s="10" t="n"/>
      <c r="L241" s="10" t="n"/>
      <c r="M241" s="13" t="n"/>
      <c r="N241" s="13" t="n"/>
      <c r="O241" s="13" t="n"/>
      <c r="P241" s="13" t="n"/>
      <c r="Q241" s="10" t="n"/>
      <c r="R241" s="10" t="n"/>
      <c r="S241" s="10" t="n"/>
      <c r="T241" s="10" t="n"/>
      <c r="U241" s="10" t="n"/>
      <c r="V241" s="10" t="n"/>
      <c r="W241" s="10" t="n"/>
      <c r="X241" s="10" t="n"/>
      <c r="Y241" s="11" t="n"/>
      <c r="Z241" s="11" t="n"/>
      <c r="AA241" s="11" t="n"/>
      <c r="AB241" s="11" t="n"/>
      <c r="AC241" s="11" t="n"/>
      <c r="AD241" s="11" t="n"/>
      <c r="AE241" s="10" t="n"/>
      <c r="AF241" s="10" t="n"/>
      <c r="AG241" s="10" t="n"/>
      <c r="AH241" s="10" t="n"/>
      <c r="AI241" s="13" t="n"/>
      <c r="AJ241" s="13" t="n"/>
      <c r="AK241" s="13" t="n"/>
      <c r="AL241" s="13" t="n"/>
      <c r="AM241" s="13" t="n"/>
      <c r="AN241" s="13" t="n"/>
      <c r="AO241" s="13" t="n"/>
      <c r="AP241" s="14" t="n"/>
      <c r="AQ241" s="14" t="n"/>
      <c r="AR241" s="14" t="n"/>
      <c r="AS241" s="13" t="n"/>
      <c r="AT241" s="13" t="n"/>
      <c r="AU241" s="10" t="n"/>
      <c r="AV241" s="10" t="n"/>
      <c r="AW241" s="10" t="n"/>
      <c r="AX241" s="10" t="n"/>
      <c r="AY241" s="10" t="n"/>
      <c r="AZ241" s="10" t="n"/>
      <c r="BA241" s="10" t="n"/>
      <c r="BB241" s="10" t="n"/>
      <c r="BC241" s="10" t="n"/>
      <c r="BD241" s="11" t="n"/>
      <c r="BE241" s="10" t="n"/>
      <c r="BF241" s="10" t="n"/>
      <c r="BG241" s="10" t="n"/>
      <c r="BH241" s="10" t="n"/>
      <c r="BI241" s="10" t="n"/>
      <c r="BJ241" s="10" t="n"/>
      <c r="BK241" s="10" t="n"/>
      <c r="BL241" s="10" t="n"/>
      <c r="BM241" s="10" t="n"/>
    </row>
    <row r="242" ht="15.75" customHeight="1" s="218">
      <c r="A242" s="10" t="n"/>
      <c r="B242" s="10" t="n"/>
      <c r="C242" s="10" t="n"/>
      <c r="D242" s="10" t="n"/>
      <c r="E242" s="10" t="n"/>
      <c r="F242" s="10" t="n"/>
      <c r="G242" s="11" t="n"/>
      <c r="H242" s="10" t="n"/>
      <c r="I242" s="10" t="n"/>
      <c r="J242" s="10" t="n"/>
      <c r="K242" s="10" t="n"/>
      <c r="L242" s="10" t="n"/>
      <c r="M242" s="13" t="n"/>
      <c r="N242" s="13" t="n"/>
      <c r="O242" s="13" t="n"/>
      <c r="P242" s="13" t="n"/>
      <c r="Q242" s="10" t="n"/>
      <c r="R242" s="10" t="n"/>
      <c r="S242" s="10" t="n"/>
      <c r="T242" s="10" t="n"/>
      <c r="U242" s="10" t="n"/>
      <c r="V242" s="10" t="n"/>
      <c r="W242" s="10" t="n"/>
      <c r="X242" s="10" t="n"/>
      <c r="Y242" s="11" t="n"/>
      <c r="Z242" s="11" t="n"/>
      <c r="AA242" s="11" t="n"/>
      <c r="AB242" s="11" t="n"/>
      <c r="AC242" s="11" t="n"/>
      <c r="AD242" s="11" t="n"/>
      <c r="AE242" s="10" t="n"/>
      <c r="AF242" s="10" t="n"/>
      <c r="AG242" s="10" t="n"/>
      <c r="AH242" s="10" t="n"/>
      <c r="AI242" s="13" t="n"/>
      <c r="AJ242" s="13" t="n"/>
      <c r="AK242" s="13" t="n"/>
      <c r="AL242" s="13" t="n"/>
      <c r="AM242" s="13" t="n"/>
      <c r="AN242" s="13" t="n"/>
      <c r="AO242" s="13" t="n"/>
      <c r="AP242" s="14" t="n"/>
      <c r="AQ242" s="14" t="n"/>
      <c r="AR242" s="14" t="n"/>
      <c r="AS242" s="13" t="n"/>
      <c r="AT242" s="13" t="n"/>
      <c r="AU242" s="10" t="n"/>
      <c r="AV242" s="10" t="n"/>
      <c r="AW242" s="10" t="n"/>
      <c r="AX242" s="10" t="n"/>
      <c r="AY242" s="10" t="n"/>
      <c r="AZ242" s="10" t="n"/>
      <c r="BA242" s="10" t="n"/>
      <c r="BB242" s="10" t="n"/>
      <c r="BC242" s="10" t="n"/>
      <c r="BD242" s="11" t="n"/>
      <c r="BE242" s="10" t="n"/>
      <c r="BF242" s="10" t="n"/>
      <c r="BG242" s="10" t="n"/>
      <c r="BH242" s="10" t="n"/>
      <c r="BI242" s="10" t="n"/>
      <c r="BJ242" s="10" t="n"/>
      <c r="BK242" s="10" t="n"/>
      <c r="BL242" s="10" t="n"/>
      <c r="BM242" s="10" t="n"/>
    </row>
    <row r="243" ht="15.75" customHeight="1" s="218">
      <c r="A243" s="10" t="n"/>
      <c r="B243" s="10" t="n"/>
      <c r="C243" s="10" t="n"/>
      <c r="D243" s="10" t="n"/>
      <c r="E243" s="10" t="n"/>
      <c r="F243" s="10" t="n"/>
      <c r="G243" s="11" t="n"/>
      <c r="H243" s="10" t="n"/>
      <c r="I243" s="10" t="n"/>
      <c r="J243" s="10" t="n"/>
      <c r="K243" s="10" t="n"/>
      <c r="L243" s="10" t="n"/>
      <c r="M243" s="13" t="n"/>
      <c r="N243" s="13" t="n"/>
      <c r="O243" s="13" t="n"/>
      <c r="P243" s="13" t="n"/>
      <c r="Q243" s="10" t="n"/>
      <c r="R243" s="10" t="n"/>
      <c r="S243" s="10" t="n"/>
      <c r="T243" s="10" t="n"/>
      <c r="U243" s="10" t="n"/>
      <c r="V243" s="10" t="n"/>
      <c r="W243" s="10" t="n"/>
      <c r="X243" s="10" t="n"/>
      <c r="Y243" s="11" t="n"/>
      <c r="Z243" s="11" t="n"/>
      <c r="AA243" s="11" t="n"/>
      <c r="AB243" s="11" t="n"/>
      <c r="AC243" s="11" t="n"/>
      <c r="AD243" s="11" t="n"/>
      <c r="AE243" s="10" t="n"/>
      <c r="AF243" s="10" t="n"/>
      <c r="AG243" s="10" t="n"/>
      <c r="AH243" s="10" t="n"/>
      <c r="AI243" s="13" t="n"/>
      <c r="AJ243" s="13" t="n"/>
      <c r="AK243" s="13" t="n"/>
      <c r="AL243" s="13" t="n"/>
      <c r="AM243" s="13" t="n"/>
      <c r="AN243" s="13" t="n"/>
      <c r="AO243" s="13" t="n"/>
      <c r="AP243" s="14" t="n"/>
      <c r="AQ243" s="14" t="n"/>
      <c r="AR243" s="14" t="n"/>
      <c r="AS243" s="13" t="n"/>
      <c r="AT243" s="13" t="n"/>
      <c r="AU243" s="10" t="n"/>
      <c r="AV243" s="10" t="n"/>
      <c r="AW243" s="10" t="n"/>
      <c r="AX243" s="10" t="n"/>
      <c r="AY243" s="10" t="n"/>
      <c r="AZ243" s="10" t="n"/>
      <c r="BA243" s="10" t="n"/>
      <c r="BB243" s="10" t="n"/>
      <c r="BC243" s="10" t="n"/>
      <c r="BD243" s="11" t="n"/>
      <c r="BE243" s="10" t="n"/>
      <c r="BF243" s="10" t="n"/>
      <c r="BG243" s="10" t="n"/>
      <c r="BH243" s="10" t="n"/>
      <c r="BI243" s="10" t="n"/>
      <c r="BJ243" s="10" t="n"/>
      <c r="BK243" s="10" t="n"/>
      <c r="BL243" s="10" t="n"/>
      <c r="BM243" s="10" t="n"/>
    </row>
    <row r="244" ht="15.75" customHeight="1" s="218">
      <c r="A244" s="10" t="n"/>
      <c r="B244" s="10" t="n"/>
      <c r="C244" s="10" t="n"/>
      <c r="D244" s="10" t="n"/>
      <c r="E244" s="10" t="n"/>
      <c r="F244" s="10" t="n"/>
      <c r="G244" s="11" t="n"/>
      <c r="H244" s="10" t="n"/>
      <c r="I244" s="10" t="n"/>
      <c r="J244" s="10" t="n"/>
      <c r="K244" s="10" t="n"/>
      <c r="L244" s="10" t="n"/>
      <c r="M244" s="13" t="n"/>
      <c r="N244" s="13" t="n"/>
      <c r="O244" s="13" t="n"/>
      <c r="P244" s="13" t="n"/>
      <c r="Q244" s="10" t="n"/>
      <c r="R244" s="10" t="n"/>
      <c r="S244" s="10" t="n"/>
      <c r="T244" s="10" t="n"/>
      <c r="U244" s="10" t="n"/>
      <c r="V244" s="10" t="n"/>
      <c r="W244" s="10" t="n"/>
      <c r="X244" s="10" t="n"/>
      <c r="Y244" s="11" t="n"/>
      <c r="Z244" s="11" t="n"/>
      <c r="AA244" s="11" t="n"/>
      <c r="AB244" s="11" t="n"/>
      <c r="AC244" s="11" t="n"/>
      <c r="AD244" s="11" t="n"/>
      <c r="AE244" s="10" t="n"/>
      <c r="AF244" s="10" t="n"/>
      <c r="AG244" s="10" t="n"/>
      <c r="AH244" s="10" t="n"/>
      <c r="AI244" s="13" t="n"/>
      <c r="AJ244" s="13" t="n"/>
      <c r="AK244" s="13" t="n"/>
      <c r="AL244" s="13" t="n"/>
      <c r="AM244" s="13" t="n"/>
      <c r="AN244" s="13" t="n"/>
      <c r="AO244" s="13" t="n"/>
      <c r="AP244" s="14" t="n"/>
      <c r="AQ244" s="14" t="n"/>
      <c r="AR244" s="14" t="n"/>
      <c r="AS244" s="13" t="n"/>
      <c r="AT244" s="13" t="n"/>
      <c r="AU244" s="10" t="n"/>
      <c r="AV244" s="10" t="n"/>
      <c r="AW244" s="10" t="n"/>
      <c r="AX244" s="10" t="n"/>
      <c r="AY244" s="10" t="n"/>
      <c r="AZ244" s="10" t="n"/>
      <c r="BA244" s="10" t="n"/>
      <c r="BB244" s="10" t="n"/>
      <c r="BC244" s="10" t="n"/>
      <c r="BD244" s="11" t="n"/>
      <c r="BE244" s="10" t="n"/>
      <c r="BF244" s="10" t="n"/>
      <c r="BG244" s="10" t="n"/>
      <c r="BH244" s="10" t="n"/>
      <c r="BI244" s="10" t="n"/>
      <c r="BJ244" s="10" t="n"/>
      <c r="BK244" s="10" t="n"/>
      <c r="BL244" s="10" t="n"/>
      <c r="BM244" s="10" t="n"/>
    </row>
    <row r="245" ht="15.75" customHeight="1" s="218">
      <c r="A245" s="10" t="n"/>
      <c r="B245" s="10" t="n"/>
      <c r="C245" s="10" t="n"/>
      <c r="D245" s="10" t="n"/>
      <c r="E245" s="10" t="n"/>
      <c r="F245" s="10" t="n"/>
      <c r="G245" s="11" t="n"/>
      <c r="H245" s="10" t="n"/>
      <c r="I245" s="10" t="n"/>
      <c r="J245" s="10" t="n"/>
      <c r="K245" s="10" t="n"/>
      <c r="L245" s="10" t="n"/>
      <c r="M245" s="13" t="n"/>
      <c r="N245" s="13" t="n"/>
      <c r="O245" s="13" t="n"/>
      <c r="P245" s="13" t="n"/>
      <c r="Q245" s="10" t="n"/>
      <c r="R245" s="10" t="n"/>
      <c r="S245" s="10" t="n"/>
      <c r="T245" s="10" t="n"/>
      <c r="U245" s="10" t="n"/>
      <c r="V245" s="10" t="n"/>
      <c r="W245" s="10" t="n"/>
      <c r="X245" s="10" t="n"/>
      <c r="Y245" s="11" t="n"/>
      <c r="Z245" s="11" t="n"/>
      <c r="AA245" s="11" t="n"/>
      <c r="AB245" s="11" t="n"/>
      <c r="AC245" s="11" t="n"/>
      <c r="AD245" s="11" t="n"/>
      <c r="AE245" s="10" t="n"/>
      <c r="AF245" s="10" t="n"/>
      <c r="AG245" s="10" t="n"/>
      <c r="AH245" s="10" t="n"/>
      <c r="AI245" s="13" t="n"/>
      <c r="AJ245" s="13" t="n"/>
      <c r="AK245" s="13" t="n"/>
      <c r="AL245" s="13" t="n"/>
      <c r="AM245" s="13" t="n"/>
      <c r="AN245" s="13" t="n"/>
      <c r="AO245" s="13" t="n"/>
      <c r="AP245" s="14" t="n"/>
      <c r="AQ245" s="14" t="n"/>
      <c r="AR245" s="14" t="n"/>
      <c r="AS245" s="13" t="n"/>
      <c r="AT245" s="13" t="n"/>
      <c r="AU245" s="10" t="n"/>
      <c r="AV245" s="10" t="n"/>
      <c r="AW245" s="10" t="n"/>
      <c r="AX245" s="10" t="n"/>
      <c r="AY245" s="10" t="n"/>
      <c r="AZ245" s="10" t="n"/>
      <c r="BA245" s="10" t="n"/>
      <c r="BB245" s="10" t="n"/>
      <c r="BC245" s="10" t="n"/>
      <c r="BD245" s="11" t="n"/>
      <c r="BE245" s="10" t="n"/>
      <c r="BF245" s="10" t="n"/>
      <c r="BG245" s="10" t="n"/>
      <c r="BH245" s="10" t="n"/>
      <c r="BI245" s="10" t="n"/>
      <c r="BJ245" s="10" t="n"/>
      <c r="BK245" s="10" t="n"/>
      <c r="BL245" s="10" t="n"/>
      <c r="BM245" s="10" t="n"/>
    </row>
    <row r="246" ht="15.75" customHeight="1" s="218">
      <c r="A246" s="10" t="n"/>
      <c r="B246" s="10" t="n"/>
      <c r="C246" s="10" t="n"/>
      <c r="D246" s="10" t="n"/>
      <c r="E246" s="10" t="n"/>
      <c r="F246" s="10" t="n"/>
      <c r="G246" s="11" t="n"/>
      <c r="H246" s="10" t="n"/>
      <c r="I246" s="10" t="n"/>
      <c r="J246" s="10" t="n"/>
      <c r="K246" s="10" t="n"/>
      <c r="L246" s="10" t="n"/>
      <c r="M246" s="13" t="n"/>
      <c r="N246" s="13" t="n"/>
      <c r="O246" s="13" t="n"/>
      <c r="P246" s="13" t="n"/>
      <c r="Q246" s="10" t="n"/>
      <c r="R246" s="10" t="n"/>
      <c r="S246" s="10" t="n"/>
      <c r="T246" s="10" t="n"/>
      <c r="U246" s="10" t="n"/>
      <c r="V246" s="10" t="n"/>
      <c r="W246" s="10" t="n"/>
      <c r="X246" s="10" t="n"/>
      <c r="Y246" s="11" t="n"/>
      <c r="Z246" s="11" t="n"/>
      <c r="AA246" s="11" t="n"/>
      <c r="AB246" s="11" t="n"/>
      <c r="AC246" s="11" t="n"/>
      <c r="AD246" s="11" t="n"/>
      <c r="AE246" s="10" t="n"/>
      <c r="AF246" s="10" t="n"/>
      <c r="AG246" s="10" t="n"/>
      <c r="AH246" s="10" t="n"/>
      <c r="AI246" s="13" t="n"/>
      <c r="AJ246" s="13" t="n"/>
      <c r="AK246" s="13" t="n"/>
      <c r="AL246" s="13" t="n"/>
      <c r="AM246" s="13" t="n"/>
      <c r="AN246" s="13" t="n"/>
      <c r="AO246" s="13" t="n"/>
      <c r="AP246" s="14" t="n"/>
      <c r="AQ246" s="14" t="n"/>
      <c r="AR246" s="14" t="n"/>
      <c r="AS246" s="13" t="n"/>
      <c r="AT246" s="13" t="n"/>
      <c r="AU246" s="10" t="n"/>
      <c r="AV246" s="10" t="n"/>
      <c r="AW246" s="10" t="n"/>
      <c r="AX246" s="10" t="n"/>
      <c r="AY246" s="10" t="n"/>
      <c r="AZ246" s="10" t="n"/>
      <c r="BA246" s="10" t="n"/>
      <c r="BB246" s="10" t="n"/>
      <c r="BC246" s="10" t="n"/>
      <c r="BD246" s="11" t="n"/>
      <c r="BE246" s="10" t="n"/>
      <c r="BF246" s="10" t="n"/>
      <c r="BG246" s="10" t="n"/>
      <c r="BH246" s="10" t="n"/>
      <c r="BI246" s="10" t="n"/>
      <c r="BJ246" s="10" t="n"/>
      <c r="BK246" s="10" t="n"/>
      <c r="BL246" s="10" t="n"/>
      <c r="BM246" s="10" t="n"/>
    </row>
    <row r="247" ht="15.75" customHeight="1" s="218">
      <c r="A247" s="10" t="n"/>
      <c r="B247" s="10" t="n"/>
      <c r="C247" s="10" t="n"/>
      <c r="D247" s="10" t="n"/>
      <c r="E247" s="10" t="n"/>
      <c r="F247" s="10" t="n"/>
      <c r="G247" s="11" t="n"/>
      <c r="H247" s="10" t="n"/>
      <c r="I247" s="10" t="n"/>
      <c r="J247" s="10" t="n"/>
      <c r="K247" s="10" t="n"/>
      <c r="L247" s="10" t="n"/>
      <c r="M247" s="13" t="n"/>
      <c r="N247" s="13" t="n"/>
      <c r="O247" s="13" t="n"/>
      <c r="P247" s="13" t="n"/>
      <c r="Q247" s="10" t="n"/>
      <c r="R247" s="10" t="n"/>
      <c r="S247" s="10" t="n"/>
      <c r="T247" s="10" t="n"/>
      <c r="U247" s="10" t="n"/>
      <c r="V247" s="10" t="n"/>
      <c r="W247" s="10" t="n"/>
      <c r="X247" s="10" t="n"/>
      <c r="Y247" s="11" t="n"/>
      <c r="Z247" s="11" t="n"/>
      <c r="AA247" s="11" t="n"/>
      <c r="AB247" s="11" t="n"/>
      <c r="AC247" s="11" t="n"/>
      <c r="AD247" s="11" t="n"/>
      <c r="AE247" s="10" t="n"/>
      <c r="AF247" s="10" t="n"/>
      <c r="AG247" s="10" t="n"/>
      <c r="AH247" s="10" t="n"/>
      <c r="AI247" s="13" t="n"/>
      <c r="AJ247" s="13" t="n"/>
      <c r="AK247" s="13" t="n"/>
      <c r="AL247" s="13" t="n"/>
      <c r="AM247" s="13" t="n"/>
      <c r="AN247" s="13" t="n"/>
      <c r="AO247" s="13" t="n"/>
      <c r="AP247" s="14" t="n"/>
      <c r="AQ247" s="14" t="n"/>
      <c r="AR247" s="14" t="n"/>
      <c r="AS247" s="13" t="n"/>
      <c r="AT247" s="13" t="n"/>
      <c r="AU247" s="10" t="n"/>
      <c r="AV247" s="10" t="n"/>
      <c r="AW247" s="10" t="n"/>
      <c r="AX247" s="10" t="n"/>
      <c r="AY247" s="10" t="n"/>
      <c r="AZ247" s="10" t="n"/>
      <c r="BA247" s="10" t="n"/>
      <c r="BB247" s="10" t="n"/>
      <c r="BC247" s="10" t="n"/>
      <c r="BD247" s="11" t="n"/>
      <c r="BE247" s="10" t="n"/>
      <c r="BF247" s="10" t="n"/>
      <c r="BG247" s="10" t="n"/>
      <c r="BH247" s="10" t="n"/>
      <c r="BI247" s="10" t="n"/>
      <c r="BJ247" s="10" t="n"/>
      <c r="BK247" s="10" t="n"/>
      <c r="BL247" s="10" t="n"/>
      <c r="BM247" s="10" t="n"/>
    </row>
    <row r="248" ht="15.75" customHeight="1" s="218">
      <c r="A248" s="10" t="n"/>
      <c r="B248" s="10" t="n"/>
      <c r="C248" s="10" t="n"/>
      <c r="D248" s="10" t="n"/>
      <c r="E248" s="10" t="n"/>
      <c r="F248" s="10" t="n"/>
      <c r="G248" s="11" t="n"/>
      <c r="H248" s="10" t="n"/>
      <c r="I248" s="10" t="n"/>
      <c r="J248" s="10" t="n"/>
      <c r="K248" s="10" t="n"/>
      <c r="L248" s="10" t="n"/>
      <c r="M248" s="13" t="n"/>
      <c r="N248" s="13" t="n"/>
      <c r="O248" s="13" t="n"/>
      <c r="P248" s="13" t="n"/>
      <c r="Q248" s="10" t="n"/>
      <c r="R248" s="10" t="n"/>
      <c r="S248" s="10" t="n"/>
      <c r="T248" s="10" t="n"/>
      <c r="U248" s="10" t="n"/>
      <c r="V248" s="10" t="n"/>
      <c r="W248" s="10" t="n"/>
      <c r="X248" s="10" t="n"/>
      <c r="Y248" s="11" t="n"/>
      <c r="Z248" s="11" t="n"/>
      <c r="AA248" s="11" t="n"/>
      <c r="AB248" s="11" t="n"/>
      <c r="AC248" s="11" t="n"/>
      <c r="AD248" s="11" t="n"/>
      <c r="AE248" s="10" t="n"/>
      <c r="AF248" s="10" t="n"/>
      <c r="AG248" s="10" t="n"/>
      <c r="AH248" s="10" t="n"/>
      <c r="AI248" s="13" t="n"/>
      <c r="AJ248" s="13" t="n"/>
      <c r="AK248" s="13" t="n"/>
      <c r="AL248" s="13" t="n"/>
      <c r="AM248" s="13" t="n"/>
      <c r="AN248" s="13" t="n"/>
      <c r="AO248" s="13" t="n"/>
      <c r="AP248" s="14" t="n"/>
      <c r="AQ248" s="14" t="n"/>
      <c r="AR248" s="14" t="n"/>
      <c r="AS248" s="13" t="n"/>
      <c r="AT248" s="13" t="n"/>
      <c r="AU248" s="10" t="n"/>
      <c r="AV248" s="10" t="n"/>
      <c r="AW248" s="10" t="n"/>
      <c r="AX248" s="10" t="n"/>
      <c r="AY248" s="10" t="n"/>
      <c r="AZ248" s="10" t="n"/>
      <c r="BA248" s="10" t="n"/>
      <c r="BB248" s="10" t="n"/>
      <c r="BC248" s="10" t="n"/>
      <c r="BD248" s="11" t="n"/>
      <c r="BE248" s="10" t="n"/>
      <c r="BF248" s="10" t="n"/>
      <c r="BG248" s="10" t="n"/>
      <c r="BH248" s="10" t="n"/>
      <c r="BI248" s="10" t="n"/>
      <c r="BJ248" s="10" t="n"/>
      <c r="BK248" s="10" t="n"/>
      <c r="BL248" s="10" t="n"/>
      <c r="BM248" s="10" t="n"/>
    </row>
    <row r="249" ht="15.75" customHeight="1" s="218">
      <c r="A249" s="10" t="n"/>
      <c r="B249" s="10" t="n"/>
      <c r="C249" s="10" t="n"/>
      <c r="D249" s="10" t="n"/>
      <c r="E249" s="10" t="n"/>
      <c r="F249" s="10" t="n"/>
      <c r="G249" s="11" t="n"/>
      <c r="H249" s="10" t="n"/>
      <c r="I249" s="10" t="n"/>
      <c r="J249" s="10" t="n"/>
      <c r="K249" s="10" t="n"/>
      <c r="L249" s="10" t="n"/>
      <c r="M249" s="13" t="n"/>
      <c r="N249" s="13" t="n"/>
      <c r="O249" s="13" t="n"/>
      <c r="P249" s="13" t="n"/>
      <c r="Q249" s="10" t="n"/>
      <c r="R249" s="10" t="n"/>
      <c r="S249" s="10" t="n"/>
      <c r="T249" s="10" t="n"/>
      <c r="U249" s="10" t="n"/>
      <c r="V249" s="10" t="n"/>
      <c r="W249" s="10" t="n"/>
      <c r="X249" s="10" t="n"/>
      <c r="Y249" s="11" t="n"/>
      <c r="Z249" s="11" t="n"/>
      <c r="AA249" s="11" t="n"/>
      <c r="AB249" s="11" t="n"/>
      <c r="AC249" s="11" t="n"/>
      <c r="AD249" s="11" t="n"/>
      <c r="AE249" s="10" t="n"/>
      <c r="AF249" s="10" t="n"/>
      <c r="AG249" s="10" t="n"/>
      <c r="AH249" s="10" t="n"/>
      <c r="AI249" s="13" t="n"/>
      <c r="AJ249" s="13" t="n"/>
      <c r="AK249" s="13" t="n"/>
      <c r="AL249" s="13" t="n"/>
      <c r="AM249" s="13" t="n"/>
      <c r="AN249" s="13" t="n"/>
      <c r="AO249" s="13" t="n"/>
      <c r="AP249" s="14" t="n"/>
      <c r="AQ249" s="14" t="n"/>
      <c r="AR249" s="14" t="n"/>
      <c r="AS249" s="13" t="n"/>
      <c r="AT249" s="13" t="n"/>
      <c r="AU249" s="10" t="n"/>
      <c r="AV249" s="10" t="n"/>
      <c r="AW249" s="10" t="n"/>
      <c r="AX249" s="10" t="n"/>
      <c r="AY249" s="10" t="n"/>
      <c r="AZ249" s="10" t="n"/>
      <c r="BA249" s="10" t="n"/>
      <c r="BB249" s="10" t="n"/>
      <c r="BC249" s="10" t="n"/>
      <c r="BD249" s="11" t="n"/>
      <c r="BE249" s="10" t="n"/>
      <c r="BF249" s="10" t="n"/>
      <c r="BG249" s="10" t="n"/>
      <c r="BH249" s="10" t="n"/>
      <c r="BI249" s="10" t="n"/>
      <c r="BJ249" s="10" t="n"/>
      <c r="BK249" s="10" t="n"/>
      <c r="BL249" s="10" t="n"/>
      <c r="BM249" s="10" t="n"/>
    </row>
    <row r="250" ht="15.75" customHeight="1" s="218">
      <c r="A250" s="10" t="n"/>
      <c r="B250" s="10" t="n"/>
      <c r="C250" s="10" t="n"/>
      <c r="D250" s="10" t="n"/>
      <c r="E250" s="10" t="n"/>
      <c r="F250" s="10" t="n"/>
      <c r="G250" s="11" t="n"/>
      <c r="H250" s="10" t="n"/>
      <c r="I250" s="10" t="n"/>
      <c r="J250" s="10" t="n"/>
      <c r="K250" s="10" t="n"/>
      <c r="L250" s="10" t="n"/>
      <c r="M250" s="13" t="n"/>
      <c r="N250" s="13" t="n"/>
      <c r="O250" s="13" t="n"/>
      <c r="P250" s="13" t="n"/>
      <c r="Q250" s="10" t="n"/>
      <c r="R250" s="10" t="n"/>
      <c r="S250" s="10" t="n"/>
      <c r="T250" s="10" t="n"/>
      <c r="U250" s="10" t="n"/>
      <c r="V250" s="10" t="n"/>
      <c r="W250" s="10" t="n"/>
      <c r="X250" s="10" t="n"/>
      <c r="Y250" s="11" t="n"/>
      <c r="Z250" s="11" t="n"/>
      <c r="AA250" s="11" t="n"/>
      <c r="AB250" s="11" t="n"/>
      <c r="AC250" s="11" t="n"/>
      <c r="AD250" s="11" t="n"/>
      <c r="AE250" s="10" t="n"/>
      <c r="AF250" s="10" t="n"/>
      <c r="AG250" s="10" t="n"/>
      <c r="AH250" s="10" t="n"/>
      <c r="AI250" s="13" t="n"/>
      <c r="AJ250" s="13" t="n"/>
      <c r="AK250" s="13" t="n"/>
      <c r="AL250" s="13" t="n"/>
      <c r="AM250" s="13" t="n"/>
      <c r="AN250" s="13" t="n"/>
      <c r="AO250" s="13" t="n"/>
      <c r="AP250" s="14" t="n"/>
      <c r="AQ250" s="14" t="n"/>
      <c r="AR250" s="14" t="n"/>
      <c r="AS250" s="13" t="n"/>
      <c r="AT250" s="13" t="n"/>
      <c r="AU250" s="10" t="n"/>
      <c r="AV250" s="10" t="n"/>
      <c r="AW250" s="10" t="n"/>
      <c r="AX250" s="10" t="n"/>
      <c r="AY250" s="10" t="n"/>
      <c r="AZ250" s="10" t="n"/>
      <c r="BA250" s="10" t="n"/>
      <c r="BB250" s="10" t="n"/>
      <c r="BC250" s="10" t="n"/>
      <c r="BD250" s="11" t="n"/>
      <c r="BE250" s="10" t="n"/>
      <c r="BF250" s="10" t="n"/>
      <c r="BG250" s="10" t="n"/>
      <c r="BH250" s="10" t="n"/>
      <c r="BI250" s="10" t="n"/>
      <c r="BJ250" s="10" t="n"/>
      <c r="BK250" s="10" t="n"/>
      <c r="BL250" s="10" t="n"/>
      <c r="BM250" s="10" t="n"/>
    </row>
    <row r="251" ht="15.75" customHeight="1" s="218">
      <c r="A251" s="10" t="n"/>
      <c r="B251" s="10" t="n"/>
      <c r="C251" s="10" t="n"/>
      <c r="D251" s="10" t="n"/>
      <c r="E251" s="10" t="n"/>
      <c r="F251" s="10" t="n"/>
      <c r="G251" s="11" t="n"/>
      <c r="H251" s="10" t="n"/>
      <c r="I251" s="10" t="n"/>
      <c r="J251" s="10" t="n"/>
      <c r="K251" s="10" t="n"/>
      <c r="L251" s="10" t="n"/>
      <c r="M251" s="13" t="n"/>
      <c r="N251" s="13" t="n"/>
      <c r="O251" s="13" t="n"/>
      <c r="P251" s="13" t="n"/>
      <c r="Q251" s="10" t="n"/>
      <c r="R251" s="10" t="n"/>
      <c r="S251" s="10" t="n"/>
      <c r="T251" s="10" t="n"/>
      <c r="U251" s="10" t="n"/>
      <c r="V251" s="10" t="n"/>
      <c r="W251" s="10" t="n"/>
      <c r="X251" s="10" t="n"/>
      <c r="Y251" s="11" t="n"/>
      <c r="Z251" s="11" t="n"/>
      <c r="AA251" s="11" t="n"/>
      <c r="AB251" s="11" t="n"/>
      <c r="AC251" s="11" t="n"/>
      <c r="AD251" s="11" t="n"/>
      <c r="AE251" s="10" t="n"/>
      <c r="AF251" s="10" t="n"/>
      <c r="AG251" s="10" t="n"/>
      <c r="AH251" s="10" t="n"/>
      <c r="AI251" s="13" t="n"/>
      <c r="AJ251" s="13" t="n"/>
      <c r="AK251" s="13" t="n"/>
      <c r="AL251" s="13" t="n"/>
      <c r="AM251" s="13" t="n"/>
      <c r="AN251" s="13" t="n"/>
      <c r="AO251" s="13" t="n"/>
      <c r="AP251" s="14" t="n"/>
      <c r="AQ251" s="14" t="n"/>
      <c r="AR251" s="14" t="n"/>
      <c r="AS251" s="13" t="n"/>
      <c r="AT251" s="13" t="n"/>
      <c r="AU251" s="10" t="n"/>
      <c r="AV251" s="10" t="n"/>
      <c r="AW251" s="10" t="n"/>
      <c r="AX251" s="10" t="n"/>
      <c r="AY251" s="10" t="n"/>
      <c r="AZ251" s="10" t="n"/>
      <c r="BA251" s="10" t="n"/>
      <c r="BB251" s="10" t="n"/>
      <c r="BC251" s="10" t="n"/>
      <c r="BD251" s="11" t="n"/>
      <c r="BE251" s="10" t="n"/>
      <c r="BF251" s="10" t="n"/>
      <c r="BG251" s="10" t="n"/>
      <c r="BH251" s="10" t="n"/>
      <c r="BI251" s="10" t="n"/>
      <c r="BJ251" s="10" t="n"/>
      <c r="BK251" s="10" t="n"/>
      <c r="BL251" s="10" t="n"/>
      <c r="BM251" s="10" t="n"/>
    </row>
    <row r="252" ht="15.75" customHeight="1" s="218">
      <c r="A252" s="10" t="n"/>
      <c r="B252" s="10" t="n"/>
      <c r="C252" s="10" t="n"/>
      <c r="D252" s="10" t="n"/>
      <c r="E252" s="10" t="n"/>
      <c r="F252" s="10" t="n"/>
      <c r="G252" s="11" t="n"/>
      <c r="H252" s="10" t="n"/>
      <c r="I252" s="10" t="n"/>
      <c r="J252" s="10" t="n"/>
      <c r="K252" s="10" t="n"/>
      <c r="L252" s="10" t="n"/>
      <c r="M252" s="13" t="n"/>
      <c r="N252" s="13" t="n"/>
      <c r="O252" s="13" t="n"/>
      <c r="P252" s="13" t="n"/>
      <c r="Q252" s="10" t="n"/>
      <c r="R252" s="10" t="n"/>
      <c r="S252" s="10" t="n"/>
      <c r="T252" s="10" t="n"/>
      <c r="U252" s="10" t="n"/>
      <c r="V252" s="10" t="n"/>
      <c r="W252" s="10" t="n"/>
      <c r="X252" s="10" t="n"/>
      <c r="Y252" s="11" t="n"/>
      <c r="Z252" s="11" t="n"/>
      <c r="AA252" s="11" t="n"/>
      <c r="AB252" s="11" t="n"/>
      <c r="AC252" s="11" t="n"/>
      <c r="AD252" s="11" t="n"/>
      <c r="AE252" s="10" t="n"/>
      <c r="AF252" s="10" t="n"/>
      <c r="AG252" s="10" t="n"/>
      <c r="AH252" s="10" t="n"/>
      <c r="AI252" s="13" t="n"/>
      <c r="AJ252" s="13" t="n"/>
      <c r="AK252" s="13" t="n"/>
      <c r="AL252" s="13" t="n"/>
      <c r="AM252" s="13" t="n"/>
      <c r="AN252" s="13" t="n"/>
      <c r="AO252" s="13" t="n"/>
      <c r="AP252" s="14" t="n"/>
      <c r="AQ252" s="14" t="n"/>
      <c r="AR252" s="14" t="n"/>
      <c r="AS252" s="13" t="n"/>
      <c r="AT252" s="13" t="n"/>
      <c r="AU252" s="10" t="n"/>
      <c r="AV252" s="10" t="n"/>
      <c r="AW252" s="10" t="n"/>
      <c r="AX252" s="10" t="n"/>
      <c r="AY252" s="10" t="n"/>
      <c r="AZ252" s="10" t="n"/>
      <c r="BA252" s="10" t="n"/>
      <c r="BB252" s="10" t="n"/>
      <c r="BC252" s="10" t="n"/>
      <c r="BD252" s="11" t="n"/>
      <c r="BE252" s="10" t="n"/>
      <c r="BF252" s="10" t="n"/>
      <c r="BG252" s="10" t="n"/>
      <c r="BH252" s="10" t="n"/>
      <c r="BI252" s="10" t="n"/>
      <c r="BJ252" s="10" t="n"/>
      <c r="BK252" s="10" t="n"/>
      <c r="BL252" s="10" t="n"/>
      <c r="BM252" s="10" t="n"/>
    </row>
    <row r="253" ht="15.75" customHeight="1" s="218">
      <c r="A253" s="10" t="n"/>
      <c r="B253" s="10" t="n"/>
      <c r="C253" s="10" t="n"/>
      <c r="D253" s="10" t="n"/>
      <c r="E253" s="10" t="n"/>
      <c r="F253" s="10" t="n"/>
      <c r="G253" s="11" t="n"/>
      <c r="H253" s="10" t="n"/>
      <c r="I253" s="10" t="n"/>
      <c r="J253" s="10" t="n"/>
      <c r="K253" s="10" t="n"/>
      <c r="L253" s="10" t="n"/>
      <c r="M253" s="13" t="n"/>
      <c r="N253" s="13" t="n"/>
      <c r="O253" s="13" t="n"/>
      <c r="P253" s="13" t="n"/>
      <c r="Q253" s="10" t="n"/>
      <c r="R253" s="10" t="n"/>
      <c r="S253" s="10" t="n"/>
      <c r="T253" s="10" t="n"/>
      <c r="U253" s="10" t="n"/>
      <c r="V253" s="10" t="n"/>
      <c r="W253" s="10" t="n"/>
      <c r="X253" s="10" t="n"/>
      <c r="Y253" s="11" t="n"/>
      <c r="Z253" s="11" t="n"/>
      <c r="AA253" s="11" t="n"/>
      <c r="AB253" s="11" t="n"/>
      <c r="AC253" s="11" t="n"/>
      <c r="AD253" s="11" t="n"/>
      <c r="AE253" s="10" t="n"/>
      <c r="AF253" s="10" t="n"/>
      <c r="AG253" s="10" t="n"/>
      <c r="AH253" s="10" t="n"/>
      <c r="AI253" s="13" t="n"/>
      <c r="AJ253" s="13" t="n"/>
      <c r="AK253" s="13" t="n"/>
      <c r="AL253" s="13" t="n"/>
      <c r="AM253" s="13" t="n"/>
      <c r="AN253" s="13" t="n"/>
      <c r="AO253" s="13" t="n"/>
      <c r="AP253" s="14" t="n"/>
      <c r="AQ253" s="14" t="n"/>
      <c r="AR253" s="14" t="n"/>
      <c r="AS253" s="13" t="n"/>
      <c r="AT253" s="13" t="n"/>
      <c r="AU253" s="10" t="n"/>
      <c r="AV253" s="10" t="n"/>
      <c r="AW253" s="10" t="n"/>
      <c r="AX253" s="10" t="n"/>
      <c r="AY253" s="10" t="n"/>
      <c r="AZ253" s="10" t="n"/>
      <c r="BA253" s="10" t="n"/>
      <c r="BB253" s="10" t="n"/>
      <c r="BC253" s="10" t="n"/>
      <c r="BD253" s="11" t="n"/>
      <c r="BE253" s="10" t="n"/>
      <c r="BF253" s="10" t="n"/>
      <c r="BG253" s="10" t="n"/>
      <c r="BH253" s="10" t="n"/>
      <c r="BI253" s="10" t="n"/>
      <c r="BJ253" s="10" t="n"/>
      <c r="BK253" s="10" t="n"/>
      <c r="BL253" s="10" t="n"/>
      <c r="BM253" s="10" t="n"/>
    </row>
    <row r="254" ht="15.75" customHeight="1" s="218">
      <c r="A254" s="10" t="n"/>
      <c r="B254" s="10" t="n"/>
      <c r="C254" s="10" t="n"/>
      <c r="D254" s="10" t="n"/>
      <c r="E254" s="10" t="n"/>
      <c r="F254" s="10" t="n"/>
      <c r="G254" s="11" t="n"/>
      <c r="H254" s="10" t="n"/>
      <c r="I254" s="10" t="n"/>
      <c r="J254" s="10" t="n"/>
      <c r="K254" s="10" t="n"/>
      <c r="L254" s="10" t="n"/>
      <c r="M254" s="13" t="n"/>
      <c r="N254" s="13" t="n"/>
      <c r="O254" s="13" t="n"/>
      <c r="P254" s="13" t="n"/>
      <c r="Q254" s="10" t="n"/>
      <c r="R254" s="10" t="n"/>
      <c r="S254" s="10" t="n"/>
      <c r="T254" s="10" t="n"/>
      <c r="U254" s="10" t="n"/>
      <c r="V254" s="10" t="n"/>
      <c r="W254" s="10" t="n"/>
      <c r="X254" s="10" t="n"/>
      <c r="Y254" s="11" t="n"/>
      <c r="Z254" s="11" t="n"/>
      <c r="AA254" s="11" t="n"/>
      <c r="AB254" s="11" t="n"/>
      <c r="AC254" s="11" t="n"/>
      <c r="AD254" s="11" t="n"/>
      <c r="AE254" s="10" t="n"/>
      <c r="AF254" s="10" t="n"/>
      <c r="AG254" s="10" t="n"/>
      <c r="AH254" s="10" t="n"/>
      <c r="AI254" s="13" t="n"/>
      <c r="AJ254" s="13" t="n"/>
      <c r="AK254" s="13" t="n"/>
      <c r="AL254" s="13" t="n"/>
      <c r="AM254" s="13" t="n"/>
      <c r="AN254" s="13" t="n"/>
      <c r="AO254" s="13" t="n"/>
      <c r="AP254" s="14" t="n"/>
      <c r="AQ254" s="14" t="n"/>
      <c r="AR254" s="14" t="n"/>
      <c r="AS254" s="13" t="n"/>
      <c r="AT254" s="13" t="n"/>
      <c r="AU254" s="10" t="n"/>
      <c r="AV254" s="10" t="n"/>
      <c r="AW254" s="10" t="n"/>
      <c r="AX254" s="10" t="n"/>
      <c r="AY254" s="10" t="n"/>
      <c r="AZ254" s="10" t="n"/>
      <c r="BA254" s="10" t="n"/>
      <c r="BB254" s="10" t="n"/>
      <c r="BC254" s="10" t="n"/>
      <c r="BD254" s="11" t="n"/>
      <c r="BE254" s="10" t="n"/>
      <c r="BF254" s="10" t="n"/>
      <c r="BG254" s="10" t="n"/>
      <c r="BH254" s="10" t="n"/>
      <c r="BI254" s="10" t="n"/>
      <c r="BJ254" s="10" t="n"/>
      <c r="BK254" s="10" t="n"/>
      <c r="BL254" s="10" t="n"/>
      <c r="BM254" s="10" t="n"/>
    </row>
    <row r="255" ht="15.75" customHeight="1" s="218">
      <c r="A255" s="10" t="n"/>
      <c r="B255" s="10" t="n"/>
      <c r="C255" s="10" t="n"/>
      <c r="D255" s="10" t="n"/>
      <c r="E255" s="10" t="n"/>
      <c r="F255" s="10" t="n"/>
      <c r="G255" s="11" t="n"/>
      <c r="H255" s="10" t="n"/>
      <c r="I255" s="10" t="n"/>
      <c r="J255" s="10" t="n"/>
      <c r="K255" s="10" t="n"/>
      <c r="L255" s="10" t="n"/>
      <c r="M255" s="13" t="n"/>
      <c r="N255" s="13" t="n"/>
      <c r="O255" s="13" t="n"/>
      <c r="P255" s="13" t="n"/>
      <c r="Q255" s="10" t="n"/>
      <c r="R255" s="10" t="n"/>
      <c r="S255" s="10" t="n"/>
      <c r="T255" s="10" t="n"/>
      <c r="U255" s="10" t="n"/>
      <c r="V255" s="10" t="n"/>
      <c r="W255" s="10" t="n"/>
      <c r="X255" s="10" t="n"/>
      <c r="Y255" s="11" t="n"/>
      <c r="Z255" s="11" t="n"/>
      <c r="AA255" s="11" t="n"/>
      <c r="AB255" s="11" t="n"/>
      <c r="AC255" s="11" t="n"/>
      <c r="AD255" s="11" t="n"/>
      <c r="AE255" s="10" t="n"/>
      <c r="AF255" s="10" t="n"/>
      <c r="AG255" s="10" t="n"/>
      <c r="AH255" s="10" t="n"/>
      <c r="AI255" s="13" t="n"/>
      <c r="AJ255" s="13" t="n"/>
      <c r="AK255" s="13" t="n"/>
      <c r="AL255" s="13" t="n"/>
      <c r="AM255" s="13" t="n"/>
      <c r="AN255" s="13" t="n"/>
      <c r="AO255" s="13" t="n"/>
      <c r="AP255" s="14" t="n"/>
      <c r="AQ255" s="14" t="n"/>
      <c r="AR255" s="14" t="n"/>
      <c r="AS255" s="13" t="n"/>
      <c r="AT255" s="13" t="n"/>
      <c r="AU255" s="10" t="n"/>
      <c r="AV255" s="10" t="n"/>
      <c r="AW255" s="10" t="n"/>
      <c r="AX255" s="10" t="n"/>
      <c r="AY255" s="10" t="n"/>
      <c r="AZ255" s="10" t="n"/>
      <c r="BA255" s="10" t="n"/>
      <c r="BB255" s="10" t="n"/>
      <c r="BC255" s="10" t="n"/>
      <c r="BD255" s="11" t="n"/>
      <c r="BE255" s="10" t="n"/>
      <c r="BF255" s="10" t="n"/>
      <c r="BG255" s="10" t="n"/>
      <c r="BH255" s="10" t="n"/>
      <c r="BI255" s="10" t="n"/>
      <c r="BJ255" s="10" t="n"/>
      <c r="BK255" s="10" t="n"/>
      <c r="BL255" s="10" t="n"/>
      <c r="BM255" s="10" t="n"/>
    </row>
    <row r="256" ht="15.75" customHeight="1" s="218">
      <c r="A256" s="10" t="n"/>
      <c r="B256" s="10" t="n"/>
      <c r="C256" s="10" t="n"/>
      <c r="D256" s="10" t="n"/>
      <c r="E256" s="10" t="n"/>
      <c r="F256" s="10" t="n"/>
      <c r="G256" s="11" t="n"/>
      <c r="H256" s="10" t="n"/>
      <c r="I256" s="10" t="n"/>
      <c r="J256" s="10" t="n"/>
      <c r="K256" s="10" t="n"/>
      <c r="L256" s="10" t="n"/>
      <c r="M256" s="13" t="n"/>
      <c r="N256" s="13" t="n"/>
      <c r="O256" s="13" t="n"/>
      <c r="P256" s="13" t="n"/>
      <c r="Q256" s="10" t="n"/>
      <c r="R256" s="10" t="n"/>
      <c r="S256" s="10" t="n"/>
      <c r="T256" s="10" t="n"/>
      <c r="U256" s="10" t="n"/>
      <c r="V256" s="10" t="n"/>
      <c r="W256" s="10" t="n"/>
      <c r="X256" s="10" t="n"/>
      <c r="Y256" s="11" t="n"/>
      <c r="Z256" s="11" t="n"/>
      <c r="AA256" s="11" t="n"/>
      <c r="AB256" s="11" t="n"/>
      <c r="AC256" s="11" t="n"/>
      <c r="AD256" s="11" t="n"/>
      <c r="AE256" s="10" t="n"/>
      <c r="AF256" s="10" t="n"/>
      <c r="AG256" s="10" t="n"/>
      <c r="AH256" s="10" t="n"/>
      <c r="AI256" s="13" t="n"/>
      <c r="AJ256" s="13" t="n"/>
      <c r="AK256" s="13" t="n"/>
      <c r="AL256" s="13" t="n"/>
      <c r="AM256" s="13" t="n"/>
      <c r="AN256" s="13" t="n"/>
      <c r="AO256" s="13" t="n"/>
      <c r="AP256" s="14" t="n"/>
      <c r="AQ256" s="14" t="n"/>
      <c r="AR256" s="14" t="n"/>
      <c r="AS256" s="13" t="n"/>
      <c r="AT256" s="13" t="n"/>
      <c r="AU256" s="10" t="n"/>
      <c r="AV256" s="10" t="n"/>
      <c r="AW256" s="10" t="n"/>
      <c r="AX256" s="10" t="n"/>
      <c r="AY256" s="10" t="n"/>
      <c r="AZ256" s="10" t="n"/>
      <c r="BA256" s="10" t="n"/>
      <c r="BB256" s="10" t="n"/>
      <c r="BC256" s="10" t="n"/>
      <c r="BD256" s="11" t="n"/>
      <c r="BE256" s="10" t="n"/>
      <c r="BF256" s="10" t="n"/>
      <c r="BG256" s="10" t="n"/>
      <c r="BH256" s="10" t="n"/>
      <c r="BI256" s="10" t="n"/>
      <c r="BJ256" s="10" t="n"/>
      <c r="BK256" s="10" t="n"/>
      <c r="BL256" s="10" t="n"/>
      <c r="BM256" s="10" t="n"/>
    </row>
    <row r="257" ht="15.75" customHeight="1" s="218">
      <c r="A257" s="10" t="n"/>
      <c r="B257" s="10" t="n"/>
      <c r="C257" s="10" t="n"/>
      <c r="D257" s="10" t="n"/>
      <c r="E257" s="10" t="n"/>
      <c r="F257" s="10" t="n"/>
      <c r="G257" s="11" t="n"/>
      <c r="H257" s="10" t="n"/>
      <c r="I257" s="10" t="n"/>
      <c r="J257" s="10" t="n"/>
      <c r="K257" s="10" t="n"/>
      <c r="L257" s="10" t="n"/>
      <c r="M257" s="13" t="n"/>
      <c r="N257" s="13" t="n"/>
      <c r="O257" s="13" t="n"/>
      <c r="P257" s="13" t="n"/>
      <c r="Q257" s="10" t="n"/>
      <c r="R257" s="10" t="n"/>
      <c r="S257" s="10" t="n"/>
      <c r="T257" s="10" t="n"/>
      <c r="U257" s="10" t="n"/>
      <c r="V257" s="10" t="n"/>
      <c r="W257" s="10" t="n"/>
      <c r="X257" s="10" t="n"/>
      <c r="Y257" s="11" t="n"/>
      <c r="Z257" s="11" t="n"/>
      <c r="AA257" s="11" t="n"/>
      <c r="AB257" s="11" t="n"/>
      <c r="AC257" s="11" t="n"/>
      <c r="AD257" s="11" t="n"/>
      <c r="AE257" s="10" t="n"/>
      <c r="AF257" s="10" t="n"/>
      <c r="AG257" s="10" t="n"/>
      <c r="AH257" s="10" t="n"/>
      <c r="AI257" s="13" t="n"/>
      <c r="AJ257" s="13" t="n"/>
      <c r="AK257" s="13" t="n"/>
      <c r="AL257" s="13" t="n"/>
      <c r="AM257" s="13" t="n"/>
      <c r="AN257" s="13" t="n"/>
      <c r="AO257" s="13" t="n"/>
      <c r="AP257" s="14" t="n"/>
      <c r="AQ257" s="14" t="n"/>
      <c r="AR257" s="14" t="n"/>
      <c r="AS257" s="13" t="n"/>
      <c r="AT257" s="13" t="n"/>
      <c r="AU257" s="10" t="n"/>
      <c r="AV257" s="10" t="n"/>
      <c r="AW257" s="10" t="n"/>
      <c r="AX257" s="10" t="n"/>
      <c r="AY257" s="10" t="n"/>
      <c r="AZ257" s="10" t="n"/>
      <c r="BA257" s="10" t="n"/>
      <c r="BB257" s="10" t="n"/>
      <c r="BC257" s="10" t="n"/>
      <c r="BD257" s="11" t="n"/>
      <c r="BE257" s="10" t="n"/>
      <c r="BF257" s="10" t="n"/>
      <c r="BG257" s="10" t="n"/>
      <c r="BH257" s="10" t="n"/>
      <c r="BI257" s="10" t="n"/>
      <c r="BJ257" s="10" t="n"/>
      <c r="BK257" s="10" t="n"/>
      <c r="BL257" s="10" t="n"/>
      <c r="BM257" s="10" t="n"/>
    </row>
    <row r="258" ht="15.75" customHeight="1" s="218">
      <c r="A258" s="10" t="n"/>
      <c r="B258" s="10" t="n"/>
      <c r="C258" s="10" t="n"/>
      <c r="D258" s="10" t="n"/>
      <c r="E258" s="10" t="n"/>
      <c r="F258" s="10" t="n"/>
      <c r="G258" s="11" t="n"/>
      <c r="H258" s="10" t="n"/>
      <c r="I258" s="10" t="n"/>
      <c r="J258" s="10" t="n"/>
      <c r="K258" s="10" t="n"/>
      <c r="L258" s="10" t="n"/>
      <c r="M258" s="13" t="n"/>
      <c r="N258" s="13" t="n"/>
      <c r="O258" s="13" t="n"/>
      <c r="P258" s="13" t="n"/>
      <c r="Q258" s="10" t="n"/>
      <c r="R258" s="10" t="n"/>
      <c r="S258" s="10" t="n"/>
      <c r="T258" s="10" t="n"/>
      <c r="U258" s="10" t="n"/>
      <c r="V258" s="10" t="n"/>
      <c r="W258" s="10" t="n"/>
      <c r="X258" s="10" t="n"/>
      <c r="Y258" s="11" t="n"/>
      <c r="Z258" s="11" t="n"/>
      <c r="AA258" s="11" t="n"/>
      <c r="AB258" s="11" t="n"/>
      <c r="AC258" s="11" t="n"/>
      <c r="AD258" s="11" t="n"/>
      <c r="AE258" s="10" t="n"/>
      <c r="AF258" s="10" t="n"/>
      <c r="AG258" s="10" t="n"/>
      <c r="AH258" s="10" t="n"/>
      <c r="AI258" s="13" t="n"/>
      <c r="AJ258" s="13" t="n"/>
      <c r="AK258" s="13" t="n"/>
      <c r="AL258" s="13" t="n"/>
      <c r="AM258" s="13" t="n"/>
      <c r="AN258" s="13" t="n"/>
      <c r="AO258" s="13" t="n"/>
      <c r="AP258" s="14" t="n"/>
      <c r="AQ258" s="14" t="n"/>
      <c r="AR258" s="14" t="n"/>
      <c r="AS258" s="13" t="n"/>
      <c r="AT258" s="13" t="n"/>
      <c r="AU258" s="10" t="n"/>
      <c r="AV258" s="10" t="n"/>
      <c r="AW258" s="10" t="n"/>
      <c r="AX258" s="10" t="n"/>
      <c r="AY258" s="10" t="n"/>
      <c r="AZ258" s="10" t="n"/>
      <c r="BA258" s="10" t="n"/>
      <c r="BB258" s="10" t="n"/>
      <c r="BC258" s="10" t="n"/>
      <c r="BD258" s="11" t="n"/>
      <c r="BE258" s="10" t="n"/>
      <c r="BF258" s="10" t="n"/>
      <c r="BG258" s="10" t="n"/>
      <c r="BH258" s="10" t="n"/>
      <c r="BI258" s="10" t="n"/>
      <c r="BJ258" s="10" t="n"/>
      <c r="BK258" s="10" t="n"/>
      <c r="BL258" s="10" t="n"/>
      <c r="BM258" s="10" t="n"/>
    </row>
    <row r="259" ht="15.75" customHeight="1" s="218">
      <c r="A259" s="10" t="n"/>
      <c r="B259" s="10" t="n"/>
      <c r="C259" s="10" t="n"/>
      <c r="D259" s="10" t="n"/>
      <c r="E259" s="10" t="n"/>
      <c r="F259" s="10" t="n"/>
      <c r="G259" s="11" t="n"/>
      <c r="H259" s="10" t="n"/>
      <c r="I259" s="10" t="n"/>
      <c r="J259" s="10" t="n"/>
      <c r="K259" s="10" t="n"/>
      <c r="L259" s="10" t="n"/>
      <c r="M259" s="13" t="n"/>
      <c r="N259" s="13" t="n"/>
      <c r="O259" s="13" t="n"/>
      <c r="P259" s="13" t="n"/>
      <c r="Q259" s="10" t="n"/>
      <c r="R259" s="10" t="n"/>
      <c r="S259" s="10" t="n"/>
      <c r="T259" s="10" t="n"/>
      <c r="U259" s="10" t="n"/>
      <c r="V259" s="10" t="n"/>
      <c r="W259" s="10" t="n"/>
      <c r="X259" s="10" t="n"/>
      <c r="Y259" s="11" t="n"/>
      <c r="Z259" s="11" t="n"/>
      <c r="AA259" s="11" t="n"/>
      <c r="AB259" s="11" t="n"/>
      <c r="AC259" s="11" t="n"/>
      <c r="AD259" s="11" t="n"/>
      <c r="AE259" s="10" t="n"/>
      <c r="AF259" s="10" t="n"/>
      <c r="AG259" s="10" t="n"/>
      <c r="AH259" s="10" t="n"/>
      <c r="AI259" s="13" t="n"/>
      <c r="AJ259" s="13" t="n"/>
      <c r="AK259" s="13" t="n"/>
      <c r="AL259" s="13" t="n"/>
      <c r="AM259" s="13" t="n"/>
      <c r="AN259" s="13" t="n"/>
      <c r="AO259" s="13" t="n"/>
      <c r="AP259" s="14" t="n"/>
      <c r="AQ259" s="14" t="n"/>
      <c r="AR259" s="14" t="n"/>
      <c r="AS259" s="13" t="n"/>
      <c r="AT259" s="13" t="n"/>
      <c r="AU259" s="10" t="n"/>
      <c r="AV259" s="10" t="n"/>
      <c r="AW259" s="10" t="n"/>
      <c r="AX259" s="10" t="n"/>
      <c r="AY259" s="10" t="n"/>
      <c r="AZ259" s="10" t="n"/>
      <c r="BA259" s="10" t="n"/>
      <c r="BB259" s="10" t="n"/>
      <c r="BC259" s="10" t="n"/>
      <c r="BD259" s="11" t="n"/>
      <c r="BE259" s="10" t="n"/>
      <c r="BF259" s="10" t="n"/>
      <c r="BG259" s="10" t="n"/>
      <c r="BH259" s="10" t="n"/>
      <c r="BI259" s="10" t="n"/>
      <c r="BJ259" s="10" t="n"/>
      <c r="BK259" s="10" t="n"/>
      <c r="BL259" s="10" t="n"/>
      <c r="BM259" s="10" t="n"/>
    </row>
    <row r="260" ht="15.75" customHeight="1" s="218">
      <c r="A260" s="10" t="n"/>
      <c r="B260" s="10" t="n"/>
      <c r="C260" s="10" t="n"/>
      <c r="D260" s="10" t="n"/>
      <c r="E260" s="10" t="n"/>
      <c r="F260" s="10" t="n"/>
      <c r="G260" s="11" t="n"/>
      <c r="H260" s="10" t="n"/>
      <c r="I260" s="10" t="n"/>
      <c r="J260" s="10" t="n"/>
      <c r="K260" s="10" t="n"/>
      <c r="L260" s="10" t="n"/>
      <c r="M260" s="13" t="n"/>
      <c r="N260" s="13" t="n"/>
      <c r="O260" s="13" t="n"/>
      <c r="P260" s="13" t="n"/>
      <c r="Q260" s="10" t="n"/>
      <c r="R260" s="10" t="n"/>
      <c r="S260" s="10" t="n"/>
      <c r="T260" s="10" t="n"/>
      <c r="U260" s="10" t="n"/>
      <c r="V260" s="10" t="n"/>
      <c r="W260" s="10" t="n"/>
      <c r="X260" s="10" t="n"/>
      <c r="Y260" s="11" t="n"/>
      <c r="Z260" s="11" t="n"/>
      <c r="AA260" s="11" t="n"/>
      <c r="AB260" s="11" t="n"/>
      <c r="AC260" s="11" t="n"/>
      <c r="AD260" s="11" t="n"/>
      <c r="AE260" s="10" t="n"/>
      <c r="AF260" s="10" t="n"/>
      <c r="AG260" s="10" t="n"/>
      <c r="AH260" s="10" t="n"/>
      <c r="AI260" s="13" t="n"/>
      <c r="AJ260" s="13" t="n"/>
      <c r="AK260" s="13" t="n"/>
      <c r="AL260" s="13" t="n"/>
      <c r="AM260" s="13" t="n"/>
      <c r="AN260" s="13" t="n"/>
      <c r="AO260" s="13" t="n"/>
      <c r="AP260" s="14" t="n"/>
      <c r="AQ260" s="14" t="n"/>
      <c r="AR260" s="14" t="n"/>
      <c r="AS260" s="13" t="n"/>
      <c r="AT260" s="13" t="n"/>
      <c r="AU260" s="10" t="n"/>
      <c r="AV260" s="10" t="n"/>
      <c r="AW260" s="10" t="n"/>
      <c r="AX260" s="10" t="n"/>
      <c r="AY260" s="10" t="n"/>
      <c r="AZ260" s="10" t="n"/>
      <c r="BA260" s="10" t="n"/>
      <c r="BB260" s="10" t="n"/>
      <c r="BC260" s="10" t="n"/>
      <c r="BD260" s="11" t="n"/>
      <c r="BE260" s="10" t="n"/>
      <c r="BF260" s="10" t="n"/>
      <c r="BG260" s="10" t="n"/>
      <c r="BH260" s="10" t="n"/>
      <c r="BI260" s="10" t="n"/>
      <c r="BJ260" s="10" t="n"/>
      <c r="BK260" s="10" t="n"/>
      <c r="BL260" s="10" t="n"/>
      <c r="BM260" s="10" t="n"/>
    </row>
    <row r="261" ht="15.75" customHeight="1" s="218">
      <c r="A261" s="10" t="n"/>
      <c r="B261" s="10" t="n"/>
      <c r="C261" s="10" t="n"/>
      <c r="D261" s="10" t="n"/>
      <c r="E261" s="10" t="n"/>
      <c r="F261" s="10" t="n"/>
      <c r="G261" s="11" t="n"/>
      <c r="H261" s="10" t="n"/>
      <c r="I261" s="10" t="n"/>
      <c r="J261" s="10" t="n"/>
      <c r="K261" s="10" t="n"/>
      <c r="L261" s="10" t="n"/>
      <c r="M261" s="13" t="n"/>
      <c r="N261" s="13" t="n"/>
      <c r="O261" s="13" t="n"/>
      <c r="P261" s="13" t="n"/>
      <c r="Q261" s="10" t="n"/>
      <c r="R261" s="10" t="n"/>
      <c r="S261" s="10" t="n"/>
      <c r="T261" s="10" t="n"/>
      <c r="U261" s="10" t="n"/>
      <c r="V261" s="10" t="n"/>
      <c r="W261" s="10" t="n"/>
      <c r="X261" s="10" t="n"/>
      <c r="Y261" s="11" t="n"/>
      <c r="Z261" s="11" t="n"/>
      <c r="AA261" s="11" t="n"/>
      <c r="AB261" s="11" t="n"/>
      <c r="AC261" s="11" t="n"/>
      <c r="AD261" s="11" t="n"/>
      <c r="AE261" s="10" t="n"/>
      <c r="AF261" s="10" t="n"/>
      <c r="AG261" s="10" t="n"/>
      <c r="AH261" s="10" t="n"/>
      <c r="AI261" s="13" t="n"/>
      <c r="AJ261" s="13" t="n"/>
      <c r="AK261" s="13" t="n"/>
      <c r="AL261" s="13" t="n"/>
      <c r="AM261" s="13" t="n"/>
      <c r="AN261" s="13" t="n"/>
      <c r="AO261" s="13" t="n"/>
      <c r="AP261" s="14" t="n"/>
      <c r="AQ261" s="14" t="n"/>
      <c r="AR261" s="14" t="n"/>
      <c r="AS261" s="13" t="n"/>
      <c r="AT261" s="13" t="n"/>
      <c r="AU261" s="10" t="n"/>
      <c r="AV261" s="10" t="n"/>
      <c r="AW261" s="10" t="n"/>
      <c r="AX261" s="10" t="n"/>
      <c r="AY261" s="10" t="n"/>
      <c r="AZ261" s="10" t="n"/>
      <c r="BA261" s="10" t="n"/>
      <c r="BB261" s="10" t="n"/>
      <c r="BC261" s="10" t="n"/>
      <c r="BD261" s="11" t="n"/>
      <c r="BE261" s="10" t="n"/>
      <c r="BF261" s="10" t="n"/>
      <c r="BG261" s="10" t="n"/>
      <c r="BH261" s="10" t="n"/>
      <c r="BI261" s="10" t="n"/>
      <c r="BJ261" s="10" t="n"/>
      <c r="BK261" s="10" t="n"/>
      <c r="BL261" s="10" t="n"/>
      <c r="BM261" s="10" t="n"/>
    </row>
    <row r="262" ht="15.75" customHeight="1" s="218">
      <c r="A262" s="10" t="n"/>
      <c r="B262" s="10" t="n"/>
      <c r="C262" s="10" t="n"/>
      <c r="D262" s="10" t="n"/>
      <c r="E262" s="10" t="n"/>
      <c r="F262" s="10" t="n"/>
      <c r="G262" s="11" t="n"/>
      <c r="H262" s="10" t="n"/>
      <c r="I262" s="10" t="n"/>
      <c r="J262" s="10" t="n"/>
      <c r="K262" s="10" t="n"/>
      <c r="L262" s="10" t="n"/>
      <c r="M262" s="13" t="n"/>
      <c r="N262" s="13" t="n"/>
      <c r="O262" s="13" t="n"/>
      <c r="P262" s="13" t="n"/>
      <c r="Q262" s="10" t="n"/>
      <c r="R262" s="10" t="n"/>
      <c r="S262" s="10" t="n"/>
      <c r="T262" s="10" t="n"/>
      <c r="U262" s="10" t="n"/>
      <c r="V262" s="10" t="n"/>
      <c r="W262" s="10" t="n"/>
      <c r="X262" s="10" t="n"/>
      <c r="Y262" s="11" t="n"/>
      <c r="Z262" s="11" t="n"/>
      <c r="AA262" s="11" t="n"/>
      <c r="AB262" s="11" t="n"/>
      <c r="AC262" s="11" t="n"/>
      <c r="AD262" s="11" t="n"/>
      <c r="AE262" s="10" t="n"/>
      <c r="AF262" s="10" t="n"/>
      <c r="AG262" s="10" t="n"/>
      <c r="AH262" s="10" t="n"/>
      <c r="AI262" s="13" t="n"/>
      <c r="AJ262" s="13" t="n"/>
      <c r="AK262" s="13" t="n"/>
      <c r="AL262" s="13" t="n"/>
      <c r="AM262" s="13" t="n"/>
      <c r="AN262" s="13" t="n"/>
      <c r="AO262" s="13" t="n"/>
      <c r="AP262" s="14" t="n"/>
      <c r="AQ262" s="14" t="n"/>
      <c r="AR262" s="14" t="n"/>
      <c r="AS262" s="13" t="n"/>
      <c r="AT262" s="13" t="n"/>
      <c r="AU262" s="10" t="n"/>
      <c r="AV262" s="10" t="n"/>
      <c r="AW262" s="10" t="n"/>
      <c r="AX262" s="10" t="n"/>
      <c r="AY262" s="10" t="n"/>
      <c r="AZ262" s="10" t="n"/>
      <c r="BA262" s="10" t="n"/>
      <c r="BB262" s="10" t="n"/>
      <c r="BC262" s="10" t="n"/>
      <c r="BD262" s="11" t="n"/>
      <c r="BE262" s="10" t="n"/>
      <c r="BF262" s="10" t="n"/>
      <c r="BG262" s="10" t="n"/>
      <c r="BH262" s="10" t="n"/>
      <c r="BI262" s="10" t="n"/>
      <c r="BJ262" s="10" t="n"/>
      <c r="BK262" s="10" t="n"/>
      <c r="BL262" s="10" t="n"/>
      <c r="BM262" s="10" t="n"/>
    </row>
    <row r="263" ht="15.75" customHeight="1" s="218">
      <c r="A263" s="10" t="n"/>
      <c r="B263" s="10" t="n"/>
      <c r="C263" s="10" t="n"/>
      <c r="D263" s="10" t="n"/>
      <c r="E263" s="10" t="n"/>
      <c r="F263" s="10" t="n"/>
      <c r="G263" s="11" t="n"/>
      <c r="H263" s="10" t="n"/>
      <c r="I263" s="10" t="n"/>
      <c r="J263" s="10" t="n"/>
      <c r="K263" s="10" t="n"/>
      <c r="L263" s="10" t="n"/>
      <c r="M263" s="13" t="n"/>
      <c r="N263" s="13" t="n"/>
      <c r="O263" s="13" t="n"/>
      <c r="P263" s="13" t="n"/>
      <c r="Q263" s="10" t="n"/>
      <c r="R263" s="10" t="n"/>
      <c r="S263" s="10" t="n"/>
      <c r="T263" s="10" t="n"/>
      <c r="U263" s="10" t="n"/>
      <c r="V263" s="10" t="n"/>
      <c r="W263" s="10" t="n"/>
      <c r="X263" s="10" t="n"/>
      <c r="Y263" s="11" t="n"/>
      <c r="Z263" s="11" t="n"/>
      <c r="AA263" s="11" t="n"/>
      <c r="AB263" s="11" t="n"/>
      <c r="AC263" s="11" t="n"/>
      <c r="AD263" s="11" t="n"/>
      <c r="AE263" s="10" t="n"/>
      <c r="AF263" s="10" t="n"/>
      <c r="AG263" s="10" t="n"/>
      <c r="AH263" s="10" t="n"/>
      <c r="AI263" s="13" t="n"/>
      <c r="AJ263" s="13" t="n"/>
      <c r="AK263" s="13" t="n"/>
      <c r="AL263" s="13" t="n"/>
      <c r="AM263" s="13" t="n"/>
      <c r="AN263" s="13" t="n"/>
      <c r="AO263" s="13" t="n"/>
      <c r="AP263" s="14" t="n"/>
      <c r="AQ263" s="14" t="n"/>
      <c r="AR263" s="14" t="n"/>
      <c r="AS263" s="13" t="n"/>
      <c r="AT263" s="13" t="n"/>
      <c r="AU263" s="10" t="n"/>
      <c r="AV263" s="10" t="n"/>
      <c r="AW263" s="10" t="n"/>
      <c r="AX263" s="10" t="n"/>
      <c r="AY263" s="10" t="n"/>
      <c r="AZ263" s="10" t="n"/>
      <c r="BA263" s="10" t="n"/>
      <c r="BB263" s="10" t="n"/>
      <c r="BC263" s="10" t="n"/>
      <c r="BD263" s="11" t="n"/>
      <c r="BE263" s="10" t="n"/>
      <c r="BF263" s="10" t="n"/>
      <c r="BG263" s="10" t="n"/>
      <c r="BH263" s="10" t="n"/>
      <c r="BI263" s="10" t="n"/>
      <c r="BJ263" s="10" t="n"/>
      <c r="BK263" s="10" t="n"/>
      <c r="BL263" s="10" t="n"/>
      <c r="BM263" s="10" t="n"/>
    </row>
    <row r="264" ht="15.75" customHeight="1" s="218">
      <c r="A264" s="10" t="n"/>
      <c r="B264" s="10" t="n"/>
      <c r="C264" s="10" t="n"/>
      <c r="D264" s="10" t="n"/>
      <c r="E264" s="10" t="n"/>
      <c r="F264" s="10" t="n"/>
      <c r="G264" s="11" t="n"/>
      <c r="H264" s="10" t="n"/>
      <c r="I264" s="10" t="n"/>
      <c r="J264" s="10" t="n"/>
      <c r="K264" s="10" t="n"/>
      <c r="L264" s="10" t="n"/>
      <c r="M264" s="13" t="n"/>
      <c r="N264" s="13" t="n"/>
      <c r="O264" s="13" t="n"/>
      <c r="P264" s="13" t="n"/>
      <c r="Q264" s="10" t="n"/>
      <c r="R264" s="10" t="n"/>
      <c r="S264" s="10" t="n"/>
      <c r="T264" s="10" t="n"/>
      <c r="U264" s="10" t="n"/>
      <c r="V264" s="10" t="n"/>
      <c r="W264" s="10" t="n"/>
      <c r="X264" s="10" t="n"/>
      <c r="Y264" s="11" t="n"/>
      <c r="Z264" s="11" t="n"/>
      <c r="AA264" s="11" t="n"/>
      <c r="AB264" s="11" t="n"/>
      <c r="AC264" s="11" t="n"/>
      <c r="AD264" s="11" t="n"/>
      <c r="AE264" s="10" t="n"/>
      <c r="AF264" s="10" t="n"/>
      <c r="AG264" s="10" t="n"/>
      <c r="AH264" s="10" t="n"/>
      <c r="AI264" s="13" t="n"/>
      <c r="AJ264" s="13" t="n"/>
      <c r="AK264" s="13" t="n"/>
      <c r="AL264" s="13" t="n"/>
      <c r="AM264" s="13" t="n"/>
      <c r="AN264" s="13" t="n"/>
      <c r="AO264" s="13" t="n"/>
      <c r="AP264" s="14" t="n"/>
      <c r="AQ264" s="14" t="n"/>
      <c r="AR264" s="14" t="n"/>
      <c r="AS264" s="13" t="n"/>
      <c r="AT264" s="13" t="n"/>
      <c r="AU264" s="10" t="n"/>
      <c r="AV264" s="10" t="n"/>
      <c r="AW264" s="10" t="n"/>
      <c r="AX264" s="10" t="n"/>
      <c r="AY264" s="10" t="n"/>
      <c r="AZ264" s="10" t="n"/>
      <c r="BA264" s="10" t="n"/>
      <c r="BB264" s="10" t="n"/>
      <c r="BC264" s="10" t="n"/>
      <c r="BD264" s="11" t="n"/>
      <c r="BE264" s="10" t="n"/>
      <c r="BF264" s="10" t="n"/>
      <c r="BG264" s="10" t="n"/>
      <c r="BH264" s="10" t="n"/>
      <c r="BI264" s="10" t="n"/>
      <c r="BJ264" s="10" t="n"/>
      <c r="BK264" s="10" t="n"/>
      <c r="BL264" s="10" t="n"/>
      <c r="BM264" s="10" t="n"/>
    </row>
    <row r="265" ht="15.75" customHeight="1" s="218">
      <c r="A265" s="10" t="n"/>
      <c r="B265" s="10" t="n"/>
      <c r="C265" s="10" t="n"/>
      <c r="D265" s="10" t="n"/>
      <c r="E265" s="10" t="n"/>
      <c r="F265" s="10" t="n"/>
      <c r="G265" s="11" t="n"/>
      <c r="H265" s="10" t="n"/>
      <c r="I265" s="10" t="n"/>
      <c r="J265" s="10" t="n"/>
      <c r="K265" s="10" t="n"/>
      <c r="L265" s="10" t="n"/>
      <c r="M265" s="13" t="n"/>
      <c r="N265" s="13" t="n"/>
      <c r="O265" s="13" t="n"/>
      <c r="P265" s="13" t="n"/>
      <c r="Q265" s="10" t="n"/>
      <c r="R265" s="10" t="n"/>
      <c r="S265" s="10" t="n"/>
      <c r="T265" s="10" t="n"/>
      <c r="U265" s="10" t="n"/>
      <c r="V265" s="10" t="n"/>
      <c r="W265" s="10" t="n"/>
      <c r="X265" s="10" t="n"/>
      <c r="Y265" s="11" t="n"/>
      <c r="Z265" s="11" t="n"/>
      <c r="AA265" s="11" t="n"/>
      <c r="AB265" s="11" t="n"/>
      <c r="AC265" s="11" t="n"/>
      <c r="AD265" s="11" t="n"/>
      <c r="AE265" s="10" t="n"/>
      <c r="AF265" s="10" t="n"/>
      <c r="AG265" s="10" t="n"/>
      <c r="AH265" s="10" t="n"/>
      <c r="AI265" s="13" t="n"/>
      <c r="AJ265" s="13" t="n"/>
      <c r="AK265" s="13" t="n"/>
      <c r="AL265" s="13" t="n"/>
      <c r="AM265" s="13" t="n"/>
      <c r="AN265" s="13" t="n"/>
      <c r="AO265" s="13" t="n"/>
      <c r="AP265" s="14" t="n"/>
      <c r="AQ265" s="14" t="n"/>
      <c r="AR265" s="14" t="n"/>
      <c r="AS265" s="13" t="n"/>
      <c r="AT265" s="13" t="n"/>
      <c r="AU265" s="10" t="n"/>
      <c r="AV265" s="10" t="n"/>
      <c r="AW265" s="10" t="n"/>
      <c r="AX265" s="10" t="n"/>
      <c r="AY265" s="10" t="n"/>
      <c r="AZ265" s="10" t="n"/>
      <c r="BA265" s="10" t="n"/>
      <c r="BB265" s="10" t="n"/>
      <c r="BC265" s="10" t="n"/>
      <c r="BD265" s="11" t="n"/>
      <c r="BE265" s="10" t="n"/>
      <c r="BF265" s="10" t="n"/>
      <c r="BG265" s="10" t="n"/>
      <c r="BH265" s="10" t="n"/>
      <c r="BI265" s="10" t="n"/>
      <c r="BJ265" s="10" t="n"/>
      <c r="BK265" s="10" t="n"/>
      <c r="BL265" s="10" t="n"/>
      <c r="BM265" s="10" t="n"/>
    </row>
    <row r="266" ht="15.75" customHeight="1" s="218">
      <c r="A266" s="10" t="n"/>
      <c r="B266" s="10" t="n"/>
      <c r="C266" s="10" t="n"/>
      <c r="D266" s="10" t="n"/>
      <c r="E266" s="10" t="n"/>
      <c r="F266" s="10" t="n"/>
      <c r="G266" s="11" t="n"/>
      <c r="H266" s="10" t="n"/>
      <c r="I266" s="10" t="n"/>
      <c r="J266" s="10" t="n"/>
      <c r="K266" s="10" t="n"/>
      <c r="L266" s="10" t="n"/>
      <c r="M266" s="13" t="n"/>
      <c r="N266" s="13" t="n"/>
      <c r="O266" s="13" t="n"/>
      <c r="P266" s="13" t="n"/>
      <c r="Q266" s="10" t="n"/>
      <c r="R266" s="10" t="n"/>
      <c r="S266" s="10" t="n"/>
      <c r="T266" s="10" t="n"/>
      <c r="U266" s="10" t="n"/>
      <c r="V266" s="10" t="n"/>
      <c r="W266" s="10" t="n"/>
      <c r="X266" s="10" t="n"/>
      <c r="Y266" s="11" t="n"/>
      <c r="Z266" s="11" t="n"/>
      <c r="AA266" s="11" t="n"/>
      <c r="AB266" s="11" t="n"/>
      <c r="AC266" s="11" t="n"/>
      <c r="AD266" s="11" t="n"/>
      <c r="AE266" s="10" t="n"/>
      <c r="AF266" s="10" t="n"/>
      <c r="AG266" s="10" t="n"/>
      <c r="AH266" s="10" t="n"/>
      <c r="AI266" s="13" t="n"/>
      <c r="AJ266" s="13" t="n"/>
      <c r="AK266" s="13" t="n"/>
      <c r="AL266" s="13" t="n"/>
      <c r="AM266" s="13" t="n"/>
      <c r="AN266" s="13" t="n"/>
      <c r="AO266" s="13" t="n"/>
      <c r="AP266" s="14" t="n"/>
      <c r="AQ266" s="14" t="n"/>
      <c r="AR266" s="14" t="n"/>
      <c r="AS266" s="13" t="n"/>
      <c r="AT266" s="13" t="n"/>
      <c r="AU266" s="10" t="n"/>
      <c r="AV266" s="10" t="n"/>
      <c r="AW266" s="10" t="n"/>
      <c r="AX266" s="10" t="n"/>
      <c r="AY266" s="10" t="n"/>
      <c r="AZ266" s="10" t="n"/>
      <c r="BA266" s="10" t="n"/>
      <c r="BB266" s="10" t="n"/>
      <c r="BC266" s="10" t="n"/>
      <c r="BD266" s="11" t="n"/>
      <c r="BE266" s="10" t="n"/>
      <c r="BF266" s="10" t="n"/>
      <c r="BG266" s="10" t="n"/>
      <c r="BH266" s="10" t="n"/>
      <c r="BI266" s="10" t="n"/>
      <c r="BJ266" s="10" t="n"/>
      <c r="BK266" s="10" t="n"/>
      <c r="BL266" s="10" t="n"/>
      <c r="BM266" s="10" t="n"/>
    </row>
    <row r="267" ht="15.75" customHeight="1" s="218">
      <c r="A267" s="10" t="n"/>
      <c r="B267" s="10" t="n"/>
      <c r="C267" s="10" t="n"/>
      <c r="D267" s="10" t="n"/>
      <c r="E267" s="10" t="n"/>
      <c r="F267" s="10" t="n"/>
      <c r="G267" s="11" t="n"/>
      <c r="H267" s="10" t="n"/>
      <c r="I267" s="10" t="n"/>
      <c r="J267" s="10" t="n"/>
      <c r="K267" s="10" t="n"/>
      <c r="L267" s="10" t="n"/>
      <c r="M267" s="13" t="n"/>
      <c r="N267" s="13" t="n"/>
      <c r="O267" s="13" t="n"/>
      <c r="P267" s="13" t="n"/>
      <c r="Q267" s="10" t="n"/>
      <c r="R267" s="10" t="n"/>
      <c r="S267" s="10" t="n"/>
      <c r="T267" s="10" t="n"/>
      <c r="U267" s="10" t="n"/>
      <c r="V267" s="10" t="n"/>
      <c r="W267" s="10" t="n"/>
      <c r="X267" s="10" t="n"/>
      <c r="Y267" s="11" t="n"/>
      <c r="Z267" s="11" t="n"/>
      <c r="AA267" s="11" t="n"/>
      <c r="AB267" s="11" t="n"/>
      <c r="AC267" s="11" t="n"/>
      <c r="AD267" s="11" t="n"/>
      <c r="AE267" s="10" t="n"/>
      <c r="AF267" s="10" t="n"/>
      <c r="AG267" s="10" t="n"/>
      <c r="AH267" s="10" t="n"/>
      <c r="AI267" s="13" t="n"/>
      <c r="AJ267" s="13" t="n"/>
      <c r="AK267" s="13" t="n"/>
      <c r="AL267" s="13" t="n"/>
      <c r="AM267" s="13" t="n"/>
      <c r="AN267" s="13" t="n"/>
      <c r="AO267" s="13" t="n"/>
      <c r="AP267" s="14" t="n"/>
      <c r="AQ267" s="14" t="n"/>
      <c r="AR267" s="14" t="n"/>
      <c r="AS267" s="13" t="n"/>
      <c r="AT267" s="13" t="n"/>
      <c r="AU267" s="10" t="n"/>
      <c r="AV267" s="10" t="n"/>
      <c r="AW267" s="10" t="n"/>
      <c r="AX267" s="10" t="n"/>
      <c r="AY267" s="10" t="n"/>
      <c r="AZ267" s="10" t="n"/>
      <c r="BA267" s="10" t="n"/>
      <c r="BB267" s="10" t="n"/>
      <c r="BC267" s="10" t="n"/>
      <c r="BD267" s="11" t="n"/>
      <c r="BE267" s="10" t="n"/>
      <c r="BF267" s="10" t="n"/>
      <c r="BG267" s="10" t="n"/>
      <c r="BH267" s="10" t="n"/>
      <c r="BI267" s="10" t="n"/>
      <c r="BJ267" s="10" t="n"/>
      <c r="BK267" s="10" t="n"/>
      <c r="BL267" s="10" t="n"/>
      <c r="BM267" s="10" t="n"/>
    </row>
    <row r="268" ht="15.75" customHeight="1" s="218">
      <c r="A268" s="10" t="n"/>
      <c r="B268" s="10" t="n"/>
      <c r="C268" s="10" t="n"/>
      <c r="D268" s="10" t="n"/>
      <c r="E268" s="10" t="n"/>
      <c r="F268" s="10" t="n"/>
      <c r="G268" s="11" t="n"/>
      <c r="H268" s="10" t="n"/>
      <c r="I268" s="10" t="n"/>
      <c r="J268" s="10" t="n"/>
      <c r="K268" s="10" t="n"/>
      <c r="L268" s="10" t="n"/>
      <c r="M268" s="13" t="n"/>
      <c r="N268" s="13" t="n"/>
      <c r="O268" s="13" t="n"/>
      <c r="P268" s="13" t="n"/>
      <c r="Q268" s="10" t="n"/>
      <c r="R268" s="10" t="n"/>
      <c r="S268" s="10" t="n"/>
      <c r="T268" s="10" t="n"/>
      <c r="U268" s="10" t="n"/>
      <c r="V268" s="10" t="n"/>
      <c r="W268" s="10" t="n"/>
      <c r="X268" s="10" t="n"/>
      <c r="Y268" s="11" t="n"/>
      <c r="Z268" s="11" t="n"/>
      <c r="AA268" s="11" t="n"/>
      <c r="AB268" s="11" t="n"/>
      <c r="AC268" s="11" t="n"/>
      <c r="AD268" s="11" t="n"/>
      <c r="AE268" s="10" t="n"/>
      <c r="AF268" s="10" t="n"/>
      <c r="AG268" s="10" t="n"/>
      <c r="AH268" s="10" t="n"/>
      <c r="AI268" s="13" t="n"/>
      <c r="AJ268" s="13" t="n"/>
      <c r="AK268" s="13" t="n"/>
      <c r="AL268" s="13" t="n"/>
      <c r="AM268" s="13" t="n"/>
      <c r="AN268" s="13" t="n"/>
      <c r="AO268" s="13" t="n"/>
      <c r="AP268" s="14" t="n"/>
      <c r="AQ268" s="14" t="n"/>
      <c r="AR268" s="14" t="n"/>
      <c r="AS268" s="13" t="n"/>
      <c r="AT268" s="13" t="n"/>
      <c r="AU268" s="10" t="n"/>
      <c r="AV268" s="10" t="n"/>
      <c r="AW268" s="10" t="n"/>
      <c r="AX268" s="10" t="n"/>
      <c r="AY268" s="10" t="n"/>
      <c r="AZ268" s="10" t="n"/>
      <c r="BA268" s="10" t="n"/>
      <c r="BB268" s="10" t="n"/>
      <c r="BC268" s="10" t="n"/>
      <c r="BD268" s="11" t="n"/>
      <c r="BE268" s="10" t="n"/>
      <c r="BF268" s="10" t="n"/>
      <c r="BG268" s="10" t="n"/>
      <c r="BH268" s="10" t="n"/>
      <c r="BI268" s="10" t="n"/>
      <c r="BJ268" s="10" t="n"/>
      <c r="BK268" s="10" t="n"/>
      <c r="BL268" s="10" t="n"/>
      <c r="BM268" s="10" t="n"/>
    </row>
    <row r="269" ht="15.75" customHeight="1" s="218">
      <c r="A269" s="10" t="n"/>
      <c r="B269" s="10" t="n"/>
      <c r="C269" s="10" t="n"/>
      <c r="D269" s="10" t="n"/>
      <c r="E269" s="10" t="n"/>
      <c r="F269" s="10" t="n"/>
      <c r="G269" s="11" t="n"/>
      <c r="H269" s="10" t="n"/>
      <c r="I269" s="10" t="n"/>
      <c r="J269" s="10" t="n"/>
      <c r="K269" s="10" t="n"/>
      <c r="L269" s="10" t="n"/>
      <c r="M269" s="13" t="n"/>
      <c r="N269" s="13" t="n"/>
      <c r="O269" s="13" t="n"/>
      <c r="P269" s="13" t="n"/>
      <c r="Q269" s="10" t="n"/>
      <c r="R269" s="10" t="n"/>
      <c r="S269" s="10" t="n"/>
      <c r="T269" s="10" t="n"/>
      <c r="U269" s="10" t="n"/>
      <c r="V269" s="10" t="n"/>
      <c r="W269" s="10" t="n"/>
      <c r="X269" s="10" t="n"/>
      <c r="Y269" s="11" t="n"/>
      <c r="Z269" s="11" t="n"/>
      <c r="AA269" s="11" t="n"/>
      <c r="AB269" s="11" t="n"/>
      <c r="AC269" s="11" t="n"/>
      <c r="AD269" s="11" t="n"/>
      <c r="AE269" s="10" t="n"/>
      <c r="AF269" s="10" t="n"/>
      <c r="AG269" s="10" t="n"/>
      <c r="AH269" s="10" t="n"/>
      <c r="AI269" s="13" t="n"/>
      <c r="AJ269" s="13" t="n"/>
      <c r="AK269" s="13" t="n"/>
      <c r="AL269" s="13" t="n"/>
      <c r="AM269" s="13" t="n"/>
      <c r="AN269" s="13" t="n"/>
      <c r="AO269" s="13" t="n"/>
      <c r="AP269" s="14" t="n"/>
      <c r="AQ269" s="14" t="n"/>
      <c r="AR269" s="14" t="n"/>
      <c r="AS269" s="13" t="n"/>
      <c r="AT269" s="13" t="n"/>
      <c r="AU269" s="10" t="n"/>
      <c r="AV269" s="10" t="n"/>
      <c r="AW269" s="10" t="n"/>
      <c r="AX269" s="10" t="n"/>
      <c r="AY269" s="10" t="n"/>
      <c r="AZ269" s="10" t="n"/>
      <c r="BA269" s="10" t="n"/>
      <c r="BB269" s="10" t="n"/>
      <c r="BC269" s="10" t="n"/>
      <c r="BD269" s="11" t="n"/>
      <c r="BE269" s="10" t="n"/>
      <c r="BF269" s="10" t="n"/>
      <c r="BG269" s="10" t="n"/>
      <c r="BH269" s="10" t="n"/>
      <c r="BI269" s="10" t="n"/>
      <c r="BJ269" s="10" t="n"/>
      <c r="BK269" s="10" t="n"/>
      <c r="BL269" s="10" t="n"/>
      <c r="BM269" s="10" t="n"/>
    </row>
    <row r="270" ht="15.75" customHeight="1" s="218">
      <c r="A270" s="10" t="n"/>
      <c r="B270" s="10" t="n"/>
      <c r="C270" s="10" t="n"/>
      <c r="D270" s="10" t="n"/>
      <c r="E270" s="10" t="n"/>
      <c r="F270" s="10" t="n"/>
      <c r="G270" s="11" t="n"/>
      <c r="H270" s="10" t="n"/>
      <c r="I270" s="10" t="n"/>
      <c r="J270" s="10" t="n"/>
      <c r="K270" s="10" t="n"/>
      <c r="L270" s="10" t="n"/>
      <c r="M270" s="13" t="n"/>
      <c r="N270" s="13" t="n"/>
      <c r="O270" s="13" t="n"/>
      <c r="P270" s="13" t="n"/>
      <c r="Q270" s="10" t="n"/>
      <c r="R270" s="10" t="n"/>
      <c r="S270" s="10" t="n"/>
      <c r="T270" s="10" t="n"/>
      <c r="U270" s="10" t="n"/>
      <c r="V270" s="10" t="n"/>
      <c r="W270" s="10" t="n"/>
      <c r="X270" s="10" t="n"/>
      <c r="Y270" s="11" t="n"/>
      <c r="Z270" s="11" t="n"/>
      <c r="AA270" s="11" t="n"/>
      <c r="AB270" s="11" t="n"/>
      <c r="AC270" s="11" t="n"/>
      <c r="AD270" s="11" t="n"/>
      <c r="AE270" s="10" t="n"/>
      <c r="AF270" s="10" t="n"/>
      <c r="AG270" s="10" t="n"/>
      <c r="AH270" s="10" t="n"/>
      <c r="AI270" s="13" t="n"/>
      <c r="AJ270" s="13" t="n"/>
      <c r="AK270" s="13" t="n"/>
      <c r="AL270" s="13" t="n"/>
      <c r="AM270" s="13" t="n"/>
      <c r="AN270" s="13" t="n"/>
      <c r="AO270" s="13" t="n"/>
      <c r="AP270" s="14" t="n"/>
      <c r="AQ270" s="14" t="n"/>
      <c r="AR270" s="14" t="n"/>
      <c r="AS270" s="13" t="n"/>
      <c r="AT270" s="13" t="n"/>
      <c r="AU270" s="10" t="n"/>
      <c r="AV270" s="10" t="n"/>
      <c r="AW270" s="10" t="n"/>
      <c r="AX270" s="10" t="n"/>
      <c r="AY270" s="10" t="n"/>
      <c r="AZ270" s="10" t="n"/>
      <c r="BA270" s="10" t="n"/>
      <c r="BB270" s="10" t="n"/>
      <c r="BC270" s="10" t="n"/>
      <c r="BD270" s="11" t="n"/>
      <c r="BE270" s="10" t="n"/>
      <c r="BF270" s="10" t="n"/>
      <c r="BG270" s="10" t="n"/>
      <c r="BH270" s="10" t="n"/>
      <c r="BI270" s="10" t="n"/>
      <c r="BJ270" s="10" t="n"/>
      <c r="BK270" s="10" t="n"/>
      <c r="BL270" s="10" t="n"/>
      <c r="BM270" s="10" t="n"/>
    </row>
    <row r="271" ht="15.75" customHeight="1" s="218">
      <c r="A271" s="10" t="n"/>
      <c r="B271" s="10" t="n"/>
      <c r="C271" s="10" t="n"/>
      <c r="D271" s="10" t="n"/>
      <c r="E271" s="10" t="n"/>
      <c r="F271" s="10" t="n"/>
      <c r="G271" s="11" t="n"/>
      <c r="H271" s="10" t="n"/>
      <c r="I271" s="10" t="n"/>
      <c r="J271" s="10" t="n"/>
      <c r="K271" s="10" t="n"/>
      <c r="L271" s="10" t="n"/>
      <c r="M271" s="13" t="n"/>
      <c r="N271" s="13" t="n"/>
      <c r="O271" s="13" t="n"/>
      <c r="P271" s="13" t="n"/>
      <c r="Q271" s="10" t="n"/>
      <c r="R271" s="10" t="n"/>
      <c r="S271" s="10" t="n"/>
      <c r="T271" s="10" t="n"/>
      <c r="U271" s="10" t="n"/>
      <c r="V271" s="10" t="n"/>
      <c r="W271" s="10" t="n"/>
      <c r="X271" s="10" t="n"/>
      <c r="Y271" s="11" t="n"/>
      <c r="Z271" s="11" t="n"/>
      <c r="AA271" s="11" t="n"/>
      <c r="AB271" s="11" t="n"/>
      <c r="AC271" s="11" t="n"/>
      <c r="AD271" s="11" t="n"/>
      <c r="AE271" s="10" t="n"/>
      <c r="AF271" s="10" t="n"/>
      <c r="AG271" s="10" t="n"/>
      <c r="AH271" s="10" t="n"/>
      <c r="AI271" s="13" t="n"/>
      <c r="AJ271" s="13" t="n"/>
      <c r="AK271" s="13" t="n"/>
      <c r="AL271" s="13" t="n"/>
      <c r="AM271" s="13" t="n"/>
      <c r="AN271" s="13" t="n"/>
      <c r="AO271" s="13" t="n"/>
      <c r="AP271" s="14" t="n"/>
      <c r="AQ271" s="14" t="n"/>
      <c r="AR271" s="14" t="n"/>
      <c r="AS271" s="13" t="n"/>
      <c r="AT271" s="13" t="n"/>
      <c r="AU271" s="10" t="n"/>
      <c r="AV271" s="10" t="n"/>
      <c r="AW271" s="10" t="n"/>
      <c r="AX271" s="10" t="n"/>
      <c r="AY271" s="10" t="n"/>
      <c r="AZ271" s="10" t="n"/>
      <c r="BA271" s="10" t="n"/>
      <c r="BB271" s="10" t="n"/>
      <c r="BC271" s="10" t="n"/>
      <c r="BD271" s="11" t="n"/>
      <c r="BE271" s="10" t="n"/>
      <c r="BF271" s="10" t="n"/>
      <c r="BG271" s="10" t="n"/>
      <c r="BH271" s="10" t="n"/>
      <c r="BI271" s="10" t="n"/>
      <c r="BJ271" s="10" t="n"/>
      <c r="BK271" s="10" t="n"/>
      <c r="BL271" s="10" t="n"/>
      <c r="BM271" s="10" t="n"/>
    </row>
    <row r="272" ht="15.75" customHeight="1" s="218">
      <c r="A272" s="10" t="n"/>
      <c r="B272" s="10" t="n"/>
      <c r="C272" s="10" t="n"/>
      <c r="D272" s="10" t="n"/>
      <c r="E272" s="10" t="n"/>
      <c r="F272" s="10" t="n"/>
      <c r="G272" s="11" t="n"/>
      <c r="H272" s="10" t="n"/>
      <c r="I272" s="10" t="n"/>
      <c r="J272" s="10" t="n"/>
      <c r="K272" s="10" t="n"/>
      <c r="L272" s="10" t="n"/>
      <c r="M272" s="13" t="n"/>
      <c r="N272" s="13" t="n"/>
      <c r="O272" s="13" t="n"/>
      <c r="P272" s="13" t="n"/>
      <c r="Q272" s="10" t="n"/>
      <c r="R272" s="10" t="n"/>
      <c r="S272" s="10" t="n"/>
      <c r="T272" s="10" t="n"/>
      <c r="U272" s="10" t="n"/>
      <c r="V272" s="10" t="n"/>
      <c r="W272" s="10" t="n"/>
      <c r="X272" s="10" t="n"/>
      <c r="Y272" s="11" t="n"/>
      <c r="Z272" s="11" t="n"/>
      <c r="AA272" s="11" t="n"/>
      <c r="AB272" s="11" t="n"/>
      <c r="AC272" s="11" t="n"/>
      <c r="AD272" s="11" t="n"/>
      <c r="AE272" s="10" t="n"/>
      <c r="AF272" s="10" t="n"/>
      <c r="AG272" s="10" t="n"/>
      <c r="AH272" s="10" t="n"/>
      <c r="AI272" s="13" t="n"/>
      <c r="AJ272" s="13" t="n"/>
      <c r="AK272" s="13" t="n"/>
      <c r="AL272" s="13" t="n"/>
      <c r="AM272" s="13" t="n"/>
      <c r="AN272" s="13" t="n"/>
      <c r="AO272" s="13" t="n"/>
      <c r="AP272" s="14" t="n"/>
      <c r="AQ272" s="14" t="n"/>
      <c r="AR272" s="14" t="n"/>
      <c r="AS272" s="13" t="n"/>
      <c r="AT272" s="13" t="n"/>
      <c r="AU272" s="10" t="n"/>
      <c r="AV272" s="10" t="n"/>
      <c r="AW272" s="10" t="n"/>
      <c r="AX272" s="10" t="n"/>
      <c r="AY272" s="10" t="n"/>
      <c r="AZ272" s="10" t="n"/>
      <c r="BA272" s="10" t="n"/>
      <c r="BB272" s="10" t="n"/>
      <c r="BC272" s="10" t="n"/>
      <c r="BD272" s="11" t="n"/>
      <c r="BE272" s="10" t="n"/>
      <c r="BF272" s="10" t="n"/>
      <c r="BG272" s="10" t="n"/>
      <c r="BH272" s="10" t="n"/>
      <c r="BI272" s="10" t="n"/>
      <c r="BJ272" s="10" t="n"/>
      <c r="BK272" s="10" t="n"/>
      <c r="BL272" s="10" t="n"/>
      <c r="BM272" s="10" t="n"/>
    </row>
    <row r="273" ht="15.75" customHeight="1" s="218">
      <c r="A273" s="10" t="n"/>
      <c r="B273" s="10" t="n"/>
      <c r="C273" s="10" t="n"/>
      <c r="D273" s="10" t="n"/>
      <c r="E273" s="10" t="n"/>
      <c r="F273" s="10" t="n"/>
      <c r="G273" s="11" t="n"/>
      <c r="H273" s="10" t="n"/>
      <c r="I273" s="10" t="n"/>
      <c r="J273" s="10" t="n"/>
      <c r="K273" s="10" t="n"/>
      <c r="L273" s="10" t="n"/>
      <c r="M273" s="13" t="n"/>
      <c r="N273" s="13" t="n"/>
      <c r="O273" s="13" t="n"/>
      <c r="P273" s="13" t="n"/>
      <c r="Q273" s="10" t="n"/>
      <c r="R273" s="10" t="n"/>
      <c r="S273" s="10" t="n"/>
      <c r="T273" s="10" t="n"/>
      <c r="U273" s="10" t="n"/>
      <c r="V273" s="10" t="n"/>
      <c r="W273" s="10" t="n"/>
      <c r="X273" s="10" t="n"/>
      <c r="Y273" s="11" t="n"/>
      <c r="Z273" s="11" t="n"/>
      <c r="AA273" s="11" t="n"/>
      <c r="AB273" s="11" t="n"/>
      <c r="AC273" s="11" t="n"/>
      <c r="AD273" s="11" t="n"/>
      <c r="AE273" s="10" t="n"/>
      <c r="AF273" s="10" t="n"/>
      <c r="AG273" s="10" t="n"/>
      <c r="AH273" s="10" t="n"/>
      <c r="AI273" s="13" t="n"/>
      <c r="AJ273" s="13" t="n"/>
      <c r="AK273" s="13" t="n"/>
      <c r="AL273" s="13" t="n"/>
      <c r="AM273" s="13" t="n"/>
      <c r="AN273" s="13" t="n"/>
      <c r="AO273" s="13" t="n"/>
      <c r="AP273" s="14" t="n"/>
      <c r="AQ273" s="14" t="n"/>
      <c r="AR273" s="14" t="n"/>
      <c r="AS273" s="13" t="n"/>
      <c r="AT273" s="13" t="n"/>
      <c r="AU273" s="10" t="n"/>
      <c r="AV273" s="10" t="n"/>
      <c r="AW273" s="10" t="n"/>
      <c r="AX273" s="10" t="n"/>
      <c r="AY273" s="10" t="n"/>
      <c r="AZ273" s="10" t="n"/>
      <c r="BA273" s="10" t="n"/>
      <c r="BB273" s="10" t="n"/>
      <c r="BC273" s="10" t="n"/>
      <c r="BD273" s="11" t="n"/>
      <c r="BE273" s="10" t="n"/>
      <c r="BF273" s="10" t="n"/>
      <c r="BG273" s="10" t="n"/>
      <c r="BH273" s="10" t="n"/>
      <c r="BI273" s="10" t="n"/>
      <c r="BJ273" s="10" t="n"/>
      <c r="BK273" s="10" t="n"/>
      <c r="BL273" s="10" t="n"/>
      <c r="BM273" s="10" t="n"/>
    </row>
    <row r="274" ht="15.75" customHeight="1" s="218">
      <c r="A274" s="10" t="n"/>
      <c r="B274" s="10" t="n"/>
      <c r="C274" s="10" t="n"/>
      <c r="D274" s="10" t="n"/>
      <c r="E274" s="10" t="n"/>
      <c r="F274" s="10" t="n"/>
      <c r="G274" s="11" t="n"/>
      <c r="H274" s="10" t="n"/>
      <c r="I274" s="10" t="n"/>
      <c r="J274" s="10" t="n"/>
      <c r="K274" s="10" t="n"/>
      <c r="L274" s="10" t="n"/>
      <c r="M274" s="13" t="n"/>
      <c r="N274" s="13" t="n"/>
      <c r="O274" s="13" t="n"/>
      <c r="P274" s="13" t="n"/>
      <c r="Q274" s="10" t="n"/>
      <c r="R274" s="10" t="n"/>
      <c r="S274" s="10" t="n"/>
      <c r="T274" s="10" t="n"/>
      <c r="U274" s="10" t="n"/>
      <c r="V274" s="10" t="n"/>
      <c r="W274" s="10" t="n"/>
      <c r="X274" s="10" t="n"/>
      <c r="Y274" s="11" t="n"/>
      <c r="Z274" s="11" t="n"/>
      <c r="AA274" s="11" t="n"/>
      <c r="AB274" s="11" t="n"/>
      <c r="AC274" s="11" t="n"/>
      <c r="AD274" s="11" t="n"/>
      <c r="AE274" s="10" t="n"/>
      <c r="AF274" s="10" t="n"/>
      <c r="AG274" s="10" t="n"/>
      <c r="AH274" s="10" t="n"/>
      <c r="AI274" s="13" t="n"/>
      <c r="AJ274" s="13" t="n"/>
      <c r="AK274" s="13" t="n"/>
      <c r="AL274" s="13" t="n"/>
      <c r="AM274" s="13" t="n"/>
      <c r="AN274" s="13" t="n"/>
      <c r="AO274" s="13" t="n"/>
      <c r="AP274" s="14" t="n"/>
      <c r="AQ274" s="14" t="n"/>
      <c r="AR274" s="14" t="n"/>
      <c r="AS274" s="13" t="n"/>
      <c r="AT274" s="13" t="n"/>
      <c r="AU274" s="10" t="n"/>
      <c r="AV274" s="10" t="n"/>
      <c r="AW274" s="10" t="n"/>
      <c r="AX274" s="10" t="n"/>
      <c r="AY274" s="10" t="n"/>
      <c r="AZ274" s="10" t="n"/>
      <c r="BA274" s="10" t="n"/>
      <c r="BB274" s="10" t="n"/>
      <c r="BC274" s="10" t="n"/>
      <c r="BD274" s="11" t="n"/>
      <c r="BE274" s="10" t="n"/>
      <c r="BF274" s="10" t="n"/>
      <c r="BG274" s="10" t="n"/>
      <c r="BH274" s="10" t="n"/>
      <c r="BI274" s="10" t="n"/>
      <c r="BJ274" s="10" t="n"/>
      <c r="BK274" s="10" t="n"/>
      <c r="BL274" s="10" t="n"/>
      <c r="BM274" s="10" t="n"/>
    </row>
    <row r="275" ht="15.75" customHeight="1" s="218">
      <c r="A275" s="10" t="n"/>
      <c r="B275" s="10" t="n"/>
      <c r="C275" s="10" t="n"/>
      <c r="D275" s="10" t="n"/>
      <c r="E275" s="10" t="n"/>
      <c r="F275" s="10" t="n"/>
      <c r="G275" s="11" t="n"/>
      <c r="H275" s="10" t="n"/>
      <c r="I275" s="10" t="n"/>
      <c r="J275" s="10" t="n"/>
      <c r="K275" s="10" t="n"/>
      <c r="L275" s="10" t="n"/>
      <c r="M275" s="13" t="n"/>
      <c r="N275" s="13" t="n"/>
      <c r="O275" s="13" t="n"/>
      <c r="P275" s="13" t="n"/>
      <c r="Q275" s="10" t="n"/>
      <c r="R275" s="10" t="n"/>
      <c r="S275" s="10" t="n"/>
      <c r="T275" s="10" t="n"/>
      <c r="U275" s="10" t="n"/>
      <c r="V275" s="10" t="n"/>
      <c r="W275" s="10" t="n"/>
      <c r="X275" s="10" t="n"/>
      <c r="Y275" s="11" t="n"/>
      <c r="Z275" s="11" t="n"/>
      <c r="AA275" s="11" t="n"/>
      <c r="AB275" s="11" t="n"/>
      <c r="AC275" s="11" t="n"/>
      <c r="AD275" s="11" t="n"/>
      <c r="AE275" s="10" t="n"/>
      <c r="AF275" s="10" t="n"/>
      <c r="AG275" s="10" t="n"/>
      <c r="AH275" s="10" t="n"/>
      <c r="AI275" s="13" t="n"/>
      <c r="AJ275" s="13" t="n"/>
      <c r="AK275" s="13" t="n"/>
      <c r="AL275" s="13" t="n"/>
      <c r="AM275" s="13" t="n"/>
      <c r="AN275" s="13" t="n"/>
      <c r="AO275" s="13" t="n"/>
      <c r="AP275" s="14" t="n"/>
      <c r="AQ275" s="14" t="n"/>
      <c r="AR275" s="14" t="n"/>
      <c r="AS275" s="13" t="n"/>
      <c r="AT275" s="13" t="n"/>
      <c r="AU275" s="10" t="n"/>
      <c r="AV275" s="10" t="n"/>
      <c r="AW275" s="10" t="n"/>
      <c r="AX275" s="10" t="n"/>
      <c r="AY275" s="10" t="n"/>
      <c r="AZ275" s="10" t="n"/>
      <c r="BA275" s="10" t="n"/>
      <c r="BB275" s="10" t="n"/>
      <c r="BC275" s="10" t="n"/>
      <c r="BD275" s="11" t="n"/>
      <c r="BE275" s="10" t="n"/>
      <c r="BF275" s="10" t="n"/>
      <c r="BG275" s="10" t="n"/>
      <c r="BH275" s="10" t="n"/>
      <c r="BI275" s="10" t="n"/>
      <c r="BJ275" s="10" t="n"/>
      <c r="BK275" s="10" t="n"/>
      <c r="BL275" s="10" t="n"/>
      <c r="BM275" s="10" t="n"/>
    </row>
    <row r="276" ht="15.75" customHeight="1" s="218">
      <c r="A276" s="10" t="n"/>
      <c r="B276" s="10" t="n"/>
      <c r="C276" s="10" t="n"/>
      <c r="D276" s="10" t="n"/>
      <c r="E276" s="10" t="n"/>
      <c r="F276" s="10" t="n"/>
      <c r="G276" s="11" t="n"/>
      <c r="H276" s="10" t="n"/>
      <c r="I276" s="10" t="n"/>
      <c r="J276" s="10" t="n"/>
      <c r="K276" s="10" t="n"/>
      <c r="L276" s="10" t="n"/>
      <c r="M276" s="13" t="n"/>
      <c r="N276" s="13" t="n"/>
      <c r="O276" s="13" t="n"/>
      <c r="P276" s="13" t="n"/>
      <c r="Q276" s="10" t="n"/>
      <c r="R276" s="10" t="n"/>
      <c r="S276" s="10" t="n"/>
      <c r="T276" s="10" t="n"/>
      <c r="U276" s="10" t="n"/>
      <c r="V276" s="10" t="n"/>
      <c r="W276" s="10" t="n"/>
      <c r="X276" s="10" t="n"/>
      <c r="Y276" s="11" t="n"/>
      <c r="Z276" s="11" t="n"/>
      <c r="AA276" s="11" t="n"/>
      <c r="AB276" s="11" t="n"/>
      <c r="AC276" s="11" t="n"/>
      <c r="AD276" s="11" t="n"/>
      <c r="AE276" s="10" t="n"/>
      <c r="AF276" s="10" t="n"/>
      <c r="AG276" s="10" t="n"/>
      <c r="AH276" s="10" t="n"/>
      <c r="AI276" s="13" t="n"/>
      <c r="AJ276" s="13" t="n"/>
      <c r="AK276" s="13" t="n"/>
      <c r="AL276" s="13" t="n"/>
      <c r="AM276" s="13" t="n"/>
      <c r="AN276" s="13" t="n"/>
      <c r="AO276" s="13" t="n"/>
      <c r="AP276" s="14" t="n"/>
      <c r="AQ276" s="14" t="n"/>
      <c r="AR276" s="14" t="n"/>
      <c r="AS276" s="13" t="n"/>
      <c r="AT276" s="13" t="n"/>
      <c r="AU276" s="10" t="n"/>
      <c r="AV276" s="10" t="n"/>
      <c r="AW276" s="10" t="n"/>
      <c r="AX276" s="10" t="n"/>
      <c r="AY276" s="10" t="n"/>
      <c r="AZ276" s="10" t="n"/>
      <c r="BA276" s="10" t="n"/>
      <c r="BB276" s="10" t="n"/>
      <c r="BC276" s="10" t="n"/>
      <c r="BD276" s="11" t="n"/>
      <c r="BE276" s="10" t="n"/>
      <c r="BF276" s="10" t="n"/>
      <c r="BG276" s="10" t="n"/>
      <c r="BH276" s="10" t="n"/>
      <c r="BI276" s="10" t="n"/>
      <c r="BJ276" s="10" t="n"/>
      <c r="BK276" s="10" t="n"/>
      <c r="BL276" s="10" t="n"/>
      <c r="BM276" s="10" t="n"/>
    </row>
    <row r="277" ht="15.75" customHeight="1" s="218">
      <c r="A277" s="10" t="n"/>
      <c r="B277" s="10" t="n"/>
      <c r="C277" s="10" t="n"/>
      <c r="D277" s="10" t="n"/>
      <c r="E277" s="10" t="n"/>
      <c r="F277" s="10" t="n"/>
      <c r="G277" s="11" t="n"/>
      <c r="H277" s="10" t="n"/>
      <c r="I277" s="10" t="n"/>
      <c r="J277" s="10" t="n"/>
      <c r="K277" s="10" t="n"/>
      <c r="L277" s="10" t="n"/>
      <c r="M277" s="13" t="n"/>
      <c r="N277" s="13" t="n"/>
      <c r="O277" s="13" t="n"/>
      <c r="P277" s="13" t="n"/>
      <c r="Q277" s="10" t="n"/>
      <c r="R277" s="10" t="n"/>
      <c r="S277" s="10" t="n"/>
      <c r="T277" s="10" t="n"/>
      <c r="U277" s="10" t="n"/>
      <c r="V277" s="10" t="n"/>
      <c r="W277" s="10" t="n"/>
      <c r="X277" s="10" t="n"/>
      <c r="Y277" s="11" t="n"/>
      <c r="Z277" s="11" t="n"/>
      <c r="AA277" s="11" t="n"/>
      <c r="AB277" s="11" t="n"/>
      <c r="AC277" s="11" t="n"/>
      <c r="AD277" s="11" t="n"/>
      <c r="AE277" s="10" t="n"/>
      <c r="AF277" s="10" t="n"/>
      <c r="AG277" s="10" t="n"/>
      <c r="AH277" s="10" t="n"/>
      <c r="AI277" s="13" t="n"/>
      <c r="AJ277" s="13" t="n"/>
      <c r="AK277" s="13" t="n"/>
      <c r="AL277" s="13" t="n"/>
      <c r="AM277" s="13" t="n"/>
      <c r="AN277" s="13" t="n"/>
      <c r="AO277" s="13" t="n"/>
      <c r="AP277" s="14" t="n"/>
      <c r="AQ277" s="14" t="n"/>
      <c r="AR277" s="14" t="n"/>
      <c r="AS277" s="13" t="n"/>
      <c r="AT277" s="13" t="n"/>
      <c r="AU277" s="10" t="n"/>
      <c r="AV277" s="10" t="n"/>
      <c r="AW277" s="10" t="n"/>
      <c r="AX277" s="10" t="n"/>
      <c r="AY277" s="10" t="n"/>
      <c r="AZ277" s="10" t="n"/>
      <c r="BA277" s="10" t="n"/>
      <c r="BB277" s="10" t="n"/>
      <c r="BC277" s="10" t="n"/>
      <c r="BD277" s="11" t="n"/>
      <c r="BE277" s="10" t="n"/>
      <c r="BF277" s="10" t="n"/>
      <c r="BG277" s="10" t="n"/>
      <c r="BH277" s="10" t="n"/>
      <c r="BI277" s="10" t="n"/>
      <c r="BJ277" s="10" t="n"/>
      <c r="BK277" s="10" t="n"/>
      <c r="BL277" s="10" t="n"/>
      <c r="BM277" s="10" t="n"/>
    </row>
    <row r="278" ht="15.75" customHeight="1" s="218">
      <c r="A278" s="10" t="n"/>
      <c r="B278" s="10" t="n"/>
      <c r="C278" s="10" t="n"/>
      <c r="D278" s="10" t="n"/>
      <c r="E278" s="10" t="n"/>
      <c r="F278" s="10" t="n"/>
      <c r="G278" s="11" t="n"/>
      <c r="H278" s="10" t="n"/>
      <c r="I278" s="10" t="n"/>
      <c r="J278" s="10" t="n"/>
      <c r="K278" s="10" t="n"/>
      <c r="L278" s="10" t="n"/>
      <c r="M278" s="13" t="n"/>
      <c r="N278" s="13" t="n"/>
      <c r="O278" s="13" t="n"/>
      <c r="P278" s="13" t="n"/>
      <c r="Q278" s="10" t="n"/>
      <c r="R278" s="10" t="n"/>
      <c r="S278" s="10" t="n"/>
      <c r="T278" s="10" t="n"/>
      <c r="U278" s="10" t="n"/>
      <c r="V278" s="10" t="n"/>
      <c r="W278" s="10" t="n"/>
      <c r="X278" s="10" t="n"/>
      <c r="Y278" s="11" t="n"/>
      <c r="Z278" s="11" t="n"/>
      <c r="AA278" s="11" t="n"/>
      <c r="AB278" s="11" t="n"/>
      <c r="AC278" s="11" t="n"/>
      <c r="AD278" s="11" t="n"/>
      <c r="AE278" s="10" t="n"/>
      <c r="AF278" s="10" t="n"/>
      <c r="AG278" s="10" t="n"/>
      <c r="AH278" s="10" t="n"/>
      <c r="AI278" s="13" t="n"/>
      <c r="AJ278" s="13" t="n"/>
      <c r="AK278" s="13" t="n"/>
      <c r="AL278" s="13" t="n"/>
      <c r="AM278" s="13" t="n"/>
      <c r="AN278" s="13" t="n"/>
      <c r="AO278" s="13" t="n"/>
      <c r="AP278" s="14" t="n"/>
      <c r="AQ278" s="14" t="n"/>
      <c r="AR278" s="14" t="n"/>
      <c r="AS278" s="13" t="n"/>
      <c r="AT278" s="13" t="n"/>
      <c r="AU278" s="10" t="n"/>
      <c r="AV278" s="10" t="n"/>
      <c r="AW278" s="10" t="n"/>
      <c r="AX278" s="10" t="n"/>
      <c r="AY278" s="10" t="n"/>
      <c r="AZ278" s="10" t="n"/>
      <c r="BA278" s="10" t="n"/>
      <c r="BB278" s="10" t="n"/>
      <c r="BC278" s="10" t="n"/>
      <c r="BD278" s="11" t="n"/>
      <c r="BE278" s="10" t="n"/>
      <c r="BF278" s="10" t="n"/>
      <c r="BG278" s="10" t="n"/>
      <c r="BH278" s="10" t="n"/>
      <c r="BI278" s="10" t="n"/>
      <c r="BJ278" s="10" t="n"/>
      <c r="BK278" s="10" t="n"/>
      <c r="BL278" s="10" t="n"/>
      <c r="BM278" s="10" t="n"/>
    </row>
    <row r="279" ht="15.75" customHeight="1" s="218">
      <c r="A279" s="10" t="n"/>
      <c r="B279" s="10" t="n"/>
      <c r="C279" s="10" t="n"/>
      <c r="D279" s="10" t="n"/>
      <c r="E279" s="10" t="n"/>
      <c r="F279" s="10" t="n"/>
      <c r="G279" s="11" t="n"/>
      <c r="H279" s="10" t="n"/>
      <c r="I279" s="10" t="n"/>
      <c r="J279" s="10" t="n"/>
      <c r="K279" s="10" t="n"/>
      <c r="L279" s="10" t="n"/>
      <c r="M279" s="13" t="n"/>
      <c r="N279" s="13" t="n"/>
      <c r="O279" s="13" t="n"/>
      <c r="P279" s="13" t="n"/>
      <c r="Q279" s="10" t="n"/>
      <c r="R279" s="10" t="n"/>
      <c r="S279" s="10" t="n"/>
      <c r="T279" s="10" t="n"/>
      <c r="U279" s="10" t="n"/>
      <c r="V279" s="10" t="n"/>
      <c r="W279" s="10" t="n"/>
      <c r="X279" s="10" t="n"/>
      <c r="Y279" s="11" t="n"/>
      <c r="Z279" s="11" t="n"/>
      <c r="AA279" s="11" t="n"/>
      <c r="AB279" s="11" t="n"/>
      <c r="AC279" s="11" t="n"/>
      <c r="AD279" s="11" t="n"/>
      <c r="AE279" s="10" t="n"/>
      <c r="AF279" s="10" t="n"/>
      <c r="AG279" s="10" t="n"/>
      <c r="AH279" s="10" t="n"/>
      <c r="AI279" s="13" t="n"/>
      <c r="AJ279" s="13" t="n"/>
      <c r="AK279" s="13" t="n"/>
      <c r="AL279" s="13" t="n"/>
      <c r="AM279" s="13" t="n"/>
      <c r="AN279" s="13" t="n"/>
      <c r="AO279" s="13" t="n"/>
      <c r="AP279" s="14" t="n"/>
      <c r="AQ279" s="14" t="n"/>
      <c r="AR279" s="14" t="n"/>
      <c r="AS279" s="13" t="n"/>
      <c r="AT279" s="13" t="n"/>
      <c r="AU279" s="10" t="n"/>
      <c r="AV279" s="10" t="n"/>
      <c r="AW279" s="10" t="n"/>
      <c r="AX279" s="10" t="n"/>
      <c r="AY279" s="10" t="n"/>
      <c r="AZ279" s="10" t="n"/>
      <c r="BA279" s="10" t="n"/>
      <c r="BB279" s="10" t="n"/>
      <c r="BC279" s="10" t="n"/>
      <c r="BD279" s="11" t="n"/>
      <c r="BE279" s="10" t="n"/>
      <c r="BF279" s="10" t="n"/>
      <c r="BG279" s="10" t="n"/>
      <c r="BH279" s="10" t="n"/>
      <c r="BI279" s="10" t="n"/>
      <c r="BJ279" s="10" t="n"/>
      <c r="BK279" s="10" t="n"/>
      <c r="BL279" s="10" t="n"/>
      <c r="BM279" s="10" t="n"/>
    </row>
    <row r="280" ht="15.75" customHeight="1" s="218">
      <c r="A280" s="10" t="n"/>
      <c r="B280" s="10" t="n"/>
      <c r="C280" s="10" t="n"/>
      <c r="D280" s="10" t="n"/>
      <c r="E280" s="10" t="n"/>
      <c r="F280" s="10" t="n"/>
      <c r="G280" s="11" t="n"/>
      <c r="H280" s="10" t="n"/>
      <c r="I280" s="10" t="n"/>
      <c r="J280" s="10" t="n"/>
      <c r="K280" s="10" t="n"/>
      <c r="L280" s="10" t="n"/>
      <c r="M280" s="13" t="n"/>
      <c r="N280" s="13" t="n"/>
      <c r="O280" s="13" t="n"/>
      <c r="P280" s="13" t="n"/>
      <c r="Q280" s="10" t="n"/>
      <c r="R280" s="10" t="n"/>
      <c r="S280" s="10" t="n"/>
      <c r="T280" s="10" t="n"/>
      <c r="U280" s="10" t="n"/>
      <c r="V280" s="10" t="n"/>
      <c r="W280" s="10" t="n"/>
      <c r="X280" s="10" t="n"/>
      <c r="Y280" s="11" t="n"/>
      <c r="Z280" s="11" t="n"/>
      <c r="AA280" s="11" t="n"/>
      <c r="AB280" s="11" t="n"/>
      <c r="AC280" s="11" t="n"/>
      <c r="AD280" s="11" t="n"/>
      <c r="AE280" s="10" t="n"/>
      <c r="AF280" s="10" t="n"/>
      <c r="AG280" s="10" t="n"/>
      <c r="AH280" s="10" t="n"/>
      <c r="AI280" s="13" t="n"/>
      <c r="AJ280" s="13" t="n"/>
      <c r="AK280" s="13" t="n"/>
      <c r="AL280" s="13" t="n"/>
      <c r="AM280" s="13" t="n"/>
      <c r="AN280" s="13" t="n"/>
      <c r="AO280" s="13" t="n"/>
      <c r="AP280" s="14" t="n"/>
      <c r="AQ280" s="14" t="n"/>
      <c r="AR280" s="14" t="n"/>
      <c r="AS280" s="13" t="n"/>
      <c r="AT280" s="13" t="n"/>
      <c r="AU280" s="10" t="n"/>
      <c r="AV280" s="10" t="n"/>
      <c r="AW280" s="10" t="n"/>
      <c r="AX280" s="10" t="n"/>
      <c r="AY280" s="10" t="n"/>
      <c r="AZ280" s="10" t="n"/>
      <c r="BA280" s="10" t="n"/>
      <c r="BB280" s="10" t="n"/>
      <c r="BC280" s="10" t="n"/>
      <c r="BD280" s="11" t="n"/>
      <c r="BE280" s="10" t="n"/>
      <c r="BF280" s="10" t="n"/>
      <c r="BG280" s="10" t="n"/>
      <c r="BH280" s="10" t="n"/>
      <c r="BI280" s="10" t="n"/>
      <c r="BJ280" s="10" t="n"/>
      <c r="BK280" s="10" t="n"/>
      <c r="BL280" s="10" t="n"/>
      <c r="BM280" s="10" t="n"/>
    </row>
    <row r="281" ht="15.75" customHeight="1" s="218">
      <c r="A281" s="10" t="n"/>
      <c r="B281" s="10" t="n"/>
      <c r="C281" s="10" t="n"/>
      <c r="D281" s="10" t="n"/>
      <c r="E281" s="10" t="n"/>
      <c r="F281" s="10" t="n"/>
      <c r="G281" s="11" t="n"/>
      <c r="H281" s="10" t="n"/>
      <c r="I281" s="10" t="n"/>
      <c r="J281" s="10" t="n"/>
      <c r="K281" s="10" t="n"/>
      <c r="L281" s="10" t="n"/>
      <c r="M281" s="13" t="n"/>
      <c r="N281" s="13" t="n"/>
      <c r="O281" s="13" t="n"/>
      <c r="P281" s="13" t="n"/>
      <c r="Q281" s="10" t="n"/>
      <c r="R281" s="10" t="n"/>
      <c r="S281" s="10" t="n"/>
      <c r="T281" s="10" t="n"/>
      <c r="U281" s="10" t="n"/>
      <c r="V281" s="10" t="n"/>
      <c r="W281" s="10" t="n"/>
      <c r="X281" s="10" t="n"/>
      <c r="Y281" s="11" t="n"/>
      <c r="Z281" s="11" t="n"/>
      <c r="AA281" s="11" t="n"/>
      <c r="AB281" s="11" t="n"/>
      <c r="AC281" s="11" t="n"/>
      <c r="AD281" s="11" t="n"/>
      <c r="AE281" s="10" t="n"/>
      <c r="AF281" s="10" t="n"/>
      <c r="AG281" s="10" t="n"/>
      <c r="AH281" s="10" t="n"/>
      <c r="AI281" s="13" t="n"/>
      <c r="AJ281" s="13" t="n"/>
      <c r="AK281" s="13" t="n"/>
      <c r="AL281" s="13" t="n"/>
      <c r="AM281" s="13" t="n"/>
      <c r="AN281" s="13" t="n"/>
      <c r="AO281" s="13" t="n"/>
      <c r="AP281" s="14" t="n"/>
      <c r="AQ281" s="14" t="n"/>
      <c r="AR281" s="14" t="n"/>
      <c r="AS281" s="13" t="n"/>
      <c r="AT281" s="13" t="n"/>
      <c r="AU281" s="10" t="n"/>
      <c r="AV281" s="10" t="n"/>
      <c r="AW281" s="10" t="n"/>
      <c r="AX281" s="10" t="n"/>
      <c r="AY281" s="10" t="n"/>
      <c r="AZ281" s="10" t="n"/>
      <c r="BA281" s="10" t="n"/>
      <c r="BB281" s="10" t="n"/>
      <c r="BC281" s="10" t="n"/>
      <c r="BD281" s="11" t="n"/>
      <c r="BE281" s="10" t="n"/>
      <c r="BF281" s="10" t="n"/>
      <c r="BG281" s="10" t="n"/>
      <c r="BH281" s="10" t="n"/>
      <c r="BI281" s="10" t="n"/>
      <c r="BJ281" s="10" t="n"/>
      <c r="BK281" s="10" t="n"/>
      <c r="BL281" s="10" t="n"/>
      <c r="BM281" s="10" t="n"/>
    </row>
    <row r="282" ht="15.75" customHeight="1" s="218">
      <c r="A282" s="10" t="n"/>
      <c r="B282" s="10" t="n"/>
      <c r="C282" s="10" t="n"/>
      <c r="D282" s="10" t="n"/>
      <c r="E282" s="10" t="n"/>
      <c r="F282" s="10" t="n"/>
      <c r="G282" s="11" t="n"/>
      <c r="H282" s="10" t="n"/>
      <c r="I282" s="10" t="n"/>
      <c r="J282" s="10" t="n"/>
      <c r="K282" s="10" t="n"/>
      <c r="L282" s="10" t="n"/>
      <c r="M282" s="13" t="n"/>
      <c r="N282" s="13" t="n"/>
      <c r="O282" s="13" t="n"/>
      <c r="P282" s="13" t="n"/>
      <c r="Q282" s="10" t="n"/>
      <c r="R282" s="10" t="n"/>
      <c r="S282" s="10" t="n"/>
      <c r="T282" s="10" t="n"/>
      <c r="U282" s="10" t="n"/>
      <c r="V282" s="10" t="n"/>
      <c r="W282" s="10" t="n"/>
      <c r="X282" s="10" t="n"/>
      <c r="Y282" s="11" t="n"/>
      <c r="Z282" s="11" t="n"/>
      <c r="AA282" s="11" t="n"/>
      <c r="AB282" s="11" t="n"/>
      <c r="AC282" s="11" t="n"/>
      <c r="AD282" s="11" t="n"/>
      <c r="AE282" s="10" t="n"/>
      <c r="AF282" s="10" t="n"/>
      <c r="AG282" s="10" t="n"/>
      <c r="AH282" s="10" t="n"/>
      <c r="AI282" s="13" t="n"/>
      <c r="AJ282" s="13" t="n"/>
      <c r="AK282" s="13" t="n"/>
      <c r="AL282" s="13" t="n"/>
      <c r="AM282" s="13" t="n"/>
      <c r="AN282" s="13" t="n"/>
      <c r="AO282" s="13" t="n"/>
      <c r="AP282" s="14" t="n"/>
      <c r="AQ282" s="14" t="n"/>
      <c r="AR282" s="14" t="n"/>
      <c r="AS282" s="13" t="n"/>
      <c r="AT282" s="13" t="n"/>
      <c r="AU282" s="10" t="n"/>
      <c r="AV282" s="10" t="n"/>
      <c r="AW282" s="10" t="n"/>
      <c r="AX282" s="10" t="n"/>
      <c r="AY282" s="10" t="n"/>
      <c r="AZ282" s="10" t="n"/>
      <c r="BA282" s="10" t="n"/>
      <c r="BB282" s="10" t="n"/>
      <c r="BC282" s="10" t="n"/>
      <c r="BD282" s="11" t="n"/>
      <c r="BE282" s="10" t="n"/>
      <c r="BF282" s="10" t="n"/>
      <c r="BG282" s="10" t="n"/>
      <c r="BH282" s="10" t="n"/>
      <c r="BI282" s="10" t="n"/>
      <c r="BJ282" s="10" t="n"/>
      <c r="BK282" s="10" t="n"/>
      <c r="BL282" s="10" t="n"/>
      <c r="BM282" s="10" t="n"/>
    </row>
    <row r="283" ht="15.75" customHeight="1" s="218">
      <c r="A283" s="10" t="n"/>
      <c r="B283" s="10" t="n"/>
      <c r="C283" s="10" t="n"/>
      <c r="D283" s="10" t="n"/>
      <c r="E283" s="10" t="n"/>
      <c r="F283" s="10" t="n"/>
      <c r="G283" s="11" t="n"/>
      <c r="H283" s="10" t="n"/>
      <c r="I283" s="10" t="n"/>
      <c r="J283" s="10" t="n"/>
      <c r="K283" s="10" t="n"/>
      <c r="L283" s="10" t="n"/>
      <c r="M283" s="13" t="n"/>
      <c r="N283" s="13" t="n"/>
      <c r="O283" s="13" t="n"/>
      <c r="P283" s="13" t="n"/>
      <c r="Q283" s="10" t="n"/>
      <c r="R283" s="10" t="n"/>
      <c r="S283" s="10" t="n"/>
      <c r="T283" s="10" t="n"/>
      <c r="U283" s="10" t="n"/>
      <c r="V283" s="10" t="n"/>
      <c r="W283" s="10" t="n"/>
      <c r="X283" s="10" t="n"/>
      <c r="Y283" s="11" t="n"/>
      <c r="Z283" s="11" t="n"/>
      <c r="AA283" s="11" t="n"/>
      <c r="AB283" s="11" t="n"/>
      <c r="AC283" s="11" t="n"/>
      <c r="AD283" s="11" t="n"/>
      <c r="AE283" s="10" t="n"/>
      <c r="AF283" s="10" t="n"/>
      <c r="AG283" s="10" t="n"/>
      <c r="AH283" s="10" t="n"/>
      <c r="AI283" s="13" t="n"/>
      <c r="AJ283" s="13" t="n"/>
      <c r="AK283" s="13" t="n"/>
      <c r="AL283" s="13" t="n"/>
      <c r="AM283" s="13" t="n"/>
      <c r="AN283" s="13" t="n"/>
      <c r="AO283" s="13" t="n"/>
      <c r="AP283" s="14" t="n"/>
      <c r="AQ283" s="14" t="n"/>
      <c r="AR283" s="14" t="n"/>
      <c r="AS283" s="13" t="n"/>
      <c r="AT283" s="13" t="n"/>
      <c r="AU283" s="10" t="n"/>
      <c r="AV283" s="10" t="n"/>
      <c r="AW283" s="10" t="n"/>
      <c r="AX283" s="10" t="n"/>
      <c r="AY283" s="10" t="n"/>
      <c r="AZ283" s="10" t="n"/>
      <c r="BA283" s="10" t="n"/>
      <c r="BB283" s="10" t="n"/>
      <c r="BC283" s="10" t="n"/>
      <c r="BD283" s="11" t="n"/>
      <c r="BE283" s="10" t="n"/>
      <c r="BF283" s="10" t="n"/>
      <c r="BG283" s="10" t="n"/>
      <c r="BH283" s="10" t="n"/>
      <c r="BI283" s="10" t="n"/>
      <c r="BJ283" s="10" t="n"/>
      <c r="BK283" s="10" t="n"/>
      <c r="BL283" s="10" t="n"/>
      <c r="BM283" s="10" t="n"/>
    </row>
    <row r="284" ht="15.75" customHeight="1" s="218">
      <c r="A284" s="10" t="n"/>
      <c r="B284" s="10" t="n"/>
      <c r="C284" s="10" t="n"/>
      <c r="D284" s="10" t="n"/>
      <c r="E284" s="10" t="n"/>
      <c r="F284" s="10" t="n"/>
      <c r="G284" s="11" t="n"/>
      <c r="H284" s="10" t="n"/>
      <c r="I284" s="10" t="n"/>
      <c r="J284" s="10" t="n"/>
      <c r="K284" s="10" t="n"/>
      <c r="L284" s="10" t="n"/>
      <c r="M284" s="13" t="n"/>
      <c r="N284" s="13" t="n"/>
      <c r="O284" s="13" t="n"/>
      <c r="P284" s="13" t="n"/>
      <c r="Q284" s="10" t="n"/>
      <c r="R284" s="10" t="n"/>
      <c r="S284" s="10" t="n"/>
      <c r="T284" s="10" t="n"/>
      <c r="U284" s="10" t="n"/>
      <c r="V284" s="10" t="n"/>
      <c r="W284" s="10" t="n"/>
      <c r="X284" s="10" t="n"/>
      <c r="Y284" s="11" t="n"/>
      <c r="Z284" s="11" t="n"/>
      <c r="AA284" s="11" t="n"/>
      <c r="AB284" s="11" t="n"/>
      <c r="AC284" s="11" t="n"/>
      <c r="AD284" s="11" t="n"/>
      <c r="AE284" s="10" t="n"/>
      <c r="AF284" s="10" t="n"/>
      <c r="AG284" s="10" t="n"/>
      <c r="AH284" s="10" t="n"/>
      <c r="AI284" s="13" t="n"/>
      <c r="AJ284" s="13" t="n"/>
      <c r="AK284" s="13" t="n"/>
      <c r="AL284" s="13" t="n"/>
      <c r="AM284" s="13" t="n"/>
      <c r="AN284" s="13" t="n"/>
      <c r="AO284" s="13" t="n"/>
      <c r="AP284" s="14" t="n"/>
      <c r="AQ284" s="14" t="n"/>
      <c r="AR284" s="14" t="n"/>
      <c r="AS284" s="13" t="n"/>
      <c r="AT284" s="13" t="n"/>
      <c r="AU284" s="10" t="n"/>
      <c r="AV284" s="10" t="n"/>
      <c r="AW284" s="10" t="n"/>
      <c r="AX284" s="10" t="n"/>
      <c r="AY284" s="10" t="n"/>
      <c r="AZ284" s="10" t="n"/>
      <c r="BA284" s="10" t="n"/>
      <c r="BB284" s="10" t="n"/>
      <c r="BC284" s="10" t="n"/>
      <c r="BD284" s="11" t="n"/>
      <c r="BE284" s="10" t="n"/>
      <c r="BF284" s="10" t="n"/>
      <c r="BG284" s="10" t="n"/>
      <c r="BH284" s="10" t="n"/>
      <c r="BI284" s="10" t="n"/>
      <c r="BJ284" s="10" t="n"/>
      <c r="BK284" s="10" t="n"/>
      <c r="BL284" s="10" t="n"/>
      <c r="BM284" s="10" t="n"/>
    </row>
    <row r="285" ht="15.75" customHeight="1" s="218">
      <c r="A285" s="132" t="n"/>
      <c r="B285" s="132" t="n"/>
      <c r="C285" s="132" t="n"/>
      <c r="D285" s="132" t="n"/>
      <c r="E285" s="132" t="n"/>
      <c r="F285" s="132" t="n"/>
      <c r="G285" s="131" t="n"/>
      <c r="H285" s="132" t="n"/>
      <c r="I285" s="132" t="n"/>
      <c r="J285" s="132" t="n"/>
      <c r="K285" s="132" t="n"/>
      <c r="L285" s="132" t="n"/>
      <c r="M285" s="141" t="n"/>
      <c r="N285" s="141" t="n"/>
      <c r="O285" s="141" t="n"/>
      <c r="P285" s="141" t="n"/>
      <c r="Q285" s="132" t="n"/>
      <c r="R285" s="132" t="n"/>
      <c r="S285" s="132" t="n"/>
      <c r="T285" s="132" t="n"/>
      <c r="U285" s="132" t="n"/>
      <c r="V285" s="132" t="n"/>
      <c r="W285" s="132" t="n"/>
      <c r="X285" s="132" t="n"/>
      <c r="Y285" s="131" t="n"/>
      <c r="Z285" s="131" t="n"/>
      <c r="AA285" s="131" t="n"/>
      <c r="AB285" s="131" t="n"/>
      <c r="AC285" s="131" t="n"/>
      <c r="AD285" s="131" t="n"/>
      <c r="AE285" s="132" t="n"/>
      <c r="AF285" s="132" t="n"/>
      <c r="AG285" s="132" t="n"/>
      <c r="AH285" s="132" t="n"/>
      <c r="AI285" s="132" t="n"/>
      <c r="AJ285" s="132" t="n"/>
      <c r="AK285" s="132" t="n"/>
      <c r="AL285" s="132" t="n"/>
      <c r="AM285" s="132" t="n"/>
      <c r="AN285" s="132" t="n"/>
      <c r="AO285" s="132" t="n"/>
      <c r="AP285" s="142" t="n"/>
      <c r="AQ285" s="142" t="n"/>
      <c r="AR285" s="142" t="n"/>
      <c r="AS285" s="132" t="n"/>
      <c r="AT285" s="132" t="n"/>
      <c r="AU285" s="132" t="n"/>
      <c r="AV285" s="132" t="n"/>
      <c r="AW285" s="132" t="n"/>
      <c r="AX285" s="132" t="n"/>
      <c r="AY285" s="132" t="n"/>
      <c r="AZ285" s="132" t="n"/>
      <c r="BA285" s="132" t="n"/>
      <c r="BB285" s="132" t="n"/>
      <c r="BC285" s="132" t="n"/>
      <c r="BD285" s="131" t="n"/>
      <c r="BE285" s="132" t="n"/>
      <c r="BF285" s="132" t="n"/>
      <c r="BG285" s="132" t="n"/>
      <c r="BH285" s="132" t="n"/>
      <c r="BI285" s="132" t="n"/>
      <c r="BJ285" s="132" t="n"/>
      <c r="BK285" s="132" t="n"/>
      <c r="BL285" s="132" t="n"/>
      <c r="BM285" s="132" t="n"/>
    </row>
    <row r="286" ht="15.75" customHeight="1" s="218">
      <c r="A286" s="132" t="n"/>
      <c r="B286" s="132" t="n"/>
      <c r="C286" s="132" t="n"/>
      <c r="D286" s="132" t="n"/>
      <c r="E286" s="132" t="n"/>
      <c r="F286" s="132" t="n"/>
      <c r="G286" s="131" t="n"/>
      <c r="H286" s="132" t="n"/>
      <c r="I286" s="132" t="n"/>
      <c r="J286" s="132" t="n"/>
      <c r="K286" s="132" t="n"/>
      <c r="L286" s="132" t="n"/>
      <c r="M286" s="141" t="n"/>
      <c r="N286" s="141" t="n"/>
      <c r="O286" s="141" t="n"/>
      <c r="P286" s="141" t="n"/>
      <c r="Q286" s="132" t="n"/>
      <c r="R286" s="132" t="n"/>
      <c r="S286" s="132" t="n"/>
      <c r="T286" s="132" t="n"/>
      <c r="U286" s="132" t="n"/>
      <c r="V286" s="132" t="n"/>
      <c r="W286" s="132" t="n"/>
      <c r="X286" s="132" t="n"/>
      <c r="Y286" s="131" t="n"/>
      <c r="Z286" s="131" t="n"/>
      <c r="AA286" s="131" t="n"/>
      <c r="AB286" s="131" t="n"/>
      <c r="AC286" s="131" t="n"/>
      <c r="AD286" s="131" t="n"/>
      <c r="AE286" s="132" t="n"/>
      <c r="AF286" s="132" t="n"/>
      <c r="AG286" s="132" t="n"/>
      <c r="AH286" s="132" t="n"/>
      <c r="AI286" s="132" t="n"/>
      <c r="AJ286" s="132" t="n"/>
      <c r="AK286" s="132" t="n"/>
      <c r="AL286" s="132" t="n"/>
      <c r="AM286" s="132" t="n"/>
      <c r="AN286" s="132" t="n"/>
      <c r="AO286" s="132" t="n"/>
      <c r="AP286" s="142" t="n"/>
      <c r="AQ286" s="142" t="n"/>
      <c r="AR286" s="142" t="n"/>
      <c r="AS286" s="132" t="n"/>
      <c r="AT286" s="132" t="n"/>
      <c r="AU286" s="132" t="n"/>
      <c r="AV286" s="132" t="n"/>
      <c r="AW286" s="132" t="n"/>
      <c r="AX286" s="132" t="n"/>
      <c r="AY286" s="132" t="n"/>
      <c r="AZ286" s="132" t="n"/>
      <c r="BA286" s="132" t="n"/>
      <c r="BB286" s="132" t="n"/>
      <c r="BC286" s="132" t="n"/>
      <c r="BD286" s="131" t="n"/>
      <c r="BE286" s="132" t="n"/>
      <c r="BF286" s="132" t="n"/>
      <c r="BG286" s="132" t="n"/>
      <c r="BH286" s="132" t="n"/>
      <c r="BI286" s="132" t="n"/>
      <c r="BJ286" s="132" t="n"/>
      <c r="BK286" s="132" t="n"/>
      <c r="BL286" s="132" t="n"/>
      <c r="BM286" s="132" t="n"/>
    </row>
    <row r="287" ht="15.75" customHeight="1" s="218">
      <c r="A287" s="132" t="n"/>
      <c r="B287" s="132" t="n"/>
      <c r="C287" s="132" t="n"/>
      <c r="D287" s="132" t="n"/>
      <c r="E287" s="132" t="n"/>
      <c r="F287" s="132" t="n"/>
      <c r="G287" s="131" t="n"/>
      <c r="H287" s="132" t="n"/>
      <c r="I287" s="132" t="n"/>
      <c r="J287" s="132" t="n"/>
      <c r="K287" s="132" t="n"/>
      <c r="L287" s="132" t="n"/>
      <c r="M287" s="141" t="n"/>
      <c r="N287" s="141" t="n"/>
      <c r="O287" s="141" t="n"/>
      <c r="P287" s="141" t="n"/>
      <c r="Q287" s="132" t="n"/>
      <c r="R287" s="132" t="n"/>
      <c r="S287" s="132" t="n"/>
      <c r="T287" s="132" t="n"/>
      <c r="U287" s="132" t="n"/>
      <c r="V287" s="132" t="n"/>
      <c r="W287" s="132" t="n"/>
      <c r="X287" s="132" t="n"/>
      <c r="Y287" s="131" t="n"/>
      <c r="Z287" s="131" t="n"/>
      <c r="AA287" s="131" t="n"/>
      <c r="AB287" s="131" t="n"/>
      <c r="AC287" s="131" t="n"/>
      <c r="AD287" s="131" t="n"/>
      <c r="AE287" s="132" t="n"/>
      <c r="AF287" s="132" t="n"/>
      <c r="AG287" s="132" t="n"/>
      <c r="AH287" s="132" t="n"/>
      <c r="AI287" s="132" t="n"/>
      <c r="AJ287" s="132" t="n"/>
      <c r="AK287" s="132" t="n"/>
      <c r="AL287" s="132" t="n"/>
      <c r="AM287" s="132" t="n"/>
      <c r="AN287" s="132" t="n"/>
      <c r="AO287" s="132" t="n"/>
      <c r="AP287" s="142" t="n"/>
      <c r="AQ287" s="142" t="n"/>
      <c r="AR287" s="142" t="n"/>
      <c r="AS287" s="132" t="n"/>
      <c r="AT287" s="132" t="n"/>
      <c r="AU287" s="132" t="n"/>
      <c r="AV287" s="132" t="n"/>
      <c r="AW287" s="132" t="n"/>
      <c r="AX287" s="132" t="n"/>
      <c r="AY287" s="132" t="n"/>
      <c r="AZ287" s="132" t="n"/>
      <c r="BA287" s="132" t="n"/>
      <c r="BB287" s="132" t="n"/>
      <c r="BC287" s="132" t="n"/>
      <c r="BD287" s="131" t="n"/>
      <c r="BE287" s="132" t="n"/>
      <c r="BF287" s="132" t="n"/>
      <c r="BG287" s="132" t="n"/>
      <c r="BH287" s="132" t="n"/>
      <c r="BI287" s="132" t="n"/>
      <c r="BJ287" s="132" t="n"/>
      <c r="BK287" s="132" t="n"/>
      <c r="BL287" s="132" t="n"/>
      <c r="BM287" s="132" t="n"/>
    </row>
    <row r="288" ht="15.75" customHeight="1" s="218">
      <c r="A288" s="132" t="n"/>
      <c r="B288" s="132" t="n"/>
      <c r="C288" s="132" t="n"/>
      <c r="D288" s="132" t="n"/>
      <c r="E288" s="132" t="n"/>
      <c r="F288" s="132" t="n"/>
      <c r="G288" s="131" t="n"/>
      <c r="H288" s="132" t="n"/>
      <c r="I288" s="132" t="n"/>
      <c r="J288" s="132" t="n"/>
      <c r="K288" s="132" t="n"/>
      <c r="L288" s="132" t="n"/>
      <c r="M288" s="141" t="n"/>
      <c r="N288" s="141" t="n"/>
      <c r="O288" s="141" t="n"/>
      <c r="P288" s="141" t="n"/>
      <c r="Q288" s="132" t="n"/>
      <c r="R288" s="132" t="n"/>
      <c r="S288" s="132" t="n"/>
      <c r="T288" s="132" t="n"/>
      <c r="U288" s="132" t="n"/>
      <c r="V288" s="132" t="n"/>
      <c r="W288" s="132" t="n"/>
      <c r="X288" s="132" t="n"/>
      <c r="Y288" s="131" t="n"/>
      <c r="Z288" s="131" t="n"/>
      <c r="AA288" s="131" t="n"/>
      <c r="AB288" s="131" t="n"/>
      <c r="AC288" s="131" t="n"/>
      <c r="AD288" s="131" t="n"/>
      <c r="AE288" s="132" t="n"/>
      <c r="AF288" s="132" t="n"/>
      <c r="AG288" s="132" t="n"/>
      <c r="AH288" s="132" t="n"/>
      <c r="AI288" s="132" t="n"/>
      <c r="AJ288" s="132" t="n"/>
      <c r="AK288" s="132" t="n"/>
      <c r="AL288" s="132" t="n"/>
      <c r="AM288" s="132" t="n"/>
      <c r="AN288" s="132" t="n"/>
      <c r="AO288" s="132" t="n"/>
      <c r="AP288" s="142" t="n"/>
      <c r="AQ288" s="142" t="n"/>
      <c r="AR288" s="142" t="n"/>
      <c r="AS288" s="132" t="n"/>
      <c r="AT288" s="132" t="n"/>
      <c r="AU288" s="132" t="n"/>
      <c r="AV288" s="132" t="n"/>
      <c r="AW288" s="132" t="n"/>
      <c r="AX288" s="132" t="n"/>
      <c r="AY288" s="132" t="n"/>
      <c r="AZ288" s="132" t="n"/>
      <c r="BA288" s="132" t="n"/>
      <c r="BB288" s="132" t="n"/>
      <c r="BC288" s="132" t="n"/>
      <c r="BD288" s="131" t="n"/>
      <c r="BE288" s="132" t="n"/>
      <c r="BF288" s="132" t="n"/>
      <c r="BG288" s="132" t="n"/>
      <c r="BH288" s="132" t="n"/>
      <c r="BI288" s="132" t="n"/>
      <c r="BJ288" s="132" t="n"/>
      <c r="BK288" s="132" t="n"/>
      <c r="BL288" s="132" t="n"/>
      <c r="BM288" s="132" t="n"/>
    </row>
    <row r="289" ht="15.75" customHeight="1" s="218">
      <c r="A289" s="132" t="n"/>
      <c r="B289" s="132" t="n"/>
      <c r="C289" s="132" t="n"/>
      <c r="D289" s="132" t="n"/>
      <c r="E289" s="132" t="n"/>
      <c r="F289" s="132" t="n"/>
      <c r="G289" s="131" t="n"/>
      <c r="H289" s="132" t="n"/>
      <c r="I289" s="132" t="n"/>
      <c r="J289" s="132" t="n"/>
      <c r="K289" s="132" t="n"/>
      <c r="L289" s="132" t="n"/>
      <c r="M289" s="141" t="n"/>
      <c r="N289" s="141" t="n"/>
      <c r="O289" s="141" t="n"/>
      <c r="P289" s="141" t="n"/>
      <c r="Q289" s="132" t="n"/>
      <c r="R289" s="132" t="n"/>
      <c r="S289" s="132" t="n"/>
      <c r="T289" s="132" t="n"/>
      <c r="U289" s="132" t="n"/>
      <c r="V289" s="132" t="n"/>
      <c r="W289" s="132" t="n"/>
      <c r="X289" s="132" t="n"/>
      <c r="Y289" s="131" t="n"/>
      <c r="Z289" s="131" t="n"/>
      <c r="AA289" s="131" t="n"/>
      <c r="AB289" s="131" t="n"/>
      <c r="AC289" s="131" t="n"/>
      <c r="AD289" s="131" t="n"/>
      <c r="AE289" s="132" t="n"/>
      <c r="AF289" s="132" t="n"/>
      <c r="AG289" s="132" t="n"/>
      <c r="AH289" s="132" t="n"/>
      <c r="AI289" s="132" t="n"/>
      <c r="AJ289" s="132" t="n"/>
      <c r="AK289" s="132" t="n"/>
      <c r="AL289" s="132" t="n"/>
      <c r="AM289" s="132" t="n"/>
      <c r="AN289" s="132" t="n"/>
      <c r="AO289" s="132" t="n"/>
      <c r="AP289" s="142" t="n"/>
      <c r="AQ289" s="142" t="n"/>
      <c r="AR289" s="142" t="n"/>
      <c r="AS289" s="132" t="n"/>
      <c r="AT289" s="132" t="n"/>
      <c r="AU289" s="132" t="n"/>
      <c r="AV289" s="132" t="n"/>
      <c r="AW289" s="132" t="n"/>
      <c r="AX289" s="132" t="n"/>
      <c r="AY289" s="132" t="n"/>
      <c r="AZ289" s="132" t="n"/>
      <c r="BA289" s="132" t="n"/>
      <c r="BB289" s="132" t="n"/>
      <c r="BC289" s="132" t="n"/>
      <c r="BD289" s="131" t="n"/>
      <c r="BE289" s="132" t="n"/>
      <c r="BF289" s="132" t="n"/>
      <c r="BG289" s="132" t="n"/>
      <c r="BH289" s="132" t="n"/>
      <c r="BI289" s="132" t="n"/>
      <c r="BJ289" s="132" t="n"/>
      <c r="BK289" s="132" t="n"/>
      <c r="BL289" s="132" t="n"/>
      <c r="BM289" s="132" t="n"/>
    </row>
    <row r="290" ht="15.75" customHeight="1" s="218">
      <c r="A290" s="132" t="n"/>
      <c r="B290" s="132" t="n"/>
      <c r="C290" s="132" t="n"/>
      <c r="D290" s="132" t="n"/>
      <c r="E290" s="132" t="n"/>
      <c r="F290" s="132" t="n"/>
      <c r="G290" s="131" t="n"/>
      <c r="H290" s="132" t="n"/>
      <c r="I290" s="132" t="n"/>
      <c r="J290" s="132" t="n"/>
      <c r="K290" s="132" t="n"/>
      <c r="L290" s="132" t="n"/>
      <c r="M290" s="141" t="n"/>
      <c r="N290" s="141" t="n"/>
      <c r="O290" s="141" t="n"/>
      <c r="P290" s="141" t="n"/>
      <c r="Q290" s="132" t="n"/>
      <c r="R290" s="132" t="n"/>
      <c r="S290" s="132" t="n"/>
      <c r="T290" s="132" t="n"/>
      <c r="U290" s="132" t="n"/>
      <c r="V290" s="132" t="n"/>
      <c r="W290" s="132" t="n"/>
      <c r="X290" s="132" t="n"/>
      <c r="Y290" s="131" t="n"/>
      <c r="Z290" s="131" t="n"/>
      <c r="AA290" s="131" t="n"/>
      <c r="AB290" s="131" t="n"/>
      <c r="AC290" s="131" t="n"/>
      <c r="AD290" s="131" t="n"/>
      <c r="AE290" s="132" t="n"/>
      <c r="AF290" s="132" t="n"/>
      <c r="AG290" s="132" t="n"/>
      <c r="AH290" s="132" t="n"/>
      <c r="AI290" s="132" t="n"/>
      <c r="AJ290" s="132" t="n"/>
      <c r="AK290" s="132" t="n"/>
      <c r="AL290" s="132" t="n"/>
      <c r="AM290" s="132" t="n"/>
      <c r="AN290" s="132" t="n"/>
      <c r="AO290" s="132" t="n"/>
      <c r="AP290" s="142" t="n"/>
      <c r="AQ290" s="142" t="n"/>
      <c r="AR290" s="142" t="n"/>
      <c r="AS290" s="132" t="n"/>
      <c r="AT290" s="132" t="n"/>
      <c r="AU290" s="132" t="n"/>
      <c r="AV290" s="132" t="n"/>
      <c r="AW290" s="132" t="n"/>
      <c r="AX290" s="132" t="n"/>
      <c r="AY290" s="132" t="n"/>
      <c r="AZ290" s="132" t="n"/>
      <c r="BA290" s="132" t="n"/>
      <c r="BB290" s="132" t="n"/>
      <c r="BC290" s="132" t="n"/>
      <c r="BD290" s="131" t="n"/>
      <c r="BE290" s="132" t="n"/>
      <c r="BF290" s="132" t="n"/>
      <c r="BG290" s="132" t="n"/>
      <c r="BH290" s="132" t="n"/>
      <c r="BI290" s="132" t="n"/>
      <c r="BJ290" s="132" t="n"/>
      <c r="BK290" s="132" t="n"/>
      <c r="BL290" s="132" t="n"/>
      <c r="BM290" s="132" t="n"/>
    </row>
    <row r="291" ht="15.75" customHeight="1" s="218">
      <c r="A291" s="132" t="n"/>
      <c r="B291" s="132" t="n"/>
      <c r="C291" s="132" t="n"/>
      <c r="D291" s="132" t="n"/>
      <c r="E291" s="132" t="n"/>
      <c r="F291" s="132" t="n"/>
      <c r="G291" s="131" t="n"/>
      <c r="H291" s="132" t="n"/>
      <c r="I291" s="132" t="n"/>
      <c r="J291" s="132" t="n"/>
      <c r="K291" s="132" t="n"/>
      <c r="L291" s="132" t="n"/>
      <c r="M291" s="141" t="n"/>
      <c r="N291" s="141" t="n"/>
      <c r="O291" s="141" t="n"/>
      <c r="P291" s="141" t="n"/>
      <c r="Q291" s="132" t="n"/>
      <c r="R291" s="132" t="n"/>
      <c r="S291" s="132" t="n"/>
      <c r="T291" s="132" t="n"/>
      <c r="U291" s="132" t="n"/>
      <c r="V291" s="132" t="n"/>
      <c r="W291" s="132" t="n"/>
      <c r="X291" s="132" t="n"/>
      <c r="Y291" s="131" t="n"/>
      <c r="Z291" s="131" t="n"/>
      <c r="AA291" s="131" t="n"/>
      <c r="AB291" s="131" t="n"/>
      <c r="AC291" s="131" t="n"/>
      <c r="AD291" s="131" t="n"/>
      <c r="AE291" s="132" t="n"/>
      <c r="AF291" s="132" t="n"/>
      <c r="AG291" s="132" t="n"/>
      <c r="AH291" s="132" t="n"/>
      <c r="AI291" s="132" t="n"/>
      <c r="AJ291" s="132" t="n"/>
      <c r="AK291" s="132" t="n"/>
      <c r="AL291" s="132" t="n"/>
      <c r="AM291" s="132" t="n"/>
      <c r="AN291" s="132" t="n"/>
      <c r="AO291" s="132" t="n"/>
      <c r="AP291" s="142" t="n"/>
      <c r="AQ291" s="142" t="n"/>
      <c r="AR291" s="142" t="n"/>
      <c r="AS291" s="132" t="n"/>
      <c r="AT291" s="132" t="n"/>
      <c r="AU291" s="132" t="n"/>
      <c r="AV291" s="132" t="n"/>
      <c r="AW291" s="132" t="n"/>
      <c r="AX291" s="132" t="n"/>
      <c r="AY291" s="132" t="n"/>
      <c r="AZ291" s="132" t="n"/>
      <c r="BA291" s="132" t="n"/>
      <c r="BB291" s="132" t="n"/>
      <c r="BC291" s="132" t="n"/>
      <c r="BD291" s="131" t="n"/>
      <c r="BE291" s="132" t="n"/>
      <c r="BF291" s="132" t="n"/>
      <c r="BG291" s="132" t="n"/>
      <c r="BH291" s="132" t="n"/>
      <c r="BI291" s="132" t="n"/>
      <c r="BJ291" s="132" t="n"/>
      <c r="BK291" s="132" t="n"/>
      <c r="BL291" s="132" t="n"/>
      <c r="BM291" s="132" t="n"/>
    </row>
    <row r="292" ht="15.75" customHeight="1" s="218">
      <c r="A292" s="132" t="n"/>
      <c r="B292" s="132" t="n"/>
      <c r="C292" s="132" t="n"/>
      <c r="D292" s="132" t="n"/>
      <c r="E292" s="132" t="n"/>
      <c r="F292" s="132" t="n"/>
      <c r="G292" s="131" t="n"/>
      <c r="H292" s="132" t="n"/>
      <c r="I292" s="132" t="n"/>
      <c r="J292" s="132" t="n"/>
      <c r="K292" s="132" t="n"/>
      <c r="L292" s="132" t="n"/>
      <c r="M292" s="141" t="n"/>
      <c r="N292" s="141" t="n"/>
      <c r="O292" s="141" t="n"/>
      <c r="P292" s="141" t="n"/>
      <c r="Q292" s="132" t="n"/>
      <c r="R292" s="132" t="n"/>
      <c r="S292" s="132" t="n"/>
      <c r="T292" s="132" t="n"/>
      <c r="U292" s="132" t="n"/>
      <c r="V292" s="132" t="n"/>
      <c r="W292" s="132" t="n"/>
      <c r="X292" s="132" t="n"/>
      <c r="Y292" s="131" t="n"/>
      <c r="Z292" s="131" t="n"/>
      <c r="AA292" s="131" t="n"/>
      <c r="AB292" s="131" t="n"/>
      <c r="AC292" s="131" t="n"/>
      <c r="AD292" s="131" t="n"/>
      <c r="AE292" s="132" t="n"/>
      <c r="AF292" s="132" t="n"/>
      <c r="AG292" s="132" t="n"/>
      <c r="AH292" s="132" t="n"/>
      <c r="AI292" s="132" t="n"/>
      <c r="AJ292" s="132" t="n"/>
      <c r="AK292" s="132" t="n"/>
      <c r="AL292" s="132" t="n"/>
      <c r="AM292" s="132" t="n"/>
      <c r="AN292" s="132" t="n"/>
      <c r="AO292" s="132" t="n"/>
      <c r="AP292" s="142" t="n"/>
      <c r="AQ292" s="142" t="n"/>
      <c r="AR292" s="142" t="n"/>
      <c r="AS292" s="132" t="n"/>
      <c r="AT292" s="132" t="n"/>
      <c r="AU292" s="132" t="n"/>
      <c r="AV292" s="132" t="n"/>
      <c r="AW292" s="132" t="n"/>
      <c r="AX292" s="132" t="n"/>
      <c r="AY292" s="132" t="n"/>
      <c r="AZ292" s="132" t="n"/>
      <c r="BA292" s="132" t="n"/>
      <c r="BB292" s="132" t="n"/>
      <c r="BC292" s="132" t="n"/>
      <c r="BD292" s="131" t="n"/>
      <c r="BE292" s="132" t="n"/>
      <c r="BF292" s="132" t="n"/>
      <c r="BG292" s="132" t="n"/>
      <c r="BH292" s="132" t="n"/>
      <c r="BI292" s="132" t="n"/>
      <c r="BJ292" s="132" t="n"/>
      <c r="BK292" s="132" t="n"/>
      <c r="BL292" s="132" t="n"/>
      <c r="BM292" s="132" t="n"/>
    </row>
    <row r="293" ht="15.75" customHeight="1" s="218">
      <c r="M293" s="143" t="n"/>
      <c r="N293" s="143" t="n"/>
      <c r="O293" s="143" t="n"/>
      <c r="P293" s="143" t="n"/>
    </row>
    <row r="294" ht="15.75" customHeight="1" s="218">
      <c r="M294" s="143" t="n"/>
      <c r="N294" s="143" t="n"/>
      <c r="O294" s="143" t="n"/>
      <c r="P294" s="143" t="n"/>
    </row>
    <row r="295" ht="15.75" customHeight="1" s="218">
      <c r="M295" s="143" t="n"/>
      <c r="N295" s="143" t="n"/>
      <c r="O295" s="143" t="n"/>
      <c r="P295" s="143" t="n"/>
    </row>
    <row r="296" ht="15.75" customHeight="1" s="218">
      <c r="M296" s="143" t="n"/>
      <c r="N296" s="143" t="n"/>
      <c r="O296" s="143" t="n"/>
      <c r="P296" s="143" t="n"/>
    </row>
    <row r="297" ht="15.75" customHeight="1" s="218">
      <c r="M297" s="143" t="n"/>
      <c r="N297" s="143" t="n"/>
      <c r="O297" s="143" t="n"/>
      <c r="P297" s="143" t="n"/>
    </row>
    <row r="298" ht="15.75" customHeight="1" s="218">
      <c r="M298" s="143" t="n"/>
      <c r="N298" s="143" t="n"/>
      <c r="O298" s="143" t="n"/>
      <c r="P298" s="143" t="n"/>
    </row>
    <row r="299" ht="15.75" customHeight="1" s="218">
      <c r="M299" s="143" t="n"/>
      <c r="N299" s="143" t="n"/>
      <c r="O299" s="143" t="n"/>
      <c r="P299" s="143" t="n"/>
    </row>
    <row r="300" ht="15.75" customHeight="1" s="218">
      <c r="M300" s="143" t="n"/>
      <c r="N300" s="143" t="n"/>
      <c r="O300" s="143" t="n"/>
      <c r="P300" s="143" t="n"/>
    </row>
    <row r="301" ht="15.75" customHeight="1" s="218">
      <c r="M301" s="143" t="n"/>
      <c r="N301" s="143" t="n"/>
      <c r="O301" s="143" t="n"/>
      <c r="P301" s="143" t="n"/>
    </row>
    <row r="302" ht="15.75" customHeight="1" s="218">
      <c r="M302" s="143" t="n"/>
      <c r="N302" s="143" t="n"/>
      <c r="O302" s="143" t="n"/>
      <c r="P302" s="143" t="n"/>
    </row>
    <row r="303" ht="15.75" customHeight="1" s="218">
      <c r="M303" s="143" t="n"/>
      <c r="N303" s="143" t="n"/>
      <c r="O303" s="143" t="n"/>
      <c r="P303" s="143" t="n"/>
    </row>
    <row r="304" ht="15.75" customHeight="1" s="218">
      <c r="M304" s="143" t="n"/>
      <c r="N304" s="143" t="n"/>
      <c r="O304" s="143" t="n"/>
      <c r="P304" s="143" t="n"/>
    </row>
    <row r="305" ht="15.75" customHeight="1" s="218">
      <c r="M305" s="143" t="n"/>
      <c r="N305" s="143" t="n"/>
      <c r="O305" s="143" t="n"/>
      <c r="P305" s="143" t="n"/>
    </row>
    <row r="306" ht="15.75" customHeight="1" s="218">
      <c r="M306" s="143" t="n"/>
      <c r="N306" s="143" t="n"/>
      <c r="O306" s="143" t="n"/>
      <c r="P306" s="143" t="n"/>
    </row>
    <row r="307" ht="15.75" customHeight="1" s="218">
      <c r="M307" s="143" t="n"/>
      <c r="N307" s="143" t="n"/>
      <c r="O307" s="143" t="n"/>
      <c r="P307" s="143" t="n"/>
    </row>
    <row r="308" ht="15.75" customHeight="1" s="218">
      <c r="M308" s="143" t="n"/>
      <c r="N308" s="143" t="n"/>
      <c r="O308" s="143" t="n"/>
      <c r="P308" s="143" t="n"/>
    </row>
    <row r="309" ht="15.75" customHeight="1" s="218">
      <c r="M309" s="143" t="n"/>
      <c r="N309" s="143" t="n"/>
      <c r="O309" s="143" t="n"/>
      <c r="P309" s="143" t="n"/>
    </row>
    <row r="310" ht="15.75" customHeight="1" s="218">
      <c r="M310" s="143" t="n"/>
      <c r="N310" s="143" t="n"/>
      <c r="O310" s="143" t="n"/>
      <c r="P310" s="143" t="n"/>
    </row>
    <row r="311" ht="15.75" customHeight="1" s="218">
      <c r="M311" s="143" t="n"/>
      <c r="N311" s="143" t="n"/>
      <c r="O311" s="143" t="n"/>
      <c r="P311" s="143" t="n"/>
    </row>
    <row r="312" ht="15.75" customHeight="1" s="218">
      <c r="M312" s="143" t="n"/>
      <c r="N312" s="143" t="n"/>
      <c r="O312" s="143" t="n"/>
      <c r="P312" s="143" t="n"/>
    </row>
    <row r="313" ht="15.75" customHeight="1" s="218">
      <c r="M313" s="143" t="n"/>
      <c r="N313" s="143" t="n"/>
      <c r="O313" s="143" t="n"/>
      <c r="P313" s="143" t="n"/>
    </row>
    <row r="314" ht="15.75" customHeight="1" s="218">
      <c r="M314" s="143" t="n"/>
      <c r="N314" s="143" t="n"/>
      <c r="O314" s="143" t="n"/>
      <c r="P314" s="143" t="n"/>
    </row>
    <row r="315" ht="15.75" customHeight="1" s="218">
      <c r="M315" s="143" t="n"/>
      <c r="N315" s="143" t="n"/>
      <c r="O315" s="143" t="n"/>
      <c r="P315" s="143" t="n"/>
    </row>
    <row r="316" ht="15.75" customHeight="1" s="218">
      <c r="M316" s="143" t="n"/>
      <c r="N316" s="143" t="n"/>
      <c r="O316" s="143" t="n"/>
      <c r="P316" s="143" t="n"/>
    </row>
    <row r="317" ht="15.75" customHeight="1" s="218">
      <c r="M317" s="143" t="n"/>
      <c r="N317" s="143" t="n"/>
      <c r="O317" s="143" t="n"/>
      <c r="P317" s="143" t="n"/>
    </row>
    <row r="318" ht="15.75" customHeight="1" s="218">
      <c r="M318" s="143" t="n"/>
      <c r="N318" s="143" t="n"/>
      <c r="O318" s="143" t="n"/>
      <c r="P318" s="143" t="n"/>
    </row>
    <row r="319" ht="15.75" customHeight="1" s="218">
      <c r="M319" s="143" t="n"/>
      <c r="N319" s="143" t="n"/>
      <c r="O319" s="143" t="n"/>
      <c r="P319" s="143" t="n"/>
    </row>
    <row r="320" ht="15.75" customHeight="1" s="218">
      <c r="M320" s="143" t="n"/>
      <c r="N320" s="143" t="n"/>
      <c r="O320" s="143" t="n"/>
      <c r="P320" s="143" t="n"/>
    </row>
    <row r="321" ht="15.75" customHeight="1" s="218">
      <c r="M321" s="143" t="n"/>
      <c r="N321" s="143" t="n"/>
      <c r="O321" s="143" t="n"/>
      <c r="P321" s="143" t="n"/>
    </row>
    <row r="322" ht="15.75" customHeight="1" s="218">
      <c r="M322" s="143" t="n"/>
      <c r="N322" s="143" t="n"/>
      <c r="O322" s="143" t="n"/>
      <c r="P322" s="143" t="n"/>
    </row>
    <row r="323" ht="15.75" customHeight="1" s="218">
      <c r="M323" s="143" t="n"/>
      <c r="N323" s="143" t="n"/>
      <c r="O323" s="143" t="n"/>
      <c r="P323" s="143" t="n"/>
    </row>
    <row r="324" ht="15.75" customHeight="1" s="218">
      <c r="M324" s="143" t="n"/>
      <c r="N324" s="143" t="n"/>
      <c r="O324" s="143" t="n"/>
      <c r="P324" s="143" t="n"/>
    </row>
    <row r="325" ht="15.75" customHeight="1" s="218">
      <c r="M325" s="143" t="n"/>
      <c r="N325" s="143" t="n"/>
      <c r="O325" s="143" t="n"/>
      <c r="P325" s="143" t="n"/>
    </row>
    <row r="326" ht="15.75" customHeight="1" s="218">
      <c r="M326" s="143" t="n"/>
      <c r="N326" s="143" t="n"/>
      <c r="O326" s="143" t="n"/>
      <c r="P326" s="143" t="n"/>
    </row>
    <row r="327" ht="15.75" customHeight="1" s="218">
      <c r="M327" s="143" t="n"/>
      <c r="N327" s="143" t="n"/>
      <c r="O327" s="143" t="n"/>
      <c r="P327" s="143" t="n"/>
    </row>
    <row r="328" ht="15.75" customHeight="1" s="218">
      <c r="M328" s="143" t="n"/>
      <c r="N328" s="143" t="n"/>
      <c r="O328" s="143" t="n"/>
      <c r="P328" s="143" t="n"/>
    </row>
    <row r="329" ht="15.75" customHeight="1" s="218">
      <c r="M329" s="143" t="n"/>
      <c r="N329" s="143" t="n"/>
      <c r="O329" s="143" t="n"/>
      <c r="P329" s="143" t="n"/>
    </row>
    <row r="330" ht="15.75" customHeight="1" s="218">
      <c r="M330" s="143" t="n"/>
      <c r="N330" s="143" t="n"/>
      <c r="O330" s="143" t="n"/>
      <c r="P330" s="143" t="n"/>
    </row>
    <row r="331" ht="15.75" customHeight="1" s="218">
      <c r="M331" s="143" t="n"/>
      <c r="N331" s="143" t="n"/>
      <c r="O331" s="143" t="n"/>
      <c r="P331" s="143" t="n"/>
    </row>
    <row r="332" ht="15.75" customHeight="1" s="218">
      <c r="M332" s="143" t="n"/>
      <c r="N332" s="143" t="n"/>
      <c r="O332" s="143" t="n"/>
      <c r="P332" s="143" t="n"/>
    </row>
    <row r="333" ht="15.75" customHeight="1" s="218">
      <c r="M333" s="143" t="n"/>
      <c r="N333" s="143" t="n"/>
      <c r="O333" s="143" t="n"/>
      <c r="P333" s="143" t="n"/>
    </row>
    <row r="334" ht="15.75" customHeight="1" s="218">
      <c r="M334" s="143" t="n"/>
      <c r="N334" s="143" t="n"/>
      <c r="O334" s="143" t="n"/>
      <c r="P334" s="143" t="n"/>
    </row>
    <row r="335" ht="15.75" customHeight="1" s="218">
      <c r="M335" s="143" t="n"/>
      <c r="N335" s="143" t="n"/>
      <c r="O335" s="143" t="n"/>
      <c r="P335" s="143" t="n"/>
    </row>
    <row r="336" ht="15.75" customHeight="1" s="218">
      <c r="M336" s="143" t="n"/>
      <c r="N336" s="143" t="n"/>
      <c r="O336" s="143" t="n"/>
      <c r="P336" s="143" t="n"/>
    </row>
    <row r="337" ht="15.75" customHeight="1" s="218">
      <c r="M337" s="143" t="n"/>
      <c r="N337" s="143" t="n"/>
      <c r="O337" s="143" t="n"/>
      <c r="P337" s="143" t="n"/>
    </row>
    <row r="338" ht="15.75" customHeight="1" s="218">
      <c r="M338" s="143" t="n"/>
      <c r="N338" s="143" t="n"/>
      <c r="O338" s="143" t="n"/>
      <c r="P338" s="143" t="n"/>
    </row>
    <row r="339" ht="15.75" customHeight="1" s="218">
      <c r="M339" s="143" t="n"/>
      <c r="N339" s="143" t="n"/>
      <c r="O339" s="143" t="n"/>
      <c r="P339" s="143" t="n"/>
    </row>
    <row r="340" ht="15.75" customHeight="1" s="218">
      <c r="M340" s="143" t="n"/>
      <c r="N340" s="143" t="n"/>
      <c r="O340" s="143" t="n"/>
      <c r="P340" s="143" t="n"/>
    </row>
    <row r="341" ht="15.75" customHeight="1" s="218">
      <c r="M341" s="143" t="n"/>
      <c r="N341" s="143" t="n"/>
      <c r="O341" s="143" t="n"/>
      <c r="P341" s="143" t="n"/>
    </row>
    <row r="342" ht="15.75" customHeight="1" s="218">
      <c r="M342" s="143" t="n"/>
      <c r="N342" s="143" t="n"/>
      <c r="O342" s="143" t="n"/>
      <c r="P342" s="143" t="n"/>
    </row>
    <row r="343" ht="15.75" customHeight="1" s="218">
      <c r="M343" s="143" t="n"/>
      <c r="N343" s="143" t="n"/>
      <c r="O343" s="143" t="n"/>
      <c r="P343" s="143" t="n"/>
    </row>
    <row r="344" ht="15.75" customHeight="1" s="218">
      <c r="M344" s="143" t="n"/>
      <c r="N344" s="143" t="n"/>
      <c r="O344" s="143" t="n"/>
      <c r="P344" s="143" t="n"/>
    </row>
    <row r="345" ht="15.75" customHeight="1" s="218">
      <c r="M345" s="143" t="n"/>
      <c r="N345" s="143" t="n"/>
      <c r="O345" s="143" t="n"/>
      <c r="P345" s="143" t="n"/>
    </row>
    <row r="346" ht="15.75" customHeight="1" s="218">
      <c r="M346" s="143" t="n"/>
      <c r="N346" s="143" t="n"/>
      <c r="O346" s="143" t="n"/>
      <c r="P346" s="143" t="n"/>
    </row>
    <row r="347" ht="15.75" customHeight="1" s="218">
      <c r="M347" s="143" t="n"/>
      <c r="N347" s="143" t="n"/>
      <c r="O347" s="143" t="n"/>
      <c r="P347" s="143" t="n"/>
    </row>
    <row r="348" ht="15.75" customHeight="1" s="218">
      <c r="M348" s="143" t="n"/>
      <c r="N348" s="143" t="n"/>
      <c r="O348" s="143" t="n"/>
      <c r="P348" s="143" t="n"/>
    </row>
    <row r="349" ht="15.75" customHeight="1" s="218">
      <c r="M349" s="143" t="n"/>
      <c r="N349" s="143" t="n"/>
      <c r="O349" s="143" t="n"/>
      <c r="P349" s="143" t="n"/>
    </row>
    <row r="350" ht="15.75" customHeight="1" s="218">
      <c r="M350" s="143" t="n"/>
      <c r="N350" s="143" t="n"/>
      <c r="O350" s="143" t="n"/>
      <c r="P350" s="143" t="n"/>
    </row>
    <row r="351" ht="15.75" customHeight="1" s="218">
      <c r="M351" s="143" t="n"/>
      <c r="N351" s="143" t="n"/>
      <c r="O351" s="143" t="n"/>
      <c r="P351" s="143" t="n"/>
    </row>
    <row r="352" ht="15.75" customHeight="1" s="218">
      <c r="M352" s="143" t="n"/>
      <c r="N352" s="143" t="n"/>
      <c r="O352" s="143" t="n"/>
      <c r="P352" s="143" t="n"/>
    </row>
    <row r="353" ht="15.75" customHeight="1" s="218">
      <c r="M353" s="143" t="n"/>
      <c r="N353" s="143" t="n"/>
      <c r="O353" s="143" t="n"/>
      <c r="P353" s="143" t="n"/>
    </row>
    <row r="354" ht="15.75" customHeight="1" s="218">
      <c r="M354" s="143" t="n"/>
      <c r="N354" s="143" t="n"/>
      <c r="O354" s="143" t="n"/>
      <c r="P354" s="143" t="n"/>
    </row>
    <row r="355" ht="15.75" customHeight="1" s="218">
      <c r="M355" s="143" t="n"/>
      <c r="N355" s="143" t="n"/>
      <c r="O355" s="143" t="n"/>
      <c r="P355" s="143" t="n"/>
    </row>
    <row r="356" ht="15.75" customHeight="1" s="218">
      <c r="M356" s="143" t="n"/>
      <c r="N356" s="143" t="n"/>
      <c r="O356" s="143" t="n"/>
      <c r="P356" s="143" t="n"/>
    </row>
    <row r="357" ht="15.75" customHeight="1" s="218">
      <c r="M357" s="143" t="n"/>
      <c r="N357" s="143" t="n"/>
      <c r="O357" s="143" t="n"/>
      <c r="P357" s="143" t="n"/>
    </row>
    <row r="358" ht="15.75" customHeight="1" s="218">
      <c r="M358" s="143" t="n"/>
      <c r="N358" s="143" t="n"/>
      <c r="O358" s="143" t="n"/>
      <c r="P358" s="143" t="n"/>
    </row>
    <row r="359" ht="15.75" customHeight="1" s="218">
      <c r="M359" s="143" t="n"/>
      <c r="N359" s="143" t="n"/>
      <c r="O359" s="143" t="n"/>
      <c r="P359" s="143" t="n"/>
    </row>
    <row r="360" ht="15.75" customHeight="1" s="218">
      <c r="M360" s="143" t="n"/>
      <c r="N360" s="143" t="n"/>
      <c r="O360" s="143" t="n"/>
      <c r="P360" s="143" t="n"/>
    </row>
    <row r="361" ht="15.75" customHeight="1" s="218">
      <c r="M361" s="143" t="n"/>
      <c r="N361" s="143" t="n"/>
      <c r="O361" s="143" t="n"/>
      <c r="P361" s="143" t="n"/>
    </row>
    <row r="362" ht="15.75" customHeight="1" s="218">
      <c r="M362" s="143" t="n"/>
      <c r="N362" s="143" t="n"/>
      <c r="O362" s="143" t="n"/>
      <c r="P362" s="143" t="n"/>
    </row>
    <row r="363" ht="15.75" customHeight="1" s="218">
      <c r="M363" s="143" t="n"/>
      <c r="N363" s="143" t="n"/>
      <c r="O363" s="143" t="n"/>
      <c r="P363" s="143" t="n"/>
    </row>
    <row r="364" ht="15.75" customHeight="1" s="218">
      <c r="M364" s="143" t="n"/>
      <c r="N364" s="143" t="n"/>
      <c r="O364" s="143" t="n"/>
      <c r="P364" s="143" t="n"/>
    </row>
    <row r="365" ht="15.75" customHeight="1" s="218">
      <c r="M365" s="143" t="n"/>
      <c r="N365" s="143" t="n"/>
      <c r="O365" s="143" t="n"/>
      <c r="P365" s="143" t="n"/>
    </row>
    <row r="366" ht="15.75" customHeight="1" s="218">
      <c r="M366" s="143" t="n"/>
      <c r="N366" s="143" t="n"/>
      <c r="O366" s="143" t="n"/>
      <c r="P366" s="143" t="n"/>
    </row>
    <row r="367" ht="15.75" customHeight="1" s="218">
      <c r="M367" s="143" t="n"/>
      <c r="N367" s="143" t="n"/>
      <c r="O367" s="143" t="n"/>
      <c r="P367" s="143" t="n"/>
    </row>
    <row r="368" ht="15.75" customHeight="1" s="218">
      <c r="M368" s="143" t="n"/>
      <c r="N368" s="143" t="n"/>
      <c r="O368" s="143" t="n"/>
      <c r="P368" s="143" t="n"/>
    </row>
    <row r="369" ht="15.75" customHeight="1" s="218">
      <c r="M369" s="143" t="n"/>
      <c r="N369" s="143" t="n"/>
      <c r="O369" s="143" t="n"/>
      <c r="P369" s="143" t="n"/>
    </row>
    <row r="370" ht="15.75" customHeight="1" s="218">
      <c r="M370" s="143" t="n"/>
      <c r="N370" s="143" t="n"/>
      <c r="O370" s="143" t="n"/>
      <c r="P370" s="143" t="n"/>
    </row>
    <row r="371" ht="15.75" customHeight="1" s="218">
      <c r="M371" s="143" t="n"/>
      <c r="N371" s="143" t="n"/>
      <c r="O371" s="143" t="n"/>
      <c r="P371" s="143" t="n"/>
    </row>
    <row r="372" ht="15.75" customHeight="1" s="218">
      <c r="M372" s="143" t="n"/>
      <c r="N372" s="143" t="n"/>
      <c r="O372" s="143" t="n"/>
      <c r="P372" s="143" t="n"/>
    </row>
    <row r="373" ht="15.75" customHeight="1" s="218">
      <c r="M373" s="143" t="n"/>
      <c r="N373" s="143" t="n"/>
      <c r="O373" s="143" t="n"/>
      <c r="P373" s="143" t="n"/>
    </row>
    <row r="374" ht="15.75" customHeight="1" s="218">
      <c r="M374" s="143" t="n"/>
      <c r="N374" s="143" t="n"/>
      <c r="O374" s="143" t="n"/>
      <c r="P374" s="143" t="n"/>
    </row>
    <row r="375" ht="15.75" customHeight="1" s="218">
      <c r="M375" s="143" t="n"/>
      <c r="N375" s="143" t="n"/>
      <c r="O375" s="143" t="n"/>
      <c r="P375" s="143" t="n"/>
    </row>
    <row r="376" ht="15.75" customHeight="1" s="218">
      <c r="M376" s="143" t="n"/>
      <c r="N376" s="143" t="n"/>
      <c r="O376" s="143" t="n"/>
      <c r="P376" s="143" t="n"/>
    </row>
    <row r="377" ht="15.75" customHeight="1" s="218">
      <c r="M377" s="143" t="n"/>
      <c r="N377" s="143" t="n"/>
      <c r="O377" s="143" t="n"/>
      <c r="P377" s="143" t="n"/>
    </row>
    <row r="378" ht="15.75" customHeight="1" s="218">
      <c r="M378" s="143" t="n"/>
      <c r="N378" s="143" t="n"/>
      <c r="O378" s="143" t="n"/>
      <c r="P378" s="143" t="n"/>
    </row>
    <row r="379" ht="15.75" customHeight="1" s="218">
      <c r="M379" s="143" t="n"/>
      <c r="N379" s="143" t="n"/>
      <c r="O379" s="143" t="n"/>
      <c r="P379" s="143" t="n"/>
    </row>
    <row r="380" ht="15.75" customHeight="1" s="218">
      <c r="M380" s="143" t="n"/>
      <c r="N380" s="143" t="n"/>
      <c r="O380" s="143" t="n"/>
      <c r="P380" s="143" t="n"/>
    </row>
    <row r="381" ht="15.75" customHeight="1" s="218">
      <c r="M381" s="143" t="n"/>
      <c r="N381" s="143" t="n"/>
      <c r="O381" s="143" t="n"/>
      <c r="P381" s="143" t="n"/>
    </row>
    <row r="382" ht="15.75" customHeight="1" s="218">
      <c r="M382" s="143" t="n"/>
      <c r="N382" s="143" t="n"/>
      <c r="O382" s="143" t="n"/>
      <c r="P382" s="143" t="n"/>
    </row>
    <row r="383" ht="15.75" customHeight="1" s="218">
      <c r="M383" s="143" t="n"/>
      <c r="N383" s="143" t="n"/>
      <c r="O383" s="143" t="n"/>
      <c r="P383" s="143" t="n"/>
    </row>
    <row r="384" ht="15.75" customHeight="1" s="218">
      <c r="M384" s="143" t="n"/>
      <c r="N384" s="143" t="n"/>
      <c r="O384" s="143" t="n"/>
      <c r="P384" s="143" t="n"/>
    </row>
    <row r="385" ht="15.75" customHeight="1" s="218">
      <c r="M385" s="143" t="n"/>
      <c r="N385" s="143" t="n"/>
      <c r="O385" s="143" t="n"/>
      <c r="P385" s="143" t="n"/>
    </row>
    <row r="386" ht="15.75" customHeight="1" s="218">
      <c r="M386" s="143" t="n"/>
      <c r="N386" s="143" t="n"/>
      <c r="O386" s="143" t="n"/>
      <c r="P386" s="143" t="n"/>
    </row>
    <row r="387" ht="15.75" customHeight="1" s="218">
      <c r="M387" s="143" t="n"/>
      <c r="N387" s="143" t="n"/>
      <c r="O387" s="143" t="n"/>
      <c r="P387" s="143" t="n"/>
    </row>
    <row r="388" ht="15.75" customHeight="1" s="218">
      <c r="M388" s="143" t="n"/>
      <c r="N388" s="143" t="n"/>
      <c r="O388" s="143" t="n"/>
      <c r="P388" s="143" t="n"/>
    </row>
    <row r="389" ht="15.75" customHeight="1" s="218">
      <c r="M389" s="143" t="n"/>
      <c r="N389" s="143" t="n"/>
      <c r="O389" s="143" t="n"/>
      <c r="P389" s="143" t="n"/>
    </row>
    <row r="390" ht="15.75" customHeight="1" s="218">
      <c r="M390" s="143" t="n"/>
      <c r="N390" s="143" t="n"/>
      <c r="O390" s="143" t="n"/>
      <c r="P390" s="143" t="n"/>
    </row>
    <row r="391" ht="15.75" customHeight="1" s="218">
      <c r="M391" s="143" t="n"/>
      <c r="N391" s="143" t="n"/>
      <c r="O391" s="143" t="n"/>
      <c r="P391" s="143" t="n"/>
    </row>
    <row r="392" ht="15.75" customHeight="1" s="218">
      <c r="M392" s="143" t="n"/>
      <c r="N392" s="143" t="n"/>
      <c r="O392" s="143" t="n"/>
      <c r="P392" s="143" t="n"/>
    </row>
    <row r="393" ht="15.75" customHeight="1" s="218">
      <c r="M393" s="143" t="n"/>
      <c r="N393" s="143" t="n"/>
      <c r="O393" s="143" t="n"/>
      <c r="P393" s="143" t="n"/>
    </row>
    <row r="394" ht="15.75" customHeight="1" s="218">
      <c r="M394" s="143" t="n"/>
      <c r="N394" s="143" t="n"/>
      <c r="O394" s="143" t="n"/>
      <c r="P394" s="143" t="n"/>
    </row>
    <row r="395" ht="15.75" customHeight="1" s="218">
      <c r="M395" s="143" t="n"/>
      <c r="N395" s="143" t="n"/>
      <c r="O395" s="143" t="n"/>
      <c r="P395" s="143" t="n"/>
    </row>
    <row r="396" ht="15.75" customHeight="1" s="218">
      <c r="M396" s="143" t="n"/>
      <c r="N396" s="143" t="n"/>
      <c r="O396" s="143" t="n"/>
      <c r="P396" s="143" t="n"/>
    </row>
    <row r="397" ht="15.75" customHeight="1" s="218">
      <c r="M397" s="143" t="n"/>
      <c r="N397" s="143" t="n"/>
      <c r="O397" s="143" t="n"/>
      <c r="P397" s="143" t="n"/>
    </row>
    <row r="398" ht="15.75" customHeight="1" s="218">
      <c r="M398" s="143" t="n"/>
      <c r="N398" s="143" t="n"/>
      <c r="O398" s="143" t="n"/>
      <c r="P398" s="143" t="n"/>
    </row>
    <row r="399" ht="15.75" customHeight="1" s="218">
      <c r="M399" s="143" t="n"/>
      <c r="N399" s="143" t="n"/>
      <c r="O399" s="143" t="n"/>
      <c r="P399" s="143" t="n"/>
    </row>
    <row r="400" ht="15.75" customHeight="1" s="218">
      <c r="M400" s="143" t="n"/>
      <c r="N400" s="143" t="n"/>
      <c r="O400" s="143" t="n"/>
      <c r="P400" s="143" t="n"/>
    </row>
    <row r="401" ht="15.75" customHeight="1" s="218">
      <c r="M401" s="143" t="n"/>
      <c r="N401" s="143" t="n"/>
      <c r="O401" s="143" t="n"/>
      <c r="P401" s="143" t="n"/>
    </row>
    <row r="402" ht="15.75" customHeight="1" s="218">
      <c r="M402" s="143" t="n"/>
      <c r="N402" s="143" t="n"/>
      <c r="O402" s="143" t="n"/>
      <c r="P402" s="143" t="n"/>
    </row>
    <row r="403" ht="15.75" customHeight="1" s="218">
      <c r="M403" s="143" t="n"/>
      <c r="N403" s="143" t="n"/>
      <c r="O403" s="143" t="n"/>
      <c r="P403" s="143" t="n"/>
    </row>
    <row r="404" ht="15.75" customHeight="1" s="218">
      <c r="M404" s="143" t="n"/>
      <c r="N404" s="143" t="n"/>
      <c r="O404" s="143" t="n"/>
      <c r="P404" s="143" t="n"/>
    </row>
    <row r="405" ht="15.75" customHeight="1" s="218">
      <c r="M405" s="143" t="n"/>
      <c r="N405" s="143" t="n"/>
      <c r="O405" s="143" t="n"/>
      <c r="P405" s="143" t="n"/>
    </row>
    <row r="406" ht="15.75" customHeight="1" s="218">
      <c r="M406" s="143" t="n"/>
      <c r="N406" s="143" t="n"/>
      <c r="O406" s="143" t="n"/>
      <c r="P406" s="143" t="n"/>
    </row>
    <row r="407" ht="15.75" customHeight="1" s="218">
      <c r="M407" s="143" t="n"/>
      <c r="N407" s="143" t="n"/>
      <c r="O407" s="143" t="n"/>
      <c r="P407" s="143" t="n"/>
    </row>
    <row r="408" ht="15.75" customHeight="1" s="218">
      <c r="M408" s="143" t="n"/>
      <c r="N408" s="143" t="n"/>
      <c r="O408" s="143" t="n"/>
      <c r="P408" s="143" t="n"/>
    </row>
    <row r="409" ht="15.75" customHeight="1" s="218">
      <c r="M409" s="143" t="n"/>
      <c r="N409" s="143" t="n"/>
      <c r="O409" s="143" t="n"/>
      <c r="P409" s="143" t="n"/>
    </row>
    <row r="410" ht="15.75" customHeight="1" s="218">
      <c r="M410" s="143" t="n"/>
      <c r="N410" s="143" t="n"/>
      <c r="O410" s="143" t="n"/>
      <c r="P410" s="143" t="n"/>
    </row>
    <row r="411" ht="15.75" customHeight="1" s="218">
      <c r="M411" s="143" t="n"/>
      <c r="N411" s="143" t="n"/>
      <c r="O411" s="143" t="n"/>
      <c r="P411" s="143" t="n"/>
    </row>
    <row r="412" ht="15.75" customHeight="1" s="218">
      <c r="M412" s="143" t="n"/>
      <c r="N412" s="143" t="n"/>
      <c r="O412" s="143" t="n"/>
      <c r="P412" s="143" t="n"/>
    </row>
    <row r="413" ht="15.75" customHeight="1" s="218">
      <c r="M413" s="143" t="n"/>
      <c r="N413" s="143" t="n"/>
      <c r="O413" s="143" t="n"/>
      <c r="P413" s="143" t="n"/>
    </row>
    <row r="414" ht="15.75" customHeight="1" s="218">
      <c r="M414" s="143" t="n"/>
      <c r="N414" s="143" t="n"/>
      <c r="O414" s="143" t="n"/>
      <c r="P414" s="143" t="n"/>
    </row>
    <row r="415" ht="15.75" customHeight="1" s="218">
      <c r="M415" s="143" t="n"/>
      <c r="N415" s="143" t="n"/>
      <c r="O415" s="143" t="n"/>
      <c r="P415" s="143" t="n"/>
    </row>
    <row r="416" ht="15.75" customHeight="1" s="218">
      <c r="M416" s="143" t="n"/>
      <c r="N416" s="143" t="n"/>
      <c r="O416" s="143" t="n"/>
      <c r="P416" s="143" t="n"/>
    </row>
    <row r="417" ht="15.75" customHeight="1" s="218">
      <c r="M417" s="143" t="n"/>
      <c r="N417" s="143" t="n"/>
      <c r="O417" s="143" t="n"/>
      <c r="P417" s="143" t="n"/>
    </row>
    <row r="418" ht="15.75" customHeight="1" s="218">
      <c r="M418" s="143" t="n"/>
      <c r="N418" s="143" t="n"/>
      <c r="O418" s="143" t="n"/>
      <c r="P418" s="143" t="n"/>
    </row>
    <row r="419" ht="15.75" customHeight="1" s="218">
      <c r="M419" s="143" t="n"/>
      <c r="N419" s="143" t="n"/>
      <c r="O419" s="143" t="n"/>
      <c r="P419" s="143" t="n"/>
    </row>
    <row r="420" ht="15.75" customHeight="1" s="218">
      <c r="M420" s="143" t="n"/>
      <c r="N420" s="143" t="n"/>
      <c r="O420" s="143" t="n"/>
      <c r="P420" s="143" t="n"/>
    </row>
    <row r="421" ht="15.75" customHeight="1" s="218">
      <c r="M421" s="143" t="n"/>
      <c r="N421" s="143" t="n"/>
      <c r="O421" s="143" t="n"/>
      <c r="P421" s="143" t="n"/>
    </row>
    <row r="422" ht="15.75" customHeight="1" s="218">
      <c r="M422" s="143" t="n"/>
      <c r="N422" s="143" t="n"/>
      <c r="O422" s="143" t="n"/>
      <c r="P422" s="143" t="n"/>
    </row>
    <row r="423" ht="15.75" customHeight="1" s="218">
      <c r="M423" s="143" t="n"/>
      <c r="N423" s="143" t="n"/>
      <c r="O423" s="143" t="n"/>
      <c r="P423" s="143" t="n"/>
    </row>
    <row r="424" ht="15.75" customHeight="1" s="218">
      <c r="M424" s="143" t="n"/>
      <c r="N424" s="143" t="n"/>
      <c r="O424" s="143" t="n"/>
      <c r="P424" s="143" t="n"/>
    </row>
    <row r="425" ht="15.75" customHeight="1" s="218">
      <c r="M425" s="143" t="n"/>
      <c r="N425" s="143" t="n"/>
      <c r="O425" s="143" t="n"/>
      <c r="P425" s="143" t="n"/>
    </row>
    <row r="426" ht="15.75" customHeight="1" s="218">
      <c r="M426" s="143" t="n"/>
      <c r="N426" s="143" t="n"/>
      <c r="O426" s="143" t="n"/>
      <c r="P426" s="143" t="n"/>
    </row>
    <row r="427" ht="15.75" customHeight="1" s="218">
      <c r="M427" s="143" t="n"/>
      <c r="N427" s="143" t="n"/>
      <c r="O427" s="143" t="n"/>
      <c r="P427" s="143" t="n"/>
    </row>
    <row r="428" ht="15.75" customHeight="1" s="218">
      <c r="M428" s="143" t="n"/>
      <c r="N428" s="143" t="n"/>
      <c r="O428" s="143" t="n"/>
      <c r="P428" s="143" t="n"/>
    </row>
    <row r="429" ht="15.75" customHeight="1" s="218">
      <c r="M429" s="143" t="n"/>
      <c r="N429" s="143" t="n"/>
      <c r="O429" s="143" t="n"/>
      <c r="P429" s="143" t="n"/>
    </row>
    <row r="430" ht="15.75" customHeight="1" s="218">
      <c r="M430" s="143" t="n"/>
      <c r="N430" s="143" t="n"/>
      <c r="O430" s="143" t="n"/>
      <c r="P430" s="143" t="n"/>
    </row>
    <row r="431" ht="15.75" customHeight="1" s="218">
      <c r="M431" s="143" t="n"/>
      <c r="N431" s="143" t="n"/>
      <c r="O431" s="143" t="n"/>
      <c r="P431" s="143" t="n"/>
    </row>
    <row r="432" ht="15.75" customHeight="1" s="218">
      <c r="M432" s="143" t="n"/>
      <c r="N432" s="143" t="n"/>
      <c r="O432" s="143" t="n"/>
      <c r="P432" s="143" t="n"/>
    </row>
    <row r="433" ht="15.75" customHeight="1" s="218">
      <c r="M433" s="143" t="n"/>
      <c r="N433" s="143" t="n"/>
      <c r="O433" s="143" t="n"/>
      <c r="P433" s="143" t="n"/>
    </row>
    <row r="434" ht="15.75" customHeight="1" s="218">
      <c r="M434" s="143" t="n"/>
      <c r="N434" s="143" t="n"/>
      <c r="O434" s="143" t="n"/>
      <c r="P434" s="143" t="n"/>
    </row>
    <row r="435" ht="15.75" customHeight="1" s="218">
      <c r="M435" s="143" t="n"/>
      <c r="N435" s="143" t="n"/>
      <c r="O435" s="143" t="n"/>
      <c r="P435" s="143" t="n"/>
    </row>
    <row r="436" ht="15.75" customHeight="1" s="218">
      <c r="M436" s="143" t="n"/>
      <c r="N436" s="143" t="n"/>
      <c r="O436" s="143" t="n"/>
      <c r="P436" s="143" t="n"/>
    </row>
    <row r="437" ht="15.75" customHeight="1" s="218">
      <c r="M437" s="143" t="n"/>
      <c r="N437" s="143" t="n"/>
      <c r="O437" s="143" t="n"/>
      <c r="P437" s="143" t="n"/>
    </row>
    <row r="438" ht="15.75" customHeight="1" s="218">
      <c r="M438" s="143" t="n"/>
      <c r="N438" s="143" t="n"/>
      <c r="O438" s="143" t="n"/>
      <c r="P438" s="143" t="n"/>
    </row>
    <row r="439" ht="15.75" customHeight="1" s="218">
      <c r="M439" s="143" t="n"/>
      <c r="N439" s="143" t="n"/>
      <c r="O439" s="143" t="n"/>
      <c r="P439" s="143" t="n"/>
    </row>
    <row r="440" ht="15.75" customHeight="1" s="218">
      <c r="M440" s="143" t="n"/>
      <c r="N440" s="143" t="n"/>
      <c r="O440" s="143" t="n"/>
      <c r="P440" s="143" t="n"/>
    </row>
    <row r="441" ht="15.75" customHeight="1" s="218">
      <c r="M441" s="143" t="n"/>
      <c r="N441" s="143" t="n"/>
      <c r="O441" s="143" t="n"/>
      <c r="P441" s="143" t="n"/>
    </row>
    <row r="442" ht="15.75" customHeight="1" s="218">
      <c r="M442" s="143" t="n"/>
      <c r="N442" s="143" t="n"/>
      <c r="O442" s="143" t="n"/>
      <c r="P442" s="143" t="n"/>
    </row>
    <row r="443" ht="15.75" customHeight="1" s="218">
      <c r="M443" s="143" t="n"/>
      <c r="N443" s="143" t="n"/>
      <c r="O443" s="143" t="n"/>
      <c r="P443" s="143" t="n"/>
    </row>
    <row r="444" ht="15.75" customHeight="1" s="218">
      <c r="M444" s="143" t="n"/>
      <c r="N444" s="143" t="n"/>
      <c r="O444" s="143" t="n"/>
      <c r="P444" s="143" t="n"/>
    </row>
    <row r="445" ht="15.75" customHeight="1" s="218">
      <c r="M445" s="143" t="n"/>
      <c r="N445" s="143" t="n"/>
      <c r="O445" s="143" t="n"/>
      <c r="P445" s="143" t="n"/>
    </row>
    <row r="446" ht="15.75" customHeight="1" s="218">
      <c r="M446" s="143" t="n"/>
      <c r="N446" s="143" t="n"/>
      <c r="O446" s="143" t="n"/>
      <c r="P446" s="143" t="n"/>
    </row>
    <row r="447" ht="15.75" customHeight="1" s="218">
      <c r="M447" s="143" t="n"/>
      <c r="N447" s="143" t="n"/>
      <c r="O447" s="143" t="n"/>
      <c r="P447" s="143" t="n"/>
    </row>
    <row r="448" ht="15.75" customHeight="1" s="218">
      <c r="M448" s="143" t="n"/>
      <c r="N448" s="143" t="n"/>
      <c r="O448" s="143" t="n"/>
      <c r="P448" s="143" t="n"/>
    </row>
    <row r="449" ht="15.75" customHeight="1" s="218">
      <c r="M449" s="143" t="n"/>
      <c r="N449" s="143" t="n"/>
      <c r="O449" s="143" t="n"/>
      <c r="P449" s="143" t="n"/>
    </row>
    <row r="450" ht="15.75" customHeight="1" s="218">
      <c r="M450" s="143" t="n"/>
      <c r="N450" s="143" t="n"/>
      <c r="O450" s="143" t="n"/>
      <c r="P450" s="143" t="n"/>
    </row>
    <row r="451" ht="15.75" customHeight="1" s="218">
      <c r="M451" s="143" t="n"/>
      <c r="N451" s="143" t="n"/>
      <c r="O451" s="143" t="n"/>
      <c r="P451" s="143" t="n"/>
    </row>
    <row r="452" ht="15.75" customHeight="1" s="218">
      <c r="M452" s="143" t="n"/>
      <c r="N452" s="143" t="n"/>
      <c r="O452" s="143" t="n"/>
      <c r="P452" s="143" t="n"/>
    </row>
    <row r="453" ht="15.75" customHeight="1" s="218">
      <c r="M453" s="143" t="n"/>
      <c r="N453" s="143" t="n"/>
      <c r="O453" s="143" t="n"/>
      <c r="P453" s="143" t="n"/>
    </row>
    <row r="454" ht="15.75" customHeight="1" s="218">
      <c r="M454" s="143" t="n"/>
      <c r="N454" s="143" t="n"/>
      <c r="O454" s="143" t="n"/>
      <c r="P454" s="143" t="n"/>
    </row>
    <row r="455" ht="15.75" customHeight="1" s="218">
      <c r="M455" s="143" t="n"/>
      <c r="N455" s="143" t="n"/>
      <c r="O455" s="143" t="n"/>
      <c r="P455" s="143" t="n"/>
    </row>
    <row r="456" ht="15.75" customHeight="1" s="218">
      <c r="M456" s="143" t="n"/>
      <c r="N456" s="143" t="n"/>
      <c r="O456" s="143" t="n"/>
      <c r="P456" s="143" t="n"/>
    </row>
    <row r="457" ht="15.75" customHeight="1" s="218">
      <c r="M457" s="143" t="n"/>
      <c r="N457" s="143" t="n"/>
      <c r="O457" s="143" t="n"/>
      <c r="P457" s="143" t="n"/>
    </row>
    <row r="458" ht="15.75" customHeight="1" s="218">
      <c r="M458" s="143" t="n"/>
      <c r="N458" s="143" t="n"/>
      <c r="O458" s="143" t="n"/>
      <c r="P458" s="143" t="n"/>
    </row>
    <row r="459" ht="15.75" customHeight="1" s="218">
      <c r="M459" s="143" t="n"/>
      <c r="N459" s="143" t="n"/>
      <c r="O459" s="143" t="n"/>
      <c r="P459" s="143" t="n"/>
    </row>
    <row r="460" ht="15.75" customHeight="1" s="218">
      <c r="M460" s="143" t="n"/>
      <c r="N460" s="143" t="n"/>
      <c r="O460" s="143" t="n"/>
      <c r="P460" s="143" t="n"/>
    </row>
    <row r="461" ht="15.75" customHeight="1" s="218">
      <c r="M461" s="143" t="n"/>
      <c r="N461" s="143" t="n"/>
      <c r="O461" s="143" t="n"/>
      <c r="P461" s="143" t="n"/>
    </row>
    <row r="462" ht="15.75" customHeight="1" s="218">
      <c r="M462" s="143" t="n"/>
      <c r="N462" s="143" t="n"/>
      <c r="O462" s="143" t="n"/>
      <c r="P462" s="143" t="n"/>
    </row>
    <row r="463" ht="15.75" customHeight="1" s="218">
      <c r="M463" s="143" t="n"/>
      <c r="N463" s="143" t="n"/>
      <c r="O463" s="143" t="n"/>
      <c r="P463" s="143" t="n"/>
    </row>
    <row r="464" ht="15.75" customHeight="1" s="218">
      <c r="M464" s="143" t="n"/>
      <c r="N464" s="143" t="n"/>
      <c r="O464" s="143" t="n"/>
      <c r="P464" s="143" t="n"/>
    </row>
    <row r="465" ht="15.75" customHeight="1" s="218">
      <c r="M465" s="143" t="n"/>
      <c r="N465" s="143" t="n"/>
      <c r="O465" s="143" t="n"/>
      <c r="P465" s="143" t="n"/>
    </row>
    <row r="466" ht="15.75" customHeight="1" s="218">
      <c r="M466" s="143" t="n"/>
      <c r="N466" s="143" t="n"/>
      <c r="O466" s="143" t="n"/>
      <c r="P466" s="143" t="n"/>
    </row>
    <row r="467" ht="15.75" customHeight="1" s="218">
      <c r="M467" s="143" t="n"/>
      <c r="N467" s="143" t="n"/>
      <c r="O467" s="143" t="n"/>
      <c r="P467" s="143" t="n"/>
    </row>
    <row r="468" ht="15.75" customHeight="1" s="218">
      <c r="M468" s="143" t="n"/>
      <c r="N468" s="143" t="n"/>
      <c r="O468" s="143" t="n"/>
      <c r="P468" s="143" t="n"/>
    </row>
    <row r="469" ht="15.75" customHeight="1" s="218">
      <c r="M469" s="143" t="n"/>
      <c r="N469" s="143" t="n"/>
      <c r="O469" s="143" t="n"/>
      <c r="P469" s="143" t="n"/>
    </row>
    <row r="470" ht="15.75" customHeight="1" s="218">
      <c r="M470" s="143" t="n"/>
      <c r="N470" s="143" t="n"/>
      <c r="O470" s="143" t="n"/>
      <c r="P470" s="143" t="n"/>
    </row>
    <row r="471" ht="15.75" customHeight="1" s="218">
      <c r="M471" s="143" t="n"/>
      <c r="N471" s="143" t="n"/>
      <c r="O471" s="143" t="n"/>
      <c r="P471" s="143" t="n"/>
    </row>
    <row r="472" ht="15.75" customHeight="1" s="218">
      <c r="M472" s="143" t="n"/>
      <c r="N472" s="143" t="n"/>
      <c r="O472" s="143" t="n"/>
      <c r="P472" s="143" t="n"/>
    </row>
    <row r="473" ht="15.75" customHeight="1" s="218">
      <c r="M473" s="143" t="n"/>
      <c r="N473" s="143" t="n"/>
      <c r="O473" s="143" t="n"/>
      <c r="P473" s="143" t="n"/>
    </row>
    <row r="474" ht="15.75" customHeight="1" s="218">
      <c r="M474" s="143" t="n"/>
      <c r="N474" s="143" t="n"/>
      <c r="O474" s="143" t="n"/>
      <c r="P474" s="143" t="n"/>
    </row>
    <row r="475" ht="15.75" customHeight="1" s="218">
      <c r="M475" s="143" t="n"/>
      <c r="N475" s="143" t="n"/>
      <c r="O475" s="143" t="n"/>
      <c r="P475" s="143" t="n"/>
    </row>
    <row r="476" ht="15.75" customHeight="1" s="218">
      <c r="M476" s="143" t="n"/>
      <c r="N476" s="143" t="n"/>
      <c r="O476" s="143" t="n"/>
      <c r="P476" s="143" t="n"/>
    </row>
    <row r="477" ht="15.75" customHeight="1" s="218">
      <c r="M477" s="143" t="n"/>
      <c r="N477" s="143" t="n"/>
      <c r="O477" s="143" t="n"/>
      <c r="P477" s="143" t="n"/>
    </row>
    <row r="478" ht="15.75" customHeight="1" s="218">
      <c r="M478" s="143" t="n"/>
      <c r="N478" s="143" t="n"/>
      <c r="O478" s="143" t="n"/>
      <c r="P478" s="143" t="n"/>
    </row>
    <row r="479" ht="15.75" customHeight="1" s="218">
      <c r="M479" s="143" t="n"/>
      <c r="N479" s="143" t="n"/>
      <c r="O479" s="143" t="n"/>
      <c r="P479" s="143" t="n"/>
    </row>
    <row r="480" ht="15.75" customHeight="1" s="218">
      <c r="M480" s="143" t="n"/>
      <c r="N480" s="143" t="n"/>
      <c r="O480" s="143" t="n"/>
      <c r="P480" s="143" t="n"/>
    </row>
    <row r="481" ht="15.75" customHeight="1" s="218">
      <c r="M481" s="143" t="n"/>
      <c r="N481" s="143" t="n"/>
      <c r="O481" s="143" t="n"/>
      <c r="P481" s="143" t="n"/>
    </row>
    <row r="482" ht="15.75" customHeight="1" s="218">
      <c r="M482" s="143" t="n"/>
      <c r="N482" s="143" t="n"/>
      <c r="O482" s="143" t="n"/>
      <c r="P482" s="143" t="n"/>
    </row>
    <row r="483" ht="15.75" customHeight="1" s="218">
      <c r="M483" s="143" t="n"/>
      <c r="N483" s="143" t="n"/>
      <c r="O483" s="143" t="n"/>
      <c r="P483" s="143" t="n"/>
    </row>
    <row r="484" ht="15.75" customHeight="1" s="218">
      <c r="M484" s="143" t="n"/>
      <c r="N484" s="143" t="n"/>
      <c r="O484" s="143" t="n"/>
      <c r="P484" s="143" t="n"/>
    </row>
    <row r="485" ht="15.75" customHeight="1" s="218">
      <c r="M485" s="143" t="n"/>
      <c r="N485" s="143" t="n"/>
      <c r="O485" s="143" t="n"/>
      <c r="P485" s="143" t="n"/>
    </row>
    <row r="486" ht="15.75" customHeight="1" s="218">
      <c r="M486" s="143" t="n"/>
      <c r="N486" s="143" t="n"/>
      <c r="O486" s="143" t="n"/>
      <c r="P486" s="143" t="n"/>
    </row>
    <row r="487" ht="15.75" customHeight="1" s="218">
      <c r="M487" s="143" t="n"/>
      <c r="N487" s="143" t="n"/>
      <c r="O487" s="143" t="n"/>
      <c r="P487" s="143" t="n"/>
    </row>
    <row r="488" ht="15.75" customHeight="1" s="218">
      <c r="M488" s="143" t="n"/>
      <c r="N488" s="143" t="n"/>
      <c r="O488" s="143" t="n"/>
      <c r="P488" s="143" t="n"/>
    </row>
    <row r="489" ht="15.75" customHeight="1" s="218">
      <c r="M489" s="143" t="n"/>
      <c r="N489" s="143" t="n"/>
      <c r="O489" s="143" t="n"/>
      <c r="P489" s="143" t="n"/>
    </row>
    <row r="490" ht="15.75" customHeight="1" s="218">
      <c r="M490" s="143" t="n"/>
      <c r="N490" s="143" t="n"/>
      <c r="O490" s="143" t="n"/>
      <c r="P490" s="143" t="n"/>
    </row>
    <row r="491" ht="15.75" customHeight="1" s="218">
      <c r="M491" s="143" t="n"/>
      <c r="N491" s="143" t="n"/>
      <c r="O491" s="143" t="n"/>
      <c r="P491" s="143" t="n"/>
    </row>
    <row r="492" ht="15.75" customHeight="1" s="218">
      <c r="M492" s="143" t="n"/>
      <c r="N492" s="143" t="n"/>
      <c r="O492" s="143" t="n"/>
      <c r="P492" s="143" t="n"/>
    </row>
    <row r="493" ht="15.75" customHeight="1" s="218">
      <c r="M493" s="143" t="n"/>
      <c r="N493" s="143" t="n"/>
      <c r="O493" s="143" t="n"/>
      <c r="P493" s="143" t="n"/>
    </row>
    <row r="494" ht="15.75" customHeight="1" s="218">
      <c r="M494" s="143" t="n"/>
      <c r="N494" s="143" t="n"/>
      <c r="O494" s="143" t="n"/>
      <c r="P494" s="143" t="n"/>
    </row>
    <row r="495" ht="15.75" customHeight="1" s="218">
      <c r="M495" s="143" t="n"/>
      <c r="N495" s="143" t="n"/>
      <c r="O495" s="143" t="n"/>
      <c r="P495" s="143" t="n"/>
    </row>
    <row r="496" ht="15.75" customHeight="1" s="218">
      <c r="M496" s="143" t="n"/>
      <c r="N496" s="143" t="n"/>
      <c r="O496" s="143" t="n"/>
      <c r="P496" s="143" t="n"/>
    </row>
    <row r="497" ht="15.75" customHeight="1" s="218">
      <c r="M497" s="143" t="n"/>
      <c r="N497" s="143" t="n"/>
      <c r="O497" s="143" t="n"/>
      <c r="P497" s="143" t="n"/>
    </row>
    <row r="498" ht="15.75" customHeight="1" s="218">
      <c r="M498" s="143" t="n"/>
      <c r="N498" s="143" t="n"/>
      <c r="O498" s="143" t="n"/>
      <c r="P498" s="143" t="n"/>
    </row>
    <row r="499" ht="15.75" customHeight="1" s="218">
      <c r="M499" s="143" t="n"/>
      <c r="N499" s="143" t="n"/>
      <c r="O499" s="143" t="n"/>
      <c r="P499" s="143" t="n"/>
    </row>
    <row r="500" ht="15.75" customHeight="1" s="218">
      <c r="M500" s="143" t="n"/>
      <c r="N500" s="143" t="n"/>
      <c r="O500" s="143" t="n"/>
      <c r="P500" s="143" t="n"/>
    </row>
    <row r="501" ht="15.75" customHeight="1" s="218">
      <c r="M501" s="143" t="n"/>
      <c r="N501" s="143" t="n"/>
      <c r="O501" s="143" t="n"/>
      <c r="P501" s="143" t="n"/>
    </row>
    <row r="502" ht="15.75" customHeight="1" s="218">
      <c r="M502" s="143" t="n"/>
      <c r="N502" s="143" t="n"/>
      <c r="O502" s="143" t="n"/>
      <c r="P502" s="143" t="n"/>
    </row>
    <row r="503" ht="15.75" customHeight="1" s="218">
      <c r="M503" s="143" t="n"/>
      <c r="N503" s="143" t="n"/>
      <c r="O503" s="143" t="n"/>
      <c r="P503" s="143" t="n"/>
    </row>
    <row r="504" ht="15.75" customHeight="1" s="218">
      <c r="M504" s="143" t="n"/>
      <c r="N504" s="143" t="n"/>
      <c r="O504" s="143" t="n"/>
      <c r="P504" s="143" t="n"/>
    </row>
    <row r="505" ht="15.75" customHeight="1" s="218">
      <c r="M505" s="143" t="n"/>
      <c r="N505" s="143" t="n"/>
      <c r="O505" s="143" t="n"/>
      <c r="P505" s="143" t="n"/>
    </row>
    <row r="506" ht="15.75" customHeight="1" s="218">
      <c r="M506" s="143" t="n"/>
      <c r="N506" s="143" t="n"/>
      <c r="O506" s="143" t="n"/>
      <c r="P506" s="143" t="n"/>
    </row>
    <row r="507" ht="15.75" customHeight="1" s="218">
      <c r="M507" s="143" t="n"/>
      <c r="N507" s="143" t="n"/>
      <c r="O507" s="143" t="n"/>
      <c r="P507" s="143" t="n"/>
    </row>
    <row r="508" ht="15.75" customHeight="1" s="218">
      <c r="M508" s="143" t="n"/>
      <c r="N508" s="143" t="n"/>
      <c r="O508" s="143" t="n"/>
      <c r="P508" s="143" t="n"/>
    </row>
    <row r="509" ht="15.75" customHeight="1" s="218">
      <c r="M509" s="143" t="n"/>
      <c r="N509" s="143" t="n"/>
      <c r="O509" s="143" t="n"/>
      <c r="P509" s="143" t="n"/>
    </row>
    <row r="510" ht="15.75" customHeight="1" s="218">
      <c r="M510" s="143" t="n"/>
      <c r="N510" s="143" t="n"/>
      <c r="O510" s="143" t="n"/>
      <c r="P510" s="143" t="n"/>
    </row>
    <row r="511" ht="15.75" customHeight="1" s="218">
      <c r="M511" s="143" t="n"/>
      <c r="N511" s="143" t="n"/>
      <c r="O511" s="143" t="n"/>
      <c r="P511" s="143" t="n"/>
    </row>
    <row r="512" ht="15.75" customHeight="1" s="218">
      <c r="M512" s="143" t="n"/>
      <c r="N512" s="143" t="n"/>
      <c r="O512" s="143" t="n"/>
      <c r="P512" s="143" t="n"/>
    </row>
    <row r="513" ht="15.75" customHeight="1" s="218">
      <c r="M513" s="143" t="n"/>
      <c r="N513" s="143" t="n"/>
      <c r="O513" s="143" t="n"/>
      <c r="P513" s="143" t="n"/>
    </row>
    <row r="514" ht="15.75" customHeight="1" s="218">
      <c r="M514" s="143" t="n"/>
      <c r="N514" s="143" t="n"/>
      <c r="O514" s="143" t="n"/>
      <c r="P514" s="143" t="n"/>
    </row>
    <row r="515" ht="15.75" customHeight="1" s="218">
      <c r="M515" s="143" t="n"/>
      <c r="N515" s="143" t="n"/>
      <c r="O515" s="143" t="n"/>
      <c r="P515" s="143" t="n"/>
    </row>
    <row r="516" ht="15.75" customHeight="1" s="218">
      <c r="M516" s="143" t="n"/>
      <c r="N516" s="143" t="n"/>
      <c r="O516" s="143" t="n"/>
      <c r="P516" s="143" t="n"/>
    </row>
    <row r="517" ht="15.75" customHeight="1" s="218">
      <c r="M517" s="143" t="n"/>
      <c r="N517" s="143" t="n"/>
      <c r="O517" s="143" t="n"/>
      <c r="P517" s="143" t="n"/>
    </row>
    <row r="518" ht="15.75" customHeight="1" s="218">
      <c r="M518" s="143" t="n"/>
      <c r="N518" s="143" t="n"/>
      <c r="O518" s="143" t="n"/>
      <c r="P518" s="143" t="n"/>
    </row>
    <row r="519" ht="15.75" customHeight="1" s="218">
      <c r="M519" s="143" t="n"/>
      <c r="N519" s="143" t="n"/>
      <c r="O519" s="143" t="n"/>
      <c r="P519" s="143" t="n"/>
    </row>
    <row r="520" ht="15.75" customHeight="1" s="218">
      <c r="M520" s="143" t="n"/>
      <c r="N520" s="143" t="n"/>
      <c r="O520" s="143" t="n"/>
      <c r="P520" s="143" t="n"/>
    </row>
    <row r="521" ht="15.75" customHeight="1" s="218">
      <c r="M521" s="143" t="n"/>
      <c r="N521" s="143" t="n"/>
      <c r="O521" s="143" t="n"/>
      <c r="P521" s="143" t="n"/>
    </row>
    <row r="522" ht="15.75" customHeight="1" s="218">
      <c r="M522" s="143" t="n"/>
      <c r="N522" s="143" t="n"/>
      <c r="O522" s="143" t="n"/>
      <c r="P522" s="143" t="n"/>
    </row>
    <row r="523" ht="15.75" customHeight="1" s="218">
      <c r="M523" s="143" t="n"/>
      <c r="N523" s="143" t="n"/>
      <c r="O523" s="143" t="n"/>
      <c r="P523" s="143" t="n"/>
    </row>
    <row r="524" ht="15.75" customHeight="1" s="218">
      <c r="M524" s="143" t="n"/>
      <c r="N524" s="143" t="n"/>
      <c r="O524" s="143" t="n"/>
      <c r="P524" s="143" t="n"/>
    </row>
    <row r="525" ht="15.75" customHeight="1" s="218">
      <c r="M525" s="143" t="n"/>
      <c r="N525" s="143" t="n"/>
      <c r="O525" s="143" t="n"/>
      <c r="P525" s="143" t="n"/>
    </row>
    <row r="526" ht="15.75" customHeight="1" s="218">
      <c r="M526" s="143" t="n"/>
      <c r="N526" s="143" t="n"/>
      <c r="O526" s="143" t="n"/>
      <c r="P526" s="143" t="n"/>
    </row>
    <row r="527" ht="15.75" customHeight="1" s="218">
      <c r="M527" s="143" t="n"/>
      <c r="N527" s="143" t="n"/>
      <c r="O527" s="143" t="n"/>
      <c r="P527" s="143" t="n"/>
    </row>
    <row r="528" ht="15.75" customHeight="1" s="218">
      <c r="M528" s="143" t="n"/>
      <c r="N528" s="143" t="n"/>
      <c r="O528" s="143" t="n"/>
      <c r="P528" s="143" t="n"/>
    </row>
    <row r="529" ht="15.75" customHeight="1" s="218">
      <c r="M529" s="143" t="n"/>
      <c r="N529" s="143" t="n"/>
      <c r="O529" s="143" t="n"/>
      <c r="P529" s="143" t="n"/>
    </row>
    <row r="530" ht="15.75" customHeight="1" s="218">
      <c r="M530" s="143" t="n"/>
      <c r="N530" s="143" t="n"/>
      <c r="O530" s="143" t="n"/>
      <c r="P530" s="143" t="n"/>
    </row>
    <row r="531" ht="15.75" customHeight="1" s="218">
      <c r="M531" s="143" t="n"/>
      <c r="N531" s="143" t="n"/>
      <c r="O531" s="143" t="n"/>
      <c r="P531" s="143" t="n"/>
    </row>
    <row r="532" ht="15.75" customHeight="1" s="218">
      <c r="M532" s="143" t="n"/>
      <c r="N532" s="143" t="n"/>
      <c r="O532" s="143" t="n"/>
      <c r="P532" s="143" t="n"/>
    </row>
    <row r="533" ht="15.75" customHeight="1" s="218">
      <c r="M533" s="143" t="n"/>
      <c r="N533" s="143" t="n"/>
      <c r="O533" s="143" t="n"/>
      <c r="P533" s="143" t="n"/>
    </row>
    <row r="534" ht="15.75" customHeight="1" s="218">
      <c r="M534" s="143" t="n"/>
      <c r="N534" s="143" t="n"/>
      <c r="O534" s="143" t="n"/>
      <c r="P534" s="143" t="n"/>
    </row>
    <row r="535" ht="15.75" customHeight="1" s="218">
      <c r="M535" s="143" t="n"/>
      <c r="N535" s="143" t="n"/>
      <c r="O535" s="143" t="n"/>
      <c r="P535" s="143" t="n"/>
    </row>
    <row r="536" ht="15.75" customHeight="1" s="218">
      <c r="M536" s="143" t="n"/>
      <c r="N536" s="143" t="n"/>
      <c r="O536" s="143" t="n"/>
      <c r="P536" s="143" t="n"/>
    </row>
    <row r="537" ht="15.75" customHeight="1" s="218">
      <c r="M537" s="143" t="n"/>
      <c r="N537" s="143" t="n"/>
      <c r="O537" s="143" t="n"/>
      <c r="P537" s="143" t="n"/>
    </row>
    <row r="538" ht="15.75" customHeight="1" s="218">
      <c r="M538" s="143" t="n"/>
      <c r="N538" s="143" t="n"/>
      <c r="O538" s="143" t="n"/>
      <c r="P538" s="143" t="n"/>
    </row>
    <row r="539" ht="15.75" customHeight="1" s="218">
      <c r="M539" s="143" t="n"/>
      <c r="N539" s="143" t="n"/>
      <c r="O539" s="143" t="n"/>
      <c r="P539" s="143" t="n"/>
    </row>
    <row r="540" ht="15.75" customHeight="1" s="218">
      <c r="M540" s="143" t="n"/>
      <c r="N540" s="143" t="n"/>
      <c r="O540" s="143" t="n"/>
      <c r="P540" s="143" t="n"/>
    </row>
    <row r="541" ht="15.75" customHeight="1" s="218">
      <c r="M541" s="143" t="n"/>
      <c r="N541" s="143" t="n"/>
      <c r="O541" s="143" t="n"/>
      <c r="P541" s="143" t="n"/>
    </row>
    <row r="542" ht="15.75" customHeight="1" s="218">
      <c r="M542" s="143" t="n"/>
      <c r="N542" s="143" t="n"/>
      <c r="O542" s="143" t="n"/>
      <c r="P542" s="143" t="n"/>
    </row>
    <row r="543" ht="15.75" customHeight="1" s="218">
      <c r="M543" s="143" t="n"/>
      <c r="N543" s="143" t="n"/>
      <c r="O543" s="143" t="n"/>
      <c r="P543" s="143" t="n"/>
    </row>
    <row r="544" ht="15.75" customHeight="1" s="218">
      <c r="M544" s="143" t="n"/>
      <c r="N544" s="143" t="n"/>
      <c r="O544" s="143" t="n"/>
      <c r="P544" s="143" t="n"/>
    </row>
    <row r="545" ht="15.75" customHeight="1" s="218">
      <c r="M545" s="143" t="n"/>
      <c r="N545" s="143" t="n"/>
      <c r="O545" s="143" t="n"/>
      <c r="P545" s="143" t="n"/>
    </row>
    <row r="546" ht="15.75" customHeight="1" s="218">
      <c r="M546" s="143" t="n"/>
      <c r="N546" s="143" t="n"/>
      <c r="O546" s="143" t="n"/>
      <c r="P546" s="143" t="n"/>
    </row>
    <row r="547" ht="15.75" customHeight="1" s="218">
      <c r="M547" s="143" t="n"/>
      <c r="N547" s="143" t="n"/>
      <c r="O547" s="143" t="n"/>
      <c r="P547" s="143" t="n"/>
    </row>
    <row r="548" ht="15.75" customHeight="1" s="218">
      <c r="M548" s="143" t="n"/>
      <c r="N548" s="143" t="n"/>
      <c r="O548" s="143" t="n"/>
      <c r="P548" s="143" t="n"/>
    </row>
    <row r="549" ht="15.75" customHeight="1" s="218">
      <c r="M549" s="143" t="n"/>
      <c r="N549" s="143" t="n"/>
      <c r="O549" s="143" t="n"/>
      <c r="P549" s="143" t="n"/>
    </row>
    <row r="550" ht="15.75" customHeight="1" s="218">
      <c r="M550" s="143" t="n"/>
      <c r="N550" s="143" t="n"/>
      <c r="O550" s="143" t="n"/>
      <c r="P550" s="143" t="n"/>
    </row>
    <row r="551" ht="15.75" customHeight="1" s="218">
      <c r="M551" s="143" t="n"/>
      <c r="N551" s="143" t="n"/>
      <c r="O551" s="143" t="n"/>
      <c r="P551" s="143" t="n"/>
    </row>
    <row r="552" ht="15.75" customHeight="1" s="218">
      <c r="M552" s="143" t="n"/>
      <c r="N552" s="143" t="n"/>
      <c r="O552" s="143" t="n"/>
      <c r="P552" s="143" t="n"/>
    </row>
    <row r="553" ht="15.75" customHeight="1" s="218">
      <c r="M553" s="143" t="n"/>
      <c r="N553" s="143" t="n"/>
      <c r="O553" s="143" t="n"/>
      <c r="P553" s="143" t="n"/>
    </row>
    <row r="554" ht="15.75" customHeight="1" s="218">
      <c r="M554" s="143" t="n"/>
      <c r="N554" s="143" t="n"/>
      <c r="O554" s="143" t="n"/>
      <c r="P554" s="143" t="n"/>
    </row>
    <row r="555" ht="15.75" customHeight="1" s="218">
      <c r="M555" s="143" t="n"/>
      <c r="N555" s="143" t="n"/>
      <c r="O555" s="143" t="n"/>
      <c r="P555" s="143" t="n"/>
    </row>
    <row r="556" ht="15.75" customHeight="1" s="218">
      <c r="M556" s="143" t="n"/>
      <c r="N556" s="143" t="n"/>
      <c r="O556" s="143" t="n"/>
      <c r="P556" s="143" t="n"/>
    </row>
    <row r="557" ht="15.75" customHeight="1" s="218">
      <c r="M557" s="143" t="n"/>
      <c r="N557" s="143" t="n"/>
      <c r="O557" s="143" t="n"/>
      <c r="P557" s="143" t="n"/>
    </row>
    <row r="558" ht="15.75" customHeight="1" s="218">
      <c r="M558" s="143" t="n"/>
      <c r="N558" s="143" t="n"/>
      <c r="O558" s="143" t="n"/>
      <c r="P558" s="143" t="n"/>
    </row>
    <row r="559" ht="15.75" customHeight="1" s="218">
      <c r="M559" s="143" t="n"/>
      <c r="N559" s="143" t="n"/>
      <c r="O559" s="143" t="n"/>
      <c r="P559" s="143" t="n"/>
    </row>
    <row r="560" ht="15.75" customHeight="1" s="218">
      <c r="M560" s="143" t="n"/>
      <c r="N560" s="143" t="n"/>
      <c r="O560" s="143" t="n"/>
      <c r="P560" s="143" t="n"/>
    </row>
    <row r="561" ht="15.75" customHeight="1" s="218">
      <c r="M561" s="143" t="n"/>
      <c r="N561" s="143" t="n"/>
      <c r="O561" s="143" t="n"/>
      <c r="P561" s="143" t="n"/>
    </row>
    <row r="562" ht="15.75" customHeight="1" s="218">
      <c r="M562" s="143" t="n"/>
      <c r="N562" s="143" t="n"/>
      <c r="O562" s="143" t="n"/>
      <c r="P562" s="143" t="n"/>
    </row>
    <row r="563" ht="15.75" customHeight="1" s="218">
      <c r="M563" s="143" t="n"/>
      <c r="N563" s="143" t="n"/>
      <c r="O563" s="143" t="n"/>
      <c r="P563" s="143" t="n"/>
    </row>
    <row r="564" ht="15.75" customHeight="1" s="218">
      <c r="M564" s="143" t="n"/>
      <c r="N564" s="143" t="n"/>
      <c r="O564" s="143" t="n"/>
      <c r="P564" s="143" t="n"/>
    </row>
    <row r="565" ht="15.75" customHeight="1" s="218">
      <c r="M565" s="143" t="n"/>
      <c r="N565" s="143" t="n"/>
      <c r="O565" s="143" t="n"/>
      <c r="P565" s="143" t="n"/>
    </row>
    <row r="566" ht="15.75" customHeight="1" s="218">
      <c r="M566" s="143" t="n"/>
      <c r="N566" s="143" t="n"/>
      <c r="O566" s="143" t="n"/>
      <c r="P566" s="143" t="n"/>
    </row>
    <row r="567" ht="15.75" customHeight="1" s="218">
      <c r="M567" s="143" t="n"/>
      <c r="N567" s="143" t="n"/>
      <c r="O567" s="143" t="n"/>
      <c r="P567" s="143" t="n"/>
    </row>
    <row r="568" ht="15.75" customHeight="1" s="218">
      <c r="M568" s="143" t="n"/>
      <c r="N568" s="143" t="n"/>
      <c r="O568" s="143" t="n"/>
      <c r="P568" s="143" t="n"/>
    </row>
    <row r="569" ht="15.75" customHeight="1" s="218">
      <c r="M569" s="143" t="n"/>
      <c r="N569" s="143" t="n"/>
      <c r="O569" s="143" t="n"/>
      <c r="P569" s="143" t="n"/>
    </row>
    <row r="570" ht="15.75" customHeight="1" s="218">
      <c r="M570" s="143" t="n"/>
      <c r="N570" s="143" t="n"/>
      <c r="O570" s="143" t="n"/>
      <c r="P570" s="143" t="n"/>
    </row>
    <row r="571" ht="15.75" customHeight="1" s="218">
      <c r="M571" s="143" t="n"/>
      <c r="N571" s="143" t="n"/>
      <c r="O571" s="143" t="n"/>
      <c r="P571" s="143" t="n"/>
    </row>
    <row r="572" ht="15.75" customHeight="1" s="218">
      <c r="M572" s="143" t="n"/>
      <c r="N572" s="143" t="n"/>
      <c r="O572" s="143" t="n"/>
      <c r="P572" s="143" t="n"/>
    </row>
    <row r="573" ht="15.75" customHeight="1" s="218">
      <c r="M573" s="143" t="n"/>
      <c r="N573" s="143" t="n"/>
      <c r="O573" s="143" t="n"/>
      <c r="P573" s="143" t="n"/>
    </row>
    <row r="574" ht="15.75" customHeight="1" s="218">
      <c r="M574" s="143" t="n"/>
      <c r="N574" s="143" t="n"/>
      <c r="O574" s="143" t="n"/>
      <c r="P574" s="143" t="n"/>
    </row>
    <row r="575" ht="15.75" customHeight="1" s="218">
      <c r="M575" s="143" t="n"/>
      <c r="N575" s="143" t="n"/>
      <c r="O575" s="143" t="n"/>
      <c r="P575" s="143" t="n"/>
    </row>
    <row r="576" ht="15.75" customHeight="1" s="218">
      <c r="M576" s="143" t="n"/>
      <c r="N576" s="143" t="n"/>
      <c r="O576" s="143" t="n"/>
      <c r="P576" s="143" t="n"/>
    </row>
    <row r="577" ht="15.75" customHeight="1" s="218">
      <c r="M577" s="143" t="n"/>
      <c r="N577" s="143" t="n"/>
      <c r="O577" s="143" t="n"/>
      <c r="P577" s="143" t="n"/>
    </row>
    <row r="578" ht="15.75" customHeight="1" s="218">
      <c r="M578" s="143" t="n"/>
      <c r="N578" s="143" t="n"/>
      <c r="O578" s="143" t="n"/>
      <c r="P578" s="143" t="n"/>
    </row>
    <row r="579" ht="15.75" customHeight="1" s="218">
      <c r="M579" s="143" t="n"/>
      <c r="N579" s="143" t="n"/>
      <c r="O579" s="143" t="n"/>
      <c r="P579" s="143" t="n"/>
    </row>
    <row r="580" ht="15.75" customHeight="1" s="218">
      <c r="M580" s="143" t="n"/>
      <c r="N580" s="143" t="n"/>
      <c r="O580" s="143" t="n"/>
      <c r="P580" s="143" t="n"/>
    </row>
    <row r="581" ht="15.75" customHeight="1" s="218">
      <c r="M581" s="143" t="n"/>
      <c r="N581" s="143" t="n"/>
      <c r="O581" s="143" t="n"/>
      <c r="P581" s="143" t="n"/>
    </row>
    <row r="582" ht="15.75" customHeight="1" s="218">
      <c r="M582" s="143" t="n"/>
      <c r="N582" s="143" t="n"/>
      <c r="O582" s="143" t="n"/>
      <c r="P582" s="143" t="n"/>
    </row>
    <row r="583" ht="15.75" customHeight="1" s="218">
      <c r="M583" s="143" t="n"/>
      <c r="N583" s="143" t="n"/>
      <c r="O583" s="143" t="n"/>
      <c r="P583" s="143" t="n"/>
    </row>
    <row r="584" ht="15.75" customHeight="1" s="218">
      <c r="M584" s="143" t="n"/>
      <c r="N584" s="143" t="n"/>
      <c r="O584" s="143" t="n"/>
      <c r="P584" s="143" t="n"/>
    </row>
    <row r="585" ht="15.75" customHeight="1" s="218">
      <c r="M585" s="143" t="n"/>
      <c r="N585" s="143" t="n"/>
      <c r="O585" s="143" t="n"/>
      <c r="P585" s="143" t="n"/>
    </row>
    <row r="586" ht="15.75" customHeight="1" s="218">
      <c r="M586" s="143" t="n"/>
      <c r="N586" s="143" t="n"/>
      <c r="O586" s="143" t="n"/>
      <c r="P586" s="143" t="n"/>
    </row>
    <row r="587" ht="15.75" customHeight="1" s="218">
      <c r="M587" s="143" t="n"/>
      <c r="N587" s="143" t="n"/>
      <c r="O587" s="143" t="n"/>
      <c r="P587" s="143" t="n"/>
    </row>
    <row r="588" ht="15.75" customHeight="1" s="218">
      <c r="M588" s="143" t="n"/>
      <c r="N588" s="143" t="n"/>
      <c r="O588" s="143" t="n"/>
      <c r="P588" s="143" t="n"/>
    </row>
    <row r="589" ht="15.75" customHeight="1" s="218">
      <c r="M589" s="143" t="n"/>
      <c r="N589" s="143" t="n"/>
      <c r="O589" s="143" t="n"/>
      <c r="P589" s="143" t="n"/>
    </row>
    <row r="590" ht="15.75" customHeight="1" s="218">
      <c r="M590" s="143" t="n"/>
      <c r="N590" s="143" t="n"/>
      <c r="O590" s="143" t="n"/>
      <c r="P590" s="143" t="n"/>
    </row>
    <row r="591" ht="15.75" customHeight="1" s="218">
      <c r="M591" s="143" t="n"/>
      <c r="N591" s="143" t="n"/>
      <c r="O591" s="143" t="n"/>
      <c r="P591" s="143" t="n"/>
    </row>
    <row r="592" ht="15.75" customHeight="1" s="218">
      <c r="M592" s="143" t="n"/>
      <c r="N592" s="143" t="n"/>
      <c r="O592" s="143" t="n"/>
      <c r="P592" s="143" t="n"/>
    </row>
    <row r="593" ht="15.75" customHeight="1" s="218">
      <c r="M593" s="143" t="n"/>
      <c r="N593" s="143" t="n"/>
      <c r="O593" s="143" t="n"/>
      <c r="P593" s="143" t="n"/>
    </row>
    <row r="594" ht="15.75" customHeight="1" s="218">
      <c r="M594" s="143" t="n"/>
      <c r="N594" s="143" t="n"/>
      <c r="O594" s="143" t="n"/>
      <c r="P594" s="143" t="n"/>
    </row>
    <row r="595" ht="15.75" customHeight="1" s="218">
      <c r="M595" s="143" t="n"/>
      <c r="N595" s="143" t="n"/>
      <c r="O595" s="143" t="n"/>
      <c r="P595" s="143" t="n"/>
    </row>
    <row r="596" ht="15.75" customHeight="1" s="218">
      <c r="M596" s="143" t="n"/>
      <c r="N596" s="143" t="n"/>
      <c r="O596" s="143" t="n"/>
      <c r="P596" s="143" t="n"/>
    </row>
    <row r="597" ht="15.75" customHeight="1" s="218">
      <c r="M597" s="143" t="n"/>
      <c r="N597" s="143" t="n"/>
      <c r="O597" s="143" t="n"/>
      <c r="P597" s="143" t="n"/>
    </row>
    <row r="598" ht="15.75" customHeight="1" s="218">
      <c r="M598" s="143" t="n"/>
      <c r="N598" s="143" t="n"/>
      <c r="O598" s="143" t="n"/>
      <c r="P598" s="143" t="n"/>
    </row>
    <row r="599" ht="15.75" customHeight="1" s="218">
      <c r="M599" s="143" t="n"/>
      <c r="N599" s="143" t="n"/>
      <c r="O599" s="143" t="n"/>
      <c r="P599" s="143" t="n"/>
    </row>
    <row r="600" ht="15.75" customHeight="1" s="218">
      <c r="M600" s="143" t="n"/>
      <c r="N600" s="143" t="n"/>
      <c r="O600" s="143" t="n"/>
      <c r="P600" s="143" t="n"/>
    </row>
    <row r="601" ht="15.75" customHeight="1" s="218">
      <c r="M601" s="143" t="n"/>
      <c r="N601" s="143" t="n"/>
      <c r="O601" s="143" t="n"/>
      <c r="P601" s="143" t="n"/>
    </row>
    <row r="602" ht="15.75" customHeight="1" s="218">
      <c r="M602" s="143" t="n"/>
      <c r="N602" s="143" t="n"/>
      <c r="O602" s="143" t="n"/>
      <c r="P602" s="143" t="n"/>
    </row>
    <row r="603" ht="15.75" customHeight="1" s="218">
      <c r="M603" s="143" t="n"/>
      <c r="N603" s="143" t="n"/>
      <c r="O603" s="143" t="n"/>
      <c r="P603" s="143" t="n"/>
    </row>
    <row r="604" ht="15.75" customHeight="1" s="218">
      <c r="M604" s="143" t="n"/>
      <c r="N604" s="143" t="n"/>
      <c r="O604" s="143" t="n"/>
      <c r="P604" s="143" t="n"/>
    </row>
    <row r="605" ht="15.75" customHeight="1" s="218">
      <c r="M605" s="143" t="n"/>
      <c r="N605" s="143" t="n"/>
      <c r="O605" s="143" t="n"/>
      <c r="P605" s="143" t="n"/>
    </row>
    <row r="606" ht="15.75" customHeight="1" s="218">
      <c r="M606" s="143" t="n"/>
      <c r="N606" s="143" t="n"/>
      <c r="O606" s="143" t="n"/>
      <c r="P606" s="143" t="n"/>
    </row>
    <row r="607" ht="15.75" customHeight="1" s="218">
      <c r="M607" s="143" t="n"/>
      <c r="N607" s="143" t="n"/>
      <c r="O607" s="143" t="n"/>
      <c r="P607" s="143" t="n"/>
    </row>
    <row r="608" ht="15.75" customHeight="1" s="218">
      <c r="M608" s="143" t="n"/>
      <c r="N608" s="143" t="n"/>
      <c r="O608" s="143" t="n"/>
      <c r="P608" s="143" t="n"/>
    </row>
    <row r="609" ht="15.75" customHeight="1" s="218">
      <c r="M609" s="143" t="n"/>
      <c r="N609" s="143" t="n"/>
      <c r="O609" s="143" t="n"/>
      <c r="P609" s="143" t="n"/>
    </row>
    <row r="610" ht="15.75" customHeight="1" s="218">
      <c r="M610" s="143" t="n"/>
      <c r="N610" s="143" t="n"/>
      <c r="O610" s="143" t="n"/>
      <c r="P610" s="143" t="n"/>
    </row>
    <row r="611" ht="15.75" customHeight="1" s="218">
      <c r="M611" s="143" t="n"/>
      <c r="N611" s="143" t="n"/>
      <c r="O611" s="143" t="n"/>
      <c r="P611" s="143" t="n"/>
    </row>
    <row r="612" ht="15.75" customHeight="1" s="218">
      <c r="M612" s="143" t="n"/>
      <c r="N612" s="143" t="n"/>
      <c r="O612" s="143" t="n"/>
      <c r="P612" s="143" t="n"/>
    </row>
    <row r="613" ht="15.75" customHeight="1" s="218">
      <c r="M613" s="143" t="n"/>
      <c r="N613" s="143" t="n"/>
      <c r="O613" s="143" t="n"/>
      <c r="P613" s="143" t="n"/>
    </row>
    <row r="614" ht="15.75" customHeight="1" s="218">
      <c r="M614" s="143" t="n"/>
      <c r="N614" s="143" t="n"/>
      <c r="O614" s="143" t="n"/>
      <c r="P614" s="143" t="n"/>
    </row>
    <row r="615" ht="15.75" customHeight="1" s="218">
      <c r="M615" s="143" t="n"/>
      <c r="N615" s="143" t="n"/>
      <c r="O615" s="143" t="n"/>
      <c r="P615" s="143" t="n"/>
    </row>
    <row r="616" ht="15.75" customHeight="1" s="218">
      <c r="M616" s="143" t="n"/>
      <c r="N616" s="143" t="n"/>
      <c r="O616" s="143" t="n"/>
      <c r="P616" s="143" t="n"/>
    </row>
    <row r="617" ht="15.75" customHeight="1" s="218">
      <c r="M617" s="143" t="n"/>
      <c r="N617" s="143" t="n"/>
      <c r="O617" s="143" t="n"/>
      <c r="P617" s="143" t="n"/>
    </row>
    <row r="618" ht="15.75" customHeight="1" s="218">
      <c r="M618" s="143" t="n"/>
      <c r="N618" s="143" t="n"/>
      <c r="O618" s="143" t="n"/>
      <c r="P618" s="143" t="n"/>
    </row>
    <row r="619" ht="15.75" customHeight="1" s="218">
      <c r="M619" s="143" t="n"/>
      <c r="N619" s="143" t="n"/>
      <c r="O619" s="143" t="n"/>
      <c r="P619" s="143" t="n"/>
    </row>
    <row r="620" ht="15.75" customHeight="1" s="218">
      <c r="M620" s="143" t="n"/>
      <c r="N620" s="143" t="n"/>
      <c r="O620" s="143" t="n"/>
      <c r="P620" s="143" t="n"/>
    </row>
    <row r="621" ht="15.75" customHeight="1" s="218">
      <c r="M621" s="143" t="n"/>
      <c r="N621" s="143" t="n"/>
      <c r="O621" s="143" t="n"/>
      <c r="P621" s="143" t="n"/>
    </row>
    <row r="622" ht="15.75" customHeight="1" s="218">
      <c r="M622" s="143" t="n"/>
      <c r="N622" s="143" t="n"/>
      <c r="O622" s="143" t="n"/>
      <c r="P622" s="143" t="n"/>
    </row>
    <row r="623" ht="15.75" customHeight="1" s="218">
      <c r="M623" s="143" t="n"/>
      <c r="N623" s="143" t="n"/>
      <c r="O623" s="143" t="n"/>
      <c r="P623" s="143" t="n"/>
    </row>
    <row r="624" ht="15.75" customHeight="1" s="218">
      <c r="M624" s="143" t="n"/>
      <c r="N624" s="143" t="n"/>
      <c r="O624" s="143" t="n"/>
      <c r="P624" s="143" t="n"/>
    </row>
    <row r="625" ht="15.75" customHeight="1" s="218">
      <c r="M625" s="143" t="n"/>
      <c r="N625" s="143" t="n"/>
      <c r="O625" s="143" t="n"/>
      <c r="P625" s="143" t="n"/>
    </row>
    <row r="626" ht="15.75" customHeight="1" s="218">
      <c r="M626" s="143" t="n"/>
      <c r="N626" s="143" t="n"/>
      <c r="O626" s="143" t="n"/>
      <c r="P626" s="143" t="n"/>
    </row>
    <row r="627" ht="15.75" customHeight="1" s="218">
      <c r="M627" s="143" t="n"/>
      <c r="N627" s="143" t="n"/>
      <c r="O627" s="143" t="n"/>
      <c r="P627" s="143" t="n"/>
    </row>
    <row r="628" ht="15.75" customHeight="1" s="218">
      <c r="M628" s="143" t="n"/>
      <c r="N628" s="143" t="n"/>
      <c r="O628" s="143" t="n"/>
      <c r="P628" s="143" t="n"/>
    </row>
    <row r="629" ht="15.75" customHeight="1" s="218">
      <c r="M629" s="143" t="n"/>
      <c r="N629" s="143" t="n"/>
      <c r="O629" s="143" t="n"/>
      <c r="P629" s="143" t="n"/>
    </row>
    <row r="630" ht="15.75" customHeight="1" s="218">
      <c r="M630" s="143" t="n"/>
      <c r="N630" s="143" t="n"/>
      <c r="O630" s="143" t="n"/>
      <c r="P630" s="143" t="n"/>
    </row>
    <row r="631" ht="15.75" customHeight="1" s="218">
      <c r="M631" s="143" t="n"/>
      <c r="N631" s="143" t="n"/>
      <c r="O631" s="143" t="n"/>
      <c r="P631" s="143" t="n"/>
    </row>
    <row r="632" ht="15.75" customHeight="1" s="218">
      <c r="M632" s="143" t="n"/>
      <c r="N632" s="143" t="n"/>
      <c r="O632" s="143" t="n"/>
      <c r="P632" s="143" t="n"/>
    </row>
    <row r="633" ht="15.75" customHeight="1" s="218">
      <c r="M633" s="143" t="n"/>
      <c r="N633" s="143" t="n"/>
      <c r="O633" s="143" t="n"/>
      <c r="P633" s="143" t="n"/>
    </row>
    <row r="634" ht="15.75" customHeight="1" s="218">
      <c r="M634" s="143" t="n"/>
      <c r="N634" s="143" t="n"/>
      <c r="O634" s="143" t="n"/>
      <c r="P634" s="143" t="n"/>
    </row>
    <row r="635" ht="15.75" customHeight="1" s="218">
      <c r="M635" s="143" t="n"/>
      <c r="N635" s="143" t="n"/>
      <c r="O635" s="143" t="n"/>
      <c r="P635" s="143" t="n"/>
    </row>
    <row r="636" ht="15.75" customHeight="1" s="218">
      <c r="M636" s="143" t="n"/>
      <c r="N636" s="143" t="n"/>
      <c r="O636" s="143" t="n"/>
      <c r="P636" s="143" t="n"/>
    </row>
    <row r="637" ht="15.75" customHeight="1" s="218">
      <c r="M637" s="143" t="n"/>
      <c r="N637" s="143" t="n"/>
      <c r="O637" s="143" t="n"/>
      <c r="P637" s="143" t="n"/>
    </row>
    <row r="638" ht="15.75" customHeight="1" s="218">
      <c r="M638" s="143" t="n"/>
      <c r="N638" s="143" t="n"/>
      <c r="O638" s="143" t="n"/>
      <c r="P638" s="143" t="n"/>
    </row>
    <row r="639" ht="15.75" customHeight="1" s="218">
      <c r="M639" s="143" t="n"/>
      <c r="N639" s="143" t="n"/>
      <c r="O639" s="143" t="n"/>
      <c r="P639" s="143" t="n"/>
    </row>
    <row r="640" ht="15.75" customHeight="1" s="218">
      <c r="M640" s="143" t="n"/>
      <c r="N640" s="143" t="n"/>
      <c r="O640" s="143" t="n"/>
      <c r="P640" s="143" t="n"/>
    </row>
    <row r="641" ht="15.75" customHeight="1" s="218">
      <c r="M641" s="143" t="n"/>
      <c r="N641" s="143" t="n"/>
      <c r="O641" s="143" t="n"/>
      <c r="P641" s="143" t="n"/>
    </row>
    <row r="642" ht="15.75" customHeight="1" s="218">
      <c r="M642" s="143" t="n"/>
      <c r="N642" s="143" t="n"/>
      <c r="O642" s="143" t="n"/>
      <c r="P642" s="143" t="n"/>
    </row>
    <row r="643" ht="15.75" customHeight="1" s="218">
      <c r="M643" s="143" t="n"/>
      <c r="N643" s="143" t="n"/>
      <c r="O643" s="143" t="n"/>
      <c r="P643" s="143" t="n"/>
    </row>
    <row r="644" ht="15.75" customHeight="1" s="218">
      <c r="M644" s="143" t="n"/>
      <c r="N644" s="143" t="n"/>
      <c r="O644" s="143" t="n"/>
      <c r="P644" s="143" t="n"/>
    </row>
    <row r="645" ht="15.75" customHeight="1" s="218">
      <c r="M645" s="143" t="n"/>
      <c r="N645" s="143" t="n"/>
      <c r="O645" s="143" t="n"/>
      <c r="P645" s="143" t="n"/>
    </row>
    <row r="646" ht="15.75" customHeight="1" s="218">
      <c r="M646" s="143" t="n"/>
      <c r="N646" s="143" t="n"/>
      <c r="O646" s="143" t="n"/>
      <c r="P646" s="143" t="n"/>
    </row>
    <row r="647" ht="15.75" customHeight="1" s="218">
      <c r="M647" s="143" t="n"/>
      <c r="N647" s="143" t="n"/>
      <c r="O647" s="143" t="n"/>
      <c r="P647" s="143" t="n"/>
    </row>
    <row r="648" ht="15.75" customHeight="1" s="218">
      <c r="M648" s="143" t="n"/>
      <c r="N648" s="143" t="n"/>
      <c r="O648" s="143" t="n"/>
      <c r="P648" s="143" t="n"/>
    </row>
    <row r="649" ht="15.75" customHeight="1" s="218">
      <c r="M649" s="143" t="n"/>
      <c r="N649" s="143" t="n"/>
      <c r="O649" s="143" t="n"/>
      <c r="P649" s="143" t="n"/>
    </row>
    <row r="650" ht="15.75" customHeight="1" s="218">
      <c r="M650" s="143" t="n"/>
      <c r="N650" s="143" t="n"/>
      <c r="O650" s="143" t="n"/>
      <c r="P650" s="143" t="n"/>
    </row>
    <row r="651" ht="15.75" customHeight="1" s="218">
      <c r="M651" s="143" t="n"/>
      <c r="N651" s="143" t="n"/>
      <c r="O651" s="143" t="n"/>
      <c r="P651" s="143" t="n"/>
    </row>
    <row r="652" ht="15.75" customHeight="1" s="218">
      <c r="M652" s="143" t="n"/>
      <c r="N652" s="143" t="n"/>
      <c r="O652" s="143" t="n"/>
      <c r="P652" s="143" t="n"/>
    </row>
    <row r="653" ht="15.75" customHeight="1" s="218">
      <c r="M653" s="143" t="n"/>
      <c r="N653" s="143" t="n"/>
      <c r="O653" s="143" t="n"/>
      <c r="P653" s="143" t="n"/>
    </row>
    <row r="654" ht="15.75" customHeight="1" s="218">
      <c r="M654" s="143" t="n"/>
      <c r="N654" s="143" t="n"/>
      <c r="O654" s="143" t="n"/>
      <c r="P654" s="143" t="n"/>
    </row>
    <row r="655" ht="15.75" customHeight="1" s="218">
      <c r="M655" s="143" t="n"/>
      <c r="N655" s="143" t="n"/>
      <c r="O655" s="143" t="n"/>
      <c r="P655" s="143" t="n"/>
    </row>
    <row r="656" ht="15.75" customHeight="1" s="218">
      <c r="M656" s="143" t="n"/>
      <c r="N656" s="143" t="n"/>
      <c r="O656" s="143" t="n"/>
      <c r="P656" s="143" t="n"/>
    </row>
    <row r="657" ht="15.75" customHeight="1" s="218">
      <c r="M657" s="143" t="n"/>
      <c r="N657" s="143" t="n"/>
      <c r="O657" s="143" t="n"/>
      <c r="P657" s="143" t="n"/>
    </row>
    <row r="658" ht="15.75" customHeight="1" s="218">
      <c r="M658" s="143" t="n"/>
      <c r="N658" s="143" t="n"/>
      <c r="O658" s="143" t="n"/>
      <c r="P658" s="143" t="n"/>
    </row>
    <row r="659" ht="15.75" customHeight="1" s="218">
      <c r="M659" s="143" t="n"/>
      <c r="N659" s="143" t="n"/>
      <c r="O659" s="143" t="n"/>
      <c r="P659" s="143" t="n"/>
    </row>
    <row r="660" ht="15.75" customHeight="1" s="218">
      <c r="M660" s="143" t="n"/>
      <c r="N660" s="143" t="n"/>
      <c r="O660" s="143" t="n"/>
      <c r="P660" s="143" t="n"/>
    </row>
    <row r="661" ht="15.75" customHeight="1" s="218">
      <c r="M661" s="143" t="n"/>
      <c r="N661" s="143" t="n"/>
      <c r="O661" s="143" t="n"/>
      <c r="P661" s="143" t="n"/>
    </row>
    <row r="662" ht="15.75" customHeight="1" s="218">
      <c r="M662" s="143" t="n"/>
      <c r="N662" s="143" t="n"/>
      <c r="O662" s="143" t="n"/>
      <c r="P662" s="143" t="n"/>
    </row>
    <row r="663" ht="15.75" customHeight="1" s="218">
      <c r="M663" s="143" t="n"/>
      <c r="N663" s="143" t="n"/>
      <c r="O663" s="143" t="n"/>
      <c r="P663" s="143" t="n"/>
    </row>
    <row r="664" ht="15.75" customHeight="1" s="218">
      <c r="M664" s="143" t="n"/>
      <c r="N664" s="143" t="n"/>
      <c r="O664" s="143" t="n"/>
      <c r="P664" s="143" t="n"/>
    </row>
    <row r="665" ht="15.75" customHeight="1" s="218">
      <c r="M665" s="143" t="n"/>
      <c r="N665" s="143" t="n"/>
      <c r="O665" s="143" t="n"/>
      <c r="P665" s="143" t="n"/>
    </row>
    <row r="666" ht="15.75" customHeight="1" s="218">
      <c r="M666" s="143" t="n"/>
      <c r="N666" s="143" t="n"/>
      <c r="O666" s="143" t="n"/>
      <c r="P666" s="143" t="n"/>
    </row>
    <row r="667" ht="15.75" customHeight="1" s="218">
      <c r="M667" s="143" t="n"/>
      <c r="N667" s="143" t="n"/>
      <c r="O667" s="143" t="n"/>
      <c r="P667" s="143" t="n"/>
    </row>
    <row r="668" ht="15.75" customHeight="1" s="218">
      <c r="M668" s="143" t="n"/>
      <c r="N668" s="143" t="n"/>
      <c r="O668" s="143" t="n"/>
      <c r="P668" s="143" t="n"/>
    </row>
    <row r="669" ht="15.75" customHeight="1" s="218">
      <c r="M669" s="143" t="n"/>
      <c r="N669" s="143" t="n"/>
      <c r="O669" s="143" t="n"/>
      <c r="P669" s="143" t="n"/>
    </row>
    <row r="670" ht="15.75" customHeight="1" s="218">
      <c r="M670" s="143" t="n"/>
      <c r="N670" s="143" t="n"/>
      <c r="O670" s="143" t="n"/>
      <c r="P670" s="143" t="n"/>
    </row>
    <row r="671" ht="15.75" customHeight="1" s="218">
      <c r="M671" s="143" t="n"/>
      <c r="N671" s="143" t="n"/>
      <c r="O671" s="143" t="n"/>
      <c r="P671" s="143" t="n"/>
    </row>
    <row r="672" ht="15.75" customHeight="1" s="218">
      <c r="M672" s="143" t="n"/>
      <c r="N672" s="143" t="n"/>
      <c r="O672" s="143" t="n"/>
      <c r="P672" s="143" t="n"/>
    </row>
    <row r="673" ht="15.75" customHeight="1" s="218">
      <c r="M673" s="143" t="n"/>
      <c r="N673" s="143" t="n"/>
      <c r="O673" s="143" t="n"/>
      <c r="P673" s="143" t="n"/>
    </row>
    <row r="674" ht="15.75" customHeight="1" s="218">
      <c r="M674" s="143" t="n"/>
      <c r="N674" s="143" t="n"/>
      <c r="O674" s="143" t="n"/>
      <c r="P674" s="143" t="n"/>
    </row>
    <row r="675" ht="15.75" customHeight="1" s="218">
      <c r="M675" s="143" t="n"/>
      <c r="N675" s="143" t="n"/>
      <c r="O675" s="143" t="n"/>
      <c r="P675" s="143" t="n"/>
    </row>
    <row r="676" ht="15.75" customHeight="1" s="218">
      <c r="M676" s="143" t="n"/>
      <c r="N676" s="143" t="n"/>
      <c r="O676" s="143" t="n"/>
      <c r="P676" s="143" t="n"/>
    </row>
    <row r="677" ht="15.75" customHeight="1" s="218">
      <c r="M677" s="143" t="n"/>
      <c r="N677" s="143" t="n"/>
      <c r="O677" s="143" t="n"/>
      <c r="P677" s="143" t="n"/>
    </row>
    <row r="678" ht="15.75" customHeight="1" s="218">
      <c r="M678" s="143" t="n"/>
      <c r="N678" s="143" t="n"/>
      <c r="O678" s="143" t="n"/>
      <c r="P678" s="143" t="n"/>
    </row>
    <row r="679" ht="15.75" customHeight="1" s="218">
      <c r="M679" s="143" t="n"/>
      <c r="N679" s="143" t="n"/>
      <c r="O679" s="143" t="n"/>
      <c r="P679" s="143" t="n"/>
    </row>
    <row r="680" ht="15.75" customHeight="1" s="218">
      <c r="M680" s="143" t="n"/>
      <c r="N680" s="143" t="n"/>
      <c r="O680" s="143" t="n"/>
      <c r="P680" s="143" t="n"/>
    </row>
    <row r="681" ht="15.75" customHeight="1" s="218">
      <c r="M681" s="143" t="n"/>
      <c r="N681" s="143" t="n"/>
      <c r="O681" s="143" t="n"/>
      <c r="P681" s="143" t="n"/>
    </row>
    <row r="682" ht="15.75" customHeight="1" s="218">
      <c r="M682" s="143" t="n"/>
      <c r="N682" s="143" t="n"/>
      <c r="O682" s="143" t="n"/>
      <c r="P682" s="143" t="n"/>
    </row>
    <row r="683" ht="15.75" customHeight="1" s="218">
      <c r="M683" s="143" t="n"/>
      <c r="N683" s="143" t="n"/>
      <c r="O683" s="143" t="n"/>
      <c r="P683" s="143" t="n"/>
    </row>
    <row r="684" ht="15.75" customHeight="1" s="218">
      <c r="M684" s="143" t="n"/>
      <c r="N684" s="143" t="n"/>
      <c r="O684" s="143" t="n"/>
      <c r="P684" s="143" t="n"/>
    </row>
    <row r="685" ht="15.75" customHeight="1" s="218">
      <c r="M685" s="143" t="n"/>
      <c r="N685" s="143" t="n"/>
      <c r="O685" s="143" t="n"/>
      <c r="P685" s="143" t="n"/>
    </row>
    <row r="686" ht="15.75" customHeight="1" s="218">
      <c r="M686" s="143" t="n"/>
      <c r="N686" s="143" t="n"/>
      <c r="O686" s="143" t="n"/>
      <c r="P686" s="143" t="n"/>
    </row>
    <row r="687" ht="15.75" customHeight="1" s="218">
      <c r="M687" s="143" t="n"/>
      <c r="N687" s="143" t="n"/>
      <c r="O687" s="143" t="n"/>
      <c r="P687" s="143" t="n"/>
    </row>
    <row r="688" ht="15.75" customHeight="1" s="218">
      <c r="M688" s="143" t="n"/>
      <c r="N688" s="143" t="n"/>
      <c r="O688" s="143" t="n"/>
      <c r="P688" s="143" t="n"/>
    </row>
    <row r="689" ht="15.75" customHeight="1" s="218">
      <c r="M689" s="143" t="n"/>
      <c r="N689" s="143" t="n"/>
      <c r="O689" s="143" t="n"/>
      <c r="P689" s="143" t="n"/>
    </row>
    <row r="690" ht="15.75" customHeight="1" s="218">
      <c r="M690" s="143" t="n"/>
      <c r="N690" s="143" t="n"/>
      <c r="O690" s="143" t="n"/>
      <c r="P690" s="143" t="n"/>
    </row>
    <row r="691" ht="15.75" customHeight="1" s="218">
      <c r="M691" s="143" t="n"/>
      <c r="N691" s="143" t="n"/>
      <c r="O691" s="143" t="n"/>
      <c r="P691" s="143" t="n"/>
    </row>
    <row r="692" ht="15.75" customHeight="1" s="218">
      <c r="M692" s="143" t="n"/>
      <c r="N692" s="143" t="n"/>
      <c r="O692" s="143" t="n"/>
      <c r="P692" s="143" t="n"/>
    </row>
    <row r="693" ht="15.75" customHeight="1" s="218">
      <c r="M693" s="143" t="n"/>
      <c r="N693" s="143" t="n"/>
      <c r="O693" s="143" t="n"/>
      <c r="P693" s="143" t="n"/>
    </row>
    <row r="694" ht="15.75" customHeight="1" s="218">
      <c r="M694" s="143" t="n"/>
      <c r="N694" s="143" t="n"/>
      <c r="O694" s="143" t="n"/>
      <c r="P694" s="143" t="n"/>
    </row>
    <row r="695" ht="15.75" customHeight="1" s="218">
      <c r="M695" s="143" t="n"/>
      <c r="N695" s="143" t="n"/>
      <c r="O695" s="143" t="n"/>
      <c r="P695" s="143" t="n"/>
    </row>
    <row r="696" ht="15.75" customHeight="1" s="218">
      <c r="M696" s="143" t="n"/>
      <c r="N696" s="143" t="n"/>
      <c r="O696" s="143" t="n"/>
      <c r="P696" s="143" t="n"/>
    </row>
    <row r="697" ht="15.75" customHeight="1" s="218">
      <c r="M697" s="143" t="n"/>
      <c r="N697" s="143" t="n"/>
      <c r="O697" s="143" t="n"/>
      <c r="P697" s="143" t="n"/>
    </row>
    <row r="698" ht="15.75" customHeight="1" s="218">
      <c r="M698" s="143" t="n"/>
      <c r="N698" s="143" t="n"/>
      <c r="O698" s="143" t="n"/>
      <c r="P698" s="143" t="n"/>
    </row>
    <row r="699" ht="15.75" customHeight="1" s="218">
      <c r="M699" s="143" t="n"/>
      <c r="N699" s="143" t="n"/>
      <c r="O699" s="143" t="n"/>
      <c r="P699" s="143" t="n"/>
    </row>
    <row r="700" ht="15.75" customHeight="1" s="218">
      <c r="M700" s="143" t="n"/>
      <c r="N700" s="143" t="n"/>
      <c r="O700" s="143" t="n"/>
      <c r="P700" s="143" t="n"/>
    </row>
    <row r="701" ht="15.75" customHeight="1" s="218">
      <c r="M701" s="143" t="n"/>
      <c r="N701" s="143" t="n"/>
      <c r="O701" s="143" t="n"/>
      <c r="P701" s="143" t="n"/>
    </row>
    <row r="702" ht="15.75" customHeight="1" s="218">
      <c r="M702" s="143" t="n"/>
      <c r="N702" s="143" t="n"/>
      <c r="O702" s="143" t="n"/>
      <c r="P702" s="143" t="n"/>
    </row>
    <row r="703" ht="15.75" customHeight="1" s="218">
      <c r="M703" s="143" t="n"/>
      <c r="N703" s="143" t="n"/>
      <c r="O703" s="143" t="n"/>
      <c r="P703" s="143" t="n"/>
    </row>
    <row r="704" ht="15.75" customHeight="1" s="218">
      <c r="M704" s="143" t="n"/>
      <c r="N704" s="143" t="n"/>
      <c r="O704" s="143" t="n"/>
      <c r="P704" s="143" t="n"/>
    </row>
    <row r="705" ht="15.75" customHeight="1" s="218">
      <c r="M705" s="143" t="n"/>
      <c r="N705" s="143" t="n"/>
      <c r="O705" s="143" t="n"/>
      <c r="P705" s="143" t="n"/>
    </row>
    <row r="706" ht="15.75" customHeight="1" s="218">
      <c r="M706" s="143" t="n"/>
      <c r="N706" s="143" t="n"/>
      <c r="O706" s="143" t="n"/>
      <c r="P706" s="143" t="n"/>
    </row>
    <row r="707" ht="15.75" customHeight="1" s="218">
      <c r="M707" s="143" t="n"/>
      <c r="N707" s="143" t="n"/>
      <c r="O707" s="143" t="n"/>
      <c r="P707" s="143" t="n"/>
    </row>
    <row r="708" ht="15.75" customHeight="1" s="218">
      <c r="M708" s="143" t="n"/>
      <c r="N708" s="143" t="n"/>
      <c r="O708" s="143" t="n"/>
      <c r="P708" s="143" t="n"/>
    </row>
    <row r="709" ht="15.75" customHeight="1" s="218">
      <c r="M709" s="143" t="n"/>
      <c r="N709" s="143" t="n"/>
      <c r="O709" s="143" t="n"/>
      <c r="P709" s="143" t="n"/>
    </row>
    <row r="710" ht="15.75" customHeight="1" s="218">
      <c r="M710" s="143" t="n"/>
      <c r="N710" s="143" t="n"/>
      <c r="O710" s="143" t="n"/>
      <c r="P710" s="143" t="n"/>
    </row>
    <row r="711" ht="15.75" customHeight="1" s="218">
      <c r="M711" s="143" t="n"/>
      <c r="N711" s="143" t="n"/>
      <c r="O711" s="143" t="n"/>
      <c r="P711" s="143" t="n"/>
    </row>
    <row r="712" ht="15.75" customHeight="1" s="218">
      <c r="M712" s="143" t="n"/>
      <c r="N712" s="143" t="n"/>
      <c r="O712" s="143" t="n"/>
      <c r="P712" s="143" t="n"/>
    </row>
    <row r="713" ht="15.75" customHeight="1" s="218">
      <c r="M713" s="143" t="n"/>
      <c r="N713" s="143" t="n"/>
      <c r="O713" s="143" t="n"/>
      <c r="P713" s="143" t="n"/>
    </row>
    <row r="714" ht="15.75" customHeight="1" s="218">
      <c r="M714" s="143" t="n"/>
      <c r="N714" s="143" t="n"/>
      <c r="O714" s="143" t="n"/>
      <c r="P714" s="143" t="n"/>
    </row>
    <row r="715" ht="15.75" customHeight="1" s="218">
      <c r="M715" s="143" t="n"/>
      <c r="N715" s="143" t="n"/>
      <c r="O715" s="143" t="n"/>
      <c r="P715" s="143" t="n"/>
    </row>
    <row r="716" ht="15.75" customHeight="1" s="218">
      <c r="M716" s="143" t="n"/>
      <c r="N716" s="143" t="n"/>
      <c r="O716" s="143" t="n"/>
      <c r="P716" s="143" t="n"/>
    </row>
    <row r="717" ht="15.75" customHeight="1" s="218">
      <c r="M717" s="143" t="n"/>
      <c r="N717" s="143" t="n"/>
      <c r="O717" s="143" t="n"/>
      <c r="P717" s="143" t="n"/>
    </row>
    <row r="718" ht="15.75" customHeight="1" s="218">
      <c r="M718" s="143" t="n"/>
      <c r="N718" s="143" t="n"/>
      <c r="O718" s="143" t="n"/>
      <c r="P718" s="143" t="n"/>
    </row>
    <row r="719" ht="15.75" customHeight="1" s="218">
      <c r="M719" s="143" t="n"/>
      <c r="N719" s="143" t="n"/>
      <c r="O719" s="143" t="n"/>
      <c r="P719" s="143" t="n"/>
    </row>
    <row r="720" ht="15.75" customHeight="1" s="218">
      <c r="M720" s="143" t="n"/>
      <c r="N720" s="143" t="n"/>
      <c r="O720" s="143" t="n"/>
      <c r="P720" s="143" t="n"/>
    </row>
    <row r="721" ht="15.75" customHeight="1" s="218">
      <c r="M721" s="143" t="n"/>
      <c r="N721" s="143" t="n"/>
      <c r="O721" s="143" t="n"/>
      <c r="P721" s="143" t="n"/>
    </row>
    <row r="722" ht="15.75" customHeight="1" s="218">
      <c r="M722" s="143" t="n"/>
      <c r="N722" s="143" t="n"/>
      <c r="O722" s="143" t="n"/>
      <c r="P722" s="143" t="n"/>
    </row>
    <row r="723" ht="15.75" customHeight="1" s="218">
      <c r="M723" s="143" t="n"/>
      <c r="N723" s="143" t="n"/>
      <c r="O723" s="143" t="n"/>
      <c r="P723" s="143" t="n"/>
    </row>
    <row r="724" ht="15.75" customHeight="1" s="218">
      <c r="M724" s="143" t="n"/>
      <c r="N724" s="143" t="n"/>
      <c r="O724" s="143" t="n"/>
      <c r="P724" s="143" t="n"/>
    </row>
    <row r="725" ht="15.75" customHeight="1" s="218">
      <c r="M725" s="143" t="n"/>
      <c r="N725" s="143" t="n"/>
      <c r="O725" s="143" t="n"/>
      <c r="P725" s="143" t="n"/>
    </row>
    <row r="726" ht="15.75" customHeight="1" s="218">
      <c r="M726" s="143" t="n"/>
      <c r="N726" s="143" t="n"/>
      <c r="O726" s="143" t="n"/>
      <c r="P726" s="143" t="n"/>
    </row>
    <row r="727" ht="15.75" customHeight="1" s="218">
      <c r="M727" s="143" t="n"/>
      <c r="N727" s="143" t="n"/>
      <c r="O727" s="143" t="n"/>
      <c r="P727" s="143" t="n"/>
    </row>
    <row r="728" ht="15.75" customHeight="1" s="218">
      <c r="M728" s="143" t="n"/>
      <c r="N728" s="143" t="n"/>
      <c r="O728" s="143" t="n"/>
      <c r="P728" s="143" t="n"/>
    </row>
    <row r="729" ht="15.75" customHeight="1" s="218">
      <c r="M729" s="143" t="n"/>
      <c r="N729" s="143" t="n"/>
      <c r="O729" s="143" t="n"/>
      <c r="P729" s="143" t="n"/>
    </row>
    <row r="730" ht="15.75" customHeight="1" s="218">
      <c r="M730" s="143" t="n"/>
      <c r="N730" s="143" t="n"/>
      <c r="O730" s="143" t="n"/>
      <c r="P730" s="143" t="n"/>
    </row>
    <row r="731" ht="15.75" customHeight="1" s="218">
      <c r="M731" s="143" t="n"/>
      <c r="N731" s="143" t="n"/>
      <c r="O731" s="143" t="n"/>
      <c r="P731" s="143" t="n"/>
    </row>
    <row r="732" ht="15.75" customHeight="1" s="218">
      <c r="M732" s="143" t="n"/>
      <c r="N732" s="143" t="n"/>
      <c r="O732" s="143" t="n"/>
      <c r="P732" s="143" t="n"/>
    </row>
    <row r="733" ht="15.75" customHeight="1" s="218">
      <c r="M733" s="143" t="n"/>
      <c r="N733" s="143" t="n"/>
      <c r="O733" s="143" t="n"/>
      <c r="P733" s="143" t="n"/>
    </row>
    <row r="734" ht="15.75" customHeight="1" s="218">
      <c r="M734" s="143" t="n"/>
      <c r="N734" s="143" t="n"/>
      <c r="O734" s="143" t="n"/>
      <c r="P734" s="143" t="n"/>
    </row>
    <row r="735" ht="15.75" customHeight="1" s="218">
      <c r="M735" s="143" t="n"/>
      <c r="N735" s="143" t="n"/>
      <c r="O735" s="143" t="n"/>
      <c r="P735" s="143" t="n"/>
    </row>
    <row r="736" ht="15.75" customHeight="1" s="218">
      <c r="M736" s="143" t="n"/>
      <c r="N736" s="143" t="n"/>
      <c r="O736" s="143" t="n"/>
      <c r="P736" s="143" t="n"/>
    </row>
    <row r="737" ht="15.75" customHeight="1" s="218">
      <c r="M737" s="143" t="n"/>
      <c r="N737" s="143" t="n"/>
      <c r="O737" s="143" t="n"/>
      <c r="P737" s="143" t="n"/>
    </row>
    <row r="738" ht="15.75" customHeight="1" s="218">
      <c r="M738" s="143" t="n"/>
      <c r="N738" s="143" t="n"/>
      <c r="O738" s="143" t="n"/>
      <c r="P738" s="143" t="n"/>
    </row>
    <row r="739" ht="15.75" customHeight="1" s="218">
      <c r="M739" s="143" t="n"/>
      <c r="N739" s="143" t="n"/>
      <c r="O739" s="143" t="n"/>
      <c r="P739" s="143" t="n"/>
    </row>
    <row r="740" ht="15.75" customHeight="1" s="218">
      <c r="M740" s="143" t="n"/>
      <c r="N740" s="143" t="n"/>
      <c r="O740" s="143" t="n"/>
      <c r="P740" s="143" t="n"/>
    </row>
    <row r="741" ht="15.75" customHeight="1" s="218">
      <c r="M741" s="143" t="n"/>
      <c r="N741" s="143" t="n"/>
      <c r="O741" s="143" t="n"/>
      <c r="P741" s="143" t="n"/>
    </row>
    <row r="742" ht="15.75" customHeight="1" s="218">
      <c r="M742" s="143" t="n"/>
      <c r="N742" s="143" t="n"/>
      <c r="O742" s="143" t="n"/>
      <c r="P742" s="143" t="n"/>
    </row>
    <row r="743" ht="15.75" customHeight="1" s="218">
      <c r="M743" s="143" t="n"/>
      <c r="N743" s="143" t="n"/>
      <c r="O743" s="143" t="n"/>
      <c r="P743" s="143" t="n"/>
    </row>
    <row r="744" ht="15.75" customHeight="1" s="218">
      <c r="M744" s="143" t="n"/>
      <c r="N744" s="143" t="n"/>
      <c r="O744" s="143" t="n"/>
      <c r="P744" s="143" t="n"/>
    </row>
    <row r="745" ht="15.75" customHeight="1" s="218">
      <c r="M745" s="143" t="n"/>
      <c r="N745" s="143" t="n"/>
      <c r="O745" s="143" t="n"/>
      <c r="P745" s="143" t="n"/>
    </row>
    <row r="746" ht="15.75" customHeight="1" s="218">
      <c r="M746" s="143" t="n"/>
      <c r="N746" s="143" t="n"/>
      <c r="O746" s="143" t="n"/>
      <c r="P746" s="143" t="n"/>
    </row>
    <row r="747" ht="15.75" customHeight="1" s="218">
      <c r="M747" s="143" t="n"/>
      <c r="N747" s="143" t="n"/>
      <c r="O747" s="143" t="n"/>
      <c r="P747" s="143" t="n"/>
    </row>
    <row r="748" ht="15.75" customHeight="1" s="218">
      <c r="M748" s="143" t="n"/>
      <c r="N748" s="143" t="n"/>
      <c r="O748" s="143" t="n"/>
      <c r="P748" s="143" t="n"/>
    </row>
    <row r="749" ht="15.75" customHeight="1" s="218">
      <c r="M749" s="143" t="n"/>
      <c r="N749" s="143" t="n"/>
      <c r="O749" s="143" t="n"/>
      <c r="P749" s="143" t="n"/>
    </row>
    <row r="750" ht="15.75" customHeight="1" s="218">
      <c r="M750" s="143" t="n"/>
      <c r="N750" s="143" t="n"/>
      <c r="O750" s="143" t="n"/>
      <c r="P750" s="143" t="n"/>
    </row>
    <row r="751" ht="15.75" customHeight="1" s="218">
      <c r="M751" s="143" t="n"/>
      <c r="N751" s="143" t="n"/>
      <c r="O751" s="143" t="n"/>
      <c r="P751" s="143" t="n"/>
    </row>
    <row r="752" ht="15.75" customHeight="1" s="218">
      <c r="M752" s="143" t="n"/>
      <c r="N752" s="143" t="n"/>
      <c r="O752" s="143" t="n"/>
      <c r="P752" s="143" t="n"/>
    </row>
    <row r="753" ht="15.75" customHeight="1" s="218">
      <c r="M753" s="143" t="n"/>
      <c r="N753" s="143" t="n"/>
      <c r="O753" s="143" t="n"/>
      <c r="P753" s="143" t="n"/>
    </row>
    <row r="754" ht="15.75" customHeight="1" s="218">
      <c r="M754" s="143" t="n"/>
      <c r="N754" s="143" t="n"/>
      <c r="O754" s="143" t="n"/>
      <c r="P754" s="143" t="n"/>
    </row>
    <row r="755" ht="15.75" customHeight="1" s="218">
      <c r="M755" s="143" t="n"/>
      <c r="N755" s="143" t="n"/>
      <c r="O755" s="143" t="n"/>
      <c r="P755" s="143" t="n"/>
    </row>
    <row r="756" ht="15.75" customHeight="1" s="218">
      <c r="M756" s="143" t="n"/>
      <c r="N756" s="143" t="n"/>
      <c r="O756" s="143" t="n"/>
      <c r="P756" s="143" t="n"/>
    </row>
    <row r="757" ht="15.75" customHeight="1" s="218">
      <c r="M757" s="143" t="n"/>
      <c r="N757" s="143" t="n"/>
      <c r="O757" s="143" t="n"/>
      <c r="P757" s="143" t="n"/>
    </row>
    <row r="758" ht="15.75" customHeight="1" s="218">
      <c r="M758" s="143" t="n"/>
      <c r="N758" s="143" t="n"/>
      <c r="O758" s="143" t="n"/>
      <c r="P758" s="143" t="n"/>
    </row>
    <row r="759" ht="15.75" customHeight="1" s="218">
      <c r="M759" s="143" t="n"/>
      <c r="N759" s="143" t="n"/>
      <c r="O759" s="143" t="n"/>
      <c r="P759" s="143" t="n"/>
    </row>
    <row r="760" ht="15.75" customHeight="1" s="218">
      <c r="M760" s="143" t="n"/>
      <c r="N760" s="143" t="n"/>
      <c r="O760" s="143" t="n"/>
      <c r="P760" s="143" t="n"/>
    </row>
    <row r="761" ht="15.75" customHeight="1" s="218">
      <c r="M761" s="143" t="n"/>
      <c r="N761" s="143" t="n"/>
      <c r="O761" s="143" t="n"/>
      <c r="P761" s="143" t="n"/>
    </row>
    <row r="762" ht="15.75" customHeight="1" s="218">
      <c r="M762" s="143" t="n"/>
      <c r="N762" s="143" t="n"/>
      <c r="O762" s="143" t="n"/>
      <c r="P762" s="143" t="n"/>
    </row>
    <row r="763" ht="15.75" customHeight="1" s="218">
      <c r="M763" s="143" t="n"/>
      <c r="N763" s="143" t="n"/>
      <c r="O763" s="143" t="n"/>
      <c r="P763" s="143" t="n"/>
    </row>
    <row r="764" ht="15.75" customHeight="1" s="218">
      <c r="M764" s="143" t="n"/>
      <c r="N764" s="143" t="n"/>
      <c r="O764" s="143" t="n"/>
      <c r="P764" s="143" t="n"/>
    </row>
    <row r="765" ht="15.75" customHeight="1" s="218">
      <c r="M765" s="143" t="n"/>
      <c r="N765" s="143" t="n"/>
      <c r="O765" s="143" t="n"/>
      <c r="P765" s="143" t="n"/>
    </row>
    <row r="766" ht="15.75" customHeight="1" s="218">
      <c r="M766" s="143" t="n"/>
      <c r="N766" s="143" t="n"/>
      <c r="O766" s="143" t="n"/>
      <c r="P766" s="143" t="n"/>
    </row>
    <row r="767" ht="15.75" customHeight="1" s="218">
      <c r="M767" s="143" t="n"/>
      <c r="N767" s="143" t="n"/>
      <c r="O767" s="143" t="n"/>
      <c r="P767" s="143" t="n"/>
    </row>
    <row r="768" ht="15.75" customHeight="1" s="218">
      <c r="M768" s="143" t="n"/>
      <c r="N768" s="143" t="n"/>
      <c r="O768" s="143" t="n"/>
      <c r="P768" s="143" t="n"/>
    </row>
    <row r="769" ht="15.75" customHeight="1" s="218">
      <c r="M769" s="143" t="n"/>
      <c r="N769" s="143" t="n"/>
      <c r="O769" s="143" t="n"/>
      <c r="P769" s="143" t="n"/>
    </row>
    <row r="770" ht="15.75" customHeight="1" s="218">
      <c r="M770" s="143" t="n"/>
      <c r="N770" s="143" t="n"/>
      <c r="O770" s="143" t="n"/>
      <c r="P770" s="143" t="n"/>
    </row>
    <row r="771" ht="15.75" customHeight="1" s="218">
      <c r="M771" s="143" t="n"/>
      <c r="N771" s="143" t="n"/>
      <c r="O771" s="143" t="n"/>
      <c r="P771" s="143" t="n"/>
    </row>
    <row r="772" ht="15.75" customHeight="1" s="218">
      <c r="M772" s="143" t="n"/>
      <c r="N772" s="143" t="n"/>
      <c r="O772" s="143" t="n"/>
      <c r="P772" s="143" t="n"/>
    </row>
    <row r="773" ht="15.75" customHeight="1" s="218">
      <c r="M773" s="143" t="n"/>
      <c r="N773" s="143" t="n"/>
      <c r="O773" s="143" t="n"/>
      <c r="P773" s="143" t="n"/>
    </row>
    <row r="774" ht="15.75" customHeight="1" s="218">
      <c r="M774" s="143" t="n"/>
      <c r="N774" s="143" t="n"/>
      <c r="O774" s="143" t="n"/>
      <c r="P774" s="143" t="n"/>
    </row>
    <row r="775" ht="15.75" customHeight="1" s="218">
      <c r="M775" s="143" t="n"/>
      <c r="N775" s="143" t="n"/>
      <c r="O775" s="143" t="n"/>
      <c r="P775" s="143" t="n"/>
    </row>
    <row r="776" ht="15.75" customHeight="1" s="218">
      <c r="M776" s="143" t="n"/>
      <c r="N776" s="143" t="n"/>
      <c r="O776" s="143" t="n"/>
      <c r="P776" s="143" t="n"/>
    </row>
    <row r="777" ht="15.75" customHeight="1" s="218">
      <c r="M777" s="143" t="n"/>
      <c r="N777" s="143" t="n"/>
      <c r="O777" s="143" t="n"/>
      <c r="P777" s="143" t="n"/>
    </row>
    <row r="778" ht="15.75" customHeight="1" s="218">
      <c r="M778" s="143" t="n"/>
      <c r="N778" s="143" t="n"/>
      <c r="O778" s="143" t="n"/>
      <c r="P778" s="143" t="n"/>
    </row>
    <row r="779" ht="15.75" customHeight="1" s="218">
      <c r="M779" s="143" t="n"/>
      <c r="N779" s="143" t="n"/>
      <c r="O779" s="143" t="n"/>
      <c r="P779" s="143" t="n"/>
    </row>
    <row r="780" ht="15.75" customHeight="1" s="218">
      <c r="M780" s="143" t="n"/>
      <c r="N780" s="143" t="n"/>
      <c r="O780" s="143" t="n"/>
      <c r="P780" s="143" t="n"/>
    </row>
    <row r="781" ht="15.75" customHeight="1" s="218">
      <c r="M781" s="143" t="n"/>
      <c r="N781" s="143" t="n"/>
      <c r="O781" s="143" t="n"/>
      <c r="P781" s="143" t="n"/>
    </row>
    <row r="782" ht="15.75" customHeight="1" s="218">
      <c r="M782" s="143" t="n"/>
      <c r="N782" s="143" t="n"/>
      <c r="O782" s="143" t="n"/>
      <c r="P782" s="143" t="n"/>
    </row>
    <row r="783" ht="15.75" customHeight="1" s="218">
      <c r="M783" s="143" t="n"/>
      <c r="N783" s="143" t="n"/>
      <c r="O783" s="143" t="n"/>
      <c r="P783" s="143" t="n"/>
    </row>
    <row r="784" ht="15.75" customHeight="1" s="218">
      <c r="M784" s="143" t="n"/>
      <c r="N784" s="143" t="n"/>
      <c r="O784" s="143" t="n"/>
      <c r="P784" s="143" t="n"/>
    </row>
    <row r="785" ht="15.75" customHeight="1" s="218">
      <c r="M785" s="143" t="n"/>
      <c r="N785" s="143" t="n"/>
      <c r="O785" s="143" t="n"/>
      <c r="P785" s="143" t="n"/>
    </row>
    <row r="786" ht="15.75" customHeight="1" s="218">
      <c r="M786" s="143" t="n"/>
      <c r="N786" s="143" t="n"/>
      <c r="O786" s="143" t="n"/>
      <c r="P786" s="143" t="n"/>
    </row>
    <row r="787" ht="15.75" customHeight="1" s="218">
      <c r="M787" s="143" t="n"/>
      <c r="N787" s="143" t="n"/>
      <c r="O787" s="143" t="n"/>
      <c r="P787" s="143" t="n"/>
    </row>
    <row r="788" ht="15.75" customHeight="1" s="218">
      <c r="M788" s="143" t="n"/>
      <c r="N788" s="143" t="n"/>
      <c r="O788" s="143" t="n"/>
      <c r="P788" s="143" t="n"/>
    </row>
    <row r="789" ht="15.75" customHeight="1" s="218">
      <c r="M789" s="143" t="n"/>
      <c r="N789" s="143" t="n"/>
      <c r="O789" s="143" t="n"/>
      <c r="P789" s="143" t="n"/>
    </row>
    <row r="790" ht="15.75" customHeight="1" s="218">
      <c r="M790" s="143" t="n"/>
      <c r="N790" s="143" t="n"/>
      <c r="O790" s="143" t="n"/>
      <c r="P790" s="143" t="n"/>
    </row>
    <row r="791" ht="15.75" customHeight="1" s="218">
      <c r="M791" s="143" t="n"/>
      <c r="N791" s="143" t="n"/>
      <c r="O791" s="143" t="n"/>
      <c r="P791" s="143" t="n"/>
    </row>
    <row r="792" ht="15.75" customHeight="1" s="218">
      <c r="M792" s="143" t="n"/>
      <c r="N792" s="143" t="n"/>
      <c r="O792" s="143" t="n"/>
      <c r="P792" s="143" t="n"/>
    </row>
    <row r="793" ht="15.75" customHeight="1" s="218">
      <c r="M793" s="143" t="n"/>
      <c r="N793" s="143" t="n"/>
      <c r="O793" s="143" t="n"/>
      <c r="P793" s="143" t="n"/>
    </row>
    <row r="794" ht="15.75" customHeight="1" s="218">
      <c r="M794" s="143" t="n"/>
      <c r="N794" s="143" t="n"/>
      <c r="O794" s="143" t="n"/>
      <c r="P794" s="143" t="n"/>
    </row>
    <row r="795" ht="15.75" customHeight="1" s="218">
      <c r="M795" s="143" t="n"/>
      <c r="N795" s="143" t="n"/>
      <c r="O795" s="143" t="n"/>
      <c r="P795" s="143" t="n"/>
    </row>
    <row r="796" ht="15.75" customHeight="1" s="218">
      <c r="M796" s="143" t="n"/>
      <c r="N796" s="143" t="n"/>
      <c r="O796" s="143" t="n"/>
      <c r="P796" s="143" t="n"/>
    </row>
    <row r="797" ht="15.75" customHeight="1" s="218">
      <c r="M797" s="143" t="n"/>
      <c r="N797" s="143" t="n"/>
      <c r="O797" s="143" t="n"/>
      <c r="P797" s="143" t="n"/>
    </row>
    <row r="798" ht="15.75" customHeight="1" s="218">
      <c r="M798" s="143" t="n"/>
      <c r="N798" s="143" t="n"/>
      <c r="O798" s="143" t="n"/>
      <c r="P798" s="143" t="n"/>
    </row>
    <row r="799" ht="15.75" customHeight="1" s="218">
      <c r="M799" s="143" t="n"/>
      <c r="N799" s="143" t="n"/>
      <c r="O799" s="143" t="n"/>
      <c r="P799" s="143" t="n"/>
    </row>
    <row r="800" ht="15.75" customHeight="1" s="218">
      <c r="M800" s="143" t="n"/>
      <c r="N800" s="143" t="n"/>
      <c r="O800" s="143" t="n"/>
      <c r="P800" s="143" t="n"/>
    </row>
    <row r="801" ht="15.75" customHeight="1" s="218">
      <c r="M801" s="143" t="n"/>
      <c r="N801" s="143" t="n"/>
      <c r="O801" s="143" t="n"/>
      <c r="P801" s="143" t="n"/>
    </row>
    <row r="802" ht="15.75" customHeight="1" s="218">
      <c r="M802" s="143" t="n"/>
      <c r="N802" s="143" t="n"/>
      <c r="O802" s="143" t="n"/>
      <c r="P802" s="143" t="n"/>
    </row>
    <row r="803" ht="15.75" customHeight="1" s="218">
      <c r="M803" s="143" t="n"/>
      <c r="N803" s="143" t="n"/>
      <c r="O803" s="143" t="n"/>
      <c r="P803" s="143" t="n"/>
    </row>
    <row r="804" ht="15.75" customHeight="1" s="218">
      <c r="M804" s="143" t="n"/>
      <c r="N804" s="143" t="n"/>
      <c r="O804" s="143" t="n"/>
      <c r="P804" s="143" t="n"/>
    </row>
    <row r="805" ht="15.75" customHeight="1" s="218">
      <c r="M805" s="143" t="n"/>
      <c r="N805" s="143" t="n"/>
      <c r="O805" s="143" t="n"/>
      <c r="P805" s="143" t="n"/>
    </row>
    <row r="806" ht="15.75" customHeight="1" s="218">
      <c r="M806" s="143" t="n"/>
      <c r="N806" s="143" t="n"/>
      <c r="O806" s="143" t="n"/>
      <c r="P806" s="143" t="n"/>
    </row>
    <row r="807" ht="15.75" customHeight="1" s="218">
      <c r="M807" s="143" t="n"/>
      <c r="N807" s="143" t="n"/>
      <c r="O807" s="143" t="n"/>
      <c r="P807" s="143" t="n"/>
    </row>
    <row r="808" ht="15.75" customHeight="1" s="218">
      <c r="M808" s="143" t="n"/>
      <c r="N808" s="143" t="n"/>
      <c r="O808" s="143" t="n"/>
      <c r="P808" s="143" t="n"/>
    </row>
    <row r="809" ht="15.75" customHeight="1" s="218">
      <c r="M809" s="143" t="n"/>
      <c r="N809" s="143" t="n"/>
      <c r="O809" s="143" t="n"/>
      <c r="P809" s="143" t="n"/>
    </row>
    <row r="810" ht="15.75" customHeight="1" s="218">
      <c r="M810" s="143" t="n"/>
      <c r="N810" s="143" t="n"/>
      <c r="O810" s="143" t="n"/>
      <c r="P810" s="143" t="n"/>
    </row>
    <row r="811" ht="15.75" customHeight="1" s="218">
      <c r="M811" s="143" t="n"/>
      <c r="N811" s="143" t="n"/>
      <c r="O811" s="143" t="n"/>
      <c r="P811" s="143" t="n"/>
    </row>
    <row r="812" ht="15.75" customHeight="1" s="218">
      <c r="M812" s="143" t="n"/>
      <c r="N812" s="143" t="n"/>
      <c r="O812" s="143" t="n"/>
      <c r="P812" s="143" t="n"/>
    </row>
    <row r="813" ht="15.75" customHeight="1" s="218">
      <c r="M813" s="143" t="n"/>
      <c r="N813" s="143" t="n"/>
      <c r="O813" s="143" t="n"/>
      <c r="P813" s="143" t="n"/>
    </row>
    <row r="814" ht="15.75" customHeight="1" s="218">
      <c r="M814" s="143" t="n"/>
      <c r="N814" s="143" t="n"/>
      <c r="O814" s="143" t="n"/>
      <c r="P814" s="143" t="n"/>
    </row>
    <row r="815" ht="15.75" customHeight="1" s="218">
      <c r="M815" s="143" t="n"/>
      <c r="N815" s="143" t="n"/>
      <c r="O815" s="143" t="n"/>
      <c r="P815" s="143" t="n"/>
    </row>
    <row r="816" ht="15.75" customHeight="1" s="218">
      <c r="M816" s="143" t="n"/>
      <c r="N816" s="143" t="n"/>
      <c r="O816" s="143" t="n"/>
      <c r="P816" s="143" t="n"/>
    </row>
    <row r="817" ht="15.75" customHeight="1" s="218">
      <c r="M817" s="143" t="n"/>
      <c r="N817" s="143" t="n"/>
      <c r="O817" s="143" t="n"/>
      <c r="P817" s="143" t="n"/>
    </row>
    <row r="818" ht="15.75" customHeight="1" s="218">
      <c r="M818" s="143" t="n"/>
      <c r="N818" s="143" t="n"/>
      <c r="O818" s="143" t="n"/>
      <c r="P818" s="143" t="n"/>
    </row>
    <row r="819" ht="15.75" customHeight="1" s="218">
      <c r="M819" s="143" t="n"/>
      <c r="N819" s="143" t="n"/>
      <c r="O819" s="143" t="n"/>
      <c r="P819" s="143" t="n"/>
    </row>
    <row r="820" ht="15.75" customHeight="1" s="218">
      <c r="M820" s="143" t="n"/>
      <c r="N820" s="143" t="n"/>
      <c r="O820" s="143" t="n"/>
      <c r="P820" s="143" t="n"/>
    </row>
    <row r="821" ht="15.75" customHeight="1" s="218">
      <c r="M821" s="143" t="n"/>
      <c r="N821" s="143" t="n"/>
      <c r="O821" s="143" t="n"/>
      <c r="P821" s="143" t="n"/>
    </row>
    <row r="822" ht="15.75" customHeight="1" s="218">
      <c r="M822" s="143" t="n"/>
      <c r="N822" s="143" t="n"/>
      <c r="O822" s="143" t="n"/>
      <c r="P822" s="143" t="n"/>
    </row>
    <row r="823" ht="15.75" customHeight="1" s="218">
      <c r="M823" s="143" t="n"/>
      <c r="N823" s="143" t="n"/>
      <c r="O823" s="143" t="n"/>
      <c r="P823" s="143" t="n"/>
    </row>
    <row r="824" ht="15.75" customHeight="1" s="218">
      <c r="M824" s="143" t="n"/>
      <c r="N824" s="143" t="n"/>
      <c r="O824" s="143" t="n"/>
      <c r="P824" s="143" t="n"/>
    </row>
    <row r="825" ht="15.75" customHeight="1" s="218">
      <c r="M825" s="143" t="n"/>
      <c r="N825" s="143" t="n"/>
      <c r="O825" s="143" t="n"/>
      <c r="P825" s="143" t="n"/>
    </row>
    <row r="826" ht="15.75" customHeight="1" s="218">
      <c r="M826" s="143" t="n"/>
      <c r="N826" s="143" t="n"/>
      <c r="O826" s="143" t="n"/>
      <c r="P826" s="143" t="n"/>
    </row>
    <row r="827" ht="15.75" customHeight="1" s="218">
      <c r="M827" s="143" t="n"/>
      <c r="N827" s="143" t="n"/>
      <c r="O827" s="143" t="n"/>
      <c r="P827" s="143" t="n"/>
    </row>
    <row r="828" ht="15.75" customHeight="1" s="218">
      <c r="M828" s="143" t="n"/>
      <c r="N828" s="143" t="n"/>
      <c r="O828" s="143" t="n"/>
      <c r="P828" s="143" t="n"/>
    </row>
    <row r="829" ht="15.75" customHeight="1" s="218">
      <c r="M829" s="143" t="n"/>
      <c r="N829" s="143" t="n"/>
      <c r="O829" s="143" t="n"/>
      <c r="P829" s="143" t="n"/>
    </row>
    <row r="830" ht="15.75" customHeight="1" s="218">
      <c r="M830" s="143" t="n"/>
      <c r="N830" s="143" t="n"/>
      <c r="O830" s="143" t="n"/>
      <c r="P830" s="143" t="n"/>
    </row>
    <row r="831" ht="15.75" customHeight="1" s="218">
      <c r="M831" s="143" t="n"/>
      <c r="N831" s="143" t="n"/>
      <c r="O831" s="143" t="n"/>
      <c r="P831" s="143" t="n"/>
    </row>
    <row r="832" ht="15.75" customHeight="1" s="218">
      <c r="M832" s="143" t="n"/>
      <c r="N832" s="143" t="n"/>
      <c r="O832" s="143" t="n"/>
      <c r="P832" s="143" t="n"/>
    </row>
    <row r="833" ht="15.75" customHeight="1" s="218">
      <c r="M833" s="143" t="n"/>
      <c r="N833" s="143" t="n"/>
      <c r="O833" s="143" t="n"/>
      <c r="P833" s="143" t="n"/>
    </row>
    <row r="834" ht="15.75" customHeight="1" s="218">
      <c r="M834" s="143" t="n"/>
      <c r="N834" s="143" t="n"/>
      <c r="O834" s="143" t="n"/>
      <c r="P834" s="143" t="n"/>
    </row>
    <row r="835" ht="15.75" customHeight="1" s="218">
      <c r="M835" s="143" t="n"/>
      <c r="N835" s="143" t="n"/>
      <c r="O835" s="143" t="n"/>
      <c r="P835" s="143" t="n"/>
    </row>
    <row r="836" ht="15.75" customHeight="1" s="218">
      <c r="M836" s="143" t="n"/>
      <c r="N836" s="143" t="n"/>
      <c r="O836" s="143" t="n"/>
      <c r="P836" s="143" t="n"/>
    </row>
    <row r="837" ht="15.75" customHeight="1" s="218">
      <c r="M837" s="143" t="n"/>
      <c r="N837" s="143" t="n"/>
      <c r="O837" s="143" t="n"/>
      <c r="P837" s="143" t="n"/>
    </row>
    <row r="838" ht="15.75" customHeight="1" s="218">
      <c r="M838" s="143" t="n"/>
      <c r="N838" s="143" t="n"/>
      <c r="O838" s="143" t="n"/>
      <c r="P838" s="143" t="n"/>
    </row>
    <row r="839" ht="15.75" customHeight="1" s="218">
      <c r="M839" s="143" t="n"/>
      <c r="N839" s="143" t="n"/>
      <c r="O839" s="143" t="n"/>
      <c r="P839" s="143" t="n"/>
    </row>
    <row r="840" ht="15.75" customHeight="1" s="218">
      <c r="M840" s="143" t="n"/>
      <c r="N840" s="143" t="n"/>
      <c r="O840" s="143" t="n"/>
      <c r="P840" s="143" t="n"/>
    </row>
    <row r="841" ht="15.75" customHeight="1" s="218">
      <c r="M841" s="143" t="n"/>
      <c r="N841" s="143" t="n"/>
      <c r="O841" s="143" t="n"/>
      <c r="P841" s="143" t="n"/>
    </row>
    <row r="842" ht="15.75" customHeight="1" s="218">
      <c r="M842" s="143" t="n"/>
      <c r="N842" s="143" t="n"/>
      <c r="O842" s="143" t="n"/>
      <c r="P842" s="143" t="n"/>
    </row>
    <row r="843" ht="15.75" customHeight="1" s="218">
      <c r="M843" s="143" t="n"/>
      <c r="N843" s="143" t="n"/>
      <c r="O843" s="143" t="n"/>
      <c r="P843" s="143" t="n"/>
    </row>
    <row r="844" ht="15.75" customHeight="1" s="218">
      <c r="M844" s="143" t="n"/>
      <c r="N844" s="143" t="n"/>
      <c r="O844" s="143" t="n"/>
      <c r="P844" s="143" t="n"/>
    </row>
    <row r="845" ht="15.75" customHeight="1" s="218">
      <c r="M845" s="143" t="n"/>
      <c r="N845" s="143" t="n"/>
      <c r="O845" s="143" t="n"/>
      <c r="P845" s="143" t="n"/>
    </row>
    <row r="846" ht="15.75" customHeight="1" s="218">
      <c r="M846" s="143" t="n"/>
      <c r="N846" s="143" t="n"/>
      <c r="O846" s="143" t="n"/>
      <c r="P846" s="143" t="n"/>
    </row>
    <row r="847" ht="15.75" customHeight="1" s="218">
      <c r="M847" s="143" t="n"/>
      <c r="N847" s="143" t="n"/>
      <c r="O847" s="143" t="n"/>
      <c r="P847" s="143" t="n"/>
    </row>
    <row r="848" ht="15.75" customHeight="1" s="218">
      <c r="M848" s="143" t="n"/>
      <c r="N848" s="143" t="n"/>
      <c r="O848" s="143" t="n"/>
      <c r="P848" s="143" t="n"/>
    </row>
    <row r="849" ht="15.75" customHeight="1" s="218">
      <c r="M849" s="143" t="n"/>
      <c r="N849" s="143" t="n"/>
      <c r="O849" s="143" t="n"/>
      <c r="P849" s="143" t="n"/>
    </row>
    <row r="850" ht="15.75" customHeight="1" s="218">
      <c r="M850" s="143" t="n"/>
      <c r="N850" s="143" t="n"/>
      <c r="O850" s="143" t="n"/>
      <c r="P850" s="143" t="n"/>
    </row>
    <row r="851" ht="15.75" customHeight="1" s="218">
      <c r="M851" s="143" t="n"/>
      <c r="N851" s="143" t="n"/>
      <c r="O851" s="143" t="n"/>
      <c r="P851" s="143" t="n"/>
    </row>
    <row r="852" ht="15.75" customHeight="1" s="218">
      <c r="M852" s="143" t="n"/>
      <c r="N852" s="143" t="n"/>
      <c r="O852" s="143" t="n"/>
      <c r="P852" s="143" t="n"/>
    </row>
    <row r="853" ht="15.75" customHeight="1" s="218">
      <c r="M853" s="143" t="n"/>
      <c r="N853" s="143" t="n"/>
      <c r="O853" s="143" t="n"/>
      <c r="P853" s="143" t="n"/>
    </row>
    <row r="854" ht="15.75" customHeight="1" s="218">
      <c r="M854" s="143" t="n"/>
      <c r="N854" s="143" t="n"/>
      <c r="O854" s="143" t="n"/>
      <c r="P854" s="143" t="n"/>
    </row>
    <row r="855" ht="15.75" customHeight="1" s="218">
      <c r="M855" s="143" t="n"/>
      <c r="N855" s="143" t="n"/>
      <c r="O855" s="143" t="n"/>
      <c r="P855" s="143" t="n"/>
    </row>
    <row r="856" ht="15.75" customHeight="1" s="218">
      <c r="M856" s="143" t="n"/>
      <c r="N856" s="143" t="n"/>
      <c r="O856" s="143" t="n"/>
      <c r="P856" s="143" t="n"/>
    </row>
    <row r="857" ht="15.75" customHeight="1" s="218">
      <c r="M857" s="143" t="n"/>
      <c r="N857" s="143" t="n"/>
      <c r="O857" s="143" t="n"/>
      <c r="P857" s="143" t="n"/>
    </row>
    <row r="858" ht="15.75" customHeight="1" s="218">
      <c r="M858" s="143" t="n"/>
      <c r="N858" s="143" t="n"/>
      <c r="O858" s="143" t="n"/>
      <c r="P858" s="143" t="n"/>
    </row>
    <row r="859" ht="15.75" customHeight="1" s="218">
      <c r="M859" s="143" t="n"/>
      <c r="N859" s="143" t="n"/>
      <c r="O859" s="143" t="n"/>
      <c r="P859" s="143" t="n"/>
    </row>
    <row r="860" ht="15.75" customHeight="1" s="218">
      <c r="M860" s="143" t="n"/>
      <c r="N860" s="143" t="n"/>
      <c r="O860" s="143" t="n"/>
      <c r="P860" s="143" t="n"/>
    </row>
    <row r="861" ht="15.75" customHeight="1" s="218">
      <c r="M861" s="143" t="n"/>
      <c r="N861" s="143" t="n"/>
      <c r="O861" s="143" t="n"/>
      <c r="P861" s="143" t="n"/>
    </row>
    <row r="862" ht="15.75" customHeight="1" s="218">
      <c r="M862" s="143" t="n"/>
      <c r="N862" s="143" t="n"/>
      <c r="O862" s="143" t="n"/>
      <c r="P862" s="143" t="n"/>
    </row>
    <row r="863" ht="15.75" customHeight="1" s="218">
      <c r="M863" s="143" t="n"/>
      <c r="N863" s="143" t="n"/>
      <c r="O863" s="143" t="n"/>
      <c r="P863" s="143" t="n"/>
    </row>
    <row r="864" ht="15.75" customHeight="1" s="218">
      <c r="M864" s="143" t="n"/>
      <c r="N864" s="143" t="n"/>
      <c r="O864" s="143" t="n"/>
      <c r="P864" s="143" t="n"/>
    </row>
    <row r="865" ht="15.75" customHeight="1" s="218">
      <c r="M865" s="143" t="n"/>
      <c r="N865" s="143" t="n"/>
      <c r="O865" s="143" t="n"/>
      <c r="P865" s="143" t="n"/>
    </row>
    <row r="866" ht="15.75" customHeight="1" s="218">
      <c r="M866" s="143" t="n"/>
      <c r="N866" s="143" t="n"/>
      <c r="O866" s="143" t="n"/>
      <c r="P866" s="143" t="n"/>
    </row>
    <row r="867" ht="15.75" customHeight="1" s="218">
      <c r="M867" s="143" t="n"/>
      <c r="N867" s="143" t="n"/>
      <c r="O867" s="143" t="n"/>
      <c r="P867" s="143" t="n"/>
    </row>
    <row r="868" ht="15.75" customHeight="1" s="218">
      <c r="M868" s="143" t="n"/>
      <c r="N868" s="143" t="n"/>
      <c r="O868" s="143" t="n"/>
      <c r="P868" s="143" t="n"/>
    </row>
    <row r="869" ht="15.75" customHeight="1" s="218">
      <c r="M869" s="143" t="n"/>
      <c r="N869" s="143" t="n"/>
      <c r="O869" s="143" t="n"/>
      <c r="P869" s="143" t="n"/>
    </row>
    <row r="870" ht="15.75" customHeight="1" s="218">
      <c r="M870" s="143" t="n"/>
      <c r="N870" s="143" t="n"/>
      <c r="O870" s="143" t="n"/>
      <c r="P870" s="143" t="n"/>
    </row>
    <row r="871" ht="15.75" customHeight="1" s="218">
      <c r="M871" s="143" t="n"/>
      <c r="N871" s="143" t="n"/>
      <c r="O871" s="143" t="n"/>
      <c r="P871" s="143" t="n"/>
    </row>
    <row r="872" ht="15.75" customHeight="1" s="218">
      <c r="M872" s="143" t="n"/>
      <c r="N872" s="143" t="n"/>
      <c r="O872" s="143" t="n"/>
      <c r="P872" s="143" t="n"/>
    </row>
    <row r="873" ht="15.75" customHeight="1" s="218">
      <c r="M873" s="143" t="n"/>
      <c r="N873" s="143" t="n"/>
      <c r="O873" s="143" t="n"/>
      <c r="P873" s="143" t="n"/>
    </row>
    <row r="874" ht="15.75" customHeight="1" s="218">
      <c r="M874" s="143" t="n"/>
      <c r="N874" s="143" t="n"/>
      <c r="O874" s="143" t="n"/>
      <c r="P874" s="143" t="n"/>
    </row>
    <row r="875" ht="15.75" customHeight="1" s="218">
      <c r="M875" s="143" t="n"/>
      <c r="N875" s="143" t="n"/>
      <c r="O875" s="143" t="n"/>
      <c r="P875" s="143" t="n"/>
    </row>
    <row r="876" ht="15.75" customHeight="1" s="218">
      <c r="M876" s="143" t="n"/>
      <c r="N876" s="143" t="n"/>
      <c r="O876" s="143" t="n"/>
      <c r="P876" s="143" t="n"/>
    </row>
    <row r="877" ht="15.75" customHeight="1" s="218">
      <c r="M877" s="143" t="n"/>
      <c r="N877" s="143" t="n"/>
      <c r="O877" s="143" t="n"/>
      <c r="P877" s="143" t="n"/>
    </row>
    <row r="878" ht="15.75" customHeight="1" s="218">
      <c r="M878" s="143" t="n"/>
      <c r="N878" s="143" t="n"/>
      <c r="O878" s="143" t="n"/>
      <c r="P878" s="143" t="n"/>
    </row>
    <row r="879" ht="15.75" customHeight="1" s="218">
      <c r="M879" s="143" t="n"/>
      <c r="N879" s="143" t="n"/>
      <c r="O879" s="143" t="n"/>
      <c r="P879" s="143" t="n"/>
    </row>
    <row r="880" ht="15.75" customHeight="1" s="218">
      <c r="M880" s="143" t="n"/>
      <c r="N880" s="143" t="n"/>
      <c r="O880" s="143" t="n"/>
      <c r="P880" s="143" t="n"/>
    </row>
    <row r="881" ht="15.75" customHeight="1" s="218">
      <c r="M881" s="143" t="n"/>
      <c r="N881" s="143" t="n"/>
      <c r="O881" s="143" t="n"/>
      <c r="P881" s="143" t="n"/>
    </row>
    <row r="882" ht="15.75" customHeight="1" s="218">
      <c r="M882" s="143" t="n"/>
      <c r="N882" s="143" t="n"/>
      <c r="O882" s="143" t="n"/>
      <c r="P882" s="143" t="n"/>
    </row>
    <row r="883" ht="15.75" customHeight="1" s="218">
      <c r="M883" s="143" t="n"/>
      <c r="N883" s="143" t="n"/>
      <c r="O883" s="143" t="n"/>
      <c r="P883" s="143" t="n"/>
    </row>
    <row r="884" ht="15.75" customHeight="1" s="218">
      <c r="M884" s="143" t="n"/>
      <c r="N884" s="143" t="n"/>
      <c r="O884" s="143" t="n"/>
      <c r="P884" s="143" t="n"/>
    </row>
    <row r="885" ht="15.75" customHeight="1" s="218">
      <c r="M885" s="143" t="n"/>
      <c r="N885" s="143" t="n"/>
      <c r="O885" s="143" t="n"/>
      <c r="P885" s="143" t="n"/>
    </row>
    <row r="886" ht="15.75" customHeight="1" s="218">
      <c r="M886" s="143" t="n"/>
      <c r="N886" s="143" t="n"/>
      <c r="O886" s="143" t="n"/>
      <c r="P886" s="143" t="n"/>
    </row>
    <row r="887" ht="15.75" customHeight="1" s="218">
      <c r="M887" s="143" t="n"/>
      <c r="N887" s="143" t="n"/>
      <c r="O887" s="143" t="n"/>
      <c r="P887" s="143" t="n"/>
    </row>
    <row r="888" ht="15.75" customHeight="1" s="218">
      <c r="M888" s="143" t="n"/>
      <c r="N888" s="143" t="n"/>
      <c r="O888" s="143" t="n"/>
      <c r="P888" s="143" t="n"/>
    </row>
    <row r="889" ht="15.75" customHeight="1" s="218">
      <c r="M889" s="143" t="n"/>
      <c r="N889" s="143" t="n"/>
      <c r="O889" s="143" t="n"/>
      <c r="P889" s="143" t="n"/>
    </row>
    <row r="890" ht="15.75" customHeight="1" s="218">
      <c r="M890" s="143" t="n"/>
      <c r="N890" s="143" t="n"/>
      <c r="O890" s="143" t="n"/>
      <c r="P890" s="143" t="n"/>
    </row>
    <row r="891" ht="15.75" customHeight="1" s="218">
      <c r="M891" s="143" t="n"/>
      <c r="N891" s="143" t="n"/>
      <c r="O891" s="143" t="n"/>
      <c r="P891" s="143" t="n"/>
    </row>
    <row r="892" ht="15.75" customHeight="1" s="218">
      <c r="M892" s="143" t="n"/>
      <c r="N892" s="143" t="n"/>
      <c r="O892" s="143" t="n"/>
      <c r="P892" s="143" t="n"/>
    </row>
    <row r="893" ht="15.75" customHeight="1" s="218">
      <c r="M893" s="143" t="n"/>
      <c r="N893" s="143" t="n"/>
      <c r="O893" s="143" t="n"/>
      <c r="P893" s="143" t="n"/>
    </row>
    <row r="894" ht="15.75" customHeight="1" s="218">
      <c r="M894" s="143" t="n"/>
      <c r="N894" s="143" t="n"/>
      <c r="O894" s="143" t="n"/>
      <c r="P894" s="143" t="n"/>
    </row>
    <row r="895" ht="15.75" customHeight="1" s="218">
      <c r="M895" s="143" t="n"/>
      <c r="N895" s="143" t="n"/>
      <c r="O895" s="143" t="n"/>
      <c r="P895" s="143" t="n"/>
    </row>
    <row r="896" ht="15.75" customHeight="1" s="218">
      <c r="M896" s="143" t="n"/>
      <c r="N896" s="143" t="n"/>
      <c r="O896" s="143" t="n"/>
      <c r="P896" s="143" t="n"/>
    </row>
    <row r="897" ht="15.75" customHeight="1" s="218">
      <c r="M897" s="143" t="n"/>
      <c r="N897" s="143" t="n"/>
      <c r="O897" s="143" t="n"/>
      <c r="P897" s="143" t="n"/>
    </row>
    <row r="898" ht="15.75" customHeight="1" s="218">
      <c r="M898" s="143" t="n"/>
      <c r="N898" s="143" t="n"/>
      <c r="O898" s="143" t="n"/>
      <c r="P898" s="143" t="n"/>
    </row>
    <row r="899" ht="15.75" customHeight="1" s="218">
      <c r="M899" s="143" t="n"/>
      <c r="N899" s="143" t="n"/>
      <c r="O899" s="143" t="n"/>
      <c r="P899" s="143" t="n"/>
    </row>
    <row r="900" ht="15.75" customHeight="1" s="218">
      <c r="M900" s="143" t="n"/>
      <c r="N900" s="143" t="n"/>
      <c r="O900" s="143" t="n"/>
      <c r="P900" s="143" t="n"/>
    </row>
    <row r="901" ht="15.75" customHeight="1" s="218">
      <c r="M901" s="143" t="n"/>
      <c r="N901" s="143" t="n"/>
      <c r="O901" s="143" t="n"/>
      <c r="P901" s="143" t="n"/>
    </row>
    <row r="902" ht="15.75" customHeight="1" s="218">
      <c r="M902" s="143" t="n"/>
      <c r="N902" s="143" t="n"/>
      <c r="O902" s="143" t="n"/>
      <c r="P902" s="143" t="n"/>
    </row>
    <row r="903" ht="15.75" customHeight="1" s="218">
      <c r="M903" s="143" t="n"/>
      <c r="N903" s="143" t="n"/>
      <c r="O903" s="143" t="n"/>
      <c r="P903" s="143" t="n"/>
    </row>
    <row r="904" ht="15.75" customHeight="1" s="218">
      <c r="M904" s="143" t="n"/>
      <c r="N904" s="143" t="n"/>
      <c r="O904" s="143" t="n"/>
      <c r="P904" s="143" t="n"/>
    </row>
    <row r="905" ht="15.75" customHeight="1" s="218">
      <c r="M905" s="143" t="n"/>
      <c r="N905" s="143" t="n"/>
      <c r="O905" s="143" t="n"/>
      <c r="P905" s="143" t="n"/>
    </row>
    <row r="906" ht="15.75" customHeight="1" s="218">
      <c r="M906" s="143" t="n"/>
      <c r="N906" s="143" t="n"/>
      <c r="O906" s="143" t="n"/>
      <c r="P906" s="143" t="n"/>
    </row>
    <row r="907" ht="15.75" customHeight="1" s="218">
      <c r="M907" s="143" t="n"/>
      <c r="N907" s="143" t="n"/>
      <c r="O907" s="143" t="n"/>
      <c r="P907" s="143" t="n"/>
    </row>
    <row r="908" ht="15.75" customHeight="1" s="218">
      <c r="M908" s="143" t="n"/>
      <c r="N908" s="143" t="n"/>
      <c r="O908" s="143" t="n"/>
      <c r="P908" s="143" t="n"/>
    </row>
    <row r="909" ht="15.75" customHeight="1" s="218">
      <c r="M909" s="143" t="n"/>
      <c r="N909" s="143" t="n"/>
      <c r="O909" s="143" t="n"/>
      <c r="P909" s="143" t="n"/>
    </row>
    <row r="910" ht="15.75" customHeight="1" s="218">
      <c r="M910" s="143" t="n"/>
      <c r="N910" s="143" t="n"/>
      <c r="O910" s="143" t="n"/>
      <c r="P910" s="143" t="n"/>
    </row>
    <row r="911" ht="15.75" customHeight="1" s="218">
      <c r="M911" s="143" t="n"/>
      <c r="N911" s="143" t="n"/>
      <c r="O911" s="143" t="n"/>
      <c r="P911" s="143" t="n"/>
    </row>
    <row r="912" ht="15.75" customHeight="1" s="218">
      <c r="M912" s="143" t="n"/>
      <c r="N912" s="143" t="n"/>
      <c r="O912" s="143" t="n"/>
      <c r="P912" s="143" t="n"/>
    </row>
    <row r="913" ht="15.75" customHeight="1" s="218">
      <c r="M913" s="143" t="n"/>
      <c r="N913" s="143" t="n"/>
      <c r="O913" s="143" t="n"/>
      <c r="P913" s="143" t="n"/>
    </row>
    <row r="914" ht="15.75" customHeight="1" s="218">
      <c r="M914" s="143" t="n"/>
      <c r="N914" s="143" t="n"/>
      <c r="O914" s="143" t="n"/>
      <c r="P914" s="143" t="n"/>
    </row>
    <row r="915" ht="15.75" customHeight="1" s="218">
      <c r="M915" s="143" t="n"/>
      <c r="N915" s="143" t="n"/>
      <c r="O915" s="143" t="n"/>
      <c r="P915" s="143" t="n"/>
    </row>
    <row r="916" ht="15.75" customHeight="1" s="218">
      <c r="M916" s="143" t="n"/>
      <c r="N916" s="143" t="n"/>
      <c r="O916" s="143" t="n"/>
      <c r="P916" s="143" t="n"/>
    </row>
    <row r="917" ht="15.75" customHeight="1" s="218">
      <c r="M917" s="143" t="n"/>
      <c r="N917" s="143" t="n"/>
      <c r="O917" s="143" t="n"/>
      <c r="P917" s="143" t="n"/>
    </row>
    <row r="918" ht="15.75" customHeight="1" s="218">
      <c r="M918" s="143" t="n"/>
      <c r="N918" s="143" t="n"/>
      <c r="O918" s="143" t="n"/>
      <c r="P918" s="143" t="n"/>
    </row>
    <row r="919" ht="15.75" customHeight="1" s="218">
      <c r="M919" s="143" t="n"/>
      <c r="N919" s="143" t="n"/>
      <c r="O919" s="143" t="n"/>
      <c r="P919" s="143" t="n"/>
    </row>
    <row r="920" ht="15.75" customHeight="1" s="218">
      <c r="M920" s="143" t="n"/>
      <c r="N920" s="143" t="n"/>
      <c r="O920" s="143" t="n"/>
      <c r="P920" s="143" t="n"/>
    </row>
    <row r="921" ht="15.75" customHeight="1" s="218">
      <c r="M921" s="143" t="n"/>
      <c r="N921" s="143" t="n"/>
      <c r="O921" s="143" t="n"/>
      <c r="P921" s="143" t="n"/>
    </row>
    <row r="922" ht="15.75" customHeight="1" s="218">
      <c r="M922" s="143" t="n"/>
      <c r="N922" s="143" t="n"/>
      <c r="O922" s="143" t="n"/>
      <c r="P922" s="143" t="n"/>
    </row>
    <row r="923" ht="15.75" customHeight="1" s="218">
      <c r="M923" s="143" t="n"/>
      <c r="N923" s="143" t="n"/>
      <c r="O923" s="143" t="n"/>
      <c r="P923" s="143" t="n"/>
    </row>
    <row r="924" ht="15.75" customHeight="1" s="218">
      <c r="M924" s="143" t="n"/>
      <c r="N924" s="143" t="n"/>
      <c r="O924" s="143" t="n"/>
      <c r="P924" s="143" t="n"/>
    </row>
    <row r="925" ht="15.75" customHeight="1" s="218">
      <c r="M925" s="143" t="n"/>
      <c r="N925" s="143" t="n"/>
      <c r="O925" s="143" t="n"/>
      <c r="P925" s="143" t="n"/>
    </row>
    <row r="926" ht="15.75" customHeight="1" s="218">
      <c r="M926" s="143" t="n"/>
      <c r="N926" s="143" t="n"/>
      <c r="O926" s="143" t="n"/>
      <c r="P926" s="143" t="n"/>
    </row>
    <row r="927" ht="15.75" customHeight="1" s="218">
      <c r="M927" s="143" t="n"/>
      <c r="N927" s="143" t="n"/>
      <c r="O927" s="143" t="n"/>
      <c r="P927" s="143" t="n"/>
    </row>
    <row r="928" ht="15.75" customHeight="1" s="218">
      <c r="M928" s="143" t="n"/>
      <c r="N928" s="143" t="n"/>
      <c r="O928" s="143" t="n"/>
      <c r="P928" s="143" t="n"/>
    </row>
    <row r="929" ht="15.75" customHeight="1" s="218">
      <c r="M929" s="143" t="n"/>
      <c r="N929" s="143" t="n"/>
      <c r="O929" s="143" t="n"/>
      <c r="P929" s="143" t="n"/>
    </row>
    <row r="930" ht="15.75" customHeight="1" s="218">
      <c r="M930" s="143" t="n"/>
      <c r="N930" s="143" t="n"/>
      <c r="O930" s="143" t="n"/>
      <c r="P930" s="143" t="n"/>
    </row>
    <row r="931" ht="15.75" customHeight="1" s="218">
      <c r="M931" s="143" t="n"/>
      <c r="N931" s="143" t="n"/>
      <c r="O931" s="143" t="n"/>
      <c r="P931" s="143" t="n"/>
    </row>
    <row r="932" ht="15.75" customHeight="1" s="218">
      <c r="M932" s="143" t="n"/>
      <c r="N932" s="143" t="n"/>
      <c r="O932" s="143" t="n"/>
      <c r="P932" s="143" t="n"/>
    </row>
    <row r="933" ht="15.75" customHeight="1" s="218">
      <c r="M933" s="143" t="n"/>
      <c r="N933" s="143" t="n"/>
      <c r="O933" s="143" t="n"/>
      <c r="P933" s="143" t="n"/>
    </row>
    <row r="934" ht="15.75" customHeight="1" s="218">
      <c r="M934" s="143" t="n"/>
      <c r="N934" s="143" t="n"/>
      <c r="O934" s="143" t="n"/>
      <c r="P934" s="143" t="n"/>
    </row>
    <row r="935" ht="15.75" customHeight="1" s="218">
      <c r="M935" s="143" t="n"/>
      <c r="N935" s="143" t="n"/>
      <c r="O935" s="143" t="n"/>
      <c r="P935" s="143" t="n"/>
    </row>
    <row r="936" ht="15.75" customHeight="1" s="218">
      <c r="M936" s="143" t="n"/>
      <c r="N936" s="143" t="n"/>
      <c r="O936" s="143" t="n"/>
      <c r="P936" s="143" t="n"/>
    </row>
    <row r="937" ht="15.75" customHeight="1" s="218">
      <c r="M937" s="143" t="n"/>
      <c r="N937" s="143" t="n"/>
      <c r="O937" s="143" t="n"/>
      <c r="P937" s="143" t="n"/>
    </row>
    <row r="938" ht="15.75" customHeight="1" s="218">
      <c r="M938" s="143" t="n"/>
      <c r="N938" s="143" t="n"/>
      <c r="O938" s="143" t="n"/>
      <c r="P938" s="143" t="n"/>
    </row>
    <row r="939" ht="15.75" customHeight="1" s="218">
      <c r="M939" s="143" t="n"/>
      <c r="N939" s="143" t="n"/>
      <c r="O939" s="143" t="n"/>
      <c r="P939" s="143" t="n"/>
    </row>
    <row r="940" ht="15.75" customHeight="1" s="218">
      <c r="M940" s="143" t="n"/>
      <c r="N940" s="143" t="n"/>
      <c r="O940" s="143" t="n"/>
      <c r="P940" s="143" t="n"/>
    </row>
    <row r="941" ht="15.75" customHeight="1" s="218">
      <c r="M941" s="143" t="n"/>
      <c r="N941" s="143" t="n"/>
      <c r="O941" s="143" t="n"/>
      <c r="P941" s="143" t="n"/>
    </row>
    <row r="942" ht="15.75" customHeight="1" s="218">
      <c r="M942" s="143" t="n"/>
      <c r="N942" s="143" t="n"/>
      <c r="O942" s="143" t="n"/>
      <c r="P942" s="143" t="n"/>
    </row>
    <row r="943" ht="15.75" customHeight="1" s="218">
      <c r="M943" s="143" t="n"/>
      <c r="N943" s="143" t="n"/>
      <c r="O943" s="143" t="n"/>
      <c r="P943" s="143" t="n"/>
    </row>
    <row r="944" ht="15.75" customHeight="1" s="218">
      <c r="M944" s="143" t="n"/>
      <c r="N944" s="143" t="n"/>
      <c r="O944" s="143" t="n"/>
      <c r="P944" s="143" t="n"/>
    </row>
    <row r="945" ht="15.75" customHeight="1" s="218">
      <c r="M945" s="143" t="n"/>
      <c r="N945" s="143" t="n"/>
      <c r="O945" s="143" t="n"/>
      <c r="P945" s="143" t="n"/>
    </row>
    <row r="946" ht="15.75" customHeight="1" s="218">
      <c r="M946" s="143" t="n"/>
      <c r="N946" s="143" t="n"/>
      <c r="O946" s="143" t="n"/>
      <c r="P946" s="143" t="n"/>
    </row>
    <row r="947" ht="15.75" customHeight="1" s="218">
      <c r="M947" s="143" t="n"/>
      <c r="N947" s="143" t="n"/>
      <c r="O947" s="143" t="n"/>
      <c r="P947" s="143" t="n"/>
    </row>
    <row r="948" ht="15.75" customHeight="1" s="218">
      <c r="M948" s="143" t="n"/>
      <c r="N948" s="143" t="n"/>
      <c r="O948" s="143" t="n"/>
      <c r="P948" s="143" t="n"/>
    </row>
    <row r="949" ht="15.75" customHeight="1" s="218">
      <c r="M949" s="143" t="n"/>
      <c r="N949" s="143" t="n"/>
      <c r="O949" s="143" t="n"/>
      <c r="P949" s="143" t="n"/>
    </row>
    <row r="950" ht="15.75" customHeight="1" s="218">
      <c r="M950" s="143" t="n"/>
      <c r="N950" s="143" t="n"/>
      <c r="O950" s="143" t="n"/>
      <c r="P950" s="143" t="n"/>
    </row>
    <row r="951" ht="15.75" customHeight="1" s="218">
      <c r="M951" s="143" t="n"/>
      <c r="N951" s="143" t="n"/>
      <c r="O951" s="143" t="n"/>
      <c r="P951" s="143" t="n"/>
    </row>
    <row r="952" ht="15.75" customHeight="1" s="218">
      <c r="M952" s="143" t="n"/>
      <c r="N952" s="143" t="n"/>
      <c r="O952" s="143" t="n"/>
      <c r="P952" s="143" t="n"/>
    </row>
    <row r="953" ht="15.75" customHeight="1" s="218">
      <c r="M953" s="143" t="n"/>
      <c r="N953" s="143" t="n"/>
      <c r="O953" s="143" t="n"/>
      <c r="P953" s="143" t="n"/>
    </row>
    <row r="954" ht="15.75" customHeight="1" s="218">
      <c r="M954" s="143" t="n"/>
      <c r="N954" s="143" t="n"/>
      <c r="O954" s="143" t="n"/>
      <c r="P954" s="143" t="n"/>
    </row>
    <row r="955" ht="15.75" customHeight="1" s="218">
      <c r="M955" s="143" t="n"/>
      <c r="N955" s="143" t="n"/>
      <c r="O955" s="143" t="n"/>
      <c r="P955" s="143" t="n"/>
    </row>
    <row r="956" ht="15.75" customHeight="1" s="218">
      <c r="M956" s="143" t="n"/>
      <c r="N956" s="143" t="n"/>
      <c r="O956" s="143" t="n"/>
      <c r="P956" s="143" t="n"/>
    </row>
    <row r="957" ht="15.75" customHeight="1" s="218">
      <c r="M957" s="143" t="n"/>
      <c r="N957" s="143" t="n"/>
      <c r="O957" s="143" t="n"/>
      <c r="P957" s="143" t="n"/>
    </row>
    <row r="958" ht="15.75" customHeight="1" s="218">
      <c r="M958" s="143" t="n"/>
      <c r="N958" s="143" t="n"/>
      <c r="O958" s="143" t="n"/>
      <c r="P958" s="143" t="n"/>
    </row>
    <row r="959" ht="15.75" customHeight="1" s="218">
      <c r="M959" s="143" t="n"/>
      <c r="N959" s="143" t="n"/>
      <c r="O959" s="143" t="n"/>
      <c r="P959" s="143" t="n"/>
    </row>
    <row r="960" ht="15.75" customHeight="1" s="218">
      <c r="M960" s="143" t="n"/>
      <c r="N960" s="143" t="n"/>
      <c r="O960" s="143" t="n"/>
      <c r="P960" s="143" t="n"/>
    </row>
    <row r="961" ht="15.75" customHeight="1" s="218">
      <c r="M961" s="143" t="n"/>
      <c r="N961" s="143" t="n"/>
      <c r="O961" s="143" t="n"/>
      <c r="P961" s="143" t="n"/>
    </row>
    <row r="962" ht="15.75" customHeight="1" s="218">
      <c r="M962" s="143" t="n"/>
      <c r="N962" s="143" t="n"/>
      <c r="O962" s="143" t="n"/>
      <c r="P962" s="143" t="n"/>
    </row>
    <row r="963" ht="15.75" customHeight="1" s="218">
      <c r="M963" s="143" t="n"/>
      <c r="N963" s="143" t="n"/>
      <c r="O963" s="143" t="n"/>
      <c r="P963" s="143" t="n"/>
    </row>
    <row r="964" ht="15.75" customHeight="1" s="218">
      <c r="M964" s="143" t="n"/>
      <c r="N964" s="143" t="n"/>
      <c r="O964" s="143" t="n"/>
      <c r="P964" s="143" t="n"/>
    </row>
    <row r="965" ht="15.75" customHeight="1" s="218">
      <c r="M965" s="143" t="n"/>
      <c r="N965" s="143" t="n"/>
      <c r="O965" s="143" t="n"/>
      <c r="P965" s="143" t="n"/>
    </row>
    <row r="966" ht="15.75" customHeight="1" s="218">
      <c r="M966" s="143" t="n"/>
      <c r="N966" s="143" t="n"/>
      <c r="O966" s="143" t="n"/>
      <c r="P966" s="143" t="n"/>
    </row>
    <row r="967" ht="15.75" customHeight="1" s="218">
      <c r="M967" s="143" t="n"/>
      <c r="N967" s="143" t="n"/>
      <c r="O967" s="143" t="n"/>
      <c r="P967" s="143" t="n"/>
    </row>
    <row r="968" ht="15.75" customHeight="1" s="218">
      <c r="M968" s="143" t="n"/>
      <c r="N968" s="143" t="n"/>
      <c r="O968" s="143" t="n"/>
      <c r="P968" s="143" t="n"/>
    </row>
    <row r="969" ht="15.75" customHeight="1" s="218">
      <c r="M969" s="143" t="n"/>
      <c r="N969" s="143" t="n"/>
      <c r="O969" s="143" t="n"/>
      <c r="P969" s="143" t="n"/>
    </row>
    <row r="970" ht="15.75" customHeight="1" s="218">
      <c r="M970" s="143" t="n"/>
      <c r="N970" s="143" t="n"/>
      <c r="O970" s="143" t="n"/>
      <c r="P970" s="143" t="n"/>
    </row>
    <row r="971" ht="15.75" customHeight="1" s="218">
      <c r="M971" s="143" t="n"/>
      <c r="N971" s="143" t="n"/>
      <c r="O971" s="143" t="n"/>
      <c r="P971" s="143" t="n"/>
    </row>
    <row r="972" ht="15.75" customHeight="1" s="218">
      <c r="M972" s="143" t="n"/>
      <c r="N972" s="143" t="n"/>
      <c r="O972" s="143" t="n"/>
      <c r="P972" s="143" t="n"/>
    </row>
    <row r="973" ht="15.75" customHeight="1" s="218">
      <c r="M973" s="143" t="n"/>
      <c r="N973" s="143" t="n"/>
      <c r="O973" s="143" t="n"/>
      <c r="P973" s="143" t="n"/>
    </row>
    <row r="974" ht="15.75" customHeight="1" s="218">
      <c r="M974" s="143" t="n"/>
      <c r="N974" s="143" t="n"/>
      <c r="O974" s="143" t="n"/>
      <c r="P974" s="143" t="n"/>
    </row>
    <row r="975" ht="15.75" customHeight="1" s="218">
      <c r="M975" s="143" t="n"/>
      <c r="N975" s="143" t="n"/>
      <c r="O975" s="143" t="n"/>
      <c r="P975" s="143" t="n"/>
    </row>
    <row r="976" ht="15.75" customHeight="1" s="218">
      <c r="M976" s="143" t="n"/>
      <c r="N976" s="143" t="n"/>
      <c r="O976" s="143" t="n"/>
      <c r="P976" s="143" t="n"/>
    </row>
    <row r="977" ht="15.75" customHeight="1" s="218">
      <c r="M977" s="143" t="n"/>
      <c r="N977" s="143" t="n"/>
      <c r="O977" s="143" t="n"/>
      <c r="P977" s="143" t="n"/>
    </row>
    <row r="978" ht="15.75" customHeight="1" s="218">
      <c r="M978" s="143" t="n"/>
      <c r="N978" s="143" t="n"/>
      <c r="O978" s="143" t="n"/>
      <c r="P978" s="143" t="n"/>
    </row>
    <row r="979" ht="15.75" customHeight="1" s="218">
      <c r="M979" s="143" t="n"/>
      <c r="N979" s="143" t="n"/>
      <c r="O979" s="143" t="n"/>
      <c r="P979" s="143" t="n"/>
    </row>
    <row r="980" ht="15.75" customHeight="1" s="218">
      <c r="M980" s="143" t="n"/>
      <c r="N980" s="143" t="n"/>
      <c r="O980" s="143" t="n"/>
      <c r="P980" s="143" t="n"/>
    </row>
    <row r="981" ht="15.75" customHeight="1" s="218">
      <c r="M981" s="143" t="n"/>
      <c r="N981" s="143" t="n"/>
      <c r="O981" s="143" t="n"/>
      <c r="P981" s="143" t="n"/>
    </row>
    <row r="982" ht="15.75" customHeight="1" s="218">
      <c r="M982" s="143" t="n"/>
      <c r="N982" s="143" t="n"/>
      <c r="O982" s="143" t="n"/>
      <c r="P982" s="143" t="n"/>
    </row>
    <row r="983" ht="15.75" customHeight="1" s="218">
      <c r="M983" s="143" t="n"/>
      <c r="N983" s="143" t="n"/>
      <c r="O983" s="143" t="n"/>
      <c r="P983" s="143" t="n"/>
    </row>
    <row r="984" ht="15.75" customHeight="1" s="218">
      <c r="M984" s="143" t="n"/>
      <c r="N984" s="143" t="n"/>
      <c r="O984" s="143" t="n"/>
      <c r="P984" s="143" t="n"/>
    </row>
    <row r="985" ht="15.75" customHeight="1" s="218">
      <c r="M985" s="143" t="n"/>
      <c r="N985" s="143" t="n"/>
      <c r="O985" s="143" t="n"/>
      <c r="P985" s="143" t="n"/>
    </row>
    <row r="986" ht="15.75" customHeight="1" s="218">
      <c r="M986" s="143" t="n"/>
      <c r="N986" s="143" t="n"/>
      <c r="O986" s="143" t="n"/>
      <c r="P986" s="143" t="n"/>
    </row>
    <row r="987" ht="15.75" customHeight="1" s="218">
      <c r="M987" s="143" t="n"/>
      <c r="N987" s="143" t="n"/>
      <c r="O987" s="143" t="n"/>
      <c r="P987" s="143" t="n"/>
    </row>
    <row r="988" ht="15.75" customHeight="1" s="218">
      <c r="M988" s="143" t="n"/>
      <c r="N988" s="143" t="n"/>
      <c r="O988" s="143" t="n"/>
      <c r="P988" s="143" t="n"/>
    </row>
    <row r="989" ht="15.75" customHeight="1" s="218">
      <c r="M989" s="143" t="n"/>
      <c r="N989" s="143" t="n"/>
      <c r="O989" s="143" t="n"/>
      <c r="P989" s="143" t="n"/>
    </row>
    <row r="990" ht="15.75" customHeight="1" s="218">
      <c r="M990" s="143" t="n"/>
      <c r="N990" s="143" t="n"/>
      <c r="O990" s="143" t="n"/>
      <c r="P990" s="143" t="n"/>
    </row>
    <row r="991" ht="15.75" customHeight="1" s="218">
      <c r="M991" s="143" t="n"/>
      <c r="N991" s="143" t="n"/>
      <c r="O991" s="143" t="n"/>
      <c r="P991" s="143" t="n"/>
    </row>
    <row r="992" ht="15.75" customHeight="1" s="218">
      <c r="M992" s="143" t="n"/>
      <c r="N992" s="143" t="n"/>
      <c r="O992" s="143" t="n"/>
      <c r="P992" s="143" t="n"/>
    </row>
    <row r="993" ht="15.75" customHeight="1" s="218">
      <c r="M993" s="143" t="n"/>
      <c r="N993" s="143" t="n"/>
      <c r="O993" s="143" t="n"/>
      <c r="P993" s="143" t="n"/>
    </row>
    <row r="994" ht="15.75" customHeight="1" s="218">
      <c r="M994" s="143" t="n"/>
      <c r="N994" s="143" t="n"/>
      <c r="O994" s="143" t="n"/>
      <c r="P994" s="143" t="n"/>
    </row>
    <row r="995" ht="15.75" customHeight="1" s="218">
      <c r="M995" s="143" t="n"/>
      <c r="N995" s="143" t="n"/>
      <c r="O995" s="143" t="n"/>
      <c r="P995" s="143" t="n"/>
    </row>
    <row r="996" ht="15.75" customHeight="1" s="218">
      <c r="M996" s="143" t="n"/>
      <c r="N996" s="143" t="n"/>
      <c r="O996" s="143" t="n"/>
      <c r="P996" s="143" t="n"/>
    </row>
    <row r="997" ht="15.75" customHeight="1" s="218">
      <c r="M997" s="143" t="n"/>
      <c r="N997" s="143" t="n"/>
      <c r="O997" s="143" t="n"/>
      <c r="P997" s="143" t="n"/>
    </row>
    <row r="998" ht="15.75" customHeight="1" s="218">
      <c r="M998" s="143" t="n"/>
      <c r="N998" s="143" t="n"/>
      <c r="O998" s="143" t="n"/>
      <c r="P998" s="143" t="n"/>
    </row>
    <row r="999" ht="15.75" customHeight="1" s="218">
      <c r="M999" s="143" t="n"/>
      <c r="N999" s="143" t="n"/>
      <c r="O999" s="143" t="n"/>
      <c r="P999" s="143" t="n"/>
    </row>
    <row r="1000" ht="15.75" customHeight="1" s="218">
      <c r="M1000" s="143" t="n"/>
      <c r="N1000" s="143" t="n"/>
      <c r="O1000" s="143" t="n"/>
      <c r="P1000" s="143" t="n"/>
    </row>
    <row r="1001" ht="15.75" customHeight="1" s="218">
      <c r="M1001" s="143" t="n"/>
      <c r="N1001" s="143" t="n"/>
      <c r="O1001" s="143" t="n"/>
      <c r="P1001" s="143" t="n"/>
    </row>
    <row r="1002" ht="15.75" customHeight="1" s="218">
      <c r="M1002" s="143" t="n"/>
      <c r="N1002" s="143" t="n"/>
      <c r="O1002" s="143" t="n"/>
      <c r="P1002" s="143" t="n"/>
    </row>
    <row r="1003" ht="15.75" customHeight="1" s="218">
      <c r="M1003" s="143" t="n"/>
      <c r="N1003" s="143" t="n"/>
      <c r="O1003" s="143" t="n"/>
      <c r="P1003" s="143" t="n"/>
    </row>
    <row r="1004" ht="15.75" customHeight="1" s="218">
      <c r="M1004" s="143" t="n"/>
      <c r="N1004" s="143" t="n"/>
      <c r="O1004" s="143" t="n"/>
      <c r="P1004" s="143" t="n"/>
    </row>
    <row r="1005" ht="15.75" customHeight="1" s="218">
      <c r="M1005" s="143" t="n"/>
      <c r="N1005" s="143" t="n"/>
      <c r="O1005" s="143" t="n"/>
      <c r="P1005" s="143" t="n"/>
    </row>
  </sheetData>
  <mergeCells count="30">
    <mergeCell ref="S2:AG2"/>
    <mergeCell ref="B92:E92"/>
    <mergeCell ref="M90:O90"/>
    <mergeCell ref="AO3:AO4"/>
    <mergeCell ref="B95:E95"/>
    <mergeCell ref="B89:E89"/>
    <mergeCell ref="B94:E94"/>
    <mergeCell ref="AI2:BD2"/>
    <mergeCell ref="BE2:BG2"/>
    <mergeCell ref="M89:O89"/>
    <mergeCell ref="B97:E97"/>
    <mergeCell ref="B91:E91"/>
    <mergeCell ref="B100:E100"/>
    <mergeCell ref="M87:P87"/>
    <mergeCell ref="BJ2:BK2"/>
    <mergeCell ref="B90:E90"/>
    <mergeCell ref="Y3:AE3"/>
    <mergeCell ref="B93:E93"/>
    <mergeCell ref="B102:E102"/>
    <mergeCell ref="B96:E96"/>
    <mergeCell ref="M3:N3"/>
    <mergeCell ref="B101:E101"/>
    <mergeCell ref="B98:E98"/>
    <mergeCell ref="AX3:BB3"/>
    <mergeCell ref="B88:E88"/>
    <mergeCell ref="AN3:AN4"/>
    <mergeCell ref="B87:E87"/>
    <mergeCell ref="B103:E103"/>
    <mergeCell ref="M88:O88"/>
    <mergeCell ref="B99:E99"/>
  </mergeCells>
  <dataValidations count="3">
    <dataValidation sqref="P88 Z5:Z61" showDropDown="0" showInputMessage="0" showErrorMessage="0" allowBlank="0" type="list">
      <formula1>"SC,PR"</formula1>
    </dataValidation>
    <dataValidation sqref="P90 Y5:Y61 AB5:AB61" showDropDown="0" showInputMessage="0" showErrorMessage="0" allowBlank="0" type="list">
      <formula1>"SIM,NÃO"</formula1>
    </dataValidation>
    <dataValidation sqref="P89 AA5:AA61" showDropDown="0" showInputMessage="0" showErrorMessage="0" allowBlank="0" type="list">
      <formula1>"AC,AL,AM,AP,BA,CE,DF,ES,GO,MA,MT,MS,MG,PA,PB,PR,PE,PI,RN,RS,RJ,RO,RR,SP,SE,TO,SC"</formula1>
    </dataValidation>
  </dataValidations>
  <pageMargins left="0.511811024" right="0.511811024" top="0.787401575" bottom="0.787401575" header="0" footer="0"/>
  <pageSetup orientation="landscape"/>
</worksheet>
</file>

<file path=xl/worksheets/sheet6.xml><?xml version="1.0" encoding="utf-8"?>
<worksheet xmlns="http://schemas.openxmlformats.org/spreadsheetml/2006/main">
  <sheetPr>
    <tabColor rgb="FFFFFF00"/>
    <outlinePr summaryBelow="0" summaryRight="0"/>
    <pageSetUpPr/>
  </sheetPr>
  <dimension ref="A1:BM100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baseColWidth="8" defaultColWidth="14.44140625" defaultRowHeight="15" customHeight="1"/>
  <cols>
    <col width="5.109375" customWidth="1" style="218" min="1" max="1"/>
    <col width="11.33203125" customWidth="1" style="218" min="2" max="2"/>
    <col width="10" customWidth="1" style="218" min="3" max="3"/>
    <col width="10.109375" customWidth="1" style="218" min="4" max="5"/>
    <col width="58.5546875" customWidth="1" style="218" min="6" max="6"/>
    <col width="11.33203125" customWidth="1" style="218" min="7" max="7"/>
    <col width="8.44140625" customWidth="1" style="218" min="8" max="8"/>
    <col width="7.5546875" customWidth="1" style="218" min="9" max="9"/>
    <col width="18.109375" customWidth="1" style="218" min="10" max="10"/>
    <col width="11.109375" customWidth="1" style="218" min="11" max="11"/>
    <col width="8.6640625" customWidth="1" style="218" min="12" max="12"/>
    <col width="10.44140625" customWidth="1" style="218" min="13" max="13"/>
    <col width="13.6640625" customWidth="1" style="218" min="14" max="15"/>
    <col width="15.44140625" customWidth="1" style="218" min="16" max="16"/>
    <col width="8.44140625" customWidth="1" style="218" min="17" max="17"/>
    <col width="10.44140625" customWidth="1" style="218" min="18" max="18"/>
    <col width="16.44140625" customWidth="1" style="218" min="19" max="21"/>
    <col width="18.109375" customWidth="1" style="218" min="22" max="22"/>
    <col width="11.109375" customWidth="1" style="218" min="23" max="23"/>
    <col width="12.109375" customWidth="1" style="218" min="24" max="24"/>
    <col width="17.88671875" customWidth="1" style="218" min="25" max="25"/>
    <col hidden="1" width="15.5546875" customWidth="1" style="218" min="26" max="26"/>
    <col hidden="1" width="14.109375" customWidth="1" style="218" min="27" max="27"/>
    <col hidden="1" width="13" customWidth="1" style="218" min="28" max="28"/>
    <col width="13.109375" customWidth="1" style="218" min="29" max="29"/>
    <col width="11" customWidth="1" style="218" min="30" max="31"/>
    <col width="17.109375" customWidth="1" style="218" min="32" max="32"/>
    <col width="31.88671875" customWidth="1" style="218" min="33" max="33"/>
    <col width="3.88671875" customWidth="1" style="218" min="34" max="34"/>
    <col width="13" customWidth="1" style="218" min="35" max="35"/>
    <col width="12.44140625" customWidth="1" style="218" min="36" max="36"/>
    <col width="22.44140625" customWidth="1" style="218" min="37" max="37"/>
    <col width="21.44140625" customWidth="1" style="218" min="38" max="38"/>
    <col width="23.33203125" customWidth="1" style="218" min="39" max="39"/>
    <col width="17" customWidth="1" style="218" min="40" max="40"/>
    <col width="20.44140625" customWidth="1" style="218" min="41" max="41"/>
    <col width="10.88671875" customWidth="1" style="218" min="42" max="44"/>
    <col width="9.6640625" customWidth="1" style="218" min="45" max="45"/>
    <col width="12.109375" customWidth="1" style="218" min="46" max="46"/>
    <col width="13.109375" customWidth="1" style="218" min="47" max="47"/>
    <col width="15" customWidth="1" style="218" min="48" max="48"/>
    <col width="13.109375" customWidth="1" style="218" min="49" max="50"/>
    <col width="9.109375" customWidth="1" style="218" min="51" max="52"/>
    <col width="11.33203125" customWidth="1" style="218" min="53" max="53"/>
    <col width="11.88671875" customWidth="1" style="218" min="54" max="54"/>
    <col width="48.6640625" customWidth="1" style="218" min="55" max="55"/>
    <col width="33.33203125" customWidth="1" style="218" min="56" max="56"/>
    <col width="15" customWidth="1" style="218" min="57" max="57"/>
    <col width="18.44140625" customWidth="1" style="218" min="58" max="58"/>
    <col width="15.6640625" customWidth="1" style="218" min="59" max="59"/>
    <col width="16.33203125" customWidth="1" style="218" min="60" max="60"/>
    <col width="19.44140625" customWidth="1" style="218" min="61" max="61"/>
    <col width="15.6640625" customWidth="1" style="218" min="62" max="64"/>
    <col width="19.33203125" customWidth="1" style="218" min="65" max="65"/>
  </cols>
  <sheetData>
    <row r="1" ht="14.4" customHeight="1" s="218">
      <c r="A1" s="10" t="n"/>
      <c r="B1" s="10" t="n"/>
      <c r="C1" s="10" t="n"/>
      <c r="D1" s="10" t="n"/>
      <c r="E1" s="10" t="n"/>
      <c r="F1" s="10" t="n"/>
      <c r="G1" s="11" t="n"/>
      <c r="H1" s="10" t="n"/>
      <c r="I1" s="10" t="n"/>
      <c r="J1" s="10" t="n"/>
      <c r="K1" s="12" t="n"/>
      <c r="L1" s="10" t="n"/>
      <c r="Q1" s="10" t="n"/>
      <c r="R1" s="10" t="n"/>
      <c r="S1" s="10" t="n"/>
      <c r="T1" s="10" t="n"/>
      <c r="U1" s="10" t="n"/>
      <c r="V1" s="10" t="n"/>
      <c r="W1" s="10" t="n"/>
      <c r="X1" s="10" t="n"/>
      <c r="Y1" s="11" t="n"/>
      <c r="Z1" s="11" t="n"/>
      <c r="AA1" s="11" t="n"/>
      <c r="AB1" s="11" t="n"/>
      <c r="AC1" s="11" t="n"/>
      <c r="AD1" s="11" t="n"/>
      <c r="AE1" s="10" t="n"/>
      <c r="AF1" s="10" t="n"/>
      <c r="AG1" s="10" t="n"/>
      <c r="AH1" s="10" t="n"/>
      <c r="AI1" s="13" t="n"/>
      <c r="AJ1" s="13" t="n"/>
      <c r="AK1" s="13" t="n"/>
      <c r="AL1" s="13" t="n"/>
      <c r="AM1" s="13" t="n"/>
      <c r="AN1" s="13" t="n"/>
      <c r="AO1" s="13" t="n"/>
      <c r="AP1" s="14" t="n"/>
      <c r="AQ1" s="14" t="n"/>
      <c r="AR1" s="14" t="n"/>
      <c r="AS1" s="13" t="n"/>
      <c r="AT1" s="13" t="n"/>
      <c r="AU1" s="10" t="n"/>
      <c r="AV1" s="10" t="n"/>
      <c r="AW1" s="10" t="n"/>
      <c r="AX1" s="10" t="n"/>
      <c r="AY1" s="10" t="n"/>
      <c r="AZ1" s="10" t="n"/>
      <c r="BA1" s="10" t="n"/>
      <c r="BB1" s="10" t="n"/>
      <c r="BC1" s="10" t="inlineStr">
        <is>
          <t>** Se o estado do fornecedor não for um desses, o ICMS ST será calculado na entrada.</t>
        </is>
      </c>
      <c r="BD1" s="11" t="n"/>
      <c r="BE1" s="10" t="n"/>
      <c r="BF1" s="10" t="n"/>
      <c r="BG1" s="10" t="n"/>
      <c r="BH1" s="10" t="n"/>
      <c r="BI1" s="10" t="n"/>
      <c r="BJ1" s="10" t="n"/>
      <c r="BK1" s="10" t="n"/>
      <c r="BL1" s="10" t="n"/>
      <c r="BM1" s="10" t="n"/>
    </row>
    <row r="2" ht="14.4" customHeight="1" s="218">
      <c r="A2" s="12" t="n"/>
      <c r="B2" s="12" t="n"/>
      <c r="C2" s="12" t="n"/>
      <c r="D2" s="12" t="n"/>
      <c r="E2" s="12" t="n"/>
      <c r="F2" s="12" t="n"/>
      <c r="G2" s="11" t="n"/>
      <c r="H2" s="12" t="n"/>
      <c r="I2" s="12" t="n"/>
      <c r="J2" s="12" t="n"/>
      <c r="K2" s="12" t="n"/>
      <c r="L2" s="12" t="n"/>
      <c r="M2" s="229" t="n"/>
      <c r="N2" s="229" t="n"/>
      <c r="O2" s="229" t="n"/>
      <c r="P2" s="229" t="n"/>
      <c r="Q2" s="12" t="n"/>
      <c r="R2" s="12" t="n"/>
      <c r="S2" s="227" t="inlineStr">
        <is>
          <t>VENDA</t>
        </is>
      </c>
      <c r="AH2" s="12" t="n"/>
      <c r="AI2" s="228" t="n"/>
      <c r="BE2" s="234" t="inlineStr">
        <is>
          <t>COMPENSAÇÃO</t>
        </is>
      </c>
      <c r="BH2" s="229" t="n"/>
      <c r="BI2" s="229" t="n"/>
      <c r="BJ2" s="229" t="inlineStr">
        <is>
          <t>IMPOSTO SOBRE O LUCRO</t>
        </is>
      </c>
      <c r="BL2" s="229" t="n"/>
    </row>
    <row r="3" ht="28.8" customHeight="1" s="218">
      <c r="A3" s="16" t="inlineStr">
        <is>
          <t>Item</t>
        </is>
      </c>
      <c r="B3" s="16" t="inlineStr">
        <is>
          <t>Fornecedor</t>
        </is>
      </c>
      <c r="C3" s="16" t="inlineStr">
        <is>
          <t>Prazo</t>
        </is>
      </c>
      <c r="D3" s="16" t="inlineStr">
        <is>
          <t>Fabricante</t>
        </is>
      </c>
      <c r="E3" s="16" t="inlineStr">
        <is>
          <t>Cód. item</t>
        </is>
      </c>
      <c r="F3" s="17" t="inlineStr">
        <is>
          <t>Descrição</t>
        </is>
      </c>
      <c r="G3" s="16" t="inlineStr">
        <is>
          <t>NCM</t>
        </is>
      </c>
      <c r="H3" s="16" t="inlineStr">
        <is>
          <t>Unidade</t>
        </is>
      </c>
      <c r="I3" s="16" t="inlineStr">
        <is>
          <t>Qde</t>
        </is>
      </c>
      <c r="J3" s="17" t="inlineStr">
        <is>
          <t>Valor produto c/ IPI</t>
        </is>
      </c>
      <c r="K3" s="16" t="inlineStr">
        <is>
          <t>Importação I3C</t>
        </is>
      </c>
      <c r="L3" s="16" t="inlineStr">
        <is>
          <t>Dólar</t>
        </is>
      </c>
      <c r="M3" s="275" t="inlineStr">
        <is>
          <t>Produto</t>
        </is>
      </c>
      <c r="N3" s="265" t="n"/>
      <c r="O3" s="18" t="inlineStr">
        <is>
          <t>I3C</t>
        </is>
      </c>
      <c r="P3" s="19" t="inlineStr">
        <is>
          <t>Fornecedor</t>
        </is>
      </c>
      <c r="Q3" s="16" t="inlineStr">
        <is>
          <t>Margem</t>
        </is>
      </c>
      <c r="R3" s="16" t="inlineStr">
        <is>
          <t>Desconto</t>
        </is>
      </c>
      <c r="S3" s="20" t="inlineStr">
        <is>
          <t>Preço Unitário c/ Desconto</t>
        </is>
      </c>
      <c r="T3" s="20" t="inlineStr">
        <is>
          <t>Preço Total c/ Desconto</t>
        </is>
      </c>
      <c r="U3" s="20" t="inlineStr">
        <is>
          <t>Preço Unitário</t>
        </is>
      </c>
      <c r="V3" s="20" t="inlineStr">
        <is>
          <t>Preço Total</t>
        </is>
      </c>
      <c r="W3" s="20" t="inlineStr">
        <is>
          <t xml:space="preserve">PIS </t>
        </is>
      </c>
      <c r="X3" s="20" t="inlineStr">
        <is>
          <t xml:space="preserve">COFINS </t>
        </is>
      </c>
      <c r="Y3" s="16" t="inlineStr">
        <is>
          <t>ICMS</t>
        </is>
      </c>
      <c r="Z3" s="264" t="n"/>
      <c r="AA3" s="264" t="n"/>
      <c r="AB3" s="264" t="n"/>
      <c r="AC3" s="264" t="n"/>
      <c r="AD3" s="264" t="n"/>
      <c r="AE3" s="265" t="n"/>
      <c r="AF3" s="17" t="inlineStr">
        <is>
          <t xml:space="preserve">ISS </t>
        </is>
      </c>
      <c r="AG3" s="16" t="inlineStr">
        <is>
          <t>ATENÇÃO</t>
        </is>
      </c>
      <c r="AH3" s="17" t="n"/>
      <c r="AI3" s="17" t="n"/>
      <c r="AJ3" s="17" t="n"/>
      <c r="AK3" s="17" t="n"/>
      <c r="AL3" s="17" t="n"/>
      <c r="AM3" s="17" t="n"/>
      <c r="AN3" s="276" t="inlineStr">
        <is>
          <t>Custo unit desc PIS e Cofins IN</t>
        </is>
      </c>
      <c r="AO3" s="276" t="inlineStr">
        <is>
          <t>Custo Total Desc Pis e Cofins IN</t>
        </is>
      </c>
      <c r="AP3" s="21" t="inlineStr">
        <is>
          <t>PIS IN</t>
        </is>
      </c>
      <c r="AQ3" s="21" t="inlineStr">
        <is>
          <t>COFINS IN</t>
        </is>
      </c>
      <c r="AR3" s="22" t="inlineStr">
        <is>
          <t>%ICMS</t>
        </is>
      </c>
      <c r="AS3" s="23" t="inlineStr">
        <is>
          <t>VALOR</t>
        </is>
      </c>
      <c r="AT3" s="23" t="inlineStr">
        <is>
          <t>ICMS ST</t>
        </is>
      </c>
      <c r="AU3" s="23" t="inlineStr">
        <is>
          <t>ST%</t>
        </is>
      </c>
      <c r="AV3" s="23" t="inlineStr">
        <is>
          <t>MVA</t>
        </is>
      </c>
      <c r="AW3" s="24" t="inlineStr">
        <is>
          <t>FAMÍLIA NCM</t>
        </is>
      </c>
      <c r="AX3" s="24" t="inlineStr">
        <is>
          <t>DIVISÃO NCM</t>
        </is>
      </c>
      <c r="AY3" s="264" t="n"/>
      <c r="AZ3" s="264" t="n"/>
      <c r="BA3" s="264" t="n"/>
      <c r="BB3" s="265" t="n"/>
      <c r="BC3" s="25" t="inlineStr">
        <is>
          <t>ESTADOS COM</t>
        </is>
      </c>
      <c r="BD3" s="25" t="inlineStr">
        <is>
          <t>ATENÇÃO</t>
        </is>
      </c>
      <c r="BE3" s="23" t="inlineStr">
        <is>
          <t>PIS À PAGAR</t>
        </is>
      </c>
      <c r="BF3" s="23" t="inlineStr">
        <is>
          <t>COFINS à PAGAR</t>
        </is>
      </c>
      <c r="BG3" s="23" t="inlineStr">
        <is>
          <t>ICMS OUT-IN</t>
        </is>
      </c>
      <c r="BH3" s="23" t="inlineStr">
        <is>
          <t>IMPOSTOS SAÍDA</t>
        </is>
      </c>
      <c r="BI3" s="23" t="inlineStr">
        <is>
          <t>CUSTO SEM CRÉDITO</t>
        </is>
      </c>
      <c r="BJ3" s="20" t="inlineStr">
        <is>
          <t>CSLL</t>
        </is>
      </c>
      <c r="BK3" s="20" t="inlineStr">
        <is>
          <t>IRPJ</t>
        </is>
      </c>
      <c r="BL3" s="23" t="inlineStr">
        <is>
          <t>CUSTO TOTAL</t>
        </is>
      </c>
      <c r="BM3" s="20" t="inlineStr">
        <is>
          <t>RESULTADO BRUTO</t>
        </is>
      </c>
    </row>
    <row r="4" ht="14.4" customHeight="1" s="218">
      <c r="A4" s="26" t="n"/>
      <c r="B4" s="26" t="n"/>
      <c r="C4" s="26" t="n"/>
      <c r="D4" s="26" t="n"/>
      <c r="E4" s="27" t="n"/>
      <c r="F4" s="26" t="n"/>
      <c r="G4" s="28" t="n"/>
      <c r="H4" s="26" t="n"/>
      <c r="I4" s="26" t="n"/>
      <c r="J4" s="29" t="n"/>
      <c r="K4" s="27" t="n"/>
      <c r="L4" s="27" t="n"/>
      <c r="M4" s="29" t="inlineStr">
        <is>
          <t>Importado</t>
        </is>
      </c>
      <c r="N4" s="29" t="inlineStr">
        <is>
          <t>Estado Origem</t>
        </is>
      </c>
      <c r="O4" s="29" t="inlineStr">
        <is>
          <t>CNPJ Compra</t>
        </is>
      </c>
      <c r="P4" s="29" t="inlineStr">
        <is>
          <t>Optante Simples</t>
        </is>
      </c>
      <c r="Q4" s="27" t="n"/>
      <c r="R4" s="27" t="n"/>
      <c r="S4" s="30" t="n"/>
      <c r="T4" s="30" t="n"/>
      <c r="U4" s="30" t="n"/>
      <c r="V4" s="30" t="n"/>
      <c r="W4" s="31" t="n">
        <v>0.0065</v>
      </c>
      <c r="X4" s="31" t="n">
        <v>0.03</v>
      </c>
      <c r="Y4" s="32" t="inlineStr">
        <is>
          <t>Produto Importado</t>
        </is>
      </c>
      <c r="Z4" s="21" t="inlineStr">
        <is>
          <t>CNPJ Faturamento</t>
        </is>
      </c>
      <c r="AA4" s="32" t="inlineStr">
        <is>
          <t>Estado Destino</t>
        </is>
      </c>
      <c r="AB4" s="21" t="inlineStr">
        <is>
          <t>Contribuinte</t>
        </is>
      </c>
      <c r="AC4" s="21" t="inlineStr">
        <is>
          <t>%ICMS</t>
        </is>
      </c>
      <c r="AD4" s="21" t="inlineStr">
        <is>
          <t>ICMS</t>
        </is>
      </c>
      <c r="AE4" s="27" t="inlineStr">
        <is>
          <t>ICMS DIFAL</t>
        </is>
      </c>
      <c r="AF4" s="33" t="n">
        <v>0</v>
      </c>
      <c r="AG4" s="33" t="n"/>
      <c r="AH4" s="27" t="n"/>
      <c r="AI4" s="29" t="inlineStr">
        <is>
          <t>Custo Import.</t>
        </is>
      </c>
      <c r="AJ4" s="29" t="inlineStr">
        <is>
          <t>Custo Dólar</t>
        </is>
      </c>
      <c r="AK4" s="29" t="inlineStr">
        <is>
          <t>Custo unit Desc. ICMS IN</t>
        </is>
      </c>
      <c r="AL4" s="29" t="inlineStr">
        <is>
          <t>Custo Total s/ Impostos</t>
        </is>
      </c>
      <c r="AM4" s="29" t="inlineStr">
        <is>
          <t>Custo Total Desc. ICMS IN</t>
        </is>
      </c>
      <c r="AN4" s="277" t="n"/>
      <c r="AO4" s="277" t="n"/>
      <c r="AP4" s="31" t="n">
        <v>0</v>
      </c>
      <c r="AQ4" s="31" t="n">
        <v>0</v>
      </c>
      <c r="AR4" s="32" t="n"/>
      <c r="AS4" s="29" t="inlineStr">
        <is>
          <t>ICMS</t>
        </is>
      </c>
      <c r="AT4" s="29" t="n"/>
      <c r="AU4" s="31" t="n"/>
      <c r="AV4" s="31" t="n"/>
      <c r="AW4" s="31" t="n"/>
      <c r="AX4" s="31" t="n"/>
      <c r="AY4" s="25" t="n"/>
      <c r="AZ4" s="25" t="n"/>
      <c r="BA4" s="25" t="n"/>
      <c r="BB4" s="25" t="n"/>
      <c r="BC4" s="25" t="inlineStr">
        <is>
          <t>CONVÊNIO**</t>
        </is>
      </c>
      <c r="BD4" s="25" t="inlineStr">
        <is>
          <t>ICMS ST</t>
        </is>
      </c>
      <c r="BE4" s="29" t="n"/>
      <c r="BF4" s="29" t="n"/>
      <c r="BG4" s="29" t="n"/>
      <c r="BH4" s="29" t="n"/>
      <c r="BI4" s="29" t="n"/>
      <c r="BJ4" s="31" t="n">
        <v>0.0108</v>
      </c>
      <c r="BK4" s="31">
        <f>IF(((((((F88*8%)+(F89*32%))-20000)*10%))+(((F88*8%)+(F89*32%))*15%))/(F88+F89)&lt;0.07,0.07,((((((F88*8%)+(F89*32%))-20000)*10%))+(((F88*8%)+(F89*32%))*15%))/(F88+F89))</f>
        <v/>
      </c>
      <c r="BL4" s="29" t="n"/>
      <c r="BM4" s="34" t="n"/>
    </row>
    <row r="5" ht="14.4" customHeight="1" s="218">
      <c r="A5" s="35" t="n">
        <v>1</v>
      </c>
      <c r="B5" s="144">
        <f>BOM!B5</f>
        <v/>
      </c>
      <c r="C5" s="144">
        <f>BOM!C5</f>
        <v/>
      </c>
      <c r="D5" s="144">
        <f>BOM!D5</f>
        <v/>
      </c>
      <c r="E5" s="144">
        <f>BOM!E5</f>
        <v/>
      </c>
      <c r="F5" s="39">
        <f>BOM!F5</f>
        <v/>
      </c>
      <c r="G5" s="144">
        <f>BOM!G5</f>
        <v/>
      </c>
      <c r="H5" s="144">
        <f>BOM!H5</f>
        <v/>
      </c>
      <c r="I5" s="145" t="n">
        <v>0</v>
      </c>
      <c r="J5" s="146">
        <f>BOM!J5</f>
        <v/>
      </c>
      <c r="K5" s="146">
        <f>BOM!K5</f>
        <v/>
      </c>
      <c r="L5" s="146">
        <f>BOM!L5</f>
        <v/>
      </c>
      <c r="M5" s="146">
        <f>BOM!M5</f>
        <v/>
      </c>
      <c r="N5" s="146">
        <f>BOM!N5</f>
        <v/>
      </c>
      <c r="O5" s="146">
        <f>BOM!O5</f>
        <v/>
      </c>
      <c r="P5" s="146">
        <f>BOM!P5</f>
        <v/>
      </c>
      <c r="Q5" s="46">
        <f>$F$97</f>
        <v/>
      </c>
      <c r="R5" s="47" t="n">
        <v>0</v>
      </c>
      <c r="S5" s="48">
        <f>U5-(U5*R5)</f>
        <v/>
      </c>
      <c r="T5" s="48">
        <f>S5*I5</f>
        <v/>
      </c>
      <c r="U5" s="48">
        <f>(AN5)/(1-(BH5+Q5))</f>
        <v/>
      </c>
      <c r="V5" s="48">
        <f>U5*I5</f>
        <v/>
      </c>
      <c r="W5" s="49">
        <f>T5*$W$4</f>
        <v/>
      </c>
      <c r="X5" s="49">
        <f>T5*$X$4</f>
        <v/>
      </c>
      <c r="Y5" s="50">
        <f>M5</f>
        <v/>
      </c>
      <c r="Z5" s="9" t="n"/>
      <c r="AA5" s="9" t="n"/>
      <c r="AB5" s="9" t="n"/>
      <c r="AC5" s="51">
        <f t="array" ref="AC5">IF(I5&gt;0,VLOOKUP(Y5&amp;$P$88&amp;$P$89&amp;$P$90,Variáveis!$O$2:$S$300&amp;Variáveis!$P$2:$T$300&amp;Variáveis!$Q$2:$U$300&amp;Variáveis!$R$2:$V$300,5,FALSE),0)</f>
        <v/>
      </c>
      <c r="AD5" s="52">
        <f>T5*AC5</f>
        <v/>
      </c>
      <c r="AE5" s="53">
        <f>IF(AB5="não",((V5/(1-VLOOKUP(AA5,Variáveis!$AK$3:$AN$29,4,FALSE)))*VLOOKUP(AA5,Variáveis!$AK$3:$AN$29,4,FALSE))-AD5,0)</f>
        <v/>
      </c>
      <c r="AF5" s="53">
        <f>T5*$AF$4</f>
        <v/>
      </c>
      <c r="AG5" s="53">
        <f>IF(AB5="SIM","Cliente pode pagar DIFA na entrada", )</f>
        <v/>
      </c>
      <c r="AH5" s="54" t="n"/>
      <c r="AI5" s="53">
        <f>IF(K5="SIM",(J5*$F$102),J5)</f>
        <v/>
      </c>
      <c r="AJ5" s="53">
        <f>IF(L5="SIM",(AI5*$F$101),AI5)</f>
        <v/>
      </c>
      <c r="AK5" s="53">
        <f>AJ5-AS5</f>
        <v/>
      </c>
      <c r="AL5" s="53">
        <f>AJ5*I5</f>
        <v/>
      </c>
      <c r="AM5" s="53">
        <f>AK5*I5</f>
        <v/>
      </c>
      <c r="AN5" s="53">
        <f>AK5-AP5-AQ5</f>
        <v/>
      </c>
      <c r="AO5" s="53">
        <f>AN5*I5</f>
        <v/>
      </c>
      <c r="AP5" s="53">
        <f>$AP$4*AK5</f>
        <v/>
      </c>
      <c r="AQ5" s="53">
        <f>$AQ$4*AK5</f>
        <v/>
      </c>
      <c r="AR5" s="51">
        <f t="array" ref="AR5">VLOOKUP(M5&amp;N5&amp;O5&amp;P5,Variáveis!$A$2:$E$240&amp;Variáveis!$B$2:$F$240&amp;Variáveis!$C$2:$G$240&amp;Variáveis!$D$2:$H$240,5,FALSE)</f>
        <v/>
      </c>
      <c r="AS5" s="53">
        <f>((AJ5*(1-AR5))*AR5)</f>
        <v/>
      </c>
      <c r="AT5" s="53">
        <f>(((J5+(J5*AU5))*0.18)-(J5*AR5))</f>
        <v/>
      </c>
      <c r="AU5" s="55">
        <f>(((1+AV5)*(1-AR5))/(1-0.18)-1)</f>
        <v/>
      </c>
      <c r="AV5" s="55">
        <f>IF(BB5&gt;0,BB5,IF(BA5&gt;0,BA5,IF(AZ5&gt;0,AZ5,IF(AY5&gt;0,AY5,IF(AX5&gt;0,AX5)))))/100</f>
        <v/>
      </c>
      <c r="AW5" s="56">
        <f>VALUE(LEFT(G5,4))</f>
        <v/>
      </c>
      <c r="AX5" s="56">
        <f>VALUE(IFERROR(VLOOKUP(VALUE(LEFT(G5,4)),ST!$C$4:$E$300,3,FALSE),"0"))</f>
        <v/>
      </c>
      <c r="AY5" s="56">
        <f>VALUE(IFERROR(VLOOKUP(VALUE(LEFT(G5,5)),ST!$C$4:$E$300,3,FALSE),"0"))</f>
        <v/>
      </c>
      <c r="AZ5" s="56">
        <f>VALUE(IFERROR(VLOOKUP(VALUE(LEFT(G5,6)),ST!$C$4:$E$300,3,FALSE),"0"))</f>
        <v/>
      </c>
      <c r="BA5" s="56">
        <f>VALUE(IFERROR(VLOOKUP(VALUE(LEFT(G5,7)),ST!$C$4:$E$300,3,FALSE),"0"))</f>
        <v/>
      </c>
      <c r="BB5" s="56">
        <f>VALUE(IFERROR(VLOOKUP(G5,ST!$C$4:$E$400,3,FALSE),"0"))</f>
        <v/>
      </c>
      <c r="BC5" s="57">
        <f>IF(VLOOKUP(AW5,ST!$C$4:$F$298,4,FALSE)&lt;&gt;0,VLOOKUP(AW5,ST!$C$4:$F$298,4,FALSE),VLOOKUP(G5,ST!$C$4:$F$298,4,FALSE))</f>
        <v/>
      </c>
      <c r="BD5" s="57">
        <f>IF(O5="SC","Desconsiderar coluna ICMS ST",IF(O5="PR","Haverá ST", ))</f>
        <v/>
      </c>
      <c r="BE5" s="53">
        <f>W5</f>
        <v/>
      </c>
      <c r="BF5" s="53">
        <f>X5</f>
        <v/>
      </c>
      <c r="BG5" s="53">
        <f>AD5-AS5</f>
        <v/>
      </c>
      <c r="BH5" s="51">
        <f>$W$4+$X$4+AC5+$BJ$4+0.07</f>
        <v/>
      </c>
      <c r="BI5" s="53">
        <f>IF(BD5="Haverá ST",AJ5+AS5+AT5,AJ5+AS5)</f>
        <v/>
      </c>
      <c r="BJ5" s="53">
        <f>T5*$BJ$4</f>
        <v/>
      </c>
      <c r="BK5" s="53">
        <f>T5*$BK$4</f>
        <v/>
      </c>
      <c r="BL5" s="53">
        <f>BE5+BF5+AO5+BJ5+BK5+AD5</f>
        <v/>
      </c>
      <c r="BM5" s="53">
        <f>(T5-BL5)</f>
        <v/>
      </c>
    </row>
    <row r="6" ht="14.4" customHeight="1" s="218">
      <c r="A6" s="58">
        <f>A5+1</f>
        <v/>
      </c>
      <c r="B6" s="144">
        <f>BOM!B6</f>
        <v/>
      </c>
      <c r="C6" s="144">
        <f>BOM!C6</f>
        <v/>
      </c>
      <c r="D6" s="144">
        <f>BOM!D6</f>
        <v/>
      </c>
      <c r="E6" s="144">
        <f>BOM!E6</f>
        <v/>
      </c>
      <c r="F6" s="144">
        <f>BOM!F6</f>
        <v/>
      </c>
      <c r="G6" s="144">
        <f>BOM!G6</f>
        <v/>
      </c>
      <c r="H6" s="144">
        <f>BOM!H6</f>
        <v/>
      </c>
      <c r="I6" s="145" t="n">
        <v>0</v>
      </c>
      <c r="J6" s="146">
        <f>BOM!J6</f>
        <v/>
      </c>
      <c r="K6" s="146">
        <f>BOM!K6</f>
        <v/>
      </c>
      <c r="L6" s="146">
        <f>BOM!L6</f>
        <v/>
      </c>
      <c r="M6" s="146">
        <f>BOM!M6</f>
        <v/>
      </c>
      <c r="N6" s="146">
        <f>BOM!N6</f>
        <v/>
      </c>
      <c r="O6" s="146">
        <f>BOM!O6</f>
        <v/>
      </c>
      <c r="P6" s="146">
        <f>BOM!P6</f>
        <v/>
      </c>
      <c r="Q6" s="46">
        <f>$F$97</f>
        <v/>
      </c>
      <c r="R6" s="46">
        <f>$F$98</f>
        <v/>
      </c>
      <c r="S6" s="48">
        <f>U6-(U6*R6)</f>
        <v/>
      </c>
      <c r="T6" s="48">
        <f>S6*I6</f>
        <v/>
      </c>
      <c r="U6" s="48">
        <f>(AN6)/(1-(BH6+Q6))</f>
        <v/>
      </c>
      <c r="V6" s="48">
        <f>U6*I6</f>
        <v/>
      </c>
      <c r="W6" s="49">
        <f>T6*$W$4</f>
        <v/>
      </c>
      <c r="X6" s="49">
        <f>T6*$X$4</f>
        <v/>
      </c>
      <c r="Y6" s="50">
        <f>M6</f>
        <v/>
      </c>
      <c r="Z6" s="9" t="n"/>
      <c r="AA6" s="9" t="n"/>
      <c r="AB6" s="9" t="n"/>
      <c r="AC6" s="51">
        <f t="array" ref="AC6">IF(I6&gt;0,VLOOKUP(Y6&amp;$P$88&amp;$P$89&amp;$P$90,Variáveis!$O$2:$S$300&amp;Variáveis!$P$2:$T$300&amp;Variáveis!$Q$2:$U$300&amp;Variáveis!$R$2:$V$300,5,FALSE),0)</f>
        <v/>
      </c>
      <c r="AD6" s="52">
        <f>T6*AC6</f>
        <v/>
      </c>
      <c r="AE6" s="53">
        <f>IF(AB6="não",((V6/(1-VLOOKUP(AA6,Variáveis!$AK$3:$AN$29,4,FALSE)))*VLOOKUP(AA6,Variáveis!$AK$3:$AN$29,4,FALSE))-AD6,0)</f>
        <v/>
      </c>
      <c r="AF6" s="53">
        <f>T6*$AF$4</f>
        <v/>
      </c>
      <c r="AG6" s="53">
        <f>IF(AB6="SIM","Cliente pode pagar DIFA na entrada", )</f>
        <v/>
      </c>
      <c r="AH6" s="54" t="n"/>
      <c r="AI6" s="53">
        <f>IF(K6="SIM",(J6*$F$102),J6)</f>
        <v/>
      </c>
      <c r="AJ6" s="53">
        <f>IF(L6="SIM",(AI6*$F$101),AI6)</f>
        <v/>
      </c>
      <c r="AK6" s="53">
        <f>AJ6-AS6</f>
        <v/>
      </c>
      <c r="AL6" s="53">
        <f>AJ6*I6</f>
        <v/>
      </c>
      <c r="AM6" s="53">
        <f>AK6*I6</f>
        <v/>
      </c>
      <c r="AN6" s="53">
        <f>AK6-AP6-AQ6</f>
        <v/>
      </c>
      <c r="AO6" s="53">
        <f>AN6*I6</f>
        <v/>
      </c>
      <c r="AP6" s="53">
        <f>$AP$4*AK6</f>
        <v/>
      </c>
      <c r="AQ6" s="53">
        <f>$AQ$4*AK6</f>
        <v/>
      </c>
      <c r="AR6" s="51">
        <f t="array" ref="AR6">VLOOKUP(M6&amp;N6&amp;O6&amp;P6,Variáveis!$A$2:$E$240&amp;Variáveis!$B$2:$F$240&amp;Variáveis!$C$2:$G$240&amp;Variáveis!$D$2:$H$240,5,FALSE)</f>
        <v/>
      </c>
      <c r="AS6" s="53">
        <f>((AJ6*(1-AR6))*AR6)</f>
        <v/>
      </c>
      <c r="AT6" s="53">
        <f>(((J6+(J6*AU6))*0.18)-(J6*AR6))</f>
        <v/>
      </c>
      <c r="AU6" s="55">
        <f>(((1+AV6)*(1-AR6))/(1-0.18)-1)</f>
        <v/>
      </c>
      <c r="AV6" s="55">
        <f>IF(BB6&gt;0,BB6,IF(BA6&gt;0,BA6,IF(AZ6&gt;0,AZ6,IF(AY6&gt;0,AY6,IF(AX6&gt;0,AX6)))))/100</f>
        <v/>
      </c>
      <c r="AW6" s="56">
        <f>VALUE(LEFT(G6,4))</f>
        <v/>
      </c>
      <c r="AX6" s="56">
        <f>VALUE(IFERROR(VLOOKUP(VALUE(LEFT(G6,4)),ST!$C$4:$E$300,3,FALSE),"0"))</f>
        <v/>
      </c>
      <c r="AY6" s="56">
        <f>VALUE(IFERROR(VLOOKUP(VALUE(LEFT(G6,5)),ST!$C$4:$E$300,3,FALSE),"0"))</f>
        <v/>
      </c>
      <c r="AZ6" s="56">
        <f>VALUE(IFERROR(VLOOKUP(VALUE(LEFT(G6,6)),ST!$C$4:$E$300,3,FALSE),"0"))</f>
        <v/>
      </c>
      <c r="BA6" s="56">
        <f>VALUE(IFERROR(VLOOKUP(VALUE(LEFT(G6,7)),ST!$C$4:$E$300,3,FALSE),"0"))</f>
        <v/>
      </c>
      <c r="BB6" s="56">
        <f>VALUE(IFERROR(VLOOKUP(G6,ST!$C$4:$E$400,3,FALSE),"0"))</f>
        <v/>
      </c>
      <c r="BC6" s="57">
        <f>IF(VLOOKUP(AW6,ST!$C$4:$F$298,4,FALSE)&lt;&gt;0,VLOOKUP(AW6,ST!$C$4:$F$298,4,FALSE),VLOOKUP(G6,ST!$C$4:$F$298,4,FALSE))</f>
        <v/>
      </c>
      <c r="BD6" s="57">
        <f>IF(O6="SC","Desconsiderar coluna ICMS ST",IF(O6="PR","Haverá ST", ))</f>
        <v/>
      </c>
      <c r="BE6" s="53">
        <f>W6</f>
        <v/>
      </c>
      <c r="BF6" s="53">
        <f>X6</f>
        <v/>
      </c>
      <c r="BG6" s="53">
        <f>AD6-AS6</f>
        <v/>
      </c>
      <c r="BH6" s="51">
        <f>$W$4+$X$4+AC6+$BJ$4+0.07</f>
        <v/>
      </c>
      <c r="BI6" s="53">
        <f>IF(BD6="Haverá ST",AJ6+AS6+AT6,AJ6+AS6)</f>
        <v/>
      </c>
      <c r="BJ6" s="53">
        <f>T6*$BJ$4</f>
        <v/>
      </c>
      <c r="BK6" s="53">
        <f>T6*$BK$4</f>
        <v/>
      </c>
      <c r="BL6" s="53">
        <f>BE6+BF6+AO6+BJ6+BK6+AD6</f>
        <v/>
      </c>
      <c r="BM6" s="53">
        <f>(T6-BL6)</f>
        <v/>
      </c>
    </row>
    <row r="7" ht="14.4" customHeight="1" s="218">
      <c r="A7" s="58">
        <f>A6+1</f>
        <v/>
      </c>
      <c r="B7" s="144">
        <f>BOM!B7</f>
        <v/>
      </c>
      <c r="C7" s="144">
        <f>BOM!C7</f>
        <v/>
      </c>
      <c r="D7" s="144">
        <f>BOM!D7</f>
        <v/>
      </c>
      <c r="E7" s="144">
        <f>BOM!E7</f>
        <v/>
      </c>
      <c r="F7" s="144">
        <f>BOM!F7</f>
        <v/>
      </c>
      <c r="G7" s="144">
        <f>BOM!G7</f>
        <v/>
      </c>
      <c r="H7" s="144">
        <f>BOM!H7</f>
        <v/>
      </c>
      <c r="I7" s="147" t="n">
        <v>0</v>
      </c>
      <c r="J7" s="146">
        <f>BOM!J7</f>
        <v/>
      </c>
      <c r="K7" s="146">
        <f>BOM!K7</f>
        <v/>
      </c>
      <c r="L7" s="146">
        <f>BOM!L7</f>
        <v/>
      </c>
      <c r="M7" s="146">
        <f>BOM!M7</f>
        <v/>
      </c>
      <c r="N7" s="146">
        <f>BOM!N7</f>
        <v/>
      </c>
      <c r="O7" s="146">
        <f>BOM!O7</f>
        <v/>
      </c>
      <c r="P7" s="146">
        <f>BOM!P7</f>
        <v/>
      </c>
      <c r="Q7" s="46">
        <f>$F$97</f>
        <v/>
      </c>
      <c r="R7" s="46">
        <f>$F$98</f>
        <v/>
      </c>
      <c r="S7" s="48">
        <f>U7-(U7*R7)</f>
        <v/>
      </c>
      <c r="T7" s="48">
        <f>S7*I7</f>
        <v/>
      </c>
      <c r="U7" s="48">
        <f>(AN7)/(1-(BH7+Q7))</f>
        <v/>
      </c>
      <c r="V7" s="48">
        <f>U7*I7</f>
        <v/>
      </c>
      <c r="W7" s="49">
        <f>T7*$W$4</f>
        <v/>
      </c>
      <c r="X7" s="49">
        <f>T7*$X$4</f>
        <v/>
      </c>
      <c r="Y7" s="50">
        <f>M7</f>
        <v/>
      </c>
      <c r="Z7" s="9" t="n"/>
      <c r="AA7" s="9" t="n"/>
      <c r="AB7" s="9" t="n"/>
      <c r="AC7" s="51">
        <f t="array" ref="AC7">IF(I7&gt;0,VLOOKUP(Y7&amp;$P$88&amp;$P$89&amp;$P$90,Variáveis!$O$2:$S$300&amp;Variáveis!$P$2:$T$300&amp;Variáveis!$Q$2:$U$300&amp;Variáveis!$R$2:$V$300,5,FALSE),0)</f>
        <v/>
      </c>
      <c r="AD7" s="52">
        <f>T7*AC7</f>
        <v/>
      </c>
      <c r="AE7" s="53">
        <f>IF(AB7="não",((V7/(1-VLOOKUP(AA7,Variáveis!$AK$3:$AN$29,4,FALSE)))*VLOOKUP(AA7,Variáveis!$AK$3:$AN$29,4,FALSE))-AD7,0)</f>
        <v/>
      </c>
      <c r="AF7" s="53">
        <f>T7*$AF$4</f>
        <v/>
      </c>
      <c r="AG7" s="53">
        <f>IF(AB7="SIM","Cliente pode pagar DIFA na entrada", )</f>
        <v/>
      </c>
      <c r="AH7" s="54" t="n"/>
      <c r="AI7" s="53">
        <f>IF(K7="SIM",(J7*$F$102),J7)</f>
        <v/>
      </c>
      <c r="AJ7" s="53">
        <f>IF(L7="SIM",(AI7*$F$101),AI7)</f>
        <v/>
      </c>
      <c r="AK7" s="53">
        <f>AJ7-AS7</f>
        <v/>
      </c>
      <c r="AL7" s="53">
        <f>AJ7*I7</f>
        <v/>
      </c>
      <c r="AM7" s="53">
        <f>AK7*I7</f>
        <v/>
      </c>
      <c r="AN7" s="53">
        <f>AK7-AP7-AQ7</f>
        <v/>
      </c>
      <c r="AO7" s="53">
        <f>AN7*I7</f>
        <v/>
      </c>
      <c r="AP7" s="53">
        <f>$AP$4*AK7</f>
        <v/>
      </c>
      <c r="AQ7" s="53">
        <f>$AQ$4*AK7</f>
        <v/>
      </c>
      <c r="AR7" s="51">
        <f t="array" ref="AR7">VLOOKUP(M7&amp;N7&amp;O7&amp;P7,Variáveis!$A$2:$E$240&amp;Variáveis!$B$2:$F$240&amp;Variáveis!$C$2:$G$240&amp;Variáveis!$D$2:$H$240,5,FALSE)</f>
        <v/>
      </c>
      <c r="AS7" s="53">
        <f>((AJ7*(1-AR7))*AR7)</f>
        <v/>
      </c>
      <c r="AT7" s="53">
        <f>(((J7+(J7*AU7))*0.18)-(J7*AR7))</f>
        <v/>
      </c>
      <c r="AU7" s="55">
        <f>(((1+AV7)*(1-AR7))/(1-0.18)-1)</f>
        <v/>
      </c>
      <c r="AV7" s="55">
        <f>IF(BB7&gt;0,BB7,IF(BA7&gt;0,BA7,IF(AZ7&gt;0,AZ7,IF(AY7&gt;0,AY7,IF(AX7&gt;0,AX7)))))/100</f>
        <v/>
      </c>
      <c r="AW7" s="56">
        <f>VALUE(LEFT(G7,4))</f>
        <v/>
      </c>
      <c r="AX7" s="56">
        <f>VALUE(IFERROR(VLOOKUP(VALUE(LEFT(G7,4)),ST!$C$4:$E$300,3,FALSE),"0"))</f>
        <v/>
      </c>
      <c r="AY7" s="56">
        <f>VALUE(IFERROR(VLOOKUP(VALUE(LEFT(G7,5)),ST!$C$4:$E$300,3,FALSE),"0"))</f>
        <v/>
      </c>
      <c r="AZ7" s="56">
        <f>VALUE(IFERROR(VLOOKUP(VALUE(LEFT(G7,6)),ST!$C$4:$E$300,3,FALSE),"0"))</f>
        <v/>
      </c>
      <c r="BA7" s="56">
        <f>VALUE(IFERROR(VLOOKUP(VALUE(LEFT(G7,7)),ST!$C$4:$E$300,3,FALSE),"0"))</f>
        <v/>
      </c>
      <c r="BB7" s="56">
        <f>VALUE(IFERROR(VLOOKUP(G7,ST!$C$4:$E$400,3,FALSE),"0"))</f>
        <v/>
      </c>
      <c r="BC7" s="57">
        <f>IF(VLOOKUP(AW7,ST!$C$4:$F$298,4,FALSE)&lt;&gt;0,VLOOKUP(AW7,ST!$C$4:$F$298,4,FALSE),VLOOKUP(G7,ST!$C$4:$F$298,4,FALSE))</f>
        <v/>
      </c>
      <c r="BD7" s="57">
        <f>IF(O7="SC","Desconsiderar coluna ICMS ST",IF(O7="PR","Haverá ST", ))</f>
        <v/>
      </c>
      <c r="BE7" s="53">
        <f>W7</f>
        <v/>
      </c>
      <c r="BF7" s="53">
        <f>X7</f>
        <v/>
      </c>
      <c r="BG7" s="53">
        <f>AD7-AS7</f>
        <v/>
      </c>
      <c r="BH7" s="51">
        <f>$W$4+$X$4+AC7+$BJ$4+0.07</f>
        <v/>
      </c>
      <c r="BI7" s="53">
        <f>IF(BD7="Haverá ST",AJ7+AS7+AT7,AJ7+AS7)</f>
        <v/>
      </c>
      <c r="BJ7" s="53">
        <f>T7*$BJ$4</f>
        <v/>
      </c>
      <c r="BK7" s="53">
        <f>T7*$BK$4</f>
        <v/>
      </c>
      <c r="BL7" s="53">
        <f>BE7+BF7+AO7+BJ7+BK7+AD7</f>
        <v/>
      </c>
      <c r="BM7" s="53">
        <f>(T7-BL7)</f>
        <v/>
      </c>
    </row>
    <row r="8" ht="14.4" customHeight="1" s="218">
      <c r="A8" s="58" t="n"/>
      <c r="B8" s="144">
        <f>BOM!B8</f>
        <v/>
      </c>
      <c r="C8" s="144">
        <f>BOM!C8</f>
        <v/>
      </c>
      <c r="D8" s="144">
        <f>BOM!D8</f>
        <v/>
      </c>
      <c r="E8" s="144">
        <f>BOM!E8</f>
        <v/>
      </c>
      <c r="F8" s="39">
        <f>BOM!F8</f>
        <v/>
      </c>
      <c r="G8" s="144">
        <f>BOM!G8</f>
        <v/>
      </c>
      <c r="H8" s="144">
        <f>BOM!H8</f>
        <v/>
      </c>
      <c r="I8" s="147" t="n">
        <v>0</v>
      </c>
      <c r="J8" s="146">
        <f>BOM!J8</f>
        <v/>
      </c>
      <c r="K8" s="146">
        <f>BOM!K8</f>
        <v/>
      </c>
      <c r="L8" s="146">
        <f>BOM!L8</f>
        <v/>
      </c>
      <c r="M8" s="146">
        <f>BOM!M8</f>
        <v/>
      </c>
      <c r="N8" s="146">
        <f>BOM!N8</f>
        <v/>
      </c>
      <c r="O8" s="146">
        <f>BOM!O8</f>
        <v/>
      </c>
      <c r="P8" s="146">
        <f>BOM!P8</f>
        <v/>
      </c>
      <c r="Q8" s="46">
        <f>$F$97</f>
        <v/>
      </c>
      <c r="R8" s="46">
        <f>$F$98</f>
        <v/>
      </c>
      <c r="S8" s="48">
        <f>U8-(U8*R8)</f>
        <v/>
      </c>
      <c r="T8" s="48">
        <f>S8*I8</f>
        <v/>
      </c>
      <c r="U8" s="48">
        <f>(AN8)/(1-(BH8+Q8))</f>
        <v/>
      </c>
      <c r="V8" s="48">
        <f>U8*I8</f>
        <v/>
      </c>
      <c r="W8" s="49">
        <f>T8*$W$4</f>
        <v/>
      </c>
      <c r="X8" s="49">
        <f>T8*$X$4</f>
        <v/>
      </c>
      <c r="Y8" s="50">
        <f>M8</f>
        <v/>
      </c>
      <c r="Z8" s="9" t="n"/>
      <c r="AA8" s="9" t="n"/>
      <c r="AB8" s="9" t="n"/>
      <c r="AC8" s="51">
        <f t="array" ref="AC8">IF(I8&gt;0,VLOOKUP(Y8&amp;$P$88&amp;$P$89&amp;$P$90,Variáveis!$O$2:$S$300&amp;Variáveis!$P$2:$T$300&amp;Variáveis!$Q$2:$U$300&amp;Variáveis!$R$2:$V$300,5,FALSE),0)</f>
        <v/>
      </c>
      <c r="AD8" s="52">
        <f>T8*AC8</f>
        <v/>
      </c>
      <c r="AE8" s="53">
        <f>IF(AB8="não",((V8/(1-VLOOKUP(AA8,Variáveis!$AK$3:$AN$29,4,FALSE)))*VLOOKUP(AA8,Variáveis!$AK$3:$AN$29,4,FALSE))-AD8,0)</f>
        <v/>
      </c>
      <c r="AF8" s="53">
        <f>T8*$AF$4</f>
        <v/>
      </c>
      <c r="AG8" s="53">
        <f>IF(AB8="SIM","Cliente pode pagar DIFA na entrada", )</f>
        <v/>
      </c>
      <c r="AH8" s="54" t="n"/>
      <c r="AI8" s="53">
        <f>IF(K8="SIM",(J8*$F$102),J8)</f>
        <v/>
      </c>
      <c r="AJ8" s="53">
        <f>IF(L8="SIM",(AI8*$F$101),AI8)</f>
        <v/>
      </c>
      <c r="AK8" s="53">
        <f>AJ8-AS8</f>
        <v/>
      </c>
      <c r="AL8" s="53">
        <f>AJ8*I8</f>
        <v/>
      </c>
      <c r="AM8" s="53">
        <f>AK8*I8</f>
        <v/>
      </c>
      <c r="AN8" s="53">
        <f>AK8-AP8-AQ8</f>
        <v/>
      </c>
      <c r="AO8" s="53">
        <f>AN8*I8</f>
        <v/>
      </c>
      <c r="AP8" s="53">
        <f>$AP$4*AK8</f>
        <v/>
      </c>
      <c r="AQ8" s="53">
        <f>$AQ$4*AK8</f>
        <v/>
      </c>
      <c r="AR8" s="51">
        <f t="array" ref="AR8">VLOOKUP(M8&amp;N8&amp;O8&amp;P8,Variáveis!$A$2:$E$240&amp;Variáveis!$B$2:$F$240&amp;Variáveis!$C$2:$G$240&amp;Variáveis!$D$2:$H$240,5,FALSE)</f>
        <v/>
      </c>
      <c r="AS8" s="53">
        <f>((AJ8*(1-AR8))*AR8)</f>
        <v/>
      </c>
      <c r="AT8" s="53">
        <f>(((J8+(J8*AU8))*0.18)-(J8*AR8))</f>
        <v/>
      </c>
      <c r="AU8" s="55">
        <f>(((1+AV8)*(1-AR8))/(1-0.18)-1)</f>
        <v/>
      </c>
      <c r="AV8" s="55">
        <f>IF(BB8&gt;0,BB8,IF(BA8&gt;0,BA8,IF(AZ8&gt;0,AZ8,IF(AY8&gt;0,AY8,IF(AX8&gt;0,AX8)))))/100</f>
        <v/>
      </c>
      <c r="AW8" s="56">
        <f>VALUE(LEFT(G8,4))</f>
        <v/>
      </c>
      <c r="AX8" s="56">
        <f>VALUE(IFERROR(VLOOKUP(VALUE(LEFT(G8,4)),ST!$C$4:$E$300,3,FALSE),"0"))</f>
        <v/>
      </c>
      <c r="AY8" s="56">
        <f>VALUE(IFERROR(VLOOKUP(VALUE(LEFT(G8,5)),ST!$C$4:$E$300,3,FALSE),"0"))</f>
        <v/>
      </c>
      <c r="AZ8" s="56">
        <f>VALUE(IFERROR(VLOOKUP(VALUE(LEFT(G8,6)),ST!$C$4:$E$300,3,FALSE),"0"))</f>
        <v/>
      </c>
      <c r="BA8" s="56">
        <f>VALUE(IFERROR(VLOOKUP(VALUE(LEFT(G8,7)),ST!$C$4:$E$300,3,FALSE),"0"))</f>
        <v/>
      </c>
      <c r="BB8" s="56">
        <f>VALUE(IFERROR(VLOOKUP(G8,ST!$C$4:$E$400,3,FALSE),"0"))</f>
        <v/>
      </c>
      <c r="BC8" s="57">
        <f>IF(VLOOKUP(AW8,ST!$C$4:$F$298,4,FALSE)&lt;&gt;0,VLOOKUP(AW8,ST!$C$4:$F$298,4,FALSE),VLOOKUP(G8,ST!$C$4:$F$298,4,FALSE))</f>
        <v/>
      </c>
      <c r="BD8" s="57">
        <f>IF(O8="SC","Desconsiderar coluna ICMS ST",IF(O8="PR","Haverá ST", ))</f>
        <v/>
      </c>
      <c r="BE8" s="53">
        <f>W8</f>
        <v/>
      </c>
      <c r="BF8" s="53">
        <f>X8</f>
        <v/>
      </c>
      <c r="BG8" s="53">
        <f>AD8-AS8</f>
        <v/>
      </c>
      <c r="BH8" s="51">
        <f>$W$4+$X$4+AC8+$BJ$4+0.07</f>
        <v/>
      </c>
      <c r="BI8" s="53">
        <f>IF(BD8="Haverá ST",AJ8+AS8+AT8,AJ8+AS8)</f>
        <v/>
      </c>
      <c r="BJ8" s="53">
        <f>T8*$BJ$4</f>
        <v/>
      </c>
      <c r="BK8" s="53">
        <f>T8*$BK$4</f>
        <v/>
      </c>
      <c r="BL8" s="53">
        <f>BE8+BF8+AO8+BJ8+BK8+AD8</f>
        <v/>
      </c>
      <c r="BM8" s="53">
        <f>(T8-BL8)</f>
        <v/>
      </c>
    </row>
    <row r="9" ht="14.4" customHeight="1" s="218">
      <c r="A9" s="58">
        <f>A7+1</f>
        <v/>
      </c>
      <c r="B9" s="144">
        <f>BOM!B9</f>
        <v/>
      </c>
      <c r="C9" s="144">
        <f>BOM!C9</f>
        <v/>
      </c>
      <c r="D9" s="144">
        <f>BOM!D9</f>
        <v/>
      </c>
      <c r="E9" s="144">
        <f>BOM!E9</f>
        <v/>
      </c>
      <c r="F9" s="144">
        <f>BOM!F9</f>
        <v/>
      </c>
      <c r="G9" s="144">
        <f>BOM!G9</f>
        <v/>
      </c>
      <c r="H9" s="144">
        <f>BOM!H9</f>
        <v/>
      </c>
      <c r="I9" s="145" t="n">
        <v>0</v>
      </c>
      <c r="J9" s="146">
        <f>BOM!J9</f>
        <v/>
      </c>
      <c r="K9" s="146">
        <f>BOM!K9</f>
        <v/>
      </c>
      <c r="L9" s="146">
        <f>BOM!L9</f>
        <v/>
      </c>
      <c r="M9" s="146">
        <f>BOM!M9</f>
        <v/>
      </c>
      <c r="N9" s="146">
        <f>BOM!N9</f>
        <v/>
      </c>
      <c r="O9" s="146">
        <f>BOM!O9</f>
        <v/>
      </c>
      <c r="P9" s="146">
        <f>BOM!P9</f>
        <v/>
      </c>
      <c r="Q9" s="46">
        <f>$F$97</f>
        <v/>
      </c>
      <c r="R9" s="46">
        <f>$F$98</f>
        <v/>
      </c>
      <c r="S9" s="48">
        <f>U9-(U9*R9)</f>
        <v/>
      </c>
      <c r="T9" s="48">
        <f>S9*I9</f>
        <v/>
      </c>
      <c r="U9" s="48">
        <f>(AN9)/(1-(BH9+Q9))</f>
        <v/>
      </c>
      <c r="V9" s="48">
        <f>U9*I9</f>
        <v/>
      </c>
      <c r="W9" s="49">
        <f>T9*$W$4</f>
        <v/>
      </c>
      <c r="X9" s="49">
        <f>T9*$X$4</f>
        <v/>
      </c>
      <c r="Y9" s="50">
        <f>M9</f>
        <v/>
      </c>
      <c r="Z9" s="9" t="n"/>
      <c r="AA9" s="9" t="n"/>
      <c r="AB9" s="9" t="n"/>
      <c r="AC9" s="51">
        <f t="array" ref="AC9">IF(I9&gt;0,VLOOKUP(Y9&amp;$P$88&amp;$P$89&amp;$P$90,Variáveis!$O$2:$S$300&amp;Variáveis!$P$2:$T$300&amp;Variáveis!$Q$2:$U$300&amp;Variáveis!$R$2:$V$300,5,FALSE),0)</f>
        <v/>
      </c>
      <c r="AD9" s="52">
        <f>T9*AC9</f>
        <v/>
      </c>
      <c r="AE9" s="53">
        <f>IF(AB9="não",((V9/(1-VLOOKUP(AA9,Variáveis!$AK$3:$AN$29,4,FALSE)))*VLOOKUP(AA9,Variáveis!$AK$3:$AN$29,4,FALSE))-AD9,0)</f>
        <v/>
      </c>
      <c r="AF9" s="53">
        <f>T9*$AF$4</f>
        <v/>
      </c>
      <c r="AG9" s="53">
        <f>IF(AB9="SIM","Cliente pode pagar DIFA na entrada", )</f>
        <v/>
      </c>
      <c r="AH9" s="54" t="n"/>
      <c r="AI9" s="53">
        <f>IF(K9="SIM",(J9*$F$102),J9)</f>
        <v/>
      </c>
      <c r="AJ9" s="53">
        <f>IF(L9="SIM",(AI9*$F$101),AI9)</f>
        <v/>
      </c>
      <c r="AK9" s="53">
        <f>AJ9-AS9</f>
        <v/>
      </c>
      <c r="AL9" s="53">
        <f>AJ9*I9</f>
        <v/>
      </c>
      <c r="AM9" s="53">
        <f>AK9*I9</f>
        <v/>
      </c>
      <c r="AN9" s="53">
        <f>AK9-AP9-AQ9</f>
        <v/>
      </c>
      <c r="AO9" s="53">
        <f>AN9*I9</f>
        <v/>
      </c>
      <c r="AP9" s="53">
        <f>$AP$4*AK9</f>
        <v/>
      </c>
      <c r="AQ9" s="53">
        <f>$AQ$4*AK9</f>
        <v/>
      </c>
      <c r="AR9" s="51">
        <f t="array" ref="AR9">VLOOKUP(M9&amp;N9&amp;O9&amp;P9,Variáveis!$A$2:$E$240&amp;Variáveis!$B$2:$F$240&amp;Variáveis!$C$2:$G$240&amp;Variáveis!$D$2:$H$240,5,FALSE)</f>
        <v/>
      </c>
      <c r="AS9" s="53">
        <f>((AJ9*(1-AR9))*AR9)</f>
        <v/>
      </c>
      <c r="AT9" s="53">
        <f>(((J9+(J9*AU9))*0.18)-(J9*AR9))</f>
        <v/>
      </c>
      <c r="AU9" s="55">
        <f>(((1+AV9)*(1-AR9))/(1-0.18)-1)</f>
        <v/>
      </c>
      <c r="AV9" s="55">
        <f>IF(BB9&gt;0,BB9,IF(BA9&gt;0,BA9,IF(AZ9&gt;0,AZ9,IF(AY9&gt;0,AY9,IF(AX9&gt;0,AX9)))))/100</f>
        <v/>
      </c>
      <c r="AW9" s="56">
        <f>VALUE(LEFT(G9,4))</f>
        <v/>
      </c>
      <c r="AX9" s="56">
        <f>VALUE(IFERROR(VLOOKUP(VALUE(LEFT(G9,4)),ST!$C$4:$E$300,3,FALSE),"0"))</f>
        <v/>
      </c>
      <c r="AY9" s="56">
        <f>VALUE(IFERROR(VLOOKUP(VALUE(LEFT(G9,5)),ST!$C$4:$E$300,3,FALSE),"0"))</f>
        <v/>
      </c>
      <c r="AZ9" s="56">
        <f>VALUE(IFERROR(VLOOKUP(VALUE(LEFT(G9,6)),ST!$C$4:$E$300,3,FALSE),"0"))</f>
        <v/>
      </c>
      <c r="BA9" s="56">
        <f>VALUE(IFERROR(VLOOKUP(VALUE(LEFT(G9,7)),ST!$C$4:$E$300,3,FALSE),"0"))</f>
        <v/>
      </c>
      <c r="BB9" s="56">
        <f>VALUE(IFERROR(VLOOKUP(G9,ST!$C$4:$E$400,3,FALSE),"0"))</f>
        <v/>
      </c>
      <c r="BC9" s="57">
        <f>IF(VLOOKUP(AW9,ST!$C$4:$F$298,4,FALSE)&lt;&gt;0,VLOOKUP(AW9,ST!$C$4:$F$298,4,FALSE),VLOOKUP(G9,ST!$C$4:$F$298,4,FALSE))</f>
        <v/>
      </c>
      <c r="BD9" s="57">
        <f>IF(O9="SC","Desconsiderar coluna ICMS ST",IF(O9="PR","Haverá ST", ))</f>
        <v/>
      </c>
      <c r="BE9" s="53">
        <f>W9</f>
        <v/>
      </c>
      <c r="BF9" s="53">
        <f>X9</f>
        <v/>
      </c>
      <c r="BG9" s="53">
        <f>AD9-AS9</f>
        <v/>
      </c>
      <c r="BH9" s="51">
        <f>$W$4+$X$4+AC9+$BJ$4+0.07</f>
        <v/>
      </c>
      <c r="BI9" s="53">
        <f>IF(BD9="Haverá ST",AJ9+AS9+AT9,AJ9+AS9)</f>
        <v/>
      </c>
      <c r="BJ9" s="53">
        <f>T9*$BJ$4</f>
        <v/>
      </c>
      <c r="BK9" s="53">
        <f>T9*$BK$4</f>
        <v/>
      </c>
      <c r="BL9" s="53">
        <f>BE9+BF9+AO9+BJ9+BK9+AD9</f>
        <v/>
      </c>
      <c r="BM9" s="53">
        <f>(T9-BL9)</f>
        <v/>
      </c>
    </row>
    <row r="10" ht="14.4" customHeight="1" s="218">
      <c r="A10" s="58">
        <f>A9+1</f>
        <v/>
      </c>
      <c r="B10" s="144">
        <f>BOM!B10</f>
        <v/>
      </c>
      <c r="C10" s="144">
        <f>BOM!C10</f>
        <v/>
      </c>
      <c r="D10" s="144">
        <f>BOM!D10</f>
        <v/>
      </c>
      <c r="E10" s="144">
        <f>BOM!E10</f>
        <v/>
      </c>
      <c r="F10" s="144">
        <f>BOM!F10</f>
        <v/>
      </c>
      <c r="G10" s="144">
        <f>BOM!G10</f>
        <v/>
      </c>
      <c r="H10" s="144">
        <f>BOM!H10</f>
        <v/>
      </c>
      <c r="I10" s="145" t="n">
        <v>0</v>
      </c>
      <c r="J10" s="146">
        <f>BOM!J10</f>
        <v/>
      </c>
      <c r="K10" s="146">
        <f>BOM!K10</f>
        <v/>
      </c>
      <c r="L10" s="146">
        <f>BOM!L10</f>
        <v/>
      </c>
      <c r="M10" s="146">
        <f>BOM!M10</f>
        <v/>
      </c>
      <c r="N10" s="146">
        <f>BOM!N10</f>
        <v/>
      </c>
      <c r="O10" s="146">
        <f>BOM!O10</f>
        <v/>
      </c>
      <c r="P10" s="146">
        <f>BOM!P10</f>
        <v/>
      </c>
      <c r="Q10" s="46">
        <f>$F$97</f>
        <v/>
      </c>
      <c r="R10" s="46">
        <f>$F$98</f>
        <v/>
      </c>
      <c r="S10" s="48">
        <f>U10-(U10*R10)</f>
        <v/>
      </c>
      <c r="T10" s="48">
        <f>S10*I10</f>
        <v/>
      </c>
      <c r="U10" s="48">
        <f>(AN10)/(1-(BH10+Q10))</f>
        <v/>
      </c>
      <c r="V10" s="48">
        <f>U10*I10</f>
        <v/>
      </c>
      <c r="W10" s="49">
        <f>T10*$W$4</f>
        <v/>
      </c>
      <c r="X10" s="49">
        <f>T10*$X$4</f>
        <v/>
      </c>
      <c r="Y10" s="50">
        <f>M10</f>
        <v/>
      </c>
      <c r="Z10" s="9" t="n"/>
      <c r="AA10" s="9" t="n"/>
      <c r="AB10" s="9" t="n"/>
      <c r="AC10" s="51">
        <f t="array" ref="AC10">IF(I10&gt;0,VLOOKUP(Y10&amp;$P$88&amp;$P$89&amp;$P$90,Variáveis!$O$2:$S$300&amp;Variáveis!$P$2:$T$300&amp;Variáveis!$Q$2:$U$300&amp;Variáveis!$R$2:$V$300,5,FALSE),0)</f>
        <v/>
      </c>
      <c r="AD10" s="52">
        <f>T10*AC10</f>
        <v/>
      </c>
      <c r="AE10" s="53">
        <f>IF(AB10="não",((V10/(1-VLOOKUP(AA10,Variáveis!$AK$3:$AN$29,4,FALSE)))*VLOOKUP(AA10,Variáveis!$AK$3:$AN$29,4,FALSE))-AD10,0)</f>
        <v/>
      </c>
      <c r="AF10" s="53">
        <f>T10*$AF$4</f>
        <v/>
      </c>
      <c r="AG10" s="53">
        <f>IF(AB10="SIM","Cliente pode pagar DIFA na entrada", )</f>
        <v/>
      </c>
      <c r="AH10" s="54" t="n"/>
      <c r="AI10" s="53">
        <f>IF(K10="SIM",(J10*$F$102),J10)</f>
        <v/>
      </c>
      <c r="AJ10" s="53">
        <f>IF(L10="SIM",(AI10*$F$101),AI10)</f>
        <v/>
      </c>
      <c r="AK10" s="53">
        <f>AJ10-AS10</f>
        <v/>
      </c>
      <c r="AL10" s="53">
        <f>AJ10*I10</f>
        <v/>
      </c>
      <c r="AM10" s="53">
        <f>AK10*I10</f>
        <v/>
      </c>
      <c r="AN10" s="53">
        <f>AK10-AP10-AQ10</f>
        <v/>
      </c>
      <c r="AO10" s="53">
        <f>AN10*I10</f>
        <v/>
      </c>
      <c r="AP10" s="53">
        <f>$AP$4*AK10</f>
        <v/>
      </c>
      <c r="AQ10" s="53">
        <f>$AQ$4*AK10</f>
        <v/>
      </c>
      <c r="AR10" s="51">
        <f t="array" ref="AR10">VLOOKUP(M10&amp;N10&amp;O10&amp;P10,Variáveis!$A$2:$E$240&amp;Variáveis!$B$2:$F$240&amp;Variáveis!$C$2:$G$240&amp;Variáveis!$D$2:$H$240,5,FALSE)</f>
        <v/>
      </c>
      <c r="AS10" s="53">
        <f>((AJ10*(1-AR10))*AR10)</f>
        <v/>
      </c>
      <c r="AT10" s="53">
        <f>(((J10+(J10*AU10))*0.18)-(J10*AR10))</f>
        <v/>
      </c>
      <c r="AU10" s="55">
        <f>(((1+AV10)*(1-AR10))/(1-0.18)-1)</f>
        <v/>
      </c>
      <c r="AV10" s="55">
        <f>IF(BB10&gt;0,BB10,IF(BA10&gt;0,BA10,IF(AZ10&gt;0,AZ10,IF(AY10&gt;0,AY10,IF(AX10&gt;0,AX10)))))/100</f>
        <v/>
      </c>
      <c r="AW10" s="56">
        <f>VALUE(LEFT(G10,4))</f>
        <v/>
      </c>
      <c r="AX10" s="56">
        <f>VALUE(IFERROR(VLOOKUP(VALUE(LEFT(G10,4)),ST!$C$4:$E$300,3,FALSE),"0"))</f>
        <v/>
      </c>
      <c r="AY10" s="56">
        <f>VALUE(IFERROR(VLOOKUP(VALUE(LEFT(G10,5)),ST!$C$4:$E$300,3,FALSE),"0"))</f>
        <v/>
      </c>
      <c r="AZ10" s="56">
        <f>VALUE(IFERROR(VLOOKUP(VALUE(LEFT(G10,6)),ST!$C$4:$E$300,3,FALSE),"0"))</f>
        <v/>
      </c>
      <c r="BA10" s="56">
        <f>VALUE(IFERROR(VLOOKUP(VALUE(LEFT(G10,7)),ST!$C$4:$E$300,3,FALSE),"0"))</f>
        <v/>
      </c>
      <c r="BB10" s="56">
        <f>VALUE(IFERROR(VLOOKUP(G10,ST!$C$4:$E$400,3,FALSE),"0"))</f>
        <v/>
      </c>
      <c r="BC10" s="57">
        <f>IF(VLOOKUP(AW10,ST!$C$4:$F$298,4,FALSE)&lt;&gt;0,VLOOKUP(AW10,ST!$C$4:$F$298,4,FALSE),VLOOKUP(G10,ST!$C$4:$F$298,4,FALSE))</f>
        <v/>
      </c>
      <c r="BD10" s="57">
        <f>IF(O10="SC","Desconsiderar coluna ICMS ST",IF(O10="PR","Haverá ST", ))</f>
        <v/>
      </c>
      <c r="BE10" s="53">
        <f>W10</f>
        <v/>
      </c>
      <c r="BF10" s="53">
        <f>X10</f>
        <v/>
      </c>
      <c r="BG10" s="53">
        <f>AD10-AS10</f>
        <v/>
      </c>
      <c r="BH10" s="51">
        <f>$W$4+$X$4+AC10+$BJ$4+0.07</f>
        <v/>
      </c>
      <c r="BI10" s="53">
        <f>IF(BD10="Haverá ST",AJ10+AS10+AT10,AJ10+AS10)</f>
        <v/>
      </c>
      <c r="BJ10" s="53">
        <f>T10*$BJ$4</f>
        <v/>
      </c>
      <c r="BK10" s="53">
        <f>T10*$BK$4</f>
        <v/>
      </c>
      <c r="BL10" s="53">
        <f>BE10+BF10+AO10+BJ10+BK10+AD10</f>
        <v/>
      </c>
      <c r="BM10" s="53">
        <f>(T10-BL10)</f>
        <v/>
      </c>
    </row>
    <row r="11" ht="14.4" customHeight="1" s="218">
      <c r="A11" s="58">
        <f>A10+1</f>
        <v/>
      </c>
      <c r="B11" s="144">
        <f>BOM!B11</f>
        <v/>
      </c>
      <c r="C11" s="144">
        <f>BOM!C11</f>
        <v/>
      </c>
      <c r="D11" s="144">
        <f>BOM!D11</f>
        <v/>
      </c>
      <c r="E11" s="144">
        <f>BOM!E11</f>
        <v/>
      </c>
      <c r="F11" s="144">
        <f>BOM!F11</f>
        <v/>
      </c>
      <c r="G11" s="144">
        <f>BOM!G11</f>
        <v/>
      </c>
      <c r="H11" s="144">
        <f>BOM!H11</f>
        <v/>
      </c>
      <c r="I11" s="147" t="n"/>
      <c r="J11" s="146">
        <f>BOM!J11</f>
        <v/>
      </c>
      <c r="K11" s="146">
        <f>BOM!K11</f>
        <v/>
      </c>
      <c r="L11" s="146">
        <f>BOM!L11</f>
        <v/>
      </c>
      <c r="M11" s="146">
        <f>BOM!M11</f>
        <v/>
      </c>
      <c r="N11" s="146">
        <f>BOM!N11</f>
        <v/>
      </c>
      <c r="O11" s="146">
        <f>BOM!O11</f>
        <v/>
      </c>
      <c r="P11" s="146">
        <f>BOM!P11</f>
        <v/>
      </c>
      <c r="Q11" s="46">
        <f>$F$97</f>
        <v/>
      </c>
      <c r="R11" s="46">
        <f>$F$98</f>
        <v/>
      </c>
      <c r="S11" s="48">
        <f>U11-(U11*R11)</f>
        <v/>
      </c>
      <c r="T11" s="48">
        <f>S11*I11</f>
        <v/>
      </c>
      <c r="U11" s="48">
        <f>(AN11)/(1-(BH11+Q11))</f>
        <v/>
      </c>
      <c r="V11" s="48">
        <f>U11*I11</f>
        <v/>
      </c>
      <c r="W11" s="49">
        <f>T11*$W$4</f>
        <v/>
      </c>
      <c r="X11" s="49">
        <f>T11*$X$4</f>
        <v/>
      </c>
      <c r="Y11" s="50">
        <f>M11</f>
        <v/>
      </c>
      <c r="Z11" s="9" t="n"/>
      <c r="AA11" s="9" t="n"/>
      <c r="AB11" s="9" t="n"/>
      <c r="AC11" s="51">
        <f t="array" ref="AC11">IF(I11&gt;0,VLOOKUP(Y11&amp;$P$88&amp;$P$89&amp;$P$90,Variáveis!$O$2:$S$300&amp;Variáveis!$P$2:$T$300&amp;Variáveis!$Q$2:$U$300&amp;Variáveis!$R$2:$V$300,5,FALSE),0)</f>
        <v/>
      </c>
      <c r="AD11" s="52">
        <f>T11*AC11</f>
        <v/>
      </c>
      <c r="AE11" s="53">
        <f>IF(AB11="não",((V11/(1-VLOOKUP(AA11,Variáveis!$AK$3:$AN$29,4,FALSE)))*VLOOKUP(AA11,Variáveis!$AK$3:$AN$29,4,FALSE))-AD11,0)</f>
        <v/>
      </c>
      <c r="AF11" s="53">
        <f>T11*$AF$4</f>
        <v/>
      </c>
      <c r="AG11" s="53">
        <f>IF(AB11="SIM","Cliente pode pagar DIFA na entrada", )</f>
        <v/>
      </c>
      <c r="AH11" s="54" t="n"/>
      <c r="AI11" s="53">
        <f>IF(K11="SIM",(J11*$F$102),J11)</f>
        <v/>
      </c>
      <c r="AJ11" s="53">
        <f>IF(L11="SIM",(AI11*$F$101),AI11)</f>
        <v/>
      </c>
      <c r="AK11" s="53">
        <f>AJ11-AS11</f>
        <v/>
      </c>
      <c r="AL11" s="53">
        <f>AJ11*I11</f>
        <v/>
      </c>
      <c r="AM11" s="53">
        <f>AK11*I11</f>
        <v/>
      </c>
      <c r="AN11" s="53">
        <f>AK11-AP11-AQ11</f>
        <v/>
      </c>
      <c r="AO11" s="53">
        <f>AN11*I11</f>
        <v/>
      </c>
      <c r="AP11" s="53">
        <f>$AP$4*AK11</f>
        <v/>
      </c>
      <c r="AQ11" s="53">
        <f>$AQ$4*AK11</f>
        <v/>
      </c>
      <c r="AR11" s="51">
        <f t="array" ref="AR11">VLOOKUP(M11&amp;N11&amp;O11&amp;P11,Variáveis!$A$2:$E$240&amp;Variáveis!$B$2:$F$240&amp;Variáveis!$C$2:$G$240&amp;Variáveis!$D$2:$H$240,5,FALSE)</f>
        <v/>
      </c>
      <c r="AS11" s="53">
        <f>((AJ11*(1-AR11))*AR11)</f>
        <v/>
      </c>
      <c r="AT11" s="53">
        <f>(((J11+(J11*AU11))*0.18)-(J11*AR11))</f>
        <v/>
      </c>
      <c r="AU11" s="55">
        <f>(((1+AV11)*(1-AR11))/(1-0.18)-1)</f>
        <v/>
      </c>
      <c r="AV11" s="55">
        <f>IF(BB11&gt;0,BB11,IF(BA11&gt;0,BA11,IF(AZ11&gt;0,AZ11,IF(AY11&gt;0,AY11,IF(AX11&gt;0,AX11)))))/100</f>
        <v/>
      </c>
      <c r="AW11" s="56">
        <f>VALUE(LEFT(G11,4))</f>
        <v/>
      </c>
      <c r="AX11" s="56">
        <f>VALUE(IFERROR(VLOOKUP(VALUE(LEFT(G11,4)),ST!$C$4:$E$300,3,FALSE),"0"))</f>
        <v/>
      </c>
      <c r="AY11" s="56">
        <f>VALUE(IFERROR(VLOOKUP(VALUE(LEFT(G11,5)),ST!$C$4:$E$300,3,FALSE),"0"))</f>
        <v/>
      </c>
      <c r="AZ11" s="56">
        <f>VALUE(IFERROR(VLOOKUP(VALUE(LEFT(G11,6)),ST!$C$4:$E$300,3,FALSE),"0"))</f>
        <v/>
      </c>
      <c r="BA11" s="56">
        <f>VALUE(IFERROR(VLOOKUP(VALUE(LEFT(G11,7)),ST!$C$4:$E$300,3,FALSE),"0"))</f>
        <v/>
      </c>
      <c r="BB11" s="56">
        <f>VALUE(IFERROR(VLOOKUP(G11,ST!$C$4:$E$400,3,FALSE),"0"))</f>
        <v/>
      </c>
      <c r="BC11" s="57">
        <f>IF(VLOOKUP(AW11,ST!$C$4:$F$298,4,FALSE)&lt;&gt;0,VLOOKUP(AW11,ST!$C$4:$F$298,4,FALSE),VLOOKUP(G11,ST!$C$4:$F$298,4,FALSE))</f>
        <v/>
      </c>
      <c r="BD11" s="57">
        <f>IF(O11="SC","Desconsiderar coluna ICMS ST",IF(O11="PR","Haverá ST", ))</f>
        <v/>
      </c>
      <c r="BE11" s="53">
        <f>W11</f>
        <v/>
      </c>
      <c r="BF11" s="53">
        <f>X11</f>
        <v/>
      </c>
      <c r="BG11" s="53">
        <f>AD11-AS11</f>
        <v/>
      </c>
      <c r="BH11" s="51">
        <f>$W$4+$X$4+AC11+$BJ$4+0.07</f>
        <v/>
      </c>
      <c r="BI11" s="53">
        <f>IF(BD11="Haverá ST",AJ11+AS11+AT11,AJ11+AS11)</f>
        <v/>
      </c>
      <c r="BJ11" s="53">
        <f>T11*$BJ$4</f>
        <v/>
      </c>
      <c r="BK11" s="53">
        <f>T11*$BK$4</f>
        <v/>
      </c>
      <c r="BL11" s="53">
        <f>BE11+BF11+AO11+BJ11+BK11+AD11</f>
        <v/>
      </c>
      <c r="BM11" s="53">
        <f>(T11-BL11)</f>
        <v/>
      </c>
    </row>
    <row r="12" ht="14.4" customHeight="1" s="218">
      <c r="A12" s="58">
        <f>A11+1</f>
        <v/>
      </c>
      <c r="B12" s="144">
        <f>BOM!B12</f>
        <v/>
      </c>
      <c r="C12" s="144">
        <f>BOM!C12</f>
        <v/>
      </c>
      <c r="D12" s="144">
        <f>BOM!D12</f>
        <v/>
      </c>
      <c r="E12" s="144">
        <f>BOM!E12</f>
        <v/>
      </c>
      <c r="F12" s="144">
        <f>BOM!F12</f>
        <v/>
      </c>
      <c r="G12" s="144">
        <f>BOM!G12</f>
        <v/>
      </c>
      <c r="H12" s="144">
        <f>BOM!H12</f>
        <v/>
      </c>
      <c r="I12" s="147" t="n"/>
      <c r="J12" s="146">
        <f>BOM!J12</f>
        <v/>
      </c>
      <c r="K12" s="146">
        <f>BOM!K12</f>
        <v/>
      </c>
      <c r="L12" s="146">
        <f>BOM!L12</f>
        <v/>
      </c>
      <c r="M12" s="146">
        <f>BOM!M12</f>
        <v/>
      </c>
      <c r="N12" s="146">
        <f>BOM!N12</f>
        <v/>
      </c>
      <c r="O12" s="146">
        <f>BOM!O12</f>
        <v/>
      </c>
      <c r="P12" s="146">
        <f>BOM!P12</f>
        <v/>
      </c>
      <c r="Q12" s="46">
        <f>$F$97</f>
        <v/>
      </c>
      <c r="R12" s="46">
        <f>$F$98</f>
        <v/>
      </c>
      <c r="S12" s="48">
        <f>U12-(U12*R12)</f>
        <v/>
      </c>
      <c r="T12" s="48">
        <f>S12*I12</f>
        <v/>
      </c>
      <c r="U12" s="48">
        <f>(AN12)/(1-(BH12+Q12))</f>
        <v/>
      </c>
      <c r="V12" s="48">
        <f>U12*I12</f>
        <v/>
      </c>
      <c r="W12" s="49">
        <f>T12*$W$4</f>
        <v/>
      </c>
      <c r="X12" s="49">
        <f>T12*$X$4</f>
        <v/>
      </c>
      <c r="Y12" s="50">
        <f>M12</f>
        <v/>
      </c>
      <c r="Z12" s="9" t="n"/>
      <c r="AA12" s="9" t="n"/>
      <c r="AB12" s="9" t="n"/>
      <c r="AC12" s="51">
        <f t="array" ref="AC12">IF(I12&gt;0,VLOOKUP(Y12&amp;$P$88&amp;$P$89&amp;$P$90,Variáveis!$O$2:$S$300&amp;Variáveis!$P$2:$T$300&amp;Variáveis!$Q$2:$U$300&amp;Variáveis!$R$2:$V$300,5,FALSE),0)</f>
        <v/>
      </c>
      <c r="AD12" s="52">
        <f>T12*AC12</f>
        <v/>
      </c>
      <c r="AE12" s="53">
        <f>IF(AB12="não",((V12/(1-VLOOKUP(AA12,Variáveis!$AK$3:$AN$29,4,FALSE)))*VLOOKUP(AA12,Variáveis!$AK$3:$AN$29,4,FALSE))-AD12,0)</f>
        <v/>
      </c>
      <c r="AF12" s="53">
        <f>T12*$AF$4</f>
        <v/>
      </c>
      <c r="AG12" s="53">
        <f>IF(AB12="SIM","Cliente pode pagar DIFA na entrada", )</f>
        <v/>
      </c>
      <c r="AH12" s="54" t="n"/>
      <c r="AI12" s="53">
        <f>IF(K12="SIM",(J12*$F$102),J12)</f>
        <v/>
      </c>
      <c r="AJ12" s="53">
        <f>IF(L12="SIM",(AI12*$F$101),AI12)</f>
        <v/>
      </c>
      <c r="AK12" s="53">
        <f>AJ12-AS12</f>
        <v/>
      </c>
      <c r="AL12" s="53">
        <f>AJ12*I12</f>
        <v/>
      </c>
      <c r="AM12" s="53">
        <f>AK12*I12</f>
        <v/>
      </c>
      <c r="AN12" s="53">
        <f>AK12-AP12-AQ12</f>
        <v/>
      </c>
      <c r="AO12" s="53">
        <f>AN12*I12</f>
        <v/>
      </c>
      <c r="AP12" s="53">
        <f>$AP$4*AK12</f>
        <v/>
      </c>
      <c r="AQ12" s="53">
        <f>$AQ$4*AK12</f>
        <v/>
      </c>
      <c r="AR12" s="51">
        <f t="array" ref="AR12">VLOOKUP(M12&amp;N12&amp;O12&amp;P12,Variáveis!$A$2:$E$240&amp;Variáveis!$B$2:$F$240&amp;Variáveis!$C$2:$G$240&amp;Variáveis!$D$2:$H$240,5,FALSE)</f>
        <v/>
      </c>
      <c r="AS12" s="53">
        <f>((AJ12*(1-AR12))*AR12)</f>
        <v/>
      </c>
      <c r="AT12" s="53">
        <f>(((J12+(J12*AU12))*0.18)-(J12*AR12))</f>
        <v/>
      </c>
      <c r="AU12" s="55">
        <f>(((1+AV12)*(1-AR12))/(1-0.18)-1)</f>
        <v/>
      </c>
      <c r="AV12" s="55">
        <f>IF(BB12&gt;0,BB12,IF(BA12&gt;0,BA12,IF(AZ12&gt;0,AZ12,IF(AY12&gt;0,AY12,IF(AX12&gt;0,AX12)))))/100</f>
        <v/>
      </c>
      <c r="AW12" s="56">
        <f>VALUE(LEFT(G12,4))</f>
        <v/>
      </c>
      <c r="AX12" s="56">
        <f>VALUE(IFERROR(VLOOKUP(VALUE(LEFT(G12,4)),ST!$C$4:$E$300,3,FALSE),"0"))</f>
        <v/>
      </c>
      <c r="AY12" s="56">
        <f>VALUE(IFERROR(VLOOKUP(VALUE(LEFT(G12,5)),ST!$C$4:$E$300,3,FALSE),"0"))</f>
        <v/>
      </c>
      <c r="AZ12" s="56">
        <f>VALUE(IFERROR(VLOOKUP(VALUE(LEFT(G12,6)),ST!$C$4:$E$300,3,FALSE),"0"))</f>
        <v/>
      </c>
      <c r="BA12" s="56">
        <f>VALUE(IFERROR(VLOOKUP(VALUE(LEFT(G12,7)),ST!$C$4:$E$300,3,FALSE),"0"))</f>
        <v/>
      </c>
      <c r="BB12" s="56">
        <f>VALUE(IFERROR(VLOOKUP(G12,ST!$C$4:$E$400,3,FALSE),"0"))</f>
        <v/>
      </c>
      <c r="BC12" s="57">
        <f>IF(VLOOKUP(AW12,ST!$C$4:$F$298,4,FALSE)&lt;&gt;0,VLOOKUP(AW12,ST!$C$4:$F$298,4,FALSE),VLOOKUP(G12,ST!$C$4:$F$298,4,FALSE))</f>
        <v/>
      </c>
      <c r="BD12" s="57">
        <f>IF(O12="SC","Desconsiderar coluna ICMS ST",IF(O12="PR","Haverá ST", ))</f>
        <v/>
      </c>
      <c r="BE12" s="53">
        <f>W12</f>
        <v/>
      </c>
      <c r="BF12" s="53">
        <f>X12</f>
        <v/>
      </c>
      <c r="BG12" s="53">
        <f>AD12-AS12</f>
        <v/>
      </c>
      <c r="BH12" s="51">
        <f>$W$4+$X$4+AC12+$BJ$4+0.07</f>
        <v/>
      </c>
      <c r="BI12" s="53">
        <f>IF(BD12="Haverá ST",AJ12+AS12+AT12,AJ12+AS12)</f>
        <v/>
      </c>
      <c r="BJ12" s="53">
        <f>T12*$BJ$4</f>
        <v/>
      </c>
      <c r="BK12" s="53">
        <f>T12*$BK$4</f>
        <v/>
      </c>
      <c r="BL12" s="53">
        <f>BE12+BF12+AO12+BJ12+BK12+AD12</f>
        <v/>
      </c>
      <c r="BM12" s="53">
        <f>(T12-BL12)</f>
        <v/>
      </c>
    </row>
    <row r="13" ht="14.4" customHeight="1" s="218">
      <c r="A13" s="58">
        <f>A12+1</f>
        <v/>
      </c>
      <c r="B13" s="144">
        <f>BOM!B13</f>
        <v/>
      </c>
      <c r="C13" s="144">
        <f>BOM!C13</f>
        <v/>
      </c>
      <c r="D13" s="144">
        <f>BOM!D13</f>
        <v/>
      </c>
      <c r="E13" s="144">
        <f>BOM!E13</f>
        <v/>
      </c>
      <c r="F13" s="39">
        <f>BOM!F13</f>
        <v/>
      </c>
      <c r="G13" s="144">
        <f>BOM!G13</f>
        <v/>
      </c>
      <c r="H13" s="144">
        <f>BOM!H13</f>
        <v/>
      </c>
      <c r="I13" s="147">
        <f>BASE!C5</f>
        <v/>
      </c>
      <c r="J13" s="146">
        <f>BOM!J13</f>
        <v/>
      </c>
      <c r="K13" s="146">
        <f>BOM!K13</f>
        <v/>
      </c>
      <c r="L13" s="146">
        <f>BOM!L13</f>
        <v/>
      </c>
      <c r="M13" s="146">
        <f>BOM!M13</f>
        <v/>
      </c>
      <c r="N13" s="146">
        <f>BOM!N13</f>
        <v/>
      </c>
      <c r="O13" s="146">
        <f>BOM!O13</f>
        <v/>
      </c>
      <c r="P13" s="146">
        <f>BOM!P13</f>
        <v/>
      </c>
      <c r="Q13" s="46">
        <f>$F$97</f>
        <v/>
      </c>
      <c r="R13" s="46">
        <f>$F$98</f>
        <v/>
      </c>
      <c r="S13" s="48">
        <f>U13-(U13*R13)</f>
        <v/>
      </c>
      <c r="T13" s="48">
        <f>S13*I13</f>
        <v/>
      </c>
      <c r="U13" s="48">
        <f>(AN13)/(1-(BH13+Q13))</f>
        <v/>
      </c>
      <c r="V13" s="48">
        <f>U13*I13</f>
        <v/>
      </c>
      <c r="W13" s="49">
        <f>T13*$W$4</f>
        <v/>
      </c>
      <c r="X13" s="49">
        <f>T13*$X$4</f>
        <v/>
      </c>
      <c r="Y13" s="50">
        <f>M13</f>
        <v/>
      </c>
      <c r="Z13" s="9" t="n"/>
      <c r="AA13" s="9" t="n"/>
      <c r="AB13" s="9" t="n"/>
      <c r="AC13" s="51">
        <f t="array" ref="AC13">IF(I13&gt;0,VLOOKUP(Y13&amp;$P$88&amp;$P$89&amp;$P$90,Variáveis!$O$2:$S$300&amp;Variáveis!$P$2:$T$300&amp;Variáveis!$Q$2:$U$300&amp;Variáveis!$R$2:$V$300,5,FALSE),0)</f>
        <v/>
      </c>
      <c r="AD13" s="52">
        <f>T13*AC13</f>
        <v/>
      </c>
      <c r="AE13" s="53">
        <f>IF(AB13="não",((V13/(1-VLOOKUP(AA13,Variáveis!$AK$3:$AN$29,4,FALSE)))*VLOOKUP(AA13,Variáveis!$AK$3:$AN$29,4,FALSE))-AD13,0)</f>
        <v/>
      </c>
      <c r="AF13" s="53">
        <f>T13*$AF$4</f>
        <v/>
      </c>
      <c r="AG13" s="53">
        <f>IF(AB13="SIM","Cliente pode pagar DIFA na entrada", )</f>
        <v/>
      </c>
      <c r="AH13" s="54" t="n"/>
      <c r="AI13" s="53">
        <f>IF(K13="SIM",(J13*$F$102),J13)</f>
        <v/>
      </c>
      <c r="AJ13" s="53">
        <f>IF(L13="SIM",(AI13*$F$101),AI13)</f>
        <v/>
      </c>
      <c r="AK13" s="53">
        <f>AJ13-AS13</f>
        <v/>
      </c>
      <c r="AL13" s="53">
        <f>AJ13*I13</f>
        <v/>
      </c>
      <c r="AM13" s="53">
        <f>AK13*I13</f>
        <v/>
      </c>
      <c r="AN13" s="53">
        <f>AK13-AP13-AQ13</f>
        <v/>
      </c>
      <c r="AO13" s="53">
        <f>AN13*I13</f>
        <v/>
      </c>
      <c r="AP13" s="53">
        <f>$AP$4*AK13</f>
        <v/>
      </c>
      <c r="AQ13" s="53">
        <f>$AQ$4*AK13</f>
        <v/>
      </c>
      <c r="AR13" s="51">
        <f t="array" ref="AR13">VLOOKUP(M13&amp;N13&amp;O13&amp;P13,Variáveis!$A$2:$E$240&amp;Variáveis!$B$2:$F$240&amp;Variáveis!$C$2:$G$240&amp;Variáveis!$D$2:$H$240,5,FALSE)</f>
        <v/>
      </c>
      <c r="AS13" s="53">
        <f>((AJ13*(1-AR13))*AR13)</f>
        <v/>
      </c>
      <c r="AT13" s="53">
        <f>(((J13+(J13*AU13))*0.18)-(J13*AR13))</f>
        <v/>
      </c>
      <c r="AU13" s="55">
        <f>(((1+AV13)*(1-AR13))/(1-0.18)-1)</f>
        <v/>
      </c>
      <c r="AV13" s="55">
        <f>IF(BB13&gt;0,BB13,IF(BA13&gt;0,BA13,IF(AZ13&gt;0,AZ13,IF(AY13&gt;0,AY13,IF(AX13&gt;0,AX13)))))/100</f>
        <v/>
      </c>
      <c r="AW13" s="56">
        <f>VALUE(LEFT(G13,4))</f>
        <v/>
      </c>
      <c r="AX13" s="56">
        <f>VALUE(IFERROR(VLOOKUP(VALUE(LEFT(G13,4)),ST!$C$4:$E$300,3,FALSE),"0"))</f>
        <v/>
      </c>
      <c r="AY13" s="56">
        <f>VALUE(IFERROR(VLOOKUP(VALUE(LEFT(G13,5)),ST!$C$4:$E$300,3,FALSE),"0"))</f>
        <v/>
      </c>
      <c r="AZ13" s="56">
        <f>VALUE(IFERROR(VLOOKUP(VALUE(LEFT(G13,6)),ST!$C$4:$E$300,3,FALSE),"0"))</f>
        <v/>
      </c>
      <c r="BA13" s="56">
        <f>VALUE(IFERROR(VLOOKUP(VALUE(LEFT(G13,7)),ST!$C$4:$E$300,3,FALSE),"0"))</f>
        <v/>
      </c>
      <c r="BB13" s="56">
        <f>VALUE(IFERROR(VLOOKUP(G13,ST!$C$4:$E$400,3,FALSE),"0"))</f>
        <v/>
      </c>
      <c r="BC13" s="57">
        <f>IF(VLOOKUP(AW13,ST!$C$4:$F$298,4,FALSE)&lt;&gt;0,VLOOKUP(AW13,ST!$C$4:$F$298,4,FALSE),VLOOKUP(G13,ST!$C$4:$F$298,4,FALSE))</f>
        <v/>
      </c>
      <c r="BD13" s="57">
        <f>IF(O13="SC","Desconsiderar coluna ICMS ST",IF(O13="PR","Haverá ST", ))</f>
        <v/>
      </c>
      <c r="BE13" s="53">
        <f>W13</f>
        <v/>
      </c>
      <c r="BF13" s="53">
        <f>X13</f>
        <v/>
      </c>
      <c r="BG13" s="53">
        <f>AD13-AS13</f>
        <v/>
      </c>
      <c r="BH13" s="51">
        <f>$W$4+$X$4+AC13+$BJ$4+0.07</f>
        <v/>
      </c>
      <c r="BI13" s="53">
        <f>IF(BD13="Haverá ST",AJ13+AS13+AT13,AJ13+AS13)</f>
        <v/>
      </c>
      <c r="BJ13" s="53">
        <f>T13*$BJ$4</f>
        <v/>
      </c>
      <c r="BK13" s="53">
        <f>T13*$BK$4</f>
        <v/>
      </c>
      <c r="BL13" s="53">
        <f>BE13+BF13+AO13+BJ13+BK13+AD13</f>
        <v/>
      </c>
      <c r="BM13" s="53">
        <f>(T13-BL13)</f>
        <v/>
      </c>
    </row>
    <row r="14" ht="15.75" customHeight="1" s="218">
      <c r="A14" s="58">
        <f>A13+1</f>
        <v/>
      </c>
      <c r="B14" s="144">
        <f>BOM!B14</f>
        <v/>
      </c>
      <c r="C14" s="144">
        <f>BOM!C14</f>
        <v/>
      </c>
      <c r="D14" s="144">
        <f>BOM!D14</f>
        <v/>
      </c>
      <c r="E14" s="144">
        <f>BOM!E14</f>
        <v/>
      </c>
      <c r="F14" s="144">
        <f>BOM!F14</f>
        <v/>
      </c>
      <c r="G14" s="144">
        <f>BOM!G14</f>
        <v/>
      </c>
      <c r="H14" s="144">
        <f>BOM!H14</f>
        <v/>
      </c>
      <c r="I14" s="147">
        <f>I13</f>
        <v/>
      </c>
      <c r="J14" s="146">
        <f>BOM!J14</f>
        <v/>
      </c>
      <c r="K14" s="146">
        <f>BOM!K14</f>
        <v/>
      </c>
      <c r="L14" s="146">
        <f>BOM!L14</f>
        <v/>
      </c>
      <c r="M14" s="146">
        <f>BOM!M14</f>
        <v/>
      </c>
      <c r="N14" s="146">
        <f>BOM!N14</f>
        <v/>
      </c>
      <c r="O14" s="146">
        <f>BOM!O14</f>
        <v/>
      </c>
      <c r="P14" s="146">
        <f>BOM!P14</f>
        <v/>
      </c>
      <c r="Q14" s="46">
        <f>$F$97</f>
        <v/>
      </c>
      <c r="R14" s="46">
        <f>$F$98</f>
        <v/>
      </c>
      <c r="S14" s="48">
        <f>U14-(U14*R14)</f>
        <v/>
      </c>
      <c r="T14" s="48">
        <f>S14*I14</f>
        <v/>
      </c>
      <c r="U14" s="48">
        <f>(AN14)/(1-(BH14+Q14))</f>
        <v/>
      </c>
      <c r="V14" s="48">
        <f>U14*I14</f>
        <v/>
      </c>
      <c r="W14" s="49">
        <f>T14*$W$4</f>
        <v/>
      </c>
      <c r="X14" s="49">
        <f>T14*$X$4</f>
        <v/>
      </c>
      <c r="Y14" s="50">
        <f>M14</f>
        <v/>
      </c>
      <c r="Z14" s="9" t="n"/>
      <c r="AA14" s="9" t="n"/>
      <c r="AB14" s="9" t="n"/>
      <c r="AC14" s="51">
        <f t="array" ref="AC14">IF(I14&gt;0,VLOOKUP(Y14&amp;$P$88&amp;$P$89&amp;$P$90,Variáveis!$O$2:$S$300&amp;Variáveis!$P$2:$T$300&amp;Variáveis!$Q$2:$U$300&amp;Variáveis!$R$2:$V$300,5,FALSE),0)</f>
        <v/>
      </c>
      <c r="AD14" s="52">
        <f>T14*AC14</f>
        <v/>
      </c>
      <c r="AE14" s="53">
        <f>IF(AB14="não",((V14/(1-VLOOKUP(AA14,Variáveis!$AK$3:$AN$29,4,FALSE)))*VLOOKUP(AA14,Variáveis!$AK$3:$AN$29,4,FALSE))-AD14,0)</f>
        <v/>
      </c>
      <c r="AF14" s="53">
        <f>T14*$AF$4</f>
        <v/>
      </c>
      <c r="AG14" s="53">
        <f>IF(AB14="SIM","Cliente pode pagar DIFA na entrada", )</f>
        <v/>
      </c>
      <c r="AH14" s="54" t="n"/>
      <c r="AI14" s="53">
        <f>IF(K14="SIM",(J14*$F$102),J14)</f>
        <v/>
      </c>
      <c r="AJ14" s="53">
        <f>IF(L14="SIM",(AI14*$F$101),AI14)</f>
        <v/>
      </c>
      <c r="AK14" s="53">
        <f>AJ14-AS14</f>
        <v/>
      </c>
      <c r="AL14" s="53">
        <f>AJ14*I14</f>
        <v/>
      </c>
      <c r="AM14" s="53">
        <f>AK14*I14</f>
        <v/>
      </c>
      <c r="AN14" s="53">
        <f>AK14-AP14-AQ14</f>
        <v/>
      </c>
      <c r="AO14" s="53">
        <f>AN14*I14</f>
        <v/>
      </c>
      <c r="AP14" s="53">
        <f>$AP$4*AK14</f>
        <v/>
      </c>
      <c r="AQ14" s="53">
        <f>$AQ$4*AK14</f>
        <v/>
      </c>
      <c r="AR14" s="51">
        <f t="array" ref="AR14">VLOOKUP(M14&amp;N14&amp;O14&amp;P14,Variáveis!$A$2:$E$240&amp;Variáveis!$B$2:$F$240&amp;Variáveis!$C$2:$G$240&amp;Variáveis!$D$2:$H$240,5,FALSE)</f>
        <v/>
      </c>
      <c r="AS14" s="53">
        <f>((AJ14*(1-AR14))*AR14)</f>
        <v/>
      </c>
      <c r="AT14" s="53">
        <f>(((J14+(J14*AU14))*0.18)-(J14*AR14))</f>
        <v/>
      </c>
      <c r="AU14" s="55">
        <f>(((1+AV14)*(1-AR14))/(1-0.18)-1)</f>
        <v/>
      </c>
      <c r="AV14" s="55">
        <f>IF(BB14&gt;0,BB14,IF(BA14&gt;0,BA14,IF(AZ14&gt;0,AZ14,IF(AY14&gt;0,AY14,IF(AX14&gt;0,AX14)))))/100</f>
        <v/>
      </c>
      <c r="AW14" s="56">
        <f>VALUE(LEFT(G14,4))</f>
        <v/>
      </c>
      <c r="AX14" s="56">
        <f>VALUE(IFERROR(VLOOKUP(VALUE(LEFT(G14,4)),ST!$C$4:$E$300,3,FALSE),"0"))</f>
        <v/>
      </c>
      <c r="AY14" s="56">
        <f>VALUE(IFERROR(VLOOKUP(VALUE(LEFT(G14,5)),ST!$C$4:$E$300,3,FALSE),"0"))</f>
        <v/>
      </c>
      <c r="AZ14" s="56">
        <f>VALUE(IFERROR(VLOOKUP(VALUE(LEFT(G14,6)),ST!$C$4:$E$300,3,FALSE),"0"))</f>
        <v/>
      </c>
      <c r="BA14" s="56">
        <f>VALUE(IFERROR(VLOOKUP(VALUE(LEFT(G14,7)),ST!$C$4:$E$300,3,FALSE),"0"))</f>
        <v/>
      </c>
      <c r="BB14" s="56">
        <f>VALUE(IFERROR(VLOOKUP(G14,ST!$C$4:$E$400,3,FALSE),"0"))</f>
        <v/>
      </c>
      <c r="BC14" s="57">
        <f>IF(VLOOKUP(AW14,ST!$C$4:$F$298,4,FALSE)&lt;&gt;0,VLOOKUP(AW14,ST!$C$4:$F$298,4,FALSE),VLOOKUP(G14,ST!$C$4:$F$298,4,FALSE))</f>
        <v/>
      </c>
      <c r="BD14" s="57">
        <f>IF(O14="SC","Desconsiderar coluna ICMS ST",IF(O14="PR","Haverá ST", ))</f>
        <v/>
      </c>
      <c r="BE14" s="53">
        <f>W14</f>
        <v/>
      </c>
      <c r="BF14" s="53">
        <f>X14</f>
        <v/>
      </c>
      <c r="BG14" s="53">
        <f>AD14-AS14</f>
        <v/>
      </c>
      <c r="BH14" s="51">
        <f>$W$4+$X$4+AC14+$BJ$4+0.07</f>
        <v/>
      </c>
      <c r="BI14" s="53">
        <f>IF(BD14="Haverá ST",AJ14+AS14+AT14,AJ14+AS14)</f>
        <v/>
      </c>
      <c r="BJ14" s="53">
        <f>T14*$BJ$4</f>
        <v/>
      </c>
      <c r="BK14" s="53">
        <f>T14*$BK$4</f>
        <v/>
      </c>
      <c r="BL14" s="53">
        <f>BE14+BF14+AO14+BJ14+BK14+AD14</f>
        <v/>
      </c>
      <c r="BM14" s="53">
        <f>(T14-BL14)</f>
        <v/>
      </c>
    </row>
    <row r="15" ht="15.75" customHeight="1" s="218">
      <c r="A15" s="58">
        <f>A14+1</f>
        <v/>
      </c>
      <c r="B15" s="144">
        <f>BOM!B15</f>
        <v/>
      </c>
      <c r="C15" s="144">
        <f>BOM!C15</f>
        <v/>
      </c>
      <c r="D15" s="144">
        <f>BOM!D15</f>
        <v/>
      </c>
      <c r="E15" s="144">
        <f>BOM!E15</f>
        <v/>
      </c>
      <c r="F15" s="144">
        <f>BOM!F15</f>
        <v/>
      </c>
      <c r="G15" s="144">
        <f>BOM!G15</f>
        <v/>
      </c>
      <c r="H15" s="144">
        <f>BOM!H15</f>
        <v/>
      </c>
      <c r="I15" s="147">
        <f>I13*4</f>
        <v/>
      </c>
      <c r="J15" s="146">
        <f>BOM!J15</f>
        <v/>
      </c>
      <c r="K15" s="146">
        <f>BOM!K15</f>
        <v/>
      </c>
      <c r="L15" s="146">
        <f>BOM!L15</f>
        <v/>
      </c>
      <c r="M15" s="146">
        <f>BOM!M15</f>
        <v/>
      </c>
      <c r="N15" s="146">
        <f>BOM!N15</f>
        <v/>
      </c>
      <c r="O15" s="146">
        <f>BOM!O15</f>
        <v/>
      </c>
      <c r="P15" s="146">
        <f>BOM!P15</f>
        <v/>
      </c>
      <c r="Q15" s="46">
        <f>$F$97</f>
        <v/>
      </c>
      <c r="R15" s="46">
        <f>$F$98</f>
        <v/>
      </c>
      <c r="S15" s="48">
        <f>U15-(U15*R15)</f>
        <v/>
      </c>
      <c r="T15" s="48">
        <f>S15*I15</f>
        <v/>
      </c>
      <c r="U15" s="48">
        <f>(AN15)/(1-(BH15+Q15))</f>
        <v/>
      </c>
      <c r="V15" s="48">
        <f>U15*I15</f>
        <v/>
      </c>
      <c r="W15" s="49">
        <f>T15*$W$4</f>
        <v/>
      </c>
      <c r="X15" s="49">
        <f>T15*$X$4</f>
        <v/>
      </c>
      <c r="Y15" s="50">
        <f>M15</f>
        <v/>
      </c>
      <c r="Z15" s="9" t="n"/>
      <c r="AA15" s="9" t="n"/>
      <c r="AB15" s="9" t="n"/>
      <c r="AC15" s="51">
        <f t="array" ref="AC15">IF(I15&gt;0,VLOOKUP(Y15&amp;$P$88&amp;$P$89&amp;$P$90,Variáveis!$O$2:$S$300&amp;Variáveis!$P$2:$T$300&amp;Variáveis!$Q$2:$U$300&amp;Variáveis!$R$2:$V$300,5,FALSE),0)</f>
        <v/>
      </c>
      <c r="AD15" s="52">
        <f>T15*AC15</f>
        <v/>
      </c>
      <c r="AE15" s="53">
        <f>IF(AB15="não",((V15/(1-VLOOKUP(AA15,Variáveis!$AK$3:$AN$29,4,FALSE)))*VLOOKUP(AA15,Variáveis!$AK$3:$AN$29,4,FALSE))-AD15,0)</f>
        <v/>
      </c>
      <c r="AF15" s="53">
        <f>T15*$AF$4</f>
        <v/>
      </c>
      <c r="AG15" s="53">
        <f>IF(AB15="SIM","Cliente pode pagar DIFA na entrada", )</f>
        <v/>
      </c>
      <c r="AH15" s="54" t="n"/>
      <c r="AI15" s="53">
        <f>IF(K15="SIM",(J15*$F$102),J15)</f>
        <v/>
      </c>
      <c r="AJ15" s="53">
        <f>IF(L15="SIM",(AI15*$F$101),AI15)</f>
        <v/>
      </c>
      <c r="AK15" s="53">
        <f>AJ15-AS15</f>
        <v/>
      </c>
      <c r="AL15" s="53">
        <f>AJ15*I15</f>
        <v/>
      </c>
      <c r="AM15" s="53">
        <f>AK15*I15</f>
        <v/>
      </c>
      <c r="AN15" s="53">
        <f>AK15-AP15-AQ15</f>
        <v/>
      </c>
      <c r="AO15" s="53">
        <f>AN15*I15</f>
        <v/>
      </c>
      <c r="AP15" s="53">
        <f>$AP$4*AK15</f>
        <v/>
      </c>
      <c r="AQ15" s="53">
        <f>$AQ$4*AK15</f>
        <v/>
      </c>
      <c r="AR15" s="51">
        <f t="array" ref="AR15">VLOOKUP(M15&amp;N15&amp;O15&amp;P15,Variáveis!$A$2:$E$240&amp;Variáveis!$B$2:$F$240&amp;Variáveis!$C$2:$G$240&amp;Variáveis!$D$2:$H$240,5,FALSE)</f>
        <v/>
      </c>
      <c r="AS15" s="53">
        <f>((AJ15*(1-AR15))*AR15)</f>
        <v/>
      </c>
      <c r="AT15" s="53">
        <f>(((J15+(J15*AU15))*0.18)-(J15*AR15))</f>
        <v/>
      </c>
      <c r="AU15" s="55">
        <f>(((1+AV15)*(1-AR15))/(1-0.18)-1)</f>
        <v/>
      </c>
      <c r="AV15" s="55">
        <f>IF(BB15&gt;0,BB15,IF(BA15&gt;0,BA15,IF(AZ15&gt;0,AZ15,IF(AY15&gt;0,AY15,IF(AX15&gt;0,AX15)))))/100</f>
        <v/>
      </c>
      <c r="AW15" s="56">
        <f>VALUE(LEFT(G15,4))</f>
        <v/>
      </c>
      <c r="AX15" s="56">
        <f>VALUE(IFERROR(VLOOKUP(VALUE(LEFT(G15,4)),ST!$C$4:$E$300,3,FALSE),"0"))</f>
        <v/>
      </c>
      <c r="AY15" s="56">
        <f>VALUE(IFERROR(VLOOKUP(VALUE(LEFT(G15,5)),ST!$C$4:$E$300,3,FALSE),"0"))</f>
        <v/>
      </c>
      <c r="AZ15" s="56">
        <f>VALUE(IFERROR(VLOOKUP(VALUE(LEFT(G15,6)),ST!$C$4:$E$300,3,FALSE),"0"))</f>
        <v/>
      </c>
      <c r="BA15" s="56">
        <f>VALUE(IFERROR(VLOOKUP(VALUE(LEFT(G15,7)),ST!$C$4:$E$300,3,FALSE),"0"))</f>
        <v/>
      </c>
      <c r="BB15" s="56">
        <f>VALUE(IFERROR(VLOOKUP(G15,ST!$C$4:$E$400,3,FALSE),"0"))</f>
        <v/>
      </c>
      <c r="BC15" s="57">
        <f>IF(VLOOKUP(AW15,ST!$C$4:$F$298,4,FALSE)&lt;&gt;0,VLOOKUP(AW15,ST!$C$4:$F$298,4,FALSE),VLOOKUP(G15,ST!$C$4:$F$298,4,FALSE))</f>
        <v/>
      </c>
      <c r="BD15" s="57">
        <f>IF(O15="SC","Desconsiderar coluna ICMS ST",IF(O15="PR","Haverá ST", ))</f>
        <v/>
      </c>
      <c r="BE15" s="53">
        <f>W15</f>
        <v/>
      </c>
      <c r="BF15" s="53">
        <f>X15</f>
        <v/>
      </c>
      <c r="BG15" s="53">
        <f>AD15-AS15</f>
        <v/>
      </c>
      <c r="BH15" s="51">
        <f>$W$4+$X$4+AC15+$BJ$4+0.07</f>
        <v/>
      </c>
      <c r="BI15" s="53">
        <f>IF(BD15="Haverá ST",AJ15+AS15+AT15,AJ15+AS15)</f>
        <v/>
      </c>
      <c r="BJ15" s="53">
        <f>T15*$BJ$4</f>
        <v/>
      </c>
      <c r="BK15" s="53">
        <f>T15*$BK$4</f>
        <v/>
      </c>
      <c r="BL15" s="53">
        <f>BE15+BF15+AO15+BJ15+BK15+AD15</f>
        <v/>
      </c>
      <c r="BM15" s="53">
        <f>(T15-BL15)</f>
        <v/>
      </c>
    </row>
    <row r="16" ht="15.75" customHeight="1" s="218">
      <c r="A16" s="58">
        <f>A15+1</f>
        <v/>
      </c>
      <c r="B16" s="144">
        <f>BOM!B16</f>
        <v/>
      </c>
      <c r="C16" s="144">
        <f>BOM!C16</f>
        <v/>
      </c>
      <c r="D16" s="144">
        <f>BOM!D16</f>
        <v/>
      </c>
      <c r="E16" s="144">
        <f>BOM!E16</f>
        <v/>
      </c>
      <c r="F16" s="144">
        <f>BOM!F16</f>
        <v/>
      </c>
      <c r="G16" s="144">
        <f>BOM!G16</f>
        <v/>
      </c>
      <c r="H16" s="144">
        <f>BOM!H16</f>
        <v/>
      </c>
      <c r="I16" s="147">
        <f>I13*2</f>
        <v/>
      </c>
      <c r="J16" s="146">
        <f>BOM!J16</f>
        <v/>
      </c>
      <c r="K16" s="146">
        <f>BOM!K16</f>
        <v/>
      </c>
      <c r="L16" s="146">
        <f>BOM!L16</f>
        <v/>
      </c>
      <c r="M16" s="146">
        <f>BOM!M16</f>
        <v/>
      </c>
      <c r="N16" s="146">
        <f>BOM!N16</f>
        <v/>
      </c>
      <c r="O16" s="146">
        <f>BOM!O16</f>
        <v/>
      </c>
      <c r="P16" s="146">
        <f>BOM!P16</f>
        <v/>
      </c>
      <c r="Q16" s="46">
        <f>$F$97</f>
        <v/>
      </c>
      <c r="R16" s="46">
        <f>$F$98</f>
        <v/>
      </c>
      <c r="S16" s="48">
        <f>U16-(U16*R16)</f>
        <v/>
      </c>
      <c r="T16" s="48">
        <f>S16*I16</f>
        <v/>
      </c>
      <c r="U16" s="48">
        <f>(AN16)/(1-(BH16+Q16))</f>
        <v/>
      </c>
      <c r="V16" s="48">
        <f>U16*I16</f>
        <v/>
      </c>
      <c r="W16" s="49">
        <f>T16*$W$4</f>
        <v/>
      </c>
      <c r="X16" s="49">
        <f>T16*$X$4</f>
        <v/>
      </c>
      <c r="Y16" s="50">
        <f>M16</f>
        <v/>
      </c>
      <c r="Z16" s="9" t="n"/>
      <c r="AA16" s="9" t="n"/>
      <c r="AB16" s="9" t="n"/>
      <c r="AC16" s="51">
        <f t="array" ref="AC16">IF(I16&gt;0,VLOOKUP(Y16&amp;$P$88&amp;$P$89&amp;$P$90,Variáveis!$O$2:$S$300&amp;Variáveis!$P$2:$T$300&amp;Variáveis!$Q$2:$U$300&amp;Variáveis!$R$2:$V$300,5,FALSE),0)</f>
        <v/>
      </c>
      <c r="AD16" s="52">
        <f>T16*AC16</f>
        <v/>
      </c>
      <c r="AE16" s="53">
        <f>IF(AB16="não",((V16/(1-VLOOKUP(AA16,Variáveis!$AK$3:$AN$29,4,FALSE)))*VLOOKUP(AA16,Variáveis!$AK$3:$AN$29,4,FALSE))-AD16,0)</f>
        <v/>
      </c>
      <c r="AF16" s="53">
        <f>T16*$AF$4</f>
        <v/>
      </c>
      <c r="AG16" s="53">
        <f>IF(AB16="SIM","Cliente pode pagar DIFA na entrada", )</f>
        <v/>
      </c>
      <c r="AH16" s="54" t="n"/>
      <c r="AI16" s="53">
        <f>IF(K16="SIM",(J16*$F$102),J16)</f>
        <v/>
      </c>
      <c r="AJ16" s="53">
        <f>IF(L16="SIM",(AI16*$F$101),AI16)</f>
        <v/>
      </c>
      <c r="AK16" s="53">
        <f>AJ16-AS16</f>
        <v/>
      </c>
      <c r="AL16" s="53">
        <f>AJ16*I16</f>
        <v/>
      </c>
      <c r="AM16" s="53">
        <f>AK16*I16</f>
        <v/>
      </c>
      <c r="AN16" s="53">
        <f>AK16-AP16-AQ16</f>
        <v/>
      </c>
      <c r="AO16" s="53">
        <f>AN16*I16</f>
        <v/>
      </c>
      <c r="AP16" s="53">
        <f>$AP$4*AK16</f>
        <v/>
      </c>
      <c r="AQ16" s="53">
        <f>$AQ$4*AK16</f>
        <v/>
      </c>
      <c r="AR16" s="51">
        <f t="array" ref="AR16">VLOOKUP(M16&amp;N16&amp;O16&amp;P16,Variáveis!$A$2:$E$240&amp;Variáveis!$B$2:$F$240&amp;Variáveis!$C$2:$G$240&amp;Variáveis!$D$2:$H$240,5,FALSE)</f>
        <v/>
      </c>
      <c r="AS16" s="53">
        <f>((AJ16*(1-AR16))*AR16)</f>
        <v/>
      </c>
      <c r="AT16" s="53">
        <f>(((J16+(J16*AU16))*0.18)-(J16*AR16))</f>
        <v/>
      </c>
      <c r="AU16" s="55">
        <f>(((1+AV16)*(1-AR16))/(1-0.18)-1)</f>
        <v/>
      </c>
      <c r="AV16" s="55">
        <f>IF(BB16&gt;0,BB16,IF(BA16&gt;0,BA16,IF(AZ16&gt;0,AZ16,IF(AY16&gt;0,AY16,IF(AX16&gt;0,AX16)))))/100</f>
        <v/>
      </c>
      <c r="AW16" s="56">
        <f>VALUE(LEFT(G16,4))</f>
        <v/>
      </c>
      <c r="AX16" s="56">
        <f>VALUE(IFERROR(VLOOKUP(VALUE(LEFT(G16,4)),ST!$C$4:$E$300,3,FALSE),"0"))</f>
        <v/>
      </c>
      <c r="AY16" s="56">
        <f>VALUE(IFERROR(VLOOKUP(VALUE(LEFT(G16,5)),ST!$C$4:$E$300,3,FALSE),"0"))</f>
        <v/>
      </c>
      <c r="AZ16" s="56">
        <f>VALUE(IFERROR(VLOOKUP(VALUE(LEFT(G16,6)),ST!$C$4:$E$300,3,FALSE),"0"))</f>
        <v/>
      </c>
      <c r="BA16" s="56">
        <f>VALUE(IFERROR(VLOOKUP(VALUE(LEFT(G16,7)),ST!$C$4:$E$300,3,FALSE),"0"))</f>
        <v/>
      </c>
      <c r="BB16" s="56">
        <f>VALUE(IFERROR(VLOOKUP(G16,ST!$C$4:$E$400,3,FALSE),"0"))</f>
        <v/>
      </c>
      <c r="BC16" s="57">
        <f>IF(VLOOKUP(AW16,ST!$C$4:$F$298,4,FALSE)&lt;&gt;0,VLOOKUP(AW16,ST!$C$4:$F$298,4,FALSE),VLOOKUP(G16,ST!$C$4:$F$298,4,FALSE))</f>
        <v/>
      </c>
      <c r="BD16" s="57">
        <f>IF(O16="SC","Desconsiderar coluna ICMS ST",IF(O16="PR","Haverá ST", ))</f>
        <v/>
      </c>
      <c r="BE16" s="53">
        <f>W16</f>
        <v/>
      </c>
      <c r="BF16" s="53">
        <f>X16</f>
        <v/>
      </c>
      <c r="BG16" s="53">
        <f>AD16-AS16</f>
        <v/>
      </c>
      <c r="BH16" s="51">
        <f>$W$4+$X$4+AC16+$BJ$4+0.07</f>
        <v/>
      </c>
      <c r="BI16" s="53">
        <f>IF(BD16="Haverá ST",AJ16+AS16+AT16,AJ16+AS16)</f>
        <v/>
      </c>
      <c r="BJ16" s="53">
        <f>T16*$BJ$4</f>
        <v/>
      </c>
      <c r="BK16" s="53">
        <f>T16*$BK$4</f>
        <v/>
      </c>
      <c r="BL16" s="53">
        <f>BE16+BF16+AO16+BJ16+BK16+AD16</f>
        <v/>
      </c>
      <c r="BM16" s="53">
        <f>(T16-BL16)</f>
        <v/>
      </c>
    </row>
    <row r="17" ht="15.75" customHeight="1" s="218">
      <c r="A17" s="58">
        <f>A16+1</f>
        <v/>
      </c>
      <c r="B17" s="144">
        <f>BOM!B17</f>
        <v/>
      </c>
      <c r="C17" s="144">
        <f>BOM!C17</f>
        <v/>
      </c>
      <c r="D17" s="144">
        <f>BOM!D17</f>
        <v/>
      </c>
      <c r="E17" s="144">
        <f>BOM!E17</f>
        <v/>
      </c>
      <c r="F17" s="144">
        <f>BOM!F17</f>
        <v/>
      </c>
      <c r="G17" s="144">
        <f>BOM!G17</f>
        <v/>
      </c>
      <c r="H17" s="144">
        <f>BOM!H17</f>
        <v/>
      </c>
      <c r="I17" s="147">
        <f>I13*2</f>
        <v/>
      </c>
      <c r="J17" s="146">
        <f>BOM!J17</f>
        <v/>
      </c>
      <c r="K17" s="146">
        <f>BOM!K17</f>
        <v/>
      </c>
      <c r="L17" s="146">
        <f>BOM!L17</f>
        <v/>
      </c>
      <c r="M17" s="146">
        <f>BOM!M17</f>
        <v/>
      </c>
      <c r="N17" s="146">
        <f>BOM!N17</f>
        <v/>
      </c>
      <c r="O17" s="146">
        <f>BOM!O17</f>
        <v/>
      </c>
      <c r="P17" s="146">
        <f>BOM!P17</f>
        <v/>
      </c>
      <c r="Q17" s="46">
        <f>$F$97</f>
        <v/>
      </c>
      <c r="R17" s="46">
        <f>$F$98</f>
        <v/>
      </c>
      <c r="S17" s="48">
        <f>U17-(U17*R17)</f>
        <v/>
      </c>
      <c r="T17" s="48">
        <f>S17*I17</f>
        <v/>
      </c>
      <c r="U17" s="48">
        <f>(AN17)/(1-(BH17+Q17))</f>
        <v/>
      </c>
      <c r="V17" s="48">
        <f>U17*I17</f>
        <v/>
      </c>
      <c r="W17" s="49">
        <f>T17*$W$4</f>
        <v/>
      </c>
      <c r="X17" s="49">
        <f>T17*$X$4</f>
        <v/>
      </c>
      <c r="Y17" s="50">
        <f>M17</f>
        <v/>
      </c>
      <c r="Z17" s="9" t="n"/>
      <c r="AA17" s="9" t="n"/>
      <c r="AB17" s="9" t="n"/>
      <c r="AC17" s="51">
        <f t="array" ref="AC17">IF(I17&gt;0,VLOOKUP(Y17&amp;$P$88&amp;$P$89&amp;$P$90,Variáveis!$O$2:$S$300&amp;Variáveis!$P$2:$T$300&amp;Variáveis!$Q$2:$U$300&amp;Variáveis!$R$2:$V$300,5,FALSE),0)</f>
        <v/>
      </c>
      <c r="AD17" s="52">
        <f>T17*AC17</f>
        <v/>
      </c>
      <c r="AE17" s="53">
        <f>IF(AB17="não",((V17/(1-VLOOKUP(AA17,Variáveis!$AK$3:$AN$29,4,FALSE)))*VLOOKUP(AA17,Variáveis!$AK$3:$AN$29,4,FALSE))-AD17,0)</f>
        <v/>
      </c>
      <c r="AF17" s="53">
        <f>T17*$AF$4</f>
        <v/>
      </c>
      <c r="AG17" s="53">
        <f>IF(AB17="SIM","Cliente pode pagar DIFA na entrada", )</f>
        <v/>
      </c>
      <c r="AH17" s="54" t="n"/>
      <c r="AI17" s="53">
        <f>IF(K17="SIM",(J17*$F$102),J17)</f>
        <v/>
      </c>
      <c r="AJ17" s="53">
        <f>IF(L17="SIM",(AI17*$F$101),AI17)</f>
        <v/>
      </c>
      <c r="AK17" s="53">
        <f>AJ17-AS17</f>
        <v/>
      </c>
      <c r="AL17" s="53">
        <f>AJ17*I17</f>
        <v/>
      </c>
      <c r="AM17" s="53">
        <f>AK17*I17</f>
        <v/>
      </c>
      <c r="AN17" s="53">
        <f>AK17-AP17-AQ17</f>
        <v/>
      </c>
      <c r="AO17" s="53">
        <f>AN17*I17</f>
        <v/>
      </c>
      <c r="AP17" s="53">
        <f>$AP$4*AK17</f>
        <v/>
      </c>
      <c r="AQ17" s="53">
        <f>$AQ$4*AK17</f>
        <v/>
      </c>
      <c r="AR17" s="51">
        <f t="array" ref="AR17">VLOOKUP(M17&amp;N17&amp;O17&amp;P17,Variáveis!$A$2:$E$240&amp;Variáveis!$B$2:$F$240&amp;Variáveis!$C$2:$G$240&amp;Variáveis!$D$2:$H$240,5,FALSE)</f>
        <v/>
      </c>
      <c r="AS17" s="53">
        <f>((AJ17*(1-AR17))*AR17)</f>
        <v/>
      </c>
      <c r="AT17" s="53">
        <f>(((J17+(J17*AU17))*0.18)-(J17*AR17))</f>
        <v/>
      </c>
      <c r="AU17" s="55">
        <f>(((1+AV17)*(1-AR17))/(1-0.18)-1)</f>
        <v/>
      </c>
      <c r="AV17" s="55">
        <f>IF(BB17&gt;0,BB17,IF(BA17&gt;0,BA17,IF(AZ17&gt;0,AZ17,IF(AY17&gt;0,AY17,IF(AX17&gt;0,AX17)))))/100</f>
        <v/>
      </c>
      <c r="AW17" s="56">
        <f>VALUE(LEFT(G17,4))</f>
        <v/>
      </c>
      <c r="AX17" s="56">
        <f>VALUE(IFERROR(VLOOKUP(VALUE(LEFT(G17,4)),ST!$C$4:$E$300,3,FALSE),"0"))</f>
        <v/>
      </c>
      <c r="AY17" s="56">
        <f>VALUE(IFERROR(VLOOKUP(VALUE(LEFT(G17,5)),ST!$C$4:$E$300,3,FALSE),"0"))</f>
        <v/>
      </c>
      <c r="AZ17" s="56">
        <f>VALUE(IFERROR(VLOOKUP(VALUE(LEFT(G17,6)),ST!$C$4:$E$300,3,FALSE),"0"))</f>
        <v/>
      </c>
      <c r="BA17" s="56">
        <f>VALUE(IFERROR(VLOOKUP(VALUE(LEFT(G17,7)),ST!$C$4:$E$300,3,FALSE),"0"))</f>
        <v/>
      </c>
      <c r="BB17" s="56">
        <f>VALUE(IFERROR(VLOOKUP(G17,ST!$C$4:$E$400,3,FALSE),"0"))</f>
        <v/>
      </c>
      <c r="BC17" s="57">
        <f>IF(VLOOKUP(AW17,ST!$C$4:$F$298,4,FALSE)&lt;&gt;0,VLOOKUP(AW17,ST!$C$4:$F$298,4,FALSE),VLOOKUP(G17,ST!$C$4:$F$298,4,FALSE))</f>
        <v/>
      </c>
      <c r="BD17" s="57">
        <f>IF(O17="SC","Desconsiderar coluna ICMS ST",IF(O17="PR","Haverá ST", ))</f>
        <v/>
      </c>
      <c r="BE17" s="53">
        <f>W17</f>
        <v/>
      </c>
      <c r="BF17" s="53">
        <f>X17</f>
        <v/>
      </c>
      <c r="BG17" s="53">
        <f>AD17-AS17</f>
        <v/>
      </c>
      <c r="BH17" s="51">
        <f>$W$4+$X$4+AC17+$BJ$4+0.07</f>
        <v/>
      </c>
      <c r="BI17" s="53">
        <f>IF(BD17="Haverá ST",AJ17+AS17+AT17,AJ17+AS17)</f>
        <v/>
      </c>
      <c r="BJ17" s="53">
        <f>T17*$BJ$4</f>
        <v/>
      </c>
      <c r="BK17" s="53">
        <f>T17*$BK$4</f>
        <v/>
      </c>
      <c r="BL17" s="53">
        <f>BE17+BF17+AO17+BJ17+BK17+AD17</f>
        <v/>
      </c>
      <c r="BM17" s="53">
        <f>(T17-BL17)</f>
        <v/>
      </c>
    </row>
    <row r="18" ht="15.75" customHeight="1" s="218">
      <c r="A18" s="58">
        <f>A17+1</f>
        <v/>
      </c>
      <c r="B18" s="144">
        <f>BOM!B18</f>
        <v/>
      </c>
      <c r="C18" s="144">
        <f>BOM!C18</f>
        <v/>
      </c>
      <c r="D18" s="144">
        <f>BOM!D18</f>
        <v/>
      </c>
      <c r="E18" s="144">
        <f>BOM!E18</f>
        <v/>
      </c>
      <c r="F18" s="144">
        <f>BOM!F18</f>
        <v/>
      </c>
      <c r="G18" s="144">
        <f>BOM!G18</f>
        <v/>
      </c>
      <c r="H18" s="144">
        <f>BOM!H18</f>
        <v/>
      </c>
      <c r="I18" s="147" t="n">
        <v>0</v>
      </c>
      <c r="J18" s="146">
        <f>BOM!J18</f>
        <v/>
      </c>
      <c r="K18" s="146">
        <f>BOM!K18</f>
        <v/>
      </c>
      <c r="L18" s="146">
        <f>BOM!L18</f>
        <v/>
      </c>
      <c r="M18" s="146">
        <f>BOM!M18</f>
        <v/>
      </c>
      <c r="N18" s="146">
        <f>BOM!N18</f>
        <v/>
      </c>
      <c r="O18" s="146">
        <f>BOM!O18</f>
        <v/>
      </c>
      <c r="P18" s="146">
        <f>BOM!P18</f>
        <v/>
      </c>
      <c r="Q18" s="46">
        <f>$F$97</f>
        <v/>
      </c>
      <c r="R18" s="46">
        <f>$F$98</f>
        <v/>
      </c>
      <c r="S18" s="48">
        <f>U18-(U18*R18)</f>
        <v/>
      </c>
      <c r="T18" s="48">
        <f>S18*I18</f>
        <v/>
      </c>
      <c r="U18" s="48">
        <f>(AN18)/(1-(BH18+Q18))</f>
        <v/>
      </c>
      <c r="V18" s="48">
        <f>U18*I18</f>
        <v/>
      </c>
      <c r="W18" s="49">
        <f>T18*$W$4</f>
        <v/>
      </c>
      <c r="X18" s="49">
        <f>T18*$X$4</f>
        <v/>
      </c>
      <c r="Y18" s="50">
        <f>M18</f>
        <v/>
      </c>
      <c r="Z18" s="9" t="n"/>
      <c r="AA18" s="9" t="n"/>
      <c r="AB18" s="9" t="n"/>
      <c r="AC18" s="51">
        <f t="array" ref="AC18">IF(I18&gt;0,VLOOKUP(Y18&amp;$P$88&amp;$P$89&amp;$P$90,Variáveis!$O$2:$S$300&amp;Variáveis!$P$2:$T$300&amp;Variáveis!$Q$2:$U$300&amp;Variáveis!$R$2:$V$300,5,FALSE),0)</f>
        <v/>
      </c>
      <c r="AD18" s="52">
        <f>T18*AC18</f>
        <v/>
      </c>
      <c r="AE18" s="53">
        <f>IF(AB18="não",((V18/(1-VLOOKUP(AA18,Variáveis!$AK$3:$AN$29,4,FALSE)))*VLOOKUP(AA18,Variáveis!$AK$3:$AN$29,4,FALSE))-AD18,0)</f>
        <v/>
      </c>
      <c r="AF18" s="53">
        <f>T18*$AF$4</f>
        <v/>
      </c>
      <c r="AG18" s="53">
        <f>IF(AB18="SIM","Cliente pode pagar DIFA na entrada", )</f>
        <v/>
      </c>
      <c r="AH18" s="54" t="n"/>
      <c r="AI18" s="53">
        <f>IF(K18="SIM",(J18*$F$102),J18)</f>
        <v/>
      </c>
      <c r="AJ18" s="53">
        <f>IF(L18="SIM",(AI18*$F$101),AI18)</f>
        <v/>
      </c>
      <c r="AK18" s="53">
        <f>AJ18-AS18</f>
        <v/>
      </c>
      <c r="AL18" s="53">
        <f>AJ18*I18</f>
        <v/>
      </c>
      <c r="AM18" s="53">
        <f>AK18*I18</f>
        <v/>
      </c>
      <c r="AN18" s="53">
        <f>AK18-AP18-AQ18</f>
        <v/>
      </c>
      <c r="AO18" s="53">
        <f>AN18*I18</f>
        <v/>
      </c>
      <c r="AP18" s="53">
        <f>$AP$4*AK18</f>
        <v/>
      </c>
      <c r="AQ18" s="53">
        <f>$AQ$4*AK18</f>
        <v/>
      </c>
      <c r="AR18" s="51">
        <f t="array" ref="AR18">VLOOKUP(M18&amp;N18&amp;O18&amp;P18,Variáveis!$A$2:$E$240&amp;Variáveis!$B$2:$F$240&amp;Variáveis!$C$2:$G$240&amp;Variáveis!$D$2:$H$240,5,FALSE)</f>
        <v/>
      </c>
      <c r="AS18" s="53">
        <f>((AJ18*(1-AR18))*AR18)</f>
        <v/>
      </c>
      <c r="AT18" s="53">
        <f>(((J18+(J18*AU18))*0.18)-(J18*AR18))</f>
        <v/>
      </c>
      <c r="AU18" s="55">
        <f>(((1+AV18)*(1-AR18))/(1-0.18)-1)</f>
        <v/>
      </c>
      <c r="AV18" s="55">
        <f>IF(BB18&gt;0,BB18,IF(BA18&gt;0,BA18,IF(AZ18&gt;0,AZ18,IF(AY18&gt;0,AY18,IF(AX18&gt;0,AX18)))))/100</f>
        <v/>
      </c>
      <c r="AW18" s="56">
        <f>VALUE(LEFT(G18,4))</f>
        <v/>
      </c>
      <c r="AX18" s="56">
        <f>VALUE(IFERROR(VLOOKUP(VALUE(LEFT(G18,4)),ST!$C$4:$E$300,3,FALSE),"0"))</f>
        <v/>
      </c>
      <c r="AY18" s="56">
        <f>VALUE(IFERROR(VLOOKUP(VALUE(LEFT(G18,5)),ST!$C$4:$E$300,3,FALSE),"0"))</f>
        <v/>
      </c>
      <c r="AZ18" s="56">
        <f>VALUE(IFERROR(VLOOKUP(VALUE(LEFT(G18,6)),ST!$C$4:$E$300,3,FALSE),"0"))</f>
        <v/>
      </c>
      <c r="BA18" s="56">
        <f>VALUE(IFERROR(VLOOKUP(VALUE(LEFT(G18,7)),ST!$C$4:$E$300,3,FALSE),"0"))</f>
        <v/>
      </c>
      <c r="BB18" s="56">
        <f>VALUE(IFERROR(VLOOKUP(G18,ST!$C$4:$E$400,3,FALSE),"0"))</f>
        <v/>
      </c>
      <c r="BC18" s="57">
        <f>IF(VLOOKUP(AW18,ST!$C$4:$F$298,4,FALSE)&lt;&gt;0,VLOOKUP(AW18,ST!$C$4:$F$298,4,FALSE),VLOOKUP(G18,ST!$C$4:$F$298,4,FALSE))</f>
        <v/>
      </c>
      <c r="BD18" s="57">
        <f>IF(O18="SC","Desconsiderar coluna ICMS ST",IF(O18="PR","Haverá ST", ))</f>
        <v/>
      </c>
      <c r="BE18" s="53">
        <f>W18</f>
        <v/>
      </c>
      <c r="BF18" s="53">
        <f>X18</f>
        <v/>
      </c>
      <c r="BG18" s="53">
        <f>AD18-AS18</f>
        <v/>
      </c>
      <c r="BH18" s="51">
        <f>$W$4+$X$4+AC18+$BJ$4+0.07</f>
        <v/>
      </c>
      <c r="BI18" s="53">
        <f>IF(BD18="Haverá ST",AJ18+AS18+AT18,AJ18+AS18)</f>
        <v/>
      </c>
      <c r="BJ18" s="53">
        <f>T18*$BJ$4</f>
        <v/>
      </c>
      <c r="BK18" s="53">
        <f>T18*$BK$4</f>
        <v/>
      </c>
      <c r="BL18" s="53">
        <f>BE18+BF18+AO18+BJ18+BK18+AD18</f>
        <v/>
      </c>
      <c r="BM18" s="53">
        <f>(T18-BL18)</f>
        <v/>
      </c>
    </row>
    <row r="19" ht="15.75" customHeight="1" s="218">
      <c r="A19" s="58">
        <f>A18+1</f>
        <v/>
      </c>
      <c r="B19" s="144">
        <f>BOM!B19</f>
        <v/>
      </c>
      <c r="C19" s="144">
        <f>BOM!C19</f>
        <v/>
      </c>
      <c r="D19" s="144">
        <f>BOM!D19</f>
        <v/>
      </c>
      <c r="E19" s="144">
        <f>BOM!E19</f>
        <v/>
      </c>
      <c r="F19" s="144">
        <f>BOM!F19</f>
        <v/>
      </c>
      <c r="G19" s="144">
        <f>BOM!G19</f>
        <v/>
      </c>
      <c r="H19" s="144">
        <f>BOM!H19</f>
        <v/>
      </c>
      <c r="I19" s="147" t="n">
        <v>0</v>
      </c>
      <c r="J19" s="146">
        <f>BOM!J19</f>
        <v/>
      </c>
      <c r="K19" s="146">
        <f>BOM!K19</f>
        <v/>
      </c>
      <c r="L19" s="146">
        <f>BOM!L19</f>
        <v/>
      </c>
      <c r="M19" s="146">
        <f>BOM!M19</f>
        <v/>
      </c>
      <c r="N19" s="146">
        <f>BOM!N19</f>
        <v/>
      </c>
      <c r="O19" s="146">
        <f>BOM!O19</f>
        <v/>
      </c>
      <c r="P19" s="146">
        <f>BOM!P19</f>
        <v/>
      </c>
      <c r="Q19" s="46">
        <f>$F$97</f>
        <v/>
      </c>
      <c r="R19" s="46">
        <f>$F$98</f>
        <v/>
      </c>
      <c r="S19" s="48">
        <f>U19-(U19*R19)</f>
        <v/>
      </c>
      <c r="T19" s="48">
        <f>S19*I19</f>
        <v/>
      </c>
      <c r="U19" s="48">
        <f>(AN19)/(1-(BH19+Q19))</f>
        <v/>
      </c>
      <c r="V19" s="48">
        <f>U19*I19</f>
        <v/>
      </c>
      <c r="W19" s="49">
        <f>T19*$W$4</f>
        <v/>
      </c>
      <c r="X19" s="49">
        <f>T19*$X$4</f>
        <v/>
      </c>
      <c r="Y19" s="50">
        <f>M19</f>
        <v/>
      </c>
      <c r="Z19" s="9" t="n"/>
      <c r="AA19" s="9" t="n"/>
      <c r="AB19" s="9" t="n"/>
      <c r="AC19" s="51">
        <f t="array" ref="AC19">IF(I19&gt;0,VLOOKUP(Y19&amp;$P$88&amp;$P$89&amp;$P$90,Variáveis!$O$2:$S$300&amp;Variáveis!$P$2:$T$300&amp;Variáveis!$Q$2:$U$300&amp;Variáveis!$R$2:$V$300,5,FALSE),0)</f>
        <v/>
      </c>
      <c r="AD19" s="52">
        <f>T19*AC19</f>
        <v/>
      </c>
      <c r="AE19" s="53">
        <f>IF(AB19="não",((V19/(1-VLOOKUP(AA19,Variáveis!$AK$3:$AN$29,4,FALSE)))*VLOOKUP(AA19,Variáveis!$AK$3:$AN$29,4,FALSE))-AD19,0)</f>
        <v/>
      </c>
      <c r="AF19" s="53">
        <f>T19*$AF$4</f>
        <v/>
      </c>
      <c r="AG19" s="53">
        <f>IF(AB19="SIM","Cliente pode pagar DIFA na entrada", )</f>
        <v/>
      </c>
      <c r="AH19" s="54" t="n"/>
      <c r="AI19" s="53">
        <f>IF(K19="SIM",(J19*$F$102),J19)</f>
        <v/>
      </c>
      <c r="AJ19" s="53">
        <f>IF(L19="SIM",(AI19*$F$101),AI19)</f>
        <v/>
      </c>
      <c r="AK19" s="53">
        <f>AJ19-AS19</f>
        <v/>
      </c>
      <c r="AL19" s="53">
        <f>AJ19*I19</f>
        <v/>
      </c>
      <c r="AM19" s="53">
        <f>AK19*I19</f>
        <v/>
      </c>
      <c r="AN19" s="53">
        <f>AK19-AP19-AQ19</f>
        <v/>
      </c>
      <c r="AO19" s="53">
        <f>AN19*I19</f>
        <v/>
      </c>
      <c r="AP19" s="53">
        <f>$AP$4*AK19</f>
        <v/>
      </c>
      <c r="AQ19" s="53">
        <f>$AQ$4*AK19</f>
        <v/>
      </c>
      <c r="AR19" s="51">
        <f t="array" ref="AR19">VLOOKUP(M19&amp;N19&amp;O19&amp;P19,Variáveis!$A$2:$E$240&amp;Variáveis!$B$2:$F$240&amp;Variáveis!$C$2:$G$240&amp;Variáveis!$D$2:$H$240,5,FALSE)</f>
        <v/>
      </c>
      <c r="AS19" s="53">
        <f>((AJ19*(1-AR19))*AR19)</f>
        <v/>
      </c>
      <c r="AT19" s="53">
        <f>(((J19+(J19*AU19))*0.18)-(J19*AR19))</f>
        <v/>
      </c>
      <c r="AU19" s="55">
        <f>(((1+AV19)*(1-AR19))/(1-0.18)-1)</f>
        <v/>
      </c>
      <c r="AV19" s="55">
        <f>IF(BB19&gt;0,BB19,IF(BA19&gt;0,BA19,IF(AZ19&gt;0,AZ19,IF(AY19&gt;0,AY19,IF(AX19&gt;0,AX19)))))/100</f>
        <v/>
      </c>
      <c r="AW19" s="56">
        <f>VALUE(LEFT(G19,4))</f>
        <v/>
      </c>
      <c r="AX19" s="56">
        <f>VALUE(IFERROR(VLOOKUP(VALUE(LEFT(G19,4)),ST!$C$4:$E$300,3,FALSE),"0"))</f>
        <v/>
      </c>
      <c r="AY19" s="56">
        <f>VALUE(IFERROR(VLOOKUP(VALUE(LEFT(G19,5)),ST!$C$4:$E$300,3,FALSE),"0"))</f>
        <v/>
      </c>
      <c r="AZ19" s="56">
        <f>VALUE(IFERROR(VLOOKUP(VALUE(LEFT(G19,6)),ST!$C$4:$E$300,3,FALSE),"0"))</f>
        <v/>
      </c>
      <c r="BA19" s="56">
        <f>VALUE(IFERROR(VLOOKUP(VALUE(LEFT(G19,7)),ST!$C$4:$E$300,3,FALSE),"0"))</f>
        <v/>
      </c>
      <c r="BB19" s="56">
        <f>VALUE(IFERROR(VLOOKUP(G19,ST!$C$4:$E$400,3,FALSE),"0"))</f>
        <v/>
      </c>
      <c r="BC19" s="57">
        <f>IF(VLOOKUP(AW19,ST!$C$4:$F$298,4,FALSE)&lt;&gt;0,VLOOKUP(AW19,ST!$C$4:$F$298,4,FALSE),VLOOKUP(G19,ST!$C$4:$F$298,4,FALSE))</f>
        <v/>
      </c>
      <c r="BD19" s="57">
        <f>IF(O19="SC","Desconsiderar coluna ICMS ST",IF(O19="PR","Haverá ST", ))</f>
        <v/>
      </c>
      <c r="BE19" s="53">
        <f>W19</f>
        <v/>
      </c>
      <c r="BF19" s="53">
        <f>X19</f>
        <v/>
      </c>
      <c r="BG19" s="53">
        <f>AD19-AS19</f>
        <v/>
      </c>
      <c r="BH19" s="51">
        <f>$W$4+$X$4+AC19+$BJ$4+0.07</f>
        <v/>
      </c>
      <c r="BI19" s="53">
        <f>IF(BD19="Haverá ST",AJ19+AS19+AT19,AJ19+AS19)</f>
        <v/>
      </c>
      <c r="BJ19" s="53">
        <f>T19*$BJ$4</f>
        <v/>
      </c>
      <c r="BK19" s="53">
        <f>T19*$BK$4</f>
        <v/>
      </c>
      <c r="BL19" s="53">
        <f>BE19+BF19+AO19+BJ19+BK19+AD19</f>
        <v/>
      </c>
      <c r="BM19" s="53">
        <f>(T19-BL19)</f>
        <v/>
      </c>
    </row>
    <row r="20" ht="15.75" customHeight="1" s="218">
      <c r="A20" s="58">
        <f>A19+1</f>
        <v/>
      </c>
      <c r="B20" s="144">
        <f>BOM!B20</f>
        <v/>
      </c>
      <c r="C20" s="144">
        <f>BOM!C20</f>
        <v/>
      </c>
      <c r="D20" s="144">
        <f>BOM!D20</f>
        <v/>
      </c>
      <c r="E20" s="144">
        <f>BOM!E20</f>
        <v/>
      </c>
      <c r="F20" s="144">
        <f>BOM!F20</f>
        <v/>
      </c>
      <c r="G20" s="144">
        <f>BOM!G20</f>
        <v/>
      </c>
      <c r="H20" s="144">
        <f>BOM!H20</f>
        <v/>
      </c>
      <c r="I20" s="147" t="n">
        <v>0</v>
      </c>
      <c r="J20" s="146">
        <f>BOM!J20</f>
        <v/>
      </c>
      <c r="K20" s="146">
        <f>BOM!K20</f>
        <v/>
      </c>
      <c r="L20" s="146">
        <f>BOM!L20</f>
        <v/>
      </c>
      <c r="M20" s="146">
        <f>BOM!M20</f>
        <v/>
      </c>
      <c r="N20" s="146">
        <f>BOM!N20</f>
        <v/>
      </c>
      <c r="O20" s="146">
        <f>BOM!O20</f>
        <v/>
      </c>
      <c r="P20" s="146">
        <f>BOM!P20</f>
        <v/>
      </c>
      <c r="Q20" s="46">
        <f>$F$97</f>
        <v/>
      </c>
      <c r="R20" s="46">
        <f>$F$98</f>
        <v/>
      </c>
      <c r="S20" s="48">
        <f>U20-(U20*R20)</f>
        <v/>
      </c>
      <c r="T20" s="48">
        <f>S20*I20</f>
        <v/>
      </c>
      <c r="U20" s="48">
        <f>(AN20)/(1-(BH20+Q20))</f>
        <v/>
      </c>
      <c r="V20" s="48">
        <f>U20*I20</f>
        <v/>
      </c>
      <c r="W20" s="49">
        <f>T20*$W$4</f>
        <v/>
      </c>
      <c r="X20" s="49">
        <f>T20*$X$4</f>
        <v/>
      </c>
      <c r="Y20" s="50">
        <f>M20</f>
        <v/>
      </c>
      <c r="Z20" s="9" t="n"/>
      <c r="AA20" s="9" t="n"/>
      <c r="AB20" s="9" t="n"/>
      <c r="AC20" s="51">
        <f t="array" ref="AC20">IF(I20&gt;0,VLOOKUP(Y20&amp;$P$88&amp;$P$89&amp;$P$90,Variáveis!$O$2:$S$300&amp;Variáveis!$P$2:$T$300&amp;Variáveis!$Q$2:$U$300&amp;Variáveis!$R$2:$V$300,5,FALSE),0)</f>
        <v/>
      </c>
      <c r="AD20" s="52">
        <f>T20*AC20</f>
        <v/>
      </c>
      <c r="AE20" s="53">
        <f>IF(AB20="não",((V20/(1-VLOOKUP(AA20,Variáveis!$AK$3:$AN$29,4,FALSE)))*VLOOKUP(AA20,Variáveis!$AK$3:$AN$29,4,FALSE))-AD20,0)</f>
        <v/>
      </c>
      <c r="AF20" s="53">
        <f>T20*$AF$4</f>
        <v/>
      </c>
      <c r="AG20" s="53">
        <f>IF(AB20="SIM","Cliente pode pagar DIFA na entrada", )</f>
        <v/>
      </c>
      <c r="AH20" s="54" t="n"/>
      <c r="AI20" s="53">
        <f>IF(K20="SIM",(J20*$F$102),J20)</f>
        <v/>
      </c>
      <c r="AJ20" s="53">
        <f>IF(L20="SIM",(AI20*$F$101),AI20)</f>
        <v/>
      </c>
      <c r="AK20" s="53">
        <f>AJ20-AS20</f>
        <v/>
      </c>
      <c r="AL20" s="53">
        <f>AJ20*I20</f>
        <v/>
      </c>
      <c r="AM20" s="53">
        <f>AK20*I20</f>
        <v/>
      </c>
      <c r="AN20" s="53">
        <f>AK20-AP20-AQ20</f>
        <v/>
      </c>
      <c r="AO20" s="53">
        <f>AN20*I20</f>
        <v/>
      </c>
      <c r="AP20" s="53">
        <f>$AP$4*AK20</f>
        <v/>
      </c>
      <c r="AQ20" s="53">
        <f>$AQ$4*AK20</f>
        <v/>
      </c>
      <c r="AR20" s="51">
        <f t="array" ref="AR20">VLOOKUP(M20&amp;N20&amp;O20&amp;P20,Variáveis!$A$2:$E$240&amp;Variáveis!$B$2:$F$240&amp;Variáveis!$C$2:$G$240&amp;Variáveis!$D$2:$H$240,5,FALSE)</f>
        <v/>
      </c>
      <c r="AS20" s="53">
        <f>((AJ20*(1-AR20))*AR20)</f>
        <v/>
      </c>
      <c r="AT20" s="53">
        <f>(((J20+(J20*AU20))*0.18)-(J20*AR20))</f>
        <v/>
      </c>
      <c r="AU20" s="55">
        <f>(((1+AV20)*(1-AR20))/(1-0.18)-1)</f>
        <v/>
      </c>
      <c r="AV20" s="55">
        <f>IF(BB20&gt;0,BB20,IF(BA20&gt;0,BA20,IF(AZ20&gt;0,AZ20,IF(AY20&gt;0,AY20,IF(AX20&gt;0,AX20)))))/100</f>
        <v/>
      </c>
      <c r="AW20" s="56">
        <f>VALUE(LEFT(G20,4))</f>
        <v/>
      </c>
      <c r="AX20" s="56">
        <f>VALUE(IFERROR(VLOOKUP(VALUE(LEFT(G20,4)),ST!$C$4:$E$300,3,FALSE),"0"))</f>
        <v/>
      </c>
      <c r="AY20" s="56">
        <f>VALUE(IFERROR(VLOOKUP(VALUE(LEFT(G20,5)),ST!$C$4:$E$300,3,FALSE),"0"))</f>
        <v/>
      </c>
      <c r="AZ20" s="56">
        <f>VALUE(IFERROR(VLOOKUP(VALUE(LEFT(G20,6)),ST!$C$4:$E$300,3,FALSE),"0"))</f>
        <v/>
      </c>
      <c r="BA20" s="56">
        <f>VALUE(IFERROR(VLOOKUP(VALUE(LEFT(G20,7)),ST!$C$4:$E$300,3,FALSE),"0"))</f>
        <v/>
      </c>
      <c r="BB20" s="56">
        <f>VALUE(IFERROR(VLOOKUP(G20,ST!$C$4:$E$400,3,FALSE),"0"))</f>
        <v/>
      </c>
      <c r="BC20" s="57">
        <f>IF(VLOOKUP(AW20,ST!$C$4:$F$298,4,FALSE)&lt;&gt;0,VLOOKUP(AW20,ST!$C$4:$F$298,4,FALSE),VLOOKUP(G20,ST!$C$4:$F$298,4,FALSE))</f>
        <v/>
      </c>
      <c r="BD20" s="57">
        <f>IF(O20="SC","Desconsiderar coluna ICMS ST",IF(O20="PR","Haverá ST", ))</f>
        <v/>
      </c>
      <c r="BE20" s="53">
        <f>W20</f>
        <v/>
      </c>
      <c r="BF20" s="53">
        <f>X20</f>
        <v/>
      </c>
      <c r="BG20" s="53">
        <f>AD20-AS20</f>
        <v/>
      </c>
      <c r="BH20" s="51">
        <f>$W$4+$X$4+AC20+$BJ$4+0.07</f>
        <v/>
      </c>
      <c r="BI20" s="53">
        <f>IF(BD20="Haverá ST",AJ20+AS20+AT20,AJ20+AS20)</f>
        <v/>
      </c>
      <c r="BJ20" s="53">
        <f>T20*$BJ$4</f>
        <v/>
      </c>
      <c r="BK20" s="53">
        <f>T20*$BK$4</f>
        <v/>
      </c>
      <c r="BL20" s="53">
        <f>BE20+BF20+AO20+BJ20+BK20+AD20</f>
        <v/>
      </c>
      <c r="BM20" s="53">
        <f>(T20-BL20)</f>
        <v/>
      </c>
    </row>
    <row r="21" ht="15.75" customHeight="1" s="218">
      <c r="A21" s="58">
        <f>A20+1</f>
        <v/>
      </c>
      <c r="B21" s="144">
        <f>BOM!B21</f>
        <v/>
      </c>
      <c r="C21" s="144">
        <f>BOM!C21</f>
        <v/>
      </c>
      <c r="D21" s="144">
        <f>BOM!D21</f>
        <v/>
      </c>
      <c r="E21" s="144">
        <f>BOM!E21</f>
        <v/>
      </c>
      <c r="F21" s="144">
        <f>BOM!F21</f>
        <v/>
      </c>
      <c r="G21" s="144">
        <f>BOM!G21</f>
        <v/>
      </c>
      <c r="H21" s="144">
        <f>BOM!H21</f>
        <v/>
      </c>
      <c r="I21" s="147" t="n">
        <v>0</v>
      </c>
      <c r="J21" s="146">
        <f>BOM!J21</f>
        <v/>
      </c>
      <c r="K21" s="146">
        <f>BOM!K21</f>
        <v/>
      </c>
      <c r="L21" s="146">
        <f>BOM!L21</f>
        <v/>
      </c>
      <c r="M21" s="146">
        <f>BOM!M21</f>
        <v/>
      </c>
      <c r="N21" s="146">
        <f>BOM!N21</f>
        <v/>
      </c>
      <c r="O21" s="146">
        <f>BOM!O21</f>
        <v/>
      </c>
      <c r="P21" s="146">
        <f>BOM!P21</f>
        <v/>
      </c>
      <c r="Q21" s="46">
        <f>$F$97</f>
        <v/>
      </c>
      <c r="R21" s="46">
        <f>$F$98</f>
        <v/>
      </c>
      <c r="S21" s="48">
        <f>U21-(U21*R21)</f>
        <v/>
      </c>
      <c r="T21" s="48">
        <f>S21*I21</f>
        <v/>
      </c>
      <c r="U21" s="48">
        <f>(AN21)/(1-(BH21+Q21))</f>
        <v/>
      </c>
      <c r="V21" s="48">
        <f>U21*I21</f>
        <v/>
      </c>
      <c r="W21" s="49">
        <f>T21*$W$4</f>
        <v/>
      </c>
      <c r="X21" s="49">
        <f>T21*$X$4</f>
        <v/>
      </c>
      <c r="Y21" s="50">
        <f>M21</f>
        <v/>
      </c>
      <c r="Z21" s="9" t="n"/>
      <c r="AA21" s="9" t="n"/>
      <c r="AB21" s="9" t="n"/>
      <c r="AC21" s="51">
        <f t="array" ref="AC21">IF(I21&gt;0,VLOOKUP(Y21&amp;$P$88&amp;$P$89&amp;$P$90,Variáveis!$O$2:$S$300&amp;Variáveis!$P$2:$T$300&amp;Variáveis!$Q$2:$U$300&amp;Variáveis!$R$2:$V$300,5,FALSE),0)</f>
        <v/>
      </c>
      <c r="AD21" s="52">
        <f>T21*AC21</f>
        <v/>
      </c>
      <c r="AE21" s="53">
        <f>IF(AB21="não",((V21/(1-VLOOKUP(AA21,Variáveis!$AK$3:$AN$29,4,FALSE)))*VLOOKUP(AA21,Variáveis!$AK$3:$AN$29,4,FALSE))-AD21,0)</f>
        <v/>
      </c>
      <c r="AF21" s="53">
        <f>T21*$AF$4</f>
        <v/>
      </c>
      <c r="AG21" s="53">
        <f>IF(AB21="SIM","Cliente pode pagar DIFA na entrada", )</f>
        <v/>
      </c>
      <c r="AH21" s="54" t="n"/>
      <c r="AI21" s="53">
        <f>IF(K21="SIM",(J21*$F$102),J21)</f>
        <v/>
      </c>
      <c r="AJ21" s="53">
        <f>IF(L21="SIM",(AI21*$F$101),AI21)</f>
        <v/>
      </c>
      <c r="AK21" s="53">
        <f>AJ21-AS21</f>
        <v/>
      </c>
      <c r="AL21" s="53">
        <f>AJ21*I21</f>
        <v/>
      </c>
      <c r="AM21" s="53">
        <f>AK21*I21</f>
        <v/>
      </c>
      <c r="AN21" s="53">
        <f>AK21-AP21-AQ21</f>
        <v/>
      </c>
      <c r="AO21" s="53">
        <f>AN21*I21</f>
        <v/>
      </c>
      <c r="AP21" s="53">
        <f>$AP$4*AK21</f>
        <v/>
      </c>
      <c r="AQ21" s="53">
        <f>$AQ$4*AK21</f>
        <v/>
      </c>
      <c r="AR21" s="51">
        <f t="array" ref="AR21">VLOOKUP(M21&amp;N21&amp;O21&amp;P21,Variáveis!$A$2:$E$240&amp;Variáveis!$B$2:$F$240&amp;Variáveis!$C$2:$G$240&amp;Variáveis!$D$2:$H$240,5,FALSE)</f>
        <v/>
      </c>
      <c r="AS21" s="53">
        <f>((AJ21*(1-AR21))*AR21)</f>
        <v/>
      </c>
      <c r="AT21" s="53">
        <f>(((J21+(J21*AU21))*0.18)-(J21*AR21))</f>
        <v/>
      </c>
      <c r="AU21" s="55">
        <f>(((1+AV21)*(1-AR21))/(1-0.18)-1)</f>
        <v/>
      </c>
      <c r="AV21" s="55">
        <f>IF(BB21&gt;0,BB21,IF(BA21&gt;0,BA21,IF(AZ21&gt;0,AZ21,IF(AY21&gt;0,AY21,IF(AX21&gt;0,AX21)))))/100</f>
        <v/>
      </c>
      <c r="AW21" s="56">
        <f>VALUE(LEFT(G21,4))</f>
        <v/>
      </c>
      <c r="AX21" s="56">
        <f>VALUE(IFERROR(VLOOKUP(VALUE(LEFT(G21,4)),ST!$C$4:$E$300,3,FALSE),"0"))</f>
        <v/>
      </c>
      <c r="AY21" s="56">
        <f>VALUE(IFERROR(VLOOKUP(VALUE(LEFT(G21,5)),ST!$C$4:$E$300,3,FALSE),"0"))</f>
        <v/>
      </c>
      <c r="AZ21" s="56">
        <f>VALUE(IFERROR(VLOOKUP(VALUE(LEFT(G21,6)),ST!$C$4:$E$300,3,FALSE),"0"))</f>
        <v/>
      </c>
      <c r="BA21" s="56">
        <f>VALUE(IFERROR(VLOOKUP(VALUE(LEFT(G21,7)),ST!$C$4:$E$300,3,FALSE),"0"))</f>
        <v/>
      </c>
      <c r="BB21" s="56">
        <f>VALUE(IFERROR(VLOOKUP(G21,ST!$C$4:$E$400,3,FALSE),"0"))</f>
        <v/>
      </c>
      <c r="BC21" s="57">
        <f>IF(VLOOKUP(AW21,ST!$C$4:$F$298,4,FALSE)&lt;&gt;0,VLOOKUP(AW21,ST!$C$4:$F$298,4,FALSE),VLOOKUP(G21,ST!$C$4:$F$298,4,FALSE))</f>
        <v/>
      </c>
      <c r="BD21" s="57">
        <f>IF(O21="SC","Desconsiderar coluna ICMS ST",IF(O21="PR","Haverá ST", ))</f>
        <v/>
      </c>
      <c r="BE21" s="53">
        <f>W21</f>
        <v/>
      </c>
      <c r="BF21" s="53">
        <f>X21</f>
        <v/>
      </c>
      <c r="BG21" s="53">
        <f>AD21-AS21</f>
        <v/>
      </c>
      <c r="BH21" s="51">
        <f>$W$4+$X$4+AC21+$BJ$4+0.07</f>
        <v/>
      </c>
      <c r="BI21" s="53">
        <f>IF(BD21="Haverá ST",AJ21+AS21+AT21,AJ21+AS21)</f>
        <v/>
      </c>
      <c r="BJ21" s="53">
        <f>T21*$BJ$4</f>
        <v/>
      </c>
      <c r="BK21" s="53">
        <f>T21*$BK$4</f>
        <v/>
      </c>
      <c r="BL21" s="53">
        <f>BE21+BF21+AO21+BJ21+BK21+AD21</f>
        <v/>
      </c>
      <c r="BM21" s="53">
        <f>(T21-BL21)</f>
        <v/>
      </c>
    </row>
    <row r="22" ht="15.75" customHeight="1" s="218">
      <c r="A22" s="58">
        <f>A21+1</f>
        <v/>
      </c>
      <c r="B22" s="144">
        <f>BOM!B22</f>
        <v/>
      </c>
      <c r="C22" s="144">
        <f>BOM!C22</f>
        <v/>
      </c>
      <c r="D22" s="144">
        <f>BOM!D22</f>
        <v/>
      </c>
      <c r="E22" s="144">
        <f>BOM!E22</f>
        <v/>
      </c>
      <c r="F22" s="144">
        <f>BOM!F22</f>
        <v/>
      </c>
      <c r="G22" s="144">
        <f>BOM!G22</f>
        <v/>
      </c>
      <c r="H22" s="144">
        <f>BOM!H22</f>
        <v/>
      </c>
      <c r="I22" s="147" t="n">
        <v>0</v>
      </c>
      <c r="J22" s="146">
        <f>BOM!J22</f>
        <v/>
      </c>
      <c r="K22" s="146">
        <f>BOM!K22</f>
        <v/>
      </c>
      <c r="L22" s="146">
        <f>BOM!L22</f>
        <v/>
      </c>
      <c r="M22" s="146">
        <f>BOM!M22</f>
        <v/>
      </c>
      <c r="N22" s="146">
        <f>BOM!N22</f>
        <v/>
      </c>
      <c r="O22" s="146">
        <f>BOM!O22</f>
        <v/>
      </c>
      <c r="P22" s="146">
        <f>BOM!P22</f>
        <v/>
      </c>
      <c r="Q22" s="46">
        <f>$F$97</f>
        <v/>
      </c>
      <c r="R22" s="46">
        <f>$F$98</f>
        <v/>
      </c>
      <c r="S22" s="48">
        <f>U22-(U22*R22)</f>
        <v/>
      </c>
      <c r="T22" s="48">
        <f>S22*I22</f>
        <v/>
      </c>
      <c r="U22" s="48">
        <f>(AN22)/(1-(BH22+Q22))</f>
        <v/>
      </c>
      <c r="V22" s="48">
        <f>U22*I22</f>
        <v/>
      </c>
      <c r="W22" s="49">
        <f>T22*$W$4</f>
        <v/>
      </c>
      <c r="X22" s="49">
        <f>T22*$X$4</f>
        <v/>
      </c>
      <c r="Y22" s="50">
        <f>M22</f>
        <v/>
      </c>
      <c r="Z22" s="9" t="n"/>
      <c r="AA22" s="9" t="n"/>
      <c r="AB22" s="9" t="n"/>
      <c r="AC22" s="51">
        <f t="array" ref="AC22">IF(I22&gt;0,VLOOKUP(Y22&amp;$P$88&amp;$P$89&amp;$P$90,Variáveis!$O$2:$S$300&amp;Variáveis!$P$2:$T$300&amp;Variáveis!$Q$2:$U$300&amp;Variáveis!$R$2:$V$300,5,FALSE),0)</f>
        <v/>
      </c>
      <c r="AD22" s="52">
        <f>T22*AC22</f>
        <v/>
      </c>
      <c r="AE22" s="53">
        <f>IF(AB22="não",((V22/(1-VLOOKUP(AA22,Variáveis!$AK$3:$AN$29,4,FALSE)))*VLOOKUP(AA22,Variáveis!$AK$3:$AN$29,4,FALSE))-AD22,0)</f>
        <v/>
      </c>
      <c r="AF22" s="53">
        <f>T22*$AF$4</f>
        <v/>
      </c>
      <c r="AG22" s="53">
        <f>IF(AB22="SIM","Cliente pode pagar DIFA na entrada", )</f>
        <v/>
      </c>
      <c r="AH22" s="54" t="n"/>
      <c r="AI22" s="53">
        <f>IF(K22="SIM",(J22*$F$102),J22)</f>
        <v/>
      </c>
      <c r="AJ22" s="53">
        <f>IF(L22="SIM",(AI22*$F$101),AI22)</f>
        <v/>
      </c>
      <c r="AK22" s="53">
        <f>AJ22-AS22</f>
        <v/>
      </c>
      <c r="AL22" s="53">
        <f>AJ22*I22</f>
        <v/>
      </c>
      <c r="AM22" s="53">
        <f>AK22*I22</f>
        <v/>
      </c>
      <c r="AN22" s="53">
        <f>AK22-AP22-AQ22</f>
        <v/>
      </c>
      <c r="AO22" s="53">
        <f>AN22*I22</f>
        <v/>
      </c>
      <c r="AP22" s="53">
        <f>$AP$4*AK22</f>
        <v/>
      </c>
      <c r="AQ22" s="53">
        <f>$AQ$4*AK22</f>
        <v/>
      </c>
      <c r="AR22" s="51">
        <f t="array" ref="AR22">VLOOKUP(M22&amp;N22&amp;O22&amp;P22,Variáveis!$A$2:$E$240&amp;Variáveis!$B$2:$F$240&amp;Variáveis!$C$2:$G$240&amp;Variáveis!$D$2:$H$240,5,FALSE)</f>
        <v/>
      </c>
      <c r="AS22" s="53">
        <f>((AJ22*(1-AR22))*AR22)</f>
        <v/>
      </c>
      <c r="AT22" s="53">
        <f>(((J22+(J22*AU22))*0.18)-(J22*AR22))</f>
        <v/>
      </c>
      <c r="AU22" s="55">
        <f>(((1+AV22)*(1-AR22))/(1-0.18)-1)</f>
        <v/>
      </c>
      <c r="AV22" s="55">
        <f>IF(BB22&gt;0,BB22,IF(BA22&gt;0,BA22,IF(AZ22&gt;0,AZ22,IF(AY22&gt;0,AY22,IF(AX22&gt;0,AX22)))))/100</f>
        <v/>
      </c>
      <c r="AW22" s="56">
        <f>VALUE(LEFT(G22,4))</f>
        <v/>
      </c>
      <c r="AX22" s="56">
        <f>VALUE(IFERROR(VLOOKUP(VALUE(LEFT(G22,4)),ST!$C$4:$E$300,3,FALSE),"0"))</f>
        <v/>
      </c>
      <c r="AY22" s="56">
        <f>VALUE(IFERROR(VLOOKUP(VALUE(LEFT(G22,5)),ST!$C$4:$E$300,3,FALSE),"0"))</f>
        <v/>
      </c>
      <c r="AZ22" s="56">
        <f>VALUE(IFERROR(VLOOKUP(VALUE(LEFT(G22,6)),ST!$C$4:$E$300,3,FALSE),"0"))</f>
        <v/>
      </c>
      <c r="BA22" s="56">
        <f>VALUE(IFERROR(VLOOKUP(VALUE(LEFT(G22,7)),ST!$C$4:$E$300,3,FALSE),"0"))</f>
        <v/>
      </c>
      <c r="BB22" s="56">
        <f>VALUE(IFERROR(VLOOKUP(G22,ST!$C$4:$E$400,3,FALSE),"0"))</f>
        <v/>
      </c>
      <c r="BC22" s="57">
        <f>IF(VLOOKUP(AW22,ST!$C$4:$F$298,4,FALSE)&lt;&gt;0,VLOOKUP(AW22,ST!$C$4:$F$298,4,FALSE),VLOOKUP(G22,ST!$C$4:$F$298,4,FALSE))</f>
        <v/>
      </c>
      <c r="BD22" s="57">
        <f>IF(O22="SC","Desconsiderar coluna ICMS ST",IF(O22="PR","Haverá ST", ))</f>
        <v/>
      </c>
      <c r="BE22" s="53">
        <f>W22</f>
        <v/>
      </c>
      <c r="BF22" s="53">
        <f>X22</f>
        <v/>
      </c>
      <c r="BG22" s="53">
        <f>AD22-AS22</f>
        <v/>
      </c>
      <c r="BH22" s="51">
        <f>$W$4+$X$4+AC22+$BJ$4+0.07</f>
        <v/>
      </c>
      <c r="BI22" s="53">
        <f>IF(BD22="Haverá ST",AJ22+AS22+AT22,AJ22+AS22)</f>
        <v/>
      </c>
      <c r="BJ22" s="53">
        <f>T22*$BJ$4</f>
        <v/>
      </c>
      <c r="BK22" s="53">
        <f>T22*$BK$4</f>
        <v/>
      </c>
      <c r="BL22" s="53">
        <f>BE22+BF22+AO22+BJ22+BK22+AD22</f>
        <v/>
      </c>
      <c r="BM22" s="53">
        <f>(T22-BL22)</f>
        <v/>
      </c>
    </row>
    <row r="23" ht="15.75" customHeight="1" s="218">
      <c r="A23" s="58">
        <f>A22+1</f>
        <v/>
      </c>
      <c r="B23" s="144">
        <f>BOM!B23</f>
        <v/>
      </c>
      <c r="C23" s="144">
        <f>BOM!C23</f>
        <v/>
      </c>
      <c r="D23" s="144">
        <f>BOM!D23</f>
        <v/>
      </c>
      <c r="E23" s="144">
        <f>BOM!E23</f>
        <v/>
      </c>
      <c r="F23" s="39">
        <f>BOM!F23</f>
        <v/>
      </c>
      <c r="G23" s="144">
        <f>BOM!G23</f>
        <v/>
      </c>
      <c r="H23" s="144">
        <f>BOM!H23</f>
        <v/>
      </c>
      <c r="I23" s="148" t="n">
        <v>0</v>
      </c>
      <c r="J23" s="146">
        <f>BOM!J23</f>
        <v/>
      </c>
      <c r="K23" s="146">
        <f>BOM!K23</f>
        <v/>
      </c>
      <c r="L23" s="146">
        <f>BOM!L23</f>
        <v/>
      </c>
      <c r="M23" s="146">
        <f>BOM!M23</f>
        <v/>
      </c>
      <c r="N23" s="146">
        <f>BOM!N23</f>
        <v/>
      </c>
      <c r="O23" s="146">
        <f>BOM!O23</f>
        <v/>
      </c>
      <c r="P23" s="146">
        <f>BOM!P23</f>
        <v/>
      </c>
      <c r="Q23" s="46">
        <f>$F$97</f>
        <v/>
      </c>
      <c r="R23" s="46">
        <f>$F$98</f>
        <v/>
      </c>
      <c r="S23" s="48">
        <f>U23-(U23*R23)</f>
        <v/>
      </c>
      <c r="T23" s="48">
        <f>S23*I23</f>
        <v/>
      </c>
      <c r="U23" s="48">
        <f>(AN23)/(1-(BH23+Q23))</f>
        <v/>
      </c>
      <c r="V23" s="48">
        <f>U23*I23</f>
        <v/>
      </c>
      <c r="W23" s="49">
        <f>T23*$W$4</f>
        <v/>
      </c>
      <c r="X23" s="49">
        <f>T23*$X$4</f>
        <v/>
      </c>
      <c r="Y23" s="50">
        <f>M23</f>
        <v/>
      </c>
      <c r="Z23" s="9" t="n"/>
      <c r="AA23" s="9" t="n"/>
      <c r="AB23" s="9" t="n"/>
      <c r="AC23" s="51">
        <f t="array" ref="AC23">IF(I23&gt;0,VLOOKUP(Y23&amp;$P$88&amp;$P$89&amp;$P$90,Variáveis!$O$2:$S$300&amp;Variáveis!$P$2:$T$300&amp;Variáveis!$Q$2:$U$300&amp;Variáveis!$R$2:$V$300,5,FALSE),0)</f>
        <v/>
      </c>
      <c r="AD23" s="52">
        <f>T23*AC23</f>
        <v/>
      </c>
      <c r="AE23" s="53">
        <f>IF(AB23="não",((V23/(1-VLOOKUP(AA23,Variáveis!$AK$3:$AN$29,4,FALSE)))*VLOOKUP(AA23,Variáveis!$AK$3:$AN$29,4,FALSE))-AD23,0)</f>
        <v/>
      </c>
      <c r="AF23" s="53">
        <f>T23*$AF$4</f>
        <v/>
      </c>
      <c r="AG23" s="53">
        <f>IF(AB23="SIM","Cliente pode pagar DIFA na entrada", )</f>
        <v/>
      </c>
      <c r="AH23" s="54" t="n"/>
      <c r="AI23" s="53">
        <f>IF(K23="SIM",(J23*$F$102),J23)</f>
        <v/>
      </c>
      <c r="AJ23" s="53">
        <f>IF(L23="SIM",(AI23*$F$101),AI23)</f>
        <v/>
      </c>
      <c r="AK23" s="53">
        <f>AJ23-AS23</f>
        <v/>
      </c>
      <c r="AL23" s="53">
        <f>AJ23*I23</f>
        <v/>
      </c>
      <c r="AM23" s="53">
        <f>AK23*I23</f>
        <v/>
      </c>
      <c r="AN23" s="53">
        <f>AK23-AP23-AQ23</f>
        <v/>
      </c>
      <c r="AO23" s="53">
        <f>AN23*I23</f>
        <v/>
      </c>
      <c r="AP23" s="53">
        <f>$AP$4*AK23</f>
        <v/>
      </c>
      <c r="AQ23" s="53">
        <f>$AQ$4*AK23</f>
        <v/>
      </c>
      <c r="AR23" s="51">
        <f t="array" ref="AR23">VLOOKUP(M23&amp;N23&amp;O23&amp;P23,Variáveis!$A$2:$E$240&amp;Variáveis!$B$2:$F$240&amp;Variáveis!$C$2:$G$240&amp;Variáveis!$D$2:$H$240,5,FALSE)</f>
        <v/>
      </c>
      <c r="AS23" s="53">
        <f>((AJ23*(1-AR23))*AR23)</f>
        <v/>
      </c>
      <c r="AT23" s="53">
        <f>(((J23+(J23*AU23))*0.18)-(J23*AR23))</f>
        <v/>
      </c>
      <c r="AU23" s="55">
        <f>(((1+AV23)*(1-AR23))/(1-0.18)-1)</f>
        <v/>
      </c>
      <c r="AV23" s="55">
        <f>IF(BB23&gt;0,BB23,IF(BA23&gt;0,BA23,IF(AZ23&gt;0,AZ23,IF(AY23&gt;0,AY23,IF(AX23&gt;0,AX23)))))/100</f>
        <v/>
      </c>
      <c r="AW23" s="56">
        <f>VALUE(LEFT(G23,4))</f>
        <v/>
      </c>
      <c r="AX23" s="56">
        <f>VALUE(IFERROR(VLOOKUP(VALUE(LEFT(G23,4)),ST!$C$4:$E$300,3,FALSE),"0"))</f>
        <v/>
      </c>
      <c r="AY23" s="56">
        <f>VALUE(IFERROR(VLOOKUP(VALUE(LEFT(G23,5)),ST!$C$4:$E$300,3,FALSE),"0"))</f>
        <v/>
      </c>
      <c r="AZ23" s="56">
        <f>VALUE(IFERROR(VLOOKUP(VALUE(LEFT(G23,6)),ST!$C$4:$E$300,3,FALSE),"0"))</f>
        <v/>
      </c>
      <c r="BA23" s="56">
        <f>VALUE(IFERROR(VLOOKUP(VALUE(LEFT(G23,7)),ST!$C$4:$E$300,3,FALSE),"0"))</f>
        <v/>
      </c>
      <c r="BB23" s="56">
        <f>VALUE(IFERROR(VLOOKUP(G23,ST!$C$4:$E$400,3,FALSE),"0"))</f>
        <v/>
      </c>
      <c r="BC23" s="57">
        <f>IF(VLOOKUP(AW23,ST!$C$4:$F$298,4,FALSE)&lt;&gt;0,VLOOKUP(AW23,ST!$C$4:$F$298,4,FALSE),VLOOKUP(G23,ST!$C$4:$F$298,4,FALSE))</f>
        <v/>
      </c>
      <c r="BD23" s="57">
        <f>IF(O23="SC","Desconsiderar coluna ICMS ST",IF(O23="PR","Haverá ST", ))</f>
        <v/>
      </c>
      <c r="BE23" s="53">
        <f>W23</f>
        <v/>
      </c>
      <c r="BF23" s="53">
        <f>X23</f>
        <v/>
      </c>
      <c r="BG23" s="53">
        <f>AD23-AS23</f>
        <v/>
      </c>
      <c r="BH23" s="51">
        <f>$W$4+$X$4+AC23+$BJ$4+0.07</f>
        <v/>
      </c>
      <c r="BI23" s="53">
        <f>IF(BD23="Haverá ST",AJ23+AS23+AT23,AJ23+AS23)</f>
        <v/>
      </c>
      <c r="BJ23" s="53">
        <f>T23*$BJ$4</f>
        <v/>
      </c>
      <c r="BK23" s="53">
        <f>T23*$BK$4</f>
        <v/>
      </c>
      <c r="BL23" s="53">
        <f>BE23+BF23+AO23+BJ23+BK23+AD23</f>
        <v/>
      </c>
      <c r="BM23" s="53">
        <f>(T23-BL23)</f>
        <v/>
      </c>
    </row>
    <row r="24" ht="15.75" customHeight="1" s="218">
      <c r="A24" s="58">
        <f>A23+1</f>
        <v/>
      </c>
      <c r="B24" s="144">
        <f>BOM!B24</f>
        <v/>
      </c>
      <c r="C24" s="144">
        <f>BOM!C24</f>
        <v/>
      </c>
      <c r="D24" s="144">
        <f>BOM!D24</f>
        <v/>
      </c>
      <c r="E24" s="144">
        <f>BOM!E24</f>
        <v/>
      </c>
      <c r="F24" s="144">
        <f>BOM!F24</f>
        <v/>
      </c>
      <c r="G24" s="144">
        <f>BOM!G24</f>
        <v/>
      </c>
      <c r="H24" s="144">
        <f>BOM!H24</f>
        <v/>
      </c>
      <c r="I24" s="147">
        <f>I23</f>
        <v/>
      </c>
      <c r="J24" s="146">
        <f>BOM!J24</f>
        <v/>
      </c>
      <c r="K24" s="146">
        <f>BOM!K24</f>
        <v/>
      </c>
      <c r="L24" s="146">
        <f>BOM!L24</f>
        <v/>
      </c>
      <c r="M24" s="146">
        <f>BOM!M24</f>
        <v/>
      </c>
      <c r="N24" s="146">
        <f>BOM!N24</f>
        <v/>
      </c>
      <c r="O24" s="146">
        <f>BOM!O24</f>
        <v/>
      </c>
      <c r="P24" s="146">
        <f>BOM!P24</f>
        <v/>
      </c>
      <c r="Q24" s="46">
        <f>$F$97</f>
        <v/>
      </c>
      <c r="R24" s="46">
        <f>$F$98</f>
        <v/>
      </c>
      <c r="S24" s="48">
        <f>U24-(U24*R24)</f>
        <v/>
      </c>
      <c r="T24" s="48">
        <f>S24*I24</f>
        <v/>
      </c>
      <c r="U24" s="48">
        <f>(AN24)/(1-(BH24+Q24))</f>
        <v/>
      </c>
      <c r="V24" s="48">
        <f>U24*I24</f>
        <v/>
      </c>
      <c r="W24" s="49">
        <f>T24*$W$4</f>
        <v/>
      </c>
      <c r="X24" s="49">
        <f>T24*$X$4</f>
        <v/>
      </c>
      <c r="Y24" s="50">
        <f>M24</f>
        <v/>
      </c>
      <c r="Z24" s="9" t="n"/>
      <c r="AA24" s="9" t="n"/>
      <c r="AB24" s="9" t="n"/>
      <c r="AC24" s="51">
        <f t="array" ref="AC24">IF(I24&gt;0,VLOOKUP(Y24&amp;$P$88&amp;$P$89&amp;$P$90,Variáveis!$O$2:$S$300&amp;Variáveis!$P$2:$T$300&amp;Variáveis!$Q$2:$U$300&amp;Variáveis!$R$2:$V$300,5,FALSE),0)</f>
        <v/>
      </c>
      <c r="AD24" s="52">
        <f>T24*AC24</f>
        <v/>
      </c>
      <c r="AE24" s="53">
        <f>IF(AB24="não",((V24/(1-VLOOKUP(AA24,Variáveis!$AK$3:$AN$29,4,FALSE)))*VLOOKUP(AA24,Variáveis!$AK$3:$AN$29,4,FALSE))-AD24,0)</f>
        <v/>
      </c>
      <c r="AF24" s="53">
        <f>T24*$AF$4</f>
        <v/>
      </c>
      <c r="AG24" s="53">
        <f>IF(AB24="SIM","Cliente pode pagar DIFA na entrada", )</f>
        <v/>
      </c>
      <c r="AH24" s="54" t="n"/>
      <c r="AI24" s="53">
        <f>IF(K24="SIM",(J24*$F$102),J24)</f>
        <v/>
      </c>
      <c r="AJ24" s="53">
        <f>IF(L24="SIM",(AI24*$F$101),AI24)</f>
        <v/>
      </c>
      <c r="AK24" s="53">
        <f>AJ24-AS24</f>
        <v/>
      </c>
      <c r="AL24" s="53">
        <f>AJ24*I24</f>
        <v/>
      </c>
      <c r="AM24" s="53">
        <f>AK24*I24</f>
        <v/>
      </c>
      <c r="AN24" s="53">
        <f>AK24-AP24-AQ24</f>
        <v/>
      </c>
      <c r="AO24" s="53">
        <f>AN24*I24</f>
        <v/>
      </c>
      <c r="AP24" s="53">
        <f>$AP$4*AK24</f>
        <v/>
      </c>
      <c r="AQ24" s="53">
        <f>$AQ$4*AK24</f>
        <v/>
      </c>
      <c r="AR24" s="51">
        <f t="array" ref="AR24">VLOOKUP(M24&amp;N24&amp;O24&amp;P24,Variáveis!$A$2:$E$240&amp;Variáveis!$B$2:$F$240&amp;Variáveis!$C$2:$G$240&amp;Variáveis!$D$2:$H$240,5,FALSE)</f>
        <v/>
      </c>
      <c r="AS24" s="53">
        <f>((AJ24*(1-AR24))*AR24)</f>
        <v/>
      </c>
      <c r="AT24" s="53">
        <f>(((J24+(J24*AU24))*0.18)-(J24*AR24))</f>
        <v/>
      </c>
      <c r="AU24" s="55">
        <f>(((1+AV24)*(1-AR24))/(1-0.18)-1)</f>
        <v/>
      </c>
      <c r="AV24" s="55">
        <f>IF(BB24&gt;0,BB24,IF(BA24&gt;0,BA24,IF(AZ24&gt;0,AZ24,IF(AY24&gt;0,AY24,IF(AX24&gt;0,AX24)))))/100</f>
        <v/>
      </c>
      <c r="AW24" s="56">
        <f>VALUE(LEFT(G24,4))</f>
        <v/>
      </c>
      <c r="AX24" s="56">
        <f>VALUE(IFERROR(VLOOKUP(VALUE(LEFT(G24,4)),ST!$C$4:$E$300,3,FALSE),"0"))</f>
        <v/>
      </c>
      <c r="AY24" s="56">
        <f>VALUE(IFERROR(VLOOKUP(VALUE(LEFT(G24,5)),ST!$C$4:$E$300,3,FALSE),"0"))</f>
        <v/>
      </c>
      <c r="AZ24" s="56">
        <f>VALUE(IFERROR(VLOOKUP(VALUE(LEFT(G24,6)),ST!$C$4:$E$300,3,FALSE),"0"))</f>
        <v/>
      </c>
      <c r="BA24" s="56">
        <f>VALUE(IFERROR(VLOOKUP(VALUE(LEFT(G24,7)),ST!$C$4:$E$300,3,FALSE),"0"))</f>
        <v/>
      </c>
      <c r="BB24" s="56">
        <f>VALUE(IFERROR(VLOOKUP(G24,ST!$C$4:$E$400,3,FALSE),"0"))</f>
        <v/>
      </c>
      <c r="BC24" s="57">
        <f>IF(VLOOKUP(AW24,ST!$C$4:$F$298,4,FALSE)&lt;&gt;0,VLOOKUP(AW24,ST!$C$4:$F$298,4,FALSE),VLOOKUP(G24,ST!$C$4:$F$298,4,FALSE))</f>
        <v/>
      </c>
      <c r="BD24" s="57">
        <f>IF(O24="SC","Desconsiderar coluna ICMS ST",IF(O24="PR","Haverá ST", ))</f>
        <v/>
      </c>
      <c r="BE24" s="53">
        <f>W24</f>
        <v/>
      </c>
      <c r="BF24" s="53">
        <f>X24</f>
        <v/>
      </c>
      <c r="BG24" s="53">
        <f>AD24-AS24</f>
        <v/>
      </c>
      <c r="BH24" s="51">
        <f>$W$4+$X$4+AC24+$BJ$4+0.07</f>
        <v/>
      </c>
      <c r="BI24" s="53">
        <f>IF(BD24="Haverá ST",AJ24+AS24+AT24,AJ24+AS24)</f>
        <v/>
      </c>
      <c r="BJ24" s="53">
        <f>T24*$BJ$4</f>
        <v/>
      </c>
      <c r="BK24" s="53">
        <f>T24*$BK$4</f>
        <v/>
      </c>
      <c r="BL24" s="53">
        <f>BE24+BF24+AO24+BJ24+BK24+AD24</f>
        <v/>
      </c>
      <c r="BM24" s="53">
        <f>(T24-BL24)</f>
        <v/>
      </c>
    </row>
    <row r="25" ht="15.75" customHeight="1" s="218">
      <c r="A25" s="58">
        <f>A24+1</f>
        <v/>
      </c>
      <c r="B25" s="144">
        <f>BOM!B25</f>
        <v/>
      </c>
      <c r="C25" s="144">
        <f>BOM!C25</f>
        <v/>
      </c>
      <c r="D25" s="144">
        <f>BOM!D25</f>
        <v/>
      </c>
      <c r="E25" s="144">
        <f>BOM!E25</f>
        <v/>
      </c>
      <c r="F25" s="144">
        <f>BOM!F25</f>
        <v/>
      </c>
      <c r="G25" s="144">
        <f>BOM!G25</f>
        <v/>
      </c>
      <c r="H25" s="144">
        <f>BOM!H25</f>
        <v/>
      </c>
      <c r="I25" s="147">
        <f>I23*2</f>
        <v/>
      </c>
      <c r="J25" s="146">
        <f>BOM!J25</f>
        <v/>
      </c>
      <c r="K25" s="146">
        <f>BOM!K25</f>
        <v/>
      </c>
      <c r="L25" s="146">
        <f>BOM!L25</f>
        <v/>
      </c>
      <c r="M25" s="146">
        <f>BOM!M25</f>
        <v/>
      </c>
      <c r="N25" s="146">
        <f>BOM!N25</f>
        <v/>
      </c>
      <c r="O25" s="146">
        <f>BOM!O25</f>
        <v/>
      </c>
      <c r="P25" s="146">
        <f>BOM!P25</f>
        <v/>
      </c>
      <c r="Q25" s="46">
        <f>$F$97</f>
        <v/>
      </c>
      <c r="R25" s="46">
        <f>$F$98</f>
        <v/>
      </c>
      <c r="S25" s="48">
        <f>U25-(U25*R25)</f>
        <v/>
      </c>
      <c r="T25" s="48">
        <f>S25*I25</f>
        <v/>
      </c>
      <c r="U25" s="48">
        <f>(AN25)/(1-(BH25+Q25))</f>
        <v/>
      </c>
      <c r="V25" s="48">
        <f>U25*I25</f>
        <v/>
      </c>
      <c r="W25" s="49">
        <f>T25*$W$4</f>
        <v/>
      </c>
      <c r="X25" s="49">
        <f>T25*$X$4</f>
        <v/>
      </c>
      <c r="Y25" s="50">
        <f>M25</f>
        <v/>
      </c>
      <c r="Z25" s="9" t="n"/>
      <c r="AA25" s="9" t="n"/>
      <c r="AB25" s="9" t="n"/>
      <c r="AC25" s="51">
        <f t="array" ref="AC25">IF(I25&gt;0,VLOOKUP(Y25&amp;$P$88&amp;$P$89&amp;$P$90,Variáveis!$O$2:$S$300&amp;Variáveis!$P$2:$T$300&amp;Variáveis!$Q$2:$U$300&amp;Variáveis!$R$2:$V$300,5,FALSE),0)</f>
        <v/>
      </c>
      <c r="AD25" s="52">
        <f>T25*AC25</f>
        <v/>
      </c>
      <c r="AE25" s="53">
        <f>IF(AB25="não",((V25/(1-VLOOKUP(AA25,Variáveis!$AK$3:$AN$29,4,FALSE)))*VLOOKUP(AA25,Variáveis!$AK$3:$AN$29,4,FALSE))-AD25,0)</f>
        <v/>
      </c>
      <c r="AF25" s="53">
        <f>T25*$AF$4</f>
        <v/>
      </c>
      <c r="AG25" s="53">
        <f>IF(AB25="SIM","Cliente pode pagar DIFA na entrada", )</f>
        <v/>
      </c>
      <c r="AH25" s="54" t="n"/>
      <c r="AI25" s="53">
        <f>IF(K25="SIM",(J25*$F$102),J25)</f>
        <v/>
      </c>
      <c r="AJ25" s="53">
        <f>IF(L25="SIM",(AI25*$F$101),AI25)</f>
        <v/>
      </c>
      <c r="AK25" s="53">
        <f>AJ25-AS25</f>
        <v/>
      </c>
      <c r="AL25" s="53">
        <f>AJ25*I25</f>
        <v/>
      </c>
      <c r="AM25" s="53">
        <f>AK25*I25</f>
        <v/>
      </c>
      <c r="AN25" s="53">
        <f>AK25-AP25-AQ25</f>
        <v/>
      </c>
      <c r="AO25" s="53">
        <f>AN25*I25</f>
        <v/>
      </c>
      <c r="AP25" s="53">
        <f>$AP$4*AK25</f>
        <v/>
      </c>
      <c r="AQ25" s="53">
        <f>$AQ$4*AK25</f>
        <v/>
      </c>
      <c r="AR25" s="51">
        <f t="array" ref="AR25">VLOOKUP(M25&amp;N25&amp;O25&amp;P25,Variáveis!$A$2:$E$240&amp;Variáveis!$B$2:$F$240&amp;Variáveis!$C$2:$G$240&amp;Variáveis!$D$2:$H$240,5,FALSE)</f>
        <v/>
      </c>
      <c r="AS25" s="53">
        <f>((AJ25*(1-AR25))*AR25)</f>
        <v/>
      </c>
      <c r="AT25" s="53">
        <f>(((J25+(J25*AU25))*0.18)-(J25*AR25))</f>
        <v/>
      </c>
      <c r="AU25" s="55">
        <f>(((1+AV25)*(1-AR25))/(1-0.18)-1)</f>
        <v/>
      </c>
      <c r="AV25" s="55">
        <f>IF(BB25&gt;0,BB25,IF(BA25&gt;0,BA25,IF(AZ25&gt;0,AZ25,IF(AY25&gt;0,AY25,IF(AX25&gt;0,AX25)))))/100</f>
        <v/>
      </c>
      <c r="AW25" s="56">
        <f>VALUE(LEFT(G25,4))</f>
        <v/>
      </c>
      <c r="AX25" s="56">
        <f>VALUE(IFERROR(VLOOKUP(VALUE(LEFT(G25,4)),ST!$C$4:$E$300,3,FALSE),"0"))</f>
        <v/>
      </c>
      <c r="AY25" s="56">
        <f>VALUE(IFERROR(VLOOKUP(VALUE(LEFT(G25,5)),ST!$C$4:$E$300,3,FALSE),"0"))</f>
        <v/>
      </c>
      <c r="AZ25" s="56">
        <f>VALUE(IFERROR(VLOOKUP(VALUE(LEFT(G25,6)),ST!$C$4:$E$300,3,FALSE),"0"))</f>
        <v/>
      </c>
      <c r="BA25" s="56">
        <f>VALUE(IFERROR(VLOOKUP(VALUE(LEFT(G25,7)),ST!$C$4:$E$300,3,FALSE),"0"))</f>
        <v/>
      </c>
      <c r="BB25" s="56">
        <f>VALUE(IFERROR(VLOOKUP(G25,ST!$C$4:$E$400,3,FALSE),"0"))</f>
        <v/>
      </c>
      <c r="BC25" s="57">
        <f>IF(VLOOKUP(AW25,ST!$C$4:$F$298,4,FALSE)&lt;&gt;0,VLOOKUP(AW25,ST!$C$4:$F$298,4,FALSE),VLOOKUP(G25,ST!$C$4:$F$298,4,FALSE))</f>
        <v/>
      </c>
      <c r="BD25" s="57">
        <f>IF(O25="SC","Desconsiderar coluna ICMS ST",IF(O25="PR","Haverá ST", ))</f>
        <v/>
      </c>
      <c r="BE25" s="53">
        <f>W25</f>
        <v/>
      </c>
      <c r="BF25" s="53">
        <f>X25</f>
        <v/>
      </c>
      <c r="BG25" s="53">
        <f>AD25-AS25</f>
        <v/>
      </c>
      <c r="BH25" s="51">
        <f>$W$4+$X$4+AC25+$BJ$4+0.07</f>
        <v/>
      </c>
      <c r="BI25" s="53">
        <f>IF(BD25="Haverá ST",AJ25+AS25+AT25,AJ25+AS25)</f>
        <v/>
      </c>
      <c r="BJ25" s="53">
        <f>T25*$BJ$4</f>
        <v/>
      </c>
      <c r="BK25" s="53">
        <f>T25*$BK$4</f>
        <v/>
      </c>
      <c r="BL25" s="53">
        <f>BE25+BF25+AO25+BJ25+BK25+AD25</f>
        <v/>
      </c>
      <c r="BM25" s="53">
        <f>(T25-BL25)</f>
        <v/>
      </c>
    </row>
    <row r="26" ht="15.75" customHeight="1" s="218">
      <c r="A26" s="58">
        <f>A25+1</f>
        <v/>
      </c>
      <c r="B26" s="144">
        <f>BOM!B26</f>
        <v/>
      </c>
      <c r="C26" s="144">
        <f>BOM!C26</f>
        <v/>
      </c>
      <c r="D26" s="144">
        <f>BOM!D26</f>
        <v/>
      </c>
      <c r="E26" s="144">
        <f>BOM!E26</f>
        <v/>
      </c>
      <c r="F26" s="144">
        <f>BOM!F26</f>
        <v/>
      </c>
      <c r="G26" s="144">
        <f>BOM!G26</f>
        <v/>
      </c>
      <c r="H26" s="144">
        <f>BOM!H26</f>
        <v/>
      </c>
      <c r="I26" s="147">
        <f>I23*1</f>
        <v/>
      </c>
      <c r="J26" s="146">
        <f>BOM!J26</f>
        <v/>
      </c>
      <c r="K26" s="146">
        <f>BOM!K26</f>
        <v/>
      </c>
      <c r="L26" s="146">
        <f>BOM!L26</f>
        <v/>
      </c>
      <c r="M26" s="146">
        <f>BOM!M26</f>
        <v/>
      </c>
      <c r="N26" s="146">
        <f>BOM!N26</f>
        <v/>
      </c>
      <c r="O26" s="146">
        <f>BOM!O26</f>
        <v/>
      </c>
      <c r="P26" s="146">
        <f>BOM!P26</f>
        <v/>
      </c>
      <c r="Q26" s="46">
        <f>$F$97</f>
        <v/>
      </c>
      <c r="R26" s="46">
        <f>$F$98</f>
        <v/>
      </c>
      <c r="S26" s="48">
        <f>U26-(U26*R26)</f>
        <v/>
      </c>
      <c r="T26" s="48">
        <f>S26*I26</f>
        <v/>
      </c>
      <c r="U26" s="48">
        <f>(AN26)/(1-(BH26+Q26))</f>
        <v/>
      </c>
      <c r="V26" s="48">
        <f>U26*I26</f>
        <v/>
      </c>
      <c r="W26" s="49">
        <f>T26*$W$4</f>
        <v/>
      </c>
      <c r="X26" s="49">
        <f>T26*$X$4</f>
        <v/>
      </c>
      <c r="Y26" s="50">
        <f>M26</f>
        <v/>
      </c>
      <c r="Z26" s="9" t="n"/>
      <c r="AA26" s="9" t="n"/>
      <c r="AB26" s="9" t="n"/>
      <c r="AC26" s="51">
        <f t="array" ref="AC26">IF(I26&gt;0,VLOOKUP(Y26&amp;$P$88&amp;$P$89&amp;$P$90,Variáveis!$O$2:$S$300&amp;Variáveis!$P$2:$T$300&amp;Variáveis!$Q$2:$U$300&amp;Variáveis!$R$2:$V$300,5,FALSE),0)</f>
        <v/>
      </c>
      <c r="AD26" s="52">
        <f>T26*AC26</f>
        <v/>
      </c>
      <c r="AE26" s="53">
        <f>IF(AB26="não",((V26/(1-VLOOKUP(AA26,Variáveis!$AK$3:$AN$29,4,FALSE)))*VLOOKUP(AA26,Variáveis!$AK$3:$AN$29,4,FALSE))-AD26,0)</f>
        <v/>
      </c>
      <c r="AF26" s="53">
        <f>T26*$AF$4</f>
        <v/>
      </c>
      <c r="AG26" s="53">
        <f>IF(AB26="SIM","Cliente pode pagar DIFA na entrada", )</f>
        <v/>
      </c>
      <c r="AH26" s="54" t="n"/>
      <c r="AI26" s="53">
        <f>IF(K26="SIM",(J26*$F$102),J26)</f>
        <v/>
      </c>
      <c r="AJ26" s="53">
        <f>IF(L26="SIM",(AI26*$F$101),AI26)</f>
        <v/>
      </c>
      <c r="AK26" s="53">
        <f>AJ26-AS26</f>
        <v/>
      </c>
      <c r="AL26" s="53">
        <f>AJ26*I26</f>
        <v/>
      </c>
      <c r="AM26" s="53">
        <f>AK26*I26</f>
        <v/>
      </c>
      <c r="AN26" s="53">
        <f>AK26-AP26-AQ26</f>
        <v/>
      </c>
      <c r="AO26" s="53">
        <f>AN26*I26</f>
        <v/>
      </c>
      <c r="AP26" s="53">
        <f>$AP$4*AK26</f>
        <v/>
      </c>
      <c r="AQ26" s="53">
        <f>$AQ$4*AK26</f>
        <v/>
      </c>
      <c r="AR26" s="51">
        <f t="array" ref="AR26">VLOOKUP(M26&amp;N26&amp;O26&amp;P26,Variáveis!$A$2:$E$240&amp;Variáveis!$B$2:$F$240&amp;Variáveis!$C$2:$G$240&amp;Variáveis!$D$2:$H$240,5,FALSE)</f>
        <v/>
      </c>
      <c r="AS26" s="53">
        <f>((AJ26*(1-AR26))*AR26)</f>
        <v/>
      </c>
      <c r="AT26" s="53">
        <f>(((J26+(J26*AU26))*0.18)-(J26*AR26))</f>
        <v/>
      </c>
      <c r="AU26" s="55">
        <f>(((1+AV26)*(1-AR26))/(1-0.18)-1)</f>
        <v/>
      </c>
      <c r="AV26" s="55">
        <f>IF(BB26&gt;0,BB26,IF(BA26&gt;0,BA26,IF(AZ26&gt;0,AZ26,IF(AY26&gt;0,AY26,IF(AX26&gt;0,AX26)))))/100</f>
        <v/>
      </c>
      <c r="AW26" s="56">
        <f>VALUE(LEFT(G26,4))</f>
        <v/>
      </c>
      <c r="AX26" s="56">
        <f>VALUE(IFERROR(VLOOKUP(VALUE(LEFT(G26,4)),ST!$C$4:$E$300,3,FALSE),"0"))</f>
        <v/>
      </c>
      <c r="AY26" s="56">
        <f>VALUE(IFERROR(VLOOKUP(VALUE(LEFT(G26,5)),ST!$C$4:$E$300,3,FALSE),"0"))</f>
        <v/>
      </c>
      <c r="AZ26" s="56">
        <f>VALUE(IFERROR(VLOOKUP(VALUE(LEFT(G26,6)),ST!$C$4:$E$300,3,FALSE),"0"))</f>
        <v/>
      </c>
      <c r="BA26" s="56">
        <f>VALUE(IFERROR(VLOOKUP(VALUE(LEFT(G26,7)),ST!$C$4:$E$300,3,FALSE),"0"))</f>
        <v/>
      </c>
      <c r="BB26" s="56">
        <f>VALUE(IFERROR(VLOOKUP(G26,ST!$C$4:$E$400,3,FALSE),"0"))</f>
        <v/>
      </c>
      <c r="BC26" s="57">
        <f>IF(VLOOKUP(AW26,ST!$C$4:$F$298,4,FALSE)&lt;&gt;0,VLOOKUP(AW26,ST!$C$4:$F$298,4,FALSE),VLOOKUP(G26,ST!$C$4:$F$298,4,FALSE))</f>
        <v/>
      </c>
      <c r="BD26" s="57">
        <f>IF(O26="SC","Desconsiderar coluna ICMS ST",IF(O26="PR","Haverá ST", ))</f>
        <v/>
      </c>
      <c r="BE26" s="53">
        <f>W26</f>
        <v/>
      </c>
      <c r="BF26" s="53">
        <f>X26</f>
        <v/>
      </c>
      <c r="BG26" s="53">
        <f>AD26-AS26</f>
        <v/>
      </c>
      <c r="BH26" s="51">
        <f>$W$4+$X$4+AC26+$BJ$4+0.07</f>
        <v/>
      </c>
      <c r="BI26" s="53">
        <f>IF(BD26="Haverá ST",AJ26+AS26+AT26,AJ26+AS26)</f>
        <v/>
      </c>
      <c r="BJ26" s="53">
        <f>T26*$BJ$4</f>
        <v/>
      </c>
      <c r="BK26" s="53">
        <f>T26*$BK$4</f>
        <v/>
      </c>
      <c r="BL26" s="53">
        <f>BE26+BF26+AO26+BJ26+BK26+AD26</f>
        <v/>
      </c>
      <c r="BM26" s="53">
        <f>(T26-BL26)</f>
        <v/>
      </c>
    </row>
    <row r="27" ht="15.75" customHeight="1" s="218">
      <c r="A27" s="58">
        <f>A26+1</f>
        <v/>
      </c>
      <c r="B27" s="144">
        <f>BOM!B27</f>
        <v/>
      </c>
      <c r="C27" s="144">
        <f>BOM!C27</f>
        <v/>
      </c>
      <c r="D27" s="144">
        <f>BOM!D27</f>
        <v/>
      </c>
      <c r="E27" s="144">
        <f>BOM!E27</f>
        <v/>
      </c>
      <c r="F27" s="144">
        <f>BOM!F27</f>
        <v/>
      </c>
      <c r="G27" s="144">
        <f>BOM!G27</f>
        <v/>
      </c>
      <c r="H27" s="144">
        <f>BOM!H27</f>
        <v/>
      </c>
      <c r="I27" s="147">
        <f>I23*1</f>
        <v/>
      </c>
      <c r="J27" s="146">
        <f>BOM!J27</f>
        <v/>
      </c>
      <c r="K27" s="146">
        <f>BOM!K27</f>
        <v/>
      </c>
      <c r="L27" s="146">
        <f>BOM!L27</f>
        <v/>
      </c>
      <c r="M27" s="146">
        <f>BOM!M27</f>
        <v/>
      </c>
      <c r="N27" s="146">
        <f>BOM!N27</f>
        <v/>
      </c>
      <c r="O27" s="146">
        <f>BOM!O27</f>
        <v/>
      </c>
      <c r="P27" s="146">
        <f>BOM!P27</f>
        <v/>
      </c>
      <c r="Q27" s="46">
        <f>$F$97</f>
        <v/>
      </c>
      <c r="R27" s="46">
        <f>$F$98</f>
        <v/>
      </c>
      <c r="S27" s="48">
        <f>U27-(U27*R27)</f>
        <v/>
      </c>
      <c r="T27" s="48">
        <f>S27*I27</f>
        <v/>
      </c>
      <c r="U27" s="48">
        <f>(AN27)/(1-(BH27+Q27))</f>
        <v/>
      </c>
      <c r="V27" s="48">
        <f>U27*I27</f>
        <v/>
      </c>
      <c r="W27" s="49">
        <f>T27*$W$4</f>
        <v/>
      </c>
      <c r="X27" s="49">
        <f>T27*$X$4</f>
        <v/>
      </c>
      <c r="Y27" s="50">
        <f>M27</f>
        <v/>
      </c>
      <c r="Z27" s="9" t="n"/>
      <c r="AA27" s="9" t="n"/>
      <c r="AB27" s="9" t="n"/>
      <c r="AC27" s="51">
        <f t="array" ref="AC27">IF(I27&gt;0,VLOOKUP(Y27&amp;$P$88&amp;$P$89&amp;$P$90,Variáveis!$O$2:$S$300&amp;Variáveis!$P$2:$T$300&amp;Variáveis!$Q$2:$U$300&amp;Variáveis!$R$2:$V$300,5,FALSE),0)</f>
        <v/>
      </c>
      <c r="AD27" s="52">
        <f>T27*AC27</f>
        <v/>
      </c>
      <c r="AE27" s="53">
        <f>IF(AB27="não",((V27/(1-VLOOKUP(AA27,Variáveis!$AK$3:$AN$29,4,FALSE)))*VLOOKUP(AA27,Variáveis!$AK$3:$AN$29,4,FALSE))-AD27,0)</f>
        <v/>
      </c>
      <c r="AF27" s="53">
        <f>T27*$AF$4</f>
        <v/>
      </c>
      <c r="AG27" s="53">
        <f>IF(AB27="SIM","Cliente pode pagar DIFA na entrada", )</f>
        <v/>
      </c>
      <c r="AH27" s="54" t="n"/>
      <c r="AI27" s="53">
        <f>IF(K27="SIM",(J27*$F$102),J27)</f>
        <v/>
      </c>
      <c r="AJ27" s="53">
        <f>IF(L27="SIM",(AI27*$F$101),AI27)</f>
        <v/>
      </c>
      <c r="AK27" s="53">
        <f>AJ27-AS27</f>
        <v/>
      </c>
      <c r="AL27" s="53">
        <f>AJ27*I27</f>
        <v/>
      </c>
      <c r="AM27" s="53">
        <f>AK27*I27</f>
        <v/>
      </c>
      <c r="AN27" s="53">
        <f>AK27-AP27-AQ27</f>
        <v/>
      </c>
      <c r="AO27" s="53">
        <f>AN27*I27</f>
        <v/>
      </c>
      <c r="AP27" s="53">
        <f>$AP$4*AK27</f>
        <v/>
      </c>
      <c r="AQ27" s="53">
        <f>$AQ$4*AK27</f>
        <v/>
      </c>
      <c r="AR27" s="51">
        <f t="array" ref="AR27">VLOOKUP(M27&amp;N27&amp;O27&amp;P27,Variáveis!$A$2:$E$240&amp;Variáveis!$B$2:$F$240&amp;Variáveis!$C$2:$G$240&amp;Variáveis!$D$2:$H$240,5,FALSE)</f>
        <v/>
      </c>
      <c r="AS27" s="53">
        <f>((AJ27*(1-AR27))*AR27)</f>
        <v/>
      </c>
      <c r="AT27" s="53">
        <f>(((J27+(J27*AU27))*0.18)-(J27*AR27))</f>
        <v/>
      </c>
      <c r="AU27" s="55">
        <f>(((1+AV27)*(1-AR27))/(1-0.18)-1)</f>
        <v/>
      </c>
      <c r="AV27" s="55">
        <f>IF(BB27&gt;0,BB27,IF(BA27&gt;0,BA27,IF(AZ27&gt;0,AZ27,IF(AY27&gt;0,AY27,IF(AX27&gt;0,AX27)))))/100</f>
        <v/>
      </c>
      <c r="AW27" s="56">
        <f>VALUE(LEFT(G27,4))</f>
        <v/>
      </c>
      <c r="AX27" s="56">
        <f>VALUE(IFERROR(VLOOKUP(VALUE(LEFT(G27,4)),ST!$C$4:$E$300,3,FALSE),"0"))</f>
        <v/>
      </c>
      <c r="AY27" s="56">
        <f>VALUE(IFERROR(VLOOKUP(VALUE(LEFT(G27,5)),ST!$C$4:$E$300,3,FALSE),"0"))</f>
        <v/>
      </c>
      <c r="AZ27" s="56">
        <f>VALUE(IFERROR(VLOOKUP(VALUE(LEFT(G27,6)),ST!$C$4:$E$300,3,FALSE),"0"))</f>
        <v/>
      </c>
      <c r="BA27" s="56">
        <f>VALUE(IFERROR(VLOOKUP(VALUE(LEFT(G27,7)),ST!$C$4:$E$300,3,FALSE),"0"))</f>
        <v/>
      </c>
      <c r="BB27" s="56">
        <f>VALUE(IFERROR(VLOOKUP(G27,ST!$C$4:$E$400,3,FALSE),"0"))</f>
        <v/>
      </c>
      <c r="BC27" s="57">
        <f>IF(VLOOKUP(AW27,ST!$C$4:$F$298,4,FALSE)&lt;&gt;0,VLOOKUP(AW27,ST!$C$4:$F$298,4,FALSE),VLOOKUP(G27,ST!$C$4:$F$298,4,FALSE))</f>
        <v/>
      </c>
      <c r="BD27" s="57">
        <f>IF(O27="SC","Desconsiderar coluna ICMS ST",IF(O27="PR","Haverá ST", ))</f>
        <v/>
      </c>
      <c r="BE27" s="53">
        <f>W27</f>
        <v/>
      </c>
      <c r="BF27" s="53">
        <f>X27</f>
        <v/>
      </c>
      <c r="BG27" s="53">
        <f>AD27-AS27</f>
        <v/>
      </c>
      <c r="BH27" s="51">
        <f>$W$4+$X$4+AC27+$BJ$4+0.07</f>
        <v/>
      </c>
      <c r="BI27" s="53">
        <f>IF(BD27="Haverá ST",AJ27+AS27+AT27,AJ27+AS27)</f>
        <v/>
      </c>
      <c r="BJ27" s="53">
        <f>T27*$BJ$4</f>
        <v/>
      </c>
      <c r="BK27" s="53">
        <f>T27*$BK$4</f>
        <v/>
      </c>
      <c r="BL27" s="53">
        <f>BE27+BF27+AO27+BJ27+BK27+AD27</f>
        <v/>
      </c>
      <c r="BM27" s="53">
        <f>(T27-BL27)</f>
        <v/>
      </c>
    </row>
    <row r="28" ht="15.75" customHeight="1" s="218">
      <c r="A28" s="58">
        <f>A27+1</f>
        <v/>
      </c>
      <c r="B28" s="144">
        <f>BOM!B28</f>
        <v/>
      </c>
      <c r="C28" s="144">
        <f>BOM!C28</f>
        <v/>
      </c>
      <c r="D28" s="144">
        <f>BOM!D28</f>
        <v/>
      </c>
      <c r="E28" s="144">
        <f>BOM!E28</f>
        <v/>
      </c>
      <c r="F28" s="144">
        <f>BOM!F28</f>
        <v/>
      </c>
      <c r="G28" s="144">
        <f>BOM!G28</f>
        <v/>
      </c>
      <c r="H28" s="144">
        <f>BOM!H28</f>
        <v/>
      </c>
      <c r="I28" s="147">
        <f>I23</f>
        <v/>
      </c>
      <c r="J28" s="146">
        <f>BOM!J28</f>
        <v/>
      </c>
      <c r="K28" s="146">
        <f>BOM!K28</f>
        <v/>
      </c>
      <c r="L28" s="146">
        <f>BOM!L28</f>
        <v/>
      </c>
      <c r="M28" s="146">
        <f>BOM!M28</f>
        <v/>
      </c>
      <c r="N28" s="146">
        <f>BOM!N28</f>
        <v/>
      </c>
      <c r="O28" s="146">
        <f>BOM!O28</f>
        <v/>
      </c>
      <c r="P28" s="146">
        <f>BOM!P28</f>
        <v/>
      </c>
      <c r="Q28" s="46">
        <f>$F$97</f>
        <v/>
      </c>
      <c r="R28" s="46">
        <f>$F$98</f>
        <v/>
      </c>
      <c r="S28" s="48">
        <f>U28-(U28*R28)</f>
        <v/>
      </c>
      <c r="T28" s="48">
        <f>S28*I28</f>
        <v/>
      </c>
      <c r="U28" s="48">
        <f>(AN28)/(1-(BH28+Q28))</f>
        <v/>
      </c>
      <c r="V28" s="48">
        <f>U28*I28</f>
        <v/>
      </c>
      <c r="W28" s="49">
        <f>T28*$W$4</f>
        <v/>
      </c>
      <c r="X28" s="49">
        <f>T28*$X$4</f>
        <v/>
      </c>
      <c r="Y28" s="50">
        <f>M28</f>
        <v/>
      </c>
      <c r="Z28" s="9" t="n"/>
      <c r="AA28" s="9" t="n"/>
      <c r="AB28" s="9" t="n"/>
      <c r="AC28" s="51">
        <f t="array" ref="AC28">IF(I28&gt;0,VLOOKUP(Y28&amp;$P$88&amp;$P$89&amp;$P$90,Variáveis!$O$2:$S$300&amp;Variáveis!$P$2:$T$300&amp;Variáveis!$Q$2:$U$300&amp;Variáveis!$R$2:$V$300,5,FALSE),0)</f>
        <v/>
      </c>
      <c r="AD28" s="52">
        <f>T28*AC28</f>
        <v/>
      </c>
      <c r="AE28" s="53">
        <f>IF(AB28="não",((V28/(1-VLOOKUP(AA28,Variáveis!$AK$3:$AN$29,4,FALSE)))*VLOOKUP(AA28,Variáveis!$AK$3:$AN$29,4,FALSE))-AD28,0)</f>
        <v/>
      </c>
      <c r="AF28" s="53">
        <f>T28*$AF$4</f>
        <v/>
      </c>
      <c r="AG28" s="53">
        <f>IF(AB28="SIM","Cliente pode pagar DIFA na entrada", )</f>
        <v/>
      </c>
      <c r="AH28" s="54" t="n"/>
      <c r="AI28" s="53">
        <f>IF(K28="SIM",(J28*$F$102),J28)</f>
        <v/>
      </c>
      <c r="AJ28" s="53">
        <f>IF(L28="SIM",(AI28*$F$101),AI28)</f>
        <v/>
      </c>
      <c r="AK28" s="53">
        <f>AJ28-AS28</f>
        <v/>
      </c>
      <c r="AL28" s="53">
        <f>AJ28*I28</f>
        <v/>
      </c>
      <c r="AM28" s="53">
        <f>AK28*I28</f>
        <v/>
      </c>
      <c r="AN28" s="53">
        <f>AK28-AP28-AQ28</f>
        <v/>
      </c>
      <c r="AO28" s="53">
        <f>AN28*I28</f>
        <v/>
      </c>
      <c r="AP28" s="53">
        <f>$AP$4*AK28</f>
        <v/>
      </c>
      <c r="AQ28" s="53">
        <f>$AQ$4*AK28</f>
        <v/>
      </c>
      <c r="AR28" s="51">
        <f t="array" ref="AR28">VLOOKUP(M28&amp;N28&amp;O28&amp;P28,Variáveis!$A$2:$E$240&amp;Variáveis!$B$2:$F$240&amp;Variáveis!$C$2:$G$240&amp;Variáveis!$D$2:$H$240,5,FALSE)</f>
        <v/>
      </c>
      <c r="AS28" s="53">
        <f>((AJ28*(1-AR28))*AR28)</f>
        <v/>
      </c>
      <c r="AT28" s="53">
        <f>(((J28+(J28*AU28))*0.18)-(J28*AR28))</f>
        <v/>
      </c>
      <c r="AU28" s="55">
        <f>(((1+AV28)*(1-AR28))/(1-0.18)-1)</f>
        <v/>
      </c>
      <c r="AV28" s="55">
        <f>IF(BB28&gt;0,BB28,IF(BA28&gt;0,BA28,IF(AZ28&gt;0,AZ28,IF(AY28&gt;0,AY28,IF(AX28&gt;0,AX28)))))/100</f>
        <v/>
      </c>
      <c r="AW28" s="56">
        <f>VALUE(LEFT(G28,4))</f>
        <v/>
      </c>
      <c r="AX28" s="56">
        <f>VALUE(IFERROR(VLOOKUP(VALUE(LEFT(G28,4)),ST!$C$4:$E$300,3,FALSE),"0"))</f>
        <v/>
      </c>
      <c r="AY28" s="56">
        <f>VALUE(IFERROR(VLOOKUP(VALUE(LEFT(G28,5)),ST!$C$4:$E$300,3,FALSE),"0"))</f>
        <v/>
      </c>
      <c r="AZ28" s="56">
        <f>VALUE(IFERROR(VLOOKUP(VALUE(LEFT(G28,6)),ST!$C$4:$E$300,3,FALSE),"0"))</f>
        <v/>
      </c>
      <c r="BA28" s="56">
        <f>VALUE(IFERROR(VLOOKUP(VALUE(LEFT(G28,7)),ST!$C$4:$E$300,3,FALSE),"0"))</f>
        <v/>
      </c>
      <c r="BB28" s="56">
        <f>VALUE(IFERROR(VLOOKUP(G28,ST!$C$4:$E$400,3,FALSE),"0"))</f>
        <v/>
      </c>
      <c r="BC28" s="57">
        <f>IF(VLOOKUP(AW28,ST!$C$4:$F$298,4,FALSE)&lt;&gt;0,VLOOKUP(AW28,ST!$C$4:$F$298,4,FALSE),VLOOKUP(G28,ST!$C$4:$F$298,4,FALSE))</f>
        <v/>
      </c>
      <c r="BD28" s="57">
        <f>IF(O28="SC","Desconsiderar coluna ICMS ST",IF(O28="PR","Haverá ST", ))</f>
        <v/>
      </c>
      <c r="BE28" s="53">
        <f>W28</f>
        <v/>
      </c>
      <c r="BF28" s="53">
        <f>X28</f>
        <v/>
      </c>
      <c r="BG28" s="53">
        <f>AD28-AS28</f>
        <v/>
      </c>
      <c r="BH28" s="51">
        <f>$W$4+$X$4+AC28+$BJ$4+0.07</f>
        <v/>
      </c>
      <c r="BI28" s="53">
        <f>IF(BD28="Haverá ST",AJ28+AS28+AT28,AJ28+AS28)</f>
        <v/>
      </c>
      <c r="BJ28" s="53">
        <f>T28*$BJ$4</f>
        <v/>
      </c>
      <c r="BK28" s="53">
        <f>T28*$BK$4</f>
        <v/>
      </c>
      <c r="BL28" s="53">
        <f>BE28+BF28+AO28+BJ28+BK28+AD28</f>
        <v/>
      </c>
      <c r="BM28" s="53">
        <f>(T28-BL28)</f>
        <v/>
      </c>
    </row>
    <row r="29" ht="15.75" customHeight="1" s="218">
      <c r="A29" s="58">
        <f>A28+1</f>
        <v/>
      </c>
      <c r="B29" s="144">
        <f>BOM!B29</f>
        <v/>
      </c>
      <c r="C29" s="144">
        <f>BOM!C29</f>
        <v/>
      </c>
      <c r="D29" s="144">
        <f>BOM!D29</f>
        <v/>
      </c>
      <c r="E29" s="144">
        <f>BOM!E29</f>
        <v/>
      </c>
      <c r="F29" s="144">
        <f>BOM!F29</f>
        <v/>
      </c>
      <c r="G29" s="144">
        <f>BOM!G29</f>
        <v/>
      </c>
      <c r="H29" s="144">
        <f>BOM!H29</f>
        <v/>
      </c>
      <c r="I29" s="147">
        <f>I23</f>
        <v/>
      </c>
      <c r="J29" s="146">
        <f>BOM!J29</f>
        <v/>
      </c>
      <c r="K29" s="146">
        <f>BOM!K29</f>
        <v/>
      </c>
      <c r="L29" s="146">
        <f>BOM!L29</f>
        <v/>
      </c>
      <c r="M29" s="146">
        <f>BOM!M29</f>
        <v/>
      </c>
      <c r="N29" s="146">
        <f>BOM!N29</f>
        <v/>
      </c>
      <c r="O29" s="146">
        <f>BOM!O29</f>
        <v/>
      </c>
      <c r="P29" s="146">
        <f>BOM!P29</f>
        <v/>
      </c>
      <c r="Q29" s="46">
        <f>$F$97</f>
        <v/>
      </c>
      <c r="R29" s="46">
        <f>$F$98</f>
        <v/>
      </c>
      <c r="S29" s="48">
        <f>U29-(U29*R29)</f>
        <v/>
      </c>
      <c r="T29" s="48">
        <f>S29*I29</f>
        <v/>
      </c>
      <c r="U29" s="48">
        <f>(AN29)/(1-(BH29+Q29))</f>
        <v/>
      </c>
      <c r="V29" s="48">
        <f>U29*I29</f>
        <v/>
      </c>
      <c r="W29" s="49">
        <f>T29*$W$4</f>
        <v/>
      </c>
      <c r="X29" s="49">
        <f>T29*$X$4</f>
        <v/>
      </c>
      <c r="Y29" s="50">
        <f>M29</f>
        <v/>
      </c>
      <c r="Z29" s="9" t="n"/>
      <c r="AA29" s="9" t="n"/>
      <c r="AB29" s="9" t="n"/>
      <c r="AC29" s="51">
        <f t="array" ref="AC29">IF(I29&gt;0,VLOOKUP(Y29&amp;$P$88&amp;$P$89&amp;$P$90,Variáveis!$O$2:$S$300&amp;Variáveis!$P$2:$T$300&amp;Variáveis!$Q$2:$U$300&amp;Variáveis!$R$2:$V$300,5,FALSE),0)</f>
        <v/>
      </c>
      <c r="AD29" s="52">
        <f>T29*AC29</f>
        <v/>
      </c>
      <c r="AE29" s="53">
        <f>IF(AB29="não",((V29/(1-VLOOKUP(AA29,Variáveis!$AK$3:$AN$29,4,FALSE)))*VLOOKUP(AA29,Variáveis!$AK$3:$AN$29,4,FALSE))-AD29,0)</f>
        <v/>
      </c>
      <c r="AF29" s="53">
        <f>T29*$AF$4</f>
        <v/>
      </c>
      <c r="AG29" s="53">
        <f>IF(AB29="SIM","Cliente pode pagar DIFA na entrada", )</f>
        <v/>
      </c>
      <c r="AH29" s="54" t="n"/>
      <c r="AI29" s="53">
        <f>IF(K29="SIM",(J29*$F$102),J29)</f>
        <v/>
      </c>
      <c r="AJ29" s="53">
        <f>IF(L29="SIM",(AI29*$F$101),AI29)</f>
        <v/>
      </c>
      <c r="AK29" s="53">
        <f>AJ29-AS29</f>
        <v/>
      </c>
      <c r="AL29" s="53">
        <f>AJ29*I29</f>
        <v/>
      </c>
      <c r="AM29" s="53">
        <f>AK29*I29</f>
        <v/>
      </c>
      <c r="AN29" s="53">
        <f>AK29-AP29-AQ29</f>
        <v/>
      </c>
      <c r="AO29" s="53">
        <f>AN29*I29</f>
        <v/>
      </c>
      <c r="AP29" s="53">
        <f>$AP$4*AK29</f>
        <v/>
      </c>
      <c r="AQ29" s="53">
        <f>$AQ$4*AK29</f>
        <v/>
      </c>
      <c r="AR29" s="51">
        <f t="array" ref="AR29">VLOOKUP(M29&amp;N29&amp;O29&amp;P29,Variáveis!$A$2:$E$240&amp;Variáveis!$B$2:$F$240&amp;Variáveis!$C$2:$G$240&amp;Variáveis!$D$2:$H$240,5,FALSE)</f>
        <v/>
      </c>
      <c r="AS29" s="53">
        <f>((AJ29*(1-AR29))*AR29)</f>
        <v/>
      </c>
      <c r="AT29" s="53">
        <f>(((J29+(J29*AU29))*0.18)-(J29*AR29))</f>
        <v/>
      </c>
      <c r="AU29" s="55">
        <f>(((1+AV29)*(1-AR29))/(1-0.18)-1)</f>
        <v/>
      </c>
      <c r="AV29" s="55">
        <f>IF(BB29&gt;0,BB29,IF(BA29&gt;0,BA29,IF(AZ29&gt;0,AZ29,IF(AY29&gt;0,AY29,IF(AX29&gt;0,AX29)))))/100</f>
        <v/>
      </c>
      <c r="AW29" s="56">
        <f>VALUE(LEFT(G29,4))</f>
        <v/>
      </c>
      <c r="AX29" s="56">
        <f>VALUE(IFERROR(VLOOKUP(VALUE(LEFT(G29,4)),ST!$C$4:$E$300,3,FALSE),"0"))</f>
        <v/>
      </c>
      <c r="AY29" s="56">
        <f>VALUE(IFERROR(VLOOKUP(VALUE(LEFT(G29,5)),ST!$C$4:$E$300,3,FALSE),"0"))</f>
        <v/>
      </c>
      <c r="AZ29" s="56">
        <f>VALUE(IFERROR(VLOOKUP(VALUE(LEFT(G29,6)),ST!$C$4:$E$300,3,FALSE),"0"))</f>
        <v/>
      </c>
      <c r="BA29" s="56">
        <f>VALUE(IFERROR(VLOOKUP(VALUE(LEFT(G29,7)),ST!$C$4:$E$300,3,FALSE),"0"))</f>
        <v/>
      </c>
      <c r="BB29" s="56">
        <f>VALUE(IFERROR(VLOOKUP(G29,ST!$C$4:$E$400,3,FALSE),"0"))</f>
        <v/>
      </c>
      <c r="BC29" s="57">
        <f>IF(VLOOKUP(AW29,ST!$C$4:$F$298,4,FALSE)&lt;&gt;0,VLOOKUP(AW29,ST!$C$4:$F$298,4,FALSE),VLOOKUP(G29,ST!$C$4:$F$298,4,FALSE))</f>
        <v/>
      </c>
      <c r="BD29" s="57">
        <f>IF(O29="SC","Desconsiderar coluna ICMS ST",IF(O29="PR","Haverá ST", ))</f>
        <v/>
      </c>
      <c r="BE29" s="53">
        <f>W29</f>
        <v/>
      </c>
      <c r="BF29" s="53">
        <f>X29</f>
        <v/>
      </c>
      <c r="BG29" s="53">
        <f>AD29-AS29</f>
        <v/>
      </c>
      <c r="BH29" s="51">
        <f>$W$4+$X$4+AC29+$BJ$4+0.07</f>
        <v/>
      </c>
      <c r="BI29" s="53">
        <f>IF(BD29="Haverá ST",AJ29+AS29+AT29,AJ29+AS29)</f>
        <v/>
      </c>
      <c r="BJ29" s="53">
        <f>T29*$BJ$4</f>
        <v/>
      </c>
      <c r="BK29" s="53">
        <f>T29*$BK$4</f>
        <v/>
      </c>
      <c r="BL29" s="53">
        <f>BE29+BF29+AO29+BJ29+BK29+AD29</f>
        <v/>
      </c>
      <c r="BM29" s="53">
        <f>(T29-BL29)</f>
        <v/>
      </c>
    </row>
    <row r="30" ht="15.75" customHeight="1" s="218">
      <c r="A30" s="58">
        <f>A29+1</f>
        <v/>
      </c>
      <c r="B30" s="144">
        <f>BOM!B30</f>
        <v/>
      </c>
      <c r="C30" s="144">
        <f>BOM!C30</f>
        <v/>
      </c>
      <c r="D30" s="144">
        <f>BOM!D30</f>
        <v/>
      </c>
      <c r="E30" s="144">
        <f>BOM!E30</f>
        <v/>
      </c>
      <c r="F30" s="144">
        <f>BOM!F30</f>
        <v/>
      </c>
      <c r="G30" s="144">
        <f>BOM!G30</f>
        <v/>
      </c>
      <c r="H30" s="144">
        <f>BOM!H30</f>
        <v/>
      </c>
      <c r="I30" s="147">
        <f>I24</f>
        <v/>
      </c>
      <c r="J30" s="146">
        <f>BOM!J30</f>
        <v/>
      </c>
      <c r="K30" s="146">
        <f>BOM!K30</f>
        <v/>
      </c>
      <c r="L30" s="146">
        <f>BOM!L30</f>
        <v/>
      </c>
      <c r="M30" s="146">
        <f>BOM!M30</f>
        <v/>
      </c>
      <c r="N30" s="146">
        <f>BOM!N30</f>
        <v/>
      </c>
      <c r="O30" s="146">
        <f>BOM!O30</f>
        <v/>
      </c>
      <c r="P30" s="146">
        <f>BOM!P30</f>
        <v/>
      </c>
      <c r="Q30" s="46">
        <f>$F$97</f>
        <v/>
      </c>
      <c r="R30" s="46">
        <f>$F$98</f>
        <v/>
      </c>
      <c r="S30" s="48">
        <f>U30-(U30*R30)</f>
        <v/>
      </c>
      <c r="T30" s="48">
        <f>S30*I30</f>
        <v/>
      </c>
      <c r="U30" s="48">
        <f>(AN30)/(1-(BH30+Q30))</f>
        <v/>
      </c>
      <c r="V30" s="48">
        <f>U30*I30</f>
        <v/>
      </c>
      <c r="W30" s="49">
        <f>T30*$W$4</f>
        <v/>
      </c>
      <c r="X30" s="49">
        <f>T30*$X$4</f>
        <v/>
      </c>
      <c r="Y30" s="50">
        <f>M30</f>
        <v/>
      </c>
      <c r="Z30" s="9" t="n"/>
      <c r="AA30" s="9" t="n"/>
      <c r="AB30" s="9" t="n"/>
      <c r="AC30" s="51">
        <f t="array" ref="AC30">IF(I30&gt;0,VLOOKUP(Y30&amp;$P$88&amp;$P$89&amp;$P$90,Variáveis!$O$2:$S$300&amp;Variáveis!$P$2:$T$300&amp;Variáveis!$Q$2:$U$300&amp;Variáveis!$R$2:$V$300,5,FALSE),0)</f>
        <v/>
      </c>
      <c r="AD30" s="52">
        <f>T30*AC30</f>
        <v/>
      </c>
      <c r="AE30" s="53">
        <f>IF(AB30="não",((V30/(1-VLOOKUP(AA30,Variáveis!$AK$3:$AN$29,4,FALSE)))*VLOOKUP(AA30,Variáveis!$AK$3:$AN$29,4,FALSE))-AD30,0)</f>
        <v/>
      </c>
      <c r="AF30" s="53">
        <f>T30*$AF$4</f>
        <v/>
      </c>
      <c r="AG30" s="53">
        <f>IF(AB30="SIM","Cliente pode pagar DIFA na entrada", )</f>
        <v/>
      </c>
      <c r="AH30" s="54" t="n"/>
      <c r="AI30" s="53">
        <f>IF(K30="SIM",(J30*$F$102),J30)</f>
        <v/>
      </c>
      <c r="AJ30" s="53">
        <f>IF(L30="SIM",(AI30*$F$101),AI30)</f>
        <v/>
      </c>
      <c r="AK30" s="53">
        <f>AJ30-AS30</f>
        <v/>
      </c>
      <c r="AL30" s="53">
        <f>AJ30*I30</f>
        <v/>
      </c>
      <c r="AM30" s="53">
        <f>AK30*I30</f>
        <v/>
      </c>
      <c r="AN30" s="53">
        <f>AK30-AP30-AQ30</f>
        <v/>
      </c>
      <c r="AO30" s="53">
        <f>AN30*I30</f>
        <v/>
      </c>
      <c r="AP30" s="53">
        <f>$AP$4*AK30</f>
        <v/>
      </c>
      <c r="AQ30" s="53">
        <f>$AQ$4*AK30</f>
        <v/>
      </c>
      <c r="AR30" s="51">
        <f t="array" ref="AR30">VLOOKUP(M30&amp;N30&amp;O30&amp;P30,Variáveis!$A$2:$E$240&amp;Variáveis!$B$2:$F$240&amp;Variáveis!$C$2:$G$240&amp;Variáveis!$D$2:$H$240,5,FALSE)</f>
        <v/>
      </c>
      <c r="AS30" s="53">
        <f>((AJ30*(1-AR30))*AR30)</f>
        <v/>
      </c>
      <c r="AT30" s="53">
        <f>(((J30+(J30*AU30))*0.18)-(J30*AR30))</f>
        <v/>
      </c>
      <c r="AU30" s="55">
        <f>(((1+AV30)*(1-AR30))/(1-0.18)-1)</f>
        <v/>
      </c>
      <c r="AV30" s="55">
        <f>IF(BB30&gt;0,BB30,IF(BA30&gt;0,BA30,IF(AZ30&gt;0,AZ30,IF(AY30&gt;0,AY30,IF(AX30&gt;0,AX30)))))/100</f>
        <v/>
      </c>
      <c r="AW30" s="56">
        <f>VALUE(LEFT(G30,4))</f>
        <v/>
      </c>
      <c r="AX30" s="56">
        <f>VALUE(IFERROR(VLOOKUP(VALUE(LEFT(G30,4)),ST!$C$4:$E$300,3,FALSE),"0"))</f>
        <v/>
      </c>
      <c r="AY30" s="56">
        <f>VALUE(IFERROR(VLOOKUP(VALUE(LEFT(G30,5)),ST!$C$4:$E$300,3,FALSE),"0"))</f>
        <v/>
      </c>
      <c r="AZ30" s="56">
        <f>VALUE(IFERROR(VLOOKUP(VALUE(LEFT(G30,6)),ST!$C$4:$E$300,3,FALSE),"0"))</f>
        <v/>
      </c>
      <c r="BA30" s="56">
        <f>VALUE(IFERROR(VLOOKUP(VALUE(LEFT(G30,7)),ST!$C$4:$E$300,3,FALSE),"0"))</f>
        <v/>
      </c>
      <c r="BB30" s="56">
        <f>VALUE(IFERROR(VLOOKUP(G30,ST!$C$4:$E$400,3,FALSE),"0"))</f>
        <v/>
      </c>
      <c r="BC30" s="57">
        <f>IF(VLOOKUP(AW30,ST!$C$4:$F$298,4,FALSE)&lt;&gt;0,VLOOKUP(AW30,ST!$C$4:$F$298,4,FALSE),VLOOKUP(G30,ST!$C$4:$F$298,4,FALSE))</f>
        <v/>
      </c>
      <c r="BD30" s="57">
        <f>IF(O30="SC","Desconsiderar coluna ICMS ST",IF(O30="PR","Haverá ST", ))</f>
        <v/>
      </c>
      <c r="BE30" s="53">
        <f>W30</f>
        <v/>
      </c>
      <c r="BF30" s="53">
        <f>X30</f>
        <v/>
      </c>
      <c r="BG30" s="53">
        <f>AD30-AS30</f>
        <v/>
      </c>
      <c r="BH30" s="51">
        <f>$W$4+$X$4+AC30+$BJ$4+0.07</f>
        <v/>
      </c>
      <c r="BI30" s="53">
        <f>IF(BD30="Haverá ST",AJ30+AS30+AT30,AJ30+AS30)</f>
        <v/>
      </c>
      <c r="BJ30" s="53">
        <f>T30*$BJ$4</f>
        <v/>
      </c>
      <c r="BK30" s="53">
        <f>T30*$BK$4</f>
        <v/>
      </c>
      <c r="BL30" s="53">
        <f>BE30+BF30+AO30+BJ30+BK30+AD30</f>
        <v/>
      </c>
      <c r="BM30" s="53">
        <f>(T30-BL30)</f>
        <v/>
      </c>
    </row>
    <row r="31" ht="15.75" customHeight="1" s="218">
      <c r="A31" s="58">
        <f>A30+1</f>
        <v/>
      </c>
      <c r="B31" s="144">
        <f>BOM!B31</f>
        <v/>
      </c>
      <c r="C31" s="144">
        <f>BOM!C31</f>
        <v/>
      </c>
      <c r="D31" s="144">
        <f>BOM!D31</f>
        <v/>
      </c>
      <c r="E31" s="144">
        <f>BOM!E31</f>
        <v/>
      </c>
      <c r="F31" s="144">
        <f>BOM!F31</f>
        <v/>
      </c>
      <c r="G31" s="144">
        <f>BOM!G31</f>
        <v/>
      </c>
      <c r="H31" s="144">
        <f>BOM!H31</f>
        <v/>
      </c>
      <c r="I31" s="147">
        <f>I23</f>
        <v/>
      </c>
      <c r="J31" s="146">
        <f>BOM!J31</f>
        <v/>
      </c>
      <c r="K31" s="146">
        <f>BOM!K31</f>
        <v/>
      </c>
      <c r="L31" s="146">
        <f>BOM!L31</f>
        <v/>
      </c>
      <c r="M31" s="146">
        <f>BOM!M31</f>
        <v/>
      </c>
      <c r="N31" s="146">
        <f>BOM!N31</f>
        <v/>
      </c>
      <c r="O31" s="146">
        <f>BOM!O31</f>
        <v/>
      </c>
      <c r="P31" s="146">
        <f>BOM!P31</f>
        <v/>
      </c>
      <c r="Q31" s="46">
        <f>$F$97</f>
        <v/>
      </c>
      <c r="R31" s="46">
        <f>$F$98</f>
        <v/>
      </c>
      <c r="S31" s="48">
        <f>U31-(U31*R31)</f>
        <v/>
      </c>
      <c r="T31" s="48">
        <f>S31*I31</f>
        <v/>
      </c>
      <c r="U31" s="48">
        <f>(AN31)/(1-(BH31+Q31))</f>
        <v/>
      </c>
      <c r="V31" s="48">
        <f>U31*I31</f>
        <v/>
      </c>
      <c r="W31" s="49">
        <f>T31*$W$4</f>
        <v/>
      </c>
      <c r="X31" s="49">
        <f>T31*$X$4</f>
        <v/>
      </c>
      <c r="Y31" s="50">
        <f>M31</f>
        <v/>
      </c>
      <c r="Z31" s="9" t="n"/>
      <c r="AA31" s="9" t="n"/>
      <c r="AB31" s="9" t="n"/>
      <c r="AC31" s="51">
        <f t="array" ref="AC31">IF(I31&gt;0,VLOOKUP(Y31&amp;$P$88&amp;$P$89&amp;$P$90,Variáveis!$O$2:$S$300&amp;Variáveis!$P$2:$T$300&amp;Variáveis!$Q$2:$U$300&amp;Variáveis!$R$2:$V$300,5,FALSE),0)</f>
        <v/>
      </c>
      <c r="AD31" s="52">
        <f>T31*AC31</f>
        <v/>
      </c>
      <c r="AE31" s="53">
        <f>IF(AB31="não",((V31/(1-VLOOKUP(AA31,Variáveis!$AK$3:$AN$29,4,FALSE)))*VLOOKUP(AA31,Variáveis!$AK$3:$AN$29,4,FALSE))-AD31,0)</f>
        <v/>
      </c>
      <c r="AF31" s="53">
        <f>T31*$AF$4</f>
        <v/>
      </c>
      <c r="AG31" s="53">
        <f>IF(AB31="SIM","Cliente pode pagar DIFA na entrada", )</f>
        <v/>
      </c>
      <c r="AH31" s="54" t="n"/>
      <c r="AI31" s="53">
        <f>IF(K31="SIM",(J31*$F$102),J31)</f>
        <v/>
      </c>
      <c r="AJ31" s="53">
        <f>IF(L31="SIM",(AI31*$F$101),AI31)</f>
        <v/>
      </c>
      <c r="AK31" s="53">
        <f>AJ31-AS31</f>
        <v/>
      </c>
      <c r="AL31" s="53">
        <f>AJ31*I31</f>
        <v/>
      </c>
      <c r="AM31" s="53">
        <f>AK31*I31</f>
        <v/>
      </c>
      <c r="AN31" s="53">
        <f>AK31-AP31-AQ31</f>
        <v/>
      </c>
      <c r="AO31" s="53">
        <f>AN31*I31</f>
        <v/>
      </c>
      <c r="AP31" s="53">
        <f>$AP$4*AK31</f>
        <v/>
      </c>
      <c r="AQ31" s="53">
        <f>$AQ$4*AK31</f>
        <v/>
      </c>
      <c r="AR31" s="51">
        <f t="array" ref="AR31">VLOOKUP(M31&amp;N31&amp;O31&amp;P31,Variáveis!$A$2:$E$240&amp;Variáveis!$B$2:$F$240&amp;Variáveis!$C$2:$G$240&amp;Variáveis!$D$2:$H$240,5,FALSE)</f>
        <v/>
      </c>
      <c r="AS31" s="53">
        <f>((AJ31*(1-AR31))*AR31)</f>
        <v/>
      </c>
      <c r="AT31" s="53">
        <f>(((J31+(J31*AU31))*0.18)-(J31*AR31))</f>
        <v/>
      </c>
      <c r="AU31" s="55">
        <f>(((1+AV31)*(1-AR31))/(1-0.18)-1)</f>
        <v/>
      </c>
      <c r="AV31" s="55">
        <f>IF(BB31&gt;0,BB31,IF(BA31&gt;0,BA31,IF(AZ31&gt;0,AZ31,IF(AY31&gt;0,AY31,IF(AX31&gt;0,AX31)))))/100</f>
        <v/>
      </c>
      <c r="AW31" s="56">
        <f>VALUE(LEFT(G31,4))</f>
        <v/>
      </c>
      <c r="AX31" s="56">
        <f>VALUE(IFERROR(VLOOKUP(VALUE(LEFT(G31,4)),ST!$C$4:$E$300,3,FALSE),"0"))</f>
        <v/>
      </c>
      <c r="AY31" s="56">
        <f>VALUE(IFERROR(VLOOKUP(VALUE(LEFT(G31,5)),ST!$C$4:$E$300,3,FALSE),"0"))</f>
        <v/>
      </c>
      <c r="AZ31" s="56">
        <f>VALUE(IFERROR(VLOOKUP(VALUE(LEFT(G31,6)),ST!$C$4:$E$300,3,FALSE),"0"))</f>
        <v/>
      </c>
      <c r="BA31" s="56">
        <f>VALUE(IFERROR(VLOOKUP(VALUE(LEFT(G31,7)),ST!$C$4:$E$300,3,FALSE),"0"))</f>
        <v/>
      </c>
      <c r="BB31" s="56">
        <f>VALUE(IFERROR(VLOOKUP(G31,ST!$C$4:$E$400,3,FALSE),"0"))</f>
        <v/>
      </c>
      <c r="BC31" s="57">
        <f>IF(VLOOKUP(AW31,ST!$C$4:$F$298,4,FALSE)&lt;&gt;0,VLOOKUP(AW31,ST!$C$4:$F$298,4,FALSE),VLOOKUP(G31,ST!$C$4:$F$298,4,FALSE))</f>
        <v/>
      </c>
      <c r="BD31" s="57">
        <f>IF(O31="SC","Desconsiderar coluna ICMS ST",IF(O31="PR","Haverá ST", ))</f>
        <v/>
      </c>
      <c r="BE31" s="53">
        <f>W31</f>
        <v/>
      </c>
      <c r="BF31" s="53">
        <f>X31</f>
        <v/>
      </c>
      <c r="BG31" s="53">
        <f>AD31-AS31</f>
        <v/>
      </c>
      <c r="BH31" s="51">
        <f>$W$4+$X$4+AC31+$BJ$4+0.07</f>
        <v/>
      </c>
      <c r="BI31" s="53">
        <f>IF(BD31="Haverá ST",AJ31+AS31+AT31,AJ31+AS31)</f>
        <v/>
      </c>
      <c r="BJ31" s="53">
        <f>T31*$BJ$4</f>
        <v/>
      </c>
      <c r="BK31" s="53">
        <f>T31*$BK$4</f>
        <v/>
      </c>
      <c r="BL31" s="53">
        <f>BE31+BF31+AO31+BJ31+BK31+AD31</f>
        <v/>
      </c>
      <c r="BM31" s="53">
        <f>(T31-BL31)</f>
        <v/>
      </c>
    </row>
    <row r="32" ht="15.75" customHeight="1" s="218">
      <c r="A32" s="58">
        <f>A31+1</f>
        <v/>
      </c>
      <c r="B32" s="144">
        <f>BOM!B32</f>
        <v/>
      </c>
      <c r="C32" s="144">
        <f>BOM!C32</f>
        <v/>
      </c>
      <c r="D32" s="144">
        <f>BOM!D32</f>
        <v/>
      </c>
      <c r="E32" s="144">
        <f>BOM!E32</f>
        <v/>
      </c>
      <c r="F32" s="39">
        <f>BOM!F32</f>
        <v/>
      </c>
      <c r="G32" s="144">
        <f>BOM!G32</f>
        <v/>
      </c>
      <c r="H32" s="144">
        <f>BOM!H32</f>
        <v/>
      </c>
      <c r="I32" s="148" t="n">
        <v>0</v>
      </c>
      <c r="J32" s="146">
        <f>BOM!J32</f>
        <v/>
      </c>
      <c r="K32" s="146">
        <f>BOM!K32</f>
        <v/>
      </c>
      <c r="L32" s="146">
        <f>BOM!L32</f>
        <v/>
      </c>
      <c r="M32" s="146">
        <f>BOM!M32</f>
        <v/>
      </c>
      <c r="N32" s="146">
        <f>BOM!N32</f>
        <v/>
      </c>
      <c r="O32" s="146">
        <f>BOM!O32</f>
        <v/>
      </c>
      <c r="P32" s="146">
        <f>BOM!P32</f>
        <v/>
      </c>
      <c r="Q32" s="46">
        <f>$F$97</f>
        <v/>
      </c>
      <c r="R32" s="46">
        <f>$F$98</f>
        <v/>
      </c>
      <c r="S32" s="48">
        <f>U32-(U32*R32)</f>
        <v/>
      </c>
      <c r="T32" s="48">
        <f>S32*I32</f>
        <v/>
      </c>
      <c r="U32" s="48">
        <f>(AN32)/(1-(BH32+Q32))</f>
        <v/>
      </c>
      <c r="V32" s="48">
        <f>U32*I32</f>
        <v/>
      </c>
      <c r="W32" s="49">
        <f>T32*$W$4</f>
        <v/>
      </c>
      <c r="X32" s="49">
        <f>T32*$X$4</f>
        <v/>
      </c>
      <c r="Y32" s="50">
        <f>M32</f>
        <v/>
      </c>
      <c r="Z32" s="9" t="n"/>
      <c r="AA32" s="9" t="n"/>
      <c r="AB32" s="9" t="n"/>
      <c r="AC32" s="51">
        <f t="array" ref="AC32">IF(I32&gt;0,VLOOKUP(Y32&amp;$P$88&amp;$P$89&amp;$P$90,Variáveis!$O$2:$S$300&amp;Variáveis!$P$2:$T$300&amp;Variáveis!$Q$2:$U$300&amp;Variáveis!$R$2:$V$300,5,FALSE),0)</f>
        <v/>
      </c>
      <c r="AD32" s="52">
        <f>T32*AC32</f>
        <v/>
      </c>
      <c r="AE32" s="53">
        <f>IF(AB32="não",((V32/(1-VLOOKUP(AA32,Variáveis!$AK$3:$AN$29,4,FALSE)))*VLOOKUP(AA32,Variáveis!$AK$3:$AN$29,4,FALSE))-AD32,0)</f>
        <v/>
      </c>
      <c r="AF32" s="53">
        <f>T32*$AF$4</f>
        <v/>
      </c>
      <c r="AG32" s="53">
        <f>IF(AB32="SIM","Cliente pode pagar DIFA na entrada", )</f>
        <v/>
      </c>
      <c r="AH32" s="54" t="n"/>
      <c r="AI32" s="53">
        <f>IF(K32="SIM",(J32*$F$102),J32)</f>
        <v/>
      </c>
      <c r="AJ32" s="53">
        <f>IF(L32="SIM",(AI32*$F$101),AI32)</f>
        <v/>
      </c>
      <c r="AK32" s="53">
        <f>AJ32-AS32</f>
        <v/>
      </c>
      <c r="AL32" s="53">
        <f>AJ32*I32</f>
        <v/>
      </c>
      <c r="AM32" s="53">
        <f>AK32*I32</f>
        <v/>
      </c>
      <c r="AN32" s="53">
        <f>AK32-AP32-AQ32</f>
        <v/>
      </c>
      <c r="AO32" s="53">
        <f>AN32*I32</f>
        <v/>
      </c>
      <c r="AP32" s="53">
        <f>$AP$4*AK32</f>
        <v/>
      </c>
      <c r="AQ32" s="53">
        <f>$AQ$4*AK32</f>
        <v/>
      </c>
      <c r="AR32" s="51">
        <f t="array" ref="AR32">VLOOKUP(M32&amp;N32&amp;O32&amp;P32,Variáveis!$A$2:$E$240&amp;Variáveis!$B$2:$F$240&amp;Variáveis!$C$2:$G$240&amp;Variáveis!$D$2:$H$240,5,FALSE)</f>
        <v/>
      </c>
      <c r="AS32" s="53">
        <f>((AJ32*(1-AR32))*AR32)</f>
        <v/>
      </c>
      <c r="AT32" s="53">
        <f>(((J32+(J32*AU32))*0.18)-(J32*AR32))</f>
        <v/>
      </c>
      <c r="AU32" s="55">
        <f>(((1+AV32)*(1-AR32))/(1-0.18)-1)</f>
        <v/>
      </c>
      <c r="AV32" s="55">
        <f>IF(BB32&gt;0,BB32,IF(BA32&gt;0,BA32,IF(AZ32&gt;0,AZ32,IF(AY32&gt;0,AY32,IF(AX32&gt;0,AX32)))))/100</f>
        <v/>
      </c>
      <c r="AW32" s="56">
        <f>VALUE(LEFT(G32,4))</f>
        <v/>
      </c>
      <c r="AX32" s="56">
        <f>VALUE(IFERROR(VLOOKUP(VALUE(LEFT(G32,4)),ST!$C$4:$E$300,3,FALSE),"0"))</f>
        <v/>
      </c>
      <c r="AY32" s="56">
        <f>VALUE(IFERROR(VLOOKUP(VALUE(LEFT(G32,5)),ST!$C$4:$E$300,3,FALSE),"0"))</f>
        <v/>
      </c>
      <c r="AZ32" s="56">
        <f>VALUE(IFERROR(VLOOKUP(VALUE(LEFT(G32,6)),ST!$C$4:$E$300,3,FALSE),"0"))</f>
        <v/>
      </c>
      <c r="BA32" s="56">
        <f>VALUE(IFERROR(VLOOKUP(VALUE(LEFT(G32,7)),ST!$C$4:$E$300,3,FALSE),"0"))</f>
        <v/>
      </c>
      <c r="BB32" s="56">
        <f>VALUE(IFERROR(VLOOKUP(G32,ST!$C$4:$E$400,3,FALSE),"0"))</f>
        <v/>
      </c>
      <c r="BC32" s="57">
        <f>IF(VLOOKUP(AW32,ST!$C$4:$F$298,4,FALSE)&lt;&gt;0,VLOOKUP(AW32,ST!$C$4:$F$298,4,FALSE),VLOOKUP(G32,ST!$C$4:$F$298,4,FALSE))</f>
        <v/>
      </c>
      <c r="BD32" s="57">
        <f>IF(O32="SC","Desconsiderar coluna ICMS ST",IF(O32="PR","Haverá ST", ))</f>
        <v/>
      </c>
      <c r="BE32" s="53">
        <f>W32</f>
        <v/>
      </c>
      <c r="BF32" s="53">
        <f>X32</f>
        <v/>
      </c>
      <c r="BG32" s="53">
        <f>AD32-AS32</f>
        <v/>
      </c>
      <c r="BH32" s="51">
        <f>$W$4+$X$4+AC32+$BJ$4+0.07</f>
        <v/>
      </c>
      <c r="BI32" s="53">
        <f>IF(BD32="Haverá ST",AJ32+AS32+AT32,AJ32+AS32)</f>
        <v/>
      </c>
      <c r="BJ32" s="53">
        <f>T32*$BJ$4</f>
        <v/>
      </c>
      <c r="BK32" s="53">
        <f>T32*$BK$4</f>
        <v/>
      </c>
      <c r="BL32" s="53">
        <f>BE32+BF32+AO32+BJ32+BK32+AD32</f>
        <v/>
      </c>
      <c r="BM32" s="53">
        <f>(T32-BL32)</f>
        <v/>
      </c>
    </row>
    <row r="33" ht="15.75" customHeight="1" s="218">
      <c r="A33" s="58">
        <f>A32+1</f>
        <v/>
      </c>
      <c r="B33" s="144">
        <f>BOM!B33</f>
        <v/>
      </c>
      <c r="C33" s="144">
        <f>BOM!C33</f>
        <v/>
      </c>
      <c r="D33" s="144">
        <f>BOM!D33</f>
        <v/>
      </c>
      <c r="E33" s="144">
        <f>BOM!E33</f>
        <v/>
      </c>
      <c r="F33" s="144">
        <f>BOM!F33</f>
        <v/>
      </c>
      <c r="G33" s="144">
        <f>BOM!G33</f>
        <v/>
      </c>
      <c r="H33" s="144">
        <f>BOM!H33</f>
        <v/>
      </c>
      <c r="I33" s="148" t="n">
        <v>0</v>
      </c>
      <c r="J33" s="146">
        <f>BOM!J33</f>
        <v/>
      </c>
      <c r="K33" s="146">
        <f>BOM!K33</f>
        <v/>
      </c>
      <c r="L33" s="146">
        <f>BOM!L33</f>
        <v/>
      </c>
      <c r="M33" s="146">
        <f>BOM!M33</f>
        <v/>
      </c>
      <c r="N33" s="146">
        <f>BOM!N33</f>
        <v/>
      </c>
      <c r="O33" s="146">
        <f>BOM!O33</f>
        <v/>
      </c>
      <c r="P33" s="146">
        <f>BOM!P33</f>
        <v/>
      </c>
      <c r="Q33" s="46">
        <f>$F$97</f>
        <v/>
      </c>
      <c r="R33" s="46">
        <f>$F$98</f>
        <v/>
      </c>
      <c r="S33" s="48">
        <f>U33-(U33*R33)</f>
        <v/>
      </c>
      <c r="T33" s="48">
        <f>S33*I33</f>
        <v/>
      </c>
      <c r="U33" s="48">
        <f>(AN33)/(1-(BH33+Q33))</f>
        <v/>
      </c>
      <c r="V33" s="48">
        <f>U33*I33</f>
        <v/>
      </c>
      <c r="W33" s="49">
        <f>T33*$W$4</f>
        <v/>
      </c>
      <c r="X33" s="49">
        <f>T33*$X$4</f>
        <v/>
      </c>
      <c r="Y33" s="50">
        <f>M33</f>
        <v/>
      </c>
      <c r="Z33" s="9" t="n"/>
      <c r="AA33" s="9" t="n"/>
      <c r="AB33" s="9" t="n"/>
      <c r="AC33" s="51">
        <f t="array" ref="AC33">IF(I33&gt;0,VLOOKUP(Y33&amp;$P$88&amp;$P$89&amp;$P$90,Variáveis!$O$2:$S$300&amp;Variáveis!$P$2:$T$300&amp;Variáveis!$Q$2:$U$300&amp;Variáveis!$R$2:$V$300,5,FALSE),0)</f>
        <v/>
      </c>
      <c r="AD33" s="52">
        <f>T33*AC33</f>
        <v/>
      </c>
      <c r="AE33" s="53">
        <f>IF(AB33="não",((V33/(1-VLOOKUP(AA33,Variáveis!$AK$3:$AN$29,4,FALSE)))*VLOOKUP(AA33,Variáveis!$AK$3:$AN$29,4,FALSE))-AD33,0)</f>
        <v/>
      </c>
      <c r="AF33" s="53">
        <f>T33*$AF$4</f>
        <v/>
      </c>
      <c r="AG33" s="53">
        <f>IF(AB33="SIM","Cliente pode pagar DIFA na entrada", )</f>
        <v/>
      </c>
      <c r="AH33" s="54" t="n"/>
      <c r="AI33" s="53">
        <f>IF(K33="SIM",(J33*$F$102),J33)</f>
        <v/>
      </c>
      <c r="AJ33" s="53">
        <f>IF(L33="SIM",(AI33*$F$101),AI33)</f>
        <v/>
      </c>
      <c r="AK33" s="53">
        <f>AJ33-AS33</f>
        <v/>
      </c>
      <c r="AL33" s="53">
        <f>AJ33*I33</f>
        <v/>
      </c>
      <c r="AM33" s="53">
        <f>AK33*I33</f>
        <v/>
      </c>
      <c r="AN33" s="53">
        <f>AK33-AP33-AQ33</f>
        <v/>
      </c>
      <c r="AO33" s="53">
        <f>AN33*I33</f>
        <v/>
      </c>
      <c r="AP33" s="53">
        <f>$AP$4*AK33</f>
        <v/>
      </c>
      <c r="AQ33" s="53">
        <f>$AQ$4*AK33</f>
        <v/>
      </c>
      <c r="AR33" s="51">
        <f t="array" ref="AR33">VLOOKUP(M33&amp;N33&amp;O33&amp;P33,Variáveis!$A$2:$E$240&amp;Variáveis!$B$2:$F$240&amp;Variáveis!$C$2:$G$240&amp;Variáveis!$D$2:$H$240,5,FALSE)</f>
        <v/>
      </c>
      <c r="AS33" s="53">
        <f>((AJ33*(1-AR33))*AR33)</f>
        <v/>
      </c>
      <c r="AT33" s="53">
        <f>(((J33+(J33*AU33))*0.18)-(J33*AR33))</f>
        <v/>
      </c>
      <c r="AU33" s="55">
        <f>(((1+AV33)*(1-AR33))/(1-0.18)-1)</f>
        <v/>
      </c>
      <c r="AV33" s="55">
        <f>IF(BB33&gt;0,BB33,IF(BA33&gt;0,BA33,IF(AZ33&gt;0,AZ33,IF(AY33&gt;0,AY33,IF(AX33&gt;0,AX33)))))/100</f>
        <v/>
      </c>
      <c r="AW33" s="56">
        <f>VALUE(LEFT(G33,4))</f>
        <v/>
      </c>
      <c r="AX33" s="56">
        <f>VALUE(IFERROR(VLOOKUP(VALUE(LEFT(G33,4)),ST!$C$4:$E$300,3,FALSE),"0"))</f>
        <v/>
      </c>
      <c r="AY33" s="56">
        <f>VALUE(IFERROR(VLOOKUP(VALUE(LEFT(G33,5)),ST!$C$4:$E$300,3,FALSE),"0"))</f>
        <v/>
      </c>
      <c r="AZ33" s="56">
        <f>VALUE(IFERROR(VLOOKUP(VALUE(LEFT(G33,6)),ST!$C$4:$E$300,3,FALSE),"0"))</f>
        <v/>
      </c>
      <c r="BA33" s="56">
        <f>VALUE(IFERROR(VLOOKUP(VALUE(LEFT(G33,7)),ST!$C$4:$E$300,3,FALSE),"0"))</f>
        <v/>
      </c>
      <c r="BB33" s="56">
        <f>VALUE(IFERROR(VLOOKUP(G33,ST!$C$4:$E$400,3,FALSE),"0"))</f>
        <v/>
      </c>
      <c r="BC33" s="57">
        <f>IF(VLOOKUP(AW33,ST!$C$4:$F$298,4,FALSE)&lt;&gt;0,VLOOKUP(AW33,ST!$C$4:$F$298,4,FALSE),VLOOKUP(G33,ST!$C$4:$F$298,4,FALSE))</f>
        <v/>
      </c>
      <c r="BD33" s="57">
        <f>IF(O33="SC","Desconsiderar coluna ICMS ST",IF(O33="PR","Haverá ST", ))</f>
        <v/>
      </c>
      <c r="BE33" s="53">
        <f>W33</f>
        <v/>
      </c>
      <c r="BF33" s="53">
        <f>X33</f>
        <v/>
      </c>
      <c r="BG33" s="53">
        <f>AD33-AS33</f>
        <v/>
      </c>
      <c r="BH33" s="51">
        <f>$W$4+$X$4+AC33+$BJ$4+0.07</f>
        <v/>
      </c>
      <c r="BI33" s="53">
        <f>IF(BD33="Haverá ST",AJ33+AS33+AT33,AJ33+AS33)</f>
        <v/>
      </c>
      <c r="BJ33" s="53">
        <f>T33*$BJ$4</f>
        <v/>
      </c>
      <c r="BK33" s="53">
        <f>T33*$BK$4</f>
        <v/>
      </c>
      <c r="BL33" s="53">
        <f>BE33+BF33+AO33+BJ33+BK33+AD33</f>
        <v/>
      </c>
      <c r="BM33" s="53">
        <f>(T33-BL33)</f>
        <v/>
      </c>
    </row>
    <row r="34" ht="15.75" customHeight="1" s="218">
      <c r="A34" s="58">
        <f>A33+1</f>
        <v/>
      </c>
      <c r="B34" s="144">
        <f>BOM!B34</f>
        <v/>
      </c>
      <c r="C34" s="144">
        <f>BOM!C34</f>
        <v/>
      </c>
      <c r="D34" s="144">
        <f>BOM!D34</f>
        <v/>
      </c>
      <c r="E34" s="144">
        <f>BOM!E34</f>
        <v/>
      </c>
      <c r="F34" s="144">
        <f>BOM!F34</f>
        <v/>
      </c>
      <c r="G34" s="144">
        <f>BOM!G34</f>
        <v/>
      </c>
      <c r="H34" s="144">
        <f>BOM!H34</f>
        <v/>
      </c>
      <c r="I34" s="148" t="n">
        <v>0</v>
      </c>
      <c r="J34" s="146">
        <f>BOM!J34</f>
        <v/>
      </c>
      <c r="K34" s="146">
        <f>BOM!K34</f>
        <v/>
      </c>
      <c r="L34" s="146">
        <f>BOM!L34</f>
        <v/>
      </c>
      <c r="M34" s="146">
        <f>BOM!M34</f>
        <v/>
      </c>
      <c r="N34" s="146">
        <f>BOM!N34</f>
        <v/>
      </c>
      <c r="O34" s="146">
        <f>BOM!O34</f>
        <v/>
      </c>
      <c r="P34" s="146">
        <f>BOM!P34</f>
        <v/>
      </c>
      <c r="Q34" s="46">
        <f>$F$97</f>
        <v/>
      </c>
      <c r="R34" s="46">
        <f>$F$98</f>
        <v/>
      </c>
      <c r="S34" s="48">
        <f>U34-(U34*R34)</f>
        <v/>
      </c>
      <c r="T34" s="48">
        <f>S34*I34</f>
        <v/>
      </c>
      <c r="U34" s="48">
        <f>(AN34)/(1-(BH34+Q34))</f>
        <v/>
      </c>
      <c r="V34" s="48">
        <f>U34*I34</f>
        <v/>
      </c>
      <c r="W34" s="49">
        <f>T34*$W$4</f>
        <v/>
      </c>
      <c r="X34" s="49">
        <f>T34*$X$4</f>
        <v/>
      </c>
      <c r="Y34" s="50">
        <f>M34</f>
        <v/>
      </c>
      <c r="Z34" s="9" t="n"/>
      <c r="AA34" s="9" t="n"/>
      <c r="AB34" s="9" t="n"/>
      <c r="AC34" s="51">
        <f t="array" ref="AC34">IF(I34&gt;0,VLOOKUP(Y34&amp;$P$88&amp;$P$89&amp;$P$90,Variáveis!$O$2:$S$300&amp;Variáveis!$P$2:$T$300&amp;Variáveis!$Q$2:$U$300&amp;Variáveis!$R$2:$V$300,5,FALSE),0)</f>
        <v/>
      </c>
      <c r="AD34" s="52">
        <f>T34*AC34</f>
        <v/>
      </c>
      <c r="AE34" s="53">
        <f>IF(AB34="não",((V34/(1-VLOOKUP(AA34,Variáveis!$AK$3:$AN$29,4,FALSE)))*VLOOKUP(AA34,Variáveis!$AK$3:$AN$29,4,FALSE))-AD34,0)</f>
        <v/>
      </c>
      <c r="AF34" s="53">
        <f>T34*$AF$4</f>
        <v/>
      </c>
      <c r="AG34" s="53">
        <f>IF(AB34="SIM","Cliente pode pagar DIFA na entrada", )</f>
        <v/>
      </c>
      <c r="AH34" s="54" t="n"/>
      <c r="AI34" s="53">
        <f>IF(K34="SIM",(J34*$F$102),J34)</f>
        <v/>
      </c>
      <c r="AJ34" s="53">
        <f>IF(L34="SIM",(AI34*$F$101),AI34)</f>
        <v/>
      </c>
      <c r="AK34" s="53">
        <f>AJ34-AS34</f>
        <v/>
      </c>
      <c r="AL34" s="53">
        <f>AJ34*I34</f>
        <v/>
      </c>
      <c r="AM34" s="53">
        <f>AK34*I34</f>
        <v/>
      </c>
      <c r="AN34" s="53">
        <f>AK34-AP34-AQ34</f>
        <v/>
      </c>
      <c r="AO34" s="53">
        <f>AN34*I34</f>
        <v/>
      </c>
      <c r="AP34" s="53">
        <f>$AP$4*AK34</f>
        <v/>
      </c>
      <c r="AQ34" s="53">
        <f>$AQ$4*AK34</f>
        <v/>
      </c>
      <c r="AR34" s="51">
        <f t="array" ref="AR34">VLOOKUP(M34&amp;N34&amp;O34&amp;P34,Variáveis!$A$2:$E$240&amp;Variáveis!$B$2:$F$240&amp;Variáveis!$C$2:$G$240&amp;Variáveis!$D$2:$H$240,5,FALSE)</f>
        <v/>
      </c>
      <c r="AS34" s="53">
        <f>((AJ34*(1-AR34))*AR34)</f>
        <v/>
      </c>
      <c r="AT34" s="53">
        <f>(((J34+(J34*AU34))*0.18)-(J34*AR34))</f>
        <v/>
      </c>
      <c r="AU34" s="55">
        <f>(((1+AV34)*(1-AR34))/(1-0.18)-1)</f>
        <v/>
      </c>
      <c r="AV34" s="55">
        <f>IF(BB34&gt;0,BB34,IF(BA34&gt;0,BA34,IF(AZ34&gt;0,AZ34,IF(AY34&gt;0,AY34,IF(AX34&gt;0,AX34)))))/100</f>
        <v/>
      </c>
      <c r="AW34" s="56">
        <f>VALUE(LEFT(G34,4))</f>
        <v/>
      </c>
      <c r="AX34" s="56">
        <f>VALUE(IFERROR(VLOOKUP(VALUE(LEFT(G34,4)),ST!$C$4:$E$300,3,FALSE),"0"))</f>
        <v/>
      </c>
      <c r="AY34" s="56">
        <f>VALUE(IFERROR(VLOOKUP(VALUE(LEFT(G34,5)),ST!$C$4:$E$300,3,FALSE),"0"))</f>
        <v/>
      </c>
      <c r="AZ34" s="56">
        <f>VALUE(IFERROR(VLOOKUP(VALUE(LEFT(G34,6)),ST!$C$4:$E$300,3,FALSE),"0"))</f>
        <v/>
      </c>
      <c r="BA34" s="56">
        <f>VALUE(IFERROR(VLOOKUP(VALUE(LEFT(G34,7)),ST!$C$4:$E$300,3,FALSE),"0"))</f>
        <v/>
      </c>
      <c r="BB34" s="56">
        <f>VALUE(IFERROR(VLOOKUP(G34,ST!$C$4:$E$400,3,FALSE),"0"))</f>
        <v/>
      </c>
      <c r="BC34" s="57">
        <f>IF(VLOOKUP(AW34,ST!$C$4:$F$298,4,FALSE)&lt;&gt;0,VLOOKUP(AW34,ST!$C$4:$F$298,4,FALSE),VLOOKUP(G34,ST!$C$4:$F$298,4,FALSE))</f>
        <v/>
      </c>
      <c r="BD34" s="57">
        <f>IF(O34="SC","Desconsiderar coluna ICMS ST",IF(O34="PR","Haverá ST", ))</f>
        <v/>
      </c>
      <c r="BE34" s="53">
        <f>W34</f>
        <v/>
      </c>
      <c r="BF34" s="53">
        <f>X34</f>
        <v/>
      </c>
      <c r="BG34" s="53">
        <f>AD34-AS34</f>
        <v/>
      </c>
      <c r="BH34" s="51">
        <f>$W$4+$X$4+AC34+$BJ$4+0.07</f>
        <v/>
      </c>
      <c r="BI34" s="53">
        <f>IF(BD34="Haverá ST",AJ34+AS34+AT34,AJ34+AS34)</f>
        <v/>
      </c>
      <c r="BJ34" s="53">
        <f>T34*$BJ$4</f>
        <v/>
      </c>
      <c r="BK34" s="53">
        <f>T34*$BK$4</f>
        <v/>
      </c>
      <c r="BL34" s="53">
        <f>BE34+BF34+AO34+BJ34+BK34+AD34</f>
        <v/>
      </c>
      <c r="BM34" s="53">
        <f>(T34-BL34)</f>
        <v/>
      </c>
    </row>
    <row r="35" ht="15.75" customHeight="1" s="218">
      <c r="A35" s="58">
        <f>A34+1</f>
        <v/>
      </c>
      <c r="B35" s="144">
        <f>BOM!B35</f>
        <v/>
      </c>
      <c r="C35" s="144">
        <f>BOM!C35</f>
        <v/>
      </c>
      <c r="D35" s="144">
        <f>BOM!D35</f>
        <v/>
      </c>
      <c r="E35" s="144">
        <f>BOM!E35</f>
        <v/>
      </c>
      <c r="F35" s="39">
        <f>BOM!F35</f>
        <v/>
      </c>
      <c r="G35" s="144">
        <f>BOM!G35</f>
        <v/>
      </c>
      <c r="H35" s="144">
        <f>BOM!H35</f>
        <v/>
      </c>
      <c r="I35" s="148" t="n">
        <v>0</v>
      </c>
      <c r="J35" s="146">
        <f>BOM!J35</f>
        <v/>
      </c>
      <c r="K35" s="146">
        <f>BOM!K35</f>
        <v/>
      </c>
      <c r="L35" s="146">
        <f>BOM!L35</f>
        <v/>
      </c>
      <c r="M35" s="146">
        <f>BOM!M35</f>
        <v/>
      </c>
      <c r="N35" s="146">
        <f>BOM!N35</f>
        <v/>
      </c>
      <c r="O35" s="146">
        <f>BOM!O35</f>
        <v/>
      </c>
      <c r="P35" s="146">
        <f>BOM!P35</f>
        <v/>
      </c>
      <c r="Q35" s="46">
        <f>$F$97</f>
        <v/>
      </c>
      <c r="R35" s="46">
        <f>$F$98</f>
        <v/>
      </c>
      <c r="S35" s="48">
        <f>U35-(U35*R35)</f>
        <v/>
      </c>
      <c r="T35" s="48">
        <f>S35*I35</f>
        <v/>
      </c>
      <c r="U35" s="48">
        <f>(AN35)/(1-(BH35+Q35))</f>
        <v/>
      </c>
      <c r="V35" s="48">
        <f>U35*I35</f>
        <v/>
      </c>
      <c r="W35" s="49">
        <f>T35*$W$4</f>
        <v/>
      </c>
      <c r="X35" s="49">
        <f>T35*$X$4</f>
        <v/>
      </c>
      <c r="Y35" s="50">
        <f>M35</f>
        <v/>
      </c>
      <c r="Z35" s="9" t="n"/>
      <c r="AA35" s="9" t="n"/>
      <c r="AB35" s="9" t="n"/>
      <c r="AC35" s="51">
        <f t="array" ref="AC35">IF(I35&gt;0,VLOOKUP(Y35&amp;$P$88&amp;$P$89&amp;$P$90,Variáveis!$O$2:$S$300&amp;Variáveis!$P$2:$T$300&amp;Variáveis!$Q$2:$U$300&amp;Variáveis!$R$2:$V$300,5,FALSE),0)</f>
        <v/>
      </c>
      <c r="AD35" s="52">
        <f>T35*AC35</f>
        <v/>
      </c>
      <c r="AE35" s="53">
        <f>IF(AB35="não",((V35/(1-VLOOKUP(AA35,Variáveis!$AK$3:$AN$29,4,FALSE)))*VLOOKUP(AA35,Variáveis!$AK$3:$AN$29,4,FALSE))-AD35,0)</f>
        <v/>
      </c>
      <c r="AF35" s="53">
        <f>T35*$AF$4</f>
        <v/>
      </c>
      <c r="AG35" s="53">
        <f>IF(AB35="SIM","Cliente pode pagar DIFA na entrada", )</f>
        <v/>
      </c>
      <c r="AH35" s="54" t="n"/>
      <c r="AI35" s="53">
        <f>IF(K35="SIM",(J35*$F$102),J35)</f>
        <v/>
      </c>
      <c r="AJ35" s="53">
        <f>IF(L35="SIM",(AI35*$F$101),AI35)</f>
        <v/>
      </c>
      <c r="AK35" s="53">
        <f>AJ35-AS35</f>
        <v/>
      </c>
      <c r="AL35" s="53">
        <f>AJ35*I35</f>
        <v/>
      </c>
      <c r="AM35" s="53">
        <f>AK35*I35</f>
        <v/>
      </c>
      <c r="AN35" s="53">
        <f>AK35-AP35-AQ35</f>
        <v/>
      </c>
      <c r="AO35" s="53">
        <f>AN35*I35</f>
        <v/>
      </c>
      <c r="AP35" s="53">
        <f>$AP$4*AK35</f>
        <v/>
      </c>
      <c r="AQ35" s="53">
        <f>$AQ$4*AK35</f>
        <v/>
      </c>
      <c r="AR35" s="51">
        <f t="array" ref="AR35">VLOOKUP(M35&amp;N35&amp;O35&amp;P35,Variáveis!$A$2:$E$240&amp;Variáveis!$B$2:$F$240&amp;Variáveis!$C$2:$G$240&amp;Variáveis!$D$2:$H$240,5,FALSE)</f>
        <v/>
      </c>
      <c r="AS35" s="53">
        <f>((AJ35*(1-AR35))*AR35)</f>
        <v/>
      </c>
      <c r="AT35" s="53">
        <f>(((J35+(J35*AU35))*0.18)-(J35*AR35))</f>
        <v/>
      </c>
      <c r="AU35" s="55">
        <f>(((1+AV35)*(1-AR35))/(1-0.18)-1)</f>
        <v/>
      </c>
      <c r="AV35" s="55">
        <f>IF(BB35&gt;0,BB35,IF(BA35&gt;0,BA35,IF(AZ35&gt;0,AZ35,IF(AY35&gt;0,AY35,IF(AX35&gt;0,AX35)))))/100</f>
        <v/>
      </c>
      <c r="AW35" s="56">
        <f>VALUE(LEFT(G35,4))</f>
        <v/>
      </c>
      <c r="AX35" s="56">
        <f>VALUE(IFERROR(VLOOKUP(VALUE(LEFT(G35,4)),ST!$C$4:$E$300,3,FALSE),"0"))</f>
        <v/>
      </c>
      <c r="AY35" s="56">
        <f>VALUE(IFERROR(VLOOKUP(VALUE(LEFT(G35,5)),ST!$C$4:$E$300,3,FALSE),"0"))</f>
        <v/>
      </c>
      <c r="AZ35" s="56">
        <f>VALUE(IFERROR(VLOOKUP(VALUE(LEFT(G35,6)),ST!$C$4:$E$300,3,FALSE),"0"))</f>
        <v/>
      </c>
      <c r="BA35" s="56">
        <f>VALUE(IFERROR(VLOOKUP(VALUE(LEFT(G35,7)),ST!$C$4:$E$300,3,FALSE),"0"))</f>
        <v/>
      </c>
      <c r="BB35" s="56">
        <f>VALUE(IFERROR(VLOOKUP(G35,ST!$C$4:$E$400,3,FALSE),"0"))</f>
        <v/>
      </c>
      <c r="BC35" s="57">
        <f>IF(VLOOKUP(AW35,ST!$C$4:$F$298,4,FALSE)&lt;&gt;0,VLOOKUP(AW35,ST!$C$4:$F$298,4,FALSE),VLOOKUP(G35,ST!$C$4:$F$298,4,FALSE))</f>
        <v/>
      </c>
      <c r="BD35" s="57">
        <f>IF(O35="SC","Desconsiderar coluna ICMS ST",IF(O35="PR","Haverá ST", ))</f>
        <v/>
      </c>
      <c r="BE35" s="53">
        <f>W35</f>
        <v/>
      </c>
      <c r="BF35" s="53">
        <f>X35</f>
        <v/>
      </c>
      <c r="BG35" s="53">
        <f>AD35-AS35</f>
        <v/>
      </c>
      <c r="BH35" s="51">
        <f>$W$4+$X$4+AC35+$BJ$4+0.07</f>
        <v/>
      </c>
      <c r="BI35" s="53">
        <f>IF(BD35="Haverá ST",AJ35+AS35+AT35,AJ35+AS35)</f>
        <v/>
      </c>
      <c r="BJ35" s="53">
        <f>T35*$BJ$4</f>
        <v/>
      </c>
      <c r="BK35" s="53">
        <f>T35*$BK$4</f>
        <v/>
      </c>
      <c r="BL35" s="53">
        <f>BE35+BF35+AO35+BJ35+BK35+AD35</f>
        <v/>
      </c>
      <c r="BM35" s="53">
        <f>(T35-BL35)</f>
        <v/>
      </c>
    </row>
    <row r="36" ht="15.75" customHeight="1" s="218">
      <c r="A36" s="58">
        <f>A35+1</f>
        <v/>
      </c>
      <c r="B36" s="144">
        <f>BOM!B36</f>
        <v/>
      </c>
      <c r="C36" s="144">
        <f>BOM!C36</f>
        <v/>
      </c>
      <c r="D36" s="144">
        <f>BOM!D36</f>
        <v/>
      </c>
      <c r="E36" s="144">
        <f>BOM!E36</f>
        <v/>
      </c>
      <c r="F36" s="144">
        <f>BOM!F36</f>
        <v/>
      </c>
      <c r="G36" s="144">
        <f>BOM!G36</f>
        <v/>
      </c>
      <c r="H36" s="144">
        <f>BOM!H36</f>
        <v/>
      </c>
      <c r="I36" s="148" t="n">
        <v>0</v>
      </c>
      <c r="J36" s="146">
        <f>BOM!J36</f>
        <v/>
      </c>
      <c r="K36" s="146">
        <f>BOM!K36</f>
        <v/>
      </c>
      <c r="L36" s="146">
        <f>BOM!L36</f>
        <v/>
      </c>
      <c r="M36" s="146">
        <f>BOM!M36</f>
        <v/>
      </c>
      <c r="N36" s="146">
        <f>BOM!N36</f>
        <v/>
      </c>
      <c r="O36" s="146">
        <f>BOM!O36</f>
        <v/>
      </c>
      <c r="P36" s="146">
        <f>BOM!P36</f>
        <v/>
      </c>
      <c r="Q36" s="46">
        <f>$F$97</f>
        <v/>
      </c>
      <c r="R36" s="46">
        <f>$F$98</f>
        <v/>
      </c>
      <c r="S36" s="48">
        <f>U36-(U36*R36)</f>
        <v/>
      </c>
      <c r="T36" s="48">
        <f>S36*I36</f>
        <v/>
      </c>
      <c r="U36" s="48">
        <f>(AN36)/(1-(BH36+Q36))</f>
        <v/>
      </c>
      <c r="V36" s="48">
        <f>U36*I36</f>
        <v/>
      </c>
      <c r="W36" s="49">
        <f>T36*$W$4</f>
        <v/>
      </c>
      <c r="X36" s="49">
        <f>T36*$X$4</f>
        <v/>
      </c>
      <c r="Y36" s="50">
        <f>M36</f>
        <v/>
      </c>
      <c r="Z36" s="9" t="n"/>
      <c r="AA36" s="9" t="n"/>
      <c r="AB36" s="9" t="n"/>
      <c r="AC36" s="51">
        <f t="array" ref="AC36">IF(I36&gt;0,VLOOKUP(Y36&amp;$P$88&amp;$P$89&amp;$P$90,Variáveis!$O$2:$S$300&amp;Variáveis!$P$2:$T$300&amp;Variáveis!$Q$2:$U$300&amp;Variáveis!$R$2:$V$300,5,FALSE),0)</f>
        <v/>
      </c>
      <c r="AD36" s="52">
        <f>T36*AC36</f>
        <v/>
      </c>
      <c r="AE36" s="53">
        <f>IF(AB36="não",((V36/(1-VLOOKUP(AA36,Variáveis!$AK$3:$AN$29,4,FALSE)))*VLOOKUP(AA36,Variáveis!$AK$3:$AN$29,4,FALSE))-AD36,0)</f>
        <v/>
      </c>
      <c r="AF36" s="53">
        <f>T36*$AF$4</f>
        <v/>
      </c>
      <c r="AG36" s="53">
        <f>IF(AB36="SIM","Cliente pode pagar DIFA na entrada", )</f>
        <v/>
      </c>
      <c r="AH36" s="54" t="n"/>
      <c r="AI36" s="53">
        <f>IF(K36="SIM",(J36*$F$102),J36)</f>
        <v/>
      </c>
      <c r="AJ36" s="53">
        <f>IF(L36="SIM",(AI36*$F$101),AI36)</f>
        <v/>
      </c>
      <c r="AK36" s="53">
        <f>AJ36-AS36</f>
        <v/>
      </c>
      <c r="AL36" s="53">
        <f>AJ36*I36</f>
        <v/>
      </c>
      <c r="AM36" s="53">
        <f>AK36*I36</f>
        <v/>
      </c>
      <c r="AN36" s="53">
        <f>AK36-AP36-AQ36</f>
        <v/>
      </c>
      <c r="AO36" s="53">
        <f>AN36*I36</f>
        <v/>
      </c>
      <c r="AP36" s="53">
        <f>$AP$4*AK36</f>
        <v/>
      </c>
      <c r="AQ36" s="53">
        <f>$AQ$4*AK36</f>
        <v/>
      </c>
      <c r="AR36" s="51">
        <f t="array" ref="AR36">VLOOKUP(M36&amp;N36&amp;O36&amp;P36,Variáveis!$A$2:$E$240&amp;Variáveis!$B$2:$F$240&amp;Variáveis!$C$2:$G$240&amp;Variáveis!$D$2:$H$240,5,FALSE)</f>
        <v/>
      </c>
      <c r="AS36" s="53">
        <f>((AJ36*(1-AR36))*AR36)</f>
        <v/>
      </c>
      <c r="AT36" s="53">
        <f>(((J36+(J36*AU36))*0.18)-(J36*AR36))</f>
        <v/>
      </c>
      <c r="AU36" s="55">
        <f>(((1+AV36)*(1-AR36))/(1-0.18)-1)</f>
        <v/>
      </c>
      <c r="AV36" s="55">
        <f>IF(BB36&gt;0,BB36,IF(BA36&gt;0,BA36,IF(AZ36&gt;0,AZ36,IF(AY36&gt;0,AY36,IF(AX36&gt;0,AX36)))))/100</f>
        <v/>
      </c>
      <c r="AW36" s="56">
        <f>VALUE(LEFT(G36,4))</f>
        <v/>
      </c>
      <c r="AX36" s="56">
        <f>VALUE(IFERROR(VLOOKUP(VALUE(LEFT(G36,4)),ST!$C$4:$E$300,3,FALSE),"0"))</f>
        <v/>
      </c>
      <c r="AY36" s="56">
        <f>VALUE(IFERROR(VLOOKUP(VALUE(LEFT(G36,5)),ST!$C$4:$E$300,3,FALSE),"0"))</f>
        <v/>
      </c>
      <c r="AZ36" s="56">
        <f>VALUE(IFERROR(VLOOKUP(VALUE(LEFT(G36,6)),ST!$C$4:$E$300,3,FALSE),"0"))</f>
        <v/>
      </c>
      <c r="BA36" s="56">
        <f>VALUE(IFERROR(VLOOKUP(VALUE(LEFT(G36,7)),ST!$C$4:$E$300,3,FALSE),"0"))</f>
        <v/>
      </c>
      <c r="BB36" s="56">
        <f>VALUE(IFERROR(VLOOKUP(G36,ST!$C$4:$E$400,3,FALSE),"0"))</f>
        <v/>
      </c>
      <c r="BC36" s="57">
        <f>IF(VLOOKUP(AW36,ST!$C$4:$F$298,4,FALSE)&lt;&gt;0,VLOOKUP(AW36,ST!$C$4:$F$298,4,FALSE),VLOOKUP(G36,ST!$C$4:$F$298,4,FALSE))</f>
        <v/>
      </c>
      <c r="BD36" s="57">
        <f>IF(O36="SC","Desconsiderar coluna ICMS ST",IF(O36="PR","Haverá ST", ))</f>
        <v/>
      </c>
      <c r="BE36" s="53">
        <f>W36</f>
        <v/>
      </c>
      <c r="BF36" s="53">
        <f>X36</f>
        <v/>
      </c>
      <c r="BG36" s="53">
        <f>AD36-AS36</f>
        <v/>
      </c>
      <c r="BH36" s="51">
        <f>$W$4+$X$4+AC36+$BJ$4+0.07</f>
        <v/>
      </c>
      <c r="BI36" s="53">
        <f>IF(BD36="Haverá ST",AJ36+AS36+AT36,AJ36+AS36)</f>
        <v/>
      </c>
      <c r="BJ36" s="53">
        <f>T36*$BJ$4</f>
        <v/>
      </c>
      <c r="BK36" s="53">
        <f>T36*$BK$4</f>
        <v/>
      </c>
      <c r="BL36" s="53">
        <f>BE36+BF36+AO36+BJ36+BK36+AD36</f>
        <v/>
      </c>
      <c r="BM36" s="53">
        <f>(T36-BL36)</f>
        <v/>
      </c>
    </row>
    <row r="37" ht="15.75" customHeight="1" s="218">
      <c r="A37" s="58">
        <f>A36+1</f>
        <v/>
      </c>
      <c r="B37" s="144">
        <f>BOM!B37</f>
        <v/>
      </c>
      <c r="C37" s="144">
        <f>BOM!C37</f>
        <v/>
      </c>
      <c r="D37" s="144">
        <f>BOM!D37</f>
        <v/>
      </c>
      <c r="E37" s="144">
        <f>BOM!E37</f>
        <v/>
      </c>
      <c r="F37" s="144">
        <f>BOM!F37</f>
        <v/>
      </c>
      <c r="G37" s="144">
        <f>BOM!G37</f>
        <v/>
      </c>
      <c r="H37" s="144">
        <f>BOM!H37</f>
        <v/>
      </c>
      <c r="I37" s="148" t="n">
        <v>0</v>
      </c>
      <c r="J37" s="146">
        <f>BOM!J37</f>
        <v/>
      </c>
      <c r="K37" s="146">
        <f>BOM!K37</f>
        <v/>
      </c>
      <c r="L37" s="146">
        <f>BOM!L37</f>
        <v/>
      </c>
      <c r="M37" s="146">
        <f>BOM!M37</f>
        <v/>
      </c>
      <c r="N37" s="146">
        <f>BOM!N37</f>
        <v/>
      </c>
      <c r="O37" s="146">
        <f>BOM!O37</f>
        <v/>
      </c>
      <c r="P37" s="146">
        <f>BOM!P37</f>
        <v/>
      </c>
      <c r="Q37" s="46">
        <f>$F$97</f>
        <v/>
      </c>
      <c r="R37" s="46">
        <f>$F$98</f>
        <v/>
      </c>
      <c r="S37" s="48">
        <f>U37-(U37*R37)</f>
        <v/>
      </c>
      <c r="T37" s="48">
        <f>S37*I37</f>
        <v/>
      </c>
      <c r="U37" s="48">
        <f>(AN37)/(1-(BH37+Q37))</f>
        <v/>
      </c>
      <c r="V37" s="48">
        <f>U37*I37</f>
        <v/>
      </c>
      <c r="W37" s="49">
        <f>T37*$W$4</f>
        <v/>
      </c>
      <c r="X37" s="49">
        <f>T37*$X$4</f>
        <v/>
      </c>
      <c r="Y37" s="50">
        <f>M37</f>
        <v/>
      </c>
      <c r="Z37" s="9" t="n"/>
      <c r="AA37" s="9" t="n"/>
      <c r="AB37" s="9" t="n"/>
      <c r="AC37" s="51">
        <f t="array" ref="AC37">IF(I37&gt;0,VLOOKUP(Y37&amp;$P$88&amp;$P$89&amp;$P$90,Variáveis!$O$2:$S$300&amp;Variáveis!$P$2:$T$300&amp;Variáveis!$Q$2:$U$300&amp;Variáveis!$R$2:$V$300,5,FALSE),0)</f>
        <v/>
      </c>
      <c r="AD37" s="52">
        <f>T37*AC37</f>
        <v/>
      </c>
      <c r="AE37" s="53">
        <f>IF(AB37="não",((V37/(1-VLOOKUP(AA37,Variáveis!$AK$3:$AN$29,4,FALSE)))*VLOOKUP(AA37,Variáveis!$AK$3:$AN$29,4,FALSE))-AD37,0)</f>
        <v/>
      </c>
      <c r="AF37" s="53">
        <f>T37*$AF$4</f>
        <v/>
      </c>
      <c r="AG37" s="53">
        <f>IF(AB37="SIM","Cliente pode pagar DIFA na entrada", )</f>
        <v/>
      </c>
      <c r="AH37" s="54" t="n"/>
      <c r="AI37" s="53">
        <f>IF(K37="SIM",(J37*$F$102),J37)</f>
        <v/>
      </c>
      <c r="AJ37" s="53">
        <f>IF(L37="SIM",(AI37*$F$101),AI37)</f>
        <v/>
      </c>
      <c r="AK37" s="53">
        <f>AJ37-AS37</f>
        <v/>
      </c>
      <c r="AL37" s="53">
        <f>AJ37*I37</f>
        <v/>
      </c>
      <c r="AM37" s="53">
        <f>AK37*I37</f>
        <v/>
      </c>
      <c r="AN37" s="53">
        <f>AK37-AP37-AQ37</f>
        <v/>
      </c>
      <c r="AO37" s="53">
        <f>AN37*I37</f>
        <v/>
      </c>
      <c r="AP37" s="53">
        <f>$AP$4*AK37</f>
        <v/>
      </c>
      <c r="AQ37" s="53">
        <f>$AQ$4*AK37</f>
        <v/>
      </c>
      <c r="AR37" s="51">
        <f t="array" ref="AR37">VLOOKUP(M37&amp;N37&amp;O37&amp;P37,Variáveis!$A$2:$E$240&amp;Variáveis!$B$2:$F$240&amp;Variáveis!$C$2:$G$240&amp;Variáveis!$D$2:$H$240,5,FALSE)</f>
        <v/>
      </c>
      <c r="AS37" s="53">
        <f>((AJ37*(1-AR37))*AR37)</f>
        <v/>
      </c>
      <c r="AT37" s="53">
        <f>(((J37+(J37*AU37))*0.18)-(J37*AR37))</f>
        <v/>
      </c>
      <c r="AU37" s="55">
        <f>(((1+AV37)*(1-AR37))/(1-0.18)-1)</f>
        <v/>
      </c>
      <c r="AV37" s="55">
        <f>IF(BB37&gt;0,BB37,IF(BA37&gt;0,BA37,IF(AZ37&gt;0,AZ37,IF(AY37&gt;0,AY37,IF(AX37&gt;0,AX37)))))/100</f>
        <v/>
      </c>
      <c r="AW37" s="56">
        <f>VALUE(LEFT(G37,4))</f>
        <v/>
      </c>
      <c r="AX37" s="56">
        <f>VALUE(IFERROR(VLOOKUP(VALUE(LEFT(G37,4)),ST!$C$4:$E$300,3,FALSE),"0"))</f>
        <v/>
      </c>
      <c r="AY37" s="56">
        <f>VALUE(IFERROR(VLOOKUP(VALUE(LEFT(G37,5)),ST!$C$4:$E$300,3,FALSE),"0"))</f>
        <v/>
      </c>
      <c r="AZ37" s="56">
        <f>VALUE(IFERROR(VLOOKUP(VALUE(LEFT(G37,6)),ST!$C$4:$E$300,3,FALSE),"0"))</f>
        <v/>
      </c>
      <c r="BA37" s="56">
        <f>VALUE(IFERROR(VLOOKUP(VALUE(LEFT(G37,7)),ST!$C$4:$E$300,3,FALSE),"0"))</f>
        <v/>
      </c>
      <c r="BB37" s="56">
        <f>VALUE(IFERROR(VLOOKUP(G37,ST!$C$4:$E$400,3,FALSE),"0"))</f>
        <v/>
      </c>
      <c r="BC37" s="57">
        <f>IF(VLOOKUP(AW37,ST!$C$4:$F$298,4,FALSE)&lt;&gt;0,VLOOKUP(AW37,ST!$C$4:$F$298,4,FALSE),VLOOKUP(G37,ST!$C$4:$F$298,4,FALSE))</f>
        <v/>
      </c>
      <c r="BD37" s="57">
        <f>IF(O37="SC","Desconsiderar coluna ICMS ST",IF(O37="PR","Haverá ST", ))</f>
        <v/>
      </c>
      <c r="BE37" s="53">
        <f>W37</f>
        <v/>
      </c>
      <c r="BF37" s="53">
        <f>X37</f>
        <v/>
      </c>
      <c r="BG37" s="53">
        <f>AD37-AS37</f>
        <v/>
      </c>
      <c r="BH37" s="51">
        <f>$W$4+$X$4+AC37+$BJ$4+0.07</f>
        <v/>
      </c>
      <c r="BI37" s="53">
        <f>IF(BD37="Haverá ST",AJ37+AS37+AT37,AJ37+AS37)</f>
        <v/>
      </c>
      <c r="BJ37" s="53">
        <f>T37*$BJ$4</f>
        <v/>
      </c>
      <c r="BK37" s="53">
        <f>T37*$BK$4</f>
        <v/>
      </c>
      <c r="BL37" s="53">
        <f>BE37+BF37+AO37+BJ37+BK37+AD37</f>
        <v/>
      </c>
      <c r="BM37" s="53">
        <f>(T37-BL37)</f>
        <v/>
      </c>
    </row>
    <row r="38" ht="15.75" customHeight="1" s="218">
      <c r="A38" s="58">
        <f>A37+1</f>
        <v/>
      </c>
      <c r="B38" s="144">
        <f>BOM!B38</f>
        <v/>
      </c>
      <c r="C38" s="144">
        <f>BOM!C38</f>
        <v/>
      </c>
      <c r="D38" s="144">
        <f>BOM!D38</f>
        <v/>
      </c>
      <c r="E38" s="144">
        <f>BOM!E38</f>
        <v/>
      </c>
      <c r="F38" s="144">
        <f>BOM!F38</f>
        <v/>
      </c>
      <c r="G38" s="144">
        <f>BOM!G38</f>
        <v/>
      </c>
      <c r="H38" s="144">
        <f>BOM!H38</f>
        <v/>
      </c>
      <c r="I38" s="148" t="n">
        <v>0</v>
      </c>
      <c r="J38" s="146">
        <f>BOM!J38</f>
        <v/>
      </c>
      <c r="K38" s="146">
        <f>BOM!K38</f>
        <v/>
      </c>
      <c r="L38" s="146">
        <f>BOM!L38</f>
        <v/>
      </c>
      <c r="M38" s="146">
        <f>BOM!M38</f>
        <v/>
      </c>
      <c r="N38" s="146">
        <f>BOM!N38</f>
        <v/>
      </c>
      <c r="O38" s="146">
        <f>BOM!O38</f>
        <v/>
      </c>
      <c r="P38" s="146">
        <f>BOM!P38</f>
        <v/>
      </c>
      <c r="Q38" s="46">
        <f>$F$97</f>
        <v/>
      </c>
      <c r="R38" s="46">
        <f>$F$98</f>
        <v/>
      </c>
      <c r="S38" s="48">
        <f>U38-(U38*R38)</f>
        <v/>
      </c>
      <c r="T38" s="48">
        <f>S38*I38</f>
        <v/>
      </c>
      <c r="U38" s="48">
        <f>(AN38)/(1-(BH38+Q38))</f>
        <v/>
      </c>
      <c r="V38" s="48">
        <f>U38*I38</f>
        <v/>
      </c>
      <c r="W38" s="49">
        <f>T38*$W$4</f>
        <v/>
      </c>
      <c r="X38" s="49">
        <f>T38*$X$4</f>
        <v/>
      </c>
      <c r="Y38" s="50">
        <f>M38</f>
        <v/>
      </c>
      <c r="Z38" s="9" t="n"/>
      <c r="AA38" s="9" t="n"/>
      <c r="AB38" s="9" t="n"/>
      <c r="AC38" s="51">
        <f t="array" ref="AC38">IF(I38&gt;0,VLOOKUP(Y38&amp;$P$88&amp;$P$89&amp;$P$90,Variáveis!$O$2:$S$300&amp;Variáveis!$P$2:$T$300&amp;Variáveis!$Q$2:$U$300&amp;Variáveis!$R$2:$V$300,5,FALSE),0)</f>
        <v/>
      </c>
      <c r="AD38" s="52">
        <f>T38*AC38</f>
        <v/>
      </c>
      <c r="AE38" s="53">
        <f>IF(AB38="não",((V38/(1-VLOOKUP(AA38,Variáveis!$AK$3:$AN$29,4,FALSE)))*VLOOKUP(AA38,Variáveis!$AK$3:$AN$29,4,FALSE))-AD38,0)</f>
        <v/>
      </c>
      <c r="AF38" s="53">
        <f>T38*$AF$4</f>
        <v/>
      </c>
      <c r="AG38" s="53">
        <f>IF(AB38="SIM","Cliente pode pagar DIFA na entrada", )</f>
        <v/>
      </c>
      <c r="AH38" s="54" t="n"/>
      <c r="AI38" s="53">
        <f>IF(K38="SIM",(J38*$F$102),J38)</f>
        <v/>
      </c>
      <c r="AJ38" s="53">
        <f>IF(L38="SIM",(AI38*$F$101),AI38)</f>
        <v/>
      </c>
      <c r="AK38" s="53">
        <f>AJ38-AS38</f>
        <v/>
      </c>
      <c r="AL38" s="53">
        <f>AJ38*I38</f>
        <v/>
      </c>
      <c r="AM38" s="53">
        <f>AK38*I38</f>
        <v/>
      </c>
      <c r="AN38" s="53">
        <f>AK38-AP38-AQ38</f>
        <v/>
      </c>
      <c r="AO38" s="53">
        <f>AN38*I38</f>
        <v/>
      </c>
      <c r="AP38" s="53">
        <f>$AP$4*AK38</f>
        <v/>
      </c>
      <c r="AQ38" s="53">
        <f>$AQ$4*AK38</f>
        <v/>
      </c>
      <c r="AR38" s="51">
        <f t="array" ref="AR38">VLOOKUP(M38&amp;N38&amp;O38&amp;P38,Variáveis!$A$2:$E$240&amp;Variáveis!$B$2:$F$240&amp;Variáveis!$C$2:$G$240&amp;Variáveis!$D$2:$H$240,5,FALSE)</f>
        <v/>
      </c>
      <c r="AS38" s="53">
        <f>((AJ38*(1-AR38))*AR38)</f>
        <v/>
      </c>
      <c r="AT38" s="53">
        <f>(((J38+(J38*AU38))*0.18)-(J38*AR38))</f>
        <v/>
      </c>
      <c r="AU38" s="55">
        <f>(((1+AV38)*(1-AR38))/(1-0.18)-1)</f>
        <v/>
      </c>
      <c r="AV38" s="55">
        <f>IF(BB38&gt;0,BB38,IF(BA38&gt;0,BA38,IF(AZ38&gt;0,AZ38,IF(AY38&gt;0,AY38,IF(AX38&gt;0,AX38)))))/100</f>
        <v/>
      </c>
      <c r="AW38" s="56">
        <f>VALUE(LEFT(G38,4))</f>
        <v/>
      </c>
      <c r="AX38" s="56">
        <f>VALUE(IFERROR(VLOOKUP(VALUE(LEFT(G38,4)),ST!$C$4:$E$300,3,FALSE),"0"))</f>
        <v/>
      </c>
      <c r="AY38" s="56">
        <f>VALUE(IFERROR(VLOOKUP(VALUE(LEFT(G38,5)),ST!$C$4:$E$300,3,FALSE),"0"))</f>
        <v/>
      </c>
      <c r="AZ38" s="56">
        <f>VALUE(IFERROR(VLOOKUP(VALUE(LEFT(G38,6)),ST!$C$4:$E$300,3,FALSE),"0"))</f>
        <v/>
      </c>
      <c r="BA38" s="56">
        <f>VALUE(IFERROR(VLOOKUP(VALUE(LEFT(G38,7)),ST!$C$4:$E$300,3,FALSE),"0"))</f>
        <v/>
      </c>
      <c r="BB38" s="56">
        <f>VALUE(IFERROR(VLOOKUP(G38,ST!$C$4:$E$400,3,FALSE),"0"))</f>
        <v/>
      </c>
      <c r="BC38" s="57">
        <f>IF(VLOOKUP(AW38,ST!$C$4:$F$298,4,FALSE)&lt;&gt;0,VLOOKUP(AW38,ST!$C$4:$F$298,4,FALSE),VLOOKUP(G38,ST!$C$4:$F$298,4,FALSE))</f>
        <v/>
      </c>
      <c r="BD38" s="57">
        <f>IF(O38="SC","Desconsiderar coluna ICMS ST",IF(O38="PR","Haverá ST", ))</f>
        <v/>
      </c>
      <c r="BE38" s="53">
        <f>W38</f>
        <v/>
      </c>
      <c r="BF38" s="53">
        <f>X38</f>
        <v/>
      </c>
      <c r="BG38" s="53">
        <f>AD38-AS38</f>
        <v/>
      </c>
      <c r="BH38" s="51">
        <f>$W$4+$X$4+AC38+$BJ$4+0.07</f>
        <v/>
      </c>
      <c r="BI38" s="53">
        <f>IF(BD38="Haverá ST",AJ38+AS38+AT38,AJ38+AS38)</f>
        <v/>
      </c>
      <c r="BJ38" s="53">
        <f>T38*$BJ$4</f>
        <v/>
      </c>
      <c r="BK38" s="53">
        <f>T38*$BK$4</f>
        <v/>
      </c>
      <c r="BL38" s="53">
        <f>BE38+BF38+AO38+BJ38+BK38+AD38</f>
        <v/>
      </c>
      <c r="BM38" s="53">
        <f>(T38-BL38)</f>
        <v/>
      </c>
    </row>
    <row r="39" ht="15.75" customHeight="1" s="218">
      <c r="A39" s="58">
        <f>A38+1</f>
        <v/>
      </c>
      <c r="B39" s="144">
        <f>BOM!B39</f>
        <v/>
      </c>
      <c r="C39" s="144">
        <f>BOM!C39</f>
        <v/>
      </c>
      <c r="D39" s="144">
        <f>BOM!D39</f>
        <v/>
      </c>
      <c r="E39" s="144">
        <f>BOM!E39</f>
        <v/>
      </c>
      <c r="F39" s="144">
        <f>BOM!F39</f>
        <v/>
      </c>
      <c r="G39" s="144">
        <f>BOM!G39</f>
        <v/>
      </c>
      <c r="H39" s="144">
        <f>BOM!H39</f>
        <v/>
      </c>
      <c r="I39" s="144">
        <f>BOM!I39</f>
        <v/>
      </c>
      <c r="J39" s="146">
        <f>BOM!J39</f>
        <v/>
      </c>
      <c r="K39" s="146">
        <f>BOM!K39</f>
        <v/>
      </c>
      <c r="L39" s="146">
        <f>BOM!L39</f>
        <v/>
      </c>
      <c r="M39" s="146">
        <f>BOM!M39</f>
        <v/>
      </c>
      <c r="N39" s="146">
        <f>BOM!N39</f>
        <v/>
      </c>
      <c r="O39" s="146">
        <f>BOM!O39</f>
        <v/>
      </c>
      <c r="P39" s="146">
        <f>BOM!P39</f>
        <v/>
      </c>
      <c r="Q39" s="46">
        <f>$F$97</f>
        <v/>
      </c>
      <c r="R39" s="46">
        <f>$F$98</f>
        <v/>
      </c>
      <c r="S39" s="48">
        <f>U39-(U39*R39)</f>
        <v/>
      </c>
      <c r="T39" s="48">
        <f>S39*I39</f>
        <v/>
      </c>
      <c r="U39" s="48">
        <f>(AN39)/(1-(BH39+Q39))</f>
        <v/>
      </c>
      <c r="V39" s="48">
        <f>U39*I39</f>
        <v/>
      </c>
      <c r="W39" s="49">
        <f>T39*$W$4</f>
        <v/>
      </c>
      <c r="X39" s="49">
        <f>T39*$X$4</f>
        <v/>
      </c>
      <c r="Y39" s="50">
        <f>M39</f>
        <v/>
      </c>
      <c r="Z39" s="9" t="n"/>
      <c r="AA39" s="9" t="n"/>
      <c r="AB39" s="9" t="n"/>
      <c r="AC39" s="51">
        <f t="array" ref="AC39">IF(I39&gt;0,VLOOKUP(Y39&amp;$P$88&amp;$P$89&amp;$P$90,Variáveis!$O$2:$S$300&amp;Variáveis!$P$2:$T$300&amp;Variáveis!$Q$2:$U$300&amp;Variáveis!$R$2:$V$300,5,FALSE),0)</f>
        <v/>
      </c>
      <c r="AD39" s="52">
        <f>T39*AC39</f>
        <v/>
      </c>
      <c r="AE39" s="53">
        <f>IF(AB39="não",((V39/(1-VLOOKUP(AA39,Variáveis!$AK$3:$AN$29,4,FALSE)))*VLOOKUP(AA39,Variáveis!$AK$3:$AN$29,4,FALSE))-AD39,0)</f>
        <v/>
      </c>
      <c r="AF39" s="53">
        <f>T39*$AF$4</f>
        <v/>
      </c>
      <c r="AG39" s="53">
        <f>IF(AB39="SIM","Cliente pode pagar DIFA na entrada", )</f>
        <v/>
      </c>
      <c r="AH39" s="54" t="n"/>
      <c r="AI39" s="53">
        <f>IF(K39="SIM",(J39*$F$102),J39)</f>
        <v/>
      </c>
      <c r="AJ39" s="53">
        <f>IF(L39="SIM",(AI39*$F$101),AI39)</f>
        <v/>
      </c>
      <c r="AK39" s="53">
        <f>AJ39-AS39</f>
        <v/>
      </c>
      <c r="AL39" s="53">
        <f>AJ39*I39</f>
        <v/>
      </c>
      <c r="AM39" s="53">
        <f>AK39*I39</f>
        <v/>
      </c>
      <c r="AN39" s="53">
        <f>AK39-AP39-AQ39</f>
        <v/>
      </c>
      <c r="AO39" s="53">
        <f>AN39*I39</f>
        <v/>
      </c>
      <c r="AP39" s="53">
        <f>$AP$4*AK39</f>
        <v/>
      </c>
      <c r="AQ39" s="53">
        <f>$AQ$4*AK39</f>
        <v/>
      </c>
      <c r="AR39" s="51">
        <f t="array" ref="AR39">VLOOKUP(M39&amp;N39&amp;O39&amp;P39,Variáveis!$A$2:$E$240&amp;Variáveis!$B$2:$F$240&amp;Variáveis!$C$2:$G$240&amp;Variáveis!$D$2:$H$240,5,FALSE)</f>
        <v/>
      </c>
      <c r="AS39" s="53">
        <f>((AJ39*(1-AR39))*AR39)</f>
        <v/>
      </c>
      <c r="AT39" s="53">
        <f>(((J39+(J39*AU39))*0.18)-(J39*AR39))</f>
        <v/>
      </c>
      <c r="AU39" s="55">
        <f>(((1+AV39)*(1-AR39))/(1-0.18)-1)</f>
        <v/>
      </c>
      <c r="AV39" s="55">
        <f>IF(BB39&gt;0,BB39,IF(BA39&gt;0,BA39,IF(AZ39&gt;0,AZ39,IF(AY39&gt;0,AY39,IF(AX39&gt;0,AX39)))))/100</f>
        <v/>
      </c>
      <c r="AW39" s="56">
        <f>VALUE(LEFT(G39,4))</f>
        <v/>
      </c>
      <c r="AX39" s="56">
        <f>VALUE(IFERROR(VLOOKUP(VALUE(LEFT(G39,4)),ST!$C$4:$E$300,3,FALSE),"0"))</f>
        <v/>
      </c>
      <c r="AY39" s="56">
        <f>VALUE(IFERROR(VLOOKUP(VALUE(LEFT(G39,5)),ST!$C$4:$E$300,3,FALSE),"0"))</f>
        <v/>
      </c>
      <c r="AZ39" s="56">
        <f>VALUE(IFERROR(VLOOKUP(VALUE(LEFT(G39,6)),ST!$C$4:$E$300,3,FALSE),"0"))</f>
        <v/>
      </c>
      <c r="BA39" s="56">
        <f>VALUE(IFERROR(VLOOKUP(VALUE(LEFT(G39,7)),ST!$C$4:$E$300,3,FALSE),"0"))</f>
        <v/>
      </c>
      <c r="BB39" s="56">
        <f>VALUE(IFERROR(VLOOKUP(G39,ST!$C$4:$E$400,3,FALSE),"0"))</f>
        <v/>
      </c>
      <c r="BC39" s="57">
        <f>IF(VLOOKUP(AW39,ST!$C$4:$F$298,4,FALSE)&lt;&gt;0,VLOOKUP(AW39,ST!$C$4:$F$298,4,FALSE),VLOOKUP(G39,ST!$C$4:$F$298,4,FALSE))</f>
        <v/>
      </c>
      <c r="BD39" s="57">
        <f>IF(O39="SC","Desconsiderar coluna ICMS ST",IF(O39="PR","Haverá ST", ))</f>
        <v/>
      </c>
      <c r="BE39" s="53">
        <f>W39</f>
        <v/>
      </c>
      <c r="BF39" s="53">
        <f>X39</f>
        <v/>
      </c>
      <c r="BG39" s="53">
        <f>AD39-AS39</f>
        <v/>
      </c>
      <c r="BH39" s="51">
        <f>$W$4+$X$4+AC39+$BJ$4+0.07</f>
        <v/>
      </c>
      <c r="BI39" s="53">
        <f>IF(BD39="Haverá ST",AJ39+AS39+AT39,AJ39+AS39)</f>
        <v/>
      </c>
      <c r="BJ39" s="53">
        <f>T39*$BJ$4</f>
        <v/>
      </c>
      <c r="BK39" s="53">
        <f>T39*$BK$4</f>
        <v/>
      </c>
      <c r="BL39" s="53">
        <f>BE39+BF39+AO39+BJ39+BK39+AD39</f>
        <v/>
      </c>
      <c r="BM39" s="53">
        <f>(T39-BL39)</f>
        <v/>
      </c>
    </row>
    <row r="40" ht="15.75" customHeight="1" s="218">
      <c r="A40" s="58">
        <f>A39+1</f>
        <v/>
      </c>
      <c r="B40" s="144">
        <f>BOM!B40</f>
        <v/>
      </c>
      <c r="C40" s="144">
        <f>BOM!C40</f>
        <v/>
      </c>
      <c r="D40" s="144">
        <f>BOM!D40</f>
        <v/>
      </c>
      <c r="E40" s="144">
        <f>BOM!E40</f>
        <v/>
      </c>
      <c r="F40" s="144">
        <f>BOM!F40</f>
        <v/>
      </c>
      <c r="G40" s="144">
        <f>BOM!G40</f>
        <v/>
      </c>
      <c r="H40" s="144">
        <f>BOM!H40</f>
        <v/>
      </c>
      <c r="I40" s="144">
        <f>BOM!I40</f>
        <v/>
      </c>
      <c r="J40" s="146">
        <f>BOM!J40</f>
        <v/>
      </c>
      <c r="K40" s="146">
        <f>BOM!K40</f>
        <v/>
      </c>
      <c r="L40" s="146">
        <f>BOM!L40</f>
        <v/>
      </c>
      <c r="M40" s="146">
        <f>BOM!M40</f>
        <v/>
      </c>
      <c r="N40" s="146">
        <f>BOM!N40</f>
        <v/>
      </c>
      <c r="O40" s="146">
        <f>BOM!O40</f>
        <v/>
      </c>
      <c r="P40" s="146">
        <f>BOM!P40</f>
        <v/>
      </c>
      <c r="Q40" s="46">
        <f>$F$97</f>
        <v/>
      </c>
      <c r="R40" s="46">
        <f>$F$98</f>
        <v/>
      </c>
      <c r="S40" s="48">
        <f>U40-(U40*R40)</f>
        <v/>
      </c>
      <c r="T40" s="48">
        <f>S40*I40</f>
        <v/>
      </c>
      <c r="U40" s="48">
        <f>(AN40)/(1-(BH40+Q40))</f>
        <v/>
      </c>
      <c r="V40" s="48">
        <f>U40*I40</f>
        <v/>
      </c>
      <c r="W40" s="49">
        <f>T40*$W$4</f>
        <v/>
      </c>
      <c r="X40" s="49">
        <f>T40*$X$4</f>
        <v/>
      </c>
      <c r="Y40" s="50">
        <f>M40</f>
        <v/>
      </c>
      <c r="Z40" s="9" t="n"/>
      <c r="AA40" s="9" t="n"/>
      <c r="AB40" s="9" t="n"/>
      <c r="AC40" s="51">
        <f t="array" ref="AC40">IF(I40&gt;0,VLOOKUP(Y40&amp;$P$88&amp;$P$89&amp;$P$90,Variáveis!$O$2:$S$300&amp;Variáveis!$P$2:$T$300&amp;Variáveis!$Q$2:$U$300&amp;Variáveis!$R$2:$V$300,5,FALSE),0)</f>
        <v/>
      </c>
      <c r="AD40" s="52">
        <f>T40*AC40</f>
        <v/>
      </c>
      <c r="AE40" s="53">
        <f>IF(AB40="não",((V40/(1-VLOOKUP(AA40,Variáveis!$AK$3:$AN$29,4,FALSE)))*VLOOKUP(AA40,Variáveis!$AK$3:$AN$29,4,FALSE))-AD40,0)</f>
        <v/>
      </c>
      <c r="AF40" s="53">
        <f>T40*$AF$4</f>
        <v/>
      </c>
      <c r="AG40" s="53">
        <f>IF(AB40="SIM","Cliente pode pagar DIFA na entrada", )</f>
        <v/>
      </c>
      <c r="AH40" s="54" t="n"/>
      <c r="AI40" s="53">
        <f>IF(K40="SIM",(J40*$F$102),J40)</f>
        <v/>
      </c>
      <c r="AJ40" s="53">
        <f>IF(L40="SIM",(AI40*$F$101),AI40)</f>
        <v/>
      </c>
      <c r="AK40" s="53">
        <f>AJ40-AS40</f>
        <v/>
      </c>
      <c r="AL40" s="53">
        <f>AJ40*I40</f>
        <v/>
      </c>
      <c r="AM40" s="53">
        <f>AK40*I40</f>
        <v/>
      </c>
      <c r="AN40" s="53">
        <f>AK40-AP40-AQ40</f>
        <v/>
      </c>
      <c r="AO40" s="53">
        <f>AN40*I40</f>
        <v/>
      </c>
      <c r="AP40" s="53">
        <f>$AP$4*AK40</f>
        <v/>
      </c>
      <c r="AQ40" s="53">
        <f>$AQ$4*AK40</f>
        <v/>
      </c>
      <c r="AR40" s="51">
        <f t="array" ref="AR40">VLOOKUP(M40&amp;N40&amp;O40&amp;P40,Variáveis!$A$2:$E$240&amp;Variáveis!$B$2:$F$240&amp;Variáveis!$C$2:$G$240&amp;Variáveis!$D$2:$H$240,5,FALSE)</f>
        <v/>
      </c>
      <c r="AS40" s="53">
        <f>((AJ40*(1-AR40))*AR40)</f>
        <v/>
      </c>
      <c r="AT40" s="53">
        <f>(((J40+(J40*AU40))*0.18)-(J40*AR40))</f>
        <v/>
      </c>
      <c r="AU40" s="55">
        <f>(((1+AV40)*(1-AR40))/(1-0.18)-1)</f>
        <v/>
      </c>
      <c r="AV40" s="55">
        <f>IF(BB40&gt;0,BB40,IF(BA40&gt;0,BA40,IF(AZ40&gt;0,AZ40,IF(AY40&gt;0,AY40,IF(AX40&gt;0,AX40)))))/100</f>
        <v/>
      </c>
      <c r="AW40" s="56">
        <f>VALUE(LEFT(G40,4))</f>
        <v/>
      </c>
      <c r="AX40" s="56">
        <f>VALUE(IFERROR(VLOOKUP(VALUE(LEFT(G40,4)),ST!$C$4:$E$300,3,FALSE),"0"))</f>
        <v/>
      </c>
      <c r="AY40" s="56">
        <f>VALUE(IFERROR(VLOOKUP(VALUE(LEFT(G40,5)),ST!$C$4:$E$300,3,FALSE),"0"))</f>
        <v/>
      </c>
      <c r="AZ40" s="56">
        <f>VALUE(IFERROR(VLOOKUP(VALUE(LEFT(G40,6)),ST!$C$4:$E$300,3,FALSE),"0"))</f>
        <v/>
      </c>
      <c r="BA40" s="56">
        <f>VALUE(IFERROR(VLOOKUP(VALUE(LEFT(G40,7)),ST!$C$4:$E$300,3,FALSE),"0"))</f>
        <v/>
      </c>
      <c r="BB40" s="56">
        <f>VALUE(IFERROR(VLOOKUP(G40,ST!$C$4:$E$400,3,FALSE),"0"))</f>
        <v/>
      </c>
      <c r="BC40" s="57">
        <f>IF(VLOOKUP(AW40,ST!$C$4:$F$298,4,FALSE)&lt;&gt;0,VLOOKUP(AW40,ST!$C$4:$F$298,4,FALSE),VLOOKUP(G40,ST!$C$4:$F$298,4,FALSE))</f>
        <v/>
      </c>
      <c r="BD40" s="57">
        <f>IF(O40="SC","Desconsiderar coluna ICMS ST",IF(O40="PR","Haverá ST", ))</f>
        <v/>
      </c>
      <c r="BE40" s="53">
        <f>W40</f>
        <v/>
      </c>
      <c r="BF40" s="53">
        <f>X40</f>
        <v/>
      </c>
      <c r="BG40" s="53">
        <f>AD40-AS40</f>
        <v/>
      </c>
      <c r="BH40" s="51">
        <f>$W$4+$X$4+AC40+$BJ$4+0.07</f>
        <v/>
      </c>
      <c r="BI40" s="53">
        <f>IF(BD40="Haverá ST",AJ40+AS40+AT40,AJ40+AS40)</f>
        <v/>
      </c>
      <c r="BJ40" s="53">
        <f>T40*$BJ$4</f>
        <v/>
      </c>
      <c r="BK40" s="53">
        <f>T40*$BK$4</f>
        <v/>
      </c>
      <c r="BL40" s="53">
        <f>BE40+BF40+AO40+BJ40+BK40+AD40</f>
        <v/>
      </c>
      <c r="BM40" s="53">
        <f>(T40-BL40)</f>
        <v/>
      </c>
    </row>
    <row r="41" ht="15.75" customHeight="1" s="218">
      <c r="A41" s="58">
        <f>A40+1</f>
        <v/>
      </c>
      <c r="B41" s="144">
        <f>BOM!B41</f>
        <v/>
      </c>
      <c r="C41" s="144">
        <f>BOM!C41</f>
        <v/>
      </c>
      <c r="D41" s="144">
        <f>BOM!D41</f>
        <v/>
      </c>
      <c r="E41" s="144">
        <f>BOM!E41</f>
        <v/>
      </c>
      <c r="F41" s="144" t="n"/>
      <c r="G41" s="144" t="n"/>
      <c r="H41" s="144" t="n"/>
      <c r="I41" s="144" t="n"/>
      <c r="J41" s="144" t="n"/>
      <c r="K41" s="144" t="n"/>
      <c r="L41" s="144" t="n"/>
      <c r="M41" s="144" t="n"/>
      <c r="N41" s="144" t="n"/>
      <c r="O41" s="144" t="n"/>
      <c r="P41" s="144" t="n"/>
      <c r="Q41" s="46">
        <f>$F$97</f>
        <v/>
      </c>
      <c r="R41" s="46">
        <f>$F$98</f>
        <v/>
      </c>
      <c r="S41" s="48">
        <f>U41-(U41*R41)</f>
        <v/>
      </c>
      <c r="T41" s="48">
        <f>S41*I41</f>
        <v/>
      </c>
      <c r="U41" s="48">
        <f>(AN41)/(1-(BH41+Q41))</f>
        <v/>
      </c>
      <c r="V41" s="48">
        <f>U41*I41</f>
        <v/>
      </c>
      <c r="W41" s="49">
        <f>T41*$W$4</f>
        <v/>
      </c>
      <c r="X41" s="49">
        <f>T41*$X$4</f>
        <v/>
      </c>
      <c r="Y41" s="50">
        <f>M41</f>
        <v/>
      </c>
      <c r="Z41" s="9" t="n"/>
      <c r="AA41" s="9" t="n"/>
      <c r="AB41" s="9" t="n"/>
      <c r="AC41" s="51">
        <f t="array" ref="AC41">IF(I41&gt;0,VLOOKUP(Y41&amp;$P$88&amp;$P$89&amp;$P$90,Variáveis!$O$2:$S$300&amp;Variáveis!$P$2:$T$300&amp;Variáveis!$Q$2:$U$300&amp;Variáveis!$R$2:$V$300,5,FALSE),0)</f>
        <v/>
      </c>
      <c r="AD41" s="52">
        <f>T41*AC41</f>
        <v/>
      </c>
      <c r="AE41" s="53">
        <f>IF(AB41="não",((V41/(1-VLOOKUP(AA41,Variáveis!$AK$3:$AN$29,4,FALSE)))*VLOOKUP(AA41,Variáveis!$AK$3:$AN$29,4,FALSE))-AD41,0)</f>
        <v/>
      </c>
      <c r="AF41" s="53">
        <f>T41*$AF$4</f>
        <v/>
      </c>
      <c r="AG41" s="53">
        <f>IF(AB41="SIM","Cliente pode pagar DIFA na entrada", )</f>
        <v/>
      </c>
      <c r="AH41" s="54" t="n"/>
      <c r="AI41" s="53">
        <f>IF(K41="SIM",(J41*$F$102),J41)</f>
        <v/>
      </c>
      <c r="AJ41" s="53">
        <f>IF(L41="SIM",(AI41*$F$101),AI41)</f>
        <v/>
      </c>
      <c r="AK41" s="53">
        <f>AJ41-AS41</f>
        <v/>
      </c>
      <c r="AL41" s="53">
        <f>AJ41*I41</f>
        <v/>
      </c>
      <c r="AM41" s="53">
        <f>AK41*I41</f>
        <v/>
      </c>
      <c r="AN41" s="53">
        <f>AK41-AP41-AQ41</f>
        <v/>
      </c>
      <c r="AO41" s="53">
        <f>AN41*I41</f>
        <v/>
      </c>
      <c r="AP41" s="53">
        <f>$AP$4*AK41</f>
        <v/>
      </c>
      <c r="AQ41" s="53">
        <f>$AQ$4*AK41</f>
        <v/>
      </c>
      <c r="AR41" s="51">
        <f t="array" ref="AR41">VLOOKUP(M41&amp;N41&amp;O41&amp;P41,Variáveis!$A$2:$E$240&amp;Variáveis!$B$2:$F$240&amp;Variáveis!$C$2:$G$240&amp;Variáveis!$D$2:$H$240,5,FALSE)</f>
        <v/>
      </c>
      <c r="AS41" s="53">
        <f>((AJ41*(1-AR41))*AR41)</f>
        <v/>
      </c>
      <c r="AT41" s="53">
        <f>(((J41+(J41*AU41))*0.18)-(J41*AR41))</f>
        <v/>
      </c>
      <c r="AU41" s="55">
        <f>(((1+AV41)*(1-AR41))/(1-0.18)-1)</f>
        <v/>
      </c>
      <c r="AV41" s="55">
        <f>IF(BB41&gt;0,BB41,IF(BA41&gt;0,BA41,IF(AZ41&gt;0,AZ41,IF(AY41&gt;0,AY41,IF(AX41&gt;0,AX41)))))/100</f>
        <v/>
      </c>
      <c r="AW41" s="56">
        <f>VALUE(LEFT(G41,4))</f>
        <v/>
      </c>
      <c r="AX41" s="56">
        <f>VALUE(IFERROR(VLOOKUP(VALUE(LEFT(G41,4)),ST!$C$4:$E$300,3,FALSE),"0"))</f>
        <v/>
      </c>
      <c r="AY41" s="56">
        <f>VALUE(IFERROR(VLOOKUP(VALUE(LEFT(G41,5)),ST!$C$4:$E$300,3,FALSE),"0"))</f>
        <v/>
      </c>
      <c r="AZ41" s="56">
        <f>VALUE(IFERROR(VLOOKUP(VALUE(LEFT(G41,6)),ST!$C$4:$E$300,3,FALSE),"0"))</f>
        <v/>
      </c>
      <c r="BA41" s="56">
        <f>VALUE(IFERROR(VLOOKUP(VALUE(LEFT(G41,7)),ST!$C$4:$E$300,3,FALSE),"0"))</f>
        <v/>
      </c>
      <c r="BB41" s="56">
        <f>VALUE(IFERROR(VLOOKUP(G41,ST!$C$4:$E$400,3,FALSE),"0"))</f>
        <v/>
      </c>
      <c r="BC41" s="57">
        <f>IF(VLOOKUP(AW41,ST!$C$4:$F$298,4,FALSE)&lt;&gt;0,VLOOKUP(AW41,ST!$C$4:$F$298,4,FALSE),VLOOKUP(G41,ST!$C$4:$F$298,4,FALSE))</f>
        <v/>
      </c>
      <c r="BD41" s="57">
        <f>IF(O41="SC","Desconsiderar coluna ICMS ST",IF(O41="PR","Haverá ST", ))</f>
        <v/>
      </c>
      <c r="BE41" s="53">
        <f>W41</f>
        <v/>
      </c>
      <c r="BF41" s="53">
        <f>X41</f>
        <v/>
      </c>
      <c r="BG41" s="53">
        <f>AD41-AS41</f>
        <v/>
      </c>
      <c r="BH41" s="51">
        <f>$W$4+$X$4+AC41+$BJ$4+0.07</f>
        <v/>
      </c>
      <c r="BI41" s="53">
        <f>IF(BD41="Haverá ST",AJ41+AS41+AT41,AJ41+AS41)</f>
        <v/>
      </c>
      <c r="BJ41" s="53">
        <f>T41*$BJ$4</f>
        <v/>
      </c>
      <c r="BK41" s="53">
        <f>T41*$BK$4</f>
        <v/>
      </c>
      <c r="BL41" s="53">
        <f>BE41+BF41+AO41+BJ41+BK41+AD41</f>
        <v/>
      </c>
      <c r="BM41" s="53">
        <f>(T41-BL41)</f>
        <v/>
      </c>
    </row>
    <row r="42" ht="15.75" customHeight="1" s="218">
      <c r="A42" s="58">
        <f>A41+1</f>
        <v/>
      </c>
      <c r="B42" s="144">
        <f>BOM!B42</f>
        <v/>
      </c>
      <c r="C42" s="144">
        <f>BOM!C42</f>
        <v/>
      </c>
      <c r="D42" s="144">
        <f>BOM!D42</f>
        <v/>
      </c>
      <c r="E42" s="144">
        <f>BOM!E42</f>
        <v/>
      </c>
      <c r="F42" s="144">
        <f>BOM!F42</f>
        <v/>
      </c>
      <c r="G42" s="144">
        <f>BOM!G42</f>
        <v/>
      </c>
      <c r="H42" s="144">
        <f>BOM!H42</f>
        <v/>
      </c>
      <c r="I42" s="144">
        <f>BOM!I42</f>
        <v/>
      </c>
      <c r="J42" s="146">
        <f>BOM!J42</f>
        <v/>
      </c>
      <c r="K42" s="146">
        <f>BOM!K42</f>
        <v/>
      </c>
      <c r="L42" s="146">
        <f>BOM!L42</f>
        <v/>
      </c>
      <c r="M42" s="146">
        <f>BOM!M42</f>
        <v/>
      </c>
      <c r="N42" s="146">
        <f>BOM!N42</f>
        <v/>
      </c>
      <c r="O42" s="146">
        <f>BOM!O42</f>
        <v/>
      </c>
      <c r="P42" s="146">
        <f>BOM!P42</f>
        <v/>
      </c>
      <c r="Q42" s="46">
        <f>$F$97</f>
        <v/>
      </c>
      <c r="R42" s="46">
        <f>$F$98</f>
        <v/>
      </c>
      <c r="S42" s="48">
        <f>U42-(U42*R42)</f>
        <v/>
      </c>
      <c r="T42" s="48">
        <f>S42*I42</f>
        <v/>
      </c>
      <c r="U42" s="48">
        <f>(AN42)/(1-(BH42+Q42))</f>
        <v/>
      </c>
      <c r="V42" s="48">
        <f>U42*I42</f>
        <v/>
      </c>
      <c r="W42" s="49">
        <f>T42*$W$4</f>
        <v/>
      </c>
      <c r="X42" s="49">
        <f>T42*$X$4</f>
        <v/>
      </c>
      <c r="Y42" s="50">
        <f>M42</f>
        <v/>
      </c>
      <c r="Z42" s="9" t="n"/>
      <c r="AA42" s="9" t="n"/>
      <c r="AB42" s="9" t="n"/>
      <c r="AC42" s="51">
        <f t="array" ref="AC42">IF(I42&gt;0,VLOOKUP(Y42&amp;$P$88&amp;$P$89&amp;$P$90,Variáveis!$O$2:$S$300&amp;Variáveis!$P$2:$T$300&amp;Variáveis!$Q$2:$U$300&amp;Variáveis!$R$2:$V$300,5,FALSE),0)</f>
        <v/>
      </c>
      <c r="AD42" s="52">
        <f>T42*AC42</f>
        <v/>
      </c>
      <c r="AE42" s="53">
        <f>IF(AB42="não",((V42/(1-VLOOKUP(AA42,Variáveis!$AK$3:$AN$29,4,FALSE)))*VLOOKUP(AA42,Variáveis!$AK$3:$AN$29,4,FALSE))-AD42,0)</f>
        <v/>
      </c>
      <c r="AF42" s="53">
        <f>T42*$AF$4</f>
        <v/>
      </c>
      <c r="AG42" s="53">
        <f>IF(AB42="SIM","Cliente pode pagar DIFA na entrada", )</f>
        <v/>
      </c>
      <c r="AH42" s="54" t="n"/>
      <c r="AI42" s="53">
        <f>IF(K42="SIM",(J42*$F$102),J42)</f>
        <v/>
      </c>
      <c r="AJ42" s="53">
        <f>IF(L42="SIM",(AI42*$F$101),AI42)</f>
        <v/>
      </c>
      <c r="AK42" s="53">
        <f>AJ42-AS42</f>
        <v/>
      </c>
      <c r="AL42" s="53">
        <f>AJ42*I42</f>
        <v/>
      </c>
      <c r="AM42" s="53">
        <f>AK42*I42</f>
        <v/>
      </c>
      <c r="AN42" s="53">
        <f>AK42-AP42-AQ42</f>
        <v/>
      </c>
      <c r="AO42" s="53">
        <f>AN42*I42</f>
        <v/>
      </c>
      <c r="AP42" s="53">
        <f>$AP$4*AK42</f>
        <v/>
      </c>
      <c r="AQ42" s="53">
        <f>$AQ$4*AK42</f>
        <v/>
      </c>
      <c r="AR42" s="51">
        <f t="array" ref="AR42">VLOOKUP(M42&amp;N42&amp;O42&amp;P42,Variáveis!$A$2:$E$240&amp;Variáveis!$B$2:$F$240&amp;Variáveis!$C$2:$G$240&amp;Variáveis!$D$2:$H$240,5,FALSE)</f>
        <v/>
      </c>
      <c r="AS42" s="53">
        <f>((AJ42*(1-AR42))*AR42)</f>
        <v/>
      </c>
      <c r="AT42" s="53">
        <f>(((J42+(J42*AU42))*0.18)-(J42*AR42))</f>
        <v/>
      </c>
      <c r="AU42" s="55">
        <f>(((1+AV42)*(1-AR42))/(1-0.18)-1)</f>
        <v/>
      </c>
      <c r="AV42" s="55">
        <f>IF(BB42&gt;0,BB42,IF(BA42&gt;0,BA42,IF(AZ42&gt;0,AZ42,IF(AY42&gt;0,AY42,IF(AX42&gt;0,AX42)))))/100</f>
        <v/>
      </c>
      <c r="AW42" s="56">
        <f>VALUE(LEFT(G42,4))</f>
        <v/>
      </c>
      <c r="AX42" s="56">
        <f>VALUE(IFERROR(VLOOKUP(VALUE(LEFT(G42,4)),ST!$C$4:$E$300,3,FALSE),"0"))</f>
        <v/>
      </c>
      <c r="AY42" s="56">
        <f>VALUE(IFERROR(VLOOKUP(VALUE(LEFT(G42,5)),ST!$C$4:$E$300,3,FALSE),"0"))</f>
        <v/>
      </c>
      <c r="AZ42" s="56">
        <f>VALUE(IFERROR(VLOOKUP(VALUE(LEFT(G42,6)),ST!$C$4:$E$300,3,FALSE),"0"))</f>
        <v/>
      </c>
      <c r="BA42" s="56">
        <f>VALUE(IFERROR(VLOOKUP(VALUE(LEFT(G42,7)),ST!$C$4:$E$300,3,FALSE),"0"))</f>
        <v/>
      </c>
      <c r="BB42" s="56">
        <f>VALUE(IFERROR(VLOOKUP(G42,ST!$C$4:$E$400,3,FALSE),"0"))</f>
        <v/>
      </c>
      <c r="BC42" s="57">
        <f>IF(VLOOKUP(AW42,ST!$C$4:$F$298,4,FALSE)&lt;&gt;0,VLOOKUP(AW42,ST!$C$4:$F$298,4,FALSE),VLOOKUP(G42,ST!$C$4:$F$298,4,FALSE))</f>
        <v/>
      </c>
      <c r="BD42" s="57">
        <f>IF(O42="SC","Desconsiderar coluna ICMS ST",IF(O42="PR","Haverá ST", ))</f>
        <v/>
      </c>
      <c r="BE42" s="53">
        <f>W42</f>
        <v/>
      </c>
      <c r="BF42" s="53">
        <f>X42</f>
        <v/>
      </c>
      <c r="BG42" s="53">
        <f>AD42-AS42</f>
        <v/>
      </c>
      <c r="BH42" s="51">
        <f>$W$4+$X$4+AC42+$BJ$4+0.07</f>
        <v/>
      </c>
      <c r="BI42" s="53">
        <f>IF(BD42="Haverá ST",AJ42+AS42+AT42,AJ42+AS42)</f>
        <v/>
      </c>
      <c r="BJ42" s="53">
        <f>T42*$BJ$4</f>
        <v/>
      </c>
      <c r="BK42" s="53">
        <f>T42*$BK$4</f>
        <v/>
      </c>
      <c r="BL42" s="53">
        <f>BE42+BF42+AO42+BJ42+BK42+AD42</f>
        <v/>
      </c>
      <c r="BM42" s="53">
        <f>(T42-BL42)</f>
        <v/>
      </c>
    </row>
    <row r="43" ht="15.75" customHeight="1" s="218">
      <c r="A43" s="58">
        <f>A42+1</f>
        <v/>
      </c>
      <c r="B43" s="144">
        <f>BOM!B43</f>
        <v/>
      </c>
      <c r="C43" s="144">
        <f>BOM!C43</f>
        <v/>
      </c>
      <c r="D43" s="144">
        <f>BOM!D43</f>
        <v/>
      </c>
      <c r="E43" s="144">
        <f>BOM!E43</f>
        <v/>
      </c>
      <c r="F43" s="144">
        <f>BOM!F43</f>
        <v/>
      </c>
      <c r="G43" s="144">
        <f>BOM!G43</f>
        <v/>
      </c>
      <c r="H43" s="144">
        <f>BOM!H43</f>
        <v/>
      </c>
      <c r="I43" s="144">
        <f>BOM!I43</f>
        <v/>
      </c>
      <c r="J43" s="146">
        <f>BOM!J43</f>
        <v/>
      </c>
      <c r="K43" s="146">
        <f>BOM!K43</f>
        <v/>
      </c>
      <c r="L43" s="146">
        <f>BOM!L43</f>
        <v/>
      </c>
      <c r="M43" s="146">
        <f>BOM!M43</f>
        <v/>
      </c>
      <c r="N43" s="146">
        <f>BOM!N43</f>
        <v/>
      </c>
      <c r="O43" s="146">
        <f>BOM!O43</f>
        <v/>
      </c>
      <c r="P43" s="146">
        <f>BOM!P43</f>
        <v/>
      </c>
      <c r="Q43" s="46">
        <f>$F$97</f>
        <v/>
      </c>
      <c r="R43" s="46">
        <f>$F$98</f>
        <v/>
      </c>
      <c r="S43" s="48">
        <f>U43-(U43*R43)</f>
        <v/>
      </c>
      <c r="T43" s="48">
        <f>S43*I43</f>
        <v/>
      </c>
      <c r="U43" s="48">
        <f>(AN43)/(1-(BH43+Q43))</f>
        <v/>
      </c>
      <c r="V43" s="48">
        <f>U43*I43</f>
        <v/>
      </c>
      <c r="W43" s="49">
        <f>T43*$W$4</f>
        <v/>
      </c>
      <c r="X43" s="49">
        <f>T43*$X$4</f>
        <v/>
      </c>
      <c r="Y43" s="50">
        <f>M43</f>
        <v/>
      </c>
      <c r="Z43" s="9" t="n"/>
      <c r="AA43" s="9" t="n"/>
      <c r="AB43" s="9" t="n"/>
      <c r="AC43" s="51">
        <f t="array" ref="AC43">IF(I43&gt;0,VLOOKUP(Y43&amp;$P$88&amp;$P$89&amp;$P$90,Variáveis!$O$2:$S$300&amp;Variáveis!$P$2:$T$300&amp;Variáveis!$Q$2:$U$300&amp;Variáveis!$R$2:$V$300,5,FALSE),0)</f>
        <v/>
      </c>
      <c r="AD43" s="52">
        <f>T43*AC43</f>
        <v/>
      </c>
      <c r="AE43" s="53">
        <f>IF(AB43="não",((V43/(1-VLOOKUP(AA43,Variáveis!$AK$3:$AN$29,4,FALSE)))*VLOOKUP(AA43,Variáveis!$AK$3:$AN$29,4,FALSE))-AD43,0)</f>
        <v/>
      </c>
      <c r="AF43" s="53">
        <f>T43*$AF$4</f>
        <v/>
      </c>
      <c r="AG43" s="53">
        <f>IF(AB43="SIM","Cliente pode pagar DIFA na entrada", )</f>
        <v/>
      </c>
      <c r="AH43" s="54" t="n"/>
      <c r="AI43" s="53">
        <f>IF(K43="SIM",(J43*$F$102),J43)</f>
        <v/>
      </c>
      <c r="AJ43" s="53">
        <f>IF(L43="SIM",(AI43*$F$101),AI43)</f>
        <v/>
      </c>
      <c r="AK43" s="53">
        <f>AJ43-AS43</f>
        <v/>
      </c>
      <c r="AL43" s="53">
        <f>AJ43*I43</f>
        <v/>
      </c>
      <c r="AM43" s="53">
        <f>AK43*I43</f>
        <v/>
      </c>
      <c r="AN43" s="53">
        <f>AK43-AP43-AQ43</f>
        <v/>
      </c>
      <c r="AO43" s="53">
        <f>AN43*I43</f>
        <v/>
      </c>
      <c r="AP43" s="53">
        <f>$AP$4*AK43</f>
        <v/>
      </c>
      <c r="AQ43" s="53">
        <f>$AQ$4*AK43</f>
        <v/>
      </c>
      <c r="AR43" s="51">
        <f t="array" ref="AR43">VLOOKUP(M43&amp;N43&amp;O43&amp;P43,Variáveis!$A$2:$E$240&amp;Variáveis!$B$2:$F$240&amp;Variáveis!$C$2:$G$240&amp;Variáveis!$D$2:$H$240,5,FALSE)</f>
        <v/>
      </c>
      <c r="AS43" s="53">
        <f>((AJ43*(1-AR43))*AR43)</f>
        <v/>
      </c>
      <c r="AT43" s="53">
        <f>(((J43+(J43*AU43))*0.18)-(J43*AR43))</f>
        <v/>
      </c>
      <c r="AU43" s="55">
        <f>(((1+AV43)*(1-AR43))/(1-0.18)-1)</f>
        <v/>
      </c>
      <c r="AV43" s="55">
        <f>IF(BB43&gt;0,BB43,IF(BA43&gt;0,BA43,IF(AZ43&gt;0,AZ43,IF(AY43&gt;0,AY43,IF(AX43&gt;0,AX43)))))/100</f>
        <v/>
      </c>
      <c r="AW43" s="56">
        <f>VALUE(LEFT(G43,4))</f>
        <v/>
      </c>
      <c r="AX43" s="56">
        <f>VALUE(IFERROR(VLOOKUP(VALUE(LEFT(G43,4)),ST!$C$4:$E$300,3,FALSE),"0"))</f>
        <v/>
      </c>
      <c r="AY43" s="56">
        <f>VALUE(IFERROR(VLOOKUP(VALUE(LEFT(G43,5)),ST!$C$4:$E$300,3,FALSE),"0"))</f>
        <v/>
      </c>
      <c r="AZ43" s="56">
        <f>VALUE(IFERROR(VLOOKUP(VALUE(LEFT(G43,6)),ST!$C$4:$E$300,3,FALSE),"0"))</f>
        <v/>
      </c>
      <c r="BA43" s="56">
        <f>VALUE(IFERROR(VLOOKUP(VALUE(LEFT(G43,7)),ST!$C$4:$E$300,3,FALSE),"0"))</f>
        <v/>
      </c>
      <c r="BB43" s="56">
        <f>VALUE(IFERROR(VLOOKUP(G43,ST!$C$4:$E$400,3,FALSE),"0"))</f>
        <v/>
      </c>
      <c r="BC43" s="57">
        <f>IF(VLOOKUP(AW43,ST!$C$4:$F$298,4,FALSE)&lt;&gt;0,VLOOKUP(AW43,ST!$C$4:$F$298,4,FALSE),VLOOKUP(G43,ST!$C$4:$F$298,4,FALSE))</f>
        <v/>
      </c>
      <c r="BD43" s="57">
        <f>IF(O43="SC","Desconsiderar coluna ICMS ST",IF(O43="PR","Haverá ST", ))</f>
        <v/>
      </c>
      <c r="BE43" s="53">
        <f>W43</f>
        <v/>
      </c>
      <c r="BF43" s="53">
        <f>X43</f>
        <v/>
      </c>
      <c r="BG43" s="53">
        <f>AD43-AS43</f>
        <v/>
      </c>
      <c r="BH43" s="51">
        <f>$W$4+$X$4+AC43+$BJ$4+0.07</f>
        <v/>
      </c>
      <c r="BI43" s="53">
        <f>IF(BD43="Haverá ST",AJ43+AS43+AT43,AJ43+AS43)</f>
        <v/>
      </c>
      <c r="BJ43" s="53">
        <f>T43*$BJ$4</f>
        <v/>
      </c>
      <c r="BK43" s="53">
        <f>T43*$BK$4</f>
        <v/>
      </c>
      <c r="BL43" s="53">
        <f>BE43+BF43+AO43+BJ43+BK43+AD43</f>
        <v/>
      </c>
      <c r="BM43" s="53">
        <f>(T43-BL43)</f>
        <v/>
      </c>
    </row>
    <row r="44" ht="15.75" customHeight="1" s="218">
      <c r="A44" s="58">
        <f>A43+1</f>
        <v/>
      </c>
      <c r="B44" s="144">
        <f>BOM!B44</f>
        <v/>
      </c>
      <c r="C44" s="144">
        <f>BOM!C44</f>
        <v/>
      </c>
      <c r="D44" s="144">
        <f>BOM!D44</f>
        <v/>
      </c>
      <c r="E44" s="144">
        <f>BOM!E44</f>
        <v/>
      </c>
      <c r="F44" s="144">
        <f>BOM!F44</f>
        <v/>
      </c>
      <c r="G44" s="144">
        <f>BOM!G44</f>
        <v/>
      </c>
      <c r="H44" s="144">
        <f>BOM!H44</f>
        <v/>
      </c>
      <c r="I44" s="144">
        <f>BOM!I44</f>
        <v/>
      </c>
      <c r="J44" s="146">
        <f>BOM!J44</f>
        <v/>
      </c>
      <c r="K44" s="146">
        <f>BOM!K44</f>
        <v/>
      </c>
      <c r="L44" s="146">
        <f>BOM!L44</f>
        <v/>
      </c>
      <c r="M44" s="146">
        <f>BOM!M44</f>
        <v/>
      </c>
      <c r="N44" s="146">
        <f>BOM!N44</f>
        <v/>
      </c>
      <c r="O44" s="146">
        <f>BOM!O44</f>
        <v/>
      </c>
      <c r="P44" s="146">
        <f>BOM!P44</f>
        <v/>
      </c>
      <c r="Q44" s="46">
        <f>$F$97</f>
        <v/>
      </c>
      <c r="R44" s="46">
        <f>$F$98</f>
        <v/>
      </c>
      <c r="S44" s="48">
        <f>U44-(U44*R44)</f>
        <v/>
      </c>
      <c r="T44" s="48">
        <f>S44*I44</f>
        <v/>
      </c>
      <c r="U44" s="48">
        <f>(AN44)/(1-(BH44+Q44))</f>
        <v/>
      </c>
      <c r="V44" s="48">
        <f>U44*I44</f>
        <v/>
      </c>
      <c r="W44" s="49">
        <f>T44*$W$4</f>
        <v/>
      </c>
      <c r="X44" s="49">
        <f>T44*$X$4</f>
        <v/>
      </c>
      <c r="Y44" s="50">
        <f>M44</f>
        <v/>
      </c>
      <c r="Z44" s="9" t="n"/>
      <c r="AA44" s="9" t="n"/>
      <c r="AB44" s="9" t="n"/>
      <c r="AC44" s="51">
        <f t="array" ref="AC44">IF(I44&gt;0,VLOOKUP(Y44&amp;$P$88&amp;$P$89&amp;$P$90,Variáveis!$O$2:$S$300&amp;Variáveis!$P$2:$T$300&amp;Variáveis!$Q$2:$U$300&amp;Variáveis!$R$2:$V$300,5,FALSE),0)</f>
        <v/>
      </c>
      <c r="AD44" s="52">
        <f>T44*AC44</f>
        <v/>
      </c>
      <c r="AE44" s="53">
        <f>IF(AB44="não",((V44/(1-VLOOKUP(AA44,Variáveis!$AK$3:$AN$29,4,FALSE)))*VLOOKUP(AA44,Variáveis!$AK$3:$AN$29,4,FALSE))-AD44,0)</f>
        <v/>
      </c>
      <c r="AF44" s="53">
        <f>T44*$AF$4</f>
        <v/>
      </c>
      <c r="AG44" s="53">
        <f>IF(AB44="SIM","Cliente pode pagar DIFA na entrada", )</f>
        <v/>
      </c>
      <c r="AH44" s="54" t="n"/>
      <c r="AI44" s="53">
        <f>IF(K44="SIM",(J44*$F$102),J44)</f>
        <v/>
      </c>
      <c r="AJ44" s="53">
        <f>IF(L44="SIM",(AI44*$F$101),AI44)</f>
        <v/>
      </c>
      <c r="AK44" s="53">
        <f>AJ44-AS44</f>
        <v/>
      </c>
      <c r="AL44" s="53">
        <f>AJ44*I44</f>
        <v/>
      </c>
      <c r="AM44" s="53">
        <f>AK44*I44</f>
        <v/>
      </c>
      <c r="AN44" s="53">
        <f>AK44-AP44-AQ44</f>
        <v/>
      </c>
      <c r="AO44" s="53">
        <f>AN44*I44</f>
        <v/>
      </c>
      <c r="AP44" s="53">
        <f>$AP$4*AK44</f>
        <v/>
      </c>
      <c r="AQ44" s="53">
        <f>$AQ$4*AK44</f>
        <v/>
      </c>
      <c r="AR44" s="51">
        <f t="array" ref="AR44">VLOOKUP(M44&amp;N44&amp;O44&amp;P44,Variáveis!$A$2:$E$240&amp;Variáveis!$B$2:$F$240&amp;Variáveis!$C$2:$G$240&amp;Variáveis!$D$2:$H$240,5,FALSE)</f>
        <v/>
      </c>
      <c r="AS44" s="53">
        <f>((AJ44*(1-AR44))*AR44)</f>
        <v/>
      </c>
      <c r="AT44" s="53">
        <f>(((J44+(J44*AU44))*0.18)-(J44*AR44))</f>
        <v/>
      </c>
      <c r="AU44" s="55">
        <f>(((1+AV44)*(1-AR44))/(1-0.18)-1)</f>
        <v/>
      </c>
      <c r="AV44" s="55">
        <f>IF(BB44&gt;0,BB44,IF(BA44&gt;0,BA44,IF(AZ44&gt;0,AZ44,IF(AY44&gt;0,AY44,IF(AX44&gt;0,AX44)))))/100</f>
        <v/>
      </c>
      <c r="AW44" s="56">
        <f>VALUE(LEFT(G44,4))</f>
        <v/>
      </c>
      <c r="AX44" s="56">
        <f>VALUE(IFERROR(VLOOKUP(VALUE(LEFT(G44,4)),ST!$C$4:$E$300,3,FALSE),"0"))</f>
        <v/>
      </c>
      <c r="AY44" s="56">
        <f>VALUE(IFERROR(VLOOKUP(VALUE(LEFT(G44,5)),ST!$C$4:$E$300,3,FALSE),"0"))</f>
        <v/>
      </c>
      <c r="AZ44" s="56">
        <f>VALUE(IFERROR(VLOOKUP(VALUE(LEFT(G44,6)),ST!$C$4:$E$300,3,FALSE),"0"))</f>
        <v/>
      </c>
      <c r="BA44" s="56">
        <f>VALUE(IFERROR(VLOOKUP(VALUE(LEFT(G44,7)),ST!$C$4:$E$300,3,FALSE),"0"))</f>
        <v/>
      </c>
      <c r="BB44" s="56">
        <f>VALUE(IFERROR(VLOOKUP(G44,ST!$C$4:$E$400,3,FALSE),"0"))</f>
        <v/>
      </c>
      <c r="BC44" s="57">
        <f>IF(VLOOKUP(AW44,ST!$C$4:$F$298,4,FALSE)&lt;&gt;0,VLOOKUP(AW44,ST!$C$4:$F$298,4,FALSE),VLOOKUP(G44,ST!$C$4:$F$298,4,FALSE))</f>
        <v/>
      </c>
      <c r="BD44" s="57">
        <f>IF(O44="SC","Desconsiderar coluna ICMS ST",IF(O44="PR","Haverá ST", ))</f>
        <v/>
      </c>
      <c r="BE44" s="53">
        <f>W44</f>
        <v/>
      </c>
      <c r="BF44" s="53">
        <f>X44</f>
        <v/>
      </c>
      <c r="BG44" s="53">
        <f>AD44-AS44</f>
        <v/>
      </c>
      <c r="BH44" s="51">
        <f>$W$4+$X$4+AC44+$BJ$4+0.07</f>
        <v/>
      </c>
      <c r="BI44" s="53">
        <f>IF(BD44="Haverá ST",AJ44+AS44+AT44,AJ44+AS44)</f>
        <v/>
      </c>
      <c r="BJ44" s="53">
        <f>T44*$BJ$4</f>
        <v/>
      </c>
      <c r="BK44" s="53">
        <f>T44*$BK$4</f>
        <v/>
      </c>
      <c r="BL44" s="53">
        <f>BE44+BF44+AO44+BJ44+BK44+AD44</f>
        <v/>
      </c>
      <c r="BM44" s="53">
        <f>(T44-BL44)</f>
        <v/>
      </c>
    </row>
    <row r="45" ht="15.75" customHeight="1" s="218">
      <c r="A45" s="58">
        <f>A44+1</f>
        <v/>
      </c>
      <c r="B45" s="144">
        <f>BOM!B45</f>
        <v/>
      </c>
      <c r="C45" s="144">
        <f>BOM!C45</f>
        <v/>
      </c>
      <c r="D45" s="144">
        <f>BOM!D45</f>
        <v/>
      </c>
      <c r="E45" s="144">
        <f>BOM!E45</f>
        <v/>
      </c>
      <c r="F45" s="144">
        <f>BOM!F45</f>
        <v/>
      </c>
      <c r="G45" s="144">
        <f>BOM!G45</f>
        <v/>
      </c>
      <c r="H45" s="144">
        <f>BOM!H45</f>
        <v/>
      </c>
      <c r="I45" s="144">
        <f>BOM!I45</f>
        <v/>
      </c>
      <c r="J45" s="146">
        <f>BOM!J45</f>
        <v/>
      </c>
      <c r="K45" s="146">
        <f>BOM!K45</f>
        <v/>
      </c>
      <c r="L45" s="146">
        <f>BOM!L45</f>
        <v/>
      </c>
      <c r="M45" s="146">
        <f>BOM!M45</f>
        <v/>
      </c>
      <c r="N45" s="146">
        <f>BOM!N45</f>
        <v/>
      </c>
      <c r="O45" s="146">
        <f>BOM!O45</f>
        <v/>
      </c>
      <c r="P45" s="146">
        <f>BOM!P45</f>
        <v/>
      </c>
      <c r="Q45" s="46">
        <f>$F$97</f>
        <v/>
      </c>
      <c r="R45" s="46">
        <f>$F$98</f>
        <v/>
      </c>
      <c r="S45" s="48">
        <f>U45-(U45*R45)</f>
        <v/>
      </c>
      <c r="T45" s="48">
        <f>S45*I45</f>
        <v/>
      </c>
      <c r="U45" s="48">
        <f>(AN45)/(1-(BH45+Q45))</f>
        <v/>
      </c>
      <c r="V45" s="48">
        <f>U45*I45</f>
        <v/>
      </c>
      <c r="W45" s="49">
        <f>T45*$W$4</f>
        <v/>
      </c>
      <c r="X45" s="49">
        <f>T45*$X$4</f>
        <v/>
      </c>
      <c r="Y45" s="50">
        <f>M45</f>
        <v/>
      </c>
      <c r="Z45" s="9" t="n"/>
      <c r="AA45" s="9" t="n"/>
      <c r="AB45" s="9" t="n"/>
      <c r="AC45" s="51">
        <f t="array" ref="AC45">IF(I45&gt;0,VLOOKUP(Y45&amp;$P$88&amp;$P$89&amp;$P$90,Variáveis!$O$2:$S$300&amp;Variáveis!$P$2:$T$300&amp;Variáveis!$Q$2:$U$300&amp;Variáveis!$R$2:$V$300,5,FALSE),0)</f>
        <v/>
      </c>
      <c r="AD45" s="52">
        <f>T45*AC45</f>
        <v/>
      </c>
      <c r="AE45" s="53">
        <f>IF(AB45="não",((V45/(1-VLOOKUP(AA45,Variáveis!$AK$3:$AN$29,4,FALSE)))*VLOOKUP(AA45,Variáveis!$AK$3:$AN$29,4,FALSE))-AD45,0)</f>
        <v/>
      </c>
      <c r="AF45" s="53">
        <f>T45*$AF$4</f>
        <v/>
      </c>
      <c r="AG45" s="53">
        <f>IF(AB45="SIM","Cliente pode pagar DIFA na entrada", )</f>
        <v/>
      </c>
      <c r="AH45" s="54" t="n"/>
      <c r="AI45" s="53">
        <f>IF(K45="SIM",(J45*$F$102),J45)</f>
        <v/>
      </c>
      <c r="AJ45" s="53">
        <f>IF(L45="SIM",(AI45*$F$101),AI45)</f>
        <v/>
      </c>
      <c r="AK45" s="53">
        <f>AJ45-AS45</f>
        <v/>
      </c>
      <c r="AL45" s="53">
        <f>AJ45*I45</f>
        <v/>
      </c>
      <c r="AM45" s="53">
        <f>AK45*I45</f>
        <v/>
      </c>
      <c r="AN45" s="53">
        <f>AK45-AP45-AQ45</f>
        <v/>
      </c>
      <c r="AO45" s="53">
        <f>AN45*I45</f>
        <v/>
      </c>
      <c r="AP45" s="53">
        <f>$AP$4*AK45</f>
        <v/>
      </c>
      <c r="AQ45" s="53">
        <f>$AQ$4*AK45</f>
        <v/>
      </c>
      <c r="AR45" s="51">
        <f t="array" ref="AR45">VLOOKUP(M45&amp;N45&amp;O45&amp;P45,Variáveis!$A$2:$E$240&amp;Variáveis!$B$2:$F$240&amp;Variáveis!$C$2:$G$240&amp;Variáveis!$D$2:$H$240,5,FALSE)</f>
        <v/>
      </c>
      <c r="AS45" s="53">
        <f>((AJ45*(1-AR45))*AR45)</f>
        <v/>
      </c>
      <c r="AT45" s="53">
        <f>(((J45+(J45*AU45))*0.18)-(J45*AR45))</f>
        <v/>
      </c>
      <c r="AU45" s="55">
        <f>(((1+AV45)*(1-AR45))/(1-0.18)-1)</f>
        <v/>
      </c>
      <c r="AV45" s="55">
        <f>IF(BB45&gt;0,BB45,IF(BA45&gt;0,BA45,IF(AZ45&gt;0,AZ45,IF(AY45&gt;0,AY45,IF(AX45&gt;0,AX45)))))/100</f>
        <v/>
      </c>
      <c r="AW45" s="56">
        <f>VALUE(LEFT(G45,4))</f>
        <v/>
      </c>
      <c r="AX45" s="56">
        <f>VALUE(IFERROR(VLOOKUP(VALUE(LEFT(G45,4)),ST!$C$4:$E$300,3,FALSE),"0"))</f>
        <v/>
      </c>
      <c r="AY45" s="56">
        <f>VALUE(IFERROR(VLOOKUP(VALUE(LEFT(G45,5)),ST!$C$4:$E$300,3,FALSE),"0"))</f>
        <v/>
      </c>
      <c r="AZ45" s="56">
        <f>VALUE(IFERROR(VLOOKUP(VALUE(LEFT(G45,6)),ST!$C$4:$E$300,3,FALSE),"0"))</f>
        <v/>
      </c>
      <c r="BA45" s="56">
        <f>VALUE(IFERROR(VLOOKUP(VALUE(LEFT(G45,7)),ST!$C$4:$E$300,3,FALSE),"0"))</f>
        <v/>
      </c>
      <c r="BB45" s="56">
        <f>VALUE(IFERROR(VLOOKUP(G45,ST!$C$4:$E$400,3,FALSE),"0"))</f>
        <v/>
      </c>
      <c r="BC45" s="57">
        <f>IF(VLOOKUP(AW45,ST!$C$4:$F$298,4,FALSE)&lt;&gt;0,VLOOKUP(AW45,ST!$C$4:$F$298,4,FALSE),VLOOKUP(G45,ST!$C$4:$F$298,4,FALSE))</f>
        <v/>
      </c>
      <c r="BD45" s="57">
        <f>IF(O45="SC","Desconsiderar coluna ICMS ST",IF(O45="PR","Haverá ST", ))</f>
        <v/>
      </c>
      <c r="BE45" s="53">
        <f>W45</f>
        <v/>
      </c>
      <c r="BF45" s="53">
        <f>X45</f>
        <v/>
      </c>
      <c r="BG45" s="53">
        <f>AD45-AS45</f>
        <v/>
      </c>
      <c r="BH45" s="51">
        <f>$W$4+$X$4+AC45+$BJ$4+0.07</f>
        <v/>
      </c>
      <c r="BI45" s="53">
        <f>IF(BD45="Haverá ST",AJ45+AS45+AT45,AJ45+AS45)</f>
        <v/>
      </c>
      <c r="BJ45" s="53">
        <f>T45*$BJ$4</f>
        <v/>
      </c>
      <c r="BK45" s="53">
        <f>T45*$BK$4</f>
        <v/>
      </c>
      <c r="BL45" s="53">
        <f>BE45+BF45+AO45+BJ45+BK45+AD45</f>
        <v/>
      </c>
      <c r="BM45" s="53">
        <f>(T45-BL45)</f>
        <v/>
      </c>
    </row>
    <row r="46" ht="15.75" customHeight="1" s="218">
      <c r="A46" s="58">
        <f>A45+1</f>
        <v/>
      </c>
      <c r="B46" s="144">
        <f>BOM!B46</f>
        <v/>
      </c>
      <c r="C46" s="144">
        <f>BOM!C46</f>
        <v/>
      </c>
      <c r="D46" s="144">
        <f>BOM!D46</f>
        <v/>
      </c>
      <c r="E46" s="144">
        <f>BOM!E46</f>
        <v/>
      </c>
      <c r="F46" s="144">
        <f>BOM!F46</f>
        <v/>
      </c>
      <c r="G46" s="144">
        <f>BOM!G46</f>
        <v/>
      </c>
      <c r="H46" s="144">
        <f>BOM!H46</f>
        <v/>
      </c>
      <c r="I46" s="144">
        <f>BOM!I46</f>
        <v/>
      </c>
      <c r="J46" s="146">
        <f>BOM!J46</f>
        <v/>
      </c>
      <c r="K46" s="146">
        <f>BOM!K46</f>
        <v/>
      </c>
      <c r="L46" s="146">
        <f>BOM!L46</f>
        <v/>
      </c>
      <c r="M46" s="146">
        <f>BOM!M46</f>
        <v/>
      </c>
      <c r="N46" s="146">
        <f>BOM!N46</f>
        <v/>
      </c>
      <c r="O46" s="146">
        <f>BOM!O46</f>
        <v/>
      </c>
      <c r="P46" s="146">
        <f>BOM!P46</f>
        <v/>
      </c>
      <c r="Q46" s="46">
        <f>$F$97</f>
        <v/>
      </c>
      <c r="R46" s="46">
        <f>$F$98</f>
        <v/>
      </c>
      <c r="S46" s="48">
        <f>U46-(U46*R46)</f>
        <v/>
      </c>
      <c r="T46" s="48">
        <f>S46*I46</f>
        <v/>
      </c>
      <c r="U46" s="48">
        <f>(AN46)/(1-(BH46+Q46))</f>
        <v/>
      </c>
      <c r="V46" s="48">
        <f>U46*I46</f>
        <v/>
      </c>
      <c r="W46" s="49">
        <f>T46*$W$4</f>
        <v/>
      </c>
      <c r="X46" s="49">
        <f>T46*$X$4</f>
        <v/>
      </c>
      <c r="Y46" s="50">
        <f>M46</f>
        <v/>
      </c>
      <c r="Z46" s="9" t="n"/>
      <c r="AA46" s="9" t="n"/>
      <c r="AB46" s="9" t="n"/>
      <c r="AC46" s="51">
        <f t="array" ref="AC46">IF(I46&gt;0,VLOOKUP(Y46&amp;$P$88&amp;$P$89&amp;$P$90,Variáveis!$O$2:$S$300&amp;Variáveis!$P$2:$T$300&amp;Variáveis!$Q$2:$U$300&amp;Variáveis!$R$2:$V$300,5,FALSE),0)</f>
        <v/>
      </c>
      <c r="AD46" s="52">
        <f>T46*AC46</f>
        <v/>
      </c>
      <c r="AE46" s="53">
        <f>IF(AB46="não",((V46/(1-VLOOKUP(AA46,Variáveis!$AK$3:$AN$29,4,FALSE)))*VLOOKUP(AA46,Variáveis!$AK$3:$AN$29,4,FALSE))-AD46,0)</f>
        <v/>
      </c>
      <c r="AF46" s="53">
        <f>T46*$AF$4</f>
        <v/>
      </c>
      <c r="AG46" s="53">
        <f>IF(AB46="SIM","Cliente pode pagar DIFA na entrada", )</f>
        <v/>
      </c>
      <c r="AH46" s="54" t="n"/>
      <c r="AI46" s="53">
        <f>IF(K46="SIM",(J46*$F$102),J46)</f>
        <v/>
      </c>
      <c r="AJ46" s="53">
        <f>IF(L46="SIM",(AI46*$F$101),AI46)</f>
        <v/>
      </c>
      <c r="AK46" s="53">
        <f>AJ46-AS46</f>
        <v/>
      </c>
      <c r="AL46" s="53">
        <f>AJ46*I46</f>
        <v/>
      </c>
      <c r="AM46" s="53">
        <f>AK46*I46</f>
        <v/>
      </c>
      <c r="AN46" s="53">
        <f>AK46-AP46-AQ46</f>
        <v/>
      </c>
      <c r="AO46" s="53">
        <f>AN46*I46</f>
        <v/>
      </c>
      <c r="AP46" s="53">
        <f>$AP$4*AK46</f>
        <v/>
      </c>
      <c r="AQ46" s="53">
        <f>$AQ$4*AK46</f>
        <v/>
      </c>
      <c r="AR46" s="51">
        <f t="array" ref="AR46">VLOOKUP(M46&amp;N46&amp;O46&amp;P46,Variáveis!$A$2:$E$240&amp;Variáveis!$B$2:$F$240&amp;Variáveis!$C$2:$G$240&amp;Variáveis!$D$2:$H$240,5,FALSE)</f>
        <v/>
      </c>
      <c r="AS46" s="53">
        <f>((AJ46*(1-AR46))*AR46)</f>
        <v/>
      </c>
      <c r="AT46" s="53">
        <f>(((J46+(J46*AU46))*0.18)-(J46*AR46))</f>
        <v/>
      </c>
      <c r="AU46" s="55">
        <f>(((1+AV46)*(1-AR46))/(1-0.18)-1)</f>
        <v/>
      </c>
      <c r="AV46" s="55">
        <f>IF(BB46&gt;0,BB46,IF(BA46&gt;0,BA46,IF(AZ46&gt;0,AZ46,IF(AY46&gt;0,AY46,IF(AX46&gt;0,AX46)))))/100</f>
        <v/>
      </c>
      <c r="AW46" s="56">
        <f>VALUE(LEFT(G46,4))</f>
        <v/>
      </c>
      <c r="AX46" s="56">
        <f>VALUE(IFERROR(VLOOKUP(VALUE(LEFT(G46,4)),ST!$C$4:$E$300,3,FALSE),"0"))</f>
        <v/>
      </c>
      <c r="AY46" s="56">
        <f>VALUE(IFERROR(VLOOKUP(VALUE(LEFT(G46,5)),ST!$C$4:$E$300,3,FALSE),"0"))</f>
        <v/>
      </c>
      <c r="AZ46" s="56">
        <f>VALUE(IFERROR(VLOOKUP(VALUE(LEFT(G46,6)),ST!$C$4:$E$300,3,FALSE),"0"))</f>
        <v/>
      </c>
      <c r="BA46" s="56">
        <f>VALUE(IFERROR(VLOOKUP(VALUE(LEFT(G46,7)),ST!$C$4:$E$300,3,FALSE),"0"))</f>
        <v/>
      </c>
      <c r="BB46" s="56">
        <f>VALUE(IFERROR(VLOOKUP(G46,ST!$C$4:$E$400,3,FALSE),"0"))</f>
        <v/>
      </c>
      <c r="BC46" s="57">
        <f>IF(VLOOKUP(AW46,ST!$C$4:$F$298,4,FALSE)&lt;&gt;0,VLOOKUP(AW46,ST!$C$4:$F$298,4,FALSE),VLOOKUP(G46,ST!$C$4:$F$298,4,FALSE))</f>
        <v/>
      </c>
      <c r="BD46" s="57">
        <f>IF(O46="SC","Desconsiderar coluna ICMS ST",IF(O46="PR","Haverá ST", ))</f>
        <v/>
      </c>
      <c r="BE46" s="53">
        <f>W46</f>
        <v/>
      </c>
      <c r="BF46" s="53">
        <f>X46</f>
        <v/>
      </c>
      <c r="BG46" s="53">
        <f>AD46-AS46</f>
        <v/>
      </c>
      <c r="BH46" s="51">
        <f>$W$4+$X$4+AC46+$BJ$4+0.07</f>
        <v/>
      </c>
      <c r="BI46" s="53">
        <f>IF(BD46="Haverá ST",AJ46+AS46+AT46,AJ46+AS46)</f>
        <v/>
      </c>
      <c r="BJ46" s="53">
        <f>T46*$BJ$4</f>
        <v/>
      </c>
      <c r="BK46" s="53">
        <f>T46*$BK$4</f>
        <v/>
      </c>
      <c r="BL46" s="53">
        <f>BE46+BF46+AO46+BJ46+BK46+AD46</f>
        <v/>
      </c>
      <c r="BM46" s="53">
        <f>(T46-BL46)</f>
        <v/>
      </c>
    </row>
    <row r="47" ht="15.75" customHeight="1" s="218">
      <c r="A47" s="58">
        <f>A46+1</f>
        <v/>
      </c>
      <c r="B47" s="144">
        <f>BOM!B47</f>
        <v/>
      </c>
      <c r="C47" s="144">
        <f>BOM!C47</f>
        <v/>
      </c>
      <c r="D47" s="144">
        <f>BOM!D47</f>
        <v/>
      </c>
      <c r="E47" s="144">
        <f>BOM!E47</f>
        <v/>
      </c>
      <c r="F47" s="144">
        <f>BOM!F47</f>
        <v/>
      </c>
      <c r="G47" s="144">
        <f>BOM!G47</f>
        <v/>
      </c>
      <c r="H47" s="144">
        <f>BOM!H47</f>
        <v/>
      </c>
      <c r="I47" s="144">
        <f>BOM!I47</f>
        <v/>
      </c>
      <c r="J47" s="146">
        <f>BOM!J47</f>
        <v/>
      </c>
      <c r="K47" s="146">
        <f>BOM!K47</f>
        <v/>
      </c>
      <c r="L47" s="146">
        <f>BOM!L47</f>
        <v/>
      </c>
      <c r="M47" s="146">
        <f>BOM!M47</f>
        <v/>
      </c>
      <c r="N47" s="146">
        <f>BOM!N47</f>
        <v/>
      </c>
      <c r="O47" s="146">
        <f>BOM!O47</f>
        <v/>
      </c>
      <c r="P47" s="146">
        <f>BOM!P47</f>
        <v/>
      </c>
      <c r="Q47" s="46">
        <f>$F$97</f>
        <v/>
      </c>
      <c r="R47" s="46">
        <f>$F$98</f>
        <v/>
      </c>
      <c r="S47" s="48">
        <f>U47-(U47*R47)</f>
        <v/>
      </c>
      <c r="T47" s="48">
        <f>S47*I47</f>
        <v/>
      </c>
      <c r="U47" s="48">
        <f>(AN47)/(1-(BH47+Q47))</f>
        <v/>
      </c>
      <c r="V47" s="48">
        <f>U47*I47</f>
        <v/>
      </c>
      <c r="W47" s="49">
        <f>T47*$W$4</f>
        <v/>
      </c>
      <c r="X47" s="49">
        <f>T47*$X$4</f>
        <v/>
      </c>
      <c r="Y47" s="50">
        <f>M47</f>
        <v/>
      </c>
      <c r="Z47" s="9" t="n"/>
      <c r="AA47" s="9" t="n"/>
      <c r="AB47" s="9" t="n"/>
      <c r="AC47" s="51">
        <f t="array" ref="AC47">IF(I47&gt;0,VLOOKUP(Y47&amp;$P$88&amp;$P$89&amp;$P$90,Variáveis!$O$2:$S$300&amp;Variáveis!$P$2:$T$300&amp;Variáveis!$Q$2:$U$300&amp;Variáveis!$R$2:$V$300,5,FALSE),0)</f>
        <v/>
      </c>
      <c r="AD47" s="52">
        <f>T47*AC47</f>
        <v/>
      </c>
      <c r="AE47" s="53">
        <f>IF(AB47="não",((V47/(1-VLOOKUP(AA47,Variáveis!$AK$3:$AN$29,4,FALSE)))*VLOOKUP(AA47,Variáveis!$AK$3:$AN$29,4,FALSE))-AD47,0)</f>
        <v/>
      </c>
      <c r="AF47" s="53">
        <f>T47*$AF$4</f>
        <v/>
      </c>
      <c r="AG47" s="53">
        <f>IF(AB47="SIM","Cliente pode pagar DIFA na entrada", )</f>
        <v/>
      </c>
      <c r="AH47" s="54" t="n"/>
      <c r="AI47" s="53">
        <f>IF(K47="SIM",(J47*$F$102),J47)</f>
        <v/>
      </c>
      <c r="AJ47" s="53">
        <f>IF(L47="SIM",(AI47*$F$101),AI47)</f>
        <v/>
      </c>
      <c r="AK47" s="53">
        <f>AJ47-AS47</f>
        <v/>
      </c>
      <c r="AL47" s="53">
        <f>AJ47*I47</f>
        <v/>
      </c>
      <c r="AM47" s="53">
        <f>AK47*I47</f>
        <v/>
      </c>
      <c r="AN47" s="53">
        <f>AK47-AP47-AQ47</f>
        <v/>
      </c>
      <c r="AO47" s="53">
        <f>AN47*I47</f>
        <v/>
      </c>
      <c r="AP47" s="53">
        <f>$AP$4*AK47</f>
        <v/>
      </c>
      <c r="AQ47" s="53">
        <f>$AQ$4*AK47</f>
        <v/>
      </c>
      <c r="AR47" s="51">
        <f t="array" ref="AR47">VLOOKUP(M47&amp;N47&amp;O47&amp;P47,Variáveis!$A$2:$E$240&amp;Variáveis!$B$2:$F$240&amp;Variáveis!$C$2:$G$240&amp;Variáveis!$D$2:$H$240,5,FALSE)</f>
        <v/>
      </c>
      <c r="AS47" s="53">
        <f>((AJ47*(1-AR47))*AR47)</f>
        <v/>
      </c>
      <c r="AT47" s="53">
        <f>(((J47+(J47*AU47))*0.18)-(J47*AR47))</f>
        <v/>
      </c>
      <c r="AU47" s="55">
        <f>(((1+AV47)*(1-AR47))/(1-0.18)-1)</f>
        <v/>
      </c>
      <c r="AV47" s="55">
        <f>IF(BB47&gt;0,BB47,IF(BA47&gt;0,BA47,IF(AZ47&gt;0,AZ47,IF(AY47&gt;0,AY47,IF(AX47&gt;0,AX47)))))/100</f>
        <v/>
      </c>
      <c r="AW47" s="56">
        <f>VALUE(LEFT(G47,4))</f>
        <v/>
      </c>
      <c r="AX47" s="56">
        <f>VALUE(IFERROR(VLOOKUP(VALUE(LEFT(G47,4)),ST!$C$4:$E$300,3,FALSE),"0"))</f>
        <v/>
      </c>
      <c r="AY47" s="56">
        <f>VALUE(IFERROR(VLOOKUP(VALUE(LEFT(G47,5)),ST!$C$4:$E$300,3,FALSE),"0"))</f>
        <v/>
      </c>
      <c r="AZ47" s="56">
        <f>VALUE(IFERROR(VLOOKUP(VALUE(LEFT(G47,6)),ST!$C$4:$E$300,3,FALSE),"0"))</f>
        <v/>
      </c>
      <c r="BA47" s="56">
        <f>VALUE(IFERROR(VLOOKUP(VALUE(LEFT(G47,7)),ST!$C$4:$E$300,3,FALSE),"0"))</f>
        <v/>
      </c>
      <c r="BB47" s="56">
        <f>VALUE(IFERROR(VLOOKUP(G47,ST!$C$4:$E$400,3,FALSE),"0"))</f>
        <v/>
      </c>
      <c r="BC47" s="57">
        <f>IF(VLOOKUP(AW47,ST!$C$4:$F$298,4,FALSE)&lt;&gt;0,VLOOKUP(AW47,ST!$C$4:$F$298,4,FALSE),VLOOKUP(G47,ST!$C$4:$F$298,4,FALSE))</f>
        <v/>
      </c>
      <c r="BD47" s="57">
        <f>IF(O47="SC","Desconsiderar coluna ICMS ST",IF(O47="PR","Haverá ST", ))</f>
        <v/>
      </c>
      <c r="BE47" s="53">
        <f>W47</f>
        <v/>
      </c>
      <c r="BF47" s="53">
        <f>X47</f>
        <v/>
      </c>
      <c r="BG47" s="53">
        <f>AD47-AS47</f>
        <v/>
      </c>
      <c r="BH47" s="51">
        <f>$W$4+$X$4+AC47+$BJ$4+0.07</f>
        <v/>
      </c>
      <c r="BI47" s="53">
        <f>IF(BD47="Haverá ST",AJ47+AS47+AT47,AJ47+AS47)</f>
        <v/>
      </c>
      <c r="BJ47" s="53">
        <f>T47*$BJ$4</f>
        <v/>
      </c>
      <c r="BK47" s="53">
        <f>T47*$BK$4</f>
        <v/>
      </c>
      <c r="BL47" s="53">
        <f>BE47+BF47+AO47+BJ47+BK47+AD47</f>
        <v/>
      </c>
      <c r="BM47" s="53">
        <f>(T47-BL47)</f>
        <v/>
      </c>
    </row>
    <row r="48" ht="15.75" customHeight="1" s="218">
      <c r="A48" s="58">
        <f>A47+1</f>
        <v/>
      </c>
      <c r="B48" s="144">
        <f>BOM!B48</f>
        <v/>
      </c>
      <c r="C48" s="144">
        <f>BOM!C48</f>
        <v/>
      </c>
      <c r="D48" s="144">
        <f>BOM!D48</f>
        <v/>
      </c>
      <c r="E48" s="144">
        <f>BOM!E48</f>
        <v/>
      </c>
      <c r="F48" s="144">
        <f>BOM!F48</f>
        <v/>
      </c>
      <c r="G48" s="144">
        <f>BOM!G48</f>
        <v/>
      </c>
      <c r="H48" s="144">
        <f>BOM!H48</f>
        <v/>
      </c>
      <c r="I48" s="144">
        <f>BOM!I48</f>
        <v/>
      </c>
      <c r="J48" s="146">
        <f>BOM!J48</f>
        <v/>
      </c>
      <c r="K48" s="146">
        <f>BOM!K48</f>
        <v/>
      </c>
      <c r="L48" s="146">
        <f>BOM!L48</f>
        <v/>
      </c>
      <c r="M48" s="146">
        <f>BOM!M48</f>
        <v/>
      </c>
      <c r="N48" s="146">
        <f>BOM!N48</f>
        <v/>
      </c>
      <c r="O48" s="146">
        <f>BOM!O48</f>
        <v/>
      </c>
      <c r="P48" s="146">
        <f>BOM!P48</f>
        <v/>
      </c>
      <c r="Q48" s="46">
        <f>$F$97</f>
        <v/>
      </c>
      <c r="R48" s="46">
        <f>$F$98</f>
        <v/>
      </c>
      <c r="S48" s="48">
        <f>U48-(U48*R48)</f>
        <v/>
      </c>
      <c r="T48" s="48">
        <f>S48*I48</f>
        <v/>
      </c>
      <c r="U48" s="48">
        <f>(AN48)/(1-(BH48+Q48))</f>
        <v/>
      </c>
      <c r="V48" s="48">
        <f>U48*I48</f>
        <v/>
      </c>
      <c r="W48" s="49">
        <f>T48*$W$4</f>
        <v/>
      </c>
      <c r="X48" s="49">
        <f>T48*$X$4</f>
        <v/>
      </c>
      <c r="Y48" s="50">
        <f>M48</f>
        <v/>
      </c>
      <c r="Z48" s="9" t="n"/>
      <c r="AA48" s="9" t="n"/>
      <c r="AB48" s="9" t="n"/>
      <c r="AC48" s="51">
        <f t="array" ref="AC48">IF(I48&gt;0,VLOOKUP(Y48&amp;$P$88&amp;$P$89&amp;$P$90,Variáveis!$O$2:$S$300&amp;Variáveis!$P$2:$T$300&amp;Variáveis!$Q$2:$U$300&amp;Variáveis!$R$2:$V$300,5,FALSE),0)</f>
        <v/>
      </c>
      <c r="AD48" s="52">
        <f>T48*AC48</f>
        <v/>
      </c>
      <c r="AE48" s="53">
        <f>IF(AB48="não",((V48/(1-VLOOKUP(AA48,Variáveis!$AK$3:$AN$29,4,FALSE)))*VLOOKUP(AA48,Variáveis!$AK$3:$AN$29,4,FALSE))-AD48,0)</f>
        <v/>
      </c>
      <c r="AF48" s="53">
        <f>T48*$AF$4</f>
        <v/>
      </c>
      <c r="AG48" s="53">
        <f>IF(AB48="SIM","Cliente pode pagar DIFA na entrada", )</f>
        <v/>
      </c>
      <c r="AH48" s="54" t="n"/>
      <c r="AI48" s="53">
        <f>IF(K48="SIM",(J48*$F$102),J48)</f>
        <v/>
      </c>
      <c r="AJ48" s="53">
        <f>IF(L48="SIM",(AI48*$F$101),AI48)</f>
        <v/>
      </c>
      <c r="AK48" s="53">
        <f>AJ48-AS48</f>
        <v/>
      </c>
      <c r="AL48" s="53">
        <f>AJ48*I48</f>
        <v/>
      </c>
      <c r="AM48" s="53">
        <f>AK48*I48</f>
        <v/>
      </c>
      <c r="AN48" s="53">
        <f>AK48-AP48-AQ48</f>
        <v/>
      </c>
      <c r="AO48" s="53">
        <f>AN48*I48</f>
        <v/>
      </c>
      <c r="AP48" s="53">
        <f>$AP$4*AK48</f>
        <v/>
      </c>
      <c r="AQ48" s="53">
        <f>$AQ$4*AK48</f>
        <v/>
      </c>
      <c r="AR48" s="51">
        <f t="array" ref="AR48">VLOOKUP(M48&amp;N48&amp;O48&amp;P48,Variáveis!$A$2:$E$240&amp;Variáveis!$B$2:$F$240&amp;Variáveis!$C$2:$G$240&amp;Variáveis!$D$2:$H$240,5,FALSE)</f>
        <v/>
      </c>
      <c r="AS48" s="53">
        <f>((AJ48*(1-AR48))*AR48)</f>
        <v/>
      </c>
      <c r="AT48" s="53">
        <f>(((J48+(J48*AU48))*0.18)-(J48*AR48))</f>
        <v/>
      </c>
      <c r="AU48" s="55">
        <f>(((1+AV48)*(1-AR48))/(1-0.18)-1)</f>
        <v/>
      </c>
      <c r="AV48" s="55">
        <f>IF(BB48&gt;0,BB48,IF(BA48&gt;0,BA48,IF(AZ48&gt;0,AZ48,IF(AY48&gt;0,AY48,IF(AX48&gt;0,AX48)))))/100</f>
        <v/>
      </c>
      <c r="AW48" s="56">
        <f>VALUE(LEFT(G48,4))</f>
        <v/>
      </c>
      <c r="AX48" s="56">
        <f>VALUE(IFERROR(VLOOKUP(VALUE(LEFT(G48,4)),ST!$C$4:$E$300,3,FALSE),"0"))</f>
        <v/>
      </c>
      <c r="AY48" s="56">
        <f>VALUE(IFERROR(VLOOKUP(VALUE(LEFT(G48,5)),ST!$C$4:$E$300,3,FALSE),"0"))</f>
        <v/>
      </c>
      <c r="AZ48" s="56">
        <f>VALUE(IFERROR(VLOOKUP(VALUE(LEFT(G48,6)),ST!$C$4:$E$300,3,FALSE),"0"))</f>
        <v/>
      </c>
      <c r="BA48" s="56">
        <f>VALUE(IFERROR(VLOOKUP(VALUE(LEFT(G48,7)),ST!$C$4:$E$300,3,FALSE),"0"))</f>
        <v/>
      </c>
      <c r="BB48" s="56">
        <f>VALUE(IFERROR(VLOOKUP(G48,ST!$C$4:$E$400,3,FALSE),"0"))</f>
        <v/>
      </c>
      <c r="BC48" s="57">
        <f>IF(VLOOKUP(AW48,ST!$C$4:$F$298,4,FALSE)&lt;&gt;0,VLOOKUP(AW48,ST!$C$4:$F$298,4,FALSE),VLOOKUP(G48,ST!$C$4:$F$298,4,FALSE))</f>
        <v/>
      </c>
      <c r="BD48" s="57">
        <f>IF(O48="SC","Desconsiderar coluna ICMS ST",IF(O48="PR","Haverá ST", ))</f>
        <v/>
      </c>
      <c r="BE48" s="53">
        <f>W48</f>
        <v/>
      </c>
      <c r="BF48" s="53">
        <f>X48</f>
        <v/>
      </c>
      <c r="BG48" s="53">
        <f>AD48-AS48</f>
        <v/>
      </c>
      <c r="BH48" s="51">
        <f>$W$4+$X$4+AC48+$BJ$4+0.07</f>
        <v/>
      </c>
      <c r="BI48" s="53">
        <f>IF(BD48="Haverá ST",AJ48+AS48+AT48,AJ48+AS48)</f>
        <v/>
      </c>
      <c r="BJ48" s="53">
        <f>T48*$BJ$4</f>
        <v/>
      </c>
      <c r="BK48" s="53">
        <f>T48*$BK$4</f>
        <v/>
      </c>
      <c r="BL48" s="53">
        <f>BE48+BF48+AO48+BJ48+BK48+AD48</f>
        <v/>
      </c>
      <c r="BM48" s="53">
        <f>(T48-BL48)</f>
        <v/>
      </c>
    </row>
    <row r="49" ht="15.75" customHeight="1" s="218">
      <c r="A49" s="58">
        <f>A48+1</f>
        <v/>
      </c>
      <c r="B49" s="144">
        <f>BOM!B49</f>
        <v/>
      </c>
      <c r="C49" s="144">
        <f>BOM!C49</f>
        <v/>
      </c>
      <c r="D49" s="144">
        <f>BOM!D49</f>
        <v/>
      </c>
      <c r="E49" s="144">
        <f>BOM!E49</f>
        <v/>
      </c>
      <c r="F49" s="144">
        <f>BOM!F49</f>
        <v/>
      </c>
      <c r="G49" s="144">
        <f>BOM!G49</f>
        <v/>
      </c>
      <c r="H49" s="144">
        <f>BOM!H49</f>
        <v/>
      </c>
      <c r="I49" s="144">
        <f>BOM!I49</f>
        <v/>
      </c>
      <c r="J49" s="146">
        <f>BOM!J49</f>
        <v/>
      </c>
      <c r="K49" s="146">
        <f>BOM!K49</f>
        <v/>
      </c>
      <c r="L49" s="146">
        <f>BOM!L49</f>
        <v/>
      </c>
      <c r="M49" s="146">
        <f>BOM!M49</f>
        <v/>
      </c>
      <c r="N49" s="146">
        <f>BOM!N49</f>
        <v/>
      </c>
      <c r="O49" s="146">
        <f>BOM!O49</f>
        <v/>
      </c>
      <c r="P49" s="146">
        <f>BOM!P49</f>
        <v/>
      </c>
      <c r="Q49" s="46">
        <f>$F$97</f>
        <v/>
      </c>
      <c r="R49" s="46">
        <f>$F$98</f>
        <v/>
      </c>
      <c r="S49" s="48">
        <f>U49-(U49*R49)</f>
        <v/>
      </c>
      <c r="T49" s="48">
        <f>S49*I49</f>
        <v/>
      </c>
      <c r="U49" s="48">
        <f>(AN49)/(1-(BH49+Q49))</f>
        <v/>
      </c>
      <c r="V49" s="48">
        <f>U49*I49</f>
        <v/>
      </c>
      <c r="W49" s="49">
        <f>T49*$W$4</f>
        <v/>
      </c>
      <c r="X49" s="49">
        <f>T49*$X$4</f>
        <v/>
      </c>
      <c r="Y49" s="50">
        <f>M49</f>
        <v/>
      </c>
      <c r="Z49" s="9" t="n"/>
      <c r="AA49" s="9" t="n"/>
      <c r="AB49" s="9" t="n"/>
      <c r="AC49" s="51">
        <f t="array" ref="AC49">IF(I49&gt;0,VLOOKUP(Y49&amp;$P$88&amp;$P$89&amp;$P$90,Variáveis!$O$2:$S$300&amp;Variáveis!$P$2:$T$300&amp;Variáveis!$Q$2:$U$300&amp;Variáveis!$R$2:$V$300,5,FALSE),0)</f>
        <v/>
      </c>
      <c r="AD49" s="52">
        <f>T49*AC49</f>
        <v/>
      </c>
      <c r="AE49" s="53">
        <f>IF(AB49="não",((V49/(1-VLOOKUP(AA49,Variáveis!$AK$3:$AN$29,4,FALSE)))*VLOOKUP(AA49,Variáveis!$AK$3:$AN$29,4,FALSE))-AD49,0)</f>
        <v/>
      </c>
      <c r="AF49" s="53">
        <f>T49*$AF$4</f>
        <v/>
      </c>
      <c r="AG49" s="53">
        <f>IF(AB49="SIM","Cliente pode pagar DIFA na entrada", )</f>
        <v/>
      </c>
      <c r="AH49" s="54" t="n"/>
      <c r="AI49" s="53">
        <f>IF(K49="SIM",(J49*$F$102),J49)</f>
        <v/>
      </c>
      <c r="AJ49" s="53">
        <f>IF(L49="SIM",(AI49*$F$101),AI49)</f>
        <v/>
      </c>
      <c r="AK49" s="53">
        <f>AJ49-AS49</f>
        <v/>
      </c>
      <c r="AL49" s="53">
        <f>AJ49*I49</f>
        <v/>
      </c>
      <c r="AM49" s="53">
        <f>AK49*I49</f>
        <v/>
      </c>
      <c r="AN49" s="53">
        <f>AK49-AP49-AQ49</f>
        <v/>
      </c>
      <c r="AO49" s="53">
        <f>AN49*I49</f>
        <v/>
      </c>
      <c r="AP49" s="53">
        <f>$AP$4*AK49</f>
        <v/>
      </c>
      <c r="AQ49" s="53">
        <f>$AQ$4*AK49</f>
        <v/>
      </c>
      <c r="AR49" s="51">
        <f t="array" ref="AR49">VLOOKUP(M49&amp;N49&amp;O49&amp;P49,Variáveis!$A$2:$E$240&amp;Variáveis!$B$2:$F$240&amp;Variáveis!$C$2:$G$240&amp;Variáveis!$D$2:$H$240,5,FALSE)</f>
        <v/>
      </c>
      <c r="AS49" s="53">
        <f>((AJ49*(1-AR49))*AR49)</f>
        <v/>
      </c>
      <c r="AT49" s="53">
        <f>(((J49+(J49*AU49))*0.18)-(J49*AR49))</f>
        <v/>
      </c>
      <c r="AU49" s="55">
        <f>(((1+AV49)*(1-AR49))/(1-0.18)-1)</f>
        <v/>
      </c>
      <c r="AV49" s="55">
        <f>IF(BB49&gt;0,BB49,IF(BA49&gt;0,BA49,IF(AZ49&gt;0,AZ49,IF(AY49&gt;0,AY49,IF(AX49&gt;0,AX49)))))/100</f>
        <v/>
      </c>
      <c r="AW49" s="56">
        <f>VALUE(LEFT(G49,4))</f>
        <v/>
      </c>
      <c r="AX49" s="56">
        <f>VALUE(IFERROR(VLOOKUP(VALUE(LEFT(G49,4)),ST!$C$4:$E$300,3,FALSE),"0"))</f>
        <v/>
      </c>
      <c r="AY49" s="56">
        <f>VALUE(IFERROR(VLOOKUP(VALUE(LEFT(G49,5)),ST!$C$4:$E$300,3,FALSE),"0"))</f>
        <v/>
      </c>
      <c r="AZ49" s="56">
        <f>VALUE(IFERROR(VLOOKUP(VALUE(LEFT(G49,6)),ST!$C$4:$E$300,3,FALSE),"0"))</f>
        <v/>
      </c>
      <c r="BA49" s="56">
        <f>VALUE(IFERROR(VLOOKUP(VALUE(LEFT(G49,7)),ST!$C$4:$E$300,3,FALSE),"0"))</f>
        <v/>
      </c>
      <c r="BB49" s="56">
        <f>VALUE(IFERROR(VLOOKUP(G49,ST!$C$4:$E$400,3,FALSE),"0"))</f>
        <v/>
      </c>
      <c r="BC49" s="57">
        <f>IF(VLOOKUP(AW49,ST!$C$4:$F$298,4,FALSE)&lt;&gt;0,VLOOKUP(AW49,ST!$C$4:$F$298,4,FALSE),VLOOKUP(G49,ST!$C$4:$F$298,4,FALSE))</f>
        <v/>
      </c>
      <c r="BD49" s="57">
        <f>IF(O49="SC","Desconsiderar coluna ICMS ST",IF(O49="PR","Haverá ST", ))</f>
        <v/>
      </c>
      <c r="BE49" s="53">
        <f>W49</f>
        <v/>
      </c>
      <c r="BF49" s="53">
        <f>X49</f>
        <v/>
      </c>
      <c r="BG49" s="53">
        <f>AD49-AS49</f>
        <v/>
      </c>
      <c r="BH49" s="51">
        <f>$W$4+$X$4+AC49+$BJ$4+0.07</f>
        <v/>
      </c>
      <c r="BI49" s="53">
        <f>IF(BD49="Haverá ST",AJ49+AS49+AT49,AJ49+AS49)</f>
        <v/>
      </c>
      <c r="BJ49" s="53">
        <f>T49*$BJ$4</f>
        <v/>
      </c>
      <c r="BK49" s="53">
        <f>T49*$BK$4</f>
        <v/>
      </c>
      <c r="BL49" s="53">
        <f>BE49+BF49+AO49+BJ49+BK49+AD49</f>
        <v/>
      </c>
      <c r="BM49" s="53">
        <f>(T49-BL49)</f>
        <v/>
      </c>
    </row>
    <row r="50" ht="15.75" customHeight="1" s="218">
      <c r="A50" s="58">
        <f>A49+1</f>
        <v/>
      </c>
      <c r="B50" s="144">
        <f>BOM!B50</f>
        <v/>
      </c>
      <c r="C50" s="144">
        <f>BOM!C50</f>
        <v/>
      </c>
      <c r="D50" s="144">
        <f>BOM!D50</f>
        <v/>
      </c>
      <c r="E50" s="144">
        <f>BOM!E50</f>
        <v/>
      </c>
      <c r="F50" s="144">
        <f>BOM!F50</f>
        <v/>
      </c>
      <c r="G50" s="144">
        <f>BOM!G50</f>
        <v/>
      </c>
      <c r="H50" s="144">
        <f>BOM!H50</f>
        <v/>
      </c>
      <c r="I50" s="144">
        <f>BOM!I50</f>
        <v/>
      </c>
      <c r="J50" s="146">
        <f>BOM!J50</f>
        <v/>
      </c>
      <c r="K50" s="146">
        <f>BOM!K50</f>
        <v/>
      </c>
      <c r="L50" s="146">
        <f>BOM!L50</f>
        <v/>
      </c>
      <c r="M50" s="146">
        <f>BOM!M50</f>
        <v/>
      </c>
      <c r="N50" s="146">
        <f>BOM!N50</f>
        <v/>
      </c>
      <c r="O50" s="146">
        <f>BOM!O50</f>
        <v/>
      </c>
      <c r="P50" s="146">
        <f>BOM!P50</f>
        <v/>
      </c>
      <c r="Q50" s="46">
        <f>$F$97</f>
        <v/>
      </c>
      <c r="R50" s="46">
        <f>$F$98</f>
        <v/>
      </c>
      <c r="S50" s="48">
        <f>U50-(U50*R50)</f>
        <v/>
      </c>
      <c r="T50" s="48">
        <f>S50*I50</f>
        <v/>
      </c>
      <c r="U50" s="48">
        <f>(AN50)/(1-(BH50+Q50))</f>
        <v/>
      </c>
      <c r="V50" s="48">
        <f>U50*I50</f>
        <v/>
      </c>
      <c r="W50" s="49">
        <f>T50*$W$4</f>
        <v/>
      </c>
      <c r="X50" s="49">
        <f>T50*$X$4</f>
        <v/>
      </c>
      <c r="Y50" s="50">
        <f>M50</f>
        <v/>
      </c>
      <c r="Z50" s="9" t="n"/>
      <c r="AA50" s="9" t="n"/>
      <c r="AB50" s="9" t="n"/>
      <c r="AC50" s="51">
        <f t="array" ref="AC50">IF(I50&gt;0,VLOOKUP(Y50&amp;$P$88&amp;$P$89&amp;$P$90,Variáveis!$O$2:$S$300&amp;Variáveis!$P$2:$T$300&amp;Variáveis!$Q$2:$U$300&amp;Variáveis!$R$2:$V$300,5,FALSE),0)</f>
        <v/>
      </c>
      <c r="AD50" s="52">
        <f>T50*AC50</f>
        <v/>
      </c>
      <c r="AE50" s="53">
        <f>IF(AB50="não",((V50/(1-VLOOKUP(AA50,Variáveis!$AK$3:$AN$29,4,FALSE)))*VLOOKUP(AA50,Variáveis!$AK$3:$AN$29,4,FALSE))-AD50,0)</f>
        <v/>
      </c>
      <c r="AF50" s="53">
        <f>T50*$AF$4</f>
        <v/>
      </c>
      <c r="AG50" s="53">
        <f>IF(AB50="SIM","Cliente pode pagar DIFA na entrada", )</f>
        <v/>
      </c>
      <c r="AH50" s="54" t="n"/>
      <c r="AI50" s="53">
        <f>IF(K50="SIM",(J50*$F$102),J50)</f>
        <v/>
      </c>
      <c r="AJ50" s="53">
        <f>IF(L50="SIM",(AI50*$F$101),AI50)</f>
        <v/>
      </c>
      <c r="AK50" s="53">
        <f>AJ50-AS50</f>
        <v/>
      </c>
      <c r="AL50" s="53">
        <f>AJ50*I50</f>
        <v/>
      </c>
      <c r="AM50" s="53">
        <f>AK50*I50</f>
        <v/>
      </c>
      <c r="AN50" s="53">
        <f>AK50-AP50-AQ50</f>
        <v/>
      </c>
      <c r="AO50" s="53">
        <f>AN50*I50</f>
        <v/>
      </c>
      <c r="AP50" s="53">
        <f>$AP$4*AK50</f>
        <v/>
      </c>
      <c r="AQ50" s="53">
        <f>$AQ$4*AK50</f>
        <v/>
      </c>
      <c r="AR50" s="51">
        <f t="array" ref="AR50">VLOOKUP(M50&amp;N50&amp;O50&amp;P50,Variáveis!$A$2:$E$240&amp;Variáveis!$B$2:$F$240&amp;Variáveis!$C$2:$G$240&amp;Variáveis!$D$2:$H$240,5,FALSE)</f>
        <v/>
      </c>
      <c r="AS50" s="53">
        <f>((AJ50*(1-AR50))*AR50)</f>
        <v/>
      </c>
      <c r="AT50" s="53">
        <f>(((J50+(J50*AU50))*0.18)-(J50*AR50))</f>
        <v/>
      </c>
      <c r="AU50" s="55">
        <f>(((1+AV50)*(1-AR50))/(1-0.18)-1)</f>
        <v/>
      </c>
      <c r="AV50" s="55">
        <f>IF(BB50&gt;0,BB50,IF(BA50&gt;0,BA50,IF(AZ50&gt;0,AZ50,IF(AY50&gt;0,AY50,IF(AX50&gt;0,AX50)))))/100</f>
        <v/>
      </c>
      <c r="AW50" s="56">
        <f>VALUE(LEFT(G50,4))</f>
        <v/>
      </c>
      <c r="AX50" s="56">
        <f>VALUE(IFERROR(VLOOKUP(VALUE(LEFT(G50,4)),ST!$C$4:$E$300,3,FALSE),"0"))</f>
        <v/>
      </c>
      <c r="AY50" s="56">
        <f>VALUE(IFERROR(VLOOKUP(VALUE(LEFT(G50,5)),ST!$C$4:$E$300,3,FALSE),"0"))</f>
        <v/>
      </c>
      <c r="AZ50" s="56">
        <f>VALUE(IFERROR(VLOOKUP(VALUE(LEFT(G50,6)),ST!$C$4:$E$300,3,FALSE),"0"))</f>
        <v/>
      </c>
      <c r="BA50" s="56">
        <f>VALUE(IFERROR(VLOOKUP(VALUE(LEFT(G50,7)),ST!$C$4:$E$300,3,FALSE),"0"))</f>
        <v/>
      </c>
      <c r="BB50" s="56">
        <f>VALUE(IFERROR(VLOOKUP(G50,ST!$C$4:$E$400,3,FALSE),"0"))</f>
        <v/>
      </c>
      <c r="BC50" s="57">
        <f>IF(VLOOKUP(AW50,ST!$C$4:$F$298,4,FALSE)&lt;&gt;0,VLOOKUP(AW50,ST!$C$4:$F$298,4,FALSE),VLOOKUP(G50,ST!$C$4:$F$298,4,FALSE))</f>
        <v/>
      </c>
      <c r="BD50" s="57">
        <f>IF(O50="SC","Desconsiderar coluna ICMS ST",IF(O50="PR","Haverá ST", ))</f>
        <v/>
      </c>
      <c r="BE50" s="53">
        <f>W50</f>
        <v/>
      </c>
      <c r="BF50" s="53">
        <f>X50</f>
        <v/>
      </c>
      <c r="BG50" s="53">
        <f>AD50-AS50</f>
        <v/>
      </c>
      <c r="BH50" s="51">
        <f>$W$4+$X$4+AC50+$BJ$4+0.07</f>
        <v/>
      </c>
      <c r="BI50" s="53">
        <f>IF(BD50="Haverá ST",AJ50+AS50+AT50,AJ50+AS50)</f>
        <v/>
      </c>
      <c r="BJ50" s="53">
        <f>T50*$BJ$4</f>
        <v/>
      </c>
      <c r="BK50" s="53">
        <f>T50*$BK$4</f>
        <v/>
      </c>
      <c r="BL50" s="53">
        <f>BE50+BF50+AO50+BJ50+BK50+AD50</f>
        <v/>
      </c>
      <c r="BM50" s="53">
        <f>(T50-BL50)</f>
        <v/>
      </c>
    </row>
    <row r="51" ht="15.75" customHeight="1" s="218">
      <c r="A51" s="58">
        <f>A50+1</f>
        <v/>
      </c>
      <c r="B51" s="144">
        <f>BOM!B51</f>
        <v/>
      </c>
      <c r="C51" s="144">
        <f>BOM!C51</f>
        <v/>
      </c>
      <c r="D51" s="144">
        <f>BOM!D51</f>
        <v/>
      </c>
      <c r="E51" s="144">
        <f>BOM!E51</f>
        <v/>
      </c>
      <c r="F51" s="144">
        <f>BOM!F51</f>
        <v/>
      </c>
      <c r="G51" s="144">
        <f>BOM!G51</f>
        <v/>
      </c>
      <c r="H51" s="144">
        <f>BOM!H51</f>
        <v/>
      </c>
      <c r="I51" s="144">
        <f>BOM!I51</f>
        <v/>
      </c>
      <c r="J51" s="146">
        <f>BOM!J51</f>
        <v/>
      </c>
      <c r="K51" s="146">
        <f>BOM!K51</f>
        <v/>
      </c>
      <c r="L51" s="146">
        <f>BOM!L51</f>
        <v/>
      </c>
      <c r="M51" s="146">
        <f>BOM!M51</f>
        <v/>
      </c>
      <c r="N51" s="146">
        <f>BOM!N51</f>
        <v/>
      </c>
      <c r="O51" s="146">
        <f>BOM!O51</f>
        <v/>
      </c>
      <c r="P51" s="146">
        <f>BOM!P51</f>
        <v/>
      </c>
      <c r="Q51" s="46">
        <f>$F$97</f>
        <v/>
      </c>
      <c r="R51" s="46">
        <f>$F$98</f>
        <v/>
      </c>
      <c r="S51" s="48">
        <f>U51-(U51*R51)</f>
        <v/>
      </c>
      <c r="T51" s="48">
        <f>S51*I51</f>
        <v/>
      </c>
      <c r="U51" s="48">
        <f>(AN51)/(1-(BH51+Q51))</f>
        <v/>
      </c>
      <c r="V51" s="48">
        <f>U51*I51</f>
        <v/>
      </c>
      <c r="W51" s="49">
        <f>T51*$W$4</f>
        <v/>
      </c>
      <c r="X51" s="49">
        <f>T51*$X$4</f>
        <v/>
      </c>
      <c r="Y51" s="50">
        <f>M51</f>
        <v/>
      </c>
      <c r="Z51" s="9" t="n"/>
      <c r="AA51" s="9" t="n"/>
      <c r="AB51" s="9" t="n"/>
      <c r="AC51" s="51">
        <f t="array" ref="AC51">IF(I51&gt;0,VLOOKUP(Y51&amp;$P$88&amp;$P$89&amp;$P$90,Variáveis!$O$2:$S$300&amp;Variáveis!$P$2:$T$300&amp;Variáveis!$Q$2:$U$300&amp;Variáveis!$R$2:$V$300,5,FALSE),0)</f>
        <v/>
      </c>
      <c r="AD51" s="52">
        <f>T51*AC51</f>
        <v/>
      </c>
      <c r="AE51" s="53">
        <f>IF(AB51="não",((V51/(1-VLOOKUP(AA51,Variáveis!$AK$3:$AN$29,4,FALSE)))*VLOOKUP(AA51,Variáveis!$AK$3:$AN$29,4,FALSE))-AD51,0)</f>
        <v/>
      </c>
      <c r="AF51" s="53">
        <f>T51*$AF$4</f>
        <v/>
      </c>
      <c r="AG51" s="53">
        <f>IF(AB51="SIM","Cliente pode pagar DIFA na entrada", )</f>
        <v/>
      </c>
      <c r="AH51" s="54" t="n"/>
      <c r="AI51" s="53">
        <f>IF(K51="SIM",(J51*$F$102),J51)</f>
        <v/>
      </c>
      <c r="AJ51" s="53">
        <f>IF(L51="SIM",(AI51*$F$101),AI51)</f>
        <v/>
      </c>
      <c r="AK51" s="53">
        <f>AJ51-AS51</f>
        <v/>
      </c>
      <c r="AL51" s="53">
        <f>AJ51*I51</f>
        <v/>
      </c>
      <c r="AM51" s="53">
        <f>AK51*I51</f>
        <v/>
      </c>
      <c r="AN51" s="53">
        <f>AK51-AP51-AQ51</f>
        <v/>
      </c>
      <c r="AO51" s="53">
        <f>AN51*I51</f>
        <v/>
      </c>
      <c r="AP51" s="53">
        <f>$AP$4*AK51</f>
        <v/>
      </c>
      <c r="AQ51" s="53">
        <f>$AQ$4*AK51</f>
        <v/>
      </c>
      <c r="AR51" s="51">
        <f t="array" ref="AR51">VLOOKUP(M51&amp;N51&amp;O51&amp;P51,Variáveis!$A$2:$E$240&amp;Variáveis!$B$2:$F$240&amp;Variáveis!$C$2:$G$240&amp;Variáveis!$D$2:$H$240,5,FALSE)</f>
        <v/>
      </c>
      <c r="AS51" s="53">
        <f>((AJ51*(1-AR51))*AR51)</f>
        <v/>
      </c>
      <c r="AT51" s="53">
        <f>(((J51+(J51*AU51))*0.18)-(J51*AR51))</f>
        <v/>
      </c>
      <c r="AU51" s="55">
        <f>(((1+AV51)*(1-AR51))/(1-0.18)-1)</f>
        <v/>
      </c>
      <c r="AV51" s="55">
        <f>IF(BB51&gt;0,BB51,IF(BA51&gt;0,BA51,IF(AZ51&gt;0,AZ51,IF(AY51&gt;0,AY51,IF(AX51&gt;0,AX51)))))/100</f>
        <v/>
      </c>
      <c r="AW51" s="56">
        <f>VALUE(LEFT(G51,4))</f>
        <v/>
      </c>
      <c r="AX51" s="56">
        <f>VALUE(IFERROR(VLOOKUP(VALUE(LEFT(G51,4)),ST!$C$4:$E$300,3,FALSE),"0"))</f>
        <v/>
      </c>
      <c r="AY51" s="56">
        <f>VALUE(IFERROR(VLOOKUP(VALUE(LEFT(G51,5)),ST!$C$4:$E$300,3,FALSE),"0"))</f>
        <v/>
      </c>
      <c r="AZ51" s="56">
        <f>VALUE(IFERROR(VLOOKUP(VALUE(LEFT(G51,6)),ST!$C$4:$E$300,3,FALSE),"0"))</f>
        <v/>
      </c>
      <c r="BA51" s="56">
        <f>VALUE(IFERROR(VLOOKUP(VALUE(LEFT(G51,7)),ST!$C$4:$E$300,3,FALSE),"0"))</f>
        <v/>
      </c>
      <c r="BB51" s="56">
        <f>VALUE(IFERROR(VLOOKUP(G51,ST!$C$4:$E$400,3,FALSE),"0"))</f>
        <v/>
      </c>
      <c r="BC51" s="57">
        <f>IF(VLOOKUP(AW51,ST!$C$4:$F$298,4,FALSE)&lt;&gt;0,VLOOKUP(AW51,ST!$C$4:$F$298,4,FALSE),VLOOKUP(G51,ST!$C$4:$F$298,4,FALSE))</f>
        <v/>
      </c>
      <c r="BD51" s="57">
        <f>IF(O51="SC","Desconsiderar coluna ICMS ST",IF(O51="PR","Haverá ST", ))</f>
        <v/>
      </c>
      <c r="BE51" s="53">
        <f>W51</f>
        <v/>
      </c>
      <c r="BF51" s="53">
        <f>X51</f>
        <v/>
      </c>
      <c r="BG51" s="53">
        <f>AD51-AS51</f>
        <v/>
      </c>
      <c r="BH51" s="51">
        <f>$W$4+$X$4+AC51+$BJ$4+0.07</f>
        <v/>
      </c>
      <c r="BI51" s="53">
        <f>IF(BD51="Haverá ST",AJ51+AS51+AT51,AJ51+AS51)</f>
        <v/>
      </c>
      <c r="BJ51" s="53">
        <f>T51*$BJ$4</f>
        <v/>
      </c>
      <c r="BK51" s="53">
        <f>T51*$BK$4</f>
        <v/>
      </c>
      <c r="BL51" s="53">
        <f>BE51+BF51+AO51+BJ51+BK51+AD51</f>
        <v/>
      </c>
      <c r="BM51" s="53">
        <f>(T51-BL51)</f>
        <v/>
      </c>
    </row>
    <row r="52" ht="15.75" customHeight="1" s="218">
      <c r="A52" s="58">
        <f>A51+1</f>
        <v/>
      </c>
      <c r="B52" s="144">
        <f>BOM!B52</f>
        <v/>
      </c>
      <c r="C52" s="144">
        <f>BOM!C52</f>
        <v/>
      </c>
      <c r="D52" s="144">
        <f>BOM!D52</f>
        <v/>
      </c>
      <c r="E52" s="144">
        <f>BOM!E52</f>
        <v/>
      </c>
      <c r="F52" s="144">
        <f>BOM!F52</f>
        <v/>
      </c>
      <c r="G52" s="144">
        <f>BOM!G52</f>
        <v/>
      </c>
      <c r="H52" s="144">
        <f>BOM!H52</f>
        <v/>
      </c>
      <c r="I52" s="144">
        <f>BOM!I52</f>
        <v/>
      </c>
      <c r="J52" s="146">
        <f>BOM!J52</f>
        <v/>
      </c>
      <c r="K52" s="146">
        <f>BOM!K52</f>
        <v/>
      </c>
      <c r="L52" s="146">
        <f>BOM!L52</f>
        <v/>
      </c>
      <c r="M52" s="146">
        <f>BOM!M52</f>
        <v/>
      </c>
      <c r="N52" s="146">
        <f>BOM!N52</f>
        <v/>
      </c>
      <c r="O52" s="146">
        <f>BOM!O52</f>
        <v/>
      </c>
      <c r="P52" s="146">
        <f>BOM!P52</f>
        <v/>
      </c>
      <c r="Q52" s="46">
        <f>$F$97</f>
        <v/>
      </c>
      <c r="R52" s="46">
        <f>$F$98</f>
        <v/>
      </c>
      <c r="S52" s="48">
        <f>U52-(U52*R52)</f>
        <v/>
      </c>
      <c r="T52" s="48">
        <f>S52*I52</f>
        <v/>
      </c>
      <c r="U52" s="48">
        <f>(AN52)/(1-(BH52+Q52))</f>
        <v/>
      </c>
      <c r="V52" s="48">
        <f>U52*I52</f>
        <v/>
      </c>
      <c r="W52" s="49">
        <f>T52*$W$4</f>
        <v/>
      </c>
      <c r="X52" s="49">
        <f>T52*$X$4</f>
        <v/>
      </c>
      <c r="Y52" s="50">
        <f>M52</f>
        <v/>
      </c>
      <c r="Z52" s="9" t="n"/>
      <c r="AA52" s="9" t="n"/>
      <c r="AB52" s="9" t="n"/>
      <c r="AC52" s="51">
        <f t="array" ref="AC52">IF(I52&gt;0,VLOOKUP(Y52&amp;$P$88&amp;$P$89&amp;$P$90,Variáveis!$O$2:$S$300&amp;Variáveis!$P$2:$T$300&amp;Variáveis!$Q$2:$U$300&amp;Variáveis!$R$2:$V$300,5,FALSE),0)</f>
        <v/>
      </c>
      <c r="AD52" s="52">
        <f>T52*AC52</f>
        <v/>
      </c>
      <c r="AE52" s="53">
        <f>IF(AB52="não",((V52/(1-VLOOKUP(AA52,Variáveis!$AK$3:$AN$29,4,FALSE)))*VLOOKUP(AA52,Variáveis!$AK$3:$AN$29,4,FALSE))-AD52,0)</f>
        <v/>
      </c>
      <c r="AF52" s="53">
        <f>T52*$AF$4</f>
        <v/>
      </c>
      <c r="AG52" s="53">
        <f>IF(AB52="SIM","Cliente pode pagar DIFA na entrada", )</f>
        <v/>
      </c>
      <c r="AH52" s="54" t="n"/>
      <c r="AI52" s="53">
        <f>IF(K52="SIM",(J52*$F$102),J52)</f>
        <v/>
      </c>
      <c r="AJ52" s="53">
        <f>IF(L52="SIM",(AI52*$F$101),AI52)</f>
        <v/>
      </c>
      <c r="AK52" s="53">
        <f>AJ52-AS52</f>
        <v/>
      </c>
      <c r="AL52" s="53">
        <f>AJ52*I52</f>
        <v/>
      </c>
      <c r="AM52" s="53">
        <f>AK52*I52</f>
        <v/>
      </c>
      <c r="AN52" s="53">
        <f>AK52-AP52-AQ52</f>
        <v/>
      </c>
      <c r="AO52" s="53">
        <f>AN52*I52</f>
        <v/>
      </c>
      <c r="AP52" s="53">
        <f>$AP$4*AK52</f>
        <v/>
      </c>
      <c r="AQ52" s="53">
        <f>$AQ$4*AK52</f>
        <v/>
      </c>
      <c r="AR52" s="51">
        <f t="array" ref="AR52">VLOOKUP(M52&amp;N52&amp;O52&amp;P52,Variáveis!$A$2:$E$240&amp;Variáveis!$B$2:$F$240&amp;Variáveis!$C$2:$G$240&amp;Variáveis!$D$2:$H$240,5,FALSE)</f>
        <v/>
      </c>
      <c r="AS52" s="53">
        <f>((AJ52*(1-AR52))*AR52)</f>
        <v/>
      </c>
      <c r="AT52" s="53">
        <f>(((J52+(J52*AU52))*0.18)-(J52*AR52))</f>
        <v/>
      </c>
      <c r="AU52" s="55">
        <f>(((1+AV52)*(1-AR52))/(1-0.18)-1)</f>
        <v/>
      </c>
      <c r="AV52" s="55">
        <f>IF(BB52&gt;0,BB52,IF(BA52&gt;0,BA52,IF(AZ52&gt;0,AZ52,IF(AY52&gt;0,AY52,IF(AX52&gt;0,AX52)))))/100</f>
        <v/>
      </c>
      <c r="AW52" s="56">
        <f>VALUE(LEFT(G52,4))</f>
        <v/>
      </c>
      <c r="AX52" s="56">
        <f>VALUE(IFERROR(VLOOKUP(VALUE(LEFT(G52,4)),ST!$C$4:$E$300,3,FALSE),"0"))</f>
        <v/>
      </c>
      <c r="AY52" s="56">
        <f>VALUE(IFERROR(VLOOKUP(VALUE(LEFT(G52,5)),ST!$C$4:$E$300,3,FALSE),"0"))</f>
        <v/>
      </c>
      <c r="AZ52" s="56">
        <f>VALUE(IFERROR(VLOOKUP(VALUE(LEFT(G52,6)),ST!$C$4:$E$300,3,FALSE),"0"))</f>
        <v/>
      </c>
      <c r="BA52" s="56">
        <f>VALUE(IFERROR(VLOOKUP(VALUE(LEFT(G52,7)),ST!$C$4:$E$300,3,FALSE),"0"))</f>
        <v/>
      </c>
      <c r="BB52" s="56">
        <f>VALUE(IFERROR(VLOOKUP(G52,ST!$C$4:$E$400,3,FALSE),"0"))</f>
        <v/>
      </c>
      <c r="BC52" s="57">
        <f>IF(VLOOKUP(AW52,ST!$C$4:$F$298,4,FALSE)&lt;&gt;0,VLOOKUP(AW52,ST!$C$4:$F$298,4,FALSE),VLOOKUP(G52,ST!$C$4:$F$298,4,FALSE))</f>
        <v/>
      </c>
      <c r="BD52" s="57">
        <f>IF(O52="SC","Desconsiderar coluna ICMS ST",IF(O52="PR","Haverá ST", ))</f>
        <v/>
      </c>
      <c r="BE52" s="53">
        <f>W52</f>
        <v/>
      </c>
      <c r="BF52" s="53">
        <f>X52</f>
        <v/>
      </c>
      <c r="BG52" s="53">
        <f>AD52-AS52</f>
        <v/>
      </c>
      <c r="BH52" s="51">
        <f>$W$4+$X$4+AC52+$BJ$4+0.07</f>
        <v/>
      </c>
      <c r="BI52" s="53">
        <f>IF(BD52="Haverá ST",AJ52+AS52+AT52,AJ52+AS52)</f>
        <v/>
      </c>
      <c r="BJ52" s="53">
        <f>T52*$BJ$4</f>
        <v/>
      </c>
      <c r="BK52" s="53">
        <f>T52*$BK$4</f>
        <v/>
      </c>
      <c r="BL52" s="53">
        <f>BE52+BF52+AO52+BJ52+BK52+AD52</f>
        <v/>
      </c>
      <c r="BM52" s="53">
        <f>(T52-BL52)</f>
        <v/>
      </c>
    </row>
    <row r="53" ht="15.75" customHeight="1" s="218">
      <c r="A53" s="58">
        <f>A52+1</f>
        <v/>
      </c>
      <c r="B53" s="144">
        <f>BOM!B53</f>
        <v/>
      </c>
      <c r="C53" s="144">
        <f>BOM!C53</f>
        <v/>
      </c>
      <c r="D53" s="144">
        <f>BOM!D53</f>
        <v/>
      </c>
      <c r="E53" s="144">
        <f>BOM!E53</f>
        <v/>
      </c>
      <c r="F53" s="144">
        <f>BOM!F53</f>
        <v/>
      </c>
      <c r="G53" s="144">
        <f>BOM!G53</f>
        <v/>
      </c>
      <c r="H53" s="144">
        <f>BOM!H53</f>
        <v/>
      </c>
      <c r="I53" s="144">
        <f>BOM!I53</f>
        <v/>
      </c>
      <c r="J53" s="146">
        <f>BOM!J53</f>
        <v/>
      </c>
      <c r="K53" s="146">
        <f>BOM!K53</f>
        <v/>
      </c>
      <c r="L53" s="146">
        <f>BOM!L53</f>
        <v/>
      </c>
      <c r="M53" s="146">
        <f>BOM!M53</f>
        <v/>
      </c>
      <c r="N53" s="146">
        <f>BOM!N53</f>
        <v/>
      </c>
      <c r="O53" s="146">
        <f>BOM!O53</f>
        <v/>
      </c>
      <c r="P53" s="146">
        <f>BOM!P53</f>
        <v/>
      </c>
      <c r="Q53" s="46">
        <f>$F$97</f>
        <v/>
      </c>
      <c r="R53" s="46">
        <f>$F$98</f>
        <v/>
      </c>
      <c r="S53" s="48">
        <f>U53-(U53*R53)</f>
        <v/>
      </c>
      <c r="T53" s="48">
        <f>S53*I53</f>
        <v/>
      </c>
      <c r="U53" s="48">
        <f>(AN53)/(1-(BH53+Q53))</f>
        <v/>
      </c>
      <c r="V53" s="48">
        <f>U53*I53</f>
        <v/>
      </c>
      <c r="W53" s="49">
        <f>T53*$W$4</f>
        <v/>
      </c>
      <c r="X53" s="49">
        <f>T53*$X$4</f>
        <v/>
      </c>
      <c r="Y53" s="50">
        <f>M53</f>
        <v/>
      </c>
      <c r="Z53" s="9" t="n"/>
      <c r="AA53" s="9" t="n"/>
      <c r="AB53" s="9" t="n"/>
      <c r="AC53" s="51">
        <f t="array" ref="AC53">IF(I53&gt;0,VLOOKUP(Y53&amp;$P$88&amp;$P$89&amp;$P$90,Variáveis!$O$2:$S$300&amp;Variáveis!$P$2:$T$300&amp;Variáveis!$Q$2:$U$300&amp;Variáveis!$R$2:$V$300,5,FALSE),0)</f>
        <v/>
      </c>
      <c r="AD53" s="52">
        <f>T53*AC53</f>
        <v/>
      </c>
      <c r="AE53" s="53">
        <f>IF(AB53="não",((V53/(1-VLOOKUP(AA53,Variáveis!$AK$3:$AN$29,4,FALSE)))*VLOOKUP(AA53,Variáveis!$AK$3:$AN$29,4,FALSE))-AD53,0)</f>
        <v/>
      </c>
      <c r="AF53" s="53">
        <f>T53*$AF$4</f>
        <v/>
      </c>
      <c r="AG53" s="53">
        <f>IF(AB53="SIM","Cliente pode pagar DIFA na entrada", )</f>
        <v/>
      </c>
      <c r="AH53" s="54" t="n"/>
      <c r="AI53" s="53">
        <f>IF(K53="SIM",(J53*$F$102),J53)</f>
        <v/>
      </c>
      <c r="AJ53" s="53">
        <f>IF(L53="SIM",(AI53*$F$101),AI53)</f>
        <v/>
      </c>
      <c r="AK53" s="53">
        <f>AJ53-AS53</f>
        <v/>
      </c>
      <c r="AL53" s="53">
        <f>AJ53*I53</f>
        <v/>
      </c>
      <c r="AM53" s="53">
        <f>AK53*I53</f>
        <v/>
      </c>
      <c r="AN53" s="53">
        <f>AK53-AP53-AQ53</f>
        <v/>
      </c>
      <c r="AO53" s="53">
        <f>AN53*I53</f>
        <v/>
      </c>
      <c r="AP53" s="53">
        <f>$AP$4*AK53</f>
        <v/>
      </c>
      <c r="AQ53" s="53">
        <f>$AQ$4*AK53</f>
        <v/>
      </c>
      <c r="AR53" s="51">
        <f t="array" ref="AR53">VLOOKUP(M53&amp;N53&amp;O53&amp;P53,Variáveis!$A$2:$E$240&amp;Variáveis!$B$2:$F$240&amp;Variáveis!$C$2:$G$240&amp;Variáveis!$D$2:$H$240,5,FALSE)</f>
        <v/>
      </c>
      <c r="AS53" s="53">
        <f>((AJ53*(1-AR53))*AR53)</f>
        <v/>
      </c>
      <c r="AT53" s="53">
        <f>(((J53+(J53*AU53))*0.18)-(J53*AR53))</f>
        <v/>
      </c>
      <c r="AU53" s="55">
        <f>(((1+AV53)*(1-AR53))/(1-0.18)-1)</f>
        <v/>
      </c>
      <c r="AV53" s="55">
        <f>IF(BB53&gt;0,BB53,IF(BA53&gt;0,BA53,IF(AZ53&gt;0,AZ53,IF(AY53&gt;0,AY53,IF(AX53&gt;0,AX53)))))/100</f>
        <v/>
      </c>
      <c r="AW53" s="56">
        <f>VALUE(LEFT(G53,4))</f>
        <v/>
      </c>
      <c r="AX53" s="56">
        <f>VALUE(IFERROR(VLOOKUP(VALUE(LEFT(G53,4)),ST!$C$4:$E$300,3,FALSE),"0"))</f>
        <v/>
      </c>
      <c r="AY53" s="56">
        <f>VALUE(IFERROR(VLOOKUP(VALUE(LEFT(G53,5)),ST!$C$4:$E$300,3,FALSE),"0"))</f>
        <v/>
      </c>
      <c r="AZ53" s="56">
        <f>VALUE(IFERROR(VLOOKUP(VALUE(LEFT(G53,6)),ST!$C$4:$E$300,3,FALSE),"0"))</f>
        <v/>
      </c>
      <c r="BA53" s="56">
        <f>VALUE(IFERROR(VLOOKUP(VALUE(LEFT(G53,7)),ST!$C$4:$E$300,3,FALSE),"0"))</f>
        <v/>
      </c>
      <c r="BB53" s="56">
        <f>VALUE(IFERROR(VLOOKUP(G53,ST!$C$4:$E$400,3,FALSE),"0"))</f>
        <v/>
      </c>
      <c r="BC53" s="57">
        <f>IF(VLOOKUP(AW53,ST!$C$4:$F$298,4,FALSE)&lt;&gt;0,VLOOKUP(AW53,ST!$C$4:$F$298,4,FALSE),VLOOKUP(G53,ST!$C$4:$F$298,4,FALSE))</f>
        <v/>
      </c>
      <c r="BD53" s="57">
        <f>IF(O53="SC","Desconsiderar coluna ICMS ST",IF(O53="PR","Haverá ST", ))</f>
        <v/>
      </c>
      <c r="BE53" s="53">
        <f>W53</f>
        <v/>
      </c>
      <c r="BF53" s="53">
        <f>X53</f>
        <v/>
      </c>
      <c r="BG53" s="53">
        <f>AD53-AS53</f>
        <v/>
      </c>
      <c r="BH53" s="51">
        <f>$W$4+$X$4+AC53+$BJ$4+0.07</f>
        <v/>
      </c>
      <c r="BI53" s="53">
        <f>IF(BD53="Haverá ST",AJ53+AS53+AT53,AJ53+AS53)</f>
        <v/>
      </c>
      <c r="BJ53" s="53">
        <f>T53*$BJ$4</f>
        <v/>
      </c>
      <c r="BK53" s="53">
        <f>T53*$BK$4</f>
        <v/>
      </c>
      <c r="BL53" s="53">
        <f>BE53+BF53+AO53+BJ53+BK53+AD53</f>
        <v/>
      </c>
      <c r="BM53" s="53">
        <f>(T53-BL53)</f>
        <v/>
      </c>
    </row>
    <row r="54" ht="15.75" customHeight="1" s="218">
      <c r="A54" s="58">
        <f>A53+1</f>
        <v/>
      </c>
      <c r="B54" s="144">
        <f>BOM!B54</f>
        <v/>
      </c>
      <c r="C54" s="144">
        <f>BOM!C54</f>
        <v/>
      </c>
      <c r="D54" s="144">
        <f>BOM!D54</f>
        <v/>
      </c>
      <c r="E54" s="144">
        <f>BOM!E54</f>
        <v/>
      </c>
      <c r="F54" s="144">
        <f>BOM!F54</f>
        <v/>
      </c>
      <c r="G54" s="144">
        <f>BOM!G54</f>
        <v/>
      </c>
      <c r="H54" s="144">
        <f>BOM!H54</f>
        <v/>
      </c>
      <c r="I54" s="144">
        <f>BOM!I54</f>
        <v/>
      </c>
      <c r="J54" s="146">
        <f>BOM!J54</f>
        <v/>
      </c>
      <c r="K54" s="146">
        <f>BOM!K54</f>
        <v/>
      </c>
      <c r="L54" s="146">
        <f>BOM!L54</f>
        <v/>
      </c>
      <c r="M54" s="146">
        <f>BOM!M54</f>
        <v/>
      </c>
      <c r="N54" s="146">
        <f>BOM!N54</f>
        <v/>
      </c>
      <c r="O54" s="146">
        <f>BOM!O54</f>
        <v/>
      </c>
      <c r="P54" s="146">
        <f>BOM!P54</f>
        <v/>
      </c>
      <c r="Q54" s="46">
        <f>$F$97</f>
        <v/>
      </c>
      <c r="R54" s="46">
        <f>$F$98</f>
        <v/>
      </c>
      <c r="S54" s="48">
        <f>U54-(U54*R54)</f>
        <v/>
      </c>
      <c r="T54" s="48">
        <f>S54*I54</f>
        <v/>
      </c>
      <c r="U54" s="48">
        <f>(AN54)/(1-(BH54+Q54))</f>
        <v/>
      </c>
      <c r="V54" s="48">
        <f>U54*I54</f>
        <v/>
      </c>
      <c r="W54" s="49">
        <f>T54*$W$4</f>
        <v/>
      </c>
      <c r="X54" s="49">
        <f>T54*$X$4</f>
        <v/>
      </c>
      <c r="Y54" s="50">
        <f>M54</f>
        <v/>
      </c>
      <c r="Z54" s="9" t="n"/>
      <c r="AA54" s="9" t="n"/>
      <c r="AB54" s="9" t="n"/>
      <c r="AC54" s="51">
        <f t="array" ref="AC54">IF(I54&gt;0,VLOOKUP(Y54&amp;$P$88&amp;$P$89&amp;$P$90,Variáveis!$O$2:$S$300&amp;Variáveis!$P$2:$T$300&amp;Variáveis!$Q$2:$U$300&amp;Variáveis!$R$2:$V$300,5,FALSE),0)</f>
        <v/>
      </c>
      <c r="AD54" s="52">
        <f>T54*AC54</f>
        <v/>
      </c>
      <c r="AE54" s="53">
        <f>IF(AB54="não",((V54/(1-VLOOKUP(AA54,Variáveis!$AK$3:$AN$29,4,FALSE)))*VLOOKUP(AA54,Variáveis!$AK$3:$AN$29,4,FALSE))-AD54,0)</f>
        <v/>
      </c>
      <c r="AF54" s="53">
        <f>T54*$AF$4</f>
        <v/>
      </c>
      <c r="AG54" s="53">
        <f>IF(AB54="SIM","Cliente pode pagar DIFA na entrada", )</f>
        <v/>
      </c>
      <c r="AH54" s="54" t="n"/>
      <c r="AI54" s="53">
        <f>IF(K54="SIM",(J54*$F$102),J54)</f>
        <v/>
      </c>
      <c r="AJ54" s="53">
        <f>IF(L54="SIM",(AI54*$F$101),AI54)</f>
        <v/>
      </c>
      <c r="AK54" s="53">
        <f>AJ54-AS54</f>
        <v/>
      </c>
      <c r="AL54" s="53">
        <f>AJ54*I54</f>
        <v/>
      </c>
      <c r="AM54" s="53">
        <f>AK54*I54</f>
        <v/>
      </c>
      <c r="AN54" s="53">
        <f>AK54-AP54-AQ54</f>
        <v/>
      </c>
      <c r="AO54" s="53">
        <f>AN54*I54</f>
        <v/>
      </c>
      <c r="AP54" s="53">
        <f>$AP$4*AK54</f>
        <v/>
      </c>
      <c r="AQ54" s="53">
        <f>$AQ$4*AK54</f>
        <v/>
      </c>
      <c r="AR54" s="51">
        <f t="array" ref="AR54">VLOOKUP(M54&amp;N54&amp;O54&amp;P54,Variáveis!$A$2:$E$240&amp;Variáveis!$B$2:$F$240&amp;Variáveis!$C$2:$G$240&amp;Variáveis!$D$2:$H$240,5,FALSE)</f>
        <v/>
      </c>
      <c r="AS54" s="53">
        <f>((AJ54*(1-AR54))*AR54)</f>
        <v/>
      </c>
      <c r="AT54" s="53">
        <f>(((J54+(J54*AU54))*0.18)-(J54*AR54))</f>
        <v/>
      </c>
      <c r="AU54" s="55">
        <f>(((1+AV54)*(1-AR54))/(1-0.18)-1)</f>
        <v/>
      </c>
      <c r="AV54" s="55">
        <f>IF(BB54&gt;0,BB54,IF(BA54&gt;0,BA54,IF(AZ54&gt;0,AZ54,IF(AY54&gt;0,AY54,IF(AX54&gt;0,AX54)))))/100</f>
        <v/>
      </c>
      <c r="AW54" s="56">
        <f>VALUE(LEFT(G54,4))</f>
        <v/>
      </c>
      <c r="AX54" s="56">
        <f>VALUE(IFERROR(VLOOKUP(VALUE(LEFT(G54,4)),ST!$C$4:$E$300,3,FALSE),"0"))</f>
        <v/>
      </c>
      <c r="AY54" s="56">
        <f>VALUE(IFERROR(VLOOKUP(VALUE(LEFT(G54,5)),ST!$C$4:$E$300,3,FALSE),"0"))</f>
        <v/>
      </c>
      <c r="AZ54" s="56">
        <f>VALUE(IFERROR(VLOOKUP(VALUE(LEFT(G54,6)),ST!$C$4:$E$300,3,FALSE),"0"))</f>
        <v/>
      </c>
      <c r="BA54" s="56">
        <f>VALUE(IFERROR(VLOOKUP(VALUE(LEFT(G54,7)),ST!$C$4:$E$300,3,FALSE),"0"))</f>
        <v/>
      </c>
      <c r="BB54" s="56">
        <f>VALUE(IFERROR(VLOOKUP(G54,ST!$C$4:$E$400,3,FALSE),"0"))</f>
        <v/>
      </c>
      <c r="BC54" s="57">
        <f>IF(VLOOKUP(AW54,ST!$C$4:$F$298,4,FALSE)&lt;&gt;0,VLOOKUP(AW54,ST!$C$4:$F$298,4,FALSE),VLOOKUP(G54,ST!$C$4:$F$298,4,FALSE))</f>
        <v/>
      </c>
      <c r="BD54" s="57">
        <f>IF(O54="SC","Desconsiderar coluna ICMS ST",IF(O54="PR","Haverá ST", ))</f>
        <v/>
      </c>
      <c r="BE54" s="53">
        <f>W54</f>
        <v/>
      </c>
      <c r="BF54" s="53">
        <f>X54</f>
        <v/>
      </c>
      <c r="BG54" s="53">
        <f>AD54-AS54</f>
        <v/>
      </c>
      <c r="BH54" s="51">
        <f>$W$4+$X$4+AC54+$BJ$4+0.07</f>
        <v/>
      </c>
      <c r="BI54" s="53">
        <f>IF(BD54="Haverá ST",AJ54+AS54+AT54,AJ54+AS54)</f>
        <v/>
      </c>
      <c r="BJ54" s="53">
        <f>T54*$BJ$4</f>
        <v/>
      </c>
      <c r="BK54" s="53">
        <f>T54*$BK$4</f>
        <v/>
      </c>
      <c r="BL54" s="53">
        <f>BE54+BF54+AO54+BJ54+BK54+AD54</f>
        <v/>
      </c>
      <c r="BM54" s="53">
        <f>(T54-BL54)</f>
        <v/>
      </c>
    </row>
    <row r="55" ht="15.75" customHeight="1" s="218">
      <c r="A55" s="58">
        <f>A54+1</f>
        <v/>
      </c>
      <c r="B55" s="144">
        <f>BOM!B55</f>
        <v/>
      </c>
      <c r="C55" s="144">
        <f>BOM!C55</f>
        <v/>
      </c>
      <c r="D55" s="144">
        <f>BOM!D55</f>
        <v/>
      </c>
      <c r="E55" s="144">
        <f>BOM!E55</f>
        <v/>
      </c>
      <c r="F55" s="144">
        <f>BOM!F55</f>
        <v/>
      </c>
      <c r="G55" s="144">
        <f>BOM!G55</f>
        <v/>
      </c>
      <c r="H55" s="144">
        <f>BOM!H55</f>
        <v/>
      </c>
      <c r="I55" s="144">
        <f>BOM!I55</f>
        <v/>
      </c>
      <c r="J55" s="146">
        <f>BOM!J55</f>
        <v/>
      </c>
      <c r="K55" s="146">
        <f>BOM!K55</f>
        <v/>
      </c>
      <c r="L55" s="146">
        <f>BOM!L55</f>
        <v/>
      </c>
      <c r="M55" s="146">
        <f>BOM!M55</f>
        <v/>
      </c>
      <c r="N55" s="146">
        <f>BOM!N55</f>
        <v/>
      </c>
      <c r="O55" s="146">
        <f>BOM!O55</f>
        <v/>
      </c>
      <c r="P55" s="146">
        <f>BOM!P55</f>
        <v/>
      </c>
      <c r="Q55" s="46">
        <f>$F$97</f>
        <v/>
      </c>
      <c r="R55" s="46">
        <f>$F$98</f>
        <v/>
      </c>
      <c r="S55" s="48">
        <f>U55-(U55*R55)</f>
        <v/>
      </c>
      <c r="T55" s="48">
        <f>S55*I55</f>
        <v/>
      </c>
      <c r="U55" s="48">
        <f>(AN55)/(1-(BH55+Q55))</f>
        <v/>
      </c>
      <c r="V55" s="48">
        <f>U55*I55</f>
        <v/>
      </c>
      <c r="W55" s="49">
        <f>T55*$W$4</f>
        <v/>
      </c>
      <c r="X55" s="49">
        <f>T55*$X$4</f>
        <v/>
      </c>
      <c r="Y55" s="50">
        <f>M55</f>
        <v/>
      </c>
      <c r="Z55" s="9" t="n"/>
      <c r="AA55" s="9" t="n"/>
      <c r="AB55" s="9" t="n"/>
      <c r="AC55" s="51">
        <f t="array" ref="AC55">IF(I55&gt;0,VLOOKUP(Y55&amp;$P$88&amp;$P$89&amp;$P$90,Variáveis!$O$2:$S$300&amp;Variáveis!$P$2:$T$300&amp;Variáveis!$Q$2:$U$300&amp;Variáveis!$R$2:$V$300,5,FALSE),0)</f>
        <v/>
      </c>
      <c r="AD55" s="52">
        <f>T55*AC55</f>
        <v/>
      </c>
      <c r="AE55" s="53">
        <f>IF(AB55="não",((V55/(1-VLOOKUP(AA55,Variáveis!$AK$3:$AN$29,4,FALSE)))*VLOOKUP(AA55,Variáveis!$AK$3:$AN$29,4,FALSE))-AD55,0)</f>
        <v/>
      </c>
      <c r="AF55" s="53">
        <f>T55*$AF$4</f>
        <v/>
      </c>
      <c r="AG55" s="53">
        <f>IF(AB55="SIM","Cliente pode pagar DIFA na entrada", )</f>
        <v/>
      </c>
      <c r="AH55" s="54" t="n"/>
      <c r="AI55" s="53">
        <f>IF(K55="SIM",(J55*$F$102),J55)</f>
        <v/>
      </c>
      <c r="AJ55" s="53">
        <f>IF(L55="SIM",(AI55*$F$101),AI55)</f>
        <v/>
      </c>
      <c r="AK55" s="53">
        <f>AJ55-AS55</f>
        <v/>
      </c>
      <c r="AL55" s="53">
        <f>AJ55*I55</f>
        <v/>
      </c>
      <c r="AM55" s="53">
        <f>AK55*I55</f>
        <v/>
      </c>
      <c r="AN55" s="53">
        <f>AK55-AP55-AQ55</f>
        <v/>
      </c>
      <c r="AO55" s="53">
        <f>AN55*I55</f>
        <v/>
      </c>
      <c r="AP55" s="53">
        <f>$AP$4*AK55</f>
        <v/>
      </c>
      <c r="AQ55" s="53">
        <f>$AQ$4*AK55</f>
        <v/>
      </c>
      <c r="AR55" s="51">
        <f t="array" ref="AR55">VLOOKUP(M55&amp;N55&amp;O55&amp;P55,Variáveis!$A$2:$E$240&amp;Variáveis!$B$2:$F$240&amp;Variáveis!$C$2:$G$240&amp;Variáveis!$D$2:$H$240,5,FALSE)</f>
        <v/>
      </c>
      <c r="AS55" s="53">
        <f>((AJ55*(1-AR55))*AR55)</f>
        <v/>
      </c>
      <c r="AT55" s="53">
        <f>(((J55+(J55*AU55))*0.18)-(J55*AR55))</f>
        <v/>
      </c>
      <c r="AU55" s="55">
        <f>(((1+AV55)*(1-AR55))/(1-0.18)-1)</f>
        <v/>
      </c>
      <c r="AV55" s="55">
        <f>IF(BB55&gt;0,BB55,IF(BA55&gt;0,BA55,IF(AZ55&gt;0,AZ55,IF(AY55&gt;0,AY55,IF(AX55&gt;0,AX55)))))/100</f>
        <v/>
      </c>
      <c r="AW55" s="56">
        <f>VALUE(LEFT(G55,4))</f>
        <v/>
      </c>
      <c r="AX55" s="56">
        <f>VALUE(IFERROR(VLOOKUP(VALUE(LEFT(G55,4)),ST!$C$4:$E$300,3,FALSE),"0"))</f>
        <v/>
      </c>
      <c r="AY55" s="56">
        <f>VALUE(IFERROR(VLOOKUP(VALUE(LEFT(G55,5)),ST!$C$4:$E$300,3,FALSE),"0"))</f>
        <v/>
      </c>
      <c r="AZ55" s="56">
        <f>VALUE(IFERROR(VLOOKUP(VALUE(LEFT(G55,6)),ST!$C$4:$E$300,3,FALSE),"0"))</f>
        <v/>
      </c>
      <c r="BA55" s="56">
        <f>VALUE(IFERROR(VLOOKUP(VALUE(LEFT(G55,7)),ST!$C$4:$E$300,3,FALSE),"0"))</f>
        <v/>
      </c>
      <c r="BB55" s="56">
        <f>VALUE(IFERROR(VLOOKUP(G55,ST!$C$4:$E$400,3,FALSE),"0"))</f>
        <v/>
      </c>
      <c r="BC55" s="57">
        <f>IF(VLOOKUP(AW55,ST!$C$4:$F$298,4,FALSE)&lt;&gt;0,VLOOKUP(AW55,ST!$C$4:$F$298,4,FALSE),VLOOKUP(G55,ST!$C$4:$F$298,4,FALSE))</f>
        <v/>
      </c>
      <c r="BD55" s="57">
        <f>IF(O55="SC","Desconsiderar coluna ICMS ST",IF(O55="PR","Haverá ST", ))</f>
        <v/>
      </c>
      <c r="BE55" s="53">
        <f>W55</f>
        <v/>
      </c>
      <c r="BF55" s="53">
        <f>X55</f>
        <v/>
      </c>
      <c r="BG55" s="53">
        <f>AD55-AS55</f>
        <v/>
      </c>
      <c r="BH55" s="51">
        <f>$W$4+$X$4+AC55+$BJ$4+0.07</f>
        <v/>
      </c>
      <c r="BI55" s="53">
        <f>IF(BD55="Haverá ST",AJ55+AS55+AT55,AJ55+AS55)</f>
        <v/>
      </c>
      <c r="BJ55" s="53">
        <f>T55*$BJ$4</f>
        <v/>
      </c>
      <c r="BK55" s="53">
        <f>T55*$BK$4</f>
        <v/>
      </c>
      <c r="BL55" s="53">
        <f>BE55+BF55+AO55+BJ55+BK55+AD55</f>
        <v/>
      </c>
      <c r="BM55" s="53">
        <f>(T55-BL55)</f>
        <v/>
      </c>
    </row>
    <row r="56" ht="15.75" customHeight="1" s="218">
      <c r="A56" s="58">
        <f>A55+1</f>
        <v/>
      </c>
      <c r="B56" s="144">
        <f>BOM!B56</f>
        <v/>
      </c>
      <c r="C56" s="144">
        <f>BOM!C56</f>
        <v/>
      </c>
      <c r="D56" s="144">
        <f>BOM!D56</f>
        <v/>
      </c>
      <c r="E56" s="144">
        <f>BOM!E56</f>
        <v/>
      </c>
      <c r="F56" s="144">
        <f>BOM!F56</f>
        <v/>
      </c>
      <c r="G56" s="144">
        <f>BOM!G56</f>
        <v/>
      </c>
      <c r="H56" s="144">
        <f>BOM!H56</f>
        <v/>
      </c>
      <c r="I56" s="144">
        <f>BOM!I56</f>
        <v/>
      </c>
      <c r="J56" s="146">
        <f>BOM!J56</f>
        <v/>
      </c>
      <c r="K56" s="146">
        <f>BOM!K56</f>
        <v/>
      </c>
      <c r="L56" s="146">
        <f>BOM!L56</f>
        <v/>
      </c>
      <c r="M56" s="146">
        <f>BOM!M56</f>
        <v/>
      </c>
      <c r="N56" s="146">
        <f>BOM!N56</f>
        <v/>
      </c>
      <c r="O56" s="146">
        <f>BOM!O56</f>
        <v/>
      </c>
      <c r="P56" s="146">
        <f>BOM!P56</f>
        <v/>
      </c>
      <c r="Q56" s="46">
        <f>$F$97</f>
        <v/>
      </c>
      <c r="R56" s="46">
        <f>$F$98</f>
        <v/>
      </c>
      <c r="S56" s="48">
        <f>U56-(U56*R56)</f>
        <v/>
      </c>
      <c r="T56" s="48">
        <f>S56*I56</f>
        <v/>
      </c>
      <c r="U56" s="48">
        <f>(AN56)/(1-(BH56+Q56))</f>
        <v/>
      </c>
      <c r="V56" s="48">
        <f>U56*I56</f>
        <v/>
      </c>
      <c r="W56" s="49">
        <f>T56*$W$4</f>
        <v/>
      </c>
      <c r="X56" s="49">
        <f>T56*$X$4</f>
        <v/>
      </c>
      <c r="Y56" s="50">
        <f>M56</f>
        <v/>
      </c>
      <c r="Z56" s="9" t="n"/>
      <c r="AA56" s="9" t="n"/>
      <c r="AB56" s="9" t="n"/>
      <c r="AC56" s="51">
        <f t="array" ref="AC56">IF(I56&gt;0,VLOOKUP(Y56&amp;$P$88&amp;$P$89&amp;$P$90,Variáveis!$O$2:$S$300&amp;Variáveis!$P$2:$T$300&amp;Variáveis!$Q$2:$U$300&amp;Variáveis!$R$2:$V$300,5,FALSE),0)</f>
        <v/>
      </c>
      <c r="AD56" s="52">
        <f>T56*AC56</f>
        <v/>
      </c>
      <c r="AE56" s="53">
        <f>IF(AB56="não",((V56/(1-VLOOKUP(AA56,Variáveis!$AK$3:$AN$29,4,FALSE)))*VLOOKUP(AA56,Variáveis!$AK$3:$AN$29,4,FALSE))-AD56,0)</f>
        <v/>
      </c>
      <c r="AF56" s="53">
        <f>T56*$AF$4</f>
        <v/>
      </c>
      <c r="AG56" s="53">
        <f>IF(AB56="SIM","Cliente pode pagar DIFA na entrada", )</f>
        <v/>
      </c>
      <c r="AH56" s="54" t="n"/>
      <c r="AI56" s="53">
        <f>IF(K56="SIM",(J56*$F$102),J56)</f>
        <v/>
      </c>
      <c r="AJ56" s="53">
        <f>IF(L56="SIM",(AI56*$F$101),AI56)</f>
        <v/>
      </c>
      <c r="AK56" s="53">
        <f>AJ56-AS56</f>
        <v/>
      </c>
      <c r="AL56" s="53">
        <f>AJ56*I56</f>
        <v/>
      </c>
      <c r="AM56" s="53">
        <f>AK56*I56</f>
        <v/>
      </c>
      <c r="AN56" s="53">
        <f>AK56-AP56-AQ56</f>
        <v/>
      </c>
      <c r="AO56" s="53">
        <f>AN56*I56</f>
        <v/>
      </c>
      <c r="AP56" s="53">
        <f>$AP$4*AK56</f>
        <v/>
      </c>
      <c r="AQ56" s="53">
        <f>$AQ$4*AK56</f>
        <v/>
      </c>
      <c r="AR56" s="51">
        <f t="array" ref="AR56">VLOOKUP(M56&amp;N56&amp;O56&amp;P56,Variáveis!$A$2:$E$240&amp;Variáveis!$B$2:$F$240&amp;Variáveis!$C$2:$G$240&amp;Variáveis!$D$2:$H$240,5,FALSE)</f>
        <v/>
      </c>
      <c r="AS56" s="53">
        <f>((AJ56*(1-AR56))*AR56)</f>
        <v/>
      </c>
      <c r="AT56" s="53">
        <f>(((J56+(J56*AU56))*0.18)-(J56*AR56))</f>
        <v/>
      </c>
      <c r="AU56" s="55">
        <f>(((1+AV56)*(1-AR56))/(1-0.18)-1)</f>
        <v/>
      </c>
      <c r="AV56" s="55">
        <f>IF(BB56&gt;0,BB56,IF(BA56&gt;0,BA56,IF(AZ56&gt;0,AZ56,IF(AY56&gt;0,AY56,IF(AX56&gt;0,AX56)))))/100</f>
        <v/>
      </c>
      <c r="AW56" s="56">
        <f>VALUE(LEFT(G56,4))</f>
        <v/>
      </c>
      <c r="AX56" s="56">
        <f>VALUE(IFERROR(VLOOKUP(VALUE(LEFT(G56,4)),ST!$C$4:$E$300,3,FALSE),"0"))</f>
        <v/>
      </c>
      <c r="AY56" s="56">
        <f>VALUE(IFERROR(VLOOKUP(VALUE(LEFT(G56,5)),ST!$C$4:$E$300,3,FALSE),"0"))</f>
        <v/>
      </c>
      <c r="AZ56" s="56">
        <f>VALUE(IFERROR(VLOOKUP(VALUE(LEFT(G56,6)),ST!$C$4:$E$300,3,FALSE),"0"))</f>
        <v/>
      </c>
      <c r="BA56" s="56">
        <f>VALUE(IFERROR(VLOOKUP(VALUE(LEFT(G56,7)),ST!$C$4:$E$300,3,FALSE),"0"))</f>
        <v/>
      </c>
      <c r="BB56" s="56">
        <f>VALUE(IFERROR(VLOOKUP(G56,ST!$C$4:$E$400,3,FALSE),"0"))</f>
        <v/>
      </c>
      <c r="BC56" s="57">
        <f>IF(VLOOKUP(AW56,ST!$C$4:$F$298,4,FALSE)&lt;&gt;0,VLOOKUP(AW56,ST!$C$4:$F$298,4,FALSE),VLOOKUP(G56,ST!$C$4:$F$298,4,FALSE))</f>
        <v/>
      </c>
      <c r="BD56" s="57">
        <f>IF(O56="SC","Desconsiderar coluna ICMS ST",IF(O56="PR","Haverá ST", ))</f>
        <v/>
      </c>
      <c r="BE56" s="53">
        <f>W56</f>
        <v/>
      </c>
      <c r="BF56" s="53">
        <f>X56</f>
        <v/>
      </c>
      <c r="BG56" s="53">
        <f>AD56-AS56</f>
        <v/>
      </c>
      <c r="BH56" s="51">
        <f>$W$4+$X$4+AC56+$BJ$4+0.07</f>
        <v/>
      </c>
      <c r="BI56" s="53">
        <f>IF(BD56="Haverá ST",AJ56+AS56+AT56,AJ56+AS56)</f>
        <v/>
      </c>
      <c r="BJ56" s="53">
        <f>T56*$BJ$4</f>
        <v/>
      </c>
      <c r="BK56" s="53">
        <f>T56*$BK$4</f>
        <v/>
      </c>
      <c r="BL56" s="53">
        <f>BE56+BF56+AO56+BJ56+BK56+AD56</f>
        <v/>
      </c>
      <c r="BM56" s="53">
        <f>(T56-BL56)</f>
        <v/>
      </c>
    </row>
    <row r="57" ht="15.75" customHeight="1" s="218">
      <c r="A57" s="58">
        <f>A56+1</f>
        <v/>
      </c>
      <c r="B57" s="144">
        <f>BOM!B57</f>
        <v/>
      </c>
      <c r="C57" s="144">
        <f>BOM!C57</f>
        <v/>
      </c>
      <c r="D57" s="144">
        <f>BOM!D57</f>
        <v/>
      </c>
      <c r="E57" s="144">
        <f>BOM!E57</f>
        <v/>
      </c>
      <c r="F57" s="144">
        <f>BOM!F57</f>
        <v/>
      </c>
      <c r="G57" s="144">
        <f>BOM!G57</f>
        <v/>
      </c>
      <c r="H57" s="144">
        <f>BOM!H57</f>
        <v/>
      </c>
      <c r="I57" s="144">
        <f>BOM!I57</f>
        <v/>
      </c>
      <c r="J57" s="146">
        <f>BOM!J57</f>
        <v/>
      </c>
      <c r="K57" s="146">
        <f>BOM!K57</f>
        <v/>
      </c>
      <c r="L57" s="146">
        <f>BOM!L57</f>
        <v/>
      </c>
      <c r="M57" s="146">
        <f>BOM!M57</f>
        <v/>
      </c>
      <c r="N57" s="146">
        <f>BOM!N57</f>
        <v/>
      </c>
      <c r="O57" s="146">
        <f>BOM!O57</f>
        <v/>
      </c>
      <c r="P57" s="146">
        <f>BOM!P57</f>
        <v/>
      </c>
      <c r="Q57" s="46">
        <f>$F$97</f>
        <v/>
      </c>
      <c r="R57" s="46">
        <f>$F$98</f>
        <v/>
      </c>
      <c r="S57" s="48">
        <f>U57-(U57*R57)</f>
        <v/>
      </c>
      <c r="T57" s="48">
        <f>S57*I57</f>
        <v/>
      </c>
      <c r="U57" s="48">
        <f>(AN57)/(1-(BH57+Q57))</f>
        <v/>
      </c>
      <c r="V57" s="48">
        <f>U57*I57</f>
        <v/>
      </c>
      <c r="W57" s="49">
        <f>T57*$W$4</f>
        <v/>
      </c>
      <c r="X57" s="49">
        <f>T57*$X$4</f>
        <v/>
      </c>
      <c r="Y57" s="50">
        <f>M57</f>
        <v/>
      </c>
      <c r="Z57" s="9" t="n"/>
      <c r="AA57" s="9" t="n"/>
      <c r="AB57" s="9" t="n"/>
      <c r="AC57" s="51">
        <f t="array" ref="AC57">IF(I57&gt;0,VLOOKUP(Y57&amp;$P$88&amp;$P$89&amp;$P$90,Variáveis!$O$2:$S$300&amp;Variáveis!$P$2:$T$300&amp;Variáveis!$Q$2:$U$300&amp;Variáveis!$R$2:$V$300,5,FALSE),0)</f>
        <v/>
      </c>
      <c r="AD57" s="52">
        <f>T57*AC57</f>
        <v/>
      </c>
      <c r="AE57" s="53">
        <f>IF(AB57="não",((V57/(1-VLOOKUP(AA57,Variáveis!$AK$3:$AN$29,4,FALSE)))*VLOOKUP(AA57,Variáveis!$AK$3:$AN$29,4,FALSE))-AD57,0)</f>
        <v/>
      </c>
      <c r="AF57" s="53">
        <f>T57*$AF$4</f>
        <v/>
      </c>
      <c r="AG57" s="53">
        <f>IF(AB57="SIM","Cliente pode pagar DIFA na entrada", )</f>
        <v/>
      </c>
      <c r="AH57" s="54" t="n"/>
      <c r="AI57" s="53">
        <f>IF(K57="SIM",(J57*$F$102),J57)</f>
        <v/>
      </c>
      <c r="AJ57" s="53">
        <f>IF(L57="SIM",(AI57*$F$101),AI57)</f>
        <v/>
      </c>
      <c r="AK57" s="53">
        <f>AJ57-AS57</f>
        <v/>
      </c>
      <c r="AL57" s="53">
        <f>AJ57*I57</f>
        <v/>
      </c>
      <c r="AM57" s="53">
        <f>AK57*I57</f>
        <v/>
      </c>
      <c r="AN57" s="53">
        <f>AK57-AP57-AQ57</f>
        <v/>
      </c>
      <c r="AO57" s="53">
        <f>AN57*I57</f>
        <v/>
      </c>
      <c r="AP57" s="53">
        <f>$AP$4*AK57</f>
        <v/>
      </c>
      <c r="AQ57" s="53">
        <f>$AQ$4*AK57</f>
        <v/>
      </c>
      <c r="AR57" s="51">
        <f t="array" ref="AR57">VLOOKUP(M57&amp;N57&amp;O57&amp;P57,Variáveis!$A$2:$E$240&amp;Variáveis!$B$2:$F$240&amp;Variáveis!$C$2:$G$240&amp;Variáveis!$D$2:$H$240,5,FALSE)</f>
        <v/>
      </c>
      <c r="AS57" s="53">
        <f>((AJ57*(1-AR57))*AR57)</f>
        <v/>
      </c>
      <c r="AT57" s="53">
        <f>(((J57+(J57*AU57))*0.18)-(J57*AR57))</f>
        <v/>
      </c>
      <c r="AU57" s="55">
        <f>(((1+AV57)*(1-AR57))/(1-0.18)-1)</f>
        <v/>
      </c>
      <c r="AV57" s="55">
        <f>IF(BB57&gt;0,BB57,IF(BA57&gt;0,BA57,IF(AZ57&gt;0,AZ57,IF(AY57&gt;0,AY57,IF(AX57&gt;0,AX57)))))/100</f>
        <v/>
      </c>
      <c r="AW57" s="56">
        <f>VALUE(LEFT(G57,4))</f>
        <v/>
      </c>
      <c r="AX57" s="56">
        <f>VALUE(IFERROR(VLOOKUP(VALUE(LEFT(G57,4)),ST!$C$4:$E$300,3,FALSE),"0"))</f>
        <v/>
      </c>
      <c r="AY57" s="56">
        <f>VALUE(IFERROR(VLOOKUP(VALUE(LEFT(G57,5)),ST!$C$4:$E$300,3,FALSE),"0"))</f>
        <v/>
      </c>
      <c r="AZ57" s="56">
        <f>VALUE(IFERROR(VLOOKUP(VALUE(LEFT(G57,6)),ST!$C$4:$E$300,3,FALSE),"0"))</f>
        <v/>
      </c>
      <c r="BA57" s="56">
        <f>VALUE(IFERROR(VLOOKUP(VALUE(LEFT(G57,7)),ST!$C$4:$E$300,3,FALSE),"0"))</f>
        <v/>
      </c>
      <c r="BB57" s="56">
        <f>VALUE(IFERROR(VLOOKUP(G57,ST!$C$4:$E$400,3,FALSE),"0"))</f>
        <v/>
      </c>
      <c r="BC57" s="57">
        <f>IF(VLOOKUP(AW57,ST!$C$4:$F$298,4,FALSE)&lt;&gt;0,VLOOKUP(AW57,ST!$C$4:$F$298,4,FALSE),VLOOKUP(G57,ST!$C$4:$F$298,4,FALSE))</f>
        <v/>
      </c>
      <c r="BD57" s="57">
        <f>IF(O57="SC","Desconsiderar coluna ICMS ST",IF(O57="PR","Haverá ST", ))</f>
        <v/>
      </c>
      <c r="BE57" s="53">
        <f>W57</f>
        <v/>
      </c>
      <c r="BF57" s="53">
        <f>X57</f>
        <v/>
      </c>
      <c r="BG57" s="53">
        <f>AD57-AS57</f>
        <v/>
      </c>
      <c r="BH57" s="51">
        <f>$W$4+$X$4+AC57+$BJ$4+0.07</f>
        <v/>
      </c>
      <c r="BI57" s="53">
        <f>IF(BD57="Haverá ST",AJ57+AS57+AT57,AJ57+AS57)</f>
        <v/>
      </c>
      <c r="BJ57" s="53">
        <f>T57*$BJ$4</f>
        <v/>
      </c>
      <c r="BK57" s="53">
        <f>T57*$BK$4</f>
        <v/>
      </c>
      <c r="BL57" s="53">
        <f>BE57+BF57+AO57+BJ57+BK57+AD57</f>
        <v/>
      </c>
      <c r="BM57" s="53">
        <f>(T57-BL57)</f>
        <v/>
      </c>
    </row>
    <row r="58" ht="15.75" customHeight="1" s="218">
      <c r="A58" s="58">
        <f>A57+1</f>
        <v/>
      </c>
      <c r="B58" s="144">
        <f>BOM!B58</f>
        <v/>
      </c>
      <c r="C58" s="144">
        <f>BOM!C58</f>
        <v/>
      </c>
      <c r="D58" s="144">
        <f>BOM!D58</f>
        <v/>
      </c>
      <c r="E58" s="144">
        <f>BOM!E58</f>
        <v/>
      </c>
      <c r="F58" s="144">
        <f>BOM!F58</f>
        <v/>
      </c>
      <c r="G58" s="144">
        <f>BOM!G58</f>
        <v/>
      </c>
      <c r="H58" s="144">
        <f>BOM!H58</f>
        <v/>
      </c>
      <c r="I58" s="144">
        <f>BOM!I58</f>
        <v/>
      </c>
      <c r="J58" s="146">
        <f>BOM!J58</f>
        <v/>
      </c>
      <c r="K58" s="146">
        <f>BOM!K58</f>
        <v/>
      </c>
      <c r="L58" s="146">
        <f>BOM!L58</f>
        <v/>
      </c>
      <c r="M58" s="146">
        <f>BOM!M58</f>
        <v/>
      </c>
      <c r="N58" s="146">
        <f>BOM!N58</f>
        <v/>
      </c>
      <c r="O58" s="146">
        <f>BOM!O58</f>
        <v/>
      </c>
      <c r="P58" s="146">
        <f>BOM!P58</f>
        <v/>
      </c>
      <c r="Q58" s="46">
        <f>$F$97</f>
        <v/>
      </c>
      <c r="R58" s="46">
        <f>$F$98</f>
        <v/>
      </c>
      <c r="S58" s="48">
        <f>U58-(U58*R58)</f>
        <v/>
      </c>
      <c r="T58" s="48">
        <f>S58*I58</f>
        <v/>
      </c>
      <c r="U58" s="48">
        <f>(AN58)/(1-(BH58+Q58))</f>
        <v/>
      </c>
      <c r="V58" s="48">
        <f>U58*I58</f>
        <v/>
      </c>
      <c r="W58" s="49">
        <f>T58*$W$4</f>
        <v/>
      </c>
      <c r="X58" s="49">
        <f>T58*$X$4</f>
        <v/>
      </c>
      <c r="Y58" s="50">
        <f>M58</f>
        <v/>
      </c>
      <c r="Z58" s="9" t="n"/>
      <c r="AA58" s="9" t="n"/>
      <c r="AB58" s="9" t="n"/>
      <c r="AC58" s="51">
        <f t="array" ref="AC58">IF(I58&gt;0,VLOOKUP(Y58&amp;$P$88&amp;$P$89&amp;$P$90,Variáveis!$O$2:$S$300&amp;Variáveis!$P$2:$T$300&amp;Variáveis!$Q$2:$U$300&amp;Variáveis!$R$2:$V$300,5,FALSE),0)</f>
        <v/>
      </c>
      <c r="AD58" s="52">
        <f>T58*AC58</f>
        <v/>
      </c>
      <c r="AE58" s="53">
        <f>IF(AB58="não",((V58/(1-VLOOKUP(AA58,Variáveis!$AK$3:$AN$29,4,FALSE)))*VLOOKUP(AA58,Variáveis!$AK$3:$AN$29,4,FALSE))-AD58,0)</f>
        <v/>
      </c>
      <c r="AF58" s="53">
        <f>T58*$AF$4</f>
        <v/>
      </c>
      <c r="AG58" s="53">
        <f>IF(AB58="SIM","Cliente pode pagar DIFA na entrada", )</f>
        <v/>
      </c>
      <c r="AH58" s="54" t="n"/>
      <c r="AI58" s="53">
        <f>IF(K58="SIM",(J58*$F$102),J58)</f>
        <v/>
      </c>
      <c r="AJ58" s="53">
        <f>IF(L58="SIM",(AI58*$F$101),AI58)</f>
        <v/>
      </c>
      <c r="AK58" s="53">
        <f>AJ58-AS58</f>
        <v/>
      </c>
      <c r="AL58" s="53">
        <f>AJ58*I58</f>
        <v/>
      </c>
      <c r="AM58" s="53">
        <f>AK58*I58</f>
        <v/>
      </c>
      <c r="AN58" s="53">
        <f>AK58-AP58-AQ58</f>
        <v/>
      </c>
      <c r="AO58" s="53">
        <f>AN58*I58</f>
        <v/>
      </c>
      <c r="AP58" s="53">
        <f>$AP$4*AK58</f>
        <v/>
      </c>
      <c r="AQ58" s="53">
        <f>$AQ$4*AK58</f>
        <v/>
      </c>
      <c r="AR58" s="51">
        <f t="array" ref="AR58">VLOOKUP(M58&amp;N58&amp;O58&amp;P58,Variáveis!$A$2:$E$240&amp;Variáveis!$B$2:$F$240&amp;Variáveis!$C$2:$G$240&amp;Variáveis!$D$2:$H$240,5,FALSE)</f>
        <v/>
      </c>
      <c r="AS58" s="53">
        <f>((AJ58*(1-AR58))*AR58)</f>
        <v/>
      </c>
      <c r="AT58" s="53">
        <f>(((J58+(J58*AU58))*0.18)-(J58*AR58))</f>
        <v/>
      </c>
      <c r="AU58" s="55">
        <f>(((1+AV58)*(1-AR58))/(1-0.18)-1)</f>
        <v/>
      </c>
      <c r="AV58" s="55">
        <f>IF(BB58&gt;0,BB58,IF(BA58&gt;0,BA58,IF(AZ58&gt;0,AZ58,IF(AY58&gt;0,AY58,IF(AX58&gt;0,AX58)))))/100</f>
        <v/>
      </c>
      <c r="AW58" s="56">
        <f>VALUE(LEFT(G58,4))</f>
        <v/>
      </c>
      <c r="AX58" s="56">
        <f>VALUE(IFERROR(VLOOKUP(VALUE(LEFT(G58,4)),ST!$C$4:$E$300,3,FALSE),"0"))</f>
        <v/>
      </c>
      <c r="AY58" s="56">
        <f>VALUE(IFERROR(VLOOKUP(VALUE(LEFT(G58,5)),ST!$C$4:$E$300,3,FALSE),"0"))</f>
        <v/>
      </c>
      <c r="AZ58" s="56">
        <f>VALUE(IFERROR(VLOOKUP(VALUE(LEFT(G58,6)),ST!$C$4:$E$300,3,FALSE),"0"))</f>
        <v/>
      </c>
      <c r="BA58" s="56">
        <f>VALUE(IFERROR(VLOOKUP(VALUE(LEFT(G58,7)),ST!$C$4:$E$300,3,FALSE),"0"))</f>
        <v/>
      </c>
      <c r="BB58" s="56">
        <f>VALUE(IFERROR(VLOOKUP(G58,ST!$C$4:$E$400,3,FALSE),"0"))</f>
        <v/>
      </c>
      <c r="BC58" s="57">
        <f>IF(VLOOKUP(AW58,ST!$C$4:$F$298,4,FALSE)&lt;&gt;0,VLOOKUP(AW58,ST!$C$4:$F$298,4,FALSE),VLOOKUP(G58,ST!$C$4:$F$298,4,FALSE))</f>
        <v/>
      </c>
      <c r="BD58" s="57">
        <f>IF(O58="SC","Desconsiderar coluna ICMS ST",IF(O58="PR","Haverá ST", ))</f>
        <v/>
      </c>
      <c r="BE58" s="53">
        <f>W58</f>
        <v/>
      </c>
      <c r="BF58" s="53">
        <f>X58</f>
        <v/>
      </c>
      <c r="BG58" s="53">
        <f>AD58-AS58</f>
        <v/>
      </c>
      <c r="BH58" s="51">
        <f>$W$4+$X$4+AC58+$BJ$4+0.07</f>
        <v/>
      </c>
      <c r="BI58" s="53">
        <f>IF(BD58="Haverá ST",AJ58+AS58+AT58,AJ58+AS58)</f>
        <v/>
      </c>
      <c r="BJ58" s="53">
        <f>T58*$BJ$4</f>
        <v/>
      </c>
      <c r="BK58" s="53">
        <f>T58*$BK$4</f>
        <v/>
      </c>
      <c r="BL58" s="53">
        <f>BE58+BF58+AO58+BJ58+BK58+AD58</f>
        <v/>
      </c>
      <c r="BM58" s="53">
        <f>(T58-BL58)</f>
        <v/>
      </c>
    </row>
    <row r="59" ht="15.75" customHeight="1" s="218">
      <c r="A59" s="58">
        <f>A58+1</f>
        <v/>
      </c>
      <c r="B59" s="144">
        <f>BOM!B59</f>
        <v/>
      </c>
      <c r="C59" s="144">
        <f>BOM!C59</f>
        <v/>
      </c>
      <c r="D59" s="144">
        <f>BOM!D59</f>
        <v/>
      </c>
      <c r="E59" s="144">
        <f>BOM!E59</f>
        <v/>
      </c>
      <c r="F59" s="144">
        <f>BOM!F59</f>
        <v/>
      </c>
      <c r="G59" s="144">
        <f>BOM!G59</f>
        <v/>
      </c>
      <c r="H59" s="144">
        <f>BOM!H59</f>
        <v/>
      </c>
      <c r="I59" s="144">
        <f>BOM!I59</f>
        <v/>
      </c>
      <c r="J59" s="146">
        <f>BOM!J59</f>
        <v/>
      </c>
      <c r="K59" s="146">
        <f>BOM!K59</f>
        <v/>
      </c>
      <c r="L59" s="146">
        <f>BOM!L59</f>
        <v/>
      </c>
      <c r="M59" s="146">
        <f>BOM!M59</f>
        <v/>
      </c>
      <c r="N59" s="146">
        <f>BOM!N59</f>
        <v/>
      </c>
      <c r="O59" s="146">
        <f>BOM!O59</f>
        <v/>
      </c>
      <c r="P59" s="146">
        <f>BOM!P59</f>
        <v/>
      </c>
      <c r="Q59" s="46">
        <f>$F$97</f>
        <v/>
      </c>
      <c r="R59" s="46">
        <f>$F$98</f>
        <v/>
      </c>
      <c r="S59" s="48">
        <f>U59-(U59*R59)</f>
        <v/>
      </c>
      <c r="T59" s="48">
        <f>S59*I59</f>
        <v/>
      </c>
      <c r="U59" s="48">
        <f>(AN59)/(1-(BH59+Q59))</f>
        <v/>
      </c>
      <c r="V59" s="48">
        <f>U59*I59</f>
        <v/>
      </c>
      <c r="W59" s="49">
        <f>T59*$W$4</f>
        <v/>
      </c>
      <c r="X59" s="49">
        <f>T59*$X$4</f>
        <v/>
      </c>
      <c r="Y59" s="50">
        <f>M59</f>
        <v/>
      </c>
      <c r="Z59" s="9" t="n"/>
      <c r="AA59" s="9" t="n"/>
      <c r="AB59" s="9" t="n"/>
      <c r="AC59" s="51">
        <f t="array" ref="AC59">IF(I59&gt;0,VLOOKUP(Y59&amp;$P$88&amp;$P$89&amp;$P$90,Variáveis!$O$2:$S$300&amp;Variáveis!$P$2:$T$300&amp;Variáveis!$Q$2:$U$300&amp;Variáveis!$R$2:$V$300,5,FALSE),0)</f>
        <v/>
      </c>
      <c r="AD59" s="52">
        <f>T59*AC59</f>
        <v/>
      </c>
      <c r="AE59" s="53">
        <f>IF(AB59="não",((V59/(1-VLOOKUP(AA59,Variáveis!$AK$3:$AN$29,4,FALSE)))*VLOOKUP(AA59,Variáveis!$AK$3:$AN$29,4,FALSE))-AD59,0)</f>
        <v/>
      </c>
      <c r="AF59" s="53">
        <f>T59*$AF$4</f>
        <v/>
      </c>
      <c r="AG59" s="53">
        <f>IF(AB59="SIM","Cliente pode pagar DIFA na entrada", )</f>
        <v/>
      </c>
      <c r="AH59" s="54" t="n"/>
      <c r="AI59" s="53">
        <f>IF(K59="SIM",(J59*$F$102),J59)</f>
        <v/>
      </c>
      <c r="AJ59" s="53">
        <f>IF(L59="SIM",(AI59*$F$101),AI59)</f>
        <v/>
      </c>
      <c r="AK59" s="53">
        <f>AJ59-AS59</f>
        <v/>
      </c>
      <c r="AL59" s="53">
        <f>AJ59*I59</f>
        <v/>
      </c>
      <c r="AM59" s="53">
        <f>AK59*I59</f>
        <v/>
      </c>
      <c r="AN59" s="53">
        <f>AK59-AP59-AQ59</f>
        <v/>
      </c>
      <c r="AO59" s="53">
        <f>AN59*I59</f>
        <v/>
      </c>
      <c r="AP59" s="53">
        <f>$AP$4*AK59</f>
        <v/>
      </c>
      <c r="AQ59" s="53">
        <f>$AQ$4*AK59</f>
        <v/>
      </c>
      <c r="AR59" s="51">
        <f t="array" ref="AR59">VLOOKUP(M59&amp;N59&amp;O59&amp;P59,Variáveis!$A$2:$E$240&amp;Variáveis!$B$2:$F$240&amp;Variáveis!$C$2:$G$240&amp;Variáveis!$D$2:$H$240,5,FALSE)</f>
        <v/>
      </c>
      <c r="AS59" s="53">
        <f>((AJ59*(1-AR59))*AR59)</f>
        <v/>
      </c>
      <c r="AT59" s="53">
        <f>(((J59+(J59*AU59))*0.18)-(J59*AR59))</f>
        <v/>
      </c>
      <c r="AU59" s="55">
        <f>(((1+AV59)*(1-AR59))/(1-0.18)-1)</f>
        <v/>
      </c>
      <c r="AV59" s="55">
        <f>IF(BB59&gt;0,BB59,IF(BA59&gt;0,BA59,IF(AZ59&gt;0,AZ59,IF(AY59&gt;0,AY59,IF(AX59&gt;0,AX59)))))/100</f>
        <v/>
      </c>
      <c r="AW59" s="56">
        <f>VALUE(LEFT(G59,4))</f>
        <v/>
      </c>
      <c r="AX59" s="56">
        <f>VALUE(IFERROR(VLOOKUP(VALUE(LEFT(G59,4)),ST!$C$4:$E$300,3,FALSE),"0"))</f>
        <v/>
      </c>
      <c r="AY59" s="56">
        <f>VALUE(IFERROR(VLOOKUP(VALUE(LEFT(G59,5)),ST!$C$4:$E$300,3,FALSE),"0"))</f>
        <v/>
      </c>
      <c r="AZ59" s="56">
        <f>VALUE(IFERROR(VLOOKUP(VALUE(LEFT(G59,6)),ST!$C$4:$E$300,3,FALSE),"0"))</f>
        <v/>
      </c>
      <c r="BA59" s="56">
        <f>VALUE(IFERROR(VLOOKUP(VALUE(LEFT(G59,7)),ST!$C$4:$E$300,3,FALSE),"0"))</f>
        <v/>
      </c>
      <c r="BB59" s="56">
        <f>VALUE(IFERROR(VLOOKUP(G59,ST!$C$4:$E$400,3,FALSE),"0"))</f>
        <v/>
      </c>
      <c r="BC59" s="57">
        <f>IF(VLOOKUP(AW59,ST!$C$4:$F$298,4,FALSE)&lt;&gt;0,VLOOKUP(AW59,ST!$C$4:$F$298,4,FALSE),VLOOKUP(G59,ST!$C$4:$F$298,4,FALSE))</f>
        <v/>
      </c>
      <c r="BD59" s="57">
        <f>IF(O59="SC","Desconsiderar coluna ICMS ST",IF(O59="PR","Haverá ST", ))</f>
        <v/>
      </c>
      <c r="BE59" s="53">
        <f>W59</f>
        <v/>
      </c>
      <c r="BF59" s="53">
        <f>X59</f>
        <v/>
      </c>
      <c r="BG59" s="53">
        <f>AD59-AS59</f>
        <v/>
      </c>
      <c r="BH59" s="51">
        <f>$W$4+$X$4+AC59+$BJ$4+0.07</f>
        <v/>
      </c>
      <c r="BI59" s="53">
        <f>IF(BD59="Haverá ST",AJ59+AS59+AT59,AJ59+AS59)</f>
        <v/>
      </c>
      <c r="BJ59" s="53">
        <f>T59*$BJ$4</f>
        <v/>
      </c>
      <c r="BK59" s="53">
        <f>T59*$BK$4</f>
        <v/>
      </c>
      <c r="BL59" s="53">
        <f>BE59+BF59+AO59+BJ59+BK59+AD59</f>
        <v/>
      </c>
      <c r="BM59" s="53">
        <f>(T59-BL59)</f>
        <v/>
      </c>
    </row>
    <row r="60" ht="15.75" customHeight="1" s="218">
      <c r="A60" s="58">
        <f>A59+1</f>
        <v/>
      </c>
      <c r="B60" s="144">
        <f>BOM!B60</f>
        <v/>
      </c>
      <c r="C60" s="144">
        <f>BOM!C60</f>
        <v/>
      </c>
      <c r="D60" s="144">
        <f>BOM!D60</f>
        <v/>
      </c>
      <c r="E60" s="144">
        <f>BOM!E60</f>
        <v/>
      </c>
      <c r="F60" s="144">
        <f>BOM!F60</f>
        <v/>
      </c>
      <c r="G60" s="144">
        <f>BOM!G60</f>
        <v/>
      </c>
      <c r="H60" s="144">
        <f>BOM!H60</f>
        <v/>
      </c>
      <c r="I60" s="144">
        <f>BOM!I60</f>
        <v/>
      </c>
      <c r="J60" s="146">
        <f>BOM!J60</f>
        <v/>
      </c>
      <c r="K60" s="146">
        <f>BOM!K60</f>
        <v/>
      </c>
      <c r="L60" s="146">
        <f>BOM!L60</f>
        <v/>
      </c>
      <c r="M60" s="146">
        <f>BOM!M60</f>
        <v/>
      </c>
      <c r="N60" s="146">
        <f>BOM!N60</f>
        <v/>
      </c>
      <c r="O60" s="146">
        <f>BOM!O60</f>
        <v/>
      </c>
      <c r="P60" s="146">
        <f>BOM!P60</f>
        <v/>
      </c>
      <c r="Q60" s="46">
        <f>$F$97</f>
        <v/>
      </c>
      <c r="R60" s="46">
        <f>$F$98</f>
        <v/>
      </c>
      <c r="S60" s="48">
        <f>U60-(U60*R60)</f>
        <v/>
      </c>
      <c r="T60" s="48">
        <f>S60*I60</f>
        <v/>
      </c>
      <c r="U60" s="48">
        <f>(AN60)/(1-(BH60+Q60))</f>
        <v/>
      </c>
      <c r="V60" s="48">
        <f>U60*I60</f>
        <v/>
      </c>
      <c r="W60" s="49">
        <f>T60*$W$4</f>
        <v/>
      </c>
      <c r="X60" s="49">
        <f>T60*$X$4</f>
        <v/>
      </c>
      <c r="Y60" s="50">
        <f>M60</f>
        <v/>
      </c>
      <c r="Z60" s="9" t="n"/>
      <c r="AA60" s="9" t="n"/>
      <c r="AB60" s="9" t="n"/>
      <c r="AC60" s="51">
        <f t="array" ref="AC60">IF(I60&gt;0,VLOOKUP(Y60&amp;$P$88&amp;$P$89&amp;$P$90,Variáveis!$O$2:$S$300&amp;Variáveis!$P$2:$T$300&amp;Variáveis!$Q$2:$U$300&amp;Variáveis!$R$2:$V$300,5,FALSE),0)</f>
        <v/>
      </c>
      <c r="AD60" s="52">
        <f>T60*AC60</f>
        <v/>
      </c>
      <c r="AE60" s="53">
        <f>IF(AB60="não",((V60/(1-VLOOKUP(AA60,Variáveis!$AK$3:$AN$29,4,FALSE)))*VLOOKUP(AA60,Variáveis!$AK$3:$AN$29,4,FALSE))-AD60,0)</f>
        <v/>
      </c>
      <c r="AF60" s="53">
        <f>T60*$AF$4</f>
        <v/>
      </c>
      <c r="AG60" s="53">
        <f>IF(AB60="SIM","Cliente pode pagar DIFA na entrada", )</f>
        <v/>
      </c>
      <c r="AH60" s="54" t="n"/>
      <c r="AI60" s="53">
        <f>IF(K60="SIM",(J60*$F$102),J60)</f>
        <v/>
      </c>
      <c r="AJ60" s="53">
        <f>IF(L60="SIM",(AI60*$F$101),AI60)</f>
        <v/>
      </c>
      <c r="AK60" s="53">
        <f>AJ60-AS60</f>
        <v/>
      </c>
      <c r="AL60" s="53">
        <f>AJ60*I60</f>
        <v/>
      </c>
      <c r="AM60" s="53">
        <f>AK60*I60</f>
        <v/>
      </c>
      <c r="AN60" s="53">
        <f>AK60-AP60-AQ60</f>
        <v/>
      </c>
      <c r="AO60" s="53">
        <f>AN60*I60</f>
        <v/>
      </c>
      <c r="AP60" s="53">
        <f>$AP$4*AK60</f>
        <v/>
      </c>
      <c r="AQ60" s="53">
        <f>$AQ$4*AK60</f>
        <v/>
      </c>
      <c r="AR60" s="51">
        <f t="array" ref="AR60">VLOOKUP(M60&amp;N60&amp;O60&amp;P60,Variáveis!$A$2:$E$240&amp;Variáveis!$B$2:$F$240&amp;Variáveis!$C$2:$G$240&amp;Variáveis!$D$2:$H$240,5,FALSE)</f>
        <v/>
      </c>
      <c r="AS60" s="53">
        <f>((AJ60*(1-AR60))*AR60)</f>
        <v/>
      </c>
      <c r="AT60" s="53">
        <f>(((J60+(J60*AU60))*0.18)-(J60*AR60))</f>
        <v/>
      </c>
      <c r="AU60" s="55">
        <f>(((1+AV60)*(1-AR60))/(1-0.18)-1)</f>
        <v/>
      </c>
      <c r="AV60" s="55">
        <f>IF(BB60&gt;0,BB60,IF(BA60&gt;0,BA60,IF(AZ60&gt;0,AZ60,IF(AY60&gt;0,AY60,IF(AX60&gt;0,AX60)))))/100</f>
        <v/>
      </c>
      <c r="AW60" s="56">
        <f>VALUE(LEFT(G60,4))</f>
        <v/>
      </c>
      <c r="AX60" s="56">
        <f>VALUE(IFERROR(VLOOKUP(VALUE(LEFT(G60,4)),ST!$C$4:$E$300,3,FALSE),"0"))</f>
        <v/>
      </c>
      <c r="AY60" s="56">
        <f>VALUE(IFERROR(VLOOKUP(VALUE(LEFT(G60,5)),ST!$C$4:$E$300,3,FALSE),"0"))</f>
        <v/>
      </c>
      <c r="AZ60" s="56">
        <f>VALUE(IFERROR(VLOOKUP(VALUE(LEFT(G60,6)),ST!$C$4:$E$300,3,FALSE),"0"))</f>
        <v/>
      </c>
      <c r="BA60" s="56">
        <f>VALUE(IFERROR(VLOOKUP(VALUE(LEFT(G60,7)),ST!$C$4:$E$300,3,FALSE),"0"))</f>
        <v/>
      </c>
      <c r="BB60" s="56">
        <f>VALUE(IFERROR(VLOOKUP(G60,ST!$C$4:$E$400,3,FALSE),"0"))</f>
        <v/>
      </c>
      <c r="BC60" s="57">
        <f>IF(VLOOKUP(AW60,ST!$C$4:$F$298,4,FALSE)&lt;&gt;0,VLOOKUP(AW60,ST!$C$4:$F$298,4,FALSE),VLOOKUP(G60,ST!$C$4:$F$298,4,FALSE))</f>
        <v/>
      </c>
      <c r="BD60" s="57">
        <f>IF(O60="SC","Desconsiderar coluna ICMS ST",IF(O60="PR","Haverá ST", ))</f>
        <v/>
      </c>
      <c r="BE60" s="53">
        <f>W60</f>
        <v/>
      </c>
      <c r="BF60" s="53">
        <f>X60</f>
        <v/>
      </c>
      <c r="BG60" s="53">
        <f>AD60-AS60</f>
        <v/>
      </c>
      <c r="BH60" s="51">
        <f>$W$4+$X$4+AC60+$BJ$4+0.07</f>
        <v/>
      </c>
      <c r="BI60" s="53">
        <f>IF(BD60="Haverá ST",AJ60+AS60+AT60,AJ60+AS60)</f>
        <v/>
      </c>
      <c r="BJ60" s="53">
        <f>T60*$BJ$4</f>
        <v/>
      </c>
      <c r="BK60" s="53">
        <f>T60*$BK$4</f>
        <v/>
      </c>
      <c r="BL60" s="53">
        <f>BE60+BF60+AO60+BJ60+BK60+AD60</f>
        <v/>
      </c>
      <c r="BM60" s="53">
        <f>(T60-BL60)</f>
        <v/>
      </c>
    </row>
    <row r="61" ht="15.75" customHeight="1" s="218">
      <c r="A61" s="58">
        <f>A60+1</f>
        <v/>
      </c>
      <c r="B61" s="144">
        <f>BOM!B61</f>
        <v/>
      </c>
      <c r="C61" s="144">
        <f>BOM!C61</f>
        <v/>
      </c>
      <c r="D61" s="144">
        <f>BOM!D61</f>
        <v/>
      </c>
      <c r="E61" s="144">
        <f>BOM!E61</f>
        <v/>
      </c>
      <c r="F61" s="144">
        <f>BOM!F61</f>
        <v/>
      </c>
      <c r="G61" s="144">
        <f>BOM!G61</f>
        <v/>
      </c>
      <c r="H61" s="144">
        <f>BOM!H61</f>
        <v/>
      </c>
      <c r="I61" s="144">
        <f>BOM!I61</f>
        <v/>
      </c>
      <c r="J61" s="146">
        <f>BOM!J61</f>
        <v/>
      </c>
      <c r="K61" s="146">
        <f>BOM!K61</f>
        <v/>
      </c>
      <c r="L61" s="146">
        <f>BOM!L61</f>
        <v/>
      </c>
      <c r="M61" s="146">
        <f>BOM!M61</f>
        <v/>
      </c>
      <c r="N61" s="146">
        <f>BOM!N61</f>
        <v/>
      </c>
      <c r="O61" s="146">
        <f>BOM!O61</f>
        <v/>
      </c>
      <c r="P61" s="146">
        <f>BOM!P61</f>
        <v/>
      </c>
      <c r="Q61" s="46">
        <f>$F$97</f>
        <v/>
      </c>
      <c r="R61" s="46">
        <f>$F$98</f>
        <v/>
      </c>
      <c r="S61" s="48">
        <f>U61-(U61*R61)</f>
        <v/>
      </c>
      <c r="T61" s="48">
        <f>S61*I61</f>
        <v/>
      </c>
      <c r="U61" s="48">
        <f>(AN61)/(1-(BH61+Q61))</f>
        <v/>
      </c>
      <c r="V61" s="48">
        <f>U61*I61</f>
        <v/>
      </c>
      <c r="W61" s="49">
        <f>T61*$W$4</f>
        <v/>
      </c>
      <c r="X61" s="49">
        <f>T61*$X$4</f>
        <v/>
      </c>
      <c r="Y61" s="50">
        <f>M61</f>
        <v/>
      </c>
      <c r="Z61" s="9" t="n"/>
      <c r="AA61" s="9" t="n"/>
      <c r="AB61" s="9" t="n"/>
      <c r="AC61" s="51">
        <f t="array" ref="AC61">IF(I61&gt;0,VLOOKUP(Y61&amp;$P$88&amp;$P$89&amp;$P$90,Variáveis!$O$2:$S$300&amp;Variáveis!$P$2:$T$300&amp;Variáveis!$Q$2:$U$300&amp;Variáveis!$R$2:$V$300,5,FALSE),0)</f>
        <v/>
      </c>
      <c r="AD61" s="52">
        <f>T61*AC61</f>
        <v/>
      </c>
      <c r="AE61" s="53">
        <f>IF(AB61="não",((V61/(1-VLOOKUP(AA61,Variáveis!$AK$3:$AN$29,4,FALSE)))*VLOOKUP(AA61,Variáveis!$AK$3:$AN$29,4,FALSE))-AD61,0)</f>
        <v/>
      </c>
      <c r="AF61" s="53">
        <f>T61*$AF$4</f>
        <v/>
      </c>
      <c r="AG61" s="53">
        <f>IF(AB61="SIM","Cliente pode pagar DIFA na entrada", )</f>
        <v/>
      </c>
      <c r="AH61" s="54" t="n"/>
      <c r="AI61" s="53">
        <f>IF(K61="SIM",(J61*$F$102),J61)</f>
        <v/>
      </c>
      <c r="AJ61" s="53">
        <f>IF(L61="SIM",(AI61*$F$101),AI61)</f>
        <v/>
      </c>
      <c r="AK61" s="53">
        <f>AJ61-AS61</f>
        <v/>
      </c>
      <c r="AL61" s="53">
        <f>AJ61*I61</f>
        <v/>
      </c>
      <c r="AM61" s="53">
        <f>AK61*I61</f>
        <v/>
      </c>
      <c r="AN61" s="53">
        <f>AK61-AP61-AQ61</f>
        <v/>
      </c>
      <c r="AO61" s="53">
        <f>AN61*I61</f>
        <v/>
      </c>
      <c r="AP61" s="53">
        <f>$AP$4*AK61</f>
        <v/>
      </c>
      <c r="AQ61" s="53">
        <f>$AQ$4*AK61</f>
        <v/>
      </c>
      <c r="AR61" s="51">
        <f t="array" ref="AR61">VLOOKUP(M61&amp;N61&amp;O61&amp;P61,Variáveis!$A$2:$E$240&amp;Variáveis!$B$2:$F$240&amp;Variáveis!$C$2:$G$240&amp;Variáveis!$D$2:$H$240,5,FALSE)</f>
        <v/>
      </c>
      <c r="AS61" s="53">
        <f>((AJ61*(1-AR61))*AR61)</f>
        <v/>
      </c>
      <c r="AT61" s="53">
        <f>(((J61+(J61*AU61))*0.18)-(J61*AR61))</f>
        <v/>
      </c>
      <c r="AU61" s="55">
        <f>(((1+AV61)*(1-AR61))/(1-0.18)-1)</f>
        <v/>
      </c>
      <c r="AV61" s="55">
        <f>IF(BB61&gt;0,BB61,IF(BA61&gt;0,BA61,IF(AZ61&gt;0,AZ61,IF(AY61&gt;0,AY61,IF(AX61&gt;0,AX61)))))/100</f>
        <v/>
      </c>
      <c r="AW61" s="56">
        <f>VALUE(LEFT(G61,4))</f>
        <v/>
      </c>
      <c r="AX61" s="56">
        <f>VALUE(IFERROR(VLOOKUP(VALUE(LEFT(G61,4)),ST!$C$4:$E$300,3,FALSE),"0"))</f>
        <v/>
      </c>
      <c r="AY61" s="56">
        <f>VALUE(IFERROR(VLOOKUP(VALUE(LEFT(G61,5)),ST!$C$4:$E$300,3,FALSE),"0"))</f>
        <v/>
      </c>
      <c r="AZ61" s="56">
        <f>VALUE(IFERROR(VLOOKUP(VALUE(LEFT(G61,6)),ST!$C$4:$E$300,3,FALSE),"0"))</f>
        <v/>
      </c>
      <c r="BA61" s="56">
        <f>VALUE(IFERROR(VLOOKUP(VALUE(LEFT(G61,7)),ST!$C$4:$E$300,3,FALSE),"0"))</f>
        <v/>
      </c>
      <c r="BB61" s="56">
        <f>VALUE(IFERROR(VLOOKUP(G61,ST!$C$4:$E$400,3,FALSE),"0"))</f>
        <v/>
      </c>
      <c r="BC61" s="57">
        <f>IF(VLOOKUP(AW61,ST!$C$4:$F$298,4,FALSE)&lt;&gt;0,VLOOKUP(AW61,ST!$C$4:$F$298,4,FALSE),VLOOKUP(G61,ST!$C$4:$F$298,4,FALSE))</f>
        <v/>
      </c>
      <c r="BD61" s="57">
        <f>IF(O61="SC","Desconsiderar coluna ICMS ST",IF(O61="PR","Haverá ST", ))</f>
        <v/>
      </c>
      <c r="BE61" s="53">
        <f>W61</f>
        <v/>
      </c>
      <c r="BF61" s="53">
        <f>X61</f>
        <v/>
      </c>
      <c r="BG61" s="53">
        <f>AD61-AS61</f>
        <v/>
      </c>
      <c r="BH61" s="51">
        <f>$W$4+$X$4+AC61+$BJ$4+0.07</f>
        <v/>
      </c>
      <c r="BI61" s="53">
        <f>IF(BD61="Haverá ST",AJ61+AS61+AT61,AJ61+AS61)</f>
        <v/>
      </c>
      <c r="BJ61" s="53">
        <f>T61*$BJ$4</f>
        <v/>
      </c>
      <c r="BK61" s="53">
        <f>T61*$BK$4</f>
        <v/>
      </c>
      <c r="BL61" s="53">
        <f>BE61+BF61+AO61+BJ61+BK61+AD61</f>
        <v/>
      </c>
      <c r="BM61" s="53">
        <f>(T61-BL61)</f>
        <v/>
      </c>
    </row>
    <row r="62" ht="15.75" customHeight="1" s="218">
      <c r="A62" s="26" t="n"/>
      <c r="B62" s="26" t="n"/>
      <c r="C62" s="26" t="n"/>
      <c r="D62" s="26" t="n"/>
      <c r="E62" s="27" t="n"/>
      <c r="F62" s="26" t="inlineStr">
        <is>
          <t>LICENÇAS</t>
        </is>
      </c>
      <c r="G62" s="28" t="n"/>
      <c r="H62" s="26" t="n"/>
      <c r="I62" s="26" t="inlineStr">
        <is>
          <t>Qde</t>
        </is>
      </c>
      <c r="J62" s="29" t="n"/>
      <c r="K62" s="27" t="n"/>
      <c r="L62" s="27" t="n"/>
      <c r="M62" s="29" t="n"/>
      <c r="N62" s="29" t="n"/>
      <c r="O62" s="29" t="n"/>
      <c r="P62" s="29" t="n"/>
      <c r="Q62" s="27" t="n"/>
      <c r="R62" s="27" t="n"/>
      <c r="S62" s="20" t="inlineStr">
        <is>
          <t>Preço Unitário c/ Desconto</t>
        </is>
      </c>
      <c r="T62" s="20" t="inlineStr">
        <is>
          <t>Preço Total c/ Desconto</t>
        </is>
      </c>
      <c r="U62" s="27" t="inlineStr">
        <is>
          <t>Preço Unitário</t>
        </is>
      </c>
      <c r="V62" s="30" t="n"/>
      <c r="W62" s="31" t="n">
        <v>0.0165</v>
      </c>
      <c r="X62" s="31" t="n">
        <v>0.076</v>
      </c>
      <c r="Y62" s="32" t="n"/>
      <c r="Z62" s="32" t="n"/>
      <c r="AA62" s="32" t="n"/>
      <c r="AB62" s="32" t="n"/>
      <c r="AC62" s="31">
        <f t="array" ref="AC62">VLOOKUP(Y62&amp;Z62&amp;AA62&amp;AB62,Variáveis!$O$2:$S$300&amp;Variáveis!$P$2:$T$300&amp;Variáveis!$Q$2:$U$300&amp;Variáveis!$R$2:$V$300,5,FALSE)</f>
        <v/>
      </c>
      <c r="AD62" s="31" t="n"/>
      <c r="AE62" s="33" t="n"/>
      <c r="AF62" s="33" t="n">
        <v>0.02</v>
      </c>
      <c r="AG62" s="33" t="n"/>
      <c r="AH62" s="27" t="n"/>
      <c r="AI62" s="29" t="n"/>
      <c r="AJ62" s="29" t="n"/>
      <c r="AK62" s="29" t="n"/>
      <c r="AL62" s="29" t="n"/>
      <c r="AM62" s="29" t="n"/>
      <c r="AN62" s="29" t="n"/>
      <c r="AO62" s="29" t="n"/>
      <c r="AP62" s="29" t="n"/>
      <c r="AQ62" s="29" t="n"/>
      <c r="AR62" s="29">
        <f t="array" ref="AR62">VLOOKUP(M62&amp;N62&amp;O62&amp;P62,Variáveis!$A$2:$E$240&amp;Variáveis!$B$2:$F$240&amp;Variáveis!$C$2:$G$240&amp;Variáveis!$D$2:$H$240,5,FALSE)</f>
        <v/>
      </c>
      <c r="AS62" s="29" t="n"/>
      <c r="AT62" s="29" t="n"/>
      <c r="AU62" s="29" t="n"/>
      <c r="AV62" s="29" t="n"/>
      <c r="AW62" s="29" t="n"/>
      <c r="AX62" s="29" t="n"/>
      <c r="AY62" s="29" t="n"/>
      <c r="AZ62" s="29" t="n"/>
      <c r="BA62" s="29" t="n"/>
      <c r="BB62" s="29" t="n"/>
      <c r="BC62" s="29" t="n"/>
      <c r="BD62" s="73" t="n"/>
      <c r="BE62" s="29" t="n"/>
      <c r="BF62" s="29" t="n"/>
      <c r="BG62" s="29" t="n"/>
      <c r="BH62" s="29" t="n"/>
      <c r="BI62" s="29" t="n"/>
      <c r="BJ62" s="31" t="n">
        <v>0.0288</v>
      </c>
      <c r="BK62" s="31">
        <f>BK4</f>
        <v/>
      </c>
      <c r="BL62" s="29" t="n"/>
      <c r="BM62" s="31" t="n"/>
    </row>
    <row r="63" ht="15.75" customHeight="1" s="218">
      <c r="A63" s="74">
        <f>A61+1</f>
        <v/>
      </c>
      <c r="B63" s="144">
        <f>BOM!B63</f>
        <v/>
      </c>
      <c r="C63" s="144">
        <f>BOM!C63</f>
        <v/>
      </c>
      <c r="D63" s="144">
        <f>BOM!D63</f>
        <v/>
      </c>
      <c r="E63" s="144">
        <f>BOM!E63</f>
        <v/>
      </c>
      <c r="F63" s="149">
        <f>BOM!F63</f>
        <v/>
      </c>
      <c r="G63" s="49">
        <f>BOM!G63</f>
        <v/>
      </c>
      <c r="H63" s="49">
        <f>BOM!H63</f>
        <v/>
      </c>
      <c r="I63" s="144" t="n">
        <v>0</v>
      </c>
      <c r="J63" s="146">
        <f>BOM!J63</f>
        <v/>
      </c>
      <c r="K63" s="146">
        <f>BOM!K63</f>
        <v/>
      </c>
      <c r="L63" s="146">
        <f>BOM!L63</f>
        <v/>
      </c>
      <c r="M63" s="150">
        <f>BOM!M63</f>
        <v/>
      </c>
      <c r="N63" s="150">
        <f>BOM!N63</f>
        <v/>
      </c>
      <c r="O63" s="150">
        <f>BOM!O63</f>
        <v/>
      </c>
      <c r="P63" s="150">
        <f>BOM!P63</f>
        <v/>
      </c>
      <c r="Q63" s="46">
        <f>$F$97</f>
        <v/>
      </c>
      <c r="R63" s="46">
        <f>$F$98</f>
        <v/>
      </c>
      <c r="S63" s="48">
        <f>U63-(U63*R63)</f>
        <v/>
      </c>
      <c r="T63" s="48">
        <f>S63*I63</f>
        <v/>
      </c>
      <c r="U63" s="48">
        <f>(AJ63)/(1-(BH63+Q63))</f>
        <v/>
      </c>
      <c r="V63" s="48">
        <f>U63*I63</f>
        <v/>
      </c>
      <c r="W63" s="49">
        <f>T63*$W$62</f>
        <v/>
      </c>
      <c r="X63" s="49">
        <f>T63*$X$62</f>
        <v/>
      </c>
      <c r="Y63" s="79" t="n"/>
      <c r="Z63" s="80" t="n"/>
      <c r="AA63" s="80" t="n"/>
      <c r="AB63" s="80" t="n"/>
      <c r="AC63" s="80" t="n"/>
      <c r="AD63" s="80" t="n"/>
      <c r="AE63" s="81" t="n"/>
      <c r="AF63" s="49">
        <f>T63*$AF$62</f>
        <v/>
      </c>
      <c r="AG63" s="49" t="n"/>
      <c r="AH63" s="82" t="n"/>
      <c r="AI63" s="53">
        <f>IF(K63="SIM",(J63*$F$103),J63)</f>
        <v/>
      </c>
      <c r="AJ63" s="53">
        <f>IF(L63="SIM",(AI63*$F$101),AI63)</f>
        <v/>
      </c>
      <c r="AK63" s="53" t="n"/>
      <c r="AL63" s="53">
        <f>AJ63*I63</f>
        <v/>
      </c>
      <c r="AM63" s="83" t="n"/>
      <c r="AN63" s="83" t="n"/>
      <c r="AO63" s="83" t="n"/>
      <c r="AP63" s="84" t="n"/>
      <c r="AQ63" s="84" t="n"/>
      <c r="AR63" s="84">
        <f t="array" ref="AR63">VLOOKUP(M63&amp;N63&amp;O63&amp;P63,Variáveis!$A$2:$E$240&amp;Variáveis!$B$2:$F$240&amp;Variáveis!$C$2:$G$240&amp;Variáveis!$D$2:$H$240,5,FALSE)</f>
        <v/>
      </c>
      <c r="AS63" s="85" t="n"/>
      <c r="AT63" s="85" t="n"/>
      <c r="AU63" s="85" t="n"/>
      <c r="AV63" s="85" t="n"/>
      <c r="AW63" s="85" t="n"/>
      <c r="AX63" s="85" t="n"/>
      <c r="AY63" s="85" t="n"/>
      <c r="AZ63" s="85" t="n"/>
      <c r="BA63" s="85" t="n"/>
      <c r="BB63" s="85" t="n"/>
      <c r="BC63" s="85" t="n"/>
      <c r="BD63" s="86" t="n"/>
      <c r="BE63" s="53">
        <f>W63</f>
        <v/>
      </c>
      <c r="BF63" s="53">
        <f>X63</f>
        <v/>
      </c>
      <c r="BG63" s="53" t="n"/>
      <c r="BH63" s="51">
        <f>$W$62+$X$62+$AF$62+$BJ$62+0.07</f>
        <v/>
      </c>
      <c r="BI63" s="53">
        <f>AJ63+AS63+AT63</f>
        <v/>
      </c>
      <c r="BJ63" s="53">
        <f>T63*$BJ$62</f>
        <v/>
      </c>
      <c r="BK63" s="53">
        <f>T63*$BK$62</f>
        <v/>
      </c>
      <c r="BL63" s="53">
        <f>BE63+BF63+AL63+BJ63+BK63+AD63+AF63</f>
        <v/>
      </c>
      <c r="BM63" s="49">
        <f>(T63-BL63)</f>
        <v/>
      </c>
    </row>
    <row r="64" ht="15.75" customHeight="1" s="218">
      <c r="A64" s="74">
        <f>A63+1</f>
        <v/>
      </c>
      <c r="B64" s="144">
        <f>BOM!B64</f>
        <v/>
      </c>
      <c r="C64" s="144">
        <f>BOM!C64</f>
        <v/>
      </c>
      <c r="D64" s="144">
        <f>BOM!D64</f>
        <v/>
      </c>
      <c r="E64" s="144">
        <f>BOM!E64</f>
        <v/>
      </c>
      <c r="F64" s="149">
        <f>BOM!F64</f>
        <v/>
      </c>
      <c r="G64" s="49">
        <f>BOM!G64</f>
        <v/>
      </c>
      <c r="H64" s="49">
        <f>BOM!H64</f>
        <v/>
      </c>
      <c r="I64" s="144">
        <f>I13</f>
        <v/>
      </c>
      <c r="J64" s="146">
        <f>BOM!J64</f>
        <v/>
      </c>
      <c r="K64" s="146">
        <f>BOM!K64</f>
        <v/>
      </c>
      <c r="L64" s="146">
        <f>BOM!L64</f>
        <v/>
      </c>
      <c r="M64" s="150">
        <f>BOM!M64</f>
        <v/>
      </c>
      <c r="N64" s="150">
        <f>BOM!N64</f>
        <v/>
      </c>
      <c r="O64" s="150">
        <f>BOM!O64</f>
        <v/>
      </c>
      <c r="P64" s="150">
        <f>BOM!P64</f>
        <v/>
      </c>
      <c r="Q64" s="46">
        <f>$F$97</f>
        <v/>
      </c>
      <c r="R64" s="46">
        <f>$F$98</f>
        <v/>
      </c>
      <c r="S64" s="48">
        <f>U64-(U64*R64)</f>
        <v/>
      </c>
      <c r="T64" s="48">
        <f>S64*I64</f>
        <v/>
      </c>
      <c r="U64" s="48">
        <f>(AJ64)/(1-(BH64+Q64))</f>
        <v/>
      </c>
      <c r="V64" s="48">
        <f>U64*I64</f>
        <v/>
      </c>
      <c r="W64" s="49">
        <f>T64*$W$62</f>
        <v/>
      </c>
      <c r="X64" s="49">
        <f>T64*$X$62</f>
        <v/>
      </c>
      <c r="Y64" s="90" t="n"/>
      <c r="Z64" s="91" t="n"/>
      <c r="AA64" s="91" t="n"/>
      <c r="AB64" s="91" t="n"/>
      <c r="AC64" s="91" t="n"/>
      <c r="AD64" s="91" t="n"/>
      <c r="AE64" s="92" t="n"/>
      <c r="AF64" s="49">
        <f>T64*$AF$62</f>
        <v/>
      </c>
      <c r="AG64" s="49" t="n"/>
      <c r="AH64" s="82" t="n"/>
      <c r="AI64" s="53">
        <f>IF(K64="SIM",(J64*$F$103),J64)</f>
        <v/>
      </c>
      <c r="AJ64" s="53">
        <f>IF(L64="SIM",(AI64*$F$101),AI64)</f>
        <v/>
      </c>
      <c r="AK64" s="53" t="n"/>
      <c r="AL64" s="53">
        <f>AJ64*I64</f>
        <v/>
      </c>
      <c r="AM64" s="93" t="n"/>
      <c r="AN64" s="93" t="n"/>
      <c r="AO64" s="93" t="n"/>
      <c r="AP64" s="94" t="n"/>
      <c r="AQ64" s="94" t="n"/>
      <c r="AR64" s="94" t="n"/>
      <c r="AS64" s="95" t="n"/>
      <c r="AT64" s="95" t="n"/>
      <c r="AU64" s="95" t="n"/>
      <c r="AV64" s="95" t="n"/>
      <c r="AW64" s="95" t="n"/>
      <c r="AX64" s="95" t="n"/>
      <c r="AY64" s="95" t="n"/>
      <c r="AZ64" s="95" t="n"/>
      <c r="BA64" s="95" t="n"/>
      <c r="BB64" s="95" t="n"/>
      <c r="BC64" s="95" t="n"/>
      <c r="BD64" s="96" t="n"/>
      <c r="BE64" s="53">
        <f>W64</f>
        <v/>
      </c>
      <c r="BF64" s="53">
        <f>X64</f>
        <v/>
      </c>
      <c r="BG64" s="53" t="n"/>
      <c r="BH64" s="51">
        <f>$W$62+$X$62+$AF$62+$BJ$62+0.07</f>
        <v/>
      </c>
      <c r="BI64" s="53">
        <f>AJ64+AS64+AT64</f>
        <v/>
      </c>
      <c r="BJ64" s="53">
        <f>T64*$BJ$62</f>
        <v/>
      </c>
      <c r="BK64" s="53">
        <f>T64*$BK$62</f>
        <v/>
      </c>
      <c r="BL64" s="53">
        <f>BE64+BF64+AL64+BJ64+BK64+AD64+AF64</f>
        <v/>
      </c>
      <c r="BM64" s="49">
        <f>(T64-BL64)</f>
        <v/>
      </c>
    </row>
    <row r="65" ht="15.75" customHeight="1" s="218">
      <c r="A65" s="74" t="n">
        <v>59</v>
      </c>
      <c r="B65" s="144">
        <f>BOM!B65</f>
        <v/>
      </c>
      <c r="C65" s="144">
        <f>BOM!C65</f>
        <v/>
      </c>
      <c r="D65" s="144">
        <f>BOM!D65</f>
        <v/>
      </c>
      <c r="E65" s="144">
        <f>BOM!E65</f>
        <v/>
      </c>
      <c r="F65" s="149">
        <f>BOM!F65</f>
        <v/>
      </c>
      <c r="G65" s="49">
        <f>BOM!G65</f>
        <v/>
      </c>
      <c r="H65" s="49">
        <f>BOM!H65</f>
        <v/>
      </c>
      <c r="I65" s="144">
        <f>BOM!I65</f>
        <v/>
      </c>
      <c r="J65" s="146">
        <f>BOM!J65</f>
        <v/>
      </c>
      <c r="K65" s="146">
        <f>BOM!K65</f>
        <v/>
      </c>
      <c r="L65" s="146">
        <f>BOM!L65</f>
        <v/>
      </c>
      <c r="M65" s="150">
        <f>BOM!M65</f>
        <v/>
      </c>
      <c r="N65" s="150">
        <f>BOM!N65</f>
        <v/>
      </c>
      <c r="O65" s="150">
        <f>BOM!O65</f>
        <v/>
      </c>
      <c r="P65" s="150">
        <f>BOM!P65</f>
        <v/>
      </c>
      <c r="Q65" s="46">
        <f>$F$97</f>
        <v/>
      </c>
      <c r="R65" s="46">
        <f>$F$98</f>
        <v/>
      </c>
      <c r="S65" s="48">
        <f>U65-(U65*R65)</f>
        <v/>
      </c>
      <c r="T65" s="48">
        <f>S65*I65</f>
        <v/>
      </c>
      <c r="U65" s="48">
        <f>(AJ65)/(1-(BH65+Q65))</f>
        <v/>
      </c>
      <c r="V65" s="48">
        <f>U65*I65</f>
        <v/>
      </c>
      <c r="W65" s="49">
        <f>T65*$W$62</f>
        <v/>
      </c>
      <c r="X65" s="49">
        <f>T65*$X$62</f>
        <v/>
      </c>
      <c r="Y65" s="90" t="n"/>
      <c r="Z65" s="91" t="n"/>
      <c r="AA65" s="91" t="n"/>
      <c r="AB65" s="91" t="n"/>
      <c r="AC65" s="91" t="n"/>
      <c r="AD65" s="91" t="n"/>
      <c r="AE65" s="92" t="n"/>
      <c r="AF65" s="49">
        <f>T65*$AF$62</f>
        <v/>
      </c>
      <c r="AG65" s="49" t="n"/>
      <c r="AH65" s="82" t="n"/>
      <c r="AI65" s="53">
        <f>IF(K65="SIM",(J65*$F$103),J65)</f>
        <v/>
      </c>
      <c r="AJ65" s="53">
        <f>IF(L65="SIM",(AI65*$F$101),AI65)</f>
        <v/>
      </c>
      <c r="AK65" s="53" t="n"/>
      <c r="AL65" s="53">
        <f>AJ65*I65</f>
        <v/>
      </c>
      <c r="AM65" s="93" t="n"/>
      <c r="AN65" s="93" t="n"/>
      <c r="AO65" s="93" t="n"/>
      <c r="AP65" s="94" t="n"/>
      <c r="AQ65" s="94" t="n"/>
      <c r="AR65" s="94" t="n"/>
      <c r="AS65" s="95" t="n"/>
      <c r="AT65" s="95" t="n"/>
      <c r="AU65" s="95" t="n"/>
      <c r="AV65" s="95" t="n"/>
      <c r="AW65" s="95" t="n"/>
      <c r="AX65" s="95" t="n"/>
      <c r="AY65" s="95" t="n"/>
      <c r="AZ65" s="95" t="n"/>
      <c r="BA65" s="95" t="n"/>
      <c r="BB65" s="95" t="n"/>
      <c r="BC65" s="95" t="n"/>
      <c r="BD65" s="96" t="n"/>
      <c r="BE65" s="53">
        <f>W65</f>
        <v/>
      </c>
      <c r="BF65" s="53">
        <f>X65</f>
        <v/>
      </c>
      <c r="BG65" s="53" t="n"/>
      <c r="BH65" s="51">
        <f>$W$62+$X$62+$AF$62+$BJ$62+0.07</f>
        <v/>
      </c>
      <c r="BI65" s="53">
        <f>AJ65+AS65+AT65</f>
        <v/>
      </c>
      <c r="BJ65" s="53">
        <f>T65*$BJ$62</f>
        <v/>
      </c>
      <c r="BK65" s="53">
        <f>T65*$BK$62</f>
        <v/>
      </c>
      <c r="BL65" s="53">
        <f>BE65+BF65+AL65+BJ65+BK65+AD65+AF65</f>
        <v/>
      </c>
      <c r="BM65" s="49">
        <f>(T65-BL65)</f>
        <v/>
      </c>
    </row>
    <row r="66" ht="15.75" customHeight="1" s="218">
      <c r="A66" s="74" t="n">
        <v>60</v>
      </c>
      <c r="B66" s="144">
        <f>BOM!B66</f>
        <v/>
      </c>
      <c r="C66" s="144">
        <f>BOM!C66</f>
        <v/>
      </c>
      <c r="D66" s="144">
        <f>BOM!D66</f>
        <v/>
      </c>
      <c r="E66" s="144">
        <f>BOM!E66</f>
        <v/>
      </c>
      <c r="F66" s="149">
        <f>BOM!F66</f>
        <v/>
      </c>
      <c r="G66" s="49">
        <f>BOM!G66</f>
        <v/>
      </c>
      <c r="H66" s="49">
        <f>BOM!H66</f>
        <v/>
      </c>
      <c r="I66" s="144">
        <f>BOM!I66</f>
        <v/>
      </c>
      <c r="J66" s="146">
        <f>BOM!J66</f>
        <v/>
      </c>
      <c r="K66" s="146">
        <f>BOM!K66</f>
        <v/>
      </c>
      <c r="L66" s="146">
        <f>BOM!L66</f>
        <v/>
      </c>
      <c r="M66" s="150">
        <f>BOM!M66</f>
        <v/>
      </c>
      <c r="N66" s="150">
        <f>BOM!N66</f>
        <v/>
      </c>
      <c r="O66" s="150">
        <f>BOM!O66</f>
        <v/>
      </c>
      <c r="P66" s="150">
        <f>BOM!P66</f>
        <v/>
      </c>
      <c r="Q66" s="46">
        <f>$F$97</f>
        <v/>
      </c>
      <c r="R66" s="46">
        <f>$F$98</f>
        <v/>
      </c>
      <c r="S66" s="48">
        <f>U66-(U66*R66)</f>
        <v/>
      </c>
      <c r="T66" s="48">
        <f>S66*I66</f>
        <v/>
      </c>
      <c r="U66" s="48">
        <f>(AJ66)/(1-(BH66+Q66))</f>
        <v/>
      </c>
      <c r="V66" s="48">
        <f>U66*I66</f>
        <v/>
      </c>
      <c r="W66" s="49">
        <f>T66*$W$62</f>
        <v/>
      </c>
      <c r="X66" s="49">
        <f>T66*$X$62</f>
        <v/>
      </c>
      <c r="Y66" s="90" t="n"/>
      <c r="Z66" s="91" t="n"/>
      <c r="AA66" s="91" t="n"/>
      <c r="AB66" s="91" t="n"/>
      <c r="AC66" s="91" t="n"/>
      <c r="AD66" s="91" t="n"/>
      <c r="AE66" s="92" t="n"/>
      <c r="AF66" s="49">
        <f>T66*$AF$62</f>
        <v/>
      </c>
      <c r="AG66" s="49" t="n"/>
      <c r="AH66" s="82" t="n"/>
      <c r="AI66" s="53">
        <f>IF(K66="SIM",(J66*$F$103),J66)</f>
        <v/>
      </c>
      <c r="AJ66" s="53">
        <f>IF(L66="SIM",(AI66*$F$101),AI66)</f>
        <v/>
      </c>
      <c r="AK66" s="53" t="n"/>
      <c r="AL66" s="53">
        <f>AJ66*I66</f>
        <v/>
      </c>
      <c r="AM66" s="93" t="n"/>
      <c r="AN66" s="93" t="n"/>
      <c r="AO66" s="93" t="n"/>
      <c r="AP66" s="94" t="n"/>
      <c r="AQ66" s="94" t="n"/>
      <c r="AR66" s="94" t="n"/>
      <c r="AS66" s="95" t="n"/>
      <c r="AT66" s="95" t="n"/>
      <c r="AU66" s="95" t="n"/>
      <c r="AV66" s="95" t="n"/>
      <c r="AW66" s="95" t="n"/>
      <c r="AX66" s="95" t="n"/>
      <c r="AY66" s="95" t="n"/>
      <c r="AZ66" s="95" t="n"/>
      <c r="BA66" s="95" t="n"/>
      <c r="BB66" s="95" t="n"/>
      <c r="BC66" s="95" t="n"/>
      <c r="BD66" s="96" t="n"/>
      <c r="BE66" s="53">
        <f>W66</f>
        <v/>
      </c>
      <c r="BF66" s="53">
        <f>X66</f>
        <v/>
      </c>
      <c r="BG66" s="53" t="n"/>
      <c r="BH66" s="51">
        <f>$W$62+$X$62+$AF$62+$BJ$62+0.07</f>
        <v/>
      </c>
      <c r="BI66" s="53">
        <f>AJ66+AS66+AT66</f>
        <v/>
      </c>
      <c r="BJ66" s="53">
        <f>T66*$BJ$62</f>
        <v/>
      </c>
      <c r="BK66" s="53">
        <f>T66*$BK$62</f>
        <v/>
      </c>
      <c r="BL66" s="53">
        <f>BE66+BF66+AL66+BJ66+BK66+AD66+AF66</f>
        <v/>
      </c>
      <c r="BM66" s="49">
        <f>(T66-BL66)</f>
        <v/>
      </c>
    </row>
    <row r="67" ht="15.75" customHeight="1" s="218">
      <c r="A67" s="74" t="n">
        <v>61</v>
      </c>
      <c r="B67" s="144">
        <f>BOM!B67</f>
        <v/>
      </c>
      <c r="C67" s="144">
        <f>BOM!C67</f>
        <v/>
      </c>
      <c r="D67" s="144">
        <f>BOM!D67</f>
        <v/>
      </c>
      <c r="E67" s="144">
        <f>BOM!E67</f>
        <v/>
      </c>
      <c r="F67" s="149">
        <f>BOM!F67</f>
        <v/>
      </c>
      <c r="G67" s="49">
        <f>BOM!G67</f>
        <v/>
      </c>
      <c r="H67" s="49">
        <f>BOM!H67</f>
        <v/>
      </c>
      <c r="I67" s="144">
        <f>BOM!I67</f>
        <v/>
      </c>
      <c r="J67" s="146">
        <f>BOM!J67</f>
        <v/>
      </c>
      <c r="K67" s="146">
        <f>BOM!K67</f>
        <v/>
      </c>
      <c r="L67" s="146">
        <f>BOM!L67</f>
        <v/>
      </c>
      <c r="M67" s="150">
        <f>BOM!M67</f>
        <v/>
      </c>
      <c r="N67" s="150">
        <f>BOM!N67</f>
        <v/>
      </c>
      <c r="O67" s="150">
        <f>BOM!O67</f>
        <v/>
      </c>
      <c r="P67" s="150">
        <f>BOM!P67</f>
        <v/>
      </c>
      <c r="Q67" s="46">
        <f>$F$97</f>
        <v/>
      </c>
      <c r="R67" s="46">
        <f>$F$98</f>
        <v/>
      </c>
      <c r="S67" s="48">
        <f>U67-(U67*R67)</f>
        <v/>
      </c>
      <c r="T67" s="48">
        <f>S67*I67</f>
        <v/>
      </c>
      <c r="U67" s="48">
        <f>(AJ67)/(1-(BH67+Q67))</f>
        <v/>
      </c>
      <c r="V67" s="48">
        <f>U67*I67</f>
        <v/>
      </c>
      <c r="W67" s="49">
        <f>T67*$W$62</f>
        <v/>
      </c>
      <c r="X67" s="49">
        <f>T67*$X$62</f>
        <v/>
      </c>
      <c r="Y67" s="90" t="n"/>
      <c r="Z67" s="91" t="n"/>
      <c r="AA67" s="91" t="n"/>
      <c r="AB67" s="91" t="n"/>
      <c r="AC67" s="91" t="n"/>
      <c r="AD67" s="91" t="n"/>
      <c r="AE67" s="92" t="n"/>
      <c r="AF67" s="49">
        <f>T67*$AF$62</f>
        <v/>
      </c>
      <c r="AG67" s="49" t="n"/>
      <c r="AH67" s="82" t="n"/>
      <c r="AI67" s="53">
        <f>IF(K67="SIM",(J67*$F$103),J67)</f>
        <v/>
      </c>
      <c r="AJ67" s="53">
        <f>IF(L67="SIM",(AI67*$F$101),AI67)</f>
        <v/>
      </c>
      <c r="AK67" s="53" t="n"/>
      <c r="AL67" s="53">
        <f>AJ67*I67</f>
        <v/>
      </c>
      <c r="AM67" s="93" t="n"/>
      <c r="AN67" s="93" t="n"/>
      <c r="AO67" s="93" t="n"/>
      <c r="AP67" s="94" t="n"/>
      <c r="AQ67" s="94" t="n"/>
      <c r="AR67" s="94" t="n"/>
      <c r="AS67" s="95" t="n"/>
      <c r="AT67" s="95" t="n"/>
      <c r="AU67" s="95" t="n"/>
      <c r="AV67" s="95" t="n"/>
      <c r="AW67" s="95" t="n"/>
      <c r="AX67" s="95" t="n"/>
      <c r="AY67" s="95" t="n"/>
      <c r="AZ67" s="95" t="n"/>
      <c r="BA67" s="95" t="n"/>
      <c r="BB67" s="95" t="n"/>
      <c r="BC67" s="95" t="n"/>
      <c r="BD67" s="96" t="n"/>
      <c r="BE67" s="53">
        <f>W67</f>
        <v/>
      </c>
      <c r="BF67" s="53">
        <f>X67</f>
        <v/>
      </c>
      <c r="BG67" s="53" t="n"/>
      <c r="BH67" s="51">
        <f>$W$62+$X$62+$AF$62+$BJ$62+0.07</f>
        <v/>
      </c>
      <c r="BI67" s="53">
        <f>AJ67+AS67+AT67</f>
        <v/>
      </c>
      <c r="BJ67" s="53">
        <f>T67*$BJ$62</f>
        <v/>
      </c>
      <c r="BK67" s="53">
        <f>T67*$BK$62</f>
        <v/>
      </c>
      <c r="BL67" s="53">
        <f>BE67+BF67+AL67+BJ67+BK67+AD67+AF67</f>
        <v/>
      </c>
      <c r="BM67" s="49">
        <f>(T67-BL67)</f>
        <v/>
      </c>
    </row>
    <row r="68" ht="15.75" customHeight="1" s="218">
      <c r="A68" s="74" t="n">
        <v>62</v>
      </c>
      <c r="B68" s="144">
        <f>BOM!B68</f>
        <v/>
      </c>
      <c r="C68" s="144">
        <f>BOM!C68</f>
        <v/>
      </c>
      <c r="D68" s="144">
        <f>BOM!D68</f>
        <v/>
      </c>
      <c r="E68" s="144">
        <f>BOM!E68</f>
        <v/>
      </c>
      <c r="F68" s="149">
        <f>BOM!F68</f>
        <v/>
      </c>
      <c r="G68" s="49">
        <f>BOM!G68</f>
        <v/>
      </c>
      <c r="H68" s="49">
        <f>BOM!H68</f>
        <v/>
      </c>
      <c r="I68" s="144">
        <f>BOM!I68</f>
        <v/>
      </c>
      <c r="J68" s="146">
        <f>BOM!J68</f>
        <v/>
      </c>
      <c r="K68" s="146">
        <f>BOM!K68</f>
        <v/>
      </c>
      <c r="L68" s="146">
        <f>BOM!L68</f>
        <v/>
      </c>
      <c r="M68" s="150">
        <f>BOM!M68</f>
        <v/>
      </c>
      <c r="N68" s="150">
        <f>BOM!N68</f>
        <v/>
      </c>
      <c r="O68" s="150">
        <f>BOM!O68</f>
        <v/>
      </c>
      <c r="P68" s="150">
        <f>BOM!P68</f>
        <v/>
      </c>
      <c r="Q68" s="46">
        <f>$F$97</f>
        <v/>
      </c>
      <c r="R68" s="46">
        <f>$F$98</f>
        <v/>
      </c>
      <c r="S68" s="48">
        <f>U68-(U68*R68)</f>
        <v/>
      </c>
      <c r="T68" s="48">
        <f>S68*I68</f>
        <v/>
      </c>
      <c r="U68" s="48">
        <f>(AJ68)/(1-(BH68+Q68))</f>
        <v/>
      </c>
      <c r="V68" s="48">
        <f>U68*I68</f>
        <v/>
      </c>
      <c r="W68" s="49">
        <f>T68*$W$62</f>
        <v/>
      </c>
      <c r="X68" s="49">
        <f>T68*$X$62</f>
        <v/>
      </c>
      <c r="Y68" s="90" t="n"/>
      <c r="Z68" s="91" t="n"/>
      <c r="AA68" s="91" t="n"/>
      <c r="AB68" s="91" t="n"/>
      <c r="AC68" s="91" t="n"/>
      <c r="AD68" s="91" t="n"/>
      <c r="AE68" s="92" t="n"/>
      <c r="AF68" s="49">
        <f>T68*$AF$62</f>
        <v/>
      </c>
      <c r="AG68" s="49" t="n"/>
      <c r="AH68" s="82" t="n"/>
      <c r="AI68" s="53">
        <f>IF(K68="SIM",(J68*$F$103),J68)</f>
        <v/>
      </c>
      <c r="AJ68" s="53">
        <f>IF(L68="SIM",(AI68*$F$101),AI68)</f>
        <v/>
      </c>
      <c r="AK68" s="53" t="n"/>
      <c r="AL68" s="53">
        <f>AJ68*I68</f>
        <v/>
      </c>
      <c r="AM68" s="93" t="n"/>
      <c r="AN68" s="93" t="n"/>
      <c r="AO68" s="93" t="n"/>
      <c r="AP68" s="94" t="n"/>
      <c r="AQ68" s="94" t="n"/>
      <c r="AR68" s="94" t="n"/>
      <c r="AS68" s="95" t="n"/>
      <c r="AT68" s="95" t="n"/>
      <c r="AU68" s="95" t="n"/>
      <c r="AV68" s="95" t="n"/>
      <c r="AW68" s="95" t="n"/>
      <c r="AX68" s="95" t="n"/>
      <c r="AY68" s="95" t="n"/>
      <c r="AZ68" s="95" t="n"/>
      <c r="BA68" s="95" t="n"/>
      <c r="BB68" s="95" t="n"/>
      <c r="BC68" s="95" t="n"/>
      <c r="BD68" s="96" t="n"/>
      <c r="BE68" s="53">
        <f>W68</f>
        <v/>
      </c>
      <c r="BF68" s="53">
        <f>X68</f>
        <v/>
      </c>
      <c r="BG68" s="53" t="n"/>
      <c r="BH68" s="51">
        <f>$W$62+$X$62+$AF$62+$BJ$62+0.07</f>
        <v/>
      </c>
      <c r="BI68" s="53">
        <f>AJ68+AS68+AT68</f>
        <v/>
      </c>
      <c r="BJ68" s="53">
        <f>T68*$BJ$62</f>
        <v/>
      </c>
      <c r="BK68" s="53">
        <f>T68*$BK$62</f>
        <v/>
      </c>
      <c r="BL68" s="53">
        <f>BE68+BF68+AL68+BJ68+BK68+AD68+AF68</f>
        <v/>
      </c>
      <c r="BM68" s="49">
        <f>(T68-BL68)</f>
        <v/>
      </c>
    </row>
    <row r="69" ht="15.75" customHeight="1" s="218">
      <c r="A69" s="74" t="n">
        <v>63</v>
      </c>
      <c r="B69" s="144">
        <f>BOM!B69</f>
        <v/>
      </c>
      <c r="C69" s="144">
        <f>BOM!C69</f>
        <v/>
      </c>
      <c r="D69" s="144">
        <f>BOM!D69</f>
        <v/>
      </c>
      <c r="E69" s="144">
        <f>BOM!E69</f>
        <v/>
      </c>
      <c r="F69" s="149">
        <f>BOM!F69</f>
        <v/>
      </c>
      <c r="G69" s="49">
        <f>BOM!G69</f>
        <v/>
      </c>
      <c r="H69" s="49">
        <f>BOM!H69</f>
        <v/>
      </c>
      <c r="I69" s="144">
        <f>BOM!I69</f>
        <v/>
      </c>
      <c r="J69" s="146">
        <f>BOM!J69</f>
        <v/>
      </c>
      <c r="K69" s="146">
        <f>BOM!K69</f>
        <v/>
      </c>
      <c r="L69" s="146">
        <f>BOM!L69</f>
        <v/>
      </c>
      <c r="M69" s="150">
        <f>BOM!M69</f>
        <v/>
      </c>
      <c r="N69" s="150">
        <f>BOM!N69</f>
        <v/>
      </c>
      <c r="O69" s="150">
        <f>BOM!O69</f>
        <v/>
      </c>
      <c r="P69" s="150">
        <f>BOM!P69</f>
        <v/>
      </c>
      <c r="Q69" s="46">
        <f>$F$97</f>
        <v/>
      </c>
      <c r="R69" s="46">
        <f>$F$98</f>
        <v/>
      </c>
      <c r="S69" s="48">
        <f>U69-(U69*R69)</f>
        <v/>
      </c>
      <c r="T69" s="48">
        <f>S69*I69</f>
        <v/>
      </c>
      <c r="U69" s="48">
        <f>(AJ69)/(1-(BH69+Q69))</f>
        <v/>
      </c>
      <c r="V69" s="48">
        <f>U69*I69</f>
        <v/>
      </c>
      <c r="W69" s="49">
        <f>T69*$W$62</f>
        <v/>
      </c>
      <c r="X69" s="49">
        <f>T69*$X$62</f>
        <v/>
      </c>
      <c r="Y69" s="100" t="n"/>
      <c r="Z69" s="101" t="n"/>
      <c r="AA69" s="101" t="n"/>
      <c r="AB69" s="101" t="n"/>
      <c r="AC69" s="101" t="n"/>
      <c r="AD69" s="101" t="n"/>
      <c r="AE69" s="102" t="n"/>
      <c r="AF69" s="49">
        <f>T69*$AF$62</f>
        <v/>
      </c>
      <c r="AG69" s="49" t="n"/>
      <c r="AH69" s="82" t="n"/>
      <c r="AI69" s="53">
        <f>IF(K69="SIM",(J69*$F$103),J69)</f>
        <v/>
      </c>
      <c r="AJ69" s="53">
        <f>IF(L69="SIM",(AI69*$F$101),AI69)</f>
        <v/>
      </c>
      <c r="AK69" s="53" t="n"/>
      <c r="AL69" s="53">
        <f>AJ69*I69</f>
        <v/>
      </c>
      <c r="AM69" s="103" t="n"/>
      <c r="AN69" s="103" t="n"/>
      <c r="AO69" s="103" t="n"/>
      <c r="AP69" s="104" t="n"/>
      <c r="AQ69" s="104" t="n"/>
      <c r="AR69" s="104" t="n"/>
      <c r="AS69" s="105" t="n"/>
      <c r="AT69" s="105" t="n"/>
      <c r="AU69" s="105" t="n"/>
      <c r="AV69" s="105" t="n"/>
      <c r="AW69" s="105" t="n"/>
      <c r="AX69" s="105" t="n"/>
      <c r="AY69" s="105" t="n"/>
      <c r="AZ69" s="105" t="n"/>
      <c r="BA69" s="105" t="n"/>
      <c r="BB69" s="105" t="n"/>
      <c r="BC69" s="105" t="n"/>
      <c r="BD69" s="106" t="n"/>
      <c r="BE69" s="53">
        <f>W69</f>
        <v/>
      </c>
      <c r="BF69" s="53">
        <f>X69</f>
        <v/>
      </c>
      <c r="BG69" s="53" t="n"/>
      <c r="BH69" s="51">
        <f>$W$62+$X$62+$AF$62+$BJ$62+0.07</f>
        <v/>
      </c>
      <c r="BI69" s="53">
        <f>AJ69+AS69+AT69</f>
        <v/>
      </c>
      <c r="BJ69" s="53">
        <f>T69*$BJ$62</f>
        <v/>
      </c>
      <c r="BK69" s="53">
        <f>T69*$BK$62</f>
        <v/>
      </c>
      <c r="BL69" s="53">
        <f>BE69+BF69+AL69+BJ69+BK69+AD69+AF69</f>
        <v/>
      </c>
      <c r="BM69" s="49">
        <f>(T69-BL69)</f>
        <v/>
      </c>
    </row>
    <row r="70" ht="15.75" customHeight="1" s="218">
      <c r="A70" s="26" t="n"/>
      <c r="B70" s="26" t="n"/>
      <c r="C70" s="26" t="n"/>
      <c r="D70" s="26" t="n"/>
      <c r="E70" s="27" t="n"/>
      <c r="F70" s="26" t="inlineStr">
        <is>
          <t>SERVIÇOS</t>
        </is>
      </c>
      <c r="G70" s="28" t="n"/>
      <c r="H70" s="26" t="n"/>
      <c r="I70" s="26" t="inlineStr">
        <is>
          <t>Qde</t>
        </is>
      </c>
      <c r="J70" s="29" t="n"/>
      <c r="K70" s="107" t="n"/>
      <c r="L70" s="107" t="n"/>
      <c r="M70" s="108" t="n"/>
      <c r="N70" s="108" t="n"/>
      <c r="O70" s="108" t="n"/>
      <c r="P70" s="108" t="n"/>
      <c r="Q70" s="27" t="n"/>
      <c r="R70" s="27" t="n"/>
      <c r="S70" s="20" t="inlineStr">
        <is>
          <t>Preço Unitário c/ Desconto</t>
        </is>
      </c>
      <c r="T70" s="20" t="inlineStr">
        <is>
          <t>Preço Total c/ Desconto</t>
        </is>
      </c>
      <c r="U70" s="27" t="inlineStr">
        <is>
          <t>Preço Unitário</t>
        </is>
      </c>
      <c r="V70" s="30" t="n"/>
      <c r="W70" s="31" t="n">
        <v>0.0165</v>
      </c>
      <c r="X70" s="31" t="n">
        <v>0.076</v>
      </c>
      <c r="Y70" s="32" t="n"/>
      <c r="Z70" s="32" t="n"/>
      <c r="AA70" s="32" t="n"/>
      <c r="AB70" s="32" t="n"/>
      <c r="AC70" s="31">
        <f t="array" ref="AC70">VLOOKUP(Y70&amp;Z70&amp;AA70&amp;AB70,Variáveis!$O$2:$S$300&amp;Variáveis!$P$2:$T$300&amp;Variáveis!$Q$2:$U$300&amp;Variáveis!$R$2:$V$300,5,FALSE)</f>
        <v/>
      </c>
      <c r="AD70" s="31" t="n"/>
      <c r="AE70" s="33" t="n"/>
      <c r="AF70" s="33" t="n">
        <v>0.02</v>
      </c>
      <c r="AG70" s="33" t="n"/>
      <c r="AH70" s="27" t="n"/>
      <c r="AI70" s="29" t="n"/>
      <c r="AJ70" s="29" t="n"/>
      <c r="AK70" s="29" t="n"/>
      <c r="AL70" s="29" t="n"/>
      <c r="AM70" s="29" t="n"/>
      <c r="AN70" s="29" t="n"/>
      <c r="AO70" s="29" t="n"/>
      <c r="AP70" s="29" t="n"/>
      <c r="AQ70" s="29" t="n"/>
      <c r="AR70" s="29">
        <f t="array" ref="AR70">VLOOKUP(M70&amp;N70&amp;O70&amp;P70,Variáveis!$A$2:$E$240&amp;Variáveis!$B$2:$F$240&amp;Variáveis!$C$2:$G$240&amp;Variáveis!$D$2:$H$240,5,FALSE)</f>
        <v/>
      </c>
      <c r="AS70" s="29" t="n"/>
      <c r="AT70" s="29" t="n"/>
      <c r="AU70" s="29" t="n"/>
      <c r="AV70" s="29" t="n"/>
      <c r="AW70" s="29" t="n"/>
      <c r="AX70" s="29" t="n"/>
      <c r="AY70" s="29" t="n"/>
      <c r="AZ70" s="29" t="n"/>
      <c r="BA70" s="29" t="n"/>
      <c r="BB70" s="29" t="n"/>
      <c r="BC70" s="29" t="n"/>
      <c r="BD70" s="73" t="n"/>
      <c r="BE70" s="29" t="n"/>
      <c r="BF70" s="29" t="n"/>
      <c r="BG70" s="29" t="n"/>
      <c r="BH70" s="29" t="n"/>
      <c r="BI70" s="29" t="n"/>
      <c r="BJ70" s="31" t="n">
        <v>0.0288</v>
      </c>
      <c r="BK70" s="31">
        <f>BK4</f>
        <v/>
      </c>
      <c r="BL70" s="29" t="n"/>
      <c r="BM70" s="31" t="n"/>
    </row>
    <row r="71" ht="15.75" customHeight="1" s="218">
      <c r="A71" s="74" t="n"/>
      <c r="B71" s="74" t="n"/>
      <c r="C71" s="74" t="n"/>
      <c r="D71" s="74" t="n"/>
      <c r="E71" s="70" t="n"/>
      <c r="F71" s="149">
        <f>BOM!F71</f>
        <v/>
      </c>
      <c r="G71" s="49">
        <f>BOM!G71</f>
        <v/>
      </c>
      <c r="H71" s="49">
        <f>BOM!H71</f>
        <v/>
      </c>
      <c r="I71" s="144">
        <f>BOM!I71</f>
        <v/>
      </c>
      <c r="J71" s="146">
        <f>BOM!J71</f>
        <v/>
      </c>
      <c r="K71" s="150">
        <f>BOM!K71</f>
        <v/>
      </c>
      <c r="L71" s="150">
        <f>BOM!L71</f>
        <v/>
      </c>
      <c r="M71" s="150">
        <f>BOM!M71</f>
        <v/>
      </c>
      <c r="N71" s="150">
        <f>BOM!N71</f>
        <v/>
      </c>
      <c r="O71" s="150">
        <f>BOM!O71</f>
        <v/>
      </c>
      <c r="P71" s="150">
        <f>BOM!P71</f>
        <v/>
      </c>
      <c r="Q71" s="46">
        <f>$F$97</f>
        <v/>
      </c>
      <c r="R71" s="46">
        <f>$F$98</f>
        <v/>
      </c>
      <c r="S71" s="48">
        <f>U71-(U71*R71)</f>
        <v/>
      </c>
      <c r="T71" s="48">
        <f>S71*I71</f>
        <v/>
      </c>
      <c r="U71" s="48">
        <f>(BI71)/(1-(BH71+Q71))</f>
        <v/>
      </c>
      <c r="V71" s="48">
        <f>U71*I71</f>
        <v/>
      </c>
      <c r="W71" s="49">
        <f>T71*$W$62</f>
        <v/>
      </c>
      <c r="X71" s="49">
        <f>T71*$X$62</f>
        <v/>
      </c>
      <c r="Y71" s="79">
        <f>M73</f>
        <v/>
      </c>
      <c r="Z71" s="80" t="n"/>
      <c r="AA71" s="80" t="n"/>
      <c r="AB71" s="80" t="n"/>
      <c r="AC71" s="80" t="n"/>
      <c r="AD71" s="80" t="n"/>
      <c r="AE71" s="81" t="n"/>
      <c r="AF71" s="49">
        <f>T71*$AF$62</f>
        <v/>
      </c>
      <c r="AG71" s="49" t="n"/>
      <c r="AH71" s="82" t="n"/>
      <c r="AI71" s="53">
        <f>J71</f>
        <v/>
      </c>
      <c r="AJ71" s="53">
        <f>AI71</f>
        <v/>
      </c>
      <c r="AK71" s="53" t="n"/>
      <c r="AL71" s="53">
        <f>AJ71*I71</f>
        <v/>
      </c>
      <c r="AM71" s="83" t="n"/>
      <c r="AN71" s="83" t="n"/>
      <c r="AO71" s="83" t="n"/>
      <c r="AP71" s="110" t="n"/>
      <c r="AQ71" s="110" t="n"/>
      <c r="AR71" s="110">
        <f t="array" ref="AR71">VLOOKUP(M71&amp;N71&amp;O71&amp;P71,Variáveis!$A$2:$E$240&amp;Variáveis!$B$2:$F$240&amp;Variáveis!$C$2:$G$240&amp;Variáveis!$D$2:$H$240,5,FALSE)</f>
        <v/>
      </c>
      <c r="AS71" s="111" t="n"/>
      <c r="AT71" s="111" t="n"/>
      <c r="AU71" s="111" t="n"/>
      <c r="AV71" s="111" t="n"/>
      <c r="AW71" s="111" t="n"/>
      <c r="AX71" s="111" t="n"/>
      <c r="AY71" s="111" t="n"/>
      <c r="AZ71" s="111" t="n"/>
      <c r="BA71" s="111" t="n"/>
      <c r="BB71" s="111" t="n"/>
      <c r="BC71" s="111" t="n"/>
      <c r="BD71" s="112" t="n"/>
      <c r="BE71" s="49">
        <f>W71</f>
        <v/>
      </c>
      <c r="BF71" s="49">
        <f>X71</f>
        <v/>
      </c>
      <c r="BG71" s="49" t="n"/>
      <c r="BH71" s="51">
        <f>$W$62+$X$62+$AF$62+$BJ$62+0.07</f>
        <v/>
      </c>
      <c r="BI71" s="53">
        <f>AJ71+AS71+AT71</f>
        <v/>
      </c>
      <c r="BJ71" s="53">
        <f>T71*$BJ$62</f>
        <v/>
      </c>
      <c r="BK71" s="53">
        <f>T71*$BK$62</f>
        <v/>
      </c>
      <c r="BL71" s="53">
        <f>BE71+BF71+AL71+BJ71+BK71+AD71+AF71</f>
        <v/>
      </c>
      <c r="BM71" s="49">
        <f>(T71-BL71)</f>
        <v/>
      </c>
    </row>
    <row r="72" ht="15.75" customHeight="1" s="218">
      <c r="A72" s="74" t="n"/>
      <c r="B72" s="74" t="n"/>
      <c r="C72" s="74" t="n"/>
      <c r="D72" s="74" t="n"/>
      <c r="E72" s="70" t="n"/>
      <c r="F72" s="149">
        <f>BOM!F72</f>
        <v/>
      </c>
      <c r="G72" s="49">
        <f>BOM!G72</f>
        <v/>
      </c>
      <c r="H72" s="49">
        <f>BOM!H72</f>
        <v/>
      </c>
      <c r="I72" s="144">
        <f>BOM!I72</f>
        <v/>
      </c>
      <c r="J72" s="146">
        <f>BOM!J72</f>
        <v/>
      </c>
      <c r="K72" s="150">
        <f>BOM!K72</f>
        <v/>
      </c>
      <c r="L72" s="150">
        <f>BOM!L72</f>
        <v/>
      </c>
      <c r="M72" s="150">
        <f>BOM!M72</f>
        <v/>
      </c>
      <c r="N72" s="150">
        <f>BOM!N72</f>
        <v/>
      </c>
      <c r="O72" s="150">
        <f>BOM!O72</f>
        <v/>
      </c>
      <c r="P72" s="150">
        <f>BOM!P72</f>
        <v/>
      </c>
      <c r="Q72" s="46">
        <f>$F$97</f>
        <v/>
      </c>
      <c r="R72" s="46">
        <f>$F$98</f>
        <v/>
      </c>
      <c r="S72" s="48">
        <f>U72-(U72*R72)</f>
        <v/>
      </c>
      <c r="T72" s="48">
        <f>S72*I72</f>
        <v/>
      </c>
      <c r="U72" s="48">
        <f>(BI72)/(1-(BH72+Q72))</f>
        <v/>
      </c>
      <c r="V72" s="48">
        <f>U72*I72</f>
        <v/>
      </c>
      <c r="W72" s="49">
        <f>T72*$W$62</f>
        <v/>
      </c>
      <c r="X72" s="49">
        <f>T72*$X$62</f>
        <v/>
      </c>
      <c r="Y72" s="90" t="n"/>
      <c r="Z72" s="91" t="n"/>
      <c r="AA72" s="91" t="n"/>
      <c r="AB72" s="91" t="n"/>
      <c r="AC72" s="91" t="n"/>
      <c r="AD72" s="91" t="n"/>
      <c r="AE72" s="92" t="n"/>
      <c r="AF72" s="49">
        <f>T72*$AF$62</f>
        <v/>
      </c>
      <c r="AG72" s="49" t="n"/>
      <c r="AH72" s="82" t="n"/>
      <c r="AI72" s="53">
        <f>J72</f>
        <v/>
      </c>
      <c r="AJ72" s="53">
        <f>AI72</f>
        <v/>
      </c>
      <c r="AK72" s="53" t="n"/>
      <c r="AL72" s="53">
        <f>AJ72*I72</f>
        <v/>
      </c>
      <c r="AM72" s="93" t="n"/>
      <c r="AN72" s="93" t="n"/>
      <c r="AO72" s="93" t="n"/>
      <c r="AP72" s="113" t="n"/>
      <c r="AQ72" s="113" t="n"/>
      <c r="AR72" s="113" t="n"/>
      <c r="AS72" s="114" t="n"/>
      <c r="AT72" s="114" t="n"/>
      <c r="AU72" s="114" t="n"/>
      <c r="AV72" s="114" t="n"/>
      <c r="AW72" s="114" t="n"/>
      <c r="AX72" s="114" t="n"/>
      <c r="AY72" s="114" t="n"/>
      <c r="AZ72" s="114" t="n"/>
      <c r="BA72" s="114" t="n"/>
      <c r="BB72" s="114" t="n"/>
      <c r="BC72" s="114" t="n"/>
      <c r="BD72" s="115" t="n"/>
      <c r="BE72" s="49">
        <f>W72</f>
        <v/>
      </c>
      <c r="BF72" s="49">
        <f>X72</f>
        <v/>
      </c>
      <c r="BG72" s="49" t="n"/>
      <c r="BH72" s="51">
        <f>$W$62+$X$62+$AF$62+$BJ$62+0.07</f>
        <v/>
      </c>
      <c r="BI72" s="53">
        <f>AJ72+AS72+AT72</f>
        <v/>
      </c>
      <c r="BJ72" s="53">
        <f>T72*$BJ$62</f>
        <v/>
      </c>
      <c r="BK72" s="53">
        <f>T72*$BK$62</f>
        <v/>
      </c>
      <c r="BL72" s="53">
        <f>BE72+BF72+AL72+BJ72+BK72+AD72+AF72</f>
        <v/>
      </c>
      <c r="BM72" s="49">
        <f>(T72-BL72)</f>
        <v/>
      </c>
    </row>
    <row r="73" ht="15.75" customHeight="1" s="218">
      <c r="A73" s="74" t="n"/>
      <c r="B73" s="74" t="n"/>
      <c r="C73" s="74" t="n"/>
      <c r="D73" s="74" t="n"/>
      <c r="E73" s="70" t="n"/>
      <c r="F73" s="149">
        <f>BOM!F73</f>
        <v/>
      </c>
      <c r="G73" s="49">
        <f>BOM!G73</f>
        <v/>
      </c>
      <c r="H73" s="49">
        <f>BOM!H73</f>
        <v/>
      </c>
      <c r="I73" s="144">
        <f>BOM!I73</f>
        <v/>
      </c>
      <c r="J73" s="146">
        <f>BOM!J73</f>
        <v/>
      </c>
      <c r="K73" s="150">
        <f>BOM!K73</f>
        <v/>
      </c>
      <c r="L73" s="150">
        <f>BOM!L73</f>
        <v/>
      </c>
      <c r="M73" s="150">
        <f>BOM!M73</f>
        <v/>
      </c>
      <c r="N73" s="150">
        <f>BOM!N73</f>
        <v/>
      </c>
      <c r="O73" s="150">
        <f>BOM!O73</f>
        <v/>
      </c>
      <c r="P73" s="150">
        <f>BOM!P73</f>
        <v/>
      </c>
      <c r="Q73" s="46">
        <f>$F$97</f>
        <v/>
      </c>
      <c r="R73" s="46">
        <f>$F$98</f>
        <v/>
      </c>
      <c r="S73" s="48">
        <f>U73-(U73*R73)</f>
        <v/>
      </c>
      <c r="T73" s="48">
        <f>S73*I73</f>
        <v/>
      </c>
      <c r="U73" s="48">
        <f>(BI73)/(1-(BH73+Q73))</f>
        <v/>
      </c>
      <c r="V73" s="48">
        <f>U73*I73</f>
        <v/>
      </c>
      <c r="W73" s="49">
        <f>T73*$W$62</f>
        <v/>
      </c>
      <c r="X73" s="49">
        <f>T73*$X$62</f>
        <v/>
      </c>
      <c r="Y73" s="90" t="n"/>
      <c r="Z73" s="91" t="n"/>
      <c r="AA73" s="91" t="n"/>
      <c r="AB73" s="91" t="n"/>
      <c r="AC73" s="91" t="n"/>
      <c r="AD73" s="91" t="n"/>
      <c r="AE73" s="92" t="n"/>
      <c r="AF73" s="49">
        <f>T73*$AF$62</f>
        <v/>
      </c>
      <c r="AG73" s="49" t="n"/>
      <c r="AH73" s="82" t="n"/>
      <c r="AI73" s="53">
        <f>J73</f>
        <v/>
      </c>
      <c r="AJ73" s="53">
        <f>AI73</f>
        <v/>
      </c>
      <c r="AK73" s="53" t="n"/>
      <c r="AL73" s="53">
        <f>AJ73*I73</f>
        <v/>
      </c>
      <c r="AM73" s="93" t="n"/>
      <c r="AN73" s="93" t="n"/>
      <c r="AO73" s="93" t="n"/>
      <c r="AP73" s="113" t="n"/>
      <c r="AQ73" s="113" t="n"/>
      <c r="AR73" s="113" t="n"/>
      <c r="AS73" s="114" t="n"/>
      <c r="AT73" s="114" t="n"/>
      <c r="AU73" s="114" t="n"/>
      <c r="AV73" s="114" t="n"/>
      <c r="AW73" s="114" t="n"/>
      <c r="AX73" s="114" t="n"/>
      <c r="AY73" s="114" t="n"/>
      <c r="AZ73" s="114" t="n"/>
      <c r="BA73" s="114" t="n"/>
      <c r="BB73" s="114" t="n"/>
      <c r="BC73" s="114" t="n"/>
      <c r="BD73" s="115" t="n"/>
      <c r="BE73" s="49">
        <f>W73</f>
        <v/>
      </c>
      <c r="BF73" s="49">
        <f>X73</f>
        <v/>
      </c>
      <c r="BG73" s="49" t="n"/>
      <c r="BH73" s="51">
        <f>$W$62+$X$62+$AF$62+$BJ$62+0.07</f>
        <v/>
      </c>
      <c r="BI73" s="53">
        <f>AJ73+AS73+AT73</f>
        <v/>
      </c>
      <c r="BJ73" s="53">
        <f>T73*$BJ$62</f>
        <v/>
      </c>
      <c r="BK73" s="53">
        <f>T73*$BK$62</f>
        <v/>
      </c>
      <c r="BL73" s="53">
        <f>BE73+BF73+AL73+BJ73+BK73+AD73+AF73</f>
        <v/>
      </c>
      <c r="BM73" s="49">
        <f>(T73-BL73)</f>
        <v/>
      </c>
    </row>
    <row r="74" ht="15.75" customHeight="1" s="218">
      <c r="A74" s="74" t="n"/>
      <c r="B74" s="74" t="n"/>
      <c r="C74" s="74" t="n"/>
      <c r="D74" s="74" t="n"/>
      <c r="E74" s="70" t="n"/>
      <c r="F74" s="149">
        <f>BOM!F74</f>
        <v/>
      </c>
      <c r="G74" s="49">
        <f>BOM!G74</f>
        <v/>
      </c>
      <c r="H74" s="49">
        <f>BOM!H74</f>
        <v/>
      </c>
      <c r="I74" s="144">
        <f>40*I13</f>
        <v/>
      </c>
      <c r="J74" s="146">
        <f>BOM!J74</f>
        <v/>
      </c>
      <c r="K74" s="150">
        <f>BOM!K74</f>
        <v/>
      </c>
      <c r="L74" s="150">
        <f>BOM!L74</f>
        <v/>
      </c>
      <c r="M74" s="150">
        <f>BOM!M74</f>
        <v/>
      </c>
      <c r="N74" s="150">
        <f>BOM!N74</f>
        <v/>
      </c>
      <c r="O74" s="150">
        <f>BOM!O74</f>
        <v/>
      </c>
      <c r="P74" s="150">
        <f>BOM!P74</f>
        <v/>
      </c>
      <c r="Q74" s="46">
        <f>$F$97</f>
        <v/>
      </c>
      <c r="R74" s="46">
        <f>$F$98</f>
        <v/>
      </c>
      <c r="S74" s="48">
        <f>U74-(U74*R74)</f>
        <v/>
      </c>
      <c r="T74" s="48">
        <f>S74*I74</f>
        <v/>
      </c>
      <c r="U74" s="48">
        <f>(BI74)/(1-(BH74+Q74))</f>
        <v/>
      </c>
      <c r="V74" s="48">
        <f>U74*I74</f>
        <v/>
      </c>
      <c r="W74" s="49">
        <f>T74*$W$62</f>
        <v/>
      </c>
      <c r="X74" s="49">
        <f>T74*$X$62</f>
        <v/>
      </c>
      <c r="Y74" s="90" t="n"/>
      <c r="Z74" s="91" t="n"/>
      <c r="AA74" s="91" t="n"/>
      <c r="AB74" s="91" t="n"/>
      <c r="AC74" s="91" t="n"/>
      <c r="AD74" s="91" t="n"/>
      <c r="AE74" s="92" t="n"/>
      <c r="AF74" s="49">
        <f>T74*$AF$62</f>
        <v/>
      </c>
      <c r="AG74" s="49" t="n"/>
      <c r="AH74" s="82" t="n"/>
      <c r="AI74" s="53">
        <f>J74</f>
        <v/>
      </c>
      <c r="AJ74" s="53">
        <f>AI74</f>
        <v/>
      </c>
      <c r="AK74" s="53" t="n"/>
      <c r="AL74" s="53">
        <f>AJ74*I74</f>
        <v/>
      </c>
      <c r="AM74" s="93" t="n"/>
      <c r="AN74" s="93" t="n"/>
      <c r="AO74" s="93" t="n"/>
      <c r="AP74" s="113" t="n"/>
      <c r="AQ74" s="113" t="n"/>
      <c r="AR74" s="113" t="n"/>
      <c r="AS74" s="114" t="n"/>
      <c r="AT74" s="114" t="n"/>
      <c r="AU74" s="114" t="n"/>
      <c r="AV74" s="114" t="n"/>
      <c r="AW74" s="114" t="n"/>
      <c r="AX74" s="114" t="n"/>
      <c r="AY74" s="114" t="n"/>
      <c r="AZ74" s="114" t="n"/>
      <c r="BA74" s="114" t="n"/>
      <c r="BB74" s="114" t="n"/>
      <c r="BC74" s="114" t="n"/>
      <c r="BD74" s="115" t="n"/>
      <c r="BE74" s="49">
        <f>W74</f>
        <v/>
      </c>
      <c r="BF74" s="49">
        <f>X74</f>
        <v/>
      </c>
      <c r="BG74" s="49" t="n"/>
      <c r="BH74" s="51">
        <f>$W$62+$X$62+$AF$62+$BJ$62+0.07</f>
        <v/>
      </c>
      <c r="BI74" s="53">
        <f>AJ74+AS74+AT74</f>
        <v/>
      </c>
      <c r="BJ74" s="53">
        <f>T74*$BJ$62</f>
        <v/>
      </c>
      <c r="BK74" s="53">
        <f>T74*$BK$62</f>
        <v/>
      </c>
      <c r="BL74" s="53">
        <f>BE74+BF74+AL74+BJ74+BK74+AD74+AF74</f>
        <v/>
      </c>
      <c r="BM74" s="49">
        <f>(T74-BL74)</f>
        <v/>
      </c>
    </row>
    <row r="75" ht="15.75" customHeight="1" s="218">
      <c r="A75" s="74" t="n"/>
      <c r="B75" s="74" t="n"/>
      <c r="C75" s="74" t="n"/>
      <c r="D75" s="74" t="n"/>
      <c r="E75" s="70" t="n"/>
      <c r="F75" s="149">
        <f>BOM!F75</f>
        <v/>
      </c>
      <c r="G75" s="49">
        <f>BOM!G75</f>
        <v/>
      </c>
      <c r="H75" s="49">
        <f>BOM!H75</f>
        <v/>
      </c>
      <c r="I75" s="144">
        <f>BOM!I75</f>
        <v/>
      </c>
      <c r="J75" s="146">
        <f>BOM!J75</f>
        <v/>
      </c>
      <c r="K75" s="150">
        <f>BOM!K75</f>
        <v/>
      </c>
      <c r="L75" s="150">
        <f>BOM!L75</f>
        <v/>
      </c>
      <c r="M75" s="150">
        <f>BOM!M75</f>
        <v/>
      </c>
      <c r="N75" s="150">
        <f>BOM!N75</f>
        <v/>
      </c>
      <c r="O75" s="150">
        <f>BOM!O75</f>
        <v/>
      </c>
      <c r="P75" s="150">
        <f>BOM!P75</f>
        <v/>
      </c>
      <c r="Q75" s="46">
        <f>$F$97</f>
        <v/>
      </c>
      <c r="R75" s="46">
        <f>$F$98</f>
        <v/>
      </c>
      <c r="S75" s="48">
        <f>U75-(U75*R75)</f>
        <v/>
      </c>
      <c r="T75" s="48">
        <f>S75*I75</f>
        <v/>
      </c>
      <c r="U75" s="48">
        <f>(BI75)/(1-(BH75+Q75))</f>
        <v/>
      </c>
      <c r="V75" s="48">
        <f>U75*I75</f>
        <v/>
      </c>
      <c r="W75" s="49">
        <f>T75*$W$62</f>
        <v/>
      </c>
      <c r="X75" s="49">
        <f>T75*$X$62</f>
        <v/>
      </c>
      <c r="Y75" s="90" t="n"/>
      <c r="Z75" s="91" t="n"/>
      <c r="AA75" s="91" t="n"/>
      <c r="AB75" s="91" t="n"/>
      <c r="AC75" s="91" t="n"/>
      <c r="AD75" s="91" t="n"/>
      <c r="AE75" s="92" t="n"/>
      <c r="AF75" s="49">
        <f>T75*$AF$62</f>
        <v/>
      </c>
      <c r="AG75" s="49" t="n"/>
      <c r="AH75" s="82" t="n"/>
      <c r="AI75" s="53">
        <f>J75</f>
        <v/>
      </c>
      <c r="AJ75" s="53">
        <f>AI75</f>
        <v/>
      </c>
      <c r="AK75" s="53" t="n"/>
      <c r="AL75" s="53">
        <f>AJ75*I75</f>
        <v/>
      </c>
      <c r="AM75" s="93" t="n"/>
      <c r="AN75" s="93" t="n"/>
      <c r="AO75" s="93" t="n"/>
      <c r="AP75" s="113" t="n"/>
      <c r="AQ75" s="113" t="n"/>
      <c r="AR75" s="113" t="n"/>
      <c r="AS75" s="114" t="n"/>
      <c r="AT75" s="114" t="n"/>
      <c r="AU75" s="114" t="n"/>
      <c r="AV75" s="114" t="n"/>
      <c r="AW75" s="114" t="n"/>
      <c r="AX75" s="114" t="n"/>
      <c r="AY75" s="114" t="n"/>
      <c r="AZ75" s="114" t="n"/>
      <c r="BA75" s="114" t="n"/>
      <c r="BB75" s="114" t="n"/>
      <c r="BC75" s="114" t="n"/>
      <c r="BD75" s="115" t="n"/>
      <c r="BE75" s="49">
        <f>W75</f>
        <v/>
      </c>
      <c r="BF75" s="49">
        <f>X75</f>
        <v/>
      </c>
      <c r="BG75" s="49" t="n"/>
      <c r="BH75" s="51">
        <f>$W$62+$X$62+$AF$62+$BJ$62+0.07</f>
        <v/>
      </c>
      <c r="BI75" s="53">
        <f>AJ75+AS75+AT75</f>
        <v/>
      </c>
      <c r="BJ75" s="53">
        <f>T75*$BJ$62</f>
        <v/>
      </c>
      <c r="BK75" s="53">
        <f>T75*$BK$62</f>
        <v/>
      </c>
      <c r="BL75" s="53">
        <f>BE75+BF75+AL75+BJ75+BK75+AD75+AF75</f>
        <v/>
      </c>
      <c r="BM75" s="49">
        <f>(T75-BL75)</f>
        <v/>
      </c>
    </row>
    <row r="76" ht="15.75" customHeight="1" s="218">
      <c r="A76" s="74" t="n"/>
      <c r="B76" s="74" t="n"/>
      <c r="C76" s="74" t="n"/>
      <c r="D76" s="74" t="n"/>
      <c r="E76" s="70" t="n"/>
      <c r="F76" s="149">
        <f>BOM!F76</f>
        <v/>
      </c>
      <c r="G76" s="49">
        <f>BOM!G76</f>
        <v/>
      </c>
      <c r="H76" s="49">
        <f>BOM!H76</f>
        <v/>
      </c>
      <c r="I76" s="144">
        <f>BOM!I76</f>
        <v/>
      </c>
      <c r="J76" s="146">
        <f>BOM!J76</f>
        <v/>
      </c>
      <c r="K76" s="150">
        <f>BOM!K76</f>
        <v/>
      </c>
      <c r="L76" s="150">
        <f>BOM!L76</f>
        <v/>
      </c>
      <c r="M76" s="150">
        <f>BOM!M76</f>
        <v/>
      </c>
      <c r="N76" s="150">
        <f>BOM!N76</f>
        <v/>
      </c>
      <c r="O76" s="150">
        <f>BOM!O76</f>
        <v/>
      </c>
      <c r="P76" s="150">
        <f>BOM!P76</f>
        <v/>
      </c>
      <c r="Q76" s="46">
        <f>$F$97</f>
        <v/>
      </c>
      <c r="R76" s="46">
        <f>$F$98</f>
        <v/>
      </c>
      <c r="S76" s="48">
        <f>U76-(U76*R76)</f>
        <v/>
      </c>
      <c r="T76" s="48">
        <f>S76*I76</f>
        <v/>
      </c>
      <c r="U76" s="48">
        <f>(BI76)/(1-(BH76+Q76))</f>
        <v/>
      </c>
      <c r="V76" s="48">
        <f>U76*I76</f>
        <v/>
      </c>
      <c r="W76" s="49">
        <f>T76*$W$62</f>
        <v/>
      </c>
      <c r="X76" s="49">
        <f>T76*$X$62</f>
        <v/>
      </c>
      <c r="Y76" s="90" t="n"/>
      <c r="Z76" s="91" t="n"/>
      <c r="AA76" s="91" t="n"/>
      <c r="AB76" s="91" t="n"/>
      <c r="AC76" s="91" t="n"/>
      <c r="AD76" s="91" t="n"/>
      <c r="AE76" s="92" t="n"/>
      <c r="AF76" s="49">
        <f>T76*$AF$62</f>
        <v/>
      </c>
      <c r="AG76" s="49" t="n"/>
      <c r="AH76" s="82" t="n"/>
      <c r="AI76" s="53">
        <f>J76</f>
        <v/>
      </c>
      <c r="AJ76" s="53">
        <f>AI76</f>
        <v/>
      </c>
      <c r="AK76" s="53" t="n"/>
      <c r="AL76" s="53">
        <f>AJ76*I76</f>
        <v/>
      </c>
      <c r="AM76" s="93" t="n"/>
      <c r="AN76" s="93" t="n"/>
      <c r="AO76" s="93" t="n"/>
      <c r="AP76" s="113" t="n"/>
      <c r="AQ76" s="113" t="n"/>
      <c r="AR76" s="113" t="n"/>
      <c r="AS76" s="114" t="n"/>
      <c r="AT76" s="114" t="n"/>
      <c r="AU76" s="114" t="n"/>
      <c r="AV76" s="114" t="n"/>
      <c r="AW76" s="114" t="n"/>
      <c r="AX76" s="114" t="n"/>
      <c r="AY76" s="114" t="n"/>
      <c r="AZ76" s="114" t="n"/>
      <c r="BA76" s="114" t="n"/>
      <c r="BB76" s="114" t="n"/>
      <c r="BC76" s="114" t="n"/>
      <c r="BD76" s="115" t="n"/>
      <c r="BE76" s="49">
        <f>W76</f>
        <v/>
      </c>
      <c r="BF76" s="49">
        <f>X76</f>
        <v/>
      </c>
      <c r="BG76" s="49" t="n"/>
      <c r="BH76" s="51">
        <f>$W$62+$X$62+$AF$62+$BJ$62+0.07</f>
        <v/>
      </c>
      <c r="BI76" s="53">
        <f>AJ76+AS76+AT76</f>
        <v/>
      </c>
      <c r="BJ76" s="53">
        <f>T76*$BJ$62</f>
        <v/>
      </c>
      <c r="BK76" s="53">
        <f>T76*$BK$62</f>
        <v/>
      </c>
      <c r="BL76" s="53">
        <f>BE76+BF76+AL76+BJ76+BK76+AD76+AF76</f>
        <v/>
      </c>
      <c r="BM76" s="49">
        <f>(T76-BL76)</f>
        <v/>
      </c>
    </row>
    <row r="77" ht="15.75" customHeight="1" s="218">
      <c r="A77" s="74" t="n"/>
      <c r="B77" s="74" t="n"/>
      <c r="C77" s="74" t="n"/>
      <c r="D77" s="74" t="n"/>
      <c r="E77" s="70" t="n"/>
      <c r="F77" s="149">
        <f>BOM!F77</f>
        <v/>
      </c>
      <c r="G77" s="49">
        <f>BOM!G77</f>
        <v/>
      </c>
      <c r="H77" s="49">
        <f>BOM!H77</f>
        <v/>
      </c>
      <c r="I77" s="144">
        <f>BOM!I77</f>
        <v/>
      </c>
      <c r="J77" s="146">
        <f>BOM!J77</f>
        <v/>
      </c>
      <c r="K77" s="150">
        <f>BOM!K77</f>
        <v/>
      </c>
      <c r="L77" s="150">
        <f>BOM!L77</f>
        <v/>
      </c>
      <c r="M77" s="150">
        <f>BOM!M77</f>
        <v/>
      </c>
      <c r="N77" s="150">
        <f>BOM!N77</f>
        <v/>
      </c>
      <c r="O77" s="150">
        <f>BOM!O77</f>
        <v/>
      </c>
      <c r="P77" s="150">
        <f>BOM!P77</f>
        <v/>
      </c>
      <c r="Q77" s="46">
        <f>$F$97</f>
        <v/>
      </c>
      <c r="R77" s="46">
        <f>$F$98</f>
        <v/>
      </c>
      <c r="S77" s="48">
        <f>U77-(U77*R77)</f>
        <v/>
      </c>
      <c r="T77" s="48">
        <f>S77*I77</f>
        <v/>
      </c>
      <c r="U77" s="48">
        <f>(BI77)/(1-(BH77+Q77))</f>
        <v/>
      </c>
      <c r="V77" s="48">
        <f>U77*I77</f>
        <v/>
      </c>
      <c r="W77" s="49">
        <f>T77*$W$62</f>
        <v/>
      </c>
      <c r="X77" s="49">
        <f>T77*$X$62</f>
        <v/>
      </c>
      <c r="Y77" s="90" t="n"/>
      <c r="Z77" s="91" t="n"/>
      <c r="AA77" s="91" t="n"/>
      <c r="AB77" s="91" t="n"/>
      <c r="AC77" s="91" t="n"/>
      <c r="AD77" s="91" t="n"/>
      <c r="AE77" s="92" t="n"/>
      <c r="AF77" s="49">
        <f>T77*$AF$62</f>
        <v/>
      </c>
      <c r="AG77" s="49" t="n"/>
      <c r="AH77" s="82" t="n"/>
      <c r="AI77" s="53">
        <f>J77</f>
        <v/>
      </c>
      <c r="AJ77" s="53">
        <f>AI77</f>
        <v/>
      </c>
      <c r="AK77" s="53" t="n"/>
      <c r="AL77" s="53">
        <f>AJ77*I77</f>
        <v/>
      </c>
      <c r="AM77" s="93" t="n"/>
      <c r="AN77" s="93" t="n"/>
      <c r="AO77" s="93" t="n"/>
      <c r="AP77" s="113" t="n"/>
      <c r="AQ77" s="113" t="n"/>
      <c r="AR77" s="113" t="n"/>
      <c r="AS77" s="114" t="n"/>
      <c r="AT77" s="114" t="n"/>
      <c r="AU77" s="114" t="n"/>
      <c r="AV77" s="114" t="n"/>
      <c r="AW77" s="114" t="n"/>
      <c r="AX77" s="114" t="n"/>
      <c r="AY77" s="114" t="n"/>
      <c r="AZ77" s="114" t="n"/>
      <c r="BA77" s="114" t="n"/>
      <c r="BB77" s="114" t="n"/>
      <c r="BC77" s="114" t="n"/>
      <c r="BD77" s="115" t="n"/>
      <c r="BE77" s="49">
        <f>W77</f>
        <v/>
      </c>
      <c r="BF77" s="49">
        <f>X77</f>
        <v/>
      </c>
      <c r="BG77" s="49" t="n"/>
      <c r="BH77" s="51">
        <f>$W$62+$X$62+$AF$62+$BJ$62+0.07</f>
        <v/>
      </c>
      <c r="BI77" s="53">
        <f>AJ77+AS77+AT77</f>
        <v/>
      </c>
      <c r="BJ77" s="53">
        <f>T77*$BJ$62</f>
        <v/>
      </c>
      <c r="BK77" s="53">
        <f>T77*$BK$62</f>
        <v/>
      </c>
      <c r="BL77" s="53">
        <f>BE77+BF77+AL77+BJ77+BK77+AD77+AF77</f>
        <v/>
      </c>
      <c r="BM77" s="49">
        <f>(T77-BL77)</f>
        <v/>
      </c>
    </row>
    <row r="78" ht="15.75" customHeight="1" s="218">
      <c r="A78" s="74" t="n"/>
      <c r="B78" s="74" t="n"/>
      <c r="C78" s="74" t="n"/>
      <c r="D78" s="74" t="n"/>
      <c r="E78" s="70" t="n"/>
      <c r="F78" s="149">
        <f>BOM!F78</f>
        <v/>
      </c>
      <c r="G78" s="49">
        <f>BOM!G78</f>
        <v/>
      </c>
      <c r="H78" s="49">
        <f>BOM!H78</f>
        <v/>
      </c>
      <c r="I78" s="144">
        <f>BOM!I78</f>
        <v/>
      </c>
      <c r="J78" s="146">
        <f>BOM!J78</f>
        <v/>
      </c>
      <c r="K78" s="150">
        <f>BOM!K78</f>
        <v/>
      </c>
      <c r="L78" s="150">
        <f>BOM!L78</f>
        <v/>
      </c>
      <c r="M78" s="150">
        <f>BOM!M78</f>
        <v/>
      </c>
      <c r="N78" s="150">
        <f>BOM!N78</f>
        <v/>
      </c>
      <c r="O78" s="150">
        <f>BOM!O78</f>
        <v/>
      </c>
      <c r="P78" s="150">
        <f>BOM!P78</f>
        <v/>
      </c>
      <c r="Q78" s="46">
        <f>$F$97</f>
        <v/>
      </c>
      <c r="R78" s="46">
        <f>$F$98</f>
        <v/>
      </c>
      <c r="S78" s="48">
        <f>U78-(U78*R78)</f>
        <v/>
      </c>
      <c r="T78" s="48">
        <f>S78*I78</f>
        <v/>
      </c>
      <c r="U78" s="48">
        <f>(BI78)/(1-(BH78+Q78))</f>
        <v/>
      </c>
      <c r="V78" s="48">
        <f>U78*I78</f>
        <v/>
      </c>
      <c r="W78" s="49">
        <f>T78*$W$62</f>
        <v/>
      </c>
      <c r="X78" s="49">
        <f>T78*$X$62</f>
        <v/>
      </c>
      <c r="Y78" s="90" t="n"/>
      <c r="Z78" s="91" t="n"/>
      <c r="AA78" s="91" t="n"/>
      <c r="AB78" s="91" t="n"/>
      <c r="AC78" s="91" t="n"/>
      <c r="AD78" s="91" t="n"/>
      <c r="AE78" s="92" t="n"/>
      <c r="AF78" s="49">
        <f>T78*$AF$62</f>
        <v/>
      </c>
      <c r="AG78" s="49" t="n"/>
      <c r="AH78" s="82" t="n"/>
      <c r="AI78" s="53">
        <f>J78</f>
        <v/>
      </c>
      <c r="AJ78" s="53">
        <f>AI78</f>
        <v/>
      </c>
      <c r="AK78" s="53" t="n"/>
      <c r="AL78" s="53">
        <f>AJ78*I78</f>
        <v/>
      </c>
      <c r="AM78" s="93" t="n"/>
      <c r="AN78" s="93" t="n"/>
      <c r="AO78" s="93" t="n"/>
      <c r="AP78" s="113" t="n"/>
      <c r="AQ78" s="113" t="n"/>
      <c r="AR78" s="113" t="n"/>
      <c r="AS78" s="114" t="n"/>
      <c r="AT78" s="114" t="n"/>
      <c r="AU78" s="114" t="n"/>
      <c r="AV78" s="114" t="n"/>
      <c r="AW78" s="114" t="n"/>
      <c r="AX78" s="114" t="n"/>
      <c r="AY78" s="114" t="n"/>
      <c r="AZ78" s="114" t="n"/>
      <c r="BA78" s="114" t="n"/>
      <c r="BB78" s="114" t="n"/>
      <c r="BC78" s="114" t="n"/>
      <c r="BD78" s="115" t="n"/>
      <c r="BE78" s="49">
        <f>W78</f>
        <v/>
      </c>
      <c r="BF78" s="49">
        <f>X78</f>
        <v/>
      </c>
      <c r="BG78" s="49" t="n"/>
      <c r="BH78" s="51">
        <f>$W$62+$X$62+$AF$62+$BJ$62+0.07</f>
        <v/>
      </c>
      <c r="BI78" s="53">
        <f>AJ78+AS78+AT78</f>
        <v/>
      </c>
      <c r="BJ78" s="53">
        <f>T78*$BJ$62</f>
        <v/>
      </c>
      <c r="BK78" s="53">
        <f>T78*$BK$62</f>
        <v/>
      </c>
      <c r="BL78" s="53">
        <f>BE78+BF78+AL78+BJ78+BK78+AD78+AF78</f>
        <v/>
      </c>
      <c r="BM78" s="49">
        <f>(T78-BL78)</f>
        <v/>
      </c>
    </row>
    <row r="79" ht="15.75" customHeight="1" s="218">
      <c r="A79" s="74" t="n"/>
      <c r="B79" s="74" t="n"/>
      <c r="C79" s="74" t="n"/>
      <c r="D79" s="74" t="n"/>
      <c r="E79" s="70" t="n"/>
      <c r="F79" s="149">
        <f>BOM!F79</f>
        <v/>
      </c>
      <c r="G79" s="49">
        <f>BOM!G79</f>
        <v/>
      </c>
      <c r="H79" s="49">
        <f>BOM!H79</f>
        <v/>
      </c>
      <c r="I79" s="144">
        <f>BOM!I79</f>
        <v/>
      </c>
      <c r="J79" s="146">
        <f>BOM!J79</f>
        <v/>
      </c>
      <c r="K79" s="150">
        <f>BOM!K79</f>
        <v/>
      </c>
      <c r="L79" s="150">
        <f>BOM!L79</f>
        <v/>
      </c>
      <c r="M79" s="150">
        <f>BOM!M79</f>
        <v/>
      </c>
      <c r="N79" s="150">
        <f>BOM!N79</f>
        <v/>
      </c>
      <c r="O79" s="150">
        <f>BOM!O79</f>
        <v/>
      </c>
      <c r="P79" s="150">
        <f>BOM!P79</f>
        <v/>
      </c>
      <c r="Q79" s="46">
        <f>$F$97</f>
        <v/>
      </c>
      <c r="R79" s="46">
        <f>$F$98</f>
        <v/>
      </c>
      <c r="S79" s="48">
        <f>U79-(U79*R79)</f>
        <v/>
      </c>
      <c r="T79" s="48">
        <f>S79*I79</f>
        <v/>
      </c>
      <c r="U79" s="48">
        <f>(BI79)/(1-(BH79+Q79))</f>
        <v/>
      </c>
      <c r="V79" s="48">
        <f>U79*I79</f>
        <v/>
      </c>
      <c r="W79" s="49">
        <f>T79*$W$62</f>
        <v/>
      </c>
      <c r="X79" s="49">
        <f>T79*$X$62</f>
        <v/>
      </c>
      <c r="Y79" s="90" t="n"/>
      <c r="Z79" s="91" t="n"/>
      <c r="AA79" s="91" t="n"/>
      <c r="AB79" s="91" t="n"/>
      <c r="AC79" s="91" t="n"/>
      <c r="AD79" s="91" t="n"/>
      <c r="AE79" s="92" t="n"/>
      <c r="AF79" s="49">
        <f>T79*$AF$62</f>
        <v/>
      </c>
      <c r="AG79" s="49" t="n"/>
      <c r="AH79" s="82" t="n"/>
      <c r="AI79" s="53">
        <f>J79</f>
        <v/>
      </c>
      <c r="AJ79" s="53">
        <f>AI79</f>
        <v/>
      </c>
      <c r="AK79" s="53" t="n"/>
      <c r="AL79" s="53">
        <f>AJ79*I79</f>
        <v/>
      </c>
      <c r="AM79" s="93" t="n"/>
      <c r="AN79" s="93" t="n"/>
      <c r="AO79" s="93" t="n"/>
      <c r="AP79" s="113" t="n"/>
      <c r="AQ79" s="113" t="n"/>
      <c r="AR79" s="113" t="n"/>
      <c r="AS79" s="114" t="n"/>
      <c r="AT79" s="114" t="n"/>
      <c r="AU79" s="114" t="n"/>
      <c r="AV79" s="114" t="n"/>
      <c r="AW79" s="114" t="n"/>
      <c r="AX79" s="114" t="n"/>
      <c r="AY79" s="114" t="n"/>
      <c r="AZ79" s="114" t="n"/>
      <c r="BA79" s="114" t="n"/>
      <c r="BB79" s="114" t="n"/>
      <c r="BC79" s="114" t="n"/>
      <c r="BD79" s="115" t="n"/>
      <c r="BE79" s="49">
        <f>W79</f>
        <v/>
      </c>
      <c r="BF79" s="49">
        <f>X79</f>
        <v/>
      </c>
      <c r="BG79" s="49" t="n"/>
      <c r="BH79" s="51">
        <f>$W$62+$X$62+$AF$62+$BJ$62+0.07</f>
        <v/>
      </c>
      <c r="BI79" s="53">
        <f>AJ79+AS79+AT79</f>
        <v/>
      </c>
      <c r="BJ79" s="53">
        <f>T79*$BJ$62</f>
        <v/>
      </c>
      <c r="BK79" s="53">
        <f>T79*$BK$62</f>
        <v/>
      </c>
      <c r="BL79" s="53">
        <f>BE79+BF79+AL79+BJ79+BK79+AD79+AF79</f>
        <v/>
      </c>
      <c r="BM79" s="49">
        <f>(T79-BL79)</f>
        <v/>
      </c>
    </row>
    <row r="80" ht="15.75" customHeight="1" s="218">
      <c r="A80" s="74" t="n"/>
      <c r="B80" s="74" t="n"/>
      <c r="C80" s="74" t="n"/>
      <c r="D80" s="74" t="n"/>
      <c r="E80" s="70" t="n"/>
      <c r="F80" s="149">
        <f>BOM!F80</f>
        <v/>
      </c>
      <c r="G80" s="49">
        <f>BOM!G80</f>
        <v/>
      </c>
      <c r="H80" s="49">
        <f>BOM!H80</f>
        <v/>
      </c>
      <c r="I80" s="144">
        <f>BOM!I80</f>
        <v/>
      </c>
      <c r="J80" s="146">
        <f>BOM!J80</f>
        <v/>
      </c>
      <c r="K80" s="150">
        <f>BOM!K80</f>
        <v/>
      </c>
      <c r="L80" s="150">
        <f>BOM!L80</f>
        <v/>
      </c>
      <c r="M80" s="150">
        <f>BOM!M80</f>
        <v/>
      </c>
      <c r="N80" s="150">
        <f>BOM!N80</f>
        <v/>
      </c>
      <c r="O80" s="150">
        <f>BOM!O80</f>
        <v/>
      </c>
      <c r="P80" s="150">
        <f>BOM!P80</f>
        <v/>
      </c>
      <c r="Q80" s="46">
        <f>$F$97</f>
        <v/>
      </c>
      <c r="R80" s="46">
        <f>$F$98</f>
        <v/>
      </c>
      <c r="S80" s="48">
        <f>U80-(U80*R80)</f>
        <v/>
      </c>
      <c r="T80" s="48">
        <f>S80*I80</f>
        <v/>
      </c>
      <c r="U80" s="48">
        <f>(BI80)/(1-(BH80+Q80))</f>
        <v/>
      </c>
      <c r="V80" s="48">
        <f>U80*I80</f>
        <v/>
      </c>
      <c r="W80" s="49">
        <f>T80*$W$62</f>
        <v/>
      </c>
      <c r="X80" s="49">
        <f>T80*$X$62</f>
        <v/>
      </c>
      <c r="Y80" s="90" t="n"/>
      <c r="Z80" s="91" t="n"/>
      <c r="AA80" s="91" t="n"/>
      <c r="AB80" s="91" t="n"/>
      <c r="AC80" s="91" t="n"/>
      <c r="AD80" s="91" t="n"/>
      <c r="AE80" s="92" t="n"/>
      <c r="AF80" s="49">
        <f>T80*$AF$62</f>
        <v/>
      </c>
      <c r="AG80" s="49" t="n"/>
      <c r="AH80" s="82" t="n"/>
      <c r="AI80" s="53">
        <f>J80</f>
        <v/>
      </c>
      <c r="AJ80" s="53">
        <f>AI80</f>
        <v/>
      </c>
      <c r="AK80" s="53" t="n"/>
      <c r="AL80" s="53">
        <f>AJ80*I80</f>
        <v/>
      </c>
      <c r="AM80" s="93" t="n"/>
      <c r="AN80" s="93" t="n"/>
      <c r="AO80" s="93" t="n"/>
      <c r="AP80" s="113" t="n"/>
      <c r="AQ80" s="113" t="n"/>
      <c r="AR80" s="113" t="n"/>
      <c r="AS80" s="114" t="n"/>
      <c r="AT80" s="114" t="n"/>
      <c r="AU80" s="114" t="n"/>
      <c r="AV80" s="114" t="n"/>
      <c r="AW80" s="114" t="n"/>
      <c r="AX80" s="114" t="n"/>
      <c r="AY80" s="114" t="n"/>
      <c r="AZ80" s="114" t="n"/>
      <c r="BA80" s="114" t="n"/>
      <c r="BB80" s="114" t="n"/>
      <c r="BC80" s="114" t="n"/>
      <c r="BD80" s="115" t="n"/>
      <c r="BE80" s="49">
        <f>W80</f>
        <v/>
      </c>
      <c r="BF80" s="49">
        <f>X80</f>
        <v/>
      </c>
      <c r="BG80" s="49" t="n"/>
      <c r="BH80" s="51">
        <f>$W$62+$X$62+$AF$62+$BJ$62+0.07</f>
        <v/>
      </c>
      <c r="BI80" s="53">
        <f>AJ80+AS80+AT80</f>
        <v/>
      </c>
      <c r="BJ80" s="53">
        <f>T80*$BJ$62</f>
        <v/>
      </c>
      <c r="BK80" s="53">
        <f>T80*$BK$62</f>
        <v/>
      </c>
      <c r="BL80" s="53">
        <f>BE80+BF80+AL80+BJ80+BK80+AD80+AF80</f>
        <v/>
      </c>
      <c r="BM80" s="49">
        <f>(T80-BL80)</f>
        <v/>
      </c>
    </row>
    <row r="81" ht="15.75" customHeight="1" s="218">
      <c r="A81" s="74" t="n"/>
      <c r="B81" s="74" t="n"/>
      <c r="C81" s="74" t="n"/>
      <c r="D81" s="74" t="n"/>
      <c r="E81" s="70" t="n"/>
      <c r="F81" s="149">
        <f>BOM!F81</f>
        <v/>
      </c>
      <c r="G81" s="49">
        <f>BOM!G81</f>
        <v/>
      </c>
      <c r="H81" s="49">
        <f>BOM!H81</f>
        <v/>
      </c>
      <c r="I81" s="144">
        <f>BOM!I81</f>
        <v/>
      </c>
      <c r="J81" s="146">
        <f>BOM!J81</f>
        <v/>
      </c>
      <c r="K81" s="150">
        <f>BOM!K81</f>
        <v/>
      </c>
      <c r="L81" s="150">
        <f>BOM!L81</f>
        <v/>
      </c>
      <c r="M81" s="150">
        <f>BOM!M81</f>
        <v/>
      </c>
      <c r="N81" s="150">
        <f>BOM!N81</f>
        <v/>
      </c>
      <c r="O81" s="150">
        <f>BOM!O81</f>
        <v/>
      </c>
      <c r="P81" s="150">
        <f>BOM!P81</f>
        <v/>
      </c>
      <c r="Q81" s="46">
        <f>$F$97</f>
        <v/>
      </c>
      <c r="R81" s="46">
        <f>$F$98</f>
        <v/>
      </c>
      <c r="S81" s="48">
        <f>U81-(U81*R81)</f>
        <v/>
      </c>
      <c r="T81" s="48">
        <f>S81*I81</f>
        <v/>
      </c>
      <c r="U81" s="48">
        <f>(BI81)/(1-(BH81+Q81))</f>
        <v/>
      </c>
      <c r="V81" s="48">
        <f>U81*I81</f>
        <v/>
      </c>
      <c r="W81" s="49">
        <f>T81*$W$62</f>
        <v/>
      </c>
      <c r="X81" s="49">
        <f>T81*$X$62</f>
        <v/>
      </c>
      <c r="Y81" s="90" t="n"/>
      <c r="Z81" s="91" t="n"/>
      <c r="AA81" s="91" t="n"/>
      <c r="AB81" s="91" t="n"/>
      <c r="AC81" s="91" t="n"/>
      <c r="AD81" s="91" t="n"/>
      <c r="AE81" s="92" t="n"/>
      <c r="AF81" s="49">
        <f>T81*$AF$62</f>
        <v/>
      </c>
      <c r="AG81" s="49" t="n"/>
      <c r="AH81" s="82" t="n"/>
      <c r="AI81" s="53">
        <f>J81</f>
        <v/>
      </c>
      <c r="AJ81" s="53">
        <f>AI81</f>
        <v/>
      </c>
      <c r="AK81" s="53" t="n"/>
      <c r="AL81" s="53">
        <f>AJ81*I81</f>
        <v/>
      </c>
      <c r="AM81" s="93" t="n"/>
      <c r="AN81" s="93" t="n"/>
      <c r="AO81" s="93" t="n"/>
      <c r="AP81" s="113" t="n"/>
      <c r="AQ81" s="113" t="n"/>
      <c r="AR81" s="113" t="n"/>
      <c r="AS81" s="114" t="n"/>
      <c r="AT81" s="114" t="n"/>
      <c r="AU81" s="114" t="n"/>
      <c r="AV81" s="114" t="n"/>
      <c r="AW81" s="114" t="n"/>
      <c r="AX81" s="114" t="n"/>
      <c r="AY81" s="114" t="n"/>
      <c r="AZ81" s="114" t="n"/>
      <c r="BA81" s="114" t="n"/>
      <c r="BB81" s="114" t="n"/>
      <c r="BC81" s="114" t="n"/>
      <c r="BD81" s="115" t="n"/>
      <c r="BE81" s="49">
        <f>W81</f>
        <v/>
      </c>
      <c r="BF81" s="49">
        <f>X81</f>
        <v/>
      </c>
      <c r="BG81" s="49" t="n"/>
      <c r="BH81" s="51">
        <f>$W$62+$X$62+$AF$62+$BJ$62+0.07</f>
        <v/>
      </c>
      <c r="BI81" s="53">
        <f>AJ81+AS81+AT81</f>
        <v/>
      </c>
      <c r="BJ81" s="53">
        <f>T81*$BJ$62</f>
        <v/>
      </c>
      <c r="BK81" s="53">
        <f>T81*$BK$62</f>
        <v/>
      </c>
      <c r="BL81" s="53">
        <f>BE81+BF81+AL81+BJ81+BK81+AD81+AF81</f>
        <v/>
      </c>
      <c r="BM81" s="49">
        <f>(T81-BL81)</f>
        <v/>
      </c>
    </row>
    <row r="82" ht="15.75" customHeight="1" s="218">
      <c r="A82" s="74" t="n"/>
      <c r="B82" s="74" t="n"/>
      <c r="C82" s="74" t="n"/>
      <c r="D82" s="74" t="n"/>
      <c r="E82" s="70" t="n"/>
      <c r="F82" s="149">
        <f>BOM!F82</f>
        <v/>
      </c>
      <c r="G82" s="49">
        <f>BOM!G82</f>
        <v/>
      </c>
      <c r="H82" s="49">
        <f>BOM!H82</f>
        <v/>
      </c>
      <c r="I82" s="144">
        <f>BOM!I82</f>
        <v/>
      </c>
      <c r="J82" s="146">
        <f>BOM!J82</f>
        <v/>
      </c>
      <c r="K82" s="150">
        <f>BOM!K82</f>
        <v/>
      </c>
      <c r="L82" s="150">
        <f>BOM!L82</f>
        <v/>
      </c>
      <c r="M82" s="150">
        <f>BOM!M82</f>
        <v/>
      </c>
      <c r="N82" s="150">
        <f>BOM!N82</f>
        <v/>
      </c>
      <c r="O82" s="150">
        <f>BOM!O82</f>
        <v/>
      </c>
      <c r="P82" s="150">
        <f>BOM!P82</f>
        <v/>
      </c>
      <c r="Q82" s="46">
        <f>$F$97</f>
        <v/>
      </c>
      <c r="R82" s="46">
        <f>$F$98</f>
        <v/>
      </c>
      <c r="S82" s="48">
        <f>U82-(U82*R82)</f>
        <v/>
      </c>
      <c r="T82" s="48">
        <f>S82*I82</f>
        <v/>
      </c>
      <c r="U82" s="48">
        <f>(BI82)/(1-(BH82+Q82))</f>
        <v/>
      </c>
      <c r="V82" s="48">
        <f>U82*I82</f>
        <v/>
      </c>
      <c r="W82" s="49">
        <f>T82*$W$62</f>
        <v/>
      </c>
      <c r="X82" s="49">
        <f>T82*$X$62</f>
        <v/>
      </c>
      <c r="Y82" s="90" t="n"/>
      <c r="Z82" s="91" t="n"/>
      <c r="AA82" s="91" t="n"/>
      <c r="AB82" s="91" t="n"/>
      <c r="AC82" s="91" t="n"/>
      <c r="AD82" s="91" t="n"/>
      <c r="AE82" s="92" t="n"/>
      <c r="AF82" s="49">
        <f>T82*$AF$62</f>
        <v/>
      </c>
      <c r="AG82" s="49" t="n"/>
      <c r="AH82" s="82" t="n"/>
      <c r="AI82" s="53">
        <f>J82</f>
        <v/>
      </c>
      <c r="AJ82" s="53">
        <f>AI82</f>
        <v/>
      </c>
      <c r="AK82" s="53" t="n"/>
      <c r="AL82" s="53">
        <f>AJ82*I82</f>
        <v/>
      </c>
      <c r="AM82" s="93" t="n"/>
      <c r="AN82" s="93" t="n"/>
      <c r="AO82" s="93" t="n"/>
      <c r="AP82" s="113" t="n"/>
      <c r="AQ82" s="113" t="n"/>
      <c r="AR82" s="113" t="n"/>
      <c r="AS82" s="114" t="n"/>
      <c r="AT82" s="114" t="n"/>
      <c r="AU82" s="114" t="n"/>
      <c r="AV82" s="114" t="n"/>
      <c r="AW82" s="114" t="n"/>
      <c r="AX82" s="114" t="n"/>
      <c r="AY82" s="114" t="n"/>
      <c r="AZ82" s="114" t="n"/>
      <c r="BA82" s="114" t="n"/>
      <c r="BB82" s="114" t="n"/>
      <c r="BC82" s="114" t="n"/>
      <c r="BD82" s="115" t="n"/>
      <c r="BE82" s="49">
        <f>W82</f>
        <v/>
      </c>
      <c r="BF82" s="49">
        <f>X82</f>
        <v/>
      </c>
      <c r="BG82" s="49" t="n"/>
      <c r="BH82" s="51">
        <f>$W$62+$X$62+$AF$62+$BJ$62+0.07</f>
        <v/>
      </c>
      <c r="BI82" s="53">
        <f>AJ82+AS82+AT82</f>
        <v/>
      </c>
      <c r="BJ82" s="53">
        <f>T82*$BJ$62</f>
        <v/>
      </c>
      <c r="BK82" s="53">
        <f>T82*$BK$62</f>
        <v/>
      </c>
      <c r="BL82" s="53">
        <f>BE82+BF82+AL82+BJ82+BK82+AD82+AF82</f>
        <v/>
      </c>
      <c r="BM82" s="49">
        <f>(T82-BL82)</f>
        <v/>
      </c>
    </row>
    <row r="83" ht="15.75" customHeight="1" s="218">
      <c r="A83" s="74" t="n"/>
      <c r="B83" s="74" t="n"/>
      <c r="C83" s="74" t="n"/>
      <c r="D83" s="74" t="n"/>
      <c r="E83" s="70" t="n"/>
      <c r="F83" s="149">
        <f>BOM!F83</f>
        <v/>
      </c>
      <c r="G83" s="49">
        <f>BOM!G83</f>
        <v/>
      </c>
      <c r="H83" s="49">
        <f>BOM!H83</f>
        <v/>
      </c>
      <c r="I83" s="144">
        <f>BOM!I83</f>
        <v/>
      </c>
      <c r="J83" s="146">
        <f>F88*0.03</f>
        <v/>
      </c>
      <c r="K83" s="150">
        <f>BOM!K83</f>
        <v/>
      </c>
      <c r="L83" s="150">
        <f>BOM!L83</f>
        <v/>
      </c>
      <c r="M83" s="150">
        <f>BOM!M83</f>
        <v/>
      </c>
      <c r="N83" s="150">
        <f>BOM!N83</f>
        <v/>
      </c>
      <c r="O83" s="150">
        <f>BOM!O83</f>
        <v/>
      </c>
      <c r="P83" s="150">
        <f>BOM!P83</f>
        <v/>
      </c>
      <c r="Q83" s="46">
        <f>$F$97</f>
        <v/>
      </c>
      <c r="R83" s="46">
        <f>$F$98</f>
        <v/>
      </c>
      <c r="S83" s="48">
        <f>U83-(U83*R83)</f>
        <v/>
      </c>
      <c r="T83" s="48">
        <f>S83*I83</f>
        <v/>
      </c>
      <c r="U83" s="48">
        <f>(BI83)/(1-(BH83+Q83))</f>
        <v/>
      </c>
      <c r="V83" s="48">
        <f>U83*I83</f>
        <v/>
      </c>
      <c r="W83" s="49">
        <f>T83*$W$62</f>
        <v/>
      </c>
      <c r="X83" s="49">
        <f>T83*$X$62</f>
        <v/>
      </c>
      <c r="Y83" s="100" t="n"/>
      <c r="Z83" s="101" t="n"/>
      <c r="AA83" s="101" t="n"/>
      <c r="AB83" s="101" t="n"/>
      <c r="AC83" s="101" t="n"/>
      <c r="AD83" s="101" t="n"/>
      <c r="AE83" s="102" t="n"/>
      <c r="AF83" s="49">
        <f>T83*$AF$62</f>
        <v/>
      </c>
      <c r="AG83" s="49" t="n"/>
      <c r="AH83" s="82" t="n"/>
      <c r="AI83" s="53">
        <f>IF(K83="SIM",(J83*$F$103),J83)</f>
        <v/>
      </c>
      <c r="AJ83" s="53">
        <f>IF(L83="SIM",(AI83*$F$101),AI83)</f>
        <v/>
      </c>
      <c r="AK83" s="53" t="n"/>
      <c r="AL83" s="53">
        <f>AJ83*I83</f>
        <v/>
      </c>
      <c r="AM83" s="103" t="n"/>
      <c r="AN83" s="103" t="n"/>
      <c r="AO83" s="103" t="n"/>
      <c r="AP83" s="120" t="n"/>
      <c r="AQ83" s="120" t="n"/>
      <c r="AR83" s="120" t="n"/>
      <c r="AS83" s="121" t="n"/>
      <c r="AT83" s="121" t="n"/>
      <c r="AU83" s="121" t="n"/>
      <c r="AV83" s="121" t="n"/>
      <c r="AW83" s="121" t="n"/>
      <c r="AX83" s="121" t="n"/>
      <c r="AY83" s="121" t="n"/>
      <c r="AZ83" s="121" t="n"/>
      <c r="BA83" s="121" t="n"/>
      <c r="BB83" s="121" t="n"/>
      <c r="BC83" s="121" t="n"/>
      <c r="BD83" s="122" t="n"/>
      <c r="BE83" s="49">
        <f>W83</f>
        <v/>
      </c>
      <c r="BF83" s="49">
        <f>X83</f>
        <v/>
      </c>
      <c r="BG83" s="49" t="n"/>
      <c r="BH83" s="51">
        <f>$W$62+$X$62+$AF$62+$BJ$62+0.07</f>
        <v/>
      </c>
      <c r="BI83" s="49">
        <f>IF(BD83="Haverá ST",J83+AS83+AT83,J83+AS83)</f>
        <v/>
      </c>
      <c r="BJ83" s="53">
        <f>T83*$BJ$62</f>
        <v/>
      </c>
      <c r="BK83" s="53">
        <f>T83*$BK$62</f>
        <v/>
      </c>
      <c r="BL83" s="53">
        <f>BE83+BF83+AL83+BJ83+BK83+AD83+AF83</f>
        <v/>
      </c>
      <c r="BM83" s="49">
        <f>(T83-BL83)</f>
        <v/>
      </c>
    </row>
    <row r="84" ht="15.75" customHeight="1" s="218">
      <c r="A84" s="123" t="n"/>
      <c r="B84" s="123" t="n"/>
      <c r="C84" s="123" t="n"/>
      <c r="D84" s="123" t="n"/>
      <c r="E84" s="123" t="n"/>
      <c r="F84" s="123" t="n"/>
      <c r="G84" s="124" t="n"/>
      <c r="H84" s="123" t="n"/>
      <c r="I84" s="123" t="n"/>
      <c r="J84" s="13" t="n"/>
      <c r="K84" s="123" t="n"/>
      <c r="L84" s="123" t="n"/>
      <c r="M84" s="13" t="n"/>
      <c r="N84" s="13" t="n"/>
      <c r="O84" s="13" t="n"/>
      <c r="P84" s="13" t="n"/>
      <c r="Q84" s="123" t="n"/>
      <c r="R84" s="123" t="n"/>
      <c r="S84" s="123" t="n"/>
      <c r="T84" s="123" t="n"/>
      <c r="U84" s="123" t="n"/>
      <c r="V84" s="125" t="n"/>
      <c r="W84" s="10" t="n"/>
      <c r="X84" s="10" t="n"/>
      <c r="Y84" s="11" t="n"/>
      <c r="Z84" s="11" t="n"/>
      <c r="AA84" s="11" t="n"/>
      <c r="AB84" s="11" t="n"/>
      <c r="AC84" s="11" t="n"/>
      <c r="AD84" s="11" t="n"/>
      <c r="AE84" s="10" t="n"/>
      <c r="AF84" s="10" t="n"/>
      <c r="AG84" s="10" t="n"/>
      <c r="AH84" s="10" t="n"/>
      <c r="AI84" s="13" t="n"/>
      <c r="AJ84" s="13" t="n"/>
      <c r="AK84" s="13" t="n"/>
      <c r="AL84" s="13" t="n"/>
      <c r="AM84" s="13" t="n"/>
      <c r="AN84" s="13" t="n"/>
      <c r="AO84" s="13" t="n"/>
      <c r="AP84" s="14" t="n"/>
      <c r="AQ84" s="14" t="n"/>
      <c r="AR84" s="14" t="n"/>
      <c r="AS84" s="13" t="n"/>
      <c r="AT84" s="13" t="n"/>
      <c r="AU84" s="10" t="n"/>
      <c r="AV84" s="10" t="n"/>
      <c r="AW84" s="10" t="n"/>
      <c r="AX84" s="10" t="n"/>
      <c r="AY84" s="10" t="n"/>
      <c r="AZ84" s="10" t="n"/>
      <c r="BA84" s="10" t="n"/>
      <c r="BB84" s="10" t="n"/>
      <c r="BC84" s="10" t="n"/>
      <c r="BD84" s="11" t="n"/>
      <c r="BE84" s="10" t="n"/>
      <c r="BF84" s="10" t="n"/>
      <c r="BG84" s="10" t="n"/>
      <c r="BH84" s="10" t="n"/>
      <c r="BI84" s="10" t="n"/>
      <c r="BJ84" s="10" t="n"/>
      <c r="BK84" s="10" t="n"/>
      <c r="BL84" s="10" t="n"/>
      <c r="BM84" s="10" t="n"/>
    </row>
    <row r="85" ht="15.75" customHeight="1" s="218">
      <c r="A85" s="126" t="n"/>
      <c r="B85" s="126" t="n"/>
      <c r="C85" s="126" t="n"/>
      <c r="D85" s="126" t="n"/>
      <c r="E85" s="126" t="n"/>
      <c r="F85" s="126" t="n"/>
      <c r="G85" s="126" t="n"/>
      <c r="H85" s="126" t="n"/>
      <c r="I85" s="126" t="n"/>
      <c r="J85" s="127">
        <f>SUM(J5:J84)</f>
        <v/>
      </c>
      <c r="K85" s="126" t="n"/>
      <c r="L85" s="126" t="n"/>
      <c r="M85" s="127" t="n"/>
      <c r="N85" s="127" t="n"/>
      <c r="O85" s="127" t="n"/>
      <c r="P85" s="127" t="n"/>
      <c r="Q85" s="126" t="n"/>
      <c r="R85" s="126" t="n"/>
      <c r="S85" s="126" t="n"/>
      <c r="T85" s="126" t="n"/>
      <c r="U85" s="126" t="inlineStr">
        <is>
          <t>Valor Total</t>
        </is>
      </c>
      <c r="V85" s="127">
        <f>SUM(V5:V84)</f>
        <v/>
      </c>
      <c r="W85" s="127">
        <f>SUM(W5:W84)</f>
        <v/>
      </c>
      <c r="X85" s="127">
        <f>SUM(X5:X84)</f>
        <v/>
      </c>
      <c r="Y85" s="128" t="n"/>
      <c r="Z85" s="128" t="n"/>
      <c r="AA85" s="128" t="n"/>
      <c r="AB85" s="128">
        <f>SUM(AB5:AB84)</f>
        <v/>
      </c>
      <c r="AC85" s="128" t="n"/>
      <c r="AD85" s="128" t="n"/>
      <c r="AE85" s="127" t="n"/>
      <c r="AF85" s="127">
        <f>SUM(AF5:AF84)</f>
        <v/>
      </c>
      <c r="AG85" s="129" t="n"/>
      <c r="AH85" s="129" t="n"/>
      <c r="AI85" s="127" t="n"/>
      <c r="AJ85" s="127">
        <f>SUM(AJ5:AJ84)</f>
        <v/>
      </c>
      <c r="AK85" s="127" t="n"/>
      <c r="AL85" s="127" t="n"/>
      <c r="AM85" s="127" t="n"/>
      <c r="AN85" s="127" t="n"/>
      <c r="AO85" s="127" t="n"/>
      <c r="AP85" s="130" t="n"/>
      <c r="AQ85" s="130" t="n"/>
      <c r="AR85" s="130" t="n"/>
      <c r="AS85" s="127">
        <f>SUM(AS5:AS84)</f>
        <v/>
      </c>
      <c r="AT85" s="127">
        <f>SUM(AT5:AT84)</f>
        <v/>
      </c>
      <c r="AU85" s="127" t="n"/>
      <c r="AV85" s="127" t="n"/>
      <c r="AW85" s="127" t="n"/>
      <c r="AX85" s="127" t="n"/>
      <c r="AY85" s="127" t="n"/>
      <c r="AZ85" s="127" t="n"/>
      <c r="BA85" s="127" t="n"/>
      <c r="BB85" s="127" t="n"/>
      <c r="BC85" s="127" t="n"/>
      <c r="BD85" s="128" t="n"/>
      <c r="BE85" s="127">
        <f>SUM(BE5:BE84)</f>
        <v/>
      </c>
      <c r="BF85" s="127">
        <f>SUM(BF5:BF84)</f>
        <v/>
      </c>
      <c r="BG85" s="127">
        <f>SUM(BG5:BG84)</f>
        <v/>
      </c>
      <c r="BH85" s="127" t="n"/>
      <c r="BI85" s="127">
        <f>SUM(BI5:BI84)</f>
        <v/>
      </c>
      <c r="BJ85" s="127">
        <f>SUM(BJ5:BJ84)</f>
        <v/>
      </c>
      <c r="BK85" s="127">
        <f>SUM(BK5:BK84)</f>
        <v/>
      </c>
      <c r="BL85" s="127">
        <f>SUM(BL5:BL84)</f>
        <v/>
      </c>
      <c r="BM85" s="127">
        <f>SUM(BM5:BM84)</f>
        <v/>
      </c>
    </row>
    <row r="86" ht="15.75" customHeight="1" s="218">
      <c r="A86" s="10" t="n"/>
      <c r="B86" s="10" t="n"/>
      <c r="C86" s="10" t="n"/>
      <c r="D86" s="10" t="n"/>
      <c r="E86" s="10" t="n"/>
      <c r="F86" s="10" t="n"/>
      <c r="G86" s="131" t="n"/>
      <c r="H86" s="132" t="n"/>
      <c r="I86" s="10" t="n"/>
      <c r="J86" s="10" t="n"/>
      <c r="K86" s="10" t="n"/>
      <c r="L86" s="10" t="n"/>
      <c r="M86" s="13" t="n"/>
      <c r="N86" s="13" t="n"/>
      <c r="O86" s="13" t="n"/>
      <c r="P86" s="13" t="n"/>
      <c r="Q86" s="10" t="n"/>
      <c r="R86" s="10" t="n"/>
      <c r="S86" s="10" t="n"/>
      <c r="T86" s="10" t="n"/>
      <c r="U86" s="10" t="n"/>
      <c r="V86" s="10" t="n"/>
      <c r="W86" s="10" t="n"/>
      <c r="X86" s="10" t="n"/>
      <c r="Y86" s="11" t="n"/>
      <c r="Z86" s="11" t="n"/>
      <c r="AA86" s="11" t="n"/>
      <c r="AB86" s="11" t="n"/>
      <c r="AC86" s="11" t="n"/>
      <c r="AD86" s="11" t="n"/>
      <c r="AE86" s="10" t="n"/>
      <c r="AF86" s="10" t="n"/>
      <c r="AG86" s="10" t="n"/>
      <c r="AH86" s="10" t="n"/>
      <c r="AI86" s="13" t="n"/>
      <c r="AJ86" s="13" t="n"/>
      <c r="AK86" s="13" t="n"/>
      <c r="AL86" s="13" t="n"/>
      <c r="AM86" s="13" t="n"/>
      <c r="AN86" s="13" t="n"/>
      <c r="AO86" s="13" t="n"/>
      <c r="AP86" s="14" t="n"/>
      <c r="AQ86" s="14" t="n"/>
      <c r="AR86" s="14" t="n"/>
      <c r="AS86" s="13" t="n"/>
      <c r="AT86" s="13" t="n"/>
      <c r="AU86" s="10" t="n"/>
      <c r="AV86" s="10" t="n"/>
      <c r="AW86" s="10" t="n"/>
      <c r="AX86" s="10" t="n"/>
      <c r="AY86" s="10" t="n"/>
      <c r="AZ86" s="10" t="n"/>
      <c r="BA86" s="10" t="n"/>
      <c r="BB86" s="10" t="n"/>
      <c r="BC86" s="10" t="n"/>
      <c r="BD86" s="11" t="n"/>
      <c r="BE86" s="10" t="n"/>
      <c r="BF86" s="10" t="n"/>
      <c r="BG86" s="10" t="n"/>
      <c r="BH86" s="10" t="n"/>
      <c r="BI86" s="10" t="n"/>
      <c r="BJ86" s="10" t="n"/>
      <c r="BK86" s="10" t="n"/>
      <c r="BL86" s="10" t="n"/>
      <c r="BM86" s="10" t="n"/>
    </row>
    <row r="87" ht="15.75" customHeight="1" s="218">
      <c r="A87" s="10" t="n"/>
      <c r="B87" s="278" t="inlineStr">
        <is>
          <t>Total Venda</t>
        </is>
      </c>
      <c r="C87" s="279" t="n"/>
      <c r="D87" s="279" t="n"/>
      <c r="E87" s="280" t="n"/>
      <c r="F87" s="133">
        <f>F88+F89+F90</f>
        <v/>
      </c>
      <c r="H87" s="10" t="n"/>
      <c r="I87" s="10" t="n"/>
      <c r="J87" s="134" t="n"/>
      <c r="K87" s="10" t="n"/>
      <c r="L87" s="10" t="n"/>
      <c r="M87" s="17" t="inlineStr">
        <is>
          <t>DADOS FATURAMENTO DE SAÍDA</t>
        </is>
      </c>
      <c r="N87" s="264" t="n"/>
      <c r="O87" s="264" t="n"/>
      <c r="P87" s="265" t="n"/>
      <c r="Q87" s="10" t="n"/>
      <c r="R87" s="10" t="n"/>
      <c r="S87" s="10" t="n"/>
      <c r="T87" s="10" t="n"/>
      <c r="U87" s="10" t="n"/>
      <c r="V87" s="10" t="n"/>
      <c r="W87" s="10" t="n"/>
      <c r="X87" s="10" t="n"/>
      <c r="Y87" s="11" t="n"/>
      <c r="Z87" s="11" t="n"/>
      <c r="AA87" s="11" t="n"/>
      <c r="AB87" s="11" t="n"/>
      <c r="AC87" s="11" t="n"/>
      <c r="AD87" s="11" t="n"/>
      <c r="AE87" s="10" t="n"/>
      <c r="AF87" s="10" t="n"/>
      <c r="AG87" s="10" t="n"/>
      <c r="AH87" s="10" t="n"/>
      <c r="AI87" s="13" t="n"/>
      <c r="AJ87" s="13" t="n"/>
      <c r="AK87" s="13" t="n"/>
      <c r="AL87" s="13" t="n"/>
      <c r="AM87" s="13" t="n"/>
      <c r="AN87" s="13" t="n"/>
      <c r="AO87" s="13" t="n"/>
      <c r="AP87" s="14" t="n"/>
      <c r="AQ87" s="14" t="n"/>
      <c r="AR87" s="14" t="n"/>
      <c r="AS87" s="13" t="n"/>
      <c r="AT87" s="13" t="n"/>
      <c r="AU87" s="10" t="n"/>
      <c r="AV87" s="10" t="n"/>
      <c r="AW87" s="10" t="n"/>
      <c r="AX87" s="10" t="n"/>
      <c r="AY87" s="10" t="n"/>
      <c r="AZ87" s="10" t="n"/>
      <c r="BA87" s="10" t="n"/>
      <c r="BB87" s="10" t="n"/>
      <c r="BC87" s="10" t="n"/>
      <c r="BD87" s="11" t="n"/>
      <c r="BE87" s="10" t="n"/>
      <c r="BF87" s="10" t="n"/>
      <c r="BG87" s="10" t="n"/>
      <c r="BH87" s="10" t="n"/>
      <c r="BI87" s="10" t="n"/>
      <c r="BJ87" s="10" t="n"/>
      <c r="BK87" s="135" t="n"/>
      <c r="BL87" s="10" t="n"/>
      <c r="BM87" s="13" t="n"/>
    </row>
    <row r="88" ht="15.75" customHeight="1" s="218">
      <c r="A88" s="10" t="n"/>
      <c r="B88" s="281" t="inlineStr">
        <is>
          <t>TOTAL VENDA PRODUTOS</t>
        </is>
      </c>
      <c r="C88" s="264" t="n"/>
      <c r="D88" s="264" t="n"/>
      <c r="E88" s="265" t="n"/>
      <c r="F88" s="136">
        <f>SUM(T5:T61)</f>
        <v/>
      </c>
      <c r="H88" s="11" t="n"/>
      <c r="I88" s="10" t="n"/>
      <c r="J88" s="134" t="n"/>
      <c r="K88" s="10" t="n"/>
      <c r="L88" s="10" t="n"/>
      <c r="M88" s="273" t="inlineStr">
        <is>
          <t>CNPJ DE FATURAMENTO</t>
        </is>
      </c>
      <c r="N88" s="264" t="n"/>
      <c r="O88" s="265" t="n"/>
      <c r="P88" s="9">
        <f>BOM!P88</f>
        <v/>
      </c>
      <c r="Q88" s="10" t="n"/>
      <c r="R88" s="10" t="n"/>
      <c r="S88" s="10" t="n"/>
      <c r="T88" s="10" t="n"/>
      <c r="U88" s="10" t="n"/>
      <c r="V88" s="10" t="n"/>
      <c r="W88" s="10" t="n"/>
      <c r="X88" s="10" t="n"/>
      <c r="Y88" s="11" t="n"/>
      <c r="Z88" s="11" t="n"/>
      <c r="AA88" s="11" t="n"/>
      <c r="AB88" s="11" t="n"/>
      <c r="AC88" s="11" t="n"/>
      <c r="AD88" s="11" t="n"/>
      <c r="AE88" s="10" t="n"/>
      <c r="AF88" s="10" t="n"/>
      <c r="AG88" s="10" t="n"/>
      <c r="AH88" s="10" t="n"/>
      <c r="AI88" s="13" t="n"/>
      <c r="AJ88" s="13" t="n"/>
      <c r="AK88" s="13" t="n"/>
      <c r="AL88" s="13" t="n"/>
      <c r="AM88" s="13" t="n"/>
      <c r="AN88" s="13" t="n"/>
      <c r="AO88" s="13" t="n"/>
      <c r="AP88" s="14" t="n"/>
      <c r="AQ88" s="14" t="n"/>
      <c r="AR88" s="14" t="n"/>
      <c r="AS88" s="13" t="n"/>
      <c r="AT88" s="13" t="n"/>
      <c r="AU88" s="10" t="n"/>
      <c r="AV88" s="10" t="n"/>
      <c r="AW88" s="10" t="n"/>
      <c r="AX88" s="10" t="n"/>
      <c r="AY88" s="10" t="n"/>
      <c r="AZ88" s="10" t="n"/>
      <c r="BA88" s="10" t="n"/>
      <c r="BB88" s="10" t="n"/>
      <c r="BC88" s="10" t="n"/>
      <c r="BD88" s="11" t="n"/>
      <c r="BE88" s="10" t="n"/>
      <c r="BF88" s="10" t="n"/>
      <c r="BG88" s="10" t="n"/>
      <c r="BH88" s="10" t="n"/>
      <c r="BI88" s="10" t="n"/>
      <c r="BJ88" s="10" t="n"/>
      <c r="BK88" s="10" t="n"/>
      <c r="BL88" s="10" t="n"/>
      <c r="BM88" s="10" t="n"/>
    </row>
    <row r="89" ht="15.75" customHeight="1" s="218">
      <c r="A89" s="10" t="n"/>
      <c r="B89" s="281" t="inlineStr">
        <is>
          <t>TOTAL VENDA LICENÇAS</t>
        </is>
      </c>
      <c r="C89" s="264" t="n"/>
      <c r="D89" s="264" t="n"/>
      <c r="E89" s="265" t="n"/>
      <c r="F89" s="136">
        <f>SUM(T63:T69)</f>
        <v/>
      </c>
      <c r="H89" s="10" t="n"/>
      <c r="I89" s="10" t="n"/>
      <c r="J89" s="134" t="n"/>
      <c r="K89" s="10" t="n"/>
      <c r="L89" s="10" t="n"/>
      <c r="M89" s="274" t="inlineStr">
        <is>
          <t>ESTADO DE DESTINO</t>
        </is>
      </c>
      <c r="N89" s="264" t="n"/>
      <c r="O89" s="265" t="n"/>
      <c r="P89" s="9">
        <f>BOM!P89</f>
        <v/>
      </c>
      <c r="Q89" s="10" t="n"/>
      <c r="R89" s="10" t="n"/>
      <c r="S89" s="10" t="n"/>
      <c r="T89" s="10" t="n"/>
      <c r="U89" s="10" t="n"/>
      <c r="V89" s="10" t="n"/>
      <c r="W89" s="10" t="n"/>
      <c r="X89" s="10" t="n"/>
      <c r="Y89" s="11" t="n"/>
      <c r="Z89" s="11" t="n"/>
      <c r="AA89" s="11" t="n"/>
      <c r="AB89" s="11" t="n"/>
      <c r="AC89" s="11" t="n"/>
      <c r="AD89" s="11" t="n"/>
      <c r="AE89" s="10" t="n"/>
      <c r="AF89" s="10" t="n"/>
      <c r="AG89" s="10" t="n"/>
      <c r="AH89" s="10" t="n"/>
      <c r="AI89" s="13" t="n"/>
      <c r="AJ89" s="13" t="n"/>
      <c r="AK89" s="13" t="n"/>
      <c r="AL89" s="13" t="n"/>
      <c r="AM89" s="13" t="n"/>
      <c r="AN89" s="13" t="n"/>
      <c r="AO89" s="13" t="n"/>
      <c r="AP89" s="14" t="n"/>
      <c r="AQ89" s="14" t="n"/>
      <c r="AR89" s="14" t="n"/>
      <c r="AS89" s="13" t="n"/>
      <c r="AT89" s="13" t="n"/>
      <c r="AU89" s="10" t="n"/>
      <c r="AV89" s="10" t="n"/>
      <c r="AW89" s="10" t="n"/>
      <c r="AX89" s="10" t="n"/>
      <c r="AY89" s="10" t="n"/>
      <c r="AZ89" s="10" t="n"/>
      <c r="BA89" s="10" t="n"/>
      <c r="BB89" s="10" t="n"/>
      <c r="BC89" s="10" t="n"/>
      <c r="BD89" s="11" t="n"/>
      <c r="BE89" s="10" t="n"/>
      <c r="BF89" s="10" t="n"/>
      <c r="BG89" s="10" t="n"/>
      <c r="BH89" s="10" t="n"/>
      <c r="BI89" s="10" t="n"/>
      <c r="BJ89" s="10" t="n"/>
      <c r="BK89" s="10" t="n"/>
      <c r="BL89" s="10" t="n"/>
      <c r="BM89" s="10" t="n"/>
    </row>
    <row r="90" ht="15.75" customHeight="1" s="218">
      <c r="A90" s="10" t="n"/>
      <c r="B90" s="281" t="inlineStr">
        <is>
          <t>TOTAL PRESTAÇÃO SERVIÇO</t>
        </is>
      </c>
      <c r="C90" s="264" t="n"/>
      <c r="D90" s="264" t="n"/>
      <c r="E90" s="265" t="n"/>
      <c r="F90" s="136">
        <f>SUM(T71:T83)</f>
        <v/>
      </c>
      <c r="H90" s="10" t="n"/>
      <c r="I90" s="10" t="n"/>
      <c r="J90" s="134" t="n"/>
      <c r="K90" s="10" t="n"/>
      <c r="L90" s="10" t="n"/>
      <c r="M90" s="273" t="inlineStr">
        <is>
          <t>CLIENTE É CONTRIBUINTE</t>
        </is>
      </c>
      <c r="N90" s="264" t="n"/>
      <c r="O90" s="265" t="n"/>
      <c r="P90" s="9">
        <f>BOM!P90</f>
        <v/>
      </c>
      <c r="Q90" s="10" t="n"/>
      <c r="R90" s="10" t="n"/>
      <c r="S90" s="10" t="n"/>
      <c r="T90" s="10" t="n"/>
      <c r="U90" s="10" t="n"/>
      <c r="V90" s="10" t="n"/>
      <c r="W90" s="10" t="n"/>
      <c r="X90" s="10" t="n"/>
      <c r="Y90" s="11" t="n"/>
      <c r="Z90" s="11" t="n"/>
      <c r="AA90" s="11" t="n"/>
      <c r="AB90" s="11" t="n"/>
      <c r="AC90" s="11" t="n"/>
      <c r="AD90" s="11" t="n"/>
      <c r="AE90" s="10" t="n"/>
      <c r="AF90" s="10" t="n"/>
      <c r="AG90" s="10" t="n"/>
      <c r="AH90" s="10" t="n"/>
      <c r="AI90" s="13" t="n"/>
      <c r="AJ90" s="13" t="n"/>
      <c r="AK90" s="13" t="n"/>
      <c r="AL90" s="13" t="n"/>
      <c r="AM90" s="13" t="n"/>
      <c r="AN90" s="13" t="n"/>
      <c r="AO90" s="13" t="n"/>
      <c r="AP90" s="14" t="n"/>
      <c r="AQ90" s="14" t="n"/>
      <c r="AR90" s="14" t="n"/>
      <c r="AS90" s="13" t="n"/>
      <c r="AT90" s="13" t="n"/>
      <c r="AU90" s="10" t="n"/>
      <c r="AV90" s="10" t="n"/>
      <c r="AW90" s="10" t="n"/>
      <c r="AX90" s="10" t="n"/>
      <c r="AY90" s="10" t="n"/>
      <c r="AZ90" s="10" t="n"/>
      <c r="BA90" s="10" t="n"/>
      <c r="BB90" s="10" t="n"/>
      <c r="BC90" s="10" t="n"/>
      <c r="BD90" s="11" t="n"/>
      <c r="BE90" s="10" t="n"/>
      <c r="BF90" s="10" t="n"/>
      <c r="BG90" s="10" t="n"/>
      <c r="BH90" s="10" t="n"/>
      <c r="BI90" s="10" t="n"/>
      <c r="BJ90" s="10" t="n"/>
      <c r="BK90" s="10" t="n"/>
      <c r="BL90" s="10" t="n"/>
      <c r="BM90" s="10" t="n"/>
    </row>
    <row r="91" hidden="1" ht="15.75" customHeight="1" s="218">
      <c r="A91" s="10" t="n"/>
      <c r="B91" s="281" t="inlineStr">
        <is>
          <t>IMPOSTO PRODUTO</t>
        </is>
      </c>
      <c r="C91" s="264" t="n"/>
      <c r="D91" s="264" t="n"/>
      <c r="E91" s="265" t="n"/>
      <c r="F91" s="137" t="n"/>
      <c r="H91" s="10" t="n"/>
      <c r="I91" s="10" t="n"/>
      <c r="J91" s="134" t="n"/>
      <c r="K91" s="10" t="n"/>
      <c r="L91" s="10" t="n"/>
      <c r="M91" s="13" t="n"/>
      <c r="N91" s="13" t="n"/>
      <c r="O91" s="13" t="n"/>
      <c r="P91" s="13" t="n"/>
      <c r="Q91" s="10" t="n"/>
      <c r="R91" s="10" t="n"/>
      <c r="S91" s="10" t="n"/>
      <c r="T91" s="10" t="n"/>
      <c r="U91" s="10" t="n"/>
      <c r="V91" s="10" t="n"/>
      <c r="W91" s="10" t="n"/>
      <c r="X91" s="10" t="n"/>
      <c r="Y91" s="11" t="n"/>
      <c r="Z91" s="11" t="n"/>
      <c r="AA91" s="11" t="n"/>
      <c r="AB91" s="11" t="n"/>
      <c r="AC91" s="11" t="n"/>
      <c r="AD91" s="11" t="n"/>
      <c r="AE91" s="10" t="n"/>
      <c r="AF91" s="10" t="n"/>
      <c r="AG91" s="10" t="n"/>
      <c r="AH91" s="10" t="n"/>
      <c r="AI91" s="13" t="n"/>
      <c r="AJ91" s="13" t="n"/>
      <c r="AK91" s="13" t="n"/>
      <c r="AL91" s="13" t="n"/>
      <c r="AM91" s="13" t="n"/>
      <c r="AN91" s="13" t="n"/>
      <c r="AO91" s="13" t="n"/>
      <c r="AP91" s="14" t="n"/>
      <c r="AQ91" s="14" t="n"/>
      <c r="AR91" s="14" t="n"/>
      <c r="AS91" s="13" t="n"/>
      <c r="AT91" s="13" t="n"/>
      <c r="AU91" s="10" t="n"/>
      <c r="AV91" s="10" t="n"/>
      <c r="AW91" s="10" t="n"/>
      <c r="AX91" s="10" t="n"/>
      <c r="AY91" s="10" t="n"/>
      <c r="AZ91" s="10" t="n"/>
      <c r="BA91" s="10" t="n"/>
      <c r="BB91" s="10" t="n"/>
      <c r="BC91" s="10" t="n"/>
      <c r="BD91" s="11" t="n"/>
      <c r="BE91" s="10" t="n"/>
      <c r="BF91" s="10" t="n"/>
      <c r="BG91" s="10" t="n"/>
      <c r="BH91" s="10" t="n"/>
      <c r="BI91" s="10" t="n"/>
      <c r="BJ91" s="10" t="n"/>
      <c r="BK91" s="10" t="n"/>
      <c r="BL91" s="10" t="n"/>
      <c r="BM91" s="10" t="n"/>
    </row>
    <row r="92" hidden="1" ht="15.75" customHeight="1" s="218">
      <c r="A92" s="10" t="n"/>
      <c r="B92" s="281" t="inlineStr">
        <is>
          <t>IMPOSTO LICENÇA</t>
        </is>
      </c>
      <c r="C92" s="264" t="n"/>
      <c r="D92" s="264" t="n"/>
      <c r="E92" s="265" t="n"/>
      <c r="F92" s="137" t="n"/>
      <c r="H92" s="10" t="n"/>
      <c r="I92" s="10" t="n"/>
      <c r="J92" s="134" t="n"/>
      <c r="K92" s="10" t="n"/>
      <c r="L92" s="10" t="n"/>
      <c r="M92" s="13" t="n"/>
      <c r="N92" s="13" t="n"/>
      <c r="O92" s="13" t="n"/>
      <c r="P92" s="13" t="n"/>
      <c r="Q92" s="10" t="n"/>
      <c r="R92" s="10" t="n"/>
      <c r="S92" s="10" t="n"/>
      <c r="T92" s="10" t="n"/>
      <c r="U92" s="10" t="n"/>
      <c r="V92" s="10" t="n"/>
      <c r="W92" s="10" t="n"/>
      <c r="X92" s="10" t="n"/>
      <c r="Y92" s="11" t="n"/>
      <c r="Z92" s="11" t="n"/>
      <c r="AA92" s="11" t="n"/>
      <c r="AB92" s="11" t="n"/>
      <c r="AC92" s="11" t="n"/>
      <c r="AD92" s="11" t="n"/>
      <c r="AE92" s="10" t="n"/>
      <c r="AF92" s="10" t="n"/>
      <c r="AG92" s="10" t="n"/>
      <c r="AH92" s="10" t="n"/>
      <c r="AI92" s="13" t="n"/>
      <c r="AJ92" s="13" t="n"/>
      <c r="AK92" s="13" t="n"/>
      <c r="AL92" s="13" t="n"/>
      <c r="AM92" s="13" t="n"/>
      <c r="AN92" s="13" t="n"/>
      <c r="AO92" s="13" t="n"/>
      <c r="AP92" s="14" t="n"/>
      <c r="AQ92" s="14" t="n"/>
      <c r="AR92" s="14" t="n"/>
      <c r="AS92" s="13" t="n"/>
      <c r="AT92" s="13" t="n"/>
      <c r="AU92" s="10" t="n"/>
      <c r="AV92" s="10" t="n"/>
      <c r="AW92" s="10" t="n"/>
      <c r="AX92" s="10" t="n"/>
      <c r="AY92" s="10" t="n"/>
      <c r="AZ92" s="10" t="n"/>
      <c r="BA92" s="10" t="n"/>
      <c r="BB92" s="10" t="n"/>
      <c r="BC92" s="10" t="n"/>
      <c r="BD92" s="11" t="n"/>
      <c r="BE92" s="10" t="n"/>
      <c r="BF92" s="10" t="n"/>
      <c r="BG92" s="10" t="n"/>
      <c r="BH92" s="10" t="n"/>
      <c r="BI92" s="10" t="n"/>
      <c r="BJ92" s="10" t="n"/>
      <c r="BK92" s="10" t="n"/>
      <c r="BL92" s="10" t="n"/>
      <c r="BM92" s="10" t="n"/>
    </row>
    <row r="93" hidden="1" ht="15.75" customHeight="1" s="218">
      <c r="A93" s="10" t="n"/>
      <c r="B93" s="281" t="inlineStr">
        <is>
          <t>IMPOSTO SERVIÇO</t>
        </is>
      </c>
      <c r="C93" s="264" t="n"/>
      <c r="D93" s="264" t="n"/>
      <c r="E93" s="265" t="n"/>
      <c r="F93" s="137" t="n"/>
      <c r="H93" s="10" t="n"/>
      <c r="I93" s="10" t="n"/>
      <c r="J93" s="134" t="n"/>
      <c r="K93" s="10" t="n"/>
      <c r="L93" s="10" t="n"/>
      <c r="M93" s="13" t="n"/>
      <c r="N93" s="13" t="n"/>
      <c r="O93" s="13" t="n"/>
      <c r="P93" s="13" t="n"/>
      <c r="Q93" s="10" t="n"/>
      <c r="R93" s="10" t="n"/>
      <c r="S93" s="10" t="n"/>
      <c r="T93" s="10" t="n"/>
      <c r="U93" s="10" t="n"/>
      <c r="V93" s="10" t="n"/>
      <c r="W93" s="10" t="n"/>
      <c r="X93" s="10" t="n"/>
      <c r="Y93" s="11" t="n"/>
      <c r="Z93" s="11" t="n"/>
      <c r="AA93" s="11" t="n"/>
      <c r="AB93" s="11" t="n"/>
      <c r="AC93" s="11" t="n"/>
      <c r="AD93" s="11" t="n"/>
      <c r="AE93" s="10" t="n"/>
      <c r="AF93" s="10" t="n"/>
      <c r="AG93" s="10" t="n"/>
      <c r="AH93" s="10" t="n"/>
      <c r="AI93" s="13" t="n"/>
      <c r="AJ93" s="13" t="n"/>
      <c r="AK93" s="13" t="n"/>
      <c r="AL93" s="13" t="n"/>
      <c r="AM93" s="13" t="n"/>
      <c r="AN93" s="13" t="n"/>
      <c r="AO93" s="13" t="n"/>
      <c r="AP93" s="14" t="n"/>
      <c r="AQ93" s="14" t="n"/>
      <c r="AR93" s="14" t="n"/>
      <c r="AS93" s="13" t="n"/>
      <c r="AT93" s="13" t="n"/>
      <c r="AU93" s="10" t="n"/>
      <c r="AV93" s="10" t="n"/>
      <c r="AW93" s="10" t="n"/>
      <c r="AX93" s="10" t="n"/>
      <c r="AY93" s="10" t="n"/>
      <c r="AZ93" s="10" t="n"/>
      <c r="BA93" s="10" t="n"/>
      <c r="BB93" s="10" t="n"/>
      <c r="BC93" s="10" t="n"/>
      <c r="BD93" s="11" t="n"/>
      <c r="BE93" s="10" t="n"/>
      <c r="BF93" s="10" t="n"/>
      <c r="BG93" s="10" t="n"/>
      <c r="BH93" s="10" t="n"/>
      <c r="BI93" s="10" t="n"/>
      <c r="BJ93" s="10" t="n"/>
      <c r="BK93" s="10" t="n"/>
      <c r="BL93" s="10" t="n"/>
      <c r="BM93" s="10" t="n"/>
    </row>
    <row r="94" ht="15.75" customHeight="1" s="218">
      <c r="A94" s="10" t="n"/>
      <c r="B94" s="281" t="inlineStr">
        <is>
          <t>CUSTO PRODUTO</t>
        </is>
      </c>
      <c r="C94" s="264" t="n"/>
      <c r="D94" s="264" t="n"/>
      <c r="E94" s="265" t="n"/>
      <c r="F94" s="136">
        <f>SUM(AL5:AL61)</f>
        <v/>
      </c>
      <c r="H94" s="10" t="n"/>
      <c r="I94" s="10" t="n"/>
      <c r="J94" s="134" t="n"/>
      <c r="K94" s="10" t="n"/>
      <c r="L94" s="10" t="n"/>
      <c r="M94" s="13" t="n"/>
      <c r="N94" s="13" t="n"/>
      <c r="O94" s="13" t="n"/>
      <c r="P94" s="13" t="n"/>
      <c r="Q94" s="10" t="n"/>
      <c r="R94" s="10" t="n"/>
      <c r="S94" s="10" t="n"/>
      <c r="T94" s="10" t="n"/>
      <c r="U94" s="10" t="n"/>
      <c r="V94" s="10" t="n"/>
      <c r="W94" s="10" t="n"/>
      <c r="X94" s="10" t="n"/>
      <c r="Y94" s="11" t="n"/>
      <c r="Z94" s="11" t="n"/>
      <c r="AA94" s="11" t="n"/>
      <c r="AB94" s="11" t="n"/>
      <c r="AC94" s="11" t="n"/>
      <c r="AD94" s="11" t="n"/>
      <c r="AE94" s="10" t="n"/>
      <c r="AF94" s="10" t="n"/>
      <c r="AG94" s="10" t="n"/>
      <c r="AH94" s="10" t="n"/>
      <c r="AI94" s="13" t="n"/>
      <c r="AJ94" s="13" t="n"/>
      <c r="AK94" s="13" t="n"/>
      <c r="AL94" s="13" t="n"/>
      <c r="AM94" s="13" t="n"/>
      <c r="AN94" s="13" t="n"/>
      <c r="AO94" s="13" t="n"/>
      <c r="AP94" s="14" t="n"/>
      <c r="AQ94" s="14" t="n"/>
      <c r="AR94" s="14" t="n"/>
      <c r="AS94" s="13" t="n"/>
      <c r="AT94" s="13" t="n"/>
      <c r="AU94" s="10" t="n"/>
      <c r="AV94" s="10" t="n"/>
      <c r="AW94" s="10" t="n"/>
      <c r="AX94" s="10" t="n"/>
      <c r="AY94" s="10" t="n"/>
      <c r="AZ94" s="10" t="n"/>
      <c r="BA94" s="10" t="n"/>
      <c r="BB94" s="10" t="n"/>
      <c r="BC94" s="10" t="n"/>
      <c r="BD94" s="11" t="n"/>
      <c r="BE94" s="10" t="n"/>
      <c r="BF94" s="10" t="n"/>
      <c r="BG94" s="10" t="n"/>
      <c r="BH94" s="10" t="n"/>
      <c r="BI94" s="10" t="n"/>
      <c r="BJ94" s="10" t="n"/>
      <c r="BK94" s="10" t="n"/>
      <c r="BL94" s="10" t="n"/>
      <c r="BM94" s="10" t="n"/>
    </row>
    <row r="95" ht="15.75" customHeight="1" s="218">
      <c r="A95" s="10" t="n"/>
      <c r="B95" s="281" t="inlineStr">
        <is>
          <t>CUSTO LICENÇAS</t>
        </is>
      </c>
      <c r="C95" s="264" t="n"/>
      <c r="D95" s="264" t="n"/>
      <c r="E95" s="265" t="n"/>
      <c r="F95" s="136">
        <f>SUM(AL63:AL69)</f>
        <v/>
      </c>
      <c r="H95" s="10" t="n"/>
      <c r="I95" s="10" t="n"/>
      <c r="J95" s="134" t="n"/>
      <c r="K95" s="10" t="n"/>
      <c r="L95" s="10" t="n"/>
      <c r="M95" s="13" t="n"/>
      <c r="N95" s="13" t="n"/>
      <c r="O95" s="13" t="n"/>
      <c r="P95" s="13" t="n"/>
      <c r="Q95" s="10" t="n"/>
      <c r="R95" s="10" t="n"/>
      <c r="S95" s="10" t="n"/>
      <c r="T95" s="10" t="n"/>
      <c r="U95" s="10" t="n"/>
      <c r="V95" s="10" t="n"/>
      <c r="W95" s="10" t="n"/>
      <c r="X95" s="10" t="n"/>
      <c r="Y95" s="11" t="n"/>
      <c r="Z95" s="11" t="n"/>
      <c r="AA95" s="11" t="n"/>
      <c r="AB95" s="11" t="n"/>
      <c r="AC95" s="11" t="n"/>
      <c r="AD95" s="11" t="n"/>
      <c r="AE95" s="10" t="n"/>
      <c r="AF95" s="10" t="n"/>
      <c r="AG95" s="10" t="n"/>
      <c r="AH95" s="10" t="n"/>
      <c r="AI95" s="13" t="n"/>
      <c r="AJ95" s="13" t="n"/>
      <c r="AK95" s="13" t="n"/>
      <c r="AL95" s="13" t="n"/>
      <c r="AM95" s="13" t="n"/>
      <c r="AN95" s="13" t="n"/>
      <c r="AO95" s="13" t="n"/>
      <c r="AP95" s="14" t="n"/>
      <c r="AQ95" s="14" t="n"/>
      <c r="AR95" s="14" t="n"/>
      <c r="AS95" s="13" t="n"/>
      <c r="AT95" s="13" t="n"/>
      <c r="AU95" s="10" t="n"/>
      <c r="AV95" s="10" t="n"/>
      <c r="AW95" s="10" t="n"/>
      <c r="AX95" s="10" t="n"/>
      <c r="AY95" s="10" t="n"/>
      <c r="AZ95" s="10" t="n"/>
      <c r="BA95" s="10" t="n"/>
      <c r="BB95" s="10" t="n"/>
      <c r="BC95" s="10" t="n"/>
      <c r="BD95" s="11" t="n"/>
      <c r="BE95" s="10" t="n"/>
      <c r="BF95" s="10" t="n"/>
      <c r="BG95" s="10" t="n"/>
      <c r="BH95" s="10" t="n"/>
      <c r="BI95" s="10" t="n"/>
      <c r="BJ95" s="10" t="n"/>
      <c r="BK95" s="10" t="n"/>
      <c r="BL95" s="10" t="n"/>
      <c r="BM95" s="10" t="n"/>
    </row>
    <row r="96" ht="15.75" customHeight="1" s="218">
      <c r="A96" s="10" t="n"/>
      <c r="B96" s="281" t="inlineStr">
        <is>
          <t>CUSTO SERVIÇO</t>
        </is>
      </c>
      <c r="C96" s="264" t="n"/>
      <c r="D96" s="264" t="n"/>
      <c r="E96" s="265" t="n"/>
      <c r="F96" s="136">
        <f>SUM(AL71:AL83)</f>
        <v/>
      </c>
      <c r="H96" s="10" t="n"/>
      <c r="I96" s="10" t="n"/>
      <c r="J96" s="134" t="n"/>
      <c r="K96" s="10" t="n"/>
      <c r="L96" s="10" t="n"/>
      <c r="M96" s="13" t="n"/>
      <c r="N96" s="13" t="n"/>
      <c r="O96" s="13" t="n"/>
      <c r="P96" s="13" t="n"/>
      <c r="Q96" s="10" t="n"/>
      <c r="R96" s="10" t="n"/>
      <c r="S96" s="10" t="n"/>
      <c r="T96" s="10" t="n"/>
      <c r="U96" s="10" t="n"/>
      <c r="V96" s="10" t="n"/>
      <c r="W96" s="10" t="n"/>
      <c r="X96" s="10" t="n"/>
      <c r="Y96" s="11" t="n"/>
      <c r="Z96" s="11" t="n"/>
      <c r="AA96" s="11" t="n"/>
      <c r="AB96" s="11" t="n"/>
      <c r="AC96" s="11" t="n"/>
      <c r="AD96" s="11" t="n"/>
      <c r="AE96" s="10" t="n"/>
      <c r="AF96" s="10" t="n"/>
      <c r="AG96" s="10" t="n"/>
      <c r="AH96" s="10" t="n"/>
      <c r="AI96" s="13" t="n"/>
      <c r="AJ96" s="13" t="n"/>
      <c r="AK96" s="13" t="n"/>
      <c r="AL96" s="13" t="n"/>
      <c r="AM96" s="13" t="n"/>
      <c r="AN96" s="13" t="n"/>
      <c r="AO96" s="13" t="n"/>
      <c r="AP96" s="14" t="n"/>
      <c r="AQ96" s="14" t="n"/>
      <c r="AR96" s="14" t="n"/>
      <c r="AS96" s="13" t="n"/>
      <c r="AT96" s="13" t="n"/>
      <c r="AU96" s="10" t="n"/>
      <c r="AV96" s="10" t="n"/>
      <c r="AW96" s="10" t="n"/>
      <c r="AX96" s="10" t="n"/>
      <c r="AY96" s="10" t="n"/>
      <c r="AZ96" s="10" t="n"/>
      <c r="BA96" s="10" t="n"/>
      <c r="BB96" s="10" t="n"/>
      <c r="BC96" s="10" t="n"/>
      <c r="BD96" s="11" t="n"/>
      <c r="BE96" s="10" t="n"/>
      <c r="BF96" s="10" t="n"/>
      <c r="BG96" s="10" t="n"/>
      <c r="BH96" s="10" t="n"/>
      <c r="BI96" s="10" t="n"/>
      <c r="BJ96" s="10" t="n"/>
      <c r="BK96" s="10" t="n"/>
      <c r="BL96" s="10" t="n"/>
      <c r="BM96" s="10" t="n"/>
    </row>
    <row r="97" ht="15.75" customHeight="1" s="218">
      <c r="A97" s="10" t="n"/>
      <c r="B97" s="281" t="inlineStr">
        <is>
          <t>Margem Bruta (%)</t>
        </is>
      </c>
      <c r="C97" s="264" t="n"/>
      <c r="D97" s="264" t="n"/>
      <c r="E97" s="265" t="n"/>
      <c r="F97" s="137">
        <f>BOM!F97</f>
        <v/>
      </c>
      <c r="H97" s="10" t="n"/>
      <c r="I97" s="10" t="n"/>
      <c r="J97" s="134" t="n"/>
      <c r="K97" s="10" t="n"/>
      <c r="L97" s="10" t="n"/>
      <c r="M97" s="13" t="n"/>
      <c r="N97" s="13" t="n"/>
      <c r="O97" s="13" t="n"/>
      <c r="P97" s="13" t="n"/>
      <c r="Q97" s="10" t="n"/>
      <c r="R97" s="10" t="n"/>
      <c r="S97" s="10" t="n"/>
      <c r="T97" s="10" t="n"/>
      <c r="U97" s="10" t="n"/>
      <c r="V97" s="10" t="n"/>
      <c r="W97" s="10" t="n"/>
      <c r="X97" s="10" t="n"/>
      <c r="Y97" s="11" t="n"/>
      <c r="Z97" s="11" t="n"/>
      <c r="AA97" s="11" t="n"/>
      <c r="AB97" s="11" t="n"/>
      <c r="AC97" s="11" t="n"/>
      <c r="AD97" s="11" t="n"/>
      <c r="AE97" s="10" t="n"/>
      <c r="AF97" s="10" t="n"/>
      <c r="AG97" s="10" t="n"/>
      <c r="AH97" s="10" t="n"/>
      <c r="AI97" s="13" t="n"/>
      <c r="AJ97" s="13" t="n"/>
      <c r="AK97" s="13" t="n"/>
      <c r="AL97" s="13" t="n"/>
      <c r="AM97" s="13" t="n"/>
      <c r="AN97" s="13" t="n"/>
      <c r="AO97" s="13" t="n"/>
      <c r="AP97" s="14" t="n"/>
      <c r="AQ97" s="14" t="n"/>
      <c r="AR97" s="14" t="n"/>
      <c r="AS97" s="13" t="n"/>
      <c r="AT97" s="13" t="n"/>
      <c r="AU97" s="10" t="n"/>
      <c r="AV97" s="10" t="n"/>
      <c r="AW97" s="10" t="n"/>
      <c r="AX97" s="10" t="n"/>
      <c r="AY97" s="10" t="n"/>
      <c r="AZ97" s="10" t="n"/>
      <c r="BA97" s="10" t="n"/>
      <c r="BB97" s="10" t="n"/>
      <c r="BC97" s="10" t="n"/>
      <c r="BD97" s="11" t="n"/>
      <c r="BE97" s="10" t="n"/>
      <c r="BF97" s="10" t="n"/>
      <c r="BG97" s="10" t="n"/>
      <c r="BH97" s="10" t="n"/>
      <c r="BI97" s="10" t="n"/>
      <c r="BJ97" s="10" t="n"/>
      <c r="BK97" s="10" t="n"/>
      <c r="BL97" s="10" t="n"/>
      <c r="BM97" s="10" t="n"/>
    </row>
    <row r="98" ht="15.75" customHeight="1" s="218">
      <c r="A98" s="10" t="n"/>
      <c r="B98" s="281" t="inlineStr">
        <is>
          <t>Desconto (%)</t>
        </is>
      </c>
      <c r="C98" s="264" t="n"/>
      <c r="D98" s="264" t="n"/>
      <c r="E98" s="265" t="n"/>
      <c r="F98" s="137">
        <f>BOM!F98</f>
        <v/>
      </c>
      <c r="H98" s="10" t="n"/>
      <c r="I98" s="10" t="n"/>
      <c r="J98" s="134" t="n"/>
      <c r="K98" s="10" t="n"/>
      <c r="L98" s="10" t="n"/>
      <c r="M98" s="13" t="n"/>
      <c r="N98" s="13" t="n"/>
      <c r="O98" s="13" t="n"/>
      <c r="P98" s="13" t="n"/>
      <c r="Q98" s="10" t="n"/>
      <c r="R98" s="10" t="n"/>
      <c r="S98" s="10" t="n"/>
      <c r="T98" s="10" t="n"/>
      <c r="U98" s="10" t="n"/>
      <c r="V98" s="10" t="n"/>
      <c r="W98" s="10" t="n"/>
      <c r="X98" s="10" t="n"/>
      <c r="Y98" s="11" t="n"/>
      <c r="Z98" s="11" t="n"/>
      <c r="AA98" s="11" t="n"/>
      <c r="AB98" s="11" t="n"/>
      <c r="AC98" s="11" t="n"/>
      <c r="AD98" s="11" t="n"/>
      <c r="AE98" s="10" t="n"/>
      <c r="AF98" s="10" t="n"/>
      <c r="AG98" s="10" t="n"/>
      <c r="AH98" s="10" t="n"/>
      <c r="AI98" s="13" t="n"/>
      <c r="AJ98" s="13" t="n"/>
      <c r="AK98" s="13" t="n"/>
      <c r="AL98" s="13" t="n"/>
      <c r="AM98" s="13" t="n"/>
      <c r="AN98" s="13" t="n"/>
      <c r="AO98" s="13" t="n"/>
      <c r="AP98" s="14" t="n"/>
      <c r="AQ98" s="14" t="n"/>
      <c r="AR98" s="14" t="n"/>
      <c r="AS98" s="13" t="n"/>
      <c r="AT98" s="13" t="n"/>
      <c r="AU98" s="10" t="n"/>
      <c r="AV98" s="10" t="n"/>
      <c r="AW98" s="10" t="n"/>
      <c r="AX98" s="10" t="n"/>
      <c r="AY98" s="10" t="n"/>
      <c r="AZ98" s="10" t="n"/>
      <c r="BA98" s="10" t="n"/>
      <c r="BB98" s="10" t="n"/>
      <c r="BC98" s="10" t="n"/>
      <c r="BD98" s="11" t="n"/>
      <c r="BE98" s="10" t="n"/>
      <c r="BF98" s="10" t="n"/>
      <c r="BG98" s="10" t="n"/>
      <c r="BH98" s="10" t="n"/>
      <c r="BI98" s="10" t="n"/>
      <c r="BJ98" s="10" t="n"/>
      <c r="BK98" s="10" t="n"/>
      <c r="BL98" s="10" t="n"/>
      <c r="BM98" s="10" t="n"/>
    </row>
    <row r="99" ht="15.75" customHeight="1" s="218">
      <c r="A99" s="10" t="n"/>
      <c r="B99" s="281" t="inlineStr">
        <is>
          <t>Comissão 10%</t>
        </is>
      </c>
      <c r="C99" s="264" t="n"/>
      <c r="D99" s="264" t="n"/>
      <c r="E99" s="265" t="n"/>
      <c r="F99" s="138">
        <f>BM85*0.1</f>
        <v/>
      </c>
      <c r="H99" s="10" t="n"/>
      <c r="I99" s="10" t="n"/>
      <c r="J99" s="134" t="n"/>
      <c r="K99" s="10" t="n"/>
      <c r="L99" s="10" t="n"/>
      <c r="M99" s="13" t="n"/>
      <c r="N99" s="13" t="n"/>
      <c r="O99" s="13" t="n"/>
      <c r="P99" s="13" t="n"/>
      <c r="Q99" s="10" t="n"/>
      <c r="R99" s="10" t="n"/>
      <c r="S99" s="10" t="n"/>
      <c r="T99" s="10" t="n"/>
      <c r="U99" s="10" t="n"/>
      <c r="V99" s="10" t="n"/>
      <c r="W99" s="10" t="n"/>
      <c r="X99" s="10" t="n"/>
      <c r="Y99" s="11" t="n"/>
      <c r="Z99" s="11" t="n"/>
      <c r="AA99" s="11" t="n"/>
      <c r="AB99" s="11" t="n"/>
      <c r="AC99" s="11" t="n"/>
      <c r="AD99" s="11" t="n"/>
      <c r="AE99" s="10" t="n"/>
      <c r="AF99" s="10" t="n"/>
      <c r="AG99" s="10" t="n"/>
      <c r="AH99" s="10" t="n"/>
      <c r="AI99" s="13" t="n"/>
      <c r="AJ99" s="13" t="n"/>
      <c r="AK99" s="13" t="n"/>
      <c r="AL99" s="13" t="n"/>
      <c r="AM99" s="13" t="n"/>
      <c r="AN99" s="13" t="n"/>
      <c r="AO99" s="13" t="n"/>
      <c r="AP99" s="14" t="n"/>
      <c r="AQ99" s="14" t="n"/>
      <c r="AR99" s="14" t="n"/>
      <c r="AS99" s="13" t="n"/>
      <c r="AT99" s="13" t="n"/>
      <c r="AU99" s="10" t="n"/>
      <c r="AV99" s="10" t="n"/>
      <c r="AW99" s="10" t="n"/>
      <c r="AX99" s="10" t="n"/>
      <c r="AY99" s="10" t="n"/>
      <c r="AZ99" s="10" t="n"/>
      <c r="BA99" s="10" t="n"/>
      <c r="BB99" s="10" t="n"/>
      <c r="BC99" s="10" t="n"/>
      <c r="BD99" s="11" t="n"/>
      <c r="BE99" s="10" t="n"/>
      <c r="BF99" s="10" t="n"/>
      <c r="BG99" s="10" t="n"/>
      <c r="BH99" s="10" t="n"/>
      <c r="BI99" s="10" t="n"/>
      <c r="BJ99" s="10" t="n"/>
      <c r="BK99" s="10" t="n"/>
      <c r="BL99" s="10" t="n"/>
      <c r="BM99" s="10" t="n"/>
    </row>
    <row r="100" ht="15.75" customHeight="1" s="218">
      <c r="A100" s="10" t="n"/>
      <c r="B100" s="281" t="inlineStr">
        <is>
          <t>Margem do projeto</t>
        </is>
      </c>
      <c r="C100" s="264" t="n"/>
      <c r="D100" s="264" t="n"/>
      <c r="E100" s="265" t="n"/>
      <c r="F100" s="137">
        <f>(BM85-F99)/F87</f>
        <v/>
      </c>
      <c r="G100" s="139" t="n"/>
      <c r="H100" s="10" t="n"/>
      <c r="I100" s="10" t="n"/>
      <c r="J100" s="134" t="n"/>
      <c r="K100" s="10" t="n"/>
      <c r="L100" s="10" t="n"/>
      <c r="M100" s="13" t="n"/>
      <c r="N100" s="13" t="n"/>
      <c r="O100" s="13" t="n"/>
      <c r="P100" s="13" t="n"/>
      <c r="Q100" s="10" t="n"/>
      <c r="R100" s="10" t="n"/>
      <c r="S100" s="10" t="n"/>
      <c r="T100" s="10" t="n"/>
      <c r="U100" s="10" t="n"/>
      <c r="V100" s="10" t="n"/>
      <c r="W100" s="10" t="n"/>
      <c r="X100" s="10" t="n"/>
      <c r="Y100" s="11" t="n"/>
      <c r="Z100" s="11" t="n"/>
      <c r="AA100" s="11" t="n"/>
      <c r="AB100" s="11" t="n"/>
      <c r="AC100" s="11" t="n"/>
      <c r="AD100" s="11" t="n"/>
      <c r="AE100" s="10" t="n"/>
      <c r="AF100" s="10" t="n"/>
      <c r="AG100" s="10" t="n"/>
      <c r="AH100" s="10" t="n"/>
      <c r="AI100" s="13" t="n"/>
      <c r="AJ100" s="13" t="n"/>
      <c r="AK100" s="13" t="n"/>
      <c r="AL100" s="13" t="n"/>
      <c r="AM100" s="13" t="n"/>
      <c r="AN100" s="13" t="n"/>
      <c r="AO100" s="13" t="n"/>
      <c r="AP100" s="14" t="n"/>
      <c r="AQ100" s="14" t="n"/>
      <c r="AR100" s="14" t="n"/>
      <c r="AS100" s="13" t="n"/>
      <c r="AT100" s="13" t="n"/>
      <c r="AU100" s="10" t="n"/>
      <c r="AV100" s="10" t="n"/>
      <c r="AW100" s="10" t="n"/>
      <c r="AX100" s="10" t="n"/>
      <c r="AY100" s="10" t="n"/>
      <c r="AZ100" s="10" t="n"/>
      <c r="BA100" s="10" t="n"/>
      <c r="BB100" s="10" t="n"/>
      <c r="BC100" s="10" t="n"/>
      <c r="BD100" s="11" t="n"/>
      <c r="BE100" s="10" t="n"/>
      <c r="BF100" s="10" t="n"/>
      <c r="BG100" s="10" t="n"/>
      <c r="BH100" s="10" t="n"/>
      <c r="BI100" s="10" t="n"/>
      <c r="BJ100" s="10" t="n"/>
      <c r="BK100" s="10" t="n"/>
      <c r="BL100" s="10" t="n"/>
      <c r="BM100" s="10" t="n"/>
    </row>
    <row r="101" ht="15.75" customHeight="1" s="218">
      <c r="A101" s="10" t="n"/>
      <c r="B101" s="281" t="inlineStr">
        <is>
          <t>Dólar</t>
        </is>
      </c>
      <c r="C101" s="264" t="n"/>
      <c r="D101" s="264" t="n"/>
      <c r="E101" s="265" t="n"/>
      <c r="F101" s="138">
        <f>BOM!F101</f>
        <v/>
      </c>
      <c r="G101" s="109">
        <f>IFERROR(__xludf.DUMMYFUNCTION("GoogleFinance(""USDBRL"")"),5.00059999999999)</f>
        <v/>
      </c>
      <c r="H101" s="10" t="n"/>
      <c r="I101" s="10" t="n"/>
      <c r="J101" s="134" t="n"/>
      <c r="K101" s="10" t="n"/>
      <c r="L101" s="10" t="n"/>
      <c r="M101" s="13" t="n"/>
      <c r="N101" s="13" t="n"/>
      <c r="O101" s="13" t="n"/>
      <c r="P101" s="13" t="n"/>
      <c r="Q101" s="10" t="n"/>
      <c r="R101" s="10" t="n"/>
      <c r="S101" s="10" t="n"/>
      <c r="T101" s="10" t="n"/>
      <c r="U101" s="10" t="n"/>
      <c r="V101" s="10" t="n"/>
      <c r="W101" s="10" t="n"/>
      <c r="X101" s="10" t="n"/>
      <c r="Y101" s="11" t="n"/>
      <c r="Z101" s="11" t="n"/>
      <c r="AA101" s="11" t="n"/>
      <c r="AB101" s="11" t="n"/>
      <c r="AC101" s="11" t="n"/>
      <c r="AD101" s="11" t="n"/>
      <c r="AE101" s="10" t="n"/>
      <c r="AF101" s="10" t="n"/>
      <c r="AG101" s="10" t="n"/>
      <c r="AH101" s="10" t="n"/>
      <c r="AI101" s="13" t="n"/>
      <c r="AJ101" s="13" t="n"/>
      <c r="AK101" s="13" t="n"/>
      <c r="AL101" s="13" t="n"/>
      <c r="AM101" s="13" t="n"/>
      <c r="AN101" s="13" t="n"/>
      <c r="AO101" s="13" t="n"/>
      <c r="AP101" s="14" t="n"/>
      <c r="AQ101" s="14" t="n"/>
      <c r="AR101" s="14" t="n"/>
      <c r="AS101" s="13" t="n"/>
      <c r="AT101" s="13" t="n"/>
      <c r="AU101" s="10" t="n"/>
      <c r="AV101" s="10" t="n"/>
      <c r="AW101" s="10" t="n"/>
      <c r="AX101" s="10" t="n"/>
      <c r="AY101" s="10" t="n"/>
      <c r="AZ101" s="10" t="n"/>
      <c r="BA101" s="10" t="n"/>
      <c r="BB101" s="10" t="n"/>
      <c r="BC101" s="10" t="n"/>
      <c r="BD101" s="11" t="n"/>
      <c r="BE101" s="10" t="n"/>
      <c r="BF101" s="10" t="n"/>
      <c r="BG101" s="10" t="n"/>
      <c r="BH101" s="10" t="n"/>
      <c r="BI101" s="10" t="n"/>
      <c r="BJ101" s="10" t="n"/>
      <c r="BK101" s="10" t="n"/>
      <c r="BL101" s="10" t="n"/>
      <c r="BM101" s="10" t="n"/>
    </row>
    <row r="102" ht="15.75" customHeight="1" s="218">
      <c r="A102" s="10" t="n"/>
      <c r="B102" s="281" t="inlineStr">
        <is>
          <t>Importação Produto</t>
        </is>
      </c>
      <c r="C102" s="264" t="n"/>
      <c r="D102" s="264" t="n"/>
      <c r="E102" s="265" t="n"/>
      <c r="F102" s="136" t="n">
        <v>2.2</v>
      </c>
      <c r="H102" s="10" t="n"/>
      <c r="I102" s="10" t="n"/>
      <c r="J102" s="134" t="n"/>
      <c r="K102" s="10" t="n"/>
      <c r="L102" s="10" t="n"/>
      <c r="M102" s="13" t="n"/>
      <c r="N102" s="13" t="n"/>
      <c r="O102" s="13" t="n"/>
      <c r="P102" s="13" t="n"/>
      <c r="Q102" s="10" t="n"/>
      <c r="R102" s="10" t="n"/>
      <c r="S102" s="10" t="n"/>
      <c r="T102" s="10" t="n"/>
      <c r="U102" s="10" t="n"/>
      <c r="V102" s="10" t="n"/>
      <c r="W102" s="10" t="n"/>
      <c r="X102" s="10" t="n"/>
      <c r="Y102" s="11" t="n"/>
      <c r="Z102" s="11" t="n"/>
      <c r="AA102" s="11" t="n"/>
      <c r="AB102" s="11" t="n"/>
      <c r="AC102" s="11" t="n"/>
      <c r="AD102" s="11" t="n"/>
      <c r="AE102" s="10" t="n"/>
      <c r="AF102" s="10" t="n"/>
      <c r="AG102" s="10" t="n"/>
      <c r="AH102" s="10" t="n"/>
      <c r="AI102" s="13" t="n"/>
      <c r="AJ102" s="13" t="n"/>
      <c r="AK102" s="13" t="n"/>
      <c r="AL102" s="13" t="n"/>
      <c r="AM102" s="13" t="n"/>
      <c r="AN102" s="13" t="n"/>
      <c r="AO102" s="13" t="n"/>
      <c r="AP102" s="14" t="n"/>
      <c r="AQ102" s="14" t="n"/>
      <c r="AR102" s="14" t="n"/>
      <c r="AS102" s="13" t="n"/>
      <c r="AT102" s="13" t="n"/>
      <c r="AU102" s="10" t="n"/>
      <c r="AV102" s="10" t="n"/>
      <c r="AW102" s="10" t="n"/>
      <c r="AX102" s="10" t="n"/>
      <c r="AY102" s="10" t="n"/>
      <c r="AZ102" s="10" t="n"/>
      <c r="BA102" s="10" t="n"/>
      <c r="BB102" s="10" t="n"/>
      <c r="BC102" s="10" t="n"/>
      <c r="BD102" s="11" t="n"/>
      <c r="BE102" s="10" t="n"/>
      <c r="BF102" s="10" t="n"/>
      <c r="BG102" s="10" t="n"/>
      <c r="BH102" s="10" t="n"/>
      <c r="BI102" s="10" t="n"/>
      <c r="BJ102" s="10" t="n"/>
      <c r="BK102" s="10" t="n"/>
      <c r="BL102" s="10" t="n"/>
      <c r="BM102" s="10" t="n"/>
    </row>
    <row r="103" ht="15.75" customHeight="1" s="218">
      <c r="A103" s="10" t="n"/>
      <c r="B103" s="282" t="inlineStr">
        <is>
          <t>Importação Licenças/Serviços</t>
        </is>
      </c>
      <c r="C103" s="283" t="n"/>
      <c r="D103" s="283" t="n"/>
      <c r="E103" s="284" t="n"/>
      <c r="F103" s="140" t="n">
        <v>1.2</v>
      </c>
      <c r="H103" s="10" t="n"/>
      <c r="I103" s="10" t="n"/>
      <c r="J103" s="134" t="n"/>
      <c r="K103" s="10" t="n"/>
      <c r="L103" s="10" t="n"/>
      <c r="M103" s="13" t="n"/>
      <c r="N103" s="13" t="n"/>
      <c r="O103" s="13" t="n"/>
      <c r="P103" s="13" t="n"/>
      <c r="Q103" s="10" t="n"/>
      <c r="R103" s="10" t="n"/>
      <c r="S103" s="10" t="n"/>
      <c r="T103" s="10" t="n"/>
      <c r="U103" s="10" t="n"/>
      <c r="V103" s="10" t="n"/>
      <c r="W103" s="10" t="n"/>
      <c r="X103" s="10" t="n"/>
      <c r="Y103" s="11" t="n"/>
      <c r="Z103" s="11" t="n"/>
      <c r="AA103" s="11" t="n"/>
      <c r="AB103" s="11" t="n"/>
      <c r="AC103" s="11" t="n"/>
      <c r="AD103" s="11" t="n"/>
      <c r="AE103" s="10" t="n"/>
      <c r="AF103" s="10" t="n"/>
      <c r="AG103" s="10" t="n"/>
      <c r="AH103" s="10" t="n"/>
      <c r="AI103" s="13" t="n"/>
      <c r="AJ103" s="13" t="n"/>
      <c r="AK103" s="13" t="n"/>
      <c r="AL103" s="13" t="n"/>
      <c r="AM103" s="13" t="n"/>
      <c r="AN103" s="13" t="n"/>
      <c r="AO103" s="13" t="n"/>
      <c r="AP103" s="14" t="n"/>
      <c r="AQ103" s="14" t="n"/>
      <c r="AR103" s="14" t="n"/>
      <c r="AS103" s="13" t="n"/>
      <c r="AT103" s="13" t="n"/>
      <c r="AU103" s="10" t="n"/>
      <c r="AV103" s="10" t="n"/>
      <c r="AW103" s="10" t="n"/>
      <c r="AX103" s="10" t="n"/>
      <c r="AY103" s="10" t="n"/>
      <c r="AZ103" s="10" t="n"/>
      <c r="BA103" s="10" t="n"/>
      <c r="BB103" s="10" t="n"/>
      <c r="BC103" s="10" t="n"/>
      <c r="BD103" s="11" t="n"/>
      <c r="BE103" s="10" t="n"/>
      <c r="BF103" s="10" t="n"/>
      <c r="BG103" s="10" t="n"/>
      <c r="BH103" s="10" t="n"/>
      <c r="BI103" s="10" t="n"/>
      <c r="BJ103" s="10" t="n"/>
      <c r="BK103" s="10" t="n"/>
      <c r="BL103" s="10" t="n"/>
      <c r="BM103" s="10" t="n"/>
    </row>
    <row r="104" ht="15.75" customHeight="1" s="218">
      <c r="A104" s="10" t="n"/>
      <c r="B104" s="10" t="n"/>
      <c r="C104" s="10" t="n"/>
      <c r="D104" s="10" t="n"/>
      <c r="E104" s="10" t="n"/>
      <c r="F104" s="10" t="n"/>
      <c r="G104" s="11" t="n"/>
      <c r="H104" s="10" t="n"/>
      <c r="I104" s="10" t="n"/>
      <c r="J104" s="134" t="n"/>
      <c r="K104" s="10" t="n"/>
      <c r="L104" s="10" t="n"/>
      <c r="M104" s="13" t="n"/>
      <c r="N104" s="13" t="n"/>
      <c r="O104" s="13" t="n"/>
      <c r="P104" s="13" t="n"/>
      <c r="Q104" s="10" t="n"/>
      <c r="R104" s="10" t="n"/>
      <c r="S104" s="10" t="n"/>
      <c r="T104" s="10" t="n"/>
      <c r="U104" s="10" t="n"/>
      <c r="V104" s="10" t="n"/>
      <c r="W104" s="10" t="n"/>
      <c r="X104" s="10" t="n"/>
      <c r="Y104" s="11" t="n"/>
      <c r="Z104" s="11" t="n"/>
      <c r="AA104" s="11" t="n"/>
      <c r="AB104" s="11" t="n"/>
      <c r="AC104" s="11" t="n"/>
      <c r="AD104" s="11" t="n"/>
      <c r="AE104" s="10" t="n"/>
      <c r="AF104" s="10" t="n"/>
      <c r="AG104" s="10" t="n"/>
      <c r="AH104" s="10" t="n"/>
      <c r="AI104" s="13" t="n"/>
      <c r="AJ104" s="13" t="n"/>
      <c r="AK104" s="13" t="n"/>
      <c r="AL104" s="13" t="n"/>
      <c r="AM104" s="13" t="n"/>
      <c r="AN104" s="13" t="n"/>
      <c r="AO104" s="13" t="n"/>
      <c r="AP104" s="14" t="n"/>
      <c r="AQ104" s="14" t="n"/>
      <c r="AR104" s="14" t="n"/>
      <c r="AS104" s="13" t="n"/>
      <c r="AT104" s="13" t="n"/>
      <c r="AU104" s="10" t="n"/>
      <c r="AV104" s="10" t="n"/>
      <c r="AW104" s="10" t="n"/>
      <c r="AX104" s="10" t="n"/>
      <c r="AY104" s="10" t="n"/>
      <c r="AZ104" s="10" t="n"/>
      <c r="BA104" s="10" t="n"/>
      <c r="BB104" s="10" t="n"/>
      <c r="BC104" s="10" t="n"/>
      <c r="BD104" s="11" t="n"/>
      <c r="BE104" s="10" t="n"/>
      <c r="BF104" s="10" t="n"/>
      <c r="BG104" s="10" t="n"/>
      <c r="BH104" s="10" t="n"/>
      <c r="BI104" s="10" t="n"/>
      <c r="BJ104" s="10" t="n"/>
      <c r="BK104" s="10" t="n"/>
      <c r="BL104" s="10" t="n"/>
      <c r="BM104" s="10" t="n"/>
    </row>
    <row r="105" ht="15.75" customHeight="1" s="218">
      <c r="A105" s="10" t="n"/>
      <c r="B105" s="10" t="n"/>
      <c r="C105" s="10" t="n"/>
      <c r="D105" s="10" t="n"/>
      <c r="E105" s="10" t="n"/>
      <c r="F105" s="10" t="n"/>
      <c r="G105" s="11" t="n"/>
      <c r="H105" s="10" t="n"/>
      <c r="I105" s="10" t="n"/>
      <c r="J105" s="134" t="n"/>
      <c r="K105" s="10" t="n"/>
      <c r="L105" s="10" t="n"/>
      <c r="M105" s="13" t="n"/>
      <c r="N105" s="13" t="n"/>
      <c r="O105" s="13" t="n"/>
      <c r="P105" s="13" t="n"/>
      <c r="Q105" s="10" t="n"/>
      <c r="R105" s="10" t="n"/>
      <c r="S105" s="10" t="n"/>
      <c r="T105" s="10" t="n"/>
      <c r="U105" s="10" t="n"/>
      <c r="V105" s="10" t="n"/>
      <c r="W105" s="10" t="n"/>
      <c r="X105" s="10" t="n"/>
      <c r="Y105" s="11" t="n"/>
      <c r="Z105" s="11" t="n"/>
      <c r="AA105" s="11" t="n"/>
      <c r="AB105" s="11" t="n"/>
      <c r="AC105" s="11" t="n"/>
      <c r="AD105" s="11" t="n"/>
      <c r="AE105" s="10" t="n"/>
      <c r="AF105" s="10" t="n"/>
      <c r="AG105" s="10" t="n"/>
      <c r="AH105" s="10" t="n"/>
      <c r="AI105" s="13" t="n"/>
      <c r="AJ105" s="13" t="n"/>
      <c r="AK105" s="13" t="n"/>
      <c r="AL105" s="13" t="n"/>
      <c r="AM105" s="13" t="n"/>
      <c r="AN105" s="13" t="n"/>
      <c r="AO105" s="13" t="n"/>
      <c r="AP105" s="14" t="n"/>
      <c r="AQ105" s="14" t="n"/>
      <c r="AR105" s="14" t="n"/>
      <c r="AS105" s="13" t="n"/>
      <c r="AT105" s="13" t="n"/>
      <c r="AU105" s="10" t="n"/>
      <c r="AV105" s="10" t="n"/>
      <c r="AW105" s="10" t="n"/>
      <c r="AX105" s="10" t="n"/>
      <c r="AY105" s="10" t="n"/>
      <c r="AZ105" s="10" t="n"/>
      <c r="BA105" s="10" t="n"/>
      <c r="BB105" s="10" t="n"/>
      <c r="BC105" s="10" t="n"/>
      <c r="BD105" s="11" t="n"/>
      <c r="BE105" s="10" t="n"/>
      <c r="BF105" s="10" t="n"/>
      <c r="BG105" s="10" t="n"/>
      <c r="BH105" s="10" t="n"/>
      <c r="BI105" s="10" t="n"/>
      <c r="BJ105" s="10" t="n"/>
      <c r="BK105" s="10" t="n"/>
      <c r="BL105" s="10" t="n"/>
      <c r="BM105" s="10" t="n"/>
    </row>
    <row r="106" ht="15.75" customHeight="1" s="218">
      <c r="A106" s="10" t="n"/>
      <c r="B106" s="10" t="n"/>
      <c r="C106" s="10" t="n"/>
      <c r="D106" s="10" t="n"/>
      <c r="E106" s="10" t="n"/>
      <c r="F106" s="10" t="n"/>
      <c r="G106" s="11" t="n"/>
      <c r="H106" s="10" t="n"/>
      <c r="I106" s="10" t="n"/>
      <c r="J106" s="134" t="n"/>
      <c r="K106" s="10" t="n"/>
      <c r="L106" s="10" t="n"/>
      <c r="M106" s="13" t="n"/>
      <c r="N106" s="13" t="n"/>
      <c r="O106" s="13" t="n"/>
      <c r="P106" s="13" t="n"/>
      <c r="Q106" s="10" t="n"/>
      <c r="R106" s="10" t="n"/>
      <c r="S106" s="10" t="n"/>
      <c r="T106" s="10" t="n"/>
      <c r="U106" s="10" t="n"/>
      <c r="V106" s="10" t="n"/>
      <c r="W106" s="10" t="n"/>
      <c r="X106" s="10" t="n"/>
      <c r="Y106" s="11" t="n"/>
      <c r="Z106" s="11" t="n"/>
      <c r="AA106" s="11" t="n"/>
      <c r="AB106" s="11" t="n"/>
      <c r="AC106" s="11" t="n"/>
      <c r="AD106" s="11" t="n"/>
      <c r="AE106" s="10" t="n"/>
      <c r="AF106" s="10" t="n"/>
      <c r="AG106" s="10" t="n"/>
      <c r="AH106" s="10" t="n"/>
      <c r="AI106" s="13" t="n"/>
      <c r="AJ106" s="13" t="n"/>
      <c r="AK106" s="13" t="n"/>
      <c r="AL106" s="13" t="n"/>
      <c r="AM106" s="13" t="n"/>
      <c r="AN106" s="13" t="n"/>
      <c r="AO106" s="13" t="n"/>
      <c r="AP106" s="14" t="n"/>
      <c r="AQ106" s="14" t="n"/>
      <c r="AR106" s="14" t="n"/>
      <c r="AS106" s="13" t="n"/>
      <c r="AT106" s="13" t="n"/>
      <c r="AU106" s="10" t="n"/>
      <c r="AV106" s="10" t="n"/>
      <c r="AW106" s="10" t="n"/>
      <c r="AX106" s="10" t="n"/>
      <c r="AY106" s="10" t="n"/>
      <c r="AZ106" s="10" t="n"/>
      <c r="BA106" s="10" t="n"/>
      <c r="BB106" s="10" t="n"/>
      <c r="BC106" s="10" t="n"/>
      <c r="BD106" s="11" t="n"/>
      <c r="BE106" s="10" t="n"/>
      <c r="BF106" s="10" t="n"/>
      <c r="BG106" s="10" t="n"/>
      <c r="BH106" s="10" t="n"/>
      <c r="BI106" s="10" t="n"/>
      <c r="BJ106" s="10" t="n"/>
      <c r="BK106" s="10" t="n"/>
      <c r="BL106" s="10" t="n"/>
      <c r="BM106" s="10" t="n"/>
    </row>
    <row r="107" ht="15.75" customHeight="1" s="218">
      <c r="A107" s="10" t="n"/>
      <c r="B107" s="10" t="n"/>
      <c r="C107" s="10" t="n"/>
      <c r="D107" s="10" t="n"/>
      <c r="E107" s="10" t="n"/>
      <c r="F107" s="10" t="n"/>
      <c r="G107" s="11" t="n"/>
      <c r="H107" s="10" t="n"/>
      <c r="I107" s="10" t="n"/>
      <c r="J107" s="134" t="n"/>
      <c r="K107" s="10" t="n"/>
      <c r="L107" s="10" t="n"/>
      <c r="M107" s="13" t="n"/>
      <c r="N107" s="13" t="n"/>
      <c r="O107" s="13" t="n"/>
      <c r="P107" s="13" t="n"/>
      <c r="Q107" s="10" t="n"/>
      <c r="R107" s="10" t="n"/>
      <c r="S107" s="10" t="n"/>
      <c r="T107" s="10" t="n"/>
      <c r="U107" s="10" t="n"/>
      <c r="V107" s="10" t="n"/>
      <c r="W107" s="10" t="n"/>
      <c r="X107" s="10" t="n"/>
      <c r="Y107" s="11" t="n"/>
      <c r="Z107" s="11" t="n"/>
      <c r="AA107" s="11" t="n"/>
      <c r="AB107" s="11" t="n"/>
      <c r="AC107" s="11" t="n"/>
      <c r="AD107" s="11" t="n"/>
      <c r="AE107" s="10" t="n"/>
      <c r="AF107" s="10" t="n"/>
      <c r="AG107" s="10" t="n"/>
      <c r="AH107" s="10" t="n"/>
      <c r="AI107" s="13" t="n"/>
      <c r="AJ107" s="13" t="n"/>
      <c r="AK107" s="13" t="n"/>
      <c r="AL107" s="13" t="n"/>
      <c r="AM107" s="13" t="n"/>
      <c r="AN107" s="13" t="n"/>
      <c r="AO107" s="13" t="n"/>
      <c r="AP107" s="14" t="n"/>
      <c r="AQ107" s="14" t="n"/>
      <c r="AR107" s="14" t="n"/>
      <c r="AS107" s="13" t="n"/>
      <c r="AT107" s="13" t="n"/>
      <c r="AU107" s="10" t="n"/>
      <c r="AV107" s="10" t="n"/>
      <c r="AW107" s="10" t="n"/>
      <c r="AX107" s="10" t="n"/>
      <c r="AY107" s="10" t="n"/>
      <c r="AZ107" s="10" t="n"/>
      <c r="BA107" s="10" t="n"/>
      <c r="BB107" s="10" t="n"/>
      <c r="BC107" s="10" t="n"/>
      <c r="BD107" s="11" t="n"/>
      <c r="BE107" s="10" t="n"/>
      <c r="BF107" s="10" t="n"/>
      <c r="BG107" s="10" t="n"/>
      <c r="BH107" s="10" t="n"/>
      <c r="BI107" s="10" t="n"/>
      <c r="BJ107" s="10" t="n"/>
      <c r="BK107" s="10" t="n"/>
      <c r="BL107" s="10" t="n"/>
      <c r="BM107" s="10" t="n"/>
    </row>
    <row r="108" ht="15.75" customHeight="1" s="218">
      <c r="A108" s="10" t="n"/>
      <c r="B108" s="10" t="n"/>
      <c r="C108" s="10" t="n"/>
      <c r="D108" s="10" t="n"/>
      <c r="E108" s="10" t="n"/>
      <c r="F108" s="10" t="n"/>
      <c r="G108" s="11" t="n"/>
      <c r="H108" s="10" t="n"/>
      <c r="I108" s="10" t="n"/>
      <c r="J108" s="10" t="n"/>
      <c r="K108" s="10" t="n"/>
      <c r="L108" s="10" t="n"/>
      <c r="M108" s="13" t="n"/>
      <c r="N108" s="13" t="n"/>
      <c r="O108" s="13" t="n"/>
      <c r="P108" s="13" t="n"/>
      <c r="Q108" s="10" t="n"/>
      <c r="R108" s="10" t="n"/>
      <c r="S108" s="10" t="n"/>
      <c r="T108" s="10" t="n"/>
      <c r="U108" s="10" t="n"/>
      <c r="V108" s="10" t="n"/>
      <c r="W108" s="10" t="n"/>
      <c r="X108" s="10" t="n"/>
      <c r="Y108" s="11" t="n"/>
      <c r="Z108" s="11" t="n"/>
      <c r="AA108" s="11" t="n"/>
      <c r="AB108" s="11" t="n"/>
      <c r="AC108" s="11" t="n"/>
      <c r="AD108" s="11" t="n"/>
      <c r="AE108" s="10" t="n"/>
      <c r="AF108" s="10" t="n"/>
      <c r="AG108" s="10" t="n"/>
      <c r="AH108" s="10" t="n"/>
      <c r="AI108" s="13" t="n"/>
      <c r="AJ108" s="13" t="n"/>
      <c r="AK108" s="13" t="n"/>
      <c r="AL108" s="13" t="n"/>
      <c r="AM108" s="13" t="n"/>
      <c r="AN108" s="13" t="n"/>
      <c r="AO108" s="13" t="n"/>
      <c r="AP108" s="14" t="n"/>
      <c r="AQ108" s="14" t="n"/>
      <c r="AR108" s="14" t="n"/>
      <c r="AS108" s="13" t="n"/>
      <c r="AT108" s="13" t="n"/>
      <c r="AU108" s="10" t="n"/>
      <c r="AV108" s="10" t="n"/>
      <c r="AW108" s="10" t="n"/>
      <c r="AX108" s="10" t="n"/>
      <c r="AY108" s="10" t="n"/>
      <c r="AZ108" s="10" t="n"/>
      <c r="BA108" s="10" t="n"/>
      <c r="BB108" s="10" t="n"/>
      <c r="BC108" s="10" t="n"/>
      <c r="BD108" s="11" t="n"/>
      <c r="BE108" s="10" t="n"/>
      <c r="BF108" s="10" t="n"/>
      <c r="BG108" s="10" t="n"/>
      <c r="BH108" s="10" t="n"/>
      <c r="BI108" s="10" t="n"/>
      <c r="BJ108" s="10" t="n"/>
      <c r="BK108" s="10" t="n"/>
      <c r="BL108" s="10" t="n"/>
      <c r="BM108" s="10" t="n"/>
    </row>
    <row r="109" ht="15.75" customHeight="1" s="218">
      <c r="A109" s="10" t="n"/>
      <c r="B109" s="10" t="n"/>
      <c r="C109" s="10" t="n"/>
      <c r="D109" s="10" t="n"/>
      <c r="E109" s="10" t="n"/>
      <c r="F109" s="10" t="n"/>
      <c r="G109" s="11" t="n"/>
      <c r="H109" s="10" t="n"/>
      <c r="I109" s="10" t="n"/>
      <c r="J109" s="10" t="n"/>
      <c r="K109" s="10" t="n"/>
      <c r="L109" s="10" t="n"/>
      <c r="M109" s="13" t="n"/>
      <c r="N109" s="13" t="n"/>
      <c r="O109" s="13" t="n"/>
      <c r="P109" s="13" t="n"/>
      <c r="Q109" s="10" t="n"/>
      <c r="R109" s="10" t="n"/>
      <c r="S109" s="10" t="n"/>
      <c r="T109" s="10" t="n"/>
      <c r="U109" s="10" t="n"/>
      <c r="V109" s="10" t="n"/>
      <c r="W109" s="10" t="n"/>
      <c r="X109" s="10" t="n"/>
      <c r="Y109" s="11" t="n"/>
      <c r="Z109" s="11" t="n"/>
      <c r="AA109" s="11" t="n"/>
      <c r="AB109" s="11" t="n"/>
      <c r="AC109" s="11" t="n"/>
      <c r="AD109" s="11" t="n"/>
      <c r="AE109" s="10" t="n"/>
      <c r="AF109" s="10" t="n"/>
      <c r="AG109" s="10" t="n"/>
      <c r="AH109" s="10" t="n"/>
      <c r="AI109" s="13" t="n"/>
      <c r="AJ109" s="13" t="n"/>
      <c r="AK109" s="13" t="n"/>
      <c r="AL109" s="13" t="n"/>
      <c r="AM109" s="13" t="n"/>
      <c r="AN109" s="13" t="n"/>
      <c r="AO109" s="13" t="n"/>
      <c r="AP109" s="14" t="n"/>
      <c r="AQ109" s="14" t="n"/>
      <c r="AR109" s="14" t="n"/>
      <c r="AS109" s="13" t="n"/>
      <c r="AT109" s="13" t="n"/>
      <c r="AU109" s="10" t="n"/>
      <c r="AV109" s="10" t="n"/>
      <c r="AW109" s="10" t="n"/>
      <c r="AX109" s="10" t="n"/>
      <c r="AY109" s="10" t="n"/>
      <c r="AZ109" s="10" t="n"/>
      <c r="BA109" s="10" t="n"/>
      <c r="BB109" s="10" t="n"/>
      <c r="BC109" s="10" t="n"/>
      <c r="BD109" s="11" t="n"/>
      <c r="BE109" s="10" t="n"/>
      <c r="BF109" s="10" t="n"/>
      <c r="BG109" s="10" t="n"/>
      <c r="BH109" s="10" t="n"/>
      <c r="BI109" s="10" t="n"/>
      <c r="BJ109" s="10" t="n"/>
      <c r="BK109" s="10" t="n"/>
      <c r="BL109" s="10" t="n"/>
      <c r="BM109" s="10" t="n"/>
    </row>
    <row r="110" ht="15.75" customHeight="1" s="218">
      <c r="A110" s="10" t="n"/>
      <c r="B110" s="10" t="n"/>
      <c r="C110" s="10" t="n"/>
      <c r="D110" s="10" t="n"/>
      <c r="E110" s="10" t="n"/>
      <c r="F110" s="10" t="n"/>
      <c r="G110" s="11" t="n"/>
      <c r="H110" s="10" t="n"/>
      <c r="I110" s="10" t="n"/>
      <c r="J110" s="10" t="n"/>
      <c r="K110" s="10" t="n"/>
      <c r="L110" s="10" t="n"/>
      <c r="M110" s="13" t="n"/>
      <c r="N110" s="13" t="n"/>
      <c r="O110" s="13" t="n"/>
      <c r="P110" s="13" t="n"/>
      <c r="Q110" s="10" t="n"/>
      <c r="R110" s="10" t="n"/>
      <c r="S110" s="10" t="n"/>
      <c r="T110" s="10" t="n"/>
      <c r="U110" s="10" t="n"/>
      <c r="V110" s="10" t="n"/>
      <c r="W110" s="10" t="n"/>
      <c r="X110" s="10" t="n"/>
      <c r="Y110" s="11" t="n"/>
      <c r="Z110" s="11" t="n"/>
      <c r="AA110" s="11" t="n"/>
      <c r="AB110" s="11" t="n"/>
      <c r="AC110" s="11" t="n"/>
      <c r="AD110" s="11" t="n"/>
      <c r="AE110" s="10" t="n"/>
      <c r="AF110" s="10" t="n"/>
      <c r="AG110" s="10" t="n"/>
      <c r="AH110" s="10" t="n"/>
      <c r="AI110" s="13" t="n"/>
      <c r="AJ110" s="13" t="n"/>
      <c r="AK110" s="13" t="n"/>
      <c r="AL110" s="13" t="n"/>
      <c r="AM110" s="13" t="n"/>
      <c r="AN110" s="13" t="n"/>
      <c r="AO110" s="13" t="n"/>
      <c r="AP110" s="14" t="n"/>
      <c r="AQ110" s="14" t="n"/>
      <c r="AR110" s="14" t="n"/>
      <c r="AS110" s="13" t="n"/>
      <c r="AT110" s="13" t="n"/>
      <c r="AU110" s="10" t="n"/>
      <c r="AV110" s="10" t="n"/>
      <c r="AW110" s="10" t="n"/>
      <c r="AX110" s="10" t="n"/>
      <c r="AY110" s="10" t="n"/>
      <c r="AZ110" s="10" t="n"/>
      <c r="BA110" s="10" t="n"/>
      <c r="BB110" s="10" t="n"/>
      <c r="BC110" s="10" t="n"/>
      <c r="BD110" s="11" t="n"/>
      <c r="BE110" s="10" t="n"/>
      <c r="BF110" s="10" t="n"/>
      <c r="BG110" s="10" t="n"/>
      <c r="BH110" s="10" t="n"/>
      <c r="BI110" s="10" t="n"/>
      <c r="BJ110" s="10" t="n"/>
      <c r="BK110" s="10" t="n"/>
      <c r="BL110" s="10" t="n"/>
      <c r="BM110" s="10" t="n"/>
    </row>
    <row r="111" ht="15.75" customHeight="1" s="218">
      <c r="A111" s="10" t="n"/>
      <c r="B111" s="10" t="n"/>
      <c r="C111" s="10" t="n"/>
      <c r="D111" s="10" t="n"/>
      <c r="E111" s="10" t="n"/>
      <c r="F111" s="10" t="n"/>
      <c r="G111" s="11" t="n"/>
      <c r="H111" s="10" t="n"/>
      <c r="I111" s="10" t="n"/>
      <c r="J111" s="10" t="n"/>
      <c r="K111" s="10" t="n"/>
      <c r="L111" s="10" t="n"/>
      <c r="M111" s="13" t="n"/>
      <c r="N111" s="13" t="n"/>
      <c r="O111" s="13" t="n"/>
      <c r="P111" s="13" t="n"/>
      <c r="Q111" s="10" t="n"/>
      <c r="R111" s="10" t="n"/>
      <c r="S111" s="10" t="n"/>
      <c r="T111" s="10" t="n"/>
      <c r="U111" s="10" t="n"/>
      <c r="V111" s="10" t="n"/>
      <c r="W111" s="10" t="n"/>
      <c r="X111" s="10" t="n"/>
      <c r="Y111" s="11" t="n"/>
      <c r="Z111" s="11" t="n"/>
      <c r="AA111" s="11" t="n"/>
      <c r="AB111" s="11" t="n"/>
      <c r="AC111" s="11" t="n"/>
      <c r="AD111" s="11" t="n"/>
      <c r="AE111" s="10" t="n"/>
      <c r="AF111" s="10" t="n"/>
      <c r="AG111" s="10" t="n"/>
      <c r="AH111" s="10" t="n"/>
      <c r="AI111" s="13" t="n"/>
      <c r="AJ111" s="13" t="n"/>
      <c r="AK111" s="13" t="n"/>
      <c r="AL111" s="13" t="n"/>
      <c r="AM111" s="13" t="n"/>
      <c r="AN111" s="13" t="n"/>
      <c r="AO111" s="13" t="n"/>
      <c r="AP111" s="14" t="n"/>
      <c r="AQ111" s="14" t="n"/>
      <c r="AR111" s="14" t="n"/>
      <c r="AS111" s="13" t="n"/>
      <c r="AT111" s="13" t="n"/>
      <c r="AU111" s="10" t="n"/>
      <c r="AV111" s="10" t="n"/>
      <c r="AW111" s="10" t="n"/>
      <c r="AX111" s="10" t="n"/>
      <c r="AY111" s="10" t="n"/>
      <c r="AZ111" s="10" t="n"/>
      <c r="BA111" s="10" t="n"/>
      <c r="BB111" s="10" t="n"/>
      <c r="BC111" s="10" t="n"/>
      <c r="BD111" s="11" t="n"/>
      <c r="BE111" s="10" t="n"/>
      <c r="BF111" s="10" t="n"/>
      <c r="BG111" s="10" t="n"/>
      <c r="BH111" s="10" t="n"/>
      <c r="BI111" s="10" t="n"/>
      <c r="BJ111" s="10" t="n"/>
      <c r="BK111" s="10" t="n"/>
      <c r="BL111" s="10" t="n"/>
      <c r="BM111" s="10" t="n"/>
    </row>
    <row r="112" ht="15.75" customHeight="1" s="218">
      <c r="A112" s="10" t="n"/>
      <c r="B112" s="10" t="n"/>
      <c r="C112" s="10" t="n"/>
      <c r="D112" s="10" t="n"/>
      <c r="E112" s="10" t="n"/>
      <c r="F112" s="10" t="n"/>
      <c r="G112" s="11" t="n"/>
      <c r="H112" s="10" t="n"/>
      <c r="I112" s="10" t="n"/>
      <c r="J112" s="10" t="n"/>
      <c r="K112" s="10" t="n"/>
      <c r="L112" s="10" t="n"/>
      <c r="M112" s="13" t="n"/>
      <c r="N112" s="13" t="n"/>
      <c r="O112" s="13" t="n"/>
      <c r="P112" s="13" t="n"/>
      <c r="Q112" s="10" t="n"/>
      <c r="R112" s="10" t="n"/>
      <c r="S112" s="10" t="n"/>
      <c r="T112" s="10" t="n"/>
      <c r="U112" s="10" t="n"/>
      <c r="V112" s="10" t="n"/>
      <c r="W112" s="10" t="n"/>
      <c r="X112" s="10" t="n"/>
      <c r="Y112" s="11" t="n"/>
      <c r="Z112" s="11" t="n"/>
      <c r="AA112" s="11" t="n"/>
      <c r="AB112" s="11" t="n"/>
      <c r="AC112" s="11" t="n"/>
      <c r="AD112" s="11" t="n"/>
      <c r="AE112" s="10" t="n"/>
      <c r="AF112" s="10" t="n"/>
      <c r="AG112" s="10" t="n"/>
      <c r="AH112" s="10" t="n"/>
      <c r="AI112" s="13" t="n"/>
      <c r="AJ112" s="13" t="n"/>
      <c r="AK112" s="13" t="n"/>
      <c r="AL112" s="13" t="n"/>
      <c r="AM112" s="13" t="n"/>
      <c r="AN112" s="13" t="n"/>
      <c r="AO112" s="13" t="n"/>
      <c r="AP112" s="14" t="n"/>
      <c r="AQ112" s="14" t="n"/>
      <c r="AR112" s="14" t="n"/>
      <c r="AS112" s="13" t="n"/>
      <c r="AT112" s="13" t="n"/>
      <c r="AU112" s="10" t="n"/>
      <c r="AV112" s="10" t="n"/>
      <c r="AW112" s="10" t="n"/>
      <c r="AX112" s="10" t="n"/>
      <c r="AY112" s="10" t="n"/>
      <c r="AZ112" s="10" t="n"/>
      <c r="BA112" s="10" t="n"/>
      <c r="BB112" s="10" t="n"/>
      <c r="BC112" s="10" t="n"/>
      <c r="BD112" s="11" t="n"/>
      <c r="BE112" s="10" t="n"/>
      <c r="BF112" s="10" t="n"/>
      <c r="BG112" s="10" t="n"/>
      <c r="BH112" s="10" t="n"/>
      <c r="BI112" s="10" t="n"/>
      <c r="BJ112" s="10" t="n"/>
      <c r="BK112" s="10" t="n"/>
      <c r="BL112" s="10" t="n"/>
      <c r="BM112" s="10" t="n"/>
    </row>
    <row r="113" ht="15.75" customHeight="1" s="218">
      <c r="A113" s="10" t="n"/>
      <c r="B113" s="10" t="n"/>
      <c r="C113" s="10" t="n"/>
      <c r="D113" s="10" t="n"/>
      <c r="E113" s="10" t="n"/>
      <c r="F113" s="10" t="n"/>
      <c r="G113" s="11" t="n"/>
      <c r="H113" s="10" t="n"/>
      <c r="I113" s="10" t="n"/>
      <c r="J113" s="10" t="n"/>
      <c r="K113" s="10" t="n"/>
      <c r="L113" s="10" t="n"/>
      <c r="M113" s="13" t="n"/>
      <c r="N113" s="13" t="n"/>
      <c r="O113" s="13" t="n"/>
      <c r="P113" s="13" t="n"/>
      <c r="Q113" s="10" t="n"/>
      <c r="R113" s="10" t="n"/>
      <c r="S113" s="10" t="n"/>
      <c r="T113" s="10" t="n"/>
      <c r="U113" s="10" t="n"/>
      <c r="V113" s="10" t="n"/>
      <c r="W113" s="10" t="n"/>
      <c r="X113" s="10" t="n"/>
      <c r="Y113" s="11" t="n"/>
      <c r="Z113" s="11" t="n"/>
      <c r="AA113" s="11" t="n"/>
      <c r="AB113" s="11" t="n"/>
      <c r="AC113" s="11" t="n"/>
      <c r="AD113" s="11" t="n"/>
      <c r="AE113" s="10" t="n"/>
      <c r="AF113" s="10" t="n"/>
      <c r="AG113" s="10" t="n"/>
      <c r="AH113" s="10" t="n"/>
      <c r="AI113" s="13" t="n"/>
      <c r="AJ113" s="13" t="n"/>
      <c r="AK113" s="13" t="n"/>
      <c r="AL113" s="13" t="n"/>
      <c r="AM113" s="13" t="n"/>
      <c r="AN113" s="13" t="n"/>
      <c r="AO113" s="13" t="n"/>
      <c r="AP113" s="14" t="n"/>
      <c r="AQ113" s="14" t="n"/>
      <c r="AR113" s="14" t="n"/>
      <c r="AS113" s="13" t="n"/>
      <c r="AT113" s="13" t="n"/>
      <c r="AU113" s="10" t="n"/>
      <c r="AV113" s="10" t="n"/>
      <c r="AW113" s="10" t="n"/>
      <c r="AX113" s="10" t="n"/>
      <c r="AY113" s="10" t="n"/>
      <c r="AZ113" s="10" t="n"/>
      <c r="BA113" s="10" t="n"/>
      <c r="BB113" s="10" t="n"/>
      <c r="BC113" s="10" t="n"/>
      <c r="BD113" s="11" t="n"/>
      <c r="BE113" s="10" t="n"/>
      <c r="BF113" s="10" t="n"/>
      <c r="BG113" s="10" t="n"/>
      <c r="BH113" s="10" t="n"/>
      <c r="BI113" s="10" t="n"/>
      <c r="BJ113" s="10" t="n"/>
      <c r="BK113" s="10" t="n"/>
      <c r="BL113" s="10" t="n"/>
      <c r="BM113" s="10" t="n"/>
    </row>
    <row r="114" ht="15.75" customHeight="1" s="218">
      <c r="A114" s="10" t="n"/>
      <c r="B114" s="10" t="n"/>
      <c r="C114" s="10" t="n"/>
      <c r="D114" s="10" t="n"/>
      <c r="E114" s="10" t="n"/>
      <c r="F114" s="10" t="n"/>
      <c r="G114" s="11" t="n"/>
      <c r="H114" s="10" t="n"/>
      <c r="I114" s="10" t="n"/>
      <c r="J114" s="10" t="n"/>
      <c r="K114" s="10" t="n"/>
      <c r="L114" s="10" t="n"/>
      <c r="M114" s="13" t="n"/>
      <c r="N114" s="13" t="n"/>
      <c r="O114" s="13" t="n"/>
      <c r="P114" s="13" t="n"/>
      <c r="Q114" s="10" t="n"/>
      <c r="R114" s="10" t="n"/>
      <c r="S114" s="10" t="n"/>
      <c r="T114" s="10" t="n"/>
      <c r="U114" s="10" t="n"/>
      <c r="V114" s="10" t="n"/>
      <c r="W114" s="10" t="n"/>
      <c r="X114" s="10" t="n"/>
      <c r="Y114" s="11" t="n"/>
      <c r="Z114" s="11" t="n"/>
      <c r="AA114" s="11" t="n"/>
      <c r="AB114" s="11" t="n"/>
      <c r="AC114" s="11" t="n"/>
      <c r="AD114" s="11" t="n"/>
      <c r="AE114" s="10" t="n"/>
      <c r="AF114" s="10" t="n"/>
      <c r="AG114" s="10" t="n"/>
      <c r="AH114" s="10" t="n"/>
      <c r="AI114" s="13" t="n"/>
      <c r="AJ114" s="13" t="n"/>
      <c r="AK114" s="13" t="n"/>
      <c r="AL114" s="13" t="n"/>
      <c r="AM114" s="13" t="n"/>
      <c r="AN114" s="13" t="n"/>
      <c r="AO114" s="13" t="n"/>
      <c r="AP114" s="14" t="n"/>
      <c r="AQ114" s="14" t="n"/>
      <c r="AR114" s="14" t="n"/>
      <c r="AS114" s="13" t="n"/>
      <c r="AT114" s="13" t="n"/>
      <c r="AU114" s="10" t="n"/>
      <c r="AV114" s="10" t="n"/>
      <c r="AW114" s="10" t="n"/>
      <c r="AX114" s="10" t="n"/>
      <c r="AY114" s="10" t="n"/>
      <c r="AZ114" s="10" t="n"/>
      <c r="BA114" s="10" t="n"/>
      <c r="BB114" s="10" t="n"/>
      <c r="BC114" s="10" t="n"/>
      <c r="BD114" s="11" t="n"/>
      <c r="BE114" s="10" t="n"/>
      <c r="BF114" s="10" t="n"/>
      <c r="BG114" s="10" t="n"/>
      <c r="BH114" s="10" t="n"/>
      <c r="BI114" s="10" t="n"/>
      <c r="BJ114" s="10" t="n"/>
      <c r="BK114" s="10" t="n"/>
      <c r="BL114" s="10" t="n"/>
      <c r="BM114" s="10" t="n"/>
    </row>
    <row r="115" ht="15.75" customHeight="1" s="218">
      <c r="A115" s="10" t="n"/>
      <c r="B115" s="10" t="n"/>
      <c r="C115" s="10" t="n"/>
      <c r="D115" s="10" t="n"/>
      <c r="E115" s="10" t="n"/>
      <c r="F115" s="10" t="n"/>
      <c r="G115" s="11" t="n"/>
      <c r="H115" s="10" t="n"/>
      <c r="I115" s="10" t="n"/>
      <c r="J115" s="10" t="n"/>
      <c r="K115" s="10" t="n"/>
      <c r="L115" s="10" t="n"/>
      <c r="M115" s="13" t="n"/>
      <c r="N115" s="13" t="n"/>
      <c r="O115" s="13" t="n"/>
      <c r="P115" s="13" t="n"/>
      <c r="Q115" s="10" t="n"/>
      <c r="R115" s="10" t="n"/>
      <c r="S115" s="10" t="n"/>
      <c r="T115" s="10" t="n"/>
      <c r="U115" s="10" t="n"/>
      <c r="V115" s="10" t="n"/>
      <c r="W115" s="10" t="n"/>
      <c r="X115" s="10" t="n"/>
      <c r="Y115" s="11" t="n"/>
      <c r="Z115" s="11" t="n"/>
      <c r="AA115" s="11" t="n"/>
      <c r="AB115" s="11" t="n"/>
      <c r="AC115" s="11" t="n"/>
      <c r="AD115" s="11" t="n"/>
      <c r="AE115" s="10" t="n"/>
      <c r="AF115" s="10" t="n"/>
      <c r="AG115" s="10" t="n"/>
      <c r="AH115" s="10" t="n"/>
      <c r="AI115" s="13" t="n"/>
      <c r="AJ115" s="13" t="n"/>
      <c r="AK115" s="13" t="n"/>
      <c r="AL115" s="13" t="n"/>
      <c r="AM115" s="13" t="n"/>
      <c r="AN115" s="13" t="n"/>
      <c r="AO115" s="13" t="n"/>
      <c r="AP115" s="14" t="n"/>
      <c r="AQ115" s="14" t="n"/>
      <c r="AR115" s="14" t="n"/>
      <c r="AS115" s="13" t="n"/>
      <c r="AT115" s="13" t="n"/>
      <c r="AU115" s="10" t="n"/>
      <c r="AV115" s="10" t="n"/>
      <c r="AW115" s="10" t="n"/>
      <c r="AX115" s="10" t="n"/>
      <c r="AY115" s="10" t="n"/>
      <c r="AZ115" s="10" t="n"/>
      <c r="BA115" s="10" t="n"/>
      <c r="BB115" s="10" t="n"/>
      <c r="BC115" s="10" t="n"/>
      <c r="BD115" s="11" t="n"/>
      <c r="BE115" s="10" t="n"/>
      <c r="BF115" s="10" t="n"/>
      <c r="BG115" s="10" t="n"/>
      <c r="BH115" s="10" t="n"/>
      <c r="BI115" s="10" t="n"/>
      <c r="BJ115" s="10" t="n"/>
      <c r="BK115" s="10" t="n"/>
      <c r="BL115" s="10" t="n"/>
      <c r="BM115" s="10" t="n"/>
    </row>
    <row r="116" ht="15.75" customHeight="1" s="218">
      <c r="A116" s="10" t="n"/>
      <c r="B116" s="10" t="n"/>
      <c r="C116" s="10" t="n"/>
      <c r="D116" s="10" t="n"/>
      <c r="E116" s="10" t="n"/>
      <c r="F116" s="10" t="n"/>
      <c r="G116" s="11" t="n"/>
      <c r="H116" s="10" t="n"/>
      <c r="I116" s="10" t="n"/>
      <c r="J116" s="10" t="n"/>
      <c r="K116" s="10" t="n"/>
      <c r="L116" s="10" t="n"/>
      <c r="M116" s="13" t="n"/>
      <c r="N116" s="13" t="n"/>
      <c r="O116" s="13" t="n"/>
      <c r="P116" s="13" t="n"/>
      <c r="Q116" s="10" t="n"/>
      <c r="R116" s="10" t="n"/>
      <c r="S116" s="10" t="n"/>
      <c r="T116" s="10" t="n"/>
      <c r="U116" s="10" t="n"/>
      <c r="V116" s="10" t="n"/>
      <c r="W116" s="10" t="n"/>
      <c r="X116" s="10" t="n"/>
      <c r="Y116" s="11" t="n"/>
      <c r="Z116" s="11" t="n"/>
      <c r="AA116" s="11" t="n"/>
      <c r="AB116" s="11" t="n"/>
      <c r="AC116" s="11" t="n"/>
      <c r="AD116" s="11" t="n"/>
      <c r="AE116" s="10" t="n"/>
      <c r="AF116" s="10" t="n"/>
      <c r="AG116" s="10" t="n"/>
      <c r="AH116" s="10" t="n"/>
      <c r="AI116" s="13" t="n"/>
      <c r="AJ116" s="13" t="n"/>
      <c r="AK116" s="13" t="n"/>
      <c r="AL116" s="13" t="n"/>
      <c r="AM116" s="13" t="n"/>
      <c r="AN116" s="13" t="n"/>
      <c r="AO116" s="13" t="n"/>
      <c r="AP116" s="14" t="n"/>
      <c r="AQ116" s="14" t="n"/>
      <c r="AR116" s="14" t="n"/>
      <c r="AS116" s="13" t="n"/>
      <c r="AT116" s="13" t="n"/>
      <c r="AU116" s="10" t="n"/>
      <c r="AV116" s="10" t="n"/>
      <c r="AW116" s="10" t="n"/>
      <c r="AX116" s="10" t="n"/>
      <c r="AY116" s="10" t="n"/>
      <c r="AZ116" s="10" t="n"/>
      <c r="BA116" s="10" t="n"/>
      <c r="BB116" s="10" t="n"/>
      <c r="BC116" s="10" t="n"/>
      <c r="BD116" s="11" t="n"/>
      <c r="BE116" s="10" t="n"/>
      <c r="BF116" s="10" t="n"/>
      <c r="BG116" s="10" t="n"/>
      <c r="BH116" s="10" t="n"/>
      <c r="BI116" s="10" t="n"/>
      <c r="BJ116" s="10" t="n"/>
      <c r="BK116" s="10" t="n"/>
      <c r="BL116" s="10" t="n"/>
      <c r="BM116" s="10" t="n"/>
    </row>
    <row r="117" ht="15.75" customHeight="1" s="218">
      <c r="A117" s="10" t="n"/>
      <c r="B117" s="10" t="n"/>
      <c r="C117" s="10" t="n"/>
      <c r="D117" s="10" t="n"/>
      <c r="E117" s="10" t="n"/>
      <c r="F117" s="10" t="n"/>
      <c r="G117" s="11" t="n"/>
      <c r="H117" s="10" t="n"/>
      <c r="I117" s="10" t="n"/>
      <c r="J117" s="10" t="n"/>
      <c r="K117" s="10" t="n"/>
      <c r="L117" s="10" t="n"/>
      <c r="M117" s="13" t="n"/>
      <c r="N117" s="13" t="n"/>
      <c r="O117" s="13" t="n"/>
      <c r="P117" s="13" t="n"/>
      <c r="Q117" s="10" t="n"/>
      <c r="R117" s="10" t="n"/>
      <c r="S117" s="10" t="n"/>
      <c r="T117" s="10" t="n"/>
      <c r="U117" s="10" t="n"/>
      <c r="V117" s="10" t="n"/>
      <c r="W117" s="10" t="n"/>
      <c r="X117" s="10" t="n"/>
      <c r="Y117" s="11" t="n"/>
      <c r="Z117" s="11" t="n"/>
      <c r="AA117" s="11" t="n"/>
      <c r="AB117" s="11" t="n"/>
      <c r="AC117" s="11" t="n"/>
      <c r="AD117" s="11" t="n"/>
      <c r="AE117" s="10" t="n"/>
      <c r="AF117" s="10" t="n"/>
      <c r="AG117" s="10" t="n"/>
      <c r="AH117" s="10" t="n"/>
      <c r="AI117" s="13" t="n"/>
      <c r="AJ117" s="13" t="n"/>
      <c r="AK117" s="13" t="n"/>
      <c r="AL117" s="13" t="n"/>
      <c r="AM117" s="13" t="n"/>
      <c r="AN117" s="13" t="n"/>
      <c r="AO117" s="13" t="n"/>
      <c r="AP117" s="14" t="n"/>
      <c r="AQ117" s="14" t="n"/>
      <c r="AR117" s="14" t="n"/>
      <c r="AS117" s="13" t="n"/>
      <c r="AT117" s="13" t="n"/>
      <c r="AU117" s="10" t="n"/>
      <c r="AV117" s="10" t="n"/>
      <c r="AW117" s="10" t="n"/>
      <c r="AX117" s="10" t="n"/>
      <c r="AY117" s="10" t="n"/>
      <c r="AZ117" s="10" t="n"/>
      <c r="BA117" s="10" t="n"/>
      <c r="BB117" s="10" t="n"/>
      <c r="BC117" s="10" t="n"/>
      <c r="BD117" s="11" t="n"/>
      <c r="BE117" s="10" t="n"/>
      <c r="BF117" s="10" t="n"/>
      <c r="BG117" s="10" t="n"/>
      <c r="BH117" s="10" t="n"/>
      <c r="BI117" s="10" t="n"/>
      <c r="BJ117" s="10" t="n"/>
      <c r="BK117" s="10" t="n"/>
      <c r="BL117" s="10" t="n"/>
      <c r="BM117" s="10" t="n"/>
    </row>
    <row r="118" ht="15.75" customHeight="1" s="218">
      <c r="A118" s="10" t="n"/>
      <c r="B118" s="10" t="n"/>
      <c r="C118" s="10" t="n"/>
      <c r="D118" s="10" t="n"/>
      <c r="E118" s="10" t="n"/>
      <c r="F118" s="10" t="n"/>
      <c r="G118" s="11" t="n"/>
      <c r="H118" s="10" t="n"/>
      <c r="I118" s="10" t="n"/>
      <c r="J118" s="10" t="n"/>
      <c r="K118" s="10" t="n"/>
      <c r="L118" s="10" t="n"/>
      <c r="M118" s="13" t="n"/>
      <c r="N118" s="13" t="n"/>
      <c r="O118" s="13" t="n"/>
      <c r="P118" s="13" t="n"/>
      <c r="Q118" s="10" t="n"/>
      <c r="R118" s="10" t="n"/>
      <c r="S118" s="10" t="n"/>
      <c r="T118" s="10" t="n"/>
      <c r="U118" s="10" t="n"/>
      <c r="V118" s="10" t="n"/>
      <c r="W118" s="10" t="n"/>
      <c r="X118" s="10" t="n"/>
      <c r="Y118" s="11" t="n"/>
      <c r="Z118" s="11" t="n"/>
      <c r="AA118" s="11" t="n"/>
      <c r="AB118" s="11" t="n"/>
      <c r="AC118" s="11" t="n"/>
      <c r="AD118" s="11" t="n"/>
      <c r="AE118" s="10" t="n"/>
      <c r="AF118" s="10" t="n"/>
      <c r="AG118" s="10" t="n"/>
      <c r="AH118" s="10" t="n"/>
      <c r="AI118" s="13" t="n"/>
      <c r="AJ118" s="13" t="n"/>
      <c r="AK118" s="13" t="n"/>
      <c r="AL118" s="13" t="n"/>
      <c r="AM118" s="13" t="n"/>
      <c r="AN118" s="13" t="n"/>
      <c r="AO118" s="13" t="n"/>
      <c r="AP118" s="14" t="n"/>
      <c r="AQ118" s="14" t="n"/>
      <c r="AR118" s="14" t="n"/>
      <c r="AS118" s="13" t="n"/>
      <c r="AT118" s="13" t="n"/>
      <c r="AU118" s="10" t="n"/>
      <c r="AV118" s="10" t="n"/>
      <c r="AW118" s="10" t="n"/>
      <c r="AX118" s="10" t="n"/>
      <c r="AY118" s="10" t="n"/>
      <c r="AZ118" s="10" t="n"/>
      <c r="BA118" s="10" t="n"/>
      <c r="BB118" s="10" t="n"/>
      <c r="BC118" s="10" t="n"/>
      <c r="BD118" s="11" t="n"/>
      <c r="BE118" s="10" t="n"/>
      <c r="BF118" s="10" t="n"/>
      <c r="BG118" s="10" t="n"/>
      <c r="BH118" s="10" t="n"/>
      <c r="BI118" s="10" t="n"/>
      <c r="BJ118" s="10" t="n"/>
      <c r="BK118" s="10" t="n"/>
      <c r="BL118" s="10" t="n"/>
      <c r="BM118" s="10" t="n"/>
    </row>
    <row r="119" ht="15.75" customHeight="1" s="218">
      <c r="A119" s="10" t="n"/>
      <c r="B119" s="10" t="n"/>
      <c r="C119" s="10" t="n"/>
      <c r="D119" s="10" t="n"/>
      <c r="E119" s="10" t="n"/>
      <c r="F119" s="10" t="n"/>
      <c r="G119" s="11" t="n"/>
      <c r="H119" s="10" t="n"/>
      <c r="I119" s="10" t="n"/>
      <c r="J119" s="10" t="n"/>
      <c r="K119" s="10" t="n"/>
      <c r="L119" s="10" t="n"/>
      <c r="M119" s="13" t="n"/>
      <c r="N119" s="13" t="n"/>
      <c r="O119" s="13" t="n"/>
      <c r="P119" s="13" t="n"/>
      <c r="Q119" s="10" t="n"/>
      <c r="R119" s="10" t="n"/>
      <c r="S119" s="10" t="n"/>
      <c r="T119" s="10" t="n"/>
      <c r="U119" s="10" t="n"/>
      <c r="V119" s="10" t="n"/>
      <c r="W119" s="10" t="n"/>
      <c r="X119" s="10" t="n"/>
      <c r="Y119" s="11" t="n"/>
      <c r="Z119" s="11" t="n"/>
      <c r="AA119" s="11" t="n"/>
      <c r="AB119" s="11" t="n"/>
      <c r="AC119" s="11" t="n"/>
      <c r="AD119" s="11" t="n"/>
      <c r="AE119" s="10" t="n"/>
      <c r="AF119" s="10" t="n"/>
      <c r="AG119" s="10" t="n"/>
      <c r="AH119" s="10" t="n"/>
      <c r="AI119" s="13" t="n"/>
      <c r="AJ119" s="13" t="n"/>
      <c r="AK119" s="13" t="n"/>
      <c r="AL119" s="13" t="n"/>
      <c r="AM119" s="13" t="n"/>
      <c r="AN119" s="13" t="n"/>
      <c r="AO119" s="13" t="n"/>
      <c r="AP119" s="14" t="n"/>
      <c r="AQ119" s="14" t="n"/>
      <c r="AR119" s="14" t="n"/>
      <c r="AS119" s="13" t="n"/>
      <c r="AT119" s="13" t="n"/>
      <c r="AU119" s="10" t="n"/>
      <c r="AV119" s="10" t="n"/>
      <c r="AW119" s="10" t="n"/>
      <c r="AX119" s="10" t="n"/>
      <c r="AY119" s="10" t="n"/>
      <c r="AZ119" s="10" t="n"/>
      <c r="BA119" s="10" t="n"/>
      <c r="BB119" s="10" t="n"/>
      <c r="BC119" s="10" t="n"/>
      <c r="BD119" s="11" t="n"/>
      <c r="BE119" s="10" t="n"/>
      <c r="BF119" s="10" t="n"/>
      <c r="BG119" s="10" t="n"/>
      <c r="BH119" s="10" t="n"/>
      <c r="BI119" s="10" t="n"/>
      <c r="BJ119" s="10" t="n"/>
      <c r="BK119" s="10" t="n"/>
      <c r="BL119" s="10" t="n"/>
      <c r="BM119" s="10" t="n"/>
    </row>
    <row r="120" ht="15.75" customHeight="1" s="218">
      <c r="A120" s="10" t="n"/>
      <c r="B120" s="10" t="n"/>
      <c r="C120" s="10" t="n"/>
      <c r="D120" s="10" t="n"/>
      <c r="E120" s="10" t="n"/>
      <c r="F120" s="10" t="n"/>
      <c r="G120" s="11" t="n"/>
      <c r="H120" s="10" t="n"/>
      <c r="I120" s="10" t="n"/>
      <c r="J120" s="10" t="n"/>
      <c r="K120" s="10" t="n"/>
      <c r="L120" s="10" t="n"/>
      <c r="M120" s="13" t="n"/>
      <c r="N120" s="13" t="n"/>
      <c r="O120" s="13" t="n"/>
      <c r="P120" s="13" t="n"/>
      <c r="Q120" s="10" t="n"/>
      <c r="R120" s="10" t="n"/>
      <c r="S120" s="10" t="n"/>
      <c r="T120" s="10" t="n"/>
      <c r="U120" s="10" t="n"/>
      <c r="V120" s="10" t="n"/>
      <c r="W120" s="10" t="n"/>
      <c r="X120" s="10" t="n"/>
      <c r="Y120" s="11" t="n"/>
      <c r="Z120" s="11" t="n"/>
      <c r="AA120" s="11" t="n"/>
      <c r="AB120" s="11" t="n"/>
      <c r="AC120" s="11" t="n"/>
      <c r="AD120" s="11" t="n"/>
      <c r="AE120" s="10" t="n"/>
      <c r="AF120" s="10" t="n"/>
      <c r="AG120" s="10" t="n"/>
      <c r="AH120" s="10" t="n"/>
      <c r="AI120" s="13" t="n"/>
      <c r="AJ120" s="13" t="n"/>
      <c r="AK120" s="13" t="n"/>
      <c r="AL120" s="13" t="n"/>
      <c r="AM120" s="13" t="n"/>
      <c r="AN120" s="13" t="n"/>
      <c r="AO120" s="13" t="n"/>
      <c r="AP120" s="14" t="n"/>
      <c r="AQ120" s="14" t="n"/>
      <c r="AR120" s="14" t="n"/>
      <c r="AS120" s="13" t="n"/>
      <c r="AT120" s="13" t="n"/>
      <c r="AU120" s="10" t="n"/>
      <c r="AV120" s="10" t="n"/>
      <c r="AW120" s="10" t="n"/>
      <c r="AX120" s="10" t="n"/>
      <c r="AY120" s="10" t="n"/>
      <c r="AZ120" s="10" t="n"/>
      <c r="BA120" s="10" t="n"/>
      <c r="BB120" s="10" t="n"/>
      <c r="BC120" s="10" t="n"/>
      <c r="BD120" s="11" t="n"/>
      <c r="BE120" s="10" t="n"/>
      <c r="BF120" s="10" t="n"/>
      <c r="BG120" s="10" t="n"/>
      <c r="BH120" s="10" t="n"/>
      <c r="BI120" s="10" t="n"/>
      <c r="BJ120" s="10" t="n"/>
      <c r="BK120" s="10" t="n"/>
      <c r="BL120" s="10" t="n"/>
      <c r="BM120" s="10" t="n"/>
    </row>
    <row r="121" ht="15.75" customHeight="1" s="218">
      <c r="A121" s="10" t="n"/>
      <c r="B121" s="10" t="n"/>
      <c r="C121" s="10" t="n"/>
      <c r="D121" s="10" t="n"/>
      <c r="E121" s="10" t="n"/>
      <c r="F121" s="10" t="n"/>
      <c r="G121" s="11" t="n"/>
      <c r="H121" s="10" t="n"/>
      <c r="I121" s="10" t="n"/>
      <c r="J121" s="10" t="n"/>
      <c r="K121" s="10" t="n"/>
      <c r="L121" s="10" t="n"/>
      <c r="M121" s="13" t="n"/>
      <c r="N121" s="13" t="n"/>
      <c r="O121" s="13" t="n"/>
      <c r="P121" s="13" t="n"/>
      <c r="Q121" s="10" t="n"/>
      <c r="R121" s="10" t="n"/>
      <c r="S121" s="10" t="n"/>
      <c r="T121" s="10" t="n"/>
      <c r="U121" s="10" t="n"/>
      <c r="V121" s="10" t="n"/>
      <c r="W121" s="10" t="n"/>
      <c r="X121" s="10" t="n"/>
      <c r="Y121" s="11" t="n"/>
      <c r="Z121" s="11" t="n"/>
      <c r="AA121" s="11" t="n"/>
      <c r="AB121" s="11" t="n"/>
      <c r="AC121" s="11" t="n"/>
      <c r="AD121" s="11" t="n"/>
      <c r="AE121" s="10" t="n"/>
      <c r="AF121" s="10" t="n"/>
      <c r="AG121" s="10" t="n"/>
      <c r="AH121" s="10" t="n"/>
      <c r="AI121" s="13" t="n"/>
      <c r="AJ121" s="13" t="n"/>
      <c r="AK121" s="13" t="n"/>
      <c r="AL121" s="13" t="n"/>
      <c r="AM121" s="13" t="n"/>
      <c r="AN121" s="13" t="n"/>
      <c r="AO121" s="13" t="n"/>
      <c r="AP121" s="14" t="n"/>
      <c r="AQ121" s="14" t="n"/>
      <c r="AR121" s="14" t="n"/>
      <c r="AS121" s="13" t="n"/>
      <c r="AT121" s="13" t="n"/>
      <c r="AU121" s="10" t="n"/>
      <c r="AV121" s="10" t="n"/>
      <c r="AW121" s="10" t="n"/>
      <c r="AX121" s="10" t="n"/>
      <c r="AY121" s="10" t="n"/>
      <c r="AZ121" s="10" t="n"/>
      <c r="BA121" s="10" t="n"/>
      <c r="BB121" s="10" t="n"/>
      <c r="BC121" s="10" t="n"/>
      <c r="BD121" s="11" t="n"/>
      <c r="BE121" s="10" t="n"/>
      <c r="BF121" s="10" t="n"/>
      <c r="BG121" s="10" t="n"/>
      <c r="BH121" s="10" t="n"/>
      <c r="BI121" s="10" t="n"/>
      <c r="BJ121" s="10" t="n"/>
      <c r="BK121" s="10" t="n"/>
      <c r="BL121" s="10" t="n"/>
      <c r="BM121" s="10" t="n"/>
    </row>
    <row r="122" ht="15.75" customHeight="1" s="218">
      <c r="A122" s="10" t="n"/>
      <c r="B122" s="10" t="n"/>
      <c r="C122" s="10" t="n"/>
      <c r="D122" s="10" t="n"/>
      <c r="E122" s="10" t="n"/>
      <c r="F122" s="10" t="n"/>
      <c r="G122" s="11" t="n"/>
      <c r="H122" s="10" t="n"/>
      <c r="I122" s="10" t="n"/>
      <c r="J122" s="10" t="n"/>
      <c r="K122" s="10" t="n"/>
      <c r="L122" s="10" t="n"/>
      <c r="M122" s="13" t="n"/>
      <c r="N122" s="13" t="n"/>
      <c r="O122" s="13" t="n"/>
      <c r="P122" s="13" t="n"/>
      <c r="Q122" s="10" t="n"/>
      <c r="R122" s="10" t="n"/>
      <c r="S122" s="10" t="n"/>
      <c r="T122" s="10" t="n"/>
      <c r="U122" s="10" t="n"/>
      <c r="V122" s="10" t="n"/>
      <c r="W122" s="10" t="n"/>
      <c r="X122" s="10" t="n"/>
      <c r="Y122" s="11" t="n"/>
      <c r="Z122" s="11" t="n"/>
      <c r="AA122" s="11" t="n"/>
      <c r="AB122" s="11" t="n"/>
      <c r="AC122" s="11" t="n"/>
      <c r="AD122" s="11" t="n"/>
      <c r="AE122" s="10" t="n"/>
      <c r="AF122" s="10" t="n"/>
      <c r="AG122" s="10" t="n"/>
      <c r="AH122" s="10" t="n"/>
      <c r="AI122" s="13" t="n"/>
      <c r="AJ122" s="13" t="n"/>
      <c r="AK122" s="13" t="n"/>
      <c r="AL122" s="13" t="n"/>
      <c r="AM122" s="13" t="n"/>
      <c r="AN122" s="13" t="n"/>
      <c r="AO122" s="13" t="n"/>
      <c r="AP122" s="14" t="n"/>
      <c r="AQ122" s="14" t="n"/>
      <c r="AR122" s="14" t="n"/>
      <c r="AS122" s="13" t="n"/>
      <c r="AT122" s="13" t="n"/>
      <c r="AU122" s="10" t="n"/>
      <c r="AV122" s="10" t="n"/>
      <c r="AW122" s="10" t="n"/>
      <c r="AX122" s="10" t="n"/>
      <c r="AY122" s="10" t="n"/>
      <c r="AZ122" s="10" t="n"/>
      <c r="BA122" s="10" t="n"/>
      <c r="BB122" s="10" t="n"/>
      <c r="BC122" s="10" t="n"/>
      <c r="BD122" s="11" t="n"/>
      <c r="BE122" s="10" t="n"/>
      <c r="BF122" s="10" t="n"/>
      <c r="BG122" s="10" t="n"/>
      <c r="BH122" s="10" t="n"/>
      <c r="BI122" s="10" t="n"/>
      <c r="BJ122" s="10" t="n"/>
      <c r="BK122" s="10" t="n"/>
      <c r="BL122" s="10" t="n"/>
      <c r="BM122" s="10" t="n"/>
    </row>
    <row r="123" ht="15.75" customHeight="1" s="218">
      <c r="A123" s="10" t="n"/>
      <c r="B123" s="10" t="n"/>
      <c r="C123" s="10" t="n"/>
      <c r="D123" s="10" t="n"/>
      <c r="E123" s="10" t="n"/>
      <c r="F123" s="10" t="n"/>
      <c r="G123" s="11" t="n"/>
      <c r="H123" s="10" t="n"/>
      <c r="I123" s="10" t="n"/>
      <c r="J123" s="10" t="n"/>
      <c r="K123" s="10" t="n"/>
      <c r="L123" s="10" t="n"/>
      <c r="M123" s="13" t="n"/>
      <c r="N123" s="13" t="n"/>
      <c r="O123" s="13" t="n"/>
      <c r="P123" s="13" t="n"/>
      <c r="Q123" s="10" t="n"/>
      <c r="R123" s="10" t="n"/>
      <c r="S123" s="10" t="n"/>
      <c r="T123" s="10" t="n"/>
      <c r="U123" s="10" t="n"/>
      <c r="V123" s="10" t="n"/>
      <c r="W123" s="10" t="n"/>
      <c r="X123" s="10" t="n"/>
      <c r="Y123" s="11" t="n"/>
      <c r="Z123" s="11" t="n"/>
      <c r="AA123" s="11" t="n"/>
      <c r="AB123" s="11" t="n"/>
      <c r="AC123" s="11" t="n"/>
      <c r="AD123" s="11" t="n"/>
      <c r="AE123" s="10" t="n"/>
      <c r="AF123" s="10" t="n"/>
      <c r="AG123" s="10" t="n"/>
      <c r="AH123" s="10" t="n"/>
      <c r="AI123" s="13" t="n"/>
      <c r="AJ123" s="13" t="n"/>
      <c r="AK123" s="13" t="n"/>
      <c r="AL123" s="13" t="n"/>
      <c r="AM123" s="13" t="n"/>
      <c r="AN123" s="13" t="n"/>
      <c r="AO123" s="13" t="n"/>
      <c r="AP123" s="14" t="n"/>
      <c r="AQ123" s="14" t="n"/>
      <c r="AR123" s="14" t="n"/>
      <c r="AS123" s="13" t="n"/>
      <c r="AT123" s="13" t="n"/>
      <c r="AU123" s="10" t="n"/>
      <c r="AV123" s="10" t="n"/>
      <c r="AW123" s="10" t="n"/>
      <c r="AX123" s="10" t="n"/>
      <c r="AY123" s="10" t="n"/>
      <c r="AZ123" s="10" t="n"/>
      <c r="BA123" s="10" t="n"/>
      <c r="BB123" s="10" t="n"/>
      <c r="BC123" s="10" t="n"/>
      <c r="BD123" s="11" t="n"/>
      <c r="BE123" s="10" t="n"/>
      <c r="BF123" s="10" t="n"/>
      <c r="BG123" s="10" t="n"/>
      <c r="BH123" s="10" t="n"/>
      <c r="BI123" s="10" t="n"/>
      <c r="BJ123" s="10" t="n"/>
      <c r="BK123" s="10" t="n"/>
      <c r="BL123" s="10" t="n"/>
      <c r="BM123" s="10" t="n"/>
    </row>
    <row r="124" ht="15.75" customHeight="1" s="218">
      <c r="A124" s="10" t="n"/>
      <c r="B124" s="10" t="n"/>
      <c r="C124" s="10" t="n"/>
      <c r="D124" s="10" t="n"/>
      <c r="E124" s="10" t="n"/>
      <c r="F124" s="10" t="n"/>
      <c r="H124" s="10" t="n"/>
      <c r="I124" s="10" t="n"/>
      <c r="J124" s="10" t="n"/>
      <c r="K124" s="10" t="n"/>
      <c r="L124" s="10" t="n"/>
      <c r="M124" s="13" t="n"/>
      <c r="N124" s="13" t="n"/>
      <c r="O124" s="13" t="n"/>
      <c r="P124" s="13" t="n"/>
      <c r="Q124" s="10" t="n"/>
      <c r="R124" s="10" t="n"/>
      <c r="S124" s="10" t="n"/>
      <c r="T124" s="10" t="n"/>
      <c r="U124" s="10" t="n"/>
      <c r="V124" s="10" t="n"/>
      <c r="W124" s="10" t="n"/>
      <c r="X124" s="10" t="n"/>
      <c r="Y124" s="11" t="n"/>
      <c r="Z124" s="11" t="n"/>
      <c r="AA124" s="11" t="n"/>
      <c r="AB124" s="11" t="n"/>
      <c r="AC124" s="11" t="n"/>
      <c r="AD124" s="11" t="n"/>
      <c r="AE124" s="10" t="n"/>
      <c r="AF124" s="10" t="n"/>
      <c r="AG124" s="10" t="n"/>
      <c r="AH124" s="10" t="n"/>
      <c r="AI124" s="13" t="n"/>
      <c r="AJ124" s="13" t="n"/>
      <c r="AK124" s="13" t="n"/>
      <c r="AL124" s="13" t="n"/>
      <c r="AM124" s="13" t="n"/>
      <c r="AN124" s="13" t="n"/>
      <c r="AO124" s="13" t="n"/>
      <c r="AP124" s="14" t="n"/>
      <c r="AQ124" s="14" t="n"/>
      <c r="AR124" s="14" t="n"/>
      <c r="AS124" s="13" t="n"/>
      <c r="AT124" s="13" t="n"/>
      <c r="AU124" s="10" t="n"/>
      <c r="AV124" s="10" t="n"/>
      <c r="AW124" s="10" t="n"/>
      <c r="AX124" s="10" t="n"/>
      <c r="AY124" s="10" t="n"/>
      <c r="AZ124" s="10" t="n"/>
      <c r="BA124" s="10" t="n"/>
      <c r="BB124" s="10" t="n"/>
      <c r="BC124" s="10" t="n"/>
      <c r="BD124" s="11" t="n"/>
      <c r="BE124" s="10" t="n"/>
      <c r="BF124" s="10" t="n"/>
      <c r="BG124" s="10" t="n"/>
      <c r="BH124" s="10" t="n"/>
      <c r="BI124" s="10" t="n"/>
      <c r="BJ124" s="10" t="n"/>
      <c r="BK124" s="10" t="n"/>
      <c r="BL124" s="10" t="n"/>
      <c r="BM124" s="10" t="n"/>
    </row>
    <row r="125" ht="15.75" customHeight="1" s="218">
      <c r="A125" s="10" t="n"/>
      <c r="B125" s="10" t="n"/>
      <c r="C125" s="10" t="n"/>
      <c r="D125" s="10" t="n"/>
      <c r="E125" s="10" t="n"/>
      <c r="F125" s="10" t="n"/>
      <c r="G125" s="11" t="n"/>
      <c r="H125" s="10" t="n"/>
      <c r="I125" s="10" t="n"/>
      <c r="J125" s="10" t="n"/>
      <c r="K125" s="10" t="n"/>
      <c r="L125" s="10" t="n"/>
      <c r="M125" s="13" t="n"/>
      <c r="N125" s="13" t="n"/>
      <c r="O125" s="13" t="n"/>
      <c r="P125" s="13" t="n"/>
      <c r="Q125" s="10" t="n"/>
      <c r="R125" s="10" t="n"/>
      <c r="S125" s="10" t="n"/>
      <c r="T125" s="10" t="n"/>
      <c r="U125" s="10" t="n"/>
      <c r="V125" s="10" t="n"/>
      <c r="W125" s="10" t="n"/>
      <c r="X125" s="10" t="n"/>
      <c r="Y125" s="11" t="n"/>
      <c r="Z125" s="11" t="n"/>
      <c r="AA125" s="11" t="n"/>
      <c r="AB125" s="11" t="n"/>
      <c r="AC125" s="11" t="n"/>
      <c r="AD125" s="11" t="n"/>
      <c r="AE125" s="10" t="n"/>
      <c r="AF125" s="10" t="n"/>
      <c r="AG125" s="10" t="n"/>
      <c r="AH125" s="10" t="n"/>
      <c r="AI125" s="13" t="n"/>
      <c r="AJ125" s="13" t="n"/>
      <c r="AK125" s="13" t="n"/>
      <c r="AL125" s="13" t="n"/>
      <c r="AM125" s="13" t="n"/>
      <c r="AN125" s="13" t="n"/>
      <c r="AO125" s="13" t="n"/>
      <c r="AP125" s="14" t="n"/>
      <c r="AQ125" s="14" t="n"/>
      <c r="AR125" s="14" t="n"/>
      <c r="AS125" s="13" t="n"/>
      <c r="AT125" s="13" t="n"/>
      <c r="AU125" s="10" t="n"/>
      <c r="AV125" s="10" t="n"/>
      <c r="AW125" s="10" t="n"/>
      <c r="AX125" s="10" t="n"/>
      <c r="AY125" s="10" t="n"/>
      <c r="AZ125" s="10" t="n"/>
      <c r="BA125" s="10" t="n"/>
      <c r="BB125" s="10" t="n"/>
      <c r="BC125" s="10" t="n"/>
      <c r="BD125" s="11" t="n"/>
      <c r="BE125" s="10" t="n"/>
      <c r="BF125" s="10" t="n"/>
      <c r="BG125" s="10" t="n"/>
      <c r="BH125" s="10" t="n"/>
      <c r="BI125" s="10" t="n"/>
      <c r="BJ125" s="10" t="n"/>
      <c r="BK125" s="10" t="n"/>
      <c r="BL125" s="10" t="n"/>
      <c r="BM125" s="10" t="n"/>
    </row>
    <row r="126" ht="15.75" customHeight="1" s="218">
      <c r="A126" s="10" t="n"/>
      <c r="B126" s="10" t="n"/>
      <c r="C126" s="10" t="n"/>
      <c r="D126" s="10" t="n"/>
      <c r="E126" s="10" t="n"/>
      <c r="F126" s="10" t="n"/>
      <c r="G126" s="11" t="n"/>
      <c r="H126" s="10" t="n"/>
      <c r="I126" s="10" t="n"/>
      <c r="J126" s="10" t="n"/>
      <c r="K126" s="10" t="n"/>
      <c r="L126" s="10" t="n"/>
      <c r="M126" s="13" t="n"/>
      <c r="N126" s="13" t="n"/>
      <c r="O126" s="13" t="n"/>
      <c r="P126" s="13" t="n"/>
      <c r="Q126" s="10" t="n"/>
      <c r="R126" s="10" t="n"/>
      <c r="S126" s="10" t="n"/>
      <c r="T126" s="10" t="n"/>
      <c r="U126" s="10" t="n"/>
      <c r="V126" s="10" t="n"/>
      <c r="W126" s="10" t="n"/>
      <c r="X126" s="10" t="n"/>
      <c r="Y126" s="11" t="n"/>
      <c r="Z126" s="11" t="n"/>
      <c r="AA126" s="11" t="n"/>
      <c r="AB126" s="11" t="n"/>
      <c r="AC126" s="11" t="n"/>
      <c r="AD126" s="11" t="n"/>
      <c r="AE126" s="10" t="n"/>
      <c r="AF126" s="10" t="n"/>
      <c r="AG126" s="10" t="n"/>
      <c r="AH126" s="10" t="n"/>
      <c r="AI126" s="13" t="n"/>
      <c r="AJ126" s="13" t="n"/>
      <c r="AK126" s="13" t="n"/>
      <c r="AL126" s="13" t="n"/>
      <c r="AM126" s="13" t="n"/>
      <c r="AN126" s="13" t="n"/>
      <c r="AO126" s="13" t="n"/>
      <c r="AP126" s="14" t="n"/>
      <c r="AQ126" s="14" t="n"/>
      <c r="AR126" s="14" t="n"/>
      <c r="AS126" s="13" t="n"/>
      <c r="AT126" s="13" t="n"/>
      <c r="AU126" s="10" t="n"/>
      <c r="AV126" s="10" t="n"/>
      <c r="AW126" s="10" t="n"/>
      <c r="AX126" s="10" t="n"/>
      <c r="AY126" s="10" t="n"/>
      <c r="AZ126" s="10" t="n"/>
      <c r="BA126" s="10" t="n"/>
      <c r="BB126" s="10" t="n"/>
      <c r="BC126" s="10" t="n"/>
      <c r="BD126" s="11" t="n"/>
      <c r="BE126" s="10" t="n"/>
      <c r="BF126" s="10" t="n"/>
      <c r="BG126" s="10" t="n"/>
      <c r="BH126" s="10" t="n"/>
      <c r="BI126" s="10" t="n"/>
      <c r="BJ126" s="10" t="n"/>
      <c r="BK126" s="10" t="n"/>
      <c r="BL126" s="10" t="n"/>
      <c r="BM126" s="10" t="n"/>
    </row>
    <row r="127" ht="15.75" customHeight="1" s="218">
      <c r="A127" s="10" t="n"/>
      <c r="B127" s="10" t="n"/>
      <c r="C127" s="10" t="n"/>
      <c r="D127" s="10" t="n"/>
      <c r="E127" s="10" t="n"/>
      <c r="F127" s="10" t="n"/>
      <c r="G127" s="11" t="n"/>
      <c r="H127" s="10" t="n"/>
      <c r="I127" s="10" t="n"/>
      <c r="J127" s="10" t="n"/>
      <c r="K127" s="10" t="n"/>
      <c r="L127" s="10" t="n"/>
      <c r="M127" s="13" t="n"/>
      <c r="N127" s="13" t="n"/>
      <c r="O127" s="13" t="n"/>
      <c r="P127" s="13" t="n"/>
      <c r="Q127" s="10" t="n"/>
      <c r="R127" s="10" t="n"/>
      <c r="S127" s="10" t="n"/>
      <c r="T127" s="10" t="n"/>
      <c r="U127" s="10" t="n"/>
      <c r="V127" s="10" t="n"/>
      <c r="W127" s="10" t="n"/>
      <c r="X127" s="10" t="n"/>
      <c r="Y127" s="11" t="n"/>
      <c r="Z127" s="11" t="n"/>
      <c r="AA127" s="11" t="n"/>
      <c r="AB127" s="11" t="n"/>
      <c r="AC127" s="11" t="n"/>
      <c r="AD127" s="11" t="n"/>
      <c r="AE127" s="10" t="n"/>
      <c r="AF127" s="10" t="n"/>
      <c r="AG127" s="10" t="n"/>
      <c r="AH127" s="10" t="n"/>
      <c r="AI127" s="13" t="n"/>
      <c r="AJ127" s="13" t="n"/>
      <c r="AK127" s="13" t="n"/>
      <c r="AL127" s="13" t="n"/>
      <c r="AM127" s="13" t="n"/>
      <c r="AN127" s="13" t="n"/>
      <c r="AO127" s="13" t="n"/>
      <c r="AP127" s="14" t="n"/>
      <c r="AQ127" s="14" t="n"/>
      <c r="AR127" s="14" t="n"/>
      <c r="AS127" s="13" t="n"/>
      <c r="AT127" s="13" t="n"/>
      <c r="AU127" s="10" t="n"/>
      <c r="AV127" s="10" t="n"/>
      <c r="AW127" s="10" t="n"/>
      <c r="AX127" s="10" t="n"/>
      <c r="AY127" s="10" t="n"/>
      <c r="AZ127" s="10" t="n"/>
      <c r="BA127" s="10" t="n"/>
      <c r="BB127" s="10" t="n"/>
      <c r="BC127" s="10" t="n"/>
      <c r="BD127" s="11" t="n"/>
      <c r="BE127" s="10" t="n"/>
      <c r="BF127" s="10" t="n"/>
      <c r="BG127" s="10" t="n"/>
      <c r="BH127" s="10" t="n"/>
      <c r="BI127" s="10" t="n"/>
      <c r="BJ127" s="10" t="n"/>
      <c r="BK127" s="10" t="n"/>
      <c r="BL127" s="10" t="n"/>
      <c r="BM127" s="10" t="n"/>
    </row>
    <row r="128" ht="15.75" customHeight="1" s="218">
      <c r="A128" s="10" t="n"/>
      <c r="B128" s="10" t="n"/>
      <c r="C128" s="10" t="n"/>
      <c r="D128" s="10" t="n"/>
      <c r="E128" s="10" t="n"/>
      <c r="F128" s="10" t="n"/>
      <c r="G128" s="11" t="n"/>
      <c r="H128" s="10" t="n"/>
      <c r="I128" s="10" t="n"/>
      <c r="J128" s="10" t="n"/>
      <c r="K128" s="10" t="n"/>
      <c r="L128" s="10" t="n"/>
      <c r="M128" s="13" t="n"/>
      <c r="N128" s="13" t="n"/>
      <c r="O128" s="13" t="n"/>
      <c r="P128" s="13" t="n"/>
      <c r="Q128" s="10" t="n"/>
      <c r="R128" s="10" t="n"/>
      <c r="S128" s="10" t="n"/>
      <c r="T128" s="10" t="n"/>
      <c r="U128" s="10" t="n"/>
      <c r="V128" s="10" t="n"/>
      <c r="W128" s="10" t="n"/>
      <c r="X128" s="10" t="n"/>
      <c r="Y128" s="11" t="n"/>
      <c r="Z128" s="11" t="n"/>
      <c r="AA128" s="11" t="n"/>
      <c r="AB128" s="11" t="n"/>
      <c r="AC128" s="11" t="n"/>
      <c r="AD128" s="11" t="n"/>
      <c r="AE128" s="10" t="n"/>
      <c r="AF128" s="10" t="n"/>
      <c r="AG128" s="10" t="n"/>
      <c r="AH128" s="10" t="n"/>
      <c r="AI128" s="13" t="n"/>
      <c r="AJ128" s="13" t="n"/>
      <c r="AK128" s="13" t="n"/>
      <c r="AL128" s="13" t="n"/>
      <c r="AM128" s="13" t="n"/>
      <c r="AN128" s="13" t="n"/>
      <c r="AO128" s="13" t="n"/>
      <c r="AP128" s="14" t="n"/>
      <c r="AQ128" s="14" t="n"/>
      <c r="AR128" s="14" t="n"/>
      <c r="AS128" s="13" t="n"/>
      <c r="AT128" s="13" t="n"/>
      <c r="AU128" s="10" t="n"/>
      <c r="AV128" s="10" t="n"/>
      <c r="AW128" s="10" t="n"/>
      <c r="AX128" s="10" t="n"/>
      <c r="AY128" s="10" t="n"/>
      <c r="AZ128" s="10" t="n"/>
      <c r="BA128" s="10" t="n"/>
      <c r="BB128" s="10" t="n"/>
      <c r="BC128" s="10" t="n"/>
      <c r="BD128" s="11" t="n"/>
      <c r="BE128" s="10" t="n"/>
      <c r="BF128" s="10" t="n"/>
      <c r="BG128" s="10" t="n"/>
      <c r="BH128" s="10" t="n"/>
      <c r="BI128" s="10" t="n"/>
      <c r="BJ128" s="10" t="n"/>
      <c r="BK128" s="10" t="n"/>
      <c r="BL128" s="10" t="n"/>
      <c r="BM128" s="10" t="n"/>
    </row>
    <row r="129" ht="15.75" customHeight="1" s="218">
      <c r="A129" s="10" t="n"/>
      <c r="B129" s="10" t="n"/>
      <c r="C129" s="10" t="n"/>
      <c r="D129" s="10" t="n"/>
      <c r="E129" s="10" t="n"/>
      <c r="F129" s="10" t="n"/>
      <c r="G129" s="11" t="n"/>
      <c r="H129" s="10" t="n"/>
      <c r="I129" s="10" t="n"/>
      <c r="J129" s="10" t="n"/>
      <c r="K129" s="10" t="n"/>
      <c r="L129" s="10" t="n"/>
      <c r="M129" s="13" t="n"/>
      <c r="N129" s="13" t="n"/>
      <c r="O129" s="13" t="n"/>
      <c r="P129" s="13" t="n"/>
      <c r="Q129" s="10" t="n"/>
      <c r="R129" s="10" t="n"/>
      <c r="S129" s="10" t="n"/>
      <c r="T129" s="10" t="n"/>
      <c r="U129" s="10" t="n"/>
      <c r="V129" s="10" t="n"/>
      <c r="W129" s="10" t="n"/>
      <c r="X129" s="10" t="n"/>
      <c r="Y129" s="11" t="n"/>
      <c r="Z129" s="11" t="n"/>
      <c r="AA129" s="11" t="n"/>
      <c r="AB129" s="11" t="n"/>
      <c r="AC129" s="11" t="n"/>
      <c r="AD129" s="11" t="n"/>
      <c r="AE129" s="10" t="n"/>
      <c r="AF129" s="10" t="n"/>
      <c r="AG129" s="10" t="n"/>
      <c r="AH129" s="10" t="n"/>
      <c r="AI129" s="13" t="n"/>
      <c r="AJ129" s="13" t="n"/>
      <c r="AK129" s="13" t="n"/>
      <c r="AL129" s="13" t="n"/>
      <c r="AM129" s="13" t="n"/>
      <c r="AN129" s="13" t="n"/>
      <c r="AO129" s="13" t="n"/>
      <c r="AP129" s="14" t="n"/>
      <c r="AQ129" s="14" t="n"/>
      <c r="AR129" s="14" t="n"/>
      <c r="AS129" s="13" t="n"/>
      <c r="AT129" s="13" t="n"/>
      <c r="AU129" s="10" t="n"/>
      <c r="AV129" s="10" t="n"/>
      <c r="AW129" s="10" t="n"/>
      <c r="AX129" s="10" t="n"/>
      <c r="AY129" s="10" t="n"/>
      <c r="AZ129" s="10" t="n"/>
      <c r="BA129" s="10" t="n"/>
      <c r="BB129" s="10" t="n"/>
      <c r="BC129" s="10" t="n"/>
      <c r="BD129" s="11" t="n"/>
      <c r="BE129" s="10" t="n"/>
      <c r="BF129" s="10" t="n"/>
      <c r="BG129" s="10" t="n"/>
      <c r="BH129" s="10" t="n"/>
      <c r="BI129" s="10" t="n"/>
      <c r="BJ129" s="10" t="n"/>
      <c r="BK129" s="10" t="n"/>
      <c r="BL129" s="10" t="n"/>
      <c r="BM129" s="10" t="n"/>
    </row>
    <row r="130" ht="15.75" customHeight="1" s="218">
      <c r="A130" s="10" t="n"/>
      <c r="B130" s="10" t="n"/>
      <c r="C130" s="10" t="n"/>
      <c r="D130" s="10" t="n"/>
      <c r="E130" s="10" t="n"/>
      <c r="F130" s="10" t="n"/>
      <c r="G130" s="11" t="n"/>
      <c r="H130" s="10" t="n"/>
      <c r="I130" s="10" t="n"/>
      <c r="J130" s="10" t="n"/>
      <c r="K130" s="10" t="n"/>
      <c r="L130" s="10" t="n"/>
      <c r="M130" s="13" t="n"/>
      <c r="N130" s="13" t="n"/>
      <c r="O130" s="13" t="n"/>
      <c r="P130" s="13" t="n"/>
      <c r="Q130" s="10" t="n"/>
      <c r="R130" s="10" t="n"/>
      <c r="S130" s="10" t="n"/>
      <c r="T130" s="10" t="n"/>
      <c r="U130" s="10" t="n"/>
      <c r="V130" s="10" t="n"/>
      <c r="W130" s="10" t="n"/>
      <c r="X130" s="10" t="n"/>
      <c r="Y130" s="11" t="n"/>
      <c r="Z130" s="11" t="n"/>
      <c r="AA130" s="11" t="n"/>
      <c r="AB130" s="11" t="n"/>
      <c r="AC130" s="11" t="n"/>
      <c r="AD130" s="11" t="n"/>
      <c r="AE130" s="10" t="n"/>
      <c r="AF130" s="10" t="n"/>
      <c r="AG130" s="10" t="n"/>
      <c r="AH130" s="10" t="n"/>
      <c r="AI130" s="13" t="n"/>
      <c r="AJ130" s="13" t="n"/>
      <c r="AK130" s="13" t="n"/>
      <c r="AL130" s="13" t="n"/>
      <c r="AM130" s="13" t="n"/>
      <c r="AN130" s="13" t="n"/>
      <c r="AO130" s="13" t="n"/>
      <c r="AP130" s="14" t="n"/>
      <c r="AQ130" s="14" t="n"/>
      <c r="AR130" s="14" t="n"/>
      <c r="AS130" s="13" t="n"/>
      <c r="AT130" s="13" t="n"/>
      <c r="AU130" s="10" t="n"/>
      <c r="AV130" s="10" t="n"/>
      <c r="AW130" s="10" t="n"/>
      <c r="AX130" s="10" t="n"/>
      <c r="AY130" s="10" t="n"/>
      <c r="AZ130" s="10" t="n"/>
      <c r="BA130" s="10" t="n"/>
      <c r="BB130" s="10" t="n"/>
      <c r="BC130" s="10" t="n"/>
      <c r="BD130" s="11" t="n"/>
      <c r="BE130" s="10" t="n"/>
      <c r="BF130" s="10" t="n"/>
      <c r="BG130" s="10" t="n"/>
      <c r="BH130" s="10" t="n"/>
      <c r="BI130" s="10" t="n"/>
      <c r="BJ130" s="10" t="n"/>
      <c r="BK130" s="10" t="n"/>
      <c r="BL130" s="10" t="n"/>
      <c r="BM130" s="10" t="n"/>
    </row>
    <row r="131" ht="15.75" customHeight="1" s="218">
      <c r="A131" s="10" t="n"/>
      <c r="B131" s="10" t="n"/>
      <c r="C131" s="10" t="n"/>
      <c r="D131" s="10" t="n"/>
      <c r="E131" s="10" t="n"/>
      <c r="F131" s="10" t="n"/>
      <c r="G131" s="11" t="n"/>
      <c r="H131" s="10" t="n"/>
      <c r="I131" s="10" t="n"/>
      <c r="J131" s="10" t="n"/>
      <c r="K131" s="10" t="n"/>
      <c r="L131" s="10" t="n"/>
      <c r="M131" s="13" t="n"/>
      <c r="N131" s="13" t="n"/>
      <c r="O131" s="13" t="n"/>
      <c r="P131" s="13" t="n"/>
      <c r="Q131" s="10" t="n"/>
      <c r="R131" s="10" t="n"/>
      <c r="S131" s="10" t="n"/>
      <c r="T131" s="10" t="n"/>
      <c r="U131" s="10" t="n"/>
      <c r="V131" s="10" t="n"/>
      <c r="W131" s="10" t="n"/>
      <c r="X131" s="10" t="n"/>
      <c r="Y131" s="11" t="n"/>
      <c r="Z131" s="11" t="n"/>
      <c r="AA131" s="11" t="n"/>
      <c r="AB131" s="11" t="n"/>
      <c r="AC131" s="11" t="n"/>
      <c r="AD131" s="11" t="n"/>
      <c r="AE131" s="10" t="n"/>
      <c r="AF131" s="10" t="n"/>
      <c r="AG131" s="10" t="n"/>
      <c r="AH131" s="10" t="n"/>
      <c r="AI131" s="13" t="n"/>
      <c r="AJ131" s="13" t="n"/>
      <c r="AK131" s="13" t="n"/>
      <c r="AL131" s="13" t="n"/>
      <c r="AM131" s="13" t="n"/>
      <c r="AN131" s="13" t="n"/>
      <c r="AO131" s="13" t="n"/>
      <c r="AP131" s="14" t="n"/>
      <c r="AQ131" s="14" t="n"/>
      <c r="AR131" s="14" t="n"/>
      <c r="AS131" s="13" t="n"/>
      <c r="AT131" s="13" t="n"/>
      <c r="AU131" s="10" t="n"/>
      <c r="AV131" s="10" t="n"/>
      <c r="AW131" s="10" t="n"/>
      <c r="AX131" s="10" t="n"/>
      <c r="AY131" s="10" t="n"/>
      <c r="AZ131" s="10" t="n"/>
      <c r="BA131" s="10" t="n"/>
      <c r="BB131" s="10" t="n"/>
      <c r="BC131" s="10" t="n"/>
      <c r="BD131" s="11" t="n"/>
      <c r="BE131" s="10" t="n"/>
      <c r="BF131" s="10" t="n"/>
      <c r="BG131" s="10" t="n"/>
      <c r="BH131" s="10" t="n"/>
      <c r="BI131" s="10" t="n"/>
      <c r="BJ131" s="10" t="n"/>
      <c r="BK131" s="10" t="n"/>
      <c r="BL131" s="10" t="n"/>
      <c r="BM131" s="10" t="n"/>
    </row>
    <row r="132" ht="15.75" customHeight="1" s="218">
      <c r="A132" s="10" t="n"/>
      <c r="B132" s="10" t="n"/>
      <c r="C132" s="10" t="n"/>
      <c r="D132" s="10" t="n"/>
      <c r="E132" s="10" t="n"/>
      <c r="F132" s="10" t="n"/>
      <c r="G132" s="11" t="n"/>
      <c r="H132" s="10" t="n"/>
      <c r="I132" s="10" t="n"/>
      <c r="J132" s="10" t="n"/>
      <c r="K132" s="10" t="n"/>
      <c r="L132" s="10" t="n"/>
      <c r="M132" s="13" t="n"/>
      <c r="N132" s="13" t="n"/>
      <c r="O132" s="13" t="n"/>
      <c r="P132" s="13" t="n"/>
      <c r="Q132" s="10" t="n"/>
      <c r="R132" s="10" t="n"/>
      <c r="S132" s="10" t="n"/>
      <c r="T132" s="10" t="n"/>
      <c r="U132" s="10" t="n"/>
      <c r="V132" s="10" t="n"/>
      <c r="W132" s="10" t="n"/>
      <c r="X132" s="10" t="n"/>
      <c r="Y132" s="11" t="n"/>
      <c r="Z132" s="11" t="n"/>
      <c r="AA132" s="11" t="n"/>
      <c r="AB132" s="11" t="n"/>
      <c r="AC132" s="11" t="n"/>
      <c r="AD132" s="11" t="n"/>
      <c r="AE132" s="10" t="n"/>
      <c r="AF132" s="10" t="n"/>
      <c r="AG132" s="10" t="n"/>
      <c r="AH132" s="10" t="n"/>
      <c r="AI132" s="13" t="n"/>
      <c r="AJ132" s="13" t="n"/>
      <c r="AK132" s="13" t="n"/>
      <c r="AL132" s="13" t="n"/>
      <c r="AM132" s="13" t="n"/>
      <c r="AN132" s="13" t="n"/>
      <c r="AO132" s="13" t="n"/>
      <c r="AP132" s="14" t="n"/>
      <c r="AQ132" s="14" t="n"/>
      <c r="AR132" s="14" t="n"/>
      <c r="AS132" s="13" t="n"/>
      <c r="AT132" s="13" t="n"/>
      <c r="AU132" s="10" t="n"/>
      <c r="AV132" s="10" t="n"/>
      <c r="AW132" s="10" t="n"/>
      <c r="AX132" s="10" t="n"/>
      <c r="AY132" s="10" t="n"/>
      <c r="AZ132" s="10" t="n"/>
      <c r="BA132" s="10" t="n"/>
      <c r="BB132" s="10" t="n"/>
      <c r="BC132" s="10" t="n"/>
      <c r="BD132" s="11" t="n"/>
      <c r="BE132" s="10" t="n"/>
      <c r="BF132" s="10" t="n"/>
      <c r="BG132" s="10" t="n"/>
      <c r="BH132" s="10" t="n"/>
      <c r="BI132" s="10" t="n"/>
      <c r="BJ132" s="10" t="n"/>
      <c r="BK132" s="10" t="n"/>
      <c r="BL132" s="10" t="n"/>
      <c r="BM132" s="10" t="n"/>
    </row>
    <row r="133" ht="15.75" customHeight="1" s="218">
      <c r="A133" s="10" t="n"/>
      <c r="B133" s="10" t="n"/>
      <c r="C133" s="10" t="n"/>
      <c r="D133" s="10" t="n"/>
      <c r="E133" s="10" t="n"/>
      <c r="F133" s="10" t="n"/>
      <c r="G133" s="11" t="n"/>
      <c r="H133" s="10" t="n"/>
      <c r="I133" s="10" t="n"/>
      <c r="J133" s="10" t="n"/>
      <c r="K133" s="10" t="n"/>
      <c r="L133" s="10" t="n"/>
      <c r="M133" s="13" t="n"/>
      <c r="N133" s="13" t="n"/>
      <c r="O133" s="13" t="n"/>
      <c r="P133" s="13" t="n"/>
      <c r="Q133" s="10" t="n"/>
      <c r="R133" s="10" t="n"/>
      <c r="S133" s="10" t="n"/>
      <c r="T133" s="10" t="n"/>
      <c r="U133" s="10" t="n"/>
      <c r="V133" s="10" t="n"/>
      <c r="W133" s="10" t="n"/>
      <c r="X133" s="10" t="n"/>
      <c r="Y133" s="11" t="n"/>
      <c r="Z133" s="11" t="n"/>
      <c r="AA133" s="11" t="n"/>
      <c r="AB133" s="11" t="n"/>
      <c r="AC133" s="11" t="n"/>
      <c r="AD133" s="11" t="n"/>
      <c r="AE133" s="10" t="n"/>
      <c r="AF133" s="10" t="n"/>
      <c r="AG133" s="10" t="n"/>
      <c r="AH133" s="10" t="n"/>
      <c r="AI133" s="13" t="n"/>
      <c r="AJ133" s="13" t="n"/>
      <c r="AK133" s="13" t="n"/>
      <c r="AL133" s="13" t="n"/>
      <c r="AM133" s="13" t="n"/>
      <c r="AN133" s="13" t="n"/>
      <c r="AO133" s="13" t="n"/>
      <c r="AP133" s="14" t="n"/>
      <c r="AQ133" s="14" t="n"/>
      <c r="AR133" s="14" t="n"/>
      <c r="AS133" s="13" t="n"/>
      <c r="AT133" s="13" t="n"/>
      <c r="AU133" s="10" t="n"/>
      <c r="AV133" s="10" t="n"/>
      <c r="AW133" s="10" t="n"/>
      <c r="AX133" s="10" t="n"/>
      <c r="AY133" s="10" t="n"/>
      <c r="AZ133" s="10" t="n"/>
      <c r="BA133" s="10" t="n"/>
      <c r="BB133" s="10" t="n"/>
      <c r="BC133" s="10" t="n"/>
      <c r="BD133" s="11" t="n"/>
      <c r="BE133" s="10" t="n"/>
      <c r="BF133" s="10" t="n"/>
      <c r="BG133" s="10" t="n"/>
      <c r="BH133" s="10" t="n"/>
      <c r="BI133" s="10" t="n"/>
      <c r="BJ133" s="10" t="n"/>
      <c r="BK133" s="10" t="n"/>
      <c r="BL133" s="10" t="n"/>
      <c r="BM133" s="10" t="n"/>
    </row>
    <row r="134" ht="15.75" customHeight="1" s="218">
      <c r="A134" s="10" t="n"/>
      <c r="B134" s="10" t="n"/>
      <c r="C134" s="10" t="n"/>
      <c r="D134" s="10" t="n"/>
      <c r="E134" s="10" t="n"/>
      <c r="F134" s="10" t="n"/>
      <c r="G134" s="11" t="n"/>
      <c r="H134" s="10" t="n"/>
      <c r="I134" s="10" t="n"/>
      <c r="J134" s="10" t="n"/>
      <c r="K134" s="10" t="n"/>
      <c r="L134" s="10" t="n"/>
      <c r="M134" s="13" t="n"/>
      <c r="N134" s="13" t="n"/>
      <c r="O134" s="13" t="n"/>
      <c r="P134" s="13" t="n"/>
      <c r="Q134" s="10" t="n"/>
      <c r="R134" s="10" t="n"/>
      <c r="S134" s="10" t="n"/>
      <c r="T134" s="10" t="n"/>
      <c r="U134" s="10" t="n"/>
      <c r="V134" s="10" t="n"/>
      <c r="W134" s="10" t="n"/>
      <c r="X134" s="10" t="n"/>
      <c r="Y134" s="11" t="n"/>
      <c r="Z134" s="11" t="n"/>
      <c r="AA134" s="11" t="n"/>
      <c r="AB134" s="11" t="n"/>
      <c r="AC134" s="11" t="n"/>
      <c r="AD134" s="11" t="n"/>
      <c r="AE134" s="10" t="n"/>
      <c r="AF134" s="10" t="n"/>
      <c r="AG134" s="10" t="n"/>
      <c r="AH134" s="10" t="n"/>
      <c r="AI134" s="13" t="n"/>
      <c r="AJ134" s="13" t="n"/>
      <c r="AK134" s="13" t="n"/>
      <c r="AL134" s="13" t="n"/>
      <c r="AM134" s="13" t="n"/>
      <c r="AN134" s="13" t="n"/>
      <c r="AO134" s="13" t="n"/>
      <c r="AP134" s="14" t="n"/>
      <c r="AQ134" s="14" t="n"/>
      <c r="AR134" s="14" t="n"/>
      <c r="AS134" s="13" t="n"/>
      <c r="AT134" s="13" t="n"/>
      <c r="AU134" s="10" t="n"/>
      <c r="AV134" s="10" t="n"/>
      <c r="AW134" s="10" t="n"/>
      <c r="AX134" s="10" t="n"/>
      <c r="AY134" s="10" t="n"/>
      <c r="AZ134" s="10" t="n"/>
      <c r="BA134" s="10" t="n"/>
      <c r="BB134" s="10" t="n"/>
      <c r="BC134" s="10" t="n"/>
      <c r="BD134" s="11" t="n"/>
      <c r="BE134" s="10" t="n"/>
      <c r="BF134" s="10" t="n"/>
      <c r="BG134" s="10" t="n"/>
      <c r="BH134" s="10" t="n"/>
      <c r="BI134" s="10" t="n"/>
      <c r="BJ134" s="10" t="n"/>
      <c r="BK134" s="10" t="n"/>
      <c r="BL134" s="10" t="n"/>
      <c r="BM134" s="10" t="n"/>
    </row>
    <row r="135" ht="15.75" customHeight="1" s="218">
      <c r="A135" s="10" t="n"/>
      <c r="B135" s="10" t="n"/>
      <c r="C135" s="10" t="n"/>
      <c r="D135" s="10" t="n"/>
      <c r="E135" s="10" t="n"/>
      <c r="F135" s="10" t="n"/>
      <c r="G135" s="11" t="n"/>
      <c r="H135" s="10" t="n"/>
      <c r="I135" s="10" t="n"/>
      <c r="J135" s="10" t="n"/>
      <c r="K135" s="10" t="n"/>
      <c r="L135" s="10" t="n"/>
      <c r="M135" s="13" t="n"/>
      <c r="N135" s="13" t="n"/>
      <c r="O135" s="13" t="n"/>
      <c r="P135" s="13" t="n"/>
      <c r="Q135" s="10" t="n"/>
      <c r="R135" s="10" t="n"/>
      <c r="S135" s="10" t="n"/>
      <c r="T135" s="10" t="n"/>
      <c r="U135" s="10" t="n"/>
      <c r="V135" s="10" t="n"/>
      <c r="W135" s="10" t="n"/>
      <c r="X135" s="10" t="n"/>
      <c r="Y135" s="11" t="n"/>
      <c r="Z135" s="11" t="n"/>
      <c r="AA135" s="11" t="n"/>
      <c r="AB135" s="11" t="n"/>
      <c r="AC135" s="11" t="n"/>
      <c r="AD135" s="11" t="n"/>
      <c r="AE135" s="10" t="n"/>
      <c r="AF135" s="10" t="n"/>
      <c r="AG135" s="10" t="n"/>
      <c r="AH135" s="10" t="n"/>
      <c r="AI135" s="13" t="n"/>
      <c r="AJ135" s="13" t="n"/>
      <c r="AK135" s="13" t="n"/>
      <c r="AL135" s="13" t="n"/>
      <c r="AM135" s="13" t="n"/>
      <c r="AN135" s="13" t="n"/>
      <c r="AO135" s="13" t="n"/>
      <c r="AP135" s="14" t="n"/>
      <c r="AQ135" s="14" t="n"/>
      <c r="AR135" s="14" t="n"/>
      <c r="AS135" s="13" t="n"/>
      <c r="AT135" s="13" t="n"/>
      <c r="AU135" s="10" t="n"/>
      <c r="AV135" s="10" t="n"/>
      <c r="AW135" s="10" t="n"/>
      <c r="AX135" s="10" t="n"/>
      <c r="AY135" s="10" t="n"/>
      <c r="AZ135" s="10" t="n"/>
      <c r="BA135" s="10" t="n"/>
      <c r="BB135" s="10" t="n"/>
      <c r="BC135" s="10" t="n"/>
      <c r="BD135" s="11" t="n"/>
      <c r="BE135" s="10" t="n"/>
      <c r="BF135" s="10" t="n"/>
      <c r="BG135" s="10" t="n"/>
      <c r="BH135" s="10" t="n"/>
      <c r="BI135" s="10" t="n"/>
      <c r="BJ135" s="10" t="n"/>
      <c r="BK135" s="10" t="n"/>
      <c r="BL135" s="10" t="n"/>
      <c r="BM135" s="10" t="n"/>
    </row>
    <row r="136" ht="15.75" customHeight="1" s="218">
      <c r="A136" s="10" t="n"/>
      <c r="B136" s="10" t="n"/>
      <c r="C136" s="10" t="n"/>
      <c r="D136" s="10" t="n"/>
      <c r="E136" s="10" t="n"/>
      <c r="F136" s="10" t="n"/>
      <c r="G136" s="11" t="n"/>
      <c r="H136" s="10" t="n"/>
      <c r="I136" s="10" t="n"/>
      <c r="J136" s="10" t="n"/>
      <c r="K136" s="10" t="n"/>
      <c r="L136" s="10" t="n"/>
      <c r="M136" s="13" t="n"/>
      <c r="N136" s="13" t="n"/>
      <c r="O136" s="13" t="n"/>
      <c r="P136" s="13" t="n"/>
      <c r="Q136" s="10" t="n"/>
      <c r="R136" s="10" t="n"/>
      <c r="S136" s="10" t="n"/>
      <c r="T136" s="10" t="n"/>
      <c r="U136" s="10" t="n"/>
      <c r="V136" s="10" t="n"/>
      <c r="W136" s="10" t="n"/>
      <c r="X136" s="10" t="n"/>
      <c r="Y136" s="11" t="n"/>
      <c r="Z136" s="11" t="n"/>
      <c r="AA136" s="11" t="n"/>
      <c r="AB136" s="11" t="n"/>
      <c r="AC136" s="11" t="n"/>
      <c r="AD136" s="11" t="n"/>
      <c r="AE136" s="10" t="n"/>
      <c r="AF136" s="10" t="n"/>
      <c r="AG136" s="10" t="n"/>
      <c r="AH136" s="10" t="n"/>
      <c r="AI136" s="13" t="n"/>
      <c r="AJ136" s="13" t="n"/>
      <c r="AK136" s="13" t="n"/>
      <c r="AL136" s="13" t="n"/>
      <c r="AM136" s="13" t="n"/>
      <c r="AN136" s="13" t="n"/>
      <c r="AO136" s="13" t="n"/>
      <c r="AP136" s="14" t="n"/>
      <c r="AQ136" s="14" t="n"/>
      <c r="AR136" s="14" t="n"/>
      <c r="AS136" s="13" t="n"/>
      <c r="AT136" s="13" t="n"/>
      <c r="AU136" s="10" t="n"/>
      <c r="AV136" s="10" t="n"/>
      <c r="AW136" s="10" t="n"/>
      <c r="AX136" s="10" t="n"/>
      <c r="AY136" s="10" t="n"/>
      <c r="AZ136" s="10" t="n"/>
      <c r="BA136" s="10" t="n"/>
      <c r="BB136" s="10" t="n"/>
      <c r="BC136" s="10" t="n"/>
      <c r="BD136" s="11" t="n"/>
      <c r="BE136" s="10" t="n"/>
      <c r="BF136" s="10" t="n"/>
      <c r="BG136" s="10" t="n"/>
      <c r="BH136" s="10" t="n"/>
      <c r="BI136" s="10" t="n"/>
      <c r="BJ136" s="10" t="n"/>
      <c r="BK136" s="10" t="n"/>
      <c r="BL136" s="10" t="n"/>
      <c r="BM136" s="10" t="n"/>
    </row>
    <row r="137" ht="15.75" customHeight="1" s="218">
      <c r="A137" s="10" t="n"/>
      <c r="B137" s="10" t="n"/>
      <c r="C137" s="10" t="n"/>
      <c r="D137" s="10" t="n"/>
      <c r="E137" s="10" t="n"/>
      <c r="F137" s="10" t="n"/>
      <c r="G137" s="11" t="n"/>
      <c r="H137" s="10" t="n"/>
      <c r="I137" s="10" t="n"/>
      <c r="J137" s="10" t="n"/>
      <c r="K137" s="10" t="n"/>
      <c r="L137" s="10" t="n"/>
      <c r="M137" s="13" t="n"/>
      <c r="N137" s="13" t="n"/>
      <c r="O137" s="13" t="n"/>
      <c r="P137" s="13" t="n"/>
      <c r="Q137" s="10" t="n"/>
      <c r="R137" s="10" t="n"/>
      <c r="S137" s="10" t="n"/>
      <c r="T137" s="10" t="n"/>
      <c r="U137" s="10" t="n"/>
      <c r="V137" s="10" t="n"/>
      <c r="W137" s="10" t="n"/>
      <c r="X137" s="10" t="n"/>
      <c r="Y137" s="11" t="n"/>
      <c r="Z137" s="11" t="n"/>
      <c r="AA137" s="11" t="n"/>
      <c r="AB137" s="11" t="n"/>
      <c r="AC137" s="11" t="n"/>
      <c r="AD137" s="11" t="n"/>
      <c r="AE137" s="10" t="n"/>
      <c r="AF137" s="10" t="n"/>
      <c r="AG137" s="10" t="n"/>
      <c r="AH137" s="10" t="n"/>
      <c r="AI137" s="13" t="n"/>
      <c r="AJ137" s="13" t="n"/>
      <c r="AK137" s="13" t="n"/>
      <c r="AL137" s="13" t="n"/>
      <c r="AM137" s="13" t="n"/>
      <c r="AN137" s="13" t="n"/>
      <c r="AO137" s="13" t="n"/>
      <c r="AP137" s="14" t="n"/>
      <c r="AQ137" s="14" t="n"/>
      <c r="AR137" s="14" t="n"/>
      <c r="AS137" s="13" t="n"/>
      <c r="AT137" s="13" t="n"/>
      <c r="AU137" s="10" t="n"/>
      <c r="AV137" s="10" t="n"/>
      <c r="AW137" s="10" t="n"/>
      <c r="AX137" s="10" t="n"/>
      <c r="AY137" s="10" t="n"/>
      <c r="AZ137" s="10" t="n"/>
      <c r="BA137" s="10" t="n"/>
      <c r="BB137" s="10" t="n"/>
      <c r="BC137" s="10" t="n"/>
      <c r="BD137" s="11" t="n"/>
      <c r="BE137" s="10" t="n"/>
      <c r="BF137" s="10" t="n"/>
      <c r="BG137" s="10" t="n"/>
      <c r="BH137" s="10" t="n"/>
      <c r="BI137" s="10" t="n"/>
      <c r="BJ137" s="10" t="n"/>
      <c r="BK137" s="10" t="n"/>
      <c r="BL137" s="10" t="n"/>
      <c r="BM137" s="10" t="n"/>
    </row>
    <row r="138" ht="15.75" customHeight="1" s="218">
      <c r="A138" s="10" t="n"/>
      <c r="B138" s="10" t="n"/>
      <c r="C138" s="10" t="n"/>
      <c r="D138" s="10" t="n"/>
      <c r="E138" s="10" t="n"/>
      <c r="F138" s="10" t="n"/>
      <c r="G138" s="11" t="n"/>
      <c r="H138" s="10" t="n"/>
      <c r="I138" s="10" t="n"/>
      <c r="J138" s="10" t="n"/>
      <c r="K138" s="10" t="n"/>
      <c r="L138" s="10" t="n"/>
      <c r="M138" s="13" t="n"/>
      <c r="N138" s="13" t="n"/>
      <c r="O138" s="13" t="n"/>
      <c r="P138" s="13" t="n"/>
      <c r="Q138" s="10" t="n"/>
      <c r="R138" s="10" t="n"/>
      <c r="S138" s="10" t="n"/>
      <c r="T138" s="10" t="n"/>
      <c r="U138" s="10" t="n"/>
      <c r="V138" s="10" t="n"/>
      <c r="W138" s="10" t="n"/>
      <c r="X138" s="10" t="n"/>
      <c r="Y138" s="11" t="n"/>
      <c r="Z138" s="11" t="n"/>
      <c r="AA138" s="11" t="n"/>
      <c r="AB138" s="11" t="n"/>
      <c r="AC138" s="11" t="n"/>
      <c r="AD138" s="11" t="n"/>
      <c r="AE138" s="10" t="n"/>
      <c r="AF138" s="10" t="n"/>
      <c r="AG138" s="10" t="n"/>
      <c r="AH138" s="10" t="n"/>
      <c r="AI138" s="13" t="n"/>
      <c r="AJ138" s="13" t="n"/>
      <c r="AK138" s="13" t="n"/>
      <c r="AL138" s="13" t="n"/>
      <c r="AM138" s="13" t="n"/>
      <c r="AN138" s="13" t="n"/>
      <c r="AO138" s="13" t="n"/>
      <c r="AP138" s="14" t="n"/>
      <c r="AQ138" s="14" t="n"/>
      <c r="AR138" s="14" t="n"/>
      <c r="AS138" s="13" t="n"/>
      <c r="AT138" s="13" t="n"/>
      <c r="AU138" s="10" t="n"/>
      <c r="AV138" s="10" t="n"/>
      <c r="AW138" s="10" t="n"/>
      <c r="AX138" s="10" t="n"/>
      <c r="AY138" s="10" t="n"/>
      <c r="AZ138" s="10" t="n"/>
      <c r="BA138" s="10" t="n"/>
      <c r="BB138" s="10" t="n"/>
      <c r="BC138" s="10" t="n"/>
      <c r="BD138" s="11" t="n"/>
      <c r="BE138" s="10" t="n"/>
      <c r="BF138" s="10" t="n"/>
      <c r="BG138" s="10" t="n"/>
      <c r="BH138" s="10" t="n"/>
      <c r="BI138" s="10" t="n"/>
      <c r="BJ138" s="10" t="n"/>
      <c r="BK138" s="10" t="n"/>
      <c r="BL138" s="10" t="n"/>
      <c r="BM138" s="10" t="n"/>
    </row>
    <row r="139" ht="15.75" customHeight="1" s="218">
      <c r="A139" s="10" t="n"/>
      <c r="B139" s="10" t="n"/>
      <c r="C139" s="10" t="n"/>
      <c r="D139" s="10" t="n"/>
      <c r="E139" s="10" t="n"/>
      <c r="F139" s="10" t="n"/>
      <c r="G139" s="11" t="n"/>
      <c r="H139" s="10" t="n"/>
      <c r="I139" s="10" t="n"/>
      <c r="J139" s="10" t="n"/>
      <c r="K139" s="10" t="n"/>
      <c r="L139" s="10" t="n"/>
      <c r="M139" s="13" t="n"/>
      <c r="N139" s="13" t="n"/>
      <c r="O139" s="13" t="n"/>
      <c r="P139" s="13" t="n"/>
      <c r="Q139" s="10" t="n"/>
      <c r="R139" s="10" t="n"/>
      <c r="S139" s="10" t="n"/>
      <c r="T139" s="10" t="n"/>
      <c r="U139" s="10" t="n"/>
      <c r="V139" s="10" t="n"/>
      <c r="W139" s="10" t="n"/>
      <c r="X139" s="10" t="n"/>
      <c r="Y139" s="11" t="n"/>
      <c r="Z139" s="11" t="n"/>
      <c r="AA139" s="11" t="n"/>
      <c r="AB139" s="11" t="n"/>
      <c r="AC139" s="11" t="n"/>
      <c r="AD139" s="11" t="n"/>
      <c r="AE139" s="10" t="n"/>
      <c r="AF139" s="10" t="n"/>
      <c r="AG139" s="10" t="n"/>
      <c r="AH139" s="10" t="n"/>
      <c r="AI139" s="13" t="n"/>
      <c r="AJ139" s="13" t="n"/>
      <c r="AK139" s="13" t="n"/>
      <c r="AL139" s="13" t="n"/>
      <c r="AM139" s="13" t="n"/>
      <c r="AN139" s="13" t="n"/>
      <c r="AO139" s="13" t="n"/>
      <c r="AP139" s="14" t="n"/>
      <c r="AQ139" s="14" t="n"/>
      <c r="AR139" s="14" t="n"/>
      <c r="AS139" s="13" t="n"/>
      <c r="AT139" s="13" t="n"/>
      <c r="AU139" s="10" t="n"/>
      <c r="AV139" s="10" t="n"/>
      <c r="AW139" s="10" t="n"/>
      <c r="AX139" s="10" t="n"/>
      <c r="AY139" s="10" t="n"/>
      <c r="AZ139" s="10" t="n"/>
      <c r="BA139" s="10" t="n"/>
      <c r="BB139" s="10" t="n"/>
      <c r="BC139" s="10" t="n"/>
      <c r="BD139" s="11" t="n"/>
      <c r="BE139" s="10" t="n"/>
      <c r="BF139" s="10" t="n"/>
      <c r="BG139" s="10" t="n"/>
      <c r="BH139" s="10" t="n"/>
      <c r="BI139" s="10" t="n"/>
      <c r="BJ139" s="10" t="n"/>
      <c r="BK139" s="10" t="n"/>
      <c r="BL139" s="10" t="n"/>
      <c r="BM139" s="10" t="n"/>
    </row>
    <row r="140" ht="15.75" customHeight="1" s="218">
      <c r="A140" s="10" t="n"/>
      <c r="B140" s="10" t="n"/>
      <c r="C140" s="10" t="n"/>
      <c r="D140" s="10" t="n"/>
      <c r="E140" s="10" t="n"/>
      <c r="F140" s="10" t="n"/>
      <c r="G140" s="11" t="n"/>
      <c r="H140" s="10" t="n"/>
      <c r="I140" s="10" t="n"/>
      <c r="J140" s="10" t="n"/>
      <c r="K140" s="10" t="n"/>
      <c r="L140" s="10" t="n"/>
      <c r="M140" s="13" t="n"/>
      <c r="N140" s="13" t="n"/>
      <c r="O140" s="13" t="n"/>
      <c r="P140" s="13" t="n"/>
      <c r="Q140" s="10" t="n"/>
      <c r="R140" s="10" t="n"/>
      <c r="S140" s="10" t="n"/>
      <c r="T140" s="10" t="n"/>
      <c r="U140" s="10" t="n"/>
      <c r="V140" s="10" t="n"/>
      <c r="W140" s="10" t="n"/>
      <c r="X140" s="10" t="n"/>
      <c r="Y140" s="11" t="n"/>
      <c r="Z140" s="11" t="n"/>
      <c r="AA140" s="11" t="n"/>
      <c r="AB140" s="11" t="n"/>
      <c r="AC140" s="11" t="n"/>
      <c r="AD140" s="11" t="n"/>
      <c r="AE140" s="10" t="n"/>
      <c r="AF140" s="10" t="n"/>
      <c r="AG140" s="10" t="n"/>
      <c r="AH140" s="10" t="n"/>
      <c r="AI140" s="13" t="n"/>
      <c r="AJ140" s="13" t="n"/>
      <c r="AK140" s="13" t="n"/>
      <c r="AL140" s="13" t="n"/>
      <c r="AM140" s="13" t="n"/>
      <c r="AN140" s="13" t="n"/>
      <c r="AO140" s="13" t="n"/>
      <c r="AP140" s="14" t="n"/>
      <c r="AQ140" s="14" t="n"/>
      <c r="AR140" s="14" t="n"/>
      <c r="AS140" s="13" t="n"/>
      <c r="AT140" s="13" t="n"/>
      <c r="AU140" s="10" t="n"/>
      <c r="AV140" s="10" t="n"/>
      <c r="AW140" s="10" t="n"/>
      <c r="AX140" s="10" t="n"/>
      <c r="AY140" s="10" t="n"/>
      <c r="AZ140" s="10" t="n"/>
      <c r="BA140" s="10" t="n"/>
      <c r="BB140" s="10" t="n"/>
      <c r="BC140" s="10" t="n"/>
      <c r="BD140" s="11" t="n"/>
      <c r="BE140" s="10" t="n"/>
      <c r="BF140" s="10" t="n"/>
      <c r="BG140" s="10" t="n"/>
      <c r="BH140" s="10" t="n"/>
      <c r="BI140" s="10" t="n"/>
      <c r="BJ140" s="10" t="n"/>
      <c r="BK140" s="10" t="n"/>
      <c r="BL140" s="10" t="n"/>
      <c r="BM140" s="10" t="n"/>
    </row>
    <row r="141" ht="15.75" customHeight="1" s="218">
      <c r="A141" s="10" t="n"/>
      <c r="B141" s="10" t="n"/>
      <c r="C141" s="10" t="n"/>
      <c r="D141" s="10" t="n"/>
      <c r="E141" s="10" t="n"/>
      <c r="F141" s="10" t="n"/>
      <c r="G141" s="11" t="n"/>
      <c r="H141" s="10" t="n"/>
      <c r="I141" s="10" t="n"/>
      <c r="J141" s="10" t="n"/>
      <c r="K141" s="10" t="n"/>
      <c r="L141" s="10" t="n"/>
      <c r="M141" s="13" t="n"/>
      <c r="N141" s="13" t="n"/>
      <c r="O141" s="13" t="n"/>
      <c r="P141" s="13" t="n"/>
      <c r="Q141" s="10" t="n"/>
      <c r="R141" s="10" t="n"/>
      <c r="S141" s="10" t="n"/>
      <c r="T141" s="10" t="n"/>
      <c r="U141" s="10" t="n"/>
      <c r="V141" s="10" t="n"/>
      <c r="W141" s="10" t="n"/>
      <c r="X141" s="10" t="n"/>
      <c r="Y141" s="11" t="n"/>
      <c r="Z141" s="11" t="n"/>
      <c r="AA141" s="11" t="n"/>
      <c r="AB141" s="11" t="n"/>
      <c r="AC141" s="11" t="n"/>
      <c r="AD141" s="11" t="n"/>
      <c r="AE141" s="10" t="n"/>
      <c r="AF141" s="10" t="n"/>
      <c r="AG141" s="10" t="n"/>
      <c r="AH141" s="10" t="n"/>
      <c r="AI141" s="13" t="n"/>
      <c r="AJ141" s="13" t="n"/>
      <c r="AK141" s="13" t="n"/>
      <c r="AL141" s="13" t="n"/>
      <c r="AM141" s="13" t="n"/>
      <c r="AN141" s="13" t="n"/>
      <c r="AO141" s="13" t="n"/>
      <c r="AP141" s="14" t="n"/>
      <c r="AQ141" s="14" t="n"/>
      <c r="AR141" s="14" t="n"/>
      <c r="AS141" s="13" t="n"/>
      <c r="AT141" s="13" t="n"/>
      <c r="AU141" s="10" t="n"/>
      <c r="AV141" s="10" t="n"/>
      <c r="AW141" s="10" t="n"/>
      <c r="AX141" s="10" t="n"/>
      <c r="AY141" s="10" t="n"/>
      <c r="AZ141" s="10" t="n"/>
      <c r="BA141" s="10" t="n"/>
      <c r="BB141" s="10" t="n"/>
      <c r="BC141" s="10" t="n"/>
      <c r="BD141" s="11" t="n"/>
      <c r="BE141" s="10" t="n"/>
      <c r="BF141" s="10" t="n"/>
      <c r="BG141" s="10" t="n"/>
      <c r="BH141" s="10" t="n"/>
      <c r="BI141" s="10" t="n"/>
      <c r="BJ141" s="10" t="n"/>
      <c r="BK141" s="10" t="n"/>
      <c r="BL141" s="10" t="n"/>
      <c r="BM141" s="10" t="n"/>
    </row>
    <row r="142" ht="15.75" customHeight="1" s="218">
      <c r="A142" s="10" t="n"/>
      <c r="B142" s="10" t="n"/>
      <c r="C142" s="10" t="n"/>
      <c r="D142" s="10" t="n"/>
      <c r="E142" s="10" t="n"/>
      <c r="F142" s="10" t="n"/>
      <c r="G142" s="11" t="n"/>
      <c r="H142" s="10" t="n"/>
      <c r="I142" s="10" t="n"/>
      <c r="J142" s="10" t="n"/>
      <c r="K142" s="10" t="n"/>
      <c r="L142" s="10" t="n"/>
      <c r="M142" s="13" t="n"/>
      <c r="N142" s="13" t="n"/>
      <c r="O142" s="13" t="n"/>
      <c r="P142" s="13" t="n"/>
      <c r="Q142" s="10" t="n"/>
      <c r="R142" s="10" t="n"/>
      <c r="S142" s="10" t="n"/>
      <c r="T142" s="10" t="n"/>
      <c r="U142" s="10" t="n"/>
      <c r="V142" s="10" t="n"/>
      <c r="W142" s="10" t="n"/>
      <c r="X142" s="10" t="n"/>
      <c r="Y142" s="11" t="n"/>
      <c r="Z142" s="11" t="n"/>
      <c r="AA142" s="11" t="n"/>
      <c r="AB142" s="11" t="n"/>
      <c r="AC142" s="11" t="n"/>
      <c r="AD142" s="11" t="n"/>
      <c r="AE142" s="10" t="n"/>
      <c r="AF142" s="10" t="n"/>
      <c r="AG142" s="10" t="n"/>
      <c r="AH142" s="10" t="n"/>
      <c r="AI142" s="13" t="n"/>
      <c r="AJ142" s="13" t="n"/>
      <c r="AK142" s="13" t="n"/>
      <c r="AL142" s="13" t="n"/>
      <c r="AM142" s="13" t="n"/>
      <c r="AN142" s="13" t="n"/>
      <c r="AO142" s="13" t="n"/>
      <c r="AP142" s="14" t="n"/>
      <c r="AQ142" s="14" t="n"/>
      <c r="AR142" s="14" t="n"/>
      <c r="AS142" s="13" t="n"/>
      <c r="AT142" s="13" t="n"/>
      <c r="AU142" s="10" t="n"/>
      <c r="AV142" s="10" t="n"/>
      <c r="AW142" s="10" t="n"/>
      <c r="AX142" s="10" t="n"/>
      <c r="AY142" s="10" t="n"/>
      <c r="AZ142" s="10" t="n"/>
      <c r="BA142" s="10" t="n"/>
      <c r="BB142" s="10" t="n"/>
      <c r="BC142" s="10" t="n"/>
      <c r="BD142" s="11" t="n"/>
      <c r="BE142" s="10" t="n"/>
      <c r="BF142" s="10" t="n"/>
      <c r="BG142" s="10" t="n"/>
      <c r="BH142" s="10" t="n"/>
      <c r="BI142" s="10" t="n"/>
      <c r="BJ142" s="10" t="n"/>
      <c r="BK142" s="10" t="n"/>
      <c r="BL142" s="10" t="n"/>
      <c r="BM142" s="10" t="n"/>
    </row>
    <row r="143" ht="15.75" customHeight="1" s="218">
      <c r="A143" s="10" t="n"/>
      <c r="B143" s="10" t="n"/>
      <c r="C143" s="10" t="n"/>
      <c r="D143" s="10" t="n"/>
      <c r="E143" s="10" t="n"/>
      <c r="F143" s="10" t="n"/>
      <c r="G143" s="11" t="n"/>
      <c r="H143" s="10" t="n"/>
      <c r="I143" s="10" t="n"/>
      <c r="J143" s="10" t="n"/>
      <c r="K143" s="10" t="n"/>
      <c r="L143" s="10" t="n"/>
      <c r="M143" s="13" t="n"/>
      <c r="N143" s="13" t="n"/>
      <c r="O143" s="13" t="n"/>
      <c r="P143" s="13" t="n"/>
      <c r="Q143" s="10" t="n"/>
      <c r="R143" s="10" t="n"/>
      <c r="S143" s="10" t="n"/>
      <c r="T143" s="10" t="n"/>
      <c r="U143" s="10" t="n"/>
      <c r="V143" s="10" t="n"/>
      <c r="W143" s="10" t="n"/>
      <c r="X143" s="10" t="n"/>
      <c r="Y143" s="11" t="n"/>
      <c r="Z143" s="11" t="n"/>
      <c r="AA143" s="11" t="n"/>
      <c r="AB143" s="11" t="n"/>
      <c r="AC143" s="11" t="n"/>
      <c r="AD143" s="11" t="n"/>
      <c r="AE143" s="10" t="n"/>
      <c r="AF143" s="10" t="n"/>
      <c r="AG143" s="10" t="n"/>
      <c r="AH143" s="10" t="n"/>
      <c r="AI143" s="13" t="n"/>
      <c r="AJ143" s="13" t="n"/>
      <c r="AK143" s="13" t="n"/>
      <c r="AL143" s="13" t="n"/>
      <c r="AM143" s="13" t="n"/>
      <c r="AN143" s="13" t="n"/>
      <c r="AO143" s="13" t="n"/>
      <c r="AP143" s="14" t="n"/>
      <c r="AQ143" s="14" t="n"/>
      <c r="AR143" s="14" t="n"/>
      <c r="AS143" s="13" t="n"/>
      <c r="AT143" s="13" t="n"/>
      <c r="AU143" s="10" t="n"/>
      <c r="AV143" s="10" t="n"/>
      <c r="AW143" s="10" t="n"/>
      <c r="AX143" s="10" t="n"/>
      <c r="AY143" s="10" t="n"/>
      <c r="AZ143" s="10" t="n"/>
      <c r="BA143" s="10" t="n"/>
      <c r="BB143" s="10" t="n"/>
      <c r="BC143" s="10" t="n"/>
      <c r="BD143" s="11" t="n"/>
      <c r="BE143" s="10" t="n"/>
      <c r="BF143" s="10" t="n"/>
      <c r="BG143" s="10" t="n"/>
      <c r="BH143" s="10" t="n"/>
      <c r="BI143" s="10" t="n"/>
      <c r="BJ143" s="10" t="n"/>
      <c r="BK143" s="10" t="n"/>
      <c r="BL143" s="10" t="n"/>
      <c r="BM143" s="10" t="n"/>
    </row>
    <row r="144" ht="15.75" customHeight="1" s="218">
      <c r="A144" s="10" t="n"/>
      <c r="B144" s="10" t="n"/>
      <c r="C144" s="10" t="n"/>
      <c r="D144" s="10" t="n"/>
      <c r="E144" s="10" t="n"/>
      <c r="F144" s="10" t="n"/>
      <c r="G144" s="11" t="n"/>
      <c r="H144" s="10" t="n"/>
      <c r="I144" s="10" t="n"/>
      <c r="J144" s="10" t="n"/>
      <c r="K144" s="10" t="n"/>
      <c r="L144" s="10" t="n"/>
      <c r="M144" s="13" t="n"/>
      <c r="N144" s="13" t="n"/>
      <c r="O144" s="13" t="n"/>
      <c r="P144" s="13" t="n"/>
      <c r="Q144" s="10" t="n"/>
      <c r="R144" s="10" t="n"/>
      <c r="S144" s="10" t="n"/>
      <c r="T144" s="10" t="n"/>
      <c r="U144" s="10" t="n"/>
      <c r="V144" s="10" t="n"/>
      <c r="W144" s="10" t="n"/>
      <c r="X144" s="10" t="n"/>
      <c r="Y144" s="11" t="n"/>
      <c r="Z144" s="11" t="n"/>
      <c r="AA144" s="11" t="n"/>
      <c r="AB144" s="11" t="n"/>
      <c r="AC144" s="11" t="n"/>
      <c r="AD144" s="11" t="n"/>
      <c r="AE144" s="10" t="n"/>
      <c r="AF144" s="10" t="n"/>
      <c r="AG144" s="10" t="n"/>
      <c r="AH144" s="10" t="n"/>
      <c r="AI144" s="13" t="n"/>
      <c r="AJ144" s="13" t="n"/>
      <c r="AK144" s="13" t="n"/>
      <c r="AL144" s="13" t="n"/>
      <c r="AM144" s="13" t="n"/>
      <c r="AN144" s="13" t="n"/>
      <c r="AO144" s="13" t="n"/>
      <c r="AP144" s="14" t="n"/>
      <c r="AQ144" s="14" t="n"/>
      <c r="AR144" s="14" t="n"/>
      <c r="AS144" s="13" t="n"/>
      <c r="AT144" s="13" t="n"/>
      <c r="AU144" s="10" t="n"/>
      <c r="AV144" s="10" t="n"/>
      <c r="AW144" s="10" t="n"/>
      <c r="AX144" s="10" t="n"/>
      <c r="AY144" s="10" t="n"/>
      <c r="AZ144" s="10" t="n"/>
      <c r="BA144" s="10" t="n"/>
      <c r="BB144" s="10" t="n"/>
      <c r="BC144" s="10" t="n"/>
      <c r="BD144" s="11" t="n"/>
      <c r="BE144" s="10" t="n"/>
      <c r="BF144" s="10" t="n"/>
      <c r="BG144" s="10" t="n"/>
      <c r="BH144" s="10" t="n"/>
      <c r="BI144" s="10" t="n"/>
      <c r="BJ144" s="10" t="n"/>
      <c r="BK144" s="10" t="n"/>
      <c r="BL144" s="10" t="n"/>
      <c r="BM144" s="10" t="n"/>
    </row>
    <row r="145" ht="15.75" customHeight="1" s="218">
      <c r="A145" s="10" t="n"/>
      <c r="B145" s="10" t="n"/>
      <c r="C145" s="10" t="n"/>
      <c r="D145" s="10" t="n"/>
      <c r="E145" s="10" t="n"/>
      <c r="F145" s="10" t="n"/>
      <c r="G145" s="11" t="n"/>
      <c r="H145" s="10" t="n"/>
      <c r="I145" s="10" t="n"/>
      <c r="J145" s="10" t="n"/>
      <c r="K145" s="10" t="n"/>
      <c r="L145" s="10" t="n"/>
      <c r="M145" s="13" t="n"/>
      <c r="N145" s="13" t="n"/>
      <c r="O145" s="13" t="n"/>
      <c r="P145" s="13" t="n"/>
      <c r="Q145" s="10" t="n"/>
      <c r="R145" s="10" t="n"/>
      <c r="S145" s="10" t="n"/>
      <c r="T145" s="10" t="n"/>
      <c r="U145" s="10" t="n"/>
      <c r="V145" s="10" t="n"/>
      <c r="W145" s="10" t="n"/>
      <c r="X145" s="10" t="n"/>
      <c r="Y145" s="11" t="n"/>
      <c r="Z145" s="11" t="n"/>
      <c r="AA145" s="11" t="n"/>
      <c r="AB145" s="11" t="n"/>
      <c r="AC145" s="11" t="n"/>
      <c r="AD145" s="11" t="n"/>
      <c r="AE145" s="10" t="n"/>
      <c r="AF145" s="10" t="n"/>
      <c r="AG145" s="10" t="n"/>
      <c r="AH145" s="10" t="n"/>
      <c r="AI145" s="13" t="n"/>
      <c r="AJ145" s="13" t="n"/>
      <c r="AK145" s="13" t="n"/>
      <c r="AL145" s="13" t="n"/>
      <c r="AM145" s="13" t="n"/>
      <c r="AN145" s="13" t="n"/>
      <c r="AO145" s="13" t="n"/>
      <c r="AP145" s="14" t="n"/>
      <c r="AQ145" s="14" t="n"/>
      <c r="AR145" s="14" t="n"/>
      <c r="AS145" s="13" t="n"/>
      <c r="AT145" s="13" t="n"/>
      <c r="AU145" s="10" t="n"/>
      <c r="AV145" s="10" t="n"/>
      <c r="AW145" s="10" t="n"/>
      <c r="AX145" s="10" t="n"/>
      <c r="AY145" s="10" t="n"/>
      <c r="AZ145" s="10" t="n"/>
      <c r="BA145" s="10" t="n"/>
      <c r="BB145" s="10" t="n"/>
      <c r="BC145" s="10" t="n"/>
      <c r="BD145" s="11" t="n"/>
      <c r="BE145" s="10" t="n"/>
      <c r="BF145" s="10" t="n"/>
      <c r="BG145" s="10" t="n"/>
      <c r="BH145" s="10" t="n"/>
      <c r="BI145" s="10" t="n"/>
      <c r="BJ145" s="10" t="n"/>
      <c r="BK145" s="10" t="n"/>
      <c r="BL145" s="10" t="n"/>
      <c r="BM145" s="10" t="n"/>
    </row>
    <row r="146" ht="15.75" customHeight="1" s="218">
      <c r="A146" s="10" t="n"/>
      <c r="B146" s="10" t="n"/>
      <c r="C146" s="10" t="n"/>
      <c r="D146" s="10" t="n"/>
      <c r="E146" s="10" t="n"/>
      <c r="F146" s="10" t="n"/>
      <c r="G146" s="11" t="n"/>
      <c r="H146" s="10" t="n"/>
      <c r="I146" s="10" t="n"/>
      <c r="J146" s="10" t="n"/>
      <c r="K146" s="10" t="n"/>
      <c r="L146" s="10" t="n"/>
      <c r="M146" s="13" t="n"/>
      <c r="N146" s="13" t="n"/>
      <c r="O146" s="13" t="n"/>
      <c r="P146" s="13" t="n"/>
      <c r="Q146" s="10" t="n"/>
      <c r="R146" s="10" t="n"/>
      <c r="S146" s="10" t="n"/>
      <c r="T146" s="10" t="n"/>
      <c r="U146" s="10" t="n"/>
      <c r="V146" s="10" t="n"/>
      <c r="W146" s="10" t="n"/>
      <c r="X146" s="10" t="n"/>
      <c r="Y146" s="11" t="n"/>
      <c r="Z146" s="11" t="n"/>
      <c r="AA146" s="11" t="n"/>
      <c r="AB146" s="11" t="n"/>
      <c r="AC146" s="11" t="n"/>
      <c r="AD146" s="11" t="n"/>
      <c r="AE146" s="10" t="n"/>
      <c r="AF146" s="10" t="n"/>
      <c r="AG146" s="10" t="n"/>
      <c r="AH146" s="10" t="n"/>
      <c r="AI146" s="13" t="n"/>
      <c r="AJ146" s="13" t="n"/>
      <c r="AK146" s="13" t="n"/>
      <c r="AL146" s="13" t="n"/>
      <c r="AM146" s="13" t="n"/>
      <c r="AN146" s="13" t="n"/>
      <c r="AO146" s="13" t="n"/>
      <c r="AP146" s="14" t="n"/>
      <c r="AQ146" s="14" t="n"/>
      <c r="AR146" s="14" t="n"/>
      <c r="AS146" s="13" t="n"/>
      <c r="AT146" s="13" t="n"/>
      <c r="AU146" s="10" t="n"/>
      <c r="AV146" s="10" t="n"/>
      <c r="AW146" s="10" t="n"/>
      <c r="AX146" s="10" t="n"/>
      <c r="AY146" s="10" t="n"/>
      <c r="AZ146" s="10" t="n"/>
      <c r="BA146" s="10" t="n"/>
      <c r="BB146" s="10" t="n"/>
      <c r="BC146" s="10" t="n"/>
      <c r="BD146" s="11" t="n"/>
      <c r="BE146" s="10" t="n"/>
      <c r="BF146" s="10" t="n"/>
      <c r="BG146" s="10" t="n"/>
      <c r="BH146" s="10" t="n"/>
      <c r="BI146" s="10" t="n"/>
      <c r="BJ146" s="10" t="n"/>
      <c r="BK146" s="10" t="n"/>
      <c r="BL146" s="10" t="n"/>
      <c r="BM146" s="10" t="n"/>
    </row>
    <row r="147" ht="15.75" customHeight="1" s="218">
      <c r="A147" s="10" t="n"/>
      <c r="B147" s="10" t="n"/>
      <c r="C147" s="10" t="n"/>
      <c r="D147" s="10" t="n"/>
      <c r="E147" s="10" t="n"/>
      <c r="F147" s="10" t="n"/>
      <c r="G147" s="11" t="n"/>
      <c r="H147" s="10" t="n"/>
      <c r="I147" s="10" t="n"/>
      <c r="J147" s="10" t="n"/>
      <c r="K147" s="10" t="n"/>
      <c r="L147" s="10" t="n"/>
      <c r="M147" s="13" t="n"/>
      <c r="N147" s="13" t="n"/>
      <c r="O147" s="13" t="n"/>
      <c r="P147" s="13" t="n"/>
      <c r="Q147" s="10" t="n"/>
      <c r="R147" s="10" t="n"/>
      <c r="S147" s="10" t="n"/>
      <c r="T147" s="10" t="n"/>
      <c r="U147" s="10" t="n"/>
      <c r="V147" s="10" t="n"/>
      <c r="W147" s="10" t="n"/>
      <c r="X147" s="10" t="n"/>
      <c r="Y147" s="11" t="n"/>
      <c r="Z147" s="11" t="n"/>
      <c r="AA147" s="11" t="n"/>
      <c r="AB147" s="11" t="n"/>
      <c r="AC147" s="11" t="n"/>
      <c r="AD147" s="11" t="n"/>
      <c r="AE147" s="10" t="n"/>
      <c r="AF147" s="10" t="n"/>
      <c r="AG147" s="10" t="n"/>
      <c r="AH147" s="10" t="n"/>
      <c r="AI147" s="13" t="n"/>
      <c r="AJ147" s="13" t="n"/>
      <c r="AK147" s="13" t="n"/>
      <c r="AL147" s="13" t="n"/>
      <c r="AM147" s="13" t="n"/>
      <c r="AN147" s="13" t="n"/>
      <c r="AO147" s="13" t="n"/>
      <c r="AP147" s="14" t="n"/>
      <c r="AQ147" s="14" t="n"/>
      <c r="AR147" s="14" t="n"/>
      <c r="AS147" s="13" t="n"/>
      <c r="AT147" s="13" t="n"/>
      <c r="AU147" s="10" t="n"/>
      <c r="AV147" s="10" t="n"/>
      <c r="AW147" s="10" t="n"/>
      <c r="AX147" s="10" t="n"/>
      <c r="AY147" s="10" t="n"/>
      <c r="AZ147" s="10" t="n"/>
      <c r="BA147" s="10" t="n"/>
      <c r="BB147" s="10" t="n"/>
      <c r="BC147" s="10" t="n"/>
      <c r="BD147" s="11" t="n"/>
      <c r="BE147" s="10" t="n"/>
      <c r="BF147" s="10" t="n"/>
      <c r="BG147" s="10" t="n"/>
      <c r="BH147" s="10" t="n"/>
      <c r="BI147" s="10" t="n"/>
      <c r="BJ147" s="10" t="n"/>
      <c r="BK147" s="10" t="n"/>
      <c r="BL147" s="10" t="n"/>
      <c r="BM147" s="10" t="n"/>
    </row>
    <row r="148" ht="15.75" customHeight="1" s="218">
      <c r="A148" s="10" t="n"/>
      <c r="B148" s="10" t="n"/>
      <c r="C148" s="10" t="n"/>
      <c r="D148" s="10" t="n"/>
      <c r="E148" s="10" t="n"/>
      <c r="F148" s="10" t="n"/>
      <c r="G148" s="11" t="n"/>
      <c r="H148" s="10" t="n"/>
      <c r="I148" s="10" t="n"/>
      <c r="J148" s="10" t="n"/>
      <c r="K148" s="10" t="n"/>
      <c r="L148" s="10" t="n"/>
      <c r="M148" s="13" t="n"/>
      <c r="N148" s="13" t="n"/>
      <c r="O148" s="13" t="n"/>
      <c r="P148" s="13" t="n"/>
      <c r="Q148" s="10" t="n"/>
      <c r="R148" s="10" t="n"/>
      <c r="S148" s="10" t="n"/>
      <c r="T148" s="10" t="n"/>
      <c r="U148" s="10" t="n"/>
      <c r="V148" s="10" t="n"/>
      <c r="W148" s="10" t="n"/>
      <c r="X148" s="10" t="n"/>
      <c r="Y148" s="11" t="n"/>
      <c r="Z148" s="11" t="n"/>
      <c r="AA148" s="11" t="n"/>
      <c r="AB148" s="11" t="n"/>
      <c r="AC148" s="11" t="n"/>
      <c r="AD148" s="11" t="n"/>
      <c r="AE148" s="10" t="n"/>
      <c r="AF148" s="10" t="n"/>
      <c r="AG148" s="10" t="n"/>
      <c r="AH148" s="10" t="n"/>
      <c r="AI148" s="13" t="n"/>
      <c r="AJ148" s="13" t="n"/>
      <c r="AK148" s="13" t="n"/>
      <c r="AL148" s="13" t="n"/>
      <c r="AM148" s="13" t="n"/>
      <c r="AN148" s="13" t="n"/>
      <c r="AO148" s="13" t="n"/>
      <c r="AP148" s="14" t="n"/>
      <c r="AQ148" s="14" t="n"/>
      <c r="AR148" s="14" t="n"/>
      <c r="AS148" s="13" t="n"/>
      <c r="AT148" s="13" t="n"/>
      <c r="AU148" s="10" t="n"/>
      <c r="AV148" s="10" t="n"/>
      <c r="AW148" s="10" t="n"/>
      <c r="AX148" s="10" t="n"/>
      <c r="AY148" s="10" t="n"/>
      <c r="AZ148" s="10" t="n"/>
      <c r="BA148" s="10" t="n"/>
      <c r="BB148" s="10" t="n"/>
      <c r="BC148" s="10" t="n"/>
      <c r="BD148" s="11" t="n"/>
      <c r="BE148" s="10" t="n"/>
      <c r="BF148" s="10" t="n"/>
      <c r="BG148" s="10" t="n"/>
      <c r="BH148" s="10" t="n"/>
      <c r="BI148" s="10" t="n"/>
      <c r="BJ148" s="10" t="n"/>
      <c r="BK148" s="10" t="n"/>
      <c r="BL148" s="10" t="n"/>
      <c r="BM148" s="10" t="n"/>
    </row>
    <row r="149" ht="15.75" customHeight="1" s="218">
      <c r="A149" s="10" t="n"/>
      <c r="B149" s="10" t="n"/>
      <c r="C149" s="10" t="n"/>
      <c r="D149" s="10" t="n"/>
      <c r="E149" s="10" t="n"/>
      <c r="F149" s="10" t="n"/>
      <c r="G149" s="11" t="n"/>
      <c r="H149" s="10" t="n"/>
      <c r="I149" s="10" t="n"/>
      <c r="J149" s="10" t="n"/>
      <c r="K149" s="10" t="n"/>
      <c r="L149" s="10" t="n"/>
      <c r="M149" s="13" t="n"/>
      <c r="N149" s="13" t="n"/>
      <c r="O149" s="13" t="n"/>
      <c r="P149" s="13" t="n"/>
      <c r="Q149" s="10" t="n"/>
      <c r="R149" s="10" t="n"/>
      <c r="S149" s="10" t="n"/>
      <c r="T149" s="10" t="n"/>
      <c r="U149" s="10" t="n"/>
      <c r="V149" s="10" t="n"/>
      <c r="W149" s="10" t="n"/>
      <c r="X149" s="10" t="n"/>
      <c r="Y149" s="11" t="n"/>
      <c r="Z149" s="11" t="n"/>
      <c r="AA149" s="11" t="n"/>
      <c r="AB149" s="11" t="n"/>
      <c r="AC149" s="11" t="n"/>
      <c r="AD149" s="11" t="n"/>
      <c r="AE149" s="10" t="n"/>
      <c r="AF149" s="10" t="n"/>
      <c r="AG149" s="10" t="n"/>
      <c r="AH149" s="10" t="n"/>
      <c r="AI149" s="13" t="n"/>
      <c r="AJ149" s="13" t="n"/>
      <c r="AK149" s="13" t="n"/>
      <c r="AL149" s="13" t="n"/>
      <c r="AM149" s="13" t="n"/>
      <c r="AN149" s="13" t="n"/>
      <c r="AO149" s="13" t="n"/>
      <c r="AP149" s="14" t="n"/>
      <c r="AQ149" s="14" t="n"/>
      <c r="AR149" s="14" t="n"/>
      <c r="AS149" s="13" t="n"/>
      <c r="AT149" s="13" t="n"/>
      <c r="AU149" s="10" t="n"/>
      <c r="AV149" s="10" t="n"/>
      <c r="AW149" s="10" t="n"/>
      <c r="AX149" s="10" t="n"/>
      <c r="AY149" s="10" t="n"/>
      <c r="AZ149" s="10" t="n"/>
      <c r="BA149" s="10" t="n"/>
      <c r="BB149" s="10" t="n"/>
      <c r="BC149" s="10" t="n"/>
      <c r="BD149" s="11" t="n"/>
      <c r="BE149" s="10" t="n"/>
      <c r="BF149" s="10" t="n"/>
      <c r="BG149" s="10" t="n"/>
      <c r="BH149" s="10" t="n"/>
      <c r="BI149" s="10" t="n"/>
      <c r="BJ149" s="10" t="n"/>
      <c r="BK149" s="10" t="n"/>
      <c r="BL149" s="10" t="n"/>
      <c r="BM149" s="10" t="n"/>
    </row>
    <row r="150" ht="15.75" customHeight="1" s="218">
      <c r="A150" s="10" t="n"/>
      <c r="B150" s="10" t="n"/>
      <c r="C150" s="10" t="n"/>
      <c r="D150" s="10" t="n"/>
      <c r="E150" s="10" t="n"/>
      <c r="F150" s="10" t="n"/>
      <c r="G150" s="11" t="n"/>
      <c r="H150" s="10" t="n"/>
      <c r="I150" s="10" t="n"/>
      <c r="J150" s="10" t="n"/>
      <c r="K150" s="10" t="n"/>
      <c r="L150" s="10" t="n"/>
      <c r="M150" s="13" t="n"/>
      <c r="N150" s="13" t="n"/>
      <c r="O150" s="13" t="n"/>
      <c r="P150" s="13" t="n"/>
      <c r="Q150" s="10" t="n"/>
      <c r="R150" s="10" t="n"/>
      <c r="S150" s="10" t="n"/>
      <c r="T150" s="10" t="n"/>
      <c r="U150" s="10" t="n"/>
      <c r="V150" s="10" t="n"/>
      <c r="W150" s="10" t="n"/>
      <c r="X150" s="10" t="n"/>
      <c r="Y150" s="11" t="n"/>
      <c r="Z150" s="11" t="n"/>
      <c r="AA150" s="11" t="n"/>
      <c r="AB150" s="11" t="n"/>
      <c r="AC150" s="11" t="n"/>
      <c r="AD150" s="11" t="n"/>
      <c r="AE150" s="10" t="n"/>
      <c r="AF150" s="10" t="n"/>
      <c r="AG150" s="10" t="n"/>
      <c r="AH150" s="10" t="n"/>
      <c r="AI150" s="13" t="n"/>
      <c r="AJ150" s="13" t="n"/>
      <c r="AK150" s="13" t="n"/>
      <c r="AL150" s="13" t="n"/>
      <c r="AM150" s="13" t="n"/>
      <c r="AN150" s="13" t="n"/>
      <c r="AO150" s="13" t="n"/>
      <c r="AP150" s="14" t="n"/>
      <c r="AQ150" s="14" t="n"/>
      <c r="AR150" s="14" t="n"/>
      <c r="AS150" s="13" t="n"/>
      <c r="AT150" s="13" t="n"/>
      <c r="AU150" s="10" t="n"/>
      <c r="AV150" s="10" t="n"/>
      <c r="AW150" s="10" t="n"/>
      <c r="AX150" s="10" t="n"/>
      <c r="AY150" s="10" t="n"/>
      <c r="AZ150" s="10" t="n"/>
      <c r="BA150" s="10" t="n"/>
      <c r="BB150" s="10" t="n"/>
      <c r="BC150" s="10" t="n"/>
      <c r="BD150" s="11" t="n"/>
      <c r="BE150" s="10" t="n"/>
      <c r="BF150" s="10" t="n"/>
      <c r="BG150" s="10" t="n"/>
      <c r="BH150" s="10" t="n"/>
      <c r="BI150" s="10" t="n"/>
      <c r="BJ150" s="10" t="n"/>
      <c r="BK150" s="10" t="n"/>
      <c r="BL150" s="10" t="n"/>
      <c r="BM150" s="10" t="n"/>
    </row>
    <row r="151" ht="15.75" customHeight="1" s="218">
      <c r="A151" s="10" t="n"/>
      <c r="B151" s="10" t="n"/>
      <c r="C151" s="10" t="n"/>
      <c r="D151" s="10" t="n"/>
      <c r="E151" s="10" t="n"/>
      <c r="F151" s="10" t="n"/>
      <c r="G151" s="11" t="n"/>
      <c r="H151" s="10" t="n"/>
      <c r="I151" s="10" t="n"/>
      <c r="J151" s="10" t="n"/>
      <c r="K151" s="10" t="n"/>
      <c r="L151" s="10" t="n"/>
      <c r="M151" s="13" t="n"/>
      <c r="N151" s="13" t="n"/>
      <c r="O151" s="13" t="n"/>
      <c r="P151" s="13" t="n"/>
      <c r="Q151" s="10" t="n"/>
      <c r="R151" s="10" t="n"/>
      <c r="S151" s="10" t="n"/>
      <c r="T151" s="10" t="n"/>
      <c r="U151" s="10" t="n"/>
      <c r="V151" s="10" t="n"/>
      <c r="W151" s="10" t="n"/>
      <c r="X151" s="10" t="n"/>
      <c r="Y151" s="11" t="n"/>
      <c r="Z151" s="11" t="n"/>
      <c r="AA151" s="11" t="n"/>
      <c r="AB151" s="11" t="n"/>
      <c r="AC151" s="11" t="n"/>
      <c r="AD151" s="11" t="n"/>
      <c r="AE151" s="10" t="n"/>
      <c r="AF151" s="10" t="n"/>
      <c r="AG151" s="10" t="n"/>
      <c r="AH151" s="10" t="n"/>
      <c r="AI151" s="13" t="n"/>
      <c r="AJ151" s="13" t="n"/>
      <c r="AK151" s="13" t="n"/>
      <c r="AL151" s="13" t="n"/>
      <c r="AM151" s="13" t="n"/>
      <c r="AN151" s="13" t="n"/>
      <c r="AO151" s="13" t="n"/>
      <c r="AP151" s="14" t="n"/>
      <c r="AQ151" s="14" t="n"/>
      <c r="AR151" s="14" t="n"/>
      <c r="AS151" s="13" t="n"/>
      <c r="AT151" s="13" t="n"/>
      <c r="AU151" s="10" t="n"/>
      <c r="AV151" s="10" t="n"/>
      <c r="AW151" s="10" t="n"/>
      <c r="AX151" s="10" t="n"/>
      <c r="AY151" s="10" t="n"/>
      <c r="AZ151" s="10" t="n"/>
      <c r="BA151" s="10" t="n"/>
      <c r="BB151" s="10" t="n"/>
      <c r="BC151" s="10" t="n"/>
      <c r="BD151" s="11" t="n"/>
      <c r="BE151" s="10" t="n"/>
      <c r="BF151" s="10" t="n"/>
      <c r="BG151" s="10" t="n"/>
      <c r="BH151" s="10" t="n"/>
      <c r="BI151" s="10" t="n"/>
      <c r="BJ151" s="10" t="n"/>
      <c r="BK151" s="10" t="n"/>
      <c r="BL151" s="10" t="n"/>
      <c r="BM151" s="10" t="n"/>
    </row>
    <row r="152" ht="15.75" customHeight="1" s="218">
      <c r="A152" s="10" t="n"/>
      <c r="B152" s="10" t="n"/>
      <c r="C152" s="10" t="n"/>
      <c r="D152" s="10" t="n"/>
      <c r="E152" s="10" t="n"/>
      <c r="F152" s="10" t="n"/>
      <c r="G152" s="11" t="n"/>
      <c r="H152" s="10" t="n"/>
      <c r="I152" s="10" t="n"/>
      <c r="J152" s="10" t="n"/>
      <c r="K152" s="10" t="n"/>
      <c r="L152" s="10" t="n"/>
      <c r="M152" s="13" t="n"/>
      <c r="N152" s="13" t="n"/>
      <c r="O152" s="13" t="n"/>
      <c r="P152" s="13" t="n"/>
      <c r="Q152" s="10" t="n"/>
      <c r="R152" s="10" t="n"/>
      <c r="S152" s="10" t="n"/>
      <c r="T152" s="10" t="n"/>
      <c r="U152" s="10" t="n"/>
      <c r="V152" s="10" t="n"/>
      <c r="W152" s="10" t="n"/>
      <c r="X152" s="10" t="n"/>
      <c r="Y152" s="11" t="n"/>
      <c r="Z152" s="11" t="n"/>
      <c r="AA152" s="11" t="n"/>
      <c r="AB152" s="11" t="n"/>
      <c r="AC152" s="11" t="n"/>
      <c r="AD152" s="11" t="n"/>
      <c r="AE152" s="10" t="n"/>
      <c r="AF152" s="10" t="n"/>
      <c r="AG152" s="10" t="n"/>
      <c r="AH152" s="10" t="n"/>
      <c r="AI152" s="13" t="n"/>
      <c r="AJ152" s="13" t="n"/>
      <c r="AK152" s="13" t="n"/>
      <c r="AL152" s="13" t="n"/>
      <c r="AM152" s="13" t="n"/>
      <c r="AN152" s="13" t="n"/>
      <c r="AO152" s="13" t="n"/>
      <c r="AP152" s="14" t="n"/>
      <c r="AQ152" s="14" t="n"/>
      <c r="AR152" s="14" t="n"/>
      <c r="AS152" s="13" t="n"/>
      <c r="AT152" s="13" t="n"/>
      <c r="AU152" s="10" t="n"/>
      <c r="AV152" s="10" t="n"/>
      <c r="AW152" s="10" t="n"/>
      <c r="AX152" s="10" t="n"/>
      <c r="AY152" s="10" t="n"/>
      <c r="AZ152" s="10" t="n"/>
      <c r="BA152" s="10" t="n"/>
      <c r="BB152" s="10" t="n"/>
      <c r="BC152" s="10" t="n"/>
      <c r="BD152" s="11" t="n"/>
      <c r="BE152" s="10" t="n"/>
      <c r="BF152" s="10" t="n"/>
      <c r="BG152" s="10" t="n"/>
      <c r="BH152" s="10" t="n"/>
      <c r="BI152" s="10" t="n"/>
      <c r="BJ152" s="10" t="n"/>
      <c r="BK152" s="10" t="n"/>
      <c r="BL152" s="10" t="n"/>
      <c r="BM152" s="10" t="n"/>
    </row>
    <row r="153" ht="15.75" customHeight="1" s="218">
      <c r="A153" s="10" t="n"/>
      <c r="B153" s="10" t="n"/>
      <c r="C153" s="10" t="n"/>
      <c r="D153" s="10" t="n"/>
      <c r="E153" s="10" t="n"/>
      <c r="F153" s="10" t="n"/>
      <c r="G153" s="11" t="n"/>
      <c r="H153" s="10" t="n"/>
      <c r="I153" s="10" t="n"/>
      <c r="J153" s="10" t="n"/>
      <c r="K153" s="10" t="n"/>
      <c r="L153" s="10" t="n"/>
      <c r="M153" s="13" t="n"/>
      <c r="N153" s="13" t="n"/>
      <c r="O153" s="13" t="n"/>
      <c r="P153" s="13" t="n"/>
      <c r="Q153" s="10" t="n"/>
      <c r="R153" s="10" t="n"/>
      <c r="S153" s="10" t="n"/>
      <c r="T153" s="10" t="n"/>
      <c r="U153" s="10" t="n"/>
      <c r="V153" s="10" t="n"/>
      <c r="W153" s="10" t="n"/>
      <c r="X153" s="10" t="n"/>
      <c r="Y153" s="11" t="n"/>
      <c r="Z153" s="11" t="n"/>
      <c r="AA153" s="11" t="n"/>
      <c r="AB153" s="11" t="n"/>
      <c r="AC153" s="11" t="n"/>
      <c r="AD153" s="11" t="n"/>
      <c r="AE153" s="10" t="n"/>
      <c r="AF153" s="10" t="n"/>
      <c r="AG153" s="10" t="n"/>
      <c r="AH153" s="10" t="n"/>
      <c r="AI153" s="13" t="n"/>
      <c r="AJ153" s="13" t="n"/>
      <c r="AK153" s="13" t="n"/>
      <c r="AL153" s="13" t="n"/>
      <c r="AM153" s="13" t="n"/>
      <c r="AN153" s="13" t="n"/>
      <c r="AO153" s="13" t="n"/>
      <c r="AP153" s="14" t="n"/>
      <c r="AQ153" s="14" t="n"/>
      <c r="AR153" s="14" t="n"/>
      <c r="AS153" s="13" t="n"/>
      <c r="AT153" s="13" t="n"/>
      <c r="AU153" s="10" t="n"/>
      <c r="AV153" s="10" t="n"/>
      <c r="AW153" s="10" t="n"/>
      <c r="AX153" s="10" t="n"/>
      <c r="AY153" s="10" t="n"/>
      <c r="AZ153" s="10" t="n"/>
      <c r="BA153" s="10" t="n"/>
      <c r="BB153" s="10" t="n"/>
      <c r="BC153" s="10" t="n"/>
      <c r="BD153" s="11" t="n"/>
      <c r="BE153" s="10" t="n"/>
      <c r="BF153" s="10" t="n"/>
      <c r="BG153" s="10" t="n"/>
      <c r="BH153" s="10" t="n"/>
      <c r="BI153" s="10" t="n"/>
      <c r="BJ153" s="10" t="n"/>
      <c r="BK153" s="10" t="n"/>
      <c r="BL153" s="10" t="n"/>
      <c r="BM153" s="10" t="n"/>
    </row>
    <row r="154" ht="15.75" customHeight="1" s="218">
      <c r="A154" s="10" t="n"/>
      <c r="B154" s="10" t="n"/>
      <c r="C154" s="10" t="n"/>
      <c r="D154" s="10" t="n"/>
      <c r="E154" s="10" t="n"/>
      <c r="F154" s="10" t="n"/>
      <c r="G154" s="11" t="n"/>
      <c r="H154" s="10" t="n"/>
      <c r="I154" s="10" t="n"/>
      <c r="J154" s="10" t="n"/>
      <c r="K154" s="10" t="n"/>
      <c r="L154" s="10" t="n"/>
      <c r="M154" s="13" t="n"/>
      <c r="N154" s="13" t="n"/>
      <c r="O154" s="13" t="n"/>
      <c r="P154" s="13" t="n"/>
      <c r="Q154" s="10" t="n"/>
      <c r="R154" s="10" t="n"/>
      <c r="S154" s="10" t="n"/>
      <c r="T154" s="10" t="n"/>
      <c r="U154" s="10" t="n"/>
      <c r="V154" s="10" t="n"/>
      <c r="W154" s="10" t="n"/>
      <c r="X154" s="10" t="n"/>
      <c r="Y154" s="11" t="n"/>
      <c r="Z154" s="11" t="n"/>
      <c r="AA154" s="11" t="n"/>
      <c r="AB154" s="11" t="n"/>
      <c r="AC154" s="11" t="n"/>
      <c r="AD154" s="11" t="n"/>
      <c r="AE154" s="10" t="n"/>
      <c r="AF154" s="10" t="n"/>
      <c r="AG154" s="10" t="n"/>
      <c r="AH154" s="10" t="n"/>
      <c r="AI154" s="13" t="n"/>
      <c r="AJ154" s="13" t="n"/>
      <c r="AK154" s="13" t="n"/>
      <c r="AL154" s="13" t="n"/>
      <c r="AM154" s="13" t="n"/>
      <c r="AN154" s="13" t="n"/>
      <c r="AO154" s="13" t="n"/>
      <c r="AP154" s="14" t="n"/>
      <c r="AQ154" s="14" t="n"/>
      <c r="AR154" s="14" t="n"/>
      <c r="AS154" s="13" t="n"/>
      <c r="AT154" s="13" t="n"/>
      <c r="AU154" s="10" t="n"/>
      <c r="AV154" s="10" t="n"/>
      <c r="AW154" s="10" t="n"/>
      <c r="AX154" s="10" t="n"/>
      <c r="AY154" s="10" t="n"/>
      <c r="AZ154" s="10" t="n"/>
      <c r="BA154" s="10" t="n"/>
      <c r="BB154" s="10" t="n"/>
      <c r="BC154" s="10" t="n"/>
      <c r="BD154" s="11" t="n"/>
      <c r="BE154" s="10" t="n"/>
      <c r="BF154" s="10" t="n"/>
      <c r="BG154" s="10" t="n"/>
      <c r="BH154" s="10" t="n"/>
      <c r="BI154" s="10" t="n"/>
      <c r="BJ154" s="10" t="n"/>
      <c r="BK154" s="10" t="n"/>
      <c r="BL154" s="10" t="n"/>
      <c r="BM154" s="10" t="n"/>
    </row>
    <row r="155" ht="15.75" customHeight="1" s="218">
      <c r="A155" s="10" t="n"/>
      <c r="B155" s="10" t="n"/>
      <c r="C155" s="10" t="n"/>
      <c r="D155" s="10" t="n"/>
      <c r="E155" s="10" t="n"/>
      <c r="F155" s="10" t="n"/>
      <c r="G155" s="11" t="n"/>
      <c r="H155" s="10" t="n"/>
      <c r="I155" s="10" t="n"/>
      <c r="J155" s="10" t="n"/>
      <c r="K155" s="10" t="n"/>
      <c r="L155" s="10" t="n"/>
      <c r="M155" s="13" t="n"/>
      <c r="N155" s="13" t="n"/>
      <c r="O155" s="13" t="n"/>
      <c r="P155" s="13" t="n"/>
      <c r="Q155" s="10" t="n"/>
      <c r="R155" s="10" t="n"/>
      <c r="S155" s="10" t="n"/>
      <c r="T155" s="10" t="n"/>
      <c r="U155" s="10" t="n"/>
      <c r="V155" s="10" t="n"/>
      <c r="W155" s="10" t="n"/>
      <c r="X155" s="10" t="n"/>
      <c r="Y155" s="11" t="n"/>
      <c r="Z155" s="11" t="n"/>
      <c r="AA155" s="11" t="n"/>
      <c r="AB155" s="11" t="n"/>
      <c r="AC155" s="11" t="n"/>
      <c r="AD155" s="11" t="n"/>
      <c r="AE155" s="10" t="n"/>
      <c r="AF155" s="10" t="n"/>
      <c r="AG155" s="10" t="n"/>
      <c r="AH155" s="10" t="n"/>
      <c r="AI155" s="13" t="n"/>
      <c r="AJ155" s="13" t="n"/>
      <c r="AK155" s="13" t="n"/>
      <c r="AL155" s="13" t="n"/>
      <c r="AM155" s="13" t="n"/>
      <c r="AN155" s="13" t="n"/>
      <c r="AO155" s="13" t="n"/>
      <c r="AP155" s="14" t="n"/>
      <c r="AQ155" s="14" t="n"/>
      <c r="AR155" s="14" t="n"/>
      <c r="AS155" s="13" t="n"/>
      <c r="AT155" s="13" t="n"/>
      <c r="AU155" s="10" t="n"/>
      <c r="AV155" s="10" t="n"/>
      <c r="AW155" s="10" t="n"/>
      <c r="AX155" s="10" t="n"/>
      <c r="AY155" s="10" t="n"/>
      <c r="AZ155" s="10" t="n"/>
      <c r="BA155" s="10" t="n"/>
      <c r="BB155" s="10" t="n"/>
      <c r="BC155" s="10" t="n"/>
      <c r="BD155" s="11" t="n"/>
      <c r="BE155" s="10" t="n"/>
      <c r="BF155" s="10" t="n"/>
      <c r="BG155" s="10" t="n"/>
      <c r="BH155" s="10" t="n"/>
      <c r="BI155" s="10" t="n"/>
      <c r="BJ155" s="10" t="n"/>
      <c r="BK155" s="10" t="n"/>
      <c r="BL155" s="10" t="n"/>
      <c r="BM155" s="10" t="n"/>
    </row>
    <row r="156" ht="15.75" customHeight="1" s="218">
      <c r="A156" s="10" t="n"/>
      <c r="B156" s="10" t="n"/>
      <c r="C156" s="10" t="n"/>
      <c r="D156" s="10" t="n"/>
      <c r="E156" s="10" t="n"/>
      <c r="F156" s="10" t="n"/>
      <c r="G156" s="11" t="n"/>
      <c r="H156" s="10" t="n"/>
      <c r="I156" s="10" t="n"/>
      <c r="J156" s="10" t="n"/>
      <c r="K156" s="10" t="n"/>
      <c r="L156" s="10" t="n"/>
      <c r="M156" s="13" t="n"/>
      <c r="N156" s="13" t="n"/>
      <c r="O156" s="13" t="n"/>
      <c r="P156" s="13" t="n"/>
      <c r="Q156" s="10" t="n"/>
      <c r="R156" s="10" t="n"/>
      <c r="S156" s="10" t="n"/>
      <c r="T156" s="10" t="n"/>
      <c r="U156" s="10" t="n"/>
      <c r="V156" s="10" t="n"/>
      <c r="W156" s="10" t="n"/>
      <c r="X156" s="10" t="n"/>
      <c r="Y156" s="11" t="n"/>
      <c r="Z156" s="11" t="n"/>
      <c r="AA156" s="11" t="n"/>
      <c r="AB156" s="11" t="n"/>
      <c r="AC156" s="11" t="n"/>
      <c r="AD156" s="11" t="n"/>
      <c r="AE156" s="10" t="n"/>
      <c r="AF156" s="10" t="n"/>
      <c r="AG156" s="10" t="n"/>
      <c r="AH156" s="10" t="n"/>
      <c r="AI156" s="13" t="n"/>
      <c r="AJ156" s="13" t="n"/>
      <c r="AK156" s="13" t="n"/>
      <c r="AL156" s="13" t="n"/>
      <c r="AM156" s="13" t="n"/>
      <c r="AN156" s="13" t="n"/>
      <c r="AO156" s="13" t="n"/>
      <c r="AP156" s="14" t="n"/>
      <c r="AQ156" s="14" t="n"/>
      <c r="AR156" s="14" t="n"/>
      <c r="AS156" s="13" t="n"/>
      <c r="AT156" s="13" t="n"/>
      <c r="AU156" s="10" t="n"/>
      <c r="AV156" s="10" t="n"/>
      <c r="AW156" s="10" t="n"/>
      <c r="AX156" s="10" t="n"/>
      <c r="AY156" s="10" t="n"/>
      <c r="AZ156" s="10" t="n"/>
      <c r="BA156" s="10" t="n"/>
      <c r="BB156" s="10" t="n"/>
      <c r="BC156" s="10" t="n"/>
      <c r="BD156" s="11" t="n"/>
      <c r="BE156" s="10" t="n"/>
      <c r="BF156" s="10" t="n"/>
      <c r="BG156" s="10" t="n"/>
      <c r="BH156" s="10" t="n"/>
      <c r="BI156" s="10" t="n"/>
      <c r="BJ156" s="10" t="n"/>
      <c r="BK156" s="10" t="n"/>
      <c r="BL156" s="10" t="n"/>
      <c r="BM156" s="10" t="n"/>
    </row>
    <row r="157" ht="15.75" customHeight="1" s="218">
      <c r="A157" s="10" t="n"/>
      <c r="B157" s="10" t="n"/>
      <c r="C157" s="10" t="n"/>
      <c r="D157" s="10" t="n"/>
      <c r="E157" s="10" t="n"/>
      <c r="F157" s="10" t="n"/>
      <c r="G157" s="11" t="n"/>
      <c r="H157" s="10" t="n"/>
      <c r="I157" s="10" t="n"/>
      <c r="J157" s="10" t="n"/>
      <c r="K157" s="10" t="n"/>
      <c r="L157" s="10" t="n"/>
      <c r="M157" s="13" t="n"/>
      <c r="N157" s="13" t="n"/>
      <c r="O157" s="13" t="n"/>
      <c r="P157" s="13" t="n"/>
      <c r="Q157" s="10" t="n"/>
      <c r="R157" s="10" t="n"/>
      <c r="S157" s="10" t="n"/>
      <c r="T157" s="10" t="n"/>
      <c r="U157" s="10" t="n"/>
      <c r="V157" s="10" t="n"/>
      <c r="W157" s="10" t="n"/>
      <c r="X157" s="10" t="n"/>
      <c r="Y157" s="11" t="n"/>
      <c r="Z157" s="11" t="n"/>
      <c r="AA157" s="11" t="n"/>
      <c r="AB157" s="11" t="n"/>
      <c r="AC157" s="11" t="n"/>
      <c r="AD157" s="11" t="n"/>
      <c r="AE157" s="10" t="n"/>
      <c r="AF157" s="10" t="n"/>
      <c r="AG157" s="10" t="n"/>
      <c r="AH157" s="10" t="n"/>
      <c r="AI157" s="13" t="n"/>
      <c r="AJ157" s="13" t="n"/>
      <c r="AK157" s="13" t="n"/>
      <c r="AL157" s="13" t="n"/>
      <c r="AM157" s="13" t="n"/>
      <c r="AN157" s="13" t="n"/>
      <c r="AO157" s="13" t="n"/>
      <c r="AP157" s="14" t="n"/>
      <c r="AQ157" s="14" t="n"/>
      <c r="AR157" s="14" t="n"/>
      <c r="AS157" s="13" t="n"/>
      <c r="AT157" s="13" t="n"/>
      <c r="AU157" s="10" t="n"/>
      <c r="AV157" s="10" t="n"/>
      <c r="AW157" s="10" t="n"/>
      <c r="AX157" s="10" t="n"/>
      <c r="AY157" s="10" t="n"/>
      <c r="AZ157" s="10" t="n"/>
      <c r="BA157" s="10" t="n"/>
      <c r="BB157" s="10" t="n"/>
      <c r="BC157" s="10" t="n"/>
      <c r="BD157" s="11" t="n"/>
      <c r="BE157" s="10" t="n"/>
      <c r="BF157" s="10" t="n"/>
      <c r="BG157" s="10" t="n"/>
      <c r="BH157" s="10" t="n"/>
      <c r="BI157" s="10" t="n"/>
      <c r="BJ157" s="10" t="n"/>
      <c r="BK157" s="10" t="n"/>
      <c r="BL157" s="10" t="n"/>
      <c r="BM157" s="10" t="n"/>
    </row>
    <row r="158" ht="15.75" customHeight="1" s="218">
      <c r="A158" s="10" t="n"/>
      <c r="B158" s="10" t="n"/>
      <c r="C158" s="10" t="n"/>
      <c r="D158" s="10" t="n"/>
      <c r="E158" s="10" t="n"/>
      <c r="F158" s="10" t="n"/>
      <c r="G158" s="11" t="n"/>
      <c r="H158" s="10" t="n"/>
      <c r="I158" s="10" t="n"/>
      <c r="J158" s="10" t="n"/>
      <c r="K158" s="10" t="n"/>
      <c r="L158" s="10" t="n"/>
      <c r="M158" s="13" t="n"/>
      <c r="N158" s="13" t="n"/>
      <c r="O158" s="13" t="n"/>
      <c r="P158" s="13" t="n"/>
      <c r="Q158" s="10" t="n"/>
      <c r="R158" s="10" t="n"/>
      <c r="S158" s="10" t="n"/>
      <c r="T158" s="10" t="n"/>
      <c r="U158" s="10" t="n"/>
      <c r="V158" s="10" t="n"/>
      <c r="W158" s="10" t="n"/>
      <c r="X158" s="10" t="n"/>
      <c r="Y158" s="11" t="n"/>
      <c r="Z158" s="11" t="n"/>
      <c r="AA158" s="11" t="n"/>
      <c r="AB158" s="11" t="n"/>
      <c r="AC158" s="11" t="n"/>
      <c r="AD158" s="11" t="n"/>
      <c r="AE158" s="10" t="n"/>
      <c r="AF158" s="10" t="n"/>
      <c r="AG158" s="10" t="n"/>
      <c r="AH158" s="10" t="n"/>
      <c r="AI158" s="13" t="n"/>
      <c r="AJ158" s="13" t="n"/>
      <c r="AK158" s="13" t="n"/>
      <c r="AL158" s="13" t="n"/>
      <c r="AM158" s="13" t="n"/>
      <c r="AN158" s="13" t="n"/>
      <c r="AO158" s="13" t="n"/>
      <c r="AP158" s="14" t="n"/>
      <c r="AQ158" s="14" t="n"/>
      <c r="AR158" s="14" t="n"/>
      <c r="AS158" s="13" t="n"/>
      <c r="AT158" s="13" t="n"/>
      <c r="AU158" s="10" t="n"/>
      <c r="AV158" s="10" t="n"/>
      <c r="AW158" s="10" t="n"/>
      <c r="AX158" s="10" t="n"/>
      <c r="AY158" s="10" t="n"/>
      <c r="AZ158" s="10" t="n"/>
      <c r="BA158" s="10" t="n"/>
      <c r="BB158" s="10" t="n"/>
      <c r="BC158" s="10" t="n"/>
      <c r="BD158" s="11" t="n"/>
      <c r="BE158" s="10" t="n"/>
      <c r="BF158" s="10" t="n"/>
      <c r="BG158" s="10" t="n"/>
      <c r="BH158" s="10" t="n"/>
      <c r="BI158" s="10" t="n"/>
      <c r="BJ158" s="10" t="n"/>
      <c r="BK158" s="10" t="n"/>
      <c r="BL158" s="10" t="n"/>
      <c r="BM158" s="10" t="n"/>
    </row>
    <row r="159" ht="15.75" customHeight="1" s="218">
      <c r="A159" s="10" t="n"/>
      <c r="B159" s="10" t="n"/>
      <c r="C159" s="10" t="n"/>
      <c r="D159" s="10" t="n"/>
      <c r="E159" s="10" t="n"/>
      <c r="F159" s="10" t="n"/>
      <c r="G159" s="11" t="n"/>
      <c r="H159" s="10" t="n"/>
      <c r="I159" s="10" t="n"/>
      <c r="J159" s="10" t="n"/>
      <c r="K159" s="10" t="n"/>
      <c r="L159" s="10" t="n"/>
      <c r="M159" s="13" t="n"/>
      <c r="N159" s="13" t="n"/>
      <c r="O159" s="13" t="n"/>
      <c r="P159" s="13" t="n"/>
      <c r="Q159" s="10" t="n"/>
      <c r="R159" s="10" t="n"/>
      <c r="S159" s="10" t="n"/>
      <c r="T159" s="10" t="n"/>
      <c r="U159" s="10" t="n"/>
      <c r="V159" s="10" t="n"/>
      <c r="W159" s="10" t="n"/>
      <c r="X159" s="10" t="n"/>
      <c r="Y159" s="11" t="n"/>
      <c r="Z159" s="11" t="n"/>
      <c r="AA159" s="11" t="n"/>
      <c r="AB159" s="11" t="n"/>
      <c r="AC159" s="11" t="n"/>
      <c r="AD159" s="11" t="n"/>
      <c r="AE159" s="10" t="n"/>
      <c r="AF159" s="10" t="n"/>
      <c r="AG159" s="10" t="n"/>
      <c r="AH159" s="10" t="n"/>
      <c r="AI159" s="13" t="n"/>
      <c r="AJ159" s="13" t="n"/>
      <c r="AK159" s="13" t="n"/>
      <c r="AL159" s="13" t="n"/>
      <c r="AM159" s="13" t="n"/>
      <c r="AN159" s="13" t="n"/>
      <c r="AO159" s="13" t="n"/>
      <c r="AP159" s="14" t="n"/>
      <c r="AQ159" s="14" t="n"/>
      <c r="AR159" s="14" t="n"/>
      <c r="AS159" s="13" t="n"/>
      <c r="AT159" s="13" t="n"/>
      <c r="AU159" s="10" t="n"/>
      <c r="AV159" s="10" t="n"/>
      <c r="AW159" s="10" t="n"/>
      <c r="AX159" s="10" t="n"/>
      <c r="AY159" s="10" t="n"/>
      <c r="AZ159" s="10" t="n"/>
      <c r="BA159" s="10" t="n"/>
      <c r="BB159" s="10" t="n"/>
      <c r="BC159" s="10" t="n"/>
      <c r="BD159" s="11" t="n"/>
      <c r="BE159" s="10" t="n"/>
      <c r="BF159" s="10" t="n"/>
      <c r="BG159" s="10" t="n"/>
      <c r="BH159" s="10" t="n"/>
      <c r="BI159" s="10" t="n"/>
      <c r="BJ159" s="10" t="n"/>
      <c r="BK159" s="10" t="n"/>
      <c r="BL159" s="10" t="n"/>
      <c r="BM159" s="10" t="n"/>
    </row>
    <row r="160" ht="15.75" customHeight="1" s="218">
      <c r="A160" s="10" t="n"/>
      <c r="B160" s="10" t="n"/>
      <c r="C160" s="10" t="n"/>
      <c r="D160" s="10" t="n"/>
      <c r="E160" s="10" t="n"/>
      <c r="F160" s="10" t="n"/>
      <c r="G160" s="11" t="n"/>
      <c r="H160" s="10" t="n"/>
      <c r="I160" s="10" t="n"/>
      <c r="J160" s="10" t="n"/>
      <c r="K160" s="10" t="n"/>
      <c r="L160" s="10" t="n"/>
      <c r="M160" s="13" t="n"/>
      <c r="N160" s="13" t="n"/>
      <c r="O160" s="13" t="n"/>
      <c r="P160" s="13" t="n"/>
      <c r="Q160" s="10" t="n"/>
      <c r="R160" s="10" t="n"/>
      <c r="S160" s="10" t="n"/>
      <c r="T160" s="10" t="n"/>
      <c r="U160" s="10" t="n"/>
      <c r="V160" s="10" t="n"/>
      <c r="W160" s="10" t="n"/>
      <c r="X160" s="10" t="n"/>
      <c r="Y160" s="11" t="n"/>
      <c r="Z160" s="11" t="n"/>
      <c r="AA160" s="11" t="n"/>
      <c r="AB160" s="11" t="n"/>
      <c r="AC160" s="11" t="n"/>
      <c r="AD160" s="11" t="n"/>
      <c r="AE160" s="10" t="n"/>
      <c r="AF160" s="10" t="n"/>
      <c r="AG160" s="10" t="n"/>
      <c r="AH160" s="10" t="n"/>
      <c r="AI160" s="13" t="n"/>
      <c r="AJ160" s="13" t="n"/>
      <c r="AK160" s="13" t="n"/>
      <c r="AL160" s="13" t="n"/>
      <c r="AM160" s="13" t="n"/>
      <c r="AN160" s="13" t="n"/>
      <c r="AO160" s="13" t="n"/>
      <c r="AP160" s="14" t="n"/>
      <c r="AQ160" s="14" t="n"/>
      <c r="AR160" s="14" t="n"/>
      <c r="AS160" s="13" t="n"/>
      <c r="AT160" s="13" t="n"/>
      <c r="AU160" s="10" t="n"/>
      <c r="AV160" s="10" t="n"/>
      <c r="AW160" s="10" t="n"/>
      <c r="AX160" s="10" t="n"/>
      <c r="AY160" s="10" t="n"/>
      <c r="AZ160" s="10" t="n"/>
      <c r="BA160" s="10" t="n"/>
      <c r="BB160" s="10" t="n"/>
      <c r="BC160" s="10" t="n"/>
      <c r="BD160" s="11" t="n"/>
      <c r="BE160" s="10" t="n"/>
      <c r="BF160" s="10" t="n"/>
      <c r="BG160" s="10" t="n"/>
      <c r="BH160" s="10" t="n"/>
      <c r="BI160" s="10" t="n"/>
      <c r="BJ160" s="10" t="n"/>
      <c r="BK160" s="10" t="n"/>
      <c r="BL160" s="10" t="n"/>
      <c r="BM160" s="10" t="n"/>
    </row>
    <row r="161" ht="15.75" customHeight="1" s="218">
      <c r="A161" s="10" t="n"/>
      <c r="B161" s="10" t="n"/>
      <c r="C161" s="10" t="n"/>
      <c r="D161" s="10" t="n"/>
      <c r="E161" s="10" t="n"/>
      <c r="F161" s="10" t="n"/>
      <c r="G161" s="11" t="n"/>
      <c r="H161" s="10" t="n"/>
      <c r="I161" s="10" t="n"/>
      <c r="J161" s="10" t="n"/>
      <c r="K161" s="10" t="n"/>
      <c r="L161" s="10" t="n"/>
      <c r="M161" s="13" t="n"/>
      <c r="N161" s="13" t="n"/>
      <c r="O161" s="13" t="n"/>
      <c r="P161" s="13" t="n"/>
      <c r="Q161" s="10" t="n"/>
      <c r="R161" s="10" t="n"/>
      <c r="S161" s="10" t="n"/>
      <c r="T161" s="10" t="n"/>
      <c r="U161" s="10" t="n"/>
      <c r="V161" s="10" t="n"/>
      <c r="W161" s="10" t="n"/>
      <c r="X161" s="10" t="n"/>
      <c r="Y161" s="11" t="n"/>
      <c r="Z161" s="11" t="n"/>
      <c r="AA161" s="11" t="n"/>
      <c r="AB161" s="11" t="n"/>
      <c r="AC161" s="11" t="n"/>
      <c r="AD161" s="11" t="n"/>
      <c r="AE161" s="10" t="n"/>
      <c r="AF161" s="10" t="n"/>
      <c r="AG161" s="10" t="n"/>
      <c r="AH161" s="10" t="n"/>
      <c r="AI161" s="13" t="n"/>
      <c r="AJ161" s="13" t="n"/>
      <c r="AK161" s="13" t="n"/>
      <c r="AL161" s="13" t="n"/>
      <c r="AM161" s="13" t="n"/>
      <c r="AN161" s="13" t="n"/>
      <c r="AO161" s="13" t="n"/>
      <c r="AP161" s="14" t="n"/>
      <c r="AQ161" s="14" t="n"/>
      <c r="AR161" s="14" t="n"/>
      <c r="AS161" s="13" t="n"/>
      <c r="AT161" s="13" t="n"/>
      <c r="AU161" s="10" t="n"/>
      <c r="AV161" s="10" t="n"/>
      <c r="AW161" s="10" t="n"/>
      <c r="AX161" s="10" t="n"/>
      <c r="AY161" s="10" t="n"/>
      <c r="AZ161" s="10" t="n"/>
      <c r="BA161" s="10" t="n"/>
      <c r="BB161" s="10" t="n"/>
      <c r="BC161" s="10" t="n"/>
      <c r="BD161" s="11" t="n"/>
      <c r="BE161" s="10" t="n"/>
      <c r="BF161" s="10" t="n"/>
      <c r="BG161" s="10" t="n"/>
      <c r="BH161" s="10" t="n"/>
      <c r="BI161" s="10" t="n"/>
      <c r="BJ161" s="10" t="n"/>
      <c r="BK161" s="10" t="n"/>
      <c r="BL161" s="10" t="n"/>
      <c r="BM161" s="10" t="n"/>
    </row>
    <row r="162" ht="15.75" customHeight="1" s="218">
      <c r="A162" s="10" t="n"/>
      <c r="B162" s="10" t="n"/>
      <c r="C162" s="10" t="n"/>
      <c r="D162" s="10" t="n"/>
      <c r="E162" s="10" t="n"/>
      <c r="F162" s="10" t="n"/>
      <c r="G162" s="11" t="n"/>
      <c r="H162" s="10" t="n"/>
      <c r="I162" s="10" t="n"/>
      <c r="J162" s="10" t="n"/>
      <c r="K162" s="10" t="n"/>
      <c r="L162" s="10" t="n"/>
      <c r="M162" s="13" t="n"/>
      <c r="N162" s="13" t="n"/>
      <c r="O162" s="13" t="n"/>
      <c r="P162" s="13" t="n"/>
      <c r="Q162" s="10" t="n"/>
      <c r="R162" s="10" t="n"/>
      <c r="S162" s="10" t="n"/>
      <c r="T162" s="10" t="n"/>
      <c r="U162" s="10" t="n"/>
      <c r="V162" s="10" t="n"/>
      <c r="W162" s="10" t="n"/>
      <c r="X162" s="10" t="n"/>
      <c r="Y162" s="11" t="n"/>
      <c r="Z162" s="11" t="n"/>
      <c r="AA162" s="11" t="n"/>
      <c r="AB162" s="11" t="n"/>
      <c r="AC162" s="11" t="n"/>
      <c r="AD162" s="11" t="n"/>
      <c r="AE162" s="10" t="n"/>
      <c r="AF162" s="10" t="n"/>
      <c r="AG162" s="10" t="n"/>
      <c r="AH162" s="10" t="n"/>
      <c r="AI162" s="13" t="n"/>
      <c r="AJ162" s="13" t="n"/>
      <c r="AK162" s="13" t="n"/>
      <c r="AL162" s="13" t="n"/>
      <c r="AM162" s="13" t="n"/>
      <c r="AN162" s="13" t="n"/>
      <c r="AO162" s="13" t="n"/>
      <c r="AP162" s="14" t="n"/>
      <c r="AQ162" s="14" t="n"/>
      <c r="AR162" s="14" t="n"/>
      <c r="AS162" s="13" t="n"/>
      <c r="AT162" s="13" t="n"/>
      <c r="AU162" s="10" t="n"/>
      <c r="AV162" s="10" t="n"/>
      <c r="AW162" s="10" t="n"/>
      <c r="AX162" s="10" t="n"/>
      <c r="AY162" s="10" t="n"/>
      <c r="AZ162" s="10" t="n"/>
      <c r="BA162" s="10" t="n"/>
      <c r="BB162" s="10" t="n"/>
      <c r="BC162" s="10" t="n"/>
      <c r="BD162" s="11" t="n"/>
      <c r="BE162" s="10" t="n"/>
      <c r="BF162" s="10" t="n"/>
      <c r="BG162" s="10" t="n"/>
      <c r="BH162" s="10" t="n"/>
      <c r="BI162" s="10" t="n"/>
      <c r="BJ162" s="10" t="n"/>
      <c r="BK162" s="10" t="n"/>
      <c r="BL162" s="10" t="n"/>
      <c r="BM162" s="10" t="n"/>
    </row>
    <row r="163" ht="15.75" customHeight="1" s="218">
      <c r="A163" s="10" t="n"/>
      <c r="B163" s="10" t="n"/>
      <c r="C163" s="10" t="n"/>
      <c r="D163" s="10" t="n"/>
      <c r="E163" s="10" t="n"/>
      <c r="F163" s="10" t="n"/>
      <c r="G163" s="11" t="n"/>
      <c r="H163" s="10" t="n"/>
      <c r="I163" s="10" t="n"/>
      <c r="J163" s="10" t="n"/>
      <c r="K163" s="10" t="n"/>
      <c r="L163" s="10" t="n"/>
      <c r="M163" s="13" t="n"/>
      <c r="N163" s="13" t="n"/>
      <c r="O163" s="13" t="n"/>
      <c r="P163" s="13" t="n"/>
      <c r="Q163" s="10" t="n"/>
      <c r="R163" s="10" t="n"/>
      <c r="S163" s="10" t="n"/>
      <c r="T163" s="10" t="n"/>
      <c r="U163" s="10" t="n"/>
      <c r="V163" s="10" t="n"/>
      <c r="W163" s="10" t="n"/>
      <c r="X163" s="10" t="n"/>
      <c r="Y163" s="11" t="n"/>
      <c r="Z163" s="11" t="n"/>
      <c r="AA163" s="11" t="n"/>
      <c r="AB163" s="11" t="n"/>
      <c r="AC163" s="11" t="n"/>
      <c r="AD163" s="11" t="n"/>
      <c r="AE163" s="10" t="n"/>
      <c r="AF163" s="10" t="n"/>
      <c r="AG163" s="10" t="n"/>
      <c r="AH163" s="10" t="n"/>
      <c r="AI163" s="13" t="n"/>
      <c r="AJ163" s="13" t="n"/>
      <c r="AK163" s="13" t="n"/>
      <c r="AL163" s="13" t="n"/>
      <c r="AM163" s="13" t="n"/>
      <c r="AN163" s="13" t="n"/>
      <c r="AO163" s="13" t="n"/>
      <c r="AP163" s="14" t="n"/>
      <c r="AQ163" s="14" t="n"/>
      <c r="AR163" s="14" t="n"/>
      <c r="AS163" s="13" t="n"/>
      <c r="AT163" s="13" t="n"/>
      <c r="AU163" s="10" t="n"/>
      <c r="AV163" s="10" t="n"/>
      <c r="AW163" s="10" t="n"/>
      <c r="AX163" s="10" t="n"/>
      <c r="AY163" s="10" t="n"/>
      <c r="AZ163" s="10" t="n"/>
      <c r="BA163" s="10" t="n"/>
      <c r="BB163" s="10" t="n"/>
      <c r="BC163" s="10" t="n"/>
      <c r="BD163" s="11" t="n"/>
      <c r="BE163" s="10" t="n"/>
      <c r="BF163" s="10" t="n"/>
      <c r="BG163" s="10" t="n"/>
      <c r="BH163" s="10" t="n"/>
      <c r="BI163" s="10" t="n"/>
      <c r="BJ163" s="10" t="n"/>
      <c r="BK163" s="10" t="n"/>
      <c r="BL163" s="10" t="n"/>
      <c r="BM163" s="10" t="n"/>
    </row>
    <row r="164" ht="15.75" customHeight="1" s="218">
      <c r="A164" s="10" t="n"/>
      <c r="B164" s="10" t="n"/>
      <c r="C164" s="10" t="n"/>
      <c r="D164" s="10" t="n"/>
      <c r="E164" s="10" t="n"/>
      <c r="F164" s="10" t="n"/>
      <c r="G164" s="11" t="n"/>
      <c r="H164" s="10" t="n"/>
      <c r="I164" s="10" t="n"/>
      <c r="J164" s="10" t="n"/>
      <c r="K164" s="10" t="n"/>
      <c r="L164" s="10" t="n"/>
      <c r="M164" s="13" t="n"/>
      <c r="N164" s="13" t="n"/>
      <c r="O164" s="13" t="n"/>
      <c r="P164" s="13" t="n"/>
      <c r="Q164" s="10" t="n"/>
      <c r="R164" s="10" t="n"/>
      <c r="S164" s="10" t="n"/>
      <c r="T164" s="10" t="n"/>
      <c r="U164" s="10" t="n"/>
      <c r="V164" s="10" t="n"/>
      <c r="W164" s="10" t="n"/>
      <c r="X164" s="10" t="n"/>
      <c r="Y164" s="11" t="n"/>
      <c r="Z164" s="11" t="n"/>
      <c r="AA164" s="11" t="n"/>
      <c r="AB164" s="11" t="n"/>
      <c r="AC164" s="11" t="n"/>
      <c r="AD164" s="11" t="n"/>
      <c r="AE164" s="10" t="n"/>
      <c r="AF164" s="10" t="n"/>
      <c r="AG164" s="10" t="n"/>
      <c r="AH164" s="10" t="n"/>
      <c r="AI164" s="13" t="n"/>
      <c r="AJ164" s="13" t="n"/>
      <c r="AK164" s="13" t="n"/>
      <c r="AL164" s="13" t="n"/>
      <c r="AM164" s="13" t="n"/>
      <c r="AN164" s="13" t="n"/>
      <c r="AO164" s="13" t="n"/>
      <c r="AP164" s="14" t="n"/>
      <c r="AQ164" s="14" t="n"/>
      <c r="AR164" s="14" t="n"/>
      <c r="AS164" s="13" t="n"/>
      <c r="AT164" s="13" t="n"/>
      <c r="AU164" s="10" t="n"/>
      <c r="AV164" s="10" t="n"/>
      <c r="AW164" s="10" t="n"/>
      <c r="AX164" s="10" t="n"/>
      <c r="AY164" s="10" t="n"/>
      <c r="AZ164" s="10" t="n"/>
      <c r="BA164" s="10" t="n"/>
      <c r="BB164" s="10" t="n"/>
      <c r="BC164" s="10" t="n"/>
      <c r="BD164" s="11" t="n"/>
      <c r="BE164" s="10" t="n"/>
      <c r="BF164" s="10" t="n"/>
      <c r="BG164" s="10" t="n"/>
      <c r="BH164" s="10" t="n"/>
      <c r="BI164" s="10" t="n"/>
      <c r="BJ164" s="10" t="n"/>
      <c r="BK164" s="10" t="n"/>
      <c r="BL164" s="10" t="n"/>
      <c r="BM164" s="10" t="n"/>
    </row>
    <row r="165" ht="15.75" customHeight="1" s="218">
      <c r="A165" s="10" t="n"/>
      <c r="B165" s="10" t="n"/>
      <c r="C165" s="10" t="n"/>
      <c r="D165" s="10" t="n"/>
      <c r="E165" s="10" t="n"/>
      <c r="F165" s="10" t="n"/>
      <c r="G165" s="11" t="n"/>
      <c r="H165" s="10" t="n"/>
      <c r="I165" s="10" t="n"/>
      <c r="J165" s="10" t="n"/>
      <c r="K165" s="10" t="n"/>
      <c r="L165" s="10" t="n"/>
      <c r="M165" s="13" t="n"/>
      <c r="N165" s="13" t="n"/>
      <c r="O165" s="13" t="n"/>
      <c r="P165" s="13" t="n"/>
      <c r="Q165" s="10" t="n"/>
      <c r="R165" s="10" t="n"/>
      <c r="S165" s="10" t="n"/>
      <c r="T165" s="10" t="n"/>
      <c r="U165" s="10" t="n"/>
      <c r="V165" s="10" t="n"/>
      <c r="W165" s="10" t="n"/>
      <c r="X165" s="10" t="n"/>
      <c r="Y165" s="11" t="n"/>
      <c r="Z165" s="11" t="n"/>
      <c r="AA165" s="11" t="n"/>
      <c r="AB165" s="11" t="n"/>
      <c r="AC165" s="11" t="n"/>
      <c r="AD165" s="11" t="n"/>
      <c r="AE165" s="10" t="n"/>
      <c r="AF165" s="10" t="n"/>
      <c r="AG165" s="10" t="n"/>
      <c r="AH165" s="10" t="n"/>
      <c r="AI165" s="13" t="n"/>
      <c r="AJ165" s="13" t="n"/>
      <c r="AK165" s="13" t="n"/>
      <c r="AL165" s="13" t="n"/>
      <c r="AM165" s="13" t="n"/>
      <c r="AN165" s="13" t="n"/>
      <c r="AO165" s="13" t="n"/>
      <c r="AP165" s="14" t="n"/>
      <c r="AQ165" s="14" t="n"/>
      <c r="AR165" s="14" t="n"/>
      <c r="AS165" s="13" t="n"/>
      <c r="AT165" s="13" t="n"/>
      <c r="AU165" s="10" t="n"/>
      <c r="AV165" s="10" t="n"/>
      <c r="AW165" s="10" t="n"/>
      <c r="AX165" s="10" t="n"/>
      <c r="AY165" s="10" t="n"/>
      <c r="AZ165" s="10" t="n"/>
      <c r="BA165" s="10" t="n"/>
      <c r="BB165" s="10" t="n"/>
      <c r="BC165" s="10" t="n"/>
      <c r="BD165" s="11" t="n"/>
      <c r="BE165" s="10" t="n"/>
      <c r="BF165" s="10" t="n"/>
      <c r="BG165" s="10" t="n"/>
      <c r="BH165" s="10" t="n"/>
      <c r="BI165" s="10" t="n"/>
      <c r="BJ165" s="10" t="n"/>
      <c r="BK165" s="10" t="n"/>
      <c r="BL165" s="10" t="n"/>
      <c r="BM165" s="10" t="n"/>
    </row>
    <row r="166" ht="15.75" customHeight="1" s="218">
      <c r="A166" s="10" t="n"/>
      <c r="B166" s="10" t="n"/>
      <c r="C166" s="10" t="n"/>
      <c r="D166" s="10" t="n"/>
      <c r="E166" s="10" t="n"/>
      <c r="F166" s="10" t="n"/>
      <c r="G166" s="11" t="n"/>
      <c r="H166" s="10" t="n"/>
      <c r="I166" s="10" t="n"/>
      <c r="J166" s="10" t="n"/>
      <c r="K166" s="10" t="n"/>
      <c r="L166" s="10" t="n"/>
      <c r="M166" s="13" t="n"/>
      <c r="N166" s="13" t="n"/>
      <c r="O166" s="13" t="n"/>
      <c r="P166" s="13" t="n"/>
      <c r="Q166" s="10" t="n"/>
      <c r="R166" s="10" t="n"/>
      <c r="S166" s="10" t="n"/>
      <c r="T166" s="10" t="n"/>
      <c r="U166" s="10" t="n"/>
      <c r="V166" s="10" t="n"/>
      <c r="W166" s="10" t="n"/>
      <c r="X166" s="10" t="n"/>
      <c r="Y166" s="11" t="n"/>
      <c r="Z166" s="11" t="n"/>
      <c r="AA166" s="11" t="n"/>
      <c r="AB166" s="11" t="n"/>
      <c r="AC166" s="11" t="n"/>
      <c r="AD166" s="11" t="n"/>
      <c r="AE166" s="10" t="n"/>
      <c r="AF166" s="10" t="n"/>
      <c r="AG166" s="10" t="n"/>
      <c r="AH166" s="10" t="n"/>
      <c r="AI166" s="13" t="n"/>
      <c r="AJ166" s="13" t="n"/>
      <c r="AK166" s="13" t="n"/>
      <c r="AL166" s="13" t="n"/>
      <c r="AM166" s="13" t="n"/>
      <c r="AN166" s="13" t="n"/>
      <c r="AO166" s="13" t="n"/>
      <c r="AP166" s="14" t="n"/>
      <c r="AQ166" s="14" t="n"/>
      <c r="AR166" s="14" t="n"/>
      <c r="AS166" s="13" t="n"/>
      <c r="AT166" s="13" t="n"/>
      <c r="AU166" s="10" t="n"/>
      <c r="AV166" s="10" t="n"/>
      <c r="AW166" s="10" t="n"/>
      <c r="AX166" s="10" t="n"/>
      <c r="AY166" s="10" t="n"/>
      <c r="AZ166" s="10" t="n"/>
      <c r="BA166" s="10" t="n"/>
      <c r="BB166" s="10" t="n"/>
      <c r="BC166" s="10" t="n"/>
      <c r="BD166" s="11" t="n"/>
      <c r="BE166" s="10" t="n"/>
      <c r="BF166" s="10" t="n"/>
      <c r="BG166" s="10" t="n"/>
      <c r="BH166" s="10" t="n"/>
      <c r="BI166" s="10" t="n"/>
      <c r="BJ166" s="10" t="n"/>
      <c r="BK166" s="10" t="n"/>
      <c r="BL166" s="10" t="n"/>
      <c r="BM166" s="10" t="n"/>
    </row>
    <row r="167" ht="15.75" customHeight="1" s="218">
      <c r="A167" s="10" t="n"/>
      <c r="B167" s="10" t="n"/>
      <c r="C167" s="10" t="n"/>
      <c r="D167" s="10" t="n"/>
      <c r="E167" s="10" t="n"/>
      <c r="F167" s="10" t="n"/>
      <c r="G167" s="11" t="n"/>
      <c r="H167" s="10" t="n"/>
      <c r="I167" s="10" t="n"/>
      <c r="J167" s="10" t="n"/>
      <c r="K167" s="10" t="n"/>
      <c r="L167" s="10" t="n"/>
      <c r="M167" s="13" t="n"/>
      <c r="N167" s="13" t="n"/>
      <c r="O167" s="13" t="n"/>
      <c r="P167" s="13" t="n"/>
      <c r="Q167" s="10" t="n"/>
      <c r="R167" s="10" t="n"/>
      <c r="S167" s="10" t="n"/>
      <c r="T167" s="10" t="n"/>
      <c r="U167" s="10" t="n"/>
      <c r="V167" s="10" t="n"/>
      <c r="W167" s="10" t="n"/>
      <c r="X167" s="10" t="n"/>
      <c r="Y167" s="11" t="n"/>
      <c r="Z167" s="11" t="n"/>
      <c r="AA167" s="11" t="n"/>
      <c r="AB167" s="11" t="n"/>
      <c r="AC167" s="11" t="n"/>
      <c r="AD167" s="11" t="n"/>
      <c r="AE167" s="10" t="n"/>
      <c r="AF167" s="10" t="n"/>
      <c r="AG167" s="10" t="n"/>
      <c r="AH167" s="10" t="n"/>
      <c r="AI167" s="13" t="n"/>
      <c r="AJ167" s="13" t="n"/>
      <c r="AK167" s="13" t="n"/>
      <c r="AL167" s="13" t="n"/>
      <c r="AM167" s="13" t="n"/>
      <c r="AN167" s="13" t="n"/>
      <c r="AO167" s="13" t="n"/>
      <c r="AP167" s="14" t="n"/>
      <c r="AQ167" s="14" t="n"/>
      <c r="AR167" s="14" t="n"/>
      <c r="AS167" s="13" t="n"/>
      <c r="AT167" s="13" t="n"/>
      <c r="AU167" s="10" t="n"/>
      <c r="AV167" s="10" t="n"/>
      <c r="AW167" s="10" t="n"/>
      <c r="AX167" s="10" t="n"/>
      <c r="AY167" s="10" t="n"/>
      <c r="AZ167" s="10" t="n"/>
      <c r="BA167" s="10" t="n"/>
      <c r="BB167" s="10" t="n"/>
      <c r="BC167" s="10" t="n"/>
      <c r="BD167" s="11" t="n"/>
      <c r="BE167" s="10" t="n"/>
      <c r="BF167" s="10" t="n"/>
      <c r="BG167" s="10" t="n"/>
      <c r="BH167" s="10" t="n"/>
      <c r="BI167" s="10" t="n"/>
      <c r="BJ167" s="10" t="n"/>
      <c r="BK167" s="10" t="n"/>
      <c r="BL167" s="10" t="n"/>
      <c r="BM167" s="10" t="n"/>
    </row>
    <row r="168" ht="15.75" customHeight="1" s="218">
      <c r="A168" s="10" t="n"/>
      <c r="B168" s="10" t="n"/>
      <c r="C168" s="10" t="n"/>
      <c r="D168" s="10" t="n"/>
      <c r="E168" s="10" t="n"/>
      <c r="F168" s="10" t="n"/>
      <c r="G168" s="11" t="n"/>
      <c r="H168" s="10" t="n"/>
      <c r="I168" s="10" t="n"/>
      <c r="J168" s="10" t="n"/>
      <c r="K168" s="10" t="n"/>
      <c r="L168" s="10" t="n"/>
      <c r="M168" s="13" t="n"/>
      <c r="N168" s="13" t="n"/>
      <c r="O168" s="13" t="n"/>
      <c r="P168" s="13" t="n"/>
      <c r="Q168" s="10" t="n"/>
      <c r="R168" s="10" t="n"/>
      <c r="S168" s="10" t="n"/>
      <c r="T168" s="10" t="n"/>
      <c r="U168" s="10" t="n"/>
      <c r="V168" s="10" t="n"/>
      <c r="W168" s="10" t="n"/>
      <c r="X168" s="10" t="n"/>
      <c r="Y168" s="11" t="n"/>
      <c r="Z168" s="11" t="n"/>
      <c r="AA168" s="11" t="n"/>
      <c r="AB168" s="11" t="n"/>
      <c r="AC168" s="11" t="n"/>
      <c r="AD168" s="11" t="n"/>
      <c r="AE168" s="10" t="n"/>
      <c r="AF168" s="10" t="n"/>
      <c r="AG168" s="10" t="n"/>
      <c r="AH168" s="10" t="n"/>
      <c r="AI168" s="13" t="n"/>
      <c r="AJ168" s="13" t="n"/>
      <c r="AK168" s="13" t="n"/>
      <c r="AL168" s="13" t="n"/>
      <c r="AM168" s="13" t="n"/>
      <c r="AN168" s="13" t="n"/>
      <c r="AO168" s="13" t="n"/>
      <c r="AP168" s="14" t="n"/>
      <c r="AQ168" s="14" t="n"/>
      <c r="AR168" s="14" t="n"/>
      <c r="AS168" s="13" t="n"/>
      <c r="AT168" s="13" t="n"/>
      <c r="AU168" s="10" t="n"/>
      <c r="AV168" s="10" t="n"/>
      <c r="AW168" s="10" t="n"/>
      <c r="AX168" s="10" t="n"/>
      <c r="AY168" s="10" t="n"/>
      <c r="AZ168" s="10" t="n"/>
      <c r="BA168" s="10" t="n"/>
      <c r="BB168" s="10" t="n"/>
      <c r="BC168" s="10" t="n"/>
      <c r="BD168" s="11" t="n"/>
      <c r="BE168" s="10" t="n"/>
      <c r="BF168" s="10" t="n"/>
      <c r="BG168" s="10" t="n"/>
      <c r="BH168" s="10" t="n"/>
      <c r="BI168" s="10" t="n"/>
      <c r="BJ168" s="10" t="n"/>
      <c r="BK168" s="10" t="n"/>
      <c r="BL168" s="10" t="n"/>
      <c r="BM168" s="10" t="n"/>
    </row>
    <row r="169" ht="15.75" customHeight="1" s="218">
      <c r="A169" s="10" t="n"/>
      <c r="B169" s="10" t="n"/>
      <c r="C169" s="10" t="n"/>
      <c r="D169" s="10" t="n"/>
      <c r="E169" s="10" t="n"/>
      <c r="F169" s="10" t="n"/>
      <c r="G169" s="11" t="n"/>
      <c r="H169" s="10" t="n"/>
      <c r="I169" s="10" t="n"/>
      <c r="J169" s="10" t="n"/>
      <c r="K169" s="10" t="n"/>
      <c r="L169" s="10" t="n"/>
      <c r="M169" s="13" t="n"/>
      <c r="N169" s="13" t="n"/>
      <c r="O169" s="13" t="n"/>
      <c r="P169" s="13" t="n"/>
      <c r="Q169" s="10" t="n"/>
      <c r="R169" s="10" t="n"/>
      <c r="S169" s="10" t="n"/>
      <c r="T169" s="10" t="n"/>
      <c r="U169" s="10" t="n"/>
      <c r="V169" s="10" t="n"/>
      <c r="W169" s="10" t="n"/>
      <c r="X169" s="10" t="n"/>
      <c r="Y169" s="11" t="n"/>
      <c r="Z169" s="11" t="n"/>
      <c r="AA169" s="11" t="n"/>
      <c r="AB169" s="11" t="n"/>
      <c r="AC169" s="11" t="n"/>
      <c r="AD169" s="11" t="n"/>
      <c r="AE169" s="10" t="n"/>
      <c r="AF169" s="10" t="n"/>
      <c r="AG169" s="10" t="n"/>
      <c r="AH169" s="10" t="n"/>
      <c r="AI169" s="13" t="n"/>
      <c r="AJ169" s="13" t="n"/>
      <c r="AK169" s="13" t="n"/>
      <c r="AL169" s="13" t="n"/>
      <c r="AM169" s="13" t="n"/>
      <c r="AN169" s="13" t="n"/>
      <c r="AO169" s="13" t="n"/>
      <c r="AP169" s="14" t="n"/>
      <c r="AQ169" s="14" t="n"/>
      <c r="AR169" s="14" t="n"/>
      <c r="AS169" s="13" t="n"/>
      <c r="AT169" s="13" t="n"/>
      <c r="AU169" s="10" t="n"/>
      <c r="AV169" s="10" t="n"/>
      <c r="AW169" s="10" t="n"/>
      <c r="AX169" s="10" t="n"/>
      <c r="AY169" s="10" t="n"/>
      <c r="AZ169" s="10" t="n"/>
      <c r="BA169" s="10" t="n"/>
      <c r="BB169" s="10" t="n"/>
      <c r="BC169" s="10" t="n"/>
      <c r="BD169" s="11" t="n"/>
      <c r="BE169" s="10" t="n"/>
      <c r="BF169" s="10" t="n"/>
      <c r="BG169" s="10" t="n"/>
      <c r="BH169" s="10" t="n"/>
      <c r="BI169" s="10" t="n"/>
      <c r="BJ169" s="10" t="n"/>
      <c r="BK169" s="10" t="n"/>
      <c r="BL169" s="10" t="n"/>
      <c r="BM169" s="10" t="n"/>
    </row>
    <row r="170" ht="15.75" customHeight="1" s="218">
      <c r="A170" s="10" t="n"/>
      <c r="B170" s="10" t="n"/>
      <c r="C170" s="10" t="n"/>
      <c r="D170" s="10" t="n"/>
      <c r="E170" s="10" t="n"/>
      <c r="F170" s="10" t="n"/>
      <c r="G170" s="11" t="n"/>
      <c r="H170" s="10" t="n"/>
      <c r="I170" s="10" t="n"/>
      <c r="J170" s="10" t="n"/>
      <c r="K170" s="10" t="n"/>
      <c r="L170" s="10" t="n"/>
      <c r="M170" s="13" t="n"/>
      <c r="N170" s="13" t="n"/>
      <c r="O170" s="13" t="n"/>
      <c r="P170" s="13" t="n"/>
      <c r="Q170" s="10" t="n"/>
      <c r="R170" s="10" t="n"/>
      <c r="S170" s="10" t="n"/>
      <c r="T170" s="10" t="n"/>
      <c r="U170" s="10" t="n"/>
      <c r="V170" s="10" t="n"/>
      <c r="W170" s="10" t="n"/>
      <c r="X170" s="10" t="n"/>
      <c r="Y170" s="11" t="n"/>
      <c r="Z170" s="11" t="n"/>
      <c r="AA170" s="11" t="n"/>
      <c r="AB170" s="11" t="n"/>
      <c r="AC170" s="11" t="n"/>
      <c r="AD170" s="11" t="n"/>
      <c r="AE170" s="10" t="n"/>
      <c r="AF170" s="10" t="n"/>
      <c r="AG170" s="10" t="n"/>
      <c r="AH170" s="10" t="n"/>
      <c r="AI170" s="13" t="n"/>
      <c r="AJ170" s="13" t="n"/>
      <c r="AK170" s="13" t="n"/>
      <c r="AL170" s="13" t="n"/>
      <c r="AM170" s="13" t="n"/>
      <c r="AN170" s="13" t="n"/>
      <c r="AO170" s="13" t="n"/>
      <c r="AP170" s="14" t="n"/>
      <c r="AQ170" s="14" t="n"/>
      <c r="AR170" s="14" t="n"/>
      <c r="AS170" s="13" t="n"/>
      <c r="AT170" s="13" t="n"/>
      <c r="AU170" s="10" t="n"/>
      <c r="AV170" s="10" t="n"/>
      <c r="AW170" s="10" t="n"/>
      <c r="AX170" s="10" t="n"/>
      <c r="AY170" s="10" t="n"/>
      <c r="AZ170" s="10" t="n"/>
      <c r="BA170" s="10" t="n"/>
      <c r="BB170" s="10" t="n"/>
      <c r="BC170" s="10" t="n"/>
      <c r="BD170" s="11" t="n"/>
      <c r="BE170" s="10" t="n"/>
      <c r="BF170" s="10" t="n"/>
      <c r="BG170" s="10" t="n"/>
      <c r="BH170" s="10" t="n"/>
      <c r="BI170" s="10" t="n"/>
      <c r="BJ170" s="10" t="n"/>
      <c r="BK170" s="10" t="n"/>
      <c r="BL170" s="10" t="n"/>
      <c r="BM170" s="10" t="n"/>
    </row>
    <row r="171" ht="15.75" customHeight="1" s="218">
      <c r="A171" s="10" t="n"/>
      <c r="B171" s="10" t="n"/>
      <c r="C171" s="10" t="n"/>
      <c r="D171" s="10" t="n"/>
      <c r="E171" s="10" t="n"/>
      <c r="F171" s="10" t="n"/>
      <c r="G171" s="11" t="n"/>
      <c r="H171" s="10" t="n"/>
      <c r="I171" s="10" t="n"/>
      <c r="J171" s="10" t="n"/>
      <c r="K171" s="10" t="n"/>
      <c r="L171" s="10" t="n"/>
      <c r="M171" s="13" t="n"/>
      <c r="N171" s="13" t="n"/>
      <c r="O171" s="13" t="n"/>
      <c r="P171" s="13" t="n"/>
      <c r="Q171" s="10" t="n"/>
      <c r="R171" s="10" t="n"/>
      <c r="S171" s="10" t="n"/>
      <c r="T171" s="10" t="n"/>
      <c r="U171" s="10" t="n"/>
      <c r="V171" s="10" t="n"/>
      <c r="W171" s="10" t="n"/>
      <c r="X171" s="10" t="n"/>
      <c r="Y171" s="11" t="n"/>
      <c r="Z171" s="11" t="n"/>
      <c r="AA171" s="11" t="n"/>
      <c r="AB171" s="11" t="n"/>
      <c r="AC171" s="11" t="n"/>
      <c r="AD171" s="11" t="n"/>
      <c r="AE171" s="10" t="n"/>
      <c r="AF171" s="10" t="n"/>
      <c r="AG171" s="10" t="n"/>
      <c r="AH171" s="10" t="n"/>
      <c r="AI171" s="13" t="n"/>
      <c r="AJ171" s="13" t="n"/>
      <c r="AK171" s="13" t="n"/>
      <c r="AL171" s="13" t="n"/>
      <c r="AM171" s="13" t="n"/>
      <c r="AN171" s="13" t="n"/>
      <c r="AO171" s="13" t="n"/>
      <c r="AP171" s="14" t="n"/>
      <c r="AQ171" s="14" t="n"/>
      <c r="AR171" s="14" t="n"/>
      <c r="AS171" s="13" t="n"/>
      <c r="AT171" s="13" t="n"/>
      <c r="AU171" s="10" t="n"/>
      <c r="AV171" s="10" t="n"/>
      <c r="AW171" s="10" t="n"/>
      <c r="AX171" s="10" t="n"/>
      <c r="AY171" s="10" t="n"/>
      <c r="AZ171" s="10" t="n"/>
      <c r="BA171" s="10" t="n"/>
      <c r="BB171" s="10" t="n"/>
      <c r="BC171" s="10" t="n"/>
      <c r="BD171" s="11" t="n"/>
      <c r="BE171" s="10" t="n"/>
      <c r="BF171" s="10" t="n"/>
      <c r="BG171" s="10" t="n"/>
      <c r="BH171" s="10" t="n"/>
      <c r="BI171" s="10" t="n"/>
      <c r="BJ171" s="10" t="n"/>
      <c r="BK171" s="10" t="n"/>
      <c r="BL171" s="10" t="n"/>
      <c r="BM171" s="10" t="n"/>
    </row>
    <row r="172" ht="15.75" customHeight="1" s="218">
      <c r="A172" s="10" t="n"/>
      <c r="B172" s="10" t="n"/>
      <c r="C172" s="10" t="n"/>
      <c r="D172" s="10" t="n"/>
      <c r="E172" s="10" t="n"/>
      <c r="F172" s="10" t="n"/>
      <c r="G172" s="11" t="n"/>
      <c r="H172" s="10" t="n"/>
      <c r="I172" s="10" t="n"/>
      <c r="J172" s="10" t="n"/>
      <c r="K172" s="10" t="n"/>
      <c r="L172" s="10" t="n"/>
      <c r="M172" s="13" t="n"/>
      <c r="N172" s="13" t="n"/>
      <c r="O172" s="13" t="n"/>
      <c r="P172" s="13" t="n"/>
      <c r="Q172" s="10" t="n"/>
      <c r="R172" s="10" t="n"/>
      <c r="S172" s="10" t="n"/>
      <c r="T172" s="10" t="n"/>
      <c r="U172" s="10" t="n"/>
      <c r="V172" s="10" t="n"/>
      <c r="W172" s="10" t="n"/>
      <c r="X172" s="10" t="n"/>
      <c r="Y172" s="11" t="n"/>
      <c r="Z172" s="11" t="n"/>
      <c r="AA172" s="11" t="n"/>
      <c r="AB172" s="11" t="n"/>
      <c r="AC172" s="11" t="n"/>
      <c r="AD172" s="11" t="n"/>
      <c r="AE172" s="10" t="n"/>
      <c r="AF172" s="10" t="n"/>
      <c r="AG172" s="10" t="n"/>
      <c r="AH172" s="10" t="n"/>
      <c r="AI172" s="13" t="n"/>
      <c r="AJ172" s="13" t="n"/>
      <c r="AK172" s="13" t="n"/>
      <c r="AL172" s="13" t="n"/>
      <c r="AM172" s="13" t="n"/>
      <c r="AN172" s="13" t="n"/>
      <c r="AO172" s="13" t="n"/>
      <c r="AP172" s="14" t="n"/>
      <c r="AQ172" s="14" t="n"/>
      <c r="AR172" s="14" t="n"/>
      <c r="AS172" s="13" t="n"/>
      <c r="AT172" s="13" t="n"/>
      <c r="AU172" s="10" t="n"/>
      <c r="AV172" s="10" t="n"/>
      <c r="AW172" s="10" t="n"/>
      <c r="AX172" s="10" t="n"/>
      <c r="AY172" s="10" t="n"/>
      <c r="AZ172" s="10" t="n"/>
      <c r="BA172" s="10" t="n"/>
      <c r="BB172" s="10" t="n"/>
      <c r="BC172" s="10" t="n"/>
      <c r="BD172" s="11" t="n"/>
      <c r="BE172" s="10" t="n"/>
      <c r="BF172" s="10" t="n"/>
      <c r="BG172" s="10" t="n"/>
      <c r="BH172" s="10" t="n"/>
      <c r="BI172" s="10" t="n"/>
      <c r="BJ172" s="10" t="n"/>
      <c r="BK172" s="10" t="n"/>
      <c r="BL172" s="10" t="n"/>
      <c r="BM172" s="10" t="n"/>
    </row>
    <row r="173" ht="15.75" customHeight="1" s="218">
      <c r="A173" s="10" t="n"/>
      <c r="B173" s="10" t="n"/>
      <c r="C173" s="10" t="n"/>
      <c r="D173" s="10" t="n"/>
      <c r="E173" s="10" t="n"/>
      <c r="F173" s="10" t="n"/>
      <c r="G173" s="11" t="n"/>
      <c r="H173" s="10" t="n"/>
      <c r="I173" s="10" t="n"/>
      <c r="J173" s="10" t="n"/>
      <c r="K173" s="10" t="n"/>
      <c r="L173" s="10" t="n"/>
      <c r="M173" s="13" t="n"/>
      <c r="N173" s="13" t="n"/>
      <c r="O173" s="13" t="n"/>
      <c r="P173" s="13" t="n"/>
      <c r="Q173" s="10" t="n"/>
      <c r="R173" s="10" t="n"/>
      <c r="S173" s="10" t="n"/>
      <c r="T173" s="10" t="n"/>
      <c r="U173" s="10" t="n"/>
      <c r="V173" s="10" t="n"/>
      <c r="W173" s="10" t="n"/>
      <c r="X173" s="10" t="n"/>
      <c r="Y173" s="11" t="n"/>
      <c r="Z173" s="11" t="n"/>
      <c r="AA173" s="11" t="n"/>
      <c r="AB173" s="11" t="n"/>
      <c r="AC173" s="11" t="n"/>
      <c r="AD173" s="11" t="n"/>
      <c r="AE173" s="10" t="n"/>
      <c r="AF173" s="10" t="n"/>
      <c r="AG173" s="10" t="n"/>
      <c r="AH173" s="10" t="n"/>
      <c r="AI173" s="13" t="n"/>
      <c r="AJ173" s="13" t="n"/>
      <c r="AK173" s="13" t="n"/>
      <c r="AL173" s="13" t="n"/>
      <c r="AM173" s="13" t="n"/>
      <c r="AN173" s="13" t="n"/>
      <c r="AO173" s="13" t="n"/>
      <c r="AP173" s="14" t="n"/>
      <c r="AQ173" s="14" t="n"/>
      <c r="AR173" s="14" t="n"/>
      <c r="AS173" s="13" t="n"/>
      <c r="AT173" s="13" t="n"/>
      <c r="AU173" s="10" t="n"/>
      <c r="AV173" s="10" t="n"/>
      <c r="AW173" s="10" t="n"/>
      <c r="AX173" s="10" t="n"/>
      <c r="AY173" s="10" t="n"/>
      <c r="AZ173" s="10" t="n"/>
      <c r="BA173" s="10" t="n"/>
      <c r="BB173" s="10" t="n"/>
      <c r="BC173" s="10" t="n"/>
      <c r="BD173" s="11" t="n"/>
      <c r="BE173" s="10" t="n"/>
      <c r="BF173" s="10" t="n"/>
      <c r="BG173" s="10" t="n"/>
      <c r="BH173" s="10" t="n"/>
      <c r="BI173" s="10" t="n"/>
      <c r="BJ173" s="10" t="n"/>
      <c r="BK173" s="10" t="n"/>
      <c r="BL173" s="10" t="n"/>
      <c r="BM173" s="10" t="n"/>
    </row>
    <row r="174" ht="15.75" customHeight="1" s="218">
      <c r="A174" s="10" t="n"/>
      <c r="B174" s="10" t="n"/>
      <c r="C174" s="10" t="n"/>
      <c r="D174" s="10" t="n"/>
      <c r="E174" s="10" t="n"/>
      <c r="F174" s="10" t="n"/>
      <c r="G174" s="11" t="n"/>
      <c r="H174" s="10" t="n"/>
      <c r="I174" s="10" t="n"/>
      <c r="J174" s="10" t="n"/>
      <c r="K174" s="10" t="n"/>
      <c r="L174" s="10" t="n"/>
      <c r="M174" s="13" t="n"/>
      <c r="N174" s="13" t="n"/>
      <c r="O174" s="13" t="n"/>
      <c r="P174" s="13" t="n"/>
      <c r="Q174" s="10" t="n"/>
      <c r="R174" s="10" t="n"/>
      <c r="S174" s="10" t="n"/>
      <c r="T174" s="10" t="n"/>
      <c r="U174" s="10" t="n"/>
      <c r="V174" s="10" t="n"/>
      <c r="W174" s="10" t="n"/>
      <c r="X174" s="10" t="n"/>
      <c r="Y174" s="11" t="n"/>
      <c r="Z174" s="11" t="n"/>
      <c r="AA174" s="11" t="n"/>
      <c r="AB174" s="11" t="n"/>
      <c r="AC174" s="11" t="n"/>
      <c r="AD174" s="11" t="n"/>
      <c r="AE174" s="10" t="n"/>
      <c r="AF174" s="10" t="n"/>
      <c r="AG174" s="10" t="n"/>
      <c r="AH174" s="10" t="n"/>
      <c r="AI174" s="13" t="n"/>
      <c r="AJ174" s="13" t="n"/>
      <c r="AK174" s="13" t="n"/>
      <c r="AL174" s="13" t="n"/>
      <c r="AM174" s="13" t="n"/>
      <c r="AN174" s="13" t="n"/>
      <c r="AO174" s="13" t="n"/>
      <c r="AP174" s="14" t="n"/>
      <c r="AQ174" s="14" t="n"/>
      <c r="AR174" s="14" t="n"/>
      <c r="AS174" s="13" t="n"/>
      <c r="AT174" s="13" t="n"/>
      <c r="AU174" s="10" t="n"/>
      <c r="AV174" s="10" t="n"/>
      <c r="AW174" s="10" t="n"/>
      <c r="AX174" s="10" t="n"/>
      <c r="AY174" s="10" t="n"/>
      <c r="AZ174" s="10" t="n"/>
      <c r="BA174" s="10" t="n"/>
      <c r="BB174" s="10" t="n"/>
      <c r="BC174" s="10" t="n"/>
      <c r="BD174" s="11" t="n"/>
      <c r="BE174" s="10" t="n"/>
      <c r="BF174" s="10" t="n"/>
      <c r="BG174" s="10" t="n"/>
      <c r="BH174" s="10" t="n"/>
      <c r="BI174" s="10" t="n"/>
      <c r="BJ174" s="10" t="n"/>
      <c r="BK174" s="10" t="n"/>
      <c r="BL174" s="10" t="n"/>
      <c r="BM174" s="10" t="n"/>
    </row>
    <row r="175" ht="15.75" customHeight="1" s="218">
      <c r="A175" s="10" t="n"/>
      <c r="B175" s="10" t="n"/>
      <c r="C175" s="10" t="n"/>
      <c r="D175" s="10" t="n"/>
      <c r="E175" s="10" t="n"/>
      <c r="F175" s="10" t="n"/>
      <c r="G175" s="11" t="n"/>
      <c r="H175" s="10" t="n"/>
      <c r="I175" s="10" t="n"/>
      <c r="J175" s="10" t="n"/>
      <c r="K175" s="10" t="n"/>
      <c r="L175" s="10" t="n"/>
      <c r="M175" s="13" t="n"/>
      <c r="N175" s="13" t="n"/>
      <c r="O175" s="13" t="n"/>
      <c r="P175" s="13" t="n"/>
      <c r="Q175" s="10" t="n"/>
      <c r="R175" s="10" t="n"/>
      <c r="S175" s="10" t="n"/>
      <c r="T175" s="10" t="n"/>
      <c r="U175" s="10" t="n"/>
      <c r="V175" s="10" t="n"/>
      <c r="W175" s="10" t="n"/>
      <c r="X175" s="10" t="n"/>
      <c r="Y175" s="11" t="n"/>
      <c r="Z175" s="11" t="n"/>
      <c r="AA175" s="11" t="n"/>
      <c r="AB175" s="11" t="n"/>
      <c r="AC175" s="11" t="n"/>
      <c r="AD175" s="11" t="n"/>
      <c r="AE175" s="10" t="n"/>
      <c r="AF175" s="10" t="n"/>
      <c r="AG175" s="10" t="n"/>
      <c r="AH175" s="10" t="n"/>
      <c r="AI175" s="13" t="n"/>
      <c r="AJ175" s="13" t="n"/>
      <c r="AK175" s="13" t="n"/>
      <c r="AL175" s="13" t="n"/>
      <c r="AM175" s="13" t="n"/>
      <c r="AN175" s="13" t="n"/>
      <c r="AO175" s="13" t="n"/>
      <c r="AP175" s="14" t="n"/>
      <c r="AQ175" s="14" t="n"/>
      <c r="AR175" s="14" t="n"/>
      <c r="AS175" s="13" t="n"/>
      <c r="AT175" s="13" t="n"/>
      <c r="AU175" s="10" t="n"/>
      <c r="AV175" s="10" t="n"/>
      <c r="AW175" s="10" t="n"/>
      <c r="AX175" s="10" t="n"/>
      <c r="AY175" s="10" t="n"/>
      <c r="AZ175" s="10" t="n"/>
      <c r="BA175" s="10" t="n"/>
      <c r="BB175" s="10" t="n"/>
      <c r="BC175" s="10" t="n"/>
      <c r="BD175" s="11" t="n"/>
      <c r="BE175" s="10" t="n"/>
      <c r="BF175" s="10" t="n"/>
      <c r="BG175" s="10" t="n"/>
      <c r="BH175" s="10" t="n"/>
      <c r="BI175" s="10" t="n"/>
      <c r="BJ175" s="10" t="n"/>
      <c r="BK175" s="10" t="n"/>
      <c r="BL175" s="10" t="n"/>
      <c r="BM175" s="10" t="n"/>
    </row>
    <row r="176" ht="15.75" customHeight="1" s="218">
      <c r="A176" s="10" t="n"/>
      <c r="B176" s="10" t="n"/>
      <c r="C176" s="10" t="n"/>
      <c r="D176" s="10" t="n"/>
      <c r="E176" s="10" t="n"/>
      <c r="F176" s="10" t="n"/>
      <c r="G176" s="11" t="n"/>
      <c r="H176" s="10" t="n"/>
      <c r="I176" s="10" t="n"/>
      <c r="J176" s="10" t="n"/>
      <c r="K176" s="10" t="n"/>
      <c r="L176" s="10" t="n"/>
      <c r="M176" s="13" t="n"/>
      <c r="N176" s="13" t="n"/>
      <c r="O176" s="13" t="n"/>
      <c r="P176" s="13" t="n"/>
      <c r="Q176" s="10" t="n"/>
      <c r="R176" s="10" t="n"/>
      <c r="S176" s="10" t="n"/>
      <c r="T176" s="10" t="n"/>
      <c r="U176" s="10" t="n"/>
      <c r="V176" s="10" t="n"/>
      <c r="W176" s="10" t="n"/>
      <c r="X176" s="10" t="n"/>
      <c r="Y176" s="11" t="n"/>
      <c r="Z176" s="11" t="n"/>
      <c r="AA176" s="11" t="n"/>
      <c r="AB176" s="11" t="n"/>
      <c r="AC176" s="11" t="n"/>
      <c r="AD176" s="11" t="n"/>
      <c r="AE176" s="10" t="n"/>
      <c r="AF176" s="10" t="n"/>
      <c r="AG176" s="10" t="n"/>
      <c r="AH176" s="10" t="n"/>
      <c r="AI176" s="13" t="n"/>
      <c r="AJ176" s="13" t="n"/>
      <c r="AK176" s="13" t="n"/>
      <c r="AL176" s="13" t="n"/>
      <c r="AM176" s="13" t="n"/>
      <c r="AN176" s="13" t="n"/>
      <c r="AO176" s="13" t="n"/>
      <c r="AP176" s="14" t="n"/>
      <c r="AQ176" s="14" t="n"/>
      <c r="AR176" s="14" t="n"/>
      <c r="AS176" s="13" t="n"/>
      <c r="AT176" s="13" t="n"/>
      <c r="AU176" s="10" t="n"/>
      <c r="AV176" s="10" t="n"/>
      <c r="AW176" s="10" t="n"/>
      <c r="AX176" s="10" t="n"/>
      <c r="AY176" s="10" t="n"/>
      <c r="AZ176" s="10" t="n"/>
      <c r="BA176" s="10" t="n"/>
      <c r="BB176" s="10" t="n"/>
      <c r="BC176" s="10" t="n"/>
      <c r="BD176" s="11" t="n"/>
      <c r="BE176" s="10" t="n"/>
      <c r="BF176" s="10" t="n"/>
      <c r="BG176" s="10" t="n"/>
      <c r="BH176" s="10" t="n"/>
      <c r="BI176" s="10" t="n"/>
      <c r="BJ176" s="10" t="n"/>
      <c r="BK176" s="10" t="n"/>
      <c r="BL176" s="10" t="n"/>
      <c r="BM176" s="10" t="n"/>
    </row>
    <row r="177" ht="15.75" customHeight="1" s="218">
      <c r="A177" s="10" t="n"/>
      <c r="B177" s="10" t="n"/>
      <c r="C177" s="10" t="n"/>
      <c r="D177" s="10" t="n"/>
      <c r="E177" s="10" t="n"/>
      <c r="F177" s="10" t="n"/>
      <c r="G177" s="11" t="n"/>
      <c r="H177" s="10" t="n"/>
      <c r="I177" s="10" t="n"/>
      <c r="J177" s="10" t="n"/>
      <c r="K177" s="10" t="n"/>
      <c r="L177" s="10" t="n"/>
      <c r="M177" s="13" t="n"/>
      <c r="N177" s="13" t="n"/>
      <c r="O177" s="13" t="n"/>
      <c r="P177" s="13" t="n"/>
      <c r="Q177" s="10" t="n"/>
      <c r="R177" s="10" t="n"/>
      <c r="S177" s="10" t="n"/>
      <c r="T177" s="10" t="n"/>
      <c r="U177" s="10" t="n"/>
      <c r="V177" s="10" t="n"/>
      <c r="W177" s="10" t="n"/>
      <c r="X177" s="10" t="n"/>
      <c r="Y177" s="11" t="n"/>
      <c r="Z177" s="11" t="n"/>
      <c r="AA177" s="11" t="n"/>
      <c r="AB177" s="11" t="n"/>
      <c r="AC177" s="11" t="n"/>
      <c r="AD177" s="11" t="n"/>
      <c r="AE177" s="10" t="n"/>
      <c r="AF177" s="10" t="n"/>
      <c r="AG177" s="10" t="n"/>
      <c r="AH177" s="10" t="n"/>
      <c r="AI177" s="13" t="n"/>
      <c r="AJ177" s="13" t="n"/>
      <c r="AK177" s="13" t="n"/>
      <c r="AL177" s="13" t="n"/>
      <c r="AM177" s="13" t="n"/>
      <c r="AN177" s="13" t="n"/>
      <c r="AO177" s="13" t="n"/>
      <c r="AP177" s="14" t="n"/>
      <c r="AQ177" s="14" t="n"/>
      <c r="AR177" s="14" t="n"/>
      <c r="AS177" s="13" t="n"/>
      <c r="AT177" s="13" t="n"/>
      <c r="AU177" s="10" t="n"/>
      <c r="AV177" s="10" t="n"/>
      <c r="AW177" s="10" t="n"/>
      <c r="AX177" s="10" t="n"/>
      <c r="AY177" s="10" t="n"/>
      <c r="AZ177" s="10" t="n"/>
      <c r="BA177" s="10" t="n"/>
      <c r="BB177" s="10" t="n"/>
      <c r="BC177" s="10" t="n"/>
      <c r="BD177" s="11" t="n"/>
      <c r="BE177" s="10" t="n"/>
      <c r="BF177" s="10" t="n"/>
      <c r="BG177" s="10" t="n"/>
      <c r="BH177" s="10" t="n"/>
      <c r="BI177" s="10" t="n"/>
      <c r="BJ177" s="10" t="n"/>
      <c r="BK177" s="10" t="n"/>
      <c r="BL177" s="10" t="n"/>
      <c r="BM177" s="10" t="n"/>
    </row>
    <row r="178" ht="15.75" customHeight="1" s="218">
      <c r="A178" s="10" t="n"/>
      <c r="B178" s="10" t="n"/>
      <c r="C178" s="10" t="n"/>
      <c r="D178" s="10" t="n"/>
      <c r="E178" s="10" t="n"/>
      <c r="F178" s="10" t="n"/>
      <c r="G178" s="11" t="n"/>
      <c r="H178" s="10" t="n"/>
      <c r="I178" s="10" t="n"/>
      <c r="J178" s="10" t="n"/>
      <c r="K178" s="10" t="n"/>
      <c r="L178" s="10" t="n"/>
      <c r="M178" s="13" t="n"/>
      <c r="N178" s="13" t="n"/>
      <c r="O178" s="13" t="n"/>
      <c r="P178" s="13" t="n"/>
      <c r="Q178" s="10" t="n"/>
      <c r="R178" s="10" t="n"/>
      <c r="S178" s="10" t="n"/>
      <c r="T178" s="10" t="n"/>
      <c r="U178" s="10" t="n"/>
      <c r="V178" s="10" t="n"/>
      <c r="W178" s="10" t="n"/>
      <c r="X178" s="10" t="n"/>
      <c r="Y178" s="11" t="n"/>
      <c r="Z178" s="11" t="n"/>
      <c r="AA178" s="11" t="n"/>
      <c r="AB178" s="11" t="n"/>
      <c r="AC178" s="11" t="n"/>
      <c r="AD178" s="11" t="n"/>
      <c r="AE178" s="10" t="n"/>
      <c r="AF178" s="10" t="n"/>
      <c r="AG178" s="10" t="n"/>
      <c r="AH178" s="10" t="n"/>
      <c r="AI178" s="13" t="n"/>
      <c r="AJ178" s="13" t="n"/>
      <c r="AK178" s="13" t="n"/>
      <c r="AL178" s="13" t="n"/>
      <c r="AM178" s="13" t="n"/>
      <c r="AN178" s="13" t="n"/>
      <c r="AO178" s="13" t="n"/>
      <c r="AP178" s="14" t="n"/>
      <c r="AQ178" s="14" t="n"/>
      <c r="AR178" s="14" t="n"/>
      <c r="AS178" s="13" t="n"/>
      <c r="AT178" s="13" t="n"/>
      <c r="AU178" s="10" t="n"/>
      <c r="AV178" s="10" t="n"/>
      <c r="AW178" s="10" t="n"/>
      <c r="AX178" s="10" t="n"/>
      <c r="AY178" s="10" t="n"/>
      <c r="AZ178" s="10" t="n"/>
      <c r="BA178" s="10" t="n"/>
      <c r="BB178" s="10" t="n"/>
      <c r="BC178" s="10" t="n"/>
      <c r="BD178" s="11" t="n"/>
      <c r="BE178" s="10" t="n"/>
      <c r="BF178" s="10" t="n"/>
      <c r="BG178" s="10" t="n"/>
      <c r="BH178" s="10" t="n"/>
      <c r="BI178" s="10" t="n"/>
      <c r="BJ178" s="10" t="n"/>
      <c r="BK178" s="10" t="n"/>
      <c r="BL178" s="10" t="n"/>
      <c r="BM178" s="10" t="n"/>
    </row>
    <row r="179" ht="15.75" customHeight="1" s="218">
      <c r="A179" s="10" t="n"/>
      <c r="B179" s="10" t="n"/>
      <c r="C179" s="10" t="n"/>
      <c r="D179" s="10" t="n"/>
      <c r="E179" s="10" t="n"/>
      <c r="F179" s="10" t="n"/>
      <c r="G179" s="11" t="n"/>
      <c r="H179" s="10" t="n"/>
      <c r="I179" s="10" t="n"/>
      <c r="J179" s="10" t="n"/>
      <c r="K179" s="10" t="n"/>
      <c r="L179" s="10" t="n"/>
      <c r="M179" s="13" t="n"/>
      <c r="N179" s="13" t="n"/>
      <c r="O179" s="13" t="n"/>
      <c r="P179" s="13" t="n"/>
      <c r="Q179" s="10" t="n"/>
      <c r="R179" s="10" t="n"/>
      <c r="S179" s="10" t="n"/>
      <c r="T179" s="10" t="n"/>
      <c r="U179" s="10" t="n"/>
      <c r="V179" s="10" t="n"/>
      <c r="W179" s="10" t="n"/>
      <c r="X179" s="10" t="n"/>
      <c r="Y179" s="11" t="n"/>
      <c r="Z179" s="11" t="n"/>
      <c r="AA179" s="11" t="n"/>
      <c r="AB179" s="11" t="n"/>
      <c r="AC179" s="11" t="n"/>
      <c r="AD179" s="11" t="n"/>
      <c r="AE179" s="10" t="n"/>
      <c r="AF179" s="10" t="n"/>
      <c r="AG179" s="10" t="n"/>
      <c r="AH179" s="10" t="n"/>
      <c r="AI179" s="13" t="n"/>
      <c r="AJ179" s="13" t="n"/>
      <c r="AK179" s="13" t="n"/>
      <c r="AL179" s="13" t="n"/>
      <c r="AM179" s="13" t="n"/>
      <c r="AN179" s="13" t="n"/>
      <c r="AO179" s="13" t="n"/>
      <c r="AP179" s="14" t="n"/>
      <c r="AQ179" s="14" t="n"/>
      <c r="AR179" s="14" t="n"/>
      <c r="AS179" s="13" t="n"/>
      <c r="AT179" s="13" t="n"/>
      <c r="AU179" s="10" t="n"/>
      <c r="AV179" s="10" t="n"/>
      <c r="AW179" s="10" t="n"/>
      <c r="AX179" s="10" t="n"/>
      <c r="AY179" s="10" t="n"/>
      <c r="AZ179" s="10" t="n"/>
      <c r="BA179" s="10" t="n"/>
      <c r="BB179" s="10" t="n"/>
      <c r="BC179" s="10" t="n"/>
      <c r="BD179" s="11" t="n"/>
      <c r="BE179" s="10" t="n"/>
      <c r="BF179" s="10" t="n"/>
      <c r="BG179" s="10" t="n"/>
      <c r="BH179" s="10" t="n"/>
      <c r="BI179" s="10" t="n"/>
      <c r="BJ179" s="10" t="n"/>
      <c r="BK179" s="10" t="n"/>
      <c r="BL179" s="10" t="n"/>
      <c r="BM179" s="10" t="n"/>
    </row>
    <row r="180" ht="15.75" customHeight="1" s="218">
      <c r="A180" s="10" t="n"/>
      <c r="B180" s="10" t="n"/>
      <c r="C180" s="10" t="n"/>
      <c r="D180" s="10" t="n"/>
      <c r="E180" s="10" t="n"/>
      <c r="F180" s="10" t="n"/>
      <c r="G180" s="11" t="n"/>
      <c r="H180" s="10" t="n"/>
      <c r="I180" s="10" t="n"/>
      <c r="J180" s="10" t="n"/>
      <c r="K180" s="10" t="n"/>
      <c r="L180" s="10" t="n"/>
      <c r="M180" s="13" t="n"/>
      <c r="N180" s="13" t="n"/>
      <c r="O180" s="13" t="n"/>
      <c r="P180" s="13" t="n"/>
      <c r="Q180" s="10" t="n"/>
      <c r="R180" s="10" t="n"/>
      <c r="S180" s="10" t="n"/>
      <c r="T180" s="10" t="n"/>
      <c r="U180" s="10" t="n"/>
      <c r="V180" s="10" t="n"/>
      <c r="W180" s="10" t="n"/>
      <c r="X180" s="10" t="n"/>
      <c r="Y180" s="11" t="n"/>
      <c r="Z180" s="11" t="n"/>
      <c r="AA180" s="11" t="n"/>
      <c r="AB180" s="11" t="n"/>
      <c r="AC180" s="11" t="n"/>
      <c r="AD180" s="11" t="n"/>
      <c r="AE180" s="10" t="n"/>
      <c r="AF180" s="10" t="n"/>
      <c r="AG180" s="10" t="n"/>
      <c r="AH180" s="10" t="n"/>
      <c r="AI180" s="13" t="n"/>
      <c r="AJ180" s="13" t="n"/>
      <c r="AK180" s="13" t="n"/>
      <c r="AL180" s="13" t="n"/>
      <c r="AM180" s="13" t="n"/>
      <c r="AN180" s="13" t="n"/>
      <c r="AO180" s="13" t="n"/>
      <c r="AP180" s="14" t="n"/>
      <c r="AQ180" s="14" t="n"/>
      <c r="AR180" s="14" t="n"/>
      <c r="AS180" s="13" t="n"/>
      <c r="AT180" s="13" t="n"/>
      <c r="AU180" s="10" t="n"/>
      <c r="AV180" s="10" t="n"/>
      <c r="AW180" s="10" t="n"/>
      <c r="AX180" s="10" t="n"/>
      <c r="AY180" s="10" t="n"/>
      <c r="AZ180" s="10" t="n"/>
      <c r="BA180" s="10" t="n"/>
      <c r="BB180" s="10" t="n"/>
      <c r="BC180" s="10" t="n"/>
      <c r="BD180" s="11" t="n"/>
      <c r="BE180" s="10" t="n"/>
      <c r="BF180" s="10" t="n"/>
      <c r="BG180" s="10" t="n"/>
      <c r="BH180" s="10" t="n"/>
      <c r="BI180" s="10" t="n"/>
      <c r="BJ180" s="10" t="n"/>
      <c r="BK180" s="10" t="n"/>
      <c r="BL180" s="10" t="n"/>
      <c r="BM180" s="10" t="n"/>
    </row>
    <row r="181" ht="15.75" customHeight="1" s="218">
      <c r="A181" s="10" t="n"/>
      <c r="B181" s="10" t="n"/>
      <c r="C181" s="10" t="n"/>
      <c r="D181" s="10" t="n"/>
      <c r="E181" s="10" t="n"/>
      <c r="F181" s="10" t="n"/>
      <c r="G181" s="11" t="n"/>
      <c r="H181" s="10" t="n"/>
      <c r="I181" s="10" t="n"/>
      <c r="J181" s="10" t="n"/>
      <c r="K181" s="10" t="n"/>
      <c r="L181" s="10" t="n"/>
      <c r="M181" s="13" t="n"/>
      <c r="N181" s="13" t="n"/>
      <c r="O181" s="13" t="n"/>
      <c r="P181" s="13" t="n"/>
      <c r="Q181" s="10" t="n"/>
      <c r="R181" s="10" t="n"/>
      <c r="S181" s="10" t="n"/>
      <c r="T181" s="10" t="n"/>
      <c r="U181" s="10" t="n"/>
      <c r="V181" s="10" t="n"/>
      <c r="W181" s="10" t="n"/>
      <c r="X181" s="10" t="n"/>
      <c r="Y181" s="11" t="n"/>
      <c r="Z181" s="11" t="n"/>
      <c r="AA181" s="11" t="n"/>
      <c r="AB181" s="11" t="n"/>
      <c r="AC181" s="11" t="n"/>
      <c r="AD181" s="11" t="n"/>
      <c r="AE181" s="10" t="n"/>
      <c r="AF181" s="10" t="n"/>
      <c r="AG181" s="10" t="n"/>
      <c r="AH181" s="10" t="n"/>
      <c r="AI181" s="13" t="n"/>
      <c r="AJ181" s="13" t="n"/>
      <c r="AK181" s="13" t="n"/>
      <c r="AL181" s="13" t="n"/>
      <c r="AM181" s="13" t="n"/>
      <c r="AN181" s="13" t="n"/>
      <c r="AO181" s="13" t="n"/>
      <c r="AP181" s="14" t="n"/>
      <c r="AQ181" s="14" t="n"/>
      <c r="AR181" s="14" t="n"/>
      <c r="AS181" s="13" t="n"/>
      <c r="AT181" s="13" t="n"/>
      <c r="AU181" s="10" t="n"/>
      <c r="AV181" s="10" t="n"/>
      <c r="AW181" s="10" t="n"/>
      <c r="AX181" s="10" t="n"/>
      <c r="AY181" s="10" t="n"/>
      <c r="AZ181" s="10" t="n"/>
      <c r="BA181" s="10" t="n"/>
      <c r="BB181" s="10" t="n"/>
      <c r="BC181" s="10" t="n"/>
      <c r="BD181" s="11" t="n"/>
      <c r="BE181" s="10" t="n"/>
      <c r="BF181" s="10" t="n"/>
      <c r="BG181" s="10" t="n"/>
      <c r="BH181" s="10" t="n"/>
      <c r="BI181" s="10" t="n"/>
      <c r="BJ181" s="10" t="n"/>
      <c r="BK181" s="10" t="n"/>
      <c r="BL181" s="10" t="n"/>
      <c r="BM181" s="10" t="n"/>
    </row>
    <row r="182" ht="15.75" customHeight="1" s="218">
      <c r="A182" s="10" t="n"/>
      <c r="B182" s="10" t="n"/>
      <c r="C182" s="10" t="n"/>
      <c r="D182" s="10" t="n"/>
      <c r="E182" s="10" t="n"/>
      <c r="F182" s="10" t="n"/>
      <c r="G182" s="11" t="n"/>
      <c r="H182" s="10" t="n"/>
      <c r="I182" s="10" t="n"/>
      <c r="J182" s="10" t="n"/>
      <c r="K182" s="10" t="n"/>
      <c r="L182" s="10" t="n"/>
      <c r="M182" s="13" t="n"/>
      <c r="N182" s="13" t="n"/>
      <c r="O182" s="13" t="n"/>
      <c r="P182" s="13" t="n"/>
      <c r="Q182" s="10" t="n"/>
      <c r="R182" s="10" t="n"/>
      <c r="S182" s="10" t="n"/>
      <c r="T182" s="10" t="n"/>
      <c r="U182" s="10" t="n"/>
      <c r="V182" s="10" t="n"/>
      <c r="W182" s="10" t="n"/>
      <c r="X182" s="10" t="n"/>
      <c r="Y182" s="11" t="n"/>
      <c r="Z182" s="11" t="n"/>
      <c r="AA182" s="11" t="n"/>
      <c r="AB182" s="11" t="n"/>
      <c r="AC182" s="11" t="n"/>
      <c r="AD182" s="11" t="n"/>
      <c r="AE182" s="10" t="n"/>
      <c r="AF182" s="10" t="n"/>
      <c r="AG182" s="10" t="n"/>
      <c r="AH182" s="10" t="n"/>
      <c r="AI182" s="13" t="n"/>
      <c r="AJ182" s="13" t="n"/>
      <c r="AK182" s="13" t="n"/>
      <c r="AL182" s="13" t="n"/>
      <c r="AM182" s="13" t="n"/>
      <c r="AN182" s="13" t="n"/>
      <c r="AO182" s="13" t="n"/>
      <c r="AP182" s="14" t="n"/>
      <c r="AQ182" s="14" t="n"/>
      <c r="AR182" s="14" t="n"/>
      <c r="AS182" s="13" t="n"/>
      <c r="AT182" s="13" t="n"/>
      <c r="AU182" s="10" t="n"/>
      <c r="AV182" s="10" t="n"/>
      <c r="AW182" s="10" t="n"/>
      <c r="AX182" s="10" t="n"/>
      <c r="AY182" s="10" t="n"/>
      <c r="AZ182" s="10" t="n"/>
      <c r="BA182" s="10" t="n"/>
      <c r="BB182" s="10" t="n"/>
      <c r="BC182" s="10" t="n"/>
      <c r="BD182" s="11" t="n"/>
      <c r="BE182" s="10" t="n"/>
      <c r="BF182" s="10" t="n"/>
      <c r="BG182" s="10" t="n"/>
      <c r="BH182" s="10" t="n"/>
      <c r="BI182" s="10" t="n"/>
      <c r="BJ182" s="10" t="n"/>
      <c r="BK182" s="10" t="n"/>
      <c r="BL182" s="10" t="n"/>
      <c r="BM182" s="10" t="n"/>
    </row>
    <row r="183" ht="15.75" customHeight="1" s="218">
      <c r="A183" s="10" t="n"/>
      <c r="B183" s="10" t="n"/>
      <c r="C183" s="10" t="n"/>
      <c r="D183" s="10" t="n"/>
      <c r="E183" s="10" t="n"/>
      <c r="F183" s="10" t="n"/>
      <c r="G183" s="11" t="n"/>
      <c r="H183" s="10" t="n"/>
      <c r="I183" s="10" t="n"/>
      <c r="J183" s="10" t="n"/>
      <c r="K183" s="10" t="n"/>
      <c r="L183" s="10" t="n"/>
      <c r="M183" s="13" t="n"/>
      <c r="N183" s="13" t="n"/>
      <c r="O183" s="13" t="n"/>
      <c r="P183" s="13" t="n"/>
      <c r="Q183" s="10" t="n"/>
      <c r="R183" s="10" t="n"/>
      <c r="S183" s="10" t="n"/>
      <c r="T183" s="10" t="n"/>
      <c r="U183" s="10" t="n"/>
      <c r="V183" s="10" t="n"/>
      <c r="W183" s="10" t="n"/>
      <c r="X183" s="10" t="n"/>
      <c r="Y183" s="11" t="n"/>
      <c r="Z183" s="11" t="n"/>
      <c r="AA183" s="11" t="n"/>
      <c r="AB183" s="11" t="n"/>
      <c r="AC183" s="11" t="n"/>
      <c r="AD183" s="11" t="n"/>
      <c r="AE183" s="10" t="n"/>
      <c r="AF183" s="10" t="n"/>
      <c r="AG183" s="10" t="n"/>
      <c r="AH183" s="10" t="n"/>
      <c r="AI183" s="13" t="n"/>
      <c r="AJ183" s="13" t="n"/>
      <c r="AK183" s="13" t="n"/>
      <c r="AL183" s="13" t="n"/>
      <c r="AM183" s="13" t="n"/>
      <c r="AN183" s="13" t="n"/>
      <c r="AO183" s="13" t="n"/>
      <c r="AP183" s="14" t="n"/>
      <c r="AQ183" s="14" t="n"/>
      <c r="AR183" s="14" t="n"/>
      <c r="AS183" s="13" t="n"/>
      <c r="AT183" s="13" t="n"/>
      <c r="AU183" s="10" t="n"/>
      <c r="AV183" s="10" t="n"/>
      <c r="AW183" s="10" t="n"/>
      <c r="AX183" s="10" t="n"/>
      <c r="AY183" s="10" t="n"/>
      <c r="AZ183" s="10" t="n"/>
      <c r="BA183" s="10" t="n"/>
      <c r="BB183" s="10" t="n"/>
      <c r="BC183" s="10" t="n"/>
      <c r="BD183" s="11" t="n"/>
      <c r="BE183" s="10" t="n"/>
      <c r="BF183" s="10" t="n"/>
      <c r="BG183" s="10" t="n"/>
      <c r="BH183" s="10" t="n"/>
      <c r="BI183" s="10" t="n"/>
      <c r="BJ183" s="10" t="n"/>
      <c r="BK183" s="10" t="n"/>
      <c r="BL183" s="10" t="n"/>
      <c r="BM183" s="10" t="n"/>
    </row>
    <row r="184" ht="15.75" customHeight="1" s="218">
      <c r="A184" s="10" t="n"/>
      <c r="B184" s="10" t="n"/>
      <c r="C184" s="10" t="n"/>
      <c r="D184" s="10" t="n"/>
      <c r="E184" s="10" t="n"/>
      <c r="F184" s="10" t="n"/>
      <c r="G184" s="11" t="n"/>
      <c r="H184" s="10" t="n"/>
      <c r="I184" s="10" t="n"/>
      <c r="J184" s="10" t="n"/>
      <c r="K184" s="10" t="n"/>
      <c r="L184" s="10" t="n"/>
      <c r="M184" s="13" t="n"/>
      <c r="N184" s="13" t="n"/>
      <c r="O184" s="13" t="n"/>
      <c r="P184" s="13" t="n"/>
      <c r="Q184" s="10" t="n"/>
      <c r="R184" s="10" t="n"/>
      <c r="S184" s="10" t="n"/>
      <c r="T184" s="10" t="n"/>
      <c r="U184" s="10" t="n"/>
      <c r="V184" s="10" t="n"/>
      <c r="W184" s="10" t="n"/>
      <c r="X184" s="10" t="n"/>
      <c r="Y184" s="11" t="n"/>
      <c r="Z184" s="11" t="n"/>
      <c r="AA184" s="11" t="n"/>
      <c r="AB184" s="11" t="n"/>
      <c r="AC184" s="11" t="n"/>
      <c r="AD184" s="11" t="n"/>
      <c r="AE184" s="10" t="n"/>
      <c r="AF184" s="10" t="n"/>
      <c r="AG184" s="10" t="n"/>
      <c r="AH184" s="10" t="n"/>
      <c r="AI184" s="13" t="n"/>
      <c r="AJ184" s="13" t="n"/>
      <c r="AK184" s="13" t="n"/>
      <c r="AL184" s="13" t="n"/>
      <c r="AM184" s="13" t="n"/>
      <c r="AN184" s="13" t="n"/>
      <c r="AO184" s="13" t="n"/>
      <c r="AP184" s="14" t="n"/>
      <c r="AQ184" s="14" t="n"/>
      <c r="AR184" s="14" t="n"/>
      <c r="AS184" s="13" t="n"/>
      <c r="AT184" s="13" t="n"/>
      <c r="AU184" s="10" t="n"/>
      <c r="AV184" s="10" t="n"/>
      <c r="AW184" s="10" t="n"/>
      <c r="AX184" s="10" t="n"/>
      <c r="AY184" s="10" t="n"/>
      <c r="AZ184" s="10" t="n"/>
      <c r="BA184" s="10" t="n"/>
      <c r="BB184" s="10" t="n"/>
      <c r="BC184" s="10" t="n"/>
      <c r="BD184" s="11" t="n"/>
      <c r="BE184" s="10" t="n"/>
      <c r="BF184" s="10" t="n"/>
      <c r="BG184" s="10" t="n"/>
      <c r="BH184" s="10" t="n"/>
      <c r="BI184" s="10" t="n"/>
      <c r="BJ184" s="10" t="n"/>
      <c r="BK184" s="10" t="n"/>
      <c r="BL184" s="10" t="n"/>
      <c r="BM184" s="10" t="n"/>
    </row>
    <row r="185" ht="15.75" customHeight="1" s="218">
      <c r="A185" s="10" t="n"/>
      <c r="B185" s="10" t="n"/>
      <c r="C185" s="10" t="n"/>
      <c r="D185" s="10" t="n"/>
      <c r="E185" s="10" t="n"/>
      <c r="F185" s="10" t="n"/>
      <c r="G185" s="11" t="n"/>
      <c r="H185" s="10" t="n"/>
      <c r="I185" s="10" t="n"/>
      <c r="J185" s="10" t="n"/>
      <c r="K185" s="10" t="n"/>
      <c r="L185" s="10" t="n"/>
      <c r="M185" s="13" t="n"/>
      <c r="N185" s="13" t="n"/>
      <c r="O185" s="13" t="n"/>
      <c r="P185" s="13" t="n"/>
      <c r="Q185" s="10" t="n"/>
      <c r="R185" s="10" t="n"/>
      <c r="S185" s="10" t="n"/>
      <c r="T185" s="10" t="n"/>
      <c r="U185" s="10" t="n"/>
      <c r="V185" s="10" t="n"/>
      <c r="W185" s="10" t="n"/>
      <c r="X185" s="10" t="n"/>
      <c r="Y185" s="11" t="n"/>
      <c r="Z185" s="11" t="n"/>
      <c r="AA185" s="11" t="n"/>
      <c r="AB185" s="11" t="n"/>
      <c r="AC185" s="11" t="n"/>
      <c r="AD185" s="11" t="n"/>
      <c r="AE185" s="10" t="n"/>
      <c r="AF185" s="10" t="n"/>
      <c r="AG185" s="10" t="n"/>
      <c r="AH185" s="10" t="n"/>
      <c r="AI185" s="13" t="n"/>
      <c r="AJ185" s="13" t="n"/>
      <c r="AK185" s="13" t="n"/>
      <c r="AL185" s="13" t="n"/>
      <c r="AM185" s="13" t="n"/>
      <c r="AN185" s="13" t="n"/>
      <c r="AO185" s="13" t="n"/>
      <c r="AP185" s="14" t="n"/>
      <c r="AQ185" s="14" t="n"/>
      <c r="AR185" s="14" t="n"/>
      <c r="AS185" s="13" t="n"/>
      <c r="AT185" s="13" t="n"/>
      <c r="AU185" s="10" t="n"/>
      <c r="AV185" s="10" t="n"/>
      <c r="AW185" s="10" t="n"/>
      <c r="AX185" s="10" t="n"/>
      <c r="AY185" s="10" t="n"/>
      <c r="AZ185" s="10" t="n"/>
      <c r="BA185" s="10" t="n"/>
      <c r="BB185" s="10" t="n"/>
      <c r="BC185" s="10" t="n"/>
      <c r="BD185" s="11" t="n"/>
      <c r="BE185" s="10" t="n"/>
      <c r="BF185" s="10" t="n"/>
      <c r="BG185" s="10" t="n"/>
      <c r="BH185" s="10" t="n"/>
      <c r="BI185" s="10" t="n"/>
      <c r="BJ185" s="10" t="n"/>
      <c r="BK185" s="10" t="n"/>
      <c r="BL185" s="10" t="n"/>
      <c r="BM185" s="10" t="n"/>
    </row>
    <row r="186" ht="15.75" customHeight="1" s="218">
      <c r="A186" s="10" t="n"/>
      <c r="B186" s="10" t="n"/>
      <c r="C186" s="10" t="n"/>
      <c r="D186" s="10" t="n"/>
      <c r="E186" s="10" t="n"/>
      <c r="F186" s="10" t="n"/>
      <c r="G186" s="11" t="n"/>
      <c r="H186" s="10" t="n"/>
      <c r="I186" s="10" t="n"/>
      <c r="J186" s="10" t="n"/>
      <c r="K186" s="10" t="n"/>
      <c r="L186" s="10" t="n"/>
      <c r="M186" s="13" t="n"/>
      <c r="N186" s="13" t="n"/>
      <c r="O186" s="13" t="n"/>
      <c r="P186" s="13" t="n"/>
      <c r="Q186" s="10" t="n"/>
      <c r="R186" s="10" t="n"/>
      <c r="S186" s="10" t="n"/>
      <c r="T186" s="10" t="n"/>
      <c r="U186" s="10" t="n"/>
      <c r="V186" s="10" t="n"/>
      <c r="W186" s="10" t="n"/>
      <c r="X186" s="10" t="n"/>
      <c r="Y186" s="11" t="n"/>
      <c r="Z186" s="11" t="n"/>
      <c r="AA186" s="11" t="n"/>
      <c r="AB186" s="11" t="n"/>
      <c r="AC186" s="11" t="n"/>
      <c r="AD186" s="11" t="n"/>
      <c r="AE186" s="10" t="n"/>
      <c r="AF186" s="10" t="n"/>
      <c r="AG186" s="10" t="n"/>
      <c r="AH186" s="10" t="n"/>
      <c r="AI186" s="13" t="n"/>
      <c r="AJ186" s="13" t="n"/>
      <c r="AK186" s="13" t="n"/>
      <c r="AL186" s="13" t="n"/>
      <c r="AM186" s="13" t="n"/>
      <c r="AN186" s="13" t="n"/>
      <c r="AO186" s="13" t="n"/>
      <c r="AP186" s="14" t="n"/>
      <c r="AQ186" s="14" t="n"/>
      <c r="AR186" s="14" t="n"/>
      <c r="AS186" s="13" t="n"/>
      <c r="AT186" s="13" t="n"/>
      <c r="AU186" s="10" t="n"/>
      <c r="AV186" s="10" t="n"/>
      <c r="AW186" s="10" t="n"/>
      <c r="AX186" s="10" t="n"/>
      <c r="AY186" s="10" t="n"/>
      <c r="AZ186" s="10" t="n"/>
      <c r="BA186" s="10" t="n"/>
      <c r="BB186" s="10" t="n"/>
      <c r="BC186" s="10" t="n"/>
      <c r="BD186" s="11" t="n"/>
      <c r="BE186" s="10" t="n"/>
      <c r="BF186" s="10" t="n"/>
      <c r="BG186" s="10" t="n"/>
      <c r="BH186" s="10" t="n"/>
      <c r="BI186" s="10" t="n"/>
      <c r="BJ186" s="10" t="n"/>
      <c r="BK186" s="10" t="n"/>
      <c r="BL186" s="10" t="n"/>
      <c r="BM186" s="10" t="n"/>
    </row>
    <row r="187" ht="15.75" customHeight="1" s="218">
      <c r="A187" s="10" t="n"/>
      <c r="B187" s="10" t="n"/>
      <c r="C187" s="10" t="n"/>
      <c r="D187" s="10" t="n"/>
      <c r="E187" s="10" t="n"/>
      <c r="F187" s="10" t="n"/>
      <c r="G187" s="11" t="n"/>
      <c r="H187" s="10" t="n"/>
      <c r="I187" s="10" t="n"/>
      <c r="J187" s="10" t="n"/>
      <c r="K187" s="10" t="n"/>
      <c r="L187" s="10" t="n"/>
      <c r="M187" s="13" t="n"/>
      <c r="N187" s="13" t="n"/>
      <c r="O187" s="13" t="n"/>
      <c r="P187" s="13" t="n"/>
      <c r="Q187" s="10" t="n"/>
      <c r="R187" s="10" t="n"/>
      <c r="S187" s="10" t="n"/>
      <c r="T187" s="10" t="n"/>
      <c r="U187" s="10" t="n"/>
      <c r="V187" s="10" t="n"/>
      <c r="W187" s="10" t="n"/>
      <c r="X187" s="10" t="n"/>
      <c r="Y187" s="11" t="n"/>
      <c r="Z187" s="11" t="n"/>
      <c r="AA187" s="11" t="n"/>
      <c r="AB187" s="11" t="n"/>
      <c r="AC187" s="11" t="n"/>
      <c r="AD187" s="11" t="n"/>
      <c r="AE187" s="10" t="n"/>
      <c r="AF187" s="10" t="n"/>
      <c r="AG187" s="10" t="n"/>
      <c r="AH187" s="10" t="n"/>
      <c r="AI187" s="13" t="n"/>
      <c r="AJ187" s="13" t="n"/>
      <c r="AK187" s="13" t="n"/>
      <c r="AL187" s="13" t="n"/>
      <c r="AM187" s="13" t="n"/>
      <c r="AN187" s="13" t="n"/>
      <c r="AO187" s="13" t="n"/>
      <c r="AP187" s="14" t="n"/>
      <c r="AQ187" s="14" t="n"/>
      <c r="AR187" s="14" t="n"/>
      <c r="AS187" s="13" t="n"/>
      <c r="AT187" s="13" t="n"/>
      <c r="AU187" s="10" t="n"/>
      <c r="AV187" s="10" t="n"/>
      <c r="AW187" s="10" t="n"/>
      <c r="AX187" s="10" t="n"/>
      <c r="AY187" s="10" t="n"/>
      <c r="AZ187" s="10" t="n"/>
      <c r="BA187" s="10" t="n"/>
      <c r="BB187" s="10" t="n"/>
      <c r="BC187" s="10" t="n"/>
      <c r="BD187" s="11" t="n"/>
      <c r="BE187" s="10" t="n"/>
      <c r="BF187" s="10" t="n"/>
      <c r="BG187" s="10" t="n"/>
      <c r="BH187" s="10" t="n"/>
      <c r="BI187" s="10" t="n"/>
      <c r="BJ187" s="10" t="n"/>
      <c r="BK187" s="10" t="n"/>
      <c r="BL187" s="10" t="n"/>
      <c r="BM187" s="10" t="n"/>
    </row>
    <row r="188" ht="15.75" customHeight="1" s="218">
      <c r="A188" s="10" t="n"/>
      <c r="B188" s="10" t="n"/>
      <c r="C188" s="10" t="n"/>
      <c r="D188" s="10" t="n"/>
      <c r="E188" s="10" t="n"/>
      <c r="F188" s="10" t="n"/>
      <c r="G188" s="11" t="n"/>
      <c r="H188" s="10" t="n"/>
      <c r="I188" s="10" t="n"/>
      <c r="J188" s="10" t="n"/>
      <c r="K188" s="10" t="n"/>
      <c r="L188" s="10" t="n"/>
      <c r="M188" s="13" t="n"/>
      <c r="N188" s="13" t="n"/>
      <c r="O188" s="13" t="n"/>
      <c r="P188" s="13" t="n"/>
      <c r="Q188" s="10" t="n"/>
      <c r="R188" s="10" t="n"/>
      <c r="S188" s="10" t="n"/>
      <c r="T188" s="10" t="n"/>
      <c r="U188" s="10" t="n"/>
      <c r="V188" s="10" t="n"/>
      <c r="W188" s="10" t="n"/>
      <c r="X188" s="10" t="n"/>
      <c r="Y188" s="11" t="n"/>
      <c r="Z188" s="11" t="n"/>
      <c r="AA188" s="11" t="n"/>
      <c r="AB188" s="11" t="n"/>
      <c r="AC188" s="11" t="n"/>
      <c r="AD188" s="11" t="n"/>
      <c r="AE188" s="10" t="n"/>
      <c r="AF188" s="10" t="n"/>
      <c r="AG188" s="10" t="n"/>
      <c r="AH188" s="10" t="n"/>
      <c r="AI188" s="13" t="n"/>
      <c r="AJ188" s="13" t="n"/>
      <c r="AK188" s="13" t="n"/>
      <c r="AL188" s="13" t="n"/>
      <c r="AM188" s="13" t="n"/>
      <c r="AN188" s="13" t="n"/>
      <c r="AO188" s="13" t="n"/>
      <c r="AP188" s="14" t="n"/>
      <c r="AQ188" s="14" t="n"/>
      <c r="AR188" s="14" t="n"/>
      <c r="AS188" s="13" t="n"/>
      <c r="AT188" s="13" t="n"/>
      <c r="AU188" s="10" t="n"/>
      <c r="AV188" s="10" t="n"/>
      <c r="AW188" s="10" t="n"/>
      <c r="AX188" s="10" t="n"/>
      <c r="AY188" s="10" t="n"/>
      <c r="AZ188" s="10" t="n"/>
      <c r="BA188" s="10" t="n"/>
      <c r="BB188" s="10" t="n"/>
      <c r="BC188" s="10" t="n"/>
      <c r="BD188" s="11" t="n"/>
      <c r="BE188" s="10" t="n"/>
      <c r="BF188" s="10" t="n"/>
      <c r="BG188" s="10" t="n"/>
      <c r="BH188" s="10" t="n"/>
      <c r="BI188" s="10" t="n"/>
      <c r="BJ188" s="10" t="n"/>
      <c r="BK188" s="10" t="n"/>
      <c r="BL188" s="10" t="n"/>
      <c r="BM188" s="10" t="n"/>
    </row>
    <row r="189" ht="15.75" customHeight="1" s="218">
      <c r="A189" s="10" t="n"/>
      <c r="B189" s="10" t="n"/>
      <c r="C189" s="10" t="n"/>
      <c r="D189" s="10" t="n"/>
      <c r="E189" s="10" t="n"/>
      <c r="F189" s="10" t="n"/>
      <c r="G189" s="11" t="n"/>
      <c r="H189" s="10" t="n"/>
      <c r="I189" s="10" t="n"/>
      <c r="J189" s="10" t="n"/>
      <c r="K189" s="10" t="n"/>
      <c r="L189" s="10" t="n"/>
      <c r="M189" s="13" t="n"/>
      <c r="N189" s="13" t="n"/>
      <c r="O189" s="13" t="n"/>
      <c r="P189" s="13" t="n"/>
      <c r="Q189" s="10" t="n"/>
      <c r="R189" s="10" t="n"/>
      <c r="S189" s="10" t="n"/>
      <c r="T189" s="10" t="n"/>
      <c r="U189" s="10" t="n"/>
      <c r="V189" s="10" t="n"/>
      <c r="W189" s="10" t="n"/>
      <c r="X189" s="10" t="n"/>
      <c r="Y189" s="11" t="n"/>
      <c r="Z189" s="11" t="n"/>
      <c r="AA189" s="11" t="n"/>
      <c r="AB189" s="11" t="n"/>
      <c r="AC189" s="11" t="n"/>
      <c r="AD189" s="11" t="n"/>
      <c r="AE189" s="10" t="n"/>
      <c r="AF189" s="10" t="n"/>
      <c r="AG189" s="10" t="n"/>
      <c r="AH189" s="10" t="n"/>
      <c r="AI189" s="13" t="n"/>
      <c r="AJ189" s="13" t="n"/>
      <c r="AK189" s="13" t="n"/>
      <c r="AL189" s="13" t="n"/>
      <c r="AM189" s="13" t="n"/>
      <c r="AN189" s="13" t="n"/>
      <c r="AO189" s="13" t="n"/>
      <c r="AP189" s="14" t="n"/>
      <c r="AQ189" s="14" t="n"/>
      <c r="AR189" s="14" t="n"/>
      <c r="AS189" s="13" t="n"/>
      <c r="AT189" s="13" t="n"/>
      <c r="AU189" s="10" t="n"/>
      <c r="AV189" s="10" t="n"/>
      <c r="AW189" s="10" t="n"/>
      <c r="AX189" s="10" t="n"/>
      <c r="AY189" s="10" t="n"/>
      <c r="AZ189" s="10" t="n"/>
      <c r="BA189" s="10" t="n"/>
      <c r="BB189" s="10" t="n"/>
      <c r="BC189" s="10" t="n"/>
      <c r="BD189" s="11" t="n"/>
      <c r="BE189" s="10" t="n"/>
      <c r="BF189" s="10" t="n"/>
      <c r="BG189" s="10" t="n"/>
      <c r="BH189" s="10" t="n"/>
      <c r="BI189" s="10" t="n"/>
      <c r="BJ189" s="10" t="n"/>
      <c r="BK189" s="10" t="n"/>
      <c r="BL189" s="10" t="n"/>
      <c r="BM189" s="10" t="n"/>
    </row>
    <row r="190" ht="15.75" customHeight="1" s="218">
      <c r="A190" s="10" t="n"/>
      <c r="B190" s="10" t="n"/>
      <c r="C190" s="10" t="n"/>
      <c r="D190" s="10" t="n"/>
      <c r="E190" s="10" t="n"/>
      <c r="F190" s="10" t="n"/>
      <c r="G190" s="11" t="n"/>
      <c r="H190" s="10" t="n"/>
      <c r="I190" s="10" t="n"/>
      <c r="J190" s="10" t="n"/>
      <c r="K190" s="10" t="n"/>
      <c r="L190" s="10" t="n"/>
      <c r="M190" s="13" t="n"/>
      <c r="N190" s="13" t="n"/>
      <c r="O190" s="13" t="n"/>
      <c r="P190" s="13" t="n"/>
      <c r="Q190" s="10" t="n"/>
      <c r="R190" s="10" t="n"/>
      <c r="S190" s="10" t="n"/>
      <c r="T190" s="10" t="n"/>
      <c r="U190" s="10" t="n"/>
      <c r="V190" s="10" t="n"/>
      <c r="W190" s="10" t="n"/>
      <c r="X190" s="10" t="n"/>
      <c r="Y190" s="11" t="n"/>
      <c r="Z190" s="11" t="n"/>
      <c r="AA190" s="11" t="n"/>
      <c r="AB190" s="11" t="n"/>
      <c r="AC190" s="11" t="n"/>
      <c r="AD190" s="11" t="n"/>
      <c r="AE190" s="10" t="n"/>
      <c r="AF190" s="10" t="n"/>
      <c r="AG190" s="10" t="n"/>
      <c r="AH190" s="10" t="n"/>
      <c r="AI190" s="13" t="n"/>
      <c r="AJ190" s="13" t="n"/>
      <c r="AK190" s="13" t="n"/>
      <c r="AL190" s="13" t="n"/>
      <c r="AM190" s="13" t="n"/>
      <c r="AN190" s="13" t="n"/>
      <c r="AO190" s="13" t="n"/>
      <c r="AP190" s="14" t="n"/>
      <c r="AQ190" s="14" t="n"/>
      <c r="AR190" s="14" t="n"/>
      <c r="AS190" s="13" t="n"/>
      <c r="AT190" s="13" t="n"/>
      <c r="AU190" s="10" t="n"/>
      <c r="AV190" s="10" t="n"/>
      <c r="AW190" s="10" t="n"/>
      <c r="AX190" s="10" t="n"/>
      <c r="AY190" s="10" t="n"/>
      <c r="AZ190" s="10" t="n"/>
      <c r="BA190" s="10" t="n"/>
      <c r="BB190" s="10" t="n"/>
      <c r="BC190" s="10" t="n"/>
      <c r="BD190" s="11" t="n"/>
      <c r="BE190" s="10" t="n"/>
      <c r="BF190" s="10" t="n"/>
      <c r="BG190" s="10" t="n"/>
      <c r="BH190" s="10" t="n"/>
      <c r="BI190" s="10" t="n"/>
      <c r="BJ190" s="10" t="n"/>
      <c r="BK190" s="10" t="n"/>
      <c r="BL190" s="10" t="n"/>
      <c r="BM190" s="10" t="n"/>
    </row>
    <row r="191" ht="15.75" customHeight="1" s="218">
      <c r="A191" s="10" t="n"/>
      <c r="B191" s="10" t="n"/>
      <c r="C191" s="10" t="n"/>
      <c r="D191" s="10" t="n"/>
      <c r="E191" s="10" t="n"/>
      <c r="F191" s="10" t="n"/>
      <c r="G191" s="11" t="n"/>
      <c r="H191" s="10" t="n"/>
      <c r="I191" s="10" t="n"/>
      <c r="J191" s="10" t="n"/>
      <c r="K191" s="10" t="n"/>
      <c r="L191" s="10" t="n"/>
      <c r="M191" s="13" t="n"/>
      <c r="N191" s="13" t="n"/>
      <c r="O191" s="13" t="n"/>
      <c r="P191" s="13" t="n"/>
      <c r="Q191" s="10" t="n"/>
      <c r="R191" s="10" t="n"/>
      <c r="S191" s="10" t="n"/>
      <c r="T191" s="10" t="n"/>
      <c r="U191" s="10" t="n"/>
      <c r="V191" s="10" t="n"/>
      <c r="W191" s="10" t="n"/>
      <c r="X191" s="10" t="n"/>
      <c r="Y191" s="11" t="n"/>
      <c r="Z191" s="11" t="n"/>
      <c r="AA191" s="11" t="n"/>
      <c r="AB191" s="11" t="n"/>
      <c r="AC191" s="11" t="n"/>
      <c r="AD191" s="11" t="n"/>
      <c r="AE191" s="10" t="n"/>
      <c r="AF191" s="10" t="n"/>
      <c r="AG191" s="10" t="n"/>
      <c r="AH191" s="10" t="n"/>
      <c r="AI191" s="13" t="n"/>
      <c r="AJ191" s="13" t="n"/>
      <c r="AK191" s="13" t="n"/>
      <c r="AL191" s="13" t="n"/>
      <c r="AM191" s="13" t="n"/>
      <c r="AN191" s="13" t="n"/>
      <c r="AO191" s="13" t="n"/>
      <c r="AP191" s="14" t="n"/>
      <c r="AQ191" s="14" t="n"/>
      <c r="AR191" s="14" t="n"/>
      <c r="AS191" s="13" t="n"/>
      <c r="AT191" s="13" t="n"/>
      <c r="AU191" s="10" t="n"/>
      <c r="AV191" s="10" t="n"/>
      <c r="AW191" s="10" t="n"/>
      <c r="AX191" s="10" t="n"/>
      <c r="AY191" s="10" t="n"/>
      <c r="AZ191" s="10" t="n"/>
      <c r="BA191" s="10" t="n"/>
      <c r="BB191" s="10" t="n"/>
      <c r="BC191" s="10" t="n"/>
      <c r="BD191" s="11" t="n"/>
      <c r="BE191" s="10" t="n"/>
      <c r="BF191" s="10" t="n"/>
      <c r="BG191" s="10" t="n"/>
      <c r="BH191" s="10" t="n"/>
      <c r="BI191" s="10" t="n"/>
      <c r="BJ191" s="10" t="n"/>
      <c r="BK191" s="10" t="n"/>
      <c r="BL191" s="10" t="n"/>
      <c r="BM191" s="10" t="n"/>
    </row>
    <row r="192" ht="15.75" customHeight="1" s="218">
      <c r="A192" s="10" t="n"/>
      <c r="B192" s="10" t="n"/>
      <c r="C192" s="10" t="n"/>
      <c r="D192" s="10" t="n"/>
      <c r="E192" s="10" t="n"/>
      <c r="F192" s="10" t="n"/>
      <c r="G192" s="11" t="n"/>
      <c r="H192" s="10" t="n"/>
      <c r="I192" s="10" t="n"/>
      <c r="J192" s="10" t="n"/>
      <c r="K192" s="10" t="n"/>
      <c r="L192" s="10" t="n"/>
      <c r="M192" s="13" t="n"/>
      <c r="N192" s="13" t="n"/>
      <c r="O192" s="13" t="n"/>
      <c r="P192" s="13" t="n"/>
      <c r="Q192" s="10" t="n"/>
      <c r="R192" s="10" t="n"/>
      <c r="S192" s="10" t="n"/>
      <c r="T192" s="10" t="n"/>
      <c r="U192" s="10" t="n"/>
      <c r="V192" s="10" t="n"/>
      <c r="W192" s="10" t="n"/>
      <c r="X192" s="10" t="n"/>
      <c r="Y192" s="11" t="n"/>
      <c r="Z192" s="11" t="n"/>
      <c r="AA192" s="11" t="n"/>
      <c r="AB192" s="11" t="n"/>
      <c r="AC192" s="11" t="n"/>
      <c r="AD192" s="11" t="n"/>
      <c r="AE192" s="10" t="n"/>
      <c r="AF192" s="10" t="n"/>
      <c r="AG192" s="10" t="n"/>
      <c r="AH192" s="10" t="n"/>
      <c r="AI192" s="13" t="n"/>
      <c r="AJ192" s="13" t="n"/>
      <c r="AK192" s="13" t="n"/>
      <c r="AL192" s="13" t="n"/>
      <c r="AM192" s="13" t="n"/>
      <c r="AN192" s="13" t="n"/>
      <c r="AO192" s="13" t="n"/>
      <c r="AP192" s="14" t="n"/>
      <c r="AQ192" s="14" t="n"/>
      <c r="AR192" s="14" t="n"/>
      <c r="AS192" s="13" t="n"/>
      <c r="AT192" s="13" t="n"/>
      <c r="AU192" s="10" t="n"/>
      <c r="AV192" s="10" t="n"/>
      <c r="AW192" s="10" t="n"/>
      <c r="AX192" s="10" t="n"/>
      <c r="AY192" s="10" t="n"/>
      <c r="AZ192" s="10" t="n"/>
      <c r="BA192" s="10" t="n"/>
      <c r="BB192" s="10" t="n"/>
      <c r="BC192" s="10" t="n"/>
      <c r="BD192" s="11" t="n"/>
      <c r="BE192" s="10" t="n"/>
      <c r="BF192" s="10" t="n"/>
      <c r="BG192" s="10" t="n"/>
      <c r="BH192" s="10" t="n"/>
      <c r="BI192" s="10" t="n"/>
      <c r="BJ192" s="10" t="n"/>
      <c r="BK192" s="10" t="n"/>
      <c r="BL192" s="10" t="n"/>
      <c r="BM192" s="10" t="n"/>
    </row>
    <row r="193" ht="15.75" customHeight="1" s="218">
      <c r="A193" s="10" t="n"/>
      <c r="B193" s="10" t="n"/>
      <c r="C193" s="10" t="n"/>
      <c r="D193" s="10" t="n"/>
      <c r="E193" s="10" t="n"/>
      <c r="F193" s="10" t="n"/>
      <c r="G193" s="11" t="n"/>
      <c r="H193" s="10" t="n"/>
      <c r="I193" s="10" t="n"/>
      <c r="J193" s="10" t="n"/>
      <c r="K193" s="10" t="n"/>
      <c r="L193" s="10" t="n"/>
      <c r="M193" s="13" t="n"/>
      <c r="N193" s="13" t="n"/>
      <c r="O193" s="13" t="n"/>
      <c r="P193" s="13" t="n"/>
      <c r="Q193" s="10" t="n"/>
      <c r="R193" s="10" t="n"/>
      <c r="S193" s="10" t="n"/>
      <c r="T193" s="10" t="n"/>
      <c r="U193" s="10" t="n"/>
      <c r="V193" s="10" t="n"/>
      <c r="W193" s="10" t="n"/>
      <c r="X193" s="10" t="n"/>
      <c r="Y193" s="11" t="n"/>
      <c r="Z193" s="11" t="n"/>
      <c r="AA193" s="11" t="n"/>
      <c r="AB193" s="11" t="n"/>
      <c r="AC193" s="11" t="n"/>
      <c r="AD193" s="11" t="n"/>
      <c r="AE193" s="10" t="n"/>
      <c r="AF193" s="10" t="n"/>
      <c r="AG193" s="10" t="n"/>
      <c r="AH193" s="10" t="n"/>
      <c r="AI193" s="13" t="n"/>
      <c r="AJ193" s="13" t="n"/>
      <c r="AK193" s="13" t="n"/>
      <c r="AL193" s="13" t="n"/>
      <c r="AM193" s="13" t="n"/>
      <c r="AN193" s="13" t="n"/>
      <c r="AO193" s="13" t="n"/>
      <c r="AP193" s="14" t="n"/>
      <c r="AQ193" s="14" t="n"/>
      <c r="AR193" s="14" t="n"/>
      <c r="AS193" s="13" t="n"/>
      <c r="AT193" s="13" t="n"/>
      <c r="AU193" s="10" t="n"/>
      <c r="AV193" s="10" t="n"/>
      <c r="AW193" s="10" t="n"/>
      <c r="AX193" s="10" t="n"/>
      <c r="AY193" s="10" t="n"/>
      <c r="AZ193" s="10" t="n"/>
      <c r="BA193" s="10" t="n"/>
      <c r="BB193" s="10" t="n"/>
      <c r="BC193" s="10" t="n"/>
      <c r="BD193" s="11" t="n"/>
      <c r="BE193" s="10" t="n"/>
      <c r="BF193" s="10" t="n"/>
      <c r="BG193" s="10" t="n"/>
      <c r="BH193" s="10" t="n"/>
      <c r="BI193" s="10" t="n"/>
      <c r="BJ193" s="10" t="n"/>
      <c r="BK193" s="10" t="n"/>
      <c r="BL193" s="10" t="n"/>
      <c r="BM193" s="10" t="n"/>
    </row>
    <row r="194" ht="15.75" customHeight="1" s="218">
      <c r="A194" s="10" t="n"/>
      <c r="B194" s="10" t="n"/>
      <c r="C194" s="10" t="n"/>
      <c r="D194" s="10" t="n"/>
      <c r="E194" s="10" t="n"/>
      <c r="F194" s="10" t="n"/>
      <c r="G194" s="11" t="n"/>
      <c r="H194" s="10" t="n"/>
      <c r="I194" s="10" t="n"/>
      <c r="J194" s="10" t="n"/>
      <c r="K194" s="10" t="n"/>
      <c r="L194" s="10" t="n"/>
      <c r="M194" s="13" t="n"/>
      <c r="N194" s="13" t="n"/>
      <c r="O194" s="13" t="n"/>
      <c r="P194" s="13" t="n"/>
      <c r="Q194" s="10" t="n"/>
      <c r="R194" s="10" t="n"/>
      <c r="S194" s="10" t="n"/>
      <c r="T194" s="10" t="n"/>
      <c r="U194" s="10" t="n"/>
      <c r="V194" s="10" t="n"/>
      <c r="W194" s="10" t="n"/>
      <c r="X194" s="10" t="n"/>
      <c r="Y194" s="11" t="n"/>
      <c r="Z194" s="11" t="n"/>
      <c r="AA194" s="11" t="n"/>
      <c r="AB194" s="11" t="n"/>
      <c r="AC194" s="11" t="n"/>
      <c r="AD194" s="11" t="n"/>
      <c r="AE194" s="10" t="n"/>
      <c r="AF194" s="10" t="n"/>
      <c r="AG194" s="10" t="n"/>
      <c r="AH194" s="10" t="n"/>
      <c r="AI194" s="13" t="n"/>
      <c r="AJ194" s="13" t="n"/>
      <c r="AK194" s="13" t="n"/>
      <c r="AL194" s="13" t="n"/>
      <c r="AM194" s="13" t="n"/>
      <c r="AN194" s="13" t="n"/>
      <c r="AO194" s="13" t="n"/>
      <c r="AP194" s="14" t="n"/>
      <c r="AQ194" s="14" t="n"/>
      <c r="AR194" s="14" t="n"/>
      <c r="AS194" s="13" t="n"/>
      <c r="AT194" s="13" t="n"/>
      <c r="AU194" s="10" t="n"/>
      <c r="AV194" s="10" t="n"/>
      <c r="AW194" s="10" t="n"/>
      <c r="AX194" s="10" t="n"/>
      <c r="AY194" s="10" t="n"/>
      <c r="AZ194" s="10" t="n"/>
      <c r="BA194" s="10" t="n"/>
      <c r="BB194" s="10" t="n"/>
      <c r="BC194" s="10" t="n"/>
      <c r="BD194" s="11" t="n"/>
      <c r="BE194" s="10" t="n"/>
      <c r="BF194" s="10" t="n"/>
      <c r="BG194" s="10" t="n"/>
      <c r="BH194" s="10" t="n"/>
      <c r="BI194" s="10" t="n"/>
      <c r="BJ194" s="10" t="n"/>
      <c r="BK194" s="10" t="n"/>
      <c r="BL194" s="10" t="n"/>
      <c r="BM194" s="10" t="n"/>
    </row>
    <row r="195" ht="15.75" customHeight="1" s="218">
      <c r="A195" s="10" t="n"/>
      <c r="B195" s="10" t="n"/>
      <c r="C195" s="10" t="n"/>
      <c r="D195" s="10" t="n"/>
      <c r="E195" s="10" t="n"/>
      <c r="F195" s="10" t="n"/>
      <c r="G195" s="11" t="n"/>
      <c r="H195" s="10" t="n"/>
      <c r="I195" s="10" t="n"/>
      <c r="J195" s="10" t="n"/>
      <c r="K195" s="10" t="n"/>
      <c r="L195" s="10" t="n"/>
      <c r="M195" s="13" t="n"/>
      <c r="N195" s="13" t="n"/>
      <c r="O195" s="13" t="n"/>
      <c r="P195" s="13" t="n"/>
      <c r="Q195" s="10" t="n"/>
      <c r="R195" s="10" t="n"/>
      <c r="S195" s="10" t="n"/>
      <c r="T195" s="10" t="n"/>
      <c r="U195" s="10" t="n"/>
      <c r="V195" s="10" t="n"/>
      <c r="W195" s="10" t="n"/>
      <c r="X195" s="10" t="n"/>
      <c r="Y195" s="11" t="n"/>
      <c r="Z195" s="11" t="n"/>
      <c r="AA195" s="11" t="n"/>
      <c r="AB195" s="11" t="n"/>
      <c r="AC195" s="11" t="n"/>
      <c r="AD195" s="11" t="n"/>
      <c r="AE195" s="10" t="n"/>
      <c r="AF195" s="10" t="n"/>
      <c r="AG195" s="10" t="n"/>
      <c r="AH195" s="10" t="n"/>
      <c r="AI195" s="13" t="n"/>
      <c r="AJ195" s="13" t="n"/>
      <c r="AK195" s="13" t="n"/>
      <c r="AL195" s="13" t="n"/>
      <c r="AM195" s="13" t="n"/>
      <c r="AN195" s="13" t="n"/>
      <c r="AO195" s="13" t="n"/>
      <c r="AP195" s="14" t="n"/>
      <c r="AQ195" s="14" t="n"/>
      <c r="AR195" s="14" t="n"/>
      <c r="AS195" s="13" t="n"/>
      <c r="AT195" s="13" t="n"/>
      <c r="AU195" s="10" t="n"/>
      <c r="AV195" s="10" t="n"/>
      <c r="AW195" s="10" t="n"/>
      <c r="AX195" s="10" t="n"/>
      <c r="AY195" s="10" t="n"/>
      <c r="AZ195" s="10" t="n"/>
      <c r="BA195" s="10" t="n"/>
      <c r="BB195" s="10" t="n"/>
      <c r="BC195" s="10" t="n"/>
      <c r="BD195" s="11" t="n"/>
      <c r="BE195" s="10" t="n"/>
      <c r="BF195" s="10" t="n"/>
      <c r="BG195" s="10" t="n"/>
      <c r="BH195" s="10" t="n"/>
      <c r="BI195" s="10" t="n"/>
      <c r="BJ195" s="10" t="n"/>
      <c r="BK195" s="10" t="n"/>
      <c r="BL195" s="10" t="n"/>
      <c r="BM195" s="10" t="n"/>
    </row>
    <row r="196" ht="15.75" customHeight="1" s="218">
      <c r="A196" s="10" t="n"/>
      <c r="B196" s="10" t="n"/>
      <c r="C196" s="10" t="n"/>
      <c r="D196" s="10" t="n"/>
      <c r="E196" s="10" t="n"/>
      <c r="F196" s="10" t="n"/>
      <c r="G196" s="11" t="n"/>
      <c r="H196" s="10" t="n"/>
      <c r="I196" s="10" t="n"/>
      <c r="J196" s="10" t="n"/>
      <c r="K196" s="10" t="n"/>
      <c r="L196" s="10" t="n"/>
      <c r="M196" s="13" t="n"/>
      <c r="N196" s="13" t="n"/>
      <c r="O196" s="13" t="n"/>
      <c r="P196" s="13" t="n"/>
      <c r="Q196" s="10" t="n"/>
      <c r="R196" s="10" t="n"/>
      <c r="S196" s="10" t="n"/>
      <c r="T196" s="10" t="n"/>
      <c r="U196" s="10" t="n"/>
      <c r="V196" s="10" t="n"/>
      <c r="W196" s="10" t="n"/>
      <c r="X196" s="10" t="n"/>
      <c r="Y196" s="11" t="n"/>
      <c r="Z196" s="11" t="n"/>
      <c r="AA196" s="11" t="n"/>
      <c r="AB196" s="11" t="n"/>
      <c r="AC196" s="11" t="n"/>
      <c r="AD196" s="11" t="n"/>
      <c r="AE196" s="10" t="n"/>
      <c r="AF196" s="10" t="n"/>
      <c r="AG196" s="10" t="n"/>
      <c r="AH196" s="10" t="n"/>
      <c r="AI196" s="13" t="n"/>
      <c r="AJ196" s="13" t="n"/>
      <c r="AK196" s="13" t="n"/>
      <c r="AL196" s="13" t="n"/>
      <c r="AM196" s="13" t="n"/>
      <c r="AN196" s="13" t="n"/>
      <c r="AO196" s="13" t="n"/>
      <c r="AP196" s="14" t="n"/>
      <c r="AQ196" s="14" t="n"/>
      <c r="AR196" s="14" t="n"/>
      <c r="AS196" s="13" t="n"/>
      <c r="AT196" s="13" t="n"/>
      <c r="AU196" s="10" t="n"/>
      <c r="AV196" s="10" t="n"/>
      <c r="AW196" s="10" t="n"/>
      <c r="AX196" s="10" t="n"/>
      <c r="AY196" s="10" t="n"/>
      <c r="AZ196" s="10" t="n"/>
      <c r="BA196" s="10" t="n"/>
      <c r="BB196" s="10" t="n"/>
      <c r="BC196" s="10" t="n"/>
      <c r="BD196" s="11" t="n"/>
      <c r="BE196" s="10" t="n"/>
      <c r="BF196" s="10" t="n"/>
      <c r="BG196" s="10" t="n"/>
      <c r="BH196" s="10" t="n"/>
      <c r="BI196" s="10" t="n"/>
      <c r="BJ196" s="10" t="n"/>
      <c r="BK196" s="10" t="n"/>
      <c r="BL196" s="10" t="n"/>
      <c r="BM196" s="10" t="n"/>
    </row>
    <row r="197" ht="15.75" customHeight="1" s="218">
      <c r="A197" s="10" t="n"/>
      <c r="B197" s="10" t="n"/>
      <c r="C197" s="10" t="n"/>
      <c r="D197" s="10" t="n"/>
      <c r="E197" s="10" t="n"/>
      <c r="F197" s="10" t="n"/>
      <c r="G197" s="11" t="n"/>
      <c r="H197" s="10" t="n"/>
      <c r="I197" s="10" t="n"/>
      <c r="J197" s="10" t="n"/>
      <c r="K197" s="10" t="n"/>
      <c r="L197" s="10" t="n"/>
      <c r="M197" s="13" t="n"/>
      <c r="N197" s="13" t="n"/>
      <c r="O197" s="13" t="n"/>
      <c r="P197" s="13" t="n"/>
      <c r="Q197" s="10" t="n"/>
      <c r="R197" s="10" t="n"/>
      <c r="S197" s="10" t="n"/>
      <c r="T197" s="10" t="n"/>
      <c r="U197" s="10" t="n"/>
      <c r="V197" s="10" t="n"/>
      <c r="W197" s="10" t="n"/>
      <c r="X197" s="10" t="n"/>
      <c r="Y197" s="11" t="n"/>
      <c r="Z197" s="11" t="n"/>
      <c r="AA197" s="11" t="n"/>
      <c r="AB197" s="11" t="n"/>
      <c r="AC197" s="11" t="n"/>
      <c r="AD197" s="11" t="n"/>
      <c r="AE197" s="10" t="n"/>
      <c r="AF197" s="10" t="n"/>
      <c r="AG197" s="10" t="n"/>
      <c r="AH197" s="10" t="n"/>
      <c r="AI197" s="13" t="n"/>
      <c r="AJ197" s="13" t="n"/>
      <c r="AK197" s="13" t="n"/>
      <c r="AL197" s="13" t="n"/>
      <c r="AM197" s="13" t="n"/>
      <c r="AN197" s="13" t="n"/>
      <c r="AO197" s="13" t="n"/>
      <c r="AP197" s="14" t="n"/>
      <c r="AQ197" s="14" t="n"/>
      <c r="AR197" s="14" t="n"/>
      <c r="AS197" s="13" t="n"/>
      <c r="AT197" s="13" t="n"/>
      <c r="AU197" s="10" t="n"/>
      <c r="AV197" s="10" t="n"/>
      <c r="AW197" s="10" t="n"/>
      <c r="AX197" s="10" t="n"/>
      <c r="AY197" s="10" t="n"/>
      <c r="AZ197" s="10" t="n"/>
      <c r="BA197" s="10" t="n"/>
      <c r="BB197" s="10" t="n"/>
      <c r="BC197" s="10" t="n"/>
      <c r="BD197" s="11" t="n"/>
      <c r="BE197" s="10" t="n"/>
      <c r="BF197" s="10" t="n"/>
      <c r="BG197" s="10" t="n"/>
      <c r="BH197" s="10" t="n"/>
      <c r="BI197" s="10" t="n"/>
      <c r="BJ197" s="10" t="n"/>
      <c r="BK197" s="10" t="n"/>
      <c r="BL197" s="10" t="n"/>
      <c r="BM197" s="10" t="n"/>
    </row>
    <row r="198" ht="15.75" customHeight="1" s="218">
      <c r="A198" s="10" t="n"/>
      <c r="B198" s="10" t="n"/>
      <c r="C198" s="10" t="n"/>
      <c r="D198" s="10" t="n"/>
      <c r="E198" s="10" t="n"/>
      <c r="F198" s="10" t="n"/>
      <c r="G198" s="11" t="n"/>
      <c r="H198" s="10" t="n"/>
      <c r="I198" s="10" t="n"/>
      <c r="J198" s="10" t="n"/>
      <c r="K198" s="10" t="n"/>
      <c r="L198" s="10" t="n"/>
      <c r="M198" s="13" t="n"/>
      <c r="N198" s="13" t="n"/>
      <c r="O198" s="13" t="n"/>
      <c r="P198" s="13" t="n"/>
      <c r="Q198" s="10" t="n"/>
      <c r="R198" s="10" t="n"/>
      <c r="S198" s="10" t="n"/>
      <c r="T198" s="10" t="n"/>
      <c r="U198" s="10" t="n"/>
      <c r="V198" s="10" t="n"/>
      <c r="W198" s="10" t="n"/>
      <c r="X198" s="10" t="n"/>
      <c r="Y198" s="11" t="n"/>
      <c r="Z198" s="11" t="n"/>
      <c r="AA198" s="11" t="n"/>
      <c r="AB198" s="11" t="n"/>
      <c r="AC198" s="11" t="n"/>
      <c r="AD198" s="11" t="n"/>
      <c r="AE198" s="10" t="n"/>
      <c r="AF198" s="10" t="n"/>
      <c r="AG198" s="10" t="n"/>
      <c r="AH198" s="10" t="n"/>
      <c r="AI198" s="13" t="n"/>
      <c r="AJ198" s="13" t="n"/>
      <c r="AK198" s="13" t="n"/>
      <c r="AL198" s="13" t="n"/>
      <c r="AM198" s="13" t="n"/>
      <c r="AN198" s="13" t="n"/>
      <c r="AO198" s="13" t="n"/>
      <c r="AP198" s="14" t="n"/>
      <c r="AQ198" s="14" t="n"/>
      <c r="AR198" s="14" t="n"/>
      <c r="AS198" s="13" t="n"/>
      <c r="AT198" s="13" t="n"/>
      <c r="AU198" s="10" t="n"/>
      <c r="AV198" s="10" t="n"/>
      <c r="AW198" s="10" t="n"/>
      <c r="AX198" s="10" t="n"/>
      <c r="AY198" s="10" t="n"/>
      <c r="AZ198" s="10" t="n"/>
      <c r="BA198" s="10" t="n"/>
      <c r="BB198" s="10" t="n"/>
      <c r="BC198" s="10" t="n"/>
      <c r="BD198" s="11" t="n"/>
      <c r="BE198" s="10" t="n"/>
      <c r="BF198" s="10" t="n"/>
      <c r="BG198" s="10" t="n"/>
      <c r="BH198" s="10" t="n"/>
      <c r="BI198" s="10" t="n"/>
      <c r="BJ198" s="10" t="n"/>
      <c r="BK198" s="10" t="n"/>
      <c r="BL198" s="10" t="n"/>
      <c r="BM198" s="10" t="n"/>
    </row>
    <row r="199" ht="15.75" customHeight="1" s="218">
      <c r="A199" s="10" t="n"/>
      <c r="B199" s="10" t="n"/>
      <c r="C199" s="10" t="n"/>
      <c r="D199" s="10" t="n"/>
      <c r="E199" s="10" t="n"/>
      <c r="F199" s="10" t="n"/>
      <c r="G199" s="11" t="n"/>
      <c r="H199" s="10" t="n"/>
      <c r="I199" s="10" t="n"/>
      <c r="J199" s="10" t="n"/>
      <c r="K199" s="10" t="n"/>
      <c r="L199" s="10" t="n"/>
      <c r="M199" s="13" t="n"/>
      <c r="N199" s="13" t="n"/>
      <c r="O199" s="13" t="n"/>
      <c r="P199" s="13" t="n"/>
      <c r="Q199" s="10" t="n"/>
      <c r="R199" s="10" t="n"/>
      <c r="S199" s="10" t="n"/>
      <c r="T199" s="10" t="n"/>
      <c r="U199" s="10" t="n"/>
      <c r="V199" s="10" t="n"/>
      <c r="W199" s="10" t="n"/>
      <c r="X199" s="10" t="n"/>
      <c r="Y199" s="11" t="n"/>
      <c r="Z199" s="11" t="n"/>
      <c r="AA199" s="11" t="n"/>
      <c r="AB199" s="11" t="n"/>
      <c r="AC199" s="11" t="n"/>
      <c r="AD199" s="11" t="n"/>
      <c r="AE199" s="10" t="n"/>
      <c r="AF199" s="10" t="n"/>
      <c r="AG199" s="10" t="n"/>
      <c r="AH199" s="10" t="n"/>
      <c r="AI199" s="13" t="n"/>
      <c r="AJ199" s="13" t="n"/>
      <c r="AK199" s="13" t="n"/>
      <c r="AL199" s="13" t="n"/>
      <c r="AM199" s="13" t="n"/>
      <c r="AN199" s="13" t="n"/>
      <c r="AO199" s="13" t="n"/>
      <c r="AP199" s="14" t="n"/>
      <c r="AQ199" s="14" t="n"/>
      <c r="AR199" s="14" t="n"/>
      <c r="AS199" s="13" t="n"/>
      <c r="AT199" s="13" t="n"/>
      <c r="AU199" s="10" t="n"/>
      <c r="AV199" s="10" t="n"/>
      <c r="AW199" s="10" t="n"/>
      <c r="AX199" s="10" t="n"/>
      <c r="AY199" s="10" t="n"/>
      <c r="AZ199" s="10" t="n"/>
      <c r="BA199" s="10" t="n"/>
      <c r="BB199" s="10" t="n"/>
      <c r="BC199" s="10" t="n"/>
      <c r="BD199" s="11" t="n"/>
      <c r="BE199" s="10" t="n"/>
      <c r="BF199" s="10" t="n"/>
      <c r="BG199" s="10" t="n"/>
      <c r="BH199" s="10" t="n"/>
      <c r="BI199" s="10" t="n"/>
      <c r="BJ199" s="10" t="n"/>
      <c r="BK199" s="10" t="n"/>
      <c r="BL199" s="10" t="n"/>
      <c r="BM199" s="10" t="n"/>
    </row>
    <row r="200" ht="15.75" customHeight="1" s="218">
      <c r="A200" s="10" t="n"/>
      <c r="B200" s="10" t="n"/>
      <c r="C200" s="10" t="n"/>
      <c r="D200" s="10" t="n"/>
      <c r="E200" s="10" t="n"/>
      <c r="F200" s="10" t="n"/>
      <c r="G200" s="11" t="n"/>
      <c r="H200" s="10" t="n"/>
      <c r="I200" s="10" t="n"/>
      <c r="J200" s="10" t="n"/>
      <c r="K200" s="10" t="n"/>
      <c r="L200" s="10" t="n"/>
      <c r="M200" s="13" t="n"/>
      <c r="N200" s="13" t="n"/>
      <c r="O200" s="13" t="n"/>
      <c r="P200" s="13" t="n"/>
      <c r="Q200" s="10" t="n"/>
      <c r="R200" s="10" t="n"/>
      <c r="S200" s="10" t="n"/>
      <c r="T200" s="10" t="n"/>
      <c r="U200" s="10" t="n"/>
      <c r="V200" s="10" t="n"/>
      <c r="W200" s="10" t="n"/>
      <c r="X200" s="10" t="n"/>
      <c r="Y200" s="11" t="n"/>
      <c r="Z200" s="11" t="n"/>
      <c r="AA200" s="11" t="n"/>
      <c r="AB200" s="11" t="n"/>
      <c r="AC200" s="11" t="n"/>
      <c r="AD200" s="11" t="n"/>
      <c r="AE200" s="10" t="n"/>
      <c r="AF200" s="10" t="n"/>
      <c r="AG200" s="10" t="n"/>
      <c r="AH200" s="10" t="n"/>
      <c r="AI200" s="13" t="n"/>
      <c r="AJ200" s="13" t="n"/>
      <c r="AK200" s="13" t="n"/>
      <c r="AL200" s="13" t="n"/>
      <c r="AM200" s="13" t="n"/>
      <c r="AN200" s="13" t="n"/>
      <c r="AO200" s="13" t="n"/>
      <c r="AP200" s="14" t="n"/>
      <c r="AQ200" s="14" t="n"/>
      <c r="AR200" s="14" t="n"/>
      <c r="AS200" s="13" t="n"/>
      <c r="AT200" s="13" t="n"/>
      <c r="AU200" s="10" t="n"/>
      <c r="AV200" s="10" t="n"/>
      <c r="AW200" s="10" t="n"/>
      <c r="AX200" s="10" t="n"/>
      <c r="AY200" s="10" t="n"/>
      <c r="AZ200" s="10" t="n"/>
      <c r="BA200" s="10" t="n"/>
      <c r="BB200" s="10" t="n"/>
      <c r="BC200" s="10" t="n"/>
      <c r="BD200" s="11" t="n"/>
      <c r="BE200" s="10" t="n"/>
      <c r="BF200" s="10" t="n"/>
      <c r="BG200" s="10" t="n"/>
      <c r="BH200" s="10" t="n"/>
      <c r="BI200" s="10" t="n"/>
      <c r="BJ200" s="10" t="n"/>
      <c r="BK200" s="10" t="n"/>
      <c r="BL200" s="10" t="n"/>
      <c r="BM200" s="10" t="n"/>
    </row>
    <row r="201" ht="15.75" customHeight="1" s="218">
      <c r="A201" s="10" t="n"/>
      <c r="B201" s="10" t="n"/>
      <c r="C201" s="10" t="n"/>
      <c r="D201" s="10" t="n"/>
      <c r="E201" s="10" t="n"/>
      <c r="F201" s="10" t="n"/>
      <c r="G201" s="11" t="n"/>
      <c r="H201" s="10" t="n"/>
      <c r="I201" s="10" t="n"/>
      <c r="J201" s="10" t="n"/>
      <c r="K201" s="10" t="n"/>
      <c r="L201" s="10" t="n"/>
      <c r="M201" s="13" t="n"/>
      <c r="N201" s="13" t="n"/>
      <c r="O201" s="13" t="n"/>
      <c r="P201" s="13" t="n"/>
      <c r="Q201" s="10" t="n"/>
      <c r="R201" s="10" t="n"/>
      <c r="S201" s="10" t="n"/>
      <c r="T201" s="10" t="n"/>
      <c r="U201" s="10" t="n"/>
      <c r="V201" s="10" t="n"/>
      <c r="W201" s="10" t="n"/>
      <c r="X201" s="10" t="n"/>
      <c r="Y201" s="11" t="n"/>
      <c r="Z201" s="11" t="n"/>
      <c r="AA201" s="11" t="n"/>
      <c r="AB201" s="11" t="n"/>
      <c r="AC201" s="11" t="n"/>
      <c r="AD201" s="11" t="n"/>
      <c r="AE201" s="10" t="n"/>
      <c r="AF201" s="10" t="n"/>
      <c r="AG201" s="10" t="n"/>
      <c r="AH201" s="10" t="n"/>
      <c r="AI201" s="13" t="n"/>
      <c r="AJ201" s="13" t="n"/>
      <c r="AK201" s="13" t="n"/>
      <c r="AL201" s="13" t="n"/>
      <c r="AM201" s="13" t="n"/>
      <c r="AN201" s="13" t="n"/>
      <c r="AO201" s="13" t="n"/>
      <c r="AP201" s="14" t="n"/>
      <c r="AQ201" s="14" t="n"/>
      <c r="AR201" s="14" t="n"/>
      <c r="AS201" s="13" t="n"/>
      <c r="AT201" s="13" t="n"/>
      <c r="AU201" s="10" t="n"/>
      <c r="AV201" s="10" t="n"/>
      <c r="AW201" s="10" t="n"/>
      <c r="AX201" s="10" t="n"/>
      <c r="AY201" s="10" t="n"/>
      <c r="AZ201" s="10" t="n"/>
      <c r="BA201" s="10" t="n"/>
      <c r="BB201" s="10" t="n"/>
      <c r="BC201" s="10" t="n"/>
      <c r="BD201" s="11" t="n"/>
      <c r="BE201" s="10" t="n"/>
      <c r="BF201" s="10" t="n"/>
      <c r="BG201" s="10" t="n"/>
      <c r="BH201" s="10" t="n"/>
      <c r="BI201" s="10" t="n"/>
      <c r="BJ201" s="10" t="n"/>
      <c r="BK201" s="10" t="n"/>
      <c r="BL201" s="10" t="n"/>
      <c r="BM201" s="10" t="n"/>
    </row>
    <row r="202" ht="15.75" customHeight="1" s="218">
      <c r="A202" s="10" t="n"/>
      <c r="B202" s="10" t="n"/>
      <c r="C202" s="10" t="n"/>
      <c r="D202" s="10" t="n"/>
      <c r="E202" s="10" t="n"/>
      <c r="F202" s="10" t="n"/>
      <c r="G202" s="11" t="n"/>
      <c r="H202" s="10" t="n"/>
      <c r="I202" s="10" t="n"/>
      <c r="J202" s="10" t="n"/>
      <c r="K202" s="10" t="n"/>
      <c r="L202" s="10" t="n"/>
      <c r="M202" s="13" t="n"/>
      <c r="N202" s="13" t="n"/>
      <c r="O202" s="13" t="n"/>
      <c r="P202" s="13" t="n"/>
      <c r="Q202" s="10" t="n"/>
      <c r="R202" s="10" t="n"/>
      <c r="S202" s="10" t="n"/>
      <c r="T202" s="10" t="n"/>
      <c r="U202" s="10" t="n"/>
      <c r="V202" s="10" t="n"/>
      <c r="W202" s="10" t="n"/>
      <c r="X202" s="10" t="n"/>
      <c r="Y202" s="11" t="n"/>
      <c r="Z202" s="11" t="n"/>
      <c r="AA202" s="11" t="n"/>
      <c r="AB202" s="11" t="n"/>
      <c r="AC202" s="11" t="n"/>
      <c r="AD202" s="11" t="n"/>
      <c r="AE202" s="10" t="n"/>
      <c r="AF202" s="10" t="n"/>
      <c r="AG202" s="10" t="n"/>
      <c r="AH202" s="10" t="n"/>
      <c r="AI202" s="13" t="n"/>
      <c r="AJ202" s="13" t="n"/>
      <c r="AK202" s="13" t="n"/>
      <c r="AL202" s="13" t="n"/>
      <c r="AM202" s="13" t="n"/>
      <c r="AN202" s="13" t="n"/>
      <c r="AO202" s="13" t="n"/>
      <c r="AP202" s="14" t="n"/>
      <c r="AQ202" s="14" t="n"/>
      <c r="AR202" s="14" t="n"/>
      <c r="AS202" s="13" t="n"/>
      <c r="AT202" s="13" t="n"/>
      <c r="AU202" s="10" t="n"/>
      <c r="AV202" s="10" t="n"/>
      <c r="AW202" s="10" t="n"/>
      <c r="AX202" s="10" t="n"/>
      <c r="AY202" s="10" t="n"/>
      <c r="AZ202" s="10" t="n"/>
      <c r="BA202" s="10" t="n"/>
      <c r="BB202" s="10" t="n"/>
      <c r="BC202" s="10" t="n"/>
      <c r="BD202" s="11" t="n"/>
      <c r="BE202" s="10" t="n"/>
      <c r="BF202" s="10" t="n"/>
      <c r="BG202" s="10" t="n"/>
      <c r="BH202" s="10" t="n"/>
      <c r="BI202" s="10" t="n"/>
      <c r="BJ202" s="10" t="n"/>
      <c r="BK202" s="10" t="n"/>
      <c r="BL202" s="10" t="n"/>
      <c r="BM202" s="10" t="n"/>
    </row>
    <row r="203" ht="15.75" customHeight="1" s="218">
      <c r="A203" s="10" t="n"/>
      <c r="B203" s="10" t="n"/>
      <c r="C203" s="10" t="n"/>
      <c r="D203" s="10" t="n"/>
      <c r="E203" s="10" t="n"/>
      <c r="F203" s="10" t="n"/>
      <c r="G203" s="11" t="n"/>
      <c r="H203" s="10" t="n"/>
      <c r="I203" s="10" t="n"/>
      <c r="J203" s="10" t="n"/>
      <c r="K203" s="10" t="n"/>
      <c r="L203" s="10" t="n"/>
      <c r="M203" s="13" t="n"/>
      <c r="N203" s="13" t="n"/>
      <c r="O203" s="13" t="n"/>
      <c r="P203" s="13" t="n"/>
      <c r="Q203" s="10" t="n"/>
      <c r="R203" s="10" t="n"/>
      <c r="S203" s="10" t="n"/>
      <c r="T203" s="10" t="n"/>
      <c r="U203" s="10" t="n"/>
      <c r="V203" s="10" t="n"/>
      <c r="W203" s="10" t="n"/>
      <c r="X203" s="10" t="n"/>
      <c r="Y203" s="11" t="n"/>
      <c r="Z203" s="11" t="n"/>
      <c r="AA203" s="11" t="n"/>
      <c r="AB203" s="11" t="n"/>
      <c r="AC203" s="11" t="n"/>
      <c r="AD203" s="11" t="n"/>
      <c r="AE203" s="10" t="n"/>
      <c r="AF203" s="10" t="n"/>
      <c r="AG203" s="10" t="n"/>
      <c r="AH203" s="10" t="n"/>
      <c r="AI203" s="13" t="n"/>
      <c r="AJ203" s="13" t="n"/>
      <c r="AK203" s="13" t="n"/>
      <c r="AL203" s="13" t="n"/>
      <c r="AM203" s="13" t="n"/>
      <c r="AN203" s="13" t="n"/>
      <c r="AO203" s="13" t="n"/>
      <c r="AP203" s="14" t="n"/>
      <c r="AQ203" s="14" t="n"/>
      <c r="AR203" s="14" t="n"/>
      <c r="AS203" s="13" t="n"/>
      <c r="AT203" s="13" t="n"/>
      <c r="AU203" s="10" t="n"/>
      <c r="AV203" s="10" t="n"/>
      <c r="AW203" s="10" t="n"/>
      <c r="AX203" s="10" t="n"/>
      <c r="AY203" s="10" t="n"/>
      <c r="AZ203" s="10" t="n"/>
      <c r="BA203" s="10" t="n"/>
      <c r="BB203" s="10" t="n"/>
      <c r="BC203" s="10" t="n"/>
      <c r="BD203" s="11" t="n"/>
      <c r="BE203" s="10" t="n"/>
      <c r="BF203" s="10" t="n"/>
      <c r="BG203" s="10" t="n"/>
      <c r="BH203" s="10" t="n"/>
      <c r="BI203" s="10" t="n"/>
      <c r="BJ203" s="10" t="n"/>
      <c r="BK203" s="10" t="n"/>
      <c r="BL203" s="10" t="n"/>
      <c r="BM203" s="10" t="n"/>
    </row>
    <row r="204" ht="15.75" customHeight="1" s="218">
      <c r="A204" s="10" t="n"/>
      <c r="B204" s="10" t="n"/>
      <c r="C204" s="10" t="n"/>
      <c r="D204" s="10" t="n"/>
      <c r="E204" s="10" t="n"/>
      <c r="F204" s="10" t="n"/>
      <c r="G204" s="11" t="n"/>
      <c r="H204" s="10" t="n"/>
      <c r="I204" s="10" t="n"/>
      <c r="J204" s="10" t="n"/>
      <c r="K204" s="10" t="n"/>
      <c r="L204" s="10" t="n"/>
      <c r="M204" s="13" t="n"/>
      <c r="N204" s="13" t="n"/>
      <c r="O204" s="13" t="n"/>
      <c r="P204" s="13" t="n"/>
      <c r="Q204" s="10" t="n"/>
      <c r="R204" s="10" t="n"/>
      <c r="S204" s="10" t="n"/>
      <c r="T204" s="10" t="n"/>
      <c r="U204" s="10" t="n"/>
      <c r="V204" s="10" t="n"/>
      <c r="W204" s="10" t="n"/>
      <c r="X204" s="10" t="n"/>
      <c r="Y204" s="11" t="n"/>
      <c r="Z204" s="11" t="n"/>
      <c r="AA204" s="11" t="n"/>
      <c r="AB204" s="11" t="n"/>
      <c r="AC204" s="11" t="n"/>
      <c r="AD204" s="11" t="n"/>
      <c r="AE204" s="10" t="n"/>
      <c r="AF204" s="10" t="n"/>
      <c r="AG204" s="10" t="n"/>
      <c r="AH204" s="10" t="n"/>
      <c r="AI204" s="13" t="n"/>
      <c r="AJ204" s="13" t="n"/>
      <c r="AK204" s="13" t="n"/>
      <c r="AL204" s="13" t="n"/>
      <c r="AM204" s="13" t="n"/>
      <c r="AN204" s="13" t="n"/>
      <c r="AO204" s="13" t="n"/>
      <c r="AP204" s="14" t="n"/>
      <c r="AQ204" s="14" t="n"/>
      <c r="AR204" s="14" t="n"/>
      <c r="AS204" s="13" t="n"/>
      <c r="AT204" s="13" t="n"/>
      <c r="AU204" s="10" t="n"/>
      <c r="AV204" s="10" t="n"/>
      <c r="AW204" s="10" t="n"/>
      <c r="AX204" s="10" t="n"/>
      <c r="AY204" s="10" t="n"/>
      <c r="AZ204" s="10" t="n"/>
      <c r="BA204" s="10" t="n"/>
      <c r="BB204" s="10" t="n"/>
      <c r="BC204" s="10" t="n"/>
      <c r="BD204" s="11" t="n"/>
      <c r="BE204" s="10" t="n"/>
      <c r="BF204" s="10" t="n"/>
      <c r="BG204" s="10" t="n"/>
      <c r="BH204" s="10" t="n"/>
      <c r="BI204" s="10" t="n"/>
      <c r="BJ204" s="10" t="n"/>
      <c r="BK204" s="10" t="n"/>
      <c r="BL204" s="10" t="n"/>
      <c r="BM204" s="10" t="n"/>
    </row>
    <row r="205" ht="15.75" customHeight="1" s="218">
      <c r="A205" s="10" t="n"/>
      <c r="B205" s="10" t="n"/>
      <c r="C205" s="10" t="n"/>
      <c r="D205" s="10" t="n"/>
      <c r="E205" s="10" t="n"/>
      <c r="F205" s="10" t="n"/>
      <c r="G205" s="11" t="n"/>
      <c r="H205" s="10" t="n"/>
      <c r="I205" s="10" t="n"/>
      <c r="J205" s="10" t="n"/>
      <c r="K205" s="10" t="n"/>
      <c r="L205" s="10" t="n"/>
      <c r="M205" s="13" t="n"/>
      <c r="N205" s="13" t="n"/>
      <c r="O205" s="13" t="n"/>
      <c r="P205" s="13" t="n"/>
      <c r="Q205" s="10" t="n"/>
      <c r="R205" s="10" t="n"/>
      <c r="S205" s="10" t="n"/>
      <c r="T205" s="10" t="n"/>
      <c r="U205" s="10" t="n"/>
      <c r="V205" s="10" t="n"/>
      <c r="W205" s="10" t="n"/>
      <c r="X205" s="10" t="n"/>
      <c r="Y205" s="11" t="n"/>
      <c r="Z205" s="11" t="n"/>
      <c r="AA205" s="11" t="n"/>
      <c r="AB205" s="11" t="n"/>
      <c r="AC205" s="11" t="n"/>
      <c r="AD205" s="11" t="n"/>
      <c r="AE205" s="10" t="n"/>
      <c r="AF205" s="10" t="n"/>
      <c r="AG205" s="10" t="n"/>
      <c r="AH205" s="10" t="n"/>
      <c r="AI205" s="13" t="n"/>
      <c r="AJ205" s="13" t="n"/>
      <c r="AK205" s="13" t="n"/>
      <c r="AL205" s="13" t="n"/>
      <c r="AM205" s="13" t="n"/>
      <c r="AN205" s="13" t="n"/>
      <c r="AO205" s="13" t="n"/>
      <c r="AP205" s="14" t="n"/>
      <c r="AQ205" s="14" t="n"/>
      <c r="AR205" s="14" t="n"/>
      <c r="AS205" s="13" t="n"/>
      <c r="AT205" s="13" t="n"/>
      <c r="AU205" s="10" t="n"/>
      <c r="AV205" s="10" t="n"/>
      <c r="AW205" s="10" t="n"/>
      <c r="AX205" s="10" t="n"/>
      <c r="AY205" s="10" t="n"/>
      <c r="AZ205" s="10" t="n"/>
      <c r="BA205" s="10" t="n"/>
      <c r="BB205" s="10" t="n"/>
      <c r="BC205" s="10" t="n"/>
      <c r="BD205" s="11" t="n"/>
      <c r="BE205" s="10" t="n"/>
      <c r="BF205" s="10" t="n"/>
      <c r="BG205" s="10" t="n"/>
      <c r="BH205" s="10" t="n"/>
      <c r="BI205" s="10" t="n"/>
      <c r="BJ205" s="10" t="n"/>
      <c r="BK205" s="10" t="n"/>
      <c r="BL205" s="10" t="n"/>
      <c r="BM205" s="10" t="n"/>
    </row>
    <row r="206" ht="15.75" customHeight="1" s="218">
      <c r="A206" s="10" t="n"/>
      <c r="B206" s="10" t="n"/>
      <c r="C206" s="10" t="n"/>
      <c r="D206" s="10" t="n"/>
      <c r="E206" s="10" t="n"/>
      <c r="F206" s="10" t="n"/>
      <c r="G206" s="11" t="n"/>
      <c r="H206" s="10" t="n"/>
      <c r="I206" s="10" t="n"/>
      <c r="J206" s="10" t="n"/>
      <c r="K206" s="10" t="n"/>
      <c r="L206" s="10" t="n"/>
      <c r="M206" s="13" t="n"/>
      <c r="N206" s="13" t="n"/>
      <c r="O206" s="13" t="n"/>
      <c r="P206" s="13" t="n"/>
      <c r="Q206" s="10" t="n"/>
      <c r="R206" s="10" t="n"/>
      <c r="S206" s="10" t="n"/>
      <c r="T206" s="10" t="n"/>
      <c r="U206" s="10" t="n"/>
      <c r="V206" s="10" t="n"/>
      <c r="W206" s="10" t="n"/>
      <c r="X206" s="10" t="n"/>
      <c r="Y206" s="11" t="n"/>
      <c r="Z206" s="11" t="n"/>
      <c r="AA206" s="11" t="n"/>
      <c r="AB206" s="11" t="n"/>
      <c r="AC206" s="11" t="n"/>
      <c r="AD206" s="11" t="n"/>
      <c r="AE206" s="10" t="n"/>
      <c r="AF206" s="10" t="n"/>
      <c r="AG206" s="10" t="n"/>
      <c r="AH206" s="10" t="n"/>
      <c r="AI206" s="13" t="n"/>
      <c r="AJ206" s="13" t="n"/>
      <c r="AK206" s="13" t="n"/>
      <c r="AL206" s="13" t="n"/>
      <c r="AM206" s="13" t="n"/>
      <c r="AN206" s="13" t="n"/>
      <c r="AO206" s="13" t="n"/>
      <c r="AP206" s="14" t="n"/>
      <c r="AQ206" s="14" t="n"/>
      <c r="AR206" s="14" t="n"/>
      <c r="AS206" s="13" t="n"/>
      <c r="AT206" s="13" t="n"/>
      <c r="AU206" s="10" t="n"/>
      <c r="AV206" s="10" t="n"/>
      <c r="AW206" s="10" t="n"/>
      <c r="AX206" s="10" t="n"/>
      <c r="AY206" s="10" t="n"/>
      <c r="AZ206" s="10" t="n"/>
      <c r="BA206" s="10" t="n"/>
      <c r="BB206" s="10" t="n"/>
      <c r="BC206" s="10" t="n"/>
      <c r="BD206" s="11" t="n"/>
      <c r="BE206" s="10" t="n"/>
      <c r="BF206" s="10" t="n"/>
      <c r="BG206" s="10" t="n"/>
      <c r="BH206" s="10" t="n"/>
      <c r="BI206" s="10" t="n"/>
      <c r="BJ206" s="10" t="n"/>
      <c r="BK206" s="10" t="n"/>
      <c r="BL206" s="10" t="n"/>
      <c r="BM206" s="10" t="n"/>
    </row>
    <row r="207" ht="15.75" customHeight="1" s="218">
      <c r="A207" s="10" t="n"/>
      <c r="B207" s="10" t="n"/>
      <c r="C207" s="10" t="n"/>
      <c r="D207" s="10" t="n"/>
      <c r="E207" s="10" t="n"/>
      <c r="F207" s="10" t="n"/>
      <c r="G207" s="11" t="n"/>
      <c r="H207" s="10" t="n"/>
      <c r="I207" s="10" t="n"/>
      <c r="J207" s="10" t="n"/>
      <c r="K207" s="10" t="n"/>
      <c r="L207" s="10" t="n"/>
      <c r="M207" s="13" t="n"/>
      <c r="N207" s="13" t="n"/>
      <c r="O207" s="13" t="n"/>
      <c r="P207" s="13" t="n"/>
      <c r="Q207" s="10" t="n"/>
      <c r="R207" s="10" t="n"/>
      <c r="S207" s="10" t="n"/>
      <c r="T207" s="10" t="n"/>
      <c r="U207" s="10" t="n"/>
      <c r="V207" s="10" t="n"/>
      <c r="W207" s="10" t="n"/>
      <c r="X207" s="10" t="n"/>
      <c r="Y207" s="11" t="n"/>
      <c r="Z207" s="11" t="n"/>
      <c r="AA207" s="11" t="n"/>
      <c r="AB207" s="11" t="n"/>
      <c r="AC207" s="11" t="n"/>
      <c r="AD207" s="11" t="n"/>
      <c r="AE207" s="10" t="n"/>
      <c r="AF207" s="10" t="n"/>
      <c r="AG207" s="10" t="n"/>
      <c r="AH207" s="10" t="n"/>
      <c r="AI207" s="13" t="n"/>
      <c r="AJ207" s="13" t="n"/>
      <c r="AK207" s="13" t="n"/>
      <c r="AL207" s="13" t="n"/>
      <c r="AM207" s="13" t="n"/>
      <c r="AN207" s="13" t="n"/>
      <c r="AO207" s="13" t="n"/>
      <c r="AP207" s="14" t="n"/>
      <c r="AQ207" s="14" t="n"/>
      <c r="AR207" s="14" t="n"/>
      <c r="AS207" s="13" t="n"/>
      <c r="AT207" s="13" t="n"/>
      <c r="AU207" s="10" t="n"/>
      <c r="AV207" s="10" t="n"/>
      <c r="AW207" s="10" t="n"/>
      <c r="AX207" s="10" t="n"/>
      <c r="AY207" s="10" t="n"/>
      <c r="AZ207" s="10" t="n"/>
      <c r="BA207" s="10" t="n"/>
      <c r="BB207" s="10" t="n"/>
      <c r="BC207" s="10" t="n"/>
      <c r="BD207" s="11" t="n"/>
      <c r="BE207" s="10" t="n"/>
      <c r="BF207" s="10" t="n"/>
      <c r="BG207" s="10" t="n"/>
      <c r="BH207" s="10" t="n"/>
      <c r="BI207" s="10" t="n"/>
      <c r="BJ207" s="10" t="n"/>
      <c r="BK207" s="10" t="n"/>
      <c r="BL207" s="10" t="n"/>
      <c r="BM207" s="10" t="n"/>
    </row>
    <row r="208" ht="15.75" customHeight="1" s="218">
      <c r="A208" s="10" t="n"/>
      <c r="B208" s="10" t="n"/>
      <c r="C208" s="10" t="n"/>
      <c r="D208" s="10" t="n"/>
      <c r="E208" s="10" t="n"/>
      <c r="F208" s="10" t="n"/>
      <c r="G208" s="11" t="n"/>
      <c r="H208" s="10" t="n"/>
      <c r="I208" s="10" t="n"/>
      <c r="J208" s="10" t="n"/>
      <c r="K208" s="10" t="n"/>
      <c r="L208" s="10" t="n"/>
      <c r="M208" s="13" t="n"/>
      <c r="N208" s="13" t="n"/>
      <c r="O208" s="13" t="n"/>
      <c r="P208" s="13" t="n"/>
      <c r="Q208" s="10" t="n"/>
      <c r="R208" s="10" t="n"/>
      <c r="S208" s="10" t="n"/>
      <c r="T208" s="10" t="n"/>
      <c r="U208" s="10" t="n"/>
      <c r="V208" s="10" t="n"/>
      <c r="W208" s="10" t="n"/>
      <c r="X208" s="10" t="n"/>
      <c r="Y208" s="11" t="n"/>
      <c r="Z208" s="11" t="n"/>
      <c r="AA208" s="11" t="n"/>
      <c r="AB208" s="11" t="n"/>
      <c r="AC208" s="11" t="n"/>
      <c r="AD208" s="11" t="n"/>
      <c r="AE208" s="10" t="n"/>
      <c r="AF208" s="10" t="n"/>
      <c r="AG208" s="10" t="n"/>
      <c r="AH208" s="10" t="n"/>
      <c r="AI208" s="13" t="n"/>
      <c r="AJ208" s="13" t="n"/>
      <c r="AK208" s="13" t="n"/>
      <c r="AL208" s="13" t="n"/>
      <c r="AM208" s="13" t="n"/>
      <c r="AN208" s="13" t="n"/>
      <c r="AO208" s="13" t="n"/>
      <c r="AP208" s="14" t="n"/>
      <c r="AQ208" s="14" t="n"/>
      <c r="AR208" s="14" t="n"/>
      <c r="AS208" s="13" t="n"/>
      <c r="AT208" s="13" t="n"/>
      <c r="AU208" s="10" t="n"/>
      <c r="AV208" s="10" t="n"/>
      <c r="AW208" s="10" t="n"/>
      <c r="AX208" s="10" t="n"/>
      <c r="AY208" s="10" t="n"/>
      <c r="AZ208" s="10" t="n"/>
      <c r="BA208" s="10" t="n"/>
      <c r="BB208" s="10" t="n"/>
      <c r="BC208" s="10" t="n"/>
      <c r="BD208" s="11" t="n"/>
      <c r="BE208" s="10" t="n"/>
      <c r="BF208" s="10" t="n"/>
      <c r="BG208" s="10" t="n"/>
      <c r="BH208" s="10" t="n"/>
      <c r="BI208" s="10" t="n"/>
      <c r="BJ208" s="10" t="n"/>
      <c r="BK208" s="10" t="n"/>
      <c r="BL208" s="10" t="n"/>
      <c r="BM208" s="10" t="n"/>
    </row>
    <row r="209" ht="15.75" customHeight="1" s="218">
      <c r="A209" s="10" t="n"/>
      <c r="B209" s="10" t="n"/>
      <c r="C209" s="10" t="n"/>
      <c r="D209" s="10" t="n"/>
      <c r="E209" s="10" t="n"/>
      <c r="F209" s="10" t="n"/>
      <c r="G209" s="11" t="n"/>
      <c r="H209" s="10" t="n"/>
      <c r="I209" s="10" t="n"/>
      <c r="J209" s="10" t="n"/>
      <c r="K209" s="10" t="n"/>
      <c r="L209" s="10" t="n"/>
      <c r="M209" s="13" t="n"/>
      <c r="N209" s="13" t="n"/>
      <c r="O209" s="13" t="n"/>
      <c r="P209" s="13" t="n"/>
      <c r="Q209" s="10" t="n"/>
      <c r="R209" s="10" t="n"/>
      <c r="S209" s="10" t="n"/>
      <c r="T209" s="10" t="n"/>
      <c r="U209" s="10" t="n"/>
      <c r="V209" s="10" t="n"/>
      <c r="W209" s="10" t="n"/>
      <c r="X209" s="10" t="n"/>
      <c r="Y209" s="11" t="n"/>
      <c r="Z209" s="11" t="n"/>
      <c r="AA209" s="11" t="n"/>
      <c r="AB209" s="11" t="n"/>
      <c r="AC209" s="11" t="n"/>
      <c r="AD209" s="11" t="n"/>
      <c r="AE209" s="10" t="n"/>
      <c r="AF209" s="10" t="n"/>
      <c r="AG209" s="10" t="n"/>
      <c r="AH209" s="10" t="n"/>
      <c r="AI209" s="13" t="n"/>
      <c r="AJ209" s="13" t="n"/>
      <c r="AK209" s="13" t="n"/>
      <c r="AL209" s="13" t="n"/>
      <c r="AM209" s="13" t="n"/>
      <c r="AN209" s="13" t="n"/>
      <c r="AO209" s="13" t="n"/>
      <c r="AP209" s="14" t="n"/>
      <c r="AQ209" s="14" t="n"/>
      <c r="AR209" s="14" t="n"/>
      <c r="AS209" s="13" t="n"/>
      <c r="AT209" s="13" t="n"/>
      <c r="AU209" s="10" t="n"/>
      <c r="AV209" s="10" t="n"/>
      <c r="AW209" s="10" t="n"/>
      <c r="AX209" s="10" t="n"/>
      <c r="AY209" s="10" t="n"/>
      <c r="AZ209" s="10" t="n"/>
      <c r="BA209" s="10" t="n"/>
      <c r="BB209" s="10" t="n"/>
      <c r="BC209" s="10" t="n"/>
      <c r="BD209" s="11" t="n"/>
      <c r="BE209" s="10" t="n"/>
      <c r="BF209" s="10" t="n"/>
      <c r="BG209" s="10" t="n"/>
      <c r="BH209" s="10" t="n"/>
      <c r="BI209" s="10" t="n"/>
      <c r="BJ209" s="10" t="n"/>
      <c r="BK209" s="10" t="n"/>
      <c r="BL209" s="10" t="n"/>
      <c r="BM209" s="10" t="n"/>
    </row>
    <row r="210" ht="15.75" customHeight="1" s="218">
      <c r="A210" s="10" t="n"/>
      <c r="B210" s="10" t="n"/>
      <c r="C210" s="10" t="n"/>
      <c r="D210" s="10" t="n"/>
      <c r="E210" s="10" t="n"/>
      <c r="F210" s="10" t="n"/>
      <c r="G210" s="11" t="n"/>
      <c r="H210" s="10" t="n"/>
      <c r="I210" s="10" t="n"/>
      <c r="J210" s="10" t="n"/>
      <c r="K210" s="10" t="n"/>
      <c r="L210" s="10" t="n"/>
      <c r="M210" s="13" t="n"/>
      <c r="N210" s="13" t="n"/>
      <c r="O210" s="13" t="n"/>
      <c r="P210" s="13" t="n"/>
      <c r="Q210" s="10" t="n"/>
      <c r="R210" s="10" t="n"/>
      <c r="S210" s="10" t="n"/>
      <c r="T210" s="10" t="n"/>
      <c r="U210" s="10" t="n"/>
      <c r="V210" s="10" t="n"/>
      <c r="W210" s="10" t="n"/>
      <c r="X210" s="10" t="n"/>
      <c r="Y210" s="11" t="n"/>
      <c r="Z210" s="11" t="n"/>
      <c r="AA210" s="11" t="n"/>
      <c r="AB210" s="11" t="n"/>
      <c r="AC210" s="11" t="n"/>
      <c r="AD210" s="11" t="n"/>
      <c r="AE210" s="10" t="n"/>
      <c r="AF210" s="10" t="n"/>
      <c r="AG210" s="10" t="n"/>
      <c r="AH210" s="10" t="n"/>
      <c r="AI210" s="13" t="n"/>
      <c r="AJ210" s="13" t="n"/>
      <c r="AK210" s="13" t="n"/>
      <c r="AL210" s="13" t="n"/>
      <c r="AM210" s="13" t="n"/>
      <c r="AN210" s="13" t="n"/>
      <c r="AO210" s="13" t="n"/>
      <c r="AP210" s="14" t="n"/>
      <c r="AQ210" s="14" t="n"/>
      <c r="AR210" s="14" t="n"/>
      <c r="AS210" s="13" t="n"/>
      <c r="AT210" s="13" t="n"/>
      <c r="AU210" s="10" t="n"/>
      <c r="AV210" s="10" t="n"/>
      <c r="AW210" s="10" t="n"/>
      <c r="AX210" s="10" t="n"/>
      <c r="AY210" s="10" t="n"/>
      <c r="AZ210" s="10" t="n"/>
      <c r="BA210" s="10" t="n"/>
      <c r="BB210" s="10" t="n"/>
      <c r="BC210" s="10" t="n"/>
      <c r="BD210" s="11" t="n"/>
      <c r="BE210" s="10" t="n"/>
      <c r="BF210" s="10" t="n"/>
      <c r="BG210" s="10" t="n"/>
      <c r="BH210" s="10" t="n"/>
      <c r="BI210" s="10" t="n"/>
      <c r="BJ210" s="10" t="n"/>
      <c r="BK210" s="10" t="n"/>
      <c r="BL210" s="10" t="n"/>
      <c r="BM210" s="10" t="n"/>
    </row>
    <row r="211" ht="15.75" customHeight="1" s="218">
      <c r="A211" s="10" t="n"/>
      <c r="B211" s="10" t="n"/>
      <c r="C211" s="10" t="n"/>
      <c r="D211" s="10" t="n"/>
      <c r="E211" s="10" t="n"/>
      <c r="F211" s="10" t="n"/>
      <c r="G211" s="11" t="n"/>
      <c r="H211" s="10" t="n"/>
      <c r="I211" s="10" t="n"/>
      <c r="J211" s="10" t="n"/>
      <c r="K211" s="10" t="n"/>
      <c r="L211" s="10" t="n"/>
      <c r="M211" s="13" t="n"/>
      <c r="N211" s="13" t="n"/>
      <c r="O211" s="13" t="n"/>
      <c r="P211" s="13" t="n"/>
      <c r="Q211" s="10" t="n"/>
      <c r="R211" s="10" t="n"/>
      <c r="S211" s="10" t="n"/>
      <c r="T211" s="10" t="n"/>
      <c r="U211" s="10" t="n"/>
      <c r="V211" s="10" t="n"/>
      <c r="W211" s="10" t="n"/>
      <c r="X211" s="10" t="n"/>
      <c r="Y211" s="11" t="n"/>
      <c r="Z211" s="11" t="n"/>
      <c r="AA211" s="11" t="n"/>
      <c r="AB211" s="11" t="n"/>
      <c r="AC211" s="11" t="n"/>
      <c r="AD211" s="11" t="n"/>
      <c r="AE211" s="10" t="n"/>
      <c r="AF211" s="10" t="n"/>
      <c r="AG211" s="10" t="n"/>
      <c r="AH211" s="10" t="n"/>
      <c r="AI211" s="13" t="n"/>
      <c r="AJ211" s="13" t="n"/>
      <c r="AK211" s="13" t="n"/>
      <c r="AL211" s="13" t="n"/>
      <c r="AM211" s="13" t="n"/>
      <c r="AN211" s="13" t="n"/>
      <c r="AO211" s="13" t="n"/>
      <c r="AP211" s="14" t="n"/>
      <c r="AQ211" s="14" t="n"/>
      <c r="AR211" s="14" t="n"/>
      <c r="AS211" s="13" t="n"/>
      <c r="AT211" s="13" t="n"/>
      <c r="AU211" s="10" t="n"/>
      <c r="AV211" s="10" t="n"/>
      <c r="AW211" s="10" t="n"/>
      <c r="AX211" s="10" t="n"/>
      <c r="AY211" s="10" t="n"/>
      <c r="AZ211" s="10" t="n"/>
      <c r="BA211" s="10" t="n"/>
      <c r="BB211" s="10" t="n"/>
      <c r="BC211" s="10" t="n"/>
      <c r="BD211" s="11" t="n"/>
      <c r="BE211" s="10" t="n"/>
      <c r="BF211" s="10" t="n"/>
      <c r="BG211" s="10" t="n"/>
      <c r="BH211" s="10" t="n"/>
      <c r="BI211" s="10" t="n"/>
      <c r="BJ211" s="10" t="n"/>
      <c r="BK211" s="10" t="n"/>
      <c r="BL211" s="10" t="n"/>
      <c r="BM211" s="10" t="n"/>
    </row>
    <row r="212" ht="15.75" customHeight="1" s="218">
      <c r="A212" s="10" t="n"/>
      <c r="B212" s="10" t="n"/>
      <c r="C212" s="10" t="n"/>
      <c r="D212" s="10" t="n"/>
      <c r="E212" s="10" t="n"/>
      <c r="F212" s="10" t="n"/>
      <c r="G212" s="11" t="n"/>
      <c r="H212" s="10" t="n"/>
      <c r="I212" s="10" t="n"/>
      <c r="J212" s="10" t="n"/>
      <c r="K212" s="10" t="n"/>
      <c r="L212" s="10" t="n"/>
      <c r="M212" s="13" t="n"/>
      <c r="N212" s="13" t="n"/>
      <c r="O212" s="13" t="n"/>
      <c r="P212" s="13" t="n"/>
      <c r="Q212" s="10" t="n"/>
      <c r="R212" s="10" t="n"/>
      <c r="S212" s="10" t="n"/>
      <c r="T212" s="10" t="n"/>
      <c r="U212" s="10" t="n"/>
      <c r="V212" s="10" t="n"/>
      <c r="W212" s="10" t="n"/>
      <c r="X212" s="10" t="n"/>
      <c r="Y212" s="11" t="n"/>
      <c r="Z212" s="11" t="n"/>
      <c r="AA212" s="11" t="n"/>
      <c r="AB212" s="11" t="n"/>
      <c r="AC212" s="11" t="n"/>
      <c r="AD212" s="11" t="n"/>
      <c r="AE212" s="10" t="n"/>
      <c r="AF212" s="10" t="n"/>
      <c r="AG212" s="10" t="n"/>
      <c r="AH212" s="10" t="n"/>
      <c r="AI212" s="13" t="n"/>
      <c r="AJ212" s="13" t="n"/>
      <c r="AK212" s="13" t="n"/>
      <c r="AL212" s="13" t="n"/>
      <c r="AM212" s="13" t="n"/>
      <c r="AN212" s="13" t="n"/>
      <c r="AO212" s="13" t="n"/>
      <c r="AP212" s="14" t="n"/>
      <c r="AQ212" s="14" t="n"/>
      <c r="AR212" s="14" t="n"/>
      <c r="AS212" s="13" t="n"/>
      <c r="AT212" s="13" t="n"/>
      <c r="AU212" s="10" t="n"/>
      <c r="AV212" s="10" t="n"/>
      <c r="AW212" s="10" t="n"/>
      <c r="AX212" s="10" t="n"/>
      <c r="AY212" s="10" t="n"/>
      <c r="AZ212" s="10" t="n"/>
      <c r="BA212" s="10" t="n"/>
      <c r="BB212" s="10" t="n"/>
      <c r="BC212" s="10" t="n"/>
      <c r="BD212" s="11" t="n"/>
      <c r="BE212" s="10" t="n"/>
      <c r="BF212" s="10" t="n"/>
      <c r="BG212" s="10" t="n"/>
      <c r="BH212" s="10" t="n"/>
      <c r="BI212" s="10" t="n"/>
      <c r="BJ212" s="10" t="n"/>
      <c r="BK212" s="10" t="n"/>
      <c r="BL212" s="10" t="n"/>
      <c r="BM212" s="10" t="n"/>
    </row>
    <row r="213" ht="15.75" customHeight="1" s="218">
      <c r="A213" s="10" t="n"/>
      <c r="B213" s="10" t="n"/>
      <c r="C213" s="10" t="n"/>
      <c r="D213" s="10" t="n"/>
      <c r="E213" s="10" t="n"/>
      <c r="F213" s="10" t="n"/>
      <c r="G213" s="11" t="n"/>
      <c r="H213" s="10" t="n"/>
      <c r="I213" s="10" t="n"/>
      <c r="J213" s="10" t="n"/>
      <c r="K213" s="10" t="n"/>
      <c r="L213" s="10" t="n"/>
      <c r="M213" s="13" t="n"/>
      <c r="N213" s="13" t="n"/>
      <c r="O213" s="13" t="n"/>
      <c r="P213" s="13" t="n"/>
      <c r="Q213" s="10" t="n"/>
      <c r="R213" s="10" t="n"/>
      <c r="S213" s="10" t="n"/>
      <c r="T213" s="10" t="n"/>
      <c r="U213" s="10" t="n"/>
      <c r="V213" s="10" t="n"/>
      <c r="W213" s="10" t="n"/>
      <c r="X213" s="10" t="n"/>
      <c r="Y213" s="11" t="n"/>
      <c r="Z213" s="11" t="n"/>
      <c r="AA213" s="11" t="n"/>
      <c r="AB213" s="11" t="n"/>
      <c r="AC213" s="11" t="n"/>
      <c r="AD213" s="11" t="n"/>
      <c r="AE213" s="10" t="n"/>
      <c r="AF213" s="10" t="n"/>
      <c r="AG213" s="10" t="n"/>
      <c r="AH213" s="10" t="n"/>
      <c r="AI213" s="13" t="n"/>
      <c r="AJ213" s="13" t="n"/>
      <c r="AK213" s="13" t="n"/>
      <c r="AL213" s="13" t="n"/>
      <c r="AM213" s="13" t="n"/>
      <c r="AN213" s="13" t="n"/>
      <c r="AO213" s="13" t="n"/>
      <c r="AP213" s="14" t="n"/>
      <c r="AQ213" s="14" t="n"/>
      <c r="AR213" s="14" t="n"/>
      <c r="AS213" s="13" t="n"/>
      <c r="AT213" s="13" t="n"/>
      <c r="AU213" s="10" t="n"/>
      <c r="AV213" s="10" t="n"/>
      <c r="AW213" s="10" t="n"/>
      <c r="AX213" s="10" t="n"/>
      <c r="AY213" s="10" t="n"/>
      <c r="AZ213" s="10" t="n"/>
      <c r="BA213" s="10" t="n"/>
      <c r="BB213" s="10" t="n"/>
      <c r="BC213" s="10" t="n"/>
      <c r="BD213" s="11" t="n"/>
      <c r="BE213" s="10" t="n"/>
      <c r="BF213" s="10" t="n"/>
      <c r="BG213" s="10" t="n"/>
      <c r="BH213" s="10" t="n"/>
      <c r="BI213" s="10" t="n"/>
      <c r="BJ213" s="10" t="n"/>
      <c r="BK213" s="10" t="n"/>
      <c r="BL213" s="10" t="n"/>
      <c r="BM213" s="10" t="n"/>
    </row>
    <row r="214" ht="15.75" customHeight="1" s="218">
      <c r="A214" s="10" t="n"/>
      <c r="B214" s="10" t="n"/>
      <c r="C214" s="10" t="n"/>
      <c r="D214" s="10" t="n"/>
      <c r="E214" s="10" t="n"/>
      <c r="F214" s="10" t="n"/>
      <c r="G214" s="11" t="n"/>
      <c r="H214" s="10" t="n"/>
      <c r="I214" s="10" t="n"/>
      <c r="J214" s="10" t="n"/>
      <c r="K214" s="10" t="n"/>
      <c r="L214" s="10" t="n"/>
      <c r="M214" s="13" t="n"/>
      <c r="N214" s="13" t="n"/>
      <c r="O214" s="13" t="n"/>
      <c r="P214" s="13" t="n"/>
      <c r="Q214" s="10" t="n"/>
      <c r="R214" s="10" t="n"/>
      <c r="S214" s="10" t="n"/>
      <c r="T214" s="10" t="n"/>
      <c r="U214" s="10" t="n"/>
      <c r="V214" s="10" t="n"/>
      <c r="W214" s="10" t="n"/>
      <c r="X214" s="10" t="n"/>
      <c r="Y214" s="11" t="n"/>
      <c r="Z214" s="11" t="n"/>
      <c r="AA214" s="11" t="n"/>
      <c r="AB214" s="11" t="n"/>
      <c r="AC214" s="11" t="n"/>
      <c r="AD214" s="11" t="n"/>
      <c r="AE214" s="10" t="n"/>
      <c r="AF214" s="10" t="n"/>
      <c r="AG214" s="10" t="n"/>
      <c r="AH214" s="10" t="n"/>
      <c r="AI214" s="13" t="n"/>
      <c r="AJ214" s="13" t="n"/>
      <c r="AK214" s="13" t="n"/>
      <c r="AL214" s="13" t="n"/>
      <c r="AM214" s="13" t="n"/>
      <c r="AN214" s="13" t="n"/>
      <c r="AO214" s="13" t="n"/>
      <c r="AP214" s="14" t="n"/>
      <c r="AQ214" s="14" t="n"/>
      <c r="AR214" s="14" t="n"/>
      <c r="AS214" s="13" t="n"/>
      <c r="AT214" s="13" t="n"/>
      <c r="AU214" s="10" t="n"/>
      <c r="AV214" s="10" t="n"/>
      <c r="AW214" s="10" t="n"/>
      <c r="AX214" s="10" t="n"/>
      <c r="AY214" s="10" t="n"/>
      <c r="AZ214" s="10" t="n"/>
      <c r="BA214" s="10" t="n"/>
      <c r="BB214" s="10" t="n"/>
      <c r="BC214" s="10" t="n"/>
      <c r="BD214" s="11" t="n"/>
      <c r="BE214" s="10" t="n"/>
      <c r="BF214" s="10" t="n"/>
      <c r="BG214" s="10" t="n"/>
      <c r="BH214" s="10" t="n"/>
      <c r="BI214" s="10" t="n"/>
      <c r="BJ214" s="10" t="n"/>
      <c r="BK214" s="10" t="n"/>
      <c r="BL214" s="10" t="n"/>
      <c r="BM214" s="10" t="n"/>
    </row>
    <row r="215" ht="15.75" customHeight="1" s="218">
      <c r="A215" s="10" t="n"/>
      <c r="B215" s="10" t="n"/>
      <c r="C215" s="10" t="n"/>
      <c r="D215" s="10" t="n"/>
      <c r="E215" s="10" t="n"/>
      <c r="F215" s="10" t="n"/>
      <c r="G215" s="11" t="n"/>
      <c r="H215" s="10" t="n"/>
      <c r="I215" s="10" t="n"/>
      <c r="J215" s="10" t="n"/>
      <c r="K215" s="10" t="n"/>
      <c r="L215" s="10" t="n"/>
      <c r="M215" s="13" t="n"/>
      <c r="N215" s="13" t="n"/>
      <c r="O215" s="13" t="n"/>
      <c r="P215" s="13" t="n"/>
      <c r="Q215" s="10" t="n"/>
      <c r="R215" s="10" t="n"/>
      <c r="S215" s="10" t="n"/>
      <c r="T215" s="10" t="n"/>
      <c r="U215" s="10" t="n"/>
      <c r="V215" s="10" t="n"/>
      <c r="W215" s="10" t="n"/>
      <c r="X215" s="10" t="n"/>
      <c r="Y215" s="11" t="n"/>
      <c r="Z215" s="11" t="n"/>
      <c r="AA215" s="11" t="n"/>
      <c r="AB215" s="11" t="n"/>
      <c r="AC215" s="11" t="n"/>
      <c r="AD215" s="11" t="n"/>
      <c r="AE215" s="10" t="n"/>
      <c r="AF215" s="10" t="n"/>
      <c r="AG215" s="10" t="n"/>
      <c r="AH215" s="10" t="n"/>
      <c r="AI215" s="13" t="n"/>
      <c r="AJ215" s="13" t="n"/>
      <c r="AK215" s="13" t="n"/>
      <c r="AL215" s="13" t="n"/>
      <c r="AM215" s="13" t="n"/>
      <c r="AN215" s="13" t="n"/>
      <c r="AO215" s="13" t="n"/>
      <c r="AP215" s="14" t="n"/>
      <c r="AQ215" s="14" t="n"/>
      <c r="AR215" s="14" t="n"/>
      <c r="AS215" s="13" t="n"/>
      <c r="AT215" s="13" t="n"/>
      <c r="AU215" s="10" t="n"/>
      <c r="AV215" s="10" t="n"/>
      <c r="AW215" s="10" t="n"/>
      <c r="AX215" s="10" t="n"/>
      <c r="AY215" s="10" t="n"/>
      <c r="AZ215" s="10" t="n"/>
      <c r="BA215" s="10" t="n"/>
      <c r="BB215" s="10" t="n"/>
      <c r="BC215" s="10" t="n"/>
      <c r="BD215" s="11" t="n"/>
      <c r="BE215" s="10" t="n"/>
      <c r="BF215" s="10" t="n"/>
      <c r="BG215" s="10" t="n"/>
      <c r="BH215" s="10" t="n"/>
      <c r="BI215" s="10" t="n"/>
      <c r="BJ215" s="10" t="n"/>
      <c r="BK215" s="10" t="n"/>
      <c r="BL215" s="10" t="n"/>
      <c r="BM215" s="10" t="n"/>
    </row>
    <row r="216" ht="15.75" customHeight="1" s="218">
      <c r="A216" s="10" t="n"/>
      <c r="B216" s="10" t="n"/>
      <c r="C216" s="10" t="n"/>
      <c r="D216" s="10" t="n"/>
      <c r="E216" s="10" t="n"/>
      <c r="F216" s="10" t="n"/>
      <c r="G216" s="11" t="n"/>
      <c r="H216" s="10" t="n"/>
      <c r="I216" s="10" t="n"/>
      <c r="J216" s="10" t="n"/>
      <c r="K216" s="10" t="n"/>
      <c r="L216" s="10" t="n"/>
      <c r="M216" s="13" t="n"/>
      <c r="N216" s="13" t="n"/>
      <c r="O216" s="13" t="n"/>
      <c r="P216" s="13" t="n"/>
      <c r="Q216" s="10" t="n"/>
      <c r="R216" s="10" t="n"/>
      <c r="S216" s="10" t="n"/>
      <c r="T216" s="10" t="n"/>
      <c r="U216" s="10" t="n"/>
      <c r="V216" s="10" t="n"/>
      <c r="W216" s="10" t="n"/>
      <c r="X216" s="10" t="n"/>
      <c r="Y216" s="11" t="n"/>
      <c r="Z216" s="11" t="n"/>
      <c r="AA216" s="11" t="n"/>
      <c r="AB216" s="11" t="n"/>
      <c r="AC216" s="11" t="n"/>
      <c r="AD216" s="11" t="n"/>
      <c r="AE216" s="10" t="n"/>
      <c r="AF216" s="10" t="n"/>
      <c r="AG216" s="10" t="n"/>
      <c r="AH216" s="10" t="n"/>
      <c r="AI216" s="13" t="n"/>
      <c r="AJ216" s="13" t="n"/>
      <c r="AK216" s="13" t="n"/>
      <c r="AL216" s="13" t="n"/>
      <c r="AM216" s="13" t="n"/>
      <c r="AN216" s="13" t="n"/>
      <c r="AO216" s="13" t="n"/>
      <c r="AP216" s="14" t="n"/>
      <c r="AQ216" s="14" t="n"/>
      <c r="AR216" s="14" t="n"/>
      <c r="AS216" s="13" t="n"/>
      <c r="AT216" s="13" t="n"/>
      <c r="AU216" s="10" t="n"/>
      <c r="AV216" s="10" t="n"/>
      <c r="AW216" s="10" t="n"/>
      <c r="AX216" s="10" t="n"/>
      <c r="AY216" s="10" t="n"/>
      <c r="AZ216" s="10" t="n"/>
      <c r="BA216" s="10" t="n"/>
      <c r="BB216" s="10" t="n"/>
      <c r="BC216" s="10" t="n"/>
      <c r="BD216" s="11" t="n"/>
      <c r="BE216" s="10" t="n"/>
      <c r="BF216" s="10" t="n"/>
      <c r="BG216" s="10" t="n"/>
      <c r="BH216" s="10" t="n"/>
      <c r="BI216" s="10" t="n"/>
      <c r="BJ216" s="10" t="n"/>
      <c r="BK216" s="10" t="n"/>
      <c r="BL216" s="10" t="n"/>
      <c r="BM216" s="10" t="n"/>
    </row>
    <row r="217" ht="15.75" customHeight="1" s="218">
      <c r="A217" s="10" t="n"/>
      <c r="B217" s="10" t="n"/>
      <c r="C217" s="10" t="n"/>
      <c r="D217" s="10" t="n"/>
      <c r="E217" s="10" t="n"/>
      <c r="F217" s="10" t="n"/>
      <c r="G217" s="11" t="n"/>
      <c r="H217" s="10" t="n"/>
      <c r="I217" s="10" t="n"/>
      <c r="J217" s="10" t="n"/>
      <c r="K217" s="10" t="n"/>
      <c r="L217" s="10" t="n"/>
      <c r="M217" s="13" t="n"/>
      <c r="N217" s="13" t="n"/>
      <c r="O217" s="13" t="n"/>
      <c r="P217" s="13" t="n"/>
      <c r="Q217" s="10" t="n"/>
      <c r="R217" s="10" t="n"/>
      <c r="S217" s="10" t="n"/>
      <c r="T217" s="10" t="n"/>
      <c r="U217" s="10" t="n"/>
      <c r="V217" s="10" t="n"/>
      <c r="W217" s="10" t="n"/>
      <c r="X217" s="10" t="n"/>
      <c r="Y217" s="11" t="n"/>
      <c r="Z217" s="11" t="n"/>
      <c r="AA217" s="11" t="n"/>
      <c r="AB217" s="11" t="n"/>
      <c r="AC217" s="11" t="n"/>
      <c r="AD217" s="11" t="n"/>
      <c r="AE217" s="10" t="n"/>
      <c r="AF217" s="10" t="n"/>
      <c r="AG217" s="10" t="n"/>
      <c r="AH217" s="10" t="n"/>
      <c r="AI217" s="13" t="n"/>
      <c r="AJ217" s="13" t="n"/>
      <c r="AK217" s="13" t="n"/>
      <c r="AL217" s="13" t="n"/>
      <c r="AM217" s="13" t="n"/>
      <c r="AN217" s="13" t="n"/>
      <c r="AO217" s="13" t="n"/>
      <c r="AP217" s="14" t="n"/>
      <c r="AQ217" s="14" t="n"/>
      <c r="AR217" s="14" t="n"/>
      <c r="AS217" s="13" t="n"/>
      <c r="AT217" s="13" t="n"/>
      <c r="AU217" s="10" t="n"/>
      <c r="AV217" s="10" t="n"/>
      <c r="AW217" s="10" t="n"/>
      <c r="AX217" s="10" t="n"/>
      <c r="AY217" s="10" t="n"/>
      <c r="AZ217" s="10" t="n"/>
      <c r="BA217" s="10" t="n"/>
      <c r="BB217" s="10" t="n"/>
      <c r="BC217" s="10" t="n"/>
      <c r="BD217" s="11" t="n"/>
      <c r="BE217" s="10" t="n"/>
      <c r="BF217" s="10" t="n"/>
      <c r="BG217" s="10" t="n"/>
      <c r="BH217" s="10" t="n"/>
      <c r="BI217" s="10" t="n"/>
      <c r="BJ217" s="10" t="n"/>
      <c r="BK217" s="10" t="n"/>
      <c r="BL217" s="10" t="n"/>
      <c r="BM217" s="10" t="n"/>
    </row>
    <row r="218" ht="15.75" customHeight="1" s="218">
      <c r="A218" s="10" t="n"/>
      <c r="B218" s="10" t="n"/>
      <c r="C218" s="10" t="n"/>
      <c r="D218" s="10" t="n"/>
      <c r="E218" s="10" t="n"/>
      <c r="F218" s="10" t="n"/>
      <c r="G218" s="11" t="n"/>
      <c r="H218" s="10" t="n"/>
      <c r="I218" s="10" t="n"/>
      <c r="J218" s="10" t="n"/>
      <c r="K218" s="10" t="n"/>
      <c r="L218" s="10" t="n"/>
      <c r="M218" s="13" t="n"/>
      <c r="N218" s="13" t="n"/>
      <c r="O218" s="13" t="n"/>
      <c r="P218" s="13" t="n"/>
      <c r="Q218" s="10" t="n"/>
      <c r="R218" s="10" t="n"/>
      <c r="S218" s="10" t="n"/>
      <c r="T218" s="10" t="n"/>
      <c r="U218" s="10" t="n"/>
      <c r="V218" s="10" t="n"/>
      <c r="W218" s="10" t="n"/>
      <c r="X218" s="10" t="n"/>
      <c r="Y218" s="11" t="n"/>
      <c r="Z218" s="11" t="n"/>
      <c r="AA218" s="11" t="n"/>
      <c r="AB218" s="11" t="n"/>
      <c r="AC218" s="11" t="n"/>
      <c r="AD218" s="11" t="n"/>
      <c r="AE218" s="10" t="n"/>
      <c r="AF218" s="10" t="n"/>
      <c r="AG218" s="10" t="n"/>
      <c r="AH218" s="10" t="n"/>
      <c r="AI218" s="13" t="n"/>
      <c r="AJ218" s="13" t="n"/>
      <c r="AK218" s="13" t="n"/>
      <c r="AL218" s="13" t="n"/>
      <c r="AM218" s="13" t="n"/>
      <c r="AN218" s="13" t="n"/>
      <c r="AO218" s="13" t="n"/>
      <c r="AP218" s="14" t="n"/>
      <c r="AQ218" s="14" t="n"/>
      <c r="AR218" s="14" t="n"/>
      <c r="AS218" s="13" t="n"/>
      <c r="AT218" s="13" t="n"/>
      <c r="AU218" s="10" t="n"/>
      <c r="AV218" s="10" t="n"/>
      <c r="AW218" s="10" t="n"/>
      <c r="AX218" s="10" t="n"/>
      <c r="AY218" s="10" t="n"/>
      <c r="AZ218" s="10" t="n"/>
      <c r="BA218" s="10" t="n"/>
      <c r="BB218" s="10" t="n"/>
      <c r="BC218" s="10" t="n"/>
      <c r="BD218" s="11" t="n"/>
      <c r="BE218" s="10" t="n"/>
      <c r="BF218" s="10" t="n"/>
      <c r="BG218" s="10" t="n"/>
      <c r="BH218" s="10" t="n"/>
      <c r="BI218" s="10" t="n"/>
      <c r="BJ218" s="10" t="n"/>
      <c r="BK218" s="10" t="n"/>
      <c r="BL218" s="10" t="n"/>
      <c r="BM218" s="10" t="n"/>
    </row>
    <row r="219" ht="15.75" customHeight="1" s="218">
      <c r="A219" s="10" t="n"/>
      <c r="B219" s="10" t="n"/>
      <c r="C219" s="10" t="n"/>
      <c r="D219" s="10" t="n"/>
      <c r="E219" s="10" t="n"/>
      <c r="F219" s="10" t="n"/>
      <c r="G219" s="11" t="n"/>
      <c r="H219" s="10" t="n"/>
      <c r="I219" s="10" t="n"/>
      <c r="J219" s="10" t="n"/>
      <c r="K219" s="10" t="n"/>
      <c r="L219" s="10" t="n"/>
      <c r="M219" s="13" t="n"/>
      <c r="N219" s="13" t="n"/>
      <c r="O219" s="13" t="n"/>
      <c r="P219" s="13" t="n"/>
      <c r="Q219" s="10" t="n"/>
      <c r="R219" s="10" t="n"/>
      <c r="S219" s="10" t="n"/>
      <c r="T219" s="10" t="n"/>
      <c r="U219" s="10" t="n"/>
      <c r="V219" s="10" t="n"/>
      <c r="W219" s="10" t="n"/>
      <c r="X219" s="10" t="n"/>
      <c r="Y219" s="11" t="n"/>
      <c r="Z219" s="11" t="n"/>
      <c r="AA219" s="11" t="n"/>
      <c r="AB219" s="11" t="n"/>
      <c r="AC219" s="11" t="n"/>
      <c r="AD219" s="11" t="n"/>
      <c r="AE219" s="10" t="n"/>
      <c r="AF219" s="10" t="n"/>
      <c r="AG219" s="10" t="n"/>
      <c r="AH219" s="10" t="n"/>
      <c r="AI219" s="13" t="n"/>
      <c r="AJ219" s="13" t="n"/>
      <c r="AK219" s="13" t="n"/>
      <c r="AL219" s="13" t="n"/>
      <c r="AM219" s="13" t="n"/>
      <c r="AN219" s="13" t="n"/>
      <c r="AO219" s="13" t="n"/>
      <c r="AP219" s="14" t="n"/>
      <c r="AQ219" s="14" t="n"/>
      <c r="AR219" s="14" t="n"/>
      <c r="AS219" s="13" t="n"/>
      <c r="AT219" s="13" t="n"/>
      <c r="AU219" s="10" t="n"/>
      <c r="AV219" s="10" t="n"/>
      <c r="AW219" s="10" t="n"/>
      <c r="AX219" s="10" t="n"/>
      <c r="AY219" s="10" t="n"/>
      <c r="AZ219" s="10" t="n"/>
      <c r="BA219" s="10" t="n"/>
      <c r="BB219" s="10" t="n"/>
      <c r="BC219" s="10" t="n"/>
      <c r="BD219" s="11" t="n"/>
      <c r="BE219" s="10" t="n"/>
      <c r="BF219" s="10" t="n"/>
      <c r="BG219" s="10" t="n"/>
      <c r="BH219" s="10" t="n"/>
      <c r="BI219" s="10" t="n"/>
      <c r="BJ219" s="10" t="n"/>
      <c r="BK219" s="10" t="n"/>
      <c r="BL219" s="10" t="n"/>
      <c r="BM219" s="10" t="n"/>
    </row>
    <row r="220" ht="15.75" customHeight="1" s="218">
      <c r="A220" s="10" t="n"/>
      <c r="B220" s="10" t="n"/>
      <c r="C220" s="10" t="n"/>
      <c r="D220" s="10" t="n"/>
      <c r="E220" s="10" t="n"/>
      <c r="F220" s="10" t="n"/>
      <c r="G220" s="11" t="n"/>
      <c r="H220" s="10" t="n"/>
      <c r="I220" s="10" t="n"/>
      <c r="J220" s="10" t="n"/>
      <c r="K220" s="10" t="n"/>
      <c r="L220" s="10" t="n"/>
      <c r="M220" s="13" t="n"/>
      <c r="N220" s="13" t="n"/>
      <c r="O220" s="13" t="n"/>
      <c r="P220" s="13" t="n"/>
      <c r="Q220" s="10" t="n"/>
      <c r="R220" s="10" t="n"/>
      <c r="S220" s="10" t="n"/>
      <c r="T220" s="10" t="n"/>
      <c r="U220" s="10" t="n"/>
      <c r="V220" s="10" t="n"/>
      <c r="W220" s="10" t="n"/>
      <c r="X220" s="10" t="n"/>
      <c r="Y220" s="11" t="n"/>
      <c r="Z220" s="11" t="n"/>
      <c r="AA220" s="11" t="n"/>
      <c r="AB220" s="11" t="n"/>
      <c r="AC220" s="11" t="n"/>
      <c r="AD220" s="11" t="n"/>
      <c r="AE220" s="10" t="n"/>
      <c r="AF220" s="10" t="n"/>
      <c r="AG220" s="10" t="n"/>
      <c r="AH220" s="10" t="n"/>
      <c r="AI220" s="13" t="n"/>
      <c r="AJ220" s="13" t="n"/>
      <c r="AK220" s="13" t="n"/>
      <c r="AL220" s="13" t="n"/>
      <c r="AM220" s="13" t="n"/>
      <c r="AN220" s="13" t="n"/>
      <c r="AO220" s="13" t="n"/>
      <c r="AP220" s="14" t="n"/>
      <c r="AQ220" s="14" t="n"/>
      <c r="AR220" s="14" t="n"/>
      <c r="AS220" s="13" t="n"/>
      <c r="AT220" s="13" t="n"/>
      <c r="AU220" s="10" t="n"/>
      <c r="AV220" s="10" t="n"/>
      <c r="AW220" s="10" t="n"/>
      <c r="AX220" s="10" t="n"/>
      <c r="AY220" s="10" t="n"/>
      <c r="AZ220" s="10" t="n"/>
      <c r="BA220" s="10" t="n"/>
      <c r="BB220" s="10" t="n"/>
      <c r="BC220" s="10" t="n"/>
      <c r="BD220" s="11" t="n"/>
      <c r="BE220" s="10" t="n"/>
      <c r="BF220" s="10" t="n"/>
      <c r="BG220" s="10" t="n"/>
      <c r="BH220" s="10" t="n"/>
      <c r="BI220" s="10" t="n"/>
      <c r="BJ220" s="10" t="n"/>
      <c r="BK220" s="10" t="n"/>
      <c r="BL220" s="10" t="n"/>
      <c r="BM220" s="10" t="n"/>
    </row>
    <row r="221" ht="15.75" customHeight="1" s="218">
      <c r="A221" s="10" t="n"/>
      <c r="B221" s="10" t="n"/>
      <c r="C221" s="10" t="n"/>
      <c r="D221" s="10" t="n"/>
      <c r="E221" s="10" t="n"/>
      <c r="F221" s="10" t="n"/>
      <c r="G221" s="11" t="n"/>
      <c r="H221" s="10" t="n"/>
      <c r="I221" s="10" t="n"/>
      <c r="J221" s="10" t="n"/>
      <c r="K221" s="10" t="n"/>
      <c r="L221" s="10" t="n"/>
      <c r="M221" s="13" t="n"/>
      <c r="N221" s="13" t="n"/>
      <c r="O221" s="13" t="n"/>
      <c r="P221" s="13" t="n"/>
      <c r="Q221" s="10" t="n"/>
      <c r="R221" s="10" t="n"/>
      <c r="S221" s="10" t="n"/>
      <c r="T221" s="10" t="n"/>
      <c r="U221" s="10" t="n"/>
      <c r="V221" s="10" t="n"/>
      <c r="W221" s="10" t="n"/>
      <c r="X221" s="10" t="n"/>
      <c r="Y221" s="11" t="n"/>
      <c r="Z221" s="11" t="n"/>
      <c r="AA221" s="11" t="n"/>
      <c r="AB221" s="11" t="n"/>
      <c r="AC221" s="11" t="n"/>
      <c r="AD221" s="11" t="n"/>
      <c r="AE221" s="10" t="n"/>
      <c r="AF221" s="10" t="n"/>
      <c r="AG221" s="10" t="n"/>
      <c r="AH221" s="10" t="n"/>
      <c r="AI221" s="13" t="n"/>
      <c r="AJ221" s="13" t="n"/>
      <c r="AK221" s="13" t="n"/>
      <c r="AL221" s="13" t="n"/>
      <c r="AM221" s="13" t="n"/>
      <c r="AN221" s="13" t="n"/>
      <c r="AO221" s="13" t="n"/>
      <c r="AP221" s="14" t="n"/>
      <c r="AQ221" s="14" t="n"/>
      <c r="AR221" s="14" t="n"/>
      <c r="AS221" s="13" t="n"/>
      <c r="AT221" s="13" t="n"/>
      <c r="AU221" s="10" t="n"/>
      <c r="AV221" s="10" t="n"/>
      <c r="AW221" s="10" t="n"/>
      <c r="AX221" s="10" t="n"/>
      <c r="AY221" s="10" t="n"/>
      <c r="AZ221" s="10" t="n"/>
      <c r="BA221" s="10" t="n"/>
      <c r="BB221" s="10" t="n"/>
      <c r="BC221" s="10" t="n"/>
      <c r="BD221" s="11" t="n"/>
      <c r="BE221" s="10" t="n"/>
      <c r="BF221" s="10" t="n"/>
      <c r="BG221" s="10" t="n"/>
      <c r="BH221" s="10" t="n"/>
      <c r="BI221" s="10" t="n"/>
      <c r="BJ221" s="10" t="n"/>
      <c r="BK221" s="10" t="n"/>
      <c r="BL221" s="10" t="n"/>
      <c r="BM221" s="10" t="n"/>
    </row>
    <row r="222" ht="15.75" customHeight="1" s="218">
      <c r="A222" s="10" t="n"/>
      <c r="B222" s="10" t="n"/>
      <c r="C222" s="10" t="n"/>
      <c r="D222" s="10" t="n"/>
      <c r="E222" s="10" t="n"/>
      <c r="F222" s="10" t="n"/>
      <c r="G222" s="11" t="n"/>
      <c r="H222" s="10" t="n"/>
      <c r="I222" s="10" t="n"/>
      <c r="J222" s="10" t="n"/>
      <c r="K222" s="10" t="n"/>
      <c r="L222" s="10" t="n"/>
      <c r="M222" s="13" t="n"/>
      <c r="N222" s="13" t="n"/>
      <c r="O222" s="13" t="n"/>
      <c r="P222" s="13" t="n"/>
      <c r="Q222" s="10" t="n"/>
      <c r="R222" s="10" t="n"/>
      <c r="S222" s="10" t="n"/>
      <c r="T222" s="10" t="n"/>
      <c r="U222" s="10" t="n"/>
      <c r="V222" s="10" t="n"/>
      <c r="W222" s="10" t="n"/>
      <c r="X222" s="10" t="n"/>
      <c r="Y222" s="11" t="n"/>
      <c r="Z222" s="11" t="n"/>
      <c r="AA222" s="11" t="n"/>
      <c r="AB222" s="11" t="n"/>
      <c r="AC222" s="11" t="n"/>
      <c r="AD222" s="11" t="n"/>
      <c r="AE222" s="10" t="n"/>
      <c r="AF222" s="10" t="n"/>
      <c r="AG222" s="10" t="n"/>
      <c r="AH222" s="10" t="n"/>
      <c r="AI222" s="13" t="n"/>
      <c r="AJ222" s="13" t="n"/>
      <c r="AK222" s="13" t="n"/>
      <c r="AL222" s="13" t="n"/>
      <c r="AM222" s="13" t="n"/>
      <c r="AN222" s="13" t="n"/>
      <c r="AO222" s="13" t="n"/>
      <c r="AP222" s="14" t="n"/>
      <c r="AQ222" s="14" t="n"/>
      <c r="AR222" s="14" t="n"/>
      <c r="AS222" s="13" t="n"/>
      <c r="AT222" s="13" t="n"/>
      <c r="AU222" s="10" t="n"/>
      <c r="AV222" s="10" t="n"/>
      <c r="AW222" s="10" t="n"/>
      <c r="AX222" s="10" t="n"/>
      <c r="AY222" s="10" t="n"/>
      <c r="AZ222" s="10" t="n"/>
      <c r="BA222" s="10" t="n"/>
      <c r="BB222" s="10" t="n"/>
      <c r="BC222" s="10" t="n"/>
      <c r="BD222" s="11" t="n"/>
      <c r="BE222" s="10" t="n"/>
      <c r="BF222" s="10" t="n"/>
      <c r="BG222" s="10" t="n"/>
      <c r="BH222" s="10" t="n"/>
      <c r="BI222" s="10" t="n"/>
      <c r="BJ222" s="10" t="n"/>
      <c r="BK222" s="10" t="n"/>
      <c r="BL222" s="10" t="n"/>
      <c r="BM222" s="10" t="n"/>
    </row>
    <row r="223" ht="15.75" customHeight="1" s="218">
      <c r="A223" s="10" t="n"/>
      <c r="B223" s="10" t="n"/>
      <c r="C223" s="10" t="n"/>
      <c r="D223" s="10" t="n"/>
      <c r="E223" s="10" t="n"/>
      <c r="F223" s="10" t="n"/>
      <c r="G223" s="11" t="n"/>
      <c r="H223" s="10" t="n"/>
      <c r="I223" s="10" t="n"/>
      <c r="J223" s="10" t="n"/>
      <c r="K223" s="10" t="n"/>
      <c r="L223" s="10" t="n"/>
      <c r="M223" s="13" t="n"/>
      <c r="N223" s="13" t="n"/>
      <c r="O223" s="13" t="n"/>
      <c r="P223" s="13" t="n"/>
      <c r="Q223" s="10" t="n"/>
      <c r="R223" s="10" t="n"/>
      <c r="S223" s="10" t="n"/>
      <c r="T223" s="10" t="n"/>
      <c r="U223" s="10" t="n"/>
      <c r="V223" s="10" t="n"/>
      <c r="W223" s="10" t="n"/>
      <c r="X223" s="10" t="n"/>
      <c r="Y223" s="11" t="n"/>
      <c r="Z223" s="11" t="n"/>
      <c r="AA223" s="11" t="n"/>
      <c r="AB223" s="11" t="n"/>
      <c r="AC223" s="11" t="n"/>
      <c r="AD223" s="11" t="n"/>
      <c r="AE223" s="10" t="n"/>
      <c r="AF223" s="10" t="n"/>
      <c r="AG223" s="10" t="n"/>
      <c r="AH223" s="10" t="n"/>
      <c r="AI223" s="13" t="n"/>
      <c r="AJ223" s="13" t="n"/>
      <c r="AK223" s="13" t="n"/>
      <c r="AL223" s="13" t="n"/>
      <c r="AM223" s="13" t="n"/>
      <c r="AN223" s="13" t="n"/>
      <c r="AO223" s="13" t="n"/>
      <c r="AP223" s="14" t="n"/>
      <c r="AQ223" s="14" t="n"/>
      <c r="AR223" s="14" t="n"/>
      <c r="AS223" s="13" t="n"/>
      <c r="AT223" s="13" t="n"/>
      <c r="AU223" s="10" t="n"/>
      <c r="AV223" s="10" t="n"/>
      <c r="AW223" s="10" t="n"/>
      <c r="AX223" s="10" t="n"/>
      <c r="AY223" s="10" t="n"/>
      <c r="AZ223" s="10" t="n"/>
      <c r="BA223" s="10" t="n"/>
      <c r="BB223" s="10" t="n"/>
      <c r="BC223" s="10" t="n"/>
      <c r="BD223" s="11" t="n"/>
      <c r="BE223" s="10" t="n"/>
      <c r="BF223" s="10" t="n"/>
      <c r="BG223" s="10" t="n"/>
      <c r="BH223" s="10" t="n"/>
      <c r="BI223" s="10" t="n"/>
      <c r="BJ223" s="10" t="n"/>
      <c r="BK223" s="10" t="n"/>
      <c r="BL223" s="10" t="n"/>
      <c r="BM223" s="10" t="n"/>
    </row>
    <row r="224" ht="15.75" customHeight="1" s="218">
      <c r="A224" s="10" t="n"/>
      <c r="B224" s="10" t="n"/>
      <c r="C224" s="10" t="n"/>
      <c r="D224" s="10" t="n"/>
      <c r="E224" s="10" t="n"/>
      <c r="F224" s="10" t="n"/>
      <c r="G224" s="11" t="n"/>
      <c r="H224" s="10" t="n"/>
      <c r="I224" s="10" t="n"/>
      <c r="J224" s="10" t="n"/>
      <c r="K224" s="10" t="n"/>
      <c r="L224" s="10" t="n"/>
      <c r="M224" s="13" t="n"/>
      <c r="N224" s="13" t="n"/>
      <c r="O224" s="13" t="n"/>
      <c r="P224" s="13" t="n"/>
      <c r="Q224" s="10" t="n"/>
      <c r="R224" s="10" t="n"/>
      <c r="S224" s="10" t="n"/>
      <c r="T224" s="10" t="n"/>
      <c r="U224" s="10" t="n"/>
      <c r="V224" s="10" t="n"/>
      <c r="W224" s="10" t="n"/>
      <c r="X224" s="10" t="n"/>
      <c r="Y224" s="11" t="n"/>
      <c r="Z224" s="11" t="n"/>
      <c r="AA224" s="11" t="n"/>
      <c r="AB224" s="11" t="n"/>
      <c r="AC224" s="11" t="n"/>
      <c r="AD224" s="11" t="n"/>
      <c r="AE224" s="10" t="n"/>
      <c r="AF224" s="10" t="n"/>
      <c r="AG224" s="10" t="n"/>
      <c r="AH224" s="10" t="n"/>
      <c r="AI224" s="13" t="n"/>
      <c r="AJ224" s="13" t="n"/>
      <c r="AK224" s="13" t="n"/>
      <c r="AL224" s="13" t="n"/>
      <c r="AM224" s="13" t="n"/>
      <c r="AN224" s="13" t="n"/>
      <c r="AO224" s="13" t="n"/>
      <c r="AP224" s="14" t="n"/>
      <c r="AQ224" s="14" t="n"/>
      <c r="AR224" s="14" t="n"/>
      <c r="AS224" s="13" t="n"/>
      <c r="AT224" s="13" t="n"/>
      <c r="AU224" s="10" t="n"/>
      <c r="AV224" s="10" t="n"/>
      <c r="AW224" s="10" t="n"/>
      <c r="AX224" s="10" t="n"/>
      <c r="AY224" s="10" t="n"/>
      <c r="AZ224" s="10" t="n"/>
      <c r="BA224" s="10" t="n"/>
      <c r="BB224" s="10" t="n"/>
      <c r="BC224" s="10" t="n"/>
      <c r="BD224" s="11" t="n"/>
      <c r="BE224" s="10" t="n"/>
      <c r="BF224" s="10" t="n"/>
      <c r="BG224" s="10" t="n"/>
      <c r="BH224" s="10" t="n"/>
      <c r="BI224" s="10" t="n"/>
      <c r="BJ224" s="10" t="n"/>
      <c r="BK224" s="10" t="n"/>
      <c r="BL224" s="10" t="n"/>
      <c r="BM224" s="10" t="n"/>
    </row>
    <row r="225" ht="15.75" customHeight="1" s="218">
      <c r="A225" s="10" t="n"/>
      <c r="B225" s="10" t="n"/>
      <c r="C225" s="10" t="n"/>
      <c r="D225" s="10" t="n"/>
      <c r="E225" s="10" t="n"/>
      <c r="F225" s="10" t="n"/>
      <c r="G225" s="11" t="n"/>
      <c r="H225" s="10" t="n"/>
      <c r="I225" s="10" t="n"/>
      <c r="J225" s="10" t="n"/>
      <c r="K225" s="10" t="n"/>
      <c r="L225" s="10" t="n"/>
      <c r="M225" s="13" t="n"/>
      <c r="N225" s="13" t="n"/>
      <c r="O225" s="13" t="n"/>
      <c r="P225" s="13" t="n"/>
      <c r="Q225" s="10" t="n"/>
      <c r="R225" s="10" t="n"/>
      <c r="S225" s="10" t="n"/>
      <c r="T225" s="10" t="n"/>
      <c r="U225" s="10" t="n"/>
      <c r="V225" s="10" t="n"/>
      <c r="W225" s="10" t="n"/>
      <c r="X225" s="10" t="n"/>
      <c r="Y225" s="11" t="n"/>
      <c r="Z225" s="11" t="n"/>
      <c r="AA225" s="11" t="n"/>
      <c r="AB225" s="11" t="n"/>
      <c r="AC225" s="11" t="n"/>
      <c r="AD225" s="11" t="n"/>
      <c r="AE225" s="10" t="n"/>
      <c r="AF225" s="10" t="n"/>
      <c r="AG225" s="10" t="n"/>
      <c r="AH225" s="10" t="n"/>
      <c r="AI225" s="13" t="n"/>
      <c r="AJ225" s="13" t="n"/>
      <c r="AK225" s="13" t="n"/>
      <c r="AL225" s="13" t="n"/>
      <c r="AM225" s="13" t="n"/>
      <c r="AN225" s="13" t="n"/>
      <c r="AO225" s="13" t="n"/>
      <c r="AP225" s="14" t="n"/>
      <c r="AQ225" s="14" t="n"/>
      <c r="AR225" s="14" t="n"/>
      <c r="AS225" s="13" t="n"/>
      <c r="AT225" s="13" t="n"/>
      <c r="AU225" s="10" t="n"/>
      <c r="AV225" s="10" t="n"/>
      <c r="AW225" s="10" t="n"/>
      <c r="AX225" s="10" t="n"/>
      <c r="AY225" s="10" t="n"/>
      <c r="AZ225" s="10" t="n"/>
      <c r="BA225" s="10" t="n"/>
      <c r="BB225" s="10" t="n"/>
      <c r="BC225" s="10" t="n"/>
      <c r="BD225" s="11" t="n"/>
      <c r="BE225" s="10" t="n"/>
      <c r="BF225" s="10" t="n"/>
      <c r="BG225" s="10" t="n"/>
      <c r="BH225" s="10" t="n"/>
      <c r="BI225" s="10" t="n"/>
      <c r="BJ225" s="10" t="n"/>
      <c r="BK225" s="10" t="n"/>
      <c r="BL225" s="10" t="n"/>
      <c r="BM225" s="10" t="n"/>
    </row>
    <row r="226" ht="15.75" customHeight="1" s="218">
      <c r="A226" s="10" t="n"/>
      <c r="B226" s="10" t="n"/>
      <c r="C226" s="10" t="n"/>
      <c r="D226" s="10" t="n"/>
      <c r="E226" s="10" t="n"/>
      <c r="F226" s="10" t="n"/>
      <c r="G226" s="11" t="n"/>
      <c r="H226" s="10" t="n"/>
      <c r="I226" s="10" t="n"/>
      <c r="J226" s="10" t="n"/>
      <c r="K226" s="10" t="n"/>
      <c r="L226" s="10" t="n"/>
      <c r="M226" s="13" t="n"/>
      <c r="N226" s="13" t="n"/>
      <c r="O226" s="13" t="n"/>
      <c r="P226" s="13" t="n"/>
      <c r="Q226" s="10" t="n"/>
      <c r="R226" s="10" t="n"/>
      <c r="S226" s="10" t="n"/>
      <c r="T226" s="10" t="n"/>
      <c r="U226" s="10" t="n"/>
      <c r="V226" s="10" t="n"/>
      <c r="W226" s="10" t="n"/>
      <c r="X226" s="10" t="n"/>
      <c r="Y226" s="11" t="n"/>
      <c r="Z226" s="11" t="n"/>
      <c r="AA226" s="11" t="n"/>
      <c r="AB226" s="11" t="n"/>
      <c r="AC226" s="11" t="n"/>
      <c r="AD226" s="11" t="n"/>
      <c r="AE226" s="10" t="n"/>
      <c r="AF226" s="10" t="n"/>
      <c r="AG226" s="10" t="n"/>
      <c r="AH226" s="10" t="n"/>
      <c r="AI226" s="13" t="n"/>
      <c r="AJ226" s="13" t="n"/>
      <c r="AK226" s="13" t="n"/>
      <c r="AL226" s="13" t="n"/>
      <c r="AM226" s="13" t="n"/>
      <c r="AN226" s="13" t="n"/>
      <c r="AO226" s="13" t="n"/>
      <c r="AP226" s="14" t="n"/>
      <c r="AQ226" s="14" t="n"/>
      <c r="AR226" s="14" t="n"/>
      <c r="AS226" s="13" t="n"/>
      <c r="AT226" s="13" t="n"/>
      <c r="AU226" s="10" t="n"/>
      <c r="AV226" s="10" t="n"/>
      <c r="AW226" s="10" t="n"/>
      <c r="AX226" s="10" t="n"/>
      <c r="AY226" s="10" t="n"/>
      <c r="AZ226" s="10" t="n"/>
      <c r="BA226" s="10" t="n"/>
      <c r="BB226" s="10" t="n"/>
      <c r="BC226" s="10" t="n"/>
      <c r="BD226" s="11" t="n"/>
      <c r="BE226" s="10" t="n"/>
      <c r="BF226" s="10" t="n"/>
      <c r="BG226" s="10" t="n"/>
      <c r="BH226" s="10" t="n"/>
      <c r="BI226" s="10" t="n"/>
      <c r="BJ226" s="10" t="n"/>
      <c r="BK226" s="10" t="n"/>
      <c r="BL226" s="10" t="n"/>
      <c r="BM226" s="10" t="n"/>
    </row>
    <row r="227" ht="15.75" customHeight="1" s="218">
      <c r="A227" s="10" t="n"/>
      <c r="B227" s="10" t="n"/>
      <c r="C227" s="10" t="n"/>
      <c r="D227" s="10" t="n"/>
      <c r="E227" s="10" t="n"/>
      <c r="F227" s="10" t="n"/>
      <c r="G227" s="11" t="n"/>
      <c r="H227" s="10" t="n"/>
      <c r="I227" s="10" t="n"/>
      <c r="J227" s="10" t="n"/>
      <c r="K227" s="10" t="n"/>
      <c r="L227" s="10" t="n"/>
      <c r="M227" s="13" t="n"/>
      <c r="N227" s="13" t="n"/>
      <c r="O227" s="13" t="n"/>
      <c r="P227" s="13" t="n"/>
      <c r="Q227" s="10" t="n"/>
      <c r="R227" s="10" t="n"/>
      <c r="S227" s="10" t="n"/>
      <c r="T227" s="10" t="n"/>
      <c r="U227" s="10" t="n"/>
      <c r="V227" s="10" t="n"/>
      <c r="W227" s="10" t="n"/>
      <c r="X227" s="10" t="n"/>
      <c r="Y227" s="11" t="n"/>
      <c r="Z227" s="11" t="n"/>
      <c r="AA227" s="11" t="n"/>
      <c r="AB227" s="11" t="n"/>
      <c r="AC227" s="11" t="n"/>
      <c r="AD227" s="11" t="n"/>
      <c r="AE227" s="10" t="n"/>
      <c r="AF227" s="10" t="n"/>
      <c r="AG227" s="10" t="n"/>
      <c r="AH227" s="10" t="n"/>
      <c r="AI227" s="13" t="n"/>
      <c r="AJ227" s="13" t="n"/>
      <c r="AK227" s="13" t="n"/>
      <c r="AL227" s="13" t="n"/>
      <c r="AM227" s="13" t="n"/>
      <c r="AN227" s="13" t="n"/>
      <c r="AO227" s="13" t="n"/>
      <c r="AP227" s="14" t="n"/>
      <c r="AQ227" s="14" t="n"/>
      <c r="AR227" s="14" t="n"/>
      <c r="AS227" s="13" t="n"/>
      <c r="AT227" s="13" t="n"/>
      <c r="AU227" s="10" t="n"/>
      <c r="AV227" s="10" t="n"/>
      <c r="AW227" s="10" t="n"/>
      <c r="AX227" s="10" t="n"/>
      <c r="AY227" s="10" t="n"/>
      <c r="AZ227" s="10" t="n"/>
      <c r="BA227" s="10" t="n"/>
      <c r="BB227" s="10" t="n"/>
      <c r="BC227" s="10" t="n"/>
      <c r="BD227" s="11" t="n"/>
      <c r="BE227" s="10" t="n"/>
      <c r="BF227" s="10" t="n"/>
      <c r="BG227" s="10" t="n"/>
      <c r="BH227" s="10" t="n"/>
      <c r="BI227" s="10" t="n"/>
      <c r="BJ227" s="10" t="n"/>
      <c r="BK227" s="10" t="n"/>
      <c r="BL227" s="10" t="n"/>
      <c r="BM227" s="10" t="n"/>
    </row>
    <row r="228" ht="15.75" customHeight="1" s="218">
      <c r="A228" s="10" t="n"/>
      <c r="B228" s="10" t="n"/>
      <c r="C228" s="10" t="n"/>
      <c r="D228" s="10" t="n"/>
      <c r="E228" s="10" t="n"/>
      <c r="F228" s="10" t="n"/>
      <c r="G228" s="11" t="n"/>
      <c r="H228" s="10" t="n"/>
      <c r="I228" s="10" t="n"/>
      <c r="J228" s="10" t="n"/>
      <c r="K228" s="10" t="n"/>
      <c r="L228" s="10" t="n"/>
      <c r="M228" s="13" t="n"/>
      <c r="N228" s="13" t="n"/>
      <c r="O228" s="13" t="n"/>
      <c r="P228" s="13" t="n"/>
      <c r="Q228" s="10" t="n"/>
      <c r="R228" s="10" t="n"/>
      <c r="S228" s="10" t="n"/>
      <c r="T228" s="10" t="n"/>
      <c r="U228" s="10" t="n"/>
      <c r="V228" s="10" t="n"/>
      <c r="W228" s="10" t="n"/>
      <c r="X228" s="10" t="n"/>
      <c r="Y228" s="11" t="n"/>
      <c r="Z228" s="11" t="n"/>
      <c r="AA228" s="11" t="n"/>
      <c r="AB228" s="11" t="n"/>
      <c r="AC228" s="11" t="n"/>
      <c r="AD228" s="11" t="n"/>
      <c r="AE228" s="10" t="n"/>
      <c r="AF228" s="10" t="n"/>
      <c r="AG228" s="10" t="n"/>
      <c r="AH228" s="10" t="n"/>
      <c r="AI228" s="13" t="n"/>
      <c r="AJ228" s="13" t="n"/>
      <c r="AK228" s="13" t="n"/>
      <c r="AL228" s="13" t="n"/>
      <c r="AM228" s="13" t="n"/>
      <c r="AN228" s="13" t="n"/>
      <c r="AO228" s="13" t="n"/>
      <c r="AP228" s="14" t="n"/>
      <c r="AQ228" s="14" t="n"/>
      <c r="AR228" s="14" t="n"/>
      <c r="AS228" s="13" t="n"/>
      <c r="AT228" s="13" t="n"/>
      <c r="AU228" s="10" t="n"/>
      <c r="AV228" s="10" t="n"/>
      <c r="AW228" s="10" t="n"/>
      <c r="AX228" s="10" t="n"/>
      <c r="AY228" s="10" t="n"/>
      <c r="AZ228" s="10" t="n"/>
      <c r="BA228" s="10" t="n"/>
      <c r="BB228" s="10" t="n"/>
      <c r="BC228" s="10" t="n"/>
      <c r="BD228" s="11" t="n"/>
      <c r="BE228" s="10" t="n"/>
      <c r="BF228" s="10" t="n"/>
      <c r="BG228" s="10" t="n"/>
      <c r="BH228" s="10" t="n"/>
      <c r="BI228" s="10" t="n"/>
      <c r="BJ228" s="10" t="n"/>
      <c r="BK228" s="10" t="n"/>
      <c r="BL228" s="10" t="n"/>
      <c r="BM228" s="10" t="n"/>
    </row>
    <row r="229" ht="15.75" customHeight="1" s="218">
      <c r="A229" s="10" t="n"/>
      <c r="B229" s="10" t="n"/>
      <c r="C229" s="10" t="n"/>
      <c r="D229" s="10" t="n"/>
      <c r="E229" s="10" t="n"/>
      <c r="F229" s="10" t="n"/>
      <c r="G229" s="11" t="n"/>
      <c r="H229" s="10" t="n"/>
      <c r="I229" s="10" t="n"/>
      <c r="J229" s="10" t="n"/>
      <c r="K229" s="10" t="n"/>
      <c r="L229" s="10" t="n"/>
      <c r="M229" s="13" t="n"/>
      <c r="N229" s="13" t="n"/>
      <c r="O229" s="13" t="n"/>
      <c r="P229" s="13" t="n"/>
      <c r="Q229" s="10" t="n"/>
      <c r="R229" s="10" t="n"/>
      <c r="S229" s="10" t="n"/>
      <c r="T229" s="10" t="n"/>
      <c r="U229" s="10" t="n"/>
      <c r="V229" s="10" t="n"/>
      <c r="W229" s="10" t="n"/>
      <c r="X229" s="10" t="n"/>
      <c r="Y229" s="11" t="n"/>
      <c r="Z229" s="11" t="n"/>
      <c r="AA229" s="11" t="n"/>
      <c r="AB229" s="11" t="n"/>
      <c r="AC229" s="11" t="n"/>
      <c r="AD229" s="11" t="n"/>
      <c r="AE229" s="10" t="n"/>
      <c r="AF229" s="10" t="n"/>
      <c r="AG229" s="10" t="n"/>
      <c r="AH229" s="10" t="n"/>
      <c r="AI229" s="13" t="n"/>
      <c r="AJ229" s="13" t="n"/>
      <c r="AK229" s="13" t="n"/>
      <c r="AL229" s="13" t="n"/>
      <c r="AM229" s="13" t="n"/>
      <c r="AN229" s="13" t="n"/>
      <c r="AO229" s="13" t="n"/>
      <c r="AP229" s="14" t="n"/>
      <c r="AQ229" s="14" t="n"/>
      <c r="AR229" s="14" t="n"/>
      <c r="AS229" s="13" t="n"/>
      <c r="AT229" s="13" t="n"/>
      <c r="AU229" s="10" t="n"/>
      <c r="AV229" s="10" t="n"/>
      <c r="AW229" s="10" t="n"/>
      <c r="AX229" s="10" t="n"/>
      <c r="AY229" s="10" t="n"/>
      <c r="AZ229" s="10" t="n"/>
      <c r="BA229" s="10" t="n"/>
      <c r="BB229" s="10" t="n"/>
      <c r="BC229" s="10" t="n"/>
      <c r="BD229" s="11" t="n"/>
      <c r="BE229" s="10" t="n"/>
      <c r="BF229" s="10" t="n"/>
      <c r="BG229" s="10" t="n"/>
      <c r="BH229" s="10" t="n"/>
      <c r="BI229" s="10" t="n"/>
      <c r="BJ229" s="10" t="n"/>
      <c r="BK229" s="10" t="n"/>
      <c r="BL229" s="10" t="n"/>
      <c r="BM229" s="10" t="n"/>
    </row>
    <row r="230" ht="15.75" customHeight="1" s="218">
      <c r="A230" s="10" t="n"/>
      <c r="B230" s="10" t="n"/>
      <c r="C230" s="10" t="n"/>
      <c r="D230" s="10" t="n"/>
      <c r="E230" s="10" t="n"/>
      <c r="F230" s="10" t="n"/>
      <c r="G230" s="11" t="n"/>
      <c r="H230" s="10" t="n"/>
      <c r="I230" s="10" t="n"/>
      <c r="J230" s="10" t="n"/>
      <c r="K230" s="10" t="n"/>
      <c r="L230" s="10" t="n"/>
      <c r="M230" s="13" t="n"/>
      <c r="N230" s="13" t="n"/>
      <c r="O230" s="13" t="n"/>
      <c r="P230" s="13" t="n"/>
      <c r="Q230" s="10" t="n"/>
      <c r="R230" s="10" t="n"/>
      <c r="S230" s="10" t="n"/>
      <c r="T230" s="10" t="n"/>
      <c r="U230" s="10" t="n"/>
      <c r="V230" s="10" t="n"/>
      <c r="W230" s="10" t="n"/>
      <c r="X230" s="10" t="n"/>
      <c r="Y230" s="11" t="n"/>
      <c r="Z230" s="11" t="n"/>
      <c r="AA230" s="11" t="n"/>
      <c r="AB230" s="11" t="n"/>
      <c r="AC230" s="11" t="n"/>
      <c r="AD230" s="11" t="n"/>
      <c r="AE230" s="10" t="n"/>
      <c r="AF230" s="10" t="n"/>
      <c r="AG230" s="10" t="n"/>
      <c r="AH230" s="10" t="n"/>
      <c r="AI230" s="13" t="n"/>
      <c r="AJ230" s="13" t="n"/>
      <c r="AK230" s="13" t="n"/>
      <c r="AL230" s="13" t="n"/>
      <c r="AM230" s="13" t="n"/>
      <c r="AN230" s="13" t="n"/>
      <c r="AO230" s="13" t="n"/>
      <c r="AP230" s="14" t="n"/>
      <c r="AQ230" s="14" t="n"/>
      <c r="AR230" s="14" t="n"/>
      <c r="AS230" s="13" t="n"/>
      <c r="AT230" s="13" t="n"/>
      <c r="AU230" s="10" t="n"/>
      <c r="AV230" s="10" t="n"/>
      <c r="AW230" s="10" t="n"/>
      <c r="AX230" s="10" t="n"/>
      <c r="AY230" s="10" t="n"/>
      <c r="AZ230" s="10" t="n"/>
      <c r="BA230" s="10" t="n"/>
      <c r="BB230" s="10" t="n"/>
      <c r="BC230" s="10" t="n"/>
      <c r="BD230" s="11" t="n"/>
      <c r="BE230" s="10" t="n"/>
      <c r="BF230" s="10" t="n"/>
      <c r="BG230" s="10" t="n"/>
      <c r="BH230" s="10" t="n"/>
      <c r="BI230" s="10" t="n"/>
      <c r="BJ230" s="10" t="n"/>
      <c r="BK230" s="10" t="n"/>
      <c r="BL230" s="10" t="n"/>
      <c r="BM230" s="10" t="n"/>
    </row>
    <row r="231" ht="15.75" customHeight="1" s="218">
      <c r="A231" s="10" t="n"/>
      <c r="B231" s="10" t="n"/>
      <c r="C231" s="10" t="n"/>
      <c r="D231" s="10" t="n"/>
      <c r="E231" s="10" t="n"/>
      <c r="F231" s="10" t="n"/>
      <c r="G231" s="11" t="n"/>
      <c r="H231" s="10" t="n"/>
      <c r="I231" s="10" t="n"/>
      <c r="J231" s="10" t="n"/>
      <c r="K231" s="10" t="n"/>
      <c r="L231" s="10" t="n"/>
      <c r="M231" s="13" t="n"/>
      <c r="N231" s="13" t="n"/>
      <c r="O231" s="13" t="n"/>
      <c r="P231" s="13" t="n"/>
      <c r="Q231" s="10" t="n"/>
      <c r="R231" s="10" t="n"/>
      <c r="S231" s="10" t="n"/>
      <c r="T231" s="10" t="n"/>
      <c r="U231" s="10" t="n"/>
      <c r="V231" s="10" t="n"/>
      <c r="W231" s="10" t="n"/>
      <c r="X231" s="10" t="n"/>
      <c r="Y231" s="11" t="n"/>
      <c r="Z231" s="11" t="n"/>
      <c r="AA231" s="11" t="n"/>
      <c r="AB231" s="11" t="n"/>
      <c r="AC231" s="11" t="n"/>
      <c r="AD231" s="11" t="n"/>
      <c r="AE231" s="10" t="n"/>
      <c r="AF231" s="10" t="n"/>
      <c r="AG231" s="10" t="n"/>
      <c r="AH231" s="10" t="n"/>
      <c r="AI231" s="13" t="n"/>
      <c r="AJ231" s="13" t="n"/>
      <c r="AK231" s="13" t="n"/>
      <c r="AL231" s="13" t="n"/>
      <c r="AM231" s="13" t="n"/>
      <c r="AN231" s="13" t="n"/>
      <c r="AO231" s="13" t="n"/>
      <c r="AP231" s="14" t="n"/>
      <c r="AQ231" s="14" t="n"/>
      <c r="AR231" s="14" t="n"/>
      <c r="AS231" s="13" t="n"/>
      <c r="AT231" s="13" t="n"/>
      <c r="AU231" s="10" t="n"/>
      <c r="AV231" s="10" t="n"/>
      <c r="AW231" s="10" t="n"/>
      <c r="AX231" s="10" t="n"/>
      <c r="AY231" s="10" t="n"/>
      <c r="AZ231" s="10" t="n"/>
      <c r="BA231" s="10" t="n"/>
      <c r="BB231" s="10" t="n"/>
      <c r="BC231" s="10" t="n"/>
      <c r="BD231" s="11" t="n"/>
      <c r="BE231" s="10" t="n"/>
      <c r="BF231" s="10" t="n"/>
      <c r="BG231" s="10" t="n"/>
      <c r="BH231" s="10" t="n"/>
      <c r="BI231" s="10" t="n"/>
      <c r="BJ231" s="10" t="n"/>
      <c r="BK231" s="10" t="n"/>
      <c r="BL231" s="10" t="n"/>
      <c r="BM231" s="10" t="n"/>
    </row>
    <row r="232" ht="15.75" customHeight="1" s="218">
      <c r="A232" s="10" t="n"/>
      <c r="B232" s="10" t="n"/>
      <c r="C232" s="10" t="n"/>
      <c r="D232" s="10" t="n"/>
      <c r="E232" s="10" t="n"/>
      <c r="F232" s="10" t="n"/>
      <c r="G232" s="11" t="n"/>
      <c r="H232" s="10" t="n"/>
      <c r="I232" s="10" t="n"/>
      <c r="J232" s="10" t="n"/>
      <c r="K232" s="10" t="n"/>
      <c r="L232" s="10" t="n"/>
      <c r="M232" s="13" t="n"/>
      <c r="N232" s="13" t="n"/>
      <c r="O232" s="13" t="n"/>
      <c r="P232" s="13" t="n"/>
      <c r="Q232" s="10" t="n"/>
      <c r="R232" s="10" t="n"/>
      <c r="S232" s="10" t="n"/>
      <c r="T232" s="10" t="n"/>
      <c r="U232" s="10" t="n"/>
      <c r="V232" s="10" t="n"/>
      <c r="W232" s="10" t="n"/>
      <c r="X232" s="10" t="n"/>
      <c r="Y232" s="11" t="n"/>
      <c r="Z232" s="11" t="n"/>
      <c r="AA232" s="11" t="n"/>
      <c r="AB232" s="11" t="n"/>
      <c r="AC232" s="11" t="n"/>
      <c r="AD232" s="11" t="n"/>
      <c r="AE232" s="10" t="n"/>
      <c r="AF232" s="10" t="n"/>
      <c r="AG232" s="10" t="n"/>
      <c r="AH232" s="10" t="n"/>
      <c r="AI232" s="13" t="n"/>
      <c r="AJ232" s="13" t="n"/>
      <c r="AK232" s="13" t="n"/>
      <c r="AL232" s="13" t="n"/>
      <c r="AM232" s="13" t="n"/>
      <c r="AN232" s="13" t="n"/>
      <c r="AO232" s="13" t="n"/>
      <c r="AP232" s="14" t="n"/>
      <c r="AQ232" s="14" t="n"/>
      <c r="AR232" s="14" t="n"/>
      <c r="AS232" s="13" t="n"/>
      <c r="AT232" s="13" t="n"/>
      <c r="AU232" s="10" t="n"/>
      <c r="AV232" s="10" t="n"/>
      <c r="AW232" s="10" t="n"/>
      <c r="AX232" s="10" t="n"/>
      <c r="AY232" s="10" t="n"/>
      <c r="AZ232" s="10" t="n"/>
      <c r="BA232" s="10" t="n"/>
      <c r="BB232" s="10" t="n"/>
      <c r="BC232" s="10" t="n"/>
      <c r="BD232" s="11" t="n"/>
      <c r="BE232" s="10" t="n"/>
      <c r="BF232" s="10" t="n"/>
      <c r="BG232" s="10" t="n"/>
      <c r="BH232" s="10" t="n"/>
      <c r="BI232" s="10" t="n"/>
      <c r="BJ232" s="10" t="n"/>
      <c r="BK232" s="10" t="n"/>
      <c r="BL232" s="10" t="n"/>
      <c r="BM232" s="10" t="n"/>
    </row>
    <row r="233" ht="15.75" customHeight="1" s="218">
      <c r="A233" s="10" t="n"/>
      <c r="B233" s="10" t="n"/>
      <c r="C233" s="10" t="n"/>
      <c r="D233" s="10" t="n"/>
      <c r="E233" s="10" t="n"/>
      <c r="F233" s="10" t="n"/>
      <c r="G233" s="11" t="n"/>
      <c r="H233" s="10" t="n"/>
      <c r="I233" s="10" t="n"/>
      <c r="J233" s="10" t="n"/>
      <c r="K233" s="10" t="n"/>
      <c r="L233" s="10" t="n"/>
      <c r="M233" s="13" t="n"/>
      <c r="N233" s="13" t="n"/>
      <c r="O233" s="13" t="n"/>
      <c r="P233" s="13" t="n"/>
      <c r="Q233" s="10" t="n"/>
      <c r="R233" s="10" t="n"/>
      <c r="S233" s="10" t="n"/>
      <c r="T233" s="10" t="n"/>
      <c r="U233" s="10" t="n"/>
      <c r="V233" s="10" t="n"/>
      <c r="W233" s="10" t="n"/>
      <c r="X233" s="10" t="n"/>
      <c r="Y233" s="11" t="n"/>
      <c r="Z233" s="11" t="n"/>
      <c r="AA233" s="11" t="n"/>
      <c r="AB233" s="11" t="n"/>
      <c r="AC233" s="11" t="n"/>
      <c r="AD233" s="11" t="n"/>
      <c r="AE233" s="10" t="n"/>
      <c r="AF233" s="10" t="n"/>
      <c r="AG233" s="10" t="n"/>
      <c r="AH233" s="10" t="n"/>
      <c r="AI233" s="13" t="n"/>
      <c r="AJ233" s="13" t="n"/>
      <c r="AK233" s="13" t="n"/>
      <c r="AL233" s="13" t="n"/>
      <c r="AM233" s="13" t="n"/>
      <c r="AN233" s="13" t="n"/>
      <c r="AO233" s="13" t="n"/>
      <c r="AP233" s="14" t="n"/>
      <c r="AQ233" s="14" t="n"/>
      <c r="AR233" s="14" t="n"/>
      <c r="AS233" s="13" t="n"/>
      <c r="AT233" s="13" t="n"/>
      <c r="AU233" s="10" t="n"/>
      <c r="AV233" s="10" t="n"/>
      <c r="AW233" s="10" t="n"/>
      <c r="AX233" s="10" t="n"/>
      <c r="AY233" s="10" t="n"/>
      <c r="AZ233" s="10" t="n"/>
      <c r="BA233" s="10" t="n"/>
      <c r="BB233" s="10" t="n"/>
      <c r="BC233" s="10" t="n"/>
      <c r="BD233" s="11" t="n"/>
      <c r="BE233" s="10" t="n"/>
      <c r="BF233" s="10" t="n"/>
      <c r="BG233" s="10" t="n"/>
      <c r="BH233" s="10" t="n"/>
      <c r="BI233" s="10" t="n"/>
      <c r="BJ233" s="10" t="n"/>
      <c r="BK233" s="10" t="n"/>
      <c r="BL233" s="10" t="n"/>
      <c r="BM233" s="10" t="n"/>
    </row>
    <row r="234" ht="15.75" customHeight="1" s="218">
      <c r="A234" s="10" t="n"/>
      <c r="B234" s="10" t="n"/>
      <c r="C234" s="10" t="n"/>
      <c r="D234" s="10" t="n"/>
      <c r="E234" s="10" t="n"/>
      <c r="F234" s="10" t="n"/>
      <c r="G234" s="11" t="n"/>
      <c r="H234" s="10" t="n"/>
      <c r="I234" s="10" t="n"/>
      <c r="J234" s="10" t="n"/>
      <c r="K234" s="10" t="n"/>
      <c r="L234" s="10" t="n"/>
      <c r="M234" s="13" t="n"/>
      <c r="N234" s="13" t="n"/>
      <c r="O234" s="13" t="n"/>
      <c r="P234" s="13" t="n"/>
      <c r="Q234" s="10" t="n"/>
      <c r="R234" s="10" t="n"/>
      <c r="S234" s="10" t="n"/>
      <c r="T234" s="10" t="n"/>
      <c r="U234" s="10" t="n"/>
      <c r="V234" s="10" t="n"/>
      <c r="W234" s="10" t="n"/>
      <c r="X234" s="10" t="n"/>
      <c r="Y234" s="11" t="n"/>
      <c r="Z234" s="11" t="n"/>
      <c r="AA234" s="11" t="n"/>
      <c r="AB234" s="11" t="n"/>
      <c r="AC234" s="11" t="n"/>
      <c r="AD234" s="11" t="n"/>
      <c r="AE234" s="10" t="n"/>
      <c r="AF234" s="10" t="n"/>
      <c r="AG234" s="10" t="n"/>
      <c r="AH234" s="10" t="n"/>
      <c r="AI234" s="13" t="n"/>
      <c r="AJ234" s="13" t="n"/>
      <c r="AK234" s="13" t="n"/>
      <c r="AL234" s="13" t="n"/>
      <c r="AM234" s="13" t="n"/>
      <c r="AN234" s="13" t="n"/>
      <c r="AO234" s="13" t="n"/>
      <c r="AP234" s="14" t="n"/>
      <c r="AQ234" s="14" t="n"/>
      <c r="AR234" s="14" t="n"/>
      <c r="AS234" s="13" t="n"/>
      <c r="AT234" s="13" t="n"/>
      <c r="AU234" s="10" t="n"/>
      <c r="AV234" s="10" t="n"/>
      <c r="AW234" s="10" t="n"/>
      <c r="AX234" s="10" t="n"/>
      <c r="AY234" s="10" t="n"/>
      <c r="AZ234" s="10" t="n"/>
      <c r="BA234" s="10" t="n"/>
      <c r="BB234" s="10" t="n"/>
      <c r="BC234" s="10" t="n"/>
      <c r="BD234" s="11" t="n"/>
      <c r="BE234" s="10" t="n"/>
      <c r="BF234" s="10" t="n"/>
      <c r="BG234" s="10" t="n"/>
      <c r="BH234" s="10" t="n"/>
      <c r="BI234" s="10" t="n"/>
      <c r="BJ234" s="10" t="n"/>
      <c r="BK234" s="10" t="n"/>
      <c r="BL234" s="10" t="n"/>
      <c r="BM234" s="10" t="n"/>
    </row>
    <row r="235" ht="15.75" customHeight="1" s="218">
      <c r="A235" s="10" t="n"/>
      <c r="B235" s="10" t="n"/>
      <c r="C235" s="10" t="n"/>
      <c r="D235" s="10" t="n"/>
      <c r="E235" s="10" t="n"/>
      <c r="F235" s="10" t="n"/>
      <c r="G235" s="11" t="n"/>
      <c r="H235" s="10" t="n"/>
      <c r="I235" s="10" t="n"/>
      <c r="J235" s="10" t="n"/>
      <c r="K235" s="10" t="n"/>
      <c r="L235" s="10" t="n"/>
      <c r="M235" s="13" t="n"/>
      <c r="N235" s="13" t="n"/>
      <c r="O235" s="13" t="n"/>
      <c r="P235" s="13" t="n"/>
      <c r="Q235" s="10" t="n"/>
      <c r="R235" s="10" t="n"/>
      <c r="S235" s="10" t="n"/>
      <c r="T235" s="10" t="n"/>
      <c r="U235" s="10" t="n"/>
      <c r="V235" s="10" t="n"/>
      <c r="W235" s="10" t="n"/>
      <c r="X235" s="10" t="n"/>
      <c r="Y235" s="11" t="n"/>
      <c r="Z235" s="11" t="n"/>
      <c r="AA235" s="11" t="n"/>
      <c r="AB235" s="11" t="n"/>
      <c r="AC235" s="11" t="n"/>
      <c r="AD235" s="11" t="n"/>
      <c r="AE235" s="10" t="n"/>
      <c r="AF235" s="10" t="n"/>
      <c r="AG235" s="10" t="n"/>
      <c r="AH235" s="10" t="n"/>
      <c r="AI235" s="13" t="n"/>
      <c r="AJ235" s="13" t="n"/>
      <c r="AK235" s="13" t="n"/>
      <c r="AL235" s="13" t="n"/>
      <c r="AM235" s="13" t="n"/>
      <c r="AN235" s="13" t="n"/>
      <c r="AO235" s="13" t="n"/>
      <c r="AP235" s="14" t="n"/>
      <c r="AQ235" s="14" t="n"/>
      <c r="AR235" s="14" t="n"/>
      <c r="AS235" s="13" t="n"/>
      <c r="AT235" s="13" t="n"/>
      <c r="AU235" s="10" t="n"/>
      <c r="AV235" s="10" t="n"/>
      <c r="AW235" s="10" t="n"/>
      <c r="AX235" s="10" t="n"/>
      <c r="AY235" s="10" t="n"/>
      <c r="AZ235" s="10" t="n"/>
      <c r="BA235" s="10" t="n"/>
      <c r="BB235" s="10" t="n"/>
      <c r="BC235" s="10" t="n"/>
      <c r="BD235" s="11" t="n"/>
      <c r="BE235" s="10" t="n"/>
      <c r="BF235" s="10" t="n"/>
      <c r="BG235" s="10" t="n"/>
      <c r="BH235" s="10" t="n"/>
      <c r="BI235" s="10" t="n"/>
      <c r="BJ235" s="10" t="n"/>
      <c r="BK235" s="10" t="n"/>
      <c r="BL235" s="10" t="n"/>
      <c r="BM235" s="10" t="n"/>
    </row>
    <row r="236" ht="15.75" customHeight="1" s="218">
      <c r="A236" s="10" t="n"/>
      <c r="B236" s="10" t="n"/>
      <c r="C236" s="10" t="n"/>
      <c r="D236" s="10" t="n"/>
      <c r="E236" s="10" t="n"/>
      <c r="F236" s="10" t="n"/>
      <c r="G236" s="11" t="n"/>
      <c r="H236" s="10" t="n"/>
      <c r="I236" s="10" t="n"/>
      <c r="J236" s="10" t="n"/>
      <c r="K236" s="10" t="n"/>
      <c r="L236" s="10" t="n"/>
      <c r="M236" s="13" t="n"/>
      <c r="N236" s="13" t="n"/>
      <c r="O236" s="13" t="n"/>
      <c r="P236" s="13" t="n"/>
      <c r="Q236" s="10" t="n"/>
      <c r="R236" s="10" t="n"/>
      <c r="S236" s="10" t="n"/>
      <c r="T236" s="10" t="n"/>
      <c r="U236" s="10" t="n"/>
      <c r="V236" s="10" t="n"/>
      <c r="W236" s="10" t="n"/>
      <c r="X236" s="10" t="n"/>
      <c r="Y236" s="11" t="n"/>
      <c r="Z236" s="11" t="n"/>
      <c r="AA236" s="11" t="n"/>
      <c r="AB236" s="11" t="n"/>
      <c r="AC236" s="11" t="n"/>
      <c r="AD236" s="11" t="n"/>
      <c r="AE236" s="10" t="n"/>
      <c r="AF236" s="10" t="n"/>
      <c r="AG236" s="10" t="n"/>
      <c r="AH236" s="10" t="n"/>
      <c r="AI236" s="13" t="n"/>
      <c r="AJ236" s="13" t="n"/>
      <c r="AK236" s="13" t="n"/>
      <c r="AL236" s="13" t="n"/>
      <c r="AM236" s="13" t="n"/>
      <c r="AN236" s="13" t="n"/>
      <c r="AO236" s="13" t="n"/>
      <c r="AP236" s="14" t="n"/>
      <c r="AQ236" s="14" t="n"/>
      <c r="AR236" s="14" t="n"/>
      <c r="AS236" s="13" t="n"/>
      <c r="AT236" s="13" t="n"/>
      <c r="AU236" s="10" t="n"/>
      <c r="AV236" s="10" t="n"/>
      <c r="AW236" s="10" t="n"/>
      <c r="AX236" s="10" t="n"/>
      <c r="AY236" s="10" t="n"/>
      <c r="AZ236" s="10" t="n"/>
      <c r="BA236" s="10" t="n"/>
      <c r="BB236" s="10" t="n"/>
      <c r="BC236" s="10" t="n"/>
      <c r="BD236" s="11" t="n"/>
      <c r="BE236" s="10" t="n"/>
      <c r="BF236" s="10" t="n"/>
      <c r="BG236" s="10" t="n"/>
      <c r="BH236" s="10" t="n"/>
      <c r="BI236" s="10" t="n"/>
      <c r="BJ236" s="10" t="n"/>
      <c r="BK236" s="10" t="n"/>
      <c r="BL236" s="10" t="n"/>
      <c r="BM236" s="10" t="n"/>
    </row>
    <row r="237" ht="15.75" customHeight="1" s="218">
      <c r="A237" s="10" t="n"/>
      <c r="B237" s="10" t="n"/>
      <c r="C237" s="10" t="n"/>
      <c r="D237" s="10" t="n"/>
      <c r="E237" s="10" t="n"/>
      <c r="F237" s="10" t="n"/>
      <c r="G237" s="11" t="n"/>
      <c r="H237" s="10" t="n"/>
      <c r="I237" s="10" t="n"/>
      <c r="J237" s="10" t="n"/>
      <c r="K237" s="10" t="n"/>
      <c r="L237" s="10" t="n"/>
      <c r="M237" s="13" t="n"/>
      <c r="N237" s="13" t="n"/>
      <c r="O237" s="13" t="n"/>
      <c r="P237" s="13" t="n"/>
      <c r="Q237" s="10" t="n"/>
      <c r="R237" s="10" t="n"/>
      <c r="S237" s="10" t="n"/>
      <c r="T237" s="10" t="n"/>
      <c r="U237" s="10" t="n"/>
      <c r="V237" s="10" t="n"/>
      <c r="W237" s="10" t="n"/>
      <c r="X237" s="10" t="n"/>
      <c r="Y237" s="11" t="n"/>
      <c r="Z237" s="11" t="n"/>
      <c r="AA237" s="11" t="n"/>
      <c r="AB237" s="11" t="n"/>
      <c r="AC237" s="11" t="n"/>
      <c r="AD237" s="11" t="n"/>
      <c r="AE237" s="10" t="n"/>
      <c r="AF237" s="10" t="n"/>
      <c r="AG237" s="10" t="n"/>
      <c r="AH237" s="10" t="n"/>
      <c r="AI237" s="13" t="n"/>
      <c r="AJ237" s="13" t="n"/>
      <c r="AK237" s="13" t="n"/>
      <c r="AL237" s="13" t="n"/>
      <c r="AM237" s="13" t="n"/>
      <c r="AN237" s="13" t="n"/>
      <c r="AO237" s="13" t="n"/>
      <c r="AP237" s="14" t="n"/>
      <c r="AQ237" s="14" t="n"/>
      <c r="AR237" s="14" t="n"/>
      <c r="AS237" s="13" t="n"/>
      <c r="AT237" s="13" t="n"/>
      <c r="AU237" s="10" t="n"/>
      <c r="AV237" s="10" t="n"/>
      <c r="AW237" s="10" t="n"/>
      <c r="AX237" s="10" t="n"/>
      <c r="AY237" s="10" t="n"/>
      <c r="AZ237" s="10" t="n"/>
      <c r="BA237" s="10" t="n"/>
      <c r="BB237" s="10" t="n"/>
      <c r="BC237" s="10" t="n"/>
      <c r="BD237" s="11" t="n"/>
      <c r="BE237" s="10" t="n"/>
      <c r="BF237" s="10" t="n"/>
      <c r="BG237" s="10" t="n"/>
      <c r="BH237" s="10" t="n"/>
      <c r="BI237" s="10" t="n"/>
      <c r="BJ237" s="10" t="n"/>
      <c r="BK237" s="10" t="n"/>
      <c r="BL237" s="10" t="n"/>
      <c r="BM237" s="10" t="n"/>
    </row>
    <row r="238" ht="15.75" customHeight="1" s="218">
      <c r="A238" s="10" t="n"/>
      <c r="B238" s="10" t="n"/>
      <c r="C238" s="10" t="n"/>
      <c r="D238" s="10" t="n"/>
      <c r="E238" s="10" t="n"/>
      <c r="F238" s="10" t="n"/>
      <c r="G238" s="11" t="n"/>
      <c r="H238" s="10" t="n"/>
      <c r="I238" s="10" t="n"/>
      <c r="J238" s="10" t="n"/>
      <c r="K238" s="10" t="n"/>
      <c r="L238" s="10" t="n"/>
      <c r="M238" s="13" t="n"/>
      <c r="N238" s="13" t="n"/>
      <c r="O238" s="13" t="n"/>
      <c r="P238" s="13" t="n"/>
      <c r="Q238" s="10" t="n"/>
      <c r="R238" s="10" t="n"/>
      <c r="S238" s="10" t="n"/>
      <c r="T238" s="10" t="n"/>
      <c r="U238" s="10" t="n"/>
      <c r="V238" s="10" t="n"/>
      <c r="W238" s="10" t="n"/>
      <c r="X238" s="10" t="n"/>
      <c r="Y238" s="11" t="n"/>
      <c r="Z238" s="11" t="n"/>
      <c r="AA238" s="11" t="n"/>
      <c r="AB238" s="11" t="n"/>
      <c r="AC238" s="11" t="n"/>
      <c r="AD238" s="11" t="n"/>
      <c r="AE238" s="10" t="n"/>
      <c r="AF238" s="10" t="n"/>
      <c r="AG238" s="10" t="n"/>
      <c r="AH238" s="10" t="n"/>
      <c r="AI238" s="13" t="n"/>
      <c r="AJ238" s="13" t="n"/>
      <c r="AK238" s="13" t="n"/>
      <c r="AL238" s="13" t="n"/>
      <c r="AM238" s="13" t="n"/>
      <c r="AN238" s="13" t="n"/>
      <c r="AO238" s="13" t="n"/>
      <c r="AP238" s="14" t="n"/>
      <c r="AQ238" s="14" t="n"/>
      <c r="AR238" s="14" t="n"/>
      <c r="AS238" s="13" t="n"/>
      <c r="AT238" s="13" t="n"/>
      <c r="AU238" s="10" t="n"/>
      <c r="AV238" s="10" t="n"/>
      <c r="AW238" s="10" t="n"/>
      <c r="AX238" s="10" t="n"/>
      <c r="AY238" s="10" t="n"/>
      <c r="AZ238" s="10" t="n"/>
      <c r="BA238" s="10" t="n"/>
      <c r="BB238" s="10" t="n"/>
      <c r="BC238" s="10" t="n"/>
      <c r="BD238" s="11" t="n"/>
      <c r="BE238" s="10" t="n"/>
      <c r="BF238" s="10" t="n"/>
      <c r="BG238" s="10" t="n"/>
      <c r="BH238" s="10" t="n"/>
      <c r="BI238" s="10" t="n"/>
      <c r="BJ238" s="10" t="n"/>
      <c r="BK238" s="10" t="n"/>
      <c r="BL238" s="10" t="n"/>
      <c r="BM238" s="10" t="n"/>
    </row>
    <row r="239" ht="15.75" customHeight="1" s="218">
      <c r="A239" s="10" t="n"/>
      <c r="B239" s="10" t="n"/>
      <c r="C239" s="10" t="n"/>
      <c r="D239" s="10" t="n"/>
      <c r="E239" s="10" t="n"/>
      <c r="F239" s="10" t="n"/>
      <c r="G239" s="11" t="n"/>
      <c r="H239" s="10" t="n"/>
      <c r="I239" s="10" t="n"/>
      <c r="J239" s="10" t="n"/>
      <c r="K239" s="10" t="n"/>
      <c r="L239" s="10" t="n"/>
      <c r="M239" s="13" t="n"/>
      <c r="N239" s="13" t="n"/>
      <c r="O239" s="13" t="n"/>
      <c r="P239" s="13" t="n"/>
      <c r="Q239" s="10" t="n"/>
      <c r="R239" s="10" t="n"/>
      <c r="S239" s="10" t="n"/>
      <c r="T239" s="10" t="n"/>
      <c r="U239" s="10" t="n"/>
      <c r="V239" s="10" t="n"/>
      <c r="W239" s="10" t="n"/>
      <c r="X239" s="10" t="n"/>
      <c r="Y239" s="11" t="n"/>
      <c r="Z239" s="11" t="n"/>
      <c r="AA239" s="11" t="n"/>
      <c r="AB239" s="11" t="n"/>
      <c r="AC239" s="11" t="n"/>
      <c r="AD239" s="11" t="n"/>
      <c r="AE239" s="10" t="n"/>
      <c r="AF239" s="10" t="n"/>
      <c r="AG239" s="10" t="n"/>
      <c r="AH239" s="10" t="n"/>
      <c r="AI239" s="13" t="n"/>
      <c r="AJ239" s="13" t="n"/>
      <c r="AK239" s="13" t="n"/>
      <c r="AL239" s="13" t="n"/>
      <c r="AM239" s="13" t="n"/>
      <c r="AN239" s="13" t="n"/>
      <c r="AO239" s="13" t="n"/>
      <c r="AP239" s="14" t="n"/>
      <c r="AQ239" s="14" t="n"/>
      <c r="AR239" s="14" t="n"/>
      <c r="AS239" s="13" t="n"/>
      <c r="AT239" s="13" t="n"/>
      <c r="AU239" s="10" t="n"/>
      <c r="AV239" s="10" t="n"/>
      <c r="AW239" s="10" t="n"/>
      <c r="AX239" s="10" t="n"/>
      <c r="AY239" s="10" t="n"/>
      <c r="AZ239" s="10" t="n"/>
      <c r="BA239" s="10" t="n"/>
      <c r="BB239" s="10" t="n"/>
      <c r="BC239" s="10" t="n"/>
      <c r="BD239" s="11" t="n"/>
      <c r="BE239" s="10" t="n"/>
      <c r="BF239" s="10" t="n"/>
      <c r="BG239" s="10" t="n"/>
      <c r="BH239" s="10" t="n"/>
      <c r="BI239" s="10" t="n"/>
      <c r="BJ239" s="10" t="n"/>
      <c r="BK239" s="10" t="n"/>
      <c r="BL239" s="10" t="n"/>
      <c r="BM239" s="10" t="n"/>
    </row>
    <row r="240" ht="15.75" customHeight="1" s="218">
      <c r="A240" s="10" t="n"/>
      <c r="B240" s="10" t="n"/>
      <c r="C240" s="10" t="n"/>
      <c r="D240" s="10" t="n"/>
      <c r="E240" s="10" t="n"/>
      <c r="F240" s="10" t="n"/>
      <c r="G240" s="11" t="n"/>
      <c r="H240" s="10" t="n"/>
      <c r="I240" s="10" t="n"/>
      <c r="J240" s="10" t="n"/>
      <c r="K240" s="10" t="n"/>
      <c r="L240" s="10" t="n"/>
      <c r="M240" s="13" t="n"/>
      <c r="N240" s="13" t="n"/>
      <c r="O240" s="13" t="n"/>
      <c r="P240" s="13" t="n"/>
      <c r="Q240" s="10" t="n"/>
      <c r="R240" s="10" t="n"/>
      <c r="S240" s="10" t="n"/>
      <c r="T240" s="10" t="n"/>
      <c r="U240" s="10" t="n"/>
      <c r="V240" s="10" t="n"/>
      <c r="W240" s="10" t="n"/>
      <c r="X240" s="10" t="n"/>
      <c r="Y240" s="11" t="n"/>
      <c r="Z240" s="11" t="n"/>
      <c r="AA240" s="11" t="n"/>
      <c r="AB240" s="11" t="n"/>
      <c r="AC240" s="11" t="n"/>
      <c r="AD240" s="11" t="n"/>
      <c r="AE240" s="10" t="n"/>
      <c r="AF240" s="10" t="n"/>
      <c r="AG240" s="10" t="n"/>
      <c r="AH240" s="10" t="n"/>
      <c r="AI240" s="13" t="n"/>
      <c r="AJ240" s="13" t="n"/>
      <c r="AK240" s="13" t="n"/>
      <c r="AL240" s="13" t="n"/>
      <c r="AM240" s="13" t="n"/>
      <c r="AN240" s="13" t="n"/>
      <c r="AO240" s="13" t="n"/>
      <c r="AP240" s="14" t="n"/>
      <c r="AQ240" s="14" t="n"/>
      <c r="AR240" s="14" t="n"/>
      <c r="AS240" s="13" t="n"/>
      <c r="AT240" s="13" t="n"/>
      <c r="AU240" s="10" t="n"/>
      <c r="AV240" s="10" t="n"/>
      <c r="AW240" s="10" t="n"/>
      <c r="AX240" s="10" t="n"/>
      <c r="AY240" s="10" t="n"/>
      <c r="AZ240" s="10" t="n"/>
      <c r="BA240" s="10" t="n"/>
      <c r="BB240" s="10" t="n"/>
      <c r="BC240" s="10" t="n"/>
      <c r="BD240" s="11" t="n"/>
      <c r="BE240" s="10" t="n"/>
      <c r="BF240" s="10" t="n"/>
      <c r="BG240" s="10" t="n"/>
      <c r="BH240" s="10" t="n"/>
      <c r="BI240" s="10" t="n"/>
      <c r="BJ240" s="10" t="n"/>
      <c r="BK240" s="10" t="n"/>
      <c r="BL240" s="10" t="n"/>
      <c r="BM240" s="10" t="n"/>
    </row>
    <row r="241" ht="15.75" customHeight="1" s="218">
      <c r="A241" s="10" t="n"/>
      <c r="B241" s="10" t="n"/>
      <c r="C241" s="10" t="n"/>
      <c r="D241" s="10" t="n"/>
      <c r="E241" s="10" t="n"/>
      <c r="F241" s="10" t="n"/>
      <c r="G241" s="11" t="n"/>
      <c r="H241" s="10" t="n"/>
      <c r="I241" s="10" t="n"/>
      <c r="J241" s="10" t="n"/>
      <c r="K241" s="10" t="n"/>
      <c r="L241" s="10" t="n"/>
      <c r="M241" s="13" t="n"/>
      <c r="N241" s="13" t="n"/>
      <c r="O241" s="13" t="n"/>
      <c r="P241" s="13" t="n"/>
      <c r="Q241" s="10" t="n"/>
      <c r="R241" s="10" t="n"/>
      <c r="S241" s="10" t="n"/>
      <c r="T241" s="10" t="n"/>
      <c r="U241" s="10" t="n"/>
      <c r="V241" s="10" t="n"/>
      <c r="W241" s="10" t="n"/>
      <c r="X241" s="10" t="n"/>
      <c r="Y241" s="11" t="n"/>
      <c r="Z241" s="11" t="n"/>
      <c r="AA241" s="11" t="n"/>
      <c r="AB241" s="11" t="n"/>
      <c r="AC241" s="11" t="n"/>
      <c r="AD241" s="11" t="n"/>
      <c r="AE241" s="10" t="n"/>
      <c r="AF241" s="10" t="n"/>
      <c r="AG241" s="10" t="n"/>
      <c r="AH241" s="10" t="n"/>
      <c r="AI241" s="13" t="n"/>
      <c r="AJ241" s="13" t="n"/>
      <c r="AK241" s="13" t="n"/>
      <c r="AL241" s="13" t="n"/>
      <c r="AM241" s="13" t="n"/>
      <c r="AN241" s="13" t="n"/>
      <c r="AO241" s="13" t="n"/>
      <c r="AP241" s="14" t="n"/>
      <c r="AQ241" s="14" t="n"/>
      <c r="AR241" s="14" t="n"/>
      <c r="AS241" s="13" t="n"/>
      <c r="AT241" s="13" t="n"/>
      <c r="AU241" s="10" t="n"/>
      <c r="AV241" s="10" t="n"/>
      <c r="AW241" s="10" t="n"/>
      <c r="AX241" s="10" t="n"/>
      <c r="AY241" s="10" t="n"/>
      <c r="AZ241" s="10" t="n"/>
      <c r="BA241" s="10" t="n"/>
      <c r="BB241" s="10" t="n"/>
      <c r="BC241" s="10" t="n"/>
      <c r="BD241" s="11" t="n"/>
      <c r="BE241" s="10" t="n"/>
      <c r="BF241" s="10" t="n"/>
      <c r="BG241" s="10" t="n"/>
      <c r="BH241" s="10" t="n"/>
      <c r="BI241" s="10" t="n"/>
      <c r="BJ241" s="10" t="n"/>
      <c r="BK241" s="10" t="n"/>
      <c r="BL241" s="10" t="n"/>
      <c r="BM241" s="10" t="n"/>
    </row>
    <row r="242" ht="15.75" customHeight="1" s="218">
      <c r="A242" s="10" t="n"/>
      <c r="B242" s="10" t="n"/>
      <c r="C242" s="10" t="n"/>
      <c r="D242" s="10" t="n"/>
      <c r="E242" s="10" t="n"/>
      <c r="F242" s="10" t="n"/>
      <c r="G242" s="11" t="n"/>
      <c r="H242" s="10" t="n"/>
      <c r="I242" s="10" t="n"/>
      <c r="J242" s="10" t="n"/>
      <c r="K242" s="10" t="n"/>
      <c r="L242" s="10" t="n"/>
      <c r="M242" s="13" t="n"/>
      <c r="N242" s="13" t="n"/>
      <c r="O242" s="13" t="n"/>
      <c r="P242" s="13" t="n"/>
      <c r="Q242" s="10" t="n"/>
      <c r="R242" s="10" t="n"/>
      <c r="S242" s="10" t="n"/>
      <c r="T242" s="10" t="n"/>
      <c r="U242" s="10" t="n"/>
      <c r="V242" s="10" t="n"/>
      <c r="W242" s="10" t="n"/>
      <c r="X242" s="10" t="n"/>
      <c r="Y242" s="11" t="n"/>
      <c r="Z242" s="11" t="n"/>
      <c r="AA242" s="11" t="n"/>
      <c r="AB242" s="11" t="n"/>
      <c r="AC242" s="11" t="n"/>
      <c r="AD242" s="11" t="n"/>
      <c r="AE242" s="10" t="n"/>
      <c r="AF242" s="10" t="n"/>
      <c r="AG242" s="10" t="n"/>
      <c r="AH242" s="10" t="n"/>
      <c r="AI242" s="13" t="n"/>
      <c r="AJ242" s="13" t="n"/>
      <c r="AK242" s="13" t="n"/>
      <c r="AL242" s="13" t="n"/>
      <c r="AM242" s="13" t="n"/>
      <c r="AN242" s="13" t="n"/>
      <c r="AO242" s="13" t="n"/>
      <c r="AP242" s="14" t="n"/>
      <c r="AQ242" s="14" t="n"/>
      <c r="AR242" s="14" t="n"/>
      <c r="AS242" s="13" t="n"/>
      <c r="AT242" s="13" t="n"/>
      <c r="AU242" s="10" t="n"/>
      <c r="AV242" s="10" t="n"/>
      <c r="AW242" s="10" t="n"/>
      <c r="AX242" s="10" t="n"/>
      <c r="AY242" s="10" t="n"/>
      <c r="AZ242" s="10" t="n"/>
      <c r="BA242" s="10" t="n"/>
      <c r="BB242" s="10" t="n"/>
      <c r="BC242" s="10" t="n"/>
      <c r="BD242" s="11" t="n"/>
      <c r="BE242" s="10" t="n"/>
      <c r="BF242" s="10" t="n"/>
      <c r="BG242" s="10" t="n"/>
      <c r="BH242" s="10" t="n"/>
      <c r="BI242" s="10" t="n"/>
      <c r="BJ242" s="10" t="n"/>
      <c r="BK242" s="10" t="n"/>
      <c r="BL242" s="10" t="n"/>
      <c r="BM242" s="10" t="n"/>
    </row>
    <row r="243" ht="15.75" customHeight="1" s="218">
      <c r="A243" s="10" t="n"/>
      <c r="B243" s="10" t="n"/>
      <c r="C243" s="10" t="n"/>
      <c r="D243" s="10" t="n"/>
      <c r="E243" s="10" t="n"/>
      <c r="F243" s="10" t="n"/>
      <c r="G243" s="11" t="n"/>
      <c r="H243" s="10" t="n"/>
      <c r="I243" s="10" t="n"/>
      <c r="J243" s="10" t="n"/>
      <c r="K243" s="10" t="n"/>
      <c r="L243" s="10" t="n"/>
      <c r="M243" s="13" t="n"/>
      <c r="N243" s="13" t="n"/>
      <c r="O243" s="13" t="n"/>
      <c r="P243" s="13" t="n"/>
      <c r="Q243" s="10" t="n"/>
      <c r="R243" s="10" t="n"/>
      <c r="S243" s="10" t="n"/>
      <c r="T243" s="10" t="n"/>
      <c r="U243" s="10" t="n"/>
      <c r="V243" s="10" t="n"/>
      <c r="W243" s="10" t="n"/>
      <c r="X243" s="10" t="n"/>
      <c r="Y243" s="11" t="n"/>
      <c r="Z243" s="11" t="n"/>
      <c r="AA243" s="11" t="n"/>
      <c r="AB243" s="11" t="n"/>
      <c r="AC243" s="11" t="n"/>
      <c r="AD243" s="11" t="n"/>
      <c r="AE243" s="10" t="n"/>
      <c r="AF243" s="10" t="n"/>
      <c r="AG243" s="10" t="n"/>
      <c r="AH243" s="10" t="n"/>
      <c r="AI243" s="13" t="n"/>
      <c r="AJ243" s="13" t="n"/>
      <c r="AK243" s="13" t="n"/>
      <c r="AL243" s="13" t="n"/>
      <c r="AM243" s="13" t="n"/>
      <c r="AN243" s="13" t="n"/>
      <c r="AO243" s="13" t="n"/>
      <c r="AP243" s="14" t="n"/>
      <c r="AQ243" s="14" t="n"/>
      <c r="AR243" s="14" t="n"/>
      <c r="AS243" s="13" t="n"/>
      <c r="AT243" s="13" t="n"/>
      <c r="AU243" s="10" t="n"/>
      <c r="AV243" s="10" t="n"/>
      <c r="AW243" s="10" t="n"/>
      <c r="AX243" s="10" t="n"/>
      <c r="AY243" s="10" t="n"/>
      <c r="AZ243" s="10" t="n"/>
      <c r="BA243" s="10" t="n"/>
      <c r="BB243" s="10" t="n"/>
      <c r="BC243" s="10" t="n"/>
      <c r="BD243" s="11" t="n"/>
      <c r="BE243" s="10" t="n"/>
      <c r="BF243" s="10" t="n"/>
      <c r="BG243" s="10" t="n"/>
      <c r="BH243" s="10" t="n"/>
      <c r="BI243" s="10" t="n"/>
      <c r="BJ243" s="10" t="n"/>
      <c r="BK243" s="10" t="n"/>
      <c r="BL243" s="10" t="n"/>
      <c r="BM243" s="10" t="n"/>
    </row>
    <row r="244" ht="15.75" customHeight="1" s="218">
      <c r="A244" s="10" t="n"/>
      <c r="B244" s="10" t="n"/>
      <c r="C244" s="10" t="n"/>
      <c r="D244" s="10" t="n"/>
      <c r="E244" s="10" t="n"/>
      <c r="F244" s="10" t="n"/>
      <c r="G244" s="11" t="n"/>
      <c r="H244" s="10" t="n"/>
      <c r="I244" s="10" t="n"/>
      <c r="J244" s="10" t="n"/>
      <c r="K244" s="10" t="n"/>
      <c r="L244" s="10" t="n"/>
      <c r="M244" s="13" t="n"/>
      <c r="N244" s="13" t="n"/>
      <c r="O244" s="13" t="n"/>
      <c r="P244" s="13" t="n"/>
      <c r="Q244" s="10" t="n"/>
      <c r="R244" s="10" t="n"/>
      <c r="S244" s="10" t="n"/>
      <c r="T244" s="10" t="n"/>
      <c r="U244" s="10" t="n"/>
      <c r="V244" s="10" t="n"/>
      <c r="W244" s="10" t="n"/>
      <c r="X244" s="10" t="n"/>
      <c r="Y244" s="11" t="n"/>
      <c r="Z244" s="11" t="n"/>
      <c r="AA244" s="11" t="n"/>
      <c r="AB244" s="11" t="n"/>
      <c r="AC244" s="11" t="n"/>
      <c r="AD244" s="11" t="n"/>
      <c r="AE244" s="10" t="n"/>
      <c r="AF244" s="10" t="n"/>
      <c r="AG244" s="10" t="n"/>
      <c r="AH244" s="10" t="n"/>
      <c r="AI244" s="13" t="n"/>
      <c r="AJ244" s="13" t="n"/>
      <c r="AK244" s="13" t="n"/>
      <c r="AL244" s="13" t="n"/>
      <c r="AM244" s="13" t="n"/>
      <c r="AN244" s="13" t="n"/>
      <c r="AO244" s="13" t="n"/>
      <c r="AP244" s="14" t="n"/>
      <c r="AQ244" s="14" t="n"/>
      <c r="AR244" s="14" t="n"/>
      <c r="AS244" s="13" t="n"/>
      <c r="AT244" s="13" t="n"/>
      <c r="AU244" s="10" t="n"/>
      <c r="AV244" s="10" t="n"/>
      <c r="AW244" s="10" t="n"/>
      <c r="AX244" s="10" t="n"/>
      <c r="AY244" s="10" t="n"/>
      <c r="AZ244" s="10" t="n"/>
      <c r="BA244" s="10" t="n"/>
      <c r="BB244" s="10" t="n"/>
      <c r="BC244" s="10" t="n"/>
      <c r="BD244" s="11" t="n"/>
      <c r="BE244" s="10" t="n"/>
      <c r="BF244" s="10" t="n"/>
      <c r="BG244" s="10" t="n"/>
      <c r="BH244" s="10" t="n"/>
      <c r="BI244" s="10" t="n"/>
      <c r="BJ244" s="10" t="n"/>
      <c r="BK244" s="10" t="n"/>
      <c r="BL244" s="10" t="n"/>
      <c r="BM244" s="10" t="n"/>
    </row>
    <row r="245" ht="15.75" customHeight="1" s="218">
      <c r="A245" s="10" t="n"/>
      <c r="B245" s="10" t="n"/>
      <c r="C245" s="10" t="n"/>
      <c r="D245" s="10" t="n"/>
      <c r="E245" s="10" t="n"/>
      <c r="F245" s="10" t="n"/>
      <c r="G245" s="11" t="n"/>
      <c r="H245" s="10" t="n"/>
      <c r="I245" s="10" t="n"/>
      <c r="J245" s="10" t="n"/>
      <c r="K245" s="10" t="n"/>
      <c r="L245" s="10" t="n"/>
      <c r="M245" s="13" t="n"/>
      <c r="N245" s="13" t="n"/>
      <c r="O245" s="13" t="n"/>
      <c r="P245" s="13" t="n"/>
      <c r="Q245" s="10" t="n"/>
      <c r="R245" s="10" t="n"/>
      <c r="S245" s="10" t="n"/>
      <c r="T245" s="10" t="n"/>
      <c r="U245" s="10" t="n"/>
      <c r="V245" s="10" t="n"/>
      <c r="W245" s="10" t="n"/>
      <c r="X245" s="10" t="n"/>
      <c r="Y245" s="11" t="n"/>
      <c r="Z245" s="11" t="n"/>
      <c r="AA245" s="11" t="n"/>
      <c r="AB245" s="11" t="n"/>
      <c r="AC245" s="11" t="n"/>
      <c r="AD245" s="11" t="n"/>
      <c r="AE245" s="10" t="n"/>
      <c r="AF245" s="10" t="n"/>
      <c r="AG245" s="10" t="n"/>
      <c r="AH245" s="10" t="n"/>
      <c r="AI245" s="13" t="n"/>
      <c r="AJ245" s="13" t="n"/>
      <c r="AK245" s="13" t="n"/>
      <c r="AL245" s="13" t="n"/>
      <c r="AM245" s="13" t="n"/>
      <c r="AN245" s="13" t="n"/>
      <c r="AO245" s="13" t="n"/>
      <c r="AP245" s="14" t="n"/>
      <c r="AQ245" s="14" t="n"/>
      <c r="AR245" s="14" t="n"/>
      <c r="AS245" s="13" t="n"/>
      <c r="AT245" s="13" t="n"/>
      <c r="AU245" s="10" t="n"/>
      <c r="AV245" s="10" t="n"/>
      <c r="AW245" s="10" t="n"/>
      <c r="AX245" s="10" t="n"/>
      <c r="AY245" s="10" t="n"/>
      <c r="AZ245" s="10" t="n"/>
      <c r="BA245" s="10" t="n"/>
      <c r="BB245" s="10" t="n"/>
      <c r="BC245" s="10" t="n"/>
      <c r="BD245" s="11" t="n"/>
      <c r="BE245" s="10" t="n"/>
      <c r="BF245" s="10" t="n"/>
      <c r="BG245" s="10" t="n"/>
      <c r="BH245" s="10" t="n"/>
      <c r="BI245" s="10" t="n"/>
      <c r="BJ245" s="10" t="n"/>
      <c r="BK245" s="10" t="n"/>
      <c r="BL245" s="10" t="n"/>
      <c r="BM245" s="10" t="n"/>
    </row>
    <row r="246" ht="15.75" customHeight="1" s="218">
      <c r="A246" s="10" t="n"/>
      <c r="B246" s="10" t="n"/>
      <c r="C246" s="10" t="n"/>
      <c r="D246" s="10" t="n"/>
      <c r="E246" s="10" t="n"/>
      <c r="F246" s="10" t="n"/>
      <c r="G246" s="11" t="n"/>
      <c r="H246" s="10" t="n"/>
      <c r="I246" s="10" t="n"/>
      <c r="J246" s="10" t="n"/>
      <c r="K246" s="10" t="n"/>
      <c r="L246" s="10" t="n"/>
      <c r="M246" s="13" t="n"/>
      <c r="N246" s="13" t="n"/>
      <c r="O246" s="13" t="n"/>
      <c r="P246" s="13" t="n"/>
      <c r="Q246" s="10" t="n"/>
      <c r="R246" s="10" t="n"/>
      <c r="S246" s="10" t="n"/>
      <c r="T246" s="10" t="n"/>
      <c r="U246" s="10" t="n"/>
      <c r="V246" s="10" t="n"/>
      <c r="W246" s="10" t="n"/>
      <c r="X246" s="10" t="n"/>
      <c r="Y246" s="11" t="n"/>
      <c r="Z246" s="11" t="n"/>
      <c r="AA246" s="11" t="n"/>
      <c r="AB246" s="11" t="n"/>
      <c r="AC246" s="11" t="n"/>
      <c r="AD246" s="11" t="n"/>
      <c r="AE246" s="10" t="n"/>
      <c r="AF246" s="10" t="n"/>
      <c r="AG246" s="10" t="n"/>
      <c r="AH246" s="10" t="n"/>
      <c r="AI246" s="13" t="n"/>
      <c r="AJ246" s="13" t="n"/>
      <c r="AK246" s="13" t="n"/>
      <c r="AL246" s="13" t="n"/>
      <c r="AM246" s="13" t="n"/>
      <c r="AN246" s="13" t="n"/>
      <c r="AO246" s="13" t="n"/>
      <c r="AP246" s="14" t="n"/>
      <c r="AQ246" s="14" t="n"/>
      <c r="AR246" s="14" t="n"/>
      <c r="AS246" s="13" t="n"/>
      <c r="AT246" s="13" t="n"/>
      <c r="AU246" s="10" t="n"/>
      <c r="AV246" s="10" t="n"/>
      <c r="AW246" s="10" t="n"/>
      <c r="AX246" s="10" t="n"/>
      <c r="AY246" s="10" t="n"/>
      <c r="AZ246" s="10" t="n"/>
      <c r="BA246" s="10" t="n"/>
      <c r="BB246" s="10" t="n"/>
      <c r="BC246" s="10" t="n"/>
      <c r="BD246" s="11" t="n"/>
      <c r="BE246" s="10" t="n"/>
      <c r="BF246" s="10" t="n"/>
      <c r="BG246" s="10" t="n"/>
      <c r="BH246" s="10" t="n"/>
      <c r="BI246" s="10" t="n"/>
      <c r="BJ246" s="10" t="n"/>
      <c r="BK246" s="10" t="n"/>
      <c r="BL246" s="10" t="n"/>
      <c r="BM246" s="10" t="n"/>
    </row>
    <row r="247" ht="15.75" customHeight="1" s="218">
      <c r="A247" s="10" t="n"/>
      <c r="B247" s="10" t="n"/>
      <c r="C247" s="10" t="n"/>
      <c r="D247" s="10" t="n"/>
      <c r="E247" s="10" t="n"/>
      <c r="F247" s="10" t="n"/>
      <c r="G247" s="11" t="n"/>
      <c r="H247" s="10" t="n"/>
      <c r="I247" s="10" t="n"/>
      <c r="J247" s="10" t="n"/>
      <c r="K247" s="10" t="n"/>
      <c r="L247" s="10" t="n"/>
      <c r="M247" s="13" t="n"/>
      <c r="N247" s="13" t="n"/>
      <c r="O247" s="13" t="n"/>
      <c r="P247" s="13" t="n"/>
      <c r="Q247" s="10" t="n"/>
      <c r="R247" s="10" t="n"/>
      <c r="S247" s="10" t="n"/>
      <c r="T247" s="10" t="n"/>
      <c r="U247" s="10" t="n"/>
      <c r="V247" s="10" t="n"/>
      <c r="W247" s="10" t="n"/>
      <c r="X247" s="10" t="n"/>
      <c r="Y247" s="11" t="n"/>
      <c r="Z247" s="11" t="n"/>
      <c r="AA247" s="11" t="n"/>
      <c r="AB247" s="11" t="n"/>
      <c r="AC247" s="11" t="n"/>
      <c r="AD247" s="11" t="n"/>
      <c r="AE247" s="10" t="n"/>
      <c r="AF247" s="10" t="n"/>
      <c r="AG247" s="10" t="n"/>
      <c r="AH247" s="10" t="n"/>
      <c r="AI247" s="13" t="n"/>
      <c r="AJ247" s="13" t="n"/>
      <c r="AK247" s="13" t="n"/>
      <c r="AL247" s="13" t="n"/>
      <c r="AM247" s="13" t="n"/>
      <c r="AN247" s="13" t="n"/>
      <c r="AO247" s="13" t="n"/>
      <c r="AP247" s="14" t="n"/>
      <c r="AQ247" s="14" t="n"/>
      <c r="AR247" s="14" t="n"/>
      <c r="AS247" s="13" t="n"/>
      <c r="AT247" s="13" t="n"/>
      <c r="AU247" s="10" t="n"/>
      <c r="AV247" s="10" t="n"/>
      <c r="AW247" s="10" t="n"/>
      <c r="AX247" s="10" t="n"/>
      <c r="AY247" s="10" t="n"/>
      <c r="AZ247" s="10" t="n"/>
      <c r="BA247" s="10" t="n"/>
      <c r="BB247" s="10" t="n"/>
      <c r="BC247" s="10" t="n"/>
      <c r="BD247" s="11" t="n"/>
      <c r="BE247" s="10" t="n"/>
      <c r="BF247" s="10" t="n"/>
      <c r="BG247" s="10" t="n"/>
      <c r="BH247" s="10" t="n"/>
      <c r="BI247" s="10" t="n"/>
      <c r="BJ247" s="10" t="n"/>
      <c r="BK247" s="10" t="n"/>
      <c r="BL247" s="10" t="n"/>
      <c r="BM247" s="10" t="n"/>
    </row>
    <row r="248" ht="15.75" customHeight="1" s="218">
      <c r="A248" s="10" t="n"/>
      <c r="B248" s="10" t="n"/>
      <c r="C248" s="10" t="n"/>
      <c r="D248" s="10" t="n"/>
      <c r="E248" s="10" t="n"/>
      <c r="F248" s="10" t="n"/>
      <c r="G248" s="11" t="n"/>
      <c r="H248" s="10" t="n"/>
      <c r="I248" s="10" t="n"/>
      <c r="J248" s="10" t="n"/>
      <c r="K248" s="10" t="n"/>
      <c r="L248" s="10" t="n"/>
      <c r="M248" s="13" t="n"/>
      <c r="N248" s="13" t="n"/>
      <c r="O248" s="13" t="n"/>
      <c r="P248" s="13" t="n"/>
      <c r="Q248" s="10" t="n"/>
      <c r="R248" s="10" t="n"/>
      <c r="S248" s="10" t="n"/>
      <c r="T248" s="10" t="n"/>
      <c r="U248" s="10" t="n"/>
      <c r="V248" s="10" t="n"/>
      <c r="W248" s="10" t="n"/>
      <c r="X248" s="10" t="n"/>
      <c r="Y248" s="11" t="n"/>
      <c r="Z248" s="11" t="n"/>
      <c r="AA248" s="11" t="n"/>
      <c r="AB248" s="11" t="n"/>
      <c r="AC248" s="11" t="n"/>
      <c r="AD248" s="11" t="n"/>
      <c r="AE248" s="10" t="n"/>
      <c r="AF248" s="10" t="n"/>
      <c r="AG248" s="10" t="n"/>
      <c r="AH248" s="10" t="n"/>
      <c r="AI248" s="13" t="n"/>
      <c r="AJ248" s="13" t="n"/>
      <c r="AK248" s="13" t="n"/>
      <c r="AL248" s="13" t="n"/>
      <c r="AM248" s="13" t="n"/>
      <c r="AN248" s="13" t="n"/>
      <c r="AO248" s="13" t="n"/>
      <c r="AP248" s="14" t="n"/>
      <c r="AQ248" s="14" t="n"/>
      <c r="AR248" s="14" t="n"/>
      <c r="AS248" s="13" t="n"/>
      <c r="AT248" s="13" t="n"/>
      <c r="AU248" s="10" t="n"/>
      <c r="AV248" s="10" t="n"/>
      <c r="AW248" s="10" t="n"/>
      <c r="AX248" s="10" t="n"/>
      <c r="AY248" s="10" t="n"/>
      <c r="AZ248" s="10" t="n"/>
      <c r="BA248" s="10" t="n"/>
      <c r="BB248" s="10" t="n"/>
      <c r="BC248" s="10" t="n"/>
      <c r="BD248" s="11" t="n"/>
      <c r="BE248" s="10" t="n"/>
      <c r="BF248" s="10" t="n"/>
      <c r="BG248" s="10" t="n"/>
      <c r="BH248" s="10" t="n"/>
      <c r="BI248" s="10" t="n"/>
      <c r="BJ248" s="10" t="n"/>
      <c r="BK248" s="10" t="n"/>
      <c r="BL248" s="10" t="n"/>
      <c r="BM248" s="10" t="n"/>
    </row>
    <row r="249" ht="15.75" customHeight="1" s="218">
      <c r="A249" s="10" t="n"/>
      <c r="B249" s="10" t="n"/>
      <c r="C249" s="10" t="n"/>
      <c r="D249" s="10" t="n"/>
      <c r="E249" s="10" t="n"/>
      <c r="F249" s="10" t="n"/>
      <c r="G249" s="11" t="n"/>
      <c r="H249" s="10" t="n"/>
      <c r="I249" s="10" t="n"/>
      <c r="J249" s="10" t="n"/>
      <c r="K249" s="10" t="n"/>
      <c r="L249" s="10" t="n"/>
      <c r="M249" s="13" t="n"/>
      <c r="N249" s="13" t="n"/>
      <c r="O249" s="13" t="n"/>
      <c r="P249" s="13" t="n"/>
      <c r="Q249" s="10" t="n"/>
      <c r="R249" s="10" t="n"/>
      <c r="S249" s="10" t="n"/>
      <c r="T249" s="10" t="n"/>
      <c r="U249" s="10" t="n"/>
      <c r="V249" s="10" t="n"/>
      <c r="W249" s="10" t="n"/>
      <c r="X249" s="10" t="n"/>
      <c r="Y249" s="11" t="n"/>
      <c r="Z249" s="11" t="n"/>
      <c r="AA249" s="11" t="n"/>
      <c r="AB249" s="11" t="n"/>
      <c r="AC249" s="11" t="n"/>
      <c r="AD249" s="11" t="n"/>
      <c r="AE249" s="10" t="n"/>
      <c r="AF249" s="10" t="n"/>
      <c r="AG249" s="10" t="n"/>
      <c r="AH249" s="10" t="n"/>
      <c r="AI249" s="13" t="n"/>
      <c r="AJ249" s="13" t="n"/>
      <c r="AK249" s="13" t="n"/>
      <c r="AL249" s="13" t="n"/>
      <c r="AM249" s="13" t="n"/>
      <c r="AN249" s="13" t="n"/>
      <c r="AO249" s="13" t="n"/>
      <c r="AP249" s="14" t="n"/>
      <c r="AQ249" s="14" t="n"/>
      <c r="AR249" s="14" t="n"/>
      <c r="AS249" s="13" t="n"/>
      <c r="AT249" s="13" t="n"/>
      <c r="AU249" s="10" t="n"/>
      <c r="AV249" s="10" t="n"/>
      <c r="AW249" s="10" t="n"/>
      <c r="AX249" s="10" t="n"/>
      <c r="AY249" s="10" t="n"/>
      <c r="AZ249" s="10" t="n"/>
      <c r="BA249" s="10" t="n"/>
      <c r="BB249" s="10" t="n"/>
      <c r="BC249" s="10" t="n"/>
      <c r="BD249" s="11" t="n"/>
      <c r="BE249" s="10" t="n"/>
      <c r="BF249" s="10" t="n"/>
      <c r="BG249" s="10" t="n"/>
      <c r="BH249" s="10" t="n"/>
      <c r="BI249" s="10" t="n"/>
      <c r="BJ249" s="10" t="n"/>
      <c r="BK249" s="10" t="n"/>
      <c r="BL249" s="10" t="n"/>
      <c r="BM249" s="10" t="n"/>
    </row>
    <row r="250" ht="15.75" customHeight="1" s="218">
      <c r="A250" s="10" t="n"/>
      <c r="B250" s="10" t="n"/>
      <c r="C250" s="10" t="n"/>
      <c r="D250" s="10" t="n"/>
      <c r="E250" s="10" t="n"/>
      <c r="F250" s="10" t="n"/>
      <c r="G250" s="11" t="n"/>
      <c r="H250" s="10" t="n"/>
      <c r="I250" s="10" t="n"/>
      <c r="J250" s="10" t="n"/>
      <c r="K250" s="10" t="n"/>
      <c r="L250" s="10" t="n"/>
      <c r="M250" s="13" t="n"/>
      <c r="N250" s="13" t="n"/>
      <c r="O250" s="13" t="n"/>
      <c r="P250" s="13" t="n"/>
      <c r="Q250" s="10" t="n"/>
      <c r="R250" s="10" t="n"/>
      <c r="S250" s="10" t="n"/>
      <c r="T250" s="10" t="n"/>
      <c r="U250" s="10" t="n"/>
      <c r="V250" s="10" t="n"/>
      <c r="W250" s="10" t="n"/>
      <c r="X250" s="10" t="n"/>
      <c r="Y250" s="11" t="n"/>
      <c r="Z250" s="11" t="n"/>
      <c r="AA250" s="11" t="n"/>
      <c r="AB250" s="11" t="n"/>
      <c r="AC250" s="11" t="n"/>
      <c r="AD250" s="11" t="n"/>
      <c r="AE250" s="10" t="n"/>
      <c r="AF250" s="10" t="n"/>
      <c r="AG250" s="10" t="n"/>
      <c r="AH250" s="10" t="n"/>
      <c r="AI250" s="13" t="n"/>
      <c r="AJ250" s="13" t="n"/>
      <c r="AK250" s="13" t="n"/>
      <c r="AL250" s="13" t="n"/>
      <c r="AM250" s="13" t="n"/>
      <c r="AN250" s="13" t="n"/>
      <c r="AO250" s="13" t="n"/>
      <c r="AP250" s="14" t="n"/>
      <c r="AQ250" s="14" t="n"/>
      <c r="AR250" s="14" t="n"/>
      <c r="AS250" s="13" t="n"/>
      <c r="AT250" s="13" t="n"/>
      <c r="AU250" s="10" t="n"/>
      <c r="AV250" s="10" t="n"/>
      <c r="AW250" s="10" t="n"/>
      <c r="AX250" s="10" t="n"/>
      <c r="AY250" s="10" t="n"/>
      <c r="AZ250" s="10" t="n"/>
      <c r="BA250" s="10" t="n"/>
      <c r="BB250" s="10" t="n"/>
      <c r="BC250" s="10" t="n"/>
      <c r="BD250" s="11" t="n"/>
      <c r="BE250" s="10" t="n"/>
      <c r="BF250" s="10" t="n"/>
      <c r="BG250" s="10" t="n"/>
      <c r="BH250" s="10" t="n"/>
      <c r="BI250" s="10" t="n"/>
      <c r="BJ250" s="10" t="n"/>
      <c r="BK250" s="10" t="n"/>
      <c r="BL250" s="10" t="n"/>
      <c r="BM250" s="10" t="n"/>
    </row>
    <row r="251" ht="15.75" customHeight="1" s="218">
      <c r="A251" s="10" t="n"/>
      <c r="B251" s="10" t="n"/>
      <c r="C251" s="10" t="n"/>
      <c r="D251" s="10" t="n"/>
      <c r="E251" s="10" t="n"/>
      <c r="F251" s="10" t="n"/>
      <c r="G251" s="11" t="n"/>
      <c r="H251" s="10" t="n"/>
      <c r="I251" s="10" t="n"/>
      <c r="J251" s="10" t="n"/>
      <c r="K251" s="10" t="n"/>
      <c r="L251" s="10" t="n"/>
      <c r="M251" s="13" t="n"/>
      <c r="N251" s="13" t="n"/>
      <c r="O251" s="13" t="n"/>
      <c r="P251" s="13" t="n"/>
      <c r="Q251" s="10" t="n"/>
      <c r="R251" s="10" t="n"/>
      <c r="S251" s="10" t="n"/>
      <c r="T251" s="10" t="n"/>
      <c r="U251" s="10" t="n"/>
      <c r="V251" s="10" t="n"/>
      <c r="W251" s="10" t="n"/>
      <c r="X251" s="10" t="n"/>
      <c r="Y251" s="11" t="n"/>
      <c r="Z251" s="11" t="n"/>
      <c r="AA251" s="11" t="n"/>
      <c r="AB251" s="11" t="n"/>
      <c r="AC251" s="11" t="n"/>
      <c r="AD251" s="11" t="n"/>
      <c r="AE251" s="10" t="n"/>
      <c r="AF251" s="10" t="n"/>
      <c r="AG251" s="10" t="n"/>
      <c r="AH251" s="10" t="n"/>
      <c r="AI251" s="13" t="n"/>
      <c r="AJ251" s="13" t="n"/>
      <c r="AK251" s="13" t="n"/>
      <c r="AL251" s="13" t="n"/>
      <c r="AM251" s="13" t="n"/>
      <c r="AN251" s="13" t="n"/>
      <c r="AO251" s="13" t="n"/>
      <c r="AP251" s="14" t="n"/>
      <c r="AQ251" s="14" t="n"/>
      <c r="AR251" s="14" t="n"/>
      <c r="AS251" s="13" t="n"/>
      <c r="AT251" s="13" t="n"/>
      <c r="AU251" s="10" t="n"/>
      <c r="AV251" s="10" t="n"/>
      <c r="AW251" s="10" t="n"/>
      <c r="AX251" s="10" t="n"/>
      <c r="AY251" s="10" t="n"/>
      <c r="AZ251" s="10" t="n"/>
      <c r="BA251" s="10" t="n"/>
      <c r="BB251" s="10" t="n"/>
      <c r="BC251" s="10" t="n"/>
      <c r="BD251" s="11" t="n"/>
      <c r="BE251" s="10" t="n"/>
      <c r="BF251" s="10" t="n"/>
      <c r="BG251" s="10" t="n"/>
      <c r="BH251" s="10" t="n"/>
      <c r="BI251" s="10" t="n"/>
      <c r="BJ251" s="10" t="n"/>
      <c r="BK251" s="10" t="n"/>
      <c r="BL251" s="10" t="n"/>
      <c r="BM251" s="10" t="n"/>
    </row>
    <row r="252" ht="15.75" customHeight="1" s="218">
      <c r="A252" s="10" t="n"/>
      <c r="B252" s="10" t="n"/>
      <c r="C252" s="10" t="n"/>
      <c r="D252" s="10" t="n"/>
      <c r="E252" s="10" t="n"/>
      <c r="F252" s="10" t="n"/>
      <c r="G252" s="11" t="n"/>
      <c r="H252" s="10" t="n"/>
      <c r="I252" s="10" t="n"/>
      <c r="J252" s="10" t="n"/>
      <c r="K252" s="10" t="n"/>
      <c r="L252" s="10" t="n"/>
      <c r="M252" s="13" t="n"/>
      <c r="N252" s="13" t="n"/>
      <c r="O252" s="13" t="n"/>
      <c r="P252" s="13" t="n"/>
      <c r="Q252" s="10" t="n"/>
      <c r="R252" s="10" t="n"/>
      <c r="S252" s="10" t="n"/>
      <c r="T252" s="10" t="n"/>
      <c r="U252" s="10" t="n"/>
      <c r="V252" s="10" t="n"/>
      <c r="W252" s="10" t="n"/>
      <c r="X252" s="10" t="n"/>
      <c r="Y252" s="11" t="n"/>
      <c r="Z252" s="11" t="n"/>
      <c r="AA252" s="11" t="n"/>
      <c r="AB252" s="11" t="n"/>
      <c r="AC252" s="11" t="n"/>
      <c r="AD252" s="11" t="n"/>
      <c r="AE252" s="10" t="n"/>
      <c r="AF252" s="10" t="n"/>
      <c r="AG252" s="10" t="n"/>
      <c r="AH252" s="10" t="n"/>
      <c r="AI252" s="13" t="n"/>
      <c r="AJ252" s="13" t="n"/>
      <c r="AK252" s="13" t="n"/>
      <c r="AL252" s="13" t="n"/>
      <c r="AM252" s="13" t="n"/>
      <c r="AN252" s="13" t="n"/>
      <c r="AO252" s="13" t="n"/>
      <c r="AP252" s="14" t="n"/>
      <c r="AQ252" s="14" t="n"/>
      <c r="AR252" s="14" t="n"/>
      <c r="AS252" s="13" t="n"/>
      <c r="AT252" s="13" t="n"/>
      <c r="AU252" s="10" t="n"/>
      <c r="AV252" s="10" t="n"/>
      <c r="AW252" s="10" t="n"/>
      <c r="AX252" s="10" t="n"/>
      <c r="AY252" s="10" t="n"/>
      <c r="AZ252" s="10" t="n"/>
      <c r="BA252" s="10" t="n"/>
      <c r="BB252" s="10" t="n"/>
      <c r="BC252" s="10" t="n"/>
      <c r="BD252" s="11" t="n"/>
      <c r="BE252" s="10" t="n"/>
      <c r="BF252" s="10" t="n"/>
      <c r="BG252" s="10" t="n"/>
      <c r="BH252" s="10" t="n"/>
      <c r="BI252" s="10" t="n"/>
      <c r="BJ252" s="10" t="n"/>
      <c r="BK252" s="10" t="n"/>
      <c r="BL252" s="10" t="n"/>
      <c r="BM252" s="10" t="n"/>
    </row>
    <row r="253" ht="15.75" customHeight="1" s="218">
      <c r="A253" s="10" t="n"/>
      <c r="B253" s="10" t="n"/>
      <c r="C253" s="10" t="n"/>
      <c r="D253" s="10" t="n"/>
      <c r="E253" s="10" t="n"/>
      <c r="F253" s="10" t="n"/>
      <c r="G253" s="11" t="n"/>
      <c r="H253" s="10" t="n"/>
      <c r="I253" s="10" t="n"/>
      <c r="J253" s="10" t="n"/>
      <c r="K253" s="10" t="n"/>
      <c r="L253" s="10" t="n"/>
      <c r="M253" s="13" t="n"/>
      <c r="N253" s="13" t="n"/>
      <c r="O253" s="13" t="n"/>
      <c r="P253" s="13" t="n"/>
      <c r="Q253" s="10" t="n"/>
      <c r="R253" s="10" t="n"/>
      <c r="S253" s="10" t="n"/>
      <c r="T253" s="10" t="n"/>
      <c r="U253" s="10" t="n"/>
      <c r="V253" s="10" t="n"/>
      <c r="W253" s="10" t="n"/>
      <c r="X253" s="10" t="n"/>
      <c r="Y253" s="11" t="n"/>
      <c r="Z253" s="11" t="n"/>
      <c r="AA253" s="11" t="n"/>
      <c r="AB253" s="11" t="n"/>
      <c r="AC253" s="11" t="n"/>
      <c r="AD253" s="11" t="n"/>
      <c r="AE253" s="10" t="n"/>
      <c r="AF253" s="10" t="n"/>
      <c r="AG253" s="10" t="n"/>
      <c r="AH253" s="10" t="n"/>
      <c r="AI253" s="13" t="n"/>
      <c r="AJ253" s="13" t="n"/>
      <c r="AK253" s="13" t="n"/>
      <c r="AL253" s="13" t="n"/>
      <c r="AM253" s="13" t="n"/>
      <c r="AN253" s="13" t="n"/>
      <c r="AO253" s="13" t="n"/>
      <c r="AP253" s="14" t="n"/>
      <c r="AQ253" s="14" t="n"/>
      <c r="AR253" s="14" t="n"/>
      <c r="AS253" s="13" t="n"/>
      <c r="AT253" s="13" t="n"/>
      <c r="AU253" s="10" t="n"/>
      <c r="AV253" s="10" t="n"/>
      <c r="AW253" s="10" t="n"/>
      <c r="AX253" s="10" t="n"/>
      <c r="AY253" s="10" t="n"/>
      <c r="AZ253" s="10" t="n"/>
      <c r="BA253" s="10" t="n"/>
      <c r="BB253" s="10" t="n"/>
      <c r="BC253" s="10" t="n"/>
      <c r="BD253" s="11" t="n"/>
      <c r="BE253" s="10" t="n"/>
      <c r="BF253" s="10" t="n"/>
      <c r="BG253" s="10" t="n"/>
      <c r="BH253" s="10" t="n"/>
      <c r="BI253" s="10" t="n"/>
      <c r="BJ253" s="10" t="n"/>
      <c r="BK253" s="10" t="n"/>
      <c r="BL253" s="10" t="n"/>
      <c r="BM253" s="10" t="n"/>
    </row>
    <row r="254" ht="15.75" customHeight="1" s="218">
      <c r="A254" s="10" t="n"/>
      <c r="B254" s="10" t="n"/>
      <c r="C254" s="10" t="n"/>
      <c r="D254" s="10" t="n"/>
      <c r="E254" s="10" t="n"/>
      <c r="F254" s="10" t="n"/>
      <c r="G254" s="11" t="n"/>
      <c r="H254" s="10" t="n"/>
      <c r="I254" s="10" t="n"/>
      <c r="J254" s="10" t="n"/>
      <c r="K254" s="10" t="n"/>
      <c r="L254" s="10" t="n"/>
      <c r="M254" s="13" t="n"/>
      <c r="N254" s="13" t="n"/>
      <c r="O254" s="13" t="n"/>
      <c r="P254" s="13" t="n"/>
      <c r="Q254" s="10" t="n"/>
      <c r="R254" s="10" t="n"/>
      <c r="S254" s="10" t="n"/>
      <c r="T254" s="10" t="n"/>
      <c r="U254" s="10" t="n"/>
      <c r="V254" s="10" t="n"/>
      <c r="W254" s="10" t="n"/>
      <c r="X254" s="10" t="n"/>
      <c r="Y254" s="11" t="n"/>
      <c r="Z254" s="11" t="n"/>
      <c r="AA254" s="11" t="n"/>
      <c r="AB254" s="11" t="n"/>
      <c r="AC254" s="11" t="n"/>
      <c r="AD254" s="11" t="n"/>
      <c r="AE254" s="10" t="n"/>
      <c r="AF254" s="10" t="n"/>
      <c r="AG254" s="10" t="n"/>
      <c r="AH254" s="10" t="n"/>
      <c r="AI254" s="13" t="n"/>
      <c r="AJ254" s="13" t="n"/>
      <c r="AK254" s="13" t="n"/>
      <c r="AL254" s="13" t="n"/>
      <c r="AM254" s="13" t="n"/>
      <c r="AN254" s="13" t="n"/>
      <c r="AO254" s="13" t="n"/>
      <c r="AP254" s="14" t="n"/>
      <c r="AQ254" s="14" t="n"/>
      <c r="AR254" s="14" t="n"/>
      <c r="AS254" s="13" t="n"/>
      <c r="AT254" s="13" t="n"/>
      <c r="AU254" s="10" t="n"/>
      <c r="AV254" s="10" t="n"/>
      <c r="AW254" s="10" t="n"/>
      <c r="AX254" s="10" t="n"/>
      <c r="AY254" s="10" t="n"/>
      <c r="AZ254" s="10" t="n"/>
      <c r="BA254" s="10" t="n"/>
      <c r="BB254" s="10" t="n"/>
      <c r="BC254" s="10" t="n"/>
      <c r="BD254" s="11" t="n"/>
      <c r="BE254" s="10" t="n"/>
      <c r="BF254" s="10" t="n"/>
      <c r="BG254" s="10" t="n"/>
      <c r="BH254" s="10" t="n"/>
      <c r="BI254" s="10" t="n"/>
      <c r="BJ254" s="10" t="n"/>
      <c r="BK254" s="10" t="n"/>
      <c r="BL254" s="10" t="n"/>
      <c r="BM254" s="10" t="n"/>
    </row>
    <row r="255" ht="15.75" customHeight="1" s="218">
      <c r="A255" s="10" t="n"/>
      <c r="B255" s="10" t="n"/>
      <c r="C255" s="10" t="n"/>
      <c r="D255" s="10" t="n"/>
      <c r="E255" s="10" t="n"/>
      <c r="F255" s="10" t="n"/>
      <c r="G255" s="11" t="n"/>
      <c r="H255" s="10" t="n"/>
      <c r="I255" s="10" t="n"/>
      <c r="J255" s="10" t="n"/>
      <c r="K255" s="10" t="n"/>
      <c r="L255" s="10" t="n"/>
      <c r="M255" s="13" t="n"/>
      <c r="N255" s="13" t="n"/>
      <c r="O255" s="13" t="n"/>
      <c r="P255" s="13" t="n"/>
      <c r="Q255" s="10" t="n"/>
      <c r="R255" s="10" t="n"/>
      <c r="S255" s="10" t="n"/>
      <c r="T255" s="10" t="n"/>
      <c r="U255" s="10" t="n"/>
      <c r="V255" s="10" t="n"/>
      <c r="W255" s="10" t="n"/>
      <c r="X255" s="10" t="n"/>
      <c r="Y255" s="11" t="n"/>
      <c r="Z255" s="11" t="n"/>
      <c r="AA255" s="11" t="n"/>
      <c r="AB255" s="11" t="n"/>
      <c r="AC255" s="11" t="n"/>
      <c r="AD255" s="11" t="n"/>
      <c r="AE255" s="10" t="n"/>
      <c r="AF255" s="10" t="n"/>
      <c r="AG255" s="10" t="n"/>
      <c r="AH255" s="10" t="n"/>
      <c r="AI255" s="13" t="n"/>
      <c r="AJ255" s="13" t="n"/>
      <c r="AK255" s="13" t="n"/>
      <c r="AL255" s="13" t="n"/>
      <c r="AM255" s="13" t="n"/>
      <c r="AN255" s="13" t="n"/>
      <c r="AO255" s="13" t="n"/>
      <c r="AP255" s="14" t="n"/>
      <c r="AQ255" s="14" t="n"/>
      <c r="AR255" s="14" t="n"/>
      <c r="AS255" s="13" t="n"/>
      <c r="AT255" s="13" t="n"/>
      <c r="AU255" s="10" t="n"/>
      <c r="AV255" s="10" t="n"/>
      <c r="AW255" s="10" t="n"/>
      <c r="AX255" s="10" t="n"/>
      <c r="AY255" s="10" t="n"/>
      <c r="AZ255" s="10" t="n"/>
      <c r="BA255" s="10" t="n"/>
      <c r="BB255" s="10" t="n"/>
      <c r="BC255" s="10" t="n"/>
      <c r="BD255" s="11" t="n"/>
      <c r="BE255" s="10" t="n"/>
      <c r="BF255" s="10" t="n"/>
      <c r="BG255" s="10" t="n"/>
      <c r="BH255" s="10" t="n"/>
      <c r="BI255" s="10" t="n"/>
      <c r="BJ255" s="10" t="n"/>
      <c r="BK255" s="10" t="n"/>
      <c r="BL255" s="10" t="n"/>
      <c r="BM255" s="10" t="n"/>
    </row>
    <row r="256" ht="15.75" customHeight="1" s="218">
      <c r="A256" s="10" t="n"/>
      <c r="B256" s="10" t="n"/>
      <c r="C256" s="10" t="n"/>
      <c r="D256" s="10" t="n"/>
      <c r="E256" s="10" t="n"/>
      <c r="F256" s="10" t="n"/>
      <c r="G256" s="11" t="n"/>
      <c r="H256" s="10" t="n"/>
      <c r="I256" s="10" t="n"/>
      <c r="J256" s="10" t="n"/>
      <c r="K256" s="10" t="n"/>
      <c r="L256" s="10" t="n"/>
      <c r="M256" s="13" t="n"/>
      <c r="N256" s="13" t="n"/>
      <c r="O256" s="13" t="n"/>
      <c r="P256" s="13" t="n"/>
      <c r="Q256" s="10" t="n"/>
      <c r="R256" s="10" t="n"/>
      <c r="S256" s="10" t="n"/>
      <c r="T256" s="10" t="n"/>
      <c r="U256" s="10" t="n"/>
      <c r="V256" s="10" t="n"/>
      <c r="W256" s="10" t="n"/>
      <c r="X256" s="10" t="n"/>
      <c r="Y256" s="11" t="n"/>
      <c r="Z256" s="11" t="n"/>
      <c r="AA256" s="11" t="n"/>
      <c r="AB256" s="11" t="n"/>
      <c r="AC256" s="11" t="n"/>
      <c r="AD256" s="11" t="n"/>
      <c r="AE256" s="10" t="n"/>
      <c r="AF256" s="10" t="n"/>
      <c r="AG256" s="10" t="n"/>
      <c r="AH256" s="10" t="n"/>
      <c r="AI256" s="13" t="n"/>
      <c r="AJ256" s="13" t="n"/>
      <c r="AK256" s="13" t="n"/>
      <c r="AL256" s="13" t="n"/>
      <c r="AM256" s="13" t="n"/>
      <c r="AN256" s="13" t="n"/>
      <c r="AO256" s="13" t="n"/>
      <c r="AP256" s="14" t="n"/>
      <c r="AQ256" s="14" t="n"/>
      <c r="AR256" s="14" t="n"/>
      <c r="AS256" s="13" t="n"/>
      <c r="AT256" s="13" t="n"/>
      <c r="AU256" s="10" t="n"/>
      <c r="AV256" s="10" t="n"/>
      <c r="AW256" s="10" t="n"/>
      <c r="AX256" s="10" t="n"/>
      <c r="AY256" s="10" t="n"/>
      <c r="AZ256" s="10" t="n"/>
      <c r="BA256" s="10" t="n"/>
      <c r="BB256" s="10" t="n"/>
      <c r="BC256" s="10" t="n"/>
      <c r="BD256" s="11" t="n"/>
      <c r="BE256" s="10" t="n"/>
      <c r="BF256" s="10" t="n"/>
      <c r="BG256" s="10" t="n"/>
      <c r="BH256" s="10" t="n"/>
      <c r="BI256" s="10" t="n"/>
      <c r="BJ256" s="10" t="n"/>
      <c r="BK256" s="10" t="n"/>
      <c r="BL256" s="10" t="n"/>
      <c r="BM256" s="10" t="n"/>
    </row>
    <row r="257" ht="15.75" customHeight="1" s="218">
      <c r="A257" s="10" t="n"/>
      <c r="B257" s="10" t="n"/>
      <c r="C257" s="10" t="n"/>
      <c r="D257" s="10" t="n"/>
      <c r="E257" s="10" t="n"/>
      <c r="F257" s="10" t="n"/>
      <c r="G257" s="11" t="n"/>
      <c r="H257" s="10" t="n"/>
      <c r="I257" s="10" t="n"/>
      <c r="J257" s="10" t="n"/>
      <c r="K257" s="10" t="n"/>
      <c r="L257" s="10" t="n"/>
      <c r="M257" s="13" t="n"/>
      <c r="N257" s="13" t="n"/>
      <c r="O257" s="13" t="n"/>
      <c r="P257" s="13" t="n"/>
      <c r="Q257" s="10" t="n"/>
      <c r="R257" s="10" t="n"/>
      <c r="S257" s="10" t="n"/>
      <c r="T257" s="10" t="n"/>
      <c r="U257" s="10" t="n"/>
      <c r="V257" s="10" t="n"/>
      <c r="W257" s="10" t="n"/>
      <c r="X257" s="10" t="n"/>
      <c r="Y257" s="11" t="n"/>
      <c r="Z257" s="11" t="n"/>
      <c r="AA257" s="11" t="n"/>
      <c r="AB257" s="11" t="n"/>
      <c r="AC257" s="11" t="n"/>
      <c r="AD257" s="11" t="n"/>
      <c r="AE257" s="10" t="n"/>
      <c r="AF257" s="10" t="n"/>
      <c r="AG257" s="10" t="n"/>
      <c r="AH257" s="10" t="n"/>
      <c r="AI257" s="13" t="n"/>
      <c r="AJ257" s="13" t="n"/>
      <c r="AK257" s="13" t="n"/>
      <c r="AL257" s="13" t="n"/>
      <c r="AM257" s="13" t="n"/>
      <c r="AN257" s="13" t="n"/>
      <c r="AO257" s="13" t="n"/>
      <c r="AP257" s="14" t="n"/>
      <c r="AQ257" s="14" t="n"/>
      <c r="AR257" s="14" t="n"/>
      <c r="AS257" s="13" t="n"/>
      <c r="AT257" s="13" t="n"/>
      <c r="AU257" s="10" t="n"/>
      <c r="AV257" s="10" t="n"/>
      <c r="AW257" s="10" t="n"/>
      <c r="AX257" s="10" t="n"/>
      <c r="AY257" s="10" t="n"/>
      <c r="AZ257" s="10" t="n"/>
      <c r="BA257" s="10" t="n"/>
      <c r="BB257" s="10" t="n"/>
      <c r="BC257" s="10" t="n"/>
      <c r="BD257" s="11" t="n"/>
      <c r="BE257" s="10" t="n"/>
      <c r="BF257" s="10" t="n"/>
      <c r="BG257" s="10" t="n"/>
      <c r="BH257" s="10" t="n"/>
      <c r="BI257" s="10" t="n"/>
      <c r="BJ257" s="10" t="n"/>
      <c r="BK257" s="10" t="n"/>
      <c r="BL257" s="10" t="n"/>
      <c r="BM257" s="10" t="n"/>
    </row>
    <row r="258" ht="15.75" customHeight="1" s="218">
      <c r="A258" s="10" t="n"/>
      <c r="B258" s="10" t="n"/>
      <c r="C258" s="10" t="n"/>
      <c r="D258" s="10" t="n"/>
      <c r="E258" s="10" t="n"/>
      <c r="F258" s="10" t="n"/>
      <c r="G258" s="11" t="n"/>
      <c r="H258" s="10" t="n"/>
      <c r="I258" s="10" t="n"/>
      <c r="J258" s="10" t="n"/>
      <c r="K258" s="10" t="n"/>
      <c r="L258" s="10" t="n"/>
      <c r="M258" s="13" t="n"/>
      <c r="N258" s="13" t="n"/>
      <c r="O258" s="13" t="n"/>
      <c r="P258" s="13" t="n"/>
      <c r="Q258" s="10" t="n"/>
      <c r="R258" s="10" t="n"/>
      <c r="S258" s="10" t="n"/>
      <c r="T258" s="10" t="n"/>
      <c r="U258" s="10" t="n"/>
      <c r="V258" s="10" t="n"/>
      <c r="W258" s="10" t="n"/>
      <c r="X258" s="10" t="n"/>
      <c r="Y258" s="11" t="n"/>
      <c r="Z258" s="11" t="n"/>
      <c r="AA258" s="11" t="n"/>
      <c r="AB258" s="11" t="n"/>
      <c r="AC258" s="11" t="n"/>
      <c r="AD258" s="11" t="n"/>
      <c r="AE258" s="10" t="n"/>
      <c r="AF258" s="10" t="n"/>
      <c r="AG258" s="10" t="n"/>
      <c r="AH258" s="10" t="n"/>
      <c r="AI258" s="13" t="n"/>
      <c r="AJ258" s="13" t="n"/>
      <c r="AK258" s="13" t="n"/>
      <c r="AL258" s="13" t="n"/>
      <c r="AM258" s="13" t="n"/>
      <c r="AN258" s="13" t="n"/>
      <c r="AO258" s="13" t="n"/>
      <c r="AP258" s="14" t="n"/>
      <c r="AQ258" s="14" t="n"/>
      <c r="AR258" s="14" t="n"/>
      <c r="AS258" s="13" t="n"/>
      <c r="AT258" s="13" t="n"/>
      <c r="AU258" s="10" t="n"/>
      <c r="AV258" s="10" t="n"/>
      <c r="AW258" s="10" t="n"/>
      <c r="AX258" s="10" t="n"/>
      <c r="AY258" s="10" t="n"/>
      <c r="AZ258" s="10" t="n"/>
      <c r="BA258" s="10" t="n"/>
      <c r="BB258" s="10" t="n"/>
      <c r="BC258" s="10" t="n"/>
      <c r="BD258" s="11" t="n"/>
      <c r="BE258" s="10" t="n"/>
      <c r="BF258" s="10" t="n"/>
      <c r="BG258" s="10" t="n"/>
      <c r="BH258" s="10" t="n"/>
      <c r="BI258" s="10" t="n"/>
      <c r="BJ258" s="10" t="n"/>
      <c r="BK258" s="10" t="n"/>
      <c r="BL258" s="10" t="n"/>
      <c r="BM258" s="10" t="n"/>
    </row>
    <row r="259" ht="15.75" customHeight="1" s="218">
      <c r="A259" s="10" t="n"/>
      <c r="B259" s="10" t="n"/>
      <c r="C259" s="10" t="n"/>
      <c r="D259" s="10" t="n"/>
      <c r="E259" s="10" t="n"/>
      <c r="F259" s="10" t="n"/>
      <c r="G259" s="11" t="n"/>
      <c r="H259" s="10" t="n"/>
      <c r="I259" s="10" t="n"/>
      <c r="J259" s="10" t="n"/>
      <c r="K259" s="10" t="n"/>
      <c r="L259" s="10" t="n"/>
      <c r="M259" s="13" t="n"/>
      <c r="N259" s="13" t="n"/>
      <c r="O259" s="13" t="n"/>
      <c r="P259" s="13" t="n"/>
      <c r="Q259" s="10" t="n"/>
      <c r="R259" s="10" t="n"/>
      <c r="S259" s="10" t="n"/>
      <c r="T259" s="10" t="n"/>
      <c r="U259" s="10" t="n"/>
      <c r="V259" s="10" t="n"/>
      <c r="W259" s="10" t="n"/>
      <c r="X259" s="10" t="n"/>
      <c r="Y259" s="11" t="n"/>
      <c r="Z259" s="11" t="n"/>
      <c r="AA259" s="11" t="n"/>
      <c r="AB259" s="11" t="n"/>
      <c r="AC259" s="11" t="n"/>
      <c r="AD259" s="11" t="n"/>
      <c r="AE259" s="10" t="n"/>
      <c r="AF259" s="10" t="n"/>
      <c r="AG259" s="10" t="n"/>
      <c r="AH259" s="10" t="n"/>
      <c r="AI259" s="13" t="n"/>
      <c r="AJ259" s="13" t="n"/>
      <c r="AK259" s="13" t="n"/>
      <c r="AL259" s="13" t="n"/>
      <c r="AM259" s="13" t="n"/>
      <c r="AN259" s="13" t="n"/>
      <c r="AO259" s="13" t="n"/>
      <c r="AP259" s="14" t="n"/>
      <c r="AQ259" s="14" t="n"/>
      <c r="AR259" s="14" t="n"/>
      <c r="AS259" s="13" t="n"/>
      <c r="AT259" s="13" t="n"/>
      <c r="AU259" s="10" t="n"/>
      <c r="AV259" s="10" t="n"/>
      <c r="AW259" s="10" t="n"/>
      <c r="AX259" s="10" t="n"/>
      <c r="AY259" s="10" t="n"/>
      <c r="AZ259" s="10" t="n"/>
      <c r="BA259" s="10" t="n"/>
      <c r="BB259" s="10" t="n"/>
      <c r="BC259" s="10" t="n"/>
      <c r="BD259" s="11" t="n"/>
      <c r="BE259" s="10" t="n"/>
      <c r="BF259" s="10" t="n"/>
      <c r="BG259" s="10" t="n"/>
      <c r="BH259" s="10" t="n"/>
      <c r="BI259" s="10" t="n"/>
      <c r="BJ259" s="10" t="n"/>
      <c r="BK259" s="10" t="n"/>
      <c r="BL259" s="10" t="n"/>
      <c r="BM259" s="10" t="n"/>
    </row>
    <row r="260" ht="15.75" customHeight="1" s="218">
      <c r="A260" s="10" t="n"/>
      <c r="B260" s="10" t="n"/>
      <c r="C260" s="10" t="n"/>
      <c r="D260" s="10" t="n"/>
      <c r="E260" s="10" t="n"/>
      <c r="F260" s="10" t="n"/>
      <c r="G260" s="11" t="n"/>
      <c r="H260" s="10" t="n"/>
      <c r="I260" s="10" t="n"/>
      <c r="J260" s="10" t="n"/>
      <c r="K260" s="10" t="n"/>
      <c r="L260" s="10" t="n"/>
      <c r="M260" s="13" t="n"/>
      <c r="N260" s="13" t="n"/>
      <c r="O260" s="13" t="n"/>
      <c r="P260" s="13" t="n"/>
      <c r="Q260" s="10" t="n"/>
      <c r="R260" s="10" t="n"/>
      <c r="S260" s="10" t="n"/>
      <c r="T260" s="10" t="n"/>
      <c r="U260" s="10" t="n"/>
      <c r="V260" s="10" t="n"/>
      <c r="W260" s="10" t="n"/>
      <c r="X260" s="10" t="n"/>
      <c r="Y260" s="11" t="n"/>
      <c r="Z260" s="11" t="n"/>
      <c r="AA260" s="11" t="n"/>
      <c r="AB260" s="11" t="n"/>
      <c r="AC260" s="11" t="n"/>
      <c r="AD260" s="11" t="n"/>
      <c r="AE260" s="10" t="n"/>
      <c r="AF260" s="10" t="n"/>
      <c r="AG260" s="10" t="n"/>
      <c r="AH260" s="10" t="n"/>
      <c r="AI260" s="13" t="n"/>
      <c r="AJ260" s="13" t="n"/>
      <c r="AK260" s="13" t="n"/>
      <c r="AL260" s="13" t="n"/>
      <c r="AM260" s="13" t="n"/>
      <c r="AN260" s="13" t="n"/>
      <c r="AO260" s="13" t="n"/>
      <c r="AP260" s="14" t="n"/>
      <c r="AQ260" s="14" t="n"/>
      <c r="AR260" s="14" t="n"/>
      <c r="AS260" s="13" t="n"/>
      <c r="AT260" s="13" t="n"/>
      <c r="AU260" s="10" t="n"/>
      <c r="AV260" s="10" t="n"/>
      <c r="AW260" s="10" t="n"/>
      <c r="AX260" s="10" t="n"/>
      <c r="AY260" s="10" t="n"/>
      <c r="AZ260" s="10" t="n"/>
      <c r="BA260" s="10" t="n"/>
      <c r="BB260" s="10" t="n"/>
      <c r="BC260" s="10" t="n"/>
      <c r="BD260" s="11" t="n"/>
      <c r="BE260" s="10" t="n"/>
      <c r="BF260" s="10" t="n"/>
      <c r="BG260" s="10" t="n"/>
      <c r="BH260" s="10" t="n"/>
      <c r="BI260" s="10" t="n"/>
      <c r="BJ260" s="10" t="n"/>
      <c r="BK260" s="10" t="n"/>
      <c r="BL260" s="10" t="n"/>
      <c r="BM260" s="10" t="n"/>
    </row>
    <row r="261" ht="15.75" customHeight="1" s="218">
      <c r="A261" s="10" t="n"/>
      <c r="B261" s="10" t="n"/>
      <c r="C261" s="10" t="n"/>
      <c r="D261" s="10" t="n"/>
      <c r="E261" s="10" t="n"/>
      <c r="F261" s="10" t="n"/>
      <c r="G261" s="11" t="n"/>
      <c r="H261" s="10" t="n"/>
      <c r="I261" s="10" t="n"/>
      <c r="J261" s="10" t="n"/>
      <c r="K261" s="10" t="n"/>
      <c r="L261" s="10" t="n"/>
      <c r="M261" s="13" t="n"/>
      <c r="N261" s="13" t="n"/>
      <c r="O261" s="13" t="n"/>
      <c r="P261" s="13" t="n"/>
      <c r="Q261" s="10" t="n"/>
      <c r="R261" s="10" t="n"/>
      <c r="S261" s="10" t="n"/>
      <c r="T261" s="10" t="n"/>
      <c r="U261" s="10" t="n"/>
      <c r="V261" s="10" t="n"/>
      <c r="W261" s="10" t="n"/>
      <c r="X261" s="10" t="n"/>
      <c r="Y261" s="11" t="n"/>
      <c r="Z261" s="11" t="n"/>
      <c r="AA261" s="11" t="n"/>
      <c r="AB261" s="11" t="n"/>
      <c r="AC261" s="11" t="n"/>
      <c r="AD261" s="11" t="n"/>
      <c r="AE261" s="10" t="n"/>
      <c r="AF261" s="10" t="n"/>
      <c r="AG261" s="10" t="n"/>
      <c r="AH261" s="10" t="n"/>
      <c r="AI261" s="13" t="n"/>
      <c r="AJ261" s="13" t="n"/>
      <c r="AK261" s="13" t="n"/>
      <c r="AL261" s="13" t="n"/>
      <c r="AM261" s="13" t="n"/>
      <c r="AN261" s="13" t="n"/>
      <c r="AO261" s="13" t="n"/>
      <c r="AP261" s="14" t="n"/>
      <c r="AQ261" s="14" t="n"/>
      <c r="AR261" s="14" t="n"/>
      <c r="AS261" s="13" t="n"/>
      <c r="AT261" s="13" t="n"/>
      <c r="AU261" s="10" t="n"/>
      <c r="AV261" s="10" t="n"/>
      <c r="AW261" s="10" t="n"/>
      <c r="AX261" s="10" t="n"/>
      <c r="AY261" s="10" t="n"/>
      <c r="AZ261" s="10" t="n"/>
      <c r="BA261" s="10" t="n"/>
      <c r="BB261" s="10" t="n"/>
      <c r="BC261" s="10" t="n"/>
      <c r="BD261" s="11" t="n"/>
      <c r="BE261" s="10" t="n"/>
      <c r="BF261" s="10" t="n"/>
      <c r="BG261" s="10" t="n"/>
      <c r="BH261" s="10" t="n"/>
      <c r="BI261" s="10" t="n"/>
      <c r="BJ261" s="10" t="n"/>
      <c r="BK261" s="10" t="n"/>
      <c r="BL261" s="10" t="n"/>
      <c r="BM261" s="10" t="n"/>
    </row>
    <row r="262" ht="15.75" customHeight="1" s="218">
      <c r="A262" s="10" t="n"/>
      <c r="B262" s="10" t="n"/>
      <c r="C262" s="10" t="n"/>
      <c r="D262" s="10" t="n"/>
      <c r="E262" s="10" t="n"/>
      <c r="F262" s="10" t="n"/>
      <c r="G262" s="11" t="n"/>
      <c r="H262" s="10" t="n"/>
      <c r="I262" s="10" t="n"/>
      <c r="J262" s="10" t="n"/>
      <c r="K262" s="10" t="n"/>
      <c r="L262" s="10" t="n"/>
      <c r="M262" s="13" t="n"/>
      <c r="N262" s="13" t="n"/>
      <c r="O262" s="13" t="n"/>
      <c r="P262" s="13" t="n"/>
      <c r="Q262" s="10" t="n"/>
      <c r="R262" s="10" t="n"/>
      <c r="S262" s="10" t="n"/>
      <c r="T262" s="10" t="n"/>
      <c r="U262" s="10" t="n"/>
      <c r="V262" s="10" t="n"/>
      <c r="W262" s="10" t="n"/>
      <c r="X262" s="10" t="n"/>
      <c r="Y262" s="11" t="n"/>
      <c r="Z262" s="11" t="n"/>
      <c r="AA262" s="11" t="n"/>
      <c r="AB262" s="11" t="n"/>
      <c r="AC262" s="11" t="n"/>
      <c r="AD262" s="11" t="n"/>
      <c r="AE262" s="10" t="n"/>
      <c r="AF262" s="10" t="n"/>
      <c r="AG262" s="10" t="n"/>
      <c r="AH262" s="10" t="n"/>
      <c r="AI262" s="13" t="n"/>
      <c r="AJ262" s="13" t="n"/>
      <c r="AK262" s="13" t="n"/>
      <c r="AL262" s="13" t="n"/>
      <c r="AM262" s="13" t="n"/>
      <c r="AN262" s="13" t="n"/>
      <c r="AO262" s="13" t="n"/>
      <c r="AP262" s="14" t="n"/>
      <c r="AQ262" s="14" t="n"/>
      <c r="AR262" s="14" t="n"/>
      <c r="AS262" s="13" t="n"/>
      <c r="AT262" s="13" t="n"/>
      <c r="AU262" s="10" t="n"/>
      <c r="AV262" s="10" t="n"/>
      <c r="AW262" s="10" t="n"/>
      <c r="AX262" s="10" t="n"/>
      <c r="AY262" s="10" t="n"/>
      <c r="AZ262" s="10" t="n"/>
      <c r="BA262" s="10" t="n"/>
      <c r="BB262" s="10" t="n"/>
      <c r="BC262" s="10" t="n"/>
      <c r="BD262" s="11" t="n"/>
      <c r="BE262" s="10" t="n"/>
      <c r="BF262" s="10" t="n"/>
      <c r="BG262" s="10" t="n"/>
      <c r="BH262" s="10" t="n"/>
      <c r="BI262" s="10" t="n"/>
      <c r="BJ262" s="10" t="n"/>
      <c r="BK262" s="10" t="n"/>
      <c r="BL262" s="10" t="n"/>
      <c r="BM262" s="10" t="n"/>
    </row>
    <row r="263" ht="15.75" customHeight="1" s="218">
      <c r="A263" s="10" t="n"/>
      <c r="B263" s="10" t="n"/>
      <c r="C263" s="10" t="n"/>
      <c r="D263" s="10" t="n"/>
      <c r="E263" s="10" t="n"/>
      <c r="F263" s="10" t="n"/>
      <c r="G263" s="11" t="n"/>
      <c r="H263" s="10" t="n"/>
      <c r="I263" s="10" t="n"/>
      <c r="J263" s="10" t="n"/>
      <c r="K263" s="10" t="n"/>
      <c r="L263" s="10" t="n"/>
      <c r="M263" s="13" t="n"/>
      <c r="N263" s="13" t="n"/>
      <c r="O263" s="13" t="n"/>
      <c r="P263" s="13" t="n"/>
      <c r="Q263" s="10" t="n"/>
      <c r="R263" s="10" t="n"/>
      <c r="S263" s="10" t="n"/>
      <c r="T263" s="10" t="n"/>
      <c r="U263" s="10" t="n"/>
      <c r="V263" s="10" t="n"/>
      <c r="W263" s="10" t="n"/>
      <c r="X263" s="10" t="n"/>
      <c r="Y263" s="11" t="n"/>
      <c r="Z263" s="11" t="n"/>
      <c r="AA263" s="11" t="n"/>
      <c r="AB263" s="11" t="n"/>
      <c r="AC263" s="11" t="n"/>
      <c r="AD263" s="11" t="n"/>
      <c r="AE263" s="10" t="n"/>
      <c r="AF263" s="10" t="n"/>
      <c r="AG263" s="10" t="n"/>
      <c r="AH263" s="10" t="n"/>
      <c r="AI263" s="13" t="n"/>
      <c r="AJ263" s="13" t="n"/>
      <c r="AK263" s="13" t="n"/>
      <c r="AL263" s="13" t="n"/>
      <c r="AM263" s="13" t="n"/>
      <c r="AN263" s="13" t="n"/>
      <c r="AO263" s="13" t="n"/>
      <c r="AP263" s="14" t="n"/>
      <c r="AQ263" s="14" t="n"/>
      <c r="AR263" s="14" t="n"/>
      <c r="AS263" s="13" t="n"/>
      <c r="AT263" s="13" t="n"/>
      <c r="AU263" s="10" t="n"/>
      <c r="AV263" s="10" t="n"/>
      <c r="AW263" s="10" t="n"/>
      <c r="AX263" s="10" t="n"/>
      <c r="AY263" s="10" t="n"/>
      <c r="AZ263" s="10" t="n"/>
      <c r="BA263" s="10" t="n"/>
      <c r="BB263" s="10" t="n"/>
      <c r="BC263" s="10" t="n"/>
      <c r="BD263" s="11" t="n"/>
      <c r="BE263" s="10" t="n"/>
      <c r="BF263" s="10" t="n"/>
      <c r="BG263" s="10" t="n"/>
      <c r="BH263" s="10" t="n"/>
      <c r="BI263" s="10" t="n"/>
      <c r="BJ263" s="10" t="n"/>
      <c r="BK263" s="10" t="n"/>
      <c r="BL263" s="10" t="n"/>
      <c r="BM263" s="10" t="n"/>
    </row>
    <row r="264" ht="15.75" customHeight="1" s="218">
      <c r="A264" s="10" t="n"/>
      <c r="B264" s="10" t="n"/>
      <c r="C264" s="10" t="n"/>
      <c r="D264" s="10" t="n"/>
      <c r="E264" s="10" t="n"/>
      <c r="F264" s="10" t="n"/>
      <c r="G264" s="11" t="n"/>
      <c r="H264" s="10" t="n"/>
      <c r="I264" s="10" t="n"/>
      <c r="J264" s="10" t="n"/>
      <c r="K264" s="10" t="n"/>
      <c r="L264" s="10" t="n"/>
      <c r="M264" s="13" t="n"/>
      <c r="N264" s="13" t="n"/>
      <c r="O264" s="13" t="n"/>
      <c r="P264" s="13" t="n"/>
      <c r="Q264" s="10" t="n"/>
      <c r="R264" s="10" t="n"/>
      <c r="S264" s="10" t="n"/>
      <c r="T264" s="10" t="n"/>
      <c r="U264" s="10" t="n"/>
      <c r="V264" s="10" t="n"/>
      <c r="W264" s="10" t="n"/>
      <c r="X264" s="10" t="n"/>
      <c r="Y264" s="11" t="n"/>
      <c r="Z264" s="11" t="n"/>
      <c r="AA264" s="11" t="n"/>
      <c r="AB264" s="11" t="n"/>
      <c r="AC264" s="11" t="n"/>
      <c r="AD264" s="11" t="n"/>
      <c r="AE264" s="10" t="n"/>
      <c r="AF264" s="10" t="n"/>
      <c r="AG264" s="10" t="n"/>
      <c r="AH264" s="10" t="n"/>
      <c r="AI264" s="13" t="n"/>
      <c r="AJ264" s="13" t="n"/>
      <c r="AK264" s="13" t="n"/>
      <c r="AL264" s="13" t="n"/>
      <c r="AM264" s="13" t="n"/>
      <c r="AN264" s="13" t="n"/>
      <c r="AO264" s="13" t="n"/>
      <c r="AP264" s="14" t="n"/>
      <c r="AQ264" s="14" t="n"/>
      <c r="AR264" s="14" t="n"/>
      <c r="AS264" s="13" t="n"/>
      <c r="AT264" s="13" t="n"/>
      <c r="AU264" s="10" t="n"/>
      <c r="AV264" s="10" t="n"/>
      <c r="AW264" s="10" t="n"/>
      <c r="AX264" s="10" t="n"/>
      <c r="AY264" s="10" t="n"/>
      <c r="AZ264" s="10" t="n"/>
      <c r="BA264" s="10" t="n"/>
      <c r="BB264" s="10" t="n"/>
      <c r="BC264" s="10" t="n"/>
      <c r="BD264" s="11" t="n"/>
      <c r="BE264" s="10" t="n"/>
      <c r="BF264" s="10" t="n"/>
      <c r="BG264" s="10" t="n"/>
      <c r="BH264" s="10" t="n"/>
      <c r="BI264" s="10" t="n"/>
      <c r="BJ264" s="10" t="n"/>
      <c r="BK264" s="10" t="n"/>
      <c r="BL264" s="10" t="n"/>
      <c r="BM264" s="10" t="n"/>
    </row>
    <row r="265" ht="15.75" customHeight="1" s="218">
      <c r="A265" s="10" t="n"/>
      <c r="B265" s="10" t="n"/>
      <c r="C265" s="10" t="n"/>
      <c r="D265" s="10" t="n"/>
      <c r="E265" s="10" t="n"/>
      <c r="F265" s="10" t="n"/>
      <c r="G265" s="11" t="n"/>
      <c r="H265" s="10" t="n"/>
      <c r="I265" s="10" t="n"/>
      <c r="J265" s="10" t="n"/>
      <c r="K265" s="10" t="n"/>
      <c r="L265" s="10" t="n"/>
      <c r="M265" s="13" t="n"/>
      <c r="N265" s="13" t="n"/>
      <c r="O265" s="13" t="n"/>
      <c r="P265" s="13" t="n"/>
      <c r="Q265" s="10" t="n"/>
      <c r="R265" s="10" t="n"/>
      <c r="S265" s="10" t="n"/>
      <c r="T265" s="10" t="n"/>
      <c r="U265" s="10" t="n"/>
      <c r="V265" s="10" t="n"/>
      <c r="W265" s="10" t="n"/>
      <c r="X265" s="10" t="n"/>
      <c r="Y265" s="11" t="n"/>
      <c r="Z265" s="11" t="n"/>
      <c r="AA265" s="11" t="n"/>
      <c r="AB265" s="11" t="n"/>
      <c r="AC265" s="11" t="n"/>
      <c r="AD265" s="11" t="n"/>
      <c r="AE265" s="10" t="n"/>
      <c r="AF265" s="10" t="n"/>
      <c r="AG265" s="10" t="n"/>
      <c r="AH265" s="10" t="n"/>
      <c r="AI265" s="13" t="n"/>
      <c r="AJ265" s="13" t="n"/>
      <c r="AK265" s="13" t="n"/>
      <c r="AL265" s="13" t="n"/>
      <c r="AM265" s="13" t="n"/>
      <c r="AN265" s="13" t="n"/>
      <c r="AO265" s="13" t="n"/>
      <c r="AP265" s="14" t="n"/>
      <c r="AQ265" s="14" t="n"/>
      <c r="AR265" s="14" t="n"/>
      <c r="AS265" s="13" t="n"/>
      <c r="AT265" s="13" t="n"/>
      <c r="AU265" s="10" t="n"/>
      <c r="AV265" s="10" t="n"/>
      <c r="AW265" s="10" t="n"/>
      <c r="AX265" s="10" t="n"/>
      <c r="AY265" s="10" t="n"/>
      <c r="AZ265" s="10" t="n"/>
      <c r="BA265" s="10" t="n"/>
      <c r="BB265" s="10" t="n"/>
      <c r="BC265" s="10" t="n"/>
      <c r="BD265" s="11" t="n"/>
      <c r="BE265" s="10" t="n"/>
      <c r="BF265" s="10" t="n"/>
      <c r="BG265" s="10" t="n"/>
      <c r="BH265" s="10" t="n"/>
      <c r="BI265" s="10" t="n"/>
      <c r="BJ265" s="10" t="n"/>
      <c r="BK265" s="10" t="n"/>
      <c r="BL265" s="10" t="n"/>
      <c r="BM265" s="10" t="n"/>
    </row>
    <row r="266" ht="15.75" customHeight="1" s="218">
      <c r="A266" s="10" t="n"/>
      <c r="B266" s="10" t="n"/>
      <c r="C266" s="10" t="n"/>
      <c r="D266" s="10" t="n"/>
      <c r="E266" s="10" t="n"/>
      <c r="F266" s="10" t="n"/>
      <c r="G266" s="11" t="n"/>
      <c r="H266" s="10" t="n"/>
      <c r="I266" s="10" t="n"/>
      <c r="J266" s="10" t="n"/>
      <c r="K266" s="10" t="n"/>
      <c r="L266" s="10" t="n"/>
      <c r="M266" s="13" t="n"/>
      <c r="N266" s="13" t="n"/>
      <c r="O266" s="13" t="n"/>
      <c r="P266" s="13" t="n"/>
      <c r="Q266" s="10" t="n"/>
      <c r="R266" s="10" t="n"/>
      <c r="S266" s="10" t="n"/>
      <c r="T266" s="10" t="n"/>
      <c r="U266" s="10" t="n"/>
      <c r="V266" s="10" t="n"/>
      <c r="W266" s="10" t="n"/>
      <c r="X266" s="10" t="n"/>
      <c r="Y266" s="11" t="n"/>
      <c r="Z266" s="11" t="n"/>
      <c r="AA266" s="11" t="n"/>
      <c r="AB266" s="11" t="n"/>
      <c r="AC266" s="11" t="n"/>
      <c r="AD266" s="11" t="n"/>
      <c r="AE266" s="10" t="n"/>
      <c r="AF266" s="10" t="n"/>
      <c r="AG266" s="10" t="n"/>
      <c r="AH266" s="10" t="n"/>
      <c r="AI266" s="13" t="n"/>
      <c r="AJ266" s="13" t="n"/>
      <c r="AK266" s="13" t="n"/>
      <c r="AL266" s="13" t="n"/>
      <c r="AM266" s="13" t="n"/>
      <c r="AN266" s="13" t="n"/>
      <c r="AO266" s="13" t="n"/>
      <c r="AP266" s="14" t="n"/>
      <c r="AQ266" s="14" t="n"/>
      <c r="AR266" s="14" t="n"/>
      <c r="AS266" s="13" t="n"/>
      <c r="AT266" s="13" t="n"/>
      <c r="AU266" s="10" t="n"/>
      <c r="AV266" s="10" t="n"/>
      <c r="AW266" s="10" t="n"/>
      <c r="AX266" s="10" t="n"/>
      <c r="AY266" s="10" t="n"/>
      <c r="AZ266" s="10" t="n"/>
      <c r="BA266" s="10" t="n"/>
      <c r="BB266" s="10" t="n"/>
      <c r="BC266" s="10" t="n"/>
      <c r="BD266" s="11" t="n"/>
      <c r="BE266" s="10" t="n"/>
      <c r="BF266" s="10" t="n"/>
      <c r="BG266" s="10" t="n"/>
      <c r="BH266" s="10" t="n"/>
      <c r="BI266" s="10" t="n"/>
      <c r="BJ266" s="10" t="n"/>
      <c r="BK266" s="10" t="n"/>
      <c r="BL266" s="10" t="n"/>
      <c r="BM266" s="10" t="n"/>
    </row>
    <row r="267" ht="15.75" customHeight="1" s="218">
      <c r="A267" s="10" t="n"/>
      <c r="B267" s="10" t="n"/>
      <c r="C267" s="10" t="n"/>
      <c r="D267" s="10" t="n"/>
      <c r="E267" s="10" t="n"/>
      <c r="F267" s="10" t="n"/>
      <c r="G267" s="11" t="n"/>
      <c r="H267" s="10" t="n"/>
      <c r="I267" s="10" t="n"/>
      <c r="J267" s="10" t="n"/>
      <c r="K267" s="10" t="n"/>
      <c r="L267" s="10" t="n"/>
      <c r="M267" s="13" t="n"/>
      <c r="N267" s="13" t="n"/>
      <c r="O267" s="13" t="n"/>
      <c r="P267" s="13" t="n"/>
      <c r="Q267" s="10" t="n"/>
      <c r="R267" s="10" t="n"/>
      <c r="S267" s="10" t="n"/>
      <c r="T267" s="10" t="n"/>
      <c r="U267" s="10" t="n"/>
      <c r="V267" s="10" t="n"/>
      <c r="W267" s="10" t="n"/>
      <c r="X267" s="10" t="n"/>
      <c r="Y267" s="11" t="n"/>
      <c r="Z267" s="11" t="n"/>
      <c r="AA267" s="11" t="n"/>
      <c r="AB267" s="11" t="n"/>
      <c r="AC267" s="11" t="n"/>
      <c r="AD267" s="11" t="n"/>
      <c r="AE267" s="10" t="n"/>
      <c r="AF267" s="10" t="n"/>
      <c r="AG267" s="10" t="n"/>
      <c r="AH267" s="10" t="n"/>
      <c r="AI267" s="13" t="n"/>
      <c r="AJ267" s="13" t="n"/>
      <c r="AK267" s="13" t="n"/>
      <c r="AL267" s="13" t="n"/>
      <c r="AM267" s="13" t="n"/>
      <c r="AN267" s="13" t="n"/>
      <c r="AO267" s="13" t="n"/>
      <c r="AP267" s="14" t="n"/>
      <c r="AQ267" s="14" t="n"/>
      <c r="AR267" s="14" t="n"/>
      <c r="AS267" s="13" t="n"/>
      <c r="AT267" s="13" t="n"/>
      <c r="AU267" s="10" t="n"/>
      <c r="AV267" s="10" t="n"/>
      <c r="AW267" s="10" t="n"/>
      <c r="AX267" s="10" t="n"/>
      <c r="AY267" s="10" t="n"/>
      <c r="AZ267" s="10" t="n"/>
      <c r="BA267" s="10" t="n"/>
      <c r="BB267" s="10" t="n"/>
      <c r="BC267" s="10" t="n"/>
      <c r="BD267" s="11" t="n"/>
      <c r="BE267" s="10" t="n"/>
      <c r="BF267" s="10" t="n"/>
      <c r="BG267" s="10" t="n"/>
      <c r="BH267" s="10" t="n"/>
      <c r="BI267" s="10" t="n"/>
      <c r="BJ267" s="10" t="n"/>
      <c r="BK267" s="10" t="n"/>
      <c r="BL267" s="10" t="n"/>
      <c r="BM267" s="10" t="n"/>
    </row>
    <row r="268" ht="15.75" customHeight="1" s="218">
      <c r="A268" s="10" t="n"/>
      <c r="B268" s="10" t="n"/>
      <c r="C268" s="10" t="n"/>
      <c r="D268" s="10" t="n"/>
      <c r="E268" s="10" t="n"/>
      <c r="F268" s="10" t="n"/>
      <c r="G268" s="11" t="n"/>
      <c r="H268" s="10" t="n"/>
      <c r="I268" s="10" t="n"/>
      <c r="J268" s="10" t="n"/>
      <c r="K268" s="10" t="n"/>
      <c r="L268" s="10" t="n"/>
      <c r="M268" s="13" t="n"/>
      <c r="N268" s="13" t="n"/>
      <c r="O268" s="13" t="n"/>
      <c r="P268" s="13" t="n"/>
      <c r="Q268" s="10" t="n"/>
      <c r="R268" s="10" t="n"/>
      <c r="S268" s="10" t="n"/>
      <c r="T268" s="10" t="n"/>
      <c r="U268" s="10" t="n"/>
      <c r="V268" s="10" t="n"/>
      <c r="W268" s="10" t="n"/>
      <c r="X268" s="10" t="n"/>
      <c r="Y268" s="11" t="n"/>
      <c r="Z268" s="11" t="n"/>
      <c r="AA268" s="11" t="n"/>
      <c r="AB268" s="11" t="n"/>
      <c r="AC268" s="11" t="n"/>
      <c r="AD268" s="11" t="n"/>
      <c r="AE268" s="10" t="n"/>
      <c r="AF268" s="10" t="n"/>
      <c r="AG268" s="10" t="n"/>
      <c r="AH268" s="10" t="n"/>
      <c r="AI268" s="13" t="n"/>
      <c r="AJ268" s="13" t="n"/>
      <c r="AK268" s="13" t="n"/>
      <c r="AL268" s="13" t="n"/>
      <c r="AM268" s="13" t="n"/>
      <c r="AN268" s="13" t="n"/>
      <c r="AO268" s="13" t="n"/>
      <c r="AP268" s="14" t="n"/>
      <c r="AQ268" s="14" t="n"/>
      <c r="AR268" s="14" t="n"/>
      <c r="AS268" s="13" t="n"/>
      <c r="AT268" s="13" t="n"/>
      <c r="AU268" s="10" t="n"/>
      <c r="AV268" s="10" t="n"/>
      <c r="AW268" s="10" t="n"/>
      <c r="AX268" s="10" t="n"/>
      <c r="AY268" s="10" t="n"/>
      <c r="AZ268" s="10" t="n"/>
      <c r="BA268" s="10" t="n"/>
      <c r="BB268" s="10" t="n"/>
      <c r="BC268" s="10" t="n"/>
      <c r="BD268" s="11" t="n"/>
      <c r="BE268" s="10" t="n"/>
      <c r="BF268" s="10" t="n"/>
      <c r="BG268" s="10" t="n"/>
      <c r="BH268" s="10" t="n"/>
      <c r="BI268" s="10" t="n"/>
      <c r="BJ268" s="10" t="n"/>
      <c r="BK268" s="10" t="n"/>
      <c r="BL268" s="10" t="n"/>
      <c r="BM268" s="10" t="n"/>
    </row>
    <row r="269" ht="15.75" customHeight="1" s="218">
      <c r="A269" s="10" t="n"/>
      <c r="B269" s="10" t="n"/>
      <c r="C269" s="10" t="n"/>
      <c r="D269" s="10" t="n"/>
      <c r="E269" s="10" t="n"/>
      <c r="F269" s="10" t="n"/>
      <c r="G269" s="11" t="n"/>
      <c r="H269" s="10" t="n"/>
      <c r="I269" s="10" t="n"/>
      <c r="J269" s="10" t="n"/>
      <c r="K269" s="10" t="n"/>
      <c r="L269" s="10" t="n"/>
      <c r="M269" s="13" t="n"/>
      <c r="N269" s="13" t="n"/>
      <c r="O269" s="13" t="n"/>
      <c r="P269" s="13" t="n"/>
      <c r="Q269" s="10" t="n"/>
      <c r="R269" s="10" t="n"/>
      <c r="S269" s="10" t="n"/>
      <c r="T269" s="10" t="n"/>
      <c r="U269" s="10" t="n"/>
      <c r="V269" s="10" t="n"/>
      <c r="W269" s="10" t="n"/>
      <c r="X269" s="10" t="n"/>
      <c r="Y269" s="11" t="n"/>
      <c r="Z269" s="11" t="n"/>
      <c r="AA269" s="11" t="n"/>
      <c r="AB269" s="11" t="n"/>
      <c r="AC269" s="11" t="n"/>
      <c r="AD269" s="11" t="n"/>
      <c r="AE269" s="10" t="n"/>
      <c r="AF269" s="10" t="n"/>
      <c r="AG269" s="10" t="n"/>
      <c r="AH269" s="10" t="n"/>
      <c r="AI269" s="13" t="n"/>
      <c r="AJ269" s="13" t="n"/>
      <c r="AK269" s="13" t="n"/>
      <c r="AL269" s="13" t="n"/>
      <c r="AM269" s="13" t="n"/>
      <c r="AN269" s="13" t="n"/>
      <c r="AO269" s="13" t="n"/>
      <c r="AP269" s="14" t="n"/>
      <c r="AQ269" s="14" t="n"/>
      <c r="AR269" s="14" t="n"/>
      <c r="AS269" s="13" t="n"/>
      <c r="AT269" s="13" t="n"/>
      <c r="AU269" s="10" t="n"/>
      <c r="AV269" s="10" t="n"/>
      <c r="AW269" s="10" t="n"/>
      <c r="AX269" s="10" t="n"/>
      <c r="AY269" s="10" t="n"/>
      <c r="AZ269" s="10" t="n"/>
      <c r="BA269" s="10" t="n"/>
      <c r="BB269" s="10" t="n"/>
      <c r="BC269" s="10" t="n"/>
      <c r="BD269" s="11" t="n"/>
      <c r="BE269" s="10" t="n"/>
      <c r="BF269" s="10" t="n"/>
      <c r="BG269" s="10" t="n"/>
      <c r="BH269" s="10" t="n"/>
      <c r="BI269" s="10" t="n"/>
      <c r="BJ269" s="10" t="n"/>
      <c r="BK269" s="10" t="n"/>
      <c r="BL269" s="10" t="n"/>
      <c r="BM269" s="10" t="n"/>
    </row>
    <row r="270" ht="15.75" customHeight="1" s="218">
      <c r="A270" s="10" t="n"/>
      <c r="B270" s="10" t="n"/>
      <c r="C270" s="10" t="n"/>
      <c r="D270" s="10" t="n"/>
      <c r="E270" s="10" t="n"/>
      <c r="F270" s="10" t="n"/>
      <c r="G270" s="11" t="n"/>
      <c r="H270" s="10" t="n"/>
      <c r="I270" s="10" t="n"/>
      <c r="J270" s="10" t="n"/>
      <c r="K270" s="10" t="n"/>
      <c r="L270" s="10" t="n"/>
      <c r="M270" s="13" t="n"/>
      <c r="N270" s="13" t="n"/>
      <c r="O270" s="13" t="n"/>
      <c r="P270" s="13" t="n"/>
      <c r="Q270" s="10" t="n"/>
      <c r="R270" s="10" t="n"/>
      <c r="S270" s="10" t="n"/>
      <c r="T270" s="10" t="n"/>
      <c r="U270" s="10" t="n"/>
      <c r="V270" s="10" t="n"/>
      <c r="W270" s="10" t="n"/>
      <c r="X270" s="10" t="n"/>
      <c r="Y270" s="11" t="n"/>
      <c r="Z270" s="11" t="n"/>
      <c r="AA270" s="11" t="n"/>
      <c r="AB270" s="11" t="n"/>
      <c r="AC270" s="11" t="n"/>
      <c r="AD270" s="11" t="n"/>
      <c r="AE270" s="10" t="n"/>
      <c r="AF270" s="10" t="n"/>
      <c r="AG270" s="10" t="n"/>
      <c r="AH270" s="10" t="n"/>
      <c r="AI270" s="13" t="n"/>
      <c r="AJ270" s="13" t="n"/>
      <c r="AK270" s="13" t="n"/>
      <c r="AL270" s="13" t="n"/>
      <c r="AM270" s="13" t="n"/>
      <c r="AN270" s="13" t="n"/>
      <c r="AO270" s="13" t="n"/>
      <c r="AP270" s="14" t="n"/>
      <c r="AQ270" s="14" t="n"/>
      <c r="AR270" s="14" t="n"/>
      <c r="AS270" s="13" t="n"/>
      <c r="AT270" s="13" t="n"/>
      <c r="AU270" s="10" t="n"/>
      <c r="AV270" s="10" t="n"/>
      <c r="AW270" s="10" t="n"/>
      <c r="AX270" s="10" t="n"/>
      <c r="AY270" s="10" t="n"/>
      <c r="AZ270" s="10" t="n"/>
      <c r="BA270" s="10" t="n"/>
      <c r="BB270" s="10" t="n"/>
      <c r="BC270" s="10" t="n"/>
      <c r="BD270" s="11" t="n"/>
      <c r="BE270" s="10" t="n"/>
      <c r="BF270" s="10" t="n"/>
      <c r="BG270" s="10" t="n"/>
      <c r="BH270" s="10" t="n"/>
      <c r="BI270" s="10" t="n"/>
      <c r="BJ270" s="10" t="n"/>
      <c r="BK270" s="10" t="n"/>
      <c r="BL270" s="10" t="n"/>
      <c r="BM270" s="10" t="n"/>
    </row>
    <row r="271" ht="15.75" customHeight="1" s="218">
      <c r="A271" s="10" t="n"/>
      <c r="B271" s="10" t="n"/>
      <c r="C271" s="10" t="n"/>
      <c r="D271" s="10" t="n"/>
      <c r="E271" s="10" t="n"/>
      <c r="F271" s="10" t="n"/>
      <c r="G271" s="11" t="n"/>
      <c r="H271" s="10" t="n"/>
      <c r="I271" s="10" t="n"/>
      <c r="J271" s="10" t="n"/>
      <c r="K271" s="10" t="n"/>
      <c r="L271" s="10" t="n"/>
      <c r="M271" s="13" t="n"/>
      <c r="N271" s="13" t="n"/>
      <c r="O271" s="13" t="n"/>
      <c r="P271" s="13" t="n"/>
      <c r="Q271" s="10" t="n"/>
      <c r="R271" s="10" t="n"/>
      <c r="S271" s="10" t="n"/>
      <c r="T271" s="10" t="n"/>
      <c r="U271" s="10" t="n"/>
      <c r="V271" s="10" t="n"/>
      <c r="W271" s="10" t="n"/>
      <c r="X271" s="10" t="n"/>
      <c r="Y271" s="11" t="n"/>
      <c r="Z271" s="11" t="n"/>
      <c r="AA271" s="11" t="n"/>
      <c r="AB271" s="11" t="n"/>
      <c r="AC271" s="11" t="n"/>
      <c r="AD271" s="11" t="n"/>
      <c r="AE271" s="10" t="n"/>
      <c r="AF271" s="10" t="n"/>
      <c r="AG271" s="10" t="n"/>
      <c r="AH271" s="10" t="n"/>
      <c r="AI271" s="13" t="n"/>
      <c r="AJ271" s="13" t="n"/>
      <c r="AK271" s="13" t="n"/>
      <c r="AL271" s="13" t="n"/>
      <c r="AM271" s="13" t="n"/>
      <c r="AN271" s="13" t="n"/>
      <c r="AO271" s="13" t="n"/>
      <c r="AP271" s="14" t="n"/>
      <c r="AQ271" s="14" t="n"/>
      <c r="AR271" s="14" t="n"/>
      <c r="AS271" s="13" t="n"/>
      <c r="AT271" s="13" t="n"/>
      <c r="AU271" s="10" t="n"/>
      <c r="AV271" s="10" t="n"/>
      <c r="AW271" s="10" t="n"/>
      <c r="AX271" s="10" t="n"/>
      <c r="AY271" s="10" t="n"/>
      <c r="AZ271" s="10" t="n"/>
      <c r="BA271" s="10" t="n"/>
      <c r="BB271" s="10" t="n"/>
      <c r="BC271" s="10" t="n"/>
      <c r="BD271" s="11" t="n"/>
      <c r="BE271" s="10" t="n"/>
      <c r="BF271" s="10" t="n"/>
      <c r="BG271" s="10" t="n"/>
      <c r="BH271" s="10" t="n"/>
      <c r="BI271" s="10" t="n"/>
      <c r="BJ271" s="10" t="n"/>
      <c r="BK271" s="10" t="n"/>
      <c r="BL271" s="10" t="n"/>
      <c r="BM271" s="10" t="n"/>
    </row>
    <row r="272" ht="15.75" customHeight="1" s="218">
      <c r="A272" s="10" t="n"/>
      <c r="B272" s="10" t="n"/>
      <c r="C272" s="10" t="n"/>
      <c r="D272" s="10" t="n"/>
      <c r="E272" s="10" t="n"/>
      <c r="F272" s="10" t="n"/>
      <c r="G272" s="11" t="n"/>
      <c r="H272" s="10" t="n"/>
      <c r="I272" s="10" t="n"/>
      <c r="J272" s="10" t="n"/>
      <c r="K272" s="10" t="n"/>
      <c r="L272" s="10" t="n"/>
      <c r="M272" s="13" t="n"/>
      <c r="N272" s="13" t="n"/>
      <c r="O272" s="13" t="n"/>
      <c r="P272" s="13" t="n"/>
      <c r="Q272" s="10" t="n"/>
      <c r="R272" s="10" t="n"/>
      <c r="S272" s="10" t="n"/>
      <c r="T272" s="10" t="n"/>
      <c r="U272" s="10" t="n"/>
      <c r="V272" s="10" t="n"/>
      <c r="W272" s="10" t="n"/>
      <c r="X272" s="10" t="n"/>
      <c r="Y272" s="11" t="n"/>
      <c r="Z272" s="11" t="n"/>
      <c r="AA272" s="11" t="n"/>
      <c r="AB272" s="11" t="n"/>
      <c r="AC272" s="11" t="n"/>
      <c r="AD272" s="11" t="n"/>
      <c r="AE272" s="10" t="n"/>
      <c r="AF272" s="10" t="n"/>
      <c r="AG272" s="10" t="n"/>
      <c r="AH272" s="10" t="n"/>
      <c r="AI272" s="13" t="n"/>
      <c r="AJ272" s="13" t="n"/>
      <c r="AK272" s="13" t="n"/>
      <c r="AL272" s="13" t="n"/>
      <c r="AM272" s="13" t="n"/>
      <c r="AN272" s="13" t="n"/>
      <c r="AO272" s="13" t="n"/>
      <c r="AP272" s="14" t="n"/>
      <c r="AQ272" s="14" t="n"/>
      <c r="AR272" s="14" t="n"/>
      <c r="AS272" s="13" t="n"/>
      <c r="AT272" s="13" t="n"/>
      <c r="AU272" s="10" t="n"/>
      <c r="AV272" s="10" t="n"/>
      <c r="AW272" s="10" t="n"/>
      <c r="AX272" s="10" t="n"/>
      <c r="AY272" s="10" t="n"/>
      <c r="AZ272" s="10" t="n"/>
      <c r="BA272" s="10" t="n"/>
      <c r="BB272" s="10" t="n"/>
      <c r="BC272" s="10" t="n"/>
      <c r="BD272" s="11" t="n"/>
      <c r="BE272" s="10" t="n"/>
      <c r="BF272" s="10" t="n"/>
      <c r="BG272" s="10" t="n"/>
      <c r="BH272" s="10" t="n"/>
      <c r="BI272" s="10" t="n"/>
      <c r="BJ272" s="10" t="n"/>
      <c r="BK272" s="10" t="n"/>
      <c r="BL272" s="10" t="n"/>
      <c r="BM272" s="10" t="n"/>
    </row>
    <row r="273" ht="15.75" customHeight="1" s="218">
      <c r="A273" s="10" t="n"/>
      <c r="B273" s="10" t="n"/>
      <c r="C273" s="10" t="n"/>
      <c r="D273" s="10" t="n"/>
      <c r="E273" s="10" t="n"/>
      <c r="F273" s="10" t="n"/>
      <c r="G273" s="11" t="n"/>
      <c r="H273" s="10" t="n"/>
      <c r="I273" s="10" t="n"/>
      <c r="J273" s="10" t="n"/>
      <c r="K273" s="10" t="n"/>
      <c r="L273" s="10" t="n"/>
      <c r="M273" s="13" t="n"/>
      <c r="N273" s="13" t="n"/>
      <c r="O273" s="13" t="n"/>
      <c r="P273" s="13" t="n"/>
      <c r="Q273" s="10" t="n"/>
      <c r="R273" s="10" t="n"/>
      <c r="S273" s="10" t="n"/>
      <c r="T273" s="10" t="n"/>
      <c r="U273" s="10" t="n"/>
      <c r="V273" s="10" t="n"/>
      <c r="W273" s="10" t="n"/>
      <c r="X273" s="10" t="n"/>
      <c r="Y273" s="11" t="n"/>
      <c r="Z273" s="11" t="n"/>
      <c r="AA273" s="11" t="n"/>
      <c r="AB273" s="11" t="n"/>
      <c r="AC273" s="11" t="n"/>
      <c r="AD273" s="11" t="n"/>
      <c r="AE273" s="10" t="n"/>
      <c r="AF273" s="10" t="n"/>
      <c r="AG273" s="10" t="n"/>
      <c r="AH273" s="10" t="n"/>
      <c r="AI273" s="13" t="n"/>
      <c r="AJ273" s="13" t="n"/>
      <c r="AK273" s="13" t="n"/>
      <c r="AL273" s="13" t="n"/>
      <c r="AM273" s="13" t="n"/>
      <c r="AN273" s="13" t="n"/>
      <c r="AO273" s="13" t="n"/>
      <c r="AP273" s="14" t="n"/>
      <c r="AQ273" s="14" t="n"/>
      <c r="AR273" s="14" t="n"/>
      <c r="AS273" s="13" t="n"/>
      <c r="AT273" s="13" t="n"/>
      <c r="AU273" s="10" t="n"/>
      <c r="AV273" s="10" t="n"/>
      <c r="AW273" s="10" t="n"/>
      <c r="AX273" s="10" t="n"/>
      <c r="AY273" s="10" t="n"/>
      <c r="AZ273" s="10" t="n"/>
      <c r="BA273" s="10" t="n"/>
      <c r="BB273" s="10" t="n"/>
      <c r="BC273" s="10" t="n"/>
      <c r="BD273" s="11" t="n"/>
      <c r="BE273" s="10" t="n"/>
      <c r="BF273" s="10" t="n"/>
      <c r="BG273" s="10" t="n"/>
      <c r="BH273" s="10" t="n"/>
      <c r="BI273" s="10" t="n"/>
      <c r="BJ273" s="10" t="n"/>
      <c r="BK273" s="10" t="n"/>
      <c r="BL273" s="10" t="n"/>
      <c r="BM273" s="10" t="n"/>
    </row>
    <row r="274" ht="15.75" customHeight="1" s="218">
      <c r="A274" s="10" t="n"/>
      <c r="B274" s="10" t="n"/>
      <c r="C274" s="10" t="n"/>
      <c r="D274" s="10" t="n"/>
      <c r="E274" s="10" t="n"/>
      <c r="F274" s="10" t="n"/>
      <c r="G274" s="11" t="n"/>
      <c r="H274" s="10" t="n"/>
      <c r="I274" s="10" t="n"/>
      <c r="J274" s="10" t="n"/>
      <c r="K274" s="10" t="n"/>
      <c r="L274" s="10" t="n"/>
      <c r="M274" s="13" t="n"/>
      <c r="N274" s="13" t="n"/>
      <c r="O274" s="13" t="n"/>
      <c r="P274" s="13" t="n"/>
      <c r="Q274" s="10" t="n"/>
      <c r="R274" s="10" t="n"/>
      <c r="S274" s="10" t="n"/>
      <c r="T274" s="10" t="n"/>
      <c r="U274" s="10" t="n"/>
      <c r="V274" s="10" t="n"/>
      <c r="W274" s="10" t="n"/>
      <c r="X274" s="10" t="n"/>
      <c r="Y274" s="11" t="n"/>
      <c r="Z274" s="11" t="n"/>
      <c r="AA274" s="11" t="n"/>
      <c r="AB274" s="11" t="n"/>
      <c r="AC274" s="11" t="n"/>
      <c r="AD274" s="11" t="n"/>
      <c r="AE274" s="10" t="n"/>
      <c r="AF274" s="10" t="n"/>
      <c r="AG274" s="10" t="n"/>
      <c r="AH274" s="10" t="n"/>
      <c r="AI274" s="13" t="n"/>
      <c r="AJ274" s="13" t="n"/>
      <c r="AK274" s="13" t="n"/>
      <c r="AL274" s="13" t="n"/>
      <c r="AM274" s="13" t="n"/>
      <c r="AN274" s="13" t="n"/>
      <c r="AO274" s="13" t="n"/>
      <c r="AP274" s="14" t="n"/>
      <c r="AQ274" s="14" t="n"/>
      <c r="AR274" s="14" t="n"/>
      <c r="AS274" s="13" t="n"/>
      <c r="AT274" s="13" t="n"/>
      <c r="AU274" s="10" t="n"/>
      <c r="AV274" s="10" t="n"/>
      <c r="AW274" s="10" t="n"/>
      <c r="AX274" s="10" t="n"/>
      <c r="AY274" s="10" t="n"/>
      <c r="AZ274" s="10" t="n"/>
      <c r="BA274" s="10" t="n"/>
      <c r="BB274" s="10" t="n"/>
      <c r="BC274" s="10" t="n"/>
      <c r="BD274" s="11" t="n"/>
      <c r="BE274" s="10" t="n"/>
      <c r="BF274" s="10" t="n"/>
      <c r="BG274" s="10" t="n"/>
      <c r="BH274" s="10" t="n"/>
      <c r="BI274" s="10" t="n"/>
      <c r="BJ274" s="10" t="n"/>
      <c r="BK274" s="10" t="n"/>
      <c r="BL274" s="10" t="n"/>
      <c r="BM274" s="10" t="n"/>
    </row>
    <row r="275" ht="15.75" customHeight="1" s="218">
      <c r="A275" s="10" t="n"/>
      <c r="B275" s="10" t="n"/>
      <c r="C275" s="10" t="n"/>
      <c r="D275" s="10" t="n"/>
      <c r="E275" s="10" t="n"/>
      <c r="F275" s="10" t="n"/>
      <c r="G275" s="11" t="n"/>
      <c r="H275" s="10" t="n"/>
      <c r="I275" s="10" t="n"/>
      <c r="J275" s="10" t="n"/>
      <c r="K275" s="10" t="n"/>
      <c r="L275" s="10" t="n"/>
      <c r="M275" s="13" t="n"/>
      <c r="N275" s="13" t="n"/>
      <c r="O275" s="13" t="n"/>
      <c r="P275" s="13" t="n"/>
      <c r="Q275" s="10" t="n"/>
      <c r="R275" s="10" t="n"/>
      <c r="S275" s="10" t="n"/>
      <c r="T275" s="10" t="n"/>
      <c r="U275" s="10" t="n"/>
      <c r="V275" s="10" t="n"/>
      <c r="W275" s="10" t="n"/>
      <c r="X275" s="10" t="n"/>
      <c r="Y275" s="11" t="n"/>
      <c r="Z275" s="11" t="n"/>
      <c r="AA275" s="11" t="n"/>
      <c r="AB275" s="11" t="n"/>
      <c r="AC275" s="11" t="n"/>
      <c r="AD275" s="11" t="n"/>
      <c r="AE275" s="10" t="n"/>
      <c r="AF275" s="10" t="n"/>
      <c r="AG275" s="10" t="n"/>
      <c r="AH275" s="10" t="n"/>
      <c r="AI275" s="13" t="n"/>
      <c r="AJ275" s="13" t="n"/>
      <c r="AK275" s="13" t="n"/>
      <c r="AL275" s="13" t="n"/>
      <c r="AM275" s="13" t="n"/>
      <c r="AN275" s="13" t="n"/>
      <c r="AO275" s="13" t="n"/>
      <c r="AP275" s="14" t="n"/>
      <c r="AQ275" s="14" t="n"/>
      <c r="AR275" s="14" t="n"/>
      <c r="AS275" s="13" t="n"/>
      <c r="AT275" s="13" t="n"/>
      <c r="AU275" s="10" t="n"/>
      <c r="AV275" s="10" t="n"/>
      <c r="AW275" s="10" t="n"/>
      <c r="AX275" s="10" t="n"/>
      <c r="AY275" s="10" t="n"/>
      <c r="AZ275" s="10" t="n"/>
      <c r="BA275" s="10" t="n"/>
      <c r="BB275" s="10" t="n"/>
      <c r="BC275" s="10" t="n"/>
      <c r="BD275" s="11" t="n"/>
      <c r="BE275" s="10" t="n"/>
      <c r="BF275" s="10" t="n"/>
      <c r="BG275" s="10" t="n"/>
      <c r="BH275" s="10" t="n"/>
      <c r="BI275" s="10" t="n"/>
      <c r="BJ275" s="10" t="n"/>
      <c r="BK275" s="10" t="n"/>
      <c r="BL275" s="10" t="n"/>
      <c r="BM275" s="10" t="n"/>
    </row>
    <row r="276" ht="15.75" customHeight="1" s="218">
      <c r="A276" s="10" t="n"/>
      <c r="B276" s="10" t="n"/>
      <c r="C276" s="10" t="n"/>
      <c r="D276" s="10" t="n"/>
      <c r="E276" s="10" t="n"/>
      <c r="F276" s="10" t="n"/>
      <c r="G276" s="11" t="n"/>
      <c r="H276" s="10" t="n"/>
      <c r="I276" s="10" t="n"/>
      <c r="J276" s="10" t="n"/>
      <c r="K276" s="10" t="n"/>
      <c r="L276" s="10" t="n"/>
      <c r="M276" s="13" t="n"/>
      <c r="N276" s="13" t="n"/>
      <c r="O276" s="13" t="n"/>
      <c r="P276" s="13" t="n"/>
      <c r="Q276" s="10" t="n"/>
      <c r="R276" s="10" t="n"/>
      <c r="S276" s="10" t="n"/>
      <c r="T276" s="10" t="n"/>
      <c r="U276" s="10" t="n"/>
      <c r="V276" s="10" t="n"/>
      <c r="W276" s="10" t="n"/>
      <c r="X276" s="10" t="n"/>
      <c r="Y276" s="11" t="n"/>
      <c r="Z276" s="11" t="n"/>
      <c r="AA276" s="11" t="n"/>
      <c r="AB276" s="11" t="n"/>
      <c r="AC276" s="11" t="n"/>
      <c r="AD276" s="11" t="n"/>
      <c r="AE276" s="10" t="n"/>
      <c r="AF276" s="10" t="n"/>
      <c r="AG276" s="10" t="n"/>
      <c r="AH276" s="10" t="n"/>
      <c r="AI276" s="13" t="n"/>
      <c r="AJ276" s="13" t="n"/>
      <c r="AK276" s="13" t="n"/>
      <c r="AL276" s="13" t="n"/>
      <c r="AM276" s="13" t="n"/>
      <c r="AN276" s="13" t="n"/>
      <c r="AO276" s="13" t="n"/>
      <c r="AP276" s="14" t="n"/>
      <c r="AQ276" s="14" t="n"/>
      <c r="AR276" s="14" t="n"/>
      <c r="AS276" s="13" t="n"/>
      <c r="AT276" s="13" t="n"/>
      <c r="AU276" s="10" t="n"/>
      <c r="AV276" s="10" t="n"/>
      <c r="AW276" s="10" t="n"/>
      <c r="AX276" s="10" t="n"/>
      <c r="AY276" s="10" t="n"/>
      <c r="AZ276" s="10" t="n"/>
      <c r="BA276" s="10" t="n"/>
      <c r="BB276" s="10" t="n"/>
      <c r="BC276" s="10" t="n"/>
      <c r="BD276" s="11" t="n"/>
      <c r="BE276" s="10" t="n"/>
      <c r="BF276" s="10" t="n"/>
      <c r="BG276" s="10" t="n"/>
      <c r="BH276" s="10" t="n"/>
      <c r="BI276" s="10" t="n"/>
      <c r="BJ276" s="10" t="n"/>
      <c r="BK276" s="10" t="n"/>
      <c r="BL276" s="10" t="n"/>
      <c r="BM276" s="10" t="n"/>
    </row>
    <row r="277" ht="15.75" customHeight="1" s="218">
      <c r="A277" s="10" t="n"/>
      <c r="B277" s="10" t="n"/>
      <c r="C277" s="10" t="n"/>
      <c r="D277" s="10" t="n"/>
      <c r="E277" s="10" t="n"/>
      <c r="F277" s="10" t="n"/>
      <c r="G277" s="11" t="n"/>
      <c r="H277" s="10" t="n"/>
      <c r="I277" s="10" t="n"/>
      <c r="J277" s="10" t="n"/>
      <c r="K277" s="10" t="n"/>
      <c r="L277" s="10" t="n"/>
      <c r="M277" s="13" t="n"/>
      <c r="N277" s="13" t="n"/>
      <c r="O277" s="13" t="n"/>
      <c r="P277" s="13" t="n"/>
      <c r="Q277" s="10" t="n"/>
      <c r="R277" s="10" t="n"/>
      <c r="S277" s="10" t="n"/>
      <c r="T277" s="10" t="n"/>
      <c r="U277" s="10" t="n"/>
      <c r="V277" s="10" t="n"/>
      <c r="W277" s="10" t="n"/>
      <c r="X277" s="10" t="n"/>
      <c r="Y277" s="11" t="n"/>
      <c r="Z277" s="11" t="n"/>
      <c r="AA277" s="11" t="n"/>
      <c r="AB277" s="11" t="n"/>
      <c r="AC277" s="11" t="n"/>
      <c r="AD277" s="11" t="n"/>
      <c r="AE277" s="10" t="n"/>
      <c r="AF277" s="10" t="n"/>
      <c r="AG277" s="10" t="n"/>
      <c r="AH277" s="10" t="n"/>
      <c r="AI277" s="13" t="n"/>
      <c r="AJ277" s="13" t="n"/>
      <c r="AK277" s="13" t="n"/>
      <c r="AL277" s="13" t="n"/>
      <c r="AM277" s="13" t="n"/>
      <c r="AN277" s="13" t="n"/>
      <c r="AO277" s="13" t="n"/>
      <c r="AP277" s="14" t="n"/>
      <c r="AQ277" s="14" t="n"/>
      <c r="AR277" s="14" t="n"/>
      <c r="AS277" s="13" t="n"/>
      <c r="AT277" s="13" t="n"/>
      <c r="AU277" s="10" t="n"/>
      <c r="AV277" s="10" t="n"/>
      <c r="AW277" s="10" t="n"/>
      <c r="AX277" s="10" t="n"/>
      <c r="AY277" s="10" t="n"/>
      <c r="AZ277" s="10" t="n"/>
      <c r="BA277" s="10" t="n"/>
      <c r="BB277" s="10" t="n"/>
      <c r="BC277" s="10" t="n"/>
      <c r="BD277" s="11" t="n"/>
      <c r="BE277" s="10" t="n"/>
      <c r="BF277" s="10" t="n"/>
      <c r="BG277" s="10" t="n"/>
      <c r="BH277" s="10" t="n"/>
      <c r="BI277" s="10" t="n"/>
      <c r="BJ277" s="10" t="n"/>
      <c r="BK277" s="10" t="n"/>
      <c r="BL277" s="10" t="n"/>
      <c r="BM277" s="10" t="n"/>
    </row>
    <row r="278" ht="15.75" customHeight="1" s="218">
      <c r="A278" s="10" t="n"/>
      <c r="B278" s="10" t="n"/>
      <c r="C278" s="10" t="n"/>
      <c r="D278" s="10" t="n"/>
      <c r="E278" s="10" t="n"/>
      <c r="F278" s="10" t="n"/>
      <c r="G278" s="11" t="n"/>
      <c r="H278" s="10" t="n"/>
      <c r="I278" s="10" t="n"/>
      <c r="J278" s="10" t="n"/>
      <c r="K278" s="10" t="n"/>
      <c r="L278" s="10" t="n"/>
      <c r="M278" s="13" t="n"/>
      <c r="N278" s="13" t="n"/>
      <c r="O278" s="13" t="n"/>
      <c r="P278" s="13" t="n"/>
      <c r="Q278" s="10" t="n"/>
      <c r="R278" s="10" t="n"/>
      <c r="S278" s="10" t="n"/>
      <c r="T278" s="10" t="n"/>
      <c r="U278" s="10" t="n"/>
      <c r="V278" s="10" t="n"/>
      <c r="W278" s="10" t="n"/>
      <c r="X278" s="10" t="n"/>
      <c r="Y278" s="11" t="n"/>
      <c r="Z278" s="11" t="n"/>
      <c r="AA278" s="11" t="n"/>
      <c r="AB278" s="11" t="n"/>
      <c r="AC278" s="11" t="n"/>
      <c r="AD278" s="11" t="n"/>
      <c r="AE278" s="10" t="n"/>
      <c r="AF278" s="10" t="n"/>
      <c r="AG278" s="10" t="n"/>
      <c r="AH278" s="10" t="n"/>
      <c r="AI278" s="13" t="n"/>
      <c r="AJ278" s="13" t="n"/>
      <c r="AK278" s="13" t="n"/>
      <c r="AL278" s="13" t="n"/>
      <c r="AM278" s="13" t="n"/>
      <c r="AN278" s="13" t="n"/>
      <c r="AO278" s="13" t="n"/>
      <c r="AP278" s="14" t="n"/>
      <c r="AQ278" s="14" t="n"/>
      <c r="AR278" s="14" t="n"/>
      <c r="AS278" s="13" t="n"/>
      <c r="AT278" s="13" t="n"/>
      <c r="AU278" s="10" t="n"/>
      <c r="AV278" s="10" t="n"/>
      <c r="AW278" s="10" t="n"/>
      <c r="AX278" s="10" t="n"/>
      <c r="AY278" s="10" t="n"/>
      <c r="AZ278" s="10" t="n"/>
      <c r="BA278" s="10" t="n"/>
      <c r="BB278" s="10" t="n"/>
      <c r="BC278" s="10" t="n"/>
      <c r="BD278" s="11" t="n"/>
      <c r="BE278" s="10" t="n"/>
      <c r="BF278" s="10" t="n"/>
      <c r="BG278" s="10" t="n"/>
      <c r="BH278" s="10" t="n"/>
      <c r="BI278" s="10" t="n"/>
      <c r="BJ278" s="10" t="n"/>
      <c r="BK278" s="10" t="n"/>
      <c r="BL278" s="10" t="n"/>
      <c r="BM278" s="10" t="n"/>
    </row>
    <row r="279" ht="15.75" customHeight="1" s="218">
      <c r="A279" s="10" t="n"/>
      <c r="B279" s="10" t="n"/>
      <c r="C279" s="10" t="n"/>
      <c r="D279" s="10" t="n"/>
      <c r="E279" s="10" t="n"/>
      <c r="F279" s="10" t="n"/>
      <c r="G279" s="11" t="n"/>
      <c r="H279" s="10" t="n"/>
      <c r="I279" s="10" t="n"/>
      <c r="J279" s="10" t="n"/>
      <c r="K279" s="10" t="n"/>
      <c r="L279" s="10" t="n"/>
      <c r="M279" s="13" t="n"/>
      <c r="N279" s="13" t="n"/>
      <c r="O279" s="13" t="n"/>
      <c r="P279" s="13" t="n"/>
      <c r="Q279" s="10" t="n"/>
      <c r="R279" s="10" t="n"/>
      <c r="S279" s="10" t="n"/>
      <c r="T279" s="10" t="n"/>
      <c r="U279" s="10" t="n"/>
      <c r="V279" s="10" t="n"/>
      <c r="W279" s="10" t="n"/>
      <c r="X279" s="10" t="n"/>
      <c r="Y279" s="11" t="n"/>
      <c r="Z279" s="11" t="n"/>
      <c r="AA279" s="11" t="n"/>
      <c r="AB279" s="11" t="n"/>
      <c r="AC279" s="11" t="n"/>
      <c r="AD279" s="11" t="n"/>
      <c r="AE279" s="10" t="n"/>
      <c r="AF279" s="10" t="n"/>
      <c r="AG279" s="10" t="n"/>
      <c r="AH279" s="10" t="n"/>
      <c r="AI279" s="13" t="n"/>
      <c r="AJ279" s="13" t="n"/>
      <c r="AK279" s="13" t="n"/>
      <c r="AL279" s="13" t="n"/>
      <c r="AM279" s="13" t="n"/>
      <c r="AN279" s="13" t="n"/>
      <c r="AO279" s="13" t="n"/>
      <c r="AP279" s="14" t="n"/>
      <c r="AQ279" s="14" t="n"/>
      <c r="AR279" s="14" t="n"/>
      <c r="AS279" s="13" t="n"/>
      <c r="AT279" s="13" t="n"/>
      <c r="AU279" s="10" t="n"/>
      <c r="AV279" s="10" t="n"/>
      <c r="AW279" s="10" t="n"/>
      <c r="AX279" s="10" t="n"/>
      <c r="AY279" s="10" t="n"/>
      <c r="AZ279" s="10" t="n"/>
      <c r="BA279" s="10" t="n"/>
      <c r="BB279" s="10" t="n"/>
      <c r="BC279" s="10" t="n"/>
      <c r="BD279" s="11" t="n"/>
      <c r="BE279" s="10" t="n"/>
      <c r="BF279" s="10" t="n"/>
      <c r="BG279" s="10" t="n"/>
      <c r="BH279" s="10" t="n"/>
      <c r="BI279" s="10" t="n"/>
      <c r="BJ279" s="10" t="n"/>
      <c r="BK279" s="10" t="n"/>
      <c r="BL279" s="10" t="n"/>
      <c r="BM279" s="10" t="n"/>
    </row>
    <row r="280" ht="15.75" customHeight="1" s="218">
      <c r="A280" s="10" t="n"/>
      <c r="B280" s="10" t="n"/>
      <c r="C280" s="10" t="n"/>
      <c r="D280" s="10" t="n"/>
      <c r="E280" s="10" t="n"/>
      <c r="F280" s="10" t="n"/>
      <c r="G280" s="11" t="n"/>
      <c r="H280" s="10" t="n"/>
      <c r="I280" s="10" t="n"/>
      <c r="J280" s="10" t="n"/>
      <c r="K280" s="10" t="n"/>
      <c r="L280" s="10" t="n"/>
      <c r="M280" s="13" t="n"/>
      <c r="N280" s="13" t="n"/>
      <c r="O280" s="13" t="n"/>
      <c r="P280" s="13" t="n"/>
      <c r="Q280" s="10" t="n"/>
      <c r="R280" s="10" t="n"/>
      <c r="S280" s="10" t="n"/>
      <c r="T280" s="10" t="n"/>
      <c r="U280" s="10" t="n"/>
      <c r="V280" s="10" t="n"/>
      <c r="W280" s="10" t="n"/>
      <c r="X280" s="10" t="n"/>
      <c r="Y280" s="11" t="n"/>
      <c r="Z280" s="11" t="n"/>
      <c r="AA280" s="11" t="n"/>
      <c r="AB280" s="11" t="n"/>
      <c r="AC280" s="11" t="n"/>
      <c r="AD280" s="11" t="n"/>
      <c r="AE280" s="10" t="n"/>
      <c r="AF280" s="10" t="n"/>
      <c r="AG280" s="10" t="n"/>
      <c r="AH280" s="10" t="n"/>
      <c r="AI280" s="13" t="n"/>
      <c r="AJ280" s="13" t="n"/>
      <c r="AK280" s="13" t="n"/>
      <c r="AL280" s="13" t="n"/>
      <c r="AM280" s="13" t="n"/>
      <c r="AN280" s="13" t="n"/>
      <c r="AO280" s="13" t="n"/>
      <c r="AP280" s="14" t="n"/>
      <c r="AQ280" s="14" t="n"/>
      <c r="AR280" s="14" t="n"/>
      <c r="AS280" s="13" t="n"/>
      <c r="AT280" s="13" t="n"/>
      <c r="AU280" s="10" t="n"/>
      <c r="AV280" s="10" t="n"/>
      <c r="AW280" s="10" t="n"/>
      <c r="AX280" s="10" t="n"/>
      <c r="AY280" s="10" t="n"/>
      <c r="AZ280" s="10" t="n"/>
      <c r="BA280" s="10" t="n"/>
      <c r="BB280" s="10" t="n"/>
      <c r="BC280" s="10" t="n"/>
      <c r="BD280" s="11" t="n"/>
      <c r="BE280" s="10" t="n"/>
      <c r="BF280" s="10" t="n"/>
      <c r="BG280" s="10" t="n"/>
      <c r="BH280" s="10" t="n"/>
      <c r="BI280" s="10" t="n"/>
      <c r="BJ280" s="10" t="n"/>
      <c r="BK280" s="10" t="n"/>
      <c r="BL280" s="10" t="n"/>
      <c r="BM280" s="10" t="n"/>
    </row>
    <row r="281" ht="15.75" customHeight="1" s="218">
      <c r="A281" s="10" t="n"/>
      <c r="B281" s="10" t="n"/>
      <c r="C281" s="10" t="n"/>
      <c r="D281" s="10" t="n"/>
      <c r="E281" s="10" t="n"/>
      <c r="F281" s="10" t="n"/>
      <c r="G281" s="11" t="n"/>
      <c r="H281" s="10" t="n"/>
      <c r="I281" s="10" t="n"/>
      <c r="J281" s="10" t="n"/>
      <c r="K281" s="10" t="n"/>
      <c r="L281" s="10" t="n"/>
      <c r="M281" s="13" t="n"/>
      <c r="N281" s="13" t="n"/>
      <c r="O281" s="13" t="n"/>
      <c r="P281" s="13" t="n"/>
      <c r="Q281" s="10" t="n"/>
      <c r="R281" s="10" t="n"/>
      <c r="S281" s="10" t="n"/>
      <c r="T281" s="10" t="n"/>
      <c r="U281" s="10" t="n"/>
      <c r="V281" s="10" t="n"/>
      <c r="W281" s="10" t="n"/>
      <c r="X281" s="10" t="n"/>
      <c r="Y281" s="11" t="n"/>
      <c r="Z281" s="11" t="n"/>
      <c r="AA281" s="11" t="n"/>
      <c r="AB281" s="11" t="n"/>
      <c r="AC281" s="11" t="n"/>
      <c r="AD281" s="11" t="n"/>
      <c r="AE281" s="10" t="n"/>
      <c r="AF281" s="10" t="n"/>
      <c r="AG281" s="10" t="n"/>
      <c r="AH281" s="10" t="n"/>
      <c r="AI281" s="13" t="n"/>
      <c r="AJ281" s="13" t="n"/>
      <c r="AK281" s="13" t="n"/>
      <c r="AL281" s="13" t="n"/>
      <c r="AM281" s="13" t="n"/>
      <c r="AN281" s="13" t="n"/>
      <c r="AO281" s="13" t="n"/>
      <c r="AP281" s="14" t="n"/>
      <c r="AQ281" s="14" t="n"/>
      <c r="AR281" s="14" t="n"/>
      <c r="AS281" s="13" t="n"/>
      <c r="AT281" s="13" t="n"/>
      <c r="AU281" s="10" t="n"/>
      <c r="AV281" s="10" t="n"/>
      <c r="AW281" s="10" t="n"/>
      <c r="AX281" s="10" t="n"/>
      <c r="AY281" s="10" t="n"/>
      <c r="AZ281" s="10" t="n"/>
      <c r="BA281" s="10" t="n"/>
      <c r="BB281" s="10" t="n"/>
      <c r="BC281" s="10" t="n"/>
      <c r="BD281" s="11" t="n"/>
      <c r="BE281" s="10" t="n"/>
      <c r="BF281" s="10" t="n"/>
      <c r="BG281" s="10" t="n"/>
      <c r="BH281" s="10" t="n"/>
      <c r="BI281" s="10" t="n"/>
      <c r="BJ281" s="10" t="n"/>
      <c r="BK281" s="10" t="n"/>
      <c r="BL281" s="10" t="n"/>
      <c r="BM281" s="10" t="n"/>
    </row>
    <row r="282" ht="15.75" customHeight="1" s="218">
      <c r="A282" s="10" t="n"/>
      <c r="B282" s="10" t="n"/>
      <c r="C282" s="10" t="n"/>
      <c r="D282" s="10" t="n"/>
      <c r="E282" s="10" t="n"/>
      <c r="F282" s="10" t="n"/>
      <c r="G282" s="11" t="n"/>
      <c r="H282" s="10" t="n"/>
      <c r="I282" s="10" t="n"/>
      <c r="J282" s="10" t="n"/>
      <c r="K282" s="10" t="n"/>
      <c r="L282" s="10" t="n"/>
      <c r="M282" s="13" t="n"/>
      <c r="N282" s="13" t="n"/>
      <c r="O282" s="13" t="n"/>
      <c r="P282" s="13" t="n"/>
      <c r="Q282" s="10" t="n"/>
      <c r="R282" s="10" t="n"/>
      <c r="S282" s="10" t="n"/>
      <c r="T282" s="10" t="n"/>
      <c r="U282" s="10" t="n"/>
      <c r="V282" s="10" t="n"/>
      <c r="W282" s="10" t="n"/>
      <c r="X282" s="10" t="n"/>
      <c r="Y282" s="11" t="n"/>
      <c r="Z282" s="11" t="n"/>
      <c r="AA282" s="11" t="n"/>
      <c r="AB282" s="11" t="n"/>
      <c r="AC282" s="11" t="n"/>
      <c r="AD282" s="11" t="n"/>
      <c r="AE282" s="10" t="n"/>
      <c r="AF282" s="10" t="n"/>
      <c r="AG282" s="10" t="n"/>
      <c r="AH282" s="10" t="n"/>
      <c r="AI282" s="13" t="n"/>
      <c r="AJ282" s="13" t="n"/>
      <c r="AK282" s="13" t="n"/>
      <c r="AL282" s="13" t="n"/>
      <c r="AM282" s="13" t="n"/>
      <c r="AN282" s="13" t="n"/>
      <c r="AO282" s="13" t="n"/>
      <c r="AP282" s="14" t="n"/>
      <c r="AQ282" s="14" t="n"/>
      <c r="AR282" s="14" t="n"/>
      <c r="AS282" s="13" t="n"/>
      <c r="AT282" s="13" t="n"/>
      <c r="AU282" s="10" t="n"/>
      <c r="AV282" s="10" t="n"/>
      <c r="AW282" s="10" t="n"/>
      <c r="AX282" s="10" t="n"/>
      <c r="AY282" s="10" t="n"/>
      <c r="AZ282" s="10" t="n"/>
      <c r="BA282" s="10" t="n"/>
      <c r="BB282" s="10" t="n"/>
      <c r="BC282" s="10" t="n"/>
      <c r="BD282" s="11" t="n"/>
      <c r="BE282" s="10" t="n"/>
      <c r="BF282" s="10" t="n"/>
      <c r="BG282" s="10" t="n"/>
      <c r="BH282" s="10" t="n"/>
      <c r="BI282" s="10" t="n"/>
      <c r="BJ282" s="10" t="n"/>
      <c r="BK282" s="10" t="n"/>
      <c r="BL282" s="10" t="n"/>
      <c r="BM282" s="10" t="n"/>
    </row>
    <row r="283" ht="15.75" customHeight="1" s="218">
      <c r="A283" s="10" t="n"/>
      <c r="B283" s="10" t="n"/>
      <c r="C283" s="10" t="n"/>
      <c r="D283" s="10" t="n"/>
      <c r="E283" s="10" t="n"/>
      <c r="F283" s="10" t="n"/>
      <c r="G283" s="11" t="n"/>
      <c r="H283" s="10" t="n"/>
      <c r="I283" s="10" t="n"/>
      <c r="J283" s="10" t="n"/>
      <c r="K283" s="10" t="n"/>
      <c r="L283" s="10" t="n"/>
      <c r="M283" s="13" t="n"/>
      <c r="N283" s="13" t="n"/>
      <c r="O283" s="13" t="n"/>
      <c r="P283" s="13" t="n"/>
      <c r="Q283" s="10" t="n"/>
      <c r="R283" s="10" t="n"/>
      <c r="S283" s="10" t="n"/>
      <c r="T283" s="10" t="n"/>
      <c r="U283" s="10" t="n"/>
      <c r="V283" s="10" t="n"/>
      <c r="W283" s="10" t="n"/>
      <c r="X283" s="10" t="n"/>
      <c r="Y283" s="11" t="n"/>
      <c r="Z283" s="11" t="n"/>
      <c r="AA283" s="11" t="n"/>
      <c r="AB283" s="11" t="n"/>
      <c r="AC283" s="11" t="n"/>
      <c r="AD283" s="11" t="n"/>
      <c r="AE283" s="10" t="n"/>
      <c r="AF283" s="10" t="n"/>
      <c r="AG283" s="10" t="n"/>
      <c r="AH283" s="10" t="n"/>
      <c r="AI283" s="13" t="n"/>
      <c r="AJ283" s="13" t="n"/>
      <c r="AK283" s="13" t="n"/>
      <c r="AL283" s="13" t="n"/>
      <c r="AM283" s="13" t="n"/>
      <c r="AN283" s="13" t="n"/>
      <c r="AO283" s="13" t="n"/>
      <c r="AP283" s="14" t="n"/>
      <c r="AQ283" s="14" t="n"/>
      <c r="AR283" s="14" t="n"/>
      <c r="AS283" s="13" t="n"/>
      <c r="AT283" s="13" t="n"/>
      <c r="AU283" s="10" t="n"/>
      <c r="AV283" s="10" t="n"/>
      <c r="AW283" s="10" t="n"/>
      <c r="AX283" s="10" t="n"/>
      <c r="AY283" s="10" t="n"/>
      <c r="AZ283" s="10" t="n"/>
      <c r="BA283" s="10" t="n"/>
      <c r="BB283" s="10" t="n"/>
      <c r="BC283" s="10" t="n"/>
      <c r="BD283" s="11" t="n"/>
      <c r="BE283" s="10" t="n"/>
      <c r="BF283" s="10" t="n"/>
      <c r="BG283" s="10" t="n"/>
      <c r="BH283" s="10" t="n"/>
      <c r="BI283" s="10" t="n"/>
      <c r="BJ283" s="10" t="n"/>
      <c r="BK283" s="10" t="n"/>
      <c r="BL283" s="10" t="n"/>
      <c r="BM283" s="10" t="n"/>
    </row>
    <row r="284" ht="15.75" customHeight="1" s="218">
      <c r="A284" s="10" t="n"/>
      <c r="B284" s="10" t="n"/>
      <c r="C284" s="10" t="n"/>
      <c r="D284" s="10" t="n"/>
      <c r="E284" s="10" t="n"/>
      <c r="F284" s="10" t="n"/>
      <c r="G284" s="11" t="n"/>
      <c r="H284" s="10" t="n"/>
      <c r="I284" s="10" t="n"/>
      <c r="J284" s="10" t="n"/>
      <c r="K284" s="10" t="n"/>
      <c r="L284" s="10" t="n"/>
      <c r="M284" s="13" t="n"/>
      <c r="N284" s="13" t="n"/>
      <c r="O284" s="13" t="n"/>
      <c r="P284" s="13" t="n"/>
      <c r="Q284" s="10" t="n"/>
      <c r="R284" s="10" t="n"/>
      <c r="S284" s="10" t="n"/>
      <c r="T284" s="10" t="n"/>
      <c r="U284" s="10" t="n"/>
      <c r="V284" s="10" t="n"/>
      <c r="W284" s="10" t="n"/>
      <c r="X284" s="10" t="n"/>
      <c r="Y284" s="11" t="n"/>
      <c r="Z284" s="11" t="n"/>
      <c r="AA284" s="11" t="n"/>
      <c r="AB284" s="11" t="n"/>
      <c r="AC284" s="11" t="n"/>
      <c r="AD284" s="11" t="n"/>
      <c r="AE284" s="10" t="n"/>
      <c r="AF284" s="10" t="n"/>
      <c r="AG284" s="10" t="n"/>
      <c r="AH284" s="10" t="n"/>
      <c r="AI284" s="13" t="n"/>
      <c r="AJ284" s="13" t="n"/>
      <c r="AK284" s="13" t="n"/>
      <c r="AL284" s="13" t="n"/>
      <c r="AM284" s="13" t="n"/>
      <c r="AN284" s="13" t="n"/>
      <c r="AO284" s="13" t="n"/>
      <c r="AP284" s="14" t="n"/>
      <c r="AQ284" s="14" t="n"/>
      <c r="AR284" s="14" t="n"/>
      <c r="AS284" s="13" t="n"/>
      <c r="AT284" s="13" t="n"/>
      <c r="AU284" s="10" t="n"/>
      <c r="AV284" s="10" t="n"/>
      <c r="AW284" s="10" t="n"/>
      <c r="AX284" s="10" t="n"/>
      <c r="AY284" s="10" t="n"/>
      <c r="AZ284" s="10" t="n"/>
      <c r="BA284" s="10" t="n"/>
      <c r="BB284" s="10" t="n"/>
      <c r="BC284" s="10" t="n"/>
      <c r="BD284" s="11" t="n"/>
      <c r="BE284" s="10" t="n"/>
      <c r="BF284" s="10" t="n"/>
      <c r="BG284" s="10" t="n"/>
      <c r="BH284" s="10" t="n"/>
      <c r="BI284" s="10" t="n"/>
      <c r="BJ284" s="10" t="n"/>
      <c r="BK284" s="10" t="n"/>
      <c r="BL284" s="10" t="n"/>
      <c r="BM284" s="10" t="n"/>
    </row>
    <row r="285" ht="15.75" customHeight="1" s="218">
      <c r="A285" s="132" t="n"/>
      <c r="B285" s="132" t="n"/>
      <c r="C285" s="132" t="n"/>
      <c r="D285" s="132" t="n"/>
      <c r="E285" s="132" t="n"/>
      <c r="F285" s="132" t="n"/>
      <c r="G285" s="131" t="n"/>
      <c r="H285" s="132" t="n"/>
      <c r="I285" s="132" t="n"/>
      <c r="J285" s="132" t="n"/>
      <c r="K285" s="132" t="n"/>
      <c r="L285" s="132" t="n"/>
      <c r="M285" s="141" t="n"/>
      <c r="N285" s="141" t="n"/>
      <c r="O285" s="141" t="n"/>
      <c r="P285" s="141" t="n"/>
      <c r="Q285" s="132" t="n"/>
      <c r="R285" s="132" t="n"/>
      <c r="S285" s="132" t="n"/>
      <c r="T285" s="132" t="n"/>
      <c r="U285" s="132" t="n"/>
      <c r="V285" s="132" t="n"/>
      <c r="W285" s="132" t="n"/>
      <c r="X285" s="132" t="n"/>
      <c r="Y285" s="131" t="n"/>
      <c r="Z285" s="131" t="n"/>
      <c r="AA285" s="131" t="n"/>
      <c r="AB285" s="131" t="n"/>
      <c r="AC285" s="131" t="n"/>
      <c r="AD285" s="131" t="n"/>
      <c r="AE285" s="132" t="n"/>
      <c r="AF285" s="132" t="n"/>
      <c r="AG285" s="132" t="n"/>
      <c r="AH285" s="132" t="n"/>
      <c r="AI285" s="132" t="n"/>
      <c r="AJ285" s="132" t="n"/>
      <c r="AK285" s="132" t="n"/>
      <c r="AL285" s="132" t="n"/>
      <c r="AM285" s="132" t="n"/>
      <c r="AN285" s="132" t="n"/>
      <c r="AO285" s="132" t="n"/>
      <c r="AP285" s="142" t="n"/>
      <c r="AQ285" s="142" t="n"/>
      <c r="AR285" s="142" t="n"/>
      <c r="AS285" s="132" t="n"/>
      <c r="AT285" s="132" t="n"/>
      <c r="AU285" s="132" t="n"/>
      <c r="AV285" s="132" t="n"/>
      <c r="AW285" s="132" t="n"/>
      <c r="AX285" s="132" t="n"/>
      <c r="AY285" s="132" t="n"/>
      <c r="AZ285" s="132" t="n"/>
      <c r="BA285" s="132" t="n"/>
      <c r="BB285" s="132" t="n"/>
      <c r="BC285" s="132" t="n"/>
      <c r="BD285" s="131" t="n"/>
      <c r="BE285" s="132" t="n"/>
      <c r="BF285" s="132" t="n"/>
      <c r="BG285" s="132" t="n"/>
      <c r="BH285" s="132" t="n"/>
      <c r="BI285" s="132" t="n"/>
      <c r="BJ285" s="132" t="n"/>
      <c r="BK285" s="132" t="n"/>
      <c r="BL285" s="132" t="n"/>
      <c r="BM285" s="132" t="n"/>
    </row>
    <row r="286" ht="15.75" customHeight="1" s="218">
      <c r="A286" s="132" t="n"/>
      <c r="B286" s="132" t="n"/>
      <c r="C286" s="132" t="n"/>
      <c r="D286" s="132" t="n"/>
      <c r="E286" s="132" t="n"/>
      <c r="F286" s="132" t="n"/>
      <c r="G286" s="131" t="n"/>
      <c r="H286" s="132" t="n"/>
      <c r="I286" s="132" t="n"/>
      <c r="J286" s="132" t="n"/>
      <c r="K286" s="132" t="n"/>
      <c r="L286" s="132" t="n"/>
      <c r="M286" s="141" t="n"/>
      <c r="N286" s="141" t="n"/>
      <c r="O286" s="141" t="n"/>
      <c r="P286" s="141" t="n"/>
      <c r="Q286" s="132" t="n"/>
      <c r="R286" s="132" t="n"/>
      <c r="S286" s="132" t="n"/>
      <c r="T286" s="132" t="n"/>
      <c r="U286" s="132" t="n"/>
      <c r="V286" s="132" t="n"/>
      <c r="W286" s="132" t="n"/>
      <c r="X286" s="132" t="n"/>
      <c r="Y286" s="131" t="n"/>
      <c r="Z286" s="131" t="n"/>
      <c r="AA286" s="131" t="n"/>
      <c r="AB286" s="131" t="n"/>
      <c r="AC286" s="131" t="n"/>
      <c r="AD286" s="131" t="n"/>
      <c r="AE286" s="132" t="n"/>
      <c r="AF286" s="132" t="n"/>
      <c r="AG286" s="132" t="n"/>
      <c r="AH286" s="132" t="n"/>
      <c r="AI286" s="132" t="n"/>
      <c r="AJ286" s="132" t="n"/>
      <c r="AK286" s="132" t="n"/>
      <c r="AL286" s="132" t="n"/>
      <c r="AM286" s="132" t="n"/>
      <c r="AN286" s="132" t="n"/>
      <c r="AO286" s="132" t="n"/>
      <c r="AP286" s="142" t="n"/>
      <c r="AQ286" s="142" t="n"/>
      <c r="AR286" s="142" t="n"/>
      <c r="AS286" s="132" t="n"/>
      <c r="AT286" s="132" t="n"/>
      <c r="AU286" s="132" t="n"/>
      <c r="AV286" s="132" t="n"/>
      <c r="AW286" s="132" t="n"/>
      <c r="AX286" s="132" t="n"/>
      <c r="AY286" s="132" t="n"/>
      <c r="AZ286" s="132" t="n"/>
      <c r="BA286" s="132" t="n"/>
      <c r="BB286" s="132" t="n"/>
      <c r="BC286" s="132" t="n"/>
      <c r="BD286" s="131" t="n"/>
      <c r="BE286" s="132" t="n"/>
      <c r="BF286" s="132" t="n"/>
      <c r="BG286" s="132" t="n"/>
      <c r="BH286" s="132" t="n"/>
      <c r="BI286" s="132" t="n"/>
      <c r="BJ286" s="132" t="n"/>
      <c r="BK286" s="132" t="n"/>
      <c r="BL286" s="132" t="n"/>
      <c r="BM286" s="132" t="n"/>
    </row>
    <row r="287" ht="15.75" customHeight="1" s="218">
      <c r="A287" s="132" t="n"/>
      <c r="B287" s="132" t="n"/>
      <c r="C287" s="132" t="n"/>
      <c r="D287" s="132" t="n"/>
      <c r="E287" s="132" t="n"/>
      <c r="F287" s="132" t="n"/>
      <c r="G287" s="131" t="n"/>
      <c r="H287" s="132" t="n"/>
      <c r="I287" s="132" t="n"/>
      <c r="J287" s="132" t="n"/>
      <c r="K287" s="132" t="n"/>
      <c r="L287" s="132" t="n"/>
      <c r="M287" s="141" t="n"/>
      <c r="N287" s="141" t="n"/>
      <c r="O287" s="141" t="n"/>
      <c r="P287" s="141" t="n"/>
      <c r="Q287" s="132" t="n"/>
      <c r="R287" s="132" t="n"/>
      <c r="S287" s="132" t="n"/>
      <c r="T287" s="132" t="n"/>
      <c r="U287" s="132" t="n"/>
      <c r="V287" s="132" t="n"/>
      <c r="W287" s="132" t="n"/>
      <c r="X287" s="132" t="n"/>
      <c r="Y287" s="131" t="n"/>
      <c r="Z287" s="131" t="n"/>
      <c r="AA287" s="131" t="n"/>
      <c r="AB287" s="131" t="n"/>
      <c r="AC287" s="131" t="n"/>
      <c r="AD287" s="131" t="n"/>
      <c r="AE287" s="132" t="n"/>
      <c r="AF287" s="132" t="n"/>
      <c r="AG287" s="132" t="n"/>
      <c r="AH287" s="132" t="n"/>
      <c r="AI287" s="132" t="n"/>
      <c r="AJ287" s="132" t="n"/>
      <c r="AK287" s="132" t="n"/>
      <c r="AL287" s="132" t="n"/>
      <c r="AM287" s="132" t="n"/>
      <c r="AN287" s="132" t="n"/>
      <c r="AO287" s="132" t="n"/>
      <c r="AP287" s="142" t="n"/>
      <c r="AQ287" s="142" t="n"/>
      <c r="AR287" s="142" t="n"/>
      <c r="AS287" s="132" t="n"/>
      <c r="AT287" s="132" t="n"/>
      <c r="AU287" s="132" t="n"/>
      <c r="AV287" s="132" t="n"/>
      <c r="AW287" s="132" t="n"/>
      <c r="AX287" s="132" t="n"/>
      <c r="AY287" s="132" t="n"/>
      <c r="AZ287" s="132" t="n"/>
      <c r="BA287" s="132" t="n"/>
      <c r="BB287" s="132" t="n"/>
      <c r="BC287" s="132" t="n"/>
      <c r="BD287" s="131" t="n"/>
      <c r="BE287" s="132" t="n"/>
      <c r="BF287" s="132" t="n"/>
      <c r="BG287" s="132" t="n"/>
      <c r="BH287" s="132" t="n"/>
      <c r="BI287" s="132" t="n"/>
      <c r="BJ287" s="132" t="n"/>
      <c r="BK287" s="132" t="n"/>
      <c r="BL287" s="132" t="n"/>
      <c r="BM287" s="132" t="n"/>
    </row>
    <row r="288" ht="15.75" customHeight="1" s="218">
      <c r="A288" s="132" t="n"/>
      <c r="B288" s="132" t="n"/>
      <c r="C288" s="132" t="n"/>
      <c r="D288" s="132" t="n"/>
      <c r="E288" s="132" t="n"/>
      <c r="F288" s="132" t="n"/>
      <c r="G288" s="131" t="n"/>
      <c r="H288" s="132" t="n"/>
      <c r="I288" s="132" t="n"/>
      <c r="J288" s="132" t="n"/>
      <c r="K288" s="132" t="n"/>
      <c r="L288" s="132" t="n"/>
      <c r="M288" s="141" t="n"/>
      <c r="N288" s="141" t="n"/>
      <c r="O288" s="141" t="n"/>
      <c r="P288" s="141" t="n"/>
      <c r="Q288" s="132" t="n"/>
      <c r="R288" s="132" t="n"/>
      <c r="S288" s="132" t="n"/>
      <c r="T288" s="132" t="n"/>
      <c r="U288" s="132" t="n"/>
      <c r="V288" s="132" t="n"/>
      <c r="W288" s="132" t="n"/>
      <c r="X288" s="132" t="n"/>
      <c r="Y288" s="131" t="n"/>
      <c r="Z288" s="131" t="n"/>
      <c r="AA288" s="131" t="n"/>
      <c r="AB288" s="131" t="n"/>
      <c r="AC288" s="131" t="n"/>
      <c r="AD288" s="131" t="n"/>
      <c r="AE288" s="132" t="n"/>
      <c r="AF288" s="132" t="n"/>
      <c r="AG288" s="132" t="n"/>
      <c r="AH288" s="132" t="n"/>
      <c r="AI288" s="132" t="n"/>
      <c r="AJ288" s="132" t="n"/>
      <c r="AK288" s="132" t="n"/>
      <c r="AL288" s="132" t="n"/>
      <c r="AM288" s="132" t="n"/>
      <c r="AN288" s="132" t="n"/>
      <c r="AO288" s="132" t="n"/>
      <c r="AP288" s="142" t="n"/>
      <c r="AQ288" s="142" t="n"/>
      <c r="AR288" s="142" t="n"/>
      <c r="AS288" s="132" t="n"/>
      <c r="AT288" s="132" t="n"/>
      <c r="AU288" s="132" t="n"/>
      <c r="AV288" s="132" t="n"/>
      <c r="AW288" s="132" t="n"/>
      <c r="AX288" s="132" t="n"/>
      <c r="AY288" s="132" t="n"/>
      <c r="AZ288" s="132" t="n"/>
      <c r="BA288" s="132" t="n"/>
      <c r="BB288" s="132" t="n"/>
      <c r="BC288" s="132" t="n"/>
      <c r="BD288" s="131" t="n"/>
      <c r="BE288" s="132" t="n"/>
      <c r="BF288" s="132" t="n"/>
      <c r="BG288" s="132" t="n"/>
      <c r="BH288" s="132" t="n"/>
      <c r="BI288" s="132" t="n"/>
      <c r="BJ288" s="132" t="n"/>
      <c r="BK288" s="132" t="n"/>
      <c r="BL288" s="132" t="n"/>
      <c r="BM288" s="132" t="n"/>
    </row>
    <row r="289" ht="15.75" customHeight="1" s="218">
      <c r="A289" s="132" t="n"/>
      <c r="B289" s="132" t="n"/>
      <c r="C289" s="132" t="n"/>
      <c r="D289" s="132" t="n"/>
      <c r="E289" s="132" t="n"/>
      <c r="F289" s="132" t="n"/>
      <c r="G289" s="131" t="n"/>
      <c r="H289" s="132" t="n"/>
      <c r="I289" s="132" t="n"/>
      <c r="J289" s="132" t="n"/>
      <c r="K289" s="132" t="n"/>
      <c r="L289" s="132" t="n"/>
      <c r="M289" s="141" t="n"/>
      <c r="N289" s="141" t="n"/>
      <c r="O289" s="141" t="n"/>
      <c r="P289" s="141" t="n"/>
      <c r="Q289" s="132" t="n"/>
      <c r="R289" s="132" t="n"/>
      <c r="S289" s="132" t="n"/>
      <c r="T289" s="132" t="n"/>
      <c r="U289" s="132" t="n"/>
      <c r="V289" s="132" t="n"/>
      <c r="W289" s="132" t="n"/>
      <c r="X289" s="132" t="n"/>
      <c r="Y289" s="131" t="n"/>
      <c r="Z289" s="131" t="n"/>
      <c r="AA289" s="131" t="n"/>
      <c r="AB289" s="131" t="n"/>
      <c r="AC289" s="131" t="n"/>
      <c r="AD289" s="131" t="n"/>
      <c r="AE289" s="132" t="n"/>
      <c r="AF289" s="132" t="n"/>
      <c r="AG289" s="132" t="n"/>
      <c r="AH289" s="132" t="n"/>
      <c r="AI289" s="132" t="n"/>
      <c r="AJ289" s="132" t="n"/>
      <c r="AK289" s="132" t="n"/>
      <c r="AL289" s="132" t="n"/>
      <c r="AM289" s="132" t="n"/>
      <c r="AN289" s="132" t="n"/>
      <c r="AO289" s="132" t="n"/>
      <c r="AP289" s="142" t="n"/>
      <c r="AQ289" s="142" t="n"/>
      <c r="AR289" s="142" t="n"/>
      <c r="AS289" s="132" t="n"/>
      <c r="AT289" s="132" t="n"/>
      <c r="AU289" s="132" t="n"/>
      <c r="AV289" s="132" t="n"/>
      <c r="AW289" s="132" t="n"/>
      <c r="AX289" s="132" t="n"/>
      <c r="AY289" s="132" t="n"/>
      <c r="AZ289" s="132" t="n"/>
      <c r="BA289" s="132" t="n"/>
      <c r="BB289" s="132" t="n"/>
      <c r="BC289" s="132" t="n"/>
      <c r="BD289" s="131" t="n"/>
      <c r="BE289" s="132" t="n"/>
      <c r="BF289" s="132" t="n"/>
      <c r="BG289" s="132" t="n"/>
      <c r="BH289" s="132" t="n"/>
      <c r="BI289" s="132" t="n"/>
      <c r="BJ289" s="132" t="n"/>
      <c r="BK289" s="132" t="n"/>
      <c r="BL289" s="132" t="n"/>
      <c r="BM289" s="132" t="n"/>
    </row>
    <row r="290" ht="15.75" customHeight="1" s="218">
      <c r="A290" s="132" t="n"/>
      <c r="B290" s="132" t="n"/>
      <c r="C290" s="132" t="n"/>
      <c r="D290" s="132" t="n"/>
      <c r="E290" s="132" t="n"/>
      <c r="F290" s="132" t="n"/>
      <c r="G290" s="131" t="n"/>
      <c r="H290" s="132" t="n"/>
      <c r="I290" s="132" t="n"/>
      <c r="J290" s="132" t="n"/>
      <c r="K290" s="132" t="n"/>
      <c r="L290" s="132" t="n"/>
      <c r="M290" s="141" t="n"/>
      <c r="N290" s="141" t="n"/>
      <c r="O290" s="141" t="n"/>
      <c r="P290" s="141" t="n"/>
      <c r="Q290" s="132" t="n"/>
      <c r="R290" s="132" t="n"/>
      <c r="S290" s="132" t="n"/>
      <c r="T290" s="132" t="n"/>
      <c r="U290" s="132" t="n"/>
      <c r="V290" s="132" t="n"/>
      <c r="W290" s="132" t="n"/>
      <c r="X290" s="132" t="n"/>
      <c r="Y290" s="131" t="n"/>
      <c r="Z290" s="131" t="n"/>
      <c r="AA290" s="131" t="n"/>
      <c r="AB290" s="131" t="n"/>
      <c r="AC290" s="131" t="n"/>
      <c r="AD290" s="131" t="n"/>
      <c r="AE290" s="132" t="n"/>
      <c r="AF290" s="132" t="n"/>
      <c r="AG290" s="132" t="n"/>
      <c r="AH290" s="132" t="n"/>
      <c r="AI290" s="132" t="n"/>
      <c r="AJ290" s="132" t="n"/>
      <c r="AK290" s="132" t="n"/>
      <c r="AL290" s="132" t="n"/>
      <c r="AM290" s="132" t="n"/>
      <c r="AN290" s="132" t="n"/>
      <c r="AO290" s="132" t="n"/>
      <c r="AP290" s="142" t="n"/>
      <c r="AQ290" s="142" t="n"/>
      <c r="AR290" s="142" t="n"/>
      <c r="AS290" s="132" t="n"/>
      <c r="AT290" s="132" t="n"/>
      <c r="AU290" s="132" t="n"/>
      <c r="AV290" s="132" t="n"/>
      <c r="AW290" s="132" t="n"/>
      <c r="AX290" s="132" t="n"/>
      <c r="AY290" s="132" t="n"/>
      <c r="AZ290" s="132" t="n"/>
      <c r="BA290" s="132" t="n"/>
      <c r="BB290" s="132" t="n"/>
      <c r="BC290" s="132" t="n"/>
      <c r="BD290" s="131" t="n"/>
      <c r="BE290" s="132" t="n"/>
      <c r="BF290" s="132" t="n"/>
      <c r="BG290" s="132" t="n"/>
      <c r="BH290" s="132" t="n"/>
      <c r="BI290" s="132" t="n"/>
      <c r="BJ290" s="132" t="n"/>
      <c r="BK290" s="132" t="n"/>
      <c r="BL290" s="132" t="n"/>
      <c r="BM290" s="132" t="n"/>
    </row>
    <row r="291" ht="15.75" customHeight="1" s="218">
      <c r="A291" s="132" t="n"/>
      <c r="B291" s="132" t="n"/>
      <c r="C291" s="132" t="n"/>
      <c r="D291" s="132" t="n"/>
      <c r="E291" s="132" t="n"/>
      <c r="F291" s="132" t="n"/>
      <c r="G291" s="131" t="n"/>
      <c r="H291" s="132" t="n"/>
      <c r="I291" s="132" t="n"/>
      <c r="J291" s="132" t="n"/>
      <c r="K291" s="132" t="n"/>
      <c r="L291" s="132" t="n"/>
      <c r="M291" s="141" t="n"/>
      <c r="N291" s="141" t="n"/>
      <c r="O291" s="141" t="n"/>
      <c r="P291" s="141" t="n"/>
      <c r="Q291" s="132" t="n"/>
      <c r="R291" s="132" t="n"/>
      <c r="S291" s="132" t="n"/>
      <c r="T291" s="132" t="n"/>
      <c r="U291" s="132" t="n"/>
      <c r="V291" s="132" t="n"/>
      <c r="W291" s="132" t="n"/>
      <c r="X291" s="132" t="n"/>
      <c r="Y291" s="131" t="n"/>
      <c r="Z291" s="131" t="n"/>
      <c r="AA291" s="131" t="n"/>
      <c r="AB291" s="131" t="n"/>
      <c r="AC291" s="131" t="n"/>
      <c r="AD291" s="131" t="n"/>
      <c r="AE291" s="132" t="n"/>
      <c r="AF291" s="132" t="n"/>
      <c r="AG291" s="132" t="n"/>
      <c r="AH291" s="132" t="n"/>
      <c r="AI291" s="132" t="n"/>
      <c r="AJ291" s="132" t="n"/>
      <c r="AK291" s="132" t="n"/>
      <c r="AL291" s="132" t="n"/>
      <c r="AM291" s="132" t="n"/>
      <c r="AN291" s="132" t="n"/>
      <c r="AO291" s="132" t="n"/>
      <c r="AP291" s="142" t="n"/>
      <c r="AQ291" s="142" t="n"/>
      <c r="AR291" s="142" t="n"/>
      <c r="AS291" s="132" t="n"/>
      <c r="AT291" s="132" t="n"/>
      <c r="AU291" s="132" t="n"/>
      <c r="AV291" s="132" t="n"/>
      <c r="AW291" s="132" t="n"/>
      <c r="AX291" s="132" t="n"/>
      <c r="AY291" s="132" t="n"/>
      <c r="AZ291" s="132" t="n"/>
      <c r="BA291" s="132" t="n"/>
      <c r="BB291" s="132" t="n"/>
      <c r="BC291" s="132" t="n"/>
      <c r="BD291" s="131" t="n"/>
      <c r="BE291" s="132" t="n"/>
      <c r="BF291" s="132" t="n"/>
      <c r="BG291" s="132" t="n"/>
      <c r="BH291" s="132" t="n"/>
      <c r="BI291" s="132" t="n"/>
      <c r="BJ291" s="132" t="n"/>
      <c r="BK291" s="132" t="n"/>
      <c r="BL291" s="132" t="n"/>
      <c r="BM291" s="132" t="n"/>
    </row>
    <row r="292" ht="15.75" customHeight="1" s="218">
      <c r="A292" s="132" t="n"/>
      <c r="B292" s="132" t="n"/>
      <c r="C292" s="132" t="n"/>
      <c r="D292" s="132" t="n"/>
      <c r="E292" s="132" t="n"/>
      <c r="F292" s="132" t="n"/>
      <c r="G292" s="131" t="n"/>
      <c r="H292" s="132" t="n"/>
      <c r="I292" s="132" t="n"/>
      <c r="J292" s="132" t="n"/>
      <c r="K292" s="132" t="n"/>
      <c r="L292" s="132" t="n"/>
      <c r="M292" s="141" t="n"/>
      <c r="N292" s="141" t="n"/>
      <c r="O292" s="141" t="n"/>
      <c r="P292" s="141" t="n"/>
      <c r="Q292" s="132" t="n"/>
      <c r="R292" s="132" t="n"/>
      <c r="S292" s="132" t="n"/>
      <c r="T292" s="132" t="n"/>
      <c r="U292" s="132" t="n"/>
      <c r="V292" s="132" t="n"/>
      <c r="W292" s="132" t="n"/>
      <c r="X292" s="132" t="n"/>
      <c r="Y292" s="131" t="n"/>
      <c r="Z292" s="131" t="n"/>
      <c r="AA292" s="131" t="n"/>
      <c r="AB292" s="131" t="n"/>
      <c r="AC292" s="131" t="n"/>
      <c r="AD292" s="131" t="n"/>
      <c r="AE292" s="132" t="n"/>
      <c r="AF292" s="132" t="n"/>
      <c r="AG292" s="132" t="n"/>
      <c r="AH292" s="132" t="n"/>
      <c r="AI292" s="132" t="n"/>
      <c r="AJ292" s="132" t="n"/>
      <c r="AK292" s="132" t="n"/>
      <c r="AL292" s="132" t="n"/>
      <c r="AM292" s="132" t="n"/>
      <c r="AN292" s="132" t="n"/>
      <c r="AO292" s="132" t="n"/>
      <c r="AP292" s="142" t="n"/>
      <c r="AQ292" s="142" t="n"/>
      <c r="AR292" s="142" t="n"/>
      <c r="AS292" s="132" t="n"/>
      <c r="AT292" s="132" t="n"/>
      <c r="AU292" s="132" t="n"/>
      <c r="AV292" s="132" t="n"/>
      <c r="AW292" s="132" t="n"/>
      <c r="AX292" s="132" t="n"/>
      <c r="AY292" s="132" t="n"/>
      <c r="AZ292" s="132" t="n"/>
      <c r="BA292" s="132" t="n"/>
      <c r="BB292" s="132" t="n"/>
      <c r="BC292" s="132" t="n"/>
      <c r="BD292" s="131" t="n"/>
      <c r="BE292" s="132" t="n"/>
      <c r="BF292" s="132" t="n"/>
      <c r="BG292" s="132" t="n"/>
      <c r="BH292" s="132" t="n"/>
      <c r="BI292" s="132" t="n"/>
      <c r="BJ292" s="132" t="n"/>
      <c r="BK292" s="132" t="n"/>
      <c r="BL292" s="132" t="n"/>
      <c r="BM292" s="132" t="n"/>
    </row>
    <row r="293" ht="15.75" customHeight="1" s="218">
      <c r="M293" s="143" t="n"/>
      <c r="N293" s="143" t="n"/>
      <c r="O293" s="143" t="n"/>
      <c r="P293" s="143" t="n"/>
    </row>
    <row r="294" ht="15.75" customHeight="1" s="218">
      <c r="M294" s="143" t="n"/>
      <c r="N294" s="143" t="n"/>
      <c r="O294" s="143" t="n"/>
      <c r="P294" s="143" t="n"/>
    </row>
    <row r="295" ht="15.75" customHeight="1" s="218">
      <c r="M295" s="143" t="n"/>
      <c r="N295" s="143" t="n"/>
      <c r="O295" s="143" t="n"/>
      <c r="P295" s="143" t="n"/>
    </row>
    <row r="296" ht="15.75" customHeight="1" s="218">
      <c r="M296" s="143" t="n"/>
      <c r="N296" s="143" t="n"/>
      <c r="O296" s="143" t="n"/>
      <c r="P296" s="143" t="n"/>
    </row>
    <row r="297" ht="15.75" customHeight="1" s="218">
      <c r="M297" s="143" t="n"/>
      <c r="N297" s="143" t="n"/>
      <c r="O297" s="143" t="n"/>
      <c r="P297" s="143" t="n"/>
    </row>
    <row r="298" ht="15.75" customHeight="1" s="218">
      <c r="M298" s="143" t="n"/>
      <c r="N298" s="143" t="n"/>
      <c r="O298" s="143" t="n"/>
      <c r="P298" s="143" t="n"/>
    </row>
    <row r="299" ht="15.75" customHeight="1" s="218">
      <c r="M299" s="143" t="n"/>
      <c r="N299" s="143" t="n"/>
      <c r="O299" s="143" t="n"/>
      <c r="P299" s="143" t="n"/>
    </row>
    <row r="300" ht="15.75" customHeight="1" s="218">
      <c r="M300" s="143" t="n"/>
      <c r="N300" s="143" t="n"/>
      <c r="O300" s="143" t="n"/>
      <c r="P300" s="143" t="n"/>
    </row>
    <row r="301" ht="15.75" customHeight="1" s="218">
      <c r="M301" s="143" t="n"/>
      <c r="N301" s="143" t="n"/>
      <c r="O301" s="143" t="n"/>
      <c r="P301" s="143" t="n"/>
    </row>
    <row r="302" ht="15.75" customHeight="1" s="218">
      <c r="M302" s="143" t="n"/>
      <c r="N302" s="143" t="n"/>
      <c r="O302" s="143" t="n"/>
      <c r="P302" s="143" t="n"/>
    </row>
    <row r="303" ht="15.75" customHeight="1" s="218">
      <c r="M303" s="143" t="n"/>
      <c r="N303" s="143" t="n"/>
      <c r="O303" s="143" t="n"/>
      <c r="P303" s="143" t="n"/>
    </row>
    <row r="304" ht="15.75" customHeight="1" s="218">
      <c r="M304" s="143" t="n"/>
      <c r="N304" s="143" t="n"/>
      <c r="O304" s="143" t="n"/>
      <c r="P304" s="143" t="n"/>
    </row>
    <row r="305" ht="15.75" customHeight="1" s="218">
      <c r="M305" s="143" t="n"/>
      <c r="N305" s="143" t="n"/>
      <c r="O305" s="143" t="n"/>
      <c r="P305" s="143" t="n"/>
    </row>
    <row r="306" ht="15.75" customHeight="1" s="218">
      <c r="M306" s="143" t="n"/>
      <c r="N306" s="143" t="n"/>
      <c r="O306" s="143" t="n"/>
      <c r="P306" s="143" t="n"/>
    </row>
    <row r="307" ht="15.75" customHeight="1" s="218">
      <c r="M307" s="143" t="n"/>
      <c r="N307" s="143" t="n"/>
      <c r="O307" s="143" t="n"/>
      <c r="P307" s="143" t="n"/>
    </row>
    <row r="308" ht="15.75" customHeight="1" s="218">
      <c r="M308" s="143" t="n"/>
      <c r="N308" s="143" t="n"/>
      <c r="O308" s="143" t="n"/>
      <c r="P308" s="143" t="n"/>
    </row>
    <row r="309" ht="15.75" customHeight="1" s="218">
      <c r="M309" s="143" t="n"/>
      <c r="N309" s="143" t="n"/>
      <c r="O309" s="143" t="n"/>
      <c r="P309" s="143" t="n"/>
    </row>
    <row r="310" ht="15.75" customHeight="1" s="218">
      <c r="M310" s="143" t="n"/>
      <c r="N310" s="143" t="n"/>
      <c r="O310" s="143" t="n"/>
      <c r="P310" s="143" t="n"/>
    </row>
    <row r="311" ht="15.75" customHeight="1" s="218">
      <c r="M311" s="143" t="n"/>
      <c r="N311" s="143" t="n"/>
      <c r="O311" s="143" t="n"/>
      <c r="P311" s="143" t="n"/>
    </row>
    <row r="312" ht="15.75" customHeight="1" s="218">
      <c r="M312" s="143" t="n"/>
      <c r="N312" s="143" t="n"/>
      <c r="O312" s="143" t="n"/>
      <c r="P312" s="143" t="n"/>
    </row>
    <row r="313" ht="15.75" customHeight="1" s="218">
      <c r="M313" s="143" t="n"/>
      <c r="N313" s="143" t="n"/>
      <c r="O313" s="143" t="n"/>
      <c r="P313" s="143" t="n"/>
    </row>
    <row r="314" ht="15.75" customHeight="1" s="218">
      <c r="M314" s="143" t="n"/>
      <c r="N314" s="143" t="n"/>
      <c r="O314" s="143" t="n"/>
      <c r="P314" s="143" t="n"/>
    </row>
    <row r="315" ht="15.75" customHeight="1" s="218">
      <c r="M315" s="143" t="n"/>
      <c r="N315" s="143" t="n"/>
      <c r="O315" s="143" t="n"/>
      <c r="P315" s="143" t="n"/>
    </row>
    <row r="316" ht="15.75" customHeight="1" s="218">
      <c r="M316" s="143" t="n"/>
      <c r="N316" s="143" t="n"/>
      <c r="O316" s="143" t="n"/>
      <c r="P316" s="143" t="n"/>
    </row>
    <row r="317" ht="15.75" customHeight="1" s="218">
      <c r="M317" s="143" t="n"/>
      <c r="N317" s="143" t="n"/>
      <c r="O317" s="143" t="n"/>
      <c r="P317" s="143" t="n"/>
    </row>
    <row r="318" ht="15.75" customHeight="1" s="218">
      <c r="M318" s="143" t="n"/>
      <c r="N318" s="143" t="n"/>
      <c r="O318" s="143" t="n"/>
      <c r="P318" s="143" t="n"/>
    </row>
    <row r="319" ht="15.75" customHeight="1" s="218">
      <c r="M319" s="143" t="n"/>
      <c r="N319" s="143" t="n"/>
      <c r="O319" s="143" t="n"/>
      <c r="P319" s="143" t="n"/>
    </row>
    <row r="320" ht="15.75" customHeight="1" s="218">
      <c r="M320" s="143" t="n"/>
      <c r="N320" s="143" t="n"/>
      <c r="O320" s="143" t="n"/>
      <c r="P320" s="143" t="n"/>
    </row>
    <row r="321" ht="15.75" customHeight="1" s="218">
      <c r="M321" s="143" t="n"/>
      <c r="N321" s="143" t="n"/>
      <c r="O321" s="143" t="n"/>
      <c r="P321" s="143" t="n"/>
    </row>
    <row r="322" ht="15.75" customHeight="1" s="218">
      <c r="M322" s="143" t="n"/>
      <c r="N322" s="143" t="n"/>
      <c r="O322" s="143" t="n"/>
      <c r="P322" s="143" t="n"/>
    </row>
    <row r="323" ht="15.75" customHeight="1" s="218">
      <c r="M323" s="143" t="n"/>
      <c r="N323" s="143" t="n"/>
      <c r="O323" s="143" t="n"/>
      <c r="P323" s="143" t="n"/>
    </row>
    <row r="324" ht="15.75" customHeight="1" s="218">
      <c r="M324" s="143" t="n"/>
      <c r="N324" s="143" t="n"/>
      <c r="O324" s="143" t="n"/>
      <c r="P324" s="143" t="n"/>
    </row>
    <row r="325" ht="15.75" customHeight="1" s="218">
      <c r="M325" s="143" t="n"/>
      <c r="N325" s="143" t="n"/>
      <c r="O325" s="143" t="n"/>
      <c r="P325" s="143" t="n"/>
    </row>
    <row r="326" ht="15.75" customHeight="1" s="218">
      <c r="M326" s="143" t="n"/>
      <c r="N326" s="143" t="n"/>
      <c r="O326" s="143" t="n"/>
      <c r="P326" s="143" t="n"/>
    </row>
    <row r="327" ht="15.75" customHeight="1" s="218">
      <c r="M327" s="143" t="n"/>
      <c r="N327" s="143" t="n"/>
      <c r="O327" s="143" t="n"/>
      <c r="P327" s="143" t="n"/>
    </row>
    <row r="328" ht="15.75" customHeight="1" s="218">
      <c r="M328" s="143" t="n"/>
      <c r="N328" s="143" t="n"/>
      <c r="O328" s="143" t="n"/>
      <c r="P328" s="143" t="n"/>
    </row>
    <row r="329" ht="15.75" customHeight="1" s="218">
      <c r="M329" s="143" t="n"/>
      <c r="N329" s="143" t="n"/>
      <c r="O329" s="143" t="n"/>
      <c r="P329" s="143" t="n"/>
    </row>
    <row r="330" ht="15.75" customHeight="1" s="218">
      <c r="M330" s="143" t="n"/>
      <c r="N330" s="143" t="n"/>
      <c r="O330" s="143" t="n"/>
      <c r="P330" s="143" t="n"/>
    </row>
    <row r="331" ht="15.75" customHeight="1" s="218">
      <c r="M331" s="143" t="n"/>
      <c r="N331" s="143" t="n"/>
      <c r="O331" s="143" t="n"/>
      <c r="P331" s="143" t="n"/>
    </row>
    <row r="332" ht="15.75" customHeight="1" s="218">
      <c r="M332" s="143" t="n"/>
      <c r="N332" s="143" t="n"/>
      <c r="O332" s="143" t="n"/>
      <c r="P332" s="143" t="n"/>
    </row>
    <row r="333" ht="15.75" customHeight="1" s="218">
      <c r="M333" s="143" t="n"/>
      <c r="N333" s="143" t="n"/>
      <c r="O333" s="143" t="n"/>
      <c r="P333" s="143" t="n"/>
    </row>
    <row r="334" ht="15.75" customHeight="1" s="218">
      <c r="M334" s="143" t="n"/>
      <c r="N334" s="143" t="n"/>
      <c r="O334" s="143" t="n"/>
      <c r="P334" s="143" t="n"/>
    </row>
    <row r="335" ht="15.75" customHeight="1" s="218">
      <c r="M335" s="143" t="n"/>
      <c r="N335" s="143" t="n"/>
      <c r="O335" s="143" t="n"/>
      <c r="P335" s="143" t="n"/>
    </row>
    <row r="336" ht="15.75" customHeight="1" s="218">
      <c r="M336" s="143" t="n"/>
      <c r="N336" s="143" t="n"/>
      <c r="O336" s="143" t="n"/>
      <c r="P336" s="143" t="n"/>
    </row>
    <row r="337" ht="15.75" customHeight="1" s="218">
      <c r="M337" s="143" t="n"/>
      <c r="N337" s="143" t="n"/>
      <c r="O337" s="143" t="n"/>
      <c r="P337" s="143" t="n"/>
    </row>
    <row r="338" ht="15.75" customHeight="1" s="218">
      <c r="M338" s="143" t="n"/>
      <c r="N338" s="143" t="n"/>
      <c r="O338" s="143" t="n"/>
      <c r="P338" s="143" t="n"/>
    </row>
    <row r="339" ht="15.75" customHeight="1" s="218">
      <c r="M339" s="143" t="n"/>
      <c r="N339" s="143" t="n"/>
      <c r="O339" s="143" t="n"/>
      <c r="P339" s="143" t="n"/>
    </row>
    <row r="340" ht="15.75" customHeight="1" s="218">
      <c r="M340" s="143" t="n"/>
      <c r="N340" s="143" t="n"/>
      <c r="O340" s="143" t="n"/>
      <c r="P340" s="143" t="n"/>
    </row>
    <row r="341" ht="15.75" customHeight="1" s="218">
      <c r="M341" s="143" t="n"/>
      <c r="N341" s="143" t="n"/>
      <c r="O341" s="143" t="n"/>
      <c r="P341" s="143" t="n"/>
    </row>
    <row r="342" ht="15.75" customHeight="1" s="218">
      <c r="M342" s="143" t="n"/>
      <c r="N342" s="143" t="n"/>
      <c r="O342" s="143" t="n"/>
      <c r="P342" s="143" t="n"/>
    </row>
    <row r="343" ht="15.75" customHeight="1" s="218">
      <c r="M343" s="143" t="n"/>
      <c r="N343" s="143" t="n"/>
      <c r="O343" s="143" t="n"/>
      <c r="P343" s="143" t="n"/>
    </row>
    <row r="344" ht="15.75" customHeight="1" s="218">
      <c r="M344" s="143" t="n"/>
      <c r="N344" s="143" t="n"/>
      <c r="O344" s="143" t="n"/>
      <c r="P344" s="143" t="n"/>
    </row>
    <row r="345" ht="15.75" customHeight="1" s="218">
      <c r="M345" s="143" t="n"/>
      <c r="N345" s="143" t="n"/>
      <c r="O345" s="143" t="n"/>
      <c r="P345" s="143" t="n"/>
    </row>
    <row r="346" ht="15.75" customHeight="1" s="218">
      <c r="M346" s="143" t="n"/>
      <c r="N346" s="143" t="n"/>
      <c r="O346" s="143" t="n"/>
      <c r="P346" s="143" t="n"/>
    </row>
    <row r="347" ht="15.75" customHeight="1" s="218">
      <c r="M347" s="143" t="n"/>
      <c r="N347" s="143" t="n"/>
      <c r="O347" s="143" t="n"/>
      <c r="P347" s="143" t="n"/>
    </row>
    <row r="348" ht="15.75" customHeight="1" s="218">
      <c r="M348" s="143" t="n"/>
      <c r="N348" s="143" t="n"/>
      <c r="O348" s="143" t="n"/>
      <c r="P348" s="143" t="n"/>
    </row>
    <row r="349" ht="15.75" customHeight="1" s="218">
      <c r="M349" s="143" t="n"/>
      <c r="N349" s="143" t="n"/>
      <c r="O349" s="143" t="n"/>
      <c r="P349" s="143" t="n"/>
    </row>
    <row r="350" ht="15.75" customHeight="1" s="218">
      <c r="M350" s="143" t="n"/>
      <c r="N350" s="143" t="n"/>
      <c r="O350" s="143" t="n"/>
      <c r="P350" s="143" t="n"/>
    </row>
    <row r="351" ht="15.75" customHeight="1" s="218">
      <c r="M351" s="143" t="n"/>
      <c r="N351" s="143" t="n"/>
      <c r="O351" s="143" t="n"/>
      <c r="P351" s="143" t="n"/>
    </row>
    <row r="352" ht="15.75" customHeight="1" s="218">
      <c r="M352" s="143" t="n"/>
      <c r="N352" s="143" t="n"/>
      <c r="O352" s="143" t="n"/>
      <c r="P352" s="143" t="n"/>
    </row>
    <row r="353" ht="15.75" customHeight="1" s="218">
      <c r="M353" s="143" t="n"/>
      <c r="N353" s="143" t="n"/>
      <c r="O353" s="143" t="n"/>
      <c r="P353" s="143" t="n"/>
    </row>
    <row r="354" ht="15.75" customHeight="1" s="218">
      <c r="M354" s="143" t="n"/>
      <c r="N354" s="143" t="n"/>
      <c r="O354" s="143" t="n"/>
      <c r="P354" s="143" t="n"/>
    </row>
    <row r="355" ht="15.75" customHeight="1" s="218">
      <c r="M355" s="143" t="n"/>
      <c r="N355" s="143" t="n"/>
      <c r="O355" s="143" t="n"/>
      <c r="P355" s="143" t="n"/>
    </row>
    <row r="356" ht="15.75" customHeight="1" s="218">
      <c r="M356" s="143" t="n"/>
      <c r="N356" s="143" t="n"/>
      <c r="O356" s="143" t="n"/>
      <c r="P356" s="143" t="n"/>
    </row>
    <row r="357" ht="15.75" customHeight="1" s="218">
      <c r="M357" s="143" t="n"/>
      <c r="N357" s="143" t="n"/>
      <c r="O357" s="143" t="n"/>
      <c r="P357" s="143" t="n"/>
    </row>
    <row r="358" ht="15.75" customHeight="1" s="218">
      <c r="M358" s="143" t="n"/>
      <c r="N358" s="143" t="n"/>
      <c r="O358" s="143" t="n"/>
      <c r="P358" s="143" t="n"/>
    </row>
    <row r="359" ht="15.75" customHeight="1" s="218">
      <c r="M359" s="143" t="n"/>
      <c r="N359" s="143" t="n"/>
      <c r="O359" s="143" t="n"/>
      <c r="P359" s="143" t="n"/>
    </row>
    <row r="360" ht="15.75" customHeight="1" s="218">
      <c r="M360" s="143" t="n"/>
      <c r="N360" s="143" t="n"/>
      <c r="O360" s="143" t="n"/>
      <c r="P360" s="143" t="n"/>
    </row>
    <row r="361" ht="15.75" customHeight="1" s="218">
      <c r="M361" s="143" t="n"/>
      <c r="N361" s="143" t="n"/>
      <c r="O361" s="143" t="n"/>
      <c r="P361" s="143" t="n"/>
    </row>
    <row r="362" ht="15.75" customHeight="1" s="218">
      <c r="M362" s="143" t="n"/>
      <c r="N362" s="143" t="n"/>
      <c r="O362" s="143" t="n"/>
      <c r="P362" s="143" t="n"/>
    </row>
    <row r="363" ht="15.75" customHeight="1" s="218">
      <c r="M363" s="143" t="n"/>
      <c r="N363" s="143" t="n"/>
      <c r="O363" s="143" t="n"/>
      <c r="P363" s="143" t="n"/>
    </row>
    <row r="364" ht="15.75" customHeight="1" s="218">
      <c r="M364" s="143" t="n"/>
      <c r="N364" s="143" t="n"/>
      <c r="O364" s="143" t="n"/>
      <c r="P364" s="143" t="n"/>
    </row>
    <row r="365" ht="15.75" customHeight="1" s="218">
      <c r="M365" s="143" t="n"/>
      <c r="N365" s="143" t="n"/>
      <c r="O365" s="143" t="n"/>
      <c r="P365" s="143" t="n"/>
    </row>
    <row r="366" ht="15.75" customHeight="1" s="218">
      <c r="M366" s="143" t="n"/>
      <c r="N366" s="143" t="n"/>
      <c r="O366" s="143" t="n"/>
      <c r="P366" s="143" t="n"/>
    </row>
    <row r="367" ht="15.75" customHeight="1" s="218">
      <c r="M367" s="143" t="n"/>
      <c r="N367" s="143" t="n"/>
      <c r="O367" s="143" t="n"/>
      <c r="P367" s="143" t="n"/>
    </row>
    <row r="368" ht="15.75" customHeight="1" s="218">
      <c r="M368" s="143" t="n"/>
      <c r="N368" s="143" t="n"/>
      <c r="O368" s="143" t="n"/>
      <c r="P368" s="143" t="n"/>
    </row>
    <row r="369" ht="15.75" customHeight="1" s="218">
      <c r="M369" s="143" t="n"/>
      <c r="N369" s="143" t="n"/>
      <c r="O369" s="143" t="n"/>
      <c r="P369" s="143" t="n"/>
    </row>
    <row r="370" ht="15.75" customHeight="1" s="218">
      <c r="M370" s="143" t="n"/>
      <c r="N370" s="143" t="n"/>
      <c r="O370" s="143" t="n"/>
      <c r="P370" s="143" t="n"/>
    </row>
    <row r="371" ht="15.75" customHeight="1" s="218">
      <c r="M371" s="143" t="n"/>
      <c r="N371" s="143" t="n"/>
      <c r="O371" s="143" t="n"/>
      <c r="P371" s="143" t="n"/>
    </row>
    <row r="372" ht="15.75" customHeight="1" s="218">
      <c r="M372" s="143" t="n"/>
      <c r="N372" s="143" t="n"/>
      <c r="O372" s="143" t="n"/>
      <c r="P372" s="143" t="n"/>
    </row>
    <row r="373" ht="15.75" customHeight="1" s="218">
      <c r="M373" s="143" t="n"/>
      <c r="N373" s="143" t="n"/>
      <c r="O373" s="143" t="n"/>
      <c r="P373" s="143" t="n"/>
    </row>
    <row r="374" ht="15.75" customHeight="1" s="218">
      <c r="M374" s="143" t="n"/>
      <c r="N374" s="143" t="n"/>
      <c r="O374" s="143" t="n"/>
      <c r="P374" s="143" t="n"/>
    </row>
    <row r="375" ht="15.75" customHeight="1" s="218">
      <c r="M375" s="143" t="n"/>
      <c r="N375" s="143" t="n"/>
      <c r="O375" s="143" t="n"/>
      <c r="P375" s="143" t="n"/>
    </row>
    <row r="376" ht="15.75" customHeight="1" s="218">
      <c r="M376" s="143" t="n"/>
      <c r="N376" s="143" t="n"/>
      <c r="O376" s="143" t="n"/>
      <c r="P376" s="143" t="n"/>
    </row>
    <row r="377" ht="15.75" customHeight="1" s="218">
      <c r="M377" s="143" t="n"/>
      <c r="N377" s="143" t="n"/>
      <c r="O377" s="143" t="n"/>
      <c r="P377" s="143" t="n"/>
    </row>
    <row r="378" ht="15.75" customHeight="1" s="218">
      <c r="M378" s="143" t="n"/>
      <c r="N378" s="143" t="n"/>
      <c r="O378" s="143" t="n"/>
      <c r="P378" s="143" t="n"/>
    </row>
    <row r="379" ht="15.75" customHeight="1" s="218">
      <c r="M379" s="143" t="n"/>
      <c r="N379" s="143" t="n"/>
      <c r="O379" s="143" t="n"/>
      <c r="P379" s="143" t="n"/>
    </row>
    <row r="380" ht="15.75" customHeight="1" s="218">
      <c r="M380" s="143" t="n"/>
      <c r="N380" s="143" t="n"/>
      <c r="O380" s="143" t="n"/>
      <c r="P380" s="143" t="n"/>
    </row>
    <row r="381" ht="15.75" customHeight="1" s="218">
      <c r="M381" s="143" t="n"/>
      <c r="N381" s="143" t="n"/>
      <c r="O381" s="143" t="n"/>
      <c r="P381" s="143" t="n"/>
    </row>
    <row r="382" ht="15.75" customHeight="1" s="218">
      <c r="M382" s="143" t="n"/>
      <c r="N382" s="143" t="n"/>
      <c r="O382" s="143" t="n"/>
      <c r="P382" s="143" t="n"/>
    </row>
    <row r="383" ht="15.75" customHeight="1" s="218">
      <c r="M383" s="143" t="n"/>
      <c r="N383" s="143" t="n"/>
      <c r="O383" s="143" t="n"/>
      <c r="P383" s="143" t="n"/>
    </row>
    <row r="384" ht="15.75" customHeight="1" s="218">
      <c r="M384" s="143" t="n"/>
      <c r="N384" s="143" t="n"/>
      <c r="O384" s="143" t="n"/>
      <c r="P384" s="143" t="n"/>
    </row>
    <row r="385" ht="15.75" customHeight="1" s="218">
      <c r="M385" s="143" t="n"/>
      <c r="N385" s="143" t="n"/>
      <c r="O385" s="143" t="n"/>
      <c r="P385" s="143" t="n"/>
    </row>
    <row r="386" ht="15.75" customHeight="1" s="218">
      <c r="M386" s="143" t="n"/>
      <c r="N386" s="143" t="n"/>
      <c r="O386" s="143" t="n"/>
      <c r="P386" s="143" t="n"/>
    </row>
    <row r="387" ht="15.75" customHeight="1" s="218">
      <c r="M387" s="143" t="n"/>
      <c r="N387" s="143" t="n"/>
      <c r="O387" s="143" t="n"/>
      <c r="P387" s="143" t="n"/>
    </row>
    <row r="388" ht="15.75" customHeight="1" s="218">
      <c r="M388" s="143" t="n"/>
      <c r="N388" s="143" t="n"/>
      <c r="O388" s="143" t="n"/>
      <c r="P388" s="143" t="n"/>
    </row>
    <row r="389" ht="15.75" customHeight="1" s="218">
      <c r="M389" s="143" t="n"/>
      <c r="N389" s="143" t="n"/>
      <c r="O389" s="143" t="n"/>
      <c r="P389" s="143" t="n"/>
    </row>
    <row r="390" ht="15.75" customHeight="1" s="218">
      <c r="M390" s="143" t="n"/>
      <c r="N390" s="143" t="n"/>
      <c r="O390" s="143" t="n"/>
      <c r="P390" s="143" t="n"/>
    </row>
    <row r="391" ht="15.75" customHeight="1" s="218">
      <c r="M391" s="143" t="n"/>
      <c r="N391" s="143" t="n"/>
      <c r="O391" s="143" t="n"/>
      <c r="P391" s="143" t="n"/>
    </row>
    <row r="392" ht="15.75" customHeight="1" s="218">
      <c r="M392" s="143" t="n"/>
      <c r="N392" s="143" t="n"/>
      <c r="O392" s="143" t="n"/>
      <c r="P392" s="143" t="n"/>
    </row>
    <row r="393" ht="15.75" customHeight="1" s="218">
      <c r="M393" s="143" t="n"/>
      <c r="N393" s="143" t="n"/>
      <c r="O393" s="143" t="n"/>
      <c r="P393" s="143" t="n"/>
    </row>
    <row r="394" ht="15.75" customHeight="1" s="218">
      <c r="M394" s="143" t="n"/>
      <c r="N394" s="143" t="n"/>
      <c r="O394" s="143" t="n"/>
      <c r="P394" s="143" t="n"/>
    </row>
    <row r="395" ht="15.75" customHeight="1" s="218">
      <c r="M395" s="143" t="n"/>
      <c r="N395" s="143" t="n"/>
      <c r="O395" s="143" t="n"/>
      <c r="P395" s="143" t="n"/>
    </row>
    <row r="396" ht="15.75" customHeight="1" s="218">
      <c r="M396" s="143" t="n"/>
      <c r="N396" s="143" t="n"/>
      <c r="O396" s="143" t="n"/>
      <c r="P396" s="143" t="n"/>
    </row>
    <row r="397" ht="15.75" customHeight="1" s="218">
      <c r="M397" s="143" t="n"/>
      <c r="N397" s="143" t="n"/>
      <c r="O397" s="143" t="n"/>
      <c r="P397" s="143" t="n"/>
    </row>
    <row r="398" ht="15.75" customHeight="1" s="218">
      <c r="M398" s="143" t="n"/>
      <c r="N398" s="143" t="n"/>
      <c r="O398" s="143" t="n"/>
      <c r="P398" s="143" t="n"/>
    </row>
    <row r="399" ht="15.75" customHeight="1" s="218">
      <c r="M399" s="143" t="n"/>
      <c r="N399" s="143" t="n"/>
      <c r="O399" s="143" t="n"/>
      <c r="P399" s="143" t="n"/>
    </row>
    <row r="400" ht="15.75" customHeight="1" s="218">
      <c r="M400" s="143" t="n"/>
      <c r="N400" s="143" t="n"/>
      <c r="O400" s="143" t="n"/>
      <c r="P400" s="143" t="n"/>
    </row>
    <row r="401" ht="15.75" customHeight="1" s="218">
      <c r="M401" s="143" t="n"/>
      <c r="N401" s="143" t="n"/>
      <c r="O401" s="143" t="n"/>
      <c r="P401" s="143" t="n"/>
    </row>
    <row r="402" ht="15.75" customHeight="1" s="218">
      <c r="M402" s="143" t="n"/>
      <c r="N402" s="143" t="n"/>
      <c r="O402" s="143" t="n"/>
      <c r="P402" s="143" t="n"/>
    </row>
    <row r="403" ht="15.75" customHeight="1" s="218">
      <c r="M403" s="143" t="n"/>
      <c r="N403" s="143" t="n"/>
      <c r="O403" s="143" t="n"/>
      <c r="P403" s="143" t="n"/>
    </row>
    <row r="404" ht="15.75" customHeight="1" s="218">
      <c r="M404" s="143" t="n"/>
      <c r="N404" s="143" t="n"/>
      <c r="O404" s="143" t="n"/>
      <c r="P404" s="143" t="n"/>
    </row>
    <row r="405" ht="15.75" customHeight="1" s="218">
      <c r="M405" s="143" t="n"/>
      <c r="N405" s="143" t="n"/>
      <c r="O405" s="143" t="n"/>
      <c r="P405" s="143" t="n"/>
    </row>
    <row r="406" ht="15.75" customHeight="1" s="218">
      <c r="M406" s="143" t="n"/>
      <c r="N406" s="143" t="n"/>
      <c r="O406" s="143" t="n"/>
      <c r="P406" s="143" t="n"/>
    </row>
    <row r="407" ht="15.75" customHeight="1" s="218">
      <c r="M407" s="143" t="n"/>
      <c r="N407" s="143" t="n"/>
      <c r="O407" s="143" t="n"/>
      <c r="P407" s="143" t="n"/>
    </row>
    <row r="408" ht="15.75" customHeight="1" s="218">
      <c r="M408" s="143" t="n"/>
      <c r="N408" s="143" t="n"/>
      <c r="O408" s="143" t="n"/>
      <c r="P408" s="143" t="n"/>
    </row>
    <row r="409" ht="15.75" customHeight="1" s="218">
      <c r="M409" s="143" t="n"/>
      <c r="N409" s="143" t="n"/>
      <c r="O409" s="143" t="n"/>
      <c r="P409" s="143" t="n"/>
    </row>
    <row r="410" ht="15.75" customHeight="1" s="218">
      <c r="M410" s="143" t="n"/>
      <c r="N410" s="143" t="n"/>
      <c r="O410" s="143" t="n"/>
      <c r="P410" s="143" t="n"/>
    </row>
    <row r="411" ht="15.75" customHeight="1" s="218">
      <c r="M411" s="143" t="n"/>
      <c r="N411" s="143" t="n"/>
      <c r="O411" s="143" t="n"/>
      <c r="P411" s="143" t="n"/>
    </row>
    <row r="412" ht="15.75" customHeight="1" s="218">
      <c r="M412" s="143" t="n"/>
      <c r="N412" s="143" t="n"/>
      <c r="O412" s="143" t="n"/>
      <c r="P412" s="143" t="n"/>
    </row>
    <row r="413" ht="15.75" customHeight="1" s="218">
      <c r="M413" s="143" t="n"/>
      <c r="N413" s="143" t="n"/>
      <c r="O413" s="143" t="n"/>
      <c r="P413" s="143" t="n"/>
    </row>
    <row r="414" ht="15.75" customHeight="1" s="218">
      <c r="M414" s="143" t="n"/>
      <c r="N414" s="143" t="n"/>
      <c r="O414" s="143" t="n"/>
      <c r="P414" s="143" t="n"/>
    </row>
    <row r="415" ht="15.75" customHeight="1" s="218">
      <c r="M415" s="143" t="n"/>
      <c r="N415" s="143" t="n"/>
      <c r="O415" s="143" t="n"/>
      <c r="P415" s="143" t="n"/>
    </row>
    <row r="416" ht="15.75" customHeight="1" s="218">
      <c r="M416" s="143" t="n"/>
      <c r="N416" s="143" t="n"/>
      <c r="O416" s="143" t="n"/>
      <c r="P416" s="143" t="n"/>
    </row>
    <row r="417" ht="15.75" customHeight="1" s="218">
      <c r="M417" s="143" t="n"/>
      <c r="N417" s="143" t="n"/>
      <c r="O417" s="143" t="n"/>
      <c r="P417" s="143" t="n"/>
    </row>
    <row r="418" ht="15.75" customHeight="1" s="218">
      <c r="M418" s="143" t="n"/>
      <c r="N418" s="143" t="n"/>
      <c r="O418" s="143" t="n"/>
      <c r="P418" s="143" t="n"/>
    </row>
    <row r="419" ht="15.75" customHeight="1" s="218">
      <c r="M419" s="143" t="n"/>
      <c r="N419" s="143" t="n"/>
      <c r="O419" s="143" t="n"/>
      <c r="P419" s="143" t="n"/>
    </row>
    <row r="420" ht="15.75" customHeight="1" s="218">
      <c r="M420" s="143" t="n"/>
      <c r="N420" s="143" t="n"/>
      <c r="O420" s="143" t="n"/>
      <c r="P420" s="143" t="n"/>
    </row>
    <row r="421" ht="15.75" customHeight="1" s="218">
      <c r="M421" s="143" t="n"/>
      <c r="N421" s="143" t="n"/>
      <c r="O421" s="143" t="n"/>
      <c r="P421" s="143" t="n"/>
    </row>
    <row r="422" ht="15.75" customHeight="1" s="218">
      <c r="M422" s="143" t="n"/>
      <c r="N422" s="143" t="n"/>
      <c r="O422" s="143" t="n"/>
      <c r="P422" s="143" t="n"/>
    </row>
    <row r="423" ht="15.75" customHeight="1" s="218">
      <c r="M423" s="143" t="n"/>
      <c r="N423" s="143" t="n"/>
      <c r="O423" s="143" t="n"/>
      <c r="P423" s="143" t="n"/>
    </row>
    <row r="424" ht="15.75" customHeight="1" s="218">
      <c r="M424" s="143" t="n"/>
      <c r="N424" s="143" t="n"/>
      <c r="O424" s="143" t="n"/>
      <c r="P424" s="143" t="n"/>
    </row>
    <row r="425" ht="15.75" customHeight="1" s="218">
      <c r="M425" s="143" t="n"/>
      <c r="N425" s="143" t="n"/>
      <c r="O425" s="143" t="n"/>
      <c r="P425" s="143" t="n"/>
    </row>
    <row r="426" ht="15.75" customHeight="1" s="218">
      <c r="M426" s="143" t="n"/>
      <c r="N426" s="143" t="n"/>
      <c r="O426" s="143" t="n"/>
      <c r="P426" s="143" t="n"/>
    </row>
    <row r="427" ht="15.75" customHeight="1" s="218">
      <c r="M427" s="143" t="n"/>
      <c r="N427" s="143" t="n"/>
      <c r="O427" s="143" t="n"/>
      <c r="P427" s="143" t="n"/>
    </row>
    <row r="428" ht="15.75" customHeight="1" s="218">
      <c r="M428" s="143" t="n"/>
      <c r="N428" s="143" t="n"/>
      <c r="O428" s="143" t="n"/>
      <c r="P428" s="143" t="n"/>
    </row>
    <row r="429" ht="15.75" customHeight="1" s="218">
      <c r="M429" s="143" t="n"/>
      <c r="N429" s="143" t="n"/>
      <c r="O429" s="143" t="n"/>
      <c r="P429" s="143" t="n"/>
    </row>
    <row r="430" ht="15.75" customHeight="1" s="218">
      <c r="M430" s="143" t="n"/>
      <c r="N430" s="143" t="n"/>
      <c r="O430" s="143" t="n"/>
      <c r="P430" s="143" t="n"/>
    </row>
    <row r="431" ht="15.75" customHeight="1" s="218">
      <c r="M431" s="143" t="n"/>
      <c r="N431" s="143" t="n"/>
      <c r="O431" s="143" t="n"/>
      <c r="P431" s="143" t="n"/>
    </row>
    <row r="432" ht="15.75" customHeight="1" s="218">
      <c r="M432" s="143" t="n"/>
      <c r="N432" s="143" t="n"/>
      <c r="O432" s="143" t="n"/>
      <c r="P432" s="143" t="n"/>
    </row>
    <row r="433" ht="15.75" customHeight="1" s="218">
      <c r="M433" s="143" t="n"/>
      <c r="N433" s="143" t="n"/>
      <c r="O433" s="143" t="n"/>
      <c r="P433" s="143" t="n"/>
    </row>
    <row r="434" ht="15.75" customHeight="1" s="218">
      <c r="M434" s="143" t="n"/>
      <c r="N434" s="143" t="n"/>
      <c r="O434" s="143" t="n"/>
      <c r="P434" s="143" t="n"/>
    </row>
    <row r="435" ht="15.75" customHeight="1" s="218">
      <c r="M435" s="143" t="n"/>
      <c r="N435" s="143" t="n"/>
      <c r="O435" s="143" t="n"/>
      <c r="P435" s="143" t="n"/>
    </row>
    <row r="436" ht="15.75" customHeight="1" s="218">
      <c r="M436" s="143" t="n"/>
      <c r="N436" s="143" t="n"/>
      <c r="O436" s="143" t="n"/>
      <c r="P436" s="143" t="n"/>
    </row>
    <row r="437" ht="15.75" customHeight="1" s="218">
      <c r="M437" s="143" t="n"/>
      <c r="N437" s="143" t="n"/>
      <c r="O437" s="143" t="n"/>
      <c r="P437" s="143" t="n"/>
    </row>
    <row r="438" ht="15.75" customHeight="1" s="218">
      <c r="M438" s="143" t="n"/>
      <c r="N438" s="143" t="n"/>
      <c r="O438" s="143" t="n"/>
      <c r="P438" s="143" t="n"/>
    </row>
    <row r="439" ht="15.75" customHeight="1" s="218">
      <c r="M439" s="143" t="n"/>
      <c r="N439" s="143" t="n"/>
      <c r="O439" s="143" t="n"/>
      <c r="P439" s="143" t="n"/>
    </row>
    <row r="440" ht="15.75" customHeight="1" s="218">
      <c r="M440" s="143" t="n"/>
      <c r="N440" s="143" t="n"/>
      <c r="O440" s="143" t="n"/>
      <c r="P440" s="143" t="n"/>
    </row>
    <row r="441" ht="15.75" customHeight="1" s="218">
      <c r="M441" s="143" t="n"/>
      <c r="N441" s="143" t="n"/>
      <c r="O441" s="143" t="n"/>
      <c r="P441" s="143" t="n"/>
    </row>
    <row r="442" ht="15.75" customHeight="1" s="218">
      <c r="M442" s="143" t="n"/>
      <c r="N442" s="143" t="n"/>
      <c r="O442" s="143" t="n"/>
      <c r="P442" s="143" t="n"/>
    </row>
    <row r="443" ht="15.75" customHeight="1" s="218">
      <c r="M443" s="143" t="n"/>
      <c r="N443" s="143" t="n"/>
      <c r="O443" s="143" t="n"/>
      <c r="P443" s="143" t="n"/>
    </row>
    <row r="444" ht="15.75" customHeight="1" s="218">
      <c r="M444" s="143" t="n"/>
      <c r="N444" s="143" t="n"/>
      <c r="O444" s="143" t="n"/>
      <c r="P444" s="143" t="n"/>
    </row>
    <row r="445" ht="15.75" customHeight="1" s="218">
      <c r="M445" s="143" t="n"/>
      <c r="N445" s="143" t="n"/>
      <c r="O445" s="143" t="n"/>
      <c r="P445" s="143" t="n"/>
    </row>
    <row r="446" ht="15.75" customHeight="1" s="218">
      <c r="M446" s="143" t="n"/>
      <c r="N446" s="143" t="n"/>
      <c r="O446" s="143" t="n"/>
      <c r="P446" s="143" t="n"/>
    </row>
    <row r="447" ht="15.75" customHeight="1" s="218">
      <c r="M447" s="143" t="n"/>
      <c r="N447" s="143" t="n"/>
      <c r="O447" s="143" t="n"/>
      <c r="P447" s="143" t="n"/>
    </row>
    <row r="448" ht="15.75" customHeight="1" s="218">
      <c r="M448" s="143" t="n"/>
      <c r="N448" s="143" t="n"/>
      <c r="O448" s="143" t="n"/>
      <c r="P448" s="143" t="n"/>
    </row>
    <row r="449" ht="15.75" customHeight="1" s="218">
      <c r="M449" s="143" t="n"/>
      <c r="N449" s="143" t="n"/>
      <c r="O449" s="143" t="n"/>
      <c r="P449" s="143" t="n"/>
    </row>
    <row r="450" ht="15.75" customHeight="1" s="218">
      <c r="M450" s="143" t="n"/>
      <c r="N450" s="143" t="n"/>
      <c r="O450" s="143" t="n"/>
      <c r="P450" s="143" t="n"/>
    </row>
    <row r="451" ht="15.75" customHeight="1" s="218">
      <c r="M451" s="143" t="n"/>
      <c r="N451" s="143" t="n"/>
      <c r="O451" s="143" t="n"/>
      <c r="P451" s="143" t="n"/>
    </row>
    <row r="452" ht="15.75" customHeight="1" s="218">
      <c r="M452" s="143" t="n"/>
      <c r="N452" s="143" t="n"/>
      <c r="O452" s="143" t="n"/>
      <c r="P452" s="143" t="n"/>
    </row>
    <row r="453" ht="15.75" customHeight="1" s="218">
      <c r="M453" s="143" t="n"/>
      <c r="N453" s="143" t="n"/>
      <c r="O453" s="143" t="n"/>
      <c r="P453" s="143" t="n"/>
    </row>
    <row r="454" ht="15.75" customHeight="1" s="218">
      <c r="M454" s="143" t="n"/>
      <c r="N454" s="143" t="n"/>
      <c r="O454" s="143" t="n"/>
      <c r="P454" s="143" t="n"/>
    </row>
    <row r="455" ht="15.75" customHeight="1" s="218">
      <c r="M455" s="143" t="n"/>
      <c r="N455" s="143" t="n"/>
      <c r="O455" s="143" t="n"/>
      <c r="P455" s="143" t="n"/>
    </row>
    <row r="456" ht="15.75" customHeight="1" s="218">
      <c r="M456" s="143" t="n"/>
      <c r="N456" s="143" t="n"/>
      <c r="O456" s="143" t="n"/>
      <c r="P456" s="143" t="n"/>
    </row>
    <row r="457" ht="15.75" customHeight="1" s="218">
      <c r="M457" s="143" t="n"/>
      <c r="N457" s="143" t="n"/>
      <c r="O457" s="143" t="n"/>
      <c r="P457" s="143" t="n"/>
    </row>
    <row r="458" ht="15.75" customHeight="1" s="218">
      <c r="M458" s="143" t="n"/>
      <c r="N458" s="143" t="n"/>
      <c r="O458" s="143" t="n"/>
      <c r="P458" s="143" t="n"/>
    </row>
    <row r="459" ht="15.75" customHeight="1" s="218">
      <c r="M459" s="143" t="n"/>
      <c r="N459" s="143" t="n"/>
      <c r="O459" s="143" t="n"/>
      <c r="P459" s="143" t="n"/>
    </row>
    <row r="460" ht="15.75" customHeight="1" s="218">
      <c r="M460" s="143" t="n"/>
      <c r="N460" s="143" t="n"/>
      <c r="O460" s="143" t="n"/>
      <c r="P460" s="143" t="n"/>
    </row>
    <row r="461" ht="15.75" customHeight="1" s="218">
      <c r="M461" s="143" t="n"/>
      <c r="N461" s="143" t="n"/>
      <c r="O461" s="143" t="n"/>
      <c r="P461" s="143" t="n"/>
    </row>
    <row r="462" ht="15.75" customHeight="1" s="218">
      <c r="M462" s="143" t="n"/>
      <c r="N462" s="143" t="n"/>
      <c r="O462" s="143" t="n"/>
      <c r="P462" s="143" t="n"/>
    </row>
    <row r="463" ht="15.75" customHeight="1" s="218">
      <c r="M463" s="143" t="n"/>
      <c r="N463" s="143" t="n"/>
      <c r="O463" s="143" t="n"/>
      <c r="P463" s="143" t="n"/>
    </row>
    <row r="464" ht="15.75" customHeight="1" s="218">
      <c r="M464" s="143" t="n"/>
      <c r="N464" s="143" t="n"/>
      <c r="O464" s="143" t="n"/>
      <c r="P464" s="143" t="n"/>
    </row>
    <row r="465" ht="15.75" customHeight="1" s="218">
      <c r="M465" s="143" t="n"/>
      <c r="N465" s="143" t="n"/>
      <c r="O465" s="143" t="n"/>
      <c r="P465" s="143" t="n"/>
    </row>
    <row r="466" ht="15.75" customHeight="1" s="218">
      <c r="M466" s="143" t="n"/>
      <c r="N466" s="143" t="n"/>
      <c r="O466" s="143" t="n"/>
      <c r="P466" s="143" t="n"/>
    </row>
    <row r="467" ht="15.75" customHeight="1" s="218">
      <c r="M467" s="143" t="n"/>
      <c r="N467" s="143" t="n"/>
      <c r="O467" s="143" t="n"/>
      <c r="P467" s="143" t="n"/>
    </row>
    <row r="468" ht="15.75" customHeight="1" s="218">
      <c r="M468" s="143" t="n"/>
      <c r="N468" s="143" t="n"/>
      <c r="O468" s="143" t="n"/>
      <c r="P468" s="143" t="n"/>
    </row>
    <row r="469" ht="15.75" customHeight="1" s="218">
      <c r="M469" s="143" t="n"/>
      <c r="N469" s="143" t="n"/>
      <c r="O469" s="143" t="n"/>
      <c r="P469" s="143" t="n"/>
    </row>
    <row r="470" ht="15.75" customHeight="1" s="218">
      <c r="M470" s="143" t="n"/>
      <c r="N470" s="143" t="n"/>
      <c r="O470" s="143" t="n"/>
      <c r="P470" s="143" t="n"/>
    </row>
    <row r="471" ht="15.75" customHeight="1" s="218">
      <c r="M471" s="143" t="n"/>
      <c r="N471" s="143" t="n"/>
      <c r="O471" s="143" t="n"/>
      <c r="P471" s="143" t="n"/>
    </row>
    <row r="472" ht="15.75" customHeight="1" s="218">
      <c r="M472" s="143" t="n"/>
      <c r="N472" s="143" t="n"/>
      <c r="O472" s="143" t="n"/>
      <c r="P472" s="143" t="n"/>
    </row>
    <row r="473" ht="15.75" customHeight="1" s="218">
      <c r="M473" s="143" t="n"/>
      <c r="N473" s="143" t="n"/>
      <c r="O473" s="143" t="n"/>
      <c r="P473" s="143" t="n"/>
    </row>
    <row r="474" ht="15.75" customHeight="1" s="218">
      <c r="M474" s="143" t="n"/>
      <c r="N474" s="143" t="n"/>
      <c r="O474" s="143" t="n"/>
      <c r="P474" s="143" t="n"/>
    </row>
    <row r="475" ht="15.75" customHeight="1" s="218">
      <c r="M475" s="143" t="n"/>
      <c r="N475" s="143" t="n"/>
      <c r="O475" s="143" t="n"/>
      <c r="P475" s="143" t="n"/>
    </row>
    <row r="476" ht="15.75" customHeight="1" s="218">
      <c r="M476" s="143" t="n"/>
      <c r="N476" s="143" t="n"/>
      <c r="O476" s="143" t="n"/>
      <c r="P476" s="143" t="n"/>
    </row>
    <row r="477" ht="15.75" customHeight="1" s="218">
      <c r="M477" s="143" t="n"/>
      <c r="N477" s="143" t="n"/>
      <c r="O477" s="143" t="n"/>
      <c r="P477" s="143" t="n"/>
    </row>
    <row r="478" ht="15.75" customHeight="1" s="218">
      <c r="M478" s="143" t="n"/>
      <c r="N478" s="143" t="n"/>
      <c r="O478" s="143" t="n"/>
      <c r="P478" s="143" t="n"/>
    </row>
    <row r="479" ht="15.75" customHeight="1" s="218">
      <c r="M479" s="143" t="n"/>
      <c r="N479" s="143" t="n"/>
      <c r="O479" s="143" t="n"/>
      <c r="P479" s="143" t="n"/>
    </row>
    <row r="480" ht="15.75" customHeight="1" s="218">
      <c r="M480" s="143" t="n"/>
      <c r="N480" s="143" t="n"/>
      <c r="O480" s="143" t="n"/>
      <c r="P480" s="143" t="n"/>
    </row>
    <row r="481" ht="15.75" customHeight="1" s="218">
      <c r="M481" s="143" t="n"/>
      <c r="N481" s="143" t="n"/>
      <c r="O481" s="143" t="n"/>
      <c r="P481" s="143" t="n"/>
    </row>
    <row r="482" ht="15.75" customHeight="1" s="218">
      <c r="M482" s="143" t="n"/>
      <c r="N482" s="143" t="n"/>
      <c r="O482" s="143" t="n"/>
      <c r="P482" s="143" t="n"/>
    </row>
    <row r="483" ht="15.75" customHeight="1" s="218">
      <c r="M483" s="143" t="n"/>
      <c r="N483" s="143" t="n"/>
      <c r="O483" s="143" t="n"/>
      <c r="P483" s="143" t="n"/>
    </row>
    <row r="484" ht="15.75" customHeight="1" s="218">
      <c r="M484" s="143" t="n"/>
      <c r="N484" s="143" t="n"/>
      <c r="O484" s="143" t="n"/>
      <c r="P484" s="143" t="n"/>
    </row>
    <row r="485" ht="15.75" customHeight="1" s="218">
      <c r="M485" s="143" t="n"/>
      <c r="N485" s="143" t="n"/>
      <c r="O485" s="143" t="n"/>
      <c r="P485" s="143" t="n"/>
    </row>
    <row r="486" ht="15.75" customHeight="1" s="218">
      <c r="M486" s="143" t="n"/>
      <c r="N486" s="143" t="n"/>
      <c r="O486" s="143" t="n"/>
      <c r="P486" s="143" t="n"/>
    </row>
    <row r="487" ht="15.75" customHeight="1" s="218">
      <c r="M487" s="143" t="n"/>
      <c r="N487" s="143" t="n"/>
      <c r="O487" s="143" t="n"/>
      <c r="P487" s="143" t="n"/>
    </row>
    <row r="488" ht="15.75" customHeight="1" s="218">
      <c r="M488" s="143" t="n"/>
      <c r="N488" s="143" t="n"/>
      <c r="O488" s="143" t="n"/>
      <c r="P488" s="143" t="n"/>
    </row>
    <row r="489" ht="15.75" customHeight="1" s="218">
      <c r="M489" s="143" t="n"/>
      <c r="N489" s="143" t="n"/>
      <c r="O489" s="143" t="n"/>
      <c r="P489" s="143" t="n"/>
    </row>
    <row r="490" ht="15.75" customHeight="1" s="218">
      <c r="M490" s="143" t="n"/>
      <c r="N490" s="143" t="n"/>
      <c r="O490" s="143" t="n"/>
      <c r="P490" s="143" t="n"/>
    </row>
    <row r="491" ht="15.75" customHeight="1" s="218">
      <c r="M491" s="143" t="n"/>
      <c r="N491" s="143" t="n"/>
      <c r="O491" s="143" t="n"/>
      <c r="P491" s="143" t="n"/>
    </row>
    <row r="492" ht="15.75" customHeight="1" s="218">
      <c r="M492" s="143" t="n"/>
      <c r="N492" s="143" t="n"/>
      <c r="O492" s="143" t="n"/>
      <c r="P492" s="143" t="n"/>
    </row>
    <row r="493" ht="15.75" customHeight="1" s="218">
      <c r="M493" s="143" t="n"/>
      <c r="N493" s="143" t="n"/>
      <c r="O493" s="143" t="n"/>
      <c r="P493" s="143" t="n"/>
    </row>
    <row r="494" ht="15.75" customHeight="1" s="218">
      <c r="M494" s="143" t="n"/>
      <c r="N494" s="143" t="n"/>
      <c r="O494" s="143" t="n"/>
      <c r="P494" s="143" t="n"/>
    </row>
    <row r="495" ht="15.75" customHeight="1" s="218">
      <c r="M495" s="143" t="n"/>
      <c r="N495" s="143" t="n"/>
      <c r="O495" s="143" t="n"/>
      <c r="P495" s="143" t="n"/>
    </row>
    <row r="496" ht="15.75" customHeight="1" s="218">
      <c r="M496" s="143" t="n"/>
      <c r="N496" s="143" t="n"/>
      <c r="O496" s="143" t="n"/>
      <c r="P496" s="143" t="n"/>
    </row>
    <row r="497" ht="15.75" customHeight="1" s="218">
      <c r="M497" s="143" t="n"/>
      <c r="N497" s="143" t="n"/>
      <c r="O497" s="143" t="n"/>
      <c r="P497" s="143" t="n"/>
    </row>
    <row r="498" ht="15.75" customHeight="1" s="218">
      <c r="M498" s="143" t="n"/>
      <c r="N498" s="143" t="n"/>
      <c r="O498" s="143" t="n"/>
      <c r="P498" s="143" t="n"/>
    </row>
    <row r="499" ht="15.75" customHeight="1" s="218">
      <c r="M499" s="143" t="n"/>
      <c r="N499" s="143" t="n"/>
      <c r="O499" s="143" t="n"/>
      <c r="P499" s="143" t="n"/>
    </row>
    <row r="500" ht="15.75" customHeight="1" s="218">
      <c r="M500" s="143" t="n"/>
      <c r="N500" s="143" t="n"/>
      <c r="O500" s="143" t="n"/>
      <c r="P500" s="143" t="n"/>
    </row>
    <row r="501" ht="15.75" customHeight="1" s="218">
      <c r="M501" s="143" t="n"/>
      <c r="N501" s="143" t="n"/>
      <c r="O501" s="143" t="n"/>
      <c r="P501" s="143" t="n"/>
    </row>
    <row r="502" ht="15.75" customHeight="1" s="218">
      <c r="M502" s="143" t="n"/>
      <c r="N502" s="143" t="n"/>
      <c r="O502" s="143" t="n"/>
      <c r="P502" s="143" t="n"/>
    </row>
    <row r="503" ht="15.75" customHeight="1" s="218">
      <c r="M503" s="143" t="n"/>
      <c r="N503" s="143" t="n"/>
      <c r="O503" s="143" t="n"/>
      <c r="P503" s="143" t="n"/>
    </row>
    <row r="504" ht="15.75" customHeight="1" s="218">
      <c r="M504" s="143" t="n"/>
      <c r="N504" s="143" t="n"/>
      <c r="O504" s="143" t="n"/>
      <c r="P504" s="143" t="n"/>
    </row>
    <row r="505" ht="15.75" customHeight="1" s="218">
      <c r="M505" s="143" t="n"/>
      <c r="N505" s="143" t="n"/>
      <c r="O505" s="143" t="n"/>
      <c r="P505" s="143" t="n"/>
    </row>
    <row r="506" ht="15.75" customHeight="1" s="218">
      <c r="M506" s="143" t="n"/>
      <c r="N506" s="143" t="n"/>
      <c r="O506" s="143" t="n"/>
      <c r="P506" s="143" t="n"/>
    </row>
    <row r="507" ht="15.75" customHeight="1" s="218">
      <c r="M507" s="143" t="n"/>
      <c r="N507" s="143" t="n"/>
      <c r="O507" s="143" t="n"/>
      <c r="P507" s="143" t="n"/>
    </row>
    <row r="508" ht="15.75" customHeight="1" s="218">
      <c r="M508" s="143" t="n"/>
      <c r="N508" s="143" t="n"/>
      <c r="O508" s="143" t="n"/>
      <c r="P508" s="143" t="n"/>
    </row>
    <row r="509" ht="15.75" customHeight="1" s="218">
      <c r="M509" s="143" t="n"/>
      <c r="N509" s="143" t="n"/>
      <c r="O509" s="143" t="n"/>
      <c r="P509" s="143" t="n"/>
    </row>
    <row r="510" ht="15.75" customHeight="1" s="218">
      <c r="M510" s="143" t="n"/>
      <c r="N510" s="143" t="n"/>
      <c r="O510" s="143" t="n"/>
      <c r="P510" s="143" t="n"/>
    </row>
    <row r="511" ht="15.75" customHeight="1" s="218">
      <c r="M511" s="143" t="n"/>
      <c r="N511" s="143" t="n"/>
      <c r="O511" s="143" t="n"/>
      <c r="P511" s="143" t="n"/>
    </row>
    <row r="512" ht="15.75" customHeight="1" s="218">
      <c r="M512" s="143" t="n"/>
      <c r="N512" s="143" t="n"/>
      <c r="O512" s="143" t="n"/>
      <c r="P512" s="143" t="n"/>
    </row>
    <row r="513" ht="15.75" customHeight="1" s="218">
      <c r="M513" s="143" t="n"/>
      <c r="N513" s="143" t="n"/>
      <c r="O513" s="143" t="n"/>
      <c r="P513" s="143" t="n"/>
    </row>
    <row r="514" ht="15.75" customHeight="1" s="218">
      <c r="M514" s="143" t="n"/>
      <c r="N514" s="143" t="n"/>
      <c r="O514" s="143" t="n"/>
      <c r="P514" s="143" t="n"/>
    </row>
    <row r="515" ht="15.75" customHeight="1" s="218">
      <c r="M515" s="143" t="n"/>
      <c r="N515" s="143" t="n"/>
      <c r="O515" s="143" t="n"/>
      <c r="P515" s="143" t="n"/>
    </row>
    <row r="516" ht="15.75" customHeight="1" s="218">
      <c r="M516" s="143" t="n"/>
      <c r="N516" s="143" t="n"/>
      <c r="O516" s="143" t="n"/>
      <c r="P516" s="143" t="n"/>
    </row>
    <row r="517" ht="15.75" customHeight="1" s="218">
      <c r="M517" s="143" t="n"/>
      <c r="N517" s="143" t="n"/>
      <c r="O517" s="143" t="n"/>
      <c r="P517" s="143" t="n"/>
    </row>
    <row r="518" ht="15.75" customHeight="1" s="218">
      <c r="M518" s="143" t="n"/>
      <c r="N518" s="143" t="n"/>
      <c r="O518" s="143" t="n"/>
      <c r="P518" s="143" t="n"/>
    </row>
    <row r="519" ht="15.75" customHeight="1" s="218">
      <c r="M519" s="143" t="n"/>
      <c r="N519" s="143" t="n"/>
      <c r="O519" s="143" t="n"/>
      <c r="P519" s="143" t="n"/>
    </row>
    <row r="520" ht="15.75" customHeight="1" s="218">
      <c r="M520" s="143" t="n"/>
      <c r="N520" s="143" t="n"/>
      <c r="O520" s="143" t="n"/>
      <c r="P520" s="143" t="n"/>
    </row>
    <row r="521" ht="15.75" customHeight="1" s="218">
      <c r="M521" s="143" t="n"/>
      <c r="N521" s="143" t="n"/>
      <c r="O521" s="143" t="n"/>
      <c r="P521" s="143" t="n"/>
    </row>
    <row r="522" ht="15.75" customHeight="1" s="218">
      <c r="M522" s="143" t="n"/>
      <c r="N522" s="143" t="n"/>
      <c r="O522" s="143" t="n"/>
      <c r="P522" s="143" t="n"/>
    </row>
    <row r="523" ht="15.75" customHeight="1" s="218">
      <c r="M523" s="143" t="n"/>
      <c r="N523" s="143" t="n"/>
      <c r="O523" s="143" t="n"/>
      <c r="P523" s="143" t="n"/>
    </row>
    <row r="524" ht="15.75" customHeight="1" s="218">
      <c r="M524" s="143" t="n"/>
      <c r="N524" s="143" t="n"/>
      <c r="O524" s="143" t="n"/>
      <c r="P524" s="143" t="n"/>
    </row>
    <row r="525" ht="15.75" customHeight="1" s="218">
      <c r="M525" s="143" t="n"/>
      <c r="N525" s="143" t="n"/>
      <c r="O525" s="143" t="n"/>
      <c r="P525" s="143" t="n"/>
    </row>
    <row r="526" ht="15.75" customHeight="1" s="218">
      <c r="M526" s="143" t="n"/>
      <c r="N526" s="143" t="n"/>
      <c r="O526" s="143" t="n"/>
      <c r="P526" s="143" t="n"/>
    </row>
    <row r="527" ht="15.75" customHeight="1" s="218">
      <c r="M527" s="143" t="n"/>
      <c r="N527" s="143" t="n"/>
      <c r="O527" s="143" t="n"/>
      <c r="P527" s="143" t="n"/>
    </row>
    <row r="528" ht="15.75" customHeight="1" s="218">
      <c r="M528" s="143" t="n"/>
      <c r="N528" s="143" t="n"/>
      <c r="O528" s="143" t="n"/>
      <c r="P528" s="143" t="n"/>
    </row>
    <row r="529" ht="15.75" customHeight="1" s="218">
      <c r="M529" s="143" t="n"/>
      <c r="N529" s="143" t="n"/>
      <c r="O529" s="143" t="n"/>
      <c r="P529" s="143" t="n"/>
    </row>
    <row r="530" ht="15.75" customHeight="1" s="218">
      <c r="M530" s="143" t="n"/>
      <c r="N530" s="143" t="n"/>
      <c r="O530" s="143" t="n"/>
      <c r="P530" s="143" t="n"/>
    </row>
    <row r="531" ht="15.75" customHeight="1" s="218">
      <c r="M531" s="143" t="n"/>
      <c r="N531" s="143" t="n"/>
      <c r="O531" s="143" t="n"/>
      <c r="P531" s="143" t="n"/>
    </row>
    <row r="532" ht="15.75" customHeight="1" s="218">
      <c r="M532" s="143" t="n"/>
      <c r="N532" s="143" t="n"/>
      <c r="O532" s="143" t="n"/>
      <c r="P532" s="143" t="n"/>
    </row>
    <row r="533" ht="15.75" customHeight="1" s="218">
      <c r="M533" s="143" t="n"/>
      <c r="N533" s="143" t="n"/>
      <c r="O533" s="143" t="n"/>
      <c r="P533" s="143" t="n"/>
    </row>
    <row r="534" ht="15.75" customHeight="1" s="218">
      <c r="M534" s="143" t="n"/>
      <c r="N534" s="143" t="n"/>
      <c r="O534" s="143" t="n"/>
      <c r="P534" s="143" t="n"/>
    </row>
    <row r="535" ht="15.75" customHeight="1" s="218">
      <c r="M535" s="143" t="n"/>
      <c r="N535" s="143" t="n"/>
      <c r="O535" s="143" t="n"/>
      <c r="P535" s="143" t="n"/>
    </row>
    <row r="536" ht="15.75" customHeight="1" s="218">
      <c r="M536" s="143" t="n"/>
      <c r="N536" s="143" t="n"/>
      <c r="O536" s="143" t="n"/>
      <c r="P536" s="143" t="n"/>
    </row>
    <row r="537" ht="15.75" customHeight="1" s="218">
      <c r="M537" s="143" t="n"/>
      <c r="N537" s="143" t="n"/>
      <c r="O537" s="143" t="n"/>
      <c r="P537" s="143" t="n"/>
    </row>
    <row r="538" ht="15.75" customHeight="1" s="218">
      <c r="M538" s="143" t="n"/>
      <c r="N538" s="143" t="n"/>
      <c r="O538" s="143" t="n"/>
      <c r="P538" s="143" t="n"/>
    </row>
    <row r="539" ht="15.75" customHeight="1" s="218">
      <c r="M539" s="143" t="n"/>
      <c r="N539" s="143" t="n"/>
      <c r="O539" s="143" t="n"/>
      <c r="P539" s="143" t="n"/>
    </row>
    <row r="540" ht="15.75" customHeight="1" s="218">
      <c r="M540" s="143" t="n"/>
      <c r="N540" s="143" t="n"/>
      <c r="O540" s="143" t="n"/>
      <c r="P540" s="143" t="n"/>
    </row>
    <row r="541" ht="15.75" customHeight="1" s="218">
      <c r="M541" s="143" t="n"/>
      <c r="N541" s="143" t="n"/>
      <c r="O541" s="143" t="n"/>
      <c r="P541" s="143" t="n"/>
    </row>
    <row r="542" ht="15.75" customHeight="1" s="218">
      <c r="M542" s="143" t="n"/>
      <c r="N542" s="143" t="n"/>
      <c r="O542" s="143" t="n"/>
      <c r="P542" s="143" t="n"/>
    </row>
    <row r="543" ht="15.75" customHeight="1" s="218">
      <c r="M543" s="143" t="n"/>
      <c r="N543" s="143" t="n"/>
      <c r="O543" s="143" t="n"/>
      <c r="P543" s="143" t="n"/>
    </row>
    <row r="544" ht="15.75" customHeight="1" s="218">
      <c r="M544" s="143" t="n"/>
      <c r="N544" s="143" t="n"/>
      <c r="O544" s="143" t="n"/>
      <c r="P544" s="143" t="n"/>
    </row>
    <row r="545" ht="15.75" customHeight="1" s="218">
      <c r="M545" s="143" t="n"/>
      <c r="N545" s="143" t="n"/>
      <c r="O545" s="143" t="n"/>
      <c r="P545" s="143" t="n"/>
    </row>
    <row r="546" ht="15.75" customHeight="1" s="218">
      <c r="M546" s="143" t="n"/>
      <c r="N546" s="143" t="n"/>
      <c r="O546" s="143" t="n"/>
      <c r="P546" s="143" t="n"/>
    </row>
    <row r="547" ht="15.75" customHeight="1" s="218">
      <c r="M547" s="143" t="n"/>
      <c r="N547" s="143" t="n"/>
      <c r="O547" s="143" t="n"/>
      <c r="P547" s="143" t="n"/>
    </row>
    <row r="548" ht="15.75" customHeight="1" s="218">
      <c r="M548" s="143" t="n"/>
      <c r="N548" s="143" t="n"/>
      <c r="O548" s="143" t="n"/>
      <c r="P548" s="143" t="n"/>
    </row>
    <row r="549" ht="15.75" customHeight="1" s="218">
      <c r="M549" s="143" t="n"/>
      <c r="N549" s="143" t="n"/>
      <c r="O549" s="143" t="n"/>
      <c r="P549" s="143" t="n"/>
    </row>
    <row r="550" ht="15.75" customHeight="1" s="218">
      <c r="M550" s="143" t="n"/>
      <c r="N550" s="143" t="n"/>
      <c r="O550" s="143" t="n"/>
      <c r="P550" s="143" t="n"/>
    </row>
    <row r="551" ht="15.75" customHeight="1" s="218">
      <c r="M551" s="143" t="n"/>
      <c r="N551" s="143" t="n"/>
      <c r="O551" s="143" t="n"/>
      <c r="P551" s="143" t="n"/>
    </row>
    <row r="552" ht="15.75" customHeight="1" s="218">
      <c r="M552" s="143" t="n"/>
      <c r="N552" s="143" t="n"/>
      <c r="O552" s="143" t="n"/>
      <c r="P552" s="143" t="n"/>
    </row>
    <row r="553" ht="15.75" customHeight="1" s="218">
      <c r="M553" s="143" t="n"/>
      <c r="N553" s="143" t="n"/>
      <c r="O553" s="143" t="n"/>
      <c r="P553" s="143" t="n"/>
    </row>
    <row r="554" ht="15.75" customHeight="1" s="218">
      <c r="M554" s="143" t="n"/>
      <c r="N554" s="143" t="n"/>
      <c r="O554" s="143" t="n"/>
      <c r="P554" s="143" t="n"/>
    </row>
    <row r="555" ht="15.75" customHeight="1" s="218">
      <c r="M555" s="143" t="n"/>
      <c r="N555" s="143" t="n"/>
      <c r="O555" s="143" t="n"/>
      <c r="P555" s="143" t="n"/>
    </row>
    <row r="556" ht="15.75" customHeight="1" s="218">
      <c r="M556" s="143" t="n"/>
      <c r="N556" s="143" t="n"/>
      <c r="O556" s="143" t="n"/>
      <c r="P556" s="143" t="n"/>
    </row>
    <row r="557" ht="15.75" customHeight="1" s="218">
      <c r="M557" s="143" t="n"/>
      <c r="N557" s="143" t="n"/>
      <c r="O557" s="143" t="n"/>
      <c r="P557" s="143" t="n"/>
    </row>
    <row r="558" ht="15.75" customHeight="1" s="218">
      <c r="M558" s="143" t="n"/>
      <c r="N558" s="143" t="n"/>
      <c r="O558" s="143" t="n"/>
      <c r="P558" s="143" t="n"/>
    </row>
    <row r="559" ht="15.75" customHeight="1" s="218">
      <c r="M559" s="143" t="n"/>
      <c r="N559" s="143" t="n"/>
      <c r="O559" s="143" t="n"/>
      <c r="P559" s="143" t="n"/>
    </row>
    <row r="560" ht="15.75" customHeight="1" s="218">
      <c r="M560" s="143" t="n"/>
      <c r="N560" s="143" t="n"/>
      <c r="O560" s="143" t="n"/>
      <c r="P560" s="143" t="n"/>
    </row>
    <row r="561" ht="15.75" customHeight="1" s="218">
      <c r="M561" s="143" t="n"/>
      <c r="N561" s="143" t="n"/>
      <c r="O561" s="143" t="n"/>
      <c r="P561" s="143" t="n"/>
    </row>
    <row r="562" ht="15.75" customHeight="1" s="218">
      <c r="M562" s="143" t="n"/>
      <c r="N562" s="143" t="n"/>
      <c r="O562" s="143" t="n"/>
      <c r="P562" s="143" t="n"/>
    </row>
    <row r="563" ht="15.75" customHeight="1" s="218">
      <c r="M563" s="143" t="n"/>
      <c r="N563" s="143" t="n"/>
      <c r="O563" s="143" t="n"/>
      <c r="P563" s="143" t="n"/>
    </row>
    <row r="564" ht="15.75" customHeight="1" s="218">
      <c r="M564" s="143" t="n"/>
      <c r="N564" s="143" t="n"/>
      <c r="O564" s="143" t="n"/>
      <c r="P564" s="143" t="n"/>
    </row>
    <row r="565" ht="15.75" customHeight="1" s="218">
      <c r="M565" s="143" t="n"/>
      <c r="N565" s="143" t="n"/>
      <c r="O565" s="143" t="n"/>
      <c r="P565" s="143" t="n"/>
    </row>
    <row r="566" ht="15.75" customHeight="1" s="218">
      <c r="M566" s="143" t="n"/>
      <c r="N566" s="143" t="n"/>
      <c r="O566" s="143" t="n"/>
      <c r="P566" s="143" t="n"/>
    </row>
    <row r="567" ht="15.75" customHeight="1" s="218">
      <c r="M567" s="143" t="n"/>
      <c r="N567" s="143" t="n"/>
      <c r="O567" s="143" t="n"/>
      <c r="P567" s="143" t="n"/>
    </row>
    <row r="568" ht="15.75" customHeight="1" s="218">
      <c r="M568" s="143" t="n"/>
      <c r="N568" s="143" t="n"/>
      <c r="O568" s="143" t="n"/>
      <c r="P568" s="143" t="n"/>
    </row>
    <row r="569" ht="15.75" customHeight="1" s="218">
      <c r="M569" s="143" t="n"/>
      <c r="N569" s="143" t="n"/>
      <c r="O569" s="143" t="n"/>
      <c r="P569" s="143" t="n"/>
    </row>
    <row r="570" ht="15.75" customHeight="1" s="218">
      <c r="M570" s="143" t="n"/>
      <c r="N570" s="143" t="n"/>
      <c r="O570" s="143" t="n"/>
      <c r="P570" s="143" t="n"/>
    </row>
    <row r="571" ht="15.75" customHeight="1" s="218">
      <c r="M571" s="143" t="n"/>
      <c r="N571" s="143" t="n"/>
      <c r="O571" s="143" t="n"/>
      <c r="P571" s="143" t="n"/>
    </row>
    <row r="572" ht="15.75" customHeight="1" s="218">
      <c r="M572" s="143" t="n"/>
      <c r="N572" s="143" t="n"/>
      <c r="O572" s="143" t="n"/>
      <c r="P572" s="143" t="n"/>
    </row>
    <row r="573" ht="15.75" customHeight="1" s="218">
      <c r="M573" s="143" t="n"/>
      <c r="N573" s="143" t="n"/>
      <c r="O573" s="143" t="n"/>
      <c r="P573" s="143" t="n"/>
    </row>
    <row r="574" ht="15.75" customHeight="1" s="218">
      <c r="M574" s="143" t="n"/>
      <c r="N574" s="143" t="n"/>
      <c r="O574" s="143" t="n"/>
      <c r="P574" s="143" t="n"/>
    </row>
    <row r="575" ht="15.75" customHeight="1" s="218">
      <c r="M575" s="143" t="n"/>
      <c r="N575" s="143" t="n"/>
      <c r="O575" s="143" t="n"/>
      <c r="P575" s="143" t="n"/>
    </row>
    <row r="576" ht="15.75" customHeight="1" s="218">
      <c r="M576" s="143" t="n"/>
      <c r="N576" s="143" t="n"/>
      <c r="O576" s="143" t="n"/>
      <c r="P576" s="143" t="n"/>
    </row>
    <row r="577" ht="15.75" customHeight="1" s="218">
      <c r="M577" s="143" t="n"/>
      <c r="N577" s="143" t="n"/>
      <c r="O577" s="143" t="n"/>
      <c r="P577" s="143" t="n"/>
    </row>
    <row r="578" ht="15.75" customHeight="1" s="218">
      <c r="M578" s="143" t="n"/>
      <c r="N578" s="143" t="n"/>
      <c r="O578" s="143" t="n"/>
      <c r="P578" s="143" t="n"/>
    </row>
    <row r="579" ht="15.75" customHeight="1" s="218">
      <c r="M579" s="143" t="n"/>
      <c r="N579" s="143" t="n"/>
      <c r="O579" s="143" t="n"/>
      <c r="P579" s="143" t="n"/>
    </row>
    <row r="580" ht="15.75" customHeight="1" s="218">
      <c r="M580" s="143" t="n"/>
      <c r="N580" s="143" t="n"/>
      <c r="O580" s="143" t="n"/>
      <c r="P580" s="143" t="n"/>
    </row>
    <row r="581" ht="15.75" customHeight="1" s="218">
      <c r="M581" s="143" t="n"/>
      <c r="N581" s="143" t="n"/>
      <c r="O581" s="143" t="n"/>
      <c r="P581" s="143" t="n"/>
    </row>
    <row r="582" ht="15.75" customHeight="1" s="218">
      <c r="M582" s="143" t="n"/>
      <c r="N582" s="143" t="n"/>
      <c r="O582" s="143" t="n"/>
      <c r="P582" s="143" t="n"/>
    </row>
    <row r="583" ht="15.75" customHeight="1" s="218">
      <c r="M583" s="143" t="n"/>
      <c r="N583" s="143" t="n"/>
      <c r="O583" s="143" t="n"/>
      <c r="P583" s="143" t="n"/>
    </row>
    <row r="584" ht="15.75" customHeight="1" s="218">
      <c r="M584" s="143" t="n"/>
      <c r="N584" s="143" t="n"/>
      <c r="O584" s="143" t="n"/>
      <c r="P584" s="143" t="n"/>
    </row>
    <row r="585" ht="15.75" customHeight="1" s="218">
      <c r="M585" s="143" t="n"/>
      <c r="N585" s="143" t="n"/>
      <c r="O585" s="143" t="n"/>
      <c r="P585" s="143" t="n"/>
    </row>
    <row r="586" ht="15.75" customHeight="1" s="218">
      <c r="M586" s="143" t="n"/>
      <c r="N586" s="143" t="n"/>
      <c r="O586" s="143" t="n"/>
      <c r="P586" s="143" t="n"/>
    </row>
    <row r="587" ht="15.75" customHeight="1" s="218">
      <c r="M587" s="143" t="n"/>
      <c r="N587" s="143" t="n"/>
      <c r="O587" s="143" t="n"/>
      <c r="P587" s="143" t="n"/>
    </row>
    <row r="588" ht="15.75" customHeight="1" s="218">
      <c r="M588" s="143" t="n"/>
      <c r="N588" s="143" t="n"/>
      <c r="O588" s="143" t="n"/>
      <c r="P588" s="143" t="n"/>
    </row>
    <row r="589" ht="15.75" customHeight="1" s="218">
      <c r="M589" s="143" t="n"/>
      <c r="N589" s="143" t="n"/>
      <c r="O589" s="143" t="n"/>
      <c r="P589" s="143" t="n"/>
    </row>
    <row r="590" ht="15.75" customHeight="1" s="218">
      <c r="M590" s="143" t="n"/>
      <c r="N590" s="143" t="n"/>
      <c r="O590" s="143" t="n"/>
      <c r="P590" s="143" t="n"/>
    </row>
    <row r="591" ht="15.75" customHeight="1" s="218">
      <c r="M591" s="143" t="n"/>
      <c r="N591" s="143" t="n"/>
      <c r="O591" s="143" t="n"/>
      <c r="P591" s="143" t="n"/>
    </row>
    <row r="592" ht="15.75" customHeight="1" s="218">
      <c r="M592" s="143" t="n"/>
      <c r="N592" s="143" t="n"/>
      <c r="O592" s="143" t="n"/>
      <c r="P592" s="143" t="n"/>
    </row>
    <row r="593" ht="15.75" customHeight="1" s="218">
      <c r="M593" s="143" t="n"/>
      <c r="N593" s="143" t="n"/>
      <c r="O593" s="143" t="n"/>
      <c r="P593" s="143" t="n"/>
    </row>
    <row r="594" ht="15.75" customHeight="1" s="218">
      <c r="M594" s="143" t="n"/>
      <c r="N594" s="143" t="n"/>
      <c r="O594" s="143" t="n"/>
      <c r="P594" s="143" t="n"/>
    </row>
    <row r="595" ht="15.75" customHeight="1" s="218">
      <c r="M595" s="143" t="n"/>
      <c r="N595" s="143" t="n"/>
      <c r="O595" s="143" t="n"/>
      <c r="P595" s="143" t="n"/>
    </row>
    <row r="596" ht="15.75" customHeight="1" s="218">
      <c r="M596" s="143" t="n"/>
      <c r="N596" s="143" t="n"/>
      <c r="O596" s="143" t="n"/>
      <c r="P596" s="143" t="n"/>
    </row>
    <row r="597" ht="15.75" customHeight="1" s="218">
      <c r="M597" s="143" t="n"/>
      <c r="N597" s="143" t="n"/>
      <c r="O597" s="143" t="n"/>
      <c r="P597" s="143" t="n"/>
    </row>
    <row r="598" ht="15.75" customHeight="1" s="218">
      <c r="M598" s="143" t="n"/>
      <c r="N598" s="143" t="n"/>
      <c r="O598" s="143" t="n"/>
      <c r="P598" s="143" t="n"/>
    </row>
    <row r="599" ht="15.75" customHeight="1" s="218">
      <c r="M599" s="143" t="n"/>
      <c r="N599" s="143" t="n"/>
      <c r="O599" s="143" t="n"/>
      <c r="P599" s="143" t="n"/>
    </row>
    <row r="600" ht="15.75" customHeight="1" s="218">
      <c r="M600" s="143" t="n"/>
      <c r="N600" s="143" t="n"/>
      <c r="O600" s="143" t="n"/>
      <c r="P600" s="143" t="n"/>
    </row>
    <row r="601" ht="15.75" customHeight="1" s="218">
      <c r="M601" s="143" t="n"/>
      <c r="N601" s="143" t="n"/>
      <c r="O601" s="143" t="n"/>
      <c r="P601" s="143" t="n"/>
    </row>
    <row r="602" ht="15.75" customHeight="1" s="218">
      <c r="M602" s="143" t="n"/>
      <c r="N602" s="143" t="n"/>
      <c r="O602" s="143" t="n"/>
      <c r="P602" s="143" t="n"/>
    </row>
    <row r="603" ht="15.75" customHeight="1" s="218">
      <c r="M603" s="143" t="n"/>
      <c r="N603" s="143" t="n"/>
      <c r="O603" s="143" t="n"/>
      <c r="P603" s="143" t="n"/>
    </row>
    <row r="604" ht="15.75" customHeight="1" s="218">
      <c r="M604" s="143" t="n"/>
      <c r="N604" s="143" t="n"/>
      <c r="O604" s="143" t="n"/>
      <c r="P604" s="143" t="n"/>
    </row>
    <row r="605" ht="15.75" customHeight="1" s="218">
      <c r="M605" s="143" t="n"/>
      <c r="N605" s="143" t="n"/>
      <c r="O605" s="143" t="n"/>
      <c r="P605" s="143" t="n"/>
    </row>
    <row r="606" ht="15.75" customHeight="1" s="218">
      <c r="M606" s="143" t="n"/>
      <c r="N606" s="143" t="n"/>
      <c r="O606" s="143" t="n"/>
      <c r="P606" s="143" t="n"/>
    </row>
    <row r="607" ht="15.75" customHeight="1" s="218">
      <c r="M607" s="143" t="n"/>
      <c r="N607" s="143" t="n"/>
      <c r="O607" s="143" t="n"/>
      <c r="P607" s="143" t="n"/>
    </row>
    <row r="608" ht="15.75" customHeight="1" s="218">
      <c r="M608" s="143" t="n"/>
      <c r="N608" s="143" t="n"/>
      <c r="O608" s="143" t="n"/>
      <c r="P608" s="143" t="n"/>
    </row>
    <row r="609" ht="15.75" customHeight="1" s="218">
      <c r="M609" s="143" t="n"/>
      <c r="N609" s="143" t="n"/>
      <c r="O609" s="143" t="n"/>
      <c r="P609" s="143" t="n"/>
    </row>
    <row r="610" ht="15.75" customHeight="1" s="218">
      <c r="M610" s="143" t="n"/>
      <c r="N610" s="143" t="n"/>
      <c r="O610" s="143" t="n"/>
      <c r="P610" s="143" t="n"/>
    </row>
    <row r="611" ht="15.75" customHeight="1" s="218">
      <c r="M611" s="143" t="n"/>
      <c r="N611" s="143" t="n"/>
      <c r="O611" s="143" t="n"/>
      <c r="P611" s="143" t="n"/>
    </row>
    <row r="612" ht="15.75" customHeight="1" s="218">
      <c r="M612" s="143" t="n"/>
      <c r="N612" s="143" t="n"/>
      <c r="O612" s="143" t="n"/>
      <c r="P612" s="143" t="n"/>
    </row>
    <row r="613" ht="15.75" customHeight="1" s="218">
      <c r="M613" s="143" t="n"/>
      <c r="N613" s="143" t="n"/>
      <c r="O613" s="143" t="n"/>
      <c r="P613" s="143" t="n"/>
    </row>
    <row r="614" ht="15.75" customHeight="1" s="218">
      <c r="M614" s="143" t="n"/>
      <c r="N614" s="143" t="n"/>
      <c r="O614" s="143" t="n"/>
      <c r="P614" s="143" t="n"/>
    </row>
    <row r="615" ht="15.75" customHeight="1" s="218">
      <c r="M615" s="143" t="n"/>
      <c r="N615" s="143" t="n"/>
      <c r="O615" s="143" t="n"/>
      <c r="P615" s="143" t="n"/>
    </row>
    <row r="616" ht="15.75" customHeight="1" s="218">
      <c r="M616" s="143" t="n"/>
      <c r="N616" s="143" t="n"/>
      <c r="O616" s="143" t="n"/>
      <c r="P616" s="143" t="n"/>
    </row>
    <row r="617" ht="15.75" customHeight="1" s="218">
      <c r="M617" s="143" t="n"/>
      <c r="N617" s="143" t="n"/>
      <c r="O617" s="143" t="n"/>
      <c r="P617" s="143" t="n"/>
    </row>
    <row r="618" ht="15.75" customHeight="1" s="218">
      <c r="M618" s="143" t="n"/>
      <c r="N618" s="143" t="n"/>
      <c r="O618" s="143" t="n"/>
      <c r="P618" s="143" t="n"/>
    </row>
    <row r="619" ht="15.75" customHeight="1" s="218">
      <c r="M619" s="143" t="n"/>
      <c r="N619" s="143" t="n"/>
      <c r="O619" s="143" t="n"/>
      <c r="P619" s="143" t="n"/>
    </row>
    <row r="620" ht="15.75" customHeight="1" s="218">
      <c r="M620" s="143" t="n"/>
      <c r="N620" s="143" t="n"/>
      <c r="O620" s="143" t="n"/>
      <c r="P620" s="143" t="n"/>
    </row>
    <row r="621" ht="15.75" customHeight="1" s="218">
      <c r="M621" s="143" t="n"/>
      <c r="N621" s="143" t="n"/>
      <c r="O621" s="143" t="n"/>
      <c r="P621" s="143" t="n"/>
    </row>
    <row r="622" ht="15.75" customHeight="1" s="218">
      <c r="M622" s="143" t="n"/>
      <c r="N622" s="143" t="n"/>
      <c r="O622" s="143" t="n"/>
      <c r="P622" s="143" t="n"/>
    </row>
    <row r="623" ht="15.75" customHeight="1" s="218">
      <c r="M623" s="143" t="n"/>
      <c r="N623" s="143" t="n"/>
      <c r="O623" s="143" t="n"/>
      <c r="P623" s="143" t="n"/>
    </row>
    <row r="624" ht="15.75" customHeight="1" s="218">
      <c r="M624" s="143" t="n"/>
      <c r="N624" s="143" t="n"/>
      <c r="O624" s="143" t="n"/>
      <c r="P624" s="143" t="n"/>
    </row>
    <row r="625" ht="15.75" customHeight="1" s="218">
      <c r="M625" s="143" t="n"/>
      <c r="N625" s="143" t="n"/>
      <c r="O625" s="143" t="n"/>
      <c r="P625" s="143" t="n"/>
    </row>
    <row r="626" ht="15.75" customHeight="1" s="218">
      <c r="M626" s="143" t="n"/>
      <c r="N626" s="143" t="n"/>
      <c r="O626" s="143" t="n"/>
      <c r="P626" s="143" t="n"/>
    </row>
    <row r="627" ht="15.75" customHeight="1" s="218">
      <c r="M627" s="143" t="n"/>
      <c r="N627" s="143" t="n"/>
      <c r="O627" s="143" t="n"/>
      <c r="P627" s="143" t="n"/>
    </row>
    <row r="628" ht="15.75" customHeight="1" s="218">
      <c r="M628" s="143" t="n"/>
      <c r="N628" s="143" t="n"/>
      <c r="O628" s="143" t="n"/>
      <c r="P628" s="143" t="n"/>
    </row>
    <row r="629" ht="15.75" customHeight="1" s="218">
      <c r="M629" s="143" t="n"/>
      <c r="N629" s="143" t="n"/>
      <c r="O629" s="143" t="n"/>
      <c r="P629" s="143" t="n"/>
    </row>
    <row r="630" ht="15.75" customHeight="1" s="218">
      <c r="M630" s="143" t="n"/>
      <c r="N630" s="143" t="n"/>
      <c r="O630" s="143" t="n"/>
      <c r="P630" s="143" t="n"/>
    </row>
    <row r="631" ht="15.75" customHeight="1" s="218">
      <c r="M631" s="143" t="n"/>
      <c r="N631" s="143" t="n"/>
      <c r="O631" s="143" t="n"/>
      <c r="P631" s="143" t="n"/>
    </row>
    <row r="632" ht="15.75" customHeight="1" s="218">
      <c r="M632" s="143" t="n"/>
      <c r="N632" s="143" t="n"/>
      <c r="O632" s="143" t="n"/>
      <c r="P632" s="143" t="n"/>
    </row>
    <row r="633" ht="15.75" customHeight="1" s="218">
      <c r="M633" s="143" t="n"/>
      <c r="N633" s="143" t="n"/>
      <c r="O633" s="143" t="n"/>
      <c r="P633" s="143" t="n"/>
    </row>
    <row r="634" ht="15.75" customHeight="1" s="218">
      <c r="M634" s="143" t="n"/>
      <c r="N634" s="143" t="n"/>
      <c r="O634" s="143" t="n"/>
      <c r="P634" s="143" t="n"/>
    </row>
    <row r="635" ht="15.75" customHeight="1" s="218">
      <c r="M635" s="143" t="n"/>
      <c r="N635" s="143" t="n"/>
      <c r="O635" s="143" t="n"/>
      <c r="P635" s="143" t="n"/>
    </row>
    <row r="636" ht="15.75" customHeight="1" s="218">
      <c r="M636" s="143" t="n"/>
      <c r="N636" s="143" t="n"/>
      <c r="O636" s="143" t="n"/>
      <c r="P636" s="143" t="n"/>
    </row>
    <row r="637" ht="15.75" customHeight="1" s="218">
      <c r="M637" s="143" t="n"/>
      <c r="N637" s="143" t="n"/>
      <c r="O637" s="143" t="n"/>
      <c r="P637" s="143" t="n"/>
    </row>
    <row r="638" ht="15.75" customHeight="1" s="218">
      <c r="M638" s="143" t="n"/>
      <c r="N638" s="143" t="n"/>
      <c r="O638" s="143" t="n"/>
      <c r="P638" s="143" t="n"/>
    </row>
    <row r="639" ht="15.75" customHeight="1" s="218">
      <c r="M639" s="143" t="n"/>
      <c r="N639" s="143" t="n"/>
      <c r="O639" s="143" t="n"/>
      <c r="P639" s="143" t="n"/>
    </row>
    <row r="640" ht="15.75" customHeight="1" s="218">
      <c r="M640" s="143" t="n"/>
      <c r="N640" s="143" t="n"/>
      <c r="O640" s="143" t="n"/>
      <c r="P640" s="143" t="n"/>
    </row>
    <row r="641" ht="15.75" customHeight="1" s="218">
      <c r="M641" s="143" t="n"/>
      <c r="N641" s="143" t="n"/>
      <c r="O641" s="143" t="n"/>
      <c r="P641" s="143" t="n"/>
    </row>
    <row r="642" ht="15.75" customHeight="1" s="218">
      <c r="M642" s="143" t="n"/>
      <c r="N642" s="143" t="n"/>
      <c r="O642" s="143" t="n"/>
      <c r="P642" s="143" t="n"/>
    </row>
    <row r="643" ht="15.75" customHeight="1" s="218">
      <c r="M643" s="143" t="n"/>
      <c r="N643" s="143" t="n"/>
      <c r="O643" s="143" t="n"/>
      <c r="P643" s="143" t="n"/>
    </row>
    <row r="644" ht="15.75" customHeight="1" s="218">
      <c r="M644" s="143" t="n"/>
      <c r="N644" s="143" t="n"/>
      <c r="O644" s="143" t="n"/>
      <c r="P644" s="143" t="n"/>
    </row>
    <row r="645" ht="15.75" customHeight="1" s="218">
      <c r="M645" s="143" t="n"/>
      <c r="N645" s="143" t="n"/>
      <c r="O645" s="143" t="n"/>
      <c r="P645" s="143" t="n"/>
    </row>
    <row r="646" ht="15.75" customHeight="1" s="218">
      <c r="M646" s="143" t="n"/>
      <c r="N646" s="143" t="n"/>
      <c r="O646" s="143" t="n"/>
      <c r="P646" s="143" t="n"/>
    </row>
    <row r="647" ht="15.75" customHeight="1" s="218">
      <c r="M647" s="143" t="n"/>
      <c r="N647" s="143" t="n"/>
      <c r="O647" s="143" t="n"/>
      <c r="P647" s="143" t="n"/>
    </row>
    <row r="648" ht="15.75" customHeight="1" s="218">
      <c r="M648" s="143" t="n"/>
      <c r="N648" s="143" t="n"/>
      <c r="O648" s="143" t="n"/>
      <c r="P648" s="143" t="n"/>
    </row>
    <row r="649" ht="15.75" customHeight="1" s="218">
      <c r="M649" s="143" t="n"/>
      <c r="N649" s="143" t="n"/>
      <c r="O649" s="143" t="n"/>
      <c r="P649" s="143" t="n"/>
    </row>
    <row r="650" ht="15.75" customHeight="1" s="218">
      <c r="M650" s="143" t="n"/>
      <c r="N650" s="143" t="n"/>
      <c r="O650" s="143" t="n"/>
      <c r="P650" s="143" t="n"/>
    </row>
    <row r="651" ht="15.75" customHeight="1" s="218">
      <c r="M651" s="143" t="n"/>
      <c r="N651" s="143" t="n"/>
      <c r="O651" s="143" t="n"/>
      <c r="P651" s="143" t="n"/>
    </row>
    <row r="652" ht="15.75" customHeight="1" s="218">
      <c r="M652" s="143" t="n"/>
      <c r="N652" s="143" t="n"/>
      <c r="O652" s="143" t="n"/>
      <c r="P652" s="143" t="n"/>
    </row>
    <row r="653" ht="15.75" customHeight="1" s="218">
      <c r="M653" s="143" t="n"/>
      <c r="N653" s="143" t="n"/>
      <c r="O653" s="143" t="n"/>
      <c r="P653" s="143" t="n"/>
    </row>
    <row r="654" ht="15.75" customHeight="1" s="218">
      <c r="M654" s="143" t="n"/>
      <c r="N654" s="143" t="n"/>
      <c r="O654" s="143" t="n"/>
      <c r="P654" s="143" t="n"/>
    </row>
    <row r="655" ht="15.75" customHeight="1" s="218">
      <c r="M655" s="143" t="n"/>
      <c r="N655" s="143" t="n"/>
      <c r="O655" s="143" t="n"/>
      <c r="P655" s="143" t="n"/>
    </row>
    <row r="656" ht="15.75" customHeight="1" s="218">
      <c r="M656" s="143" t="n"/>
      <c r="N656" s="143" t="n"/>
      <c r="O656" s="143" t="n"/>
      <c r="P656" s="143" t="n"/>
    </row>
    <row r="657" ht="15.75" customHeight="1" s="218">
      <c r="M657" s="143" t="n"/>
      <c r="N657" s="143" t="n"/>
      <c r="O657" s="143" t="n"/>
      <c r="P657" s="143" t="n"/>
    </row>
    <row r="658" ht="15.75" customHeight="1" s="218">
      <c r="M658" s="143" t="n"/>
      <c r="N658" s="143" t="n"/>
      <c r="O658" s="143" t="n"/>
      <c r="P658" s="143" t="n"/>
    </row>
    <row r="659" ht="15.75" customHeight="1" s="218">
      <c r="M659" s="143" t="n"/>
      <c r="N659" s="143" t="n"/>
      <c r="O659" s="143" t="n"/>
      <c r="P659" s="143" t="n"/>
    </row>
    <row r="660" ht="15.75" customHeight="1" s="218">
      <c r="M660" s="143" t="n"/>
      <c r="N660" s="143" t="n"/>
      <c r="O660" s="143" t="n"/>
      <c r="P660" s="143" t="n"/>
    </row>
    <row r="661" ht="15.75" customHeight="1" s="218">
      <c r="M661" s="143" t="n"/>
      <c r="N661" s="143" t="n"/>
      <c r="O661" s="143" t="n"/>
      <c r="P661" s="143" t="n"/>
    </row>
    <row r="662" ht="15.75" customHeight="1" s="218">
      <c r="M662" s="143" t="n"/>
      <c r="N662" s="143" t="n"/>
      <c r="O662" s="143" t="n"/>
      <c r="P662" s="143" t="n"/>
    </row>
    <row r="663" ht="15.75" customHeight="1" s="218">
      <c r="M663" s="143" t="n"/>
      <c r="N663" s="143" t="n"/>
      <c r="O663" s="143" t="n"/>
      <c r="P663" s="143" t="n"/>
    </row>
    <row r="664" ht="15.75" customHeight="1" s="218">
      <c r="M664" s="143" t="n"/>
      <c r="N664" s="143" t="n"/>
      <c r="O664" s="143" t="n"/>
      <c r="P664" s="143" t="n"/>
    </row>
    <row r="665" ht="15.75" customHeight="1" s="218">
      <c r="M665" s="143" t="n"/>
      <c r="N665" s="143" t="n"/>
      <c r="O665" s="143" t="n"/>
      <c r="P665" s="143" t="n"/>
    </row>
    <row r="666" ht="15.75" customHeight="1" s="218">
      <c r="M666" s="143" t="n"/>
      <c r="N666" s="143" t="n"/>
      <c r="O666" s="143" t="n"/>
      <c r="P666" s="143" t="n"/>
    </row>
    <row r="667" ht="15.75" customHeight="1" s="218">
      <c r="M667" s="143" t="n"/>
      <c r="N667" s="143" t="n"/>
      <c r="O667" s="143" t="n"/>
      <c r="P667" s="143" t="n"/>
    </row>
    <row r="668" ht="15.75" customHeight="1" s="218">
      <c r="M668" s="143" t="n"/>
      <c r="N668" s="143" t="n"/>
      <c r="O668" s="143" t="n"/>
      <c r="P668" s="143" t="n"/>
    </row>
    <row r="669" ht="15.75" customHeight="1" s="218">
      <c r="M669" s="143" t="n"/>
      <c r="N669" s="143" t="n"/>
      <c r="O669" s="143" t="n"/>
      <c r="P669" s="143" t="n"/>
    </row>
    <row r="670" ht="15.75" customHeight="1" s="218">
      <c r="M670" s="143" t="n"/>
      <c r="N670" s="143" t="n"/>
      <c r="O670" s="143" t="n"/>
      <c r="P670" s="143" t="n"/>
    </row>
    <row r="671" ht="15.75" customHeight="1" s="218">
      <c r="M671" s="143" t="n"/>
      <c r="N671" s="143" t="n"/>
      <c r="O671" s="143" t="n"/>
      <c r="P671" s="143" t="n"/>
    </row>
    <row r="672" ht="15.75" customHeight="1" s="218">
      <c r="M672" s="143" t="n"/>
      <c r="N672" s="143" t="n"/>
      <c r="O672" s="143" t="n"/>
      <c r="P672" s="143" t="n"/>
    </row>
    <row r="673" ht="15.75" customHeight="1" s="218">
      <c r="M673" s="143" t="n"/>
      <c r="N673" s="143" t="n"/>
      <c r="O673" s="143" t="n"/>
      <c r="P673" s="143" t="n"/>
    </row>
    <row r="674" ht="15.75" customHeight="1" s="218">
      <c r="M674" s="143" t="n"/>
      <c r="N674" s="143" t="n"/>
      <c r="O674" s="143" t="n"/>
      <c r="P674" s="143" t="n"/>
    </row>
    <row r="675" ht="15.75" customHeight="1" s="218">
      <c r="M675" s="143" t="n"/>
      <c r="N675" s="143" t="n"/>
      <c r="O675" s="143" t="n"/>
      <c r="P675" s="143" t="n"/>
    </row>
    <row r="676" ht="15.75" customHeight="1" s="218">
      <c r="M676" s="143" t="n"/>
      <c r="N676" s="143" t="n"/>
      <c r="O676" s="143" t="n"/>
      <c r="P676" s="143" t="n"/>
    </row>
    <row r="677" ht="15.75" customHeight="1" s="218">
      <c r="M677" s="143" t="n"/>
      <c r="N677" s="143" t="n"/>
      <c r="O677" s="143" t="n"/>
      <c r="P677" s="143" t="n"/>
    </row>
    <row r="678" ht="15.75" customHeight="1" s="218">
      <c r="M678" s="143" t="n"/>
      <c r="N678" s="143" t="n"/>
      <c r="O678" s="143" t="n"/>
      <c r="P678" s="143" t="n"/>
    </row>
    <row r="679" ht="15.75" customHeight="1" s="218">
      <c r="M679" s="143" t="n"/>
      <c r="N679" s="143" t="n"/>
      <c r="O679" s="143" t="n"/>
      <c r="P679" s="143" t="n"/>
    </row>
    <row r="680" ht="15.75" customHeight="1" s="218">
      <c r="M680" s="143" t="n"/>
      <c r="N680" s="143" t="n"/>
      <c r="O680" s="143" t="n"/>
      <c r="P680" s="143" t="n"/>
    </row>
    <row r="681" ht="15.75" customHeight="1" s="218">
      <c r="M681" s="143" t="n"/>
      <c r="N681" s="143" t="n"/>
      <c r="O681" s="143" t="n"/>
      <c r="P681" s="143" t="n"/>
    </row>
    <row r="682" ht="15.75" customHeight="1" s="218">
      <c r="M682" s="143" t="n"/>
      <c r="N682" s="143" t="n"/>
      <c r="O682" s="143" t="n"/>
      <c r="P682" s="143" t="n"/>
    </row>
    <row r="683" ht="15.75" customHeight="1" s="218">
      <c r="M683" s="143" t="n"/>
      <c r="N683" s="143" t="n"/>
      <c r="O683" s="143" t="n"/>
      <c r="P683" s="143" t="n"/>
    </row>
    <row r="684" ht="15.75" customHeight="1" s="218">
      <c r="M684" s="143" t="n"/>
      <c r="N684" s="143" t="n"/>
      <c r="O684" s="143" t="n"/>
      <c r="P684" s="143" t="n"/>
    </row>
    <row r="685" ht="15.75" customHeight="1" s="218">
      <c r="M685" s="143" t="n"/>
      <c r="N685" s="143" t="n"/>
      <c r="O685" s="143" t="n"/>
      <c r="P685" s="143" t="n"/>
    </row>
    <row r="686" ht="15.75" customHeight="1" s="218">
      <c r="M686" s="143" t="n"/>
      <c r="N686" s="143" t="n"/>
      <c r="O686" s="143" t="n"/>
      <c r="P686" s="143" t="n"/>
    </row>
    <row r="687" ht="15.75" customHeight="1" s="218">
      <c r="M687" s="143" t="n"/>
      <c r="N687" s="143" t="n"/>
      <c r="O687" s="143" t="n"/>
      <c r="P687" s="143" t="n"/>
    </row>
    <row r="688" ht="15.75" customHeight="1" s="218">
      <c r="M688" s="143" t="n"/>
      <c r="N688" s="143" t="n"/>
      <c r="O688" s="143" t="n"/>
      <c r="P688" s="143" t="n"/>
    </row>
    <row r="689" ht="15.75" customHeight="1" s="218">
      <c r="M689" s="143" t="n"/>
      <c r="N689" s="143" t="n"/>
      <c r="O689" s="143" t="n"/>
      <c r="P689" s="143" t="n"/>
    </row>
    <row r="690" ht="15.75" customHeight="1" s="218">
      <c r="M690" s="143" t="n"/>
      <c r="N690" s="143" t="n"/>
      <c r="O690" s="143" t="n"/>
      <c r="P690" s="143" t="n"/>
    </row>
    <row r="691" ht="15.75" customHeight="1" s="218">
      <c r="M691" s="143" t="n"/>
      <c r="N691" s="143" t="n"/>
      <c r="O691" s="143" t="n"/>
      <c r="P691" s="143" t="n"/>
    </row>
    <row r="692" ht="15.75" customHeight="1" s="218">
      <c r="M692" s="143" t="n"/>
      <c r="N692" s="143" t="n"/>
      <c r="O692" s="143" t="n"/>
      <c r="P692" s="143" t="n"/>
    </row>
    <row r="693" ht="15.75" customHeight="1" s="218">
      <c r="M693" s="143" t="n"/>
      <c r="N693" s="143" t="n"/>
      <c r="O693" s="143" t="n"/>
      <c r="P693" s="143" t="n"/>
    </row>
    <row r="694" ht="15.75" customHeight="1" s="218">
      <c r="M694" s="143" t="n"/>
      <c r="N694" s="143" t="n"/>
      <c r="O694" s="143" t="n"/>
      <c r="P694" s="143" t="n"/>
    </row>
    <row r="695" ht="15.75" customHeight="1" s="218">
      <c r="M695" s="143" t="n"/>
      <c r="N695" s="143" t="n"/>
      <c r="O695" s="143" t="n"/>
      <c r="P695" s="143" t="n"/>
    </row>
    <row r="696" ht="15.75" customHeight="1" s="218">
      <c r="M696" s="143" t="n"/>
      <c r="N696" s="143" t="n"/>
      <c r="O696" s="143" t="n"/>
      <c r="P696" s="143" t="n"/>
    </row>
    <row r="697" ht="15.75" customHeight="1" s="218">
      <c r="M697" s="143" t="n"/>
      <c r="N697" s="143" t="n"/>
      <c r="O697" s="143" t="n"/>
      <c r="P697" s="143" t="n"/>
    </row>
    <row r="698" ht="15.75" customHeight="1" s="218">
      <c r="M698" s="143" t="n"/>
      <c r="N698" s="143" t="n"/>
      <c r="O698" s="143" t="n"/>
      <c r="P698" s="143" t="n"/>
    </row>
    <row r="699" ht="15.75" customHeight="1" s="218">
      <c r="M699" s="143" t="n"/>
      <c r="N699" s="143" t="n"/>
      <c r="O699" s="143" t="n"/>
      <c r="P699" s="143" t="n"/>
    </row>
    <row r="700" ht="15.75" customHeight="1" s="218">
      <c r="M700" s="143" t="n"/>
      <c r="N700" s="143" t="n"/>
      <c r="O700" s="143" t="n"/>
      <c r="P700" s="143" t="n"/>
    </row>
    <row r="701" ht="15.75" customHeight="1" s="218">
      <c r="M701" s="143" t="n"/>
      <c r="N701" s="143" t="n"/>
      <c r="O701" s="143" t="n"/>
      <c r="P701" s="143" t="n"/>
    </row>
    <row r="702" ht="15.75" customHeight="1" s="218">
      <c r="M702" s="143" t="n"/>
      <c r="N702" s="143" t="n"/>
      <c r="O702" s="143" t="n"/>
      <c r="P702" s="143" t="n"/>
    </row>
    <row r="703" ht="15.75" customHeight="1" s="218">
      <c r="M703" s="143" t="n"/>
      <c r="N703" s="143" t="n"/>
      <c r="O703" s="143" t="n"/>
      <c r="P703" s="143" t="n"/>
    </row>
    <row r="704" ht="15.75" customHeight="1" s="218">
      <c r="M704" s="143" t="n"/>
      <c r="N704" s="143" t="n"/>
      <c r="O704" s="143" t="n"/>
      <c r="P704" s="143" t="n"/>
    </row>
    <row r="705" ht="15.75" customHeight="1" s="218">
      <c r="M705" s="143" t="n"/>
      <c r="N705" s="143" t="n"/>
      <c r="O705" s="143" t="n"/>
      <c r="P705" s="143" t="n"/>
    </row>
    <row r="706" ht="15.75" customHeight="1" s="218">
      <c r="M706" s="143" t="n"/>
      <c r="N706" s="143" t="n"/>
      <c r="O706" s="143" t="n"/>
      <c r="P706" s="143" t="n"/>
    </row>
    <row r="707" ht="15.75" customHeight="1" s="218">
      <c r="M707" s="143" t="n"/>
      <c r="N707" s="143" t="n"/>
      <c r="O707" s="143" t="n"/>
      <c r="P707" s="143" t="n"/>
    </row>
    <row r="708" ht="15.75" customHeight="1" s="218">
      <c r="M708" s="143" t="n"/>
      <c r="N708" s="143" t="n"/>
      <c r="O708" s="143" t="n"/>
      <c r="P708" s="143" t="n"/>
    </row>
    <row r="709" ht="15.75" customHeight="1" s="218">
      <c r="M709" s="143" t="n"/>
      <c r="N709" s="143" t="n"/>
      <c r="O709" s="143" t="n"/>
      <c r="P709" s="143" t="n"/>
    </row>
    <row r="710" ht="15.75" customHeight="1" s="218">
      <c r="M710" s="143" t="n"/>
      <c r="N710" s="143" t="n"/>
      <c r="O710" s="143" t="n"/>
      <c r="P710" s="143" t="n"/>
    </row>
    <row r="711" ht="15.75" customHeight="1" s="218">
      <c r="M711" s="143" t="n"/>
      <c r="N711" s="143" t="n"/>
      <c r="O711" s="143" t="n"/>
      <c r="P711" s="143" t="n"/>
    </row>
    <row r="712" ht="15.75" customHeight="1" s="218">
      <c r="M712" s="143" t="n"/>
      <c r="N712" s="143" t="n"/>
      <c r="O712" s="143" t="n"/>
      <c r="P712" s="143" t="n"/>
    </row>
    <row r="713" ht="15.75" customHeight="1" s="218">
      <c r="M713" s="143" t="n"/>
      <c r="N713" s="143" t="n"/>
      <c r="O713" s="143" t="n"/>
      <c r="P713" s="143" t="n"/>
    </row>
    <row r="714" ht="15.75" customHeight="1" s="218">
      <c r="M714" s="143" t="n"/>
      <c r="N714" s="143" t="n"/>
      <c r="O714" s="143" t="n"/>
      <c r="P714" s="143" t="n"/>
    </row>
    <row r="715" ht="15.75" customHeight="1" s="218">
      <c r="M715" s="143" t="n"/>
      <c r="N715" s="143" t="n"/>
      <c r="O715" s="143" t="n"/>
      <c r="P715" s="143" t="n"/>
    </row>
    <row r="716" ht="15.75" customHeight="1" s="218">
      <c r="M716" s="143" t="n"/>
      <c r="N716" s="143" t="n"/>
      <c r="O716" s="143" t="n"/>
      <c r="P716" s="143" t="n"/>
    </row>
    <row r="717" ht="15.75" customHeight="1" s="218">
      <c r="M717" s="143" t="n"/>
      <c r="N717" s="143" t="n"/>
      <c r="O717" s="143" t="n"/>
      <c r="P717" s="143" t="n"/>
    </row>
    <row r="718" ht="15.75" customHeight="1" s="218">
      <c r="M718" s="143" t="n"/>
      <c r="N718" s="143" t="n"/>
      <c r="O718" s="143" t="n"/>
      <c r="P718" s="143" t="n"/>
    </row>
    <row r="719" ht="15.75" customHeight="1" s="218">
      <c r="M719" s="143" t="n"/>
      <c r="N719" s="143" t="n"/>
      <c r="O719" s="143" t="n"/>
      <c r="P719" s="143" t="n"/>
    </row>
    <row r="720" ht="15.75" customHeight="1" s="218">
      <c r="M720" s="143" t="n"/>
      <c r="N720" s="143" t="n"/>
      <c r="O720" s="143" t="n"/>
      <c r="P720" s="143" t="n"/>
    </row>
    <row r="721" ht="15.75" customHeight="1" s="218">
      <c r="M721" s="143" t="n"/>
      <c r="N721" s="143" t="n"/>
      <c r="O721" s="143" t="n"/>
      <c r="P721" s="143" t="n"/>
    </row>
    <row r="722" ht="15.75" customHeight="1" s="218">
      <c r="M722" s="143" t="n"/>
      <c r="N722" s="143" t="n"/>
      <c r="O722" s="143" t="n"/>
      <c r="P722" s="143" t="n"/>
    </row>
    <row r="723" ht="15.75" customHeight="1" s="218">
      <c r="M723" s="143" t="n"/>
      <c r="N723" s="143" t="n"/>
      <c r="O723" s="143" t="n"/>
      <c r="P723" s="143" t="n"/>
    </row>
    <row r="724" ht="15.75" customHeight="1" s="218">
      <c r="M724" s="143" t="n"/>
      <c r="N724" s="143" t="n"/>
      <c r="O724" s="143" t="n"/>
      <c r="P724" s="143" t="n"/>
    </row>
    <row r="725" ht="15.75" customHeight="1" s="218">
      <c r="M725" s="143" t="n"/>
      <c r="N725" s="143" t="n"/>
      <c r="O725" s="143" t="n"/>
      <c r="P725" s="143" t="n"/>
    </row>
    <row r="726" ht="15.75" customHeight="1" s="218">
      <c r="M726" s="143" t="n"/>
      <c r="N726" s="143" t="n"/>
      <c r="O726" s="143" t="n"/>
      <c r="P726" s="143" t="n"/>
    </row>
    <row r="727" ht="15.75" customHeight="1" s="218">
      <c r="M727" s="143" t="n"/>
      <c r="N727" s="143" t="n"/>
      <c r="O727" s="143" t="n"/>
      <c r="P727" s="143" t="n"/>
    </row>
    <row r="728" ht="15.75" customHeight="1" s="218">
      <c r="M728" s="143" t="n"/>
      <c r="N728" s="143" t="n"/>
      <c r="O728" s="143" t="n"/>
      <c r="P728" s="143" t="n"/>
    </row>
    <row r="729" ht="15.75" customHeight="1" s="218">
      <c r="M729" s="143" t="n"/>
      <c r="N729" s="143" t="n"/>
      <c r="O729" s="143" t="n"/>
      <c r="P729" s="143" t="n"/>
    </row>
    <row r="730" ht="15.75" customHeight="1" s="218">
      <c r="M730" s="143" t="n"/>
      <c r="N730" s="143" t="n"/>
      <c r="O730" s="143" t="n"/>
      <c r="P730" s="143" t="n"/>
    </row>
    <row r="731" ht="15.75" customHeight="1" s="218">
      <c r="M731" s="143" t="n"/>
      <c r="N731" s="143" t="n"/>
      <c r="O731" s="143" t="n"/>
      <c r="P731" s="143" t="n"/>
    </row>
    <row r="732" ht="15.75" customHeight="1" s="218">
      <c r="M732" s="143" t="n"/>
      <c r="N732" s="143" t="n"/>
      <c r="O732" s="143" t="n"/>
      <c r="P732" s="143" t="n"/>
    </row>
    <row r="733" ht="15.75" customHeight="1" s="218">
      <c r="M733" s="143" t="n"/>
      <c r="N733" s="143" t="n"/>
      <c r="O733" s="143" t="n"/>
      <c r="P733" s="143" t="n"/>
    </row>
    <row r="734" ht="15.75" customHeight="1" s="218">
      <c r="M734" s="143" t="n"/>
      <c r="N734" s="143" t="n"/>
      <c r="O734" s="143" t="n"/>
      <c r="P734" s="143" t="n"/>
    </row>
    <row r="735" ht="15.75" customHeight="1" s="218">
      <c r="M735" s="143" t="n"/>
      <c r="N735" s="143" t="n"/>
      <c r="O735" s="143" t="n"/>
      <c r="P735" s="143" t="n"/>
    </row>
    <row r="736" ht="15.75" customHeight="1" s="218">
      <c r="M736" s="143" t="n"/>
      <c r="N736" s="143" t="n"/>
      <c r="O736" s="143" t="n"/>
      <c r="P736" s="143" t="n"/>
    </row>
    <row r="737" ht="15.75" customHeight="1" s="218">
      <c r="M737" s="143" t="n"/>
      <c r="N737" s="143" t="n"/>
      <c r="O737" s="143" t="n"/>
      <c r="P737" s="143" t="n"/>
    </row>
    <row r="738" ht="15.75" customHeight="1" s="218">
      <c r="M738" s="143" t="n"/>
      <c r="N738" s="143" t="n"/>
      <c r="O738" s="143" t="n"/>
      <c r="P738" s="143" t="n"/>
    </row>
    <row r="739" ht="15.75" customHeight="1" s="218">
      <c r="M739" s="143" t="n"/>
      <c r="N739" s="143" t="n"/>
      <c r="O739" s="143" t="n"/>
      <c r="P739" s="143" t="n"/>
    </row>
    <row r="740" ht="15.75" customHeight="1" s="218">
      <c r="M740" s="143" t="n"/>
      <c r="N740" s="143" t="n"/>
      <c r="O740" s="143" t="n"/>
      <c r="P740" s="143" t="n"/>
    </row>
    <row r="741" ht="15.75" customHeight="1" s="218">
      <c r="M741" s="143" t="n"/>
      <c r="N741" s="143" t="n"/>
      <c r="O741" s="143" t="n"/>
      <c r="P741" s="143" t="n"/>
    </row>
    <row r="742" ht="15.75" customHeight="1" s="218">
      <c r="M742" s="143" t="n"/>
      <c r="N742" s="143" t="n"/>
      <c r="O742" s="143" t="n"/>
      <c r="P742" s="143" t="n"/>
    </row>
    <row r="743" ht="15.75" customHeight="1" s="218">
      <c r="M743" s="143" t="n"/>
      <c r="N743" s="143" t="n"/>
      <c r="O743" s="143" t="n"/>
      <c r="P743" s="143" t="n"/>
    </row>
    <row r="744" ht="15.75" customHeight="1" s="218">
      <c r="M744" s="143" t="n"/>
      <c r="N744" s="143" t="n"/>
      <c r="O744" s="143" t="n"/>
      <c r="P744" s="143" t="n"/>
    </row>
    <row r="745" ht="15.75" customHeight="1" s="218">
      <c r="M745" s="143" t="n"/>
      <c r="N745" s="143" t="n"/>
      <c r="O745" s="143" t="n"/>
      <c r="P745" s="143" t="n"/>
    </row>
    <row r="746" ht="15.75" customHeight="1" s="218">
      <c r="M746" s="143" t="n"/>
      <c r="N746" s="143" t="n"/>
      <c r="O746" s="143" t="n"/>
      <c r="P746" s="143" t="n"/>
    </row>
    <row r="747" ht="15.75" customHeight="1" s="218">
      <c r="M747" s="143" t="n"/>
      <c r="N747" s="143" t="n"/>
      <c r="O747" s="143" t="n"/>
      <c r="P747" s="143" t="n"/>
    </row>
    <row r="748" ht="15.75" customHeight="1" s="218">
      <c r="M748" s="143" t="n"/>
      <c r="N748" s="143" t="n"/>
      <c r="O748" s="143" t="n"/>
      <c r="P748" s="143" t="n"/>
    </row>
    <row r="749" ht="15.75" customHeight="1" s="218">
      <c r="M749" s="143" t="n"/>
      <c r="N749" s="143" t="n"/>
      <c r="O749" s="143" t="n"/>
      <c r="P749" s="143" t="n"/>
    </row>
    <row r="750" ht="15.75" customHeight="1" s="218">
      <c r="M750" s="143" t="n"/>
      <c r="N750" s="143" t="n"/>
      <c r="O750" s="143" t="n"/>
      <c r="P750" s="143" t="n"/>
    </row>
    <row r="751" ht="15.75" customHeight="1" s="218">
      <c r="M751" s="143" t="n"/>
      <c r="N751" s="143" t="n"/>
      <c r="O751" s="143" t="n"/>
      <c r="P751" s="143" t="n"/>
    </row>
    <row r="752" ht="15.75" customHeight="1" s="218">
      <c r="M752" s="143" t="n"/>
      <c r="N752" s="143" t="n"/>
      <c r="O752" s="143" t="n"/>
      <c r="P752" s="143" t="n"/>
    </row>
    <row r="753" ht="15.75" customHeight="1" s="218">
      <c r="M753" s="143" t="n"/>
      <c r="N753" s="143" t="n"/>
      <c r="O753" s="143" t="n"/>
      <c r="P753" s="143" t="n"/>
    </row>
    <row r="754" ht="15.75" customHeight="1" s="218">
      <c r="M754" s="143" t="n"/>
      <c r="N754" s="143" t="n"/>
      <c r="O754" s="143" t="n"/>
      <c r="P754" s="143" t="n"/>
    </row>
    <row r="755" ht="15.75" customHeight="1" s="218">
      <c r="M755" s="143" t="n"/>
      <c r="N755" s="143" t="n"/>
      <c r="O755" s="143" t="n"/>
      <c r="P755" s="143" t="n"/>
    </row>
    <row r="756" ht="15.75" customHeight="1" s="218">
      <c r="M756" s="143" t="n"/>
      <c r="N756" s="143" t="n"/>
      <c r="O756" s="143" t="n"/>
      <c r="P756" s="143" t="n"/>
    </row>
    <row r="757" ht="15.75" customHeight="1" s="218">
      <c r="M757" s="143" t="n"/>
      <c r="N757" s="143" t="n"/>
      <c r="O757" s="143" t="n"/>
      <c r="P757" s="143" t="n"/>
    </row>
    <row r="758" ht="15.75" customHeight="1" s="218">
      <c r="M758" s="143" t="n"/>
      <c r="N758" s="143" t="n"/>
      <c r="O758" s="143" t="n"/>
      <c r="P758" s="143" t="n"/>
    </row>
    <row r="759" ht="15.75" customHeight="1" s="218">
      <c r="M759" s="143" t="n"/>
      <c r="N759" s="143" t="n"/>
      <c r="O759" s="143" t="n"/>
      <c r="P759" s="143" t="n"/>
    </row>
    <row r="760" ht="15.75" customHeight="1" s="218">
      <c r="M760" s="143" t="n"/>
      <c r="N760" s="143" t="n"/>
      <c r="O760" s="143" t="n"/>
      <c r="P760" s="143" t="n"/>
    </row>
    <row r="761" ht="15.75" customHeight="1" s="218">
      <c r="M761" s="143" t="n"/>
      <c r="N761" s="143" t="n"/>
      <c r="O761" s="143" t="n"/>
      <c r="P761" s="143" t="n"/>
    </row>
    <row r="762" ht="15.75" customHeight="1" s="218">
      <c r="M762" s="143" t="n"/>
      <c r="N762" s="143" t="n"/>
      <c r="O762" s="143" t="n"/>
      <c r="P762" s="143" t="n"/>
    </row>
    <row r="763" ht="15.75" customHeight="1" s="218">
      <c r="M763" s="143" t="n"/>
      <c r="N763" s="143" t="n"/>
      <c r="O763" s="143" t="n"/>
      <c r="P763" s="143" t="n"/>
    </row>
    <row r="764" ht="15.75" customHeight="1" s="218">
      <c r="M764" s="143" t="n"/>
      <c r="N764" s="143" t="n"/>
      <c r="O764" s="143" t="n"/>
      <c r="P764" s="143" t="n"/>
    </row>
    <row r="765" ht="15.75" customHeight="1" s="218">
      <c r="M765" s="143" t="n"/>
      <c r="N765" s="143" t="n"/>
      <c r="O765" s="143" t="n"/>
      <c r="P765" s="143" t="n"/>
    </row>
    <row r="766" ht="15.75" customHeight="1" s="218">
      <c r="M766" s="143" t="n"/>
      <c r="N766" s="143" t="n"/>
      <c r="O766" s="143" t="n"/>
      <c r="P766" s="143" t="n"/>
    </row>
    <row r="767" ht="15.75" customHeight="1" s="218">
      <c r="M767" s="143" t="n"/>
      <c r="N767" s="143" t="n"/>
      <c r="O767" s="143" t="n"/>
      <c r="P767" s="143" t="n"/>
    </row>
    <row r="768" ht="15.75" customHeight="1" s="218">
      <c r="M768" s="143" t="n"/>
      <c r="N768" s="143" t="n"/>
      <c r="O768" s="143" t="n"/>
      <c r="P768" s="143" t="n"/>
    </row>
    <row r="769" ht="15.75" customHeight="1" s="218">
      <c r="M769" s="143" t="n"/>
      <c r="N769" s="143" t="n"/>
      <c r="O769" s="143" t="n"/>
      <c r="P769" s="143" t="n"/>
    </row>
    <row r="770" ht="15.75" customHeight="1" s="218">
      <c r="M770" s="143" t="n"/>
      <c r="N770" s="143" t="n"/>
      <c r="O770" s="143" t="n"/>
      <c r="P770" s="143" t="n"/>
    </row>
    <row r="771" ht="15.75" customHeight="1" s="218">
      <c r="M771" s="143" t="n"/>
      <c r="N771" s="143" t="n"/>
      <c r="O771" s="143" t="n"/>
      <c r="P771" s="143" t="n"/>
    </row>
    <row r="772" ht="15.75" customHeight="1" s="218">
      <c r="M772" s="143" t="n"/>
      <c r="N772" s="143" t="n"/>
      <c r="O772" s="143" t="n"/>
      <c r="P772" s="143" t="n"/>
    </row>
    <row r="773" ht="15.75" customHeight="1" s="218">
      <c r="M773" s="143" t="n"/>
      <c r="N773" s="143" t="n"/>
      <c r="O773" s="143" t="n"/>
      <c r="P773" s="143" t="n"/>
    </row>
    <row r="774" ht="15.75" customHeight="1" s="218">
      <c r="M774" s="143" t="n"/>
      <c r="N774" s="143" t="n"/>
      <c r="O774" s="143" t="n"/>
      <c r="P774" s="143" t="n"/>
    </row>
    <row r="775" ht="15.75" customHeight="1" s="218">
      <c r="M775" s="143" t="n"/>
      <c r="N775" s="143" t="n"/>
      <c r="O775" s="143" t="n"/>
      <c r="P775" s="143" t="n"/>
    </row>
    <row r="776" ht="15.75" customHeight="1" s="218">
      <c r="M776" s="143" t="n"/>
      <c r="N776" s="143" t="n"/>
      <c r="O776" s="143" t="n"/>
      <c r="P776" s="143" t="n"/>
    </row>
    <row r="777" ht="15.75" customHeight="1" s="218">
      <c r="M777" s="143" t="n"/>
      <c r="N777" s="143" t="n"/>
      <c r="O777" s="143" t="n"/>
      <c r="P777" s="143" t="n"/>
    </row>
    <row r="778" ht="15.75" customHeight="1" s="218">
      <c r="M778" s="143" t="n"/>
      <c r="N778" s="143" t="n"/>
      <c r="O778" s="143" t="n"/>
      <c r="P778" s="143" t="n"/>
    </row>
    <row r="779" ht="15.75" customHeight="1" s="218">
      <c r="M779" s="143" t="n"/>
      <c r="N779" s="143" t="n"/>
      <c r="O779" s="143" t="n"/>
      <c r="P779" s="143" t="n"/>
    </row>
    <row r="780" ht="15.75" customHeight="1" s="218">
      <c r="M780" s="143" t="n"/>
      <c r="N780" s="143" t="n"/>
      <c r="O780" s="143" t="n"/>
      <c r="P780" s="143" t="n"/>
    </row>
    <row r="781" ht="15.75" customHeight="1" s="218">
      <c r="M781" s="143" t="n"/>
      <c r="N781" s="143" t="n"/>
      <c r="O781" s="143" t="n"/>
      <c r="P781" s="143" t="n"/>
    </row>
    <row r="782" ht="15.75" customHeight="1" s="218">
      <c r="M782" s="143" t="n"/>
      <c r="N782" s="143" t="n"/>
      <c r="O782" s="143" t="n"/>
      <c r="P782" s="143" t="n"/>
    </row>
    <row r="783" ht="15.75" customHeight="1" s="218">
      <c r="M783" s="143" t="n"/>
      <c r="N783" s="143" t="n"/>
      <c r="O783" s="143" t="n"/>
      <c r="P783" s="143" t="n"/>
    </row>
    <row r="784" ht="15.75" customHeight="1" s="218">
      <c r="M784" s="143" t="n"/>
      <c r="N784" s="143" t="n"/>
      <c r="O784" s="143" t="n"/>
      <c r="P784" s="143" t="n"/>
    </row>
    <row r="785" ht="15.75" customHeight="1" s="218">
      <c r="M785" s="143" t="n"/>
      <c r="N785" s="143" t="n"/>
      <c r="O785" s="143" t="n"/>
      <c r="P785" s="143" t="n"/>
    </row>
    <row r="786" ht="15.75" customHeight="1" s="218">
      <c r="M786" s="143" t="n"/>
      <c r="N786" s="143" t="n"/>
      <c r="O786" s="143" t="n"/>
      <c r="P786" s="143" t="n"/>
    </row>
    <row r="787" ht="15.75" customHeight="1" s="218">
      <c r="M787" s="143" t="n"/>
      <c r="N787" s="143" t="n"/>
      <c r="O787" s="143" t="n"/>
      <c r="P787" s="143" t="n"/>
    </row>
    <row r="788" ht="15.75" customHeight="1" s="218">
      <c r="M788" s="143" t="n"/>
      <c r="N788" s="143" t="n"/>
      <c r="O788" s="143" t="n"/>
      <c r="P788" s="143" t="n"/>
    </row>
    <row r="789" ht="15.75" customHeight="1" s="218">
      <c r="M789" s="143" t="n"/>
      <c r="N789" s="143" t="n"/>
      <c r="O789" s="143" t="n"/>
      <c r="P789" s="143" t="n"/>
    </row>
    <row r="790" ht="15.75" customHeight="1" s="218">
      <c r="M790" s="143" t="n"/>
      <c r="N790" s="143" t="n"/>
      <c r="O790" s="143" t="n"/>
      <c r="P790" s="143" t="n"/>
    </row>
    <row r="791" ht="15.75" customHeight="1" s="218">
      <c r="M791" s="143" t="n"/>
      <c r="N791" s="143" t="n"/>
      <c r="O791" s="143" t="n"/>
      <c r="P791" s="143" t="n"/>
    </row>
    <row r="792" ht="15.75" customHeight="1" s="218">
      <c r="M792" s="143" t="n"/>
      <c r="N792" s="143" t="n"/>
      <c r="O792" s="143" t="n"/>
      <c r="P792" s="143" t="n"/>
    </row>
    <row r="793" ht="15.75" customHeight="1" s="218">
      <c r="M793" s="143" t="n"/>
      <c r="N793" s="143" t="n"/>
      <c r="O793" s="143" t="n"/>
      <c r="P793" s="143" t="n"/>
    </row>
    <row r="794" ht="15.75" customHeight="1" s="218">
      <c r="M794" s="143" t="n"/>
      <c r="N794" s="143" t="n"/>
      <c r="O794" s="143" t="n"/>
      <c r="P794" s="143" t="n"/>
    </row>
    <row r="795" ht="15.75" customHeight="1" s="218">
      <c r="M795" s="143" t="n"/>
      <c r="N795" s="143" t="n"/>
      <c r="O795" s="143" t="n"/>
      <c r="P795" s="143" t="n"/>
    </row>
    <row r="796" ht="15.75" customHeight="1" s="218">
      <c r="M796" s="143" t="n"/>
      <c r="N796" s="143" t="n"/>
      <c r="O796" s="143" t="n"/>
      <c r="P796" s="143" t="n"/>
    </row>
    <row r="797" ht="15.75" customHeight="1" s="218">
      <c r="M797" s="143" t="n"/>
      <c r="N797" s="143" t="n"/>
      <c r="O797" s="143" t="n"/>
      <c r="P797" s="143" t="n"/>
    </row>
    <row r="798" ht="15.75" customHeight="1" s="218">
      <c r="M798" s="143" t="n"/>
      <c r="N798" s="143" t="n"/>
      <c r="O798" s="143" t="n"/>
      <c r="P798" s="143" t="n"/>
    </row>
    <row r="799" ht="15.75" customHeight="1" s="218">
      <c r="M799" s="143" t="n"/>
      <c r="N799" s="143" t="n"/>
      <c r="O799" s="143" t="n"/>
      <c r="P799" s="143" t="n"/>
    </row>
    <row r="800" ht="15.75" customHeight="1" s="218">
      <c r="M800" s="143" t="n"/>
      <c r="N800" s="143" t="n"/>
      <c r="O800" s="143" t="n"/>
      <c r="P800" s="143" t="n"/>
    </row>
    <row r="801" ht="15.75" customHeight="1" s="218">
      <c r="M801" s="143" t="n"/>
      <c r="N801" s="143" t="n"/>
      <c r="O801" s="143" t="n"/>
      <c r="P801" s="143" t="n"/>
    </row>
    <row r="802" ht="15.75" customHeight="1" s="218">
      <c r="M802" s="143" t="n"/>
      <c r="N802" s="143" t="n"/>
      <c r="O802" s="143" t="n"/>
      <c r="P802" s="143" t="n"/>
    </row>
    <row r="803" ht="15.75" customHeight="1" s="218">
      <c r="M803" s="143" t="n"/>
      <c r="N803" s="143" t="n"/>
      <c r="O803" s="143" t="n"/>
      <c r="P803" s="143" t="n"/>
    </row>
    <row r="804" ht="15.75" customHeight="1" s="218">
      <c r="M804" s="143" t="n"/>
      <c r="N804" s="143" t="n"/>
      <c r="O804" s="143" t="n"/>
      <c r="P804" s="143" t="n"/>
    </row>
    <row r="805" ht="15.75" customHeight="1" s="218">
      <c r="M805" s="143" t="n"/>
      <c r="N805" s="143" t="n"/>
      <c r="O805" s="143" t="n"/>
      <c r="P805" s="143" t="n"/>
    </row>
    <row r="806" ht="15.75" customHeight="1" s="218">
      <c r="M806" s="143" t="n"/>
      <c r="N806" s="143" t="n"/>
      <c r="O806" s="143" t="n"/>
      <c r="P806" s="143" t="n"/>
    </row>
    <row r="807" ht="15.75" customHeight="1" s="218">
      <c r="M807" s="143" t="n"/>
      <c r="N807" s="143" t="n"/>
      <c r="O807" s="143" t="n"/>
      <c r="P807" s="143" t="n"/>
    </row>
    <row r="808" ht="15.75" customHeight="1" s="218">
      <c r="M808" s="143" t="n"/>
      <c r="N808" s="143" t="n"/>
      <c r="O808" s="143" t="n"/>
      <c r="P808" s="143" t="n"/>
    </row>
    <row r="809" ht="15.75" customHeight="1" s="218">
      <c r="M809" s="143" t="n"/>
      <c r="N809" s="143" t="n"/>
      <c r="O809" s="143" t="n"/>
      <c r="P809" s="143" t="n"/>
    </row>
    <row r="810" ht="15.75" customHeight="1" s="218">
      <c r="M810" s="143" t="n"/>
      <c r="N810" s="143" t="n"/>
      <c r="O810" s="143" t="n"/>
      <c r="P810" s="143" t="n"/>
    </row>
    <row r="811" ht="15.75" customHeight="1" s="218">
      <c r="M811" s="143" t="n"/>
      <c r="N811" s="143" t="n"/>
      <c r="O811" s="143" t="n"/>
      <c r="P811" s="143" t="n"/>
    </row>
    <row r="812" ht="15.75" customHeight="1" s="218">
      <c r="M812" s="143" t="n"/>
      <c r="N812" s="143" t="n"/>
      <c r="O812" s="143" t="n"/>
      <c r="P812" s="143" t="n"/>
    </row>
    <row r="813" ht="15.75" customHeight="1" s="218">
      <c r="M813" s="143" t="n"/>
      <c r="N813" s="143" t="n"/>
      <c r="O813" s="143" t="n"/>
      <c r="P813" s="143" t="n"/>
    </row>
    <row r="814" ht="15.75" customHeight="1" s="218">
      <c r="M814" s="143" t="n"/>
      <c r="N814" s="143" t="n"/>
      <c r="O814" s="143" t="n"/>
      <c r="P814" s="143" t="n"/>
    </row>
    <row r="815" ht="15.75" customHeight="1" s="218">
      <c r="M815" s="143" t="n"/>
      <c r="N815" s="143" t="n"/>
      <c r="O815" s="143" t="n"/>
      <c r="P815" s="143" t="n"/>
    </row>
    <row r="816" ht="15.75" customHeight="1" s="218">
      <c r="M816" s="143" t="n"/>
      <c r="N816" s="143" t="n"/>
      <c r="O816" s="143" t="n"/>
      <c r="P816" s="143" t="n"/>
    </row>
    <row r="817" ht="15.75" customHeight="1" s="218">
      <c r="M817" s="143" t="n"/>
      <c r="N817" s="143" t="n"/>
      <c r="O817" s="143" t="n"/>
      <c r="P817" s="143" t="n"/>
    </row>
    <row r="818" ht="15.75" customHeight="1" s="218">
      <c r="M818" s="143" t="n"/>
      <c r="N818" s="143" t="n"/>
      <c r="O818" s="143" t="n"/>
      <c r="P818" s="143" t="n"/>
    </row>
    <row r="819" ht="15.75" customHeight="1" s="218">
      <c r="M819" s="143" t="n"/>
      <c r="N819" s="143" t="n"/>
      <c r="O819" s="143" t="n"/>
      <c r="P819" s="143" t="n"/>
    </row>
    <row r="820" ht="15.75" customHeight="1" s="218">
      <c r="M820" s="143" t="n"/>
      <c r="N820" s="143" t="n"/>
      <c r="O820" s="143" t="n"/>
      <c r="P820" s="143" t="n"/>
    </row>
    <row r="821" ht="15.75" customHeight="1" s="218">
      <c r="M821" s="143" t="n"/>
      <c r="N821" s="143" t="n"/>
      <c r="O821" s="143" t="n"/>
      <c r="P821" s="143" t="n"/>
    </row>
    <row r="822" ht="15.75" customHeight="1" s="218">
      <c r="M822" s="143" t="n"/>
      <c r="N822" s="143" t="n"/>
      <c r="O822" s="143" t="n"/>
      <c r="P822" s="143" t="n"/>
    </row>
    <row r="823" ht="15.75" customHeight="1" s="218">
      <c r="M823" s="143" t="n"/>
      <c r="N823" s="143" t="n"/>
      <c r="O823" s="143" t="n"/>
      <c r="P823" s="143" t="n"/>
    </row>
    <row r="824" ht="15.75" customHeight="1" s="218">
      <c r="M824" s="143" t="n"/>
      <c r="N824" s="143" t="n"/>
      <c r="O824" s="143" t="n"/>
      <c r="P824" s="143" t="n"/>
    </row>
    <row r="825" ht="15.75" customHeight="1" s="218">
      <c r="M825" s="143" t="n"/>
      <c r="N825" s="143" t="n"/>
      <c r="O825" s="143" t="n"/>
      <c r="P825" s="143" t="n"/>
    </row>
    <row r="826" ht="15.75" customHeight="1" s="218">
      <c r="M826" s="143" t="n"/>
      <c r="N826" s="143" t="n"/>
      <c r="O826" s="143" t="n"/>
      <c r="P826" s="143" t="n"/>
    </row>
    <row r="827" ht="15.75" customHeight="1" s="218">
      <c r="M827" s="143" t="n"/>
      <c r="N827" s="143" t="n"/>
      <c r="O827" s="143" t="n"/>
      <c r="P827" s="143" t="n"/>
    </row>
    <row r="828" ht="15.75" customHeight="1" s="218">
      <c r="M828" s="143" t="n"/>
      <c r="N828" s="143" t="n"/>
      <c r="O828" s="143" t="n"/>
      <c r="P828" s="143" t="n"/>
    </row>
    <row r="829" ht="15.75" customHeight="1" s="218">
      <c r="M829" s="143" t="n"/>
      <c r="N829" s="143" t="n"/>
      <c r="O829" s="143" t="n"/>
      <c r="P829" s="143" t="n"/>
    </row>
    <row r="830" ht="15.75" customHeight="1" s="218">
      <c r="M830" s="143" t="n"/>
      <c r="N830" s="143" t="n"/>
      <c r="O830" s="143" t="n"/>
      <c r="P830" s="143" t="n"/>
    </row>
    <row r="831" ht="15.75" customHeight="1" s="218">
      <c r="M831" s="143" t="n"/>
      <c r="N831" s="143" t="n"/>
      <c r="O831" s="143" t="n"/>
      <c r="P831" s="143" t="n"/>
    </row>
    <row r="832" ht="15.75" customHeight="1" s="218">
      <c r="M832" s="143" t="n"/>
      <c r="N832" s="143" t="n"/>
      <c r="O832" s="143" t="n"/>
      <c r="P832" s="143" t="n"/>
    </row>
    <row r="833" ht="15.75" customHeight="1" s="218">
      <c r="M833" s="143" t="n"/>
      <c r="N833" s="143" t="n"/>
      <c r="O833" s="143" t="n"/>
      <c r="P833" s="143" t="n"/>
    </row>
    <row r="834" ht="15.75" customHeight="1" s="218">
      <c r="M834" s="143" t="n"/>
      <c r="N834" s="143" t="n"/>
      <c r="O834" s="143" t="n"/>
      <c r="P834" s="143" t="n"/>
    </row>
    <row r="835" ht="15.75" customHeight="1" s="218">
      <c r="M835" s="143" t="n"/>
      <c r="N835" s="143" t="n"/>
      <c r="O835" s="143" t="n"/>
      <c r="P835" s="143" t="n"/>
    </row>
    <row r="836" ht="15.75" customHeight="1" s="218">
      <c r="M836" s="143" t="n"/>
      <c r="N836" s="143" t="n"/>
      <c r="O836" s="143" t="n"/>
      <c r="P836" s="143" t="n"/>
    </row>
    <row r="837" ht="15.75" customHeight="1" s="218">
      <c r="M837" s="143" t="n"/>
      <c r="N837" s="143" t="n"/>
      <c r="O837" s="143" t="n"/>
      <c r="P837" s="143" t="n"/>
    </row>
    <row r="838" ht="15.75" customHeight="1" s="218">
      <c r="M838" s="143" t="n"/>
      <c r="N838" s="143" t="n"/>
      <c r="O838" s="143" t="n"/>
      <c r="P838" s="143" t="n"/>
    </row>
    <row r="839" ht="15.75" customHeight="1" s="218">
      <c r="M839" s="143" t="n"/>
      <c r="N839" s="143" t="n"/>
      <c r="O839" s="143" t="n"/>
      <c r="P839" s="143" t="n"/>
    </row>
    <row r="840" ht="15.75" customHeight="1" s="218">
      <c r="M840" s="143" t="n"/>
      <c r="N840" s="143" t="n"/>
      <c r="O840" s="143" t="n"/>
      <c r="P840" s="143" t="n"/>
    </row>
    <row r="841" ht="15.75" customHeight="1" s="218">
      <c r="M841" s="143" t="n"/>
      <c r="N841" s="143" t="n"/>
      <c r="O841" s="143" t="n"/>
      <c r="P841" s="143" t="n"/>
    </row>
    <row r="842" ht="15.75" customHeight="1" s="218">
      <c r="M842" s="143" t="n"/>
      <c r="N842" s="143" t="n"/>
      <c r="O842" s="143" t="n"/>
      <c r="P842" s="143" t="n"/>
    </row>
    <row r="843" ht="15.75" customHeight="1" s="218">
      <c r="M843" s="143" t="n"/>
      <c r="N843" s="143" t="n"/>
      <c r="O843" s="143" t="n"/>
      <c r="P843" s="143" t="n"/>
    </row>
    <row r="844" ht="15.75" customHeight="1" s="218">
      <c r="M844" s="143" t="n"/>
      <c r="N844" s="143" t="n"/>
      <c r="O844" s="143" t="n"/>
      <c r="P844" s="143" t="n"/>
    </row>
    <row r="845" ht="15.75" customHeight="1" s="218">
      <c r="M845" s="143" t="n"/>
      <c r="N845" s="143" t="n"/>
      <c r="O845" s="143" t="n"/>
      <c r="P845" s="143" t="n"/>
    </row>
    <row r="846" ht="15.75" customHeight="1" s="218">
      <c r="M846" s="143" t="n"/>
      <c r="N846" s="143" t="n"/>
      <c r="O846" s="143" t="n"/>
      <c r="P846" s="143" t="n"/>
    </row>
    <row r="847" ht="15.75" customHeight="1" s="218">
      <c r="M847" s="143" t="n"/>
      <c r="N847" s="143" t="n"/>
      <c r="O847" s="143" t="n"/>
      <c r="P847" s="143" t="n"/>
    </row>
    <row r="848" ht="15.75" customHeight="1" s="218">
      <c r="M848" s="143" t="n"/>
      <c r="N848" s="143" t="n"/>
      <c r="O848" s="143" t="n"/>
      <c r="P848" s="143" t="n"/>
    </row>
    <row r="849" ht="15.75" customHeight="1" s="218">
      <c r="M849" s="143" t="n"/>
      <c r="N849" s="143" t="n"/>
      <c r="O849" s="143" t="n"/>
      <c r="P849" s="143" t="n"/>
    </row>
    <row r="850" ht="15.75" customHeight="1" s="218">
      <c r="M850" s="143" t="n"/>
      <c r="N850" s="143" t="n"/>
      <c r="O850" s="143" t="n"/>
      <c r="P850" s="143" t="n"/>
    </row>
    <row r="851" ht="15.75" customHeight="1" s="218">
      <c r="M851" s="143" t="n"/>
      <c r="N851" s="143" t="n"/>
      <c r="O851" s="143" t="n"/>
      <c r="P851" s="143" t="n"/>
    </row>
    <row r="852" ht="15.75" customHeight="1" s="218">
      <c r="M852" s="143" t="n"/>
      <c r="N852" s="143" t="n"/>
      <c r="O852" s="143" t="n"/>
      <c r="P852" s="143" t="n"/>
    </row>
    <row r="853" ht="15.75" customHeight="1" s="218">
      <c r="M853" s="143" t="n"/>
      <c r="N853" s="143" t="n"/>
      <c r="O853" s="143" t="n"/>
      <c r="P853" s="143" t="n"/>
    </row>
    <row r="854" ht="15.75" customHeight="1" s="218">
      <c r="M854" s="143" t="n"/>
      <c r="N854" s="143" t="n"/>
      <c r="O854" s="143" t="n"/>
      <c r="P854" s="143" t="n"/>
    </row>
    <row r="855" ht="15.75" customHeight="1" s="218">
      <c r="M855" s="143" t="n"/>
      <c r="N855" s="143" t="n"/>
      <c r="O855" s="143" t="n"/>
      <c r="P855" s="143" t="n"/>
    </row>
    <row r="856" ht="15.75" customHeight="1" s="218">
      <c r="M856" s="143" t="n"/>
      <c r="N856" s="143" t="n"/>
      <c r="O856" s="143" t="n"/>
      <c r="P856" s="143" t="n"/>
    </row>
    <row r="857" ht="15.75" customHeight="1" s="218">
      <c r="M857" s="143" t="n"/>
      <c r="N857" s="143" t="n"/>
      <c r="O857" s="143" t="n"/>
      <c r="P857" s="143" t="n"/>
    </row>
    <row r="858" ht="15.75" customHeight="1" s="218">
      <c r="M858" s="143" t="n"/>
      <c r="N858" s="143" t="n"/>
      <c r="O858" s="143" t="n"/>
      <c r="P858" s="143" t="n"/>
    </row>
    <row r="859" ht="15.75" customHeight="1" s="218">
      <c r="M859" s="143" t="n"/>
      <c r="N859" s="143" t="n"/>
      <c r="O859" s="143" t="n"/>
      <c r="P859" s="143" t="n"/>
    </row>
    <row r="860" ht="15.75" customHeight="1" s="218">
      <c r="M860" s="143" t="n"/>
      <c r="N860" s="143" t="n"/>
      <c r="O860" s="143" t="n"/>
      <c r="P860" s="143" t="n"/>
    </row>
    <row r="861" ht="15.75" customHeight="1" s="218">
      <c r="M861" s="143" t="n"/>
      <c r="N861" s="143" t="n"/>
      <c r="O861" s="143" t="n"/>
      <c r="P861" s="143" t="n"/>
    </row>
    <row r="862" ht="15.75" customHeight="1" s="218">
      <c r="M862" s="143" t="n"/>
      <c r="N862" s="143" t="n"/>
      <c r="O862" s="143" t="n"/>
      <c r="P862" s="143" t="n"/>
    </row>
    <row r="863" ht="15.75" customHeight="1" s="218">
      <c r="M863" s="143" t="n"/>
      <c r="N863" s="143" t="n"/>
      <c r="O863" s="143" t="n"/>
      <c r="P863" s="143" t="n"/>
    </row>
    <row r="864" ht="15.75" customHeight="1" s="218">
      <c r="M864" s="143" t="n"/>
      <c r="N864" s="143" t="n"/>
      <c r="O864" s="143" t="n"/>
      <c r="P864" s="143" t="n"/>
    </row>
    <row r="865" ht="15.75" customHeight="1" s="218">
      <c r="M865" s="143" t="n"/>
      <c r="N865" s="143" t="n"/>
      <c r="O865" s="143" t="n"/>
      <c r="P865" s="143" t="n"/>
    </row>
    <row r="866" ht="15.75" customHeight="1" s="218">
      <c r="M866" s="143" t="n"/>
      <c r="N866" s="143" t="n"/>
      <c r="O866" s="143" t="n"/>
      <c r="P866" s="143" t="n"/>
    </row>
    <row r="867" ht="15.75" customHeight="1" s="218">
      <c r="M867" s="143" t="n"/>
      <c r="N867" s="143" t="n"/>
      <c r="O867" s="143" t="n"/>
      <c r="P867" s="143" t="n"/>
    </row>
    <row r="868" ht="15.75" customHeight="1" s="218">
      <c r="M868" s="143" t="n"/>
      <c r="N868" s="143" t="n"/>
      <c r="O868" s="143" t="n"/>
      <c r="P868" s="143" t="n"/>
    </row>
    <row r="869" ht="15.75" customHeight="1" s="218">
      <c r="M869" s="143" t="n"/>
      <c r="N869" s="143" t="n"/>
      <c r="O869" s="143" t="n"/>
      <c r="P869" s="143" t="n"/>
    </row>
    <row r="870" ht="15.75" customHeight="1" s="218">
      <c r="M870" s="143" t="n"/>
      <c r="N870" s="143" t="n"/>
      <c r="O870" s="143" t="n"/>
      <c r="P870" s="143" t="n"/>
    </row>
    <row r="871" ht="15.75" customHeight="1" s="218">
      <c r="M871" s="143" t="n"/>
      <c r="N871" s="143" t="n"/>
      <c r="O871" s="143" t="n"/>
      <c r="P871" s="143" t="n"/>
    </row>
    <row r="872" ht="15.75" customHeight="1" s="218">
      <c r="M872" s="143" t="n"/>
      <c r="N872" s="143" t="n"/>
      <c r="O872" s="143" t="n"/>
      <c r="P872" s="143" t="n"/>
    </row>
    <row r="873" ht="15.75" customHeight="1" s="218">
      <c r="M873" s="143" t="n"/>
      <c r="N873" s="143" t="n"/>
      <c r="O873" s="143" t="n"/>
      <c r="P873" s="143" t="n"/>
    </row>
    <row r="874" ht="15.75" customHeight="1" s="218">
      <c r="M874" s="143" t="n"/>
      <c r="N874" s="143" t="n"/>
      <c r="O874" s="143" t="n"/>
      <c r="P874" s="143" t="n"/>
    </row>
    <row r="875" ht="15.75" customHeight="1" s="218">
      <c r="M875" s="143" t="n"/>
      <c r="N875" s="143" t="n"/>
      <c r="O875" s="143" t="n"/>
      <c r="P875" s="143" t="n"/>
    </row>
    <row r="876" ht="15.75" customHeight="1" s="218">
      <c r="M876" s="143" t="n"/>
      <c r="N876" s="143" t="n"/>
      <c r="O876" s="143" t="n"/>
      <c r="P876" s="143" t="n"/>
    </row>
    <row r="877" ht="15.75" customHeight="1" s="218">
      <c r="M877" s="143" t="n"/>
      <c r="N877" s="143" t="n"/>
      <c r="O877" s="143" t="n"/>
      <c r="P877" s="143" t="n"/>
    </row>
    <row r="878" ht="15.75" customHeight="1" s="218">
      <c r="M878" s="143" t="n"/>
      <c r="N878" s="143" t="n"/>
      <c r="O878" s="143" t="n"/>
      <c r="P878" s="143" t="n"/>
    </row>
    <row r="879" ht="15.75" customHeight="1" s="218">
      <c r="M879" s="143" t="n"/>
      <c r="N879" s="143" t="n"/>
      <c r="O879" s="143" t="n"/>
      <c r="P879" s="143" t="n"/>
    </row>
    <row r="880" ht="15.75" customHeight="1" s="218">
      <c r="M880" s="143" t="n"/>
      <c r="N880" s="143" t="n"/>
      <c r="O880" s="143" t="n"/>
      <c r="P880" s="143" t="n"/>
    </row>
    <row r="881" ht="15.75" customHeight="1" s="218">
      <c r="M881" s="143" t="n"/>
      <c r="N881" s="143" t="n"/>
      <c r="O881" s="143" t="n"/>
      <c r="P881" s="143" t="n"/>
    </row>
    <row r="882" ht="15.75" customHeight="1" s="218">
      <c r="M882" s="143" t="n"/>
      <c r="N882" s="143" t="n"/>
      <c r="O882" s="143" t="n"/>
      <c r="P882" s="143" t="n"/>
    </row>
    <row r="883" ht="15.75" customHeight="1" s="218">
      <c r="M883" s="143" t="n"/>
      <c r="N883" s="143" t="n"/>
      <c r="O883" s="143" t="n"/>
      <c r="P883" s="143" t="n"/>
    </row>
    <row r="884" ht="15.75" customHeight="1" s="218">
      <c r="M884" s="143" t="n"/>
      <c r="N884" s="143" t="n"/>
      <c r="O884" s="143" t="n"/>
      <c r="P884" s="143" t="n"/>
    </row>
    <row r="885" ht="15.75" customHeight="1" s="218">
      <c r="M885" s="143" t="n"/>
      <c r="N885" s="143" t="n"/>
      <c r="O885" s="143" t="n"/>
      <c r="P885" s="143" t="n"/>
    </row>
    <row r="886" ht="15.75" customHeight="1" s="218">
      <c r="M886" s="143" t="n"/>
      <c r="N886" s="143" t="n"/>
      <c r="O886" s="143" t="n"/>
      <c r="P886" s="143" t="n"/>
    </row>
    <row r="887" ht="15.75" customHeight="1" s="218">
      <c r="M887" s="143" t="n"/>
      <c r="N887" s="143" t="n"/>
      <c r="O887" s="143" t="n"/>
      <c r="P887" s="143" t="n"/>
    </row>
    <row r="888" ht="15.75" customHeight="1" s="218">
      <c r="M888" s="143" t="n"/>
      <c r="N888" s="143" t="n"/>
      <c r="O888" s="143" t="n"/>
      <c r="P888" s="143" t="n"/>
    </row>
    <row r="889" ht="15.75" customHeight="1" s="218">
      <c r="M889" s="143" t="n"/>
      <c r="N889" s="143" t="n"/>
      <c r="O889" s="143" t="n"/>
      <c r="P889" s="143" t="n"/>
    </row>
    <row r="890" ht="15.75" customHeight="1" s="218">
      <c r="M890" s="143" t="n"/>
      <c r="N890" s="143" t="n"/>
      <c r="O890" s="143" t="n"/>
      <c r="P890" s="143" t="n"/>
    </row>
    <row r="891" ht="15.75" customHeight="1" s="218">
      <c r="M891" s="143" t="n"/>
      <c r="N891" s="143" t="n"/>
      <c r="O891" s="143" t="n"/>
      <c r="P891" s="143" t="n"/>
    </row>
    <row r="892" ht="15.75" customHeight="1" s="218">
      <c r="M892" s="143" t="n"/>
      <c r="N892" s="143" t="n"/>
      <c r="O892" s="143" t="n"/>
      <c r="P892" s="143" t="n"/>
    </row>
    <row r="893" ht="15.75" customHeight="1" s="218">
      <c r="M893" s="143" t="n"/>
      <c r="N893" s="143" t="n"/>
      <c r="O893" s="143" t="n"/>
      <c r="P893" s="143" t="n"/>
    </row>
    <row r="894" ht="15.75" customHeight="1" s="218">
      <c r="M894" s="143" t="n"/>
      <c r="N894" s="143" t="n"/>
      <c r="O894" s="143" t="n"/>
      <c r="P894" s="143" t="n"/>
    </row>
    <row r="895" ht="15.75" customHeight="1" s="218">
      <c r="M895" s="143" t="n"/>
      <c r="N895" s="143" t="n"/>
      <c r="O895" s="143" t="n"/>
      <c r="P895" s="143" t="n"/>
    </row>
    <row r="896" ht="15.75" customHeight="1" s="218">
      <c r="M896" s="143" t="n"/>
      <c r="N896" s="143" t="n"/>
      <c r="O896" s="143" t="n"/>
      <c r="P896" s="143" t="n"/>
    </row>
    <row r="897" ht="15.75" customHeight="1" s="218">
      <c r="M897" s="143" t="n"/>
      <c r="N897" s="143" t="n"/>
      <c r="O897" s="143" t="n"/>
      <c r="P897" s="143" t="n"/>
    </row>
    <row r="898" ht="15.75" customHeight="1" s="218">
      <c r="M898" s="143" t="n"/>
      <c r="N898" s="143" t="n"/>
      <c r="O898" s="143" t="n"/>
      <c r="P898" s="143" t="n"/>
    </row>
    <row r="899" ht="15.75" customHeight="1" s="218">
      <c r="M899" s="143" t="n"/>
      <c r="N899" s="143" t="n"/>
      <c r="O899" s="143" t="n"/>
      <c r="P899" s="143" t="n"/>
    </row>
    <row r="900" ht="15.75" customHeight="1" s="218">
      <c r="M900" s="143" t="n"/>
      <c r="N900" s="143" t="n"/>
      <c r="O900" s="143" t="n"/>
      <c r="P900" s="143" t="n"/>
    </row>
    <row r="901" ht="15.75" customHeight="1" s="218">
      <c r="M901" s="143" t="n"/>
      <c r="N901" s="143" t="n"/>
      <c r="O901" s="143" t="n"/>
      <c r="P901" s="143" t="n"/>
    </row>
    <row r="902" ht="15.75" customHeight="1" s="218">
      <c r="M902" s="143" t="n"/>
      <c r="N902" s="143" t="n"/>
      <c r="O902" s="143" t="n"/>
      <c r="P902" s="143" t="n"/>
    </row>
    <row r="903" ht="15.75" customHeight="1" s="218">
      <c r="M903" s="143" t="n"/>
      <c r="N903" s="143" t="n"/>
      <c r="O903" s="143" t="n"/>
      <c r="P903" s="143" t="n"/>
    </row>
    <row r="904" ht="15.75" customHeight="1" s="218">
      <c r="M904" s="143" t="n"/>
      <c r="N904" s="143" t="n"/>
      <c r="O904" s="143" t="n"/>
      <c r="P904" s="143" t="n"/>
    </row>
    <row r="905" ht="15.75" customHeight="1" s="218">
      <c r="M905" s="143" t="n"/>
      <c r="N905" s="143" t="n"/>
      <c r="O905" s="143" t="n"/>
      <c r="P905" s="143" t="n"/>
    </row>
    <row r="906" ht="15.75" customHeight="1" s="218">
      <c r="M906" s="143" t="n"/>
      <c r="N906" s="143" t="n"/>
      <c r="O906" s="143" t="n"/>
      <c r="P906" s="143" t="n"/>
    </row>
    <row r="907" ht="15.75" customHeight="1" s="218">
      <c r="M907" s="143" t="n"/>
      <c r="N907" s="143" t="n"/>
      <c r="O907" s="143" t="n"/>
      <c r="P907" s="143" t="n"/>
    </row>
    <row r="908" ht="15.75" customHeight="1" s="218">
      <c r="M908" s="143" t="n"/>
      <c r="N908" s="143" t="n"/>
      <c r="O908" s="143" t="n"/>
      <c r="P908" s="143" t="n"/>
    </row>
    <row r="909" ht="15.75" customHeight="1" s="218">
      <c r="M909" s="143" t="n"/>
      <c r="N909" s="143" t="n"/>
      <c r="O909" s="143" t="n"/>
      <c r="P909" s="143" t="n"/>
    </row>
    <row r="910" ht="15.75" customHeight="1" s="218">
      <c r="M910" s="143" t="n"/>
      <c r="N910" s="143" t="n"/>
      <c r="O910" s="143" t="n"/>
      <c r="P910" s="143" t="n"/>
    </row>
    <row r="911" ht="15.75" customHeight="1" s="218">
      <c r="M911" s="143" t="n"/>
      <c r="N911" s="143" t="n"/>
      <c r="O911" s="143" t="n"/>
      <c r="P911" s="143" t="n"/>
    </row>
    <row r="912" ht="15.75" customHeight="1" s="218">
      <c r="M912" s="143" t="n"/>
      <c r="N912" s="143" t="n"/>
      <c r="O912" s="143" t="n"/>
      <c r="P912" s="143" t="n"/>
    </row>
    <row r="913" ht="15.75" customHeight="1" s="218">
      <c r="M913" s="143" t="n"/>
      <c r="N913" s="143" t="n"/>
      <c r="O913" s="143" t="n"/>
      <c r="P913" s="143" t="n"/>
    </row>
    <row r="914" ht="15.75" customHeight="1" s="218">
      <c r="M914" s="143" t="n"/>
      <c r="N914" s="143" t="n"/>
      <c r="O914" s="143" t="n"/>
      <c r="P914" s="143" t="n"/>
    </row>
    <row r="915" ht="15.75" customHeight="1" s="218">
      <c r="M915" s="143" t="n"/>
      <c r="N915" s="143" t="n"/>
      <c r="O915" s="143" t="n"/>
      <c r="P915" s="143" t="n"/>
    </row>
    <row r="916" ht="15.75" customHeight="1" s="218">
      <c r="M916" s="143" t="n"/>
      <c r="N916" s="143" t="n"/>
      <c r="O916" s="143" t="n"/>
      <c r="P916" s="143" t="n"/>
    </row>
    <row r="917" ht="15.75" customHeight="1" s="218">
      <c r="M917" s="143" t="n"/>
      <c r="N917" s="143" t="n"/>
      <c r="O917" s="143" t="n"/>
      <c r="P917" s="143" t="n"/>
    </row>
    <row r="918" ht="15.75" customHeight="1" s="218">
      <c r="M918" s="143" t="n"/>
      <c r="N918" s="143" t="n"/>
      <c r="O918" s="143" t="n"/>
      <c r="P918" s="143" t="n"/>
    </row>
    <row r="919" ht="15.75" customHeight="1" s="218">
      <c r="M919" s="143" t="n"/>
      <c r="N919" s="143" t="n"/>
      <c r="O919" s="143" t="n"/>
      <c r="P919" s="143" t="n"/>
    </row>
    <row r="920" ht="15.75" customHeight="1" s="218">
      <c r="M920" s="143" t="n"/>
      <c r="N920" s="143" t="n"/>
      <c r="O920" s="143" t="n"/>
      <c r="P920" s="143" t="n"/>
    </row>
    <row r="921" ht="15.75" customHeight="1" s="218">
      <c r="M921" s="143" t="n"/>
      <c r="N921" s="143" t="n"/>
      <c r="O921" s="143" t="n"/>
      <c r="P921" s="143" t="n"/>
    </row>
    <row r="922" ht="15.75" customHeight="1" s="218">
      <c r="M922" s="143" t="n"/>
      <c r="N922" s="143" t="n"/>
      <c r="O922" s="143" t="n"/>
      <c r="P922" s="143" t="n"/>
    </row>
    <row r="923" ht="15.75" customHeight="1" s="218">
      <c r="M923" s="143" t="n"/>
      <c r="N923" s="143" t="n"/>
      <c r="O923" s="143" t="n"/>
      <c r="P923" s="143" t="n"/>
    </row>
    <row r="924" ht="15.75" customHeight="1" s="218">
      <c r="M924" s="143" t="n"/>
      <c r="N924" s="143" t="n"/>
      <c r="O924" s="143" t="n"/>
      <c r="P924" s="143" t="n"/>
    </row>
    <row r="925" ht="15.75" customHeight="1" s="218">
      <c r="M925" s="143" t="n"/>
      <c r="N925" s="143" t="n"/>
      <c r="O925" s="143" t="n"/>
      <c r="P925" s="143" t="n"/>
    </row>
    <row r="926" ht="15.75" customHeight="1" s="218">
      <c r="M926" s="143" t="n"/>
      <c r="N926" s="143" t="n"/>
      <c r="O926" s="143" t="n"/>
      <c r="P926" s="143" t="n"/>
    </row>
    <row r="927" ht="15.75" customHeight="1" s="218">
      <c r="M927" s="143" t="n"/>
      <c r="N927" s="143" t="n"/>
      <c r="O927" s="143" t="n"/>
      <c r="P927" s="143" t="n"/>
    </row>
    <row r="928" ht="15.75" customHeight="1" s="218">
      <c r="M928" s="143" t="n"/>
      <c r="N928" s="143" t="n"/>
      <c r="O928" s="143" t="n"/>
      <c r="P928" s="143" t="n"/>
    </row>
    <row r="929" ht="15.75" customHeight="1" s="218">
      <c r="M929" s="143" t="n"/>
      <c r="N929" s="143" t="n"/>
      <c r="O929" s="143" t="n"/>
      <c r="P929" s="143" t="n"/>
    </row>
    <row r="930" ht="15.75" customHeight="1" s="218">
      <c r="M930" s="143" t="n"/>
      <c r="N930" s="143" t="n"/>
      <c r="O930" s="143" t="n"/>
      <c r="P930" s="143" t="n"/>
    </row>
    <row r="931" ht="15.75" customHeight="1" s="218">
      <c r="M931" s="143" t="n"/>
      <c r="N931" s="143" t="n"/>
      <c r="O931" s="143" t="n"/>
      <c r="P931" s="143" t="n"/>
    </row>
    <row r="932" ht="15.75" customHeight="1" s="218">
      <c r="M932" s="143" t="n"/>
      <c r="N932" s="143" t="n"/>
      <c r="O932" s="143" t="n"/>
      <c r="P932" s="143" t="n"/>
    </row>
    <row r="933" ht="15.75" customHeight="1" s="218">
      <c r="M933" s="143" t="n"/>
      <c r="N933" s="143" t="n"/>
      <c r="O933" s="143" t="n"/>
      <c r="P933" s="143" t="n"/>
    </row>
    <row r="934" ht="15.75" customHeight="1" s="218">
      <c r="M934" s="143" t="n"/>
      <c r="N934" s="143" t="n"/>
      <c r="O934" s="143" t="n"/>
      <c r="P934" s="143" t="n"/>
    </row>
    <row r="935" ht="15.75" customHeight="1" s="218">
      <c r="M935" s="143" t="n"/>
      <c r="N935" s="143" t="n"/>
      <c r="O935" s="143" t="n"/>
      <c r="P935" s="143" t="n"/>
    </row>
    <row r="936" ht="15.75" customHeight="1" s="218">
      <c r="M936" s="143" t="n"/>
      <c r="N936" s="143" t="n"/>
      <c r="O936" s="143" t="n"/>
      <c r="P936" s="143" t="n"/>
    </row>
    <row r="937" ht="15.75" customHeight="1" s="218">
      <c r="M937" s="143" t="n"/>
      <c r="N937" s="143" t="n"/>
      <c r="O937" s="143" t="n"/>
      <c r="P937" s="143" t="n"/>
    </row>
    <row r="938" ht="15.75" customHeight="1" s="218">
      <c r="M938" s="143" t="n"/>
      <c r="N938" s="143" t="n"/>
      <c r="O938" s="143" t="n"/>
      <c r="P938" s="143" t="n"/>
    </row>
    <row r="939" ht="15.75" customHeight="1" s="218">
      <c r="M939" s="143" t="n"/>
      <c r="N939" s="143" t="n"/>
      <c r="O939" s="143" t="n"/>
      <c r="P939" s="143" t="n"/>
    </row>
    <row r="940" ht="15.75" customHeight="1" s="218">
      <c r="M940" s="143" t="n"/>
      <c r="N940" s="143" t="n"/>
      <c r="O940" s="143" t="n"/>
      <c r="P940" s="143" t="n"/>
    </row>
    <row r="941" ht="15.75" customHeight="1" s="218">
      <c r="M941" s="143" t="n"/>
      <c r="N941" s="143" t="n"/>
      <c r="O941" s="143" t="n"/>
      <c r="P941" s="143" t="n"/>
    </row>
    <row r="942" ht="15.75" customHeight="1" s="218">
      <c r="M942" s="143" t="n"/>
      <c r="N942" s="143" t="n"/>
      <c r="O942" s="143" t="n"/>
      <c r="P942" s="143" t="n"/>
    </row>
    <row r="943" ht="15.75" customHeight="1" s="218">
      <c r="M943" s="143" t="n"/>
      <c r="N943" s="143" t="n"/>
      <c r="O943" s="143" t="n"/>
      <c r="P943" s="143" t="n"/>
    </row>
    <row r="944" ht="15.75" customHeight="1" s="218">
      <c r="M944" s="143" t="n"/>
      <c r="N944" s="143" t="n"/>
      <c r="O944" s="143" t="n"/>
      <c r="P944" s="143" t="n"/>
    </row>
    <row r="945" ht="15.75" customHeight="1" s="218">
      <c r="M945" s="143" t="n"/>
      <c r="N945" s="143" t="n"/>
      <c r="O945" s="143" t="n"/>
      <c r="P945" s="143" t="n"/>
    </row>
    <row r="946" ht="15.75" customHeight="1" s="218">
      <c r="M946" s="143" t="n"/>
      <c r="N946" s="143" t="n"/>
      <c r="O946" s="143" t="n"/>
      <c r="P946" s="143" t="n"/>
    </row>
    <row r="947" ht="15.75" customHeight="1" s="218">
      <c r="M947" s="143" t="n"/>
      <c r="N947" s="143" t="n"/>
      <c r="O947" s="143" t="n"/>
      <c r="P947" s="143" t="n"/>
    </row>
    <row r="948" ht="15.75" customHeight="1" s="218">
      <c r="M948" s="143" t="n"/>
      <c r="N948" s="143" t="n"/>
      <c r="O948" s="143" t="n"/>
      <c r="P948" s="143" t="n"/>
    </row>
    <row r="949" ht="15.75" customHeight="1" s="218">
      <c r="M949" s="143" t="n"/>
      <c r="N949" s="143" t="n"/>
      <c r="O949" s="143" t="n"/>
      <c r="P949" s="143" t="n"/>
    </row>
    <row r="950" ht="15.75" customHeight="1" s="218">
      <c r="M950" s="143" t="n"/>
      <c r="N950" s="143" t="n"/>
      <c r="O950" s="143" t="n"/>
      <c r="P950" s="143" t="n"/>
    </row>
    <row r="951" ht="15.75" customHeight="1" s="218">
      <c r="M951" s="143" t="n"/>
      <c r="N951" s="143" t="n"/>
      <c r="O951" s="143" t="n"/>
      <c r="P951" s="143" t="n"/>
    </row>
    <row r="952" ht="15.75" customHeight="1" s="218">
      <c r="M952" s="143" t="n"/>
      <c r="N952" s="143" t="n"/>
      <c r="O952" s="143" t="n"/>
      <c r="P952" s="143" t="n"/>
    </row>
    <row r="953" ht="15.75" customHeight="1" s="218">
      <c r="M953" s="143" t="n"/>
      <c r="N953" s="143" t="n"/>
      <c r="O953" s="143" t="n"/>
      <c r="P953" s="143" t="n"/>
    </row>
    <row r="954" ht="15.75" customHeight="1" s="218">
      <c r="M954" s="143" t="n"/>
      <c r="N954" s="143" t="n"/>
      <c r="O954" s="143" t="n"/>
      <c r="P954" s="143" t="n"/>
    </row>
    <row r="955" ht="15.75" customHeight="1" s="218">
      <c r="M955" s="143" t="n"/>
      <c r="N955" s="143" t="n"/>
      <c r="O955" s="143" t="n"/>
      <c r="P955" s="143" t="n"/>
    </row>
    <row r="956" ht="15.75" customHeight="1" s="218">
      <c r="M956" s="143" t="n"/>
      <c r="N956" s="143" t="n"/>
      <c r="O956" s="143" t="n"/>
      <c r="P956" s="143" t="n"/>
    </row>
    <row r="957" ht="15.75" customHeight="1" s="218">
      <c r="M957" s="143" t="n"/>
      <c r="N957" s="143" t="n"/>
      <c r="O957" s="143" t="n"/>
      <c r="P957" s="143" t="n"/>
    </row>
    <row r="958" ht="15.75" customHeight="1" s="218">
      <c r="M958" s="143" t="n"/>
      <c r="N958" s="143" t="n"/>
      <c r="O958" s="143" t="n"/>
      <c r="P958" s="143" t="n"/>
    </row>
    <row r="959" ht="15.75" customHeight="1" s="218">
      <c r="M959" s="143" t="n"/>
      <c r="N959" s="143" t="n"/>
      <c r="O959" s="143" t="n"/>
      <c r="P959" s="143" t="n"/>
    </row>
    <row r="960" ht="15.75" customHeight="1" s="218">
      <c r="M960" s="143" t="n"/>
      <c r="N960" s="143" t="n"/>
      <c r="O960" s="143" t="n"/>
      <c r="P960" s="143" t="n"/>
    </row>
    <row r="961" ht="15.75" customHeight="1" s="218">
      <c r="M961" s="143" t="n"/>
      <c r="N961" s="143" t="n"/>
      <c r="O961" s="143" t="n"/>
      <c r="P961" s="143" t="n"/>
    </row>
    <row r="962" ht="15.75" customHeight="1" s="218">
      <c r="M962" s="143" t="n"/>
      <c r="N962" s="143" t="n"/>
      <c r="O962" s="143" t="n"/>
      <c r="P962" s="143" t="n"/>
    </row>
    <row r="963" ht="15.75" customHeight="1" s="218">
      <c r="M963" s="143" t="n"/>
      <c r="N963" s="143" t="n"/>
      <c r="O963" s="143" t="n"/>
      <c r="P963" s="143" t="n"/>
    </row>
    <row r="964" ht="15.75" customHeight="1" s="218">
      <c r="M964" s="143" t="n"/>
      <c r="N964" s="143" t="n"/>
      <c r="O964" s="143" t="n"/>
      <c r="P964" s="143" t="n"/>
    </row>
    <row r="965" ht="15.75" customHeight="1" s="218">
      <c r="M965" s="143" t="n"/>
      <c r="N965" s="143" t="n"/>
      <c r="O965" s="143" t="n"/>
      <c r="P965" s="143" t="n"/>
    </row>
    <row r="966" ht="15.75" customHeight="1" s="218">
      <c r="M966" s="143" t="n"/>
      <c r="N966" s="143" t="n"/>
      <c r="O966" s="143" t="n"/>
      <c r="P966" s="143" t="n"/>
    </row>
    <row r="967" ht="15.75" customHeight="1" s="218">
      <c r="M967" s="143" t="n"/>
      <c r="N967" s="143" t="n"/>
      <c r="O967" s="143" t="n"/>
      <c r="P967" s="143" t="n"/>
    </row>
    <row r="968" ht="15.75" customHeight="1" s="218">
      <c r="M968" s="143" t="n"/>
      <c r="N968" s="143" t="n"/>
      <c r="O968" s="143" t="n"/>
      <c r="P968" s="143" t="n"/>
    </row>
    <row r="969" ht="15.75" customHeight="1" s="218">
      <c r="M969" s="143" t="n"/>
      <c r="N969" s="143" t="n"/>
      <c r="O969" s="143" t="n"/>
      <c r="P969" s="143" t="n"/>
    </row>
    <row r="970" ht="15.75" customHeight="1" s="218">
      <c r="M970" s="143" t="n"/>
      <c r="N970" s="143" t="n"/>
      <c r="O970" s="143" t="n"/>
      <c r="P970" s="143" t="n"/>
    </row>
    <row r="971" ht="15.75" customHeight="1" s="218">
      <c r="M971" s="143" t="n"/>
      <c r="N971" s="143" t="n"/>
      <c r="O971" s="143" t="n"/>
      <c r="P971" s="143" t="n"/>
    </row>
    <row r="972" ht="15.75" customHeight="1" s="218">
      <c r="M972" s="143" t="n"/>
      <c r="N972" s="143" t="n"/>
      <c r="O972" s="143" t="n"/>
      <c r="P972" s="143" t="n"/>
    </row>
    <row r="973" ht="15.75" customHeight="1" s="218">
      <c r="M973" s="143" t="n"/>
      <c r="N973" s="143" t="n"/>
      <c r="O973" s="143" t="n"/>
      <c r="P973" s="143" t="n"/>
    </row>
    <row r="974" ht="15.75" customHeight="1" s="218">
      <c r="M974" s="143" t="n"/>
      <c r="N974" s="143" t="n"/>
      <c r="O974" s="143" t="n"/>
      <c r="P974" s="143" t="n"/>
    </row>
    <row r="975" ht="15.75" customHeight="1" s="218">
      <c r="M975" s="143" t="n"/>
      <c r="N975" s="143" t="n"/>
      <c r="O975" s="143" t="n"/>
      <c r="P975" s="143" t="n"/>
    </row>
    <row r="976" ht="15.75" customHeight="1" s="218">
      <c r="M976" s="143" t="n"/>
      <c r="N976" s="143" t="n"/>
      <c r="O976" s="143" t="n"/>
      <c r="P976" s="143" t="n"/>
    </row>
    <row r="977" ht="15.75" customHeight="1" s="218">
      <c r="M977" s="143" t="n"/>
      <c r="N977" s="143" t="n"/>
      <c r="O977" s="143" t="n"/>
      <c r="P977" s="143" t="n"/>
    </row>
    <row r="978" ht="15.75" customHeight="1" s="218">
      <c r="M978" s="143" t="n"/>
      <c r="N978" s="143" t="n"/>
      <c r="O978" s="143" t="n"/>
      <c r="P978" s="143" t="n"/>
    </row>
    <row r="979" ht="15.75" customHeight="1" s="218">
      <c r="M979" s="143" t="n"/>
      <c r="N979" s="143" t="n"/>
      <c r="O979" s="143" t="n"/>
      <c r="P979" s="143" t="n"/>
    </row>
    <row r="980" ht="15.75" customHeight="1" s="218">
      <c r="M980" s="143" t="n"/>
      <c r="N980" s="143" t="n"/>
      <c r="O980" s="143" t="n"/>
      <c r="P980" s="143" t="n"/>
    </row>
    <row r="981" ht="15.75" customHeight="1" s="218">
      <c r="M981" s="143" t="n"/>
      <c r="N981" s="143" t="n"/>
      <c r="O981" s="143" t="n"/>
      <c r="P981" s="143" t="n"/>
    </row>
    <row r="982" ht="15.75" customHeight="1" s="218">
      <c r="M982" s="143" t="n"/>
      <c r="N982" s="143" t="n"/>
      <c r="O982" s="143" t="n"/>
      <c r="P982" s="143" t="n"/>
    </row>
    <row r="983" ht="15.75" customHeight="1" s="218">
      <c r="M983" s="143" t="n"/>
      <c r="N983" s="143" t="n"/>
      <c r="O983" s="143" t="n"/>
      <c r="P983" s="143" t="n"/>
    </row>
    <row r="984" ht="15.75" customHeight="1" s="218">
      <c r="M984" s="143" t="n"/>
      <c r="N984" s="143" t="n"/>
      <c r="O984" s="143" t="n"/>
      <c r="P984" s="143" t="n"/>
    </row>
    <row r="985" ht="15.75" customHeight="1" s="218">
      <c r="M985" s="143" t="n"/>
      <c r="N985" s="143" t="n"/>
      <c r="O985" s="143" t="n"/>
      <c r="P985" s="143" t="n"/>
    </row>
    <row r="986" ht="15.75" customHeight="1" s="218">
      <c r="M986" s="143" t="n"/>
      <c r="N986" s="143" t="n"/>
      <c r="O986" s="143" t="n"/>
      <c r="P986" s="143" t="n"/>
    </row>
    <row r="987" ht="15.75" customHeight="1" s="218">
      <c r="M987" s="143" t="n"/>
      <c r="N987" s="143" t="n"/>
      <c r="O987" s="143" t="n"/>
      <c r="P987" s="143" t="n"/>
    </row>
    <row r="988" ht="15.75" customHeight="1" s="218">
      <c r="M988" s="143" t="n"/>
      <c r="N988" s="143" t="n"/>
      <c r="O988" s="143" t="n"/>
      <c r="P988" s="143" t="n"/>
    </row>
    <row r="989" ht="15.75" customHeight="1" s="218">
      <c r="M989" s="143" t="n"/>
      <c r="N989" s="143" t="n"/>
      <c r="O989" s="143" t="n"/>
      <c r="P989" s="143" t="n"/>
    </row>
    <row r="990" ht="15.75" customHeight="1" s="218">
      <c r="M990" s="143" t="n"/>
      <c r="N990" s="143" t="n"/>
      <c r="O990" s="143" t="n"/>
      <c r="P990" s="143" t="n"/>
    </row>
    <row r="991" ht="15.75" customHeight="1" s="218">
      <c r="M991" s="143" t="n"/>
      <c r="N991" s="143" t="n"/>
      <c r="O991" s="143" t="n"/>
      <c r="P991" s="143" t="n"/>
    </row>
    <row r="992" ht="15.75" customHeight="1" s="218">
      <c r="M992" s="143" t="n"/>
      <c r="N992" s="143" t="n"/>
      <c r="O992" s="143" t="n"/>
      <c r="P992" s="143" t="n"/>
    </row>
    <row r="993" ht="15.75" customHeight="1" s="218">
      <c r="M993" s="143" t="n"/>
      <c r="N993" s="143" t="n"/>
      <c r="O993" s="143" t="n"/>
      <c r="P993" s="143" t="n"/>
    </row>
    <row r="994" ht="15.75" customHeight="1" s="218">
      <c r="M994" s="143" t="n"/>
      <c r="N994" s="143" t="n"/>
      <c r="O994" s="143" t="n"/>
      <c r="P994" s="143" t="n"/>
    </row>
    <row r="995" ht="15.75" customHeight="1" s="218">
      <c r="M995" s="143" t="n"/>
      <c r="N995" s="143" t="n"/>
      <c r="O995" s="143" t="n"/>
      <c r="P995" s="143" t="n"/>
    </row>
    <row r="996" ht="15.75" customHeight="1" s="218">
      <c r="M996" s="143" t="n"/>
      <c r="N996" s="143" t="n"/>
      <c r="O996" s="143" t="n"/>
      <c r="P996" s="143" t="n"/>
    </row>
    <row r="997" ht="15.75" customHeight="1" s="218">
      <c r="M997" s="143" t="n"/>
      <c r="N997" s="143" t="n"/>
      <c r="O997" s="143" t="n"/>
      <c r="P997" s="143" t="n"/>
    </row>
    <row r="998" ht="15.75" customHeight="1" s="218">
      <c r="M998" s="143" t="n"/>
      <c r="N998" s="143" t="n"/>
      <c r="O998" s="143" t="n"/>
      <c r="P998" s="143" t="n"/>
    </row>
    <row r="999" ht="15.75" customHeight="1" s="218">
      <c r="M999" s="143" t="n"/>
      <c r="N999" s="143" t="n"/>
      <c r="O999" s="143" t="n"/>
      <c r="P999" s="143" t="n"/>
    </row>
    <row r="1000" ht="15.75" customHeight="1" s="218">
      <c r="M1000" s="143" t="n"/>
      <c r="N1000" s="143" t="n"/>
      <c r="O1000" s="143" t="n"/>
      <c r="P1000" s="143" t="n"/>
    </row>
    <row r="1001" ht="15.75" customHeight="1" s="218">
      <c r="M1001" s="143" t="n"/>
      <c r="N1001" s="143" t="n"/>
      <c r="O1001" s="143" t="n"/>
      <c r="P1001" s="143" t="n"/>
    </row>
    <row r="1002" ht="15.75" customHeight="1" s="218">
      <c r="M1002" s="143" t="n"/>
      <c r="N1002" s="143" t="n"/>
      <c r="O1002" s="143" t="n"/>
      <c r="P1002" s="143" t="n"/>
    </row>
    <row r="1003" ht="15.75" customHeight="1" s="218">
      <c r="M1003" s="143" t="n"/>
      <c r="N1003" s="143" t="n"/>
      <c r="O1003" s="143" t="n"/>
      <c r="P1003" s="143" t="n"/>
    </row>
    <row r="1004" ht="15.75" customHeight="1" s="218">
      <c r="M1004" s="143" t="n"/>
      <c r="N1004" s="143" t="n"/>
      <c r="O1004" s="143" t="n"/>
      <c r="P1004" s="143" t="n"/>
    </row>
    <row r="1005" ht="15.75" customHeight="1" s="218">
      <c r="M1005" s="143" t="n"/>
      <c r="N1005" s="143" t="n"/>
      <c r="O1005" s="143" t="n"/>
      <c r="P1005" s="143" t="n"/>
    </row>
  </sheetData>
  <mergeCells count="30">
    <mergeCell ref="S2:AG2"/>
    <mergeCell ref="B92:E92"/>
    <mergeCell ref="M90:O90"/>
    <mergeCell ref="AO3:AO4"/>
    <mergeCell ref="B95:E95"/>
    <mergeCell ref="B89:E89"/>
    <mergeCell ref="B94:E94"/>
    <mergeCell ref="AI2:BD2"/>
    <mergeCell ref="BE2:BG2"/>
    <mergeCell ref="M89:O89"/>
    <mergeCell ref="B97:E97"/>
    <mergeCell ref="B91:E91"/>
    <mergeCell ref="B100:E100"/>
    <mergeCell ref="M87:P87"/>
    <mergeCell ref="BJ2:BK2"/>
    <mergeCell ref="B90:E90"/>
    <mergeCell ref="Y3:AE3"/>
    <mergeCell ref="B93:E93"/>
    <mergeCell ref="B102:E102"/>
    <mergeCell ref="B96:E96"/>
    <mergeCell ref="M3:N3"/>
    <mergeCell ref="B101:E101"/>
    <mergeCell ref="B98:E98"/>
    <mergeCell ref="AX3:BB3"/>
    <mergeCell ref="B88:E88"/>
    <mergeCell ref="AN3:AN4"/>
    <mergeCell ref="B87:E87"/>
    <mergeCell ref="B103:E103"/>
    <mergeCell ref="M88:O88"/>
    <mergeCell ref="B99:E99"/>
  </mergeCells>
  <dataValidations count="3">
    <dataValidation sqref="P88 Z5:Z61" showDropDown="0" showInputMessage="0" showErrorMessage="0" allowBlank="0" type="list">
      <formula1>"SC,PR"</formula1>
    </dataValidation>
    <dataValidation sqref="P90 Y5:Y61 AB5:AB61" showDropDown="0" showInputMessage="0" showErrorMessage="0" allowBlank="0" type="list">
      <formula1>"SIM,NÃO"</formula1>
    </dataValidation>
    <dataValidation sqref="P89 AA5:AA61" showDropDown="0" showInputMessage="0" showErrorMessage="0" allowBlank="0" type="list">
      <formula1>"AC,AL,AM,AP,BA,CE,DF,ES,GO,MA,MT,MS,MG,PA,PB,PR,PE,PI,RN,RS,RJ,RO,RR,SP,SE,TO,SC"</formula1>
    </dataValidation>
  </dataValidations>
  <pageMargins left="0.511811024" right="0.511811024" top="0.787401575" bottom="0.787401575" header="0" footer="0"/>
  <pageSetup orientation="landscape"/>
</worksheet>
</file>

<file path=xl/worksheets/sheet7.xml><?xml version="1.0" encoding="utf-8"?>
<worksheet xmlns="http://schemas.openxmlformats.org/spreadsheetml/2006/main">
  <sheetPr>
    <tabColor rgb="FFFFFF00"/>
    <outlinePr summaryBelow="0" summaryRight="0"/>
    <pageSetUpPr/>
  </sheetPr>
  <dimension ref="A1:BM100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baseColWidth="8" defaultColWidth="14.44140625" defaultRowHeight="15" customHeight="1"/>
  <cols>
    <col width="5.109375" customWidth="1" style="218" min="1" max="1"/>
    <col width="11.33203125" customWidth="1" style="218" min="2" max="2"/>
    <col width="10" customWidth="1" style="218" min="3" max="3"/>
    <col width="10.109375" customWidth="1" style="218" min="4" max="5"/>
    <col width="58.5546875" customWidth="1" style="218" min="6" max="6"/>
    <col width="11.33203125" customWidth="1" style="218" min="7" max="7"/>
    <col width="8.44140625" customWidth="1" style="218" min="8" max="8"/>
    <col width="7.5546875" customWidth="1" style="218" min="9" max="9"/>
    <col width="18.109375" customWidth="1" style="218" min="10" max="10"/>
    <col width="11.109375" customWidth="1" style="218" min="11" max="11"/>
    <col width="8.6640625" customWidth="1" style="218" min="12" max="12"/>
    <col width="10.44140625" customWidth="1" style="218" min="13" max="13"/>
    <col width="13.6640625" customWidth="1" style="218" min="14" max="15"/>
    <col width="15.44140625" customWidth="1" style="218" min="16" max="16"/>
    <col width="8.44140625" customWidth="1" style="218" min="17" max="17"/>
    <col width="10.44140625" customWidth="1" style="218" min="18" max="18"/>
    <col width="16.44140625" customWidth="1" style="218" min="19" max="21"/>
    <col width="18.109375" customWidth="1" style="218" min="22" max="22"/>
    <col width="11.109375" customWidth="1" style="218" min="23" max="23"/>
    <col width="12.109375" customWidth="1" style="218" min="24" max="24"/>
    <col width="17.88671875" customWidth="1" style="218" min="25" max="25"/>
    <col hidden="1" width="15.5546875" customWidth="1" style="218" min="26" max="26"/>
    <col hidden="1" width="14.109375" customWidth="1" style="218" min="27" max="27"/>
    <col hidden="1" width="13" customWidth="1" style="218" min="28" max="28"/>
    <col width="13.109375" customWidth="1" style="218" min="29" max="29"/>
    <col width="11" customWidth="1" style="218" min="30" max="31"/>
    <col width="17.109375" customWidth="1" style="218" min="32" max="32"/>
    <col width="31.88671875" customWidth="1" style="218" min="33" max="33"/>
    <col width="3.88671875" customWidth="1" style="218" min="34" max="34"/>
    <col width="13" customWidth="1" style="218" min="35" max="35"/>
    <col width="12.44140625" customWidth="1" style="218" min="36" max="36"/>
    <col width="22.44140625" customWidth="1" style="218" min="37" max="37"/>
    <col width="21.44140625" customWidth="1" style="218" min="38" max="38"/>
    <col width="23.33203125" customWidth="1" style="218" min="39" max="39"/>
    <col width="17" customWidth="1" style="218" min="40" max="40"/>
    <col width="20.44140625" customWidth="1" style="218" min="41" max="41"/>
    <col width="10.88671875" customWidth="1" style="218" min="42" max="44"/>
    <col width="9.6640625" customWidth="1" style="218" min="45" max="45"/>
    <col width="12.109375" customWidth="1" style="218" min="46" max="46"/>
    <col width="13.109375" customWidth="1" style="218" min="47" max="47"/>
    <col width="15" customWidth="1" style="218" min="48" max="48"/>
    <col width="13.109375" customWidth="1" style="218" min="49" max="50"/>
    <col width="9.109375" customWidth="1" style="218" min="51" max="52"/>
    <col width="11.33203125" customWidth="1" style="218" min="53" max="53"/>
    <col width="11.88671875" customWidth="1" style="218" min="54" max="54"/>
    <col width="48.6640625" customWidth="1" style="218" min="55" max="55"/>
    <col width="33.33203125" customWidth="1" style="218" min="56" max="56"/>
    <col width="15" customWidth="1" style="218" min="57" max="57"/>
    <col width="18.44140625" customWidth="1" style="218" min="58" max="58"/>
    <col width="15.6640625" customWidth="1" style="218" min="59" max="59"/>
    <col width="16.33203125" customWidth="1" style="218" min="60" max="60"/>
    <col width="19.44140625" customWidth="1" style="218" min="61" max="61"/>
    <col width="15.6640625" customWidth="1" style="218" min="62" max="64"/>
    <col width="19.33203125" customWidth="1" style="218" min="65" max="65"/>
  </cols>
  <sheetData>
    <row r="1" ht="14.4" customHeight="1" s="218">
      <c r="A1" s="10" t="n"/>
      <c r="B1" s="10" t="n"/>
      <c r="C1" s="10" t="n"/>
      <c r="D1" s="10" t="n"/>
      <c r="E1" s="10" t="n"/>
      <c r="F1" s="10" t="n"/>
      <c r="G1" s="11" t="n"/>
      <c r="H1" s="10" t="n"/>
      <c r="I1" s="10" t="n"/>
      <c r="J1" s="10" t="n"/>
      <c r="K1" s="12" t="n"/>
      <c r="L1" s="10" t="n"/>
      <c r="Q1" s="10" t="n"/>
      <c r="R1" s="10" t="n"/>
      <c r="S1" s="10" t="n"/>
      <c r="T1" s="10" t="n"/>
      <c r="U1" s="10" t="n"/>
      <c r="V1" s="10" t="n"/>
      <c r="W1" s="10" t="n"/>
      <c r="X1" s="10" t="n"/>
      <c r="Y1" s="11" t="n"/>
      <c r="Z1" s="11" t="n"/>
      <c r="AA1" s="11" t="n"/>
      <c r="AB1" s="11" t="n"/>
      <c r="AC1" s="11" t="n"/>
      <c r="AD1" s="11" t="n"/>
      <c r="AE1" s="10" t="n"/>
      <c r="AF1" s="10" t="n"/>
      <c r="AG1" s="10" t="n"/>
      <c r="AH1" s="10" t="n"/>
      <c r="AI1" s="13" t="n"/>
      <c r="AJ1" s="13" t="n"/>
      <c r="AK1" s="13" t="n"/>
      <c r="AL1" s="13" t="n"/>
      <c r="AM1" s="13" t="n"/>
      <c r="AN1" s="13" t="n"/>
      <c r="AO1" s="13" t="n"/>
      <c r="AP1" s="14" t="n"/>
      <c r="AQ1" s="14" t="n"/>
      <c r="AR1" s="14" t="n"/>
      <c r="AS1" s="13" t="n"/>
      <c r="AT1" s="13" t="n"/>
      <c r="AU1" s="10" t="n"/>
      <c r="AV1" s="10" t="n"/>
      <c r="AW1" s="10" t="n"/>
      <c r="AX1" s="10" t="n"/>
      <c r="AY1" s="10" t="n"/>
      <c r="AZ1" s="10" t="n"/>
      <c r="BA1" s="10" t="n"/>
      <c r="BB1" s="10" t="n"/>
      <c r="BC1" s="10" t="inlineStr">
        <is>
          <t>** Se o estado do fornecedor não for um desses, o ICMS ST será calculado na entrada.</t>
        </is>
      </c>
      <c r="BD1" s="11" t="n"/>
      <c r="BE1" s="10" t="n"/>
      <c r="BF1" s="10" t="n"/>
      <c r="BG1" s="10" t="n"/>
      <c r="BH1" s="10" t="n"/>
      <c r="BI1" s="10" t="n"/>
      <c r="BJ1" s="10" t="n"/>
      <c r="BK1" s="10" t="n"/>
      <c r="BL1" s="10" t="n"/>
      <c r="BM1" s="10" t="n"/>
    </row>
    <row r="2" ht="14.4" customHeight="1" s="218">
      <c r="A2" s="12" t="n"/>
      <c r="B2" s="12" t="n"/>
      <c r="C2" s="12" t="n"/>
      <c r="D2" s="12" t="n"/>
      <c r="E2" s="12" t="n"/>
      <c r="F2" s="12" t="n"/>
      <c r="G2" s="11" t="n"/>
      <c r="H2" s="12" t="n"/>
      <c r="I2" s="12" t="n"/>
      <c r="J2" s="12" t="n"/>
      <c r="K2" s="12" t="n"/>
      <c r="L2" s="12" t="n"/>
      <c r="M2" s="229" t="n"/>
      <c r="N2" s="229" t="n"/>
      <c r="O2" s="229" t="n"/>
      <c r="P2" s="229" t="n"/>
      <c r="Q2" s="12" t="n"/>
      <c r="R2" s="12" t="n"/>
      <c r="S2" s="227" t="inlineStr">
        <is>
          <t>VENDA</t>
        </is>
      </c>
      <c r="AH2" s="12" t="n"/>
      <c r="AI2" s="228" t="n"/>
      <c r="BE2" s="234" t="inlineStr">
        <is>
          <t>COMPENSAÇÃO</t>
        </is>
      </c>
      <c r="BH2" s="229" t="n"/>
      <c r="BI2" s="229" t="n"/>
      <c r="BJ2" s="229" t="inlineStr">
        <is>
          <t>IMPOSTO SOBRE O LUCRO</t>
        </is>
      </c>
      <c r="BL2" s="229" t="n"/>
    </row>
    <row r="3" ht="28.8" customHeight="1" s="218">
      <c r="A3" s="16" t="inlineStr">
        <is>
          <t>Item</t>
        </is>
      </c>
      <c r="B3" s="16" t="inlineStr">
        <is>
          <t>Fornecedor</t>
        </is>
      </c>
      <c r="C3" s="16" t="inlineStr">
        <is>
          <t>Prazo</t>
        </is>
      </c>
      <c r="D3" s="16" t="inlineStr">
        <is>
          <t>Fabricante</t>
        </is>
      </c>
      <c r="E3" s="16" t="inlineStr">
        <is>
          <t>Cód. item</t>
        </is>
      </c>
      <c r="F3" s="17" t="inlineStr">
        <is>
          <t>Descrição</t>
        </is>
      </c>
      <c r="G3" s="16" t="inlineStr">
        <is>
          <t>NCM</t>
        </is>
      </c>
      <c r="H3" s="16" t="inlineStr">
        <is>
          <t>Unidade</t>
        </is>
      </c>
      <c r="I3" s="16" t="inlineStr">
        <is>
          <t>Qde</t>
        </is>
      </c>
      <c r="J3" s="17" t="inlineStr">
        <is>
          <t>Valor produto c/ IPI</t>
        </is>
      </c>
      <c r="K3" s="16" t="inlineStr">
        <is>
          <t>Importação I3C</t>
        </is>
      </c>
      <c r="L3" s="16" t="inlineStr">
        <is>
          <t>Dólar</t>
        </is>
      </c>
      <c r="M3" s="275" t="inlineStr">
        <is>
          <t>Produto</t>
        </is>
      </c>
      <c r="N3" s="265" t="n"/>
      <c r="O3" s="18" t="inlineStr">
        <is>
          <t>I3C</t>
        </is>
      </c>
      <c r="P3" s="19" t="inlineStr">
        <is>
          <t>Fornecedor</t>
        </is>
      </c>
      <c r="Q3" s="16" t="inlineStr">
        <is>
          <t>Margem</t>
        </is>
      </c>
      <c r="R3" s="16" t="inlineStr">
        <is>
          <t>Desconto</t>
        </is>
      </c>
      <c r="S3" s="20" t="inlineStr">
        <is>
          <t>Preço Unitário c/ Desconto</t>
        </is>
      </c>
      <c r="T3" s="20" t="inlineStr">
        <is>
          <t>Preço Total c/ Desconto</t>
        </is>
      </c>
      <c r="U3" s="20" t="inlineStr">
        <is>
          <t>Preço Unitário</t>
        </is>
      </c>
      <c r="V3" s="20" t="inlineStr">
        <is>
          <t>Preço Total</t>
        </is>
      </c>
      <c r="W3" s="20" t="inlineStr">
        <is>
          <t xml:space="preserve">PIS </t>
        </is>
      </c>
      <c r="X3" s="20" t="inlineStr">
        <is>
          <t xml:space="preserve">COFINS </t>
        </is>
      </c>
      <c r="Y3" s="16" t="inlineStr">
        <is>
          <t>ICMS</t>
        </is>
      </c>
      <c r="Z3" s="264" t="n"/>
      <c r="AA3" s="264" t="n"/>
      <c r="AB3" s="264" t="n"/>
      <c r="AC3" s="264" t="n"/>
      <c r="AD3" s="264" t="n"/>
      <c r="AE3" s="265" t="n"/>
      <c r="AF3" s="17" t="inlineStr">
        <is>
          <t xml:space="preserve">ISS </t>
        </is>
      </c>
      <c r="AG3" s="16" t="inlineStr">
        <is>
          <t>ATENÇÃO</t>
        </is>
      </c>
      <c r="AH3" s="17" t="n"/>
      <c r="AI3" s="17" t="n"/>
      <c r="AJ3" s="17" t="n"/>
      <c r="AK3" s="17" t="n"/>
      <c r="AL3" s="17" t="n"/>
      <c r="AM3" s="17" t="n"/>
      <c r="AN3" s="276" t="inlineStr">
        <is>
          <t>Custo unit desc PIS e Cofins IN</t>
        </is>
      </c>
      <c r="AO3" s="276" t="inlineStr">
        <is>
          <t>Custo Total Desc Pis e Cofins IN</t>
        </is>
      </c>
      <c r="AP3" s="21" t="inlineStr">
        <is>
          <t>PIS IN</t>
        </is>
      </c>
      <c r="AQ3" s="21" t="inlineStr">
        <is>
          <t>COFINS IN</t>
        </is>
      </c>
      <c r="AR3" s="22" t="inlineStr">
        <is>
          <t>%ICMS</t>
        </is>
      </c>
      <c r="AS3" s="23" t="inlineStr">
        <is>
          <t>VALOR</t>
        </is>
      </c>
      <c r="AT3" s="23" t="inlineStr">
        <is>
          <t>ICMS ST</t>
        </is>
      </c>
      <c r="AU3" s="23" t="inlineStr">
        <is>
          <t>ST%</t>
        </is>
      </c>
      <c r="AV3" s="23" t="inlineStr">
        <is>
          <t>MVA</t>
        </is>
      </c>
      <c r="AW3" s="24" t="inlineStr">
        <is>
          <t>FAMÍLIA NCM</t>
        </is>
      </c>
      <c r="AX3" s="24" t="inlineStr">
        <is>
          <t>DIVISÃO NCM</t>
        </is>
      </c>
      <c r="AY3" s="264" t="n"/>
      <c r="AZ3" s="264" t="n"/>
      <c r="BA3" s="264" t="n"/>
      <c r="BB3" s="265" t="n"/>
      <c r="BC3" s="25" t="inlineStr">
        <is>
          <t>ESTADOS COM</t>
        </is>
      </c>
      <c r="BD3" s="25" t="inlineStr">
        <is>
          <t>ATENÇÃO</t>
        </is>
      </c>
      <c r="BE3" s="23" t="inlineStr">
        <is>
          <t>PIS À PAGAR</t>
        </is>
      </c>
      <c r="BF3" s="23" t="inlineStr">
        <is>
          <t>COFINS à PAGAR</t>
        </is>
      </c>
      <c r="BG3" s="23" t="inlineStr">
        <is>
          <t>ICMS OUT-IN</t>
        </is>
      </c>
      <c r="BH3" s="23" t="inlineStr">
        <is>
          <t>IMPOSTOS SAÍDA</t>
        </is>
      </c>
      <c r="BI3" s="23" t="inlineStr">
        <is>
          <t>CUSTO SEM CRÉDITO</t>
        </is>
      </c>
      <c r="BJ3" s="20" t="inlineStr">
        <is>
          <t>CSLL</t>
        </is>
      </c>
      <c r="BK3" s="20" t="inlineStr">
        <is>
          <t>IRPJ</t>
        </is>
      </c>
      <c r="BL3" s="23" t="inlineStr">
        <is>
          <t>CUSTO TOTAL</t>
        </is>
      </c>
      <c r="BM3" s="20" t="inlineStr">
        <is>
          <t>RESULTADO BRUTO</t>
        </is>
      </c>
    </row>
    <row r="4" ht="14.4" customHeight="1" s="218">
      <c r="A4" s="26" t="n"/>
      <c r="B4" s="26" t="n"/>
      <c r="C4" s="26" t="n"/>
      <c r="D4" s="26" t="n"/>
      <c r="E4" s="27" t="n"/>
      <c r="F4" s="26" t="n"/>
      <c r="G4" s="28" t="n"/>
      <c r="H4" s="26" t="n"/>
      <c r="I4" s="26" t="n"/>
      <c r="J4" s="29" t="n"/>
      <c r="K4" s="27" t="n"/>
      <c r="L4" s="27" t="n"/>
      <c r="M4" s="29" t="inlineStr">
        <is>
          <t>Importado</t>
        </is>
      </c>
      <c r="N4" s="29" t="inlineStr">
        <is>
          <t>Estado Origem</t>
        </is>
      </c>
      <c r="O4" s="29" t="inlineStr">
        <is>
          <t>CNPJ Compra</t>
        </is>
      </c>
      <c r="P4" s="29" t="inlineStr">
        <is>
          <t>Optante Simples</t>
        </is>
      </c>
      <c r="Q4" s="27" t="n"/>
      <c r="R4" s="27" t="n"/>
      <c r="S4" s="30" t="n"/>
      <c r="T4" s="30" t="n"/>
      <c r="U4" s="30" t="n"/>
      <c r="V4" s="30" t="n"/>
      <c r="W4" s="31" t="n">
        <v>0.0065</v>
      </c>
      <c r="X4" s="31" t="n">
        <v>0.03</v>
      </c>
      <c r="Y4" s="32" t="inlineStr">
        <is>
          <t>Produto Importado</t>
        </is>
      </c>
      <c r="Z4" s="21" t="inlineStr">
        <is>
          <t>CNPJ Faturamento</t>
        </is>
      </c>
      <c r="AA4" s="32" t="inlineStr">
        <is>
          <t>Estado Destino</t>
        </is>
      </c>
      <c r="AB4" s="21" t="inlineStr">
        <is>
          <t>Contribuinte</t>
        </is>
      </c>
      <c r="AC4" s="21" t="inlineStr">
        <is>
          <t>%ICMS</t>
        </is>
      </c>
      <c r="AD4" s="21" t="inlineStr">
        <is>
          <t>ICMS</t>
        </is>
      </c>
      <c r="AE4" s="27" t="inlineStr">
        <is>
          <t>ICMS DIFAL</t>
        </is>
      </c>
      <c r="AF4" s="33" t="n">
        <v>0</v>
      </c>
      <c r="AG4" s="33" t="n"/>
      <c r="AH4" s="27" t="n"/>
      <c r="AI4" s="29" t="inlineStr">
        <is>
          <t>Custo Import.</t>
        </is>
      </c>
      <c r="AJ4" s="29" t="inlineStr">
        <is>
          <t>Custo Dólar</t>
        </is>
      </c>
      <c r="AK4" s="29" t="inlineStr">
        <is>
          <t>Custo unit Desc. ICMS IN</t>
        </is>
      </c>
      <c r="AL4" s="29" t="inlineStr">
        <is>
          <t>Custo Total s/ Impostos</t>
        </is>
      </c>
      <c r="AM4" s="29" t="inlineStr">
        <is>
          <t>Custo Total Desc. ICMS IN</t>
        </is>
      </c>
      <c r="AN4" s="277" t="n"/>
      <c r="AO4" s="277" t="n"/>
      <c r="AP4" s="31" t="n">
        <v>0</v>
      </c>
      <c r="AQ4" s="31" t="n">
        <v>0</v>
      </c>
      <c r="AR4" s="32" t="n"/>
      <c r="AS4" s="29" t="inlineStr">
        <is>
          <t>ICMS</t>
        </is>
      </c>
      <c r="AT4" s="29" t="n"/>
      <c r="AU4" s="31" t="n"/>
      <c r="AV4" s="31" t="n"/>
      <c r="AW4" s="31" t="n"/>
      <c r="AX4" s="31" t="n"/>
      <c r="AY4" s="25" t="n"/>
      <c r="AZ4" s="25" t="n"/>
      <c r="BA4" s="25" t="n"/>
      <c r="BB4" s="25" t="n"/>
      <c r="BC4" s="25" t="inlineStr">
        <is>
          <t>CONVÊNIO**</t>
        </is>
      </c>
      <c r="BD4" s="25" t="inlineStr">
        <is>
          <t>ICMS ST</t>
        </is>
      </c>
      <c r="BE4" s="29" t="n"/>
      <c r="BF4" s="29" t="n"/>
      <c r="BG4" s="29" t="n"/>
      <c r="BH4" s="29" t="n"/>
      <c r="BI4" s="29" t="n"/>
      <c r="BJ4" s="31" t="n">
        <v>0.0108</v>
      </c>
      <c r="BK4" s="31">
        <f>IF(((((((F88*8%)+(F89*32%))-20000)*10%))+(((F88*8%)+(F89*32%))*15%))/(F88+F89)&lt;0.07,0.07,((((((F88*8%)+(F89*32%))-20000)*10%))+(((F88*8%)+(F89*32%))*15%))/(F88+F89))</f>
        <v/>
      </c>
      <c r="BL4" s="29" t="n"/>
      <c r="BM4" s="34" t="n"/>
    </row>
    <row r="5" ht="14.4" customHeight="1" s="218">
      <c r="A5" s="35" t="n">
        <v>1</v>
      </c>
      <c r="B5" s="144">
        <f>BOM!B5</f>
        <v/>
      </c>
      <c r="C5" s="144">
        <f>BOM!C5</f>
        <v/>
      </c>
      <c r="D5" s="144">
        <f>BOM!D5</f>
        <v/>
      </c>
      <c r="E5" s="144">
        <f>BOM!E5</f>
        <v/>
      </c>
      <c r="F5" s="39">
        <f>BOM!F5</f>
        <v/>
      </c>
      <c r="G5" s="144">
        <f>BOM!G5</f>
        <v/>
      </c>
      <c r="H5" s="144">
        <f>BOM!H5</f>
        <v/>
      </c>
      <c r="I5" s="145" t="n">
        <v>0</v>
      </c>
      <c r="J5" s="146">
        <f>BOM!J5</f>
        <v/>
      </c>
      <c r="K5" s="146">
        <f>BOM!K5</f>
        <v/>
      </c>
      <c r="L5" s="146">
        <f>BOM!L5</f>
        <v/>
      </c>
      <c r="M5" s="146">
        <f>BOM!M5</f>
        <v/>
      </c>
      <c r="N5" s="146">
        <f>BOM!N5</f>
        <v/>
      </c>
      <c r="O5" s="146">
        <f>BOM!O5</f>
        <v/>
      </c>
      <c r="P5" s="146">
        <f>BOM!P5</f>
        <v/>
      </c>
      <c r="Q5" s="46">
        <f>$F$97</f>
        <v/>
      </c>
      <c r="R5" s="47" t="n">
        <v>0</v>
      </c>
      <c r="S5" s="48">
        <f>U5-(U5*R5)</f>
        <v/>
      </c>
      <c r="T5" s="48">
        <f>S5*I5</f>
        <v/>
      </c>
      <c r="U5" s="48">
        <f>(AN5)/(1-(BH5+Q5))</f>
        <v/>
      </c>
      <c r="V5" s="48">
        <f>U5*I5</f>
        <v/>
      </c>
      <c r="W5" s="49">
        <f>T5*$W$4</f>
        <v/>
      </c>
      <c r="X5" s="49">
        <f>T5*$X$4</f>
        <v/>
      </c>
      <c r="Y5" s="50">
        <f>M5</f>
        <v/>
      </c>
      <c r="Z5" s="9" t="n"/>
      <c r="AA5" s="9" t="n"/>
      <c r="AB5" s="9" t="n"/>
      <c r="AC5" s="51">
        <f t="array" ref="AC5">IF(I5&gt;0,VLOOKUP(Y5&amp;$P$88&amp;$P$89&amp;$P$90,Variáveis!$O$2:$S$300&amp;Variáveis!$P$2:$T$300&amp;Variáveis!$Q$2:$U$300&amp;Variáveis!$R$2:$V$300,5,FALSE),0)</f>
        <v/>
      </c>
      <c r="AD5" s="52">
        <f>T5*AC5</f>
        <v/>
      </c>
      <c r="AE5" s="53">
        <f>IF(AB5="não",((V5/(1-VLOOKUP(AA5,Variáveis!$AK$3:$AN$29,4,FALSE)))*VLOOKUP(AA5,Variáveis!$AK$3:$AN$29,4,FALSE))-AD5,0)</f>
        <v/>
      </c>
      <c r="AF5" s="53">
        <f>T5*$AF$4</f>
        <v/>
      </c>
      <c r="AG5" s="53">
        <f>IF(AB5="SIM","Cliente pode pagar DIFA na entrada", )</f>
        <v/>
      </c>
      <c r="AH5" s="54" t="n"/>
      <c r="AI5" s="53">
        <f>IF(K5="SIM",(J5*$F$102),J5)</f>
        <v/>
      </c>
      <c r="AJ5" s="53">
        <f>IF(L5="SIM",(AI5*$F$101),AI5)</f>
        <v/>
      </c>
      <c r="AK5" s="53">
        <f>AJ5-AS5</f>
        <v/>
      </c>
      <c r="AL5" s="53">
        <f>AJ5*I5</f>
        <v/>
      </c>
      <c r="AM5" s="53">
        <f>AK5*I5</f>
        <v/>
      </c>
      <c r="AN5" s="53">
        <f>AK5-AP5-AQ5</f>
        <v/>
      </c>
      <c r="AO5" s="53">
        <f>AN5*I5</f>
        <v/>
      </c>
      <c r="AP5" s="53">
        <f>$AP$4*AK5</f>
        <v/>
      </c>
      <c r="AQ5" s="53">
        <f>$AQ$4*AK5</f>
        <v/>
      </c>
      <c r="AR5" s="51">
        <f t="array" ref="AR5">VLOOKUP(M5&amp;N5&amp;O5&amp;P5,Variáveis!$A$2:$E$240&amp;Variáveis!$B$2:$F$240&amp;Variáveis!$C$2:$G$240&amp;Variáveis!$D$2:$H$240,5,FALSE)</f>
        <v/>
      </c>
      <c r="AS5" s="53">
        <f>((AJ5*(1-AR5))*AR5)</f>
        <v/>
      </c>
      <c r="AT5" s="53">
        <f>(((J5+(J5*AU5))*0.18)-(J5*AR5))</f>
        <v/>
      </c>
      <c r="AU5" s="55">
        <f>(((1+AV5)*(1-AR5))/(1-0.18)-1)</f>
        <v/>
      </c>
      <c r="AV5" s="55">
        <f>IF(BB5&gt;0,BB5,IF(BA5&gt;0,BA5,IF(AZ5&gt;0,AZ5,IF(AY5&gt;0,AY5,IF(AX5&gt;0,AX5)))))/100</f>
        <v/>
      </c>
      <c r="AW5" s="56">
        <f>VALUE(LEFT(G5,4))</f>
        <v/>
      </c>
      <c r="AX5" s="56">
        <f>VALUE(IFERROR(VLOOKUP(VALUE(LEFT(G5,4)),ST!$C$4:$E$300,3,FALSE),"0"))</f>
        <v/>
      </c>
      <c r="AY5" s="56">
        <f>VALUE(IFERROR(VLOOKUP(VALUE(LEFT(G5,5)),ST!$C$4:$E$300,3,FALSE),"0"))</f>
        <v/>
      </c>
      <c r="AZ5" s="56">
        <f>VALUE(IFERROR(VLOOKUP(VALUE(LEFT(G5,6)),ST!$C$4:$E$300,3,FALSE),"0"))</f>
        <v/>
      </c>
      <c r="BA5" s="56">
        <f>VALUE(IFERROR(VLOOKUP(VALUE(LEFT(G5,7)),ST!$C$4:$E$300,3,FALSE),"0"))</f>
        <v/>
      </c>
      <c r="BB5" s="56">
        <f>VALUE(IFERROR(VLOOKUP(G5,ST!$C$4:$E$400,3,FALSE),"0"))</f>
        <v/>
      </c>
      <c r="BC5" s="57">
        <f>IF(VLOOKUP(AW5,ST!$C$4:$F$298,4,FALSE)&lt;&gt;0,VLOOKUP(AW5,ST!$C$4:$F$298,4,FALSE),VLOOKUP(G5,ST!$C$4:$F$298,4,FALSE))</f>
        <v/>
      </c>
      <c r="BD5" s="57">
        <f>IF(O5="SC","Desconsiderar coluna ICMS ST",IF(O5="PR","Haverá ST", ))</f>
        <v/>
      </c>
      <c r="BE5" s="53">
        <f>W5</f>
        <v/>
      </c>
      <c r="BF5" s="53">
        <f>X5</f>
        <v/>
      </c>
      <c r="BG5" s="53">
        <f>AD5-AS5</f>
        <v/>
      </c>
      <c r="BH5" s="51">
        <f>$W$4+$X$4+AC5+$BJ$4+0.07</f>
        <v/>
      </c>
      <c r="BI5" s="53">
        <f>IF(BD5="Haverá ST",AJ5+AS5+AT5,AJ5+AS5)</f>
        <v/>
      </c>
      <c r="BJ5" s="53">
        <f>T5*$BJ$4</f>
        <v/>
      </c>
      <c r="BK5" s="53">
        <f>T5*$BK$4</f>
        <v/>
      </c>
      <c r="BL5" s="53">
        <f>BE5+BF5+AO5+BJ5+BK5+AD5</f>
        <v/>
      </c>
      <c r="BM5" s="53">
        <f>(T5-BL5)</f>
        <v/>
      </c>
    </row>
    <row r="6" ht="14.4" customHeight="1" s="218">
      <c r="A6" s="58">
        <f>A5+1</f>
        <v/>
      </c>
      <c r="B6" s="144">
        <f>BOM!B6</f>
        <v/>
      </c>
      <c r="C6" s="144">
        <f>BOM!C6</f>
        <v/>
      </c>
      <c r="D6" s="144">
        <f>BOM!D6</f>
        <v/>
      </c>
      <c r="E6" s="144">
        <f>BOM!E6</f>
        <v/>
      </c>
      <c r="F6" s="144">
        <f>BOM!F6</f>
        <v/>
      </c>
      <c r="G6" s="144">
        <f>BOM!G6</f>
        <v/>
      </c>
      <c r="H6" s="144">
        <f>BOM!H6</f>
        <v/>
      </c>
      <c r="I6" s="145" t="n">
        <v>0</v>
      </c>
      <c r="J6" s="146">
        <f>BOM!J6</f>
        <v/>
      </c>
      <c r="K6" s="146">
        <f>BOM!K6</f>
        <v/>
      </c>
      <c r="L6" s="146">
        <f>BOM!L6</f>
        <v/>
      </c>
      <c r="M6" s="146">
        <f>BOM!M6</f>
        <v/>
      </c>
      <c r="N6" s="146">
        <f>BOM!N6</f>
        <v/>
      </c>
      <c r="O6" s="146">
        <f>BOM!O6</f>
        <v/>
      </c>
      <c r="P6" s="146">
        <f>BOM!P6</f>
        <v/>
      </c>
      <c r="Q6" s="46">
        <f>$F$97</f>
        <v/>
      </c>
      <c r="R6" s="46">
        <f>$F$98</f>
        <v/>
      </c>
      <c r="S6" s="48">
        <f>U6-(U6*R6)</f>
        <v/>
      </c>
      <c r="T6" s="48">
        <f>S6*I6</f>
        <v/>
      </c>
      <c r="U6" s="48">
        <f>(AN6)/(1-(BH6+Q6))</f>
        <v/>
      </c>
      <c r="V6" s="48">
        <f>U6*I6</f>
        <v/>
      </c>
      <c r="W6" s="49">
        <f>T6*$W$4</f>
        <v/>
      </c>
      <c r="X6" s="49">
        <f>T6*$X$4</f>
        <v/>
      </c>
      <c r="Y6" s="50">
        <f>M6</f>
        <v/>
      </c>
      <c r="Z6" s="9" t="n"/>
      <c r="AA6" s="9" t="n"/>
      <c r="AB6" s="9" t="n"/>
      <c r="AC6" s="51">
        <f t="array" ref="AC6">IF(I6&gt;0,VLOOKUP(Y6&amp;$P$88&amp;$P$89&amp;$P$90,Variáveis!$O$2:$S$300&amp;Variáveis!$P$2:$T$300&amp;Variáveis!$Q$2:$U$300&amp;Variáveis!$R$2:$V$300,5,FALSE),0)</f>
        <v/>
      </c>
      <c r="AD6" s="52">
        <f>T6*AC6</f>
        <v/>
      </c>
      <c r="AE6" s="53">
        <f>IF(AB6="não",((V6/(1-VLOOKUP(AA6,Variáveis!$AK$3:$AN$29,4,FALSE)))*VLOOKUP(AA6,Variáveis!$AK$3:$AN$29,4,FALSE))-AD6,0)</f>
        <v/>
      </c>
      <c r="AF6" s="53">
        <f>T6*$AF$4</f>
        <v/>
      </c>
      <c r="AG6" s="53">
        <f>IF(AB6="SIM","Cliente pode pagar DIFA na entrada", )</f>
        <v/>
      </c>
      <c r="AH6" s="54" t="n"/>
      <c r="AI6" s="53">
        <f>IF(K6="SIM",(J6*$F$102),J6)</f>
        <v/>
      </c>
      <c r="AJ6" s="53">
        <f>IF(L6="SIM",(AI6*$F$101),AI6)</f>
        <v/>
      </c>
      <c r="AK6" s="53">
        <f>AJ6-AS6</f>
        <v/>
      </c>
      <c r="AL6" s="53">
        <f>AJ6*I6</f>
        <v/>
      </c>
      <c r="AM6" s="53">
        <f>AK6*I6</f>
        <v/>
      </c>
      <c r="AN6" s="53">
        <f>AK6-AP6-AQ6</f>
        <v/>
      </c>
      <c r="AO6" s="53">
        <f>AN6*I6</f>
        <v/>
      </c>
      <c r="AP6" s="53">
        <f>$AP$4*AK6</f>
        <v/>
      </c>
      <c r="AQ6" s="53">
        <f>$AQ$4*AK6</f>
        <v/>
      </c>
      <c r="AR6" s="51">
        <f t="array" ref="AR6">VLOOKUP(M6&amp;N6&amp;O6&amp;P6,Variáveis!$A$2:$E$240&amp;Variáveis!$B$2:$F$240&amp;Variáveis!$C$2:$G$240&amp;Variáveis!$D$2:$H$240,5,FALSE)</f>
        <v/>
      </c>
      <c r="AS6" s="53">
        <f>((AJ6*(1-AR6))*AR6)</f>
        <v/>
      </c>
      <c r="AT6" s="53">
        <f>(((J6+(J6*AU6))*0.18)-(J6*AR6))</f>
        <v/>
      </c>
      <c r="AU6" s="55">
        <f>(((1+AV6)*(1-AR6))/(1-0.18)-1)</f>
        <v/>
      </c>
      <c r="AV6" s="55">
        <f>IF(BB6&gt;0,BB6,IF(BA6&gt;0,BA6,IF(AZ6&gt;0,AZ6,IF(AY6&gt;0,AY6,IF(AX6&gt;0,AX6)))))/100</f>
        <v/>
      </c>
      <c r="AW6" s="56">
        <f>VALUE(LEFT(G6,4))</f>
        <v/>
      </c>
      <c r="AX6" s="56">
        <f>VALUE(IFERROR(VLOOKUP(VALUE(LEFT(G6,4)),ST!$C$4:$E$300,3,FALSE),"0"))</f>
        <v/>
      </c>
      <c r="AY6" s="56">
        <f>VALUE(IFERROR(VLOOKUP(VALUE(LEFT(G6,5)),ST!$C$4:$E$300,3,FALSE),"0"))</f>
        <v/>
      </c>
      <c r="AZ6" s="56">
        <f>VALUE(IFERROR(VLOOKUP(VALUE(LEFT(G6,6)),ST!$C$4:$E$300,3,FALSE),"0"))</f>
        <v/>
      </c>
      <c r="BA6" s="56">
        <f>VALUE(IFERROR(VLOOKUP(VALUE(LEFT(G6,7)),ST!$C$4:$E$300,3,FALSE),"0"))</f>
        <v/>
      </c>
      <c r="BB6" s="56">
        <f>VALUE(IFERROR(VLOOKUP(G6,ST!$C$4:$E$400,3,FALSE),"0"))</f>
        <v/>
      </c>
      <c r="BC6" s="57">
        <f>IF(VLOOKUP(AW6,ST!$C$4:$F$298,4,FALSE)&lt;&gt;0,VLOOKUP(AW6,ST!$C$4:$F$298,4,FALSE),VLOOKUP(G6,ST!$C$4:$F$298,4,FALSE))</f>
        <v/>
      </c>
      <c r="BD6" s="57">
        <f>IF(O6="SC","Desconsiderar coluna ICMS ST",IF(O6="PR","Haverá ST", ))</f>
        <v/>
      </c>
      <c r="BE6" s="53">
        <f>W6</f>
        <v/>
      </c>
      <c r="BF6" s="53">
        <f>X6</f>
        <v/>
      </c>
      <c r="BG6" s="53">
        <f>AD6-AS6</f>
        <v/>
      </c>
      <c r="BH6" s="51">
        <f>$W$4+$X$4+AC6+$BJ$4+0.07</f>
        <v/>
      </c>
      <c r="BI6" s="53">
        <f>IF(BD6="Haverá ST",AJ6+AS6+AT6,AJ6+AS6)</f>
        <v/>
      </c>
      <c r="BJ6" s="53">
        <f>T6*$BJ$4</f>
        <v/>
      </c>
      <c r="BK6" s="53">
        <f>T6*$BK$4</f>
        <v/>
      </c>
      <c r="BL6" s="53">
        <f>BE6+BF6+AO6+BJ6+BK6+AD6</f>
        <v/>
      </c>
      <c r="BM6" s="53">
        <f>(T6-BL6)</f>
        <v/>
      </c>
    </row>
    <row r="7" ht="14.4" customHeight="1" s="218">
      <c r="A7" s="58">
        <f>A6+1</f>
        <v/>
      </c>
      <c r="B7" s="144">
        <f>BOM!B7</f>
        <v/>
      </c>
      <c r="C7" s="144">
        <f>BOM!C7</f>
        <v/>
      </c>
      <c r="D7" s="144">
        <f>BOM!D7</f>
        <v/>
      </c>
      <c r="E7" s="144">
        <f>BOM!E7</f>
        <v/>
      </c>
      <c r="F7" s="144">
        <f>BOM!F7</f>
        <v/>
      </c>
      <c r="G7" s="144">
        <f>BOM!G7</f>
        <v/>
      </c>
      <c r="H7" s="144">
        <f>BOM!H7</f>
        <v/>
      </c>
      <c r="I7" s="147" t="n">
        <v>0</v>
      </c>
      <c r="J7" s="146">
        <f>BOM!J7</f>
        <v/>
      </c>
      <c r="K7" s="146">
        <f>BOM!K7</f>
        <v/>
      </c>
      <c r="L7" s="146">
        <f>BOM!L7</f>
        <v/>
      </c>
      <c r="M7" s="146">
        <f>BOM!M7</f>
        <v/>
      </c>
      <c r="N7" s="146">
        <f>BOM!N7</f>
        <v/>
      </c>
      <c r="O7" s="146">
        <f>BOM!O7</f>
        <v/>
      </c>
      <c r="P7" s="146">
        <f>BOM!P7</f>
        <v/>
      </c>
      <c r="Q7" s="46">
        <f>$F$97</f>
        <v/>
      </c>
      <c r="R7" s="46">
        <f>$F$98</f>
        <v/>
      </c>
      <c r="S7" s="48">
        <f>U7-(U7*R7)</f>
        <v/>
      </c>
      <c r="T7" s="48">
        <f>S7*I7</f>
        <v/>
      </c>
      <c r="U7" s="48">
        <f>(AN7)/(1-(BH7+Q7))</f>
        <v/>
      </c>
      <c r="V7" s="48">
        <f>U7*I7</f>
        <v/>
      </c>
      <c r="W7" s="49">
        <f>T7*$W$4</f>
        <v/>
      </c>
      <c r="X7" s="49">
        <f>T7*$X$4</f>
        <v/>
      </c>
      <c r="Y7" s="50">
        <f>M7</f>
        <v/>
      </c>
      <c r="Z7" s="9" t="n"/>
      <c r="AA7" s="9" t="n"/>
      <c r="AB7" s="9" t="n"/>
      <c r="AC7" s="51">
        <f t="array" ref="AC7">IF(I7&gt;0,VLOOKUP(Y7&amp;$P$88&amp;$P$89&amp;$P$90,Variáveis!$O$2:$S$300&amp;Variáveis!$P$2:$T$300&amp;Variáveis!$Q$2:$U$300&amp;Variáveis!$R$2:$V$300,5,FALSE),0)</f>
        <v/>
      </c>
      <c r="AD7" s="52">
        <f>T7*AC7</f>
        <v/>
      </c>
      <c r="AE7" s="53">
        <f>IF(AB7="não",((V7/(1-VLOOKUP(AA7,Variáveis!$AK$3:$AN$29,4,FALSE)))*VLOOKUP(AA7,Variáveis!$AK$3:$AN$29,4,FALSE))-AD7,0)</f>
        <v/>
      </c>
      <c r="AF7" s="53">
        <f>T7*$AF$4</f>
        <v/>
      </c>
      <c r="AG7" s="53">
        <f>IF(AB7="SIM","Cliente pode pagar DIFA na entrada", )</f>
        <v/>
      </c>
      <c r="AH7" s="54" t="n"/>
      <c r="AI7" s="53">
        <f>IF(K7="SIM",(J7*$F$102),J7)</f>
        <v/>
      </c>
      <c r="AJ7" s="53">
        <f>IF(L7="SIM",(AI7*$F$101),AI7)</f>
        <v/>
      </c>
      <c r="AK7" s="53">
        <f>AJ7-AS7</f>
        <v/>
      </c>
      <c r="AL7" s="53">
        <f>AJ7*I7</f>
        <v/>
      </c>
      <c r="AM7" s="53">
        <f>AK7*I7</f>
        <v/>
      </c>
      <c r="AN7" s="53">
        <f>AK7-AP7-AQ7</f>
        <v/>
      </c>
      <c r="AO7" s="53">
        <f>AN7*I7</f>
        <v/>
      </c>
      <c r="AP7" s="53">
        <f>$AP$4*AK7</f>
        <v/>
      </c>
      <c r="AQ7" s="53">
        <f>$AQ$4*AK7</f>
        <v/>
      </c>
      <c r="AR7" s="51">
        <f t="array" ref="AR7">VLOOKUP(M7&amp;N7&amp;O7&amp;P7,Variáveis!$A$2:$E$240&amp;Variáveis!$B$2:$F$240&amp;Variáveis!$C$2:$G$240&amp;Variáveis!$D$2:$H$240,5,FALSE)</f>
        <v/>
      </c>
      <c r="AS7" s="53">
        <f>((AJ7*(1-AR7))*AR7)</f>
        <v/>
      </c>
      <c r="AT7" s="53">
        <f>(((J7+(J7*AU7))*0.18)-(J7*AR7))</f>
        <v/>
      </c>
      <c r="AU7" s="55">
        <f>(((1+AV7)*(1-AR7))/(1-0.18)-1)</f>
        <v/>
      </c>
      <c r="AV7" s="55">
        <f>IF(BB7&gt;0,BB7,IF(BA7&gt;0,BA7,IF(AZ7&gt;0,AZ7,IF(AY7&gt;0,AY7,IF(AX7&gt;0,AX7)))))/100</f>
        <v/>
      </c>
      <c r="AW7" s="56">
        <f>VALUE(LEFT(G7,4))</f>
        <v/>
      </c>
      <c r="AX7" s="56">
        <f>VALUE(IFERROR(VLOOKUP(VALUE(LEFT(G7,4)),ST!$C$4:$E$300,3,FALSE),"0"))</f>
        <v/>
      </c>
      <c r="AY7" s="56">
        <f>VALUE(IFERROR(VLOOKUP(VALUE(LEFT(G7,5)),ST!$C$4:$E$300,3,FALSE),"0"))</f>
        <v/>
      </c>
      <c r="AZ7" s="56">
        <f>VALUE(IFERROR(VLOOKUP(VALUE(LEFT(G7,6)),ST!$C$4:$E$300,3,FALSE),"0"))</f>
        <v/>
      </c>
      <c r="BA7" s="56">
        <f>VALUE(IFERROR(VLOOKUP(VALUE(LEFT(G7,7)),ST!$C$4:$E$300,3,FALSE),"0"))</f>
        <v/>
      </c>
      <c r="BB7" s="56">
        <f>VALUE(IFERROR(VLOOKUP(G7,ST!$C$4:$E$400,3,FALSE),"0"))</f>
        <v/>
      </c>
      <c r="BC7" s="57">
        <f>IF(VLOOKUP(AW7,ST!$C$4:$F$298,4,FALSE)&lt;&gt;0,VLOOKUP(AW7,ST!$C$4:$F$298,4,FALSE),VLOOKUP(G7,ST!$C$4:$F$298,4,FALSE))</f>
        <v/>
      </c>
      <c r="BD7" s="57">
        <f>IF(O7="SC","Desconsiderar coluna ICMS ST",IF(O7="PR","Haverá ST", ))</f>
        <v/>
      </c>
      <c r="BE7" s="53">
        <f>W7</f>
        <v/>
      </c>
      <c r="BF7" s="53">
        <f>X7</f>
        <v/>
      </c>
      <c r="BG7" s="53">
        <f>AD7-AS7</f>
        <v/>
      </c>
      <c r="BH7" s="51">
        <f>$W$4+$X$4+AC7+$BJ$4+0.07</f>
        <v/>
      </c>
      <c r="BI7" s="53">
        <f>IF(BD7="Haverá ST",AJ7+AS7+AT7,AJ7+AS7)</f>
        <v/>
      </c>
      <c r="BJ7" s="53">
        <f>T7*$BJ$4</f>
        <v/>
      </c>
      <c r="BK7" s="53">
        <f>T7*$BK$4</f>
        <v/>
      </c>
      <c r="BL7" s="53">
        <f>BE7+BF7+AO7+BJ7+BK7+AD7</f>
        <v/>
      </c>
      <c r="BM7" s="53">
        <f>(T7-BL7)</f>
        <v/>
      </c>
    </row>
    <row r="8" ht="14.4" customHeight="1" s="218">
      <c r="A8" s="58" t="n"/>
      <c r="B8" s="144">
        <f>BOM!B8</f>
        <v/>
      </c>
      <c r="C8" s="144">
        <f>BOM!C8</f>
        <v/>
      </c>
      <c r="D8" s="144">
        <f>BOM!D8</f>
        <v/>
      </c>
      <c r="E8" s="144">
        <f>BOM!E8</f>
        <v/>
      </c>
      <c r="F8" s="39">
        <f>BOM!F8</f>
        <v/>
      </c>
      <c r="G8" s="144">
        <f>BOM!G8</f>
        <v/>
      </c>
      <c r="H8" s="144">
        <f>BOM!H8</f>
        <v/>
      </c>
      <c r="I8" s="147" t="n">
        <v>0</v>
      </c>
      <c r="J8" s="146">
        <f>BOM!J8</f>
        <v/>
      </c>
      <c r="K8" s="146">
        <f>BOM!K8</f>
        <v/>
      </c>
      <c r="L8" s="146">
        <f>BOM!L8</f>
        <v/>
      </c>
      <c r="M8" s="146">
        <f>BOM!M8</f>
        <v/>
      </c>
      <c r="N8" s="146">
        <f>BOM!N8</f>
        <v/>
      </c>
      <c r="O8" s="146">
        <f>BOM!O8</f>
        <v/>
      </c>
      <c r="P8" s="146">
        <f>BOM!P8</f>
        <v/>
      </c>
      <c r="Q8" s="46">
        <f>$F$97</f>
        <v/>
      </c>
      <c r="R8" s="46">
        <f>$F$98</f>
        <v/>
      </c>
      <c r="S8" s="48">
        <f>U8-(U8*R8)</f>
        <v/>
      </c>
      <c r="T8" s="48">
        <f>S8*I8</f>
        <v/>
      </c>
      <c r="U8" s="48">
        <f>(AN8)/(1-(BH8+Q8))</f>
        <v/>
      </c>
      <c r="V8" s="48">
        <f>U8*I8</f>
        <v/>
      </c>
      <c r="W8" s="49">
        <f>T8*$W$4</f>
        <v/>
      </c>
      <c r="X8" s="49">
        <f>T8*$X$4</f>
        <v/>
      </c>
      <c r="Y8" s="50">
        <f>M8</f>
        <v/>
      </c>
      <c r="Z8" s="9" t="n"/>
      <c r="AA8" s="9" t="n"/>
      <c r="AB8" s="9" t="n"/>
      <c r="AC8" s="51">
        <f t="array" ref="AC8">IF(I8&gt;0,VLOOKUP(Y8&amp;$P$88&amp;$P$89&amp;$P$90,Variáveis!$O$2:$S$300&amp;Variáveis!$P$2:$T$300&amp;Variáveis!$Q$2:$U$300&amp;Variáveis!$R$2:$V$300,5,FALSE),0)</f>
        <v/>
      </c>
      <c r="AD8" s="52">
        <f>T8*AC8</f>
        <v/>
      </c>
      <c r="AE8" s="53">
        <f>IF(AB8="não",((V8/(1-VLOOKUP(AA8,Variáveis!$AK$3:$AN$29,4,FALSE)))*VLOOKUP(AA8,Variáveis!$AK$3:$AN$29,4,FALSE))-AD8,0)</f>
        <v/>
      </c>
      <c r="AF8" s="53">
        <f>T8*$AF$4</f>
        <v/>
      </c>
      <c r="AG8" s="53">
        <f>IF(AB8="SIM","Cliente pode pagar DIFA na entrada", )</f>
        <v/>
      </c>
      <c r="AH8" s="54" t="n"/>
      <c r="AI8" s="53">
        <f>IF(K8="SIM",(J8*$F$102),J8)</f>
        <v/>
      </c>
      <c r="AJ8" s="53">
        <f>IF(L8="SIM",(AI8*$F$101),AI8)</f>
        <v/>
      </c>
      <c r="AK8" s="53">
        <f>AJ8-AS8</f>
        <v/>
      </c>
      <c r="AL8" s="53">
        <f>AJ8*I8</f>
        <v/>
      </c>
      <c r="AM8" s="53">
        <f>AK8*I8</f>
        <v/>
      </c>
      <c r="AN8" s="53">
        <f>AK8-AP8-AQ8</f>
        <v/>
      </c>
      <c r="AO8" s="53">
        <f>AN8*I8</f>
        <v/>
      </c>
      <c r="AP8" s="53">
        <f>$AP$4*AK8</f>
        <v/>
      </c>
      <c r="AQ8" s="53">
        <f>$AQ$4*AK8</f>
        <v/>
      </c>
      <c r="AR8" s="51">
        <f t="array" ref="AR8">VLOOKUP(M8&amp;N8&amp;O8&amp;P8,Variáveis!$A$2:$E$240&amp;Variáveis!$B$2:$F$240&amp;Variáveis!$C$2:$G$240&amp;Variáveis!$D$2:$H$240,5,FALSE)</f>
        <v/>
      </c>
      <c r="AS8" s="53">
        <f>((AJ8*(1-AR8))*AR8)</f>
        <v/>
      </c>
      <c r="AT8" s="53">
        <f>(((J8+(J8*AU8))*0.18)-(J8*AR8))</f>
        <v/>
      </c>
      <c r="AU8" s="55">
        <f>(((1+AV8)*(1-AR8))/(1-0.18)-1)</f>
        <v/>
      </c>
      <c r="AV8" s="55">
        <f>IF(BB8&gt;0,BB8,IF(BA8&gt;0,BA8,IF(AZ8&gt;0,AZ8,IF(AY8&gt;0,AY8,IF(AX8&gt;0,AX8)))))/100</f>
        <v/>
      </c>
      <c r="AW8" s="56">
        <f>VALUE(LEFT(G8,4))</f>
        <v/>
      </c>
      <c r="AX8" s="56">
        <f>VALUE(IFERROR(VLOOKUP(VALUE(LEFT(G8,4)),ST!$C$4:$E$300,3,FALSE),"0"))</f>
        <v/>
      </c>
      <c r="AY8" s="56">
        <f>VALUE(IFERROR(VLOOKUP(VALUE(LEFT(G8,5)),ST!$C$4:$E$300,3,FALSE),"0"))</f>
        <v/>
      </c>
      <c r="AZ8" s="56">
        <f>VALUE(IFERROR(VLOOKUP(VALUE(LEFT(G8,6)),ST!$C$4:$E$300,3,FALSE),"0"))</f>
        <v/>
      </c>
      <c r="BA8" s="56">
        <f>VALUE(IFERROR(VLOOKUP(VALUE(LEFT(G8,7)),ST!$C$4:$E$300,3,FALSE),"0"))</f>
        <v/>
      </c>
      <c r="BB8" s="56">
        <f>VALUE(IFERROR(VLOOKUP(G8,ST!$C$4:$E$400,3,FALSE),"0"))</f>
        <v/>
      </c>
      <c r="BC8" s="57">
        <f>IF(VLOOKUP(AW8,ST!$C$4:$F$298,4,FALSE)&lt;&gt;0,VLOOKUP(AW8,ST!$C$4:$F$298,4,FALSE),VLOOKUP(G8,ST!$C$4:$F$298,4,FALSE))</f>
        <v/>
      </c>
      <c r="BD8" s="57">
        <f>IF(O8="SC","Desconsiderar coluna ICMS ST",IF(O8="PR","Haverá ST", ))</f>
        <v/>
      </c>
      <c r="BE8" s="53">
        <f>W8</f>
        <v/>
      </c>
      <c r="BF8" s="53">
        <f>X8</f>
        <v/>
      </c>
      <c r="BG8" s="53">
        <f>AD8-AS8</f>
        <v/>
      </c>
      <c r="BH8" s="51">
        <f>$W$4+$X$4+AC8+$BJ$4+0.07</f>
        <v/>
      </c>
      <c r="BI8" s="53">
        <f>IF(BD8="Haverá ST",AJ8+AS8+AT8,AJ8+AS8)</f>
        <v/>
      </c>
      <c r="BJ8" s="53">
        <f>T8*$BJ$4</f>
        <v/>
      </c>
      <c r="BK8" s="53">
        <f>T8*$BK$4</f>
        <v/>
      </c>
      <c r="BL8" s="53">
        <f>BE8+BF8+AO8+BJ8+BK8+AD8</f>
        <v/>
      </c>
      <c r="BM8" s="53">
        <f>(T8-BL8)</f>
        <v/>
      </c>
    </row>
    <row r="9" ht="14.4" customHeight="1" s="218">
      <c r="A9" s="58">
        <f>A7+1</f>
        <v/>
      </c>
      <c r="B9" s="144">
        <f>BOM!B9</f>
        <v/>
      </c>
      <c r="C9" s="144">
        <f>BOM!C9</f>
        <v/>
      </c>
      <c r="D9" s="144">
        <f>BOM!D9</f>
        <v/>
      </c>
      <c r="E9" s="144">
        <f>BOM!E9</f>
        <v/>
      </c>
      <c r="F9" s="144">
        <f>BOM!F9</f>
        <v/>
      </c>
      <c r="G9" s="144">
        <f>BOM!G9</f>
        <v/>
      </c>
      <c r="H9" s="144">
        <f>BOM!H9</f>
        <v/>
      </c>
      <c r="I9" s="145" t="n">
        <v>0</v>
      </c>
      <c r="J9" s="146">
        <f>BOM!J9</f>
        <v/>
      </c>
      <c r="K9" s="146">
        <f>BOM!K9</f>
        <v/>
      </c>
      <c r="L9" s="146">
        <f>BOM!L9</f>
        <v/>
      </c>
      <c r="M9" s="146">
        <f>BOM!M9</f>
        <v/>
      </c>
      <c r="N9" s="146">
        <f>BOM!N9</f>
        <v/>
      </c>
      <c r="O9" s="146">
        <f>BOM!O9</f>
        <v/>
      </c>
      <c r="P9" s="146">
        <f>BOM!P9</f>
        <v/>
      </c>
      <c r="Q9" s="46">
        <f>$F$97</f>
        <v/>
      </c>
      <c r="R9" s="46">
        <f>$F$98</f>
        <v/>
      </c>
      <c r="S9" s="48">
        <f>U9-(U9*R9)</f>
        <v/>
      </c>
      <c r="T9" s="48">
        <f>S9*I9</f>
        <v/>
      </c>
      <c r="U9" s="48">
        <f>(AN9)/(1-(BH9+Q9))</f>
        <v/>
      </c>
      <c r="V9" s="48">
        <f>U9*I9</f>
        <v/>
      </c>
      <c r="W9" s="49">
        <f>T9*$W$4</f>
        <v/>
      </c>
      <c r="X9" s="49">
        <f>T9*$X$4</f>
        <v/>
      </c>
      <c r="Y9" s="50">
        <f>M9</f>
        <v/>
      </c>
      <c r="Z9" s="9" t="n"/>
      <c r="AA9" s="9" t="n"/>
      <c r="AB9" s="9" t="n"/>
      <c r="AC9" s="51">
        <f t="array" ref="AC9">IF(I9&gt;0,VLOOKUP(Y9&amp;$P$88&amp;$P$89&amp;$P$90,Variáveis!$O$2:$S$300&amp;Variáveis!$P$2:$T$300&amp;Variáveis!$Q$2:$U$300&amp;Variáveis!$R$2:$V$300,5,FALSE),0)</f>
        <v/>
      </c>
      <c r="AD9" s="52">
        <f>T9*AC9</f>
        <v/>
      </c>
      <c r="AE9" s="53">
        <f>IF(AB9="não",((V9/(1-VLOOKUP(AA9,Variáveis!$AK$3:$AN$29,4,FALSE)))*VLOOKUP(AA9,Variáveis!$AK$3:$AN$29,4,FALSE))-AD9,0)</f>
        <v/>
      </c>
      <c r="AF9" s="53">
        <f>T9*$AF$4</f>
        <v/>
      </c>
      <c r="AG9" s="53">
        <f>IF(AB9="SIM","Cliente pode pagar DIFA na entrada", )</f>
        <v/>
      </c>
      <c r="AH9" s="54" t="n"/>
      <c r="AI9" s="53">
        <f>IF(K9="SIM",(J9*$F$102),J9)</f>
        <v/>
      </c>
      <c r="AJ9" s="53">
        <f>IF(L9="SIM",(AI9*$F$101),AI9)</f>
        <v/>
      </c>
      <c r="AK9" s="53">
        <f>AJ9-AS9</f>
        <v/>
      </c>
      <c r="AL9" s="53">
        <f>AJ9*I9</f>
        <v/>
      </c>
      <c r="AM9" s="53">
        <f>AK9*I9</f>
        <v/>
      </c>
      <c r="AN9" s="53">
        <f>AK9-AP9-AQ9</f>
        <v/>
      </c>
      <c r="AO9" s="53">
        <f>AN9*I9</f>
        <v/>
      </c>
      <c r="AP9" s="53">
        <f>$AP$4*AK9</f>
        <v/>
      </c>
      <c r="AQ9" s="53">
        <f>$AQ$4*AK9</f>
        <v/>
      </c>
      <c r="AR9" s="51">
        <f t="array" ref="AR9">VLOOKUP(M9&amp;N9&amp;O9&amp;P9,Variáveis!$A$2:$E$240&amp;Variáveis!$B$2:$F$240&amp;Variáveis!$C$2:$G$240&amp;Variáveis!$D$2:$H$240,5,FALSE)</f>
        <v/>
      </c>
      <c r="AS9" s="53">
        <f>((AJ9*(1-AR9))*AR9)</f>
        <v/>
      </c>
      <c r="AT9" s="53">
        <f>(((J9+(J9*AU9))*0.18)-(J9*AR9))</f>
        <v/>
      </c>
      <c r="AU9" s="55">
        <f>(((1+AV9)*(1-AR9))/(1-0.18)-1)</f>
        <v/>
      </c>
      <c r="AV9" s="55">
        <f>IF(BB9&gt;0,BB9,IF(BA9&gt;0,BA9,IF(AZ9&gt;0,AZ9,IF(AY9&gt;0,AY9,IF(AX9&gt;0,AX9)))))/100</f>
        <v/>
      </c>
      <c r="AW9" s="56">
        <f>VALUE(LEFT(G9,4))</f>
        <v/>
      </c>
      <c r="AX9" s="56">
        <f>VALUE(IFERROR(VLOOKUP(VALUE(LEFT(G9,4)),ST!$C$4:$E$300,3,FALSE),"0"))</f>
        <v/>
      </c>
      <c r="AY9" s="56">
        <f>VALUE(IFERROR(VLOOKUP(VALUE(LEFT(G9,5)),ST!$C$4:$E$300,3,FALSE),"0"))</f>
        <v/>
      </c>
      <c r="AZ9" s="56">
        <f>VALUE(IFERROR(VLOOKUP(VALUE(LEFT(G9,6)),ST!$C$4:$E$300,3,FALSE),"0"))</f>
        <v/>
      </c>
      <c r="BA9" s="56">
        <f>VALUE(IFERROR(VLOOKUP(VALUE(LEFT(G9,7)),ST!$C$4:$E$300,3,FALSE),"0"))</f>
        <v/>
      </c>
      <c r="BB9" s="56">
        <f>VALUE(IFERROR(VLOOKUP(G9,ST!$C$4:$E$400,3,FALSE),"0"))</f>
        <v/>
      </c>
      <c r="BC9" s="57">
        <f>IF(VLOOKUP(AW9,ST!$C$4:$F$298,4,FALSE)&lt;&gt;0,VLOOKUP(AW9,ST!$C$4:$F$298,4,FALSE),VLOOKUP(G9,ST!$C$4:$F$298,4,FALSE))</f>
        <v/>
      </c>
      <c r="BD9" s="57">
        <f>IF(O9="SC","Desconsiderar coluna ICMS ST",IF(O9="PR","Haverá ST", ))</f>
        <v/>
      </c>
      <c r="BE9" s="53">
        <f>W9</f>
        <v/>
      </c>
      <c r="BF9" s="53">
        <f>X9</f>
        <v/>
      </c>
      <c r="BG9" s="53">
        <f>AD9-AS9</f>
        <v/>
      </c>
      <c r="BH9" s="51">
        <f>$W$4+$X$4+AC9+$BJ$4+0.07</f>
        <v/>
      </c>
      <c r="BI9" s="53">
        <f>IF(BD9="Haverá ST",AJ9+AS9+AT9,AJ9+AS9)</f>
        <v/>
      </c>
      <c r="BJ9" s="53">
        <f>T9*$BJ$4</f>
        <v/>
      </c>
      <c r="BK9" s="53">
        <f>T9*$BK$4</f>
        <v/>
      </c>
      <c r="BL9" s="53">
        <f>BE9+BF9+AO9+BJ9+BK9+AD9</f>
        <v/>
      </c>
      <c r="BM9" s="53">
        <f>(T9-BL9)</f>
        <v/>
      </c>
    </row>
    <row r="10" ht="14.4" customHeight="1" s="218">
      <c r="A10" s="58">
        <f>A9+1</f>
        <v/>
      </c>
      <c r="B10" s="144">
        <f>BOM!B10</f>
        <v/>
      </c>
      <c r="C10" s="144">
        <f>BOM!C10</f>
        <v/>
      </c>
      <c r="D10" s="144">
        <f>BOM!D10</f>
        <v/>
      </c>
      <c r="E10" s="144">
        <f>BOM!E10</f>
        <v/>
      </c>
      <c r="F10" s="144">
        <f>BOM!F10</f>
        <v/>
      </c>
      <c r="G10" s="144">
        <f>BOM!G10</f>
        <v/>
      </c>
      <c r="H10" s="144">
        <f>BOM!H10</f>
        <v/>
      </c>
      <c r="I10" s="145" t="n">
        <v>0</v>
      </c>
      <c r="J10" s="146">
        <f>BOM!J10</f>
        <v/>
      </c>
      <c r="K10" s="146">
        <f>BOM!K10</f>
        <v/>
      </c>
      <c r="L10" s="146">
        <f>BOM!L10</f>
        <v/>
      </c>
      <c r="M10" s="146">
        <f>BOM!M10</f>
        <v/>
      </c>
      <c r="N10" s="146">
        <f>BOM!N10</f>
        <v/>
      </c>
      <c r="O10" s="146">
        <f>BOM!O10</f>
        <v/>
      </c>
      <c r="P10" s="146">
        <f>BOM!P10</f>
        <v/>
      </c>
      <c r="Q10" s="46">
        <f>$F$97</f>
        <v/>
      </c>
      <c r="R10" s="46">
        <f>$F$98</f>
        <v/>
      </c>
      <c r="S10" s="48">
        <f>U10-(U10*R10)</f>
        <v/>
      </c>
      <c r="T10" s="48">
        <f>S10*I10</f>
        <v/>
      </c>
      <c r="U10" s="48">
        <f>(AN10)/(1-(BH10+Q10))</f>
        <v/>
      </c>
      <c r="V10" s="48">
        <f>U10*I10</f>
        <v/>
      </c>
      <c r="W10" s="49">
        <f>T10*$W$4</f>
        <v/>
      </c>
      <c r="X10" s="49">
        <f>T10*$X$4</f>
        <v/>
      </c>
      <c r="Y10" s="50">
        <f>M10</f>
        <v/>
      </c>
      <c r="Z10" s="9" t="n"/>
      <c r="AA10" s="9" t="n"/>
      <c r="AB10" s="9" t="n"/>
      <c r="AC10" s="51">
        <f t="array" ref="AC10">IF(I10&gt;0,VLOOKUP(Y10&amp;$P$88&amp;$P$89&amp;$P$90,Variáveis!$O$2:$S$300&amp;Variáveis!$P$2:$T$300&amp;Variáveis!$Q$2:$U$300&amp;Variáveis!$R$2:$V$300,5,FALSE),0)</f>
        <v/>
      </c>
      <c r="AD10" s="52">
        <f>T10*AC10</f>
        <v/>
      </c>
      <c r="AE10" s="53">
        <f>IF(AB10="não",((V10/(1-VLOOKUP(AA10,Variáveis!$AK$3:$AN$29,4,FALSE)))*VLOOKUP(AA10,Variáveis!$AK$3:$AN$29,4,FALSE))-AD10,0)</f>
        <v/>
      </c>
      <c r="AF10" s="53">
        <f>T10*$AF$4</f>
        <v/>
      </c>
      <c r="AG10" s="53">
        <f>IF(AB10="SIM","Cliente pode pagar DIFA na entrada", )</f>
        <v/>
      </c>
      <c r="AH10" s="54" t="n"/>
      <c r="AI10" s="53">
        <f>IF(K10="SIM",(J10*$F$102),J10)</f>
        <v/>
      </c>
      <c r="AJ10" s="53">
        <f>IF(L10="SIM",(AI10*$F$101),AI10)</f>
        <v/>
      </c>
      <c r="AK10" s="53">
        <f>AJ10-AS10</f>
        <v/>
      </c>
      <c r="AL10" s="53">
        <f>AJ10*I10</f>
        <v/>
      </c>
      <c r="AM10" s="53">
        <f>AK10*I10</f>
        <v/>
      </c>
      <c r="AN10" s="53">
        <f>AK10-AP10-AQ10</f>
        <v/>
      </c>
      <c r="AO10" s="53">
        <f>AN10*I10</f>
        <v/>
      </c>
      <c r="AP10" s="53">
        <f>$AP$4*AK10</f>
        <v/>
      </c>
      <c r="AQ10" s="53">
        <f>$AQ$4*AK10</f>
        <v/>
      </c>
      <c r="AR10" s="51">
        <f t="array" ref="AR10">VLOOKUP(M10&amp;N10&amp;O10&amp;P10,Variáveis!$A$2:$E$240&amp;Variáveis!$B$2:$F$240&amp;Variáveis!$C$2:$G$240&amp;Variáveis!$D$2:$H$240,5,FALSE)</f>
        <v/>
      </c>
      <c r="AS10" s="53">
        <f>((AJ10*(1-AR10))*AR10)</f>
        <v/>
      </c>
      <c r="AT10" s="53">
        <f>(((J10+(J10*AU10))*0.18)-(J10*AR10))</f>
        <v/>
      </c>
      <c r="AU10" s="55">
        <f>(((1+AV10)*(1-AR10))/(1-0.18)-1)</f>
        <v/>
      </c>
      <c r="AV10" s="55">
        <f>IF(BB10&gt;0,BB10,IF(BA10&gt;0,BA10,IF(AZ10&gt;0,AZ10,IF(AY10&gt;0,AY10,IF(AX10&gt;0,AX10)))))/100</f>
        <v/>
      </c>
      <c r="AW10" s="56">
        <f>VALUE(LEFT(G10,4))</f>
        <v/>
      </c>
      <c r="AX10" s="56">
        <f>VALUE(IFERROR(VLOOKUP(VALUE(LEFT(G10,4)),ST!$C$4:$E$300,3,FALSE),"0"))</f>
        <v/>
      </c>
      <c r="AY10" s="56">
        <f>VALUE(IFERROR(VLOOKUP(VALUE(LEFT(G10,5)),ST!$C$4:$E$300,3,FALSE),"0"))</f>
        <v/>
      </c>
      <c r="AZ10" s="56">
        <f>VALUE(IFERROR(VLOOKUP(VALUE(LEFT(G10,6)),ST!$C$4:$E$300,3,FALSE),"0"))</f>
        <v/>
      </c>
      <c r="BA10" s="56">
        <f>VALUE(IFERROR(VLOOKUP(VALUE(LEFT(G10,7)),ST!$C$4:$E$300,3,FALSE),"0"))</f>
        <v/>
      </c>
      <c r="BB10" s="56">
        <f>VALUE(IFERROR(VLOOKUP(G10,ST!$C$4:$E$400,3,FALSE),"0"))</f>
        <v/>
      </c>
      <c r="BC10" s="57">
        <f>IF(VLOOKUP(AW10,ST!$C$4:$F$298,4,FALSE)&lt;&gt;0,VLOOKUP(AW10,ST!$C$4:$F$298,4,FALSE),VLOOKUP(G10,ST!$C$4:$F$298,4,FALSE))</f>
        <v/>
      </c>
      <c r="BD10" s="57">
        <f>IF(O10="SC","Desconsiderar coluna ICMS ST",IF(O10="PR","Haverá ST", ))</f>
        <v/>
      </c>
      <c r="BE10" s="53">
        <f>W10</f>
        <v/>
      </c>
      <c r="BF10" s="53">
        <f>X10</f>
        <v/>
      </c>
      <c r="BG10" s="53">
        <f>AD10-AS10</f>
        <v/>
      </c>
      <c r="BH10" s="51">
        <f>$W$4+$X$4+AC10+$BJ$4+0.07</f>
        <v/>
      </c>
      <c r="BI10" s="53">
        <f>IF(BD10="Haverá ST",AJ10+AS10+AT10,AJ10+AS10)</f>
        <v/>
      </c>
      <c r="BJ10" s="53">
        <f>T10*$BJ$4</f>
        <v/>
      </c>
      <c r="BK10" s="53">
        <f>T10*$BK$4</f>
        <v/>
      </c>
      <c r="BL10" s="53">
        <f>BE10+BF10+AO10+BJ10+BK10+AD10</f>
        <v/>
      </c>
      <c r="BM10" s="53">
        <f>(T10-BL10)</f>
        <v/>
      </c>
    </row>
    <row r="11" ht="14.4" customHeight="1" s="218">
      <c r="A11" s="58">
        <f>A10+1</f>
        <v/>
      </c>
      <c r="B11" s="144">
        <f>BOM!B11</f>
        <v/>
      </c>
      <c r="C11" s="144">
        <f>BOM!C11</f>
        <v/>
      </c>
      <c r="D11" s="144">
        <f>BOM!D11</f>
        <v/>
      </c>
      <c r="E11" s="144">
        <f>BOM!E11</f>
        <v/>
      </c>
      <c r="F11" s="144">
        <f>BOM!F11</f>
        <v/>
      </c>
      <c r="G11" s="144">
        <f>BOM!G11</f>
        <v/>
      </c>
      <c r="H11" s="144">
        <f>BOM!H11</f>
        <v/>
      </c>
      <c r="I11" s="147" t="n"/>
      <c r="J11" s="146">
        <f>BOM!J11</f>
        <v/>
      </c>
      <c r="K11" s="146">
        <f>BOM!K11</f>
        <v/>
      </c>
      <c r="L11" s="146">
        <f>BOM!L11</f>
        <v/>
      </c>
      <c r="M11" s="146">
        <f>BOM!M11</f>
        <v/>
      </c>
      <c r="N11" s="146">
        <f>BOM!N11</f>
        <v/>
      </c>
      <c r="O11" s="146">
        <f>BOM!O11</f>
        <v/>
      </c>
      <c r="P11" s="146">
        <f>BOM!P11</f>
        <v/>
      </c>
      <c r="Q11" s="46">
        <f>$F$97</f>
        <v/>
      </c>
      <c r="R11" s="46">
        <f>$F$98</f>
        <v/>
      </c>
      <c r="S11" s="48">
        <f>U11-(U11*R11)</f>
        <v/>
      </c>
      <c r="T11" s="48">
        <f>S11*I11</f>
        <v/>
      </c>
      <c r="U11" s="48">
        <f>(AN11)/(1-(BH11+Q11))</f>
        <v/>
      </c>
      <c r="V11" s="48">
        <f>U11*I11</f>
        <v/>
      </c>
      <c r="W11" s="49">
        <f>T11*$W$4</f>
        <v/>
      </c>
      <c r="X11" s="49">
        <f>T11*$X$4</f>
        <v/>
      </c>
      <c r="Y11" s="50">
        <f>M11</f>
        <v/>
      </c>
      <c r="Z11" s="9" t="n"/>
      <c r="AA11" s="9" t="n"/>
      <c r="AB11" s="9" t="n"/>
      <c r="AC11" s="51">
        <f t="array" ref="AC11">IF(I11&gt;0,VLOOKUP(Y11&amp;$P$88&amp;$P$89&amp;$P$90,Variáveis!$O$2:$S$300&amp;Variáveis!$P$2:$T$300&amp;Variáveis!$Q$2:$U$300&amp;Variáveis!$R$2:$V$300,5,FALSE),0)</f>
        <v/>
      </c>
      <c r="AD11" s="52">
        <f>T11*AC11</f>
        <v/>
      </c>
      <c r="AE11" s="53">
        <f>IF(AB11="não",((V11/(1-VLOOKUP(AA11,Variáveis!$AK$3:$AN$29,4,FALSE)))*VLOOKUP(AA11,Variáveis!$AK$3:$AN$29,4,FALSE))-AD11,0)</f>
        <v/>
      </c>
      <c r="AF11" s="53">
        <f>T11*$AF$4</f>
        <v/>
      </c>
      <c r="AG11" s="53">
        <f>IF(AB11="SIM","Cliente pode pagar DIFA na entrada", )</f>
        <v/>
      </c>
      <c r="AH11" s="54" t="n"/>
      <c r="AI11" s="53">
        <f>IF(K11="SIM",(J11*$F$102),J11)</f>
        <v/>
      </c>
      <c r="AJ11" s="53">
        <f>IF(L11="SIM",(AI11*$F$101),AI11)</f>
        <v/>
      </c>
      <c r="AK11" s="53">
        <f>AJ11-AS11</f>
        <v/>
      </c>
      <c r="AL11" s="53">
        <f>AJ11*I11</f>
        <v/>
      </c>
      <c r="AM11" s="53">
        <f>AK11*I11</f>
        <v/>
      </c>
      <c r="AN11" s="53">
        <f>AK11-AP11-AQ11</f>
        <v/>
      </c>
      <c r="AO11" s="53">
        <f>AN11*I11</f>
        <v/>
      </c>
      <c r="AP11" s="53">
        <f>$AP$4*AK11</f>
        <v/>
      </c>
      <c r="AQ11" s="53">
        <f>$AQ$4*AK11</f>
        <v/>
      </c>
      <c r="AR11" s="51">
        <f t="array" ref="AR11">VLOOKUP(M11&amp;N11&amp;O11&amp;P11,Variáveis!$A$2:$E$240&amp;Variáveis!$B$2:$F$240&amp;Variáveis!$C$2:$G$240&amp;Variáveis!$D$2:$H$240,5,FALSE)</f>
        <v/>
      </c>
      <c r="AS11" s="53">
        <f>((AJ11*(1-AR11))*AR11)</f>
        <v/>
      </c>
      <c r="AT11" s="53">
        <f>(((J11+(J11*AU11))*0.18)-(J11*AR11))</f>
        <v/>
      </c>
      <c r="AU11" s="55">
        <f>(((1+AV11)*(1-AR11))/(1-0.18)-1)</f>
        <v/>
      </c>
      <c r="AV11" s="55">
        <f>IF(BB11&gt;0,BB11,IF(BA11&gt;0,BA11,IF(AZ11&gt;0,AZ11,IF(AY11&gt;0,AY11,IF(AX11&gt;0,AX11)))))/100</f>
        <v/>
      </c>
      <c r="AW11" s="56">
        <f>VALUE(LEFT(G11,4))</f>
        <v/>
      </c>
      <c r="AX11" s="56">
        <f>VALUE(IFERROR(VLOOKUP(VALUE(LEFT(G11,4)),ST!$C$4:$E$300,3,FALSE),"0"))</f>
        <v/>
      </c>
      <c r="AY11" s="56">
        <f>VALUE(IFERROR(VLOOKUP(VALUE(LEFT(G11,5)),ST!$C$4:$E$300,3,FALSE),"0"))</f>
        <v/>
      </c>
      <c r="AZ11" s="56">
        <f>VALUE(IFERROR(VLOOKUP(VALUE(LEFT(G11,6)),ST!$C$4:$E$300,3,FALSE),"0"))</f>
        <v/>
      </c>
      <c r="BA11" s="56">
        <f>VALUE(IFERROR(VLOOKUP(VALUE(LEFT(G11,7)),ST!$C$4:$E$300,3,FALSE),"0"))</f>
        <v/>
      </c>
      <c r="BB11" s="56">
        <f>VALUE(IFERROR(VLOOKUP(G11,ST!$C$4:$E$400,3,FALSE),"0"))</f>
        <v/>
      </c>
      <c r="BC11" s="57">
        <f>IF(VLOOKUP(AW11,ST!$C$4:$F$298,4,FALSE)&lt;&gt;0,VLOOKUP(AW11,ST!$C$4:$F$298,4,FALSE),VLOOKUP(G11,ST!$C$4:$F$298,4,FALSE))</f>
        <v/>
      </c>
      <c r="BD11" s="57">
        <f>IF(O11="SC","Desconsiderar coluna ICMS ST",IF(O11="PR","Haverá ST", ))</f>
        <v/>
      </c>
      <c r="BE11" s="53">
        <f>W11</f>
        <v/>
      </c>
      <c r="BF11" s="53">
        <f>X11</f>
        <v/>
      </c>
      <c r="BG11" s="53">
        <f>AD11-AS11</f>
        <v/>
      </c>
      <c r="BH11" s="51">
        <f>$W$4+$X$4+AC11+$BJ$4+0.07</f>
        <v/>
      </c>
      <c r="BI11" s="53">
        <f>IF(BD11="Haverá ST",AJ11+AS11+AT11,AJ11+AS11)</f>
        <v/>
      </c>
      <c r="BJ11" s="53">
        <f>T11*$BJ$4</f>
        <v/>
      </c>
      <c r="BK11" s="53">
        <f>T11*$BK$4</f>
        <v/>
      </c>
      <c r="BL11" s="53">
        <f>BE11+BF11+AO11+BJ11+BK11+AD11</f>
        <v/>
      </c>
      <c r="BM11" s="53">
        <f>(T11-BL11)</f>
        <v/>
      </c>
    </row>
    <row r="12" ht="14.4" customHeight="1" s="218">
      <c r="A12" s="58">
        <f>A11+1</f>
        <v/>
      </c>
      <c r="B12" s="144">
        <f>BOM!B12</f>
        <v/>
      </c>
      <c r="C12" s="144">
        <f>BOM!C12</f>
        <v/>
      </c>
      <c r="D12" s="144">
        <f>BOM!D12</f>
        <v/>
      </c>
      <c r="E12" s="144">
        <f>BOM!E12</f>
        <v/>
      </c>
      <c r="F12" s="144">
        <f>BOM!F12</f>
        <v/>
      </c>
      <c r="G12" s="144">
        <f>BOM!G12</f>
        <v/>
      </c>
      <c r="H12" s="144">
        <f>BOM!H12</f>
        <v/>
      </c>
      <c r="I12" s="147" t="n"/>
      <c r="J12" s="146">
        <f>BOM!J12</f>
        <v/>
      </c>
      <c r="K12" s="146">
        <f>BOM!K12</f>
        <v/>
      </c>
      <c r="L12" s="146">
        <f>BOM!L12</f>
        <v/>
      </c>
      <c r="M12" s="146">
        <f>BOM!M12</f>
        <v/>
      </c>
      <c r="N12" s="146">
        <f>BOM!N12</f>
        <v/>
      </c>
      <c r="O12" s="146">
        <f>BOM!O12</f>
        <v/>
      </c>
      <c r="P12" s="146">
        <f>BOM!P12</f>
        <v/>
      </c>
      <c r="Q12" s="46">
        <f>$F$97</f>
        <v/>
      </c>
      <c r="R12" s="46">
        <f>$F$98</f>
        <v/>
      </c>
      <c r="S12" s="48">
        <f>U12-(U12*R12)</f>
        <v/>
      </c>
      <c r="T12" s="48">
        <f>S12*I12</f>
        <v/>
      </c>
      <c r="U12" s="48">
        <f>(AN12)/(1-(BH12+Q12))</f>
        <v/>
      </c>
      <c r="V12" s="48">
        <f>U12*I12</f>
        <v/>
      </c>
      <c r="W12" s="49">
        <f>T12*$W$4</f>
        <v/>
      </c>
      <c r="X12" s="49">
        <f>T12*$X$4</f>
        <v/>
      </c>
      <c r="Y12" s="50">
        <f>M12</f>
        <v/>
      </c>
      <c r="Z12" s="9" t="n"/>
      <c r="AA12" s="9" t="n"/>
      <c r="AB12" s="9" t="n"/>
      <c r="AC12" s="51">
        <f t="array" ref="AC12">IF(I12&gt;0,VLOOKUP(Y12&amp;$P$88&amp;$P$89&amp;$P$90,Variáveis!$O$2:$S$300&amp;Variáveis!$P$2:$T$300&amp;Variáveis!$Q$2:$U$300&amp;Variáveis!$R$2:$V$300,5,FALSE),0)</f>
        <v/>
      </c>
      <c r="AD12" s="52">
        <f>T12*AC12</f>
        <v/>
      </c>
      <c r="AE12" s="53">
        <f>IF(AB12="não",((V12/(1-VLOOKUP(AA12,Variáveis!$AK$3:$AN$29,4,FALSE)))*VLOOKUP(AA12,Variáveis!$AK$3:$AN$29,4,FALSE))-AD12,0)</f>
        <v/>
      </c>
      <c r="AF12" s="53">
        <f>T12*$AF$4</f>
        <v/>
      </c>
      <c r="AG12" s="53">
        <f>IF(AB12="SIM","Cliente pode pagar DIFA na entrada", )</f>
        <v/>
      </c>
      <c r="AH12" s="54" t="n"/>
      <c r="AI12" s="53">
        <f>IF(K12="SIM",(J12*$F$102),J12)</f>
        <v/>
      </c>
      <c r="AJ12" s="53">
        <f>IF(L12="SIM",(AI12*$F$101),AI12)</f>
        <v/>
      </c>
      <c r="AK12" s="53">
        <f>AJ12-AS12</f>
        <v/>
      </c>
      <c r="AL12" s="53">
        <f>AJ12*I12</f>
        <v/>
      </c>
      <c r="AM12" s="53">
        <f>AK12*I12</f>
        <v/>
      </c>
      <c r="AN12" s="53">
        <f>AK12-AP12-AQ12</f>
        <v/>
      </c>
      <c r="AO12" s="53">
        <f>AN12*I12</f>
        <v/>
      </c>
      <c r="AP12" s="53">
        <f>$AP$4*AK12</f>
        <v/>
      </c>
      <c r="AQ12" s="53">
        <f>$AQ$4*AK12</f>
        <v/>
      </c>
      <c r="AR12" s="51">
        <f t="array" ref="AR12">VLOOKUP(M12&amp;N12&amp;O12&amp;P12,Variáveis!$A$2:$E$240&amp;Variáveis!$B$2:$F$240&amp;Variáveis!$C$2:$G$240&amp;Variáveis!$D$2:$H$240,5,FALSE)</f>
        <v/>
      </c>
      <c r="AS12" s="53">
        <f>((AJ12*(1-AR12))*AR12)</f>
        <v/>
      </c>
      <c r="AT12" s="53">
        <f>(((J12+(J12*AU12))*0.18)-(J12*AR12))</f>
        <v/>
      </c>
      <c r="AU12" s="55">
        <f>(((1+AV12)*(1-AR12))/(1-0.18)-1)</f>
        <v/>
      </c>
      <c r="AV12" s="55">
        <f>IF(BB12&gt;0,BB12,IF(BA12&gt;0,BA12,IF(AZ12&gt;0,AZ12,IF(AY12&gt;0,AY12,IF(AX12&gt;0,AX12)))))/100</f>
        <v/>
      </c>
      <c r="AW12" s="56">
        <f>VALUE(LEFT(G12,4))</f>
        <v/>
      </c>
      <c r="AX12" s="56">
        <f>VALUE(IFERROR(VLOOKUP(VALUE(LEFT(G12,4)),ST!$C$4:$E$300,3,FALSE),"0"))</f>
        <v/>
      </c>
      <c r="AY12" s="56">
        <f>VALUE(IFERROR(VLOOKUP(VALUE(LEFT(G12,5)),ST!$C$4:$E$300,3,FALSE),"0"))</f>
        <v/>
      </c>
      <c r="AZ12" s="56">
        <f>VALUE(IFERROR(VLOOKUP(VALUE(LEFT(G12,6)),ST!$C$4:$E$300,3,FALSE),"0"))</f>
        <v/>
      </c>
      <c r="BA12" s="56">
        <f>VALUE(IFERROR(VLOOKUP(VALUE(LEFT(G12,7)),ST!$C$4:$E$300,3,FALSE),"0"))</f>
        <v/>
      </c>
      <c r="BB12" s="56">
        <f>VALUE(IFERROR(VLOOKUP(G12,ST!$C$4:$E$400,3,FALSE),"0"))</f>
        <v/>
      </c>
      <c r="BC12" s="57">
        <f>IF(VLOOKUP(AW12,ST!$C$4:$F$298,4,FALSE)&lt;&gt;0,VLOOKUP(AW12,ST!$C$4:$F$298,4,FALSE),VLOOKUP(G12,ST!$C$4:$F$298,4,FALSE))</f>
        <v/>
      </c>
      <c r="BD12" s="57">
        <f>IF(O12="SC","Desconsiderar coluna ICMS ST",IF(O12="PR","Haverá ST", ))</f>
        <v/>
      </c>
      <c r="BE12" s="53">
        <f>W12</f>
        <v/>
      </c>
      <c r="BF12" s="53">
        <f>X12</f>
        <v/>
      </c>
      <c r="BG12" s="53">
        <f>AD12-AS12</f>
        <v/>
      </c>
      <c r="BH12" s="51">
        <f>$W$4+$X$4+AC12+$BJ$4+0.07</f>
        <v/>
      </c>
      <c r="BI12" s="53">
        <f>IF(BD12="Haverá ST",AJ12+AS12+AT12,AJ12+AS12)</f>
        <v/>
      </c>
      <c r="BJ12" s="53">
        <f>T12*$BJ$4</f>
        <v/>
      </c>
      <c r="BK12" s="53">
        <f>T12*$BK$4</f>
        <v/>
      </c>
      <c r="BL12" s="53">
        <f>BE12+BF12+AO12+BJ12+BK12+AD12</f>
        <v/>
      </c>
      <c r="BM12" s="53">
        <f>(T12-BL12)</f>
        <v/>
      </c>
    </row>
    <row r="13" ht="14.4" customHeight="1" s="218">
      <c r="A13" s="58">
        <f>A12+1</f>
        <v/>
      </c>
      <c r="B13" s="144">
        <f>BOM!B13</f>
        <v/>
      </c>
      <c r="C13" s="144">
        <f>BOM!C13</f>
        <v/>
      </c>
      <c r="D13" s="144">
        <f>BOM!D13</f>
        <v/>
      </c>
      <c r="E13" s="144">
        <f>BOM!E13</f>
        <v/>
      </c>
      <c r="F13" s="39">
        <f>BOM!F13</f>
        <v/>
      </c>
      <c r="G13" s="144">
        <f>BOM!G13</f>
        <v/>
      </c>
      <c r="H13" s="144">
        <f>BOM!H13</f>
        <v/>
      </c>
      <c r="I13" s="147" t="n">
        <v>0</v>
      </c>
      <c r="J13" s="146">
        <f>BOM!J13</f>
        <v/>
      </c>
      <c r="K13" s="146">
        <f>BOM!K13</f>
        <v/>
      </c>
      <c r="L13" s="146">
        <f>BOM!L13</f>
        <v/>
      </c>
      <c r="M13" s="146">
        <f>BOM!M13</f>
        <v/>
      </c>
      <c r="N13" s="146">
        <f>BOM!N13</f>
        <v/>
      </c>
      <c r="O13" s="146">
        <f>BOM!O13</f>
        <v/>
      </c>
      <c r="P13" s="146">
        <f>BOM!P13</f>
        <v/>
      </c>
      <c r="Q13" s="46">
        <f>$F$97</f>
        <v/>
      </c>
      <c r="R13" s="46">
        <f>$F$98</f>
        <v/>
      </c>
      <c r="S13" s="48">
        <f>U13-(U13*R13)</f>
        <v/>
      </c>
      <c r="T13" s="48">
        <f>S13*I13</f>
        <v/>
      </c>
      <c r="U13" s="48">
        <f>(AN13)/(1-(BH13+Q13))</f>
        <v/>
      </c>
      <c r="V13" s="48">
        <f>U13*I13</f>
        <v/>
      </c>
      <c r="W13" s="49">
        <f>T13*$W$4</f>
        <v/>
      </c>
      <c r="X13" s="49">
        <f>T13*$X$4</f>
        <v/>
      </c>
      <c r="Y13" s="50">
        <f>M13</f>
        <v/>
      </c>
      <c r="Z13" s="9" t="n"/>
      <c r="AA13" s="9" t="n"/>
      <c r="AB13" s="9" t="n"/>
      <c r="AC13" s="51">
        <f t="array" ref="AC13">IF(I13&gt;0,VLOOKUP(Y13&amp;$P$88&amp;$P$89&amp;$P$90,Variáveis!$O$2:$S$300&amp;Variáveis!$P$2:$T$300&amp;Variáveis!$Q$2:$U$300&amp;Variáveis!$R$2:$V$300,5,FALSE),0)</f>
        <v/>
      </c>
      <c r="AD13" s="52">
        <f>T13*AC13</f>
        <v/>
      </c>
      <c r="AE13" s="53">
        <f>IF(AB13="não",((V13/(1-VLOOKUP(AA13,Variáveis!$AK$3:$AN$29,4,FALSE)))*VLOOKUP(AA13,Variáveis!$AK$3:$AN$29,4,FALSE))-AD13,0)</f>
        <v/>
      </c>
      <c r="AF13" s="53">
        <f>T13*$AF$4</f>
        <v/>
      </c>
      <c r="AG13" s="53">
        <f>IF(AB13="SIM","Cliente pode pagar DIFA na entrada", )</f>
        <v/>
      </c>
      <c r="AH13" s="54" t="n"/>
      <c r="AI13" s="53">
        <f>IF(K13="SIM",(J13*$F$102),J13)</f>
        <v/>
      </c>
      <c r="AJ13" s="53">
        <f>IF(L13="SIM",(AI13*$F$101),AI13)</f>
        <v/>
      </c>
      <c r="AK13" s="53">
        <f>AJ13-AS13</f>
        <v/>
      </c>
      <c r="AL13" s="53">
        <f>AJ13*I13</f>
        <v/>
      </c>
      <c r="AM13" s="53">
        <f>AK13*I13</f>
        <v/>
      </c>
      <c r="AN13" s="53">
        <f>AK13-AP13-AQ13</f>
        <v/>
      </c>
      <c r="AO13" s="53">
        <f>AN13*I13</f>
        <v/>
      </c>
      <c r="AP13" s="53">
        <f>$AP$4*AK13</f>
        <v/>
      </c>
      <c r="AQ13" s="53">
        <f>$AQ$4*AK13</f>
        <v/>
      </c>
      <c r="AR13" s="51">
        <f t="array" ref="AR13">VLOOKUP(M13&amp;N13&amp;O13&amp;P13,Variáveis!$A$2:$E$240&amp;Variáveis!$B$2:$F$240&amp;Variáveis!$C$2:$G$240&amp;Variáveis!$D$2:$H$240,5,FALSE)</f>
        <v/>
      </c>
      <c r="AS13" s="53">
        <f>((AJ13*(1-AR13))*AR13)</f>
        <v/>
      </c>
      <c r="AT13" s="53">
        <f>(((J13+(J13*AU13))*0.18)-(J13*AR13))</f>
        <v/>
      </c>
      <c r="AU13" s="55">
        <f>(((1+AV13)*(1-AR13))/(1-0.18)-1)</f>
        <v/>
      </c>
      <c r="AV13" s="55">
        <f>IF(BB13&gt;0,BB13,IF(BA13&gt;0,BA13,IF(AZ13&gt;0,AZ13,IF(AY13&gt;0,AY13,IF(AX13&gt;0,AX13)))))/100</f>
        <v/>
      </c>
      <c r="AW13" s="56">
        <f>VALUE(LEFT(G13,4))</f>
        <v/>
      </c>
      <c r="AX13" s="56">
        <f>VALUE(IFERROR(VLOOKUP(VALUE(LEFT(G13,4)),ST!$C$4:$E$300,3,FALSE),"0"))</f>
        <v/>
      </c>
      <c r="AY13" s="56">
        <f>VALUE(IFERROR(VLOOKUP(VALUE(LEFT(G13,5)),ST!$C$4:$E$300,3,FALSE),"0"))</f>
        <v/>
      </c>
      <c r="AZ13" s="56">
        <f>VALUE(IFERROR(VLOOKUP(VALUE(LEFT(G13,6)),ST!$C$4:$E$300,3,FALSE),"0"))</f>
        <v/>
      </c>
      <c r="BA13" s="56">
        <f>VALUE(IFERROR(VLOOKUP(VALUE(LEFT(G13,7)),ST!$C$4:$E$300,3,FALSE),"0"))</f>
        <v/>
      </c>
      <c r="BB13" s="56">
        <f>VALUE(IFERROR(VLOOKUP(G13,ST!$C$4:$E$400,3,FALSE),"0"))</f>
        <v/>
      </c>
      <c r="BC13" s="57">
        <f>IF(VLOOKUP(AW13,ST!$C$4:$F$298,4,FALSE)&lt;&gt;0,VLOOKUP(AW13,ST!$C$4:$F$298,4,FALSE),VLOOKUP(G13,ST!$C$4:$F$298,4,FALSE))</f>
        <v/>
      </c>
      <c r="BD13" s="57">
        <f>IF(O13="SC","Desconsiderar coluna ICMS ST",IF(O13="PR","Haverá ST", ))</f>
        <v/>
      </c>
      <c r="BE13" s="53">
        <f>W13</f>
        <v/>
      </c>
      <c r="BF13" s="53">
        <f>X13</f>
        <v/>
      </c>
      <c r="BG13" s="53">
        <f>AD13-AS13</f>
        <v/>
      </c>
      <c r="BH13" s="51">
        <f>$W$4+$X$4+AC13+$BJ$4+0.07</f>
        <v/>
      </c>
      <c r="BI13" s="53">
        <f>IF(BD13="Haverá ST",AJ13+AS13+AT13,AJ13+AS13)</f>
        <v/>
      </c>
      <c r="BJ13" s="53">
        <f>T13*$BJ$4</f>
        <v/>
      </c>
      <c r="BK13" s="53">
        <f>T13*$BK$4</f>
        <v/>
      </c>
      <c r="BL13" s="53">
        <f>BE13+BF13+AO13+BJ13+BK13+AD13</f>
        <v/>
      </c>
      <c r="BM13" s="53">
        <f>(T13-BL13)</f>
        <v/>
      </c>
    </row>
    <row r="14" ht="15.75" customHeight="1" s="218">
      <c r="A14" s="58">
        <f>A13+1</f>
        <v/>
      </c>
      <c r="B14" s="144">
        <f>BOM!B14</f>
        <v/>
      </c>
      <c r="C14" s="144">
        <f>BOM!C14</f>
        <v/>
      </c>
      <c r="D14" s="144">
        <f>BOM!D14</f>
        <v/>
      </c>
      <c r="E14" s="144">
        <f>BOM!E14</f>
        <v/>
      </c>
      <c r="F14" s="144">
        <f>BOM!F14</f>
        <v/>
      </c>
      <c r="G14" s="144">
        <f>BOM!G14</f>
        <v/>
      </c>
      <c r="H14" s="144">
        <f>BOM!H14</f>
        <v/>
      </c>
      <c r="I14" s="147">
        <f>I13</f>
        <v/>
      </c>
      <c r="J14" s="146">
        <f>BOM!J14</f>
        <v/>
      </c>
      <c r="K14" s="146">
        <f>BOM!K14</f>
        <v/>
      </c>
      <c r="L14" s="146">
        <f>BOM!L14</f>
        <v/>
      </c>
      <c r="M14" s="146">
        <f>BOM!M14</f>
        <v/>
      </c>
      <c r="N14" s="146">
        <f>BOM!N14</f>
        <v/>
      </c>
      <c r="O14" s="146">
        <f>BOM!O14</f>
        <v/>
      </c>
      <c r="P14" s="146">
        <f>BOM!P14</f>
        <v/>
      </c>
      <c r="Q14" s="46">
        <f>$F$97</f>
        <v/>
      </c>
      <c r="R14" s="46">
        <f>$F$98</f>
        <v/>
      </c>
      <c r="S14" s="48">
        <f>U14-(U14*R14)</f>
        <v/>
      </c>
      <c r="T14" s="48">
        <f>S14*I14</f>
        <v/>
      </c>
      <c r="U14" s="48">
        <f>(AN14)/(1-(BH14+Q14))</f>
        <v/>
      </c>
      <c r="V14" s="48">
        <f>U14*I14</f>
        <v/>
      </c>
      <c r="W14" s="49">
        <f>T14*$W$4</f>
        <v/>
      </c>
      <c r="X14" s="49">
        <f>T14*$X$4</f>
        <v/>
      </c>
      <c r="Y14" s="50">
        <f>M14</f>
        <v/>
      </c>
      <c r="Z14" s="9" t="n"/>
      <c r="AA14" s="9" t="n"/>
      <c r="AB14" s="9" t="n"/>
      <c r="AC14" s="51">
        <f t="array" ref="AC14">IF(I14&gt;0,VLOOKUP(Y14&amp;$P$88&amp;$P$89&amp;$P$90,Variáveis!$O$2:$S$300&amp;Variáveis!$P$2:$T$300&amp;Variáveis!$Q$2:$U$300&amp;Variáveis!$R$2:$V$300,5,FALSE),0)</f>
        <v/>
      </c>
      <c r="AD14" s="52">
        <f>T14*AC14</f>
        <v/>
      </c>
      <c r="AE14" s="53">
        <f>IF(AB14="não",((V14/(1-VLOOKUP(AA14,Variáveis!$AK$3:$AN$29,4,FALSE)))*VLOOKUP(AA14,Variáveis!$AK$3:$AN$29,4,FALSE))-AD14,0)</f>
        <v/>
      </c>
      <c r="AF14" s="53">
        <f>T14*$AF$4</f>
        <v/>
      </c>
      <c r="AG14" s="53">
        <f>IF(AB14="SIM","Cliente pode pagar DIFA na entrada", )</f>
        <v/>
      </c>
      <c r="AH14" s="54" t="n"/>
      <c r="AI14" s="53">
        <f>IF(K14="SIM",(J14*$F$102),J14)</f>
        <v/>
      </c>
      <c r="AJ14" s="53">
        <f>IF(L14="SIM",(AI14*$F$101),AI14)</f>
        <v/>
      </c>
      <c r="AK14" s="53">
        <f>AJ14-AS14</f>
        <v/>
      </c>
      <c r="AL14" s="53">
        <f>AJ14*I14</f>
        <v/>
      </c>
      <c r="AM14" s="53">
        <f>AK14*I14</f>
        <v/>
      </c>
      <c r="AN14" s="53">
        <f>AK14-AP14-AQ14</f>
        <v/>
      </c>
      <c r="AO14" s="53">
        <f>AN14*I14</f>
        <v/>
      </c>
      <c r="AP14" s="53">
        <f>$AP$4*AK14</f>
        <v/>
      </c>
      <c r="AQ14" s="53">
        <f>$AQ$4*AK14</f>
        <v/>
      </c>
      <c r="AR14" s="51">
        <f t="array" ref="AR14">VLOOKUP(M14&amp;N14&amp;O14&amp;P14,Variáveis!$A$2:$E$240&amp;Variáveis!$B$2:$F$240&amp;Variáveis!$C$2:$G$240&amp;Variáveis!$D$2:$H$240,5,FALSE)</f>
        <v/>
      </c>
      <c r="AS14" s="53">
        <f>((AJ14*(1-AR14))*AR14)</f>
        <v/>
      </c>
      <c r="AT14" s="53">
        <f>(((J14+(J14*AU14))*0.18)-(J14*AR14))</f>
        <v/>
      </c>
      <c r="AU14" s="55">
        <f>(((1+AV14)*(1-AR14))/(1-0.18)-1)</f>
        <v/>
      </c>
      <c r="AV14" s="55">
        <f>IF(BB14&gt;0,BB14,IF(BA14&gt;0,BA14,IF(AZ14&gt;0,AZ14,IF(AY14&gt;0,AY14,IF(AX14&gt;0,AX14)))))/100</f>
        <v/>
      </c>
      <c r="AW14" s="56">
        <f>VALUE(LEFT(G14,4))</f>
        <v/>
      </c>
      <c r="AX14" s="56">
        <f>VALUE(IFERROR(VLOOKUP(VALUE(LEFT(G14,4)),ST!$C$4:$E$300,3,FALSE),"0"))</f>
        <v/>
      </c>
      <c r="AY14" s="56">
        <f>VALUE(IFERROR(VLOOKUP(VALUE(LEFT(G14,5)),ST!$C$4:$E$300,3,FALSE),"0"))</f>
        <v/>
      </c>
      <c r="AZ14" s="56">
        <f>VALUE(IFERROR(VLOOKUP(VALUE(LEFT(G14,6)),ST!$C$4:$E$300,3,FALSE),"0"))</f>
        <v/>
      </c>
      <c r="BA14" s="56">
        <f>VALUE(IFERROR(VLOOKUP(VALUE(LEFT(G14,7)),ST!$C$4:$E$300,3,FALSE),"0"))</f>
        <v/>
      </c>
      <c r="BB14" s="56">
        <f>VALUE(IFERROR(VLOOKUP(G14,ST!$C$4:$E$400,3,FALSE),"0"))</f>
        <v/>
      </c>
      <c r="BC14" s="57">
        <f>IF(VLOOKUP(AW14,ST!$C$4:$F$298,4,FALSE)&lt;&gt;0,VLOOKUP(AW14,ST!$C$4:$F$298,4,FALSE),VLOOKUP(G14,ST!$C$4:$F$298,4,FALSE))</f>
        <v/>
      </c>
      <c r="BD14" s="57">
        <f>IF(O14="SC","Desconsiderar coluna ICMS ST",IF(O14="PR","Haverá ST", ))</f>
        <v/>
      </c>
      <c r="BE14" s="53">
        <f>W14</f>
        <v/>
      </c>
      <c r="BF14" s="53">
        <f>X14</f>
        <v/>
      </c>
      <c r="BG14" s="53">
        <f>AD14-AS14</f>
        <v/>
      </c>
      <c r="BH14" s="51">
        <f>$W$4+$X$4+AC14+$BJ$4+0.07</f>
        <v/>
      </c>
      <c r="BI14" s="53">
        <f>IF(BD14="Haverá ST",AJ14+AS14+AT14,AJ14+AS14)</f>
        <v/>
      </c>
      <c r="BJ14" s="53">
        <f>T14*$BJ$4</f>
        <v/>
      </c>
      <c r="BK14" s="53">
        <f>T14*$BK$4</f>
        <v/>
      </c>
      <c r="BL14" s="53">
        <f>BE14+BF14+AO14+BJ14+BK14+AD14</f>
        <v/>
      </c>
      <c r="BM14" s="53">
        <f>(T14-BL14)</f>
        <v/>
      </c>
    </row>
    <row r="15" ht="15.75" customHeight="1" s="218">
      <c r="A15" s="58">
        <f>A14+1</f>
        <v/>
      </c>
      <c r="B15" s="144">
        <f>BOM!B15</f>
        <v/>
      </c>
      <c r="C15" s="144">
        <f>BOM!C15</f>
        <v/>
      </c>
      <c r="D15" s="144">
        <f>BOM!D15</f>
        <v/>
      </c>
      <c r="E15" s="144">
        <f>BOM!E15</f>
        <v/>
      </c>
      <c r="F15" s="144">
        <f>BOM!F15</f>
        <v/>
      </c>
      <c r="G15" s="144">
        <f>BOM!G15</f>
        <v/>
      </c>
      <c r="H15" s="144">
        <f>BOM!H15</f>
        <v/>
      </c>
      <c r="I15" s="147">
        <f>I13*4</f>
        <v/>
      </c>
      <c r="J15" s="146">
        <f>BOM!J15</f>
        <v/>
      </c>
      <c r="K15" s="146">
        <f>BOM!K15</f>
        <v/>
      </c>
      <c r="L15" s="146">
        <f>BOM!L15</f>
        <v/>
      </c>
      <c r="M15" s="146">
        <f>BOM!M15</f>
        <v/>
      </c>
      <c r="N15" s="146">
        <f>BOM!N15</f>
        <v/>
      </c>
      <c r="O15" s="146">
        <f>BOM!O15</f>
        <v/>
      </c>
      <c r="P15" s="146">
        <f>BOM!P15</f>
        <v/>
      </c>
      <c r="Q15" s="46">
        <f>$F$97</f>
        <v/>
      </c>
      <c r="R15" s="46">
        <f>$F$98</f>
        <v/>
      </c>
      <c r="S15" s="48">
        <f>U15-(U15*R15)</f>
        <v/>
      </c>
      <c r="T15" s="48">
        <f>S15*I15</f>
        <v/>
      </c>
      <c r="U15" s="48">
        <f>(AN15)/(1-(BH15+Q15))</f>
        <v/>
      </c>
      <c r="V15" s="48">
        <f>U15*I15</f>
        <v/>
      </c>
      <c r="W15" s="49">
        <f>T15*$W$4</f>
        <v/>
      </c>
      <c r="X15" s="49">
        <f>T15*$X$4</f>
        <v/>
      </c>
      <c r="Y15" s="50">
        <f>M15</f>
        <v/>
      </c>
      <c r="Z15" s="9" t="n"/>
      <c r="AA15" s="9" t="n"/>
      <c r="AB15" s="9" t="n"/>
      <c r="AC15" s="51">
        <f t="array" ref="AC15">IF(I15&gt;0,VLOOKUP(Y15&amp;$P$88&amp;$P$89&amp;$P$90,Variáveis!$O$2:$S$300&amp;Variáveis!$P$2:$T$300&amp;Variáveis!$Q$2:$U$300&amp;Variáveis!$R$2:$V$300,5,FALSE),0)</f>
        <v/>
      </c>
      <c r="AD15" s="52">
        <f>T15*AC15</f>
        <v/>
      </c>
      <c r="AE15" s="53">
        <f>IF(AB15="não",((V15/(1-VLOOKUP(AA15,Variáveis!$AK$3:$AN$29,4,FALSE)))*VLOOKUP(AA15,Variáveis!$AK$3:$AN$29,4,FALSE))-AD15,0)</f>
        <v/>
      </c>
      <c r="AF15" s="53">
        <f>T15*$AF$4</f>
        <v/>
      </c>
      <c r="AG15" s="53">
        <f>IF(AB15="SIM","Cliente pode pagar DIFA na entrada", )</f>
        <v/>
      </c>
      <c r="AH15" s="54" t="n"/>
      <c r="AI15" s="53">
        <f>IF(K15="SIM",(J15*$F$102),J15)</f>
        <v/>
      </c>
      <c r="AJ15" s="53">
        <f>IF(L15="SIM",(AI15*$F$101),AI15)</f>
        <v/>
      </c>
      <c r="AK15" s="53">
        <f>AJ15-AS15</f>
        <v/>
      </c>
      <c r="AL15" s="53">
        <f>AJ15*I15</f>
        <v/>
      </c>
      <c r="AM15" s="53">
        <f>AK15*I15</f>
        <v/>
      </c>
      <c r="AN15" s="53">
        <f>AK15-AP15-AQ15</f>
        <v/>
      </c>
      <c r="AO15" s="53">
        <f>AN15*I15</f>
        <v/>
      </c>
      <c r="AP15" s="53">
        <f>$AP$4*AK15</f>
        <v/>
      </c>
      <c r="AQ15" s="53">
        <f>$AQ$4*AK15</f>
        <v/>
      </c>
      <c r="AR15" s="51">
        <f t="array" ref="AR15">VLOOKUP(M15&amp;N15&amp;O15&amp;P15,Variáveis!$A$2:$E$240&amp;Variáveis!$B$2:$F$240&amp;Variáveis!$C$2:$G$240&amp;Variáveis!$D$2:$H$240,5,FALSE)</f>
        <v/>
      </c>
      <c r="AS15" s="53">
        <f>((AJ15*(1-AR15))*AR15)</f>
        <v/>
      </c>
      <c r="AT15" s="53">
        <f>(((J15+(J15*AU15))*0.18)-(J15*AR15))</f>
        <v/>
      </c>
      <c r="AU15" s="55">
        <f>(((1+AV15)*(1-AR15))/(1-0.18)-1)</f>
        <v/>
      </c>
      <c r="AV15" s="55">
        <f>IF(BB15&gt;0,BB15,IF(BA15&gt;0,BA15,IF(AZ15&gt;0,AZ15,IF(AY15&gt;0,AY15,IF(AX15&gt;0,AX15)))))/100</f>
        <v/>
      </c>
      <c r="AW15" s="56">
        <f>VALUE(LEFT(G15,4))</f>
        <v/>
      </c>
      <c r="AX15" s="56">
        <f>VALUE(IFERROR(VLOOKUP(VALUE(LEFT(G15,4)),ST!$C$4:$E$300,3,FALSE),"0"))</f>
        <v/>
      </c>
      <c r="AY15" s="56">
        <f>VALUE(IFERROR(VLOOKUP(VALUE(LEFT(G15,5)),ST!$C$4:$E$300,3,FALSE),"0"))</f>
        <v/>
      </c>
      <c r="AZ15" s="56">
        <f>VALUE(IFERROR(VLOOKUP(VALUE(LEFT(G15,6)),ST!$C$4:$E$300,3,FALSE),"0"))</f>
        <v/>
      </c>
      <c r="BA15" s="56">
        <f>VALUE(IFERROR(VLOOKUP(VALUE(LEFT(G15,7)),ST!$C$4:$E$300,3,FALSE),"0"))</f>
        <v/>
      </c>
      <c r="BB15" s="56">
        <f>VALUE(IFERROR(VLOOKUP(G15,ST!$C$4:$E$400,3,FALSE),"0"))</f>
        <v/>
      </c>
      <c r="BC15" s="57">
        <f>IF(VLOOKUP(AW15,ST!$C$4:$F$298,4,FALSE)&lt;&gt;0,VLOOKUP(AW15,ST!$C$4:$F$298,4,FALSE),VLOOKUP(G15,ST!$C$4:$F$298,4,FALSE))</f>
        <v/>
      </c>
      <c r="BD15" s="57">
        <f>IF(O15="SC","Desconsiderar coluna ICMS ST",IF(O15="PR","Haverá ST", ))</f>
        <v/>
      </c>
      <c r="BE15" s="53">
        <f>W15</f>
        <v/>
      </c>
      <c r="BF15" s="53">
        <f>X15</f>
        <v/>
      </c>
      <c r="BG15" s="53">
        <f>AD15-AS15</f>
        <v/>
      </c>
      <c r="BH15" s="51">
        <f>$W$4+$X$4+AC15+$BJ$4+0.07</f>
        <v/>
      </c>
      <c r="BI15" s="53">
        <f>IF(BD15="Haverá ST",AJ15+AS15+AT15,AJ15+AS15)</f>
        <v/>
      </c>
      <c r="BJ15" s="53">
        <f>T15*$BJ$4</f>
        <v/>
      </c>
      <c r="BK15" s="53">
        <f>T15*$BK$4</f>
        <v/>
      </c>
      <c r="BL15" s="53">
        <f>BE15+BF15+AO15+BJ15+BK15+AD15</f>
        <v/>
      </c>
      <c r="BM15" s="53">
        <f>(T15-BL15)</f>
        <v/>
      </c>
    </row>
    <row r="16" ht="15.75" customHeight="1" s="218">
      <c r="A16" s="58">
        <f>A15+1</f>
        <v/>
      </c>
      <c r="B16" s="144">
        <f>BOM!B16</f>
        <v/>
      </c>
      <c r="C16" s="144">
        <f>BOM!C16</f>
        <v/>
      </c>
      <c r="D16" s="144">
        <f>BOM!D16</f>
        <v/>
      </c>
      <c r="E16" s="144">
        <f>BOM!E16</f>
        <v/>
      </c>
      <c r="F16" s="144">
        <f>BOM!F16</f>
        <v/>
      </c>
      <c r="G16" s="144">
        <f>BOM!G16</f>
        <v/>
      </c>
      <c r="H16" s="144">
        <f>BOM!H16</f>
        <v/>
      </c>
      <c r="I16" s="147">
        <f>I13*2</f>
        <v/>
      </c>
      <c r="J16" s="146">
        <f>BOM!J16</f>
        <v/>
      </c>
      <c r="K16" s="146">
        <f>BOM!K16</f>
        <v/>
      </c>
      <c r="L16" s="146">
        <f>BOM!L16</f>
        <v/>
      </c>
      <c r="M16" s="146">
        <f>BOM!M16</f>
        <v/>
      </c>
      <c r="N16" s="146">
        <f>BOM!N16</f>
        <v/>
      </c>
      <c r="O16" s="146">
        <f>BOM!O16</f>
        <v/>
      </c>
      <c r="P16" s="146">
        <f>BOM!P16</f>
        <v/>
      </c>
      <c r="Q16" s="46">
        <f>$F$97</f>
        <v/>
      </c>
      <c r="R16" s="46">
        <f>$F$98</f>
        <v/>
      </c>
      <c r="S16" s="48">
        <f>U16-(U16*R16)</f>
        <v/>
      </c>
      <c r="T16" s="48">
        <f>S16*I16</f>
        <v/>
      </c>
      <c r="U16" s="48">
        <f>(AN16)/(1-(BH16+Q16))</f>
        <v/>
      </c>
      <c r="V16" s="48">
        <f>U16*I16</f>
        <v/>
      </c>
      <c r="W16" s="49">
        <f>T16*$W$4</f>
        <v/>
      </c>
      <c r="X16" s="49">
        <f>T16*$X$4</f>
        <v/>
      </c>
      <c r="Y16" s="50">
        <f>M16</f>
        <v/>
      </c>
      <c r="Z16" s="9" t="n"/>
      <c r="AA16" s="9" t="n"/>
      <c r="AB16" s="9" t="n"/>
      <c r="AC16" s="51">
        <f t="array" ref="AC16">IF(I16&gt;0,VLOOKUP(Y16&amp;$P$88&amp;$P$89&amp;$P$90,Variáveis!$O$2:$S$300&amp;Variáveis!$P$2:$T$300&amp;Variáveis!$Q$2:$U$300&amp;Variáveis!$R$2:$V$300,5,FALSE),0)</f>
        <v/>
      </c>
      <c r="AD16" s="52">
        <f>T16*AC16</f>
        <v/>
      </c>
      <c r="AE16" s="53">
        <f>IF(AB16="não",((V16/(1-VLOOKUP(AA16,Variáveis!$AK$3:$AN$29,4,FALSE)))*VLOOKUP(AA16,Variáveis!$AK$3:$AN$29,4,FALSE))-AD16,0)</f>
        <v/>
      </c>
      <c r="AF16" s="53">
        <f>T16*$AF$4</f>
        <v/>
      </c>
      <c r="AG16" s="53">
        <f>IF(AB16="SIM","Cliente pode pagar DIFA na entrada", )</f>
        <v/>
      </c>
      <c r="AH16" s="54" t="n"/>
      <c r="AI16" s="53">
        <f>IF(K16="SIM",(J16*$F$102),J16)</f>
        <v/>
      </c>
      <c r="AJ16" s="53">
        <f>IF(L16="SIM",(AI16*$F$101),AI16)</f>
        <v/>
      </c>
      <c r="AK16" s="53">
        <f>AJ16-AS16</f>
        <v/>
      </c>
      <c r="AL16" s="53">
        <f>AJ16*I16</f>
        <v/>
      </c>
      <c r="AM16" s="53">
        <f>AK16*I16</f>
        <v/>
      </c>
      <c r="AN16" s="53">
        <f>AK16-AP16-AQ16</f>
        <v/>
      </c>
      <c r="AO16" s="53">
        <f>AN16*I16</f>
        <v/>
      </c>
      <c r="AP16" s="53">
        <f>$AP$4*AK16</f>
        <v/>
      </c>
      <c r="AQ16" s="53">
        <f>$AQ$4*AK16</f>
        <v/>
      </c>
      <c r="AR16" s="51">
        <f t="array" ref="AR16">VLOOKUP(M16&amp;N16&amp;O16&amp;P16,Variáveis!$A$2:$E$240&amp;Variáveis!$B$2:$F$240&amp;Variáveis!$C$2:$G$240&amp;Variáveis!$D$2:$H$240,5,FALSE)</f>
        <v/>
      </c>
      <c r="AS16" s="53">
        <f>((AJ16*(1-AR16))*AR16)</f>
        <v/>
      </c>
      <c r="AT16" s="53">
        <f>(((J16+(J16*AU16))*0.18)-(J16*AR16))</f>
        <v/>
      </c>
      <c r="AU16" s="55">
        <f>(((1+AV16)*(1-AR16))/(1-0.18)-1)</f>
        <v/>
      </c>
      <c r="AV16" s="55">
        <f>IF(BB16&gt;0,BB16,IF(BA16&gt;0,BA16,IF(AZ16&gt;0,AZ16,IF(AY16&gt;0,AY16,IF(AX16&gt;0,AX16)))))/100</f>
        <v/>
      </c>
      <c r="AW16" s="56">
        <f>VALUE(LEFT(G16,4))</f>
        <v/>
      </c>
      <c r="AX16" s="56">
        <f>VALUE(IFERROR(VLOOKUP(VALUE(LEFT(G16,4)),ST!$C$4:$E$300,3,FALSE),"0"))</f>
        <v/>
      </c>
      <c r="AY16" s="56">
        <f>VALUE(IFERROR(VLOOKUP(VALUE(LEFT(G16,5)),ST!$C$4:$E$300,3,FALSE),"0"))</f>
        <v/>
      </c>
      <c r="AZ16" s="56">
        <f>VALUE(IFERROR(VLOOKUP(VALUE(LEFT(G16,6)),ST!$C$4:$E$300,3,FALSE),"0"))</f>
        <v/>
      </c>
      <c r="BA16" s="56">
        <f>VALUE(IFERROR(VLOOKUP(VALUE(LEFT(G16,7)),ST!$C$4:$E$300,3,FALSE),"0"))</f>
        <v/>
      </c>
      <c r="BB16" s="56">
        <f>VALUE(IFERROR(VLOOKUP(G16,ST!$C$4:$E$400,3,FALSE),"0"))</f>
        <v/>
      </c>
      <c r="BC16" s="57">
        <f>IF(VLOOKUP(AW16,ST!$C$4:$F$298,4,FALSE)&lt;&gt;0,VLOOKUP(AW16,ST!$C$4:$F$298,4,FALSE),VLOOKUP(G16,ST!$C$4:$F$298,4,FALSE))</f>
        <v/>
      </c>
      <c r="BD16" s="57">
        <f>IF(O16="SC","Desconsiderar coluna ICMS ST",IF(O16="PR","Haverá ST", ))</f>
        <v/>
      </c>
      <c r="BE16" s="53">
        <f>W16</f>
        <v/>
      </c>
      <c r="BF16" s="53">
        <f>X16</f>
        <v/>
      </c>
      <c r="BG16" s="53">
        <f>AD16-AS16</f>
        <v/>
      </c>
      <c r="BH16" s="51">
        <f>$W$4+$X$4+AC16+$BJ$4+0.07</f>
        <v/>
      </c>
      <c r="BI16" s="53">
        <f>IF(BD16="Haverá ST",AJ16+AS16+AT16,AJ16+AS16)</f>
        <v/>
      </c>
      <c r="BJ16" s="53">
        <f>T16*$BJ$4</f>
        <v/>
      </c>
      <c r="BK16" s="53">
        <f>T16*$BK$4</f>
        <v/>
      </c>
      <c r="BL16" s="53">
        <f>BE16+BF16+AO16+BJ16+BK16+AD16</f>
        <v/>
      </c>
      <c r="BM16" s="53">
        <f>(T16-BL16)</f>
        <v/>
      </c>
    </row>
    <row r="17" ht="15.75" customHeight="1" s="218">
      <c r="A17" s="58">
        <f>A16+1</f>
        <v/>
      </c>
      <c r="B17" s="144">
        <f>BOM!B17</f>
        <v/>
      </c>
      <c r="C17" s="144">
        <f>BOM!C17</f>
        <v/>
      </c>
      <c r="D17" s="144">
        <f>BOM!D17</f>
        <v/>
      </c>
      <c r="E17" s="144">
        <f>BOM!E17</f>
        <v/>
      </c>
      <c r="F17" s="144">
        <f>BOM!F17</f>
        <v/>
      </c>
      <c r="G17" s="144">
        <f>BOM!G17</f>
        <v/>
      </c>
      <c r="H17" s="144">
        <f>BOM!H17</f>
        <v/>
      </c>
      <c r="I17" s="147">
        <f>I13*2</f>
        <v/>
      </c>
      <c r="J17" s="146">
        <f>BOM!J17</f>
        <v/>
      </c>
      <c r="K17" s="146">
        <f>BOM!K17</f>
        <v/>
      </c>
      <c r="L17" s="146">
        <f>BOM!L17</f>
        <v/>
      </c>
      <c r="M17" s="146">
        <f>BOM!M17</f>
        <v/>
      </c>
      <c r="N17" s="146">
        <f>BOM!N17</f>
        <v/>
      </c>
      <c r="O17" s="146">
        <f>BOM!O17</f>
        <v/>
      </c>
      <c r="P17" s="146">
        <f>BOM!P17</f>
        <v/>
      </c>
      <c r="Q17" s="46">
        <f>$F$97</f>
        <v/>
      </c>
      <c r="R17" s="46">
        <f>$F$98</f>
        <v/>
      </c>
      <c r="S17" s="48">
        <f>U17-(U17*R17)</f>
        <v/>
      </c>
      <c r="T17" s="48">
        <f>S17*I17</f>
        <v/>
      </c>
      <c r="U17" s="48">
        <f>(AN17)/(1-(BH17+Q17))</f>
        <v/>
      </c>
      <c r="V17" s="48">
        <f>U17*I17</f>
        <v/>
      </c>
      <c r="W17" s="49">
        <f>T17*$W$4</f>
        <v/>
      </c>
      <c r="X17" s="49">
        <f>T17*$X$4</f>
        <v/>
      </c>
      <c r="Y17" s="50">
        <f>M17</f>
        <v/>
      </c>
      <c r="Z17" s="9" t="n"/>
      <c r="AA17" s="9" t="n"/>
      <c r="AB17" s="9" t="n"/>
      <c r="AC17" s="51">
        <f t="array" ref="AC17">IF(I17&gt;0,VLOOKUP(Y17&amp;$P$88&amp;$P$89&amp;$P$90,Variáveis!$O$2:$S$300&amp;Variáveis!$P$2:$T$300&amp;Variáveis!$Q$2:$U$300&amp;Variáveis!$R$2:$V$300,5,FALSE),0)</f>
        <v/>
      </c>
      <c r="AD17" s="52">
        <f>T17*AC17</f>
        <v/>
      </c>
      <c r="AE17" s="53">
        <f>IF(AB17="não",((V17/(1-VLOOKUP(AA17,Variáveis!$AK$3:$AN$29,4,FALSE)))*VLOOKUP(AA17,Variáveis!$AK$3:$AN$29,4,FALSE))-AD17,0)</f>
        <v/>
      </c>
      <c r="AF17" s="53">
        <f>T17*$AF$4</f>
        <v/>
      </c>
      <c r="AG17" s="53">
        <f>IF(AB17="SIM","Cliente pode pagar DIFA na entrada", )</f>
        <v/>
      </c>
      <c r="AH17" s="54" t="n"/>
      <c r="AI17" s="53">
        <f>IF(K17="SIM",(J17*$F$102),J17)</f>
        <v/>
      </c>
      <c r="AJ17" s="53">
        <f>IF(L17="SIM",(AI17*$F$101),AI17)</f>
        <v/>
      </c>
      <c r="AK17" s="53">
        <f>AJ17-AS17</f>
        <v/>
      </c>
      <c r="AL17" s="53">
        <f>AJ17*I17</f>
        <v/>
      </c>
      <c r="AM17" s="53">
        <f>AK17*I17</f>
        <v/>
      </c>
      <c r="AN17" s="53">
        <f>AK17-AP17-AQ17</f>
        <v/>
      </c>
      <c r="AO17" s="53">
        <f>AN17*I17</f>
        <v/>
      </c>
      <c r="AP17" s="53">
        <f>$AP$4*AK17</f>
        <v/>
      </c>
      <c r="AQ17" s="53">
        <f>$AQ$4*AK17</f>
        <v/>
      </c>
      <c r="AR17" s="51">
        <f t="array" ref="AR17">VLOOKUP(M17&amp;N17&amp;O17&amp;P17,Variáveis!$A$2:$E$240&amp;Variáveis!$B$2:$F$240&amp;Variáveis!$C$2:$G$240&amp;Variáveis!$D$2:$H$240,5,FALSE)</f>
        <v/>
      </c>
      <c r="AS17" s="53">
        <f>((AJ17*(1-AR17))*AR17)</f>
        <v/>
      </c>
      <c r="AT17" s="53">
        <f>(((J17+(J17*AU17))*0.18)-(J17*AR17))</f>
        <v/>
      </c>
      <c r="AU17" s="55">
        <f>(((1+AV17)*(1-AR17))/(1-0.18)-1)</f>
        <v/>
      </c>
      <c r="AV17" s="55">
        <f>IF(BB17&gt;0,BB17,IF(BA17&gt;0,BA17,IF(AZ17&gt;0,AZ17,IF(AY17&gt;0,AY17,IF(AX17&gt;0,AX17)))))/100</f>
        <v/>
      </c>
      <c r="AW17" s="56">
        <f>VALUE(LEFT(G17,4))</f>
        <v/>
      </c>
      <c r="AX17" s="56">
        <f>VALUE(IFERROR(VLOOKUP(VALUE(LEFT(G17,4)),ST!$C$4:$E$300,3,FALSE),"0"))</f>
        <v/>
      </c>
      <c r="AY17" s="56">
        <f>VALUE(IFERROR(VLOOKUP(VALUE(LEFT(G17,5)),ST!$C$4:$E$300,3,FALSE),"0"))</f>
        <v/>
      </c>
      <c r="AZ17" s="56">
        <f>VALUE(IFERROR(VLOOKUP(VALUE(LEFT(G17,6)),ST!$C$4:$E$300,3,FALSE),"0"))</f>
        <v/>
      </c>
      <c r="BA17" s="56">
        <f>VALUE(IFERROR(VLOOKUP(VALUE(LEFT(G17,7)),ST!$C$4:$E$300,3,FALSE),"0"))</f>
        <v/>
      </c>
      <c r="BB17" s="56">
        <f>VALUE(IFERROR(VLOOKUP(G17,ST!$C$4:$E$400,3,FALSE),"0"))</f>
        <v/>
      </c>
      <c r="BC17" s="57">
        <f>IF(VLOOKUP(AW17,ST!$C$4:$F$298,4,FALSE)&lt;&gt;0,VLOOKUP(AW17,ST!$C$4:$F$298,4,FALSE),VLOOKUP(G17,ST!$C$4:$F$298,4,FALSE))</f>
        <v/>
      </c>
      <c r="BD17" s="57">
        <f>IF(O17="SC","Desconsiderar coluna ICMS ST",IF(O17="PR","Haverá ST", ))</f>
        <v/>
      </c>
      <c r="BE17" s="53">
        <f>W17</f>
        <v/>
      </c>
      <c r="BF17" s="53">
        <f>X17</f>
        <v/>
      </c>
      <c r="BG17" s="53">
        <f>AD17-AS17</f>
        <v/>
      </c>
      <c r="BH17" s="51">
        <f>$W$4+$X$4+AC17+$BJ$4+0.07</f>
        <v/>
      </c>
      <c r="BI17" s="53">
        <f>IF(BD17="Haverá ST",AJ17+AS17+AT17,AJ17+AS17)</f>
        <v/>
      </c>
      <c r="BJ17" s="53">
        <f>T17*$BJ$4</f>
        <v/>
      </c>
      <c r="BK17" s="53">
        <f>T17*$BK$4</f>
        <v/>
      </c>
      <c r="BL17" s="53">
        <f>BE17+BF17+AO17+BJ17+BK17+AD17</f>
        <v/>
      </c>
      <c r="BM17" s="53">
        <f>(T17-BL17)</f>
        <v/>
      </c>
    </row>
    <row r="18" ht="15.75" customHeight="1" s="218">
      <c r="A18" s="58">
        <f>A17+1</f>
        <v/>
      </c>
      <c r="B18" s="144">
        <f>BOM!B18</f>
        <v/>
      </c>
      <c r="C18" s="144">
        <f>BOM!C18</f>
        <v/>
      </c>
      <c r="D18" s="144">
        <f>BOM!D18</f>
        <v/>
      </c>
      <c r="E18" s="144">
        <f>BOM!E18</f>
        <v/>
      </c>
      <c r="F18" s="144">
        <f>BOM!F18</f>
        <v/>
      </c>
      <c r="G18" s="144">
        <f>BOM!G18</f>
        <v/>
      </c>
      <c r="H18" s="144">
        <f>BOM!H18</f>
        <v/>
      </c>
      <c r="I18" s="147" t="n">
        <v>0</v>
      </c>
      <c r="J18" s="146">
        <f>BOM!J18</f>
        <v/>
      </c>
      <c r="K18" s="146">
        <f>BOM!K18</f>
        <v/>
      </c>
      <c r="L18" s="146">
        <f>BOM!L18</f>
        <v/>
      </c>
      <c r="M18" s="146">
        <f>BOM!M18</f>
        <v/>
      </c>
      <c r="N18" s="146">
        <f>BOM!N18</f>
        <v/>
      </c>
      <c r="O18" s="146">
        <f>BOM!O18</f>
        <v/>
      </c>
      <c r="P18" s="146">
        <f>BOM!P18</f>
        <v/>
      </c>
      <c r="Q18" s="46">
        <f>$F$97</f>
        <v/>
      </c>
      <c r="R18" s="46">
        <f>$F$98</f>
        <v/>
      </c>
      <c r="S18" s="48">
        <f>U18-(U18*R18)</f>
        <v/>
      </c>
      <c r="T18" s="48">
        <f>S18*I18</f>
        <v/>
      </c>
      <c r="U18" s="48">
        <f>(AN18)/(1-(BH18+Q18))</f>
        <v/>
      </c>
      <c r="V18" s="48">
        <f>U18*I18</f>
        <v/>
      </c>
      <c r="W18" s="49">
        <f>T18*$W$4</f>
        <v/>
      </c>
      <c r="X18" s="49">
        <f>T18*$X$4</f>
        <v/>
      </c>
      <c r="Y18" s="50">
        <f>M18</f>
        <v/>
      </c>
      <c r="Z18" s="9" t="n"/>
      <c r="AA18" s="9" t="n"/>
      <c r="AB18" s="9" t="n"/>
      <c r="AC18" s="51">
        <f t="array" ref="AC18">IF(I18&gt;0,VLOOKUP(Y18&amp;$P$88&amp;$P$89&amp;$P$90,Variáveis!$O$2:$S$300&amp;Variáveis!$P$2:$T$300&amp;Variáveis!$Q$2:$U$300&amp;Variáveis!$R$2:$V$300,5,FALSE),0)</f>
        <v/>
      </c>
      <c r="AD18" s="52">
        <f>T18*AC18</f>
        <v/>
      </c>
      <c r="AE18" s="53">
        <f>IF(AB18="não",((V18/(1-VLOOKUP(AA18,Variáveis!$AK$3:$AN$29,4,FALSE)))*VLOOKUP(AA18,Variáveis!$AK$3:$AN$29,4,FALSE))-AD18,0)</f>
        <v/>
      </c>
      <c r="AF18" s="53">
        <f>T18*$AF$4</f>
        <v/>
      </c>
      <c r="AG18" s="53">
        <f>IF(AB18="SIM","Cliente pode pagar DIFA na entrada", )</f>
        <v/>
      </c>
      <c r="AH18" s="54" t="n"/>
      <c r="AI18" s="53">
        <f>IF(K18="SIM",(J18*$F$102),J18)</f>
        <v/>
      </c>
      <c r="AJ18" s="53">
        <f>IF(L18="SIM",(AI18*$F$101),AI18)</f>
        <v/>
      </c>
      <c r="AK18" s="53">
        <f>AJ18-AS18</f>
        <v/>
      </c>
      <c r="AL18" s="53">
        <f>AJ18*I18</f>
        <v/>
      </c>
      <c r="AM18" s="53">
        <f>AK18*I18</f>
        <v/>
      </c>
      <c r="AN18" s="53">
        <f>AK18-AP18-AQ18</f>
        <v/>
      </c>
      <c r="AO18" s="53">
        <f>AN18*I18</f>
        <v/>
      </c>
      <c r="AP18" s="53">
        <f>$AP$4*AK18</f>
        <v/>
      </c>
      <c r="AQ18" s="53">
        <f>$AQ$4*AK18</f>
        <v/>
      </c>
      <c r="AR18" s="51">
        <f t="array" ref="AR18">VLOOKUP(M18&amp;N18&amp;O18&amp;P18,Variáveis!$A$2:$E$240&amp;Variáveis!$B$2:$F$240&amp;Variáveis!$C$2:$G$240&amp;Variáveis!$D$2:$H$240,5,FALSE)</f>
        <v/>
      </c>
      <c r="AS18" s="53">
        <f>((AJ18*(1-AR18))*AR18)</f>
        <v/>
      </c>
      <c r="AT18" s="53">
        <f>(((J18+(J18*AU18))*0.18)-(J18*AR18))</f>
        <v/>
      </c>
      <c r="AU18" s="55">
        <f>(((1+AV18)*(1-AR18))/(1-0.18)-1)</f>
        <v/>
      </c>
      <c r="AV18" s="55">
        <f>IF(BB18&gt;0,BB18,IF(BA18&gt;0,BA18,IF(AZ18&gt;0,AZ18,IF(AY18&gt;0,AY18,IF(AX18&gt;0,AX18)))))/100</f>
        <v/>
      </c>
      <c r="AW18" s="56">
        <f>VALUE(LEFT(G18,4))</f>
        <v/>
      </c>
      <c r="AX18" s="56">
        <f>VALUE(IFERROR(VLOOKUP(VALUE(LEFT(G18,4)),ST!$C$4:$E$300,3,FALSE),"0"))</f>
        <v/>
      </c>
      <c r="AY18" s="56">
        <f>VALUE(IFERROR(VLOOKUP(VALUE(LEFT(G18,5)),ST!$C$4:$E$300,3,FALSE),"0"))</f>
        <v/>
      </c>
      <c r="AZ18" s="56">
        <f>VALUE(IFERROR(VLOOKUP(VALUE(LEFT(G18,6)),ST!$C$4:$E$300,3,FALSE),"0"))</f>
        <v/>
      </c>
      <c r="BA18" s="56">
        <f>VALUE(IFERROR(VLOOKUP(VALUE(LEFT(G18,7)),ST!$C$4:$E$300,3,FALSE),"0"))</f>
        <v/>
      </c>
      <c r="BB18" s="56">
        <f>VALUE(IFERROR(VLOOKUP(G18,ST!$C$4:$E$400,3,FALSE),"0"))</f>
        <v/>
      </c>
      <c r="BC18" s="57">
        <f>IF(VLOOKUP(AW18,ST!$C$4:$F$298,4,FALSE)&lt;&gt;0,VLOOKUP(AW18,ST!$C$4:$F$298,4,FALSE),VLOOKUP(G18,ST!$C$4:$F$298,4,FALSE))</f>
        <v/>
      </c>
      <c r="BD18" s="57">
        <f>IF(O18="SC","Desconsiderar coluna ICMS ST",IF(O18="PR","Haverá ST", ))</f>
        <v/>
      </c>
      <c r="BE18" s="53">
        <f>W18</f>
        <v/>
      </c>
      <c r="BF18" s="53">
        <f>X18</f>
        <v/>
      </c>
      <c r="BG18" s="53">
        <f>AD18-AS18</f>
        <v/>
      </c>
      <c r="BH18" s="51">
        <f>$W$4+$X$4+AC18+$BJ$4+0.07</f>
        <v/>
      </c>
      <c r="BI18" s="53">
        <f>IF(BD18="Haverá ST",AJ18+AS18+AT18,AJ18+AS18)</f>
        <v/>
      </c>
      <c r="BJ18" s="53">
        <f>T18*$BJ$4</f>
        <v/>
      </c>
      <c r="BK18" s="53">
        <f>T18*$BK$4</f>
        <v/>
      </c>
      <c r="BL18" s="53">
        <f>BE18+BF18+AO18+BJ18+BK18+AD18</f>
        <v/>
      </c>
      <c r="BM18" s="53">
        <f>(T18-BL18)</f>
        <v/>
      </c>
    </row>
    <row r="19" ht="15.75" customHeight="1" s="218">
      <c r="A19" s="58">
        <f>A18+1</f>
        <v/>
      </c>
      <c r="B19" s="144">
        <f>BOM!B19</f>
        <v/>
      </c>
      <c r="C19" s="144">
        <f>BOM!C19</f>
        <v/>
      </c>
      <c r="D19" s="144">
        <f>BOM!D19</f>
        <v/>
      </c>
      <c r="E19" s="144">
        <f>BOM!E19</f>
        <v/>
      </c>
      <c r="F19" s="144">
        <f>BOM!F19</f>
        <v/>
      </c>
      <c r="G19" s="144">
        <f>BOM!G19</f>
        <v/>
      </c>
      <c r="H19" s="144">
        <f>BOM!H19</f>
        <v/>
      </c>
      <c r="I19" s="147" t="n">
        <v>0</v>
      </c>
      <c r="J19" s="146">
        <f>BOM!J19</f>
        <v/>
      </c>
      <c r="K19" s="146">
        <f>BOM!K19</f>
        <v/>
      </c>
      <c r="L19" s="146">
        <f>BOM!L19</f>
        <v/>
      </c>
      <c r="M19" s="146">
        <f>BOM!M19</f>
        <v/>
      </c>
      <c r="N19" s="146">
        <f>BOM!N19</f>
        <v/>
      </c>
      <c r="O19" s="146">
        <f>BOM!O19</f>
        <v/>
      </c>
      <c r="P19" s="146">
        <f>BOM!P19</f>
        <v/>
      </c>
      <c r="Q19" s="46">
        <f>$F$97</f>
        <v/>
      </c>
      <c r="R19" s="46">
        <f>$F$98</f>
        <v/>
      </c>
      <c r="S19" s="48">
        <f>U19-(U19*R19)</f>
        <v/>
      </c>
      <c r="T19" s="48">
        <f>S19*I19</f>
        <v/>
      </c>
      <c r="U19" s="48">
        <f>(AN19)/(1-(BH19+Q19))</f>
        <v/>
      </c>
      <c r="V19" s="48">
        <f>U19*I19</f>
        <v/>
      </c>
      <c r="W19" s="49">
        <f>T19*$W$4</f>
        <v/>
      </c>
      <c r="X19" s="49">
        <f>T19*$X$4</f>
        <v/>
      </c>
      <c r="Y19" s="50">
        <f>M19</f>
        <v/>
      </c>
      <c r="Z19" s="9" t="n"/>
      <c r="AA19" s="9" t="n"/>
      <c r="AB19" s="9" t="n"/>
      <c r="AC19" s="51">
        <f t="array" ref="AC19">IF(I19&gt;0,VLOOKUP(Y19&amp;$P$88&amp;$P$89&amp;$P$90,Variáveis!$O$2:$S$300&amp;Variáveis!$P$2:$T$300&amp;Variáveis!$Q$2:$U$300&amp;Variáveis!$R$2:$V$300,5,FALSE),0)</f>
        <v/>
      </c>
      <c r="AD19" s="52">
        <f>T19*AC19</f>
        <v/>
      </c>
      <c r="AE19" s="53">
        <f>IF(AB19="não",((V19/(1-VLOOKUP(AA19,Variáveis!$AK$3:$AN$29,4,FALSE)))*VLOOKUP(AA19,Variáveis!$AK$3:$AN$29,4,FALSE))-AD19,0)</f>
        <v/>
      </c>
      <c r="AF19" s="53">
        <f>T19*$AF$4</f>
        <v/>
      </c>
      <c r="AG19" s="53">
        <f>IF(AB19="SIM","Cliente pode pagar DIFA na entrada", )</f>
        <v/>
      </c>
      <c r="AH19" s="54" t="n"/>
      <c r="AI19" s="53">
        <f>IF(K19="SIM",(J19*$F$102),J19)</f>
        <v/>
      </c>
      <c r="AJ19" s="53">
        <f>IF(L19="SIM",(AI19*$F$101),AI19)</f>
        <v/>
      </c>
      <c r="AK19" s="53">
        <f>AJ19-AS19</f>
        <v/>
      </c>
      <c r="AL19" s="53">
        <f>AJ19*I19</f>
        <v/>
      </c>
      <c r="AM19" s="53">
        <f>AK19*I19</f>
        <v/>
      </c>
      <c r="AN19" s="53">
        <f>AK19-AP19-AQ19</f>
        <v/>
      </c>
      <c r="AO19" s="53">
        <f>AN19*I19</f>
        <v/>
      </c>
      <c r="AP19" s="53">
        <f>$AP$4*AK19</f>
        <v/>
      </c>
      <c r="AQ19" s="53">
        <f>$AQ$4*AK19</f>
        <v/>
      </c>
      <c r="AR19" s="51">
        <f t="array" ref="AR19">VLOOKUP(M19&amp;N19&amp;O19&amp;P19,Variáveis!$A$2:$E$240&amp;Variáveis!$B$2:$F$240&amp;Variáveis!$C$2:$G$240&amp;Variáveis!$D$2:$H$240,5,FALSE)</f>
        <v/>
      </c>
      <c r="AS19" s="53">
        <f>((AJ19*(1-AR19))*AR19)</f>
        <v/>
      </c>
      <c r="AT19" s="53">
        <f>(((J19+(J19*AU19))*0.18)-(J19*AR19))</f>
        <v/>
      </c>
      <c r="AU19" s="55">
        <f>(((1+AV19)*(1-AR19))/(1-0.18)-1)</f>
        <v/>
      </c>
      <c r="AV19" s="55">
        <f>IF(BB19&gt;0,BB19,IF(BA19&gt;0,BA19,IF(AZ19&gt;0,AZ19,IF(AY19&gt;0,AY19,IF(AX19&gt;0,AX19)))))/100</f>
        <v/>
      </c>
      <c r="AW19" s="56">
        <f>VALUE(LEFT(G19,4))</f>
        <v/>
      </c>
      <c r="AX19" s="56">
        <f>VALUE(IFERROR(VLOOKUP(VALUE(LEFT(G19,4)),ST!$C$4:$E$300,3,FALSE),"0"))</f>
        <v/>
      </c>
      <c r="AY19" s="56">
        <f>VALUE(IFERROR(VLOOKUP(VALUE(LEFT(G19,5)),ST!$C$4:$E$300,3,FALSE),"0"))</f>
        <v/>
      </c>
      <c r="AZ19" s="56">
        <f>VALUE(IFERROR(VLOOKUP(VALUE(LEFT(G19,6)),ST!$C$4:$E$300,3,FALSE),"0"))</f>
        <v/>
      </c>
      <c r="BA19" s="56">
        <f>VALUE(IFERROR(VLOOKUP(VALUE(LEFT(G19,7)),ST!$C$4:$E$300,3,FALSE),"0"))</f>
        <v/>
      </c>
      <c r="BB19" s="56">
        <f>VALUE(IFERROR(VLOOKUP(G19,ST!$C$4:$E$400,3,FALSE),"0"))</f>
        <v/>
      </c>
      <c r="BC19" s="57">
        <f>IF(VLOOKUP(AW19,ST!$C$4:$F$298,4,FALSE)&lt;&gt;0,VLOOKUP(AW19,ST!$C$4:$F$298,4,FALSE),VLOOKUP(G19,ST!$C$4:$F$298,4,FALSE))</f>
        <v/>
      </c>
      <c r="BD19" s="57">
        <f>IF(O19="SC","Desconsiderar coluna ICMS ST",IF(O19="PR","Haverá ST", ))</f>
        <v/>
      </c>
      <c r="BE19" s="53">
        <f>W19</f>
        <v/>
      </c>
      <c r="BF19" s="53">
        <f>X19</f>
        <v/>
      </c>
      <c r="BG19" s="53">
        <f>AD19-AS19</f>
        <v/>
      </c>
      <c r="BH19" s="51">
        <f>$W$4+$X$4+AC19+$BJ$4+0.07</f>
        <v/>
      </c>
      <c r="BI19" s="53">
        <f>IF(BD19="Haverá ST",AJ19+AS19+AT19,AJ19+AS19)</f>
        <v/>
      </c>
      <c r="BJ19" s="53">
        <f>T19*$BJ$4</f>
        <v/>
      </c>
      <c r="BK19" s="53">
        <f>T19*$BK$4</f>
        <v/>
      </c>
      <c r="BL19" s="53">
        <f>BE19+BF19+AO19+BJ19+BK19+AD19</f>
        <v/>
      </c>
      <c r="BM19" s="53">
        <f>(T19-BL19)</f>
        <v/>
      </c>
    </row>
    <row r="20" ht="15.75" customHeight="1" s="218">
      <c r="A20" s="58">
        <f>A19+1</f>
        <v/>
      </c>
      <c r="B20" s="144">
        <f>BOM!B20</f>
        <v/>
      </c>
      <c r="C20" s="144">
        <f>BOM!C20</f>
        <v/>
      </c>
      <c r="D20" s="144">
        <f>BOM!D20</f>
        <v/>
      </c>
      <c r="E20" s="144">
        <f>BOM!E20</f>
        <v/>
      </c>
      <c r="F20" s="144">
        <f>BOM!F20</f>
        <v/>
      </c>
      <c r="G20" s="144">
        <f>BOM!G20</f>
        <v/>
      </c>
      <c r="H20" s="144">
        <f>BOM!H20</f>
        <v/>
      </c>
      <c r="I20" s="147" t="n">
        <v>0</v>
      </c>
      <c r="J20" s="146">
        <f>BOM!J20</f>
        <v/>
      </c>
      <c r="K20" s="146">
        <f>BOM!K20</f>
        <v/>
      </c>
      <c r="L20" s="146">
        <f>BOM!L20</f>
        <v/>
      </c>
      <c r="M20" s="146">
        <f>BOM!M20</f>
        <v/>
      </c>
      <c r="N20" s="146">
        <f>BOM!N20</f>
        <v/>
      </c>
      <c r="O20" s="146">
        <f>BOM!O20</f>
        <v/>
      </c>
      <c r="P20" s="146">
        <f>BOM!P20</f>
        <v/>
      </c>
      <c r="Q20" s="46">
        <f>$F$97</f>
        <v/>
      </c>
      <c r="R20" s="46">
        <f>$F$98</f>
        <v/>
      </c>
      <c r="S20" s="48">
        <f>U20-(U20*R20)</f>
        <v/>
      </c>
      <c r="T20" s="48">
        <f>S20*I20</f>
        <v/>
      </c>
      <c r="U20" s="48">
        <f>(AN20)/(1-(BH20+Q20))</f>
        <v/>
      </c>
      <c r="V20" s="48">
        <f>U20*I20</f>
        <v/>
      </c>
      <c r="W20" s="49">
        <f>T20*$W$4</f>
        <v/>
      </c>
      <c r="X20" s="49">
        <f>T20*$X$4</f>
        <v/>
      </c>
      <c r="Y20" s="50">
        <f>M20</f>
        <v/>
      </c>
      <c r="Z20" s="9" t="n"/>
      <c r="AA20" s="9" t="n"/>
      <c r="AB20" s="9" t="n"/>
      <c r="AC20" s="51">
        <f t="array" ref="AC20">IF(I20&gt;0,VLOOKUP(Y20&amp;$P$88&amp;$P$89&amp;$P$90,Variáveis!$O$2:$S$300&amp;Variáveis!$P$2:$T$300&amp;Variáveis!$Q$2:$U$300&amp;Variáveis!$R$2:$V$300,5,FALSE),0)</f>
        <v/>
      </c>
      <c r="AD20" s="52">
        <f>T20*AC20</f>
        <v/>
      </c>
      <c r="AE20" s="53">
        <f>IF(AB20="não",((V20/(1-VLOOKUP(AA20,Variáveis!$AK$3:$AN$29,4,FALSE)))*VLOOKUP(AA20,Variáveis!$AK$3:$AN$29,4,FALSE))-AD20,0)</f>
        <v/>
      </c>
      <c r="AF20" s="53">
        <f>T20*$AF$4</f>
        <v/>
      </c>
      <c r="AG20" s="53">
        <f>IF(AB20="SIM","Cliente pode pagar DIFA na entrada", )</f>
        <v/>
      </c>
      <c r="AH20" s="54" t="n"/>
      <c r="AI20" s="53">
        <f>IF(K20="SIM",(J20*$F$102),J20)</f>
        <v/>
      </c>
      <c r="AJ20" s="53">
        <f>IF(L20="SIM",(AI20*$F$101),AI20)</f>
        <v/>
      </c>
      <c r="AK20" s="53">
        <f>AJ20-AS20</f>
        <v/>
      </c>
      <c r="AL20" s="53">
        <f>AJ20*I20</f>
        <v/>
      </c>
      <c r="AM20" s="53">
        <f>AK20*I20</f>
        <v/>
      </c>
      <c r="AN20" s="53">
        <f>AK20-AP20-AQ20</f>
        <v/>
      </c>
      <c r="AO20" s="53">
        <f>AN20*I20</f>
        <v/>
      </c>
      <c r="AP20" s="53">
        <f>$AP$4*AK20</f>
        <v/>
      </c>
      <c r="AQ20" s="53">
        <f>$AQ$4*AK20</f>
        <v/>
      </c>
      <c r="AR20" s="51">
        <f t="array" ref="AR20">VLOOKUP(M20&amp;N20&amp;O20&amp;P20,Variáveis!$A$2:$E$240&amp;Variáveis!$B$2:$F$240&amp;Variáveis!$C$2:$G$240&amp;Variáveis!$D$2:$H$240,5,FALSE)</f>
        <v/>
      </c>
      <c r="AS20" s="53">
        <f>((AJ20*(1-AR20))*AR20)</f>
        <v/>
      </c>
      <c r="AT20" s="53">
        <f>(((J20+(J20*AU20))*0.18)-(J20*AR20))</f>
        <v/>
      </c>
      <c r="AU20" s="55">
        <f>(((1+AV20)*(1-AR20))/(1-0.18)-1)</f>
        <v/>
      </c>
      <c r="AV20" s="55">
        <f>IF(BB20&gt;0,BB20,IF(BA20&gt;0,BA20,IF(AZ20&gt;0,AZ20,IF(AY20&gt;0,AY20,IF(AX20&gt;0,AX20)))))/100</f>
        <v/>
      </c>
      <c r="AW20" s="56">
        <f>VALUE(LEFT(G20,4))</f>
        <v/>
      </c>
      <c r="AX20" s="56">
        <f>VALUE(IFERROR(VLOOKUP(VALUE(LEFT(G20,4)),ST!$C$4:$E$300,3,FALSE),"0"))</f>
        <v/>
      </c>
      <c r="AY20" s="56">
        <f>VALUE(IFERROR(VLOOKUP(VALUE(LEFT(G20,5)),ST!$C$4:$E$300,3,FALSE),"0"))</f>
        <v/>
      </c>
      <c r="AZ20" s="56">
        <f>VALUE(IFERROR(VLOOKUP(VALUE(LEFT(G20,6)),ST!$C$4:$E$300,3,FALSE),"0"))</f>
        <v/>
      </c>
      <c r="BA20" s="56">
        <f>VALUE(IFERROR(VLOOKUP(VALUE(LEFT(G20,7)),ST!$C$4:$E$300,3,FALSE),"0"))</f>
        <v/>
      </c>
      <c r="BB20" s="56">
        <f>VALUE(IFERROR(VLOOKUP(G20,ST!$C$4:$E$400,3,FALSE),"0"))</f>
        <v/>
      </c>
      <c r="BC20" s="57">
        <f>IF(VLOOKUP(AW20,ST!$C$4:$F$298,4,FALSE)&lt;&gt;0,VLOOKUP(AW20,ST!$C$4:$F$298,4,FALSE),VLOOKUP(G20,ST!$C$4:$F$298,4,FALSE))</f>
        <v/>
      </c>
      <c r="BD20" s="57">
        <f>IF(O20="SC","Desconsiderar coluna ICMS ST",IF(O20="PR","Haverá ST", ))</f>
        <v/>
      </c>
      <c r="BE20" s="53">
        <f>W20</f>
        <v/>
      </c>
      <c r="BF20" s="53">
        <f>X20</f>
        <v/>
      </c>
      <c r="BG20" s="53">
        <f>AD20-AS20</f>
        <v/>
      </c>
      <c r="BH20" s="51">
        <f>$W$4+$X$4+AC20+$BJ$4+0.07</f>
        <v/>
      </c>
      <c r="BI20" s="53">
        <f>IF(BD20="Haverá ST",AJ20+AS20+AT20,AJ20+AS20)</f>
        <v/>
      </c>
      <c r="BJ20" s="53">
        <f>T20*$BJ$4</f>
        <v/>
      </c>
      <c r="BK20" s="53">
        <f>T20*$BK$4</f>
        <v/>
      </c>
      <c r="BL20" s="53">
        <f>BE20+BF20+AO20+BJ20+BK20+AD20</f>
        <v/>
      </c>
      <c r="BM20" s="53">
        <f>(T20-BL20)</f>
        <v/>
      </c>
    </row>
    <row r="21" ht="15.75" customHeight="1" s="218">
      <c r="A21" s="58">
        <f>A20+1</f>
        <v/>
      </c>
      <c r="B21" s="144">
        <f>BOM!B21</f>
        <v/>
      </c>
      <c r="C21" s="144">
        <f>BOM!C21</f>
        <v/>
      </c>
      <c r="D21" s="144">
        <f>BOM!D21</f>
        <v/>
      </c>
      <c r="E21" s="144">
        <f>BOM!E21</f>
        <v/>
      </c>
      <c r="F21" s="144">
        <f>BOM!F21</f>
        <v/>
      </c>
      <c r="G21" s="144">
        <f>BOM!G21</f>
        <v/>
      </c>
      <c r="H21" s="144">
        <f>BOM!H21</f>
        <v/>
      </c>
      <c r="I21" s="147" t="n">
        <v>0</v>
      </c>
      <c r="J21" s="146">
        <f>BOM!J21</f>
        <v/>
      </c>
      <c r="K21" s="146">
        <f>BOM!K21</f>
        <v/>
      </c>
      <c r="L21" s="146">
        <f>BOM!L21</f>
        <v/>
      </c>
      <c r="M21" s="146">
        <f>BOM!M21</f>
        <v/>
      </c>
      <c r="N21" s="146">
        <f>BOM!N21</f>
        <v/>
      </c>
      <c r="O21" s="146">
        <f>BOM!O21</f>
        <v/>
      </c>
      <c r="P21" s="146">
        <f>BOM!P21</f>
        <v/>
      </c>
      <c r="Q21" s="46">
        <f>$F$97</f>
        <v/>
      </c>
      <c r="R21" s="46">
        <f>$F$98</f>
        <v/>
      </c>
      <c r="S21" s="48">
        <f>U21-(U21*R21)</f>
        <v/>
      </c>
      <c r="T21" s="48">
        <f>S21*I21</f>
        <v/>
      </c>
      <c r="U21" s="48">
        <f>(AN21)/(1-(BH21+Q21))</f>
        <v/>
      </c>
      <c r="V21" s="48">
        <f>U21*I21</f>
        <v/>
      </c>
      <c r="W21" s="49">
        <f>T21*$W$4</f>
        <v/>
      </c>
      <c r="X21" s="49">
        <f>T21*$X$4</f>
        <v/>
      </c>
      <c r="Y21" s="50">
        <f>M21</f>
        <v/>
      </c>
      <c r="Z21" s="9" t="n"/>
      <c r="AA21" s="9" t="n"/>
      <c r="AB21" s="9" t="n"/>
      <c r="AC21" s="51">
        <f t="array" ref="AC21">IF(I21&gt;0,VLOOKUP(Y21&amp;$P$88&amp;$P$89&amp;$P$90,Variáveis!$O$2:$S$300&amp;Variáveis!$P$2:$T$300&amp;Variáveis!$Q$2:$U$300&amp;Variáveis!$R$2:$V$300,5,FALSE),0)</f>
        <v/>
      </c>
      <c r="AD21" s="52">
        <f>T21*AC21</f>
        <v/>
      </c>
      <c r="AE21" s="53">
        <f>IF(AB21="não",((V21/(1-VLOOKUP(AA21,Variáveis!$AK$3:$AN$29,4,FALSE)))*VLOOKUP(AA21,Variáveis!$AK$3:$AN$29,4,FALSE))-AD21,0)</f>
        <v/>
      </c>
      <c r="AF21" s="53">
        <f>T21*$AF$4</f>
        <v/>
      </c>
      <c r="AG21" s="53">
        <f>IF(AB21="SIM","Cliente pode pagar DIFA na entrada", )</f>
        <v/>
      </c>
      <c r="AH21" s="54" t="n"/>
      <c r="AI21" s="53">
        <f>IF(K21="SIM",(J21*$F$102),J21)</f>
        <v/>
      </c>
      <c r="AJ21" s="53">
        <f>IF(L21="SIM",(AI21*$F$101),AI21)</f>
        <v/>
      </c>
      <c r="AK21" s="53">
        <f>AJ21-AS21</f>
        <v/>
      </c>
      <c r="AL21" s="53">
        <f>AJ21*I21</f>
        <v/>
      </c>
      <c r="AM21" s="53">
        <f>AK21*I21</f>
        <v/>
      </c>
      <c r="AN21" s="53">
        <f>AK21-AP21-AQ21</f>
        <v/>
      </c>
      <c r="AO21" s="53">
        <f>AN21*I21</f>
        <v/>
      </c>
      <c r="AP21" s="53">
        <f>$AP$4*AK21</f>
        <v/>
      </c>
      <c r="AQ21" s="53">
        <f>$AQ$4*AK21</f>
        <v/>
      </c>
      <c r="AR21" s="51">
        <f t="array" ref="AR21">VLOOKUP(M21&amp;N21&amp;O21&amp;P21,Variáveis!$A$2:$E$240&amp;Variáveis!$B$2:$F$240&amp;Variáveis!$C$2:$G$240&amp;Variáveis!$D$2:$H$240,5,FALSE)</f>
        <v/>
      </c>
      <c r="AS21" s="53">
        <f>((AJ21*(1-AR21))*AR21)</f>
        <v/>
      </c>
      <c r="AT21" s="53">
        <f>(((J21+(J21*AU21))*0.18)-(J21*AR21))</f>
        <v/>
      </c>
      <c r="AU21" s="55">
        <f>(((1+AV21)*(1-AR21))/(1-0.18)-1)</f>
        <v/>
      </c>
      <c r="AV21" s="55">
        <f>IF(BB21&gt;0,BB21,IF(BA21&gt;0,BA21,IF(AZ21&gt;0,AZ21,IF(AY21&gt;0,AY21,IF(AX21&gt;0,AX21)))))/100</f>
        <v/>
      </c>
      <c r="AW21" s="56">
        <f>VALUE(LEFT(G21,4))</f>
        <v/>
      </c>
      <c r="AX21" s="56">
        <f>VALUE(IFERROR(VLOOKUP(VALUE(LEFT(G21,4)),ST!$C$4:$E$300,3,FALSE),"0"))</f>
        <v/>
      </c>
      <c r="AY21" s="56">
        <f>VALUE(IFERROR(VLOOKUP(VALUE(LEFT(G21,5)),ST!$C$4:$E$300,3,FALSE),"0"))</f>
        <v/>
      </c>
      <c r="AZ21" s="56">
        <f>VALUE(IFERROR(VLOOKUP(VALUE(LEFT(G21,6)),ST!$C$4:$E$300,3,FALSE),"0"))</f>
        <v/>
      </c>
      <c r="BA21" s="56">
        <f>VALUE(IFERROR(VLOOKUP(VALUE(LEFT(G21,7)),ST!$C$4:$E$300,3,FALSE),"0"))</f>
        <v/>
      </c>
      <c r="BB21" s="56">
        <f>VALUE(IFERROR(VLOOKUP(G21,ST!$C$4:$E$400,3,FALSE),"0"))</f>
        <v/>
      </c>
      <c r="BC21" s="57">
        <f>IF(VLOOKUP(AW21,ST!$C$4:$F$298,4,FALSE)&lt;&gt;0,VLOOKUP(AW21,ST!$C$4:$F$298,4,FALSE),VLOOKUP(G21,ST!$C$4:$F$298,4,FALSE))</f>
        <v/>
      </c>
      <c r="BD21" s="57">
        <f>IF(O21="SC","Desconsiderar coluna ICMS ST",IF(O21="PR","Haverá ST", ))</f>
        <v/>
      </c>
      <c r="BE21" s="53">
        <f>W21</f>
        <v/>
      </c>
      <c r="BF21" s="53">
        <f>X21</f>
        <v/>
      </c>
      <c r="BG21" s="53">
        <f>AD21-AS21</f>
        <v/>
      </c>
      <c r="BH21" s="51">
        <f>$W$4+$X$4+AC21+$BJ$4+0.07</f>
        <v/>
      </c>
      <c r="BI21" s="53">
        <f>IF(BD21="Haverá ST",AJ21+AS21+AT21,AJ21+AS21)</f>
        <v/>
      </c>
      <c r="BJ21" s="53">
        <f>T21*$BJ$4</f>
        <v/>
      </c>
      <c r="BK21" s="53">
        <f>T21*$BK$4</f>
        <v/>
      </c>
      <c r="BL21" s="53">
        <f>BE21+BF21+AO21+BJ21+BK21+AD21</f>
        <v/>
      </c>
      <c r="BM21" s="53">
        <f>(T21-BL21)</f>
        <v/>
      </c>
    </row>
    <row r="22" ht="15.75" customHeight="1" s="218">
      <c r="A22" s="58">
        <f>A21+1</f>
        <v/>
      </c>
      <c r="B22" s="144">
        <f>BOM!B22</f>
        <v/>
      </c>
      <c r="C22" s="144">
        <f>BOM!C22</f>
        <v/>
      </c>
      <c r="D22" s="144">
        <f>BOM!D22</f>
        <v/>
      </c>
      <c r="E22" s="144">
        <f>BOM!E22</f>
        <v/>
      </c>
      <c r="F22" s="144">
        <f>BOM!F22</f>
        <v/>
      </c>
      <c r="G22" s="144">
        <f>BOM!G22</f>
        <v/>
      </c>
      <c r="H22" s="144">
        <f>BOM!H22</f>
        <v/>
      </c>
      <c r="I22" s="147" t="n">
        <v>0</v>
      </c>
      <c r="J22" s="146">
        <f>BOM!J22</f>
        <v/>
      </c>
      <c r="K22" s="146">
        <f>BOM!K22</f>
        <v/>
      </c>
      <c r="L22" s="146">
        <f>BOM!L22</f>
        <v/>
      </c>
      <c r="M22" s="146">
        <f>BOM!M22</f>
        <v/>
      </c>
      <c r="N22" s="146">
        <f>BOM!N22</f>
        <v/>
      </c>
      <c r="O22" s="146">
        <f>BOM!O22</f>
        <v/>
      </c>
      <c r="P22" s="146">
        <f>BOM!P22</f>
        <v/>
      </c>
      <c r="Q22" s="46">
        <f>$F$97</f>
        <v/>
      </c>
      <c r="R22" s="46">
        <f>$F$98</f>
        <v/>
      </c>
      <c r="S22" s="48">
        <f>U22-(U22*R22)</f>
        <v/>
      </c>
      <c r="T22" s="48">
        <f>S22*I22</f>
        <v/>
      </c>
      <c r="U22" s="48">
        <f>(AN22)/(1-(BH22+Q22))</f>
        <v/>
      </c>
      <c r="V22" s="48">
        <f>U22*I22</f>
        <v/>
      </c>
      <c r="W22" s="49">
        <f>T22*$W$4</f>
        <v/>
      </c>
      <c r="X22" s="49">
        <f>T22*$X$4</f>
        <v/>
      </c>
      <c r="Y22" s="50">
        <f>M22</f>
        <v/>
      </c>
      <c r="Z22" s="9" t="n"/>
      <c r="AA22" s="9" t="n"/>
      <c r="AB22" s="9" t="n"/>
      <c r="AC22" s="51">
        <f t="array" ref="AC22">IF(I22&gt;0,VLOOKUP(Y22&amp;$P$88&amp;$P$89&amp;$P$90,Variáveis!$O$2:$S$300&amp;Variáveis!$P$2:$T$300&amp;Variáveis!$Q$2:$U$300&amp;Variáveis!$R$2:$V$300,5,FALSE),0)</f>
        <v/>
      </c>
      <c r="AD22" s="52">
        <f>T22*AC22</f>
        <v/>
      </c>
      <c r="AE22" s="53">
        <f>IF(AB22="não",((V22/(1-VLOOKUP(AA22,Variáveis!$AK$3:$AN$29,4,FALSE)))*VLOOKUP(AA22,Variáveis!$AK$3:$AN$29,4,FALSE))-AD22,0)</f>
        <v/>
      </c>
      <c r="AF22" s="53">
        <f>T22*$AF$4</f>
        <v/>
      </c>
      <c r="AG22" s="53">
        <f>IF(AB22="SIM","Cliente pode pagar DIFA na entrada", )</f>
        <v/>
      </c>
      <c r="AH22" s="54" t="n"/>
      <c r="AI22" s="53">
        <f>IF(K22="SIM",(J22*$F$102),J22)</f>
        <v/>
      </c>
      <c r="AJ22" s="53">
        <f>IF(L22="SIM",(AI22*$F$101),AI22)</f>
        <v/>
      </c>
      <c r="AK22" s="53">
        <f>AJ22-AS22</f>
        <v/>
      </c>
      <c r="AL22" s="53">
        <f>AJ22*I22</f>
        <v/>
      </c>
      <c r="AM22" s="53">
        <f>AK22*I22</f>
        <v/>
      </c>
      <c r="AN22" s="53">
        <f>AK22-AP22-AQ22</f>
        <v/>
      </c>
      <c r="AO22" s="53">
        <f>AN22*I22</f>
        <v/>
      </c>
      <c r="AP22" s="53">
        <f>$AP$4*AK22</f>
        <v/>
      </c>
      <c r="AQ22" s="53">
        <f>$AQ$4*AK22</f>
        <v/>
      </c>
      <c r="AR22" s="51">
        <f t="array" ref="AR22">VLOOKUP(M22&amp;N22&amp;O22&amp;P22,Variáveis!$A$2:$E$240&amp;Variáveis!$B$2:$F$240&amp;Variáveis!$C$2:$G$240&amp;Variáveis!$D$2:$H$240,5,FALSE)</f>
        <v/>
      </c>
      <c r="AS22" s="53">
        <f>((AJ22*(1-AR22))*AR22)</f>
        <v/>
      </c>
      <c r="AT22" s="53">
        <f>(((J22+(J22*AU22))*0.18)-(J22*AR22))</f>
        <v/>
      </c>
      <c r="AU22" s="55">
        <f>(((1+AV22)*(1-AR22))/(1-0.18)-1)</f>
        <v/>
      </c>
      <c r="AV22" s="55">
        <f>IF(BB22&gt;0,BB22,IF(BA22&gt;0,BA22,IF(AZ22&gt;0,AZ22,IF(AY22&gt;0,AY22,IF(AX22&gt;0,AX22)))))/100</f>
        <v/>
      </c>
      <c r="AW22" s="56">
        <f>VALUE(LEFT(G22,4))</f>
        <v/>
      </c>
      <c r="AX22" s="56">
        <f>VALUE(IFERROR(VLOOKUP(VALUE(LEFT(G22,4)),ST!$C$4:$E$300,3,FALSE),"0"))</f>
        <v/>
      </c>
      <c r="AY22" s="56">
        <f>VALUE(IFERROR(VLOOKUP(VALUE(LEFT(G22,5)),ST!$C$4:$E$300,3,FALSE),"0"))</f>
        <v/>
      </c>
      <c r="AZ22" s="56">
        <f>VALUE(IFERROR(VLOOKUP(VALUE(LEFT(G22,6)),ST!$C$4:$E$300,3,FALSE),"0"))</f>
        <v/>
      </c>
      <c r="BA22" s="56">
        <f>VALUE(IFERROR(VLOOKUP(VALUE(LEFT(G22,7)),ST!$C$4:$E$300,3,FALSE),"0"))</f>
        <v/>
      </c>
      <c r="BB22" s="56">
        <f>VALUE(IFERROR(VLOOKUP(G22,ST!$C$4:$E$400,3,FALSE),"0"))</f>
        <v/>
      </c>
      <c r="BC22" s="57">
        <f>IF(VLOOKUP(AW22,ST!$C$4:$F$298,4,FALSE)&lt;&gt;0,VLOOKUP(AW22,ST!$C$4:$F$298,4,FALSE),VLOOKUP(G22,ST!$C$4:$F$298,4,FALSE))</f>
        <v/>
      </c>
      <c r="BD22" s="57">
        <f>IF(O22="SC","Desconsiderar coluna ICMS ST",IF(O22="PR","Haverá ST", ))</f>
        <v/>
      </c>
      <c r="BE22" s="53">
        <f>W22</f>
        <v/>
      </c>
      <c r="BF22" s="53">
        <f>X22</f>
        <v/>
      </c>
      <c r="BG22" s="53">
        <f>AD22-AS22</f>
        <v/>
      </c>
      <c r="BH22" s="51">
        <f>$W$4+$X$4+AC22+$BJ$4+0.07</f>
        <v/>
      </c>
      <c r="BI22" s="53">
        <f>IF(BD22="Haverá ST",AJ22+AS22+AT22,AJ22+AS22)</f>
        <v/>
      </c>
      <c r="BJ22" s="53">
        <f>T22*$BJ$4</f>
        <v/>
      </c>
      <c r="BK22" s="53">
        <f>T22*$BK$4</f>
        <v/>
      </c>
      <c r="BL22" s="53">
        <f>BE22+BF22+AO22+BJ22+BK22+AD22</f>
        <v/>
      </c>
      <c r="BM22" s="53">
        <f>(T22-BL22)</f>
        <v/>
      </c>
    </row>
    <row r="23" ht="15.75" customHeight="1" s="218">
      <c r="A23" s="58">
        <f>A22+1</f>
        <v/>
      </c>
      <c r="B23" s="144">
        <f>BOM!B23</f>
        <v/>
      </c>
      <c r="C23" s="144">
        <f>BOM!C23</f>
        <v/>
      </c>
      <c r="D23" s="144">
        <f>BOM!D23</f>
        <v/>
      </c>
      <c r="E23" s="144">
        <f>BOM!E23</f>
        <v/>
      </c>
      <c r="F23" s="39">
        <f>BOM!F23</f>
        <v/>
      </c>
      <c r="G23" s="144">
        <f>BOM!G23</f>
        <v/>
      </c>
      <c r="H23" s="144">
        <f>BOM!H23</f>
        <v/>
      </c>
      <c r="I23" s="148">
        <f>BASE!C6</f>
        <v/>
      </c>
      <c r="J23" s="144" t="n">
        <v>0</v>
      </c>
      <c r="K23" s="146">
        <f>BOM!K23</f>
        <v/>
      </c>
      <c r="L23" s="146">
        <f>BOM!L23</f>
        <v/>
      </c>
      <c r="M23" s="146">
        <f>BOM!M23</f>
        <v/>
      </c>
      <c r="N23" s="146">
        <f>BOM!N23</f>
        <v/>
      </c>
      <c r="O23" s="146">
        <f>BOM!O23</f>
        <v/>
      </c>
      <c r="P23" s="146">
        <f>BOM!P23</f>
        <v/>
      </c>
      <c r="Q23" s="46">
        <f>$F$97</f>
        <v/>
      </c>
      <c r="R23" s="46">
        <f>$F$98</f>
        <v/>
      </c>
      <c r="S23" s="48">
        <f>U23-(U23*R23)</f>
        <v/>
      </c>
      <c r="T23" s="48">
        <f>S23*I23</f>
        <v/>
      </c>
      <c r="U23" s="48">
        <f>(AN23)/(1-(BH23+Q23))</f>
        <v/>
      </c>
      <c r="V23" s="48">
        <f>U23*I23</f>
        <v/>
      </c>
      <c r="W23" s="49">
        <f>T23*$W$4</f>
        <v/>
      </c>
      <c r="X23" s="49">
        <f>T23*$X$4</f>
        <v/>
      </c>
      <c r="Y23" s="50">
        <f>M23</f>
        <v/>
      </c>
      <c r="Z23" s="9" t="n"/>
      <c r="AA23" s="9" t="n"/>
      <c r="AB23" s="9" t="n"/>
      <c r="AC23" s="51">
        <f t="array" ref="AC23">IF(I23&gt;0,VLOOKUP(Y23&amp;$P$88&amp;$P$89&amp;$P$90,Variáveis!$O$2:$S$300&amp;Variáveis!$P$2:$T$300&amp;Variáveis!$Q$2:$U$300&amp;Variáveis!$R$2:$V$300,5,FALSE),0)</f>
        <v/>
      </c>
      <c r="AD23" s="52">
        <f>T23*AC23</f>
        <v/>
      </c>
      <c r="AE23" s="53">
        <f>IF(AB23="não",((V23/(1-VLOOKUP(AA23,Variáveis!$AK$3:$AN$29,4,FALSE)))*VLOOKUP(AA23,Variáveis!$AK$3:$AN$29,4,FALSE))-AD23,0)</f>
        <v/>
      </c>
      <c r="AF23" s="53">
        <f>T23*$AF$4</f>
        <v/>
      </c>
      <c r="AG23" s="53">
        <f>IF(AB23="SIM","Cliente pode pagar DIFA na entrada", )</f>
        <v/>
      </c>
      <c r="AH23" s="54" t="n"/>
      <c r="AI23" s="53">
        <f>IF(K23="SIM",(J23*$F$102),J23)</f>
        <v/>
      </c>
      <c r="AJ23" s="53">
        <f>IF(L23="SIM",(AI23*$F$101),AI23)</f>
        <v/>
      </c>
      <c r="AK23" s="53">
        <f>AJ23-AS23</f>
        <v/>
      </c>
      <c r="AL23" s="53">
        <f>AJ23*I23</f>
        <v/>
      </c>
      <c r="AM23" s="53">
        <f>AK23*I23</f>
        <v/>
      </c>
      <c r="AN23" s="53">
        <f>AK23-AP23-AQ23</f>
        <v/>
      </c>
      <c r="AO23" s="53">
        <f>AN23*I23</f>
        <v/>
      </c>
      <c r="AP23" s="53">
        <f>$AP$4*AK23</f>
        <v/>
      </c>
      <c r="AQ23" s="53">
        <f>$AQ$4*AK23</f>
        <v/>
      </c>
      <c r="AR23" s="51">
        <f t="array" ref="AR23">VLOOKUP(M23&amp;N23&amp;O23&amp;P23,Variáveis!$A$2:$E$240&amp;Variáveis!$B$2:$F$240&amp;Variáveis!$C$2:$G$240&amp;Variáveis!$D$2:$H$240,5,FALSE)</f>
        <v/>
      </c>
      <c r="AS23" s="53">
        <f>((AJ23*(1-AR23))*AR23)</f>
        <v/>
      </c>
      <c r="AT23" s="53">
        <f>(((J23+(J23*AU23))*0.18)-(J23*AR23))</f>
        <v/>
      </c>
      <c r="AU23" s="55">
        <f>(((1+AV23)*(1-AR23))/(1-0.18)-1)</f>
        <v/>
      </c>
      <c r="AV23" s="55">
        <f>IF(BB23&gt;0,BB23,IF(BA23&gt;0,BA23,IF(AZ23&gt;0,AZ23,IF(AY23&gt;0,AY23,IF(AX23&gt;0,AX23)))))/100</f>
        <v/>
      </c>
      <c r="AW23" s="56">
        <f>VALUE(LEFT(G23,4))</f>
        <v/>
      </c>
      <c r="AX23" s="56">
        <f>VALUE(IFERROR(VLOOKUP(VALUE(LEFT(G23,4)),ST!$C$4:$E$300,3,FALSE),"0"))</f>
        <v/>
      </c>
      <c r="AY23" s="56">
        <f>VALUE(IFERROR(VLOOKUP(VALUE(LEFT(G23,5)),ST!$C$4:$E$300,3,FALSE),"0"))</f>
        <v/>
      </c>
      <c r="AZ23" s="56">
        <f>VALUE(IFERROR(VLOOKUP(VALUE(LEFT(G23,6)),ST!$C$4:$E$300,3,FALSE),"0"))</f>
        <v/>
      </c>
      <c r="BA23" s="56">
        <f>VALUE(IFERROR(VLOOKUP(VALUE(LEFT(G23,7)),ST!$C$4:$E$300,3,FALSE),"0"))</f>
        <v/>
      </c>
      <c r="BB23" s="56">
        <f>VALUE(IFERROR(VLOOKUP(G23,ST!$C$4:$E$400,3,FALSE),"0"))</f>
        <v/>
      </c>
      <c r="BC23" s="57">
        <f>IF(VLOOKUP(AW23,ST!$C$4:$F$298,4,FALSE)&lt;&gt;0,VLOOKUP(AW23,ST!$C$4:$F$298,4,FALSE),VLOOKUP(G23,ST!$C$4:$F$298,4,FALSE))</f>
        <v/>
      </c>
      <c r="BD23" s="57">
        <f>IF(O23="SC","Desconsiderar coluna ICMS ST",IF(O23="PR","Haverá ST", ))</f>
        <v/>
      </c>
      <c r="BE23" s="53">
        <f>W23</f>
        <v/>
      </c>
      <c r="BF23" s="53">
        <f>X23</f>
        <v/>
      </c>
      <c r="BG23" s="53">
        <f>AD23-AS23</f>
        <v/>
      </c>
      <c r="BH23" s="51">
        <f>$W$4+$X$4+AC23+$BJ$4+0.07</f>
        <v/>
      </c>
      <c r="BI23" s="53">
        <f>IF(BD23="Haverá ST",AJ23+AS23+AT23,AJ23+AS23)</f>
        <v/>
      </c>
      <c r="BJ23" s="53">
        <f>T23*$BJ$4</f>
        <v/>
      </c>
      <c r="BK23" s="53">
        <f>T23*$BK$4</f>
        <v/>
      </c>
      <c r="BL23" s="53">
        <f>BE23+BF23+AO23+BJ23+BK23+AD23</f>
        <v/>
      </c>
      <c r="BM23" s="53">
        <f>(T23-BL23)</f>
        <v/>
      </c>
    </row>
    <row r="24" ht="15.75" customHeight="1" s="218">
      <c r="A24" s="58">
        <f>A23+1</f>
        <v/>
      </c>
      <c r="B24" s="144">
        <f>BOM!B24</f>
        <v/>
      </c>
      <c r="C24" s="144">
        <f>BOM!C24</f>
        <v/>
      </c>
      <c r="D24" s="144">
        <f>BOM!D24</f>
        <v/>
      </c>
      <c r="E24" s="144">
        <f>BOM!E24</f>
        <v/>
      </c>
      <c r="F24" s="144">
        <f>BOM!F24</f>
        <v/>
      </c>
      <c r="G24" s="144">
        <f>BOM!G24</f>
        <v/>
      </c>
      <c r="H24" s="144">
        <f>BOM!H24</f>
        <v/>
      </c>
      <c r="I24" s="147">
        <f>I23</f>
        <v/>
      </c>
      <c r="J24" s="146">
        <f>BOM!J24</f>
        <v/>
      </c>
      <c r="K24" s="146">
        <f>BOM!K24</f>
        <v/>
      </c>
      <c r="L24" s="146">
        <f>BOM!L24</f>
        <v/>
      </c>
      <c r="M24" s="146">
        <f>BOM!M24</f>
        <v/>
      </c>
      <c r="N24" s="146">
        <f>BOM!N24</f>
        <v/>
      </c>
      <c r="O24" s="146">
        <f>BOM!O24</f>
        <v/>
      </c>
      <c r="P24" s="146">
        <f>BOM!P24</f>
        <v/>
      </c>
      <c r="Q24" s="46">
        <f>$F$97</f>
        <v/>
      </c>
      <c r="R24" s="46">
        <f>$F$98</f>
        <v/>
      </c>
      <c r="S24" s="48">
        <f>U24-(U24*R24)</f>
        <v/>
      </c>
      <c r="T24" s="48">
        <f>S24*I24</f>
        <v/>
      </c>
      <c r="U24" s="48">
        <f>(AN24)/(1-(BH24+Q24))</f>
        <v/>
      </c>
      <c r="V24" s="48">
        <f>U24*I24</f>
        <v/>
      </c>
      <c r="W24" s="49">
        <f>T24*$W$4</f>
        <v/>
      </c>
      <c r="X24" s="49">
        <f>T24*$X$4</f>
        <v/>
      </c>
      <c r="Y24" s="50">
        <f>M24</f>
        <v/>
      </c>
      <c r="Z24" s="9" t="n"/>
      <c r="AA24" s="9" t="n"/>
      <c r="AB24" s="9" t="n"/>
      <c r="AC24" s="51">
        <f t="array" ref="AC24">IF(I24&gt;0,VLOOKUP(Y24&amp;$P$88&amp;$P$89&amp;$P$90,Variáveis!$O$2:$S$300&amp;Variáveis!$P$2:$T$300&amp;Variáveis!$Q$2:$U$300&amp;Variáveis!$R$2:$V$300,5,FALSE),0)</f>
        <v/>
      </c>
      <c r="AD24" s="52">
        <f>T24*AC24</f>
        <v/>
      </c>
      <c r="AE24" s="53">
        <f>IF(AB24="não",((V24/(1-VLOOKUP(AA24,Variáveis!$AK$3:$AN$29,4,FALSE)))*VLOOKUP(AA24,Variáveis!$AK$3:$AN$29,4,FALSE))-AD24,0)</f>
        <v/>
      </c>
      <c r="AF24" s="53">
        <f>T24*$AF$4</f>
        <v/>
      </c>
      <c r="AG24" s="53">
        <f>IF(AB24="SIM","Cliente pode pagar DIFA na entrada", )</f>
        <v/>
      </c>
      <c r="AH24" s="54" t="n"/>
      <c r="AI24" s="53">
        <f>IF(K24="SIM",(J24*$F$102),J24)</f>
        <v/>
      </c>
      <c r="AJ24" s="53">
        <f>IF(L24="SIM",(AI24*$F$101),AI24)</f>
        <v/>
      </c>
      <c r="AK24" s="53">
        <f>AJ24-AS24</f>
        <v/>
      </c>
      <c r="AL24" s="53">
        <f>AJ24*I24</f>
        <v/>
      </c>
      <c r="AM24" s="53">
        <f>AK24*I24</f>
        <v/>
      </c>
      <c r="AN24" s="53">
        <f>AK24-AP24-AQ24</f>
        <v/>
      </c>
      <c r="AO24" s="53">
        <f>AN24*I24</f>
        <v/>
      </c>
      <c r="AP24" s="53">
        <f>$AP$4*AK24</f>
        <v/>
      </c>
      <c r="AQ24" s="53">
        <f>$AQ$4*AK24</f>
        <v/>
      </c>
      <c r="AR24" s="51">
        <f t="array" ref="AR24">VLOOKUP(M24&amp;N24&amp;O24&amp;P24,Variáveis!$A$2:$E$240&amp;Variáveis!$B$2:$F$240&amp;Variáveis!$C$2:$G$240&amp;Variáveis!$D$2:$H$240,5,FALSE)</f>
        <v/>
      </c>
      <c r="AS24" s="53">
        <f>((AJ24*(1-AR24))*AR24)</f>
        <v/>
      </c>
      <c r="AT24" s="53">
        <f>(((J24+(J24*AU24))*0.18)-(J24*AR24))</f>
        <v/>
      </c>
      <c r="AU24" s="55">
        <f>(((1+AV24)*(1-AR24))/(1-0.18)-1)</f>
        <v/>
      </c>
      <c r="AV24" s="55">
        <f>IF(BB24&gt;0,BB24,IF(BA24&gt;0,BA24,IF(AZ24&gt;0,AZ24,IF(AY24&gt;0,AY24,IF(AX24&gt;0,AX24)))))/100</f>
        <v/>
      </c>
      <c r="AW24" s="56">
        <f>VALUE(LEFT(G24,4))</f>
        <v/>
      </c>
      <c r="AX24" s="56">
        <f>VALUE(IFERROR(VLOOKUP(VALUE(LEFT(G24,4)),ST!$C$4:$E$300,3,FALSE),"0"))</f>
        <v/>
      </c>
      <c r="AY24" s="56">
        <f>VALUE(IFERROR(VLOOKUP(VALUE(LEFT(G24,5)),ST!$C$4:$E$300,3,FALSE),"0"))</f>
        <v/>
      </c>
      <c r="AZ24" s="56">
        <f>VALUE(IFERROR(VLOOKUP(VALUE(LEFT(G24,6)),ST!$C$4:$E$300,3,FALSE),"0"))</f>
        <v/>
      </c>
      <c r="BA24" s="56">
        <f>VALUE(IFERROR(VLOOKUP(VALUE(LEFT(G24,7)),ST!$C$4:$E$300,3,FALSE),"0"))</f>
        <v/>
      </c>
      <c r="BB24" s="56">
        <f>VALUE(IFERROR(VLOOKUP(G24,ST!$C$4:$E$400,3,FALSE),"0"))</f>
        <v/>
      </c>
      <c r="BC24" s="57">
        <f>IF(VLOOKUP(AW24,ST!$C$4:$F$298,4,FALSE)&lt;&gt;0,VLOOKUP(AW24,ST!$C$4:$F$298,4,FALSE),VLOOKUP(G24,ST!$C$4:$F$298,4,FALSE))</f>
        <v/>
      </c>
      <c r="BD24" s="57">
        <f>IF(O24="SC","Desconsiderar coluna ICMS ST",IF(O24="PR","Haverá ST", ))</f>
        <v/>
      </c>
      <c r="BE24" s="53">
        <f>W24</f>
        <v/>
      </c>
      <c r="BF24" s="53">
        <f>X24</f>
        <v/>
      </c>
      <c r="BG24" s="53">
        <f>AD24-AS24</f>
        <v/>
      </c>
      <c r="BH24" s="51">
        <f>$W$4+$X$4+AC24+$BJ$4+0.07</f>
        <v/>
      </c>
      <c r="BI24" s="53">
        <f>IF(BD24="Haverá ST",AJ24+AS24+AT24,AJ24+AS24)</f>
        <v/>
      </c>
      <c r="BJ24" s="53">
        <f>T24*$BJ$4</f>
        <v/>
      </c>
      <c r="BK24" s="53">
        <f>T24*$BK$4</f>
        <v/>
      </c>
      <c r="BL24" s="53">
        <f>BE24+BF24+AO24+BJ24+BK24+AD24</f>
        <v/>
      </c>
      <c r="BM24" s="53">
        <f>(T24-BL24)</f>
        <v/>
      </c>
    </row>
    <row r="25" ht="15.75" customHeight="1" s="218">
      <c r="A25" s="58">
        <f>A24+1</f>
        <v/>
      </c>
      <c r="B25" s="144">
        <f>BOM!B25</f>
        <v/>
      </c>
      <c r="C25" s="144">
        <f>BOM!C25</f>
        <v/>
      </c>
      <c r="D25" s="144">
        <f>BOM!D25</f>
        <v/>
      </c>
      <c r="E25" s="144">
        <f>BOM!E25</f>
        <v/>
      </c>
      <c r="F25" s="144">
        <f>BOM!F25</f>
        <v/>
      </c>
      <c r="G25" s="144">
        <f>BOM!G25</f>
        <v/>
      </c>
      <c r="H25" s="144">
        <f>BOM!H25</f>
        <v/>
      </c>
      <c r="I25" s="147">
        <f>I23*2</f>
        <v/>
      </c>
      <c r="J25" s="146">
        <f>BOM!J25</f>
        <v/>
      </c>
      <c r="K25" s="146">
        <f>BOM!K25</f>
        <v/>
      </c>
      <c r="L25" s="146">
        <f>BOM!L25</f>
        <v/>
      </c>
      <c r="M25" s="146">
        <f>BOM!M25</f>
        <v/>
      </c>
      <c r="N25" s="146">
        <f>BOM!N25</f>
        <v/>
      </c>
      <c r="O25" s="146">
        <f>BOM!O25</f>
        <v/>
      </c>
      <c r="P25" s="146">
        <f>BOM!P25</f>
        <v/>
      </c>
      <c r="Q25" s="46">
        <f>$F$97</f>
        <v/>
      </c>
      <c r="R25" s="46">
        <f>$F$98</f>
        <v/>
      </c>
      <c r="S25" s="48">
        <f>U25-(U25*R25)</f>
        <v/>
      </c>
      <c r="T25" s="48">
        <f>S25*I25</f>
        <v/>
      </c>
      <c r="U25" s="48">
        <f>(AN25)/(1-(BH25+Q25))</f>
        <v/>
      </c>
      <c r="V25" s="48">
        <f>U25*I25</f>
        <v/>
      </c>
      <c r="W25" s="49">
        <f>T25*$W$4</f>
        <v/>
      </c>
      <c r="X25" s="49">
        <f>T25*$X$4</f>
        <v/>
      </c>
      <c r="Y25" s="50">
        <f>M25</f>
        <v/>
      </c>
      <c r="Z25" s="9" t="n"/>
      <c r="AA25" s="9" t="n"/>
      <c r="AB25" s="9" t="n"/>
      <c r="AC25" s="51">
        <f t="array" ref="AC25">IF(I25&gt;0,VLOOKUP(Y25&amp;$P$88&amp;$P$89&amp;$P$90,Variáveis!$O$2:$S$300&amp;Variáveis!$P$2:$T$300&amp;Variáveis!$Q$2:$U$300&amp;Variáveis!$R$2:$V$300,5,FALSE),0)</f>
        <v/>
      </c>
      <c r="AD25" s="52">
        <f>T25*AC25</f>
        <v/>
      </c>
      <c r="AE25" s="53">
        <f>IF(AB25="não",((V25/(1-VLOOKUP(AA25,Variáveis!$AK$3:$AN$29,4,FALSE)))*VLOOKUP(AA25,Variáveis!$AK$3:$AN$29,4,FALSE))-AD25,0)</f>
        <v/>
      </c>
      <c r="AF25" s="53">
        <f>T25*$AF$4</f>
        <v/>
      </c>
      <c r="AG25" s="53">
        <f>IF(AB25="SIM","Cliente pode pagar DIFA na entrada", )</f>
        <v/>
      </c>
      <c r="AH25" s="54" t="n"/>
      <c r="AI25" s="53">
        <f>IF(K25="SIM",(J25*$F$102),J25)</f>
        <v/>
      </c>
      <c r="AJ25" s="53">
        <f>IF(L25="SIM",(AI25*$F$101),AI25)</f>
        <v/>
      </c>
      <c r="AK25" s="53">
        <f>AJ25-AS25</f>
        <v/>
      </c>
      <c r="AL25" s="53">
        <f>AJ25*I25</f>
        <v/>
      </c>
      <c r="AM25" s="53">
        <f>AK25*I25</f>
        <v/>
      </c>
      <c r="AN25" s="53">
        <f>AK25-AP25-AQ25</f>
        <v/>
      </c>
      <c r="AO25" s="53">
        <f>AN25*I25</f>
        <v/>
      </c>
      <c r="AP25" s="53">
        <f>$AP$4*AK25</f>
        <v/>
      </c>
      <c r="AQ25" s="53">
        <f>$AQ$4*AK25</f>
        <v/>
      </c>
      <c r="AR25" s="51">
        <f t="array" ref="AR25">VLOOKUP(M25&amp;N25&amp;O25&amp;P25,Variáveis!$A$2:$E$240&amp;Variáveis!$B$2:$F$240&amp;Variáveis!$C$2:$G$240&amp;Variáveis!$D$2:$H$240,5,FALSE)</f>
        <v/>
      </c>
      <c r="AS25" s="53">
        <f>((AJ25*(1-AR25))*AR25)</f>
        <v/>
      </c>
      <c r="AT25" s="53">
        <f>(((J25+(J25*AU25))*0.18)-(J25*AR25))</f>
        <v/>
      </c>
      <c r="AU25" s="55">
        <f>(((1+AV25)*(1-AR25))/(1-0.18)-1)</f>
        <v/>
      </c>
      <c r="AV25" s="55">
        <f>IF(BB25&gt;0,BB25,IF(BA25&gt;0,BA25,IF(AZ25&gt;0,AZ25,IF(AY25&gt;0,AY25,IF(AX25&gt;0,AX25)))))/100</f>
        <v/>
      </c>
      <c r="AW25" s="56">
        <f>VALUE(LEFT(G25,4))</f>
        <v/>
      </c>
      <c r="AX25" s="56">
        <f>VALUE(IFERROR(VLOOKUP(VALUE(LEFT(G25,4)),ST!$C$4:$E$300,3,FALSE),"0"))</f>
        <v/>
      </c>
      <c r="AY25" s="56">
        <f>VALUE(IFERROR(VLOOKUP(VALUE(LEFT(G25,5)),ST!$C$4:$E$300,3,FALSE),"0"))</f>
        <v/>
      </c>
      <c r="AZ25" s="56">
        <f>VALUE(IFERROR(VLOOKUP(VALUE(LEFT(G25,6)),ST!$C$4:$E$300,3,FALSE),"0"))</f>
        <v/>
      </c>
      <c r="BA25" s="56">
        <f>VALUE(IFERROR(VLOOKUP(VALUE(LEFT(G25,7)),ST!$C$4:$E$300,3,FALSE),"0"))</f>
        <v/>
      </c>
      <c r="BB25" s="56">
        <f>VALUE(IFERROR(VLOOKUP(G25,ST!$C$4:$E$400,3,FALSE),"0"))</f>
        <v/>
      </c>
      <c r="BC25" s="57">
        <f>IF(VLOOKUP(AW25,ST!$C$4:$F$298,4,FALSE)&lt;&gt;0,VLOOKUP(AW25,ST!$C$4:$F$298,4,FALSE),VLOOKUP(G25,ST!$C$4:$F$298,4,FALSE))</f>
        <v/>
      </c>
      <c r="BD25" s="57">
        <f>IF(O25="SC","Desconsiderar coluna ICMS ST",IF(O25="PR","Haverá ST", ))</f>
        <v/>
      </c>
      <c r="BE25" s="53">
        <f>W25</f>
        <v/>
      </c>
      <c r="BF25" s="53">
        <f>X25</f>
        <v/>
      </c>
      <c r="BG25" s="53">
        <f>AD25-AS25</f>
        <v/>
      </c>
      <c r="BH25" s="51">
        <f>$W$4+$X$4+AC25+$BJ$4+0.07</f>
        <v/>
      </c>
      <c r="BI25" s="53">
        <f>IF(BD25="Haverá ST",AJ25+AS25+AT25,AJ25+AS25)</f>
        <v/>
      </c>
      <c r="BJ25" s="53">
        <f>T25*$BJ$4</f>
        <v/>
      </c>
      <c r="BK25" s="53">
        <f>T25*$BK$4</f>
        <v/>
      </c>
      <c r="BL25" s="53">
        <f>BE25+BF25+AO25+BJ25+BK25+AD25</f>
        <v/>
      </c>
      <c r="BM25" s="53">
        <f>(T25-BL25)</f>
        <v/>
      </c>
    </row>
    <row r="26" ht="15.75" customHeight="1" s="218">
      <c r="A26" s="58">
        <f>A25+1</f>
        <v/>
      </c>
      <c r="B26" s="144">
        <f>BOM!B26</f>
        <v/>
      </c>
      <c r="C26" s="144">
        <f>BOM!C26</f>
        <v/>
      </c>
      <c r="D26" s="144">
        <f>BOM!D26</f>
        <v/>
      </c>
      <c r="E26" s="144">
        <f>BOM!E26</f>
        <v/>
      </c>
      <c r="F26" s="144">
        <f>BOM!F26</f>
        <v/>
      </c>
      <c r="G26" s="144">
        <f>BOM!G26</f>
        <v/>
      </c>
      <c r="H26" s="144">
        <f>BOM!H26</f>
        <v/>
      </c>
      <c r="I26" s="147">
        <f>I23*1</f>
        <v/>
      </c>
      <c r="J26" s="146">
        <f>BOM!J26</f>
        <v/>
      </c>
      <c r="K26" s="146">
        <f>BOM!K26</f>
        <v/>
      </c>
      <c r="L26" s="146">
        <f>BOM!L26</f>
        <v/>
      </c>
      <c r="M26" s="146">
        <f>BOM!M26</f>
        <v/>
      </c>
      <c r="N26" s="146">
        <f>BOM!N26</f>
        <v/>
      </c>
      <c r="O26" s="146">
        <f>BOM!O26</f>
        <v/>
      </c>
      <c r="P26" s="146">
        <f>BOM!P26</f>
        <v/>
      </c>
      <c r="Q26" s="46">
        <f>$F$97</f>
        <v/>
      </c>
      <c r="R26" s="46">
        <f>$F$98</f>
        <v/>
      </c>
      <c r="S26" s="48">
        <f>U26-(U26*R26)</f>
        <v/>
      </c>
      <c r="T26" s="48">
        <f>S26*I26</f>
        <v/>
      </c>
      <c r="U26" s="48">
        <f>(AN26)/(1-(BH26+Q26))</f>
        <v/>
      </c>
      <c r="V26" s="48">
        <f>U26*I26</f>
        <v/>
      </c>
      <c r="W26" s="49">
        <f>T26*$W$4</f>
        <v/>
      </c>
      <c r="X26" s="49">
        <f>T26*$X$4</f>
        <v/>
      </c>
      <c r="Y26" s="50">
        <f>M26</f>
        <v/>
      </c>
      <c r="Z26" s="9" t="n"/>
      <c r="AA26" s="9" t="n"/>
      <c r="AB26" s="9" t="n"/>
      <c r="AC26" s="51">
        <f t="array" ref="AC26">IF(I26&gt;0,VLOOKUP(Y26&amp;$P$88&amp;$P$89&amp;$P$90,Variáveis!$O$2:$S$300&amp;Variáveis!$P$2:$T$300&amp;Variáveis!$Q$2:$U$300&amp;Variáveis!$R$2:$V$300,5,FALSE),0)</f>
        <v/>
      </c>
      <c r="AD26" s="52">
        <f>T26*AC26</f>
        <v/>
      </c>
      <c r="AE26" s="53">
        <f>IF(AB26="não",((V26/(1-VLOOKUP(AA26,Variáveis!$AK$3:$AN$29,4,FALSE)))*VLOOKUP(AA26,Variáveis!$AK$3:$AN$29,4,FALSE))-AD26,0)</f>
        <v/>
      </c>
      <c r="AF26" s="53">
        <f>T26*$AF$4</f>
        <v/>
      </c>
      <c r="AG26" s="53">
        <f>IF(AB26="SIM","Cliente pode pagar DIFA na entrada", )</f>
        <v/>
      </c>
      <c r="AH26" s="54" t="n"/>
      <c r="AI26" s="53">
        <f>IF(K26="SIM",(J26*$F$102),J26)</f>
        <v/>
      </c>
      <c r="AJ26" s="53">
        <f>IF(L26="SIM",(AI26*$F$101),AI26)</f>
        <v/>
      </c>
      <c r="AK26" s="53">
        <f>AJ26-AS26</f>
        <v/>
      </c>
      <c r="AL26" s="53">
        <f>AJ26*I26</f>
        <v/>
      </c>
      <c r="AM26" s="53">
        <f>AK26*I26</f>
        <v/>
      </c>
      <c r="AN26" s="53">
        <f>AK26-AP26-AQ26</f>
        <v/>
      </c>
      <c r="AO26" s="53">
        <f>AN26*I26</f>
        <v/>
      </c>
      <c r="AP26" s="53">
        <f>$AP$4*AK26</f>
        <v/>
      </c>
      <c r="AQ26" s="53">
        <f>$AQ$4*AK26</f>
        <v/>
      </c>
      <c r="AR26" s="51">
        <f t="array" ref="AR26">VLOOKUP(M26&amp;N26&amp;O26&amp;P26,Variáveis!$A$2:$E$240&amp;Variáveis!$B$2:$F$240&amp;Variáveis!$C$2:$G$240&amp;Variáveis!$D$2:$H$240,5,FALSE)</f>
        <v/>
      </c>
      <c r="AS26" s="53">
        <f>((AJ26*(1-AR26))*AR26)</f>
        <v/>
      </c>
      <c r="AT26" s="53">
        <f>(((J26+(J26*AU26))*0.18)-(J26*AR26))</f>
        <v/>
      </c>
      <c r="AU26" s="55">
        <f>(((1+AV26)*(1-AR26))/(1-0.18)-1)</f>
        <v/>
      </c>
      <c r="AV26" s="55">
        <f>IF(BB26&gt;0,BB26,IF(BA26&gt;0,BA26,IF(AZ26&gt;0,AZ26,IF(AY26&gt;0,AY26,IF(AX26&gt;0,AX26)))))/100</f>
        <v/>
      </c>
      <c r="AW26" s="56">
        <f>VALUE(LEFT(G26,4))</f>
        <v/>
      </c>
      <c r="AX26" s="56">
        <f>VALUE(IFERROR(VLOOKUP(VALUE(LEFT(G26,4)),ST!$C$4:$E$300,3,FALSE),"0"))</f>
        <v/>
      </c>
      <c r="AY26" s="56">
        <f>VALUE(IFERROR(VLOOKUP(VALUE(LEFT(G26,5)),ST!$C$4:$E$300,3,FALSE),"0"))</f>
        <v/>
      </c>
      <c r="AZ26" s="56">
        <f>VALUE(IFERROR(VLOOKUP(VALUE(LEFT(G26,6)),ST!$C$4:$E$300,3,FALSE),"0"))</f>
        <v/>
      </c>
      <c r="BA26" s="56">
        <f>VALUE(IFERROR(VLOOKUP(VALUE(LEFT(G26,7)),ST!$C$4:$E$300,3,FALSE),"0"))</f>
        <v/>
      </c>
      <c r="BB26" s="56">
        <f>VALUE(IFERROR(VLOOKUP(G26,ST!$C$4:$E$400,3,FALSE),"0"))</f>
        <v/>
      </c>
      <c r="BC26" s="57">
        <f>IF(VLOOKUP(AW26,ST!$C$4:$F$298,4,FALSE)&lt;&gt;0,VLOOKUP(AW26,ST!$C$4:$F$298,4,FALSE),VLOOKUP(G26,ST!$C$4:$F$298,4,FALSE))</f>
        <v/>
      </c>
      <c r="BD26" s="57">
        <f>IF(O26="SC","Desconsiderar coluna ICMS ST",IF(O26="PR","Haverá ST", ))</f>
        <v/>
      </c>
      <c r="BE26" s="53">
        <f>W26</f>
        <v/>
      </c>
      <c r="BF26" s="53">
        <f>X26</f>
        <v/>
      </c>
      <c r="BG26" s="53">
        <f>AD26-AS26</f>
        <v/>
      </c>
      <c r="BH26" s="51">
        <f>$W$4+$X$4+AC26+$BJ$4+0.07</f>
        <v/>
      </c>
      <c r="BI26" s="53">
        <f>IF(BD26="Haverá ST",AJ26+AS26+AT26,AJ26+AS26)</f>
        <v/>
      </c>
      <c r="BJ26" s="53">
        <f>T26*$BJ$4</f>
        <v/>
      </c>
      <c r="BK26" s="53">
        <f>T26*$BK$4</f>
        <v/>
      </c>
      <c r="BL26" s="53">
        <f>BE26+BF26+AO26+BJ26+BK26+AD26</f>
        <v/>
      </c>
      <c r="BM26" s="53">
        <f>(T26-BL26)</f>
        <v/>
      </c>
    </row>
    <row r="27" ht="15.75" customHeight="1" s="218">
      <c r="A27" s="58">
        <f>A26+1</f>
        <v/>
      </c>
      <c r="B27" s="144">
        <f>BOM!B27</f>
        <v/>
      </c>
      <c r="C27" s="144">
        <f>BOM!C27</f>
        <v/>
      </c>
      <c r="D27" s="144">
        <f>BOM!D27</f>
        <v/>
      </c>
      <c r="E27" s="144">
        <f>BOM!E27</f>
        <v/>
      </c>
      <c r="F27" s="144">
        <f>BOM!F27</f>
        <v/>
      </c>
      <c r="G27" s="144">
        <f>BOM!G27</f>
        <v/>
      </c>
      <c r="H27" s="144">
        <f>BOM!H27</f>
        <v/>
      </c>
      <c r="I27" s="147">
        <f>I23*1</f>
        <v/>
      </c>
      <c r="J27" s="146">
        <f>BOM!J27</f>
        <v/>
      </c>
      <c r="K27" s="146">
        <f>BOM!K27</f>
        <v/>
      </c>
      <c r="L27" s="146">
        <f>BOM!L27</f>
        <v/>
      </c>
      <c r="M27" s="146">
        <f>BOM!M27</f>
        <v/>
      </c>
      <c r="N27" s="146">
        <f>BOM!N27</f>
        <v/>
      </c>
      <c r="O27" s="146">
        <f>BOM!O27</f>
        <v/>
      </c>
      <c r="P27" s="146">
        <f>BOM!P27</f>
        <v/>
      </c>
      <c r="Q27" s="46">
        <f>$F$97</f>
        <v/>
      </c>
      <c r="R27" s="46">
        <f>$F$98</f>
        <v/>
      </c>
      <c r="S27" s="48">
        <f>U27-(U27*R27)</f>
        <v/>
      </c>
      <c r="T27" s="48">
        <f>S27*I27</f>
        <v/>
      </c>
      <c r="U27" s="48">
        <f>(AN27)/(1-(BH27+Q27))</f>
        <v/>
      </c>
      <c r="V27" s="48">
        <f>U27*I27</f>
        <v/>
      </c>
      <c r="W27" s="49">
        <f>T27*$W$4</f>
        <v/>
      </c>
      <c r="X27" s="49">
        <f>T27*$X$4</f>
        <v/>
      </c>
      <c r="Y27" s="50">
        <f>M27</f>
        <v/>
      </c>
      <c r="Z27" s="9" t="n"/>
      <c r="AA27" s="9" t="n"/>
      <c r="AB27" s="9" t="n"/>
      <c r="AC27" s="51">
        <f t="array" ref="AC27">IF(I27&gt;0,VLOOKUP(Y27&amp;$P$88&amp;$P$89&amp;$P$90,Variáveis!$O$2:$S$300&amp;Variáveis!$P$2:$T$300&amp;Variáveis!$Q$2:$U$300&amp;Variáveis!$R$2:$V$300,5,FALSE),0)</f>
        <v/>
      </c>
      <c r="AD27" s="52">
        <f>T27*AC27</f>
        <v/>
      </c>
      <c r="AE27" s="53">
        <f>IF(AB27="não",((V27/(1-VLOOKUP(AA27,Variáveis!$AK$3:$AN$29,4,FALSE)))*VLOOKUP(AA27,Variáveis!$AK$3:$AN$29,4,FALSE))-AD27,0)</f>
        <v/>
      </c>
      <c r="AF27" s="53">
        <f>T27*$AF$4</f>
        <v/>
      </c>
      <c r="AG27" s="53">
        <f>IF(AB27="SIM","Cliente pode pagar DIFA na entrada", )</f>
        <v/>
      </c>
      <c r="AH27" s="54" t="n"/>
      <c r="AI27" s="53">
        <f>IF(K27="SIM",(J27*$F$102),J27)</f>
        <v/>
      </c>
      <c r="AJ27" s="53">
        <f>IF(L27="SIM",(AI27*$F$101),AI27)</f>
        <v/>
      </c>
      <c r="AK27" s="53">
        <f>AJ27-AS27</f>
        <v/>
      </c>
      <c r="AL27" s="53">
        <f>AJ27*I27</f>
        <v/>
      </c>
      <c r="AM27" s="53">
        <f>AK27*I27</f>
        <v/>
      </c>
      <c r="AN27" s="53">
        <f>AK27-AP27-AQ27</f>
        <v/>
      </c>
      <c r="AO27" s="53">
        <f>AN27*I27</f>
        <v/>
      </c>
      <c r="AP27" s="53">
        <f>$AP$4*AK27</f>
        <v/>
      </c>
      <c r="AQ27" s="53">
        <f>$AQ$4*AK27</f>
        <v/>
      </c>
      <c r="AR27" s="51">
        <f t="array" ref="AR27">VLOOKUP(M27&amp;N27&amp;O27&amp;P27,Variáveis!$A$2:$E$240&amp;Variáveis!$B$2:$F$240&amp;Variáveis!$C$2:$G$240&amp;Variáveis!$D$2:$H$240,5,FALSE)</f>
        <v/>
      </c>
      <c r="AS27" s="53">
        <f>((AJ27*(1-AR27))*AR27)</f>
        <v/>
      </c>
      <c r="AT27" s="53">
        <f>(((J27+(J27*AU27))*0.18)-(J27*AR27))</f>
        <v/>
      </c>
      <c r="AU27" s="55">
        <f>(((1+AV27)*(1-AR27))/(1-0.18)-1)</f>
        <v/>
      </c>
      <c r="AV27" s="55">
        <f>IF(BB27&gt;0,BB27,IF(BA27&gt;0,BA27,IF(AZ27&gt;0,AZ27,IF(AY27&gt;0,AY27,IF(AX27&gt;0,AX27)))))/100</f>
        <v/>
      </c>
      <c r="AW27" s="56">
        <f>VALUE(LEFT(G27,4))</f>
        <v/>
      </c>
      <c r="AX27" s="56">
        <f>VALUE(IFERROR(VLOOKUP(VALUE(LEFT(G27,4)),ST!$C$4:$E$300,3,FALSE),"0"))</f>
        <v/>
      </c>
      <c r="AY27" s="56">
        <f>VALUE(IFERROR(VLOOKUP(VALUE(LEFT(G27,5)),ST!$C$4:$E$300,3,FALSE),"0"))</f>
        <v/>
      </c>
      <c r="AZ27" s="56">
        <f>VALUE(IFERROR(VLOOKUP(VALUE(LEFT(G27,6)),ST!$C$4:$E$300,3,FALSE),"0"))</f>
        <v/>
      </c>
      <c r="BA27" s="56">
        <f>VALUE(IFERROR(VLOOKUP(VALUE(LEFT(G27,7)),ST!$C$4:$E$300,3,FALSE),"0"))</f>
        <v/>
      </c>
      <c r="BB27" s="56">
        <f>VALUE(IFERROR(VLOOKUP(G27,ST!$C$4:$E$400,3,FALSE),"0"))</f>
        <v/>
      </c>
      <c r="BC27" s="57">
        <f>IF(VLOOKUP(AW27,ST!$C$4:$F$298,4,FALSE)&lt;&gt;0,VLOOKUP(AW27,ST!$C$4:$F$298,4,FALSE),VLOOKUP(G27,ST!$C$4:$F$298,4,FALSE))</f>
        <v/>
      </c>
      <c r="BD27" s="57">
        <f>IF(O27="SC","Desconsiderar coluna ICMS ST",IF(O27="PR","Haverá ST", ))</f>
        <v/>
      </c>
      <c r="BE27" s="53">
        <f>W27</f>
        <v/>
      </c>
      <c r="BF27" s="53">
        <f>X27</f>
        <v/>
      </c>
      <c r="BG27" s="53">
        <f>AD27-AS27</f>
        <v/>
      </c>
      <c r="BH27" s="51">
        <f>$W$4+$X$4+AC27+$BJ$4+0.07</f>
        <v/>
      </c>
      <c r="BI27" s="53">
        <f>IF(BD27="Haverá ST",AJ27+AS27+AT27,AJ27+AS27)</f>
        <v/>
      </c>
      <c r="BJ27" s="53">
        <f>T27*$BJ$4</f>
        <v/>
      </c>
      <c r="BK27" s="53">
        <f>T27*$BK$4</f>
        <v/>
      </c>
      <c r="BL27" s="53">
        <f>BE27+BF27+AO27+BJ27+BK27+AD27</f>
        <v/>
      </c>
      <c r="BM27" s="53">
        <f>(T27-BL27)</f>
        <v/>
      </c>
    </row>
    <row r="28" ht="15.75" customHeight="1" s="218">
      <c r="A28" s="58">
        <f>A27+1</f>
        <v/>
      </c>
      <c r="B28" s="144">
        <f>BOM!B28</f>
        <v/>
      </c>
      <c r="C28" s="144">
        <f>BOM!C28</f>
        <v/>
      </c>
      <c r="D28" s="144">
        <f>BOM!D28</f>
        <v/>
      </c>
      <c r="E28" s="144">
        <f>BOM!E28</f>
        <v/>
      </c>
      <c r="F28" s="144">
        <f>BOM!F28</f>
        <v/>
      </c>
      <c r="G28" s="144">
        <f>BOM!G28</f>
        <v/>
      </c>
      <c r="H28" s="144">
        <f>BOM!H28</f>
        <v/>
      </c>
      <c r="I28" s="147" t="n">
        <v>0</v>
      </c>
      <c r="J28" s="146">
        <f>BOM!J28</f>
        <v/>
      </c>
      <c r="K28" s="146">
        <f>BOM!K28</f>
        <v/>
      </c>
      <c r="L28" s="146">
        <f>BOM!L28</f>
        <v/>
      </c>
      <c r="M28" s="146">
        <f>BOM!M28</f>
        <v/>
      </c>
      <c r="N28" s="146">
        <f>BOM!N28</f>
        <v/>
      </c>
      <c r="O28" s="146">
        <f>BOM!O28</f>
        <v/>
      </c>
      <c r="P28" s="146">
        <f>BOM!P28</f>
        <v/>
      </c>
      <c r="Q28" s="46">
        <f>$F$97</f>
        <v/>
      </c>
      <c r="R28" s="46">
        <f>$F$98</f>
        <v/>
      </c>
      <c r="S28" s="48">
        <f>U28-(U28*R28)</f>
        <v/>
      </c>
      <c r="T28" s="48">
        <f>S28*I28</f>
        <v/>
      </c>
      <c r="U28" s="48">
        <f>(AN28)/(1-(BH28+Q28))</f>
        <v/>
      </c>
      <c r="V28" s="48">
        <f>U28*I28</f>
        <v/>
      </c>
      <c r="W28" s="49">
        <f>T28*$W$4</f>
        <v/>
      </c>
      <c r="X28" s="49">
        <f>T28*$X$4</f>
        <v/>
      </c>
      <c r="Y28" s="50">
        <f>M28</f>
        <v/>
      </c>
      <c r="Z28" s="9" t="n"/>
      <c r="AA28" s="9" t="n"/>
      <c r="AB28" s="9" t="n"/>
      <c r="AC28" s="51">
        <f t="array" ref="AC28">IF(I28&gt;0,VLOOKUP(Y28&amp;$P$88&amp;$P$89&amp;$P$90,Variáveis!$O$2:$S$300&amp;Variáveis!$P$2:$T$300&amp;Variáveis!$Q$2:$U$300&amp;Variáveis!$R$2:$V$300,5,FALSE),0)</f>
        <v/>
      </c>
      <c r="AD28" s="52">
        <f>T28*AC28</f>
        <v/>
      </c>
      <c r="AE28" s="53">
        <f>IF(AB28="não",((V28/(1-VLOOKUP(AA28,Variáveis!$AK$3:$AN$29,4,FALSE)))*VLOOKUP(AA28,Variáveis!$AK$3:$AN$29,4,FALSE))-AD28,0)</f>
        <v/>
      </c>
      <c r="AF28" s="53">
        <f>T28*$AF$4</f>
        <v/>
      </c>
      <c r="AG28" s="53">
        <f>IF(AB28="SIM","Cliente pode pagar DIFA na entrada", )</f>
        <v/>
      </c>
      <c r="AH28" s="54" t="n"/>
      <c r="AI28" s="53">
        <f>IF(K28="SIM",(J28*$F$102),J28)</f>
        <v/>
      </c>
      <c r="AJ28" s="53">
        <f>IF(L28="SIM",(AI28*$F$101),AI28)</f>
        <v/>
      </c>
      <c r="AK28" s="53">
        <f>AJ28-AS28</f>
        <v/>
      </c>
      <c r="AL28" s="53">
        <f>AJ28*I28</f>
        <v/>
      </c>
      <c r="AM28" s="53">
        <f>AK28*I28</f>
        <v/>
      </c>
      <c r="AN28" s="53">
        <f>AK28-AP28-AQ28</f>
        <v/>
      </c>
      <c r="AO28" s="53">
        <f>AN28*I28</f>
        <v/>
      </c>
      <c r="AP28" s="53">
        <f>$AP$4*AK28</f>
        <v/>
      </c>
      <c r="AQ28" s="53">
        <f>$AQ$4*AK28</f>
        <v/>
      </c>
      <c r="AR28" s="51">
        <f t="array" ref="AR28">VLOOKUP(M28&amp;N28&amp;O28&amp;P28,Variáveis!$A$2:$E$240&amp;Variáveis!$B$2:$F$240&amp;Variáveis!$C$2:$G$240&amp;Variáveis!$D$2:$H$240,5,FALSE)</f>
        <v/>
      </c>
      <c r="AS28" s="53">
        <f>((AJ28*(1-AR28))*AR28)</f>
        <v/>
      </c>
      <c r="AT28" s="53">
        <f>(((J28+(J28*AU28))*0.18)-(J28*AR28))</f>
        <v/>
      </c>
      <c r="AU28" s="55">
        <f>(((1+AV28)*(1-AR28))/(1-0.18)-1)</f>
        <v/>
      </c>
      <c r="AV28" s="55">
        <f>IF(BB28&gt;0,BB28,IF(BA28&gt;0,BA28,IF(AZ28&gt;0,AZ28,IF(AY28&gt;0,AY28,IF(AX28&gt;0,AX28)))))/100</f>
        <v/>
      </c>
      <c r="AW28" s="56">
        <f>VALUE(LEFT(G28,4))</f>
        <v/>
      </c>
      <c r="AX28" s="56">
        <f>VALUE(IFERROR(VLOOKUP(VALUE(LEFT(G28,4)),ST!$C$4:$E$300,3,FALSE),"0"))</f>
        <v/>
      </c>
      <c r="AY28" s="56">
        <f>VALUE(IFERROR(VLOOKUP(VALUE(LEFT(G28,5)),ST!$C$4:$E$300,3,FALSE),"0"))</f>
        <v/>
      </c>
      <c r="AZ28" s="56">
        <f>VALUE(IFERROR(VLOOKUP(VALUE(LEFT(G28,6)),ST!$C$4:$E$300,3,FALSE),"0"))</f>
        <v/>
      </c>
      <c r="BA28" s="56">
        <f>VALUE(IFERROR(VLOOKUP(VALUE(LEFT(G28,7)),ST!$C$4:$E$300,3,FALSE),"0"))</f>
        <v/>
      </c>
      <c r="BB28" s="56">
        <f>VALUE(IFERROR(VLOOKUP(G28,ST!$C$4:$E$400,3,FALSE),"0"))</f>
        <v/>
      </c>
      <c r="BC28" s="57">
        <f>IF(VLOOKUP(AW28,ST!$C$4:$F$298,4,FALSE)&lt;&gt;0,VLOOKUP(AW28,ST!$C$4:$F$298,4,FALSE),VLOOKUP(G28,ST!$C$4:$F$298,4,FALSE))</f>
        <v/>
      </c>
      <c r="BD28" s="57">
        <f>IF(O28="SC","Desconsiderar coluna ICMS ST",IF(O28="PR","Haverá ST", ))</f>
        <v/>
      </c>
      <c r="BE28" s="53">
        <f>W28</f>
        <v/>
      </c>
      <c r="BF28" s="53">
        <f>X28</f>
        <v/>
      </c>
      <c r="BG28" s="53">
        <f>AD28-AS28</f>
        <v/>
      </c>
      <c r="BH28" s="51">
        <f>$W$4+$X$4+AC28+$BJ$4+0.07</f>
        <v/>
      </c>
      <c r="BI28" s="53">
        <f>IF(BD28="Haverá ST",AJ28+AS28+AT28,AJ28+AS28)</f>
        <v/>
      </c>
      <c r="BJ28" s="53">
        <f>T28*$BJ$4</f>
        <v/>
      </c>
      <c r="BK28" s="53">
        <f>T28*$BK$4</f>
        <v/>
      </c>
      <c r="BL28" s="53">
        <f>BE28+BF28+AO28+BJ28+BK28+AD28</f>
        <v/>
      </c>
      <c r="BM28" s="53">
        <f>(T28-BL28)</f>
        <v/>
      </c>
    </row>
    <row r="29" ht="15.75" customHeight="1" s="218">
      <c r="A29" s="58">
        <f>A28+1</f>
        <v/>
      </c>
      <c r="B29" s="144">
        <f>BOM!B29</f>
        <v/>
      </c>
      <c r="C29" s="144">
        <f>BOM!C29</f>
        <v/>
      </c>
      <c r="D29" s="144">
        <f>BOM!D29</f>
        <v/>
      </c>
      <c r="E29" s="144">
        <f>BOM!E29</f>
        <v/>
      </c>
      <c r="F29" s="144">
        <f>BOM!F29</f>
        <v/>
      </c>
      <c r="G29" s="144">
        <f>BOM!G29</f>
        <v/>
      </c>
      <c r="H29" s="144">
        <f>BOM!H29</f>
        <v/>
      </c>
      <c r="I29" s="147" t="n">
        <v>0</v>
      </c>
      <c r="J29" s="146">
        <f>BOM!J29</f>
        <v/>
      </c>
      <c r="K29" s="146">
        <f>BOM!K29</f>
        <v/>
      </c>
      <c r="L29" s="146">
        <f>BOM!L29</f>
        <v/>
      </c>
      <c r="M29" s="146">
        <f>BOM!M29</f>
        <v/>
      </c>
      <c r="N29" s="146">
        <f>BOM!N29</f>
        <v/>
      </c>
      <c r="O29" s="146">
        <f>BOM!O29</f>
        <v/>
      </c>
      <c r="P29" s="146">
        <f>BOM!P29</f>
        <v/>
      </c>
      <c r="Q29" s="46">
        <f>$F$97</f>
        <v/>
      </c>
      <c r="R29" s="46">
        <f>$F$98</f>
        <v/>
      </c>
      <c r="S29" s="48">
        <f>U29-(U29*R29)</f>
        <v/>
      </c>
      <c r="T29" s="48">
        <f>S29*I29</f>
        <v/>
      </c>
      <c r="U29" s="48">
        <f>(AN29)/(1-(BH29+Q29))</f>
        <v/>
      </c>
      <c r="V29" s="48">
        <f>U29*I29</f>
        <v/>
      </c>
      <c r="W29" s="49">
        <f>T29*$W$4</f>
        <v/>
      </c>
      <c r="X29" s="49">
        <f>T29*$X$4</f>
        <v/>
      </c>
      <c r="Y29" s="50">
        <f>M29</f>
        <v/>
      </c>
      <c r="Z29" s="9" t="n"/>
      <c r="AA29" s="9" t="n"/>
      <c r="AB29" s="9" t="n"/>
      <c r="AC29" s="51">
        <f t="array" ref="AC29">IF(I29&gt;0,VLOOKUP(Y29&amp;$P$88&amp;$P$89&amp;$P$90,Variáveis!$O$2:$S$300&amp;Variáveis!$P$2:$T$300&amp;Variáveis!$Q$2:$U$300&amp;Variáveis!$R$2:$V$300,5,FALSE),0)</f>
        <v/>
      </c>
      <c r="AD29" s="52">
        <f>T29*AC29</f>
        <v/>
      </c>
      <c r="AE29" s="53">
        <f>IF(AB29="não",((V29/(1-VLOOKUP(AA29,Variáveis!$AK$3:$AN$29,4,FALSE)))*VLOOKUP(AA29,Variáveis!$AK$3:$AN$29,4,FALSE))-AD29,0)</f>
        <v/>
      </c>
      <c r="AF29" s="53">
        <f>T29*$AF$4</f>
        <v/>
      </c>
      <c r="AG29" s="53">
        <f>IF(AB29="SIM","Cliente pode pagar DIFA na entrada", )</f>
        <v/>
      </c>
      <c r="AH29" s="54" t="n"/>
      <c r="AI29" s="53">
        <f>IF(K29="SIM",(J29*$F$102),J29)</f>
        <v/>
      </c>
      <c r="AJ29" s="53">
        <f>IF(L29="SIM",(AI29*$F$101),AI29)</f>
        <v/>
      </c>
      <c r="AK29" s="53">
        <f>AJ29-AS29</f>
        <v/>
      </c>
      <c r="AL29" s="53">
        <f>AJ29*I29</f>
        <v/>
      </c>
      <c r="AM29" s="53">
        <f>AK29*I29</f>
        <v/>
      </c>
      <c r="AN29" s="53">
        <f>AK29-AP29-AQ29</f>
        <v/>
      </c>
      <c r="AO29" s="53">
        <f>AN29*I29</f>
        <v/>
      </c>
      <c r="AP29" s="53">
        <f>$AP$4*AK29</f>
        <v/>
      </c>
      <c r="AQ29" s="53">
        <f>$AQ$4*AK29</f>
        <v/>
      </c>
      <c r="AR29" s="51">
        <f t="array" ref="AR29">VLOOKUP(M29&amp;N29&amp;O29&amp;P29,Variáveis!$A$2:$E$240&amp;Variáveis!$B$2:$F$240&amp;Variáveis!$C$2:$G$240&amp;Variáveis!$D$2:$H$240,5,FALSE)</f>
        <v/>
      </c>
      <c r="AS29" s="53">
        <f>((AJ29*(1-AR29))*AR29)</f>
        <v/>
      </c>
      <c r="AT29" s="53">
        <f>(((J29+(J29*AU29))*0.18)-(J29*AR29))</f>
        <v/>
      </c>
      <c r="AU29" s="55">
        <f>(((1+AV29)*(1-AR29))/(1-0.18)-1)</f>
        <v/>
      </c>
      <c r="AV29" s="55">
        <f>IF(BB29&gt;0,BB29,IF(BA29&gt;0,BA29,IF(AZ29&gt;0,AZ29,IF(AY29&gt;0,AY29,IF(AX29&gt;0,AX29)))))/100</f>
        <v/>
      </c>
      <c r="AW29" s="56">
        <f>VALUE(LEFT(G29,4))</f>
        <v/>
      </c>
      <c r="AX29" s="56">
        <f>VALUE(IFERROR(VLOOKUP(VALUE(LEFT(G29,4)),ST!$C$4:$E$300,3,FALSE),"0"))</f>
        <v/>
      </c>
      <c r="AY29" s="56">
        <f>VALUE(IFERROR(VLOOKUP(VALUE(LEFT(G29,5)),ST!$C$4:$E$300,3,FALSE),"0"))</f>
        <v/>
      </c>
      <c r="AZ29" s="56">
        <f>VALUE(IFERROR(VLOOKUP(VALUE(LEFT(G29,6)),ST!$C$4:$E$300,3,FALSE),"0"))</f>
        <v/>
      </c>
      <c r="BA29" s="56">
        <f>VALUE(IFERROR(VLOOKUP(VALUE(LEFT(G29,7)),ST!$C$4:$E$300,3,FALSE),"0"))</f>
        <v/>
      </c>
      <c r="BB29" s="56">
        <f>VALUE(IFERROR(VLOOKUP(G29,ST!$C$4:$E$400,3,FALSE),"0"))</f>
        <v/>
      </c>
      <c r="BC29" s="57">
        <f>IF(VLOOKUP(AW29,ST!$C$4:$F$298,4,FALSE)&lt;&gt;0,VLOOKUP(AW29,ST!$C$4:$F$298,4,FALSE),VLOOKUP(G29,ST!$C$4:$F$298,4,FALSE))</f>
        <v/>
      </c>
      <c r="BD29" s="57">
        <f>IF(O29="SC","Desconsiderar coluna ICMS ST",IF(O29="PR","Haverá ST", ))</f>
        <v/>
      </c>
      <c r="BE29" s="53">
        <f>W29</f>
        <v/>
      </c>
      <c r="BF29" s="53">
        <f>X29</f>
        <v/>
      </c>
      <c r="BG29" s="53">
        <f>AD29-AS29</f>
        <v/>
      </c>
      <c r="BH29" s="51">
        <f>$W$4+$X$4+AC29+$BJ$4+0.07</f>
        <v/>
      </c>
      <c r="BI29" s="53">
        <f>IF(BD29="Haverá ST",AJ29+AS29+AT29,AJ29+AS29)</f>
        <v/>
      </c>
      <c r="BJ29" s="53">
        <f>T29*$BJ$4</f>
        <v/>
      </c>
      <c r="BK29" s="53">
        <f>T29*$BK$4</f>
        <v/>
      </c>
      <c r="BL29" s="53">
        <f>BE29+BF29+AO29+BJ29+BK29+AD29</f>
        <v/>
      </c>
      <c r="BM29" s="53">
        <f>(T29-BL29)</f>
        <v/>
      </c>
    </row>
    <row r="30" ht="15.75" customHeight="1" s="218">
      <c r="A30" s="58">
        <f>A29+1</f>
        <v/>
      </c>
      <c r="B30" s="144">
        <f>BOM!B30</f>
        <v/>
      </c>
      <c r="C30" s="144">
        <f>BOM!C30</f>
        <v/>
      </c>
      <c r="D30" s="144">
        <f>BOM!D30</f>
        <v/>
      </c>
      <c r="E30" s="144">
        <f>BOM!E30</f>
        <v/>
      </c>
      <c r="F30" s="144">
        <f>BOM!F30</f>
        <v/>
      </c>
      <c r="G30" s="144">
        <f>BOM!G30</f>
        <v/>
      </c>
      <c r="H30" s="144">
        <f>BOM!H30</f>
        <v/>
      </c>
      <c r="I30" s="147" t="n">
        <v>0</v>
      </c>
      <c r="J30" s="146">
        <f>BOM!J30</f>
        <v/>
      </c>
      <c r="K30" s="146">
        <f>BOM!K30</f>
        <v/>
      </c>
      <c r="L30" s="146">
        <f>BOM!L30</f>
        <v/>
      </c>
      <c r="M30" s="146">
        <f>BOM!M30</f>
        <v/>
      </c>
      <c r="N30" s="146">
        <f>BOM!N30</f>
        <v/>
      </c>
      <c r="O30" s="146">
        <f>BOM!O30</f>
        <v/>
      </c>
      <c r="P30" s="146">
        <f>BOM!P30</f>
        <v/>
      </c>
      <c r="Q30" s="46">
        <f>$F$97</f>
        <v/>
      </c>
      <c r="R30" s="46">
        <f>$F$98</f>
        <v/>
      </c>
      <c r="S30" s="48">
        <f>U30-(U30*R30)</f>
        <v/>
      </c>
      <c r="T30" s="48">
        <f>S30*I30</f>
        <v/>
      </c>
      <c r="U30" s="48">
        <f>(AN30)/(1-(BH30+Q30))</f>
        <v/>
      </c>
      <c r="V30" s="48">
        <f>U30*I30</f>
        <v/>
      </c>
      <c r="W30" s="49">
        <f>T30*$W$4</f>
        <v/>
      </c>
      <c r="X30" s="49">
        <f>T30*$X$4</f>
        <v/>
      </c>
      <c r="Y30" s="50">
        <f>M30</f>
        <v/>
      </c>
      <c r="Z30" s="9" t="n"/>
      <c r="AA30" s="9" t="n"/>
      <c r="AB30" s="9" t="n"/>
      <c r="AC30" s="51">
        <f t="array" ref="AC30">IF(I30&gt;0,VLOOKUP(Y30&amp;$P$88&amp;$P$89&amp;$P$90,Variáveis!$O$2:$S$300&amp;Variáveis!$P$2:$T$300&amp;Variáveis!$Q$2:$U$300&amp;Variáveis!$R$2:$V$300,5,FALSE),0)</f>
        <v/>
      </c>
      <c r="AD30" s="52">
        <f>T30*AC30</f>
        <v/>
      </c>
      <c r="AE30" s="53">
        <f>IF(AB30="não",((V30/(1-VLOOKUP(AA30,Variáveis!$AK$3:$AN$29,4,FALSE)))*VLOOKUP(AA30,Variáveis!$AK$3:$AN$29,4,FALSE))-AD30,0)</f>
        <v/>
      </c>
      <c r="AF30" s="53">
        <f>T30*$AF$4</f>
        <v/>
      </c>
      <c r="AG30" s="53">
        <f>IF(AB30="SIM","Cliente pode pagar DIFA na entrada", )</f>
        <v/>
      </c>
      <c r="AH30" s="54" t="n"/>
      <c r="AI30" s="53">
        <f>IF(K30="SIM",(J30*$F$102),J30)</f>
        <v/>
      </c>
      <c r="AJ30" s="53">
        <f>IF(L30="SIM",(AI30*$F$101),AI30)</f>
        <v/>
      </c>
      <c r="AK30" s="53">
        <f>AJ30-AS30</f>
        <v/>
      </c>
      <c r="AL30" s="53">
        <f>AJ30*I30</f>
        <v/>
      </c>
      <c r="AM30" s="53">
        <f>AK30*I30</f>
        <v/>
      </c>
      <c r="AN30" s="53">
        <f>AK30-AP30-AQ30</f>
        <v/>
      </c>
      <c r="AO30" s="53">
        <f>AN30*I30</f>
        <v/>
      </c>
      <c r="AP30" s="53">
        <f>$AP$4*AK30</f>
        <v/>
      </c>
      <c r="AQ30" s="53">
        <f>$AQ$4*AK30</f>
        <v/>
      </c>
      <c r="AR30" s="51">
        <f t="array" ref="AR30">VLOOKUP(M30&amp;N30&amp;O30&amp;P30,Variáveis!$A$2:$E$240&amp;Variáveis!$B$2:$F$240&amp;Variáveis!$C$2:$G$240&amp;Variáveis!$D$2:$H$240,5,FALSE)</f>
        <v/>
      </c>
      <c r="AS30" s="53">
        <f>((AJ30*(1-AR30))*AR30)</f>
        <v/>
      </c>
      <c r="AT30" s="53">
        <f>(((J30+(J30*AU30))*0.18)-(J30*AR30))</f>
        <v/>
      </c>
      <c r="AU30" s="55">
        <f>(((1+AV30)*(1-AR30))/(1-0.18)-1)</f>
        <v/>
      </c>
      <c r="AV30" s="55">
        <f>IF(BB30&gt;0,BB30,IF(BA30&gt;0,BA30,IF(AZ30&gt;0,AZ30,IF(AY30&gt;0,AY30,IF(AX30&gt;0,AX30)))))/100</f>
        <v/>
      </c>
      <c r="AW30" s="56">
        <f>VALUE(LEFT(G30,4))</f>
        <v/>
      </c>
      <c r="AX30" s="56">
        <f>VALUE(IFERROR(VLOOKUP(VALUE(LEFT(G30,4)),ST!$C$4:$E$300,3,FALSE),"0"))</f>
        <v/>
      </c>
      <c r="AY30" s="56">
        <f>VALUE(IFERROR(VLOOKUP(VALUE(LEFT(G30,5)),ST!$C$4:$E$300,3,FALSE),"0"))</f>
        <v/>
      </c>
      <c r="AZ30" s="56">
        <f>VALUE(IFERROR(VLOOKUP(VALUE(LEFT(G30,6)),ST!$C$4:$E$300,3,FALSE),"0"))</f>
        <v/>
      </c>
      <c r="BA30" s="56">
        <f>VALUE(IFERROR(VLOOKUP(VALUE(LEFT(G30,7)),ST!$C$4:$E$300,3,FALSE),"0"))</f>
        <v/>
      </c>
      <c r="BB30" s="56">
        <f>VALUE(IFERROR(VLOOKUP(G30,ST!$C$4:$E$400,3,FALSE),"0"))</f>
        <v/>
      </c>
      <c r="BC30" s="57">
        <f>IF(VLOOKUP(AW30,ST!$C$4:$F$298,4,FALSE)&lt;&gt;0,VLOOKUP(AW30,ST!$C$4:$F$298,4,FALSE),VLOOKUP(G30,ST!$C$4:$F$298,4,FALSE))</f>
        <v/>
      </c>
      <c r="BD30" s="57">
        <f>IF(O30="SC","Desconsiderar coluna ICMS ST",IF(O30="PR","Haverá ST", ))</f>
        <v/>
      </c>
      <c r="BE30" s="53">
        <f>W30</f>
        <v/>
      </c>
      <c r="BF30" s="53">
        <f>X30</f>
        <v/>
      </c>
      <c r="BG30" s="53">
        <f>AD30-AS30</f>
        <v/>
      </c>
      <c r="BH30" s="51">
        <f>$W$4+$X$4+AC30+$BJ$4+0.07</f>
        <v/>
      </c>
      <c r="BI30" s="53">
        <f>IF(BD30="Haverá ST",AJ30+AS30+AT30,AJ30+AS30)</f>
        <v/>
      </c>
      <c r="BJ30" s="53">
        <f>T30*$BJ$4</f>
        <v/>
      </c>
      <c r="BK30" s="53">
        <f>T30*$BK$4</f>
        <v/>
      </c>
      <c r="BL30" s="53">
        <f>BE30+BF30+AO30+BJ30+BK30+AD30</f>
        <v/>
      </c>
      <c r="BM30" s="53">
        <f>(T30-BL30)</f>
        <v/>
      </c>
    </row>
    <row r="31" ht="15.75" customHeight="1" s="218">
      <c r="A31" s="58">
        <f>A30+1</f>
        <v/>
      </c>
      <c r="B31" s="144">
        <f>BOM!B31</f>
        <v/>
      </c>
      <c r="C31" s="144">
        <f>BOM!C31</f>
        <v/>
      </c>
      <c r="D31" s="144">
        <f>BOM!D31</f>
        <v/>
      </c>
      <c r="E31" s="144">
        <f>BOM!E31</f>
        <v/>
      </c>
      <c r="F31" s="144">
        <f>BOM!F31</f>
        <v/>
      </c>
      <c r="G31" s="144">
        <f>BOM!G31</f>
        <v/>
      </c>
      <c r="H31" s="144">
        <f>BOM!H31</f>
        <v/>
      </c>
      <c r="I31" s="147" t="n">
        <v>0</v>
      </c>
      <c r="J31" s="146">
        <f>BOM!J31</f>
        <v/>
      </c>
      <c r="K31" s="146">
        <f>BOM!K31</f>
        <v/>
      </c>
      <c r="L31" s="146">
        <f>BOM!L31</f>
        <v/>
      </c>
      <c r="M31" s="146">
        <f>BOM!M31</f>
        <v/>
      </c>
      <c r="N31" s="146">
        <f>BOM!N31</f>
        <v/>
      </c>
      <c r="O31" s="146">
        <f>BOM!O31</f>
        <v/>
      </c>
      <c r="P31" s="146">
        <f>BOM!P31</f>
        <v/>
      </c>
      <c r="Q31" s="46">
        <f>$F$97</f>
        <v/>
      </c>
      <c r="R31" s="46">
        <f>$F$98</f>
        <v/>
      </c>
      <c r="S31" s="48">
        <f>U31-(U31*R31)</f>
        <v/>
      </c>
      <c r="T31" s="48">
        <f>S31*I31</f>
        <v/>
      </c>
      <c r="U31" s="48">
        <f>(AN31)/(1-(BH31+Q31))</f>
        <v/>
      </c>
      <c r="V31" s="48">
        <f>U31*I31</f>
        <v/>
      </c>
      <c r="W31" s="49">
        <f>T31*$W$4</f>
        <v/>
      </c>
      <c r="X31" s="49">
        <f>T31*$X$4</f>
        <v/>
      </c>
      <c r="Y31" s="50">
        <f>M31</f>
        <v/>
      </c>
      <c r="Z31" s="9" t="n"/>
      <c r="AA31" s="9" t="n"/>
      <c r="AB31" s="9" t="n"/>
      <c r="AC31" s="51">
        <f t="array" ref="AC31">IF(I31&gt;0,VLOOKUP(Y31&amp;$P$88&amp;$P$89&amp;$P$90,Variáveis!$O$2:$S$300&amp;Variáveis!$P$2:$T$300&amp;Variáveis!$Q$2:$U$300&amp;Variáveis!$R$2:$V$300,5,FALSE),0)</f>
        <v/>
      </c>
      <c r="AD31" s="52">
        <f>T31*AC31</f>
        <v/>
      </c>
      <c r="AE31" s="53">
        <f>IF(AB31="não",((V31/(1-VLOOKUP(AA31,Variáveis!$AK$3:$AN$29,4,FALSE)))*VLOOKUP(AA31,Variáveis!$AK$3:$AN$29,4,FALSE))-AD31,0)</f>
        <v/>
      </c>
      <c r="AF31" s="53">
        <f>T31*$AF$4</f>
        <v/>
      </c>
      <c r="AG31" s="53">
        <f>IF(AB31="SIM","Cliente pode pagar DIFA na entrada", )</f>
        <v/>
      </c>
      <c r="AH31" s="54" t="n"/>
      <c r="AI31" s="53">
        <f>IF(K31="SIM",(J31*$F$102),J31)</f>
        <v/>
      </c>
      <c r="AJ31" s="53">
        <f>IF(L31="SIM",(AI31*$F$101),AI31)</f>
        <v/>
      </c>
      <c r="AK31" s="53">
        <f>AJ31-AS31</f>
        <v/>
      </c>
      <c r="AL31" s="53">
        <f>AJ31*I31</f>
        <v/>
      </c>
      <c r="AM31" s="53">
        <f>AK31*I31</f>
        <v/>
      </c>
      <c r="AN31" s="53">
        <f>AK31-AP31-AQ31</f>
        <v/>
      </c>
      <c r="AO31" s="53">
        <f>AN31*I31</f>
        <v/>
      </c>
      <c r="AP31" s="53">
        <f>$AP$4*AK31</f>
        <v/>
      </c>
      <c r="AQ31" s="53">
        <f>$AQ$4*AK31</f>
        <v/>
      </c>
      <c r="AR31" s="51">
        <f t="array" ref="AR31">VLOOKUP(M31&amp;N31&amp;O31&amp;P31,Variáveis!$A$2:$E$240&amp;Variáveis!$B$2:$F$240&amp;Variáveis!$C$2:$G$240&amp;Variáveis!$D$2:$H$240,5,FALSE)</f>
        <v/>
      </c>
      <c r="AS31" s="53">
        <f>((AJ31*(1-AR31))*AR31)</f>
        <v/>
      </c>
      <c r="AT31" s="53">
        <f>(((J31+(J31*AU31))*0.18)-(J31*AR31))</f>
        <v/>
      </c>
      <c r="AU31" s="55">
        <f>(((1+AV31)*(1-AR31))/(1-0.18)-1)</f>
        <v/>
      </c>
      <c r="AV31" s="55">
        <f>IF(BB31&gt;0,BB31,IF(BA31&gt;0,BA31,IF(AZ31&gt;0,AZ31,IF(AY31&gt;0,AY31,IF(AX31&gt;0,AX31)))))/100</f>
        <v/>
      </c>
      <c r="AW31" s="56">
        <f>VALUE(LEFT(G31,4))</f>
        <v/>
      </c>
      <c r="AX31" s="56">
        <f>VALUE(IFERROR(VLOOKUP(VALUE(LEFT(G31,4)),ST!$C$4:$E$300,3,FALSE),"0"))</f>
        <v/>
      </c>
      <c r="AY31" s="56">
        <f>VALUE(IFERROR(VLOOKUP(VALUE(LEFT(G31,5)),ST!$C$4:$E$300,3,FALSE),"0"))</f>
        <v/>
      </c>
      <c r="AZ31" s="56">
        <f>VALUE(IFERROR(VLOOKUP(VALUE(LEFT(G31,6)),ST!$C$4:$E$300,3,FALSE),"0"))</f>
        <v/>
      </c>
      <c r="BA31" s="56">
        <f>VALUE(IFERROR(VLOOKUP(VALUE(LEFT(G31,7)),ST!$C$4:$E$300,3,FALSE),"0"))</f>
        <v/>
      </c>
      <c r="BB31" s="56">
        <f>VALUE(IFERROR(VLOOKUP(G31,ST!$C$4:$E$400,3,FALSE),"0"))</f>
        <v/>
      </c>
      <c r="BC31" s="57">
        <f>IF(VLOOKUP(AW31,ST!$C$4:$F$298,4,FALSE)&lt;&gt;0,VLOOKUP(AW31,ST!$C$4:$F$298,4,FALSE),VLOOKUP(G31,ST!$C$4:$F$298,4,FALSE))</f>
        <v/>
      </c>
      <c r="BD31" s="57">
        <f>IF(O31="SC","Desconsiderar coluna ICMS ST",IF(O31="PR","Haverá ST", ))</f>
        <v/>
      </c>
      <c r="BE31" s="53">
        <f>W31</f>
        <v/>
      </c>
      <c r="BF31" s="53">
        <f>X31</f>
        <v/>
      </c>
      <c r="BG31" s="53">
        <f>AD31-AS31</f>
        <v/>
      </c>
      <c r="BH31" s="51">
        <f>$W$4+$X$4+AC31+$BJ$4+0.07</f>
        <v/>
      </c>
      <c r="BI31" s="53">
        <f>IF(BD31="Haverá ST",AJ31+AS31+AT31,AJ31+AS31)</f>
        <v/>
      </c>
      <c r="BJ31" s="53">
        <f>T31*$BJ$4</f>
        <v/>
      </c>
      <c r="BK31" s="53">
        <f>T31*$BK$4</f>
        <v/>
      </c>
      <c r="BL31" s="53">
        <f>BE31+BF31+AO31+BJ31+BK31+AD31</f>
        <v/>
      </c>
      <c r="BM31" s="53">
        <f>(T31-BL31)</f>
        <v/>
      </c>
    </row>
    <row r="32" ht="15.75" customHeight="1" s="218">
      <c r="A32" s="58">
        <f>A31+1</f>
        <v/>
      </c>
      <c r="B32" s="144">
        <f>BOM!B32</f>
        <v/>
      </c>
      <c r="C32" s="144">
        <f>BOM!C32</f>
        <v/>
      </c>
      <c r="D32" s="144">
        <f>BOM!D32</f>
        <v/>
      </c>
      <c r="E32" s="144">
        <f>BOM!E32</f>
        <v/>
      </c>
      <c r="F32" s="39">
        <f>BOM!F32</f>
        <v/>
      </c>
      <c r="G32" s="144">
        <f>BOM!G32</f>
        <v/>
      </c>
      <c r="H32" s="144">
        <f>BOM!H32</f>
        <v/>
      </c>
      <c r="I32" s="148" t="n">
        <v>0</v>
      </c>
      <c r="J32" s="146">
        <f>BOM!J32</f>
        <v/>
      </c>
      <c r="K32" s="146">
        <f>BOM!K32</f>
        <v/>
      </c>
      <c r="L32" s="146">
        <f>BOM!L32</f>
        <v/>
      </c>
      <c r="M32" s="146">
        <f>BOM!M32</f>
        <v/>
      </c>
      <c r="N32" s="146">
        <f>BOM!N32</f>
        <v/>
      </c>
      <c r="O32" s="146">
        <f>BOM!O32</f>
        <v/>
      </c>
      <c r="P32" s="146">
        <f>BOM!P32</f>
        <v/>
      </c>
      <c r="Q32" s="46">
        <f>$F$97</f>
        <v/>
      </c>
      <c r="R32" s="46">
        <f>$F$98</f>
        <v/>
      </c>
      <c r="S32" s="48">
        <f>U32-(U32*R32)</f>
        <v/>
      </c>
      <c r="T32" s="48">
        <f>S32*I32</f>
        <v/>
      </c>
      <c r="U32" s="48">
        <f>(AN32)/(1-(BH32+Q32))</f>
        <v/>
      </c>
      <c r="V32" s="48">
        <f>U32*I32</f>
        <v/>
      </c>
      <c r="W32" s="49">
        <f>T32*$W$4</f>
        <v/>
      </c>
      <c r="X32" s="49">
        <f>T32*$X$4</f>
        <v/>
      </c>
      <c r="Y32" s="50">
        <f>M32</f>
        <v/>
      </c>
      <c r="Z32" s="9" t="n"/>
      <c r="AA32" s="9" t="n"/>
      <c r="AB32" s="9" t="n"/>
      <c r="AC32" s="51">
        <f t="array" ref="AC32">IF(I32&gt;0,VLOOKUP(Y32&amp;$P$88&amp;$P$89&amp;$P$90,Variáveis!$O$2:$S$300&amp;Variáveis!$P$2:$T$300&amp;Variáveis!$Q$2:$U$300&amp;Variáveis!$R$2:$V$300,5,FALSE),0)</f>
        <v/>
      </c>
      <c r="AD32" s="52">
        <f>T32*AC32</f>
        <v/>
      </c>
      <c r="AE32" s="53">
        <f>IF(AB32="não",((V32/(1-VLOOKUP(AA32,Variáveis!$AK$3:$AN$29,4,FALSE)))*VLOOKUP(AA32,Variáveis!$AK$3:$AN$29,4,FALSE))-AD32,0)</f>
        <v/>
      </c>
      <c r="AF32" s="53">
        <f>T32*$AF$4</f>
        <v/>
      </c>
      <c r="AG32" s="53">
        <f>IF(AB32="SIM","Cliente pode pagar DIFA na entrada", )</f>
        <v/>
      </c>
      <c r="AH32" s="54" t="n"/>
      <c r="AI32" s="53">
        <f>IF(K32="SIM",(J32*$F$102),J32)</f>
        <v/>
      </c>
      <c r="AJ32" s="53">
        <f>IF(L32="SIM",(AI32*$F$101),AI32)</f>
        <v/>
      </c>
      <c r="AK32" s="53">
        <f>AJ32-AS32</f>
        <v/>
      </c>
      <c r="AL32" s="53">
        <f>AJ32*I32</f>
        <v/>
      </c>
      <c r="AM32" s="53">
        <f>AK32*I32</f>
        <v/>
      </c>
      <c r="AN32" s="53">
        <f>AK32-AP32-AQ32</f>
        <v/>
      </c>
      <c r="AO32" s="53">
        <f>AN32*I32</f>
        <v/>
      </c>
      <c r="AP32" s="53">
        <f>$AP$4*AK32</f>
        <v/>
      </c>
      <c r="AQ32" s="53">
        <f>$AQ$4*AK32</f>
        <v/>
      </c>
      <c r="AR32" s="51">
        <f t="array" ref="AR32">VLOOKUP(M32&amp;N32&amp;O32&amp;P32,Variáveis!$A$2:$E$240&amp;Variáveis!$B$2:$F$240&amp;Variáveis!$C$2:$G$240&amp;Variáveis!$D$2:$H$240,5,FALSE)</f>
        <v/>
      </c>
      <c r="AS32" s="53">
        <f>((AJ32*(1-AR32))*AR32)</f>
        <v/>
      </c>
      <c r="AT32" s="53">
        <f>(((J32+(J32*AU32))*0.18)-(J32*AR32))</f>
        <v/>
      </c>
      <c r="AU32" s="55">
        <f>(((1+AV32)*(1-AR32))/(1-0.18)-1)</f>
        <v/>
      </c>
      <c r="AV32" s="55">
        <f>IF(BB32&gt;0,BB32,IF(BA32&gt;0,BA32,IF(AZ32&gt;0,AZ32,IF(AY32&gt;0,AY32,IF(AX32&gt;0,AX32)))))/100</f>
        <v/>
      </c>
      <c r="AW32" s="56">
        <f>VALUE(LEFT(G32,4))</f>
        <v/>
      </c>
      <c r="AX32" s="56">
        <f>VALUE(IFERROR(VLOOKUP(VALUE(LEFT(G32,4)),ST!$C$4:$E$300,3,FALSE),"0"))</f>
        <v/>
      </c>
      <c r="AY32" s="56">
        <f>VALUE(IFERROR(VLOOKUP(VALUE(LEFT(G32,5)),ST!$C$4:$E$300,3,FALSE),"0"))</f>
        <v/>
      </c>
      <c r="AZ32" s="56">
        <f>VALUE(IFERROR(VLOOKUP(VALUE(LEFT(G32,6)),ST!$C$4:$E$300,3,FALSE),"0"))</f>
        <v/>
      </c>
      <c r="BA32" s="56">
        <f>VALUE(IFERROR(VLOOKUP(VALUE(LEFT(G32,7)),ST!$C$4:$E$300,3,FALSE),"0"))</f>
        <v/>
      </c>
      <c r="BB32" s="56">
        <f>VALUE(IFERROR(VLOOKUP(G32,ST!$C$4:$E$400,3,FALSE),"0"))</f>
        <v/>
      </c>
      <c r="BC32" s="57">
        <f>IF(VLOOKUP(AW32,ST!$C$4:$F$298,4,FALSE)&lt;&gt;0,VLOOKUP(AW32,ST!$C$4:$F$298,4,FALSE),VLOOKUP(G32,ST!$C$4:$F$298,4,FALSE))</f>
        <v/>
      </c>
      <c r="BD32" s="57">
        <f>IF(O32="SC","Desconsiderar coluna ICMS ST",IF(O32="PR","Haverá ST", ))</f>
        <v/>
      </c>
      <c r="BE32" s="53">
        <f>W32</f>
        <v/>
      </c>
      <c r="BF32" s="53">
        <f>X32</f>
        <v/>
      </c>
      <c r="BG32" s="53">
        <f>AD32-AS32</f>
        <v/>
      </c>
      <c r="BH32" s="51">
        <f>$W$4+$X$4+AC32+$BJ$4+0.07</f>
        <v/>
      </c>
      <c r="BI32" s="53">
        <f>IF(BD32="Haverá ST",AJ32+AS32+AT32,AJ32+AS32)</f>
        <v/>
      </c>
      <c r="BJ32" s="53">
        <f>T32*$BJ$4</f>
        <v/>
      </c>
      <c r="BK32" s="53">
        <f>T32*$BK$4</f>
        <v/>
      </c>
      <c r="BL32" s="53">
        <f>BE32+BF32+AO32+BJ32+BK32+AD32</f>
        <v/>
      </c>
      <c r="BM32" s="53">
        <f>(T32-BL32)</f>
        <v/>
      </c>
    </row>
    <row r="33" ht="15.75" customHeight="1" s="218">
      <c r="A33" s="58">
        <f>A32+1</f>
        <v/>
      </c>
      <c r="B33" s="144">
        <f>BOM!B33</f>
        <v/>
      </c>
      <c r="C33" s="144">
        <f>BOM!C33</f>
        <v/>
      </c>
      <c r="D33" s="144">
        <f>BOM!D33</f>
        <v/>
      </c>
      <c r="E33" s="144">
        <f>BOM!E33</f>
        <v/>
      </c>
      <c r="F33" s="144">
        <f>BOM!F33</f>
        <v/>
      </c>
      <c r="G33" s="144">
        <f>BOM!G33</f>
        <v/>
      </c>
      <c r="H33" s="144">
        <f>BOM!H33</f>
        <v/>
      </c>
      <c r="I33" s="148" t="n">
        <v>0</v>
      </c>
      <c r="J33" s="146">
        <f>BOM!J33</f>
        <v/>
      </c>
      <c r="K33" s="146">
        <f>BOM!K33</f>
        <v/>
      </c>
      <c r="L33" s="146">
        <f>BOM!L33</f>
        <v/>
      </c>
      <c r="M33" s="146">
        <f>BOM!M33</f>
        <v/>
      </c>
      <c r="N33" s="146">
        <f>BOM!N33</f>
        <v/>
      </c>
      <c r="O33" s="146">
        <f>BOM!O33</f>
        <v/>
      </c>
      <c r="P33" s="146">
        <f>BOM!P33</f>
        <v/>
      </c>
      <c r="Q33" s="46">
        <f>$F$97</f>
        <v/>
      </c>
      <c r="R33" s="46">
        <f>$F$98</f>
        <v/>
      </c>
      <c r="S33" s="48">
        <f>U33-(U33*R33)</f>
        <v/>
      </c>
      <c r="T33" s="48">
        <f>S33*I33</f>
        <v/>
      </c>
      <c r="U33" s="48">
        <f>(AN33)/(1-(BH33+Q33))</f>
        <v/>
      </c>
      <c r="V33" s="48">
        <f>U33*I33</f>
        <v/>
      </c>
      <c r="W33" s="49">
        <f>T33*$W$4</f>
        <v/>
      </c>
      <c r="X33" s="49">
        <f>T33*$X$4</f>
        <v/>
      </c>
      <c r="Y33" s="50">
        <f>M33</f>
        <v/>
      </c>
      <c r="Z33" s="9" t="n"/>
      <c r="AA33" s="9" t="n"/>
      <c r="AB33" s="9" t="n"/>
      <c r="AC33" s="51">
        <f t="array" ref="AC33">IF(I33&gt;0,VLOOKUP(Y33&amp;$P$88&amp;$P$89&amp;$P$90,Variáveis!$O$2:$S$300&amp;Variáveis!$P$2:$T$300&amp;Variáveis!$Q$2:$U$300&amp;Variáveis!$R$2:$V$300,5,FALSE),0)</f>
        <v/>
      </c>
      <c r="AD33" s="52">
        <f>T33*AC33</f>
        <v/>
      </c>
      <c r="AE33" s="53">
        <f>IF(AB33="não",((V33/(1-VLOOKUP(AA33,Variáveis!$AK$3:$AN$29,4,FALSE)))*VLOOKUP(AA33,Variáveis!$AK$3:$AN$29,4,FALSE))-AD33,0)</f>
        <v/>
      </c>
      <c r="AF33" s="53">
        <f>T33*$AF$4</f>
        <v/>
      </c>
      <c r="AG33" s="53">
        <f>IF(AB33="SIM","Cliente pode pagar DIFA na entrada", )</f>
        <v/>
      </c>
      <c r="AH33" s="54" t="n"/>
      <c r="AI33" s="53">
        <f>IF(K33="SIM",(J33*$F$102),J33)</f>
        <v/>
      </c>
      <c r="AJ33" s="53">
        <f>IF(L33="SIM",(AI33*$F$101),AI33)</f>
        <v/>
      </c>
      <c r="AK33" s="53">
        <f>AJ33-AS33</f>
        <v/>
      </c>
      <c r="AL33" s="53">
        <f>AJ33*I33</f>
        <v/>
      </c>
      <c r="AM33" s="53">
        <f>AK33*I33</f>
        <v/>
      </c>
      <c r="AN33" s="53">
        <f>AK33-AP33-AQ33</f>
        <v/>
      </c>
      <c r="AO33" s="53">
        <f>AN33*I33</f>
        <v/>
      </c>
      <c r="AP33" s="53">
        <f>$AP$4*AK33</f>
        <v/>
      </c>
      <c r="AQ33" s="53">
        <f>$AQ$4*AK33</f>
        <v/>
      </c>
      <c r="AR33" s="51">
        <f t="array" ref="AR33">VLOOKUP(M33&amp;N33&amp;O33&amp;P33,Variáveis!$A$2:$E$240&amp;Variáveis!$B$2:$F$240&amp;Variáveis!$C$2:$G$240&amp;Variáveis!$D$2:$H$240,5,FALSE)</f>
        <v/>
      </c>
      <c r="AS33" s="53">
        <f>((AJ33*(1-AR33))*AR33)</f>
        <v/>
      </c>
      <c r="AT33" s="53">
        <f>(((J33+(J33*AU33))*0.18)-(J33*AR33))</f>
        <v/>
      </c>
      <c r="AU33" s="55">
        <f>(((1+AV33)*(1-AR33))/(1-0.18)-1)</f>
        <v/>
      </c>
      <c r="AV33" s="55">
        <f>IF(BB33&gt;0,BB33,IF(BA33&gt;0,BA33,IF(AZ33&gt;0,AZ33,IF(AY33&gt;0,AY33,IF(AX33&gt;0,AX33)))))/100</f>
        <v/>
      </c>
      <c r="AW33" s="56">
        <f>VALUE(LEFT(G33,4))</f>
        <v/>
      </c>
      <c r="AX33" s="56">
        <f>VALUE(IFERROR(VLOOKUP(VALUE(LEFT(G33,4)),ST!$C$4:$E$300,3,FALSE),"0"))</f>
        <v/>
      </c>
      <c r="AY33" s="56">
        <f>VALUE(IFERROR(VLOOKUP(VALUE(LEFT(G33,5)),ST!$C$4:$E$300,3,FALSE),"0"))</f>
        <v/>
      </c>
      <c r="AZ33" s="56">
        <f>VALUE(IFERROR(VLOOKUP(VALUE(LEFT(G33,6)),ST!$C$4:$E$300,3,FALSE),"0"))</f>
        <v/>
      </c>
      <c r="BA33" s="56">
        <f>VALUE(IFERROR(VLOOKUP(VALUE(LEFT(G33,7)),ST!$C$4:$E$300,3,FALSE),"0"))</f>
        <v/>
      </c>
      <c r="BB33" s="56">
        <f>VALUE(IFERROR(VLOOKUP(G33,ST!$C$4:$E$400,3,FALSE),"0"))</f>
        <v/>
      </c>
      <c r="BC33" s="57">
        <f>IF(VLOOKUP(AW33,ST!$C$4:$F$298,4,FALSE)&lt;&gt;0,VLOOKUP(AW33,ST!$C$4:$F$298,4,FALSE),VLOOKUP(G33,ST!$C$4:$F$298,4,FALSE))</f>
        <v/>
      </c>
      <c r="BD33" s="57">
        <f>IF(O33="SC","Desconsiderar coluna ICMS ST",IF(O33="PR","Haverá ST", ))</f>
        <v/>
      </c>
      <c r="BE33" s="53">
        <f>W33</f>
        <v/>
      </c>
      <c r="BF33" s="53">
        <f>X33</f>
        <v/>
      </c>
      <c r="BG33" s="53">
        <f>AD33-AS33</f>
        <v/>
      </c>
      <c r="BH33" s="51">
        <f>$W$4+$X$4+AC33+$BJ$4+0.07</f>
        <v/>
      </c>
      <c r="BI33" s="53">
        <f>IF(BD33="Haverá ST",AJ33+AS33+AT33,AJ33+AS33)</f>
        <v/>
      </c>
      <c r="BJ33" s="53">
        <f>T33*$BJ$4</f>
        <v/>
      </c>
      <c r="BK33" s="53">
        <f>T33*$BK$4</f>
        <v/>
      </c>
      <c r="BL33" s="53">
        <f>BE33+BF33+AO33+BJ33+BK33+AD33</f>
        <v/>
      </c>
      <c r="BM33" s="53">
        <f>(T33-BL33)</f>
        <v/>
      </c>
    </row>
    <row r="34" ht="15.75" customHeight="1" s="218">
      <c r="A34" s="58">
        <f>A33+1</f>
        <v/>
      </c>
      <c r="B34" s="144">
        <f>BOM!B34</f>
        <v/>
      </c>
      <c r="C34" s="144">
        <f>BOM!C34</f>
        <v/>
      </c>
      <c r="D34" s="144">
        <f>BOM!D34</f>
        <v/>
      </c>
      <c r="E34" s="144">
        <f>BOM!E34</f>
        <v/>
      </c>
      <c r="F34" s="144">
        <f>BOM!F34</f>
        <v/>
      </c>
      <c r="G34" s="144">
        <f>BOM!G34</f>
        <v/>
      </c>
      <c r="H34" s="144">
        <f>BOM!H34</f>
        <v/>
      </c>
      <c r="I34" s="148" t="n">
        <v>0</v>
      </c>
      <c r="J34" s="146">
        <f>BOM!J34</f>
        <v/>
      </c>
      <c r="K34" s="146">
        <f>BOM!K34</f>
        <v/>
      </c>
      <c r="L34" s="146">
        <f>BOM!L34</f>
        <v/>
      </c>
      <c r="M34" s="146">
        <f>BOM!M34</f>
        <v/>
      </c>
      <c r="N34" s="146">
        <f>BOM!N34</f>
        <v/>
      </c>
      <c r="O34" s="146">
        <f>BOM!O34</f>
        <v/>
      </c>
      <c r="P34" s="146">
        <f>BOM!P34</f>
        <v/>
      </c>
      <c r="Q34" s="46">
        <f>$F$97</f>
        <v/>
      </c>
      <c r="R34" s="46">
        <f>$F$98</f>
        <v/>
      </c>
      <c r="S34" s="48">
        <f>U34-(U34*R34)</f>
        <v/>
      </c>
      <c r="T34" s="48">
        <f>S34*I34</f>
        <v/>
      </c>
      <c r="U34" s="48">
        <f>(AN34)/(1-(BH34+Q34))</f>
        <v/>
      </c>
      <c r="V34" s="48">
        <f>U34*I34</f>
        <v/>
      </c>
      <c r="W34" s="49">
        <f>T34*$W$4</f>
        <v/>
      </c>
      <c r="X34" s="49">
        <f>T34*$X$4</f>
        <v/>
      </c>
      <c r="Y34" s="50">
        <f>M34</f>
        <v/>
      </c>
      <c r="Z34" s="9" t="n"/>
      <c r="AA34" s="9" t="n"/>
      <c r="AB34" s="9" t="n"/>
      <c r="AC34" s="51">
        <f t="array" ref="AC34">IF(I34&gt;0,VLOOKUP(Y34&amp;$P$88&amp;$P$89&amp;$P$90,Variáveis!$O$2:$S$300&amp;Variáveis!$P$2:$T$300&amp;Variáveis!$Q$2:$U$300&amp;Variáveis!$R$2:$V$300,5,FALSE),0)</f>
        <v/>
      </c>
      <c r="AD34" s="52">
        <f>T34*AC34</f>
        <v/>
      </c>
      <c r="AE34" s="53">
        <f>IF(AB34="não",((V34/(1-VLOOKUP(AA34,Variáveis!$AK$3:$AN$29,4,FALSE)))*VLOOKUP(AA34,Variáveis!$AK$3:$AN$29,4,FALSE))-AD34,0)</f>
        <v/>
      </c>
      <c r="AF34" s="53">
        <f>T34*$AF$4</f>
        <v/>
      </c>
      <c r="AG34" s="53">
        <f>IF(AB34="SIM","Cliente pode pagar DIFA na entrada", )</f>
        <v/>
      </c>
      <c r="AH34" s="54" t="n"/>
      <c r="AI34" s="53">
        <f>IF(K34="SIM",(J34*$F$102),J34)</f>
        <v/>
      </c>
      <c r="AJ34" s="53">
        <f>IF(L34="SIM",(AI34*$F$101),AI34)</f>
        <v/>
      </c>
      <c r="AK34" s="53">
        <f>AJ34-AS34</f>
        <v/>
      </c>
      <c r="AL34" s="53">
        <f>AJ34*I34</f>
        <v/>
      </c>
      <c r="AM34" s="53">
        <f>AK34*I34</f>
        <v/>
      </c>
      <c r="AN34" s="53">
        <f>AK34-AP34-AQ34</f>
        <v/>
      </c>
      <c r="AO34" s="53">
        <f>AN34*I34</f>
        <v/>
      </c>
      <c r="AP34" s="53">
        <f>$AP$4*AK34</f>
        <v/>
      </c>
      <c r="AQ34" s="53">
        <f>$AQ$4*AK34</f>
        <v/>
      </c>
      <c r="AR34" s="51">
        <f t="array" ref="AR34">VLOOKUP(M34&amp;N34&amp;O34&amp;P34,Variáveis!$A$2:$E$240&amp;Variáveis!$B$2:$F$240&amp;Variáveis!$C$2:$G$240&amp;Variáveis!$D$2:$H$240,5,FALSE)</f>
        <v/>
      </c>
      <c r="AS34" s="53">
        <f>((AJ34*(1-AR34))*AR34)</f>
        <v/>
      </c>
      <c r="AT34" s="53">
        <f>(((J34+(J34*AU34))*0.18)-(J34*AR34))</f>
        <v/>
      </c>
      <c r="AU34" s="55">
        <f>(((1+AV34)*(1-AR34))/(1-0.18)-1)</f>
        <v/>
      </c>
      <c r="AV34" s="55">
        <f>IF(BB34&gt;0,BB34,IF(BA34&gt;0,BA34,IF(AZ34&gt;0,AZ34,IF(AY34&gt;0,AY34,IF(AX34&gt;0,AX34)))))/100</f>
        <v/>
      </c>
      <c r="AW34" s="56">
        <f>VALUE(LEFT(G34,4))</f>
        <v/>
      </c>
      <c r="AX34" s="56">
        <f>VALUE(IFERROR(VLOOKUP(VALUE(LEFT(G34,4)),ST!$C$4:$E$300,3,FALSE),"0"))</f>
        <v/>
      </c>
      <c r="AY34" s="56">
        <f>VALUE(IFERROR(VLOOKUP(VALUE(LEFT(G34,5)),ST!$C$4:$E$300,3,FALSE),"0"))</f>
        <v/>
      </c>
      <c r="AZ34" s="56">
        <f>VALUE(IFERROR(VLOOKUP(VALUE(LEFT(G34,6)),ST!$C$4:$E$300,3,FALSE),"0"))</f>
        <v/>
      </c>
      <c r="BA34" s="56">
        <f>VALUE(IFERROR(VLOOKUP(VALUE(LEFT(G34,7)),ST!$C$4:$E$300,3,FALSE),"0"))</f>
        <v/>
      </c>
      <c r="BB34" s="56">
        <f>VALUE(IFERROR(VLOOKUP(G34,ST!$C$4:$E$400,3,FALSE),"0"))</f>
        <v/>
      </c>
      <c r="BC34" s="57">
        <f>IF(VLOOKUP(AW34,ST!$C$4:$F$298,4,FALSE)&lt;&gt;0,VLOOKUP(AW34,ST!$C$4:$F$298,4,FALSE),VLOOKUP(G34,ST!$C$4:$F$298,4,FALSE))</f>
        <v/>
      </c>
      <c r="BD34" s="57">
        <f>IF(O34="SC","Desconsiderar coluna ICMS ST",IF(O34="PR","Haverá ST", ))</f>
        <v/>
      </c>
      <c r="BE34" s="53">
        <f>W34</f>
        <v/>
      </c>
      <c r="BF34" s="53">
        <f>X34</f>
        <v/>
      </c>
      <c r="BG34" s="53">
        <f>AD34-AS34</f>
        <v/>
      </c>
      <c r="BH34" s="51">
        <f>$W$4+$X$4+AC34+$BJ$4+0.07</f>
        <v/>
      </c>
      <c r="BI34" s="53">
        <f>IF(BD34="Haverá ST",AJ34+AS34+AT34,AJ34+AS34)</f>
        <v/>
      </c>
      <c r="BJ34" s="53">
        <f>T34*$BJ$4</f>
        <v/>
      </c>
      <c r="BK34" s="53">
        <f>T34*$BK$4</f>
        <v/>
      </c>
      <c r="BL34" s="53">
        <f>BE34+BF34+AO34+BJ34+BK34+AD34</f>
        <v/>
      </c>
      <c r="BM34" s="53">
        <f>(T34-BL34)</f>
        <v/>
      </c>
    </row>
    <row r="35" ht="15.75" customHeight="1" s="218">
      <c r="A35" s="58">
        <f>A34+1</f>
        <v/>
      </c>
      <c r="B35" s="144">
        <f>BOM!B35</f>
        <v/>
      </c>
      <c r="C35" s="144">
        <f>BOM!C35</f>
        <v/>
      </c>
      <c r="D35" s="144">
        <f>BOM!D35</f>
        <v/>
      </c>
      <c r="E35" s="144">
        <f>BOM!E35</f>
        <v/>
      </c>
      <c r="F35" s="39">
        <f>BOM!F35</f>
        <v/>
      </c>
      <c r="G35" s="144">
        <f>BOM!G35</f>
        <v/>
      </c>
      <c r="H35" s="144">
        <f>BOM!H35</f>
        <v/>
      </c>
      <c r="I35" s="148" t="n">
        <v>0</v>
      </c>
      <c r="J35" s="146">
        <f>BOM!J35</f>
        <v/>
      </c>
      <c r="K35" s="146">
        <f>BOM!K35</f>
        <v/>
      </c>
      <c r="L35" s="146">
        <f>BOM!L35</f>
        <v/>
      </c>
      <c r="M35" s="146">
        <f>BOM!M35</f>
        <v/>
      </c>
      <c r="N35" s="146">
        <f>BOM!N35</f>
        <v/>
      </c>
      <c r="O35" s="146">
        <f>BOM!O35</f>
        <v/>
      </c>
      <c r="P35" s="146">
        <f>BOM!P35</f>
        <v/>
      </c>
      <c r="Q35" s="46">
        <f>$F$97</f>
        <v/>
      </c>
      <c r="R35" s="46">
        <f>$F$98</f>
        <v/>
      </c>
      <c r="S35" s="48">
        <f>U35-(U35*R35)</f>
        <v/>
      </c>
      <c r="T35" s="48">
        <f>S35*I35</f>
        <v/>
      </c>
      <c r="U35" s="48">
        <f>(AN35)/(1-(BH35+Q35))</f>
        <v/>
      </c>
      <c r="V35" s="48">
        <f>U35*I35</f>
        <v/>
      </c>
      <c r="W35" s="49">
        <f>T35*$W$4</f>
        <v/>
      </c>
      <c r="X35" s="49">
        <f>T35*$X$4</f>
        <v/>
      </c>
      <c r="Y35" s="50">
        <f>M35</f>
        <v/>
      </c>
      <c r="Z35" s="9" t="n"/>
      <c r="AA35" s="9" t="n"/>
      <c r="AB35" s="9" t="n"/>
      <c r="AC35" s="51">
        <f t="array" ref="AC35">IF(I35&gt;0,VLOOKUP(Y35&amp;$P$88&amp;$P$89&amp;$P$90,Variáveis!$O$2:$S$300&amp;Variáveis!$P$2:$T$300&amp;Variáveis!$Q$2:$U$300&amp;Variáveis!$R$2:$V$300,5,FALSE),0)</f>
        <v/>
      </c>
      <c r="AD35" s="52">
        <f>T35*AC35</f>
        <v/>
      </c>
      <c r="AE35" s="53">
        <f>IF(AB35="não",((V35/(1-VLOOKUP(AA35,Variáveis!$AK$3:$AN$29,4,FALSE)))*VLOOKUP(AA35,Variáveis!$AK$3:$AN$29,4,FALSE))-AD35,0)</f>
        <v/>
      </c>
      <c r="AF35" s="53">
        <f>T35*$AF$4</f>
        <v/>
      </c>
      <c r="AG35" s="53">
        <f>IF(AB35="SIM","Cliente pode pagar DIFA na entrada", )</f>
        <v/>
      </c>
      <c r="AH35" s="54" t="n"/>
      <c r="AI35" s="53">
        <f>IF(K35="SIM",(J35*$F$102),J35)</f>
        <v/>
      </c>
      <c r="AJ35" s="53">
        <f>IF(L35="SIM",(AI35*$F$101),AI35)</f>
        <v/>
      </c>
      <c r="AK35" s="53">
        <f>AJ35-AS35</f>
        <v/>
      </c>
      <c r="AL35" s="53">
        <f>AJ35*I35</f>
        <v/>
      </c>
      <c r="AM35" s="53">
        <f>AK35*I35</f>
        <v/>
      </c>
      <c r="AN35" s="53">
        <f>AK35-AP35-AQ35</f>
        <v/>
      </c>
      <c r="AO35" s="53">
        <f>AN35*I35</f>
        <v/>
      </c>
      <c r="AP35" s="53">
        <f>$AP$4*AK35</f>
        <v/>
      </c>
      <c r="AQ35" s="53">
        <f>$AQ$4*AK35</f>
        <v/>
      </c>
      <c r="AR35" s="51">
        <f t="array" ref="AR35">VLOOKUP(M35&amp;N35&amp;O35&amp;P35,Variáveis!$A$2:$E$240&amp;Variáveis!$B$2:$F$240&amp;Variáveis!$C$2:$G$240&amp;Variáveis!$D$2:$H$240,5,FALSE)</f>
        <v/>
      </c>
      <c r="AS35" s="53">
        <f>((AJ35*(1-AR35))*AR35)</f>
        <v/>
      </c>
      <c r="AT35" s="53">
        <f>(((J35+(J35*AU35))*0.18)-(J35*AR35))</f>
        <v/>
      </c>
      <c r="AU35" s="55">
        <f>(((1+AV35)*(1-AR35))/(1-0.18)-1)</f>
        <v/>
      </c>
      <c r="AV35" s="55">
        <f>IF(BB35&gt;0,BB35,IF(BA35&gt;0,BA35,IF(AZ35&gt;0,AZ35,IF(AY35&gt;0,AY35,IF(AX35&gt;0,AX35)))))/100</f>
        <v/>
      </c>
      <c r="AW35" s="56">
        <f>VALUE(LEFT(G35,4))</f>
        <v/>
      </c>
      <c r="AX35" s="56">
        <f>VALUE(IFERROR(VLOOKUP(VALUE(LEFT(G35,4)),ST!$C$4:$E$300,3,FALSE),"0"))</f>
        <v/>
      </c>
      <c r="AY35" s="56">
        <f>VALUE(IFERROR(VLOOKUP(VALUE(LEFT(G35,5)),ST!$C$4:$E$300,3,FALSE),"0"))</f>
        <v/>
      </c>
      <c r="AZ35" s="56">
        <f>VALUE(IFERROR(VLOOKUP(VALUE(LEFT(G35,6)),ST!$C$4:$E$300,3,FALSE),"0"))</f>
        <v/>
      </c>
      <c r="BA35" s="56">
        <f>VALUE(IFERROR(VLOOKUP(VALUE(LEFT(G35,7)),ST!$C$4:$E$300,3,FALSE),"0"))</f>
        <v/>
      </c>
      <c r="BB35" s="56">
        <f>VALUE(IFERROR(VLOOKUP(G35,ST!$C$4:$E$400,3,FALSE),"0"))</f>
        <v/>
      </c>
      <c r="BC35" s="57">
        <f>IF(VLOOKUP(AW35,ST!$C$4:$F$298,4,FALSE)&lt;&gt;0,VLOOKUP(AW35,ST!$C$4:$F$298,4,FALSE),VLOOKUP(G35,ST!$C$4:$F$298,4,FALSE))</f>
        <v/>
      </c>
      <c r="BD35" s="57">
        <f>IF(O35="SC","Desconsiderar coluna ICMS ST",IF(O35="PR","Haverá ST", ))</f>
        <v/>
      </c>
      <c r="BE35" s="53">
        <f>W35</f>
        <v/>
      </c>
      <c r="BF35" s="53">
        <f>X35</f>
        <v/>
      </c>
      <c r="BG35" s="53">
        <f>AD35-AS35</f>
        <v/>
      </c>
      <c r="BH35" s="51">
        <f>$W$4+$X$4+AC35+$BJ$4+0.07</f>
        <v/>
      </c>
      <c r="BI35" s="53">
        <f>IF(BD35="Haverá ST",AJ35+AS35+AT35,AJ35+AS35)</f>
        <v/>
      </c>
      <c r="BJ35" s="53">
        <f>T35*$BJ$4</f>
        <v/>
      </c>
      <c r="BK35" s="53">
        <f>T35*$BK$4</f>
        <v/>
      </c>
      <c r="BL35" s="53">
        <f>BE35+BF35+AO35+BJ35+BK35+AD35</f>
        <v/>
      </c>
      <c r="BM35" s="53">
        <f>(T35-BL35)</f>
        <v/>
      </c>
    </row>
    <row r="36" ht="15.75" customHeight="1" s="218">
      <c r="A36" s="58">
        <f>A35+1</f>
        <v/>
      </c>
      <c r="B36" s="144">
        <f>BOM!B36</f>
        <v/>
      </c>
      <c r="C36" s="144">
        <f>BOM!C36</f>
        <v/>
      </c>
      <c r="D36" s="144">
        <f>BOM!D36</f>
        <v/>
      </c>
      <c r="E36" s="144">
        <f>BOM!E36</f>
        <v/>
      </c>
      <c r="F36" s="144">
        <f>BOM!F36</f>
        <v/>
      </c>
      <c r="G36" s="144">
        <f>BOM!G36</f>
        <v/>
      </c>
      <c r="H36" s="144">
        <f>BOM!H36</f>
        <v/>
      </c>
      <c r="I36" s="148" t="n">
        <v>0</v>
      </c>
      <c r="J36" s="146">
        <f>BOM!J36</f>
        <v/>
      </c>
      <c r="K36" s="146">
        <f>BOM!K36</f>
        <v/>
      </c>
      <c r="L36" s="146">
        <f>BOM!L36</f>
        <v/>
      </c>
      <c r="M36" s="146">
        <f>BOM!M36</f>
        <v/>
      </c>
      <c r="N36" s="146">
        <f>BOM!N36</f>
        <v/>
      </c>
      <c r="O36" s="146">
        <f>BOM!O36</f>
        <v/>
      </c>
      <c r="P36" s="146">
        <f>BOM!P36</f>
        <v/>
      </c>
      <c r="Q36" s="46">
        <f>$F$97</f>
        <v/>
      </c>
      <c r="R36" s="46">
        <f>$F$98</f>
        <v/>
      </c>
      <c r="S36" s="48">
        <f>U36-(U36*R36)</f>
        <v/>
      </c>
      <c r="T36" s="48">
        <f>S36*I36</f>
        <v/>
      </c>
      <c r="U36" s="48">
        <f>(AN36)/(1-(BH36+Q36))</f>
        <v/>
      </c>
      <c r="V36" s="48">
        <f>U36*I36</f>
        <v/>
      </c>
      <c r="W36" s="49">
        <f>T36*$W$4</f>
        <v/>
      </c>
      <c r="X36" s="49">
        <f>T36*$X$4</f>
        <v/>
      </c>
      <c r="Y36" s="50">
        <f>M36</f>
        <v/>
      </c>
      <c r="Z36" s="9" t="n"/>
      <c r="AA36" s="9" t="n"/>
      <c r="AB36" s="9" t="n"/>
      <c r="AC36" s="51">
        <f t="array" ref="AC36">IF(I36&gt;0,VLOOKUP(Y36&amp;$P$88&amp;$P$89&amp;$P$90,Variáveis!$O$2:$S$300&amp;Variáveis!$P$2:$T$300&amp;Variáveis!$Q$2:$U$300&amp;Variáveis!$R$2:$V$300,5,FALSE),0)</f>
        <v/>
      </c>
      <c r="AD36" s="52">
        <f>T36*AC36</f>
        <v/>
      </c>
      <c r="AE36" s="53">
        <f>IF(AB36="não",((V36/(1-VLOOKUP(AA36,Variáveis!$AK$3:$AN$29,4,FALSE)))*VLOOKUP(AA36,Variáveis!$AK$3:$AN$29,4,FALSE))-AD36,0)</f>
        <v/>
      </c>
      <c r="AF36" s="53">
        <f>T36*$AF$4</f>
        <v/>
      </c>
      <c r="AG36" s="53">
        <f>IF(AB36="SIM","Cliente pode pagar DIFA na entrada", )</f>
        <v/>
      </c>
      <c r="AH36" s="54" t="n"/>
      <c r="AI36" s="53">
        <f>IF(K36="SIM",(J36*$F$102),J36)</f>
        <v/>
      </c>
      <c r="AJ36" s="53">
        <f>IF(L36="SIM",(AI36*$F$101),AI36)</f>
        <v/>
      </c>
      <c r="AK36" s="53">
        <f>AJ36-AS36</f>
        <v/>
      </c>
      <c r="AL36" s="53">
        <f>AJ36*I36</f>
        <v/>
      </c>
      <c r="AM36" s="53">
        <f>AK36*I36</f>
        <v/>
      </c>
      <c r="AN36" s="53">
        <f>AK36-AP36-AQ36</f>
        <v/>
      </c>
      <c r="AO36" s="53">
        <f>AN36*I36</f>
        <v/>
      </c>
      <c r="AP36" s="53">
        <f>$AP$4*AK36</f>
        <v/>
      </c>
      <c r="AQ36" s="53">
        <f>$AQ$4*AK36</f>
        <v/>
      </c>
      <c r="AR36" s="51">
        <f t="array" ref="AR36">VLOOKUP(M36&amp;N36&amp;O36&amp;P36,Variáveis!$A$2:$E$240&amp;Variáveis!$B$2:$F$240&amp;Variáveis!$C$2:$G$240&amp;Variáveis!$D$2:$H$240,5,FALSE)</f>
        <v/>
      </c>
      <c r="AS36" s="53">
        <f>((AJ36*(1-AR36))*AR36)</f>
        <v/>
      </c>
      <c r="AT36" s="53">
        <f>(((J36+(J36*AU36))*0.18)-(J36*AR36))</f>
        <v/>
      </c>
      <c r="AU36" s="55">
        <f>(((1+AV36)*(1-AR36))/(1-0.18)-1)</f>
        <v/>
      </c>
      <c r="AV36" s="55">
        <f>IF(BB36&gt;0,BB36,IF(BA36&gt;0,BA36,IF(AZ36&gt;0,AZ36,IF(AY36&gt;0,AY36,IF(AX36&gt;0,AX36)))))/100</f>
        <v/>
      </c>
      <c r="AW36" s="56">
        <f>VALUE(LEFT(G36,4))</f>
        <v/>
      </c>
      <c r="AX36" s="56">
        <f>VALUE(IFERROR(VLOOKUP(VALUE(LEFT(G36,4)),ST!$C$4:$E$300,3,FALSE),"0"))</f>
        <v/>
      </c>
      <c r="AY36" s="56">
        <f>VALUE(IFERROR(VLOOKUP(VALUE(LEFT(G36,5)),ST!$C$4:$E$300,3,FALSE),"0"))</f>
        <v/>
      </c>
      <c r="AZ36" s="56">
        <f>VALUE(IFERROR(VLOOKUP(VALUE(LEFT(G36,6)),ST!$C$4:$E$300,3,FALSE),"0"))</f>
        <v/>
      </c>
      <c r="BA36" s="56">
        <f>VALUE(IFERROR(VLOOKUP(VALUE(LEFT(G36,7)),ST!$C$4:$E$300,3,FALSE),"0"))</f>
        <v/>
      </c>
      <c r="BB36" s="56">
        <f>VALUE(IFERROR(VLOOKUP(G36,ST!$C$4:$E$400,3,FALSE),"0"))</f>
        <v/>
      </c>
      <c r="BC36" s="57">
        <f>IF(VLOOKUP(AW36,ST!$C$4:$F$298,4,FALSE)&lt;&gt;0,VLOOKUP(AW36,ST!$C$4:$F$298,4,FALSE),VLOOKUP(G36,ST!$C$4:$F$298,4,FALSE))</f>
        <v/>
      </c>
      <c r="BD36" s="57">
        <f>IF(O36="SC","Desconsiderar coluna ICMS ST",IF(O36="PR","Haverá ST", ))</f>
        <v/>
      </c>
      <c r="BE36" s="53">
        <f>W36</f>
        <v/>
      </c>
      <c r="BF36" s="53">
        <f>X36</f>
        <v/>
      </c>
      <c r="BG36" s="53">
        <f>AD36-AS36</f>
        <v/>
      </c>
      <c r="BH36" s="51">
        <f>$W$4+$X$4+AC36+$BJ$4+0.07</f>
        <v/>
      </c>
      <c r="BI36" s="53">
        <f>IF(BD36="Haverá ST",AJ36+AS36+AT36,AJ36+AS36)</f>
        <v/>
      </c>
      <c r="BJ36" s="53">
        <f>T36*$BJ$4</f>
        <v/>
      </c>
      <c r="BK36" s="53">
        <f>T36*$BK$4</f>
        <v/>
      </c>
      <c r="BL36" s="53">
        <f>BE36+BF36+AO36+BJ36+BK36+AD36</f>
        <v/>
      </c>
      <c r="BM36" s="53">
        <f>(T36-BL36)</f>
        <v/>
      </c>
    </row>
    <row r="37" ht="15.75" customHeight="1" s="218">
      <c r="A37" s="58">
        <f>A36+1</f>
        <v/>
      </c>
      <c r="B37" s="144">
        <f>BOM!B37</f>
        <v/>
      </c>
      <c r="C37" s="144">
        <f>BOM!C37</f>
        <v/>
      </c>
      <c r="D37" s="144">
        <f>BOM!D37</f>
        <v/>
      </c>
      <c r="E37" s="144">
        <f>BOM!E37</f>
        <v/>
      </c>
      <c r="F37" s="144">
        <f>BOM!F37</f>
        <v/>
      </c>
      <c r="G37" s="144">
        <f>BOM!G37</f>
        <v/>
      </c>
      <c r="H37" s="144">
        <f>BOM!H37</f>
        <v/>
      </c>
      <c r="I37" s="148" t="n">
        <v>0</v>
      </c>
      <c r="J37" s="146">
        <f>BOM!J37</f>
        <v/>
      </c>
      <c r="K37" s="146">
        <f>BOM!K37</f>
        <v/>
      </c>
      <c r="L37" s="146">
        <f>BOM!L37</f>
        <v/>
      </c>
      <c r="M37" s="146">
        <f>BOM!M37</f>
        <v/>
      </c>
      <c r="N37" s="146">
        <f>BOM!N37</f>
        <v/>
      </c>
      <c r="O37" s="146">
        <f>BOM!O37</f>
        <v/>
      </c>
      <c r="P37" s="146">
        <f>BOM!P37</f>
        <v/>
      </c>
      <c r="Q37" s="46">
        <f>$F$97</f>
        <v/>
      </c>
      <c r="R37" s="46">
        <f>$F$98</f>
        <v/>
      </c>
      <c r="S37" s="48">
        <f>U37-(U37*R37)</f>
        <v/>
      </c>
      <c r="T37" s="48">
        <f>S37*I37</f>
        <v/>
      </c>
      <c r="U37" s="48">
        <f>(AN37)/(1-(BH37+Q37))</f>
        <v/>
      </c>
      <c r="V37" s="48">
        <f>U37*I37</f>
        <v/>
      </c>
      <c r="W37" s="49">
        <f>T37*$W$4</f>
        <v/>
      </c>
      <c r="X37" s="49">
        <f>T37*$X$4</f>
        <v/>
      </c>
      <c r="Y37" s="50">
        <f>M37</f>
        <v/>
      </c>
      <c r="Z37" s="9" t="n"/>
      <c r="AA37" s="9" t="n"/>
      <c r="AB37" s="9" t="n"/>
      <c r="AC37" s="51">
        <f t="array" ref="AC37">IF(I37&gt;0,VLOOKUP(Y37&amp;$P$88&amp;$P$89&amp;$P$90,Variáveis!$O$2:$S$300&amp;Variáveis!$P$2:$T$300&amp;Variáveis!$Q$2:$U$300&amp;Variáveis!$R$2:$V$300,5,FALSE),0)</f>
        <v/>
      </c>
      <c r="AD37" s="52">
        <f>T37*AC37</f>
        <v/>
      </c>
      <c r="AE37" s="53">
        <f>IF(AB37="não",((V37/(1-VLOOKUP(AA37,Variáveis!$AK$3:$AN$29,4,FALSE)))*VLOOKUP(AA37,Variáveis!$AK$3:$AN$29,4,FALSE))-AD37,0)</f>
        <v/>
      </c>
      <c r="AF37" s="53">
        <f>T37*$AF$4</f>
        <v/>
      </c>
      <c r="AG37" s="53">
        <f>IF(AB37="SIM","Cliente pode pagar DIFA na entrada", )</f>
        <v/>
      </c>
      <c r="AH37" s="54" t="n"/>
      <c r="AI37" s="53">
        <f>IF(K37="SIM",(J37*$F$102),J37)</f>
        <v/>
      </c>
      <c r="AJ37" s="53">
        <f>IF(L37="SIM",(AI37*$F$101),AI37)</f>
        <v/>
      </c>
      <c r="AK37" s="53">
        <f>AJ37-AS37</f>
        <v/>
      </c>
      <c r="AL37" s="53">
        <f>AJ37*I37</f>
        <v/>
      </c>
      <c r="AM37" s="53">
        <f>AK37*I37</f>
        <v/>
      </c>
      <c r="AN37" s="53">
        <f>AK37-AP37-AQ37</f>
        <v/>
      </c>
      <c r="AO37" s="53">
        <f>AN37*I37</f>
        <v/>
      </c>
      <c r="AP37" s="53">
        <f>$AP$4*AK37</f>
        <v/>
      </c>
      <c r="AQ37" s="53">
        <f>$AQ$4*AK37</f>
        <v/>
      </c>
      <c r="AR37" s="51">
        <f t="array" ref="AR37">VLOOKUP(M37&amp;N37&amp;O37&amp;P37,Variáveis!$A$2:$E$240&amp;Variáveis!$B$2:$F$240&amp;Variáveis!$C$2:$G$240&amp;Variáveis!$D$2:$H$240,5,FALSE)</f>
        <v/>
      </c>
      <c r="AS37" s="53">
        <f>((AJ37*(1-AR37))*AR37)</f>
        <v/>
      </c>
      <c r="AT37" s="53">
        <f>(((J37+(J37*AU37))*0.18)-(J37*AR37))</f>
        <v/>
      </c>
      <c r="AU37" s="55">
        <f>(((1+AV37)*(1-AR37))/(1-0.18)-1)</f>
        <v/>
      </c>
      <c r="AV37" s="55">
        <f>IF(BB37&gt;0,BB37,IF(BA37&gt;0,BA37,IF(AZ37&gt;0,AZ37,IF(AY37&gt;0,AY37,IF(AX37&gt;0,AX37)))))/100</f>
        <v/>
      </c>
      <c r="AW37" s="56">
        <f>VALUE(LEFT(G37,4))</f>
        <v/>
      </c>
      <c r="AX37" s="56">
        <f>VALUE(IFERROR(VLOOKUP(VALUE(LEFT(G37,4)),ST!$C$4:$E$300,3,FALSE),"0"))</f>
        <v/>
      </c>
      <c r="AY37" s="56">
        <f>VALUE(IFERROR(VLOOKUP(VALUE(LEFT(G37,5)),ST!$C$4:$E$300,3,FALSE),"0"))</f>
        <v/>
      </c>
      <c r="AZ37" s="56">
        <f>VALUE(IFERROR(VLOOKUP(VALUE(LEFT(G37,6)),ST!$C$4:$E$300,3,FALSE),"0"))</f>
        <v/>
      </c>
      <c r="BA37" s="56">
        <f>VALUE(IFERROR(VLOOKUP(VALUE(LEFT(G37,7)),ST!$C$4:$E$300,3,FALSE),"0"))</f>
        <v/>
      </c>
      <c r="BB37" s="56">
        <f>VALUE(IFERROR(VLOOKUP(G37,ST!$C$4:$E$400,3,FALSE),"0"))</f>
        <v/>
      </c>
      <c r="BC37" s="57">
        <f>IF(VLOOKUP(AW37,ST!$C$4:$F$298,4,FALSE)&lt;&gt;0,VLOOKUP(AW37,ST!$C$4:$F$298,4,FALSE),VLOOKUP(G37,ST!$C$4:$F$298,4,FALSE))</f>
        <v/>
      </c>
      <c r="BD37" s="57">
        <f>IF(O37="SC","Desconsiderar coluna ICMS ST",IF(O37="PR","Haverá ST", ))</f>
        <v/>
      </c>
      <c r="BE37" s="53">
        <f>W37</f>
        <v/>
      </c>
      <c r="BF37" s="53">
        <f>X37</f>
        <v/>
      </c>
      <c r="BG37" s="53">
        <f>AD37-AS37</f>
        <v/>
      </c>
      <c r="BH37" s="51">
        <f>$W$4+$X$4+AC37+$BJ$4+0.07</f>
        <v/>
      </c>
      <c r="BI37" s="53">
        <f>IF(BD37="Haverá ST",AJ37+AS37+AT37,AJ37+AS37)</f>
        <v/>
      </c>
      <c r="BJ37" s="53">
        <f>T37*$BJ$4</f>
        <v/>
      </c>
      <c r="BK37" s="53">
        <f>T37*$BK$4</f>
        <v/>
      </c>
      <c r="BL37" s="53">
        <f>BE37+BF37+AO37+BJ37+BK37+AD37</f>
        <v/>
      </c>
      <c r="BM37" s="53">
        <f>(T37-BL37)</f>
        <v/>
      </c>
    </row>
    <row r="38" ht="15.75" customHeight="1" s="218">
      <c r="A38" s="58">
        <f>A37+1</f>
        <v/>
      </c>
      <c r="B38" s="144">
        <f>BOM!B38</f>
        <v/>
      </c>
      <c r="C38" s="144">
        <f>BOM!C38</f>
        <v/>
      </c>
      <c r="D38" s="144">
        <f>BOM!D38</f>
        <v/>
      </c>
      <c r="E38" s="144">
        <f>BOM!E38</f>
        <v/>
      </c>
      <c r="F38" s="144">
        <f>BOM!F38</f>
        <v/>
      </c>
      <c r="G38" s="144">
        <f>BOM!G38</f>
        <v/>
      </c>
      <c r="H38" s="144">
        <f>BOM!H38</f>
        <v/>
      </c>
      <c r="I38" s="148" t="n">
        <v>0</v>
      </c>
      <c r="J38" s="146">
        <f>BOM!J38</f>
        <v/>
      </c>
      <c r="K38" s="146">
        <f>BOM!K38</f>
        <v/>
      </c>
      <c r="L38" s="146">
        <f>BOM!L38</f>
        <v/>
      </c>
      <c r="M38" s="146">
        <f>BOM!M38</f>
        <v/>
      </c>
      <c r="N38" s="146">
        <f>BOM!N38</f>
        <v/>
      </c>
      <c r="O38" s="146">
        <f>BOM!O38</f>
        <v/>
      </c>
      <c r="P38" s="146">
        <f>BOM!P38</f>
        <v/>
      </c>
      <c r="Q38" s="46">
        <f>$F$97</f>
        <v/>
      </c>
      <c r="R38" s="46">
        <f>$F$98</f>
        <v/>
      </c>
      <c r="S38" s="48">
        <f>U38-(U38*R38)</f>
        <v/>
      </c>
      <c r="T38" s="48">
        <f>S38*I38</f>
        <v/>
      </c>
      <c r="U38" s="48">
        <f>(AN38)/(1-(BH38+Q38))</f>
        <v/>
      </c>
      <c r="V38" s="48">
        <f>U38*I38</f>
        <v/>
      </c>
      <c r="W38" s="49">
        <f>T38*$W$4</f>
        <v/>
      </c>
      <c r="X38" s="49">
        <f>T38*$X$4</f>
        <v/>
      </c>
      <c r="Y38" s="50">
        <f>M38</f>
        <v/>
      </c>
      <c r="Z38" s="9" t="n"/>
      <c r="AA38" s="9" t="n"/>
      <c r="AB38" s="9" t="n"/>
      <c r="AC38" s="51">
        <f t="array" ref="AC38">IF(I38&gt;0,VLOOKUP(Y38&amp;$P$88&amp;$P$89&amp;$P$90,Variáveis!$O$2:$S$300&amp;Variáveis!$P$2:$T$300&amp;Variáveis!$Q$2:$U$300&amp;Variáveis!$R$2:$V$300,5,FALSE),0)</f>
        <v/>
      </c>
      <c r="AD38" s="52">
        <f>T38*AC38</f>
        <v/>
      </c>
      <c r="AE38" s="53">
        <f>IF(AB38="não",((V38/(1-VLOOKUP(AA38,Variáveis!$AK$3:$AN$29,4,FALSE)))*VLOOKUP(AA38,Variáveis!$AK$3:$AN$29,4,FALSE))-AD38,0)</f>
        <v/>
      </c>
      <c r="AF38" s="53">
        <f>T38*$AF$4</f>
        <v/>
      </c>
      <c r="AG38" s="53">
        <f>IF(AB38="SIM","Cliente pode pagar DIFA na entrada", )</f>
        <v/>
      </c>
      <c r="AH38" s="54" t="n"/>
      <c r="AI38" s="53">
        <f>IF(K38="SIM",(J38*$F$102),J38)</f>
        <v/>
      </c>
      <c r="AJ38" s="53">
        <f>IF(L38="SIM",(AI38*$F$101),AI38)</f>
        <v/>
      </c>
      <c r="AK38" s="53">
        <f>AJ38-AS38</f>
        <v/>
      </c>
      <c r="AL38" s="53">
        <f>AJ38*I38</f>
        <v/>
      </c>
      <c r="AM38" s="53">
        <f>AK38*I38</f>
        <v/>
      </c>
      <c r="AN38" s="53">
        <f>AK38-AP38-AQ38</f>
        <v/>
      </c>
      <c r="AO38" s="53">
        <f>AN38*I38</f>
        <v/>
      </c>
      <c r="AP38" s="53">
        <f>$AP$4*AK38</f>
        <v/>
      </c>
      <c r="AQ38" s="53">
        <f>$AQ$4*AK38</f>
        <v/>
      </c>
      <c r="AR38" s="51">
        <f t="array" ref="AR38">VLOOKUP(M38&amp;N38&amp;O38&amp;P38,Variáveis!$A$2:$E$240&amp;Variáveis!$B$2:$F$240&amp;Variáveis!$C$2:$G$240&amp;Variáveis!$D$2:$H$240,5,FALSE)</f>
        <v/>
      </c>
      <c r="AS38" s="53">
        <f>((AJ38*(1-AR38))*AR38)</f>
        <v/>
      </c>
      <c r="AT38" s="53">
        <f>(((J38+(J38*AU38))*0.18)-(J38*AR38))</f>
        <v/>
      </c>
      <c r="AU38" s="55">
        <f>(((1+AV38)*(1-AR38))/(1-0.18)-1)</f>
        <v/>
      </c>
      <c r="AV38" s="55">
        <f>IF(BB38&gt;0,BB38,IF(BA38&gt;0,BA38,IF(AZ38&gt;0,AZ38,IF(AY38&gt;0,AY38,IF(AX38&gt;0,AX38)))))/100</f>
        <v/>
      </c>
      <c r="AW38" s="56">
        <f>VALUE(LEFT(G38,4))</f>
        <v/>
      </c>
      <c r="AX38" s="56">
        <f>VALUE(IFERROR(VLOOKUP(VALUE(LEFT(G38,4)),ST!$C$4:$E$300,3,FALSE),"0"))</f>
        <v/>
      </c>
      <c r="AY38" s="56">
        <f>VALUE(IFERROR(VLOOKUP(VALUE(LEFT(G38,5)),ST!$C$4:$E$300,3,FALSE),"0"))</f>
        <v/>
      </c>
      <c r="AZ38" s="56">
        <f>VALUE(IFERROR(VLOOKUP(VALUE(LEFT(G38,6)),ST!$C$4:$E$300,3,FALSE),"0"))</f>
        <v/>
      </c>
      <c r="BA38" s="56">
        <f>VALUE(IFERROR(VLOOKUP(VALUE(LEFT(G38,7)),ST!$C$4:$E$300,3,FALSE),"0"))</f>
        <v/>
      </c>
      <c r="BB38" s="56">
        <f>VALUE(IFERROR(VLOOKUP(G38,ST!$C$4:$E$400,3,FALSE),"0"))</f>
        <v/>
      </c>
      <c r="BC38" s="57">
        <f>IF(VLOOKUP(AW38,ST!$C$4:$F$298,4,FALSE)&lt;&gt;0,VLOOKUP(AW38,ST!$C$4:$F$298,4,FALSE),VLOOKUP(G38,ST!$C$4:$F$298,4,FALSE))</f>
        <v/>
      </c>
      <c r="BD38" s="57">
        <f>IF(O38="SC","Desconsiderar coluna ICMS ST",IF(O38="PR","Haverá ST", ))</f>
        <v/>
      </c>
      <c r="BE38" s="53">
        <f>W38</f>
        <v/>
      </c>
      <c r="BF38" s="53">
        <f>X38</f>
        <v/>
      </c>
      <c r="BG38" s="53">
        <f>AD38-AS38</f>
        <v/>
      </c>
      <c r="BH38" s="51">
        <f>$W$4+$X$4+AC38+$BJ$4+0.07</f>
        <v/>
      </c>
      <c r="BI38" s="53">
        <f>IF(BD38="Haverá ST",AJ38+AS38+AT38,AJ38+AS38)</f>
        <v/>
      </c>
      <c r="BJ38" s="53">
        <f>T38*$BJ$4</f>
        <v/>
      </c>
      <c r="BK38" s="53">
        <f>T38*$BK$4</f>
        <v/>
      </c>
      <c r="BL38" s="53">
        <f>BE38+BF38+AO38+BJ38+BK38+AD38</f>
        <v/>
      </c>
      <c r="BM38" s="53">
        <f>(T38-BL38)</f>
        <v/>
      </c>
    </row>
    <row r="39" hidden="1" ht="15.75" customHeight="1" s="218">
      <c r="A39" s="58">
        <f>A38+1</f>
        <v/>
      </c>
      <c r="B39" s="144">
        <f>BOM!B39</f>
        <v/>
      </c>
      <c r="C39" s="144">
        <f>BOM!C39</f>
        <v/>
      </c>
      <c r="D39" s="144">
        <f>BOM!D39</f>
        <v/>
      </c>
      <c r="E39" s="144">
        <f>BOM!E39</f>
        <v/>
      </c>
      <c r="F39" s="144">
        <f>BOM!F39</f>
        <v/>
      </c>
      <c r="G39" s="144">
        <f>BOM!G39</f>
        <v/>
      </c>
      <c r="H39" s="144">
        <f>BOM!H39</f>
        <v/>
      </c>
      <c r="I39" s="144">
        <f>BOM!I39</f>
        <v/>
      </c>
      <c r="J39" s="146">
        <f>BOM!J39</f>
        <v/>
      </c>
      <c r="K39" s="146">
        <f>BOM!K39</f>
        <v/>
      </c>
      <c r="L39" s="146">
        <f>BOM!L39</f>
        <v/>
      </c>
      <c r="M39" s="146">
        <f>BOM!M39</f>
        <v/>
      </c>
      <c r="N39" s="146">
        <f>BOM!N39</f>
        <v/>
      </c>
      <c r="O39" s="146">
        <f>BOM!O39</f>
        <v/>
      </c>
      <c r="P39" s="146">
        <f>BOM!P39</f>
        <v/>
      </c>
      <c r="Q39" s="46">
        <f>$F$97</f>
        <v/>
      </c>
      <c r="R39" s="46">
        <f>$F$98</f>
        <v/>
      </c>
      <c r="S39" s="48">
        <f>U39-(U39*R39)</f>
        <v/>
      </c>
      <c r="T39" s="48">
        <f>S39*I39</f>
        <v/>
      </c>
      <c r="U39" s="48">
        <f>(AN39)/(1-(BH39+Q39))</f>
        <v/>
      </c>
      <c r="V39" s="48">
        <f>U39*I39</f>
        <v/>
      </c>
      <c r="W39" s="49">
        <f>T39*$W$4</f>
        <v/>
      </c>
      <c r="X39" s="49">
        <f>T39*$X$4</f>
        <v/>
      </c>
      <c r="Y39" s="50">
        <f>M39</f>
        <v/>
      </c>
      <c r="Z39" s="9" t="n"/>
      <c r="AA39" s="9" t="n"/>
      <c r="AB39" s="9" t="n"/>
      <c r="AC39" s="51">
        <f t="array" ref="AC39">IF(I39&gt;0,VLOOKUP(Y39&amp;$P$88&amp;$P$89&amp;$P$90,Variáveis!$O$2:$S$300&amp;Variáveis!$P$2:$T$300&amp;Variáveis!$Q$2:$U$300&amp;Variáveis!$R$2:$V$300,5,FALSE),0)</f>
        <v/>
      </c>
      <c r="AD39" s="52">
        <f>T39*AC39</f>
        <v/>
      </c>
      <c r="AE39" s="53">
        <f>IF(AB39="não",((V39/(1-VLOOKUP(AA39,Variáveis!$AK$3:$AN$29,4,FALSE)))*VLOOKUP(AA39,Variáveis!$AK$3:$AN$29,4,FALSE))-AD39,0)</f>
        <v/>
      </c>
      <c r="AF39" s="53">
        <f>T39*$AF$4</f>
        <v/>
      </c>
      <c r="AG39" s="53">
        <f>IF(AB39="SIM","Cliente pode pagar DIFA na entrada", )</f>
        <v/>
      </c>
      <c r="AH39" s="54" t="n"/>
      <c r="AI39" s="53">
        <f>IF(K39="SIM",(J39*$F$102),J39)</f>
        <v/>
      </c>
      <c r="AJ39" s="53">
        <f>IF(L39="SIM",(AI39*$F$101),AI39)</f>
        <v/>
      </c>
      <c r="AK39" s="53">
        <f>AJ39-AS39</f>
        <v/>
      </c>
      <c r="AL39" s="53">
        <f>AJ39*I39</f>
        <v/>
      </c>
      <c r="AM39" s="53">
        <f>AK39*I39</f>
        <v/>
      </c>
      <c r="AN39" s="53">
        <f>AK39-AP39-AQ39</f>
        <v/>
      </c>
      <c r="AO39" s="53">
        <f>AN39*I39</f>
        <v/>
      </c>
      <c r="AP39" s="53">
        <f>$AP$4*AK39</f>
        <v/>
      </c>
      <c r="AQ39" s="53">
        <f>$AQ$4*AK39</f>
        <v/>
      </c>
      <c r="AR39" s="51">
        <f t="array" ref="AR39">VLOOKUP(M39&amp;N39&amp;O39&amp;P39,Variáveis!$A$2:$E$240&amp;Variáveis!$B$2:$F$240&amp;Variáveis!$C$2:$G$240&amp;Variáveis!$D$2:$H$240,5,FALSE)</f>
        <v/>
      </c>
      <c r="AS39" s="53">
        <f>((AJ39*(1-AR39))*AR39)</f>
        <v/>
      </c>
      <c r="AT39" s="53">
        <f>(((J39+(J39*AU39))*0.18)-(J39*AR39))</f>
        <v/>
      </c>
      <c r="AU39" s="55">
        <f>(((1+AV39)*(1-AR39))/(1-0.18)-1)</f>
        <v/>
      </c>
      <c r="AV39" s="55">
        <f>IF(BB39&gt;0,BB39,IF(BA39&gt;0,BA39,IF(AZ39&gt;0,AZ39,IF(AY39&gt;0,AY39,IF(AX39&gt;0,AX39)))))/100</f>
        <v/>
      </c>
      <c r="AW39" s="56">
        <f>VALUE(LEFT(G39,4))</f>
        <v/>
      </c>
      <c r="AX39" s="56">
        <f>VALUE(IFERROR(VLOOKUP(VALUE(LEFT(G39,4)),ST!$C$4:$E$300,3,FALSE),"0"))</f>
        <v/>
      </c>
      <c r="AY39" s="56">
        <f>VALUE(IFERROR(VLOOKUP(VALUE(LEFT(G39,5)),ST!$C$4:$E$300,3,FALSE),"0"))</f>
        <v/>
      </c>
      <c r="AZ39" s="56">
        <f>VALUE(IFERROR(VLOOKUP(VALUE(LEFT(G39,6)),ST!$C$4:$E$300,3,FALSE),"0"))</f>
        <v/>
      </c>
      <c r="BA39" s="56">
        <f>VALUE(IFERROR(VLOOKUP(VALUE(LEFT(G39,7)),ST!$C$4:$E$300,3,FALSE),"0"))</f>
        <v/>
      </c>
      <c r="BB39" s="56">
        <f>VALUE(IFERROR(VLOOKUP(G39,ST!$C$4:$E$400,3,FALSE),"0"))</f>
        <v/>
      </c>
      <c r="BC39" s="57">
        <f>IF(VLOOKUP(AW39,ST!$C$4:$F$298,4,FALSE)&lt;&gt;0,VLOOKUP(AW39,ST!$C$4:$F$298,4,FALSE),VLOOKUP(G39,ST!$C$4:$F$298,4,FALSE))</f>
        <v/>
      </c>
      <c r="BD39" s="57">
        <f>IF(O39="SC","Desconsiderar coluna ICMS ST",IF(O39="PR","Haverá ST", ))</f>
        <v/>
      </c>
      <c r="BE39" s="53">
        <f>W39</f>
        <v/>
      </c>
      <c r="BF39" s="53">
        <f>X39</f>
        <v/>
      </c>
      <c r="BG39" s="53">
        <f>AD39-AS39</f>
        <v/>
      </c>
      <c r="BH39" s="51">
        <f>$W$4+$X$4+AC39+$BJ$4+0.07</f>
        <v/>
      </c>
      <c r="BI39" s="53">
        <f>IF(BD39="Haverá ST",AJ39+AS39+AT39,AJ39+AS39)</f>
        <v/>
      </c>
      <c r="BJ39" s="53">
        <f>T39*$BJ$4</f>
        <v/>
      </c>
      <c r="BK39" s="53">
        <f>T39*$BK$4</f>
        <v/>
      </c>
      <c r="BL39" s="53">
        <f>BE39+BF39+AO39+BJ39+BK39+AD39</f>
        <v/>
      </c>
      <c r="BM39" s="53">
        <f>(T39-BL39)</f>
        <v/>
      </c>
    </row>
    <row r="40" hidden="1" ht="15.75" customHeight="1" s="218">
      <c r="A40" s="58">
        <f>A39+1</f>
        <v/>
      </c>
      <c r="B40" s="144">
        <f>BOM!B40</f>
        <v/>
      </c>
      <c r="C40" s="144">
        <f>BOM!C40</f>
        <v/>
      </c>
      <c r="D40" s="144">
        <f>BOM!D40</f>
        <v/>
      </c>
      <c r="E40" s="144">
        <f>BOM!E40</f>
        <v/>
      </c>
      <c r="F40" s="144">
        <f>BOM!F40</f>
        <v/>
      </c>
      <c r="G40" s="144">
        <f>BOM!G40</f>
        <v/>
      </c>
      <c r="H40" s="144">
        <f>BOM!H40</f>
        <v/>
      </c>
      <c r="I40" s="144">
        <f>BOM!I40</f>
        <v/>
      </c>
      <c r="J40" s="146">
        <f>BOM!J40</f>
        <v/>
      </c>
      <c r="K40" s="146">
        <f>BOM!K40</f>
        <v/>
      </c>
      <c r="L40" s="146">
        <f>BOM!L40</f>
        <v/>
      </c>
      <c r="M40" s="146">
        <f>BOM!M40</f>
        <v/>
      </c>
      <c r="N40" s="146">
        <f>BOM!N40</f>
        <v/>
      </c>
      <c r="O40" s="146">
        <f>BOM!O40</f>
        <v/>
      </c>
      <c r="P40" s="146">
        <f>BOM!P40</f>
        <v/>
      </c>
      <c r="Q40" s="46">
        <f>$F$97</f>
        <v/>
      </c>
      <c r="R40" s="46">
        <f>$F$98</f>
        <v/>
      </c>
      <c r="S40" s="48">
        <f>U40-(U40*R40)</f>
        <v/>
      </c>
      <c r="T40" s="48">
        <f>S40*I40</f>
        <v/>
      </c>
      <c r="U40" s="48">
        <f>(AN40)/(1-(BH40+Q40))</f>
        <v/>
      </c>
      <c r="V40" s="48">
        <f>U40*I40</f>
        <v/>
      </c>
      <c r="W40" s="49">
        <f>T40*$W$4</f>
        <v/>
      </c>
      <c r="X40" s="49">
        <f>T40*$X$4</f>
        <v/>
      </c>
      <c r="Y40" s="50">
        <f>M40</f>
        <v/>
      </c>
      <c r="Z40" s="9" t="n"/>
      <c r="AA40" s="9" t="n"/>
      <c r="AB40" s="9" t="n"/>
      <c r="AC40" s="51">
        <f t="array" ref="AC40">IF(I40&gt;0,VLOOKUP(Y40&amp;$P$88&amp;$P$89&amp;$P$90,Variáveis!$O$2:$S$300&amp;Variáveis!$P$2:$T$300&amp;Variáveis!$Q$2:$U$300&amp;Variáveis!$R$2:$V$300,5,FALSE),0)</f>
        <v/>
      </c>
      <c r="AD40" s="52">
        <f>T40*AC40</f>
        <v/>
      </c>
      <c r="AE40" s="53">
        <f>IF(AB40="não",((V40/(1-VLOOKUP(AA40,Variáveis!$AK$3:$AN$29,4,FALSE)))*VLOOKUP(AA40,Variáveis!$AK$3:$AN$29,4,FALSE))-AD40,0)</f>
        <v/>
      </c>
      <c r="AF40" s="53">
        <f>T40*$AF$4</f>
        <v/>
      </c>
      <c r="AG40" s="53">
        <f>IF(AB40="SIM","Cliente pode pagar DIFA na entrada", )</f>
        <v/>
      </c>
      <c r="AH40" s="54" t="n"/>
      <c r="AI40" s="53">
        <f>IF(K40="SIM",(J40*$F$102),J40)</f>
        <v/>
      </c>
      <c r="AJ40" s="53">
        <f>IF(L40="SIM",(AI40*$F$101),AI40)</f>
        <v/>
      </c>
      <c r="AK40" s="53">
        <f>AJ40-AS40</f>
        <v/>
      </c>
      <c r="AL40" s="53">
        <f>AJ40*I40</f>
        <v/>
      </c>
      <c r="AM40" s="53">
        <f>AK40*I40</f>
        <v/>
      </c>
      <c r="AN40" s="53">
        <f>AK40-AP40-AQ40</f>
        <v/>
      </c>
      <c r="AO40" s="53">
        <f>AN40*I40</f>
        <v/>
      </c>
      <c r="AP40" s="53">
        <f>$AP$4*AK40</f>
        <v/>
      </c>
      <c r="AQ40" s="53">
        <f>$AQ$4*AK40</f>
        <v/>
      </c>
      <c r="AR40" s="51">
        <f t="array" ref="AR40">VLOOKUP(M40&amp;N40&amp;O40&amp;P40,Variáveis!$A$2:$E$240&amp;Variáveis!$B$2:$F$240&amp;Variáveis!$C$2:$G$240&amp;Variáveis!$D$2:$H$240,5,FALSE)</f>
        <v/>
      </c>
      <c r="AS40" s="53">
        <f>((AJ40*(1-AR40))*AR40)</f>
        <v/>
      </c>
      <c r="AT40" s="53">
        <f>(((J40+(J40*AU40))*0.18)-(J40*AR40))</f>
        <v/>
      </c>
      <c r="AU40" s="55">
        <f>(((1+AV40)*(1-AR40))/(1-0.18)-1)</f>
        <v/>
      </c>
      <c r="AV40" s="55">
        <f>IF(BB40&gt;0,BB40,IF(BA40&gt;0,BA40,IF(AZ40&gt;0,AZ40,IF(AY40&gt;0,AY40,IF(AX40&gt;0,AX40)))))/100</f>
        <v/>
      </c>
      <c r="AW40" s="56">
        <f>VALUE(LEFT(G40,4))</f>
        <v/>
      </c>
      <c r="AX40" s="56">
        <f>VALUE(IFERROR(VLOOKUP(VALUE(LEFT(G40,4)),ST!$C$4:$E$300,3,FALSE),"0"))</f>
        <v/>
      </c>
      <c r="AY40" s="56">
        <f>VALUE(IFERROR(VLOOKUP(VALUE(LEFT(G40,5)),ST!$C$4:$E$300,3,FALSE),"0"))</f>
        <v/>
      </c>
      <c r="AZ40" s="56">
        <f>VALUE(IFERROR(VLOOKUP(VALUE(LEFT(G40,6)),ST!$C$4:$E$300,3,FALSE),"0"))</f>
        <v/>
      </c>
      <c r="BA40" s="56">
        <f>VALUE(IFERROR(VLOOKUP(VALUE(LEFT(G40,7)),ST!$C$4:$E$300,3,FALSE),"0"))</f>
        <v/>
      </c>
      <c r="BB40" s="56">
        <f>VALUE(IFERROR(VLOOKUP(G40,ST!$C$4:$E$400,3,FALSE),"0"))</f>
        <v/>
      </c>
      <c r="BC40" s="57">
        <f>IF(VLOOKUP(AW40,ST!$C$4:$F$298,4,FALSE)&lt;&gt;0,VLOOKUP(AW40,ST!$C$4:$F$298,4,FALSE),VLOOKUP(G40,ST!$C$4:$F$298,4,FALSE))</f>
        <v/>
      </c>
      <c r="BD40" s="57">
        <f>IF(O40="SC","Desconsiderar coluna ICMS ST",IF(O40="PR","Haverá ST", ))</f>
        <v/>
      </c>
      <c r="BE40" s="53">
        <f>W40</f>
        <v/>
      </c>
      <c r="BF40" s="53">
        <f>X40</f>
        <v/>
      </c>
      <c r="BG40" s="53">
        <f>AD40-AS40</f>
        <v/>
      </c>
      <c r="BH40" s="51">
        <f>$W$4+$X$4+AC40+$BJ$4+0.07</f>
        <v/>
      </c>
      <c r="BI40" s="53">
        <f>IF(BD40="Haverá ST",AJ40+AS40+AT40,AJ40+AS40)</f>
        <v/>
      </c>
      <c r="BJ40" s="53">
        <f>T40*$BJ$4</f>
        <v/>
      </c>
      <c r="BK40" s="53">
        <f>T40*$BK$4</f>
        <v/>
      </c>
      <c r="BL40" s="53">
        <f>BE40+BF40+AO40+BJ40+BK40+AD40</f>
        <v/>
      </c>
      <c r="BM40" s="53">
        <f>(T40-BL40)</f>
        <v/>
      </c>
    </row>
    <row r="41" hidden="1" ht="15.75" customHeight="1" s="218">
      <c r="A41" s="58">
        <f>A40+1</f>
        <v/>
      </c>
      <c r="B41" s="144">
        <f>BOM!B41</f>
        <v/>
      </c>
      <c r="C41" s="144">
        <f>BOM!C41</f>
        <v/>
      </c>
      <c r="D41" s="144">
        <f>BOM!D41</f>
        <v/>
      </c>
      <c r="E41" s="144">
        <f>BOM!E41</f>
        <v/>
      </c>
      <c r="F41" s="144" t="n"/>
      <c r="G41" s="144" t="n"/>
      <c r="H41" s="144" t="n"/>
      <c r="I41" s="144" t="n">
        <v>0</v>
      </c>
      <c r="J41" s="144" t="n"/>
      <c r="K41" s="144" t="n"/>
      <c r="L41" s="144" t="n"/>
      <c r="M41" s="144" t="n"/>
      <c r="N41" s="144" t="n"/>
      <c r="O41" s="144" t="n"/>
      <c r="P41" s="144" t="n"/>
      <c r="Q41" s="46">
        <f>$F$97</f>
        <v/>
      </c>
      <c r="R41" s="46">
        <f>$F$98</f>
        <v/>
      </c>
      <c r="S41" s="48">
        <f>U41-(U41*R41)</f>
        <v/>
      </c>
      <c r="T41" s="48">
        <f>S41*I41</f>
        <v/>
      </c>
      <c r="U41" s="48">
        <f>(AN41)/(1-(BH41+Q41))</f>
        <v/>
      </c>
      <c r="V41" s="48">
        <f>U41*I41</f>
        <v/>
      </c>
      <c r="W41" s="49">
        <f>T41*$W$4</f>
        <v/>
      </c>
      <c r="X41" s="49">
        <f>T41*$X$4</f>
        <v/>
      </c>
      <c r="Y41" s="50">
        <f>M41</f>
        <v/>
      </c>
      <c r="Z41" s="9" t="n"/>
      <c r="AA41" s="9" t="n"/>
      <c r="AB41" s="9" t="n"/>
      <c r="AC41" s="51">
        <f t="array" ref="AC41">IF(I41&gt;0,VLOOKUP(Y41&amp;$P$88&amp;$P$89&amp;$P$90,Variáveis!$O$2:$S$300&amp;Variáveis!$P$2:$T$300&amp;Variáveis!$Q$2:$U$300&amp;Variáveis!$R$2:$V$300,5,FALSE),0)</f>
        <v/>
      </c>
      <c r="AD41" s="52">
        <f>T41*AC41</f>
        <v/>
      </c>
      <c r="AE41" s="53">
        <f>IF(AB41="não",((V41/(1-VLOOKUP(AA41,Variáveis!$AK$3:$AN$29,4,FALSE)))*VLOOKUP(AA41,Variáveis!$AK$3:$AN$29,4,FALSE))-AD41,0)</f>
        <v/>
      </c>
      <c r="AF41" s="53">
        <f>T41*$AF$4</f>
        <v/>
      </c>
      <c r="AG41" s="53">
        <f>IF(AB41="SIM","Cliente pode pagar DIFA na entrada", )</f>
        <v/>
      </c>
      <c r="AH41" s="54" t="n"/>
      <c r="AI41" s="53">
        <f>IF(K41="SIM",(J41*$F$102),J41)</f>
        <v/>
      </c>
      <c r="AJ41" s="53">
        <f>IF(L41="SIM",(AI41*$F$101),AI41)</f>
        <v/>
      </c>
      <c r="AK41" s="53">
        <f>AJ41-AS41</f>
        <v/>
      </c>
      <c r="AL41" s="53">
        <f>AJ41*I41</f>
        <v/>
      </c>
      <c r="AM41" s="53">
        <f>AK41*I41</f>
        <v/>
      </c>
      <c r="AN41" s="53">
        <f>AK41-AP41-AQ41</f>
        <v/>
      </c>
      <c r="AO41" s="53">
        <f>AN41*I41</f>
        <v/>
      </c>
      <c r="AP41" s="53">
        <f>$AP$4*AK41</f>
        <v/>
      </c>
      <c r="AQ41" s="53">
        <f>$AQ$4*AK41</f>
        <v/>
      </c>
      <c r="AR41" s="51">
        <f t="array" ref="AR41">VLOOKUP(M41&amp;N41&amp;O41&amp;P41,Variáveis!$A$2:$E$240&amp;Variáveis!$B$2:$F$240&amp;Variáveis!$C$2:$G$240&amp;Variáveis!$D$2:$H$240,5,FALSE)</f>
        <v/>
      </c>
      <c r="AS41" s="53">
        <f>((AJ41*(1-AR41))*AR41)</f>
        <v/>
      </c>
      <c r="AT41" s="53">
        <f>(((J41+(J41*AU41))*0.18)-(J41*AR41))</f>
        <v/>
      </c>
      <c r="AU41" s="55">
        <f>(((1+AV41)*(1-AR41))/(1-0.18)-1)</f>
        <v/>
      </c>
      <c r="AV41" s="55">
        <f>IF(BB41&gt;0,BB41,IF(BA41&gt;0,BA41,IF(AZ41&gt;0,AZ41,IF(AY41&gt;0,AY41,IF(AX41&gt;0,AX41)))))/100</f>
        <v/>
      </c>
      <c r="AW41" s="56">
        <f>VALUE(LEFT(G41,4))</f>
        <v/>
      </c>
      <c r="AX41" s="56">
        <f>VALUE(IFERROR(VLOOKUP(VALUE(LEFT(G41,4)),ST!$C$4:$E$300,3,FALSE),"0"))</f>
        <v/>
      </c>
      <c r="AY41" s="56">
        <f>VALUE(IFERROR(VLOOKUP(VALUE(LEFT(G41,5)),ST!$C$4:$E$300,3,FALSE),"0"))</f>
        <v/>
      </c>
      <c r="AZ41" s="56">
        <f>VALUE(IFERROR(VLOOKUP(VALUE(LEFT(G41,6)),ST!$C$4:$E$300,3,FALSE),"0"))</f>
        <v/>
      </c>
      <c r="BA41" s="56">
        <f>VALUE(IFERROR(VLOOKUP(VALUE(LEFT(G41,7)),ST!$C$4:$E$300,3,FALSE),"0"))</f>
        <v/>
      </c>
      <c r="BB41" s="56">
        <f>VALUE(IFERROR(VLOOKUP(G41,ST!$C$4:$E$400,3,FALSE),"0"))</f>
        <v/>
      </c>
      <c r="BC41" s="57">
        <f>IF(VLOOKUP(AW41,ST!$C$4:$F$298,4,FALSE)&lt;&gt;0,VLOOKUP(AW41,ST!$C$4:$F$298,4,FALSE),VLOOKUP(G41,ST!$C$4:$F$298,4,FALSE))</f>
        <v/>
      </c>
      <c r="BD41" s="57">
        <f>IF(O41="SC","Desconsiderar coluna ICMS ST",IF(O41="PR","Haverá ST", ))</f>
        <v/>
      </c>
      <c r="BE41" s="53">
        <f>W41</f>
        <v/>
      </c>
      <c r="BF41" s="53">
        <f>X41</f>
        <v/>
      </c>
      <c r="BG41" s="53">
        <f>AD41-AS41</f>
        <v/>
      </c>
      <c r="BH41" s="51">
        <f>$W$4+$X$4+AC41+$BJ$4+0.07</f>
        <v/>
      </c>
      <c r="BI41" s="53">
        <f>IF(BD41="Haverá ST",AJ41+AS41+AT41,AJ41+AS41)</f>
        <v/>
      </c>
      <c r="BJ41" s="53">
        <f>T41*$BJ$4</f>
        <v/>
      </c>
      <c r="BK41" s="53">
        <f>T41*$BK$4</f>
        <v/>
      </c>
      <c r="BL41" s="53">
        <f>BE41+BF41+AO41+BJ41+BK41+AD41</f>
        <v/>
      </c>
      <c r="BM41" s="53">
        <f>(T41-BL41)</f>
        <v/>
      </c>
    </row>
    <row r="42" hidden="1" ht="15.75" customHeight="1" s="218">
      <c r="A42" s="58">
        <f>A41+1</f>
        <v/>
      </c>
      <c r="B42" s="144">
        <f>BOM!B42</f>
        <v/>
      </c>
      <c r="C42" s="144">
        <f>BOM!C42</f>
        <v/>
      </c>
      <c r="D42" s="144">
        <f>BOM!D42</f>
        <v/>
      </c>
      <c r="E42" s="144">
        <f>BOM!E42</f>
        <v/>
      </c>
      <c r="F42" s="144">
        <f>BOM!F42</f>
        <v/>
      </c>
      <c r="G42" s="144">
        <f>BOM!G42</f>
        <v/>
      </c>
      <c r="H42" s="144">
        <f>BOM!H42</f>
        <v/>
      </c>
      <c r="I42" s="144">
        <f>BOM!I42</f>
        <v/>
      </c>
      <c r="J42" s="146">
        <f>BOM!J42</f>
        <v/>
      </c>
      <c r="K42" s="146">
        <f>BOM!K42</f>
        <v/>
      </c>
      <c r="L42" s="146">
        <f>BOM!L42</f>
        <v/>
      </c>
      <c r="M42" s="146">
        <f>BOM!M42</f>
        <v/>
      </c>
      <c r="N42" s="146">
        <f>BOM!N42</f>
        <v/>
      </c>
      <c r="O42" s="146">
        <f>BOM!O42</f>
        <v/>
      </c>
      <c r="P42" s="146">
        <f>BOM!P42</f>
        <v/>
      </c>
      <c r="Q42" s="46">
        <f>$F$97</f>
        <v/>
      </c>
      <c r="R42" s="46">
        <f>$F$98</f>
        <v/>
      </c>
      <c r="S42" s="48">
        <f>U42-(U42*R42)</f>
        <v/>
      </c>
      <c r="T42" s="48">
        <f>S42*I42</f>
        <v/>
      </c>
      <c r="U42" s="48">
        <f>(AN42)/(1-(BH42+Q42))</f>
        <v/>
      </c>
      <c r="V42" s="48">
        <f>U42*I42</f>
        <v/>
      </c>
      <c r="W42" s="49">
        <f>T42*$W$4</f>
        <v/>
      </c>
      <c r="X42" s="49">
        <f>T42*$X$4</f>
        <v/>
      </c>
      <c r="Y42" s="50">
        <f>M42</f>
        <v/>
      </c>
      <c r="Z42" s="9" t="n"/>
      <c r="AA42" s="9" t="n"/>
      <c r="AB42" s="9" t="n"/>
      <c r="AC42" s="51">
        <f t="array" ref="AC42">IF(I42&gt;0,VLOOKUP(Y42&amp;$P$88&amp;$P$89&amp;$P$90,Variáveis!$O$2:$S$300&amp;Variáveis!$P$2:$T$300&amp;Variáveis!$Q$2:$U$300&amp;Variáveis!$R$2:$V$300,5,FALSE),0)</f>
        <v/>
      </c>
      <c r="AD42" s="52">
        <f>T42*AC42</f>
        <v/>
      </c>
      <c r="AE42" s="53">
        <f>IF(AB42="não",((V42/(1-VLOOKUP(AA42,Variáveis!$AK$3:$AN$29,4,FALSE)))*VLOOKUP(AA42,Variáveis!$AK$3:$AN$29,4,FALSE))-AD42,0)</f>
        <v/>
      </c>
      <c r="AF42" s="53">
        <f>T42*$AF$4</f>
        <v/>
      </c>
      <c r="AG42" s="53">
        <f>IF(AB42="SIM","Cliente pode pagar DIFA na entrada", )</f>
        <v/>
      </c>
      <c r="AH42" s="54" t="n"/>
      <c r="AI42" s="53">
        <f>IF(K42="SIM",(J42*$F$102),J42)</f>
        <v/>
      </c>
      <c r="AJ42" s="53">
        <f>IF(L42="SIM",(AI42*$F$101),AI42)</f>
        <v/>
      </c>
      <c r="AK42" s="53">
        <f>AJ42-AS42</f>
        <v/>
      </c>
      <c r="AL42" s="53">
        <f>AJ42*I42</f>
        <v/>
      </c>
      <c r="AM42" s="53">
        <f>AK42*I42</f>
        <v/>
      </c>
      <c r="AN42" s="53">
        <f>AK42-AP42-AQ42</f>
        <v/>
      </c>
      <c r="AO42" s="53">
        <f>AN42*I42</f>
        <v/>
      </c>
      <c r="AP42" s="53">
        <f>$AP$4*AK42</f>
        <v/>
      </c>
      <c r="AQ42" s="53">
        <f>$AQ$4*AK42</f>
        <v/>
      </c>
      <c r="AR42" s="51">
        <f t="array" ref="AR42">VLOOKUP(M42&amp;N42&amp;O42&amp;P42,Variáveis!$A$2:$E$240&amp;Variáveis!$B$2:$F$240&amp;Variáveis!$C$2:$G$240&amp;Variáveis!$D$2:$H$240,5,FALSE)</f>
        <v/>
      </c>
      <c r="AS42" s="53">
        <f>((AJ42*(1-AR42))*AR42)</f>
        <v/>
      </c>
      <c r="AT42" s="53">
        <f>(((J42+(J42*AU42))*0.18)-(J42*AR42))</f>
        <v/>
      </c>
      <c r="AU42" s="55">
        <f>(((1+AV42)*(1-AR42))/(1-0.18)-1)</f>
        <v/>
      </c>
      <c r="AV42" s="55">
        <f>IF(BB42&gt;0,BB42,IF(BA42&gt;0,BA42,IF(AZ42&gt;0,AZ42,IF(AY42&gt;0,AY42,IF(AX42&gt;0,AX42)))))/100</f>
        <v/>
      </c>
      <c r="AW42" s="56">
        <f>VALUE(LEFT(G42,4))</f>
        <v/>
      </c>
      <c r="AX42" s="56">
        <f>VALUE(IFERROR(VLOOKUP(VALUE(LEFT(G42,4)),ST!$C$4:$E$300,3,FALSE),"0"))</f>
        <v/>
      </c>
      <c r="AY42" s="56">
        <f>VALUE(IFERROR(VLOOKUP(VALUE(LEFT(G42,5)),ST!$C$4:$E$300,3,FALSE),"0"))</f>
        <v/>
      </c>
      <c r="AZ42" s="56">
        <f>VALUE(IFERROR(VLOOKUP(VALUE(LEFT(G42,6)),ST!$C$4:$E$300,3,FALSE),"0"))</f>
        <v/>
      </c>
      <c r="BA42" s="56">
        <f>VALUE(IFERROR(VLOOKUP(VALUE(LEFT(G42,7)),ST!$C$4:$E$300,3,FALSE),"0"))</f>
        <v/>
      </c>
      <c r="BB42" s="56">
        <f>VALUE(IFERROR(VLOOKUP(G42,ST!$C$4:$E$400,3,FALSE),"0"))</f>
        <v/>
      </c>
      <c r="BC42" s="57">
        <f>IF(VLOOKUP(AW42,ST!$C$4:$F$298,4,FALSE)&lt;&gt;0,VLOOKUP(AW42,ST!$C$4:$F$298,4,FALSE),VLOOKUP(G42,ST!$C$4:$F$298,4,FALSE))</f>
        <v/>
      </c>
      <c r="BD42" s="57">
        <f>IF(O42="SC","Desconsiderar coluna ICMS ST",IF(O42="PR","Haverá ST", ))</f>
        <v/>
      </c>
      <c r="BE42" s="53">
        <f>W42</f>
        <v/>
      </c>
      <c r="BF42" s="53">
        <f>X42</f>
        <v/>
      </c>
      <c r="BG42" s="53">
        <f>AD42-AS42</f>
        <v/>
      </c>
      <c r="BH42" s="51">
        <f>$W$4+$X$4+AC42+$BJ$4+0.07</f>
        <v/>
      </c>
      <c r="BI42" s="53">
        <f>IF(BD42="Haverá ST",AJ42+AS42+AT42,AJ42+AS42)</f>
        <v/>
      </c>
      <c r="BJ42" s="53">
        <f>T42*$BJ$4</f>
        <v/>
      </c>
      <c r="BK42" s="53">
        <f>T42*$BK$4</f>
        <v/>
      </c>
      <c r="BL42" s="53">
        <f>BE42+BF42+AO42+BJ42+BK42+AD42</f>
        <v/>
      </c>
      <c r="BM42" s="53">
        <f>(T42-BL42)</f>
        <v/>
      </c>
    </row>
    <row r="43" hidden="1" ht="15.75" customHeight="1" s="218">
      <c r="A43" s="58">
        <f>A42+1</f>
        <v/>
      </c>
      <c r="B43" s="144">
        <f>BOM!B43</f>
        <v/>
      </c>
      <c r="C43" s="144">
        <f>BOM!C43</f>
        <v/>
      </c>
      <c r="D43" s="144">
        <f>BOM!D43</f>
        <v/>
      </c>
      <c r="E43" s="144">
        <f>BOM!E43</f>
        <v/>
      </c>
      <c r="F43" s="144">
        <f>BOM!F43</f>
        <v/>
      </c>
      <c r="G43" s="144">
        <f>BOM!G43</f>
        <v/>
      </c>
      <c r="H43" s="144">
        <f>BOM!H43</f>
        <v/>
      </c>
      <c r="I43" s="144">
        <f>BOM!I43</f>
        <v/>
      </c>
      <c r="J43" s="146">
        <f>BOM!J43</f>
        <v/>
      </c>
      <c r="K43" s="146">
        <f>BOM!K43</f>
        <v/>
      </c>
      <c r="L43" s="146">
        <f>BOM!L43</f>
        <v/>
      </c>
      <c r="M43" s="146">
        <f>BOM!M43</f>
        <v/>
      </c>
      <c r="N43" s="146">
        <f>BOM!N43</f>
        <v/>
      </c>
      <c r="O43" s="146">
        <f>BOM!O43</f>
        <v/>
      </c>
      <c r="P43" s="146">
        <f>BOM!P43</f>
        <v/>
      </c>
      <c r="Q43" s="46">
        <f>$F$97</f>
        <v/>
      </c>
      <c r="R43" s="46">
        <f>$F$98</f>
        <v/>
      </c>
      <c r="S43" s="48">
        <f>U43-(U43*R43)</f>
        <v/>
      </c>
      <c r="T43" s="48">
        <f>S43*I43</f>
        <v/>
      </c>
      <c r="U43" s="48">
        <f>(AN43)/(1-(BH43+Q43))</f>
        <v/>
      </c>
      <c r="V43" s="48">
        <f>U43*I43</f>
        <v/>
      </c>
      <c r="W43" s="49">
        <f>T43*$W$4</f>
        <v/>
      </c>
      <c r="X43" s="49">
        <f>T43*$X$4</f>
        <v/>
      </c>
      <c r="Y43" s="50">
        <f>M43</f>
        <v/>
      </c>
      <c r="Z43" s="9" t="n"/>
      <c r="AA43" s="9" t="n"/>
      <c r="AB43" s="9" t="n"/>
      <c r="AC43" s="51">
        <f t="array" ref="AC43">IF(I43&gt;0,VLOOKUP(Y43&amp;$P$88&amp;$P$89&amp;$P$90,Variáveis!$O$2:$S$300&amp;Variáveis!$P$2:$T$300&amp;Variáveis!$Q$2:$U$300&amp;Variáveis!$R$2:$V$300,5,FALSE),0)</f>
        <v/>
      </c>
      <c r="AD43" s="52">
        <f>T43*AC43</f>
        <v/>
      </c>
      <c r="AE43" s="53">
        <f>IF(AB43="não",((V43/(1-VLOOKUP(AA43,Variáveis!$AK$3:$AN$29,4,FALSE)))*VLOOKUP(AA43,Variáveis!$AK$3:$AN$29,4,FALSE))-AD43,0)</f>
        <v/>
      </c>
      <c r="AF43" s="53">
        <f>T43*$AF$4</f>
        <v/>
      </c>
      <c r="AG43" s="53">
        <f>IF(AB43="SIM","Cliente pode pagar DIFA na entrada", )</f>
        <v/>
      </c>
      <c r="AH43" s="54" t="n"/>
      <c r="AI43" s="53">
        <f>IF(K43="SIM",(J43*$F$102),J43)</f>
        <v/>
      </c>
      <c r="AJ43" s="53">
        <f>IF(L43="SIM",(AI43*$F$101),AI43)</f>
        <v/>
      </c>
      <c r="AK43" s="53">
        <f>AJ43-AS43</f>
        <v/>
      </c>
      <c r="AL43" s="53">
        <f>AJ43*I43</f>
        <v/>
      </c>
      <c r="AM43" s="53">
        <f>AK43*I43</f>
        <v/>
      </c>
      <c r="AN43" s="53">
        <f>AK43-AP43-AQ43</f>
        <v/>
      </c>
      <c r="AO43" s="53">
        <f>AN43*I43</f>
        <v/>
      </c>
      <c r="AP43" s="53">
        <f>$AP$4*AK43</f>
        <v/>
      </c>
      <c r="AQ43" s="53">
        <f>$AQ$4*AK43</f>
        <v/>
      </c>
      <c r="AR43" s="51">
        <f t="array" ref="AR43">VLOOKUP(M43&amp;N43&amp;O43&amp;P43,Variáveis!$A$2:$E$240&amp;Variáveis!$B$2:$F$240&amp;Variáveis!$C$2:$G$240&amp;Variáveis!$D$2:$H$240,5,FALSE)</f>
        <v/>
      </c>
      <c r="AS43" s="53">
        <f>((AJ43*(1-AR43))*AR43)</f>
        <v/>
      </c>
      <c r="AT43" s="53">
        <f>(((J43+(J43*AU43))*0.18)-(J43*AR43))</f>
        <v/>
      </c>
      <c r="AU43" s="55">
        <f>(((1+AV43)*(1-AR43))/(1-0.18)-1)</f>
        <v/>
      </c>
      <c r="AV43" s="55">
        <f>IF(BB43&gt;0,BB43,IF(BA43&gt;0,BA43,IF(AZ43&gt;0,AZ43,IF(AY43&gt;0,AY43,IF(AX43&gt;0,AX43)))))/100</f>
        <v/>
      </c>
      <c r="AW43" s="56">
        <f>VALUE(LEFT(G43,4))</f>
        <v/>
      </c>
      <c r="AX43" s="56">
        <f>VALUE(IFERROR(VLOOKUP(VALUE(LEFT(G43,4)),ST!$C$4:$E$300,3,FALSE),"0"))</f>
        <v/>
      </c>
      <c r="AY43" s="56">
        <f>VALUE(IFERROR(VLOOKUP(VALUE(LEFT(G43,5)),ST!$C$4:$E$300,3,FALSE),"0"))</f>
        <v/>
      </c>
      <c r="AZ43" s="56">
        <f>VALUE(IFERROR(VLOOKUP(VALUE(LEFT(G43,6)),ST!$C$4:$E$300,3,FALSE),"0"))</f>
        <v/>
      </c>
      <c r="BA43" s="56">
        <f>VALUE(IFERROR(VLOOKUP(VALUE(LEFT(G43,7)),ST!$C$4:$E$300,3,FALSE),"0"))</f>
        <v/>
      </c>
      <c r="BB43" s="56">
        <f>VALUE(IFERROR(VLOOKUP(G43,ST!$C$4:$E$400,3,FALSE),"0"))</f>
        <v/>
      </c>
      <c r="BC43" s="57">
        <f>IF(VLOOKUP(AW43,ST!$C$4:$F$298,4,FALSE)&lt;&gt;0,VLOOKUP(AW43,ST!$C$4:$F$298,4,FALSE),VLOOKUP(G43,ST!$C$4:$F$298,4,FALSE))</f>
        <v/>
      </c>
      <c r="BD43" s="57">
        <f>IF(O43="SC","Desconsiderar coluna ICMS ST",IF(O43="PR","Haverá ST", ))</f>
        <v/>
      </c>
      <c r="BE43" s="53">
        <f>W43</f>
        <v/>
      </c>
      <c r="BF43" s="53">
        <f>X43</f>
        <v/>
      </c>
      <c r="BG43" s="53">
        <f>AD43-AS43</f>
        <v/>
      </c>
      <c r="BH43" s="51">
        <f>$W$4+$X$4+AC43+$BJ$4+0.07</f>
        <v/>
      </c>
      <c r="BI43" s="53">
        <f>IF(BD43="Haverá ST",AJ43+AS43+AT43,AJ43+AS43)</f>
        <v/>
      </c>
      <c r="BJ43" s="53">
        <f>T43*$BJ$4</f>
        <v/>
      </c>
      <c r="BK43" s="53">
        <f>T43*$BK$4</f>
        <v/>
      </c>
      <c r="BL43" s="53">
        <f>BE43+BF43+AO43+BJ43+BK43+AD43</f>
        <v/>
      </c>
      <c r="BM43" s="53">
        <f>(T43-BL43)</f>
        <v/>
      </c>
    </row>
    <row r="44" hidden="1" ht="15.75" customHeight="1" s="218">
      <c r="A44" s="58">
        <f>A43+1</f>
        <v/>
      </c>
      <c r="B44" s="144">
        <f>BOM!B44</f>
        <v/>
      </c>
      <c r="C44" s="144">
        <f>BOM!C44</f>
        <v/>
      </c>
      <c r="D44" s="144">
        <f>BOM!D44</f>
        <v/>
      </c>
      <c r="E44" s="144">
        <f>BOM!E44</f>
        <v/>
      </c>
      <c r="F44" s="144">
        <f>BOM!F44</f>
        <v/>
      </c>
      <c r="G44" s="144">
        <f>BOM!G44</f>
        <v/>
      </c>
      <c r="H44" s="144">
        <f>BOM!H44</f>
        <v/>
      </c>
      <c r="I44" s="144">
        <f>BOM!I44</f>
        <v/>
      </c>
      <c r="J44" s="146">
        <f>BOM!J44</f>
        <v/>
      </c>
      <c r="K44" s="146">
        <f>BOM!K44</f>
        <v/>
      </c>
      <c r="L44" s="146">
        <f>BOM!L44</f>
        <v/>
      </c>
      <c r="M44" s="146">
        <f>BOM!M44</f>
        <v/>
      </c>
      <c r="N44" s="146">
        <f>BOM!N44</f>
        <v/>
      </c>
      <c r="O44" s="146">
        <f>BOM!O44</f>
        <v/>
      </c>
      <c r="P44" s="146">
        <f>BOM!P44</f>
        <v/>
      </c>
      <c r="Q44" s="46">
        <f>$F$97</f>
        <v/>
      </c>
      <c r="R44" s="46">
        <f>$F$98</f>
        <v/>
      </c>
      <c r="S44" s="48">
        <f>U44-(U44*R44)</f>
        <v/>
      </c>
      <c r="T44" s="48">
        <f>S44*I44</f>
        <v/>
      </c>
      <c r="U44" s="48">
        <f>(AN44)/(1-(BH44+Q44))</f>
        <v/>
      </c>
      <c r="V44" s="48">
        <f>U44*I44</f>
        <v/>
      </c>
      <c r="W44" s="49">
        <f>T44*$W$4</f>
        <v/>
      </c>
      <c r="X44" s="49">
        <f>T44*$X$4</f>
        <v/>
      </c>
      <c r="Y44" s="50">
        <f>M44</f>
        <v/>
      </c>
      <c r="Z44" s="9" t="n"/>
      <c r="AA44" s="9" t="n"/>
      <c r="AB44" s="9" t="n"/>
      <c r="AC44" s="51">
        <f t="array" ref="AC44">IF(I44&gt;0,VLOOKUP(Y44&amp;$P$88&amp;$P$89&amp;$P$90,Variáveis!$O$2:$S$300&amp;Variáveis!$P$2:$T$300&amp;Variáveis!$Q$2:$U$300&amp;Variáveis!$R$2:$V$300,5,FALSE),0)</f>
        <v/>
      </c>
      <c r="AD44" s="52">
        <f>T44*AC44</f>
        <v/>
      </c>
      <c r="AE44" s="53">
        <f>IF(AB44="não",((V44/(1-VLOOKUP(AA44,Variáveis!$AK$3:$AN$29,4,FALSE)))*VLOOKUP(AA44,Variáveis!$AK$3:$AN$29,4,FALSE))-AD44,0)</f>
        <v/>
      </c>
      <c r="AF44" s="53">
        <f>T44*$AF$4</f>
        <v/>
      </c>
      <c r="AG44" s="53">
        <f>IF(AB44="SIM","Cliente pode pagar DIFA na entrada", )</f>
        <v/>
      </c>
      <c r="AH44" s="54" t="n"/>
      <c r="AI44" s="53">
        <f>IF(K44="SIM",(J44*$F$102),J44)</f>
        <v/>
      </c>
      <c r="AJ44" s="53">
        <f>IF(L44="SIM",(AI44*$F$101),AI44)</f>
        <v/>
      </c>
      <c r="AK44" s="53">
        <f>AJ44-AS44</f>
        <v/>
      </c>
      <c r="AL44" s="53">
        <f>AJ44*I44</f>
        <v/>
      </c>
      <c r="AM44" s="53">
        <f>AK44*I44</f>
        <v/>
      </c>
      <c r="AN44" s="53">
        <f>AK44-AP44-AQ44</f>
        <v/>
      </c>
      <c r="AO44" s="53">
        <f>AN44*I44</f>
        <v/>
      </c>
      <c r="AP44" s="53">
        <f>$AP$4*AK44</f>
        <v/>
      </c>
      <c r="AQ44" s="53">
        <f>$AQ$4*AK44</f>
        <v/>
      </c>
      <c r="AR44" s="51">
        <f t="array" ref="AR44">VLOOKUP(M44&amp;N44&amp;O44&amp;P44,Variáveis!$A$2:$E$240&amp;Variáveis!$B$2:$F$240&amp;Variáveis!$C$2:$G$240&amp;Variáveis!$D$2:$H$240,5,FALSE)</f>
        <v/>
      </c>
      <c r="AS44" s="53">
        <f>((AJ44*(1-AR44))*AR44)</f>
        <v/>
      </c>
      <c r="AT44" s="53">
        <f>(((J44+(J44*AU44))*0.18)-(J44*AR44))</f>
        <v/>
      </c>
      <c r="AU44" s="55">
        <f>(((1+AV44)*(1-AR44))/(1-0.18)-1)</f>
        <v/>
      </c>
      <c r="AV44" s="55">
        <f>IF(BB44&gt;0,BB44,IF(BA44&gt;0,BA44,IF(AZ44&gt;0,AZ44,IF(AY44&gt;0,AY44,IF(AX44&gt;0,AX44)))))/100</f>
        <v/>
      </c>
      <c r="AW44" s="56">
        <f>VALUE(LEFT(G44,4))</f>
        <v/>
      </c>
      <c r="AX44" s="56">
        <f>VALUE(IFERROR(VLOOKUP(VALUE(LEFT(G44,4)),ST!$C$4:$E$300,3,FALSE),"0"))</f>
        <v/>
      </c>
      <c r="AY44" s="56">
        <f>VALUE(IFERROR(VLOOKUP(VALUE(LEFT(G44,5)),ST!$C$4:$E$300,3,FALSE),"0"))</f>
        <v/>
      </c>
      <c r="AZ44" s="56">
        <f>VALUE(IFERROR(VLOOKUP(VALUE(LEFT(G44,6)),ST!$C$4:$E$300,3,FALSE),"0"))</f>
        <v/>
      </c>
      <c r="BA44" s="56">
        <f>VALUE(IFERROR(VLOOKUP(VALUE(LEFT(G44,7)),ST!$C$4:$E$300,3,FALSE),"0"))</f>
        <v/>
      </c>
      <c r="BB44" s="56">
        <f>VALUE(IFERROR(VLOOKUP(G44,ST!$C$4:$E$400,3,FALSE),"0"))</f>
        <v/>
      </c>
      <c r="BC44" s="57">
        <f>IF(VLOOKUP(AW44,ST!$C$4:$F$298,4,FALSE)&lt;&gt;0,VLOOKUP(AW44,ST!$C$4:$F$298,4,FALSE),VLOOKUP(G44,ST!$C$4:$F$298,4,FALSE))</f>
        <v/>
      </c>
      <c r="BD44" s="57">
        <f>IF(O44="SC","Desconsiderar coluna ICMS ST",IF(O44="PR","Haverá ST", ))</f>
        <v/>
      </c>
      <c r="BE44" s="53">
        <f>W44</f>
        <v/>
      </c>
      <c r="BF44" s="53">
        <f>X44</f>
        <v/>
      </c>
      <c r="BG44" s="53">
        <f>AD44-AS44</f>
        <v/>
      </c>
      <c r="BH44" s="51">
        <f>$W$4+$X$4+AC44+$BJ$4+0.07</f>
        <v/>
      </c>
      <c r="BI44" s="53">
        <f>IF(BD44="Haverá ST",AJ44+AS44+AT44,AJ44+AS44)</f>
        <v/>
      </c>
      <c r="BJ44" s="53">
        <f>T44*$BJ$4</f>
        <v/>
      </c>
      <c r="BK44" s="53">
        <f>T44*$BK$4</f>
        <v/>
      </c>
      <c r="BL44" s="53">
        <f>BE44+BF44+AO44+BJ44+BK44+AD44</f>
        <v/>
      </c>
      <c r="BM44" s="53">
        <f>(T44-BL44)</f>
        <v/>
      </c>
    </row>
    <row r="45" hidden="1" ht="15.75" customHeight="1" s="218">
      <c r="A45" s="58">
        <f>A44+1</f>
        <v/>
      </c>
      <c r="B45" s="144">
        <f>BOM!B45</f>
        <v/>
      </c>
      <c r="C45" s="144">
        <f>BOM!C45</f>
        <v/>
      </c>
      <c r="D45" s="144">
        <f>BOM!D45</f>
        <v/>
      </c>
      <c r="E45" s="144">
        <f>BOM!E45</f>
        <v/>
      </c>
      <c r="F45" s="144">
        <f>BOM!F45</f>
        <v/>
      </c>
      <c r="G45" s="144">
        <f>BOM!G45</f>
        <v/>
      </c>
      <c r="H45" s="144">
        <f>BOM!H45</f>
        <v/>
      </c>
      <c r="I45" s="144">
        <f>BOM!I45</f>
        <v/>
      </c>
      <c r="J45" s="146">
        <f>BOM!J45</f>
        <v/>
      </c>
      <c r="K45" s="146">
        <f>BOM!K45</f>
        <v/>
      </c>
      <c r="L45" s="146">
        <f>BOM!L45</f>
        <v/>
      </c>
      <c r="M45" s="146">
        <f>BOM!M45</f>
        <v/>
      </c>
      <c r="N45" s="146">
        <f>BOM!N45</f>
        <v/>
      </c>
      <c r="O45" s="146">
        <f>BOM!O45</f>
        <v/>
      </c>
      <c r="P45" s="146">
        <f>BOM!P45</f>
        <v/>
      </c>
      <c r="Q45" s="46">
        <f>$F$97</f>
        <v/>
      </c>
      <c r="R45" s="46">
        <f>$F$98</f>
        <v/>
      </c>
      <c r="S45" s="48">
        <f>U45-(U45*R45)</f>
        <v/>
      </c>
      <c r="T45" s="48">
        <f>S45*I45</f>
        <v/>
      </c>
      <c r="U45" s="48">
        <f>(AN45)/(1-(BH45+Q45))</f>
        <v/>
      </c>
      <c r="V45" s="48">
        <f>U45*I45</f>
        <v/>
      </c>
      <c r="W45" s="49">
        <f>T45*$W$4</f>
        <v/>
      </c>
      <c r="X45" s="49">
        <f>T45*$X$4</f>
        <v/>
      </c>
      <c r="Y45" s="50">
        <f>M45</f>
        <v/>
      </c>
      <c r="Z45" s="9" t="n"/>
      <c r="AA45" s="9" t="n"/>
      <c r="AB45" s="9" t="n"/>
      <c r="AC45" s="51">
        <f t="array" ref="AC45">IF(I45&gt;0,VLOOKUP(Y45&amp;$P$88&amp;$P$89&amp;$P$90,Variáveis!$O$2:$S$300&amp;Variáveis!$P$2:$T$300&amp;Variáveis!$Q$2:$U$300&amp;Variáveis!$R$2:$V$300,5,FALSE),0)</f>
        <v/>
      </c>
      <c r="AD45" s="52">
        <f>T45*AC45</f>
        <v/>
      </c>
      <c r="AE45" s="53">
        <f>IF(AB45="não",((V45/(1-VLOOKUP(AA45,Variáveis!$AK$3:$AN$29,4,FALSE)))*VLOOKUP(AA45,Variáveis!$AK$3:$AN$29,4,FALSE))-AD45,0)</f>
        <v/>
      </c>
      <c r="AF45" s="53">
        <f>T45*$AF$4</f>
        <v/>
      </c>
      <c r="AG45" s="53">
        <f>IF(AB45="SIM","Cliente pode pagar DIFA na entrada", )</f>
        <v/>
      </c>
      <c r="AH45" s="54" t="n"/>
      <c r="AI45" s="53">
        <f>IF(K45="SIM",(J45*$F$102),J45)</f>
        <v/>
      </c>
      <c r="AJ45" s="53">
        <f>IF(L45="SIM",(AI45*$F$101),AI45)</f>
        <v/>
      </c>
      <c r="AK45" s="53">
        <f>AJ45-AS45</f>
        <v/>
      </c>
      <c r="AL45" s="53">
        <f>AJ45*I45</f>
        <v/>
      </c>
      <c r="AM45" s="53">
        <f>AK45*I45</f>
        <v/>
      </c>
      <c r="AN45" s="53">
        <f>AK45-AP45-AQ45</f>
        <v/>
      </c>
      <c r="AO45" s="53">
        <f>AN45*I45</f>
        <v/>
      </c>
      <c r="AP45" s="53">
        <f>$AP$4*AK45</f>
        <v/>
      </c>
      <c r="AQ45" s="53">
        <f>$AQ$4*AK45</f>
        <v/>
      </c>
      <c r="AR45" s="51">
        <f t="array" ref="AR45">VLOOKUP(M45&amp;N45&amp;O45&amp;P45,Variáveis!$A$2:$E$240&amp;Variáveis!$B$2:$F$240&amp;Variáveis!$C$2:$G$240&amp;Variáveis!$D$2:$H$240,5,FALSE)</f>
        <v/>
      </c>
      <c r="AS45" s="53">
        <f>((AJ45*(1-AR45))*AR45)</f>
        <v/>
      </c>
      <c r="AT45" s="53">
        <f>(((J45+(J45*AU45))*0.18)-(J45*AR45))</f>
        <v/>
      </c>
      <c r="AU45" s="55">
        <f>(((1+AV45)*(1-AR45))/(1-0.18)-1)</f>
        <v/>
      </c>
      <c r="AV45" s="55">
        <f>IF(BB45&gt;0,BB45,IF(BA45&gt;0,BA45,IF(AZ45&gt;0,AZ45,IF(AY45&gt;0,AY45,IF(AX45&gt;0,AX45)))))/100</f>
        <v/>
      </c>
      <c r="AW45" s="56">
        <f>VALUE(LEFT(G45,4))</f>
        <v/>
      </c>
      <c r="AX45" s="56">
        <f>VALUE(IFERROR(VLOOKUP(VALUE(LEFT(G45,4)),ST!$C$4:$E$300,3,FALSE),"0"))</f>
        <v/>
      </c>
      <c r="AY45" s="56">
        <f>VALUE(IFERROR(VLOOKUP(VALUE(LEFT(G45,5)),ST!$C$4:$E$300,3,FALSE),"0"))</f>
        <v/>
      </c>
      <c r="AZ45" s="56">
        <f>VALUE(IFERROR(VLOOKUP(VALUE(LEFT(G45,6)),ST!$C$4:$E$300,3,FALSE),"0"))</f>
        <v/>
      </c>
      <c r="BA45" s="56">
        <f>VALUE(IFERROR(VLOOKUP(VALUE(LEFT(G45,7)),ST!$C$4:$E$300,3,FALSE),"0"))</f>
        <v/>
      </c>
      <c r="BB45" s="56">
        <f>VALUE(IFERROR(VLOOKUP(G45,ST!$C$4:$E$400,3,FALSE),"0"))</f>
        <v/>
      </c>
      <c r="BC45" s="57">
        <f>IF(VLOOKUP(AW45,ST!$C$4:$F$298,4,FALSE)&lt;&gt;0,VLOOKUP(AW45,ST!$C$4:$F$298,4,FALSE),VLOOKUP(G45,ST!$C$4:$F$298,4,FALSE))</f>
        <v/>
      </c>
      <c r="BD45" s="57">
        <f>IF(O45="SC","Desconsiderar coluna ICMS ST",IF(O45="PR","Haverá ST", ))</f>
        <v/>
      </c>
      <c r="BE45" s="53">
        <f>W45</f>
        <v/>
      </c>
      <c r="BF45" s="53">
        <f>X45</f>
        <v/>
      </c>
      <c r="BG45" s="53">
        <f>AD45-AS45</f>
        <v/>
      </c>
      <c r="BH45" s="51">
        <f>$W$4+$X$4+AC45+$BJ$4+0.07</f>
        <v/>
      </c>
      <c r="BI45" s="53">
        <f>IF(BD45="Haverá ST",AJ45+AS45+AT45,AJ45+AS45)</f>
        <v/>
      </c>
      <c r="BJ45" s="53">
        <f>T45*$BJ$4</f>
        <v/>
      </c>
      <c r="BK45" s="53">
        <f>T45*$BK$4</f>
        <v/>
      </c>
      <c r="BL45" s="53">
        <f>BE45+BF45+AO45+BJ45+BK45+AD45</f>
        <v/>
      </c>
      <c r="BM45" s="53">
        <f>(T45-BL45)</f>
        <v/>
      </c>
    </row>
    <row r="46" hidden="1" ht="15.75" customHeight="1" s="218">
      <c r="A46" s="58">
        <f>A45+1</f>
        <v/>
      </c>
      <c r="B46" s="144">
        <f>BOM!B46</f>
        <v/>
      </c>
      <c r="C46" s="144">
        <f>BOM!C46</f>
        <v/>
      </c>
      <c r="D46" s="144">
        <f>BOM!D46</f>
        <v/>
      </c>
      <c r="E46" s="144">
        <f>BOM!E46</f>
        <v/>
      </c>
      <c r="F46" s="144">
        <f>BOM!F46</f>
        <v/>
      </c>
      <c r="G46" s="144">
        <f>BOM!G46</f>
        <v/>
      </c>
      <c r="H46" s="144">
        <f>BOM!H46</f>
        <v/>
      </c>
      <c r="I46" s="144">
        <f>BOM!I46</f>
        <v/>
      </c>
      <c r="J46" s="146">
        <f>BOM!J46</f>
        <v/>
      </c>
      <c r="K46" s="146">
        <f>BOM!K46</f>
        <v/>
      </c>
      <c r="L46" s="146">
        <f>BOM!L46</f>
        <v/>
      </c>
      <c r="M46" s="146">
        <f>BOM!M46</f>
        <v/>
      </c>
      <c r="N46" s="146">
        <f>BOM!N46</f>
        <v/>
      </c>
      <c r="O46" s="146">
        <f>BOM!O46</f>
        <v/>
      </c>
      <c r="P46" s="146">
        <f>BOM!P46</f>
        <v/>
      </c>
      <c r="Q46" s="46">
        <f>$F$97</f>
        <v/>
      </c>
      <c r="R46" s="46">
        <f>$F$98</f>
        <v/>
      </c>
      <c r="S46" s="48">
        <f>U46-(U46*R46)</f>
        <v/>
      </c>
      <c r="T46" s="48">
        <f>S46*I46</f>
        <v/>
      </c>
      <c r="U46" s="48">
        <f>(AN46)/(1-(BH46+Q46))</f>
        <v/>
      </c>
      <c r="V46" s="48">
        <f>U46*I46</f>
        <v/>
      </c>
      <c r="W46" s="49">
        <f>T46*$W$4</f>
        <v/>
      </c>
      <c r="X46" s="49">
        <f>T46*$X$4</f>
        <v/>
      </c>
      <c r="Y46" s="50">
        <f>M46</f>
        <v/>
      </c>
      <c r="Z46" s="9" t="n"/>
      <c r="AA46" s="9" t="n"/>
      <c r="AB46" s="9" t="n"/>
      <c r="AC46" s="51">
        <f t="array" ref="AC46">IF(I46&gt;0,VLOOKUP(Y46&amp;$P$88&amp;$P$89&amp;$P$90,Variáveis!$O$2:$S$300&amp;Variáveis!$P$2:$T$300&amp;Variáveis!$Q$2:$U$300&amp;Variáveis!$R$2:$V$300,5,FALSE),0)</f>
        <v/>
      </c>
      <c r="AD46" s="52">
        <f>T46*AC46</f>
        <v/>
      </c>
      <c r="AE46" s="53">
        <f>IF(AB46="não",((V46/(1-VLOOKUP(AA46,Variáveis!$AK$3:$AN$29,4,FALSE)))*VLOOKUP(AA46,Variáveis!$AK$3:$AN$29,4,FALSE))-AD46,0)</f>
        <v/>
      </c>
      <c r="AF46" s="53">
        <f>T46*$AF$4</f>
        <v/>
      </c>
      <c r="AG46" s="53">
        <f>IF(AB46="SIM","Cliente pode pagar DIFA na entrada", )</f>
        <v/>
      </c>
      <c r="AH46" s="54" t="n"/>
      <c r="AI46" s="53">
        <f>IF(K46="SIM",(J46*$F$102),J46)</f>
        <v/>
      </c>
      <c r="AJ46" s="53">
        <f>IF(L46="SIM",(AI46*$F$101),AI46)</f>
        <v/>
      </c>
      <c r="AK46" s="53">
        <f>AJ46-AS46</f>
        <v/>
      </c>
      <c r="AL46" s="53">
        <f>AJ46*I46</f>
        <v/>
      </c>
      <c r="AM46" s="53">
        <f>AK46*I46</f>
        <v/>
      </c>
      <c r="AN46" s="53">
        <f>AK46-AP46-AQ46</f>
        <v/>
      </c>
      <c r="AO46" s="53">
        <f>AN46*I46</f>
        <v/>
      </c>
      <c r="AP46" s="53">
        <f>$AP$4*AK46</f>
        <v/>
      </c>
      <c r="AQ46" s="53">
        <f>$AQ$4*AK46</f>
        <v/>
      </c>
      <c r="AR46" s="51">
        <f t="array" ref="AR46">VLOOKUP(M46&amp;N46&amp;O46&amp;P46,Variáveis!$A$2:$E$240&amp;Variáveis!$B$2:$F$240&amp;Variáveis!$C$2:$G$240&amp;Variáveis!$D$2:$H$240,5,FALSE)</f>
        <v/>
      </c>
      <c r="AS46" s="53">
        <f>((AJ46*(1-AR46))*AR46)</f>
        <v/>
      </c>
      <c r="AT46" s="53">
        <f>(((J46+(J46*AU46))*0.18)-(J46*AR46))</f>
        <v/>
      </c>
      <c r="AU46" s="55">
        <f>(((1+AV46)*(1-AR46))/(1-0.18)-1)</f>
        <v/>
      </c>
      <c r="AV46" s="55">
        <f>IF(BB46&gt;0,BB46,IF(BA46&gt;0,BA46,IF(AZ46&gt;0,AZ46,IF(AY46&gt;0,AY46,IF(AX46&gt;0,AX46)))))/100</f>
        <v/>
      </c>
      <c r="AW46" s="56">
        <f>VALUE(LEFT(G46,4))</f>
        <v/>
      </c>
      <c r="AX46" s="56">
        <f>VALUE(IFERROR(VLOOKUP(VALUE(LEFT(G46,4)),ST!$C$4:$E$300,3,FALSE),"0"))</f>
        <v/>
      </c>
      <c r="AY46" s="56">
        <f>VALUE(IFERROR(VLOOKUP(VALUE(LEFT(G46,5)),ST!$C$4:$E$300,3,FALSE),"0"))</f>
        <v/>
      </c>
      <c r="AZ46" s="56">
        <f>VALUE(IFERROR(VLOOKUP(VALUE(LEFT(G46,6)),ST!$C$4:$E$300,3,FALSE),"0"))</f>
        <v/>
      </c>
      <c r="BA46" s="56">
        <f>VALUE(IFERROR(VLOOKUP(VALUE(LEFT(G46,7)),ST!$C$4:$E$300,3,FALSE),"0"))</f>
        <v/>
      </c>
      <c r="BB46" s="56">
        <f>VALUE(IFERROR(VLOOKUP(G46,ST!$C$4:$E$400,3,FALSE),"0"))</f>
        <v/>
      </c>
      <c r="BC46" s="57">
        <f>IF(VLOOKUP(AW46,ST!$C$4:$F$298,4,FALSE)&lt;&gt;0,VLOOKUP(AW46,ST!$C$4:$F$298,4,FALSE),VLOOKUP(G46,ST!$C$4:$F$298,4,FALSE))</f>
        <v/>
      </c>
      <c r="BD46" s="57">
        <f>IF(O46="SC","Desconsiderar coluna ICMS ST",IF(O46="PR","Haverá ST", ))</f>
        <v/>
      </c>
      <c r="BE46" s="53">
        <f>W46</f>
        <v/>
      </c>
      <c r="BF46" s="53">
        <f>X46</f>
        <v/>
      </c>
      <c r="BG46" s="53">
        <f>AD46-AS46</f>
        <v/>
      </c>
      <c r="BH46" s="51">
        <f>$W$4+$X$4+AC46+$BJ$4+0.07</f>
        <v/>
      </c>
      <c r="BI46" s="53">
        <f>IF(BD46="Haverá ST",AJ46+AS46+AT46,AJ46+AS46)</f>
        <v/>
      </c>
      <c r="BJ46" s="53">
        <f>T46*$BJ$4</f>
        <v/>
      </c>
      <c r="BK46" s="53">
        <f>T46*$BK$4</f>
        <v/>
      </c>
      <c r="BL46" s="53">
        <f>BE46+BF46+AO46+BJ46+BK46+AD46</f>
        <v/>
      </c>
      <c r="BM46" s="53">
        <f>(T46-BL46)</f>
        <v/>
      </c>
    </row>
    <row r="47" hidden="1" ht="15.75" customHeight="1" s="218">
      <c r="A47" s="58">
        <f>A46+1</f>
        <v/>
      </c>
      <c r="B47" s="144">
        <f>BOM!B47</f>
        <v/>
      </c>
      <c r="C47" s="144">
        <f>BOM!C47</f>
        <v/>
      </c>
      <c r="D47" s="144">
        <f>BOM!D47</f>
        <v/>
      </c>
      <c r="E47" s="144">
        <f>BOM!E47</f>
        <v/>
      </c>
      <c r="F47" s="144">
        <f>BOM!F47</f>
        <v/>
      </c>
      <c r="G47" s="144">
        <f>BOM!G47</f>
        <v/>
      </c>
      <c r="H47" s="144">
        <f>BOM!H47</f>
        <v/>
      </c>
      <c r="I47" s="144">
        <f>BOM!I47</f>
        <v/>
      </c>
      <c r="J47" s="146">
        <f>BOM!J47</f>
        <v/>
      </c>
      <c r="K47" s="146">
        <f>BOM!K47</f>
        <v/>
      </c>
      <c r="L47" s="146">
        <f>BOM!L47</f>
        <v/>
      </c>
      <c r="M47" s="146">
        <f>BOM!M47</f>
        <v/>
      </c>
      <c r="N47" s="146">
        <f>BOM!N47</f>
        <v/>
      </c>
      <c r="O47" s="146">
        <f>BOM!O47</f>
        <v/>
      </c>
      <c r="P47" s="146">
        <f>BOM!P47</f>
        <v/>
      </c>
      <c r="Q47" s="46">
        <f>$F$97</f>
        <v/>
      </c>
      <c r="R47" s="46">
        <f>$F$98</f>
        <v/>
      </c>
      <c r="S47" s="48">
        <f>U47-(U47*R47)</f>
        <v/>
      </c>
      <c r="T47" s="48">
        <f>S47*I47</f>
        <v/>
      </c>
      <c r="U47" s="48">
        <f>(AN47)/(1-(BH47+Q47))</f>
        <v/>
      </c>
      <c r="V47" s="48">
        <f>U47*I47</f>
        <v/>
      </c>
      <c r="W47" s="49">
        <f>T47*$W$4</f>
        <v/>
      </c>
      <c r="X47" s="49">
        <f>T47*$X$4</f>
        <v/>
      </c>
      <c r="Y47" s="50">
        <f>M47</f>
        <v/>
      </c>
      <c r="Z47" s="9" t="n"/>
      <c r="AA47" s="9" t="n"/>
      <c r="AB47" s="9" t="n"/>
      <c r="AC47" s="51">
        <f t="array" ref="AC47">IF(I47&gt;0,VLOOKUP(Y47&amp;$P$88&amp;$P$89&amp;$P$90,Variáveis!$O$2:$S$300&amp;Variáveis!$P$2:$T$300&amp;Variáveis!$Q$2:$U$300&amp;Variáveis!$R$2:$V$300,5,FALSE),0)</f>
        <v/>
      </c>
      <c r="AD47" s="52">
        <f>T47*AC47</f>
        <v/>
      </c>
      <c r="AE47" s="53">
        <f>IF(AB47="não",((V47/(1-VLOOKUP(AA47,Variáveis!$AK$3:$AN$29,4,FALSE)))*VLOOKUP(AA47,Variáveis!$AK$3:$AN$29,4,FALSE))-AD47,0)</f>
        <v/>
      </c>
      <c r="AF47" s="53">
        <f>T47*$AF$4</f>
        <v/>
      </c>
      <c r="AG47" s="53">
        <f>IF(AB47="SIM","Cliente pode pagar DIFA na entrada", )</f>
        <v/>
      </c>
      <c r="AH47" s="54" t="n"/>
      <c r="AI47" s="53">
        <f>IF(K47="SIM",(J47*$F$102),J47)</f>
        <v/>
      </c>
      <c r="AJ47" s="53">
        <f>IF(L47="SIM",(AI47*$F$101),AI47)</f>
        <v/>
      </c>
      <c r="AK47" s="53">
        <f>AJ47-AS47</f>
        <v/>
      </c>
      <c r="AL47" s="53">
        <f>AJ47*I47</f>
        <v/>
      </c>
      <c r="AM47" s="53">
        <f>AK47*I47</f>
        <v/>
      </c>
      <c r="AN47" s="53">
        <f>AK47-AP47-AQ47</f>
        <v/>
      </c>
      <c r="AO47" s="53">
        <f>AN47*I47</f>
        <v/>
      </c>
      <c r="AP47" s="53">
        <f>$AP$4*AK47</f>
        <v/>
      </c>
      <c r="AQ47" s="53">
        <f>$AQ$4*AK47</f>
        <v/>
      </c>
      <c r="AR47" s="51">
        <f t="array" ref="AR47">VLOOKUP(M47&amp;N47&amp;O47&amp;P47,Variáveis!$A$2:$E$240&amp;Variáveis!$B$2:$F$240&amp;Variáveis!$C$2:$G$240&amp;Variáveis!$D$2:$H$240,5,FALSE)</f>
        <v/>
      </c>
      <c r="AS47" s="53">
        <f>((AJ47*(1-AR47))*AR47)</f>
        <v/>
      </c>
      <c r="AT47" s="53">
        <f>(((J47+(J47*AU47))*0.18)-(J47*AR47))</f>
        <v/>
      </c>
      <c r="AU47" s="55">
        <f>(((1+AV47)*(1-AR47))/(1-0.18)-1)</f>
        <v/>
      </c>
      <c r="AV47" s="55">
        <f>IF(BB47&gt;0,BB47,IF(BA47&gt;0,BA47,IF(AZ47&gt;0,AZ47,IF(AY47&gt;0,AY47,IF(AX47&gt;0,AX47)))))/100</f>
        <v/>
      </c>
      <c r="AW47" s="56">
        <f>VALUE(LEFT(G47,4))</f>
        <v/>
      </c>
      <c r="AX47" s="56">
        <f>VALUE(IFERROR(VLOOKUP(VALUE(LEFT(G47,4)),ST!$C$4:$E$300,3,FALSE),"0"))</f>
        <v/>
      </c>
      <c r="AY47" s="56">
        <f>VALUE(IFERROR(VLOOKUP(VALUE(LEFT(G47,5)),ST!$C$4:$E$300,3,FALSE),"0"))</f>
        <v/>
      </c>
      <c r="AZ47" s="56">
        <f>VALUE(IFERROR(VLOOKUP(VALUE(LEFT(G47,6)),ST!$C$4:$E$300,3,FALSE),"0"))</f>
        <v/>
      </c>
      <c r="BA47" s="56">
        <f>VALUE(IFERROR(VLOOKUP(VALUE(LEFT(G47,7)),ST!$C$4:$E$300,3,FALSE),"0"))</f>
        <v/>
      </c>
      <c r="BB47" s="56">
        <f>VALUE(IFERROR(VLOOKUP(G47,ST!$C$4:$E$400,3,FALSE),"0"))</f>
        <v/>
      </c>
      <c r="BC47" s="57">
        <f>IF(VLOOKUP(AW47,ST!$C$4:$F$298,4,FALSE)&lt;&gt;0,VLOOKUP(AW47,ST!$C$4:$F$298,4,FALSE),VLOOKUP(G47,ST!$C$4:$F$298,4,FALSE))</f>
        <v/>
      </c>
      <c r="BD47" s="57">
        <f>IF(O47="SC","Desconsiderar coluna ICMS ST",IF(O47="PR","Haverá ST", ))</f>
        <v/>
      </c>
      <c r="BE47" s="53">
        <f>W47</f>
        <v/>
      </c>
      <c r="BF47" s="53">
        <f>X47</f>
        <v/>
      </c>
      <c r="BG47" s="53">
        <f>AD47-AS47</f>
        <v/>
      </c>
      <c r="BH47" s="51">
        <f>$W$4+$X$4+AC47+$BJ$4+0.07</f>
        <v/>
      </c>
      <c r="BI47" s="53">
        <f>IF(BD47="Haverá ST",AJ47+AS47+AT47,AJ47+AS47)</f>
        <v/>
      </c>
      <c r="BJ47" s="53">
        <f>T47*$BJ$4</f>
        <v/>
      </c>
      <c r="BK47" s="53">
        <f>T47*$BK$4</f>
        <v/>
      </c>
      <c r="BL47" s="53">
        <f>BE47+BF47+AO47+BJ47+BK47+AD47</f>
        <v/>
      </c>
      <c r="BM47" s="53">
        <f>(T47-BL47)</f>
        <v/>
      </c>
    </row>
    <row r="48" hidden="1" ht="15.75" customHeight="1" s="218">
      <c r="A48" s="58">
        <f>A47+1</f>
        <v/>
      </c>
      <c r="B48" s="144">
        <f>BOM!B48</f>
        <v/>
      </c>
      <c r="C48" s="144">
        <f>BOM!C48</f>
        <v/>
      </c>
      <c r="D48" s="144">
        <f>BOM!D48</f>
        <v/>
      </c>
      <c r="E48" s="144">
        <f>BOM!E48</f>
        <v/>
      </c>
      <c r="F48" s="144">
        <f>BOM!F48</f>
        <v/>
      </c>
      <c r="G48" s="144">
        <f>BOM!G48</f>
        <v/>
      </c>
      <c r="H48" s="144">
        <f>BOM!H48</f>
        <v/>
      </c>
      <c r="I48" s="144">
        <f>BOM!I48</f>
        <v/>
      </c>
      <c r="J48" s="146">
        <f>BOM!J48</f>
        <v/>
      </c>
      <c r="K48" s="146">
        <f>BOM!K48</f>
        <v/>
      </c>
      <c r="L48" s="146">
        <f>BOM!L48</f>
        <v/>
      </c>
      <c r="M48" s="146">
        <f>BOM!M48</f>
        <v/>
      </c>
      <c r="N48" s="146">
        <f>BOM!N48</f>
        <v/>
      </c>
      <c r="O48" s="146">
        <f>BOM!O48</f>
        <v/>
      </c>
      <c r="P48" s="146">
        <f>BOM!P48</f>
        <v/>
      </c>
      <c r="Q48" s="46">
        <f>$F$97</f>
        <v/>
      </c>
      <c r="R48" s="46">
        <f>$F$98</f>
        <v/>
      </c>
      <c r="S48" s="48">
        <f>U48-(U48*R48)</f>
        <v/>
      </c>
      <c r="T48" s="48">
        <f>S48*I48</f>
        <v/>
      </c>
      <c r="U48" s="48">
        <f>(AN48)/(1-(BH48+Q48))</f>
        <v/>
      </c>
      <c r="V48" s="48">
        <f>U48*I48</f>
        <v/>
      </c>
      <c r="W48" s="49">
        <f>T48*$W$4</f>
        <v/>
      </c>
      <c r="X48" s="49">
        <f>T48*$X$4</f>
        <v/>
      </c>
      <c r="Y48" s="50">
        <f>M48</f>
        <v/>
      </c>
      <c r="Z48" s="9" t="n"/>
      <c r="AA48" s="9" t="n"/>
      <c r="AB48" s="9" t="n"/>
      <c r="AC48" s="51">
        <f t="array" ref="AC48">IF(I48&gt;0,VLOOKUP(Y48&amp;$P$88&amp;$P$89&amp;$P$90,Variáveis!$O$2:$S$300&amp;Variáveis!$P$2:$T$300&amp;Variáveis!$Q$2:$U$300&amp;Variáveis!$R$2:$V$300,5,FALSE),0)</f>
        <v/>
      </c>
      <c r="AD48" s="52">
        <f>T48*AC48</f>
        <v/>
      </c>
      <c r="AE48" s="53">
        <f>IF(AB48="não",((V48/(1-VLOOKUP(AA48,Variáveis!$AK$3:$AN$29,4,FALSE)))*VLOOKUP(AA48,Variáveis!$AK$3:$AN$29,4,FALSE))-AD48,0)</f>
        <v/>
      </c>
      <c r="AF48" s="53">
        <f>T48*$AF$4</f>
        <v/>
      </c>
      <c r="AG48" s="53">
        <f>IF(AB48="SIM","Cliente pode pagar DIFA na entrada", )</f>
        <v/>
      </c>
      <c r="AH48" s="54" t="n"/>
      <c r="AI48" s="53">
        <f>IF(K48="SIM",(J48*$F$102),J48)</f>
        <v/>
      </c>
      <c r="AJ48" s="53">
        <f>IF(L48="SIM",(AI48*$F$101),AI48)</f>
        <v/>
      </c>
      <c r="AK48" s="53">
        <f>AJ48-AS48</f>
        <v/>
      </c>
      <c r="AL48" s="53">
        <f>AJ48*I48</f>
        <v/>
      </c>
      <c r="AM48" s="53">
        <f>AK48*I48</f>
        <v/>
      </c>
      <c r="AN48" s="53">
        <f>AK48-AP48-AQ48</f>
        <v/>
      </c>
      <c r="AO48" s="53">
        <f>AN48*I48</f>
        <v/>
      </c>
      <c r="AP48" s="53">
        <f>$AP$4*AK48</f>
        <v/>
      </c>
      <c r="AQ48" s="53">
        <f>$AQ$4*AK48</f>
        <v/>
      </c>
      <c r="AR48" s="51">
        <f t="array" ref="AR48">VLOOKUP(M48&amp;N48&amp;O48&amp;P48,Variáveis!$A$2:$E$240&amp;Variáveis!$B$2:$F$240&amp;Variáveis!$C$2:$G$240&amp;Variáveis!$D$2:$H$240,5,FALSE)</f>
        <v/>
      </c>
      <c r="AS48" s="53">
        <f>((AJ48*(1-AR48))*AR48)</f>
        <v/>
      </c>
      <c r="AT48" s="53">
        <f>(((J48+(J48*AU48))*0.18)-(J48*AR48))</f>
        <v/>
      </c>
      <c r="AU48" s="55">
        <f>(((1+AV48)*(1-AR48))/(1-0.18)-1)</f>
        <v/>
      </c>
      <c r="AV48" s="55">
        <f>IF(BB48&gt;0,BB48,IF(BA48&gt;0,BA48,IF(AZ48&gt;0,AZ48,IF(AY48&gt;0,AY48,IF(AX48&gt;0,AX48)))))/100</f>
        <v/>
      </c>
      <c r="AW48" s="56">
        <f>VALUE(LEFT(G48,4))</f>
        <v/>
      </c>
      <c r="AX48" s="56">
        <f>VALUE(IFERROR(VLOOKUP(VALUE(LEFT(G48,4)),ST!$C$4:$E$300,3,FALSE),"0"))</f>
        <v/>
      </c>
      <c r="AY48" s="56">
        <f>VALUE(IFERROR(VLOOKUP(VALUE(LEFT(G48,5)),ST!$C$4:$E$300,3,FALSE),"0"))</f>
        <v/>
      </c>
      <c r="AZ48" s="56">
        <f>VALUE(IFERROR(VLOOKUP(VALUE(LEFT(G48,6)),ST!$C$4:$E$300,3,FALSE),"0"))</f>
        <v/>
      </c>
      <c r="BA48" s="56">
        <f>VALUE(IFERROR(VLOOKUP(VALUE(LEFT(G48,7)),ST!$C$4:$E$300,3,FALSE),"0"))</f>
        <v/>
      </c>
      <c r="BB48" s="56">
        <f>VALUE(IFERROR(VLOOKUP(G48,ST!$C$4:$E$400,3,FALSE),"0"))</f>
        <v/>
      </c>
      <c r="BC48" s="57">
        <f>IF(VLOOKUP(AW48,ST!$C$4:$F$298,4,FALSE)&lt;&gt;0,VLOOKUP(AW48,ST!$C$4:$F$298,4,FALSE),VLOOKUP(G48,ST!$C$4:$F$298,4,FALSE))</f>
        <v/>
      </c>
      <c r="BD48" s="57">
        <f>IF(O48="SC","Desconsiderar coluna ICMS ST",IF(O48="PR","Haverá ST", ))</f>
        <v/>
      </c>
      <c r="BE48" s="53">
        <f>W48</f>
        <v/>
      </c>
      <c r="BF48" s="53">
        <f>X48</f>
        <v/>
      </c>
      <c r="BG48" s="53">
        <f>AD48-AS48</f>
        <v/>
      </c>
      <c r="BH48" s="51">
        <f>$W$4+$X$4+AC48+$BJ$4+0.07</f>
        <v/>
      </c>
      <c r="BI48" s="53">
        <f>IF(BD48="Haverá ST",AJ48+AS48+AT48,AJ48+AS48)</f>
        <v/>
      </c>
      <c r="BJ48" s="53">
        <f>T48*$BJ$4</f>
        <v/>
      </c>
      <c r="BK48" s="53">
        <f>T48*$BK$4</f>
        <v/>
      </c>
      <c r="BL48" s="53">
        <f>BE48+BF48+AO48+BJ48+BK48+AD48</f>
        <v/>
      </c>
      <c r="BM48" s="53">
        <f>(T48-BL48)</f>
        <v/>
      </c>
    </row>
    <row r="49" hidden="1" ht="15.75" customHeight="1" s="218">
      <c r="A49" s="58">
        <f>A48+1</f>
        <v/>
      </c>
      <c r="B49" s="144">
        <f>BOM!B49</f>
        <v/>
      </c>
      <c r="C49" s="144">
        <f>BOM!C49</f>
        <v/>
      </c>
      <c r="D49" s="144">
        <f>BOM!D49</f>
        <v/>
      </c>
      <c r="E49" s="144">
        <f>BOM!E49</f>
        <v/>
      </c>
      <c r="F49" s="144">
        <f>BOM!F49</f>
        <v/>
      </c>
      <c r="G49" s="144">
        <f>BOM!G49</f>
        <v/>
      </c>
      <c r="H49" s="144">
        <f>BOM!H49</f>
        <v/>
      </c>
      <c r="I49" s="144">
        <f>BOM!I49</f>
        <v/>
      </c>
      <c r="J49" s="146">
        <f>BOM!J49</f>
        <v/>
      </c>
      <c r="K49" s="146">
        <f>BOM!K49</f>
        <v/>
      </c>
      <c r="L49" s="146">
        <f>BOM!L49</f>
        <v/>
      </c>
      <c r="M49" s="146">
        <f>BOM!M49</f>
        <v/>
      </c>
      <c r="N49" s="146">
        <f>BOM!N49</f>
        <v/>
      </c>
      <c r="O49" s="146">
        <f>BOM!O49</f>
        <v/>
      </c>
      <c r="P49" s="146">
        <f>BOM!P49</f>
        <v/>
      </c>
      <c r="Q49" s="46">
        <f>$F$97</f>
        <v/>
      </c>
      <c r="R49" s="46">
        <f>$F$98</f>
        <v/>
      </c>
      <c r="S49" s="48">
        <f>U49-(U49*R49)</f>
        <v/>
      </c>
      <c r="T49" s="48">
        <f>S49*I49</f>
        <v/>
      </c>
      <c r="U49" s="48">
        <f>(AN49)/(1-(BH49+Q49))</f>
        <v/>
      </c>
      <c r="V49" s="48">
        <f>U49*I49</f>
        <v/>
      </c>
      <c r="W49" s="49">
        <f>T49*$W$4</f>
        <v/>
      </c>
      <c r="X49" s="49">
        <f>T49*$X$4</f>
        <v/>
      </c>
      <c r="Y49" s="50">
        <f>M49</f>
        <v/>
      </c>
      <c r="Z49" s="9" t="n"/>
      <c r="AA49" s="9" t="n"/>
      <c r="AB49" s="9" t="n"/>
      <c r="AC49" s="51">
        <f t="array" ref="AC49">IF(I49&gt;0,VLOOKUP(Y49&amp;$P$88&amp;$P$89&amp;$P$90,Variáveis!$O$2:$S$300&amp;Variáveis!$P$2:$T$300&amp;Variáveis!$Q$2:$U$300&amp;Variáveis!$R$2:$V$300,5,FALSE),0)</f>
        <v/>
      </c>
      <c r="AD49" s="52">
        <f>T49*AC49</f>
        <v/>
      </c>
      <c r="AE49" s="53">
        <f>IF(AB49="não",((V49/(1-VLOOKUP(AA49,Variáveis!$AK$3:$AN$29,4,FALSE)))*VLOOKUP(AA49,Variáveis!$AK$3:$AN$29,4,FALSE))-AD49,0)</f>
        <v/>
      </c>
      <c r="AF49" s="53">
        <f>T49*$AF$4</f>
        <v/>
      </c>
      <c r="AG49" s="53">
        <f>IF(AB49="SIM","Cliente pode pagar DIFA na entrada", )</f>
        <v/>
      </c>
      <c r="AH49" s="54" t="n"/>
      <c r="AI49" s="53">
        <f>IF(K49="SIM",(J49*$F$102),J49)</f>
        <v/>
      </c>
      <c r="AJ49" s="53">
        <f>IF(L49="SIM",(AI49*$F$101),AI49)</f>
        <v/>
      </c>
      <c r="AK49" s="53">
        <f>AJ49-AS49</f>
        <v/>
      </c>
      <c r="AL49" s="53">
        <f>AJ49*I49</f>
        <v/>
      </c>
      <c r="AM49" s="53">
        <f>AK49*I49</f>
        <v/>
      </c>
      <c r="AN49" s="53">
        <f>AK49-AP49-AQ49</f>
        <v/>
      </c>
      <c r="AO49" s="53">
        <f>AN49*I49</f>
        <v/>
      </c>
      <c r="AP49" s="53">
        <f>$AP$4*AK49</f>
        <v/>
      </c>
      <c r="AQ49" s="53">
        <f>$AQ$4*AK49</f>
        <v/>
      </c>
      <c r="AR49" s="51">
        <f t="array" ref="AR49">VLOOKUP(M49&amp;N49&amp;O49&amp;P49,Variáveis!$A$2:$E$240&amp;Variáveis!$B$2:$F$240&amp;Variáveis!$C$2:$G$240&amp;Variáveis!$D$2:$H$240,5,FALSE)</f>
        <v/>
      </c>
      <c r="AS49" s="53">
        <f>((AJ49*(1-AR49))*AR49)</f>
        <v/>
      </c>
      <c r="AT49" s="53">
        <f>(((J49+(J49*AU49))*0.18)-(J49*AR49))</f>
        <v/>
      </c>
      <c r="AU49" s="55">
        <f>(((1+AV49)*(1-AR49))/(1-0.18)-1)</f>
        <v/>
      </c>
      <c r="AV49" s="55">
        <f>IF(BB49&gt;0,BB49,IF(BA49&gt;0,BA49,IF(AZ49&gt;0,AZ49,IF(AY49&gt;0,AY49,IF(AX49&gt;0,AX49)))))/100</f>
        <v/>
      </c>
      <c r="AW49" s="56">
        <f>VALUE(LEFT(G49,4))</f>
        <v/>
      </c>
      <c r="AX49" s="56">
        <f>VALUE(IFERROR(VLOOKUP(VALUE(LEFT(G49,4)),ST!$C$4:$E$300,3,FALSE),"0"))</f>
        <v/>
      </c>
      <c r="AY49" s="56">
        <f>VALUE(IFERROR(VLOOKUP(VALUE(LEFT(G49,5)),ST!$C$4:$E$300,3,FALSE),"0"))</f>
        <v/>
      </c>
      <c r="AZ49" s="56">
        <f>VALUE(IFERROR(VLOOKUP(VALUE(LEFT(G49,6)),ST!$C$4:$E$300,3,FALSE),"0"))</f>
        <v/>
      </c>
      <c r="BA49" s="56">
        <f>VALUE(IFERROR(VLOOKUP(VALUE(LEFT(G49,7)),ST!$C$4:$E$300,3,FALSE),"0"))</f>
        <v/>
      </c>
      <c r="BB49" s="56">
        <f>VALUE(IFERROR(VLOOKUP(G49,ST!$C$4:$E$400,3,FALSE),"0"))</f>
        <v/>
      </c>
      <c r="BC49" s="57">
        <f>IF(VLOOKUP(AW49,ST!$C$4:$F$298,4,FALSE)&lt;&gt;0,VLOOKUP(AW49,ST!$C$4:$F$298,4,FALSE),VLOOKUP(G49,ST!$C$4:$F$298,4,FALSE))</f>
        <v/>
      </c>
      <c r="BD49" s="57">
        <f>IF(O49="SC","Desconsiderar coluna ICMS ST",IF(O49="PR","Haverá ST", ))</f>
        <v/>
      </c>
      <c r="BE49" s="53">
        <f>W49</f>
        <v/>
      </c>
      <c r="BF49" s="53">
        <f>X49</f>
        <v/>
      </c>
      <c r="BG49" s="53">
        <f>AD49-AS49</f>
        <v/>
      </c>
      <c r="BH49" s="51">
        <f>$W$4+$X$4+AC49+$BJ$4+0.07</f>
        <v/>
      </c>
      <c r="BI49" s="53">
        <f>IF(BD49="Haverá ST",AJ49+AS49+AT49,AJ49+AS49)</f>
        <v/>
      </c>
      <c r="BJ49" s="53">
        <f>T49*$BJ$4</f>
        <v/>
      </c>
      <c r="BK49" s="53">
        <f>T49*$BK$4</f>
        <v/>
      </c>
      <c r="BL49" s="53">
        <f>BE49+BF49+AO49+BJ49+BK49+AD49</f>
        <v/>
      </c>
      <c r="BM49" s="53">
        <f>(T49-BL49)</f>
        <v/>
      </c>
    </row>
    <row r="50" hidden="1" ht="15.75" customHeight="1" s="218">
      <c r="A50" s="58">
        <f>A49+1</f>
        <v/>
      </c>
      <c r="B50" s="144">
        <f>BOM!B50</f>
        <v/>
      </c>
      <c r="C50" s="144">
        <f>BOM!C50</f>
        <v/>
      </c>
      <c r="D50" s="144">
        <f>BOM!D50</f>
        <v/>
      </c>
      <c r="E50" s="144">
        <f>BOM!E50</f>
        <v/>
      </c>
      <c r="F50" s="144">
        <f>BOM!F50</f>
        <v/>
      </c>
      <c r="G50" s="144">
        <f>BOM!G50</f>
        <v/>
      </c>
      <c r="H50" s="144">
        <f>BOM!H50</f>
        <v/>
      </c>
      <c r="I50" s="144">
        <f>BOM!I50</f>
        <v/>
      </c>
      <c r="J50" s="146">
        <f>BOM!J50</f>
        <v/>
      </c>
      <c r="K50" s="146">
        <f>BOM!K50</f>
        <v/>
      </c>
      <c r="L50" s="146">
        <f>BOM!L50</f>
        <v/>
      </c>
      <c r="M50" s="146">
        <f>BOM!M50</f>
        <v/>
      </c>
      <c r="N50" s="146">
        <f>BOM!N50</f>
        <v/>
      </c>
      <c r="O50" s="146">
        <f>BOM!O50</f>
        <v/>
      </c>
      <c r="P50" s="146">
        <f>BOM!P50</f>
        <v/>
      </c>
      <c r="Q50" s="46">
        <f>$F$97</f>
        <v/>
      </c>
      <c r="R50" s="46">
        <f>$F$98</f>
        <v/>
      </c>
      <c r="S50" s="48">
        <f>U50-(U50*R50)</f>
        <v/>
      </c>
      <c r="T50" s="48">
        <f>S50*I50</f>
        <v/>
      </c>
      <c r="U50" s="48">
        <f>(AN50)/(1-(BH50+Q50))</f>
        <v/>
      </c>
      <c r="V50" s="48">
        <f>U50*I50</f>
        <v/>
      </c>
      <c r="W50" s="49">
        <f>T50*$W$4</f>
        <v/>
      </c>
      <c r="X50" s="49">
        <f>T50*$X$4</f>
        <v/>
      </c>
      <c r="Y50" s="50">
        <f>M50</f>
        <v/>
      </c>
      <c r="Z50" s="9" t="n"/>
      <c r="AA50" s="9" t="n"/>
      <c r="AB50" s="9" t="n"/>
      <c r="AC50" s="51">
        <f t="array" ref="AC50">IF(I50&gt;0,VLOOKUP(Y50&amp;$P$88&amp;$P$89&amp;$P$90,Variáveis!$O$2:$S$300&amp;Variáveis!$P$2:$T$300&amp;Variáveis!$Q$2:$U$300&amp;Variáveis!$R$2:$V$300,5,FALSE),0)</f>
        <v/>
      </c>
      <c r="AD50" s="52">
        <f>T50*AC50</f>
        <v/>
      </c>
      <c r="AE50" s="53">
        <f>IF(AB50="não",((V50/(1-VLOOKUP(AA50,Variáveis!$AK$3:$AN$29,4,FALSE)))*VLOOKUP(AA50,Variáveis!$AK$3:$AN$29,4,FALSE))-AD50,0)</f>
        <v/>
      </c>
      <c r="AF50" s="53">
        <f>T50*$AF$4</f>
        <v/>
      </c>
      <c r="AG50" s="53">
        <f>IF(AB50="SIM","Cliente pode pagar DIFA na entrada", )</f>
        <v/>
      </c>
      <c r="AH50" s="54" t="n"/>
      <c r="AI50" s="53">
        <f>IF(K50="SIM",(J50*$F$102),J50)</f>
        <v/>
      </c>
      <c r="AJ50" s="53">
        <f>IF(L50="SIM",(AI50*$F$101),AI50)</f>
        <v/>
      </c>
      <c r="AK50" s="53">
        <f>AJ50-AS50</f>
        <v/>
      </c>
      <c r="AL50" s="53">
        <f>AJ50*I50</f>
        <v/>
      </c>
      <c r="AM50" s="53">
        <f>AK50*I50</f>
        <v/>
      </c>
      <c r="AN50" s="53">
        <f>AK50-AP50-AQ50</f>
        <v/>
      </c>
      <c r="AO50" s="53">
        <f>AN50*I50</f>
        <v/>
      </c>
      <c r="AP50" s="53">
        <f>$AP$4*AK50</f>
        <v/>
      </c>
      <c r="AQ50" s="53">
        <f>$AQ$4*AK50</f>
        <v/>
      </c>
      <c r="AR50" s="51">
        <f t="array" ref="AR50">VLOOKUP(M50&amp;N50&amp;O50&amp;P50,Variáveis!$A$2:$E$240&amp;Variáveis!$B$2:$F$240&amp;Variáveis!$C$2:$G$240&amp;Variáveis!$D$2:$H$240,5,FALSE)</f>
        <v/>
      </c>
      <c r="AS50" s="53">
        <f>((AJ50*(1-AR50))*AR50)</f>
        <v/>
      </c>
      <c r="AT50" s="53">
        <f>(((J50+(J50*AU50))*0.18)-(J50*AR50))</f>
        <v/>
      </c>
      <c r="AU50" s="55">
        <f>(((1+AV50)*(1-AR50))/(1-0.18)-1)</f>
        <v/>
      </c>
      <c r="AV50" s="55">
        <f>IF(BB50&gt;0,BB50,IF(BA50&gt;0,BA50,IF(AZ50&gt;0,AZ50,IF(AY50&gt;0,AY50,IF(AX50&gt;0,AX50)))))/100</f>
        <v/>
      </c>
      <c r="AW50" s="56">
        <f>VALUE(LEFT(G50,4))</f>
        <v/>
      </c>
      <c r="AX50" s="56">
        <f>VALUE(IFERROR(VLOOKUP(VALUE(LEFT(G50,4)),ST!$C$4:$E$300,3,FALSE),"0"))</f>
        <v/>
      </c>
      <c r="AY50" s="56">
        <f>VALUE(IFERROR(VLOOKUP(VALUE(LEFT(G50,5)),ST!$C$4:$E$300,3,FALSE),"0"))</f>
        <v/>
      </c>
      <c r="AZ50" s="56">
        <f>VALUE(IFERROR(VLOOKUP(VALUE(LEFT(G50,6)),ST!$C$4:$E$300,3,FALSE),"0"))</f>
        <v/>
      </c>
      <c r="BA50" s="56">
        <f>VALUE(IFERROR(VLOOKUP(VALUE(LEFT(G50,7)),ST!$C$4:$E$300,3,FALSE),"0"))</f>
        <v/>
      </c>
      <c r="BB50" s="56">
        <f>VALUE(IFERROR(VLOOKUP(G50,ST!$C$4:$E$400,3,FALSE),"0"))</f>
        <v/>
      </c>
      <c r="BC50" s="57">
        <f>IF(VLOOKUP(AW50,ST!$C$4:$F$298,4,FALSE)&lt;&gt;0,VLOOKUP(AW50,ST!$C$4:$F$298,4,FALSE),VLOOKUP(G50,ST!$C$4:$F$298,4,FALSE))</f>
        <v/>
      </c>
      <c r="BD50" s="57">
        <f>IF(O50="SC","Desconsiderar coluna ICMS ST",IF(O50="PR","Haverá ST", ))</f>
        <v/>
      </c>
      <c r="BE50" s="53">
        <f>W50</f>
        <v/>
      </c>
      <c r="BF50" s="53">
        <f>X50</f>
        <v/>
      </c>
      <c r="BG50" s="53">
        <f>AD50-AS50</f>
        <v/>
      </c>
      <c r="BH50" s="51">
        <f>$W$4+$X$4+AC50+$BJ$4+0.07</f>
        <v/>
      </c>
      <c r="BI50" s="53">
        <f>IF(BD50="Haverá ST",AJ50+AS50+AT50,AJ50+AS50)</f>
        <v/>
      </c>
      <c r="BJ50" s="53">
        <f>T50*$BJ$4</f>
        <v/>
      </c>
      <c r="BK50" s="53">
        <f>T50*$BK$4</f>
        <v/>
      </c>
      <c r="BL50" s="53">
        <f>BE50+BF50+AO50+BJ50+BK50+AD50</f>
        <v/>
      </c>
      <c r="BM50" s="53">
        <f>(T50-BL50)</f>
        <v/>
      </c>
    </row>
    <row r="51" hidden="1" ht="15.75" customHeight="1" s="218">
      <c r="A51" s="58">
        <f>A50+1</f>
        <v/>
      </c>
      <c r="B51" s="144">
        <f>BOM!B51</f>
        <v/>
      </c>
      <c r="C51" s="144">
        <f>BOM!C51</f>
        <v/>
      </c>
      <c r="D51" s="144">
        <f>BOM!D51</f>
        <v/>
      </c>
      <c r="E51" s="144">
        <f>BOM!E51</f>
        <v/>
      </c>
      <c r="F51" s="144">
        <f>BOM!F51</f>
        <v/>
      </c>
      <c r="G51" s="144">
        <f>BOM!G51</f>
        <v/>
      </c>
      <c r="H51" s="144">
        <f>BOM!H51</f>
        <v/>
      </c>
      <c r="I51" s="144">
        <f>BOM!I51</f>
        <v/>
      </c>
      <c r="J51" s="146">
        <f>BOM!J51</f>
        <v/>
      </c>
      <c r="K51" s="146">
        <f>BOM!K51</f>
        <v/>
      </c>
      <c r="L51" s="146">
        <f>BOM!L51</f>
        <v/>
      </c>
      <c r="M51" s="146">
        <f>BOM!M51</f>
        <v/>
      </c>
      <c r="N51" s="146">
        <f>BOM!N51</f>
        <v/>
      </c>
      <c r="O51" s="146">
        <f>BOM!O51</f>
        <v/>
      </c>
      <c r="P51" s="146">
        <f>BOM!P51</f>
        <v/>
      </c>
      <c r="Q51" s="46">
        <f>$F$97</f>
        <v/>
      </c>
      <c r="R51" s="46">
        <f>$F$98</f>
        <v/>
      </c>
      <c r="S51" s="48">
        <f>U51-(U51*R51)</f>
        <v/>
      </c>
      <c r="T51" s="48">
        <f>S51*I51</f>
        <v/>
      </c>
      <c r="U51" s="48">
        <f>(AN51)/(1-(BH51+Q51))</f>
        <v/>
      </c>
      <c r="V51" s="48">
        <f>U51*I51</f>
        <v/>
      </c>
      <c r="W51" s="49">
        <f>T51*$W$4</f>
        <v/>
      </c>
      <c r="X51" s="49">
        <f>T51*$X$4</f>
        <v/>
      </c>
      <c r="Y51" s="50">
        <f>M51</f>
        <v/>
      </c>
      <c r="Z51" s="9" t="n"/>
      <c r="AA51" s="9" t="n"/>
      <c r="AB51" s="9" t="n"/>
      <c r="AC51" s="51">
        <f t="array" ref="AC51">IF(I51&gt;0,VLOOKUP(Y51&amp;$P$88&amp;$P$89&amp;$P$90,Variáveis!$O$2:$S$300&amp;Variáveis!$P$2:$T$300&amp;Variáveis!$Q$2:$U$300&amp;Variáveis!$R$2:$V$300,5,FALSE),0)</f>
        <v/>
      </c>
      <c r="AD51" s="52">
        <f>T51*AC51</f>
        <v/>
      </c>
      <c r="AE51" s="53">
        <f>IF(AB51="não",((V51/(1-VLOOKUP(AA51,Variáveis!$AK$3:$AN$29,4,FALSE)))*VLOOKUP(AA51,Variáveis!$AK$3:$AN$29,4,FALSE))-AD51,0)</f>
        <v/>
      </c>
      <c r="AF51" s="53">
        <f>T51*$AF$4</f>
        <v/>
      </c>
      <c r="AG51" s="53">
        <f>IF(AB51="SIM","Cliente pode pagar DIFA na entrada", )</f>
        <v/>
      </c>
      <c r="AH51" s="54" t="n"/>
      <c r="AI51" s="53">
        <f>IF(K51="SIM",(J51*$F$102),J51)</f>
        <v/>
      </c>
      <c r="AJ51" s="53">
        <f>IF(L51="SIM",(AI51*$F$101),AI51)</f>
        <v/>
      </c>
      <c r="AK51" s="53">
        <f>AJ51-AS51</f>
        <v/>
      </c>
      <c r="AL51" s="53">
        <f>AJ51*I51</f>
        <v/>
      </c>
      <c r="AM51" s="53">
        <f>AK51*I51</f>
        <v/>
      </c>
      <c r="AN51" s="53">
        <f>AK51-AP51-AQ51</f>
        <v/>
      </c>
      <c r="AO51" s="53">
        <f>AN51*I51</f>
        <v/>
      </c>
      <c r="AP51" s="53">
        <f>$AP$4*AK51</f>
        <v/>
      </c>
      <c r="AQ51" s="53">
        <f>$AQ$4*AK51</f>
        <v/>
      </c>
      <c r="AR51" s="51">
        <f t="array" ref="AR51">VLOOKUP(M51&amp;N51&amp;O51&amp;P51,Variáveis!$A$2:$E$240&amp;Variáveis!$B$2:$F$240&amp;Variáveis!$C$2:$G$240&amp;Variáveis!$D$2:$H$240,5,FALSE)</f>
        <v/>
      </c>
      <c r="AS51" s="53">
        <f>((AJ51*(1-AR51))*AR51)</f>
        <v/>
      </c>
      <c r="AT51" s="53">
        <f>(((J51+(J51*AU51))*0.18)-(J51*AR51))</f>
        <v/>
      </c>
      <c r="AU51" s="55">
        <f>(((1+AV51)*(1-AR51))/(1-0.18)-1)</f>
        <v/>
      </c>
      <c r="AV51" s="55">
        <f>IF(BB51&gt;0,BB51,IF(BA51&gt;0,BA51,IF(AZ51&gt;0,AZ51,IF(AY51&gt;0,AY51,IF(AX51&gt;0,AX51)))))/100</f>
        <v/>
      </c>
      <c r="AW51" s="56">
        <f>VALUE(LEFT(G51,4))</f>
        <v/>
      </c>
      <c r="AX51" s="56">
        <f>VALUE(IFERROR(VLOOKUP(VALUE(LEFT(G51,4)),ST!$C$4:$E$300,3,FALSE),"0"))</f>
        <v/>
      </c>
      <c r="AY51" s="56">
        <f>VALUE(IFERROR(VLOOKUP(VALUE(LEFT(G51,5)),ST!$C$4:$E$300,3,FALSE),"0"))</f>
        <v/>
      </c>
      <c r="AZ51" s="56">
        <f>VALUE(IFERROR(VLOOKUP(VALUE(LEFT(G51,6)),ST!$C$4:$E$300,3,FALSE),"0"))</f>
        <v/>
      </c>
      <c r="BA51" s="56">
        <f>VALUE(IFERROR(VLOOKUP(VALUE(LEFT(G51,7)),ST!$C$4:$E$300,3,FALSE),"0"))</f>
        <v/>
      </c>
      <c r="BB51" s="56">
        <f>VALUE(IFERROR(VLOOKUP(G51,ST!$C$4:$E$400,3,FALSE),"0"))</f>
        <v/>
      </c>
      <c r="BC51" s="57">
        <f>IF(VLOOKUP(AW51,ST!$C$4:$F$298,4,FALSE)&lt;&gt;0,VLOOKUP(AW51,ST!$C$4:$F$298,4,FALSE),VLOOKUP(G51,ST!$C$4:$F$298,4,FALSE))</f>
        <v/>
      </c>
      <c r="BD51" s="57">
        <f>IF(O51="SC","Desconsiderar coluna ICMS ST",IF(O51="PR","Haverá ST", ))</f>
        <v/>
      </c>
      <c r="BE51" s="53">
        <f>W51</f>
        <v/>
      </c>
      <c r="BF51" s="53">
        <f>X51</f>
        <v/>
      </c>
      <c r="BG51" s="53">
        <f>AD51-AS51</f>
        <v/>
      </c>
      <c r="BH51" s="51">
        <f>$W$4+$X$4+AC51+$BJ$4+0.07</f>
        <v/>
      </c>
      <c r="BI51" s="53">
        <f>IF(BD51="Haverá ST",AJ51+AS51+AT51,AJ51+AS51)</f>
        <v/>
      </c>
      <c r="BJ51" s="53">
        <f>T51*$BJ$4</f>
        <v/>
      </c>
      <c r="BK51" s="53">
        <f>T51*$BK$4</f>
        <v/>
      </c>
      <c r="BL51" s="53">
        <f>BE51+BF51+AO51+BJ51+BK51+AD51</f>
        <v/>
      </c>
      <c r="BM51" s="53">
        <f>(T51-BL51)</f>
        <v/>
      </c>
    </row>
    <row r="52" hidden="1" ht="15.75" customHeight="1" s="218">
      <c r="A52" s="58">
        <f>A51+1</f>
        <v/>
      </c>
      <c r="B52" s="144">
        <f>BOM!B52</f>
        <v/>
      </c>
      <c r="C52" s="144">
        <f>BOM!C52</f>
        <v/>
      </c>
      <c r="D52" s="144">
        <f>BOM!D52</f>
        <v/>
      </c>
      <c r="E52" s="144">
        <f>BOM!E52</f>
        <v/>
      </c>
      <c r="F52" s="144">
        <f>BOM!F52</f>
        <v/>
      </c>
      <c r="G52" s="144">
        <f>BOM!G52</f>
        <v/>
      </c>
      <c r="H52" s="144">
        <f>BOM!H52</f>
        <v/>
      </c>
      <c r="I52" s="144">
        <f>BOM!I52</f>
        <v/>
      </c>
      <c r="J52" s="146">
        <f>BOM!J52</f>
        <v/>
      </c>
      <c r="K52" s="146">
        <f>BOM!K52</f>
        <v/>
      </c>
      <c r="L52" s="146">
        <f>BOM!L52</f>
        <v/>
      </c>
      <c r="M52" s="146">
        <f>BOM!M52</f>
        <v/>
      </c>
      <c r="N52" s="146">
        <f>BOM!N52</f>
        <v/>
      </c>
      <c r="O52" s="146">
        <f>BOM!O52</f>
        <v/>
      </c>
      <c r="P52" s="146">
        <f>BOM!P52</f>
        <v/>
      </c>
      <c r="Q52" s="46">
        <f>$F$97</f>
        <v/>
      </c>
      <c r="R52" s="46">
        <f>$F$98</f>
        <v/>
      </c>
      <c r="S52" s="48">
        <f>U52-(U52*R52)</f>
        <v/>
      </c>
      <c r="T52" s="48">
        <f>S52*I52</f>
        <v/>
      </c>
      <c r="U52" s="48">
        <f>(AN52)/(1-(BH52+Q52))</f>
        <v/>
      </c>
      <c r="V52" s="48">
        <f>U52*I52</f>
        <v/>
      </c>
      <c r="W52" s="49">
        <f>T52*$W$4</f>
        <v/>
      </c>
      <c r="X52" s="49">
        <f>T52*$X$4</f>
        <v/>
      </c>
      <c r="Y52" s="50">
        <f>M52</f>
        <v/>
      </c>
      <c r="Z52" s="9" t="n"/>
      <c r="AA52" s="9" t="n"/>
      <c r="AB52" s="9" t="n"/>
      <c r="AC52" s="51">
        <f t="array" ref="AC52">IF(I52&gt;0,VLOOKUP(Y52&amp;$P$88&amp;$P$89&amp;$P$90,Variáveis!$O$2:$S$300&amp;Variáveis!$P$2:$T$300&amp;Variáveis!$Q$2:$U$300&amp;Variáveis!$R$2:$V$300,5,FALSE),0)</f>
        <v/>
      </c>
      <c r="AD52" s="52">
        <f>T52*AC52</f>
        <v/>
      </c>
      <c r="AE52" s="53">
        <f>IF(AB52="não",((V52/(1-VLOOKUP(AA52,Variáveis!$AK$3:$AN$29,4,FALSE)))*VLOOKUP(AA52,Variáveis!$AK$3:$AN$29,4,FALSE))-AD52,0)</f>
        <v/>
      </c>
      <c r="AF52" s="53">
        <f>T52*$AF$4</f>
        <v/>
      </c>
      <c r="AG52" s="53">
        <f>IF(AB52="SIM","Cliente pode pagar DIFA na entrada", )</f>
        <v/>
      </c>
      <c r="AH52" s="54" t="n"/>
      <c r="AI52" s="53">
        <f>IF(K52="SIM",(J52*$F$102),J52)</f>
        <v/>
      </c>
      <c r="AJ52" s="53">
        <f>IF(L52="SIM",(AI52*$F$101),AI52)</f>
        <v/>
      </c>
      <c r="AK52" s="53">
        <f>AJ52-AS52</f>
        <v/>
      </c>
      <c r="AL52" s="53">
        <f>AJ52*I52</f>
        <v/>
      </c>
      <c r="AM52" s="53">
        <f>AK52*I52</f>
        <v/>
      </c>
      <c r="AN52" s="53">
        <f>AK52-AP52-AQ52</f>
        <v/>
      </c>
      <c r="AO52" s="53">
        <f>AN52*I52</f>
        <v/>
      </c>
      <c r="AP52" s="53">
        <f>$AP$4*AK52</f>
        <v/>
      </c>
      <c r="AQ52" s="53">
        <f>$AQ$4*AK52</f>
        <v/>
      </c>
      <c r="AR52" s="51">
        <f t="array" ref="AR52">VLOOKUP(M52&amp;N52&amp;O52&amp;P52,Variáveis!$A$2:$E$240&amp;Variáveis!$B$2:$F$240&amp;Variáveis!$C$2:$G$240&amp;Variáveis!$D$2:$H$240,5,FALSE)</f>
        <v/>
      </c>
      <c r="AS52" s="53">
        <f>((AJ52*(1-AR52))*AR52)</f>
        <v/>
      </c>
      <c r="AT52" s="53">
        <f>(((J52+(J52*AU52))*0.18)-(J52*AR52))</f>
        <v/>
      </c>
      <c r="AU52" s="55">
        <f>(((1+AV52)*(1-AR52))/(1-0.18)-1)</f>
        <v/>
      </c>
      <c r="AV52" s="55">
        <f>IF(BB52&gt;0,BB52,IF(BA52&gt;0,BA52,IF(AZ52&gt;0,AZ52,IF(AY52&gt;0,AY52,IF(AX52&gt;0,AX52)))))/100</f>
        <v/>
      </c>
      <c r="AW52" s="56">
        <f>VALUE(LEFT(G52,4))</f>
        <v/>
      </c>
      <c r="AX52" s="56">
        <f>VALUE(IFERROR(VLOOKUP(VALUE(LEFT(G52,4)),ST!$C$4:$E$300,3,FALSE),"0"))</f>
        <v/>
      </c>
      <c r="AY52" s="56">
        <f>VALUE(IFERROR(VLOOKUP(VALUE(LEFT(G52,5)),ST!$C$4:$E$300,3,FALSE),"0"))</f>
        <v/>
      </c>
      <c r="AZ52" s="56">
        <f>VALUE(IFERROR(VLOOKUP(VALUE(LEFT(G52,6)),ST!$C$4:$E$300,3,FALSE),"0"))</f>
        <v/>
      </c>
      <c r="BA52" s="56">
        <f>VALUE(IFERROR(VLOOKUP(VALUE(LEFT(G52,7)),ST!$C$4:$E$300,3,FALSE),"0"))</f>
        <v/>
      </c>
      <c r="BB52" s="56">
        <f>VALUE(IFERROR(VLOOKUP(G52,ST!$C$4:$E$400,3,FALSE),"0"))</f>
        <v/>
      </c>
      <c r="BC52" s="57">
        <f>IF(VLOOKUP(AW52,ST!$C$4:$F$298,4,FALSE)&lt;&gt;0,VLOOKUP(AW52,ST!$C$4:$F$298,4,FALSE),VLOOKUP(G52,ST!$C$4:$F$298,4,FALSE))</f>
        <v/>
      </c>
      <c r="BD52" s="57">
        <f>IF(O52="SC","Desconsiderar coluna ICMS ST",IF(O52="PR","Haverá ST", ))</f>
        <v/>
      </c>
      <c r="BE52" s="53">
        <f>W52</f>
        <v/>
      </c>
      <c r="BF52" s="53">
        <f>X52</f>
        <v/>
      </c>
      <c r="BG52" s="53">
        <f>AD52-AS52</f>
        <v/>
      </c>
      <c r="BH52" s="51">
        <f>$W$4+$X$4+AC52+$BJ$4+0.07</f>
        <v/>
      </c>
      <c r="BI52" s="53">
        <f>IF(BD52="Haverá ST",AJ52+AS52+AT52,AJ52+AS52)</f>
        <v/>
      </c>
      <c r="BJ52" s="53">
        <f>T52*$BJ$4</f>
        <v/>
      </c>
      <c r="BK52" s="53">
        <f>T52*$BK$4</f>
        <v/>
      </c>
      <c r="BL52" s="53">
        <f>BE52+BF52+AO52+BJ52+BK52+AD52</f>
        <v/>
      </c>
      <c r="BM52" s="53">
        <f>(T52-BL52)</f>
        <v/>
      </c>
    </row>
    <row r="53" hidden="1" ht="15.75" customHeight="1" s="218">
      <c r="A53" s="58">
        <f>A52+1</f>
        <v/>
      </c>
      <c r="B53" s="144">
        <f>BOM!B53</f>
        <v/>
      </c>
      <c r="C53" s="144">
        <f>BOM!C53</f>
        <v/>
      </c>
      <c r="D53" s="144">
        <f>BOM!D53</f>
        <v/>
      </c>
      <c r="E53" s="144">
        <f>BOM!E53</f>
        <v/>
      </c>
      <c r="F53" s="144">
        <f>BOM!F53</f>
        <v/>
      </c>
      <c r="G53" s="144">
        <f>BOM!G53</f>
        <v/>
      </c>
      <c r="H53" s="144">
        <f>BOM!H53</f>
        <v/>
      </c>
      <c r="I53" s="144">
        <f>BOM!I53</f>
        <v/>
      </c>
      <c r="J53" s="146">
        <f>BOM!J53</f>
        <v/>
      </c>
      <c r="K53" s="146">
        <f>BOM!K53</f>
        <v/>
      </c>
      <c r="L53" s="146">
        <f>BOM!L53</f>
        <v/>
      </c>
      <c r="M53" s="146">
        <f>BOM!M53</f>
        <v/>
      </c>
      <c r="N53" s="146">
        <f>BOM!N53</f>
        <v/>
      </c>
      <c r="O53" s="146">
        <f>BOM!O53</f>
        <v/>
      </c>
      <c r="P53" s="146">
        <f>BOM!P53</f>
        <v/>
      </c>
      <c r="Q53" s="46">
        <f>$F$97</f>
        <v/>
      </c>
      <c r="R53" s="46">
        <f>$F$98</f>
        <v/>
      </c>
      <c r="S53" s="48">
        <f>U53-(U53*R53)</f>
        <v/>
      </c>
      <c r="T53" s="48">
        <f>S53*I53</f>
        <v/>
      </c>
      <c r="U53" s="48">
        <f>(AN53)/(1-(BH53+Q53))</f>
        <v/>
      </c>
      <c r="V53" s="48">
        <f>U53*I53</f>
        <v/>
      </c>
      <c r="W53" s="49">
        <f>T53*$W$4</f>
        <v/>
      </c>
      <c r="X53" s="49">
        <f>T53*$X$4</f>
        <v/>
      </c>
      <c r="Y53" s="50">
        <f>M53</f>
        <v/>
      </c>
      <c r="Z53" s="9" t="n"/>
      <c r="AA53" s="9" t="n"/>
      <c r="AB53" s="9" t="n"/>
      <c r="AC53" s="51">
        <f t="array" ref="AC53">IF(I53&gt;0,VLOOKUP(Y53&amp;$P$88&amp;$P$89&amp;$P$90,Variáveis!$O$2:$S$300&amp;Variáveis!$P$2:$T$300&amp;Variáveis!$Q$2:$U$300&amp;Variáveis!$R$2:$V$300,5,FALSE),0)</f>
        <v/>
      </c>
      <c r="AD53" s="52">
        <f>T53*AC53</f>
        <v/>
      </c>
      <c r="AE53" s="53">
        <f>IF(AB53="não",((V53/(1-VLOOKUP(AA53,Variáveis!$AK$3:$AN$29,4,FALSE)))*VLOOKUP(AA53,Variáveis!$AK$3:$AN$29,4,FALSE))-AD53,0)</f>
        <v/>
      </c>
      <c r="AF53" s="53">
        <f>T53*$AF$4</f>
        <v/>
      </c>
      <c r="AG53" s="53">
        <f>IF(AB53="SIM","Cliente pode pagar DIFA na entrada", )</f>
        <v/>
      </c>
      <c r="AH53" s="54" t="n"/>
      <c r="AI53" s="53">
        <f>IF(K53="SIM",(J53*$F$102),J53)</f>
        <v/>
      </c>
      <c r="AJ53" s="53">
        <f>IF(L53="SIM",(AI53*$F$101),AI53)</f>
        <v/>
      </c>
      <c r="AK53" s="53">
        <f>AJ53-AS53</f>
        <v/>
      </c>
      <c r="AL53" s="53">
        <f>AJ53*I53</f>
        <v/>
      </c>
      <c r="AM53" s="53">
        <f>AK53*I53</f>
        <v/>
      </c>
      <c r="AN53" s="53">
        <f>AK53-AP53-AQ53</f>
        <v/>
      </c>
      <c r="AO53" s="53">
        <f>AN53*I53</f>
        <v/>
      </c>
      <c r="AP53" s="53">
        <f>$AP$4*AK53</f>
        <v/>
      </c>
      <c r="AQ53" s="53">
        <f>$AQ$4*AK53</f>
        <v/>
      </c>
      <c r="AR53" s="51">
        <f t="array" ref="AR53">VLOOKUP(M53&amp;N53&amp;O53&amp;P53,Variáveis!$A$2:$E$240&amp;Variáveis!$B$2:$F$240&amp;Variáveis!$C$2:$G$240&amp;Variáveis!$D$2:$H$240,5,FALSE)</f>
        <v/>
      </c>
      <c r="AS53" s="53">
        <f>((AJ53*(1-AR53))*AR53)</f>
        <v/>
      </c>
      <c r="AT53" s="53">
        <f>(((J53+(J53*AU53))*0.18)-(J53*AR53))</f>
        <v/>
      </c>
      <c r="AU53" s="55">
        <f>(((1+AV53)*(1-AR53))/(1-0.18)-1)</f>
        <v/>
      </c>
      <c r="AV53" s="55">
        <f>IF(BB53&gt;0,BB53,IF(BA53&gt;0,BA53,IF(AZ53&gt;0,AZ53,IF(AY53&gt;0,AY53,IF(AX53&gt;0,AX53)))))/100</f>
        <v/>
      </c>
      <c r="AW53" s="56">
        <f>VALUE(LEFT(G53,4))</f>
        <v/>
      </c>
      <c r="AX53" s="56">
        <f>VALUE(IFERROR(VLOOKUP(VALUE(LEFT(G53,4)),ST!$C$4:$E$300,3,FALSE),"0"))</f>
        <v/>
      </c>
      <c r="AY53" s="56">
        <f>VALUE(IFERROR(VLOOKUP(VALUE(LEFT(G53,5)),ST!$C$4:$E$300,3,FALSE),"0"))</f>
        <v/>
      </c>
      <c r="AZ53" s="56">
        <f>VALUE(IFERROR(VLOOKUP(VALUE(LEFT(G53,6)),ST!$C$4:$E$300,3,FALSE),"0"))</f>
        <v/>
      </c>
      <c r="BA53" s="56">
        <f>VALUE(IFERROR(VLOOKUP(VALUE(LEFT(G53,7)),ST!$C$4:$E$300,3,FALSE),"0"))</f>
        <v/>
      </c>
      <c r="BB53" s="56">
        <f>VALUE(IFERROR(VLOOKUP(G53,ST!$C$4:$E$400,3,FALSE),"0"))</f>
        <v/>
      </c>
      <c r="BC53" s="57">
        <f>IF(VLOOKUP(AW53,ST!$C$4:$F$298,4,FALSE)&lt;&gt;0,VLOOKUP(AW53,ST!$C$4:$F$298,4,FALSE),VLOOKUP(G53,ST!$C$4:$F$298,4,FALSE))</f>
        <v/>
      </c>
      <c r="BD53" s="57">
        <f>IF(O53="SC","Desconsiderar coluna ICMS ST",IF(O53="PR","Haverá ST", ))</f>
        <v/>
      </c>
      <c r="BE53" s="53">
        <f>W53</f>
        <v/>
      </c>
      <c r="BF53" s="53">
        <f>X53</f>
        <v/>
      </c>
      <c r="BG53" s="53">
        <f>AD53-AS53</f>
        <v/>
      </c>
      <c r="BH53" s="51">
        <f>$W$4+$X$4+AC53+$BJ$4+0.07</f>
        <v/>
      </c>
      <c r="BI53" s="53">
        <f>IF(BD53="Haverá ST",AJ53+AS53+AT53,AJ53+AS53)</f>
        <v/>
      </c>
      <c r="BJ53" s="53">
        <f>T53*$BJ$4</f>
        <v/>
      </c>
      <c r="BK53" s="53">
        <f>T53*$BK$4</f>
        <v/>
      </c>
      <c r="BL53" s="53">
        <f>BE53+BF53+AO53+BJ53+BK53+AD53</f>
        <v/>
      </c>
      <c r="BM53" s="53">
        <f>(T53-BL53)</f>
        <v/>
      </c>
    </row>
    <row r="54" hidden="1" ht="15.75" customHeight="1" s="218">
      <c r="A54" s="58">
        <f>A53+1</f>
        <v/>
      </c>
      <c r="B54" s="144">
        <f>BOM!B54</f>
        <v/>
      </c>
      <c r="C54" s="144">
        <f>BOM!C54</f>
        <v/>
      </c>
      <c r="D54" s="144">
        <f>BOM!D54</f>
        <v/>
      </c>
      <c r="E54" s="144">
        <f>BOM!E54</f>
        <v/>
      </c>
      <c r="F54" s="144">
        <f>BOM!F54</f>
        <v/>
      </c>
      <c r="G54" s="144">
        <f>BOM!G54</f>
        <v/>
      </c>
      <c r="H54" s="144">
        <f>BOM!H54</f>
        <v/>
      </c>
      <c r="I54" s="144">
        <f>BOM!I54</f>
        <v/>
      </c>
      <c r="J54" s="146">
        <f>BOM!J54</f>
        <v/>
      </c>
      <c r="K54" s="146">
        <f>BOM!K54</f>
        <v/>
      </c>
      <c r="L54" s="146">
        <f>BOM!L54</f>
        <v/>
      </c>
      <c r="M54" s="146">
        <f>BOM!M54</f>
        <v/>
      </c>
      <c r="N54" s="146">
        <f>BOM!N54</f>
        <v/>
      </c>
      <c r="O54" s="146">
        <f>BOM!O54</f>
        <v/>
      </c>
      <c r="P54" s="146">
        <f>BOM!P54</f>
        <v/>
      </c>
      <c r="Q54" s="46">
        <f>$F$97</f>
        <v/>
      </c>
      <c r="R54" s="46">
        <f>$F$98</f>
        <v/>
      </c>
      <c r="S54" s="48">
        <f>U54-(U54*R54)</f>
        <v/>
      </c>
      <c r="T54" s="48">
        <f>S54*I54</f>
        <v/>
      </c>
      <c r="U54" s="48">
        <f>(AN54)/(1-(BH54+Q54))</f>
        <v/>
      </c>
      <c r="V54" s="48">
        <f>U54*I54</f>
        <v/>
      </c>
      <c r="W54" s="49">
        <f>T54*$W$4</f>
        <v/>
      </c>
      <c r="X54" s="49">
        <f>T54*$X$4</f>
        <v/>
      </c>
      <c r="Y54" s="50">
        <f>M54</f>
        <v/>
      </c>
      <c r="Z54" s="9" t="n"/>
      <c r="AA54" s="9" t="n"/>
      <c r="AB54" s="9" t="n"/>
      <c r="AC54" s="51">
        <f t="array" ref="AC54">IF(I54&gt;0,VLOOKUP(Y54&amp;$P$88&amp;$P$89&amp;$P$90,Variáveis!$O$2:$S$300&amp;Variáveis!$P$2:$T$300&amp;Variáveis!$Q$2:$U$300&amp;Variáveis!$R$2:$V$300,5,FALSE),0)</f>
        <v/>
      </c>
      <c r="AD54" s="52">
        <f>T54*AC54</f>
        <v/>
      </c>
      <c r="AE54" s="53">
        <f>IF(AB54="não",((V54/(1-VLOOKUP(AA54,Variáveis!$AK$3:$AN$29,4,FALSE)))*VLOOKUP(AA54,Variáveis!$AK$3:$AN$29,4,FALSE))-AD54,0)</f>
        <v/>
      </c>
      <c r="AF54" s="53">
        <f>T54*$AF$4</f>
        <v/>
      </c>
      <c r="AG54" s="53">
        <f>IF(AB54="SIM","Cliente pode pagar DIFA na entrada", )</f>
        <v/>
      </c>
      <c r="AH54" s="54" t="n"/>
      <c r="AI54" s="53">
        <f>IF(K54="SIM",(J54*$F$102),J54)</f>
        <v/>
      </c>
      <c r="AJ54" s="53">
        <f>IF(L54="SIM",(AI54*$F$101),AI54)</f>
        <v/>
      </c>
      <c r="AK54" s="53">
        <f>AJ54-AS54</f>
        <v/>
      </c>
      <c r="AL54" s="53">
        <f>AJ54*I54</f>
        <v/>
      </c>
      <c r="AM54" s="53">
        <f>AK54*I54</f>
        <v/>
      </c>
      <c r="AN54" s="53">
        <f>AK54-AP54-AQ54</f>
        <v/>
      </c>
      <c r="AO54" s="53">
        <f>AN54*I54</f>
        <v/>
      </c>
      <c r="AP54" s="53">
        <f>$AP$4*AK54</f>
        <v/>
      </c>
      <c r="AQ54" s="53">
        <f>$AQ$4*AK54</f>
        <v/>
      </c>
      <c r="AR54" s="51">
        <f t="array" ref="AR54">VLOOKUP(M54&amp;N54&amp;O54&amp;P54,Variáveis!$A$2:$E$240&amp;Variáveis!$B$2:$F$240&amp;Variáveis!$C$2:$G$240&amp;Variáveis!$D$2:$H$240,5,FALSE)</f>
        <v/>
      </c>
      <c r="AS54" s="53">
        <f>((AJ54*(1-AR54))*AR54)</f>
        <v/>
      </c>
      <c r="AT54" s="53">
        <f>(((J54+(J54*AU54))*0.18)-(J54*AR54))</f>
        <v/>
      </c>
      <c r="AU54" s="55">
        <f>(((1+AV54)*(1-AR54))/(1-0.18)-1)</f>
        <v/>
      </c>
      <c r="AV54" s="55">
        <f>IF(BB54&gt;0,BB54,IF(BA54&gt;0,BA54,IF(AZ54&gt;0,AZ54,IF(AY54&gt;0,AY54,IF(AX54&gt;0,AX54)))))/100</f>
        <v/>
      </c>
      <c r="AW54" s="56">
        <f>VALUE(LEFT(G54,4))</f>
        <v/>
      </c>
      <c r="AX54" s="56">
        <f>VALUE(IFERROR(VLOOKUP(VALUE(LEFT(G54,4)),ST!$C$4:$E$300,3,FALSE),"0"))</f>
        <v/>
      </c>
      <c r="AY54" s="56">
        <f>VALUE(IFERROR(VLOOKUP(VALUE(LEFT(G54,5)),ST!$C$4:$E$300,3,FALSE),"0"))</f>
        <v/>
      </c>
      <c r="AZ54" s="56">
        <f>VALUE(IFERROR(VLOOKUP(VALUE(LEFT(G54,6)),ST!$C$4:$E$300,3,FALSE),"0"))</f>
        <v/>
      </c>
      <c r="BA54" s="56">
        <f>VALUE(IFERROR(VLOOKUP(VALUE(LEFT(G54,7)),ST!$C$4:$E$300,3,FALSE),"0"))</f>
        <v/>
      </c>
      <c r="BB54" s="56">
        <f>VALUE(IFERROR(VLOOKUP(G54,ST!$C$4:$E$400,3,FALSE),"0"))</f>
        <v/>
      </c>
      <c r="BC54" s="57">
        <f>IF(VLOOKUP(AW54,ST!$C$4:$F$298,4,FALSE)&lt;&gt;0,VLOOKUP(AW54,ST!$C$4:$F$298,4,FALSE),VLOOKUP(G54,ST!$C$4:$F$298,4,FALSE))</f>
        <v/>
      </c>
      <c r="BD54" s="57">
        <f>IF(O54="SC","Desconsiderar coluna ICMS ST",IF(O54="PR","Haverá ST", ))</f>
        <v/>
      </c>
      <c r="BE54" s="53">
        <f>W54</f>
        <v/>
      </c>
      <c r="BF54" s="53">
        <f>X54</f>
        <v/>
      </c>
      <c r="BG54" s="53">
        <f>AD54-AS54</f>
        <v/>
      </c>
      <c r="BH54" s="51">
        <f>$W$4+$X$4+AC54+$BJ$4+0.07</f>
        <v/>
      </c>
      <c r="BI54" s="53">
        <f>IF(BD54="Haverá ST",AJ54+AS54+AT54,AJ54+AS54)</f>
        <v/>
      </c>
      <c r="BJ54" s="53">
        <f>T54*$BJ$4</f>
        <v/>
      </c>
      <c r="BK54" s="53">
        <f>T54*$BK$4</f>
        <v/>
      </c>
      <c r="BL54" s="53">
        <f>BE54+BF54+AO54+BJ54+BK54+AD54</f>
        <v/>
      </c>
      <c r="BM54" s="53">
        <f>(T54-BL54)</f>
        <v/>
      </c>
    </row>
    <row r="55" hidden="1" ht="15.75" customHeight="1" s="218">
      <c r="A55" s="58">
        <f>A54+1</f>
        <v/>
      </c>
      <c r="B55" s="144">
        <f>BOM!B55</f>
        <v/>
      </c>
      <c r="C55" s="144">
        <f>BOM!C55</f>
        <v/>
      </c>
      <c r="D55" s="144">
        <f>BOM!D55</f>
        <v/>
      </c>
      <c r="E55" s="144">
        <f>BOM!E55</f>
        <v/>
      </c>
      <c r="F55" s="144">
        <f>BOM!F55</f>
        <v/>
      </c>
      <c r="G55" s="144">
        <f>BOM!G55</f>
        <v/>
      </c>
      <c r="H55" s="144">
        <f>BOM!H55</f>
        <v/>
      </c>
      <c r="I55" s="144">
        <f>BOM!I55</f>
        <v/>
      </c>
      <c r="J55" s="146">
        <f>BOM!J55</f>
        <v/>
      </c>
      <c r="K55" s="146">
        <f>BOM!K55</f>
        <v/>
      </c>
      <c r="L55" s="146">
        <f>BOM!L55</f>
        <v/>
      </c>
      <c r="M55" s="146">
        <f>BOM!M55</f>
        <v/>
      </c>
      <c r="N55" s="146">
        <f>BOM!N55</f>
        <v/>
      </c>
      <c r="O55" s="146">
        <f>BOM!O55</f>
        <v/>
      </c>
      <c r="P55" s="146">
        <f>BOM!P55</f>
        <v/>
      </c>
      <c r="Q55" s="46">
        <f>$F$97</f>
        <v/>
      </c>
      <c r="R55" s="46">
        <f>$F$98</f>
        <v/>
      </c>
      <c r="S55" s="48">
        <f>U55-(U55*R55)</f>
        <v/>
      </c>
      <c r="T55" s="48">
        <f>S55*I55</f>
        <v/>
      </c>
      <c r="U55" s="48">
        <f>(AN55)/(1-(BH55+Q55))</f>
        <v/>
      </c>
      <c r="V55" s="48">
        <f>U55*I55</f>
        <v/>
      </c>
      <c r="W55" s="49">
        <f>T55*$W$4</f>
        <v/>
      </c>
      <c r="X55" s="49">
        <f>T55*$X$4</f>
        <v/>
      </c>
      <c r="Y55" s="50">
        <f>M55</f>
        <v/>
      </c>
      <c r="Z55" s="9" t="n"/>
      <c r="AA55" s="9" t="n"/>
      <c r="AB55" s="9" t="n"/>
      <c r="AC55" s="51">
        <f t="array" ref="AC55">IF(I55&gt;0,VLOOKUP(Y55&amp;$P$88&amp;$P$89&amp;$P$90,Variáveis!$O$2:$S$300&amp;Variáveis!$P$2:$T$300&amp;Variáveis!$Q$2:$U$300&amp;Variáveis!$R$2:$V$300,5,FALSE),0)</f>
        <v/>
      </c>
      <c r="AD55" s="52">
        <f>T55*AC55</f>
        <v/>
      </c>
      <c r="AE55" s="53">
        <f>IF(AB55="não",((V55/(1-VLOOKUP(AA55,Variáveis!$AK$3:$AN$29,4,FALSE)))*VLOOKUP(AA55,Variáveis!$AK$3:$AN$29,4,FALSE))-AD55,0)</f>
        <v/>
      </c>
      <c r="AF55" s="53">
        <f>T55*$AF$4</f>
        <v/>
      </c>
      <c r="AG55" s="53">
        <f>IF(AB55="SIM","Cliente pode pagar DIFA na entrada", )</f>
        <v/>
      </c>
      <c r="AH55" s="54" t="n"/>
      <c r="AI55" s="53">
        <f>IF(K55="SIM",(J55*$F$102),J55)</f>
        <v/>
      </c>
      <c r="AJ55" s="53">
        <f>IF(L55="SIM",(AI55*$F$101),AI55)</f>
        <v/>
      </c>
      <c r="AK55" s="53">
        <f>AJ55-AS55</f>
        <v/>
      </c>
      <c r="AL55" s="53">
        <f>AJ55*I55</f>
        <v/>
      </c>
      <c r="AM55" s="53">
        <f>AK55*I55</f>
        <v/>
      </c>
      <c r="AN55" s="53">
        <f>AK55-AP55-AQ55</f>
        <v/>
      </c>
      <c r="AO55" s="53">
        <f>AN55*I55</f>
        <v/>
      </c>
      <c r="AP55" s="53">
        <f>$AP$4*AK55</f>
        <v/>
      </c>
      <c r="AQ55" s="53">
        <f>$AQ$4*AK55</f>
        <v/>
      </c>
      <c r="AR55" s="51">
        <f t="array" ref="AR55">VLOOKUP(M55&amp;N55&amp;O55&amp;P55,Variáveis!$A$2:$E$240&amp;Variáveis!$B$2:$F$240&amp;Variáveis!$C$2:$G$240&amp;Variáveis!$D$2:$H$240,5,FALSE)</f>
        <v/>
      </c>
      <c r="AS55" s="53">
        <f>((AJ55*(1-AR55))*AR55)</f>
        <v/>
      </c>
      <c r="AT55" s="53">
        <f>(((J55+(J55*AU55))*0.18)-(J55*AR55))</f>
        <v/>
      </c>
      <c r="AU55" s="55">
        <f>(((1+AV55)*(1-AR55))/(1-0.18)-1)</f>
        <v/>
      </c>
      <c r="AV55" s="55">
        <f>IF(BB55&gt;0,BB55,IF(BA55&gt;0,BA55,IF(AZ55&gt;0,AZ55,IF(AY55&gt;0,AY55,IF(AX55&gt;0,AX55)))))/100</f>
        <v/>
      </c>
      <c r="AW55" s="56">
        <f>VALUE(LEFT(G55,4))</f>
        <v/>
      </c>
      <c r="AX55" s="56">
        <f>VALUE(IFERROR(VLOOKUP(VALUE(LEFT(G55,4)),ST!$C$4:$E$300,3,FALSE),"0"))</f>
        <v/>
      </c>
      <c r="AY55" s="56">
        <f>VALUE(IFERROR(VLOOKUP(VALUE(LEFT(G55,5)),ST!$C$4:$E$300,3,FALSE),"0"))</f>
        <v/>
      </c>
      <c r="AZ55" s="56">
        <f>VALUE(IFERROR(VLOOKUP(VALUE(LEFT(G55,6)),ST!$C$4:$E$300,3,FALSE),"0"))</f>
        <v/>
      </c>
      <c r="BA55" s="56">
        <f>VALUE(IFERROR(VLOOKUP(VALUE(LEFT(G55,7)),ST!$C$4:$E$300,3,FALSE),"0"))</f>
        <v/>
      </c>
      <c r="BB55" s="56">
        <f>VALUE(IFERROR(VLOOKUP(G55,ST!$C$4:$E$400,3,FALSE),"0"))</f>
        <v/>
      </c>
      <c r="BC55" s="57">
        <f>IF(VLOOKUP(AW55,ST!$C$4:$F$298,4,FALSE)&lt;&gt;0,VLOOKUP(AW55,ST!$C$4:$F$298,4,FALSE),VLOOKUP(G55,ST!$C$4:$F$298,4,FALSE))</f>
        <v/>
      </c>
      <c r="BD55" s="57">
        <f>IF(O55="SC","Desconsiderar coluna ICMS ST",IF(O55="PR","Haverá ST", ))</f>
        <v/>
      </c>
      <c r="BE55" s="53">
        <f>W55</f>
        <v/>
      </c>
      <c r="BF55" s="53">
        <f>X55</f>
        <v/>
      </c>
      <c r="BG55" s="53">
        <f>AD55-AS55</f>
        <v/>
      </c>
      <c r="BH55" s="51">
        <f>$W$4+$X$4+AC55+$BJ$4+0.07</f>
        <v/>
      </c>
      <c r="BI55" s="53">
        <f>IF(BD55="Haverá ST",AJ55+AS55+AT55,AJ55+AS55)</f>
        <v/>
      </c>
      <c r="BJ55" s="53">
        <f>T55*$BJ$4</f>
        <v/>
      </c>
      <c r="BK55" s="53">
        <f>T55*$BK$4</f>
        <v/>
      </c>
      <c r="BL55" s="53">
        <f>BE55+BF55+AO55+BJ55+BK55+AD55</f>
        <v/>
      </c>
      <c r="BM55" s="53">
        <f>(T55-BL55)</f>
        <v/>
      </c>
    </row>
    <row r="56" hidden="1" ht="15.75" customHeight="1" s="218">
      <c r="A56" s="58">
        <f>A55+1</f>
        <v/>
      </c>
      <c r="B56" s="144">
        <f>BOM!B56</f>
        <v/>
      </c>
      <c r="C56" s="144">
        <f>BOM!C56</f>
        <v/>
      </c>
      <c r="D56" s="144">
        <f>BOM!D56</f>
        <v/>
      </c>
      <c r="E56" s="144">
        <f>BOM!E56</f>
        <v/>
      </c>
      <c r="F56" s="144">
        <f>BOM!F56</f>
        <v/>
      </c>
      <c r="G56" s="144">
        <f>BOM!G56</f>
        <v/>
      </c>
      <c r="H56" s="144">
        <f>BOM!H56</f>
        <v/>
      </c>
      <c r="I56" s="144">
        <f>BOM!I56</f>
        <v/>
      </c>
      <c r="J56" s="146">
        <f>BOM!J56</f>
        <v/>
      </c>
      <c r="K56" s="146">
        <f>BOM!K56</f>
        <v/>
      </c>
      <c r="L56" s="146">
        <f>BOM!L56</f>
        <v/>
      </c>
      <c r="M56" s="146">
        <f>BOM!M56</f>
        <v/>
      </c>
      <c r="N56" s="146">
        <f>BOM!N56</f>
        <v/>
      </c>
      <c r="O56" s="146">
        <f>BOM!O56</f>
        <v/>
      </c>
      <c r="P56" s="146">
        <f>BOM!P56</f>
        <v/>
      </c>
      <c r="Q56" s="46">
        <f>$F$97</f>
        <v/>
      </c>
      <c r="R56" s="46">
        <f>$F$98</f>
        <v/>
      </c>
      <c r="S56" s="48">
        <f>U56-(U56*R56)</f>
        <v/>
      </c>
      <c r="T56" s="48">
        <f>S56*I56</f>
        <v/>
      </c>
      <c r="U56" s="48">
        <f>(AN56)/(1-(BH56+Q56))</f>
        <v/>
      </c>
      <c r="V56" s="48">
        <f>U56*I56</f>
        <v/>
      </c>
      <c r="W56" s="49">
        <f>T56*$W$4</f>
        <v/>
      </c>
      <c r="X56" s="49">
        <f>T56*$X$4</f>
        <v/>
      </c>
      <c r="Y56" s="50">
        <f>M56</f>
        <v/>
      </c>
      <c r="Z56" s="9" t="n"/>
      <c r="AA56" s="9" t="n"/>
      <c r="AB56" s="9" t="n"/>
      <c r="AC56" s="51">
        <f t="array" ref="AC56">IF(I56&gt;0,VLOOKUP(Y56&amp;$P$88&amp;$P$89&amp;$P$90,Variáveis!$O$2:$S$300&amp;Variáveis!$P$2:$T$300&amp;Variáveis!$Q$2:$U$300&amp;Variáveis!$R$2:$V$300,5,FALSE),0)</f>
        <v/>
      </c>
      <c r="AD56" s="52">
        <f>T56*AC56</f>
        <v/>
      </c>
      <c r="AE56" s="53">
        <f>IF(AB56="não",((V56/(1-VLOOKUP(AA56,Variáveis!$AK$3:$AN$29,4,FALSE)))*VLOOKUP(AA56,Variáveis!$AK$3:$AN$29,4,FALSE))-AD56,0)</f>
        <v/>
      </c>
      <c r="AF56" s="53">
        <f>T56*$AF$4</f>
        <v/>
      </c>
      <c r="AG56" s="53">
        <f>IF(AB56="SIM","Cliente pode pagar DIFA na entrada", )</f>
        <v/>
      </c>
      <c r="AH56" s="54" t="n"/>
      <c r="AI56" s="53">
        <f>IF(K56="SIM",(J56*$F$102),J56)</f>
        <v/>
      </c>
      <c r="AJ56" s="53">
        <f>IF(L56="SIM",(AI56*$F$101),AI56)</f>
        <v/>
      </c>
      <c r="AK56" s="53">
        <f>AJ56-AS56</f>
        <v/>
      </c>
      <c r="AL56" s="53">
        <f>AJ56*I56</f>
        <v/>
      </c>
      <c r="AM56" s="53">
        <f>AK56*I56</f>
        <v/>
      </c>
      <c r="AN56" s="53">
        <f>AK56-AP56-AQ56</f>
        <v/>
      </c>
      <c r="AO56" s="53">
        <f>AN56*I56</f>
        <v/>
      </c>
      <c r="AP56" s="53">
        <f>$AP$4*AK56</f>
        <v/>
      </c>
      <c r="AQ56" s="53">
        <f>$AQ$4*AK56</f>
        <v/>
      </c>
      <c r="AR56" s="51">
        <f t="array" ref="AR56">VLOOKUP(M56&amp;N56&amp;O56&amp;P56,Variáveis!$A$2:$E$240&amp;Variáveis!$B$2:$F$240&amp;Variáveis!$C$2:$G$240&amp;Variáveis!$D$2:$H$240,5,FALSE)</f>
        <v/>
      </c>
      <c r="AS56" s="53">
        <f>((AJ56*(1-AR56))*AR56)</f>
        <v/>
      </c>
      <c r="AT56" s="53">
        <f>(((J56+(J56*AU56))*0.18)-(J56*AR56))</f>
        <v/>
      </c>
      <c r="AU56" s="55">
        <f>(((1+AV56)*(1-AR56))/(1-0.18)-1)</f>
        <v/>
      </c>
      <c r="AV56" s="55">
        <f>IF(BB56&gt;0,BB56,IF(BA56&gt;0,BA56,IF(AZ56&gt;0,AZ56,IF(AY56&gt;0,AY56,IF(AX56&gt;0,AX56)))))/100</f>
        <v/>
      </c>
      <c r="AW56" s="56">
        <f>VALUE(LEFT(G56,4))</f>
        <v/>
      </c>
      <c r="AX56" s="56">
        <f>VALUE(IFERROR(VLOOKUP(VALUE(LEFT(G56,4)),ST!$C$4:$E$300,3,FALSE),"0"))</f>
        <v/>
      </c>
      <c r="AY56" s="56">
        <f>VALUE(IFERROR(VLOOKUP(VALUE(LEFT(G56,5)),ST!$C$4:$E$300,3,FALSE),"0"))</f>
        <v/>
      </c>
      <c r="AZ56" s="56">
        <f>VALUE(IFERROR(VLOOKUP(VALUE(LEFT(G56,6)),ST!$C$4:$E$300,3,FALSE),"0"))</f>
        <v/>
      </c>
      <c r="BA56" s="56">
        <f>VALUE(IFERROR(VLOOKUP(VALUE(LEFT(G56,7)),ST!$C$4:$E$300,3,FALSE),"0"))</f>
        <v/>
      </c>
      <c r="BB56" s="56">
        <f>VALUE(IFERROR(VLOOKUP(G56,ST!$C$4:$E$400,3,FALSE),"0"))</f>
        <v/>
      </c>
      <c r="BC56" s="57">
        <f>IF(VLOOKUP(AW56,ST!$C$4:$F$298,4,FALSE)&lt;&gt;0,VLOOKUP(AW56,ST!$C$4:$F$298,4,FALSE),VLOOKUP(G56,ST!$C$4:$F$298,4,FALSE))</f>
        <v/>
      </c>
      <c r="BD56" s="57">
        <f>IF(O56="SC","Desconsiderar coluna ICMS ST",IF(O56="PR","Haverá ST", ))</f>
        <v/>
      </c>
      <c r="BE56" s="53">
        <f>W56</f>
        <v/>
      </c>
      <c r="BF56" s="53">
        <f>X56</f>
        <v/>
      </c>
      <c r="BG56" s="53">
        <f>AD56-AS56</f>
        <v/>
      </c>
      <c r="BH56" s="51">
        <f>$W$4+$X$4+AC56+$BJ$4+0.07</f>
        <v/>
      </c>
      <c r="BI56" s="53">
        <f>IF(BD56="Haverá ST",AJ56+AS56+AT56,AJ56+AS56)</f>
        <v/>
      </c>
      <c r="BJ56" s="53">
        <f>T56*$BJ$4</f>
        <v/>
      </c>
      <c r="BK56" s="53">
        <f>T56*$BK$4</f>
        <v/>
      </c>
      <c r="BL56" s="53">
        <f>BE56+BF56+AO56+BJ56+BK56+AD56</f>
        <v/>
      </c>
      <c r="BM56" s="53">
        <f>(T56-BL56)</f>
        <v/>
      </c>
    </row>
    <row r="57" hidden="1" ht="15.75" customHeight="1" s="218">
      <c r="A57" s="58">
        <f>A56+1</f>
        <v/>
      </c>
      <c r="B57" s="144">
        <f>BOM!B57</f>
        <v/>
      </c>
      <c r="C57" s="144">
        <f>BOM!C57</f>
        <v/>
      </c>
      <c r="D57" s="144">
        <f>BOM!D57</f>
        <v/>
      </c>
      <c r="E57" s="144">
        <f>BOM!E57</f>
        <v/>
      </c>
      <c r="F57" s="144">
        <f>BOM!F57</f>
        <v/>
      </c>
      <c r="G57" s="144">
        <f>BOM!G57</f>
        <v/>
      </c>
      <c r="H57" s="144">
        <f>BOM!H57</f>
        <v/>
      </c>
      <c r="I57" s="144">
        <f>BOM!I57</f>
        <v/>
      </c>
      <c r="J57" s="146">
        <f>BOM!J57</f>
        <v/>
      </c>
      <c r="K57" s="146">
        <f>BOM!K57</f>
        <v/>
      </c>
      <c r="L57" s="146">
        <f>BOM!L57</f>
        <v/>
      </c>
      <c r="M57" s="146">
        <f>BOM!M57</f>
        <v/>
      </c>
      <c r="N57" s="146">
        <f>BOM!N57</f>
        <v/>
      </c>
      <c r="O57" s="146">
        <f>BOM!O57</f>
        <v/>
      </c>
      <c r="P57" s="146">
        <f>BOM!P57</f>
        <v/>
      </c>
      <c r="Q57" s="46">
        <f>$F$97</f>
        <v/>
      </c>
      <c r="R57" s="46">
        <f>$F$98</f>
        <v/>
      </c>
      <c r="S57" s="48">
        <f>U57-(U57*R57)</f>
        <v/>
      </c>
      <c r="T57" s="48">
        <f>S57*I57</f>
        <v/>
      </c>
      <c r="U57" s="48">
        <f>(AN57)/(1-(BH57+Q57))</f>
        <v/>
      </c>
      <c r="V57" s="48">
        <f>U57*I57</f>
        <v/>
      </c>
      <c r="W57" s="49">
        <f>T57*$W$4</f>
        <v/>
      </c>
      <c r="X57" s="49">
        <f>T57*$X$4</f>
        <v/>
      </c>
      <c r="Y57" s="50">
        <f>M57</f>
        <v/>
      </c>
      <c r="Z57" s="9" t="n"/>
      <c r="AA57" s="9" t="n"/>
      <c r="AB57" s="9" t="n"/>
      <c r="AC57" s="51">
        <f t="array" ref="AC57">IF(I57&gt;0,VLOOKUP(Y57&amp;$P$88&amp;$P$89&amp;$P$90,Variáveis!$O$2:$S$300&amp;Variáveis!$P$2:$T$300&amp;Variáveis!$Q$2:$U$300&amp;Variáveis!$R$2:$V$300,5,FALSE),0)</f>
        <v/>
      </c>
      <c r="AD57" s="52">
        <f>T57*AC57</f>
        <v/>
      </c>
      <c r="AE57" s="53">
        <f>IF(AB57="não",((V57/(1-VLOOKUP(AA57,Variáveis!$AK$3:$AN$29,4,FALSE)))*VLOOKUP(AA57,Variáveis!$AK$3:$AN$29,4,FALSE))-AD57,0)</f>
        <v/>
      </c>
      <c r="AF57" s="53">
        <f>T57*$AF$4</f>
        <v/>
      </c>
      <c r="AG57" s="53">
        <f>IF(AB57="SIM","Cliente pode pagar DIFA na entrada", )</f>
        <v/>
      </c>
      <c r="AH57" s="54" t="n"/>
      <c r="AI57" s="53">
        <f>IF(K57="SIM",(J57*$F$102),J57)</f>
        <v/>
      </c>
      <c r="AJ57" s="53">
        <f>IF(L57="SIM",(AI57*$F$101),AI57)</f>
        <v/>
      </c>
      <c r="AK57" s="53">
        <f>AJ57-AS57</f>
        <v/>
      </c>
      <c r="AL57" s="53">
        <f>AJ57*I57</f>
        <v/>
      </c>
      <c r="AM57" s="53">
        <f>AK57*I57</f>
        <v/>
      </c>
      <c r="AN57" s="53">
        <f>AK57-AP57-AQ57</f>
        <v/>
      </c>
      <c r="AO57" s="53">
        <f>AN57*I57</f>
        <v/>
      </c>
      <c r="AP57" s="53">
        <f>$AP$4*AK57</f>
        <v/>
      </c>
      <c r="AQ57" s="53">
        <f>$AQ$4*AK57</f>
        <v/>
      </c>
      <c r="AR57" s="51">
        <f t="array" ref="AR57">VLOOKUP(M57&amp;N57&amp;O57&amp;P57,Variáveis!$A$2:$E$240&amp;Variáveis!$B$2:$F$240&amp;Variáveis!$C$2:$G$240&amp;Variáveis!$D$2:$H$240,5,FALSE)</f>
        <v/>
      </c>
      <c r="AS57" s="53">
        <f>((AJ57*(1-AR57))*AR57)</f>
        <v/>
      </c>
      <c r="AT57" s="53">
        <f>(((J57+(J57*AU57))*0.18)-(J57*AR57))</f>
        <v/>
      </c>
      <c r="AU57" s="55">
        <f>(((1+AV57)*(1-AR57))/(1-0.18)-1)</f>
        <v/>
      </c>
      <c r="AV57" s="55">
        <f>IF(BB57&gt;0,BB57,IF(BA57&gt;0,BA57,IF(AZ57&gt;0,AZ57,IF(AY57&gt;0,AY57,IF(AX57&gt;0,AX57)))))/100</f>
        <v/>
      </c>
      <c r="AW57" s="56">
        <f>VALUE(LEFT(G57,4))</f>
        <v/>
      </c>
      <c r="AX57" s="56">
        <f>VALUE(IFERROR(VLOOKUP(VALUE(LEFT(G57,4)),ST!$C$4:$E$300,3,FALSE),"0"))</f>
        <v/>
      </c>
      <c r="AY57" s="56">
        <f>VALUE(IFERROR(VLOOKUP(VALUE(LEFT(G57,5)),ST!$C$4:$E$300,3,FALSE),"0"))</f>
        <v/>
      </c>
      <c r="AZ57" s="56">
        <f>VALUE(IFERROR(VLOOKUP(VALUE(LEFT(G57,6)),ST!$C$4:$E$300,3,FALSE),"0"))</f>
        <v/>
      </c>
      <c r="BA57" s="56">
        <f>VALUE(IFERROR(VLOOKUP(VALUE(LEFT(G57,7)),ST!$C$4:$E$300,3,FALSE),"0"))</f>
        <v/>
      </c>
      <c r="BB57" s="56">
        <f>VALUE(IFERROR(VLOOKUP(G57,ST!$C$4:$E$400,3,FALSE),"0"))</f>
        <v/>
      </c>
      <c r="BC57" s="57">
        <f>IF(VLOOKUP(AW57,ST!$C$4:$F$298,4,FALSE)&lt;&gt;0,VLOOKUP(AW57,ST!$C$4:$F$298,4,FALSE),VLOOKUP(G57,ST!$C$4:$F$298,4,FALSE))</f>
        <v/>
      </c>
      <c r="BD57" s="57">
        <f>IF(O57="SC","Desconsiderar coluna ICMS ST",IF(O57="PR","Haverá ST", ))</f>
        <v/>
      </c>
      <c r="BE57" s="53">
        <f>W57</f>
        <v/>
      </c>
      <c r="BF57" s="53">
        <f>X57</f>
        <v/>
      </c>
      <c r="BG57" s="53">
        <f>AD57-AS57</f>
        <v/>
      </c>
      <c r="BH57" s="51">
        <f>$W$4+$X$4+AC57+$BJ$4+0.07</f>
        <v/>
      </c>
      <c r="BI57" s="53">
        <f>IF(BD57="Haverá ST",AJ57+AS57+AT57,AJ57+AS57)</f>
        <v/>
      </c>
      <c r="BJ57" s="53">
        <f>T57*$BJ$4</f>
        <v/>
      </c>
      <c r="BK57" s="53">
        <f>T57*$BK$4</f>
        <v/>
      </c>
      <c r="BL57" s="53">
        <f>BE57+BF57+AO57+BJ57+BK57+AD57</f>
        <v/>
      </c>
      <c r="BM57" s="53">
        <f>(T57-BL57)</f>
        <v/>
      </c>
    </row>
    <row r="58" hidden="1" ht="15.75" customHeight="1" s="218">
      <c r="A58" s="58">
        <f>A57+1</f>
        <v/>
      </c>
      <c r="B58" s="144">
        <f>BOM!B58</f>
        <v/>
      </c>
      <c r="C58" s="144">
        <f>BOM!C58</f>
        <v/>
      </c>
      <c r="D58" s="144">
        <f>BOM!D58</f>
        <v/>
      </c>
      <c r="E58" s="144">
        <f>BOM!E58</f>
        <v/>
      </c>
      <c r="F58" s="144">
        <f>BOM!F58</f>
        <v/>
      </c>
      <c r="G58" s="144">
        <f>BOM!G58</f>
        <v/>
      </c>
      <c r="H58" s="144">
        <f>BOM!H58</f>
        <v/>
      </c>
      <c r="I58" s="144">
        <f>BOM!I58</f>
        <v/>
      </c>
      <c r="J58" s="146">
        <f>BOM!J58</f>
        <v/>
      </c>
      <c r="K58" s="146">
        <f>BOM!K58</f>
        <v/>
      </c>
      <c r="L58" s="146">
        <f>BOM!L58</f>
        <v/>
      </c>
      <c r="M58" s="146">
        <f>BOM!M58</f>
        <v/>
      </c>
      <c r="N58" s="146">
        <f>BOM!N58</f>
        <v/>
      </c>
      <c r="O58" s="146">
        <f>BOM!O58</f>
        <v/>
      </c>
      <c r="P58" s="146">
        <f>BOM!P58</f>
        <v/>
      </c>
      <c r="Q58" s="46">
        <f>$F$97</f>
        <v/>
      </c>
      <c r="R58" s="46">
        <f>$F$98</f>
        <v/>
      </c>
      <c r="S58" s="48">
        <f>U58-(U58*R58)</f>
        <v/>
      </c>
      <c r="T58" s="48">
        <f>S58*I58</f>
        <v/>
      </c>
      <c r="U58" s="48">
        <f>(AN58)/(1-(BH58+Q58))</f>
        <v/>
      </c>
      <c r="V58" s="48">
        <f>U58*I58</f>
        <v/>
      </c>
      <c r="W58" s="49">
        <f>T58*$W$4</f>
        <v/>
      </c>
      <c r="X58" s="49">
        <f>T58*$X$4</f>
        <v/>
      </c>
      <c r="Y58" s="50">
        <f>M58</f>
        <v/>
      </c>
      <c r="Z58" s="9" t="n"/>
      <c r="AA58" s="9" t="n"/>
      <c r="AB58" s="9" t="n"/>
      <c r="AC58" s="51">
        <f t="array" ref="AC58">IF(I58&gt;0,VLOOKUP(Y58&amp;$P$88&amp;$P$89&amp;$P$90,Variáveis!$O$2:$S$300&amp;Variáveis!$P$2:$T$300&amp;Variáveis!$Q$2:$U$300&amp;Variáveis!$R$2:$V$300,5,FALSE),0)</f>
        <v/>
      </c>
      <c r="AD58" s="52">
        <f>T58*AC58</f>
        <v/>
      </c>
      <c r="AE58" s="53">
        <f>IF(AB58="não",((V58/(1-VLOOKUP(AA58,Variáveis!$AK$3:$AN$29,4,FALSE)))*VLOOKUP(AA58,Variáveis!$AK$3:$AN$29,4,FALSE))-AD58,0)</f>
        <v/>
      </c>
      <c r="AF58" s="53">
        <f>T58*$AF$4</f>
        <v/>
      </c>
      <c r="AG58" s="53">
        <f>IF(AB58="SIM","Cliente pode pagar DIFA na entrada", )</f>
        <v/>
      </c>
      <c r="AH58" s="54" t="n"/>
      <c r="AI58" s="53">
        <f>IF(K58="SIM",(J58*$F$102),J58)</f>
        <v/>
      </c>
      <c r="AJ58" s="53">
        <f>IF(L58="SIM",(AI58*$F$101),AI58)</f>
        <v/>
      </c>
      <c r="AK58" s="53">
        <f>AJ58-AS58</f>
        <v/>
      </c>
      <c r="AL58" s="53">
        <f>AJ58*I58</f>
        <v/>
      </c>
      <c r="AM58" s="53">
        <f>AK58*I58</f>
        <v/>
      </c>
      <c r="AN58" s="53">
        <f>AK58-AP58-AQ58</f>
        <v/>
      </c>
      <c r="AO58" s="53">
        <f>AN58*I58</f>
        <v/>
      </c>
      <c r="AP58" s="53">
        <f>$AP$4*AK58</f>
        <v/>
      </c>
      <c r="AQ58" s="53">
        <f>$AQ$4*AK58</f>
        <v/>
      </c>
      <c r="AR58" s="51">
        <f t="array" ref="AR58">VLOOKUP(M58&amp;N58&amp;O58&amp;P58,Variáveis!$A$2:$E$240&amp;Variáveis!$B$2:$F$240&amp;Variáveis!$C$2:$G$240&amp;Variáveis!$D$2:$H$240,5,FALSE)</f>
        <v/>
      </c>
      <c r="AS58" s="53">
        <f>((AJ58*(1-AR58))*AR58)</f>
        <v/>
      </c>
      <c r="AT58" s="53">
        <f>(((J58+(J58*AU58))*0.18)-(J58*AR58))</f>
        <v/>
      </c>
      <c r="AU58" s="55">
        <f>(((1+AV58)*(1-AR58))/(1-0.18)-1)</f>
        <v/>
      </c>
      <c r="AV58" s="55">
        <f>IF(BB58&gt;0,BB58,IF(BA58&gt;0,BA58,IF(AZ58&gt;0,AZ58,IF(AY58&gt;0,AY58,IF(AX58&gt;0,AX58)))))/100</f>
        <v/>
      </c>
      <c r="AW58" s="56">
        <f>VALUE(LEFT(G58,4))</f>
        <v/>
      </c>
      <c r="AX58" s="56">
        <f>VALUE(IFERROR(VLOOKUP(VALUE(LEFT(G58,4)),ST!$C$4:$E$300,3,FALSE),"0"))</f>
        <v/>
      </c>
      <c r="AY58" s="56">
        <f>VALUE(IFERROR(VLOOKUP(VALUE(LEFT(G58,5)),ST!$C$4:$E$300,3,FALSE),"0"))</f>
        <v/>
      </c>
      <c r="AZ58" s="56">
        <f>VALUE(IFERROR(VLOOKUP(VALUE(LEFT(G58,6)),ST!$C$4:$E$300,3,FALSE),"0"))</f>
        <v/>
      </c>
      <c r="BA58" s="56">
        <f>VALUE(IFERROR(VLOOKUP(VALUE(LEFT(G58,7)),ST!$C$4:$E$300,3,FALSE),"0"))</f>
        <v/>
      </c>
      <c r="BB58" s="56">
        <f>VALUE(IFERROR(VLOOKUP(G58,ST!$C$4:$E$400,3,FALSE),"0"))</f>
        <v/>
      </c>
      <c r="BC58" s="57">
        <f>IF(VLOOKUP(AW58,ST!$C$4:$F$298,4,FALSE)&lt;&gt;0,VLOOKUP(AW58,ST!$C$4:$F$298,4,FALSE),VLOOKUP(G58,ST!$C$4:$F$298,4,FALSE))</f>
        <v/>
      </c>
      <c r="BD58" s="57">
        <f>IF(O58="SC","Desconsiderar coluna ICMS ST",IF(O58="PR","Haverá ST", ))</f>
        <v/>
      </c>
      <c r="BE58" s="53">
        <f>W58</f>
        <v/>
      </c>
      <c r="BF58" s="53">
        <f>X58</f>
        <v/>
      </c>
      <c r="BG58" s="53">
        <f>AD58-AS58</f>
        <v/>
      </c>
      <c r="BH58" s="51">
        <f>$W$4+$X$4+AC58+$BJ$4+0.07</f>
        <v/>
      </c>
      <c r="BI58" s="53">
        <f>IF(BD58="Haverá ST",AJ58+AS58+AT58,AJ58+AS58)</f>
        <v/>
      </c>
      <c r="BJ58" s="53">
        <f>T58*$BJ$4</f>
        <v/>
      </c>
      <c r="BK58" s="53">
        <f>T58*$BK$4</f>
        <v/>
      </c>
      <c r="BL58" s="53">
        <f>BE58+BF58+AO58+BJ58+BK58+AD58</f>
        <v/>
      </c>
      <c r="BM58" s="53">
        <f>(T58-BL58)</f>
        <v/>
      </c>
    </row>
    <row r="59" hidden="1" ht="15.75" customHeight="1" s="218">
      <c r="A59" s="58">
        <f>A58+1</f>
        <v/>
      </c>
      <c r="B59" s="144">
        <f>BOM!B59</f>
        <v/>
      </c>
      <c r="C59" s="144">
        <f>BOM!C59</f>
        <v/>
      </c>
      <c r="D59" s="144">
        <f>BOM!D59</f>
        <v/>
      </c>
      <c r="E59" s="144">
        <f>BOM!E59</f>
        <v/>
      </c>
      <c r="F59" s="144">
        <f>BOM!F59</f>
        <v/>
      </c>
      <c r="G59" s="144">
        <f>BOM!G59</f>
        <v/>
      </c>
      <c r="H59" s="144">
        <f>BOM!H59</f>
        <v/>
      </c>
      <c r="I59" s="144">
        <f>BOM!I59</f>
        <v/>
      </c>
      <c r="J59" s="146">
        <f>BOM!J59</f>
        <v/>
      </c>
      <c r="K59" s="146">
        <f>BOM!K59</f>
        <v/>
      </c>
      <c r="L59" s="146">
        <f>BOM!L59</f>
        <v/>
      </c>
      <c r="M59" s="146">
        <f>BOM!M59</f>
        <v/>
      </c>
      <c r="N59" s="146">
        <f>BOM!N59</f>
        <v/>
      </c>
      <c r="O59" s="146">
        <f>BOM!O59</f>
        <v/>
      </c>
      <c r="P59" s="146">
        <f>BOM!P59</f>
        <v/>
      </c>
      <c r="Q59" s="46">
        <f>$F$97</f>
        <v/>
      </c>
      <c r="R59" s="46">
        <f>$F$98</f>
        <v/>
      </c>
      <c r="S59" s="48">
        <f>U59-(U59*R59)</f>
        <v/>
      </c>
      <c r="T59" s="48">
        <f>S59*I59</f>
        <v/>
      </c>
      <c r="U59" s="48">
        <f>(AN59)/(1-(BH59+Q59))</f>
        <v/>
      </c>
      <c r="V59" s="48">
        <f>U59*I59</f>
        <v/>
      </c>
      <c r="W59" s="49">
        <f>T59*$W$4</f>
        <v/>
      </c>
      <c r="X59" s="49">
        <f>T59*$X$4</f>
        <v/>
      </c>
      <c r="Y59" s="50">
        <f>M59</f>
        <v/>
      </c>
      <c r="Z59" s="9" t="n"/>
      <c r="AA59" s="9" t="n"/>
      <c r="AB59" s="9" t="n"/>
      <c r="AC59" s="51">
        <f t="array" ref="AC59">IF(I59&gt;0,VLOOKUP(Y59&amp;$P$88&amp;$P$89&amp;$P$90,Variáveis!$O$2:$S$300&amp;Variáveis!$P$2:$T$300&amp;Variáveis!$Q$2:$U$300&amp;Variáveis!$R$2:$V$300,5,FALSE),0)</f>
        <v/>
      </c>
      <c r="AD59" s="52">
        <f>T59*AC59</f>
        <v/>
      </c>
      <c r="AE59" s="53">
        <f>IF(AB59="não",((V59/(1-VLOOKUP(AA59,Variáveis!$AK$3:$AN$29,4,FALSE)))*VLOOKUP(AA59,Variáveis!$AK$3:$AN$29,4,FALSE))-AD59,0)</f>
        <v/>
      </c>
      <c r="AF59" s="53">
        <f>T59*$AF$4</f>
        <v/>
      </c>
      <c r="AG59" s="53">
        <f>IF(AB59="SIM","Cliente pode pagar DIFA na entrada", )</f>
        <v/>
      </c>
      <c r="AH59" s="54" t="n"/>
      <c r="AI59" s="53">
        <f>IF(K59="SIM",(J59*$F$102),J59)</f>
        <v/>
      </c>
      <c r="AJ59" s="53">
        <f>IF(L59="SIM",(AI59*$F$101),AI59)</f>
        <v/>
      </c>
      <c r="AK59" s="53">
        <f>AJ59-AS59</f>
        <v/>
      </c>
      <c r="AL59" s="53">
        <f>AJ59*I59</f>
        <v/>
      </c>
      <c r="AM59" s="53">
        <f>AK59*I59</f>
        <v/>
      </c>
      <c r="AN59" s="53">
        <f>AK59-AP59-AQ59</f>
        <v/>
      </c>
      <c r="AO59" s="53">
        <f>AN59*I59</f>
        <v/>
      </c>
      <c r="AP59" s="53">
        <f>$AP$4*AK59</f>
        <v/>
      </c>
      <c r="AQ59" s="53">
        <f>$AQ$4*AK59</f>
        <v/>
      </c>
      <c r="AR59" s="51">
        <f t="array" ref="AR59">VLOOKUP(M59&amp;N59&amp;O59&amp;P59,Variáveis!$A$2:$E$240&amp;Variáveis!$B$2:$F$240&amp;Variáveis!$C$2:$G$240&amp;Variáveis!$D$2:$H$240,5,FALSE)</f>
        <v/>
      </c>
      <c r="AS59" s="53">
        <f>((AJ59*(1-AR59))*AR59)</f>
        <v/>
      </c>
      <c r="AT59" s="53">
        <f>(((J59+(J59*AU59))*0.18)-(J59*AR59))</f>
        <v/>
      </c>
      <c r="AU59" s="55">
        <f>(((1+AV59)*(1-AR59))/(1-0.18)-1)</f>
        <v/>
      </c>
      <c r="AV59" s="55">
        <f>IF(BB59&gt;0,BB59,IF(BA59&gt;0,BA59,IF(AZ59&gt;0,AZ59,IF(AY59&gt;0,AY59,IF(AX59&gt;0,AX59)))))/100</f>
        <v/>
      </c>
      <c r="AW59" s="56">
        <f>VALUE(LEFT(G59,4))</f>
        <v/>
      </c>
      <c r="AX59" s="56">
        <f>VALUE(IFERROR(VLOOKUP(VALUE(LEFT(G59,4)),ST!$C$4:$E$300,3,FALSE),"0"))</f>
        <v/>
      </c>
      <c r="AY59" s="56">
        <f>VALUE(IFERROR(VLOOKUP(VALUE(LEFT(G59,5)),ST!$C$4:$E$300,3,FALSE),"0"))</f>
        <v/>
      </c>
      <c r="AZ59" s="56">
        <f>VALUE(IFERROR(VLOOKUP(VALUE(LEFT(G59,6)),ST!$C$4:$E$300,3,FALSE),"0"))</f>
        <v/>
      </c>
      <c r="BA59" s="56">
        <f>VALUE(IFERROR(VLOOKUP(VALUE(LEFT(G59,7)),ST!$C$4:$E$300,3,FALSE),"0"))</f>
        <v/>
      </c>
      <c r="BB59" s="56">
        <f>VALUE(IFERROR(VLOOKUP(G59,ST!$C$4:$E$400,3,FALSE),"0"))</f>
        <v/>
      </c>
      <c r="BC59" s="57">
        <f>IF(VLOOKUP(AW59,ST!$C$4:$F$298,4,FALSE)&lt;&gt;0,VLOOKUP(AW59,ST!$C$4:$F$298,4,FALSE),VLOOKUP(G59,ST!$C$4:$F$298,4,FALSE))</f>
        <v/>
      </c>
      <c r="BD59" s="57">
        <f>IF(O59="SC","Desconsiderar coluna ICMS ST",IF(O59="PR","Haverá ST", ))</f>
        <v/>
      </c>
      <c r="BE59" s="53">
        <f>W59</f>
        <v/>
      </c>
      <c r="BF59" s="53">
        <f>X59</f>
        <v/>
      </c>
      <c r="BG59" s="53">
        <f>AD59-AS59</f>
        <v/>
      </c>
      <c r="BH59" s="51">
        <f>$W$4+$X$4+AC59+$BJ$4+0.07</f>
        <v/>
      </c>
      <c r="BI59" s="53">
        <f>IF(BD59="Haverá ST",AJ59+AS59+AT59,AJ59+AS59)</f>
        <v/>
      </c>
      <c r="BJ59" s="53">
        <f>T59*$BJ$4</f>
        <v/>
      </c>
      <c r="BK59" s="53">
        <f>T59*$BK$4</f>
        <v/>
      </c>
      <c r="BL59" s="53">
        <f>BE59+BF59+AO59+BJ59+BK59+AD59</f>
        <v/>
      </c>
      <c r="BM59" s="53">
        <f>(T59-BL59)</f>
        <v/>
      </c>
    </row>
    <row r="60" hidden="1" ht="15.75" customHeight="1" s="218">
      <c r="A60" s="58">
        <f>A59+1</f>
        <v/>
      </c>
      <c r="B60" s="144">
        <f>BOM!B60</f>
        <v/>
      </c>
      <c r="C60" s="144">
        <f>BOM!C60</f>
        <v/>
      </c>
      <c r="D60" s="144">
        <f>BOM!D60</f>
        <v/>
      </c>
      <c r="E60" s="144">
        <f>BOM!E60</f>
        <v/>
      </c>
      <c r="F60" s="144">
        <f>BOM!F60</f>
        <v/>
      </c>
      <c r="G60" s="144">
        <f>BOM!G60</f>
        <v/>
      </c>
      <c r="H60" s="144">
        <f>BOM!H60</f>
        <v/>
      </c>
      <c r="I60" s="144">
        <f>BOM!I60</f>
        <v/>
      </c>
      <c r="J60" s="146">
        <f>BOM!J60</f>
        <v/>
      </c>
      <c r="K60" s="146">
        <f>BOM!K60</f>
        <v/>
      </c>
      <c r="L60" s="146">
        <f>BOM!L60</f>
        <v/>
      </c>
      <c r="M60" s="146">
        <f>BOM!M60</f>
        <v/>
      </c>
      <c r="N60" s="146">
        <f>BOM!N60</f>
        <v/>
      </c>
      <c r="O60" s="146">
        <f>BOM!O60</f>
        <v/>
      </c>
      <c r="P60" s="146">
        <f>BOM!P60</f>
        <v/>
      </c>
      <c r="Q60" s="46">
        <f>$F$97</f>
        <v/>
      </c>
      <c r="R60" s="46">
        <f>$F$98</f>
        <v/>
      </c>
      <c r="S60" s="48">
        <f>U60-(U60*R60)</f>
        <v/>
      </c>
      <c r="T60" s="48">
        <f>S60*I60</f>
        <v/>
      </c>
      <c r="U60" s="48">
        <f>(AN60)/(1-(BH60+Q60))</f>
        <v/>
      </c>
      <c r="V60" s="48">
        <f>U60*I60</f>
        <v/>
      </c>
      <c r="W60" s="49">
        <f>T60*$W$4</f>
        <v/>
      </c>
      <c r="X60" s="49">
        <f>T60*$X$4</f>
        <v/>
      </c>
      <c r="Y60" s="50">
        <f>M60</f>
        <v/>
      </c>
      <c r="Z60" s="9" t="n"/>
      <c r="AA60" s="9" t="n"/>
      <c r="AB60" s="9" t="n"/>
      <c r="AC60" s="51">
        <f t="array" ref="AC60">IF(I60&gt;0,VLOOKUP(Y60&amp;$P$88&amp;$P$89&amp;$P$90,Variáveis!$O$2:$S$300&amp;Variáveis!$P$2:$T$300&amp;Variáveis!$Q$2:$U$300&amp;Variáveis!$R$2:$V$300,5,FALSE),0)</f>
        <v/>
      </c>
      <c r="AD60" s="52">
        <f>T60*AC60</f>
        <v/>
      </c>
      <c r="AE60" s="53">
        <f>IF(AB60="não",((V60/(1-VLOOKUP(AA60,Variáveis!$AK$3:$AN$29,4,FALSE)))*VLOOKUP(AA60,Variáveis!$AK$3:$AN$29,4,FALSE))-AD60,0)</f>
        <v/>
      </c>
      <c r="AF60" s="53">
        <f>T60*$AF$4</f>
        <v/>
      </c>
      <c r="AG60" s="53">
        <f>IF(AB60="SIM","Cliente pode pagar DIFA na entrada", )</f>
        <v/>
      </c>
      <c r="AH60" s="54" t="n"/>
      <c r="AI60" s="53">
        <f>IF(K60="SIM",(J60*$F$102),J60)</f>
        <v/>
      </c>
      <c r="AJ60" s="53">
        <f>IF(L60="SIM",(AI60*$F$101),AI60)</f>
        <v/>
      </c>
      <c r="AK60" s="53">
        <f>AJ60-AS60</f>
        <v/>
      </c>
      <c r="AL60" s="53">
        <f>AJ60*I60</f>
        <v/>
      </c>
      <c r="AM60" s="53">
        <f>AK60*I60</f>
        <v/>
      </c>
      <c r="AN60" s="53">
        <f>AK60-AP60-AQ60</f>
        <v/>
      </c>
      <c r="AO60" s="53">
        <f>AN60*I60</f>
        <v/>
      </c>
      <c r="AP60" s="53">
        <f>$AP$4*AK60</f>
        <v/>
      </c>
      <c r="AQ60" s="53">
        <f>$AQ$4*AK60</f>
        <v/>
      </c>
      <c r="AR60" s="51">
        <f t="array" ref="AR60">VLOOKUP(M60&amp;N60&amp;O60&amp;P60,Variáveis!$A$2:$E$240&amp;Variáveis!$B$2:$F$240&amp;Variáveis!$C$2:$G$240&amp;Variáveis!$D$2:$H$240,5,FALSE)</f>
        <v/>
      </c>
      <c r="AS60" s="53">
        <f>((AJ60*(1-AR60))*AR60)</f>
        <v/>
      </c>
      <c r="AT60" s="53">
        <f>(((J60+(J60*AU60))*0.18)-(J60*AR60))</f>
        <v/>
      </c>
      <c r="AU60" s="55">
        <f>(((1+AV60)*(1-AR60))/(1-0.18)-1)</f>
        <v/>
      </c>
      <c r="AV60" s="55">
        <f>IF(BB60&gt;0,BB60,IF(BA60&gt;0,BA60,IF(AZ60&gt;0,AZ60,IF(AY60&gt;0,AY60,IF(AX60&gt;0,AX60)))))/100</f>
        <v/>
      </c>
      <c r="AW60" s="56">
        <f>VALUE(LEFT(G60,4))</f>
        <v/>
      </c>
      <c r="AX60" s="56">
        <f>VALUE(IFERROR(VLOOKUP(VALUE(LEFT(G60,4)),ST!$C$4:$E$300,3,FALSE),"0"))</f>
        <v/>
      </c>
      <c r="AY60" s="56">
        <f>VALUE(IFERROR(VLOOKUP(VALUE(LEFT(G60,5)),ST!$C$4:$E$300,3,FALSE),"0"))</f>
        <v/>
      </c>
      <c r="AZ60" s="56">
        <f>VALUE(IFERROR(VLOOKUP(VALUE(LEFT(G60,6)),ST!$C$4:$E$300,3,FALSE),"0"))</f>
        <v/>
      </c>
      <c r="BA60" s="56">
        <f>VALUE(IFERROR(VLOOKUP(VALUE(LEFT(G60,7)),ST!$C$4:$E$300,3,FALSE),"0"))</f>
        <v/>
      </c>
      <c r="BB60" s="56">
        <f>VALUE(IFERROR(VLOOKUP(G60,ST!$C$4:$E$400,3,FALSE),"0"))</f>
        <v/>
      </c>
      <c r="BC60" s="57">
        <f>IF(VLOOKUP(AW60,ST!$C$4:$F$298,4,FALSE)&lt;&gt;0,VLOOKUP(AW60,ST!$C$4:$F$298,4,FALSE),VLOOKUP(G60,ST!$C$4:$F$298,4,FALSE))</f>
        <v/>
      </c>
      <c r="BD60" s="57">
        <f>IF(O60="SC","Desconsiderar coluna ICMS ST",IF(O60="PR","Haverá ST", ))</f>
        <v/>
      </c>
      <c r="BE60" s="53">
        <f>W60</f>
        <v/>
      </c>
      <c r="BF60" s="53">
        <f>X60</f>
        <v/>
      </c>
      <c r="BG60" s="53">
        <f>AD60-AS60</f>
        <v/>
      </c>
      <c r="BH60" s="51">
        <f>$W$4+$X$4+AC60+$BJ$4+0.07</f>
        <v/>
      </c>
      <c r="BI60" s="53">
        <f>IF(BD60="Haverá ST",AJ60+AS60+AT60,AJ60+AS60)</f>
        <v/>
      </c>
      <c r="BJ60" s="53">
        <f>T60*$BJ$4</f>
        <v/>
      </c>
      <c r="BK60" s="53">
        <f>T60*$BK$4</f>
        <v/>
      </c>
      <c r="BL60" s="53">
        <f>BE60+BF60+AO60+BJ60+BK60+AD60</f>
        <v/>
      </c>
      <c r="BM60" s="53">
        <f>(T60-BL60)</f>
        <v/>
      </c>
    </row>
    <row r="61" hidden="1" ht="15.75" customHeight="1" s="218">
      <c r="A61" s="58">
        <f>A60+1</f>
        <v/>
      </c>
      <c r="B61" s="144">
        <f>BOM!B61</f>
        <v/>
      </c>
      <c r="C61" s="144">
        <f>BOM!C61</f>
        <v/>
      </c>
      <c r="D61" s="144">
        <f>BOM!D61</f>
        <v/>
      </c>
      <c r="E61" s="144">
        <f>BOM!E61</f>
        <v/>
      </c>
      <c r="F61" s="144">
        <f>BOM!F61</f>
        <v/>
      </c>
      <c r="G61" s="144">
        <f>BOM!G61</f>
        <v/>
      </c>
      <c r="H61" s="144">
        <f>BOM!H61</f>
        <v/>
      </c>
      <c r="I61" s="144">
        <f>BOM!I61</f>
        <v/>
      </c>
      <c r="J61" s="146">
        <f>BOM!J61</f>
        <v/>
      </c>
      <c r="K61" s="146">
        <f>BOM!K61</f>
        <v/>
      </c>
      <c r="L61" s="146">
        <f>BOM!L61</f>
        <v/>
      </c>
      <c r="M61" s="146">
        <f>BOM!M61</f>
        <v/>
      </c>
      <c r="N61" s="146">
        <f>BOM!N61</f>
        <v/>
      </c>
      <c r="O61" s="146">
        <f>BOM!O61</f>
        <v/>
      </c>
      <c r="P61" s="146">
        <f>BOM!P61</f>
        <v/>
      </c>
      <c r="Q61" s="46">
        <f>$F$97</f>
        <v/>
      </c>
      <c r="R61" s="46">
        <f>$F$98</f>
        <v/>
      </c>
      <c r="S61" s="48">
        <f>U61-(U61*R61)</f>
        <v/>
      </c>
      <c r="T61" s="48">
        <f>S61*I61</f>
        <v/>
      </c>
      <c r="U61" s="48">
        <f>(AN61)/(1-(BH61+Q61))</f>
        <v/>
      </c>
      <c r="V61" s="48">
        <f>U61*I61</f>
        <v/>
      </c>
      <c r="W61" s="49">
        <f>T61*$W$4</f>
        <v/>
      </c>
      <c r="X61" s="49">
        <f>T61*$X$4</f>
        <v/>
      </c>
      <c r="Y61" s="50">
        <f>M61</f>
        <v/>
      </c>
      <c r="Z61" s="9" t="n"/>
      <c r="AA61" s="9" t="n"/>
      <c r="AB61" s="9" t="n"/>
      <c r="AC61" s="51">
        <f t="array" ref="AC61">IF(I61&gt;0,VLOOKUP(Y61&amp;$P$88&amp;$P$89&amp;$P$90,Variáveis!$O$2:$S$300&amp;Variáveis!$P$2:$T$300&amp;Variáveis!$Q$2:$U$300&amp;Variáveis!$R$2:$V$300,5,FALSE),0)</f>
        <v/>
      </c>
      <c r="AD61" s="52">
        <f>T61*AC61</f>
        <v/>
      </c>
      <c r="AE61" s="53">
        <f>IF(AB61="não",((V61/(1-VLOOKUP(AA61,Variáveis!$AK$3:$AN$29,4,FALSE)))*VLOOKUP(AA61,Variáveis!$AK$3:$AN$29,4,FALSE))-AD61,0)</f>
        <v/>
      </c>
      <c r="AF61" s="53">
        <f>T61*$AF$4</f>
        <v/>
      </c>
      <c r="AG61" s="53">
        <f>IF(AB61="SIM","Cliente pode pagar DIFA na entrada", )</f>
        <v/>
      </c>
      <c r="AH61" s="54" t="n"/>
      <c r="AI61" s="53">
        <f>IF(K61="SIM",(J61*$F$102),J61)</f>
        <v/>
      </c>
      <c r="AJ61" s="53">
        <f>IF(L61="SIM",(AI61*$F$101),AI61)</f>
        <v/>
      </c>
      <c r="AK61" s="53">
        <f>AJ61-AS61</f>
        <v/>
      </c>
      <c r="AL61" s="53">
        <f>AJ61*I61</f>
        <v/>
      </c>
      <c r="AM61" s="53">
        <f>AK61*I61</f>
        <v/>
      </c>
      <c r="AN61" s="53">
        <f>AK61-AP61-AQ61</f>
        <v/>
      </c>
      <c r="AO61" s="53">
        <f>AN61*I61</f>
        <v/>
      </c>
      <c r="AP61" s="53">
        <f>$AP$4*AK61</f>
        <v/>
      </c>
      <c r="AQ61" s="53">
        <f>$AQ$4*AK61</f>
        <v/>
      </c>
      <c r="AR61" s="51">
        <f t="array" ref="AR61">VLOOKUP(M61&amp;N61&amp;O61&amp;P61,Variáveis!$A$2:$E$240&amp;Variáveis!$B$2:$F$240&amp;Variáveis!$C$2:$G$240&amp;Variáveis!$D$2:$H$240,5,FALSE)</f>
        <v/>
      </c>
      <c r="AS61" s="53">
        <f>((AJ61*(1-AR61))*AR61)</f>
        <v/>
      </c>
      <c r="AT61" s="53">
        <f>(((J61+(J61*AU61))*0.18)-(J61*AR61))</f>
        <v/>
      </c>
      <c r="AU61" s="55">
        <f>(((1+AV61)*(1-AR61))/(1-0.18)-1)</f>
        <v/>
      </c>
      <c r="AV61" s="55">
        <f>IF(BB61&gt;0,BB61,IF(BA61&gt;0,BA61,IF(AZ61&gt;0,AZ61,IF(AY61&gt;0,AY61,IF(AX61&gt;0,AX61)))))/100</f>
        <v/>
      </c>
      <c r="AW61" s="56">
        <f>VALUE(LEFT(G61,4))</f>
        <v/>
      </c>
      <c r="AX61" s="56">
        <f>VALUE(IFERROR(VLOOKUP(VALUE(LEFT(G61,4)),ST!$C$4:$E$300,3,FALSE),"0"))</f>
        <v/>
      </c>
      <c r="AY61" s="56">
        <f>VALUE(IFERROR(VLOOKUP(VALUE(LEFT(G61,5)),ST!$C$4:$E$300,3,FALSE),"0"))</f>
        <v/>
      </c>
      <c r="AZ61" s="56">
        <f>VALUE(IFERROR(VLOOKUP(VALUE(LEFT(G61,6)),ST!$C$4:$E$300,3,FALSE),"0"))</f>
        <v/>
      </c>
      <c r="BA61" s="56">
        <f>VALUE(IFERROR(VLOOKUP(VALUE(LEFT(G61,7)),ST!$C$4:$E$300,3,FALSE),"0"))</f>
        <v/>
      </c>
      <c r="BB61" s="56">
        <f>VALUE(IFERROR(VLOOKUP(G61,ST!$C$4:$E$400,3,FALSE),"0"))</f>
        <v/>
      </c>
      <c r="BC61" s="57">
        <f>IF(VLOOKUP(AW61,ST!$C$4:$F$298,4,FALSE)&lt;&gt;0,VLOOKUP(AW61,ST!$C$4:$F$298,4,FALSE),VLOOKUP(G61,ST!$C$4:$F$298,4,FALSE))</f>
        <v/>
      </c>
      <c r="BD61" s="57">
        <f>IF(O61="SC","Desconsiderar coluna ICMS ST",IF(O61="PR","Haverá ST", ))</f>
        <v/>
      </c>
      <c r="BE61" s="53">
        <f>W61</f>
        <v/>
      </c>
      <c r="BF61" s="53">
        <f>X61</f>
        <v/>
      </c>
      <c r="BG61" s="53">
        <f>AD61-AS61</f>
        <v/>
      </c>
      <c r="BH61" s="51">
        <f>$W$4+$X$4+AC61+$BJ$4+0.07</f>
        <v/>
      </c>
      <c r="BI61" s="53">
        <f>IF(BD61="Haverá ST",AJ61+AS61+AT61,AJ61+AS61)</f>
        <v/>
      </c>
      <c r="BJ61" s="53">
        <f>T61*$BJ$4</f>
        <v/>
      </c>
      <c r="BK61" s="53">
        <f>T61*$BK$4</f>
        <v/>
      </c>
      <c r="BL61" s="53">
        <f>BE61+BF61+AO61+BJ61+BK61+AD61</f>
        <v/>
      </c>
      <c r="BM61" s="53">
        <f>(T61-BL61)</f>
        <v/>
      </c>
    </row>
    <row r="62" ht="15.75" customHeight="1" s="218">
      <c r="A62" s="26" t="n"/>
      <c r="B62" s="26" t="n"/>
      <c r="C62" s="26" t="n"/>
      <c r="D62" s="26" t="n"/>
      <c r="E62" s="27" t="n"/>
      <c r="F62" s="26" t="inlineStr">
        <is>
          <t>LICENÇAS</t>
        </is>
      </c>
      <c r="G62" s="28" t="n"/>
      <c r="H62" s="26" t="n"/>
      <c r="I62" s="26" t="inlineStr">
        <is>
          <t>Qde</t>
        </is>
      </c>
      <c r="J62" s="29" t="n"/>
      <c r="K62" s="27" t="n"/>
      <c r="L62" s="27" t="n"/>
      <c r="M62" s="29" t="n"/>
      <c r="N62" s="29" t="n"/>
      <c r="O62" s="29" t="n"/>
      <c r="P62" s="29" t="n"/>
      <c r="Q62" s="27" t="n"/>
      <c r="R62" s="27" t="n"/>
      <c r="S62" s="20" t="inlineStr">
        <is>
          <t>Preço Unitário c/ Desconto</t>
        </is>
      </c>
      <c r="T62" s="20" t="inlineStr">
        <is>
          <t>Preço Total c/ Desconto</t>
        </is>
      </c>
      <c r="U62" s="27" t="inlineStr">
        <is>
          <t>Preço Unitário</t>
        </is>
      </c>
      <c r="V62" s="30" t="n"/>
      <c r="W62" s="31" t="n">
        <v>0.0165</v>
      </c>
      <c r="X62" s="31" t="n">
        <v>0.076</v>
      </c>
      <c r="Y62" s="32" t="n"/>
      <c r="Z62" s="32" t="n"/>
      <c r="AA62" s="32" t="n"/>
      <c r="AB62" s="32" t="n"/>
      <c r="AC62" s="31">
        <f t="array" ref="AC62">VLOOKUP(Y62&amp;Z62&amp;AA62&amp;AB62,Variáveis!$O$2:$S$300&amp;Variáveis!$P$2:$T$300&amp;Variáveis!$Q$2:$U$300&amp;Variáveis!$R$2:$V$300,5,FALSE)</f>
        <v/>
      </c>
      <c r="AD62" s="31" t="n"/>
      <c r="AE62" s="33" t="n"/>
      <c r="AF62" s="33" t="n">
        <v>0.02</v>
      </c>
      <c r="AG62" s="33" t="n"/>
      <c r="AH62" s="27" t="n"/>
      <c r="AI62" s="29" t="n"/>
      <c r="AJ62" s="29" t="n"/>
      <c r="AK62" s="29" t="n"/>
      <c r="AL62" s="29" t="n"/>
      <c r="AM62" s="29" t="n"/>
      <c r="AN62" s="29" t="n"/>
      <c r="AO62" s="29" t="n"/>
      <c r="AP62" s="29" t="n"/>
      <c r="AQ62" s="29" t="n"/>
      <c r="AR62" s="29">
        <f t="array" ref="AR62">VLOOKUP(M62&amp;N62&amp;O62&amp;P62,Variáveis!$A$2:$E$240&amp;Variáveis!$B$2:$F$240&amp;Variáveis!$C$2:$G$240&amp;Variáveis!$D$2:$H$240,5,FALSE)</f>
        <v/>
      </c>
      <c r="AS62" s="29" t="n"/>
      <c r="AT62" s="29" t="n"/>
      <c r="AU62" s="29" t="n"/>
      <c r="AV62" s="29" t="n"/>
      <c r="AW62" s="29" t="n"/>
      <c r="AX62" s="29" t="n"/>
      <c r="AY62" s="29" t="n"/>
      <c r="AZ62" s="29" t="n"/>
      <c r="BA62" s="29" t="n"/>
      <c r="BB62" s="29" t="n"/>
      <c r="BC62" s="29" t="n"/>
      <c r="BD62" s="73" t="n"/>
      <c r="BE62" s="29" t="n"/>
      <c r="BF62" s="29" t="n"/>
      <c r="BG62" s="29" t="n"/>
      <c r="BH62" s="29" t="n"/>
      <c r="BI62" s="29" t="n"/>
      <c r="BJ62" s="31" t="n">
        <v>0.0288</v>
      </c>
      <c r="BK62" s="31">
        <f>BK4</f>
        <v/>
      </c>
      <c r="BL62" s="29" t="n"/>
      <c r="BM62" s="31" t="n"/>
    </row>
    <row r="63" ht="15.75" customHeight="1" s="218">
      <c r="A63" s="74">
        <f>A61+1</f>
        <v/>
      </c>
      <c r="B63" s="144">
        <f>BOM!B63</f>
        <v/>
      </c>
      <c r="C63" s="144">
        <f>BOM!C63</f>
        <v/>
      </c>
      <c r="D63" s="144">
        <f>BOM!D63</f>
        <v/>
      </c>
      <c r="E63" s="144">
        <f>BOM!E63</f>
        <v/>
      </c>
      <c r="F63" s="149">
        <f>BOM!F63</f>
        <v/>
      </c>
      <c r="G63" s="49">
        <f>BOM!G63</f>
        <v/>
      </c>
      <c r="H63" s="49">
        <f>BOM!H63</f>
        <v/>
      </c>
      <c r="I63" s="144" t="n">
        <v>0</v>
      </c>
      <c r="J63" s="146">
        <f>BOM!J63</f>
        <v/>
      </c>
      <c r="K63" s="146">
        <f>BOM!K63</f>
        <v/>
      </c>
      <c r="L63" s="146">
        <f>BOM!L63</f>
        <v/>
      </c>
      <c r="M63" s="150">
        <f>BOM!M63</f>
        <v/>
      </c>
      <c r="N63" s="150">
        <f>BOM!N63</f>
        <v/>
      </c>
      <c r="O63" s="150">
        <f>BOM!O63</f>
        <v/>
      </c>
      <c r="P63" s="150">
        <f>BOM!P63</f>
        <v/>
      </c>
      <c r="Q63" s="46">
        <f>$F$97</f>
        <v/>
      </c>
      <c r="R63" s="46">
        <f>$F$98</f>
        <v/>
      </c>
      <c r="S63" s="48">
        <f>U63-(U63*R63)</f>
        <v/>
      </c>
      <c r="T63" s="48">
        <f>S63*I63</f>
        <v/>
      </c>
      <c r="U63" s="48">
        <f>(AJ63)/(1-(BH63+Q63))</f>
        <v/>
      </c>
      <c r="V63" s="48">
        <f>U63*I63</f>
        <v/>
      </c>
      <c r="W63" s="49">
        <f>T63*$W$62</f>
        <v/>
      </c>
      <c r="X63" s="49">
        <f>T63*$X$62</f>
        <v/>
      </c>
      <c r="Y63" s="79" t="n"/>
      <c r="Z63" s="80" t="n"/>
      <c r="AA63" s="80" t="n"/>
      <c r="AB63" s="80" t="n"/>
      <c r="AC63" s="80" t="n"/>
      <c r="AD63" s="80" t="n"/>
      <c r="AE63" s="81" t="n"/>
      <c r="AF63" s="49">
        <f>T63*$AF$62</f>
        <v/>
      </c>
      <c r="AG63" s="49" t="n"/>
      <c r="AH63" s="82" t="n"/>
      <c r="AI63" s="53">
        <f>IF(K63="SIM",(J63*$F$103),J63)</f>
        <v/>
      </c>
      <c r="AJ63" s="53">
        <f>IF(L63="SIM",(AI63*$F$101),AI63)</f>
        <v/>
      </c>
      <c r="AK63" s="53" t="n"/>
      <c r="AL63" s="53">
        <f>AJ63*I63</f>
        <v/>
      </c>
      <c r="AM63" s="83" t="n"/>
      <c r="AN63" s="83" t="n"/>
      <c r="AO63" s="83" t="n"/>
      <c r="AP63" s="84" t="n"/>
      <c r="AQ63" s="84" t="n"/>
      <c r="AR63" s="84">
        <f t="array" ref="AR63">VLOOKUP(M63&amp;N63&amp;O63&amp;P63,Variáveis!$A$2:$E$240&amp;Variáveis!$B$2:$F$240&amp;Variáveis!$C$2:$G$240&amp;Variáveis!$D$2:$H$240,5,FALSE)</f>
        <v/>
      </c>
      <c r="AS63" s="85" t="n"/>
      <c r="AT63" s="85" t="n"/>
      <c r="AU63" s="85" t="n"/>
      <c r="AV63" s="85" t="n"/>
      <c r="AW63" s="85" t="n"/>
      <c r="AX63" s="85" t="n"/>
      <c r="AY63" s="85" t="n"/>
      <c r="AZ63" s="85" t="n"/>
      <c r="BA63" s="85" t="n"/>
      <c r="BB63" s="85" t="n"/>
      <c r="BC63" s="85" t="n"/>
      <c r="BD63" s="86" t="n"/>
      <c r="BE63" s="53">
        <f>W63</f>
        <v/>
      </c>
      <c r="BF63" s="53">
        <f>X63</f>
        <v/>
      </c>
      <c r="BG63" s="53" t="n"/>
      <c r="BH63" s="51">
        <f>$W$62+$X$62+$AF$62+$BJ$62+0.07</f>
        <v/>
      </c>
      <c r="BI63" s="53">
        <f>AJ63+AS63+AT63</f>
        <v/>
      </c>
      <c r="BJ63" s="53">
        <f>T63*$BJ$62</f>
        <v/>
      </c>
      <c r="BK63" s="53">
        <f>T63*$BK$62</f>
        <v/>
      </c>
      <c r="BL63" s="53">
        <f>BE63+BF63+AL63+BJ63+BK63+AD63+AF63</f>
        <v/>
      </c>
      <c r="BM63" s="49">
        <f>(T63-BL63)</f>
        <v/>
      </c>
    </row>
    <row r="64" ht="15.75" customHeight="1" s="218">
      <c r="A64" s="74">
        <f>A63+1</f>
        <v/>
      </c>
      <c r="B64" s="144">
        <f>BOM!B64</f>
        <v/>
      </c>
      <c r="C64" s="144">
        <f>BOM!C64</f>
        <v/>
      </c>
      <c r="D64" s="144">
        <f>BOM!D64</f>
        <v/>
      </c>
      <c r="E64" s="144">
        <f>BOM!E64</f>
        <v/>
      </c>
      <c r="F64" s="149">
        <f>BOM!F64</f>
        <v/>
      </c>
      <c r="G64" s="49">
        <f>BOM!G64</f>
        <v/>
      </c>
      <c r="H64" s="49">
        <f>BOM!H64</f>
        <v/>
      </c>
      <c r="I64" s="144">
        <f>I23</f>
        <v/>
      </c>
      <c r="J64" s="146">
        <f>BOM!J64</f>
        <v/>
      </c>
      <c r="K64" s="146">
        <f>BOM!K64</f>
        <v/>
      </c>
      <c r="L64" s="146">
        <f>BOM!L64</f>
        <v/>
      </c>
      <c r="M64" s="150">
        <f>BOM!M64</f>
        <v/>
      </c>
      <c r="N64" s="150">
        <f>BOM!N64</f>
        <v/>
      </c>
      <c r="O64" s="150">
        <f>BOM!O64</f>
        <v/>
      </c>
      <c r="P64" s="150">
        <f>BOM!P64</f>
        <v/>
      </c>
      <c r="Q64" s="46">
        <f>$F$97</f>
        <v/>
      </c>
      <c r="R64" s="46">
        <f>$F$98</f>
        <v/>
      </c>
      <c r="S64" s="48">
        <f>U64-(U64*R64)</f>
        <v/>
      </c>
      <c r="T64" s="48">
        <f>S64*I64</f>
        <v/>
      </c>
      <c r="U64" s="48">
        <f>(AJ64)/(1-(BH64+Q64))</f>
        <v/>
      </c>
      <c r="V64" s="48">
        <f>U64*I64</f>
        <v/>
      </c>
      <c r="W64" s="49">
        <f>T64*$W$62</f>
        <v/>
      </c>
      <c r="X64" s="49">
        <f>T64*$X$62</f>
        <v/>
      </c>
      <c r="Y64" s="90" t="n"/>
      <c r="Z64" s="91" t="n"/>
      <c r="AA64" s="91" t="n"/>
      <c r="AB64" s="91" t="n"/>
      <c r="AC64" s="91" t="n"/>
      <c r="AD64" s="91" t="n"/>
      <c r="AE64" s="92" t="n"/>
      <c r="AF64" s="49">
        <f>T64*$AF$62</f>
        <v/>
      </c>
      <c r="AG64" s="49" t="n"/>
      <c r="AH64" s="82" t="n"/>
      <c r="AI64" s="53">
        <f>IF(K64="SIM",(J64*$F$103),J64)</f>
        <v/>
      </c>
      <c r="AJ64" s="53">
        <f>IF(L64="SIM",(AI64*$F$101),AI64)</f>
        <v/>
      </c>
      <c r="AK64" s="53" t="n"/>
      <c r="AL64" s="53">
        <f>AJ64*I64</f>
        <v/>
      </c>
      <c r="AM64" s="93" t="n"/>
      <c r="AN64" s="93" t="n"/>
      <c r="AO64" s="93" t="n"/>
      <c r="AP64" s="94" t="n"/>
      <c r="AQ64" s="94" t="n"/>
      <c r="AR64" s="94" t="n"/>
      <c r="AS64" s="95" t="n"/>
      <c r="AT64" s="95" t="n"/>
      <c r="AU64" s="95" t="n"/>
      <c r="AV64" s="95" t="n"/>
      <c r="AW64" s="95" t="n"/>
      <c r="AX64" s="95" t="n"/>
      <c r="AY64" s="95" t="n"/>
      <c r="AZ64" s="95" t="n"/>
      <c r="BA64" s="95" t="n"/>
      <c r="BB64" s="95" t="n"/>
      <c r="BC64" s="95" t="n"/>
      <c r="BD64" s="96" t="n"/>
      <c r="BE64" s="53">
        <f>W64</f>
        <v/>
      </c>
      <c r="BF64" s="53">
        <f>X64</f>
        <v/>
      </c>
      <c r="BG64" s="53" t="n"/>
      <c r="BH64" s="51">
        <f>$W$62+$X$62+$AF$62+$BJ$62+0.07</f>
        <v/>
      </c>
      <c r="BI64" s="53">
        <f>AJ64+AS64+AT64</f>
        <v/>
      </c>
      <c r="BJ64" s="53">
        <f>T64*$BJ$62</f>
        <v/>
      </c>
      <c r="BK64" s="53">
        <f>T64*$BK$62</f>
        <v/>
      </c>
      <c r="BL64" s="53">
        <f>BE64+BF64+AL64+BJ64+BK64+AD64+AF64</f>
        <v/>
      </c>
      <c r="BM64" s="49">
        <f>(T64-BL64)</f>
        <v/>
      </c>
    </row>
    <row r="65" ht="15.75" customHeight="1" s="218">
      <c r="A65" s="74" t="n">
        <v>59</v>
      </c>
      <c r="B65" s="144">
        <f>BOM!B65</f>
        <v/>
      </c>
      <c r="C65" s="144">
        <f>BOM!C65</f>
        <v/>
      </c>
      <c r="D65" s="144">
        <f>BOM!D65</f>
        <v/>
      </c>
      <c r="E65" s="144">
        <f>BOM!E65</f>
        <v/>
      </c>
      <c r="F65" s="149">
        <f>BOM!F65</f>
        <v/>
      </c>
      <c r="G65" s="49">
        <f>BOM!G65</f>
        <v/>
      </c>
      <c r="H65" s="49">
        <f>BOM!H65</f>
        <v/>
      </c>
      <c r="I65" s="144">
        <f>BOM!I65</f>
        <v/>
      </c>
      <c r="J65" s="146">
        <f>BOM!J65</f>
        <v/>
      </c>
      <c r="K65" s="146">
        <f>BOM!K65</f>
        <v/>
      </c>
      <c r="L65" s="146">
        <f>BOM!L65</f>
        <v/>
      </c>
      <c r="M65" s="150">
        <f>BOM!M65</f>
        <v/>
      </c>
      <c r="N65" s="150">
        <f>BOM!N65</f>
        <v/>
      </c>
      <c r="O65" s="150">
        <f>BOM!O65</f>
        <v/>
      </c>
      <c r="P65" s="150">
        <f>BOM!P65</f>
        <v/>
      </c>
      <c r="Q65" s="46">
        <f>$F$97</f>
        <v/>
      </c>
      <c r="R65" s="46">
        <f>$F$98</f>
        <v/>
      </c>
      <c r="S65" s="48">
        <f>U65-(U65*R65)</f>
        <v/>
      </c>
      <c r="T65" s="48">
        <f>S65*I65</f>
        <v/>
      </c>
      <c r="U65" s="48">
        <f>(AJ65)/(1-(BH65+Q65))</f>
        <v/>
      </c>
      <c r="V65" s="48">
        <f>U65*I65</f>
        <v/>
      </c>
      <c r="W65" s="49">
        <f>T65*$W$62</f>
        <v/>
      </c>
      <c r="X65" s="49">
        <f>T65*$X$62</f>
        <v/>
      </c>
      <c r="Y65" s="90" t="n"/>
      <c r="Z65" s="91" t="n"/>
      <c r="AA65" s="91" t="n"/>
      <c r="AB65" s="91" t="n"/>
      <c r="AC65" s="91" t="n"/>
      <c r="AD65" s="91" t="n"/>
      <c r="AE65" s="92" t="n"/>
      <c r="AF65" s="49">
        <f>T65*$AF$62</f>
        <v/>
      </c>
      <c r="AG65" s="49" t="n"/>
      <c r="AH65" s="82" t="n"/>
      <c r="AI65" s="53">
        <f>IF(K65="SIM",(J65*$F$103),J65)</f>
        <v/>
      </c>
      <c r="AJ65" s="53">
        <f>IF(L65="SIM",(AI65*$F$101),AI65)</f>
        <v/>
      </c>
      <c r="AK65" s="53" t="n"/>
      <c r="AL65" s="53">
        <f>AJ65*I65</f>
        <v/>
      </c>
      <c r="AM65" s="93" t="n"/>
      <c r="AN65" s="93" t="n"/>
      <c r="AO65" s="93" t="n"/>
      <c r="AP65" s="94" t="n"/>
      <c r="AQ65" s="94" t="n"/>
      <c r="AR65" s="94" t="n"/>
      <c r="AS65" s="95" t="n"/>
      <c r="AT65" s="95" t="n"/>
      <c r="AU65" s="95" t="n"/>
      <c r="AV65" s="95" t="n"/>
      <c r="AW65" s="95" t="n"/>
      <c r="AX65" s="95" t="n"/>
      <c r="AY65" s="95" t="n"/>
      <c r="AZ65" s="95" t="n"/>
      <c r="BA65" s="95" t="n"/>
      <c r="BB65" s="95" t="n"/>
      <c r="BC65" s="95" t="n"/>
      <c r="BD65" s="96" t="n"/>
      <c r="BE65" s="53">
        <f>W65</f>
        <v/>
      </c>
      <c r="BF65" s="53">
        <f>X65</f>
        <v/>
      </c>
      <c r="BG65" s="53" t="n"/>
      <c r="BH65" s="51">
        <f>$W$62+$X$62+$AF$62+$BJ$62+0.07</f>
        <v/>
      </c>
      <c r="BI65" s="53">
        <f>AJ65+AS65+AT65</f>
        <v/>
      </c>
      <c r="BJ65" s="53">
        <f>T65*$BJ$62</f>
        <v/>
      </c>
      <c r="BK65" s="53">
        <f>T65*$BK$62</f>
        <v/>
      </c>
      <c r="BL65" s="53">
        <f>BE65+BF65+AL65+BJ65+BK65+AD65+AF65</f>
        <v/>
      </c>
      <c r="BM65" s="49">
        <f>(T65-BL65)</f>
        <v/>
      </c>
    </row>
    <row r="66" ht="15.75" customHeight="1" s="218">
      <c r="A66" s="74" t="n">
        <v>60</v>
      </c>
      <c r="B66" s="144">
        <f>BOM!B66</f>
        <v/>
      </c>
      <c r="C66" s="144">
        <f>BOM!C66</f>
        <v/>
      </c>
      <c r="D66" s="144">
        <f>BOM!D66</f>
        <v/>
      </c>
      <c r="E66" s="144">
        <f>BOM!E66</f>
        <v/>
      </c>
      <c r="F66" s="149">
        <f>BOM!F66</f>
        <v/>
      </c>
      <c r="G66" s="49">
        <f>BOM!G66</f>
        <v/>
      </c>
      <c r="H66" s="49">
        <f>BOM!H66</f>
        <v/>
      </c>
      <c r="I66" s="144">
        <f>BOM!I66</f>
        <v/>
      </c>
      <c r="J66" s="146">
        <f>BOM!J66</f>
        <v/>
      </c>
      <c r="K66" s="146">
        <f>BOM!K66</f>
        <v/>
      </c>
      <c r="L66" s="146">
        <f>BOM!L66</f>
        <v/>
      </c>
      <c r="M66" s="150">
        <f>BOM!M66</f>
        <v/>
      </c>
      <c r="N66" s="150">
        <f>BOM!N66</f>
        <v/>
      </c>
      <c r="O66" s="150">
        <f>BOM!O66</f>
        <v/>
      </c>
      <c r="P66" s="150">
        <f>BOM!P66</f>
        <v/>
      </c>
      <c r="Q66" s="46">
        <f>$F$97</f>
        <v/>
      </c>
      <c r="R66" s="46">
        <f>$F$98</f>
        <v/>
      </c>
      <c r="S66" s="48">
        <f>U66-(U66*R66)</f>
        <v/>
      </c>
      <c r="T66" s="48">
        <f>S66*I66</f>
        <v/>
      </c>
      <c r="U66" s="48">
        <f>(AJ66)/(1-(BH66+Q66))</f>
        <v/>
      </c>
      <c r="V66" s="48">
        <f>U66*I66</f>
        <v/>
      </c>
      <c r="W66" s="49">
        <f>T66*$W$62</f>
        <v/>
      </c>
      <c r="X66" s="49">
        <f>T66*$X$62</f>
        <v/>
      </c>
      <c r="Y66" s="90" t="n"/>
      <c r="Z66" s="91" t="n"/>
      <c r="AA66" s="91" t="n"/>
      <c r="AB66" s="91" t="n"/>
      <c r="AC66" s="91" t="n"/>
      <c r="AD66" s="91" t="n"/>
      <c r="AE66" s="92" t="n"/>
      <c r="AF66" s="49">
        <f>T66*$AF$62</f>
        <v/>
      </c>
      <c r="AG66" s="49" t="n"/>
      <c r="AH66" s="82" t="n"/>
      <c r="AI66" s="53">
        <f>IF(K66="SIM",(J66*$F$103),J66)</f>
        <v/>
      </c>
      <c r="AJ66" s="53">
        <f>IF(L66="SIM",(AI66*$F$101),AI66)</f>
        <v/>
      </c>
      <c r="AK66" s="53" t="n"/>
      <c r="AL66" s="53">
        <f>AJ66*I66</f>
        <v/>
      </c>
      <c r="AM66" s="93" t="n"/>
      <c r="AN66" s="93" t="n"/>
      <c r="AO66" s="93" t="n"/>
      <c r="AP66" s="94" t="n"/>
      <c r="AQ66" s="94" t="n"/>
      <c r="AR66" s="94" t="n"/>
      <c r="AS66" s="95" t="n"/>
      <c r="AT66" s="95" t="n"/>
      <c r="AU66" s="95" t="n"/>
      <c r="AV66" s="95" t="n"/>
      <c r="AW66" s="95" t="n"/>
      <c r="AX66" s="95" t="n"/>
      <c r="AY66" s="95" t="n"/>
      <c r="AZ66" s="95" t="n"/>
      <c r="BA66" s="95" t="n"/>
      <c r="BB66" s="95" t="n"/>
      <c r="BC66" s="95" t="n"/>
      <c r="BD66" s="96" t="n"/>
      <c r="BE66" s="53">
        <f>W66</f>
        <v/>
      </c>
      <c r="BF66" s="53">
        <f>X66</f>
        <v/>
      </c>
      <c r="BG66" s="53" t="n"/>
      <c r="BH66" s="51">
        <f>$W$62+$X$62+$AF$62+$BJ$62+0.07</f>
        <v/>
      </c>
      <c r="BI66" s="53">
        <f>AJ66+AS66+AT66</f>
        <v/>
      </c>
      <c r="BJ66" s="53">
        <f>T66*$BJ$62</f>
        <v/>
      </c>
      <c r="BK66" s="53">
        <f>T66*$BK$62</f>
        <v/>
      </c>
      <c r="BL66" s="53">
        <f>BE66+BF66+AL66+BJ66+BK66+AD66+AF66</f>
        <v/>
      </c>
      <c r="BM66" s="49">
        <f>(T66-BL66)</f>
        <v/>
      </c>
    </row>
    <row r="67" ht="15.75" customHeight="1" s="218">
      <c r="A67" s="74" t="n">
        <v>61</v>
      </c>
      <c r="B67" s="144">
        <f>BOM!B67</f>
        <v/>
      </c>
      <c r="C67" s="144">
        <f>BOM!C67</f>
        <v/>
      </c>
      <c r="D67" s="144">
        <f>BOM!D67</f>
        <v/>
      </c>
      <c r="E67" s="144">
        <f>BOM!E67</f>
        <v/>
      </c>
      <c r="F67" s="149">
        <f>BOM!F67</f>
        <v/>
      </c>
      <c r="G67" s="49">
        <f>BOM!G67</f>
        <v/>
      </c>
      <c r="H67" s="49">
        <f>BOM!H67</f>
        <v/>
      </c>
      <c r="I67" s="144">
        <f>BOM!I67</f>
        <v/>
      </c>
      <c r="J67" s="146">
        <f>BOM!J67</f>
        <v/>
      </c>
      <c r="K67" s="146">
        <f>BOM!K67</f>
        <v/>
      </c>
      <c r="L67" s="146">
        <f>BOM!L67</f>
        <v/>
      </c>
      <c r="M67" s="150">
        <f>BOM!M67</f>
        <v/>
      </c>
      <c r="N67" s="150">
        <f>BOM!N67</f>
        <v/>
      </c>
      <c r="O67" s="150">
        <f>BOM!O67</f>
        <v/>
      </c>
      <c r="P67" s="150">
        <f>BOM!P67</f>
        <v/>
      </c>
      <c r="Q67" s="46">
        <f>$F$97</f>
        <v/>
      </c>
      <c r="R67" s="46">
        <f>$F$98</f>
        <v/>
      </c>
      <c r="S67" s="48">
        <f>U67-(U67*R67)</f>
        <v/>
      </c>
      <c r="T67" s="48">
        <f>S67*I67</f>
        <v/>
      </c>
      <c r="U67" s="48">
        <f>(AJ67)/(1-(BH67+Q67))</f>
        <v/>
      </c>
      <c r="V67" s="48">
        <f>U67*I67</f>
        <v/>
      </c>
      <c r="W67" s="49">
        <f>T67*$W$62</f>
        <v/>
      </c>
      <c r="X67" s="49">
        <f>T67*$X$62</f>
        <v/>
      </c>
      <c r="Y67" s="90" t="n"/>
      <c r="Z67" s="91" t="n"/>
      <c r="AA67" s="91" t="n"/>
      <c r="AB67" s="91" t="n"/>
      <c r="AC67" s="91" t="n"/>
      <c r="AD67" s="91" t="n"/>
      <c r="AE67" s="92" t="n"/>
      <c r="AF67" s="49">
        <f>T67*$AF$62</f>
        <v/>
      </c>
      <c r="AG67" s="49" t="n"/>
      <c r="AH67" s="82" t="n"/>
      <c r="AI67" s="53">
        <f>IF(K67="SIM",(J67*$F$103),J67)</f>
        <v/>
      </c>
      <c r="AJ67" s="53">
        <f>IF(L67="SIM",(AI67*$F$101),AI67)</f>
        <v/>
      </c>
      <c r="AK67" s="53" t="n"/>
      <c r="AL67" s="53">
        <f>AJ67*I67</f>
        <v/>
      </c>
      <c r="AM67" s="93" t="n"/>
      <c r="AN67" s="93" t="n"/>
      <c r="AO67" s="93" t="n"/>
      <c r="AP67" s="94" t="n"/>
      <c r="AQ67" s="94" t="n"/>
      <c r="AR67" s="94" t="n"/>
      <c r="AS67" s="95" t="n"/>
      <c r="AT67" s="95" t="n"/>
      <c r="AU67" s="95" t="n"/>
      <c r="AV67" s="95" t="n"/>
      <c r="AW67" s="95" t="n"/>
      <c r="AX67" s="95" t="n"/>
      <c r="AY67" s="95" t="n"/>
      <c r="AZ67" s="95" t="n"/>
      <c r="BA67" s="95" t="n"/>
      <c r="BB67" s="95" t="n"/>
      <c r="BC67" s="95" t="n"/>
      <c r="BD67" s="96" t="n"/>
      <c r="BE67" s="53">
        <f>W67</f>
        <v/>
      </c>
      <c r="BF67" s="53">
        <f>X67</f>
        <v/>
      </c>
      <c r="BG67" s="53" t="n"/>
      <c r="BH67" s="51">
        <f>$W$62+$X$62+$AF$62+$BJ$62+0.07</f>
        <v/>
      </c>
      <c r="BI67" s="53">
        <f>AJ67+AS67+AT67</f>
        <v/>
      </c>
      <c r="BJ67" s="53">
        <f>T67*$BJ$62</f>
        <v/>
      </c>
      <c r="BK67" s="53">
        <f>T67*$BK$62</f>
        <v/>
      </c>
      <c r="BL67" s="53">
        <f>BE67+BF67+AL67+BJ67+BK67+AD67+AF67</f>
        <v/>
      </c>
      <c r="BM67" s="49">
        <f>(T67-BL67)</f>
        <v/>
      </c>
    </row>
    <row r="68" ht="15.75" customHeight="1" s="218">
      <c r="A68" s="74" t="n">
        <v>62</v>
      </c>
      <c r="B68" s="144">
        <f>BOM!B68</f>
        <v/>
      </c>
      <c r="C68" s="144">
        <f>BOM!C68</f>
        <v/>
      </c>
      <c r="D68" s="144">
        <f>BOM!D68</f>
        <v/>
      </c>
      <c r="E68" s="144">
        <f>BOM!E68</f>
        <v/>
      </c>
      <c r="F68" s="149">
        <f>BOM!F68</f>
        <v/>
      </c>
      <c r="G68" s="49">
        <f>BOM!G68</f>
        <v/>
      </c>
      <c r="H68" s="49">
        <f>BOM!H68</f>
        <v/>
      </c>
      <c r="I68" s="144">
        <f>BOM!I68</f>
        <v/>
      </c>
      <c r="J68" s="146">
        <f>BOM!J68</f>
        <v/>
      </c>
      <c r="K68" s="146">
        <f>BOM!K68</f>
        <v/>
      </c>
      <c r="L68" s="146">
        <f>BOM!L68</f>
        <v/>
      </c>
      <c r="M68" s="150">
        <f>BOM!M68</f>
        <v/>
      </c>
      <c r="N68" s="150">
        <f>BOM!N68</f>
        <v/>
      </c>
      <c r="O68" s="150">
        <f>BOM!O68</f>
        <v/>
      </c>
      <c r="P68" s="150">
        <f>BOM!P68</f>
        <v/>
      </c>
      <c r="Q68" s="46">
        <f>$F$97</f>
        <v/>
      </c>
      <c r="R68" s="46">
        <f>$F$98</f>
        <v/>
      </c>
      <c r="S68" s="48">
        <f>U68-(U68*R68)</f>
        <v/>
      </c>
      <c r="T68" s="48">
        <f>S68*I68</f>
        <v/>
      </c>
      <c r="U68" s="48">
        <f>(AJ68)/(1-(BH68+Q68))</f>
        <v/>
      </c>
      <c r="V68" s="48">
        <f>U68*I68</f>
        <v/>
      </c>
      <c r="W68" s="49">
        <f>T68*$W$62</f>
        <v/>
      </c>
      <c r="X68" s="49">
        <f>T68*$X$62</f>
        <v/>
      </c>
      <c r="Y68" s="90" t="n"/>
      <c r="Z68" s="91" t="n"/>
      <c r="AA68" s="91" t="n"/>
      <c r="AB68" s="91" t="n"/>
      <c r="AC68" s="91" t="n"/>
      <c r="AD68" s="91" t="n"/>
      <c r="AE68" s="92" t="n"/>
      <c r="AF68" s="49">
        <f>T68*$AF$62</f>
        <v/>
      </c>
      <c r="AG68" s="49" t="n"/>
      <c r="AH68" s="82" t="n"/>
      <c r="AI68" s="53">
        <f>IF(K68="SIM",(J68*$F$103),J68)</f>
        <v/>
      </c>
      <c r="AJ68" s="53">
        <f>IF(L68="SIM",(AI68*$F$101),AI68)</f>
        <v/>
      </c>
      <c r="AK68" s="53" t="n"/>
      <c r="AL68" s="53">
        <f>AJ68*I68</f>
        <v/>
      </c>
      <c r="AM68" s="93" t="n"/>
      <c r="AN68" s="93" t="n"/>
      <c r="AO68" s="93" t="n"/>
      <c r="AP68" s="94" t="n"/>
      <c r="AQ68" s="94" t="n"/>
      <c r="AR68" s="94" t="n"/>
      <c r="AS68" s="95" t="n"/>
      <c r="AT68" s="95" t="n"/>
      <c r="AU68" s="95" t="n"/>
      <c r="AV68" s="95" t="n"/>
      <c r="AW68" s="95" t="n"/>
      <c r="AX68" s="95" t="n"/>
      <c r="AY68" s="95" t="n"/>
      <c r="AZ68" s="95" t="n"/>
      <c r="BA68" s="95" t="n"/>
      <c r="BB68" s="95" t="n"/>
      <c r="BC68" s="95" t="n"/>
      <c r="BD68" s="96" t="n"/>
      <c r="BE68" s="53">
        <f>W68</f>
        <v/>
      </c>
      <c r="BF68" s="53">
        <f>X68</f>
        <v/>
      </c>
      <c r="BG68" s="53" t="n"/>
      <c r="BH68" s="51">
        <f>$W$62+$X$62+$AF$62+$BJ$62+0.07</f>
        <v/>
      </c>
      <c r="BI68" s="53">
        <f>AJ68+AS68+AT68</f>
        <v/>
      </c>
      <c r="BJ68" s="53">
        <f>T68*$BJ$62</f>
        <v/>
      </c>
      <c r="BK68" s="53">
        <f>T68*$BK$62</f>
        <v/>
      </c>
      <c r="BL68" s="53">
        <f>BE68+BF68+AL68+BJ68+BK68+AD68+AF68</f>
        <v/>
      </c>
      <c r="BM68" s="49">
        <f>(T68-BL68)</f>
        <v/>
      </c>
    </row>
    <row r="69" ht="15.75" customHeight="1" s="218">
      <c r="A69" s="74" t="n">
        <v>63</v>
      </c>
      <c r="B69" s="144">
        <f>BOM!B69</f>
        <v/>
      </c>
      <c r="C69" s="144">
        <f>BOM!C69</f>
        <v/>
      </c>
      <c r="D69" s="144">
        <f>BOM!D69</f>
        <v/>
      </c>
      <c r="E69" s="144">
        <f>BOM!E69</f>
        <v/>
      </c>
      <c r="F69" s="149">
        <f>BOM!F69</f>
        <v/>
      </c>
      <c r="G69" s="49">
        <f>BOM!G69</f>
        <v/>
      </c>
      <c r="H69" s="49">
        <f>BOM!H69</f>
        <v/>
      </c>
      <c r="I69" s="144">
        <f>BOM!I69</f>
        <v/>
      </c>
      <c r="J69" s="146">
        <f>BOM!J69</f>
        <v/>
      </c>
      <c r="K69" s="146">
        <f>BOM!K69</f>
        <v/>
      </c>
      <c r="L69" s="146">
        <f>BOM!L69</f>
        <v/>
      </c>
      <c r="M69" s="150">
        <f>BOM!M69</f>
        <v/>
      </c>
      <c r="N69" s="150">
        <f>BOM!N69</f>
        <v/>
      </c>
      <c r="O69" s="150">
        <f>BOM!O69</f>
        <v/>
      </c>
      <c r="P69" s="150">
        <f>BOM!P69</f>
        <v/>
      </c>
      <c r="Q69" s="46">
        <f>$F$97</f>
        <v/>
      </c>
      <c r="R69" s="46">
        <f>$F$98</f>
        <v/>
      </c>
      <c r="S69" s="48">
        <f>U69-(U69*R69)</f>
        <v/>
      </c>
      <c r="T69" s="48">
        <f>S69*I69</f>
        <v/>
      </c>
      <c r="U69" s="48">
        <f>(AJ69)/(1-(BH69+Q69))</f>
        <v/>
      </c>
      <c r="V69" s="48">
        <f>U69*I69</f>
        <v/>
      </c>
      <c r="W69" s="49">
        <f>T69*$W$62</f>
        <v/>
      </c>
      <c r="X69" s="49">
        <f>T69*$X$62</f>
        <v/>
      </c>
      <c r="Y69" s="100" t="n"/>
      <c r="Z69" s="101" t="n"/>
      <c r="AA69" s="101" t="n"/>
      <c r="AB69" s="101" t="n"/>
      <c r="AC69" s="101" t="n"/>
      <c r="AD69" s="101" t="n"/>
      <c r="AE69" s="102" t="n"/>
      <c r="AF69" s="49">
        <f>T69*$AF$62</f>
        <v/>
      </c>
      <c r="AG69" s="49" t="n"/>
      <c r="AH69" s="82" t="n"/>
      <c r="AI69" s="53">
        <f>IF(K69="SIM",(J69*$F$103),J69)</f>
        <v/>
      </c>
      <c r="AJ69" s="53">
        <f>IF(L69="SIM",(AI69*$F$101),AI69)</f>
        <v/>
      </c>
      <c r="AK69" s="53" t="n"/>
      <c r="AL69" s="53">
        <f>AJ69*I69</f>
        <v/>
      </c>
      <c r="AM69" s="103" t="n"/>
      <c r="AN69" s="103" t="n"/>
      <c r="AO69" s="103" t="n"/>
      <c r="AP69" s="104" t="n"/>
      <c r="AQ69" s="104" t="n"/>
      <c r="AR69" s="104" t="n"/>
      <c r="AS69" s="105" t="n"/>
      <c r="AT69" s="105" t="n"/>
      <c r="AU69" s="105" t="n"/>
      <c r="AV69" s="105" t="n"/>
      <c r="AW69" s="105" t="n"/>
      <c r="AX69" s="105" t="n"/>
      <c r="AY69" s="105" t="n"/>
      <c r="AZ69" s="105" t="n"/>
      <c r="BA69" s="105" t="n"/>
      <c r="BB69" s="105" t="n"/>
      <c r="BC69" s="105" t="n"/>
      <c r="BD69" s="106" t="n"/>
      <c r="BE69" s="53">
        <f>W69</f>
        <v/>
      </c>
      <c r="BF69" s="53">
        <f>X69</f>
        <v/>
      </c>
      <c r="BG69" s="53" t="n"/>
      <c r="BH69" s="51">
        <f>$W$62+$X$62+$AF$62+$BJ$62+0.07</f>
        <v/>
      </c>
      <c r="BI69" s="53">
        <f>AJ69+AS69+AT69</f>
        <v/>
      </c>
      <c r="BJ69" s="53">
        <f>T69*$BJ$62</f>
        <v/>
      </c>
      <c r="BK69" s="53">
        <f>T69*$BK$62</f>
        <v/>
      </c>
      <c r="BL69" s="53">
        <f>BE69+BF69+AL69+BJ69+BK69+AD69+AF69</f>
        <v/>
      </c>
      <c r="BM69" s="49">
        <f>(T69-BL69)</f>
        <v/>
      </c>
    </row>
    <row r="70" ht="15.75" customHeight="1" s="218">
      <c r="A70" s="26" t="n"/>
      <c r="B70" s="26" t="n"/>
      <c r="C70" s="26" t="n"/>
      <c r="D70" s="26" t="n"/>
      <c r="E70" s="27" t="n"/>
      <c r="F70" s="26" t="inlineStr">
        <is>
          <t>SERVIÇOS</t>
        </is>
      </c>
      <c r="G70" s="28" t="n"/>
      <c r="H70" s="26" t="n"/>
      <c r="I70" s="26" t="inlineStr">
        <is>
          <t>Qde</t>
        </is>
      </c>
      <c r="J70" s="29" t="n"/>
      <c r="K70" s="107" t="n"/>
      <c r="L70" s="107" t="n"/>
      <c r="M70" s="108" t="n"/>
      <c r="N70" s="108" t="n"/>
      <c r="O70" s="108" t="n"/>
      <c r="P70" s="108" t="n"/>
      <c r="Q70" s="27" t="n"/>
      <c r="R70" s="27" t="n"/>
      <c r="S70" s="20" t="inlineStr">
        <is>
          <t>Preço Unitário c/ Desconto</t>
        </is>
      </c>
      <c r="T70" s="20" t="inlineStr">
        <is>
          <t>Preço Total c/ Desconto</t>
        </is>
      </c>
      <c r="U70" s="27" t="inlineStr">
        <is>
          <t>Preço Unitário</t>
        </is>
      </c>
      <c r="V70" s="30" t="n"/>
      <c r="W70" s="31" t="n">
        <v>0.0165</v>
      </c>
      <c r="X70" s="31" t="n">
        <v>0.076</v>
      </c>
      <c r="Y70" s="32" t="n"/>
      <c r="Z70" s="32" t="n"/>
      <c r="AA70" s="32" t="n"/>
      <c r="AB70" s="32" t="n"/>
      <c r="AC70" s="31">
        <f t="array" ref="AC70">VLOOKUP(Y70&amp;Z70&amp;AA70&amp;AB70,Variáveis!$O$2:$S$300&amp;Variáveis!$P$2:$T$300&amp;Variáveis!$Q$2:$U$300&amp;Variáveis!$R$2:$V$300,5,FALSE)</f>
        <v/>
      </c>
      <c r="AD70" s="31" t="n"/>
      <c r="AE70" s="33" t="n"/>
      <c r="AF70" s="33" t="n">
        <v>0.02</v>
      </c>
      <c r="AG70" s="33" t="n"/>
      <c r="AH70" s="27" t="n"/>
      <c r="AI70" s="29" t="n"/>
      <c r="AJ70" s="29" t="n"/>
      <c r="AK70" s="29" t="n"/>
      <c r="AL70" s="29" t="n"/>
      <c r="AM70" s="29" t="n"/>
      <c r="AN70" s="29" t="n"/>
      <c r="AO70" s="29" t="n"/>
      <c r="AP70" s="29" t="n"/>
      <c r="AQ70" s="29" t="n"/>
      <c r="AR70" s="29">
        <f t="array" ref="AR70">VLOOKUP(M70&amp;N70&amp;O70&amp;P70,Variáveis!$A$2:$E$240&amp;Variáveis!$B$2:$F$240&amp;Variáveis!$C$2:$G$240&amp;Variáveis!$D$2:$H$240,5,FALSE)</f>
        <v/>
      </c>
      <c r="AS70" s="29" t="n"/>
      <c r="AT70" s="29" t="n"/>
      <c r="AU70" s="29" t="n"/>
      <c r="AV70" s="29" t="n"/>
      <c r="AW70" s="29" t="n"/>
      <c r="AX70" s="29" t="n"/>
      <c r="AY70" s="29" t="n"/>
      <c r="AZ70" s="29" t="n"/>
      <c r="BA70" s="29" t="n"/>
      <c r="BB70" s="29" t="n"/>
      <c r="BC70" s="29" t="n"/>
      <c r="BD70" s="73" t="n"/>
      <c r="BE70" s="29" t="n"/>
      <c r="BF70" s="29" t="n"/>
      <c r="BG70" s="29" t="n"/>
      <c r="BH70" s="29" t="n"/>
      <c r="BI70" s="29" t="n"/>
      <c r="BJ70" s="31" t="n">
        <v>0.0288</v>
      </c>
      <c r="BK70" s="31">
        <f>BK4</f>
        <v/>
      </c>
      <c r="BL70" s="29" t="n"/>
      <c r="BM70" s="31" t="n"/>
    </row>
    <row r="71" ht="15.75" customHeight="1" s="218">
      <c r="A71" s="74" t="n"/>
      <c r="B71" s="74" t="n"/>
      <c r="C71" s="74" t="n"/>
      <c r="D71" s="74" t="n"/>
      <c r="E71" s="70" t="n"/>
      <c r="F71" s="149">
        <f>BOM!F71</f>
        <v/>
      </c>
      <c r="G71" s="49">
        <f>BOM!G71</f>
        <v/>
      </c>
      <c r="H71" s="49">
        <f>BOM!H71</f>
        <v/>
      </c>
      <c r="I71" s="144">
        <f>BOM!I71</f>
        <v/>
      </c>
      <c r="J71" s="146">
        <f>BOM!J71</f>
        <v/>
      </c>
      <c r="K71" s="150">
        <f>BOM!K71</f>
        <v/>
      </c>
      <c r="L71" s="150">
        <f>BOM!L71</f>
        <v/>
      </c>
      <c r="M71" s="150">
        <f>BOM!M71</f>
        <v/>
      </c>
      <c r="N71" s="150">
        <f>BOM!N71</f>
        <v/>
      </c>
      <c r="O71" s="150">
        <f>BOM!O71</f>
        <v/>
      </c>
      <c r="P71" s="150">
        <f>BOM!P71</f>
        <v/>
      </c>
      <c r="Q71" s="46">
        <f>$F$97</f>
        <v/>
      </c>
      <c r="R71" s="46">
        <f>$F$98</f>
        <v/>
      </c>
      <c r="S71" s="48">
        <f>U71-(U71*R71)</f>
        <v/>
      </c>
      <c r="T71" s="48">
        <f>S71*I71</f>
        <v/>
      </c>
      <c r="U71" s="48">
        <f>(BI71)/(1-(BH71+Q71))</f>
        <v/>
      </c>
      <c r="V71" s="48">
        <f>U71*I71</f>
        <v/>
      </c>
      <c r="W71" s="49">
        <f>T71*$W$62</f>
        <v/>
      </c>
      <c r="X71" s="49">
        <f>T71*$X$62</f>
        <v/>
      </c>
      <c r="Y71" s="79">
        <f>M73</f>
        <v/>
      </c>
      <c r="Z71" s="80" t="n"/>
      <c r="AA71" s="80" t="n"/>
      <c r="AB71" s="80" t="n"/>
      <c r="AC71" s="80" t="n"/>
      <c r="AD71" s="80" t="n"/>
      <c r="AE71" s="81" t="n"/>
      <c r="AF71" s="49">
        <f>T71*$AF$62</f>
        <v/>
      </c>
      <c r="AG71" s="49" t="n"/>
      <c r="AH71" s="82" t="n"/>
      <c r="AI71" s="53">
        <f>J71</f>
        <v/>
      </c>
      <c r="AJ71" s="53">
        <f>AI71</f>
        <v/>
      </c>
      <c r="AK71" s="53" t="n"/>
      <c r="AL71" s="53">
        <f>AJ71*I71</f>
        <v/>
      </c>
      <c r="AM71" s="83" t="n"/>
      <c r="AN71" s="83" t="n"/>
      <c r="AO71" s="83" t="n"/>
      <c r="AP71" s="110" t="n"/>
      <c r="AQ71" s="110" t="n"/>
      <c r="AR71" s="110">
        <f t="array" ref="AR71">VLOOKUP(M71&amp;N71&amp;O71&amp;P71,Variáveis!$A$2:$E$240&amp;Variáveis!$B$2:$F$240&amp;Variáveis!$C$2:$G$240&amp;Variáveis!$D$2:$H$240,5,FALSE)</f>
        <v/>
      </c>
      <c r="AS71" s="111" t="n"/>
      <c r="AT71" s="111" t="n"/>
      <c r="AU71" s="111" t="n"/>
      <c r="AV71" s="111" t="n"/>
      <c r="AW71" s="111" t="n"/>
      <c r="AX71" s="111" t="n"/>
      <c r="AY71" s="111" t="n"/>
      <c r="AZ71" s="111" t="n"/>
      <c r="BA71" s="111" t="n"/>
      <c r="BB71" s="111" t="n"/>
      <c r="BC71" s="111" t="n"/>
      <c r="BD71" s="112" t="n"/>
      <c r="BE71" s="49">
        <f>W71</f>
        <v/>
      </c>
      <c r="BF71" s="49">
        <f>X71</f>
        <v/>
      </c>
      <c r="BG71" s="49" t="n"/>
      <c r="BH71" s="51">
        <f>$W$62+$X$62+$AF$62+$BJ$62+0.07</f>
        <v/>
      </c>
      <c r="BI71" s="53">
        <f>AJ71+AS71+AT71</f>
        <v/>
      </c>
      <c r="BJ71" s="53">
        <f>T71*$BJ$62</f>
        <v/>
      </c>
      <c r="BK71" s="53">
        <f>T71*$BK$62</f>
        <v/>
      </c>
      <c r="BL71" s="53">
        <f>BE71+BF71+AL71+BJ71+BK71+AD71+AF71</f>
        <v/>
      </c>
      <c r="BM71" s="49">
        <f>(T71-BL71)</f>
        <v/>
      </c>
    </row>
    <row r="72" ht="15.75" customHeight="1" s="218">
      <c r="A72" s="74" t="n"/>
      <c r="B72" s="74" t="n"/>
      <c r="C72" s="74" t="n"/>
      <c r="D72" s="74" t="n"/>
      <c r="E72" s="70" t="n"/>
      <c r="F72" s="149">
        <f>BOM!F72</f>
        <v/>
      </c>
      <c r="G72" s="49">
        <f>BOM!G72</f>
        <v/>
      </c>
      <c r="H72" s="49">
        <f>BOM!H72</f>
        <v/>
      </c>
      <c r="I72" s="144">
        <f>BOM!I72</f>
        <v/>
      </c>
      <c r="J72" s="146">
        <f>BOM!J72</f>
        <v/>
      </c>
      <c r="K72" s="150">
        <f>BOM!K72</f>
        <v/>
      </c>
      <c r="L72" s="150">
        <f>BOM!L72</f>
        <v/>
      </c>
      <c r="M72" s="150">
        <f>BOM!M72</f>
        <v/>
      </c>
      <c r="N72" s="150">
        <f>BOM!N72</f>
        <v/>
      </c>
      <c r="O72" s="150">
        <f>BOM!O72</f>
        <v/>
      </c>
      <c r="P72" s="150">
        <f>BOM!P72</f>
        <v/>
      </c>
      <c r="Q72" s="46">
        <f>$F$97</f>
        <v/>
      </c>
      <c r="R72" s="46">
        <f>$F$98</f>
        <v/>
      </c>
      <c r="S72" s="48">
        <f>U72-(U72*R72)</f>
        <v/>
      </c>
      <c r="T72" s="48">
        <f>S72*I72</f>
        <v/>
      </c>
      <c r="U72" s="48">
        <f>(BI72)/(1-(BH72+Q72))</f>
        <v/>
      </c>
      <c r="V72" s="48">
        <f>U72*I72</f>
        <v/>
      </c>
      <c r="W72" s="49">
        <f>T72*$W$62</f>
        <v/>
      </c>
      <c r="X72" s="49">
        <f>T72*$X$62</f>
        <v/>
      </c>
      <c r="Y72" s="90" t="n"/>
      <c r="Z72" s="91" t="n"/>
      <c r="AA72" s="91" t="n"/>
      <c r="AB72" s="91" t="n"/>
      <c r="AC72" s="91" t="n"/>
      <c r="AD72" s="91" t="n"/>
      <c r="AE72" s="92" t="n"/>
      <c r="AF72" s="49">
        <f>T72*$AF$62</f>
        <v/>
      </c>
      <c r="AG72" s="49" t="n"/>
      <c r="AH72" s="82" t="n"/>
      <c r="AI72" s="53">
        <f>J72</f>
        <v/>
      </c>
      <c r="AJ72" s="53">
        <f>AI72</f>
        <v/>
      </c>
      <c r="AK72" s="53" t="n"/>
      <c r="AL72" s="53">
        <f>AJ72*I72</f>
        <v/>
      </c>
      <c r="AM72" s="93" t="n"/>
      <c r="AN72" s="93" t="n"/>
      <c r="AO72" s="93" t="n"/>
      <c r="AP72" s="113" t="n"/>
      <c r="AQ72" s="113" t="n"/>
      <c r="AR72" s="113" t="n"/>
      <c r="AS72" s="114" t="n"/>
      <c r="AT72" s="114" t="n"/>
      <c r="AU72" s="114" t="n"/>
      <c r="AV72" s="114" t="n"/>
      <c r="AW72" s="114" t="n"/>
      <c r="AX72" s="114" t="n"/>
      <c r="AY72" s="114" t="n"/>
      <c r="AZ72" s="114" t="n"/>
      <c r="BA72" s="114" t="n"/>
      <c r="BB72" s="114" t="n"/>
      <c r="BC72" s="114" t="n"/>
      <c r="BD72" s="115" t="n"/>
      <c r="BE72" s="49">
        <f>W72</f>
        <v/>
      </c>
      <c r="BF72" s="49">
        <f>X72</f>
        <v/>
      </c>
      <c r="BG72" s="49" t="n"/>
      <c r="BH72" s="51">
        <f>$W$62+$X$62+$AF$62+$BJ$62+0.07</f>
        <v/>
      </c>
      <c r="BI72" s="53">
        <f>AJ72+AS72+AT72</f>
        <v/>
      </c>
      <c r="BJ72" s="53">
        <f>T72*$BJ$62</f>
        <v/>
      </c>
      <c r="BK72" s="53">
        <f>T72*$BK$62</f>
        <v/>
      </c>
      <c r="BL72" s="53">
        <f>BE72+BF72+AL72+BJ72+BK72+AD72+AF72</f>
        <v/>
      </c>
      <c r="BM72" s="49">
        <f>(T72-BL72)</f>
        <v/>
      </c>
    </row>
    <row r="73" ht="15.75" customHeight="1" s="218">
      <c r="A73" s="74" t="n"/>
      <c r="B73" s="74" t="n"/>
      <c r="C73" s="74" t="n"/>
      <c r="D73" s="74" t="n"/>
      <c r="E73" s="70" t="n"/>
      <c r="F73" s="149">
        <f>BOM!F73</f>
        <v/>
      </c>
      <c r="G73" s="49">
        <f>BOM!G73</f>
        <v/>
      </c>
      <c r="H73" s="49">
        <f>BOM!H73</f>
        <v/>
      </c>
      <c r="I73" s="144">
        <f>BOM!I73</f>
        <v/>
      </c>
      <c r="J73" s="146">
        <f>BOM!J73</f>
        <v/>
      </c>
      <c r="K73" s="150">
        <f>BOM!K73</f>
        <v/>
      </c>
      <c r="L73" s="150">
        <f>BOM!L73</f>
        <v/>
      </c>
      <c r="M73" s="150">
        <f>BOM!M73</f>
        <v/>
      </c>
      <c r="N73" s="150">
        <f>BOM!N73</f>
        <v/>
      </c>
      <c r="O73" s="150">
        <f>BOM!O73</f>
        <v/>
      </c>
      <c r="P73" s="150">
        <f>BOM!P73</f>
        <v/>
      </c>
      <c r="Q73" s="46">
        <f>$F$97</f>
        <v/>
      </c>
      <c r="R73" s="46">
        <f>$F$98</f>
        <v/>
      </c>
      <c r="S73" s="48">
        <f>U73-(U73*R73)</f>
        <v/>
      </c>
      <c r="T73" s="48">
        <f>S73*I73</f>
        <v/>
      </c>
      <c r="U73" s="48">
        <f>(BI73)/(1-(BH73+Q73))</f>
        <v/>
      </c>
      <c r="V73" s="48">
        <f>U73*I73</f>
        <v/>
      </c>
      <c r="W73" s="49">
        <f>T73*$W$62</f>
        <v/>
      </c>
      <c r="X73" s="49">
        <f>T73*$X$62</f>
        <v/>
      </c>
      <c r="Y73" s="90" t="n"/>
      <c r="Z73" s="91" t="n"/>
      <c r="AA73" s="91" t="n"/>
      <c r="AB73" s="91" t="n"/>
      <c r="AC73" s="91" t="n"/>
      <c r="AD73" s="91" t="n"/>
      <c r="AE73" s="92" t="n"/>
      <c r="AF73" s="49">
        <f>T73*$AF$62</f>
        <v/>
      </c>
      <c r="AG73" s="49" t="n"/>
      <c r="AH73" s="82" t="n"/>
      <c r="AI73" s="53">
        <f>J73</f>
        <v/>
      </c>
      <c r="AJ73" s="53">
        <f>AI73</f>
        <v/>
      </c>
      <c r="AK73" s="53" t="n"/>
      <c r="AL73" s="53">
        <f>AJ73*I73</f>
        <v/>
      </c>
      <c r="AM73" s="93" t="n"/>
      <c r="AN73" s="93" t="n"/>
      <c r="AO73" s="93" t="n"/>
      <c r="AP73" s="113" t="n"/>
      <c r="AQ73" s="113" t="n"/>
      <c r="AR73" s="113" t="n"/>
      <c r="AS73" s="114" t="n"/>
      <c r="AT73" s="114" t="n"/>
      <c r="AU73" s="114" t="n"/>
      <c r="AV73" s="114" t="n"/>
      <c r="AW73" s="114" t="n"/>
      <c r="AX73" s="114" t="n"/>
      <c r="AY73" s="114" t="n"/>
      <c r="AZ73" s="114" t="n"/>
      <c r="BA73" s="114" t="n"/>
      <c r="BB73" s="114" t="n"/>
      <c r="BC73" s="114" t="n"/>
      <c r="BD73" s="115" t="n"/>
      <c r="BE73" s="49">
        <f>W73</f>
        <v/>
      </c>
      <c r="BF73" s="49">
        <f>X73</f>
        <v/>
      </c>
      <c r="BG73" s="49" t="n"/>
      <c r="BH73" s="51">
        <f>$W$62+$X$62+$AF$62+$BJ$62+0.07</f>
        <v/>
      </c>
      <c r="BI73" s="53">
        <f>AJ73+AS73+AT73</f>
        <v/>
      </c>
      <c r="BJ73" s="53">
        <f>T73*$BJ$62</f>
        <v/>
      </c>
      <c r="BK73" s="53">
        <f>T73*$BK$62</f>
        <v/>
      </c>
      <c r="BL73" s="53">
        <f>BE73+BF73+AL73+BJ73+BK73+AD73+AF73</f>
        <v/>
      </c>
      <c r="BM73" s="49">
        <f>(T73-BL73)</f>
        <v/>
      </c>
    </row>
    <row r="74" ht="15.75" customHeight="1" s="218">
      <c r="A74" s="74" t="n"/>
      <c r="B74" s="74" t="n"/>
      <c r="C74" s="74" t="n"/>
      <c r="D74" s="74" t="n"/>
      <c r="E74" s="70" t="n"/>
      <c r="F74" s="149">
        <f>BOM!F74</f>
        <v/>
      </c>
      <c r="G74" s="49">
        <f>BOM!G74</f>
        <v/>
      </c>
      <c r="H74" s="49">
        <f>BOM!H74</f>
        <v/>
      </c>
      <c r="I74" s="144">
        <f>40*I23</f>
        <v/>
      </c>
      <c r="J74" s="146">
        <f>BOM!J74</f>
        <v/>
      </c>
      <c r="K74" s="150">
        <f>BOM!K74</f>
        <v/>
      </c>
      <c r="L74" s="150">
        <f>BOM!L74</f>
        <v/>
      </c>
      <c r="M74" s="150">
        <f>BOM!M74</f>
        <v/>
      </c>
      <c r="N74" s="150">
        <f>BOM!N74</f>
        <v/>
      </c>
      <c r="O74" s="150">
        <f>BOM!O74</f>
        <v/>
      </c>
      <c r="P74" s="150">
        <f>BOM!P74</f>
        <v/>
      </c>
      <c r="Q74" s="46">
        <f>$F$97</f>
        <v/>
      </c>
      <c r="R74" s="46">
        <f>$F$98</f>
        <v/>
      </c>
      <c r="S74" s="48">
        <f>U74-(U74*R74)</f>
        <v/>
      </c>
      <c r="T74" s="48">
        <f>S74*I74</f>
        <v/>
      </c>
      <c r="U74" s="48">
        <f>(BI74)/(1-(BH74+Q74))</f>
        <v/>
      </c>
      <c r="V74" s="48">
        <f>U74*I74</f>
        <v/>
      </c>
      <c r="W74" s="49">
        <f>T74*$W$62</f>
        <v/>
      </c>
      <c r="X74" s="49">
        <f>T74*$X$62</f>
        <v/>
      </c>
      <c r="Y74" s="90" t="n"/>
      <c r="Z74" s="91" t="n"/>
      <c r="AA74" s="91" t="n"/>
      <c r="AB74" s="91" t="n"/>
      <c r="AC74" s="91" t="n"/>
      <c r="AD74" s="91" t="n"/>
      <c r="AE74" s="92" t="n"/>
      <c r="AF74" s="49">
        <f>T74*$AF$62</f>
        <v/>
      </c>
      <c r="AG74" s="49" t="n"/>
      <c r="AH74" s="82" t="n"/>
      <c r="AI74" s="53">
        <f>J74</f>
        <v/>
      </c>
      <c r="AJ74" s="53">
        <f>AI74</f>
        <v/>
      </c>
      <c r="AK74" s="53" t="n"/>
      <c r="AL74" s="53">
        <f>AJ74*I74</f>
        <v/>
      </c>
      <c r="AM74" s="93" t="n"/>
      <c r="AN74" s="93" t="n"/>
      <c r="AO74" s="93" t="n"/>
      <c r="AP74" s="113" t="n"/>
      <c r="AQ74" s="113" t="n"/>
      <c r="AR74" s="113" t="n"/>
      <c r="AS74" s="114" t="n"/>
      <c r="AT74" s="114" t="n"/>
      <c r="AU74" s="114" t="n"/>
      <c r="AV74" s="114" t="n"/>
      <c r="AW74" s="114" t="n"/>
      <c r="AX74" s="114" t="n"/>
      <c r="AY74" s="114" t="n"/>
      <c r="AZ74" s="114" t="n"/>
      <c r="BA74" s="114" t="n"/>
      <c r="BB74" s="114" t="n"/>
      <c r="BC74" s="114" t="n"/>
      <c r="BD74" s="115" t="n"/>
      <c r="BE74" s="49">
        <f>W74</f>
        <v/>
      </c>
      <c r="BF74" s="49">
        <f>X74</f>
        <v/>
      </c>
      <c r="BG74" s="49" t="n"/>
      <c r="BH74" s="51">
        <f>$W$62+$X$62+$AF$62+$BJ$62+0.07</f>
        <v/>
      </c>
      <c r="BI74" s="53">
        <f>AJ74+AS74+AT74</f>
        <v/>
      </c>
      <c r="BJ74" s="53">
        <f>T74*$BJ$62</f>
        <v/>
      </c>
      <c r="BK74" s="53">
        <f>T74*$BK$62</f>
        <v/>
      </c>
      <c r="BL74" s="53">
        <f>BE74+BF74+AL74+BJ74+BK74+AD74+AF74</f>
        <v/>
      </c>
      <c r="BM74" s="49">
        <f>(T74-BL74)</f>
        <v/>
      </c>
    </row>
    <row r="75" ht="15.75" customHeight="1" s="218">
      <c r="A75" s="74" t="n"/>
      <c r="B75" s="74" t="n"/>
      <c r="C75" s="74" t="n"/>
      <c r="D75" s="74" t="n"/>
      <c r="E75" s="70" t="n"/>
      <c r="F75" s="149">
        <f>BOM!F75</f>
        <v/>
      </c>
      <c r="G75" s="49">
        <f>BOM!G75</f>
        <v/>
      </c>
      <c r="H75" s="49">
        <f>BOM!H75</f>
        <v/>
      </c>
      <c r="I75" s="144">
        <f>BOM!I75</f>
        <v/>
      </c>
      <c r="J75" s="146">
        <f>BOM!J75</f>
        <v/>
      </c>
      <c r="K75" s="150">
        <f>BOM!K75</f>
        <v/>
      </c>
      <c r="L75" s="150">
        <f>BOM!L75</f>
        <v/>
      </c>
      <c r="M75" s="150">
        <f>BOM!M75</f>
        <v/>
      </c>
      <c r="N75" s="150">
        <f>BOM!N75</f>
        <v/>
      </c>
      <c r="O75" s="150">
        <f>BOM!O75</f>
        <v/>
      </c>
      <c r="P75" s="150">
        <f>BOM!P75</f>
        <v/>
      </c>
      <c r="Q75" s="46">
        <f>$F$97</f>
        <v/>
      </c>
      <c r="R75" s="46">
        <f>$F$98</f>
        <v/>
      </c>
      <c r="S75" s="48">
        <f>U75-(U75*R75)</f>
        <v/>
      </c>
      <c r="T75" s="48">
        <f>S75*I75</f>
        <v/>
      </c>
      <c r="U75" s="48">
        <f>(BI75)/(1-(BH75+Q75))</f>
        <v/>
      </c>
      <c r="V75" s="48">
        <f>U75*I75</f>
        <v/>
      </c>
      <c r="W75" s="49">
        <f>T75*$W$62</f>
        <v/>
      </c>
      <c r="X75" s="49">
        <f>T75*$X$62</f>
        <v/>
      </c>
      <c r="Y75" s="90" t="n"/>
      <c r="Z75" s="91" t="n"/>
      <c r="AA75" s="91" t="n"/>
      <c r="AB75" s="91" t="n"/>
      <c r="AC75" s="91" t="n"/>
      <c r="AD75" s="91" t="n"/>
      <c r="AE75" s="92" t="n"/>
      <c r="AF75" s="49">
        <f>T75*$AF$62</f>
        <v/>
      </c>
      <c r="AG75" s="49" t="n"/>
      <c r="AH75" s="82" t="n"/>
      <c r="AI75" s="53">
        <f>J75</f>
        <v/>
      </c>
      <c r="AJ75" s="53">
        <f>AI75</f>
        <v/>
      </c>
      <c r="AK75" s="53" t="n"/>
      <c r="AL75" s="53">
        <f>AJ75*I75</f>
        <v/>
      </c>
      <c r="AM75" s="93" t="n"/>
      <c r="AN75" s="93" t="n"/>
      <c r="AO75" s="93" t="n"/>
      <c r="AP75" s="113" t="n"/>
      <c r="AQ75" s="113" t="n"/>
      <c r="AR75" s="113" t="n"/>
      <c r="AS75" s="114" t="n"/>
      <c r="AT75" s="114" t="n"/>
      <c r="AU75" s="114" t="n"/>
      <c r="AV75" s="114" t="n"/>
      <c r="AW75" s="114" t="n"/>
      <c r="AX75" s="114" t="n"/>
      <c r="AY75" s="114" t="n"/>
      <c r="AZ75" s="114" t="n"/>
      <c r="BA75" s="114" t="n"/>
      <c r="BB75" s="114" t="n"/>
      <c r="BC75" s="114" t="n"/>
      <c r="BD75" s="115" t="n"/>
      <c r="BE75" s="49">
        <f>W75</f>
        <v/>
      </c>
      <c r="BF75" s="49">
        <f>X75</f>
        <v/>
      </c>
      <c r="BG75" s="49" t="n"/>
      <c r="BH75" s="51">
        <f>$W$62+$X$62+$AF$62+$BJ$62+0.07</f>
        <v/>
      </c>
      <c r="BI75" s="53">
        <f>AJ75+AS75+AT75</f>
        <v/>
      </c>
      <c r="BJ75" s="53">
        <f>T75*$BJ$62</f>
        <v/>
      </c>
      <c r="BK75" s="53">
        <f>T75*$BK$62</f>
        <v/>
      </c>
      <c r="BL75" s="53">
        <f>BE75+BF75+AL75+BJ75+BK75+AD75+AF75</f>
        <v/>
      </c>
      <c r="BM75" s="49">
        <f>(T75-BL75)</f>
        <v/>
      </c>
    </row>
    <row r="76" ht="15.75" customHeight="1" s="218">
      <c r="A76" s="74" t="n"/>
      <c r="B76" s="74" t="n"/>
      <c r="C76" s="74" t="n"/>
      <c r="D76" s="74" t="n"/>
      <c r="E76" s="70" t="n"/>
      <c r="F76" s="149">
        <f>BOM!F76</f>
        <v/>
      </c>
      <c r="G76" s="49">
        <f>BOM!G76</f>
        <v/>
      </c>
      <c r="H76" s="49">
        <f>BOM!H76</f>
        <v/>
      </c>
      <c r="I76" s="144">
        <f>BOM!I76</f>
        <v/>
      </c>
      <c r="J76" s="146">
        <f>BOM!J76</f>
        <v/>
      </c>
      <c r="K76" s="150">
        <f>BOM!K76</f>
        <v/>
      </c>
      <c r="L76" s="150">
        <f>BOM!L76</f>
        <v/>
      </c>
      <c r="M76" s="150">
        <f>BOM!M76</f>
        <v/>
      </c>
      <c r="N76" s="150">
        <f>BOM!N76</f>
        <v/>
      </c>
      <c r="O76" s="150">
        <f>BOM!O76</f>
        <v/>
      </c>
      <c r="P76" s="150">
        <f>BOM!P76</f>
        <v/>
      </c>
      <c r="Q76" s="46">
        <f>$F$97</f>
        <v/>
      </c>
      <c r="R76" s="46">
        <f>$F$98</f>
        <v/>
      </c>
      <c r="S76" s="48">
        <f>U76-(U76*R76)</f>
        <v/>
      </c>
      <c r="T76" s="48">
        <f>S76*I76</f>
        <v/>
      </c>
      <c r="U76" s="48">
        <f>(BI76)/(1-(BH76+Q76))</f>
        <v/>
      </c>
      <c r="V76" s="48">
        <f>U76*I76</f>
        <v/>
      </c>
      <c r="W76" s="49">
        <f>T76*$W$62</f>
        <v/>
      </c>
      <c r="X76" s="49">
        <f>T76*$X$62</f>
        <v/>
      </c>
      <c r="Y76" s="90" t="n"/>
      <c r="Z76" s="91" t="n"/>
      <c r="AA76" s="91" t="n"/>
      <c r="AB76" s="91" t="n"/>
      <c r="AC76" s="91" t="n"/>
      <c r="AD76" s="91" t="n"/>
      <c r="AE76" s="92" t="n"/>
      <c r="AF76" s="49">
        <f>T76*$AF$62</f>
        <v/>
      </c>
      <c r="AG76" s="49" t="n"/>
      <c r="AH76" s="82" t="n"/>
      <c r="AI76" s="53">
        <f>J76</f>
        <v/>
      </c>
      <c r="AJ76" s="53">
        <f>AI76</f>
        <v/>
      </c>
      <c r="AK76" s="53" t="n"/>
      <c r="AL76" s="53">
        <f>AJ76*I76</f>
        <v/>
      </c>
      <c r="AM76" s="93" t="n"/>
      <c r="AN76" s="93" t="n"/>
      <c r="AO76" s="93" t="n"/>
      <c r="AP76" s="113" t="n"/>
      <c r="AQ76" s="113" t="n"/>
      <c r="AR76" s="113" t="n"/>
      <c r="AS76" s="114" t="n"/>
      <c r="AT76" s="114" t="n"/>
      <c r="AU76" s="114" t="n"/>
      <c r="AV76" s="114" t="n"/>
      <c r="AW76" s="114" t="n"/>
      <c r="AX76" s="114" t="n"/>
      <c r="AY76" s="114" t="n"/>
      <c r="AZ76" s="114" t="n"/>
      <c r="BA76" s="114" t="n"/>
      <c r="BB76" s="114" t="n"/>
      <c r="BC76" s="114" t="n"/>
      <c r="BD76" s="115" t="n"/>
      <c r="BE76" s="49">
        <f>W76</f>
        <v/>
      </c>
      <c r="BF76" s="49">
        <f>X76</f>
        <v/>
      </c>
      <c r="BG76" s="49" t="n"/>
      <c r="BH76" s="51">
        <f>$W$62+$X$62+$AF$62+$BJ$62+0.07</f>
        <v/>
      </c>
      <c r="BI76" s="53">
        <f>AJ76+AS76+AT76</f>
        <v/>
      </c>
      <c r="BJ76" s="53">
        <f>T76*$BJ$62</f>
        <v/>
      </c>
      <c r="BK76" s="53">
        <f>T76*$BK$62</f>
        <v/>
      </c>
      <c r="BL76" s="53">
        <f>BE76+BF76+AL76+BJ76+BK76+AD76+AF76</f>
        <v/>
      </c>
      <c r="BM76" s="49">
        <f>(T76-BL76)</f>
        <v/>
      </c>
    </row>
    <row r="77" ht="15.75" customHeight="1" s="218">
      <c r="A77" s="74" t="n"/>
      <c r="B77" s="74" t="n"/>
      <c r="C77" s="74" t="n"/>
      <c r="D77" s="74" t="n"/>
      <c r="E77" s="70" t="n"/>
      <c r="F77" s="149">
        <f>BOM!F77</f>
        <v/>
      </c>
      <c r="G77" s="49">
        <f>BOM!G77</f>
        <v/>
      </c>
      <c r="H77" s="49">
        <f>BOM!H77</f>
        <v/>
      </c>
      <c r="I77" s="144">
        <f>BOM!I77</f>
        <v/>
      </c>
      <c r="J77" s="146">
        <f>BOM!J77</f>
        <v/>
      </c>
      <c r="K77" s="150">
        <f>BOM!K77</f>
        <v/>
      </c>
      <c r="L77" s="150">
        <f>BOM!L77</f>
        <v/>
      </c>
      <c r="M77" s="150">
        <f>BOM!M77</f>
        <v/>
      </c>
      <c r="N77" s="150">
        <f>BOM!N77</f>
        <v/>
      </c>
      <c r="O77" s="150">
        <f>BOM!O77</f>
        <v/>
      </c>
      <c r="P77" s="150">
        <f>BOM!P77</f>
        <v/>
      </c>
      <c r="Q77" s="46">
        <f>$F$97</f>
        <v/>
      </c>
      <c r="R77" s="46">
        <f>$F$98</f>
        <v/>
      </c>
      <c r="S77" s="48">
        <f>U77-(U77*R77)</f>
        <v/>
      </c>
      <c r="T77" s="48">
        <f>S77*I77</f>
        <v/>
      </c>
      <c r="U77" s="48">
        <f>(BI77)/(1-(BH77+Q77))</f>
        <v/>
      </c>
      <c r="V77" s="48">
        <f>U77*I77</f>
        <v/>
      </c>
      <c r="W77" s="49">
        <f>T77*$W$62</f>
        <v/>
      </c>
      <c r="X77" s="49">
        <f>T77*$X$62</f>
        <v/>
      </c>
      <c r="Y77" s="90" t="n"/>
      <c r="Z77" s="91" t="n"/>
      <c r="AA77" s="91" t="n"/>
      <c r="AB77" s="91" t="n"/>
      <c r="AC77" s="91" t="n"/>
      <c r="AD77" s="91" t="n"/>
      <c r="AE77" s="92" t="n"/>
      <c r="AF77" s="49">
        <f>T77*$AF$62</f>
        <v/>
      </c>
      <c r="AG77" s="49" t="n"/>
      <c r="AH77" s="82" t="n"/>
      <c r="AI77" s="53">
        <f>J77</f>
        <v/>
      </c>
      <c r="AJ77" s="53">
        <f>AI77</f>
        <v/>
      </c>
      <c r="AK77" s="53" t="n"/>
      <c r="AL77" s="53">
        <f>AJ77*I77</f>
        <v/>
      </c>
      <c r="AM77" s="93" t="n"/>
      <c r="AN77" s="93" t="n"/>
      <c r="AO77" s="93" t="n"/>
      <c r="AP77" s="113" t="n"/>
      <c r="AQ77" s="113" t="n"/>
      <c r="AR77" s="113" t="n"/>
      <c r="AS77" s="114" t="n"/>
      <c r="AT77" s="114" t="n"/>
      <c r="AU77" s="114" t="n"/>
      <c r="AV77" s="114" t="n"/>
      <c r="AW77" s="114" t="n"/>
      <c r="AX77" s="114" t="n"/>
      <c r="AY77" s="114" t="n"/>
      <c r="AZ77" s="114" t="n"/>
      <c r="BA77" s="114" t="n"/>
      <c r="BB77" s="114" t="n"/>
      <c r="BC77" s="114" t="n"/>
      <c r="BD77" s="115" t="n"/>
      <c r="BE77" s="49">
        <f>W77</f>
        <v/>
      </c>
      <c r="BF77" s="49">
        <f>X77</f>
        <v/>
      </c>
      <c r="BG77" s="49" t="n"/>
      <c r="BH77" s="51">
        <f>$W$62+$X$62+$AF$62+$BJ$62+0.07</f>
        <v/>
      </c>
      <c r="BI77" s="53">
        <f>AJ77+AS77+AT77</f>
        <v/>
      </c>
      <c r="BJ77" s="53">
        <f>T77*$BJ$62</f>
        <v/>
      </c>
      <c r="BK77" s="53">
        <f>T77*$BK$62</f>
        <v/>
      </c>
      <c r="BL77" s="53">
        <f>BE77+BF77+AL77+BJ77+BK77+AD77+AF77</f>
        <v/>
      </c>
      <c r="BM77" s="49">
        <f>(T77-BL77)</f>
        <v/>
      </c>
    </row>
    <row r="78" ht="15.75" customHeight="1" s="218">
      <c r="A78" s="74" t="n"/>
      <c r="B78" s="74" t="n"/>
      <c r="C78" s="74" t="n"/>
      <c r="D78" s="74" t="n"/>
      <c r="E78" s="70" t="n"/>
      <c r="F78" s="149">
        <f>BOM!F78</f>
        <v/>
      </c>
      <c r="G78" s="49">
        <f>BOM!G78</f>
        <v/>
      </c>
      <c r="H78" s="49">
        <f>BOM!H78</f>
        <v/>
      </c>
      <c r="I78" s="144">
        <f>BOM!I78</f>
        <v/>
      </c>
      <c r="J78" s="146">
        <f>BOM!J78</f>
        <v/>
      </c>
      <c r="K78" s="150">
        <f>BOM!K78</f>
        <v/>
      </c>
      <c r="L78" s="150">
        <f>BOM!L78</f>
        <v/>
      </c>
      <c r="M78" s="150">
        <f>BOM!M78</f>
        <v/>
      </c>
      <c r="N78" s="150">
        <f>BOM!N78</f>
        <v/>
      </c>
      <c r="O78" s="150">
        <f>BOM!O78</f>
        <v/>
      </c>
      <c r="P78" s="150">
        <f>BOM!P78</f>
        <v/>
      </c>
      <c r="Q78" s="46">
        <f>$F$97</f>
        <v/>
      </c>
      <c r="R78" s="46">
        <f>$F$98</f>
        <v/>
      </c>
      <c r="S78" s="48">
        <f>U78-(U78*R78)</f>
        <v/>
      </c>
      <c r="T78" s="48">
        <f>S78*I78</f>
        <v/>
      </c>
      <c r="U78" s="48">
        <f>(BI78)/(1-(BH78+Q78))</f>
        <v/>
      </c>
      <c r="V78" s="48">
        <f>U78*I78</f>
        <v/>
      </c>
      <c r="W78" s="49">
        <f>T78*$W$62</f>
        <v/>
      </c>
      <c r="X78" s="49">
        <f>T78*$X$62</f>
        <v/>
      </c>
      <c r="Y78" s="90" t="n"/>
      <c r="Z78" s="91" t="n"/>
      <c r="AA78" s="91" t="n"/>
      <c r="AB78" s="91" t="n"/>
      <c r="AC78" s="91" t="n"/>
      <c r="AD78" s="91" t="n"/>
      <c r="AE78" s="92" t="n"/>
      <c r="AF78" s="49">
        <f>T78*$AF$62</f>
        <v/>
      </c>
      <c r="AG78" s="49" t="n"/>
      <c r="AH78" s="82" t="n"/>
      <c r="AI78" s="53">
        <f>J78</f>
        <v/>
      </c>
      <c r="AJ78" s="53">
        <f>AI78</f>
        <v/>
      </c>
      <c r="AK78" s="53" t="n"/>
      <c r="AL78" s="53">
        <f>AJ78*I78</f>
        <v/>
      </c>
      <c r="AM78" s="93" t="n"/>
      <c r="AN78" s="93" t="n"/>
      <c r="AO78" s="93" t="n"/>
      <c r="AP78" s="113" t="n"/>
      <c r="AQ78" s="113" t="n"/>
      <c r="AR78" s="113" t="n"/>
      <c r="AS78" s="114" t="n"/>
      <c r="AT78" s="114" t="n"/>
      <c r="AU78" s="114" t="n"/>
      <c r="AV78" s="114" t="n"/>
      <c r="AW78" s="114" t="n"/>
      <c r="AX78" s="114" t="n"/>
      <c r="AY78" s="114" t="n"/>
      <c r="AZ78" s="114" t="n"/>
      <c r="BA78" s="114" t="n"/>
      <c r="BB78" s="114" t="n"/>
      <c r="BC78" s="114" t="n"/>
      <c r="BD78" s="115" t="n"/>
      <c r="BE78" s="49">
        <f>W78</f>
        <v/>
      </c>
      <c r="BF78" s="49">
        <f>X78</f>
        <v/>
      </c>
      <c r="BG78" s="49" t="n"/>
      <c r="BH78" s="51">
        <f>$W$62+$X$62+$AF$62+$BJ$62+0.07</f>
        <v/>
      </c>
      <c r="BI78" s="53">
        <f>AJ78+AS78+AT78</f>
        <v/>
      </c>
      <c r="BJ78" s="53">
        <f>T78*$BJ$62</f>
        <v/>
      </c>
      <c r="BK78" s="53">
        <f>T78*$BK$62</f>
        <v/>
      </c>
      <c r="BL78" s="53">
        <f>BE78+BF78+AL78+BJ78+BK78+AD78+AF78</f>
        <v/>
      </c>
      <c r="BM78" s="49">
        <f>(T78-BL78)</f>
        <v/>
      </c>
    </row>
    <row r="79" ht="15.75" customHeight="1" s="218">
      <c r="A79" s="74" t="n"/>
      <c r="B79" s="74" t="n"/>
      <c r="C79" s="74" t="n"/>
      <c r="D79" s="74" t="n"/>
      <c r="E79" s="70" t="n"/>
      <c r="F79" s="149">
        <f>BOM!F79</f>
        <v/>
      </c>
      <c r="G79" s="49">
        <f>BOM!G79</f>
        <v/>
      </c>
      <c r="H79" s="49">
        <f>BOM!H79</f>
        <v/>
      </c>
      <c r="I79" s="144">
        <f>BOM!I79</f>
        <v/>
      </c>
      <c r="J79" s="146">
        <f>BOM!J79</f>
        <v/>
      </c>
      <c r="K79" s="150">
        <f>BOM!K79</f>
        <v/>
      </c>
      <c r="L79" s="150">
        <f>BOM!L79</f>
        <v/>
      </c>
      <c r="M79" s="150">
        <f>BOM!M79</f>
        <v/>
      </c>
      <c r="N79" s="150">
        <f>BOM!N79</f>
        <v/>
      </c>
      <c r="O79" s="150">
        <f>BOM!O79</f>
        <v/>
      </c>
      <c r="P79" s="150">
        <f>BOM!P79</f>
        <v/>
      </c>
      <c r="Q79" s="46">
        <f>$F$97</f>
        <v/>
      </c>
      <c r="R79" s="46">
        <f>$F$98</f>
        <v/>
      </c>
      <c r="S79" s="48">
        <f>U79-(U79*R79)</f>
        <v/>
      </c>
      <c r="T79" s="48">
        <f>S79*I79</f>
        <v/>
      </c>
      <c r="U79" s="48">
        <f>(BI79)/(1-(BH79+Q79))</f>
        <v/>
      </c>
      <c r="V79" s="48">
        <f>U79*I79</f>
        <v/>
      </c>
      <c r="W79" s="49">
        <f>T79*$W$62</f>
        <v/>
      </c>
      <c r="X79" s="49">
        <f>T79*$X$62</f>
        <v/>
      </c>
      <c r="Y79" s="90" t="n"/>
      <c r="Z79" s="91" t="n"/>
      <c r="AA79" s="91" t="n"/>
      <c r="AB79" s="91" t="n"/>
      <c r="AC79" s="91" t="n"/>
      <c r="AD79" s="91" t="n"/>
      <c r="AE79" s="92" t="n"/>
      <c r="AF79" s="49">
        <f>T79*$AF$62</f>
        <v/>
      </c>
      <c r="AG79" s="49" t="n"/>
      <c r="AH79" s="82" t="n"/>
      <c r="AI79" s="53">
        <f>J79</f>
        <v/>
      </c>
      <c r="AJ79" s="53">
        <f>AI79</f>
        <v/>
      </c>
      <c r="AK79" s="53" t="n"/>
      <c r="AL79" s="53">
        <f>AJ79*I79</f>
        <v/>
      </c>
      <c r="AM79" s="93" t="n"/>
      <c r="AN79" s="93" t="n"/>
      <c r="AO79" s="93" t="n"/>
      <c r="AP79" s="113" t="n"/>
      <c r="AQ79" s="113" t="n"/>
      <c r="AR79" s="113" t="n"/>
      <c r="AS79" s="114" t="n"/>
      <c r="AT79" s="114" t="n"/>
      <c r="AU79" s="114" t="n"/>
      <c r="AV79" s="114" t="n"/>
      <c r="AW79" s="114" t="n"/>
      <c r="AX79" s="114" t="n"/>
      <c r="AY79" s="114" t="n"/>
      <c r="AZ79" s="114" t="n"/>
      <c r="BA79" s="114" t="n"/>
      <c r="BB79" s="114" t="n"/>
      <c r="BC79" s="114" t="n"/>
      <c r="BD79" s="115" t="n"/>
      <c r="BE79" s="49">
        <f>W79</f>
        <v/>
      </c>
      <c r="BF79" s="49">
        <f>X79</f>
        <v/>
      </c>
      <c r="BG79" s="49" t="n"/>
      <c r="BH79" s="51">
        <f>$W$62+$X$62+$AF$62+$BJ$62+0.07</f>
        <v/>
      </c>
      <c r="BI79" s="53">
        <f>AJ79+AS79+AT79</f>
        <v/>
      </c>
      <c r="BJ79" s="53">
        <f>T79*$BJ$62</f>
        <v/>
      </c>
      <c r="BK79" s="53">
        <f>T79*$BK$62</f>
        <v/>
      </c>
      <c r="BL79" s="53">
        <f>BE79+BF79+AL79+BJ79+BK79+AD79+AF79</f>
        <v/>
      </c>
      <c r="BM79" s="49">
        <f>(T79-BL79)</f>
        <v/>
      </c>
    </row>
    <row r="80" ht="15.75" customHeight="1" s="218">
      <c r="A80" s="74" t="n"/>
      <c r="B80" s="74" t="n"/>
      <c r="C80" s="74" t="n"/>
      <c r="D80" s="74" t="n"/>
      <c r="E80" s="70" t="n"/>
      <c r="F80" s="149">
        <f>BOM!F80</f>
        <v/>
      </c>
      <c r="G80" s="49">
        <f>BOM!G80</f>
        <v/>
      </c>
      <c r="H80" s="49">
        <f>BOM!H80</f>
        <v/>
      </c>
      <c r="I80" s="144">
        <f>BOM!I80</f>
        <v/>
      </c>
      <c r="J80" s="146">
        <f>BOM!J80</f>
        <v/>
      </c>
      <c r="K80" s="150">
        <f>BOM!K80</f>
        <v/>
      </c>
      <c r="L80" s="150">
        <f>BOM!L80</f>
        <v/>
      </c>
      <c r="M80" s="150">
        <f>BOM!M80</f>
        <v/>
      </c>
      <c r="N80" s="150">
        <f>BOM!N80</f>
        <v/>
      </c>
      <c r="O80" s="150">
        <f>BOM!O80</f>
        <v/>
      </c>
      <c r="P80" s="150">
        <f>BOM!P80</f>
        <v/>
      </c>
      <c r="Q80" s="46">
        <f>$F$97</f>
        <v/>
      </c>
      <c r="R80" s="46">
        <f>$F$98</f>
        <v/>
      </c>
      <c r="S80" s="48">
        <f>U80-(U80*R80)</f>
        <v/>
      </c>
      <c r="T80" s="48">
        <f>S80*I80</f>
        <v/>
      </c>
      <c r="U80" s="48">
        <f>(BI80)/(1-(BH80+Q80))</f>
        <v/>
      </c>
      <c r="V80" s="48">
        <f>U80*I80</f>
        <v/>
      </c>
      <c r="W80" s="49">
        <f>T80*$W$62</f>
        <v/>
      </c>
      <c r="X80" s="49">
        <f>T80*$X$62</f>
        <v/>
      </c>
      <c r="Y80" s="90" t="n"/>
      <c r="Z80" s="91" t="n"/>
      <c r="AA80" s="91" t="n"/>
      <c r="AB80" s="91" t="n"/>
      <c r="AC80" s="91" t="n"/>
      <c r="AD80" s="91" t="n"/>
      <c r="AE80" s="92" t="n"/>
      <c r="AF80" s="49">
        <f>T80*$AF$62</f>
        <v/>
      </c>
      <c r="AG80" s="49" t="n"/>
      <c r="AH80" s="82" t="n"/>
      <c r="AI80" s="53">
        <f>J80</f>
        <v/>
      </c>
      <c r="AJ80" s="53">
        <f>AI80</f>
        <v/>
      </c>
      <c r="AK80" s="53" t="n"/>
      <c r="AL80" s="53">
        <f>AJ80*I80</f>
        <v/>
      </c>
      <c r="AM80" s="93" t="n"/>
      <c r="AN80" s="93" t="n"/>
      <c r="AO80" s="93" t="n"/>
      <c r="AP80" s="113" t="n"/>
      <c r="AQ80" s="113" t="n"/>
      <c r="AR80" s="113" t="n"/>
      <c r="AS80" s="114" t="n"/>
      <c r="AT80" s="114" t="n"/>
      <c r="AU80" s="114" t="n"/>
      <c r="AV80" s="114" t="n"/>
      <c r="AW80" s="114" t="n"/>
      <c r="AX80" s="114" t="n"/>
      <c r="AY80" s="114" t="n"/>
      <c r="AZ80" s="114" t="n"/>
      <c r="BA80" s="114" t="n"/>
      <c r="BB80" s="114" t="n"/>
      <c r="BC80" s="114" t="n"/>
      <c r="BD80" s="115" t="n"/>
      <c r="BE80" s="49">
        <f>W80</f>
        <v/>
      </c>
      <c r="BF80" s="49">
        <f>X80</f>
        <v/>
      </c>
      <c r="BG80" s="49" t="n"/>
      <c r="BH80" s="51">
        <f>$W$62+$X$62+$AF$62+$BJ$62+0.07</f>
        <v/>
      </c>
      <c r="BI80" s="53">
        <f>AJ80+AS80+AT80</f>
        <v/>
      </c>
      <c r="BJ80" s="53">
        <f>T80*$BJ$62</f>
        <v/>
      </c>
      <c r="BK80" s="53">
        <f>T80*$BK$62</f>
        <v/>
      </c>
      <c r="BL80" s="53">
        <f>BE80+BF80+AL80+BJ80+BK80+AD80+AF80</f>
        <v/>
      </c>
      <c r="BM80" s="49">
        <f>(T80-BL80)</f>
        <v/>
      </c>
    </row>
    <row r="81" ht="15.75" customHeight="1" s="218">
      <c r="A81" s="74" t="n"/>
      <c r="B81" s="74" t="n"/>
      <c r="C81" s="74" t="n"/>
      <c r="D81" s="74" t="n"/>
      <c r="E81" s="70" t="n"/>
      <c r="F81" s="149">
        <f>BOM!F81</f>
        <v/>
      </c>
      <c r="G81" s="49">
        <f>BOM!G81</f>
        <v/>
      </c>
      <c r="H81" s="49">
        <f>BOM!H81</f>
        <v/>
      </c>
      <c r="I81" s="144">
        <f>BOM!I81</f>
        <v/>
      </c>
      <c r="J81" s="146">
        <f>BOM!J81</f>
        <v/>
      </c>
      <c r="K81" s="150">
        <f>BOM!K81</f>
        <v/>
      </c>
      <c r="L81" s="150">
        <f>BOM!L81</f>
        <v/>
      </c>
      <c r="M81" s="150">
        <f>BOM!M81</f>
        <v/>
      </c>
      <c r="N81" s="150">
        <f>BOM!N81</f>
        <v/>
      </c>
      <c r="O81" s="150">
        <f>BOM!O81</f>
        <v/>
      </c>
      <c r="P81" s="150">
        <f>BOM!P81</f>
        <v/>
      </c>
      <c r="Q81" s="46">
        <f>$F$97</f>
        <v/>
      </c>
      <c r="R81" s="46">
        <f>$F$98</f>
        <v/>
      </c>
      <c r="S81" s="48">
        <f>U81-(U81*R81)</f>
        <v/>
      </c>
      <c r="T81" s="48">
        <f>S81*I81</f>
        <v/>
      </c>
      <c r="U81" s="48">
        <f>(BI81)/(1-(BH81+Q81))</f>
        <v/>
      </c>
      <c r="V81" s="48">
        <f>U81*I81</f>
        <v/>
      </c>
      <c r="W81" s="49">
        <f>T81*$W$62</f>
        <v/>
      </c>
      <c r="X81" s="49">
        <f>T81*$X$62</f>
        <v/>
      </c>
      <c r="Y81" s="90" t="n"/>
      <c r="Z81" s="91" t="n"/>
      <c r="AA81" s="91" t="n"/>
      <c r="AB81" s="91" t="n"/>
      <c r="AC81" s="91" t="n"/>
      <c r="AD81" s="91" t="n"/>
      <c r="AE81" s="92" t="n"/>
      <c r="AF81" s="49">
        <f>T81*$AF$62</f>
        <v/>
      </c>
      <c r="AG81" s="49" t="n"/>
      <c r="AH81" s="82" t="n"/>
      <c r="AI81" s="53">
        <f>J81</f>
        <v/>
      </c>
      <c r="AJ81" s="53">
        <f>AI81</f>
        <v/>
      </c>
      <c r="AK81" s="53" t="n"/>
      <c r="AL81" s="53">
        <f>AJ81*I81</f>
        <v/>
      </c>
      <c r="AM81" s="93" t="n"/>
      <c r="AN81" s="93" t="n"/>
      <c r="AO81" s="93" t="n"/>
      <c r="AP81" s="113" t="n"/>
      <c r="AQ81" s="113" t="n"/>
      <c r="AR81" s="113" t="n"/>
      <c r="AS81" s="114" t="n"/>
      <c r="AT81" s="114" t="n"/>
      <c r="AU81" s="114" t="n"/>
      <c r="AV81" s="114" t="n"/>
      <c r="AW81" s="114" t="n"/>
      <c r="AX81" s="114" t="n"/>
      <c r="AY81" s="114" t="n"/>
      <c r="AZ81" s="114" t="n"/>
      <c r="BA81" s="114" t="n"/>
      <c r="BB81" s="114" t="n"/>
      <c r="BC81" s="114" t="n"/>
      <c r="BD81" s="115" t="n"/>
      <c r="BE81" s="49">
        <f>W81</f>
        <v/>
      </c>
      <c r="BF81" s="49">
        <f>X81</f>
        <v/>
      </c>
      <c r="BG81" s="49" t="n"/>
      <c r="BH81" s="51">
        <f>$W$62+$X$62+$AF$62+$BJ$62+0.07</f>
        <v/>
      </c>
      <c r="BI81" s="53">
        <f>AJ81+AS81+AT81</f>
        <v/>
      </c>
      <c r="BJ81" s="53">
        <f>T81*$BJ$62</f>
        <v/>
      </c>
      <c r="BK81" s="53">
        <f>T81*$BK$62</f>
        <v/>
      </c>
      <c r="BL81" s="53">
        <f>BE81+BF81+AL81+BJ81+BK81+AD81+AF81</f>
        <v/>
      </c>
      <c r="BM81" s="49">
        <f>(T81-BL81)</f>
        <v/>
      </c>
    </row>
    <row r="82" ht="15.75" customHeight="1" s="218">
      <c r="A82" s="74" t="n"/>
      <c r="B82" s="74" t="n"/>
      <c r="C82" s="74" t="n"/>
      <c r="D82" s="74" t="n"/>
      <c r="E82" s="70" t="n"/>
      <c r="F82" s="149">
        <f>BOM!F82</f>
        <v/>
      </c>
      <c r="G82" s="49">
        <f>BOM!G82</f>
        <v/>
      </c>
      <c r="H82" s="49">
        <f>BOM!H82</f>
        <v/>
      </c>
      <c r="I82" s="144">
        <f>BOM!I82</f>
        <v/>
      </c>
      <c r="J82" s="146">
        <f>BOM!J82</f>
        <v/>
      </c>
      <c r="K82" s="150">
        <f>BOM!K82</f>
        <v/>
      </c>
      <c r="L82" s="150">
        <f>BOM!L82</f>
        <v/>
      </c>
      <c r="M82" s="150">
        <f>BOM!M82</f>
        <v/>
      </c>
      <c r="N82" s="150">
        <f>BOM!N82</f>
        <v/>
      </c>
      <c r="O82" s="150">
        <f>BOM!O82</f>
        <v/>
      </c>
      <c r="P82" s="150">
        <f>BOM!P82</f>
        <v/>
      </c>
      <c r="Q82" s="46">
        <f>$F$97</f>
        <v/>
      </c>
      <c r="R82" s="46">
        <f>$F$98</f>
        <v/>
      </c>
      <c r="S82" s="48">
        <f>U82-(U82*R82)</f>
        <v/>
      </c>
      <c r="T82" s="48">
        <f>S82*I82</f>
        <v/>
      </c>
      <c r="U82" s="48">
        <f>(BI82)/(1-(BH82+Q82))</f>
        <v/>
      </c>
      <c r="V82" s="48">
        <f>U82*I82</f>
        <v/>
      </c>
      <c r="W82" s="49">
        <f>T82*$W$62</f>
        <v/>
      </c>
      <c r="X82" s="49">
        <f>T82*$X$62</f>
        <v/>
      </c>
      <c r="Y82" s="90" t="n"/>
      <c r="Z82" s="91" t="n"/>
      <c r="AA82" s="91" t="n"/>
      <c r="AB82" s="91" t="n"/>
      <c r="AC82" s="91" t="n"/>
      <c r="AD82" s="91" t="n"/>
      <c r="AE82" s="92" t="n"/>
      <c r="AF82" s="49">
        <f>T82*$AF$62</f>
        <v/>
      </c>
      <c r="AG82" s="49" t="n"/>
      <c r="AH82" s="82" t="n"/>
      <c r="AI82" s="53">
        <f>J82</f>
        <v/>
      </c>
      <c r="AJ82" s="53">
        <f>AI82</f>
        <v/>
      </c>
      <c r="AK82" s="53" t="n"/>
      <c r="AL82" s="53">
        <f>AJ82*I82</f>
        <v/>
      </c>
      <c r="AM82" s="93" t="n"/>
      <c r="AN82" s="93" t="n"/>
      <c r="AO82" s="93" t="n"/>
      <c r="AP82" s="113" t="n"/>
      <c r="AQ82" s="113" t="n"/>
      <c r="AR82" s="113" t="n"/>
      <c r="AS82" s="114" t="n"/>
      <c r="AT82" s="114" t="n"/>
      <c r="AU82" s="114" t="n"/>
      <c r="AV82" s="114" t="n"/>
      <c r="AW82" s="114" t="n"/>
      <c r="AX82" s="114" t="n"/>
      <c r="AY82" s="114" t="n"/>
      <c r="AZ82" s="114" t="n"/>
      <c r="BA82" s="114" t="n"/>
      <c r="BB82" s="114" t="n"/>
      <c r="BC82" s="114" t="n"/>
      <c r="BD82" s="115" t="n"/>
      <c r="BE82" s="49">
        <f>W82</f>
        <v/>
      </c>
      <c r="BF82" s="49">
        <f>X82</f>
        <v/>
      </c>
      <c r="BG82" s="49" t="n"/>
      <c r="BH82" s="51">
        <f>$W$62+$X$62+$AF$62+$BJ$62+0.07</f>
        <v/>
      </c>
      <c r="BI82" s="53">
        <f>AJ82+AS82+AT82</f>
        <v/>
      </c>
      <c r="BJ82" s="53">
        <f>T82*$BJ$62</f>
        <v/>
      </c>
      <c r="BK82" s="53">
        <f>T82*$BK$62</f>
        <v/>
      </c>
      <c r="BL82" s="53">
        <f>BE82+BF82+AL82+BJ82+BK82+AD82+AF82</f>
        <v/>
      </c>
      <c r="BM82" s="49">
        <f>(T82-BL82)</f>
        <v/>
      </c>
    </row>
    <row r="83" ht="15.75" customHeight="1" s="218">
      <c r="A83" s="74" t="n"/>
      <c r="B83" s="74" t="n"/>
      <c r="C83" s="74" t="n"/>
      <c r="D83" s="74" t="n"/>
      <c r="E83" s="70" t="n"/>
      <c r="F83" s="149">
        <f>BOM!F83</f>
        <v/>
      </c>
      <c r="G83" s="49">
        <f>BOM!G83</f>
        <v/>
      </c>
      <c r="H83" s="49">
        <f>BOM!H83</f>
        <v/>
      </c>
      <c r="I83" s="144">
        <f>BOM!I83</f>
        <v/>
      </c>
      <c r="J83" s="146">
        <f>F88*0.03</f>
        <v/>
      </c>
      <c r="K83" s="150">
        <f>BOM!K83</f>
        <v/>
      </c>
      <c r="L83" s="150">
        <f>BOM!L83</f>
        <v/>
      </c>
      <c r="M83" s="150">
        <f>BOM!M83</f>
        <v/>
      </c>
      <c r="N83" s="150">
        <f>BOM!N83</f>
        <v/>
      </c>
      <c r="O83" s="150">
        <f>BOM!O83</f>
        <v/>
      </c>
      <c r="P83" s="150">
        <f>BOM!P83</f>
        <v/>
      </c>
      <c r="Q83" s="46">
        <f>$F$97</f>
        <v/>
      </c>
      <c r="R83" s="46">
        <f>$F$98</f>
        <v/>
      </c>
      <c r="S83" s="48">
        <f>U83-(U83*R83)</f>
        <v/>
      </c>
      <c r="T83" s="48">
        <f>S83*I83</f>
        <v/>
      </c>
      <c r="U83" s="48">
        <f>(BI83)/(1-(BH83+Q83))</f>
        <v/>
      </c>
      <c r="V83" s="48">
        <f>U83*I83</f>
        <v/>
      </c>
      <c r="W83" s="49">
        <f>T83*$W$62</f>
        <v/>
      </c>
      <c r="X83" s="49">
        <f>T83*$X$62</f>
        <v/>
      </c>
      <c r="Y83" s="100" t="n"/>
      <c r="Z83" s="101" t="n"/>
      <c r="AA83" s="101" t="n"/>
      <c r="AB83" s="101" t="n"/>
      <c r="AC83" s="101" t="n"/>
      <c r="AD83" s="101" t="n"/>
      <c r="AE83" s="102" t="n"/>
      <c r="AF83" s="49">
        <f>T83*$AF$62</f>
        <v/>
      </c>
      <c r="AG83" s="49" t="n"/>
      <c r="AH83" s="82" t="n"/>
      <c r="AI83" s="53">
        <f>IF(K83="SIM",(J83*$F$103),J83)</f>
        <v/>
      </c>
      <c r="AJ83" s="53">
        <f>IF(L83="SIM",(AI83*$F$101),AI83)</f>
        <v/>
      </c>
      <c r="AK83" s="53" t="n"/>
      <c r="AL83" s="53">
        <f>AJ83*I83</f>
        <v/>
      </c>
      <c r="AM83" s="103" t="n"/>
      <c r="AN83" s="103" t="n"/>
      <c r="AO83" s="103" t="n"/>
      <c r="AP83" s="120" t="n"/>
      <c r="AQ83" s="120" t="n"/>
      <c r="AR83" s="120" t="n"/>
      <c r="AS83" s="121" t="n"/>
      <c r="AT83" s="121" t="n"/>
      <c r="AU83" s="121" t="n"/>
      <c r="AV83" s="121" t="n"/>
      <c r="AW83" s="121" t="n"/>
      <c r="AX83" s="121" t="n"/>
      <c r="AY83" s="121" t="n"/>
      <c r="AZ83" s="121" t="n"/>
      <c r="BA83" s="121" t="n"/>
      <c r="BB83" s="121" t="n"/>
      <c r="BC83" s="121" t="n"/>
      <c r="BD83" s="122" t="n"/>
      <c r="BE83" s="49">
        <f>W83</f>
        <v/>
      </c>
      <c r="BF83" s="49">
        <f>X83</f>
        <v/>
      </c>
      <c r="BG83" s="49" t="n"/>
      <c r="BH83" s="51">
        <f>$W$62+$X$62+$AF$62+$BJ$62+0.07</f>
        <v/>
      </c>
      <c r="BI83" s="49">
        <f>IF(BD83="Haverá ST",J83+AS83+AT83,J83+AS83)</f>
        <v/>
      </c>
      <c r="BJ83" s="53">
        <f>T83*$BJ$62</f>
        <v/>
      </c>
      <c r="BK83" s="53">
        <f>T83*$BK$62</f>
        <v/>
      </c>
      <c r="BL83" s="53">
        <f>BE83+BF83+AL83+BJ83+BK83+AD83+AF83</f>
        <v/>
      </c>
      <c r="BM83" s="49">
        <f>(T83-BL83)</f>
        <v/>
      </c>
    </row>
    <row r="84" ht="15.75" customHeight="1" s="218">
      <c r="A84" s="123" t="n"/>
      <c r="B84" s="123" t="n"/>
      <c r="C84" s="123" t="n"/>
      <c r="D84" s="123" t="n"/>
      <c r="E84" s="123" t="n"/>
      <c r="F84" s="123" t="n"/>
      <c r="G84" s="124" t="n"/>
      <c r="H84" s="123" t="n"/>
      <c r="I84" s="123" t="n"/>
      <c r="J84" s="13" t="n"/>
      <c r="K84" s="123" t="n"/>
      <c r="L84" s="123" t="n"/>
      <c r="M84" s="13" t="n"/>
      <c r="N84" s="13" t="n"/>
      <c r="O84" s="13" t="n"/>
      <c r="P84" s="13" t="n"/>
      <c r="Q84" s="123" t="n"/>
      <c r="R84" s="123" t="n"/>
      <c r="S84" s="123" t="n"/>
      <c r="T84" s="123" t="n"/>
      <c r="U84" s="123" t="n"/>
      <c r="V84" s="125" t="n"/>
      <c r="W84" s="10" t="n"/>
      <c r="X84" s="10" t="n"/>
      <c r="Y84" s="11" t="n"/>
      <c r="Z84" s="11" t="n"/>
      <c r="AA84" s="11" t="n"/>
      <c r="AB84" s="11" t="n"/>
      <c r="AC84" s="11" t="n"/>
      <c r="AD84" s="11" t="n"/>
      <c r="AE84" s="10" t="n"/>
      <c r="AF84" s="10" t="n"/>
      <c r="AG84" s="10" t="n"/>
      <c r="AH84" s="10" t="n"/>
      <c r="AI84" s="13" t="n"/>
      <c r="AJ84" s="13" t="n"/>
      <c r="AK84" s="13" t="n"/>
      <c r="AL84" s="13" t="n"/>
      <c r="AM84" s="13" t="n"/>
      <c r="AN84" s="13" t="n"/>
      <c r="AO84" s="13" t="n"/>
      <c r="AP84" s="14" t="n"/>
      <c r="AQ84" s="14" t="n"/>
      <c r="AR84" s="14" t="n"/>
      <c r="AS84" s="13" t="n"/>
      <c r="AT84" s="13" t="n"/>
      <c r="AU84" s="10" t="n"/>
      <c r="AV84" s="10" t="n"/>
      <c r="AW84" s="10" t="n"/>
      <c r="AX84" s="10" t="n"/>
      <c r="AY84" s="10" t="n"/>
      <c r="AZ84" s="10" t="n"/>
      <c r="BA84" s="10" t="n"/>
      <c r="BB84" s="10" t="n"/>
      <c r="BC84" s="10" t="n"/>
      <c r="BD84" s="11" t="n"/>
      <c r="BE84" s="10" t="n"/>
      <c r="BF84" s="10" t="n"/>
      <c r="BG84" s="10" t="n"/>
      <c r="BH84" s="10" t="n"/>
      <c r="BI84" s="10" t="n"/>
      <c r="BJ84" s="10" t="n"/>
      <c r="BK84" s="10" t="n"/>
      <c r="BL84" s="10" t="n"/>
      <c r="BM84" s="10" t="n"/>
    </row>
    <row r="85" ht="15.75" customHeight="1" s="218">
      <c r="A85" s="126" t="n"/>
      <c r="B85" s="126" t="n"/>
      <c r="C85" s="126" t="n"/>
      <c r="D85" s="126" t="n"/>
      <c r="E85" s="126" t="n"/>
      <c r="F85" s="126" t="n"/>
      <c r="G85" s="126" t="n"/>
      <c r="H85" s="126" t="n"/>
      <c r="I85" s="126" t="n"/>
      <c r="J85" s="127">
        <f>SUM(J5:J84)</f>
        <v/>
      </c>
      <c r="K85" s="126" t="n"/>
      <c r="L85" s="126" t="n"/>
      <c r="M85" s="127" t="n"/>
      <c r="N85" s="127" t="n"/>
      <c r="O85" s="127" t="n"/>
      <c r="P85" s="127" t="n"/>
      <c r="Q85" s="126" t="n"/>
      <c r="R85" s="126" t="n"/>
      <c r="S85" s="126" t="n"/>
      <c r="T85" s="126" t="n"/>
      <c r="U85" s="126" t="inlineStr">
        <is>
          <t>Valor Total</t>
        </is>
      </c>
      <c r="V85" s="127">
        <f>SUM(V5:V84)</f>
        <v/>
      </c>
      <c r="W85" s="127">
        <f>SUM(W5:W84)</f>
        <v/>
      </c>
      <c r="X85" s="127">
        <f>SUM(X5:X84)</f>
        <v/>
      </c>
      <c r="Y85" s="128" t="n"/>
      <c r="Z85" s="128" t="n"/>
      <c r="AA85" s="128" t="n"/>
      <c r="AB85" s="128">
        <f>SUM(AB5:AB84)</f>
        <v/>
      </c>
      <c r="AC85" s="128" t="n"/>
      <c r="AD85" s="128" t="n"/>
      <c r="AE85" s="127" t="n"/>
      <c r="AF85" s="127">
        <f>SUM(AF5:AF84)</f>
        <v/>
      </c>
      <c r="AG85" s="129" t="n"/>
      <c r="AH85" s="129" t="n"/>
      <c r="AI85" s="127" t="n"/>
      <c r="AJ85" s="127">
        <f>SUM(AJ5:AJ84)</f>
        <v/>
      </c>
      <c r="AK85" s="127" t="n"/>
      <c r="AL85" s="127" t="n"/>
      <c r="AM85" s="127" t="n"/>
      <c r="AN85" s="127" t="n"/>
      <c r="AO85" s="127" t="n"/>
      <c r="AP85" s="130" t="n"/>
      <c r="AQ85" s="130" t="n"/>
      <c r="AR85" s="130" t="n"/>
      <c r="AS85" s="127">
        <f>SUM(AS5:AS84)</f>
        <v/>
      </c>
      <c r="AT85" s="127">
        <f>SUM(AT5:AT84)</f>
        <v/>
      </c>
      <c r="AU85" s="127" t="n"/>
      <c r="AV85" s="127" t="n"/>
      <c r="AW85" s="127" t="n"/>
      <c r="AX85" s="127" t="n"/>
      <c r="AY85" s="127" t="n"/>
      <c r="AZ85" s="127" t="n"/>
      <c r="BA85" s="127" t="n"/>
      <c r="BB85" s="127" t="n"/>
      <c r="BC85" s="127" t="n"/>
      <c r="BD85" s="128" t="n"/>
      <c r="BE85" s="127">
        <f>SUM(BE5:BE84)</f>
        <v/>
      </c>
      <c r="BF85" s="127">
        <f>SUM(BF5:BF84)</f>
        <v/>
      </c>
      <c r="BG85" s="127">
        <f>SUM(BG5:BG84)</f>
        <v/>
      </c>
      <c r="BH85" s="127" t="n"/>
      <c r="BI85" s="127">
        <f>SUM(BI5:BI84)</f>
        <v/>
      </c>
      <c r="BJ85" s="127">
        <f>SUM(BJ5:BJ84)</f>
        <v/>
      </c>
      <c r="BK85" s="127">
        <f>SUM(BK5:BK84)</f>
        <v/>
      </c>
      <c r="BL85" s="127">
        <f>SUM(BL5:BL84)</f>
        <v/>
      </c>
      <c r="BM85" s="127">
        <f>SUM(BM5:BM84)</f>
        <v/>
      </c>
    </row>
    <row r="86" ht="15.75" customHeight="1" s="218">
      <c r="A86" s="10" t="n"/>
      <c r="B86" s="10" t="n"/>
      <c r="C86" s="10" t="n"/>
      <c r="D86" s="10" t="n"/>
      <c r="E86" s="10" t="n"/>
      <c r="F86" s="10" t="n"/>
      <c r="G86" s="131" t="n"/>
      <c r="H86" s="132" t="n"/>
      <c r="I86" s="10" t="n"/>
      <c r="J86" s="10" t="n"/>
      <c r="K86" s="10" t="n"/>
      <c r="L86" s="10" t="n"/>
      <c r="M86" s="13" t="n"/>
      <c r="N86" s="13" t="n"/>
      <c r="O86" s="13" t="n"/>
      <c r="P86" s="13" t="n"/>
      <c r="Q86" s="10" t="n"/>
      <c r="R86" s="10" t="n"/>
      <c r="S86" s="10" t="n"/>
      <c r="T86" s="10" t="n"/>
      <c r="U86" s="10" t="n"/>
      <c r="V86" s="10" t="n"/>
      <c r="W86" s="10" t="n"/>
      <c r="X86" s="10" t="n"/>
      <c r="Y86" s="11" t="n"/>
      <c r="Z86" s="11" t="n"/>
      <c r="AA86" s="11" t="n"/>
      <c r="AB86" s="11" t="n"/>
      <c r="AC86" s="11" t="n"/>
      <c r="AD86" s="11" t="n"/>
      <c r="AE86" s="10" t="n"/>
      <c r="AF86" s="10" t="n"/>
      <c r="AG86" s="10" t="n"/>
      <c r="AH86" s="10" t="n"/>
      <c r="AI86" s="13" t="n"/>
      <c r="AJ86" s="13" t="n"/>
      <c r="AK86" s="13" t="n"/>
      <c r="AL86" s="13" t="n"/>
      <c r="AM86" s="13" t="n"/>
      <c r="AN86" s="13" t="n"/>
      <c r="AO86" s="13" t="n"/>
      <c r="AP86" s="14" t="n"/>
      <c r="AQ86" s="14" t="n"/>
      <c r="AR86" s="14" t="n"/>
      <c r="AS86" s="13" t="n"/>
      <c r="AT86" s="13" t="n"/>
      <c r="AU86" s="10" t="n"/>
      <c r="AV86" s="10" t="n"/>
      <c r="AW86" s="10" t="n"/>
      <c r="AX86" s="10" t="n"/>
      <c r="AY86" s="10" t="n"/>
      <c r="AZ86" s="10" t="n"/>
      <c r="BA86" s="10" t="n"/>
      <c r="BB86" s="10" t="n"/>
      <c r="BC86" s="10" t="n"/>
      <c r="BD86" s="11" t="n"/>
      <c r="BE86" s="10" t="n"/>
      <c r="BF86" s="10" t="n"/>
      <c r="BG86" s="10" t="n"/>
      <c r="BH86" s="10" t="n"/>
      <c r="BI86" s="10" t="n"/>
      <c r="BJ86" s="10" t="n"/>
      <c r="BK86" s="10" t="n"/>
      <c r="BL86" s="10" t="n"/>
      <c r="BM86" s="10" t="n"/>
    </row>
    <row r="87" ht="15.75" customHeight="1" s="218">
      <c r="A87" s="10" t="n"/>
      <c r="B87" s="278" t="inlineStr">
        <is>
          <t>Total Venda</t>
        </is>
      </c>
      <c r="C87" s="279" t="n"/>
      <c r="D87" s="279" t="n"/>
      <c r="E87" s="280" t="n"/>
      <c r="F87" s="133">
        <f>F88+F89+F90</f>
        <v/>
      </c>
      <c r="H87" s="10" t="n"/>
      <c r="I87" s="10" t="n"/>
      <c r="J87" s="134" t="n"/>
      <c r="K87" s="10" t="n"/>
      <c r="L87" s="10" t="n"/>
      <c r="M87" s="17" t="inlineStr">
        <is>
          <t>DADOS FATURAMENTO DE SAÍDA</t>
        </is>
      </c>
      <c r="N87" s="264" t="n"/>
      <c r="O87" s="264" t="n"/>
      <c r="P87" s="265" t="n"/>
      <c r="Q87" s="10" t="n"/>
      <c r="R87" s="10" t="n"/>
      <c r="S87" s="10" t="n"/>
      <c r="T87" s="10" t="n"/>
      <c r="U87" s="10" t="n"/>
      <c r="V87" s="10" t="n"/>
      <c r="W87" s="10" t="n"/>
      <c r="X87" s="10" t="n"/>
      <c r="Y87" s="11" t="n"/>
      <c r="Z87" s="11" t="n"/>
      <c r="AA87" s="11" t="n"/>
      <c r="AB87" s="11" t="n"/>
      <c r="AC87" s="11" t="n"/>
      <c r="AD87" s="11" t="n"/>
      <c r="AE87" s="10" t="n"/>
      <c r="AF87" s="10" t="n"/>
      <c r="AG87" s="10" t="n"/>
      <c r="AH87" s="10" t="n"/>
      <c r="AI87" s="13" t="n"/>
      <c r="AJ87" s="13" t="n"/>
      <c r="AK87" s="13" t="n"/>
      <c r="AL87" s="13" t="n"/>
      <c r="AM87" s="13" t="n"/>
      <c r="AN87" s="13" t="n"/>
      <c r="AO87" s="13" t="n"/>
      <c r="AP87" s="14" t="n"/>
      <c r="AQ87" s="14" t="n"/>
      <c r="AR87" s="14" t="n"/>
      <c r="AS87" s="13" t="n"/>
      <c r="AT87" s="13" t="n"/>
      <c r="AU87" s="10" t="n"/>
      <c r="AV87" s="10" t="n"/>
      <c r="AW87" s="10" t="n"/>
      <c r="AX87" s="10" t="n"/>
      <c r="AY87" s="10" t="n"/>
      <c r="AZ87" s="10" t="n"/>
      <c r="BA87" s="10" t="n"/>
      <c r="BB87" s="10" t="n"/>
      <c r="BC87" s="10" t="n"/>
      <c r="BD87" s="11" t="n"/>
      <c r="BE87" s="10" t="n"/>
      <c r="BF87" s="10" t="n"/>
      <c r="BG87" s="10" t="n"/>
      <c r="BH87" s="10" t="n"/>
      <c r="BI87" s="10" t="n"/>
      <c r="BJ87" s="10" t="n"/>
      <c r="BK87" s="135" t="n"/>
      <c r="BL87" s="10" t="n"/>
      <c r="BM87" s="13" t="n"/>
    </row>
    <row r="88" ht="15.75" customHeight="1" s="218">
      <c r="A88" s="10" t="n"/>
      <c r="B88" s="281" t="inlineStr">
        <is>
          <t>TOTAL VENDA PRODUTOS</t>
        </is>
      </c>
      <c r="C88" s="264" t="n"/>
      <c r="D88" s="264" t="n"/>
      <c r="E88" s="265" t="n"/>
      <c r="F88" s="136">
        <f>SUM(T5:T61)</f>
        <v/>
      </c>
      <c r="H88" s="11" t="n"/>
      <c r="I88" s="10" t="n"/>
      <c r="J88" s="134" t="n"/>
      <c r="K88" s="10" t="n"/>
      <c r="L88" s="10" t="n"/>
      <c r="M88" s="273" t="inlineStr">
        <is>
          <t>CNPJ DE FATURAMENTO</t>
        </is>
      </c>
      <c r="N88" s="264" t="n"/>
      <c r="O88" s="265" t="n"/>
      <c r="P88" s="9">
        <f>BOM!P88</f>
        <v/>
      </c>
      <c r="Q88" s="10" t="n"/>
      <c r="R88" s="10" t="n"/>
      <c r="S88" s="10" t="n"/>
      <c r="T88" s="10" t="n"/>
      <c r="U88" s="10" t="n"/>
      <c r="V88" s="10" t="n"/>
      <c r="W88" s="10" t="n"/>
      <c r="X88" s="10" t="n"/>
      <c r="Y88" s="11" t="n"/>
      <c r="Z88" s="11" t="n"/>
      <c r="AA88" s="11" t="n"/>
      <c r="AB88" s="11" t="n"/>
      <c r="AC88" s="11" t="n"/>
      <c r="AD88" s="11" t="n"/>
      <c r="AE88" s="10" t="n"/>
      <c r="AF88" s="10" t="n"/>
      <c r="AG88" s="10" t="n"/>
      <c r="AH88" s="10" t="n"/>
      <c r="AI88" s="13" t="n"/>
      <c r="AJ88" s="13" t="n"/>
      <c r="AK88" s="13" t="n"/>
      <c r="AL88" s="13" t="n"/>
      <c r="AM88" s="13" t="n"/>
      <c r="AN88" s="13" t="n"/>
      <c r="AO88" s="13" t="n"/>
      <c r="AP88" s="14" t="n"/>
      <c r="AQ88" s="14" t="n"/>
      <c r="AR88" s="14" t="n"/>
      <c r="AS88" s="13" t="n"/>
      <c r="AT88" s="13" t="n"/>
      <c r="AU88" s="10" t="n"/>
      <c r="AV88" s="10" t="n"/>
      <c r="AW88" s="10" t="n"/>
      <c r="AX88" s="10" t="n"/>
      <c r="AY88" s="10" t="n"/>
      <c r="AZ88" s="10" t="n"/>
      <c r="BA88" s="10" t="n"/>
      <c r="BB88" s="10" t="n"/>
      <c r="BC88" s="10" t="n"/>
      <c r="BD88" s="11" t="n"/>
      <c r="BE88" s="10" t="n"/>
      <c r="BF88" s="10" t="n"/>
      <c r="BG88" s="10" t="n"/>
      <c r="BH88" s="10" t="n"/>
      <c r="BI88" s="10" t="n"/>
      <c r="BJ88" s="10" t="n"/>
      <c r="BK88" s="10" t="n"/>
      <c r="BL88" s="10" t="n"/>
      <c r="BM88" s="10" t="n"/>
    </row>
    <row r="89" ht="15.75" customHeight="1" s="218">
      <c r="A89" s="10" t="n"/>
      <c r="B89" s="281" t="inlineStr">
        <is>
          <t>TOTAL VENDA LICENÇAS</t>
        </is>
      </c>
      <c r="C89" s="264" t="n"/>
      <c r="D89" s="264" t="n"/>
      <c r="E89" s="265" t="n"/>
      <c r="F89" s="136">
        <f>SUM(T63:T69)</f>
        <v/>
      </c>
      <c r="H89" s="10" t="n"/>
      <c r="I89" s="10" t="n"/>
      <c r="J89" s="134" t="n"/>
      <c r="K89" s="10" t="n"/>
      <c r="L89" s="10" t="n"/>
      <c r="M89" s="274" t="inlineStr">
        <is>
          <t>ESTADO DE DESTINO</t>
        </is>
      </c>
      <c r="N89" s="264" t="n"/>
      <c r="O89" s="265" t="n"/>
      <c r="P89" s="9">
        <f>BOM!P89</f>
        <v/>
      </c>
      <c r="Q89" s="10" t="n"/>
      <c r="R89" s="10" t="n"/>
      <c r="S89" s="10" t="n"/>
      <c r="T89" s="10" t="n"/>
      <c r="U89" s="10" t="n"/>
      <c r="V89" s="10" t="n"/>
      <c r="W89" s="10" t="n"/>
      <c r="X89" s="10" t="n"/>
      <c r="Y89" s="11" t="n"/>
      <c r="Z89" s="11" t="n"/>
      <c r="AA89" s="11" t="n"/>
      <c r="AB89" s="11" t="n"/>
      <c r="AC89" s="11" t="n"/>
      <c r="AD89" s="11" t="n"/>
      <c r="AE89" s="10" t="n"/>
      <c r="AF89" s="10" t="n"/>
      <c r="AG89" s="10" t="n"/>
      <c r="AH89" s="10" t="n"/>
      <c r="AI89" s="13" t="n"/>
      <c r="AJ89" s="13" t="n"/>
      <c r="AK89" s="13" t="n"/>
      <c r="AL89" s="13" t="n"/>
      <c r="AM89" s="13" t="n"/>
      <c r="AN89" s="13" t="n"/>
      <c r="AO89" s="13" t="n"/>
      <c r="AP89" s="14" t="n"/>
      <c r="AQ89" s="14" t="n"/>
      <c r="AR89" s="14" t="n"/>
      <c r="AS89" s="13" t="n"/>
      <c r="AT89" s="13" t="n"/>
      <c r="AU89" s="10" t="n"/>
      <c r="AV89" s="10" t="n"/>
      <c r="AW89" s="10" t="n"/>
      <c r="AX89" s="10" t="n"/>
      <c r="AY89" s="10" t="n"/>
      <c r="AZ89" s="10" t="n"/>
      <c r="BA89" s="10" t="n"/>
      <c r="BB89" s="10" t="n"/>
      <c r="BC89" s="10" t="n"/>
      <c r="BD89" s="11" t="n"/>
      <c r="BE89" s="10" t="n"/>
      <c r="BF89" s="10" t="n"/>
      <c r="BG89" s="10" t="n"/>
      <c r="BH89" s="10" t="n"/>
      <c r="BI89" s="10" t="n"/>
      <c r="BJ89" s="10" t="n"/>
      <c r="BK89" s="10" t="n"/>
      <c r="BL89" s="10" t="n"/>
      <c r="BM89" s="10" t="n"/>
    </row>
    <row r="90" ht="15.75" customHeight="1" s="218">
      <c r="A90" s="10" t="n"/>
      <c r="B90" s="281" t="inlineStr">
        <is>
          <t>TOTAL PRESTAÇÃO SERVIÇO</t>
        </is>
      </c>
      <c r="C90" s="264" t="n"/>
      <c r="D90" s="264" t="n"/>
      <c r="E90" s="265" t="n"/>
      <c r="F90" s="136">
        <f>SUM(T71:T83)</f>
        <v/>
      </c>
      <c r="H90" s="10" t="n"/>
      <c r="I90" s="10" t="n"/>
      <c r="J90" s="134" t="n"/>
      <c r="K90" s="10" t="n"/>
      <c r="L90" s="10" t="n"/>
      <c r="M90" s="273" t="inlineStr">
        <is>
          <t>CLIENTE É CONTRIBUINTE</t>
        </is>
      </c>
      <c r="N90" s="264" t="n"/>
      <c r="O90" s="265" t="n"/>
      <c r="P90" s="9">
        <f>BOM!P90</f>
        <v/>
      </c>
      <c r="Q90" s="10" t="n"/>
      <c r="R90" s="10" t="n"/>
      <c r="S90" s="10" t="n"/>
      <c r="T90" s="10" t="n"/>
      <c r="U90" s="10" t="n"/>
      <c r="V90" s="10" t="n"/>
      <c r="W90" s="10" t="n"/>
      <c r="X90" s="10" t="n"/>
      <c r="Y90" s="11" t="n"/>
      <c r="Z90" s="11" t="n"/>
      <c r="AA90" s="11" t="n"/>
      <c r="AB90" s="11" t="n"/>
      <c r="AC90" s="11" t="n"/>
      <c r="AD90" s="11" t="n"/>
      <c r="AE90" s="10" t="n"/>
      <c r="AF90" s="10" t="n"/>
      <c r="AG90" s="10" t="n"/>
      <c r="AH90" s="10" t="n"/>
      <c r="AI90" s="13" t="n"/>
      <c r="AJ90" s="13" t="n"/>
      <c r="AK90" s="13" t="n"/>
      <c r="AL90" s="13" t="n"/>
      <c r="AM90" s="13" t="n"/>
      <c r="AN90" s="13" t="n"/>
      <c r="AO90" s="13" t="n"/>
      <c r="AP90" s="14" t="n"/>
      <c r="AQ90" s="14" t="n"/>
      <c r="AR90" s="14" t="n"/>
      <c r="AS90" s="13" t="n"/>
      <c r="AT90" s="13" t="n"/>
      <c r="AU90" s="10" t="n"/>
      <c r="AV90" s="10" t="n"/>
      <c r="AW90" s="10" t="n"/>
      <c r="AX90" s="10" t="n"/>
      <c r="AY90" s="10" t="n"/>
      <c r="AZ90" s="10" t="n"/>
      <c r="BA90" s="10" t="n"/>
      <c r="BB90" s="10" t="n"/>
      <c r="BC90" s="10" t="n"/>
      <c r="BD90" s="11" t="n"/>
      <c r="BE90" s="10" t="n"/>
      <c r="BF90" s="10" t="n"/>
      <c r="BG90" s="10" t="n"/>
      <c r="BH90" s="10" t="n"/>
      <c r="BI90" s="10" t="n"/>
      <c r="BJ90" s="10" t="n"/>
      <c r="BK90" s="10" t="n"/>
      <c r="BL90" s="10" t="n"/>
      <c r="BM90" s="10" t="n"/>
    </row>
    <row r="91" hidden="1" ht="15.75" customHeight="1" s="218">
      <c r="A91" s="10" t="n"/>
      <c r="B91" s="281" t="inlineStr">
        <is>
          <t>IMPOSTO PRODUTO</t>
        </is>
      </c>
      <c r="C91" s="264" t="n"/>
      <c r="D91" s="264" t="n"/>
      <c r="E91" s="265" t="n"/>
      <c r="F91" s="137" t="n"/>
      <c r="H91" s="10" t="n"/>
      <c r="I91" s="10" t="n"/>
      <c r="J91" s="134" t="n"/>
      <c r="K91" s="10" t="n"/>
      <c r="L91" s="10" t="n"/>
      <c r="M91" s="13" t="n"/>
      <c r="N91" s="13" t="n"/>
      <c r="O91" s="13" t="n"/>
      <c r="P91" s="13" t="n"/>
      <c r="Q91" s="10" t="n"/>
      <c r="R91" s="10" t="n"/>
      <c r="S91" s="10" t="n"/>
      <c r="T91" s="10" t="n"/>
      <c r="U91" s="10" t="n"/>
      <c r="V91" s="10" t="n"/>
      <c r="W91" s="10" t="n"/>
      <c r="X91" s="10" t="n"/>
      <c r="Y91" s="11" t="n"/>
      <c r="Z91" s="11" t="n"/>
      <c r="AA91" s="11" t="n"/>
      <c r="AB91" s="11" t="n"/>
      <c r="AC91" s="11" t="n"/>
      <c r="AD91" s="11" t="n"/>
      <c r="AE91" s="10" t="n"/>
      <c r="AF91" s="10" t="n"/>
      <c r="AG91" s="10" t="n"/>
      <c r="AH91" s="10" t="n"/>
      <c r="AI91" s="13" t="n"/>
      <c r="AJ91" s="13" t="n"/>
      <c r="AK91" s="13" t="n"/>
      <c r="AL91" s="13" t="n"/>
      <c r="AM91" s="13" t="n"/>
      <c r="AN91" s="13" t="n"/>
      <c r="AO91" s="13" t="n"/>
      <c r="AP91" s="14" t="n"/>
      <c r="AQ91" s="14" t="n"/>
      <c r="AR91" s="14" t="n"/>
      <c r="AS91" s="13" t="n"/>
      <c r="AT91" s="13" t="n"/>
      <c r="AU91" s="10" t="n"/>
      <c r="AV91" s="10" t="n"/>
      <c r="AW91" s="10" t="n"/>
      <c r="AX91" s="10" t="n"/>
      <c r="AY91" s="10" t="n"/>
      <c r="AZ91" s="10" t="n"/>
      <c r="BA91" s="10" t="n"/>
      <c r="BB91" s="10" t="n"/>
      <c r="BC91" s="10" t="n"/>
      <c r="BD91" s="11" t="n"/>
      <c r="BE91" s="10" t="n"/>
      <c r="BF91" s="10" t="n"/>
      <c r="BG91" s="10" t="n"/>
      <c r="BH91" s="10" t="n"/>
      <c r="BI91" s="10" t="n"/>
      <c r="BJ91" s="10" t="n"/>
      <c r="BK91" s="10" t="n"/>
      <c r="BL91" s="10" t="n"/>
      <c r="BM91" s="10" t="n"/>
    </row>
    <row r="92" hidden="1" ht="15.75" customHeight="1" s="218">
      <c r="A92" s="10" t="n"/>
      <c r="B92" s="281" t="inlineStr">
        <is>
          <t>IMPOSTO LICENÇA</t>
        </is>
      </c>
      <c r="C92" s="264" t="n"/>
      <c r="D92" s="264" t="n"/>
      <c r="E92" s="265" t="n"/>
      <c r="F92" s="137" t="n"/>
      <c r="H92" s="10" t="n"/>
      <c r="I92" s="10" t="n"/>
      <c r="J92" s="134" t="n"/>
      <c r="K92" s="10" t="n"/>
      <c r="L92" s="10" t="n"/>
      <c r="M92" s="13" t="n"/>
      <c r="N92" s="13" t="n"/>
      <c r="O92" s="13" t="n"/>
      <c r="P92" s="13" t="n"/>
      <c r="Q92" s="10" t="n"/>
      <c r="R92" s="10" t="n"/>
      <c r="S92" s="10" t="n"/>
      <c r="T92" s="10" t="n"/>
      <c r="U92" s="10" t="n"/>
      <c r="V92" s="10" t="n"/>
      <c r="W92" s="10" t="n"/>
      <c r="X92" s="10" t="n"/>
      <c r="Y92" s="11" t="n"/>
      <c r="Z92" s="11" t="n"/>
      <c r="AA92" s="11" t="n"/>
      <c r="AB92" s="11" t="n"/>
      <c r="AC92" s="11" t="n"/>
      <c r="AD92" s="11" t="n"/>
      <c r="AE92" s="10" t="n"/>
      <c r="AF92" s="10" t="n"/>
      <c r="AG92" s="10" t="n"/>
      <c r="AH92" s="10" t="n"/>
      <c r="AI92" s="13" t="n"/>
      <c r="AJ92" s="13" t="n"/>
      <c r="AK92" s="13" t="n"/>
      <c r="AL92" s="13" t="n"/>
      <c r="AM92" s="13" t="n"/>
      <c r="AN92" s="13" t="n"/>
      <c r="AO92" s="13" t="n"/>
      <c r="AP92" s="14" t="n"/>
      <c r="AQ92" s="14" t="n"/>
      <c r="AR92" s="14" t="n"/>
      <c r="AS92" s="13" t="n"/>
      <c r="AT92" s="13" t="n"/>
      <c r="AU92" s="10" t="n"/>
      <c r="AV92" s="10" t="n"/>
      <c r="AW92" s="10" t="n"/>
      <c r="AX92" s="10" t="n"/>
      <c r="AY92" s="10" t="n"/>
      <c r="AZ92" s="10" t="n"/>
      <c r="BA92" s="10" t="n"/>
      <c r="BB92" s="10" t="n"/>
      <c r="BC92" s="10" t="n"/>
      <c r="BD92" s="11" t="n"/>
      <c r="BE92" s="10" t="n"/>
      <c r="BF92" s="10" t="n"/>
      <c r="BG92" s="10" t="n"/>
      <c r="BH92" s="10" t="n"/>
      <c r="BI92" s="10" t="n"/>
      <c r="BJ92" s="10" t="n"/>
      <c r="BK92" s="10" t="n"/>
      <c r="BL92" s="10" t="n"/>
      <c r="BM92" s="10" t="n"/>
    </row>
    <row r="93" hidden="1" ht="15.75" customHeight="1" s="218">
      <c r="A93" s="10" t="n"/>
      <c r="B93" s="281" t="inlineStr">
        <is>
          <t>IMPOSTO SERVIÇO</t>
        </is>
      </c>
      <c r="C93" s="264" t="n"/>
      <c r="D93" s="264" t="n"/>
      <c r="E93" s="265" t="n"/>
      <c r="F93" s="137" t="n"/>
      <c r="H93" s="10" t="n"/>
      <c r="I93" s="10" t="n"/>
      <c r="J93" s="134" t="n"/>
      <c r="K93" s="10" t="n"/>
      <c r="L93" s="10" t="n"/>
      <c r="M93" s="13" t="n"/>
      <c r="N93" s="13" t="n"/>
      <c r="O93" s="13" t="n"/>
      <c r="P93" s="13" t="n"/>
      <c r="Q93" s="10" t="n"/>
      <c r="R93" s="10" t="n"/>
      <c r="S93" s="10" t="n"/>
      <c r="T93" s="10" t="n"/>
      <c r="U93" s="10" t="n"/>
      <c r="V93" s="10" t="n"/>
      <c r="W93" s="10" t="n"/>
      <c r="X93" s="10" t="n"/>
      <c r="Y93" s="11" t="n"/>
      <c r="Z93" s="11" t="n"/>
      <c r="AA93" s="11" t="n"/>
      <c r="AB93" s="11" t="n"/>
      <c r="AC93" s="11" t="n"/>
      <c r="AD93" s="11" t="n"/>
      <c r="AE93" s="10" t="n"/>
      <c r="AF93" s="10" t="n"/>
      <c r="AG93" s="10" t="n"/>
      <c r="AH93" s="10" t="n"/>
      <c r="AI93" s="13" t="n"/>
      <c r="AJ93" s="13" t="n"/>
      <c r="AK93" s="13" t="n"/>
      <c r="AL93" s="13" t="n"/>
      <c r="AM93" s="13" t="n"/>
      <c r="AN93" s="13" t="n"/>
      <c r="AO93" s="13" t="n"/>
      <c r="AP93" s="14" t="n"/>
      <c r="AQ93" s="14" t="n"/>
      <c r="AR93" s="14" t="n"/>
      <c r="AS93" s="13" t="n"/>
      <c r="AT93" s="13" t="n"/>
      <c r="AU93" s="10" t="n"/>
      <c r="AV93" s="10" t="n"/>
      <c r="AW93" s="10" t="n"/>
      <c r="AX93" s="10" t="n"/>
      <c r="AY93" s="10" t="n"/>
      <c r="AZ93" s="10" t="n"/>
      <c r="BA93" s="10" t="n"/>
      <c r="BB93" s="10" t="n"/>
      <c r="BC93" s="10" t="n"/>
      <c r="BD93" s="11" t="n"/>
      <c r="BE93" s="10" t="n"/>
      <c r="BF93" s="10" t="n"/>
      <c r="BG93" s="10" t="n"/>
      <c r="BH93" s="10" t="n"/>
      <c r="BI93" s="10" t="n"/>
      <c r="BJ93" s="10" t="n"/>
      <c r="BK93" s="10" t="n"/>
      <c r="BL93" s="10" t="n"/>
      <c r="BM93" s="10" t="n"/>
    </row>
    <row r="94" ht="15.75" customHeight="1" s="218">
      <c r="A94" s="10" t="n"/>
      <c r="B94" s="281" t="inlineStr">
        <is>
          <t>CUSTO PRODUTO</t>
        </is>
      </c>
      <c r="C94" s="264" t="n"/>
      <c r="D94" s="264" t="n"/>
      <c r="E94" s="265" t="n"/>
      <c r="F94" s="136">
        <f>SUM(AL5:AL61)</f>
        <v/>
      </c>
      <c r="H94" s="10" t="n"/>
      <c r="I94" s="10" t="n"/>
      <c r="J94" s="134" t="n"/>
      <c r="K94" s="10" t="n"/>
      <c r="L94" s="10" t="n"/>
      <c r="M94" s="13" t="n"/>
      <c r="N94" s="13" t="n"/>
      <c r="O94" s="13" t="n"/>
      <c r="P94" s="13" t="n"/>
      <c r="Q94" s="10" t="n"/>
      <c r="R94" s="10" t="n"/>
      <c r="S94" s="10" t="n"/>
      <c r="T94" s="10" t="n"/>
      <c r="U94" s="10" t="n"/>
      <c r="V94" s="10" t="n"/>
      <c r="W94" s="10" t="n"/>
      <c r="X94" s="10" t="n"/>
      <c r="Y94" s="11" t="n"/>
      <c r="Z94" s="11" t="n"/>
      <c r="AA94" s="11" t="n"/>
      <c r="AB94" s="11" t="n"/>
      <c r="AC94" s="11" t="n"/>
      <c r="AD94" s="11" t="n"/>
      <c r="AE94" s="10" t="n"/>
      <c r="AF94" s="10" t="n"/>
      <c r="AG94" s="10" t="n"/>
      <c r="AH94" s="10" t="n"/>
      <c r="AI94" s="13" t="n"/>
      <c r="AJ94" s="13" t="n"/>
      <c r="AK94" s="13" t="n"/>
      <c r="AL94" s="13" t="n"/>
      <c r="AM94" s="13" t="n"/>
      <c r="AN94" s="13" t="n"/>
      <c r="AO94" s="13" t="n"/>
      <c r="AP94" s="14" t="n"/>
      <c r="AQ94" s="14" t="n"/>
      <c r="AR94" s="14" t="n"/>
      <c r="AS94" s="13" t="n"/>
      <c r="AT94" s="13" t="n"/>
      <c r="AU94" s="10" t="n"/>
      <c r="AV94" s="10" t="n"/>
      <c r="AW94" s="10" t="n"/>
      <c r="AX94" s="10" t="n"/>
      <c r="AY94" s="10" t="n"/>
      <c r="AZ94" s="10" t="n"/>
      <c r="BA94" s="10" t="n"/>
      <c r="BB94" s="10" t="n"/>
      <c r="BC94" s="10" t="n"/>
      <c r="BD94" s="11" t="n"/>
      <c r="BE94" s="10" t="n"/>
      <c r="BF94" s="10" t="n"/>
      <c r="BG94" s="10" t="n"/>
      <c r="BH94" s="10" t="n"/>
      <c r="BI94" s="10" t="n"/>
      <c r="BJ94" s="10" t="n"/>
      <c r="BK94" s="10" t="n"/>
      <c r="BL94" s="10" t="n"/>
      <c r="BM94" s="10" t="n"/>
    </row>
    <row r="95" ht="15.75" customHeight="1" s="218">
      <c r="A95" s="10" t="n"/>
      <c r="B95" s="281" t="inlineStr">
        <is>
          <t>CUSTO LICENÇAS</t>
        </is>
      </c>
      <c r="C95" s="264" t="n"/>
      <c r="D95" s="264" t="n"/>
      <c r="E95" s="265" t="n"/>
      <c r="F95" s="136">
        <f>SUM(AL63:AL69)</f>
        <v/>
      </c>
      <c r="H95" s="10" t="n"/>
      <c r="I95" s="10" t="n"/>
      <c r="J95" s="134" t="n"/>
      <c r="K95" s="10" t="n"/>
      <c r="L95" s="10" t="n"/>
      <c r="M95" s="13" t="n"/>
      <c r="N95" s="13" t="n"/>
      <c r="O95" s="13" t="n"/>
      <c r="P95" s="13" t="n"/>
      <c r="Q95" s="10" t="n"/>
      <c r="R95" s="10" t="n"/>
      <c r="S95" s="10" t="n"/>
      <c r="T95" s="10" t="n"/>
      <c r="U95" s="10" t="n"/>
      <c r="V95" s="10" t="n"/>
      <c r="W95" s="10" t="n"/>
      <c r="X95" s="10" t="n"/>
      <c r="Y95" s="11" t="n"/>
      <c r="Z95" s="11" t="n"/>
      <c r="AA95" s="11" t="n"/>
      <c r="AB95" s="11" t="n"/>
      <c r="AC95" s="11" t="n"/>
      <c r="AD95" s="11" t="n"/>
      <c r="AE95" s="10" t="n"/>
      <c r="AF95" s="10" t="n"/>
      <c r="AG95" s="10" t="n"/>
      <c r="AH95" s="10" t="n"/>
      <c r="AI95" s="13" t="n"/>
      <c r="AJ95" s="13" t="n"/>
      <c r="AK95" s="13" t="n"/>
      <c r="AL95" s="13" t="n"/>
      <c r="AM95" s="13" t="n"/>
      <c r="AN95" s="13" t="n"/>
      <c r="AO95" s="13" t="n"/>
      <c r="AP95" s="14" t="n"/>
      <c r="AQ95" s="14" t="n"/>
      <c r="AR95" s="14" t="n"/>
      <c r="AS95" s="13" t="n"/>
      <c r="AT95" s="13" t="n"/>
      <c r="AU95" s="10" t="n"/>
      <c r="AV95" s="10" t="n"/>
      <c r="AW95" s="10" t="n"/>
      <c r="AX95" s="10" t="n"/>
      <c r="AY95" s="10" t="n"/>
      <c r="AZ95" s="10" t="n"/>
      <c r="BA95" s="10" t="n"/>
      <c r="BB95" s="10" t="n"/>
      <c r="BC95" s="10" t="n"/>
      <c r="BD95" s="11" t="n"/>
      <c r="BE95" s="10" t="n"/>
      <c r="BF95" s="10" t="n"/>
      <c r="BG95" s="10" t="n"/>
      <c r="BH95" s="10" t="n"/>
      <c r="BI95" s="10" t="n"/>
      <c r="BJ95" s="10" t="n"/>
      <c r="BK95" s="10" t="n"/>
      <c r="BL95" s="10" t="n"/>
      <c r="BM95" s="10" t="n"/>
    </row>
    <row r="96" ht="15.75" customHeight="1" s="218">
      <c r="A96" s="10" t="n"/>
      <c r="B96" s="281" t="inlineStr">
        <is>
          <t>CUSTO SERVIÇO</t>
        </is>
      </c>
      <c r="C96" s="264" t="n"/>
      <c r="D96" s="264" t="n"/>
      <c r="E96" s="265" t="n"/>
      <c r="F96" s="136">
        <f>SUM(AL71:AL83)</f>
        <v/>
      </c>
      <c r="H96" s="10" t="n"/>
      <c r="I96" s="10" t="n"/>
      <c r="J96" s="134" t="n"/>
      <c r="K96" s="10" t="n"/>
      <c r="L96" s="10" t="n"/>
      <c r="M96" s="13" t="n"/>
      <c r="N96" s="13" t="n"/>
      <c r="O96" s="13" t="n"/>
      <c r="P96" s="13" t="n"/>
      <c r="Q96" s="10" t="n"/>
      <c r="R96" s="10" t="n"/>
      <c r="S96" s="10" t="n"/>
      <c r="T96" s="10" t="n"/>
      <c r="U96" s="10" t="n"/>
      <c r="V96" s="10" t="n"/>
      <c r="W96" s="10" t="n"/>
      <c r="X96" s="10" t="n"/>
      <c r="Y96" s="11" t="n"/>
      <c r="Z96" s="11" t="n"/>
      <c r="AA96" s="11" t="n"/>
      <c r="AB96" s="11" t="n"/>
      <c r="AC96" s="11" t="n"/>
      <c r="AD96" s="11" t="n"/>
      <c r="AE96" s="10" t="n"/>
      <c r="AF96" s="10" t="n"/>
      <c r="AG96" s="10" t="n"/>
      <c r="AH96" s="10" t="n"/>
      <c r="AI96" s="13" t="n"/>
      <c r="AJ96" s="13" t="n"/>
      <c r="AK96" s="13" t="n"/>
      <c r="AL96" s="13" t="n"/>
      <c r="AM96" s="13" t="n"/>
      <c r="AN96" s="13" t="n"/>
      <c r="AO96" s="13" t="n"/>
      <c r="AP96" s="14" t="n"/>
      <c r="AQ96" s="14" t="n"/>
      <c r="AR96" s="14" t="n"/>
      <c r="AS96" s="13" t="n"/>
      <c r="AT96" s="13" t="n"/>
      <c r="AU96" s="10" t="n"/>
      <c r="AV96" s="10" t="n"/>
      <c r="AW96" s="10" t="n"/>
      <c r="AX96" s="10" t="n"/>
      <c r="AY96" s="10" t="n"/>
      <c r="AZ96" s="10" t="n"/>
      <c r="BA96" s="10" t="n"/>
      <c r="BB96" s="10" t="n"/>
      <c r="BC96" s="10" t="n"/>
      <c r="BD96" s="11" t="n"/>
      <c r="BE96" s="10" t="n"/>
      <c r="BF96" s="10" t="n"/>
      <c r="BG96" s="10" t="n"/>
      <c r="BH96" s="10" t="n"/>
      <c r="BI96" s="10" t="n"/>
      <c r="BJ96" s="10" t="n"/>
      <c r="BK96" s="10" t="n"/>
      <c r="BL96" s="10" t="n"/>
      <c r="BM96" s="10" t="n"/>
    </row>
    <row r="97" ht="15.75" customHeight="1" s="218">
      <c r="A97" s="10" t="n"/>
      <c r="B97" s="281" t="inlineStr">
        <is>
          <t>Margem Bruta (%)</t>
        </is>
      </c>
      <c r="C97" s="264" t="n"/>
      <c r="D97" s="264" t="n"/>
      <c r="E97" s="265" t="n"/>
      <c r="F97" s="137">
        <f>BOM!F97</f>
        <v/>
      </c>
      <c r="H97" s="10" t="n"/>
      <c r="I97" s="10" t="n"/>
      <c r="J97" s="134" t="n"/>
      <c r="K97" s="10" t="n"/>
      <c r="L97" s="10" t="n"/>
      <c r="M97" s="13" t="n"/>
      <c r="N97" s="13" t="n"/>
      <c r="O97" s="13" t="n"/>
      <c r="P97" s="13" t="n"/>
      <c r="Q97" s="10" t="n"/>
      <c r="R97" s="10" t="n"/>
      <c r="S97" s="10" t="n"/>
      <c r="T97" s="10" t="n"/>
      <c r="U97" s="10" t="n"/>
      <c r="V97" s="10" t="n"/>
      <c r="W97" s="10" t="n"/>
      <c r="X97" s="10" t="n"/>
      <c r="Y97" s="11" t="n"/>
      <c r="Z97" s="11" t="n"/>
      <c r="AA97" s="11" t="n"/>
      <c r="AB97" s="11" t="n"/>
      <c r="AC97" s="11" t="n"/>
      <c r="AD97" s="11" t="n"/>
      <c r="AE97" s="10" t="n"/>
      <c r="AF97" s="10" t="n"/>
      <c r="AG97" s="10" t="n"/>
      <c r="AH97" s="10" t="n"/>
      <c r="AI97" s="13" t="n"/>
      <c r="AJ97" s="13" t="n"/>
      <c r="AK97" s="13" t="n"/>
      <c r="AL97" s="13" t="n"/>
      <c r="AM97" s="13" t="n"/>
      <c r="AN97" s="13" t="n"/>
      <c r="AO97" s="13" t="n"/>
      <c r="AP97" s="14" t="n"/>
      <c r="AQ97" s="14" t="n"/>
      <c r="AR97" s="14" t="n"/>
      <c r="AS97" s="13" t="n"/>
      <c r="AT97" s="13" t="n"/>
      <c r="AU97" s="10" t="n"/>
      <c r="AV97" s="10" t="n"/>
      <c r="AW97" s="10" t="n"/>
      <c r="AX97" s="10" t="n"/>
      <c r="AY97" s="10" t="n"/>
      <c r="AZ97" s="10" t="n"/>
      <c r="BA97" s="10" t="n"/>
      <c r="BB97" s="10" t="n"/>
      <c r="BC97" s="10" t="n"/>
      <c r="BD97" s="11" t="n"/>
      <c r="BE97" s="10" t="n"/>
      <c r="BF97" s="10" t="n"/>
      <c r="BG97" s="10" t="n"/>
      <c r="BH97" s="10" t="n"/>
      <c r="BI97" s="10" t="n"/>
      <c r="BJ97" s="10" t="n"/>
      <c r="BK97" s="10" t="n"/>
      <c r="BL97" s="10" t="n"/>
      <c r="BM97" s="10" t="n"/>
    </row>
    <row r="98" ht="15.75" customHeight="1" s="218">
      <c r="A98" s="10" t="n"/>
      <c r="B98" s="281" t="inlineStr">
        <is>
          <t>Desconto (%)</t>
        </is>
      </c>
      <c r="C98" s="264" t="n"/>
      <c r="D98" s="264" t="n"/>
      <c r="E98" s="265" t="n"/>
      <c r="F98" s="137">
        <f>BOM!F98</f>
        <v/>
      </c>
      <c r="H98" s="10" t="n"/>
      <c r="I98" s="10" t="n"/>
      <c r="J98" s="134" t="n"/>
      <c r="K98" s="10" t="n"/>
      <c r="L98" s="10" t="n"/>
      <c r="M98" s="13" t="n"/>
      <c r="N98" s="13" t="n"/>
      <c r="O98" s="13" t="n"/>
      <c r="P98" s="13" t="n"/>
      <c r="Q98" s="10" t="n"/>
      <c r="R98" s="10" t="n"/>
      <c r="S98" s="10" t="n"/>
      <c r="T98" s="10" t="n"/>
      <c r="U98" s="10" t="n"/>
      <c r="V98" s="10" t="n"/>
      <c r="W98" s="10" t="n"/>
      <c r="X98" s="10" t="n"/>
      <c r="Y98" s="11" t="n"/>
      <c r="Z98" s="11" t="n"/>
      <c r="AA98" s="11" t="n"/>
      <c r="AB98" s="11" t="n"/>
      <c r="AC98" s="11" t="n"/>
      <c r="AD98" s="11" t="n"/>
      <c r="AE98" s="10" t="n"/>
      <c r="AF98" s="10" t="n"/>
      <c r="AG98" s="10" t="n"/>
      <c r="AH98" s="10" t="n"/>
      <c r="AI98" s="13" t="n"/>
      <c r="AJ98" s="13" t="n"/>
      <c r="AK98" s="13" t="n"/>
      <c r="AL98" s="13" t="n"/>
      <c r="AM98" s="13" t="n"/>
      <c r="AN98" s="13" t="n"/>
      <c r="AO98" s="13" t="n"/>
      <c r="AP98" s="14" t="n"/>
      <c r="AQ98" s="14" t="n"/>
      <c r="AR98" s="14" t="n"/>
      <c r="AS98" s="13" t="n"/>
      <c r="AT98" s="13" t="n"/>
      <c r="AU98" s="10" t="n"/>
      <c r="AV98" s="10" t="n"/>
      <c r="AW98" s="10" t="n"/>
      <c r="AX98" s="10" t="n"/>
      <c r="AY98" s="10" t="n"/>
      <c r="AZ98" s="10" t="n"/>
      <c r="BA98" s="10" t="n"/>
      <c r="BB98" s="10" t="n"/>
      <c r="BC98" s="10" t="n"/>
      <c r="BD98" s="11" t="n"/>
      <c r="BE98" s="10" t="n"/>
      <c r="BF98" s="10" t="n"/>
      <c r="BG98" s="10" t="n"/>
      <c r="BH98" s="10" t="n"/>
      <c r="BI98" s="10" t="n"/>
      <c r="BJ98" s="10" t="n"/>
      <c r="BK98" s="10" t="n"/>
      <c r="BL98" s="10" t="n"/>
      <c r="BM98" s="10" t="n"/>
    </row>
    <row r="99" ht="15.75" customHeight="1" s="218">
      <c r="A99" s="10" t="n"/>
      <c r="B99" s="281" t="inlineStr">
        <is>
          <t>Comissão 10%</t>
        </is>
      </c>
      <c r="C99" s="264" t="n"/>
      <c r="D99" s="264" t="n"/>
      <c r="E99" s="265" t="n"/>
      <c r="F99" s="138">
        <f>BM85*0.1</f>
        <v/>
      </c>
      <c r="H99" s="10" t="n"/>
      <c r="I99" s="10" t="n"/>
      <c r="J99" s="134" t="n"/>
      <c r="K99" s="10" t="n"/>
      <c r="L99" s="10" t="n"/>
      <c r="M99" s="13" t="n"/>
      <c r="N99" s="13" t="n"/>
      <c r="O99" s="13" t="n"/>
      <c r="P99" s="13" t="n"/>
      <c r="Q99" s="10" t="n"/>
      <c r="R99" s="10" t="n"/>
      <c r="S99" s="10" t="n"/>
      <c r="T99" s="10" t="n"/>
      <c r="U99" s="10" t="n"/>
      <c r="V99" s="10" t="n"/>
      <c r="W99" s="10" t="n"/>
      <c r="X99" s="10" t="n"/>
      <c r="Y99" s="11" t="n"/>
      <c r="Z99" s="11" t="n"/>
      <c r="AA99" s="11" t="n"/>
      <c r="AB99" s="11" t="n"/>
      <c r="AC99" s="11" t="n"/>
      <c r="AD99" s="11" t="n"/>
      <c r="AE99" s="10" t="n"/>
      <c r="AF99" s="10" t="n"/>
      <c r="AG99" s="10" t="n"/>
      <c r="AH99" s="10" t="n"/>
      <c r="AI99" s="13" t="n"/>
      <c r="AJ99" s="13" t="n"/>
      <c r="AK99" s="13" t="n"/>
      <c r="AL99" s="13" t="n"/>
      <c r="AM99" s="13" t="n"/>
      <c r="AN99" s="13" t="n"/>
      <c r="AO99" s="13" t="n"/>
      <c r="AP99" s="14" t="n"/>
      <c r="AQ99" s="14" t="n"/>
      <c r="AR99" s="14" t="n"/>
      <c r="AS99" s="13" t="n"/>
      <c r="AT99" s="13" t="n"/>
      <c r="AU99" s="10" t="n"/>
      <c r="AV99" s="10" t="n"/>
      <c r="AW99" s="10" t="n"/>
      <c r="AX99" s="10" t="n"/>
      <c r="AY99" s="10" t="n"/>
      <c r="AZ99" s="10" t="n"/>
      <c r="BA99" s="10" t="n"/>
      <c r="BB99" s="10" t="n"/>
      <c r="BC99" s="10" t="n"/>
      <c r="BD99" s="11" t="n"/>
      <c r="BE99" s="10" t="n"/>
      <c r="BF99" s="10" t="n"/>
      <c r="BG99" s="10" t="n"/>
      <c r="BH99" s="10" t="n"/>
      <c r="BI99" s="10" t="n"/>
      <c r="BJ99" s="10" t="n"/>
      <c r="BK99" s="10" t="n"/>
      <c r="BL99" s="10" t="n"/>
      <c r="BM99" s="10" t="n"/>
    </row>
    <row r="100" ht="15.75" customHeight="1" s="218">
      <c r="A100" s="10" t="n"/>
      <c r="B100" s="281" t="inlineStr">
        <is>
          <t>Margem do projeto</t>
        </is>
      </c>
      <c r="C100" s="264" t="n"/>
      <c r="D100" s="264" t="n"/>
      <c r="E100" s="265" t="n"/>
      <c r="F100" s="137">
        <f>(BM85-F99)/F87</f>
        <v/>
      </c>
      <c r="G100" s="139" t="n"/>
      <c r="H100" s="10" t="n"/>
      <c r="I100" s="10" t="n"/>
      <c r="J100" s="134" t="n"/>
      <c r="K100" s="10" t="n"/>
      <c r="L100" s="10" t="n"/>
      <c r="M100" s="13" t="n"/>
      <c r="N100" s="13" t="n"/>
      <c r="O100" s="13" t="n"/>
      <c r="P100" s="13" t="n"/>
      <c r="Q100" s="10" t="n"/>
      <c r="R100" s="10" t="n"/>
      <c r="S100" s="10" t="n"/>
      <c r="T100" s="10" t="n"/>
      <c r="U100" s="10" t="n"/>
      <c r="V100" s="10" t="n"/>
      <c r="W100" s="10" t="n"/>
      <c r="X100" s="10" t="n"/>
      <c r="Y100" s="11" t="n"/>
      <c r="Z100" s="11" t="n"/>
      <c r="AA100" s="11" t="n"/>
      <c r="AB100" s="11" t="n"/>
      <c r="AC100" s="11" t="n"/>
      <c r="AD100" s="11" t="n"/>
      <c r="AE100" s="10" t="n"/>
      <c r="AF100" s="10" t="n"/>
      <c r="AG100" s="10" t="n"/>
      <c r="AH100" s="10" t="n"/>
      <c r="AI100" s="13" t="n"/>
      <c r="AJ100" s="13" t="n"/>
      <c r="AK100" s="13" t="n"/>
      <c r="AL100" s="13" t="n"/>
      <c r="AM100" s="13" t="n"/>
      <c r="AN100" s="13" t="n"/>
      <c r="AO100" s="13" t="n"/>
      <c r="AP100" s="14" t="n"/>
      <c r="AQ100" s="14" t="n"/>
      <c r="AR100" s="14" t="n"/>
      <c r="AS100" s="13" t="n"/>
      <c r="AT100" s="13" t="n"/>
      <c r="AU100" s="10" t="n"/>
      <c r="AV100" s="10" t="n"/>
      <c r="AW100" s="10" t="n"/>
      <c r="AX100" s="10" t="n"/>
      <c r="AY100" s="10" t="n"/>
      <c r="AZ100" s="10" t="n"/>
      <c r="BA100" s="10" t="n"/>
      <c r="BB100" s="10" t="n"/>
      <c r="BC100" s="10" t="n"/>
      <c r="BD100" s="11" t="n"/>
      <c r="BE100" s="10" t="n"/>
      <c r="BF100" s="10" t="n"/>
      <c r="BG100" s="10" t="n"/>
      <c r="BH100" s="10" t="n"/>
      <c r="BI100" s="10" t="n"/>
      <c r="BJ100" s="10" t="n"/>
      <c r="BK100" s="10" t="n"/>
      <c r="BL100" s="10" t="n"/>
      <c r="BM100" s="10" t="n"/>
    </row>
    <row r="101" ht="15.75" customHeight="1" s="218">
      <c r="A101" s="10" t="n"/>
      <c r="B101" s="281" t="inlineStr">
        <is>
          <t>Dólar</t>
        </is>
      </c>
      <c r="C101" s="264" t="n"/>
      <c r="D101" s="264" t="n"/>
      <c r="E101" s="265" t="n"/>
      <c r="F101" s="138">
        <f>BOM!F101</f>
        <v/>
      </c>
      <c r="G101" s="109">
        <f>IFERROR(__xludf.DUMMYFUNCTION("GoogleFinance(""USDBRL"")"),5.00059999999999)</f>
        <v/>
      </c>
      <c r="H101" s="10" t="n"/>
      <c r="I101" s="10" t="n"/>
      <c r="J101" s="134" t="n"/>
      <c r="K101" s="10" t="n"/>
      <c r="L101" s="10" t="n"/>
      <c r="M101" s="13" t="n"/>
      <c r="N101" s="13" t="n"/>
      <c r="O101" s="13" t="n"/>
      <c r="P101" s="13" t="n"/>
      <c r="Q101" s="10" t="n"/>
      <c r="R101" s="10" t="n"/>
      <c r="S101" s="10" t="n"/>
      <c r="T101" s="10" t="n"/>
      <c r="U101" s="10" t="n"/>
      <c r="V101" s="10" t="n"/>
      <c r="W101" s="10" t="n"/>
      <c r="X101" s="10" t="n"/>
      <c r="Y101" s="11" t="n"/>
      <c r="Z101" s="11" t="n"/>
      <c r="AA101" s="11" t="n"/>
      <c r="AB101" s="11" t="n"/>
      <c r="AC101" s="11" t="n"/>
      <c r="AD101" s="11" t="n"/>
      <c r="AE101" s="10" t="n"/>
      <c r="AF101" s="10" t="n"/>
      <c r="AG101" s="10" t="n"/>
      <c r="AH101" s="10" t="n"/>
      <c r="AI101" s="13" t="n"/>
      <c r="AJ101" s="13" t="n"/>
      <c r="AK101" s="13" t="n"/>
      <c r="AL101" s="13" t="n"/>
      <c r="AM101" s="13" t="n"/>
      <c r="AN101" s="13" t="n"/>
      <c r="AO101" s="13" t="n"/>
      <c r="AP101" s="14" t="n"/>
      <c r="AQ101" s="14" t="n"/>
      <c r="AR101" s="14" t="n"/>
      <c r="AS101" s="13" t="n"/>
      <c r="AT101" s="13" t="n"/>
      <c r="AU101" s="10" t="n"/>
      <c r="AV101" s="10" t="n"/>
      <c r="AW101" s="10" t="n"/>
      <c r="AX101" s="10" t="n"/>
      <c r="AY101" s="10" t="n"/>
      <c r="AZ101" s="10" t="n"/>
      <c r="BA101" s="10" t="n"/>
      <c r="BB101" s="10" t="n"/>
      <c r="BC101" s="10" t="n"/>
      <c r="BD101" s="11" t="n"/>
      <c r="BE101" s="10" t="n"/>
      <c r="BF101" s="10" t="n"/>
      <c r="BG101" s="10" t="n"/>
      <c r="BH101" s="10" t="n"/>
      <c r="BI101" s="10" t="n"/>
      <c r="BJ101" s="10" t="n"/>
      <c r="BK101" s="10" t="n"/>
      <c r="BL101" s="10" t="n"/>
      <c r="BM101" s="10" t="n"/>
    </row>
    <row r="102" ht="15.75" customHeight="1" s="218">
      <c r="A102" s="10" t="n"/>
      <c r="B102" s="281" t="inlineStr">
        <is>
          <t>Importação Produto</t>
        </is>
      </c>
      <c r="C102" s="264" t="n"/>
      <c r="D102" s="264" t="n"/>
      <c r="E102" s="265" t="n"/>
      <c r="F102" s="136" t="n">
        <v>2.2</v>
      </c>
      <c r="H102" s="10" t="n"/>
      <c r="I102" s="10" t="n"/>
      <c r="J102" s="134" t="n"/>
      <c r="K102" s="10" t="n"/>
      <c r="L102" s="10" t="n"/>
      <c r="M102" s="13" t="n"/>
      <c r="N102" s="13" t="n"/>
      <c r="O102" s="13" t="n"/>
      <c r="P102" s="13" t="n"/>
      <c r="Q102" s="10" t="n"/>
      <c r="R102" s="10" t="n"/>
      <c r="S102" s="10" t="n"/>
      <c r="T102" s="10" t="n"/>
      <c r="U102" s="10" t="n"/>
      <c r="V102" s="10" t="n"/>
      <c r="W102" s="10" t="n"/>
      <c r="X102" s="10" t="n"/>
      <c r="Y102" s="11" t="n"/>
      <c r="Z102" s="11" t="n"/>
      <c r="AA102" s="11" t="n"/>
      <c r="AB102" s="11" t="n"/>
      <c r="AC102" s="11" t="n"/>
      <c r="AD102" s="11" t="n"/>
      <c r="AE102" s="10" t="n"/>
      <c r="AF102" s="10" t="n"/>
      <c r="AG102" s="10" t="n"/>
      <c r="AH102" s="10" t="n"/>
      <c r="AI102" s="13" t="n"/>
      <c r="AJ102" s="13" t="n"/>
      <c r="AK102" s="13" t="n"/>
      <c r="AL102" s="13" t="n"/>
      <c r="AM102" s="13" t="n"/>
      <c r="AN102" s="13" t="n"/>
      <c r="AO102" s="13" t="n"/>
      <c r="AP102" s="14" t="n"/>
      <c r="AQ102" s="14" t="n"/>
      <c r="AR102" s="14" t="n"/>
      <c r="AS102" s="13" t="n"/>
      <c r="AT102" s="13" t="n"/>
      <c r="AU102" s="10" t="n"/>
      <c r="AV102" s="10" t="n"/>
      <c r="AW102" s="10" t="n"/>
      <c r="AX102" s="10" t="n"/>
      <c r="AY102" s="10" t="n"/>
      <c r="AZ102" s="10" t="n"/>
      <c r="BA102" s="10" t="n"/>
      <c r="BB102" s="10" t="n"/>
      <c r="BC102" s="10" t="n"/>
      <c r="BD102" s="11" t="n"/>
      <c r="BE102" s="10" t="n"/>
      <c r="BF102" s="10" t="n"/>
      <c r="BG102" s="10" t="n"/>
      <c r="BH102" s="10" t="n"/>
      <c r="BI102" s="10" t="n"/>
      <c r="BJ102" s="10" t="n"/>
      <c r="BK102" s="10" t="n"/>
      <c r="BL102" s="10" t="n"/>
      <c r="BM102" s="10" t="n"/>
    </row>
    <row r="103" ht="15.75" customHeight="1" s="218">
      <c r="A103" s="10" t="n"/>
      <c r="B103" s="282" t="inlineStr">
        <is>
          <t>Importação Licenças/Serviços</t>
        </is>
      </c>
      <c r="C103" s="283" t="n"/>
      <c r="D103" s="283" t="n"/>
      <c r="E103" s="284" t="n"/>
      <c r="F103" s="140" t="n">
        <v>1.2</v>
      </c>
      <c r="H103" s="10" t="n"/>
      <c r="I103" s="10" t="n"/>
      <c r="J103" s="134" t="n"/>
      <c r="K103" s="10" t="n"/>
      <c r="L103" s="10" t="n"/>
      <c r="M103" s="13" t="n"/>
      <c r="N103" s="13" t="n"/>
      <c r="O103" s="13" t="n"/>
      <c r="P103" s="13" t="n"/>
      <c r="Q103" s="10" t="n"/>
      <c r="R103" s="10" t="n"/>
      <c r="S103" s="10" t="n"/>
      <c r="T103" s="10" t="n"/>
      <c r="U103" s="10" t="n"/>
      <c r="V103" s="10" t="n"/>
      <c r="W103" s="10" t="n"/>
      <c r="X103" s="10" t="n"/>
      <c r="Y103" s="11" t="n"/>
      <c r="Z103" s="11" t="n"/>
      <c r="AA103" s="11" t="n"/>
      <c r="AB103" s="11" t="n"/>
      <c r="AC103" s="11" t="n"/>
      <c r="AD103" s="11" t="n"/>
      <c r="AE103" s="10" t="n"/>
      <c r="AF103" s="10" t="n"/>
      <c r="AG103" s="10" t="n"/>
      <c r="AH103" s="10" t="n"/>
      <c r="AI103" s="13" t="n"/>
      <c r="AJ103" s="13" t="n"/>
      <c r="AK103" s="13" t="n"/>
      <c r="AL103" s="13" t="n"/>
      <c r="AM103" s="13" t="n"/>
      <c r="AN103" s="13" t="n"/>
      <c r="AO103" s="13" t="n"/>
      <c r="AP103" s="14" t="n"/>
      <c r="AQ103" s="14" t="n"/>
      <c r="AR103" s="14" t="n"/>
      <c r="AS103" s="13" t="n"/>
      <c r="AT103" s="13" t="n"/>
      <c r="AU103" s="10" t="n"/>
      <c r="AV103" s="10" t="n"/>
      <c r="AW103" s="10" t="n"/>
      <c r="AX103" s="10" t="n"/>
      <c r="AY103" s="10" t="n"/>
      <c r="AZ103" s="10" t="n"/>
      <c r="BA103" s="10" t="n"/>
      <c r="BB103" s="10" t="n"/>
      <c r="BC103" s="10" t="n"/>
      <c r="BD103" s="11" t="n"/>
      <c r="BE103" s="10" t="n"/>
      <c r="BF103" s="10" t="n"/>
      <c r="BG103" s="10" t="n"/>
      <c r="BH103" s="10" t="n"/>
      <c r="BI103" s="10" t="n"/>
      <c r="BJ103" s="10" t="n"/>
      <c r="BK103" s="10" t="n"/>
      <c r="BL103" s="10" t="n"/>
      <c r="BM103" s="10" t="n"/>
    </row>
    <row r="104" ht="15.75" customHeight="1" s="218">
      <c r="A104" s="10" t="n"/>
      <c r="B104" s="10" t="n"/>
      <c r="C104" s="10" t="n"/>
      <c r="D104" s="10" t="n"/>
      <c r="E104" s="10" t="n"/>
      <c r="F104" s="10" t="n"/>
      <c r="G104" s="11" t="n"/>
      <c r="H104" s="10" t="n"/>
      <c r="I104" s="10" t="n"/>
      <c r="J104" s="134" t="n"/>
      <c r="K104" s="10" t="n"/>
      <c r="L104" s="10" t="n"/>
      <c r="M104" s="13" t="n"/>
      <c r="N104" s="13" t="n"/>
      <c r="O104" s="13" t="n"/>
      <c r="P104" s="13" t="n"/>
      <c r="Q104" s="10" t="n"/>
      <c r="R104" s="10" t="n"/>
      <c r="S104" s="10" t="n"/>
      <c r="T104" s="10" t="n"/>
      <c r="U104" s="10" t="n"/>
      <c r="V104" s="10" t="n"/>
      <c r="W104" s="10" t="n"/>
      <c r="X104" s="10" t="n"/>
      <c r="Y104" s="11" t="n"/>
      <c r="Z104" s="11" t="n"/>
      <c r="AA104" s="11" t="n"/>
      <c r="AB104" s="11" t="n"/>
      <c r="AC104" s="11" t="n"/>
      <c r="AD104" s="11" t="n"/>
      <c r="AE104" s="10" t="n"/>
      <c r="AF104" s="10" t="n"/>
      <c r="AG104" s="10" t="n"/>
      <c r="AH104" s="10" t="n"/>
      <c r="AI104" s="13" t="n"/>
      <c r="AJ104" s="13" t="n"/>
      <c r="AK104" s="13" t="n"/>
      <c r="AL104" s="13" t="n"/>
      <c r="AM104" s="13" t="n"/>
      <c r="AN104" s="13" t="n"/>
      <c r="AO104" s="13" t="n"/>
      <c r="AP104" s="14" t="n"/>
      <c r="AQ104" s="14" t="n"/>
      <c r="AR104" s="14" t="n"/>
      <c r="AS104" s="13" t="n"/>
      <c r="AT104" s="13" t="n"/>
      <c r="AU104" s="10" t="n"/>
      <c r="AV104" s="10" t="n"/>
      <c r="AW104" s="10" t="n"/>
      <c r="AX104" s="10" t="n"/>
      <c r="AY104" s="10" t="n"/>
      <c r="AZ104" s="10" t="n"/>
      <c r="BA104" s="10" t="n"/>
      <c r="BB104" s="10" t="n"/>
      <c r="BC104" s="10" t="n"/>
      <c r="BD104" s="11" t="n"/>
      <c r="BE104" s="10" t="n"/>
      <c r="BF104" s="10" t="n"/>
      <c r="BG104" s="10" t="n"/>
      <c r="BH104" s="10" t="n"/>
      <c r="BI104" s="10" t="n"/>
      <c r="BJ104" s="10" t="n"/>
      <c r="BK104" s="10" t="n"/>
      <c r="BL104" s="10" t="n"/>
      <c r="BM104" s="10" t="n"/>
    </row>
    <row r="105" ht="15.75" customHeight="1" s="218">
      <c r="A105" s="10" t="n"/>
      <c r="B105" s="10" t="n"/>
      <c r="C105" s="10" t="n"/>
      <c r="D105" s="10" t="n"/>
      <c r="E105" s="10" t="n"/>
      <c r="F105" s="10" t="n"/>
      <c r="G105" s="11" t="n"/>
      <c r="H105" s="10" t="n"/>
      <c r="I105" s="10" t="n"/>
      <c r="J105" s="134" t="n"/>
      <c r="K105" s="10" t="n"/>
      <c r="L105" s="10" t="n"/>
      <c r="M105" s="13" t="n"/>
      <c r="N105" s="13" t="n"/>
      <c r="O105" s="13" t="n"/>
      <c r="P105" s="13" t="n"/>
      <c r="Q105" s="10" t="n"/>
      <c r="R105" s="10" t="n"/>
      <c r="S105" s="10" t="n"/>
      <c r="T105" s="10" t="n"/>
      <c r="U105" s="10" t="n"/>
      <c r="V105" s="10" t="n"/>
      <c r="W105" s="10" t="n"/>
      <c r="X105" s="10" t="n"/>
      <c r="Y105" s="11" t="n"/>
      <c r="Z105" s="11" t="n"/>
      <c r="AA105" s="11" t="n"/>
      <c r="AB105" s="11" t="n"/>
      <c r="AC105" s="11" t="n"/>
      <c r="AD105" s="11" t="n"/>
      <c r="AE105" s="10" t="n"/>
      <c r="AF105" s="10" t="n"/>
      <c r="AG105" s="10" t="n"/>
      <c r="AH105" s="10" t="n"/>
      <c r="AI105" s="13" t="n"/>
      <c r="AJ105" s="13" t="n"/>
      <c r="AK105" s="13" t="n"/>
      <c r="AL105" s="13" t="n"/>
      <c r="AM105" s="13" t="n"/>
      <c r="AN105" s="13" t="n"/>
      <c r="AO105" s="13" t="n"/>
      <c r="AP105" s="14" t="n"/>
      <c r="AQ105" s="14" t="n"/>
      <c r="AR105" s="14" t="n"/>
      <c r="AS105" s="13" t="n"/>
      <c r="AT105" s="13" t="n"/>
      <c r="AU105" s="10" t="n"/>
      <c r="AV105" s="10" t="n"/>
      <c r="AW105" s="10" t="n"/>
      <c r="AX105" s="10" t="n"/>
      <c r="AY105" s="10" t="n"/>
      <c r="AZ105" s="10" t="n"/>
      <c r="BA105" s="10" t="n"/>
      <c r="BB105" s="10" t="n"/>
      <c r="BC105" s="10" t="n"/>
      <c r="BD105" s="11" t="n"/>
      <c r="BE105" s="10" t="n"/>
      <c r="BF105" s="10" t="n"/>
      <c r="BG105" s="10" t="n"/>
      <c r="BH105" s="10" t="n"/>
      <c r="BI105" s="10" t="n"/>
      <c r="BJ105" s="10" t="n"/>
      <c r="BK105" s="10" t="n"/>
      <c r="BL105" s="10" t="n"/>
      <c r="BM105" s="10" t="n"/>
    </row>
    <row r="106" ht="15.75" customHeight="1" s="218">
      <c r="A106" s="10" t="n"/>
      <c r="B106" s="10" t="n"/>
      <c r="C106" s="10" t="n"/>
      <c r="D106" s="10" t="n"/>
      <c r="E106" s="10" t="n"/>
      <c r="F106" s="10" t="n"/>
      <c r="G106" s="11" t="n"/>
      <c r="H106" s="10" t="n"/>
      <c r="I106" s="10" t="n"/>
      <c r="J106" s="134" t="n"/>
      <c r="K106" s="10" t="n"/>
      <c r="L106" s="10" t="n"/>
      <c r="M106" s="13" t="n"/>
      <c r="N106" s="13" t="n"/>
      <c r="O106" s="13" t="n"/>
      <c r="P106" s="13" t="n"/>
      <c r="Q106" s="10" t="n"/>
      <c r="R106" s="10" t="n"/>
      <c r="S106" s="10" t="n"/>
      <c r="T106" s="10" t="n"/>
      <c r="U106" s="10" t="n"/>
      <c r="V106" s="10" t="n"/>
      <c r="W106" s="10" t="n"/>
      <c r="X106" s="10" t="n"/>
      <c r="Y106" s="11" t="n"/>
      <c r="Z106" s="11" t="n"/>
      <c r="AA106" s="11" t="n"/>
      <c r="AB106" s="11" t="n"/>
      <c r="AC106" s="11" t="n"/>
      <c r="AD106" s="11" t="n"/>
      <c r="AE106" s="10" t="n"/>
      <c r="AF106" s="10" t="n"/>
      <c r="AG106" s="10" t="n"/>
      <c r="AH106" s="10" t="n"/>
      <c r="AI106" s="13" t="n"/>
      <c r="AJ106" s="13" t="n"/>
      <c r="AK106" s="13" t="n"/>
      <c r="AL106" s="13" t="n"/>
      <c r="AM106" s="13" t="n"/>
      <c r="AN106" s="13" t="n"/>
      <c r="AO106" s="13" t="n"/>
      <c r="AP106" s="14" t="n"/>
      <c r="AQ106" s="14" t="n"/>
      <c r="AR106" s="14" t="n"/>
      <c r="AS106" s="13" t="n"/>
      <c r="AT106" s="13" t="n"/>
      <c r="AU106" s="10" t="n"/>
      <c r="AV106" s="10" t="n"/>
      <c r="AW106" s="10" t="n"/>
      <c r="AX106" s="10" t="n"/>
      <c r="AY106" s="10" t="n"/>
      <c r="AZ106" s="10" t="n"/>
      <c r="BA106" s="10" t="n"/>
      <c r="BB106" s="10" t="n"/>
      <c r="BC106" s="10" t="n"/>
      <c r="BD106" s="11" t="n"/>
      <c r="BE106" s="10" t="n"/>
      <c r="BF106" s="10" t="n"/>
      <c r="BG106" s="10" t="n"/>
      <c r="BH106" s="10" t="n"/>
      <c r="BI106" s="10" t="n"/>
      <c r="BJ106" s="10" t="n"/>
      <c r="BK106" s="10" t="n"/>
      <c r="BL106" s="10" t="n"/>
      <c r="BM106" s="10" t="n"/>
    </row>
    <row r="107" ht="15.75" customHeight="1" s="218">
      <c r="A107" s="10" t="n"/>
      <c r="B107" s="10" t="n"/>
      <c r="C107" s="10" t="n"/>
      <c r="D107" s="10" t="n"/>
      <c r="E107" s="10" t="n"/>
      <c r="F107" s="10" t="n"/>
      <c r="G107" s="11" t="n"/>
      <c r="H107" s="10" t="n"/>
      <c r="I107" s="10" t="n"/>
      <c r="J107" s="134" t="n"/>
      <c r="K107" s="10" t="n"/>
      <c r="L107" s="10" t="n"/>
      <c r="M107" s="13" t="n"/>
      <c r="N107" s="13" t="n"/>
      <c r="O107" s="13" t="n"/>
      <c r="P107" s="13" t="n"/>
      <c r="Q107" s="10" t="n"/>
      <c r="R107" s="10" t="n"/>
      <c r="S107" s="10" t="n"/>
      <c r="T107" s="10" t="n"/>
      <c r="U107" s="10" t="n"/>
      <c r="V107" s="10" t="n"/>
      <c r="W107" s="10" t="n"/>
      <c r="X107" s="10" t="n"/>
      <c r="Y107" s="11" t="n"/>
      <c r="Z107" s="11" t="n"/>
      <c r="AA107" s="11" t="n"/>
      <c r="AB107" s="11" t="n"/>
      <c r="AC107" s="11" t="n"/>
      <c r="AD107" s="11" t="n"/>
      <c r="AE107" s="10" t="n"/>
      <c r="AF107" s="10" t="n"/>
      <c r="AG107" s="10" t="n"/>
      <c r="AH107" s="10" t="n"/>
      <c r="AI107" s="13" t="n"/>
      <c r="AJ107" s="13" t="n"/>
      <c r="AK107" s="13" t="n"/>
      <c r="AL107" s="13" t="n"/>
      <c r="AM107" s="13" t="n"/>
      <c r="AN107" s="13" t="n"/>
      <c r="AO107" s="13" t="n"/>
      <c r="AP107" s="14" t="n"/>
      <c r="AQ107" s="14" t="n"/>
      <c r="AR107" s="14" t="n"/>
      <c r="AS107" s="13" t="n"/>
      <c r="AT107" s="13" t="n"/>
      <c r="AU107" s="10" t="n"/>
      <c r="AV107" s="10" t="n"/>
      <c r="AW107" s="10" t="n"/>
      <c r="AX107" s="10" t="n"/>
      <c r="AY107" s="10" t="n"/>
      <c r="AZ107" s="10" t="n"/>
      <c r="BA107" s="10" t="n"/>
      <c r="BB107" s="10" t="n"/>
      <c r="BC107" s="10" t="n"/>
      <c r="BD107" s="11" t="n"/>
      <c r="BE107" s="10" t="n"/>
      <c r="BF107" s="10" t="n"/>
      <c r="BG107" s="10" t="n"/>
      <c r="BH107" s="10" t="n"/>
      <c r="BI107" s="10" t="n"/>
      <c r="BJ107" s="10" t="n"/>
      <c r="BK107" s="10" t="n"/>
      <c r="BL107" s="10" t="n"/>
      <c r="BM107" s="10" t="n"/>
    </row>
    <row r="108" ht="15.75" customHeight="1" s="218">
      <c r="A108" s="10" t="n"/>
      <c r="B108" s="10" t="n"/>
      <c r="C108" s="10" t="n"/>
      <c r="D108" s="10" t="n"/>
      <c r="E108" s="10" t="n"/>
      <c r="F108" s="10" t="n"/>
      <c r="G108" s="11" t="n"/>
      <c r="H108" s="10" t="n"/>
      <c r="I108" s="10" t="n"/>
      <c r="J108" s="10" t="n"/>
      <c r="K108" s="10" t="n"/>
      <c r="L108" s="10" t="n"/>
      <c r="M108" s="13" t="n"/>
      <c r="N108" s="13" t="n"/>
      <c r="O108" s="13" t="n"/>
      <c r="P108" s="13" t="n"/>
      <c r="Q108" s="10" t="n"/>
      <c r="R108" s="10" t="n"/>
      <c r="S108" s="10" t="n"/>
      <c r="T108" s="10" t="n"/>
      <c r="U108" s="10" t="n"/>
      <c r="V108" s="10" t="n"/>
      <c r="W108" s="10" t="n"/>
      <c r="X108" s="10" t="n"/>
      <c r="Y108" s="11" t="n"/>
      <c r="Z108" s="11" t="n"/>
      <c r="AA108" s="11" t="n"/>
      <c r="AB108" s="11" t="n"/>
      <c r="AC108" s="11" t="n"/>
      <c r="AD108" s="11" t="n"/>
      <c r="AE108" s="10" t="n"/>
      <c r="AF108" s="10" t="n"/>
      <c r="AG108" s="10" t="n"/>
      <c r="AH108" s="10" t="n"/>
      <c r="AI108" s="13" t="n"/>
      <c r="AJ108" s="13" t="n"/>
      <c r="AK108" s="13" t="n"/>
      <c r="AL108" s="13" t="n"/>
      <c r="AM108" s="13" t="n"/>
      <c r="AN108" s="13" t="n"/>
      <c r="AO108" s="13" t="n"/>
      <c r="AP108" s="14" t="n"/>
      <c r="AQ108" s="14" t="n"/>
      <c r="AR108" s="14" t="n"/>
      <c r="AS108" s="13" t="n"/>
      <c r="AT108" s="13" t="n"/>
      <c r="AU108" s="10" t="n"/>
      <c r="AV108" s="10" t="n"/>
      <c r="AW108" s="10" t="n"/>
      <c r="AX108" s="10" t="n"/>
      <c r="AY108" s="10" t="n"/>
      <c r="AZ108" s="10" t="n"/>
      <c r="BA108" s="10" t="n"/>
      <c r="BB108" s="10" t="n"/>
      <c r="BC108" s="10" t="n"/>
      <c r="BD108" s="11" t="n"/>
      <c r="BE108" s="10" t="n"/>
      <c r="BF108" s="10" t="n"/>
      <c r="BG108" s="10" t="n"/>
      <c r="BH108" s="10" t="n"/>
      <c r="BI108" s="10" t="n"/>
      <c r="BJ108" s="10" t="n"/>
      <c r="BK108" s="10" t="n"/>
      <c r="BL108" s="10" t="n"/>
      <c r="BM108" s="10" t="n"/>
    </row>
    <row r="109" ht="15.75" customHeight="1" s="218">
      <c r="A109" s="10" t="n"/>
      <c r="B109" s="10" t="n"/>
      <c r="C109" s="10" t="n"/>
      <c r="D109" s="10" t="n"/>
      <c r="E109" s="10" t="n"/>
      <c r="F109" s="10" t="n"/>
      <c r="G109" s="11" t="n"/>
      <c r="H109" s="10" t="n"/>
      <c r="I109" s="10" t="n"/>
      <c r="J109" s="10" t="n"/>
      <c r="K109" s="10" t="n"/>
      <c r="L109" s="10" t="n"/>
      <c r="M109" s="13" t="n"/>
      <c r="N109" s="13" t="n"/>
      <c r="O109" s="13" t="n"/>
      <c r="P109" s="13" t="n"/>
      <c r="Q109" s="10" t="n"/>
      <c r="R109" s="10" t="n"/>
      <c r="S109" s="10" t="n"/>
      <c r="T109" s="10" t="n"/>
      <c r="U109" s="10" t="n"/>
      <c r="V109" s="10" t="n"/>
      <c r="W109" s="10" t="n"/>
      <c r="X109" s="10" t="n"/>
      <c r="Y109" s="11" t="n"/>
      <c r="Z109" s="11" t="n"/>
      <c r="AA109" s="11" t="n"/>
      <c r="AB109" s="11" t="n"/>
      <c r="AC109" s="11" t="n"/>
      <c r="AD109" s="11" t="n"/>
      <c r="AE109" s="10" t="n"/>
      <c r="AF109" s="10" t="n"/>
      <c r="AG109" s="10" t="n"/>
      <c r="AH109" s="10" t="n"/>
      <c r="AI109" s="13" t="n"/>
      <c r="AJ109" s="13" t="n"/>
      <c r="AK109" s="13" t="n"/>
      <c r="AL109" s="13" t="n"/>
      <c r="AM109" s="13" t="n"/>
      <c r="AN109" s="13" t="n"/>
      <c r="AO109" s="13" t="n"/>
      <c r="AP109" s="14" t="n"/>
      <c r="AQ109" s="14" t="n"/>
      <c r="AR109" s="14" t="n"/>
      <c r="AS109" s="13" t="n"/>
      <c r="AT109" s="13" t="n"/>
      <c r="AU109" s="10" t="n"/>
      <c r="AV109" s="10" t="n"/>
      <c r="AW109" s="10" t="n"/>
      <c r="AX109" s="10" t="n"/>
      <c r="AY109" s="10" t="n"/>
      <c r="AZ109" s="10" t="n"/>
      <c r="BA109" s="10" t="n"/>
      <c r="BB109" s="10" t="n"/>
      <c r="BC109" s="10" t="n"/>
      <c r="BD109" s="11" t="n"/>
      <c r="BE109" s="10" t="n"/>
      <c r="BF109" s="10" t="n"/>
      <c r="BG109" s="10" t="n"/>
      <c r="BH109" s="10" t="n"/>
      <c r="BI109" s="10" t="n"/>
      <c r="BJ109" s="10" t="n"/>
      <c r="BK109" s="10" t="n"/>
      <c r="BL109" s="10" t="n"/>
      <c r="BM109" s="10" t="n"/>
    </row>
    <row r="110" ht="15.75" customHeight="1" s="218">
      <c r="A110" s="10" t="n"/>
      <c r="B110" s="10" t="n"/>
      <c r="C110" s="10" t="n"/>
      <c r="D110" s="10" t="n"/>
      <c r="E110" s="10" t="n"/>
      <c r="F110" s="10" t="n"/>
      <c r="G110" s="11" t="n"/>
      <c r="H110" s="10" t="n"/>
      <c r="I110" s="10" t="n"/>
      <c r="J110" s="10" t="n"/>
      <c r="K110" s="10" t="n"/>
      <c r="L110" s="10" t="n"/>
      <c r="M110" s="13" t="n"/>
      <c r="N110" s="13" t="n"/>
      <c r="O110" s="13" t="n"/>
      <c r="P110" s="13" t="n"/>
      <c r="Q110" s="10" t="n"/>
      <c r="R110" s="10" t="n"/>
      <c r="S110" s="10" t="n"/>
      <c r="T110" s="10" t="n"/>
      <c r="U110" s="10" t="n"/>
      <c r="V110" s="10" t="n"/>
      <c r="W110" s="10" t="n"/>
      <c r="X110" s="10" t="n"/>
      <c r="Y110" s="11" t="n"/>
      <c r="Z110" s="11" t="n"/>
      <c r="AA110" s="11" t="n"/>
      <c r="AB110" s="11" t="n"/>
      <c r="AC110" s="11" t="n"/>
      <c r="AD110" s="11" t="n"/>
      <c r="AE110" s="10" t="n"/>
      <c r="AF110" s="10" t="n"/>
      <c r="AG110" s="10" t="n"/>
      <c r="AH110" s="10" t="n"/>
      <c r="AI110" s="13" t="n"/>
      <c r="AJ110" s="13" t="n"/>
      <c r="AK110" s="13" t="n"/>
      <c r="AL110" s="13" t="n"/>
      <c r="AM110" s="13" t="n"/>
      <c r="AN110" s="13" t="n"/>
      <c r="AO110" s="13" t="n"/>
      <c r="AP110" s="14" t="n"/>
      <c r="AQ110" s="14" t="n"/>
      <c r="AR110" s="14" t="n"/>
      <c r="AS110" s="13" t="n"/>
      <c r="AT110" s="13" t="n"/>
      <c r="AU110" s="10" t="n"/>
      <c r="AV110" s="10" t="n"/>
      <c r="AW110" s="10" t="n"/>
      <c r="AX110" s="10" t="n"/>
      <c r="AY110" s="10" t="n"/>
      <c r="AZ110" s="10" t="n"/>
      <c r="BA110" s="10" t="n"/>
      <c r="BB110" s="10" t="n"/>
      <c r="BC110" s="10" t="n"/>
      <c r="BD110" s="11" t="n"/>
      <c r="BE110" s="10" t="n"/>
      <c r="BF110" s="10" t="n"/>
      <c r="BG110" s="10" t="n"/>
      <c r="BH110" s="10" t="n"/>
      <c r="BI110" s="10" t="n"/>
      <c r="BJ110" s="10" t="n"/>
      <c r="BK110" s="10" t="n"/>
      <c r="BL110" s="10" t="n"/>
      <c r="BM110" s="10" t="n"/>
    </row>
    <row r="111" ht="15.75" customHeight="1" s="218">
      <c r="A111" s="10" t="n"/>
      <c r="B111" s="10" t="n"/>
      <c r="C111" s="10" t="n"/>
      <c r="D111" s="10" t="n"/>
      <c r="E111" s="10" t="n"/>
      <c r="F111" s="10" t="n"/>
      <c r="G111" s="11" t="n"/>
      <c r="H111" s="10" t="n"/>
      <c r="I111" s="10" t="n"/>
      <c r="J111" s="10" t="n"/>
      <c r="K111" s="10" t="n"/>
      <c r="L111" s="10" t="n"/>
      <c r="M111" s="13" t="n"/>
      <c r="N111" s="13" t="n"/>
      <c r="O111" s="13" t="n"/>
      <c r="P111" s="13" t="n"/>
      <c r="Q111" s="10" t="n"/>
      <c r="R111" s="10" t="n"/>
      <c r="S111" s="10" t="n"/>
      <c r="T111" s="10" t="n"/>
      <c r="U111" s="10" t="n"/>
      <c r="V111" s="10" t="n"/>
      <c r="W111" s="10" t="n"/>
      <c r="X111" s="10" t="n"/>
      <c r="Y111" s="11" t="n"/>
      <c r="Z111" s="11" t="n"/>
      <c r="AA111" s="11" t="n"/>
      <c r="AB111" s="11" t="n"/>
      <c r="AC111" s="11" t="n"/>
      <c r="AD111" s="11" t="n"/>
      <c r="AE111" s="10" t="n"/>
      <c r="AF111" s="10" t="n"/>
      <c r="AG111" s="10" t="n"/>
      <c r="AH111" s="10" t="n"/>
      <c r="AI111" s="13" t="n"/>
      <c r="AJ111" s="13" t="n"/>
      <c r="AK111" s="13" t="n"/>
      <c r="AL111" s="13" t="n"/>
      <c r="AM111" s="13" t="n"/>
      <c r="AN111" s="13" t="n"/>
      <c r="AO111" s="13" t="n"/>
      <c r="AP111" s="14" t="n"/>
      <c r="AQ111" s="14" t="n"/>
      <c r="AR111" s="14" t="n"/>
      <c r="AS111" s="13" t="n"/>
      <c r="AT111" s="13" t="n"/>
      <c r="AU111" s="10" t="n"/>
      <c r="AV111" s="10" t="n"/>
      <c r="AW111" s="10" t="n"/>
      <c r="AX111" s="10" t="n"/>
      <c r="AY111" s="10" t="n"/>
      <c r="AZ111" s="10" t="n"/>
      <c r="BA111" s="10" t="n"/>
      <c r="BB111" s="10" t="n"/>
      <c r="BC111" s="10" t="n"/>
      <c r="BD111" s="11" t="n"/>
      <c r="BE111" s="10" t="n"/>
      <c r="BF111" s="10" t="n"/>
      <c r="BG111" s="10" t="n"/>
      <c r="BH111" s="10" t="n"/>
      <c r="BI111" s="10" t="n"/>
      <c r="BJ111" s="10" t="n"/>
      <c r="BK111" s="10" t="n"/>
      <c r="BL111" s="10" t="n"/>
      <c r="BM111" s="10" t="n"/>
    </row>
    <row r="112" ht="15.75" customHeight="1" s="218">
      <c r="A112" s="10" t="n"/>
      <c r="B112" s="10" t="n"/>
      <c r="C112" s="10" t="n"/>
      <c r="D112" s="10" t="n"/>
      <c r="E112" s="10" t="n"/>
      <c r="F112" s="10" t="n"/>
      <c r="G112" s="11" t="n"/>
      <c r="H112" s="10" t="n"/>
      <c r="I112" s="10" t="n"/>
      <c r="J112" s="10" t="n"/>
      <c r="K112" s="10" t="n"/>
      <c r="L112" s="10" t="n"/>
      <c r="M112" s="13" t="n"/>
      <c r="N112" s="13" t="n"/>
      <c r="O112" s="13" t="n"/>
      <c r="P112" s="13" t="n"/>
      <c r="Q112" s="10" t="n"/>
      <c r="R112" s="10" t="n"/>
      <c r="S112" s="10" t="n"/>
      <c r="T112" s="10" t="n"/>
      <c r="U112" s="10" t="n"/>
      <c r="V112" s="10" t="n"/>
      <c r="W112" s="10" t="n"/>
      <c r="X112" s="10" t="n"/>
      <c r="Y112" s="11" t="n"/>
      <c r="Z112" s="11" t="n"/>
      <c r="AA112" s="11" t="n"/>
      <c r="AB112" s="11" t="n"/>
      <c r="AC112" s="11" t="n"/>
      <c r="AD112" s="11" t="n"/>
      <c r="AE112" s="10" t="n"/>
      <c r="AF112" s="10" t="n"/>
      <c r="AG112" s="10" t="n"/>
      <c r="AH112" s="10" t="n"/>
      <c r="AI112" s="13" t="n"/>
      <c r="AJ112" s="13" t="n"/>
      <c r="AK112" s="13" t="n"/>
      <c r="AL112" s="13" t="n"/>
      <c r="AM112" s="13" t="n"/>
      <c r="AN112" s="13" t="n"/>
      <c r="AO112" s="13" t="n"/>
      <c r="AP112" s="14" t="n"/>
      <c r="AQ112" s="14" t="n"/>
      <c r="AR112" s="14" t="n"/>
      <c r="AS112" s="13" t="n"/>
      <c r="AT112" s="13" t="n"/>
      <c r="AU112" s="10" t="n"/>
      <c r="AV112" s="10" t="n"/>
      <c r="AW112" s="10" t="n"/>
      <c r="AX112" s="10" t="n"/>
      <c r="AY112" s="10" t="n"/>
      <c r="AZ112" s="10" t="n"/>
      <c r="BA112" s="10" t="n"/>
      <c r="BB112" s="10" t="n"/>
      <c r="BC112" s="10" t="n"/>
      <c r="BD112" s="11" t="n"/>
      <c r="BE112" s="10" t="n"/>
      <c r="BF112" s="10" t="n"/>
      <c r="BG112" s="10" t="n"/>
      <c r="BH112" s="10" t="n"/>
      <c r="BI112" s="10" t="n"/>
      <c r="BJ112" s="10" t="n"/>
      <c r="BK112" s="10" t="n"/>
      <c r="BL112" s="10" t="n"/>
      <c r="BM112" s="10" t="n"/>
    </row>
    <row r="113" ht="15.75" customHeight="1" s="218">
      <c r="A113" s="10" t="n"/>
      <c r="B113" s="10" t="n"/>
      <c r="C113" s="10" t="n"/>
      <c r="D113" s="10" t="n"/>
      <c r="E113" s="10" t="n"/>
      <c r="F113" s="10" t="n"/>
      <c r="G113" s="11" t="n"/>
      <c r="H113" s="10" t="n"/>
      <c r="I113" s="10" t="n"/>
      <c r="J113" s="10" t="n"/>
      <c r="K113" s="10" t="n"/>
      <c r="L113" s="10" t="n"/>
      <c r="M113" s="13" t="n"/>
      <c r="N113" s="13" t="n"/>
      <c r="O113" s="13" t="n"/>
      <c r="P113" s="13" t="n"/>
      <c r="Q113" s="10" t="n"/>
      <c r="R113" s="10" t="n"/>
      <c r="S113" s="10" t="n"/>
      <c r="T113" s="10" t="n"/>
      <c r="U113" s="10" t="n"/>
      <c r="V113" s="10" t="n"/>
      <c r="W113" s="10" t="n"/>
      <c r="X113" s="10" t="n"/>
      <c r="Y113" s="11" t="n"/>
      <c r="Z113" s="11" t="n"/>
      <c r="AA113" s="11" t="n"/>
      <c r="AB113" s="11" t="n"/>
      <c r="AC113" s="11" t="n"/>
      <c r="AD113" s="11" t="n"/>
      <c r="AE113" s="10" t="n"/>
      <c r="AF113" s="10" t="n"/>
      <c r="AG113" s="10" t="n"/>
      <c r="AH113" s="10" t="n"/>
      <c r="AI113" s="13" t="n"/>
      <c r="AJ113" s="13" t="n"/>
      <c r="AK113" s="13" t="n"/>
      <c r="AL113" s="13" t="n"/>
      <c r="AM113" s="13" t="n"/>
      <c r="AN113" s="13" t="n"/>
      <c r="AO113" s="13" t="n"/>
      <c r="AP113" s="14" t="n"/>
      <c r="AQ113" s="14" t="n"/>
      <c r="AR113" s="14" t="n"/>
      <c r="AS113" s="13" t="n"/>
      <c r="AT113" s="13" t="n"/>
      <c r="AU113" s="10" t="n"/>
      <c r="AV113" s="10" t="n"/>
      <c r="AW113" s="10" t="n"/>
      <c r="AX113" s="10" t="n"/>
      <c r="AY113" s="10" t="n"/>
      <c r="AZ113" s="10" t="n"/>
      <c r="BA113" s="10" t="n"/>
      <c r="BB113" s="10" t="n"/>
      <c r="BC113" s="10" t="n"/>
      <c r="BD113" s="11" t="n"/>
      <c r="BE113" s="10" t="n"/>
      <c r="BF113" s="10" t="n"/>
      <c r="BG113" s="10" t="n"/>
      <c r="BH113" s="10" t="n"/>
      <c r="BI113" s="10" t="n"/>
      <c r="BJ113" s="10" t="n"/>
      <c r="BK113" s="10" t="n"/>
      <c r="BL113" s="10" t="n"/>
      <c r="BM113" s="10" t="n"/>
    </row>
    <row r="114" ht="15.75" customHeight="1" s="218">
      <c r="A114" s="10" t="n"/>
      <c r="B114" s="10" t="n"/>
      <c r="C114" s="10" t="n"/>
      <c r="D114" s="10" t="n"/>
      <c r="E114" s="10" t="n"/>
      <c r="F114" s="10" t="n"/>
      <c r="G114" s="11" t="n"/>
      <c r="H114" s="10" t="n"/>
      <c r="I114" s="10" t="n"/>
      <c r="J114" s="10" t="n"/>
      <c r="K114" s="10" t="n"/>
      <c r="L114" s="10" t="n"/>
      <c r="M114" s="13" t="n"/>
      <c r="N114" s="13" t="n"/>
      <c r="O114" s="13" t="n"/>
      <c r="P114" s="13" t="n"/>
      <c r="Q114" s="10" t="n"/>
      <c r="R114" s="10" t="n"/>
      <c r="S114" s="10" t="n"/>
      <c r="T114" s="10" t="n"/>
      <c r="U114" s="10" t="n"/>
      <c r="V114" s="10" t="n"/>
      <c r="W114" s="10" t="n"/>
      <c r="X114" s="10" t="n"/>
      <c r="Y114" s="11" t="n"/>
      <c r="Z114" s="11" t="n"/>
      <c r="AA114" s="11" t="n"/>
      <c r="AB114" s="11" t="n"/>
      <c r="AC114" s="11" t="n"/>
      <c r="AD114" s="11" t="n"/>
      <c r="AE114" s="10" t="n"/>
      <c r="AF114" s="10" t="n"/>
      <c r="AG114" s="10" t="n"/>
      <c r="AH114" s="10" t="n"/>
      <c r="AI114" s="13" t="n"/>
      <c r="AJ114" s="13" t="n"/>
      <c r="AK114" s="13" t="n"/>
      <c r="AL114" s="13" t="n"/>
      <c r="AM114" s="13" t="n"/>
      <c r="AN114" s="13" t="n"/>
      <c r="AO114" s="13" t="n"/>
      <c r="AP114" s="14" t="n"/>
      <c r="AQ114" s="14" t="n"/>
      <c r="AR114" s="14" t="n"/>
      <c r="AS114" s="13" t="n"/>
      <c r="AT114" s="13" t="n"/>
      <c r="AU114" s="10" t="n"/>
      <c r="AV114" s="10" t="n"/>
      <c r="AW114" s="10" t="n"/>
      <c r="AX114" s="10" t="n"/>
      <c r="AY114" s="10" t="n"/>
      <c r="AZ114" s="10" t="n"/>
      <c r="BA114" s="10" t="n"/>
      <c r="BB114" s="10" t="n"/>
      <c r="BC114" s="10" t="n"/>
      <c r="BD114" s="11" t="n"/>
      <c r="BE114" s="10" t="n"/>
      <c r="BF114" s="10" t="n"/>
      <c r="BG114" s="10" t="n"/>
      <c r="BH114" s="10" t="n"/>
      <c r="BI114" s="10" t="n"/>
      <c r="BJ114" s="10" t="n"/>
      <c r="BK114" s="10" t="n"/>
      <c r="BL114" s="10" t="n"/>
      <c r="BM114" s="10" t="n"/>
    </row>
    <row r="115" ht="15.75" customHeight="1" s="218">
      <c r="A115" s="10" t="n"/>
      <c r="B115" s="10" t="n"/>
      <c r="C115" s="10" t="n"/>
      <c r="D115" s="10" t="n"/>
      <c r="E115" s="10" t="n"/>
      <c r="F115" s="10" t="n"/>
      <c r="G115" s="11" t="n"/>
      <c r="H115" s="10" t="n"/>
      <c r="I115" s="10" t="n"/>
      <c r="J115" s="10" t="n"/>
      <c r="K115" s="10" t="n"/>
      <c r="L115" s="10" t="n"/>
      <c r="M115" s="13" t="n"/>
      <c r="N115" s="13" t="n"/>
      <c r="O115" s="13" t="n"/>
      <c r="P115" s="13" t="n"/>
      <c r="Q115" s="10" t="n"/>
      <c r="R115" s="10" t="n"/>
      <c r="S115" s="10" t="n"/>
      <c r="T115" s="10" t="n"/>
      <c r="U115" s="10" t="n"/>
      <c r="V115" s="10" t="n"/>
      <c r="W115" s="10" t="n"/>
      <c r="X115" s="10" t="n"/>
      <c r="Y115" s="11" t="n"/>
      <c r="Z115" s="11" t="n"/>
      <c r="AA115" s="11" t="n"/>
      <c r="AB115" s="11" t="n"/>
      <c r="AC115" s="11" t="n"/>
      <c r="AD115" s="11" t="n"/>
      <c r="AE115" s="10" t="n"/>
      <c r="AF115" s="10" t="n"/>
      <c r="AG115" s="10" t="n"/>
      <c r="AH115" s="10" t="n"/>
      <c r="AI115" s="13" t="n"/>
      <c r="AJ115" s="13" t="n"/>
      <c r="AK115" s="13" t="n"/>
      <c r="AL115" s="13" t="n"/>
      <c r="AM115" s="13" t="n"/>
      <c r="AN115" s="13" t="n"/>
      <c r="AO115" s="13" t="n"/>
      <c r="AP115" s="14" t="n"/>
      <c r="AQ115" s="14" t="n"/>
      <c r="AR115" s="14" t="n"/>
      <c r="AS115" s="13" t="n"/>
      <c r="AT115" s="13" t="n"/>
      <c r="AU115" s="10" t="n"/>
      <c r="AV115" s="10" t="n"/>
      <c r="AW115" s="10" t="n"/>
      <c r="AX115" s="10" t="n"/>
      <c r="AY115" s="10" t="n"/>
      <c r="AZ115" s="10" t="n"/>
      <c r="BA115" s="10" t="n"/>
      <c r="BB115" s="10" t="n"/>
      <c r="BC115" s="10" t="n"/>
      <c r="BD115" s="11" t="n"/>
      <c r="BE115" s="10" t="n"/>
      <c r="BF115" s="10" t="n"/>
      <c r="BG115" s="10" t="n"/>
      <c r="BH115" s="10" t="n"/>
      <c r="BI115" s="10" t="n"/>
      <c r="BJ115" s="10" t="n"/>
      <c r="BK115" s="10" t="n"/>
      <c r="BL115" s="10" t="n"/>
      <c r="BM115" s="10" t="n"/>
    </row>
    <row r="116" ht="15.75" customHeight="1" s="218">
      <c r="A116" s="10" t="n"/>
      <c r="B116" s="10" t="n"/>
      <c r="C116" s="10" t="n"/>
      <c r="D116" s="10" t="n"/>
      <c r="E116" s="10" t="n"/>
      <c r="F116" s="10" t="n"/>
      <c r="G116" s="11" t="n"/>
      <c r="H116" s="10" t="n"/>
      <c r="I116" s="10" t="n"/>
      <c r="J116" s="10" t="n"/>
      <c r="K116" s="10" t="n"/>
      <c r="L116" s="10" t="n"/>
      <c r="M116" s="13" t="n"/>
      <c r="N116" s="13" t="n"/>
      <c r="O116" s="13" t="n"/>
      <c r="P116" s="13" t="n"/>
      <c r="Q116" s="10" t="n"/>
      <c r="R116" s="10" t="n"/>
      <c r="S116" s="10" t="n"/>
      <c r="T116" s="10" t="n"/>
      <c r="U116" s="10" t="n"/>
      <c r="V116" s="10" t="n"/>
      <c r="W116" s="10" t="n"/>
      <c r="X116" s="10" t="n"/>
      <c r="Y116" s="11" t="n"/>
      <c r="Z116" s="11" t="n"/>
      <c r="AA116" s="11" t="n"/>
      <c r="AB116" s="11" t="n"/>
      <c r="AC116" s="11" t="n"/>
      <c r="AD116" s="11" t="n"/>
      <c r="AE116" s="10" t="n"/>
      <c r="AF116" s="10" t="n"/>
      <c r="AG116" s="10" t="n"/>
      <c r="AH116" s="10" t="n"/>
      <c r="AI116" s="13" t="n"/>
      <c r="AJ116" s="13" t="n"/>
      <c r="AK116" s="13" t="n"/>
      <c r="AL116" s="13" t="n"/>
      <c r="AM116" s="13" t="n"/>
      <c r="AN116" s="13" t="n"/>
      <c r="AO116" s="13" t="n"/>
      <c r="AP116" s="14" t="n"/>
      <c r="AQ116" s="14" t="n"/>
      <c r="AR116" s="14" t="n"/>
      <c r="AS116" s="13" t="n"/>
      <c r="AT116" s="13" t="n"/>
      <c r="AU116" s="10" t="n"/>
      <c r="AV116" s="10" t="n"/>
      <c r="AW116" s="10" t="n"/>
      <c r="AX116" s="10" t="n"/>
      <c r="AY116" s="10" t="n"/>
      <c r="AZ116" s="10" t="n"/>
      <c r="BA116" s="10" t="n"/>
      <c r="BB116" s="10" t="n"/>
      <c r="BC116" s="10" t="n"/>
      <c r="BD116" s="11" t="n"/>
      <c r="BE116" s="10" t="n"/>
      <c r="BF116" s="10" t="n"/>
      <c r="BG116" s="10" t="n"/>
      <c r="BH116" s="10" t="n"/>
      <c r="BI116" s="10" t="n"/>
      <c r="BJ116" s="10" t="n"/>
      <c r="BK116" s="10" t="n"/>
      <c r="BL116" s="10" t="n"/>
      <c r="BM116" s="10" t="n"/>
    </row>
    <row r="117" ht="15.75" customHeight="1" s="218">
      <c r="A117" s="10" t="n"/>
      <c r="B117" s="10" t="n"/>
      <c r="C117" s="10" t="n"/>
      <c r="D117" s="10" t="n"/>
      <c r="E117" s="10" t="n"/>
      <c r="F117" s="10" t="n"/>
      <c r="G117" s="11" t="n"/>
      <c r="H117" s="10" t="n"/>
      <c r="I117" s="10" t="n"/>
      <c r="J117" s="10" t="n"/>
      <c r="K117" s="10" t="n"/>
      <c r="L117" s="10" t="n"/>
      <c r="M117" s="13" t="n"/>
      <c r="N117" s="13" t="n"/>
      <c r="O117" s="13" t="n"/>
      <c r="P117" s="13" t="n"/>
      <c r="Q117" s="10" t="n"/>
      <c r="R117" s="10" t="n"/>
      <c r="S117" s="10" t="n"/>
      <c r="T117" s="10" t="n"/>
      <c r="U117" s="10" t="n"/>
      <c r="V117" s="10" t="n"/>
      <c r="W117" s="10" t="n"/>
      <c r="X117" s="10" t="n"/>
      <c r="Y117" s="11" t="n"/>
      <c r="Z117" s="11" t="n"/>
      <c r="AA117" s="11" t="n"/>
      <c r="AB117" s="11" t="n"/>
      <c r="AC117" s="11" t="n"/>
      <c r="AD117" s="11" t="n"/>
      <c r="AE117" s="10" t="n"/>
      <c r="AF117" s="10" t="n"/>
      <c r="AG117" s="10" t="n"/>
      <c r="AH117" s="10" t="n"/>
      <c r="AI117" s="13" t="n"/>
      <c r="AJ117" s="13" t="n"/>
      <c r="AK117" s="13" t="n"/>
      <c r="AL117" s="13" t="n"/>
      <c r="AM117" s="13" t="n"/>
      <c r="AN117" s="13" t="n"/>
      <c r="AO117" s="13" t="n"/>
      <c r="AP117" s="14" t="n"/>
      <c r="AQ117" s="14" t="n"/>
      <c r="AR117" s="14" t="n"/>
      <c r="AS117" s="13" t="n"/>
      <c r="AT117" s="13" t="n"/>
      <c r="AU117" s="10" t="n"/>
      <c r="AV117" s="10" t="n"/>
      <c r="AW117" s="10" t="n"/>
      <c r="AX117" s="10" t="n"/>
      <c r="AY117" s="10" t="n"/>
      <c r="AZ117" s="10" t="n"/>
      <c r="BA117" s="10" t="n"/>
      <c r="BB117" s="10" t="n"/>
      <c r="BC117" s="10" t="n"/>
      <c r="BD117" s="11" t="n"/>
      <c r="BE117" s="10" t="n"/>
      <c r="BF117" s="10" t="n"/>
      <c r="BG117" s="10" t="n"/>
      <c r="BH117" s="10" t="n"/>
      <c r="BI117" s="10" t="n"/>
      <c r="BJ117" s="10" t="n"/>
      <c r="BK117" s="10" t="n"/>
      <c r="BL117" s="10" t="n"/>
      <c r="BM117" s="10" t="n"/>
    </row>
    <row r="118" ht="15.75" customHeight="1" s="218">
      <c r="A118" s="10" t="n"/>
      <c r="B118" s="10" t="n"/>
      <c r="C118" s="10" t="n"/>
      <c r="D118" s="10" t="n"/>
      <c r="E118" s="10" t="n"/>
      <c r="F118" s="10" t="n"/>
      <c r="G118" s="11" t="n"/>
      <c r="H118" s="10" t="n"/>
      <c r="I118" s="10" t="n"/>
      <c r="J118" s="10" t="n"/>
      <c r="K118" s="10" t="n"/>
      <c r="L118" s="10" t="n"/>
      <c r="M118" s="13" t="n"/>
      <c r="N118" s="13" t="n"/>
      <c r="O118" s="13" t="n"/>
      <c r="P118" s="13" t="n"/>
      <c r="Q118" s="10" t="n"/>
      <c r="R118" s="10" t="n"/>
      <c r="S118" s="10" t="n"/>
      <c r="T118" s="10" t="n"/>
      <c r="U118" s="10" t="n"/>
      <c r="V118" s="10" t="n"/>
      <c r="W118" s="10" t="n"/>
      <c r="X118" s="10" t="n"/>
      <c r="Y118" s="11" t="n"/>
      <c r="Z118" s="11" t="n"/>
      <c r="AA118" s="11" t="n"/>
      <c r="AB118" s="11" t="n"/>
      <c r="AC118" s="11" t="n"/>
      <c r="AD118" s="11" t="n"/>
      <c r="AE118" s="10" t="n"/>
      <c r="AF118" s="10" t="n"/>
      <c r="AG118" s="10" t="n"/>
      <c r="AH118" s="10" t="n"/>
      <c r="AI118" s="13" t="n"/>
      <c r="AJ118" s="13" t="n"/>
      <c r="AK118" s="13" t="n"/>
      <c r="AL118" s="13" t="n"/>
      <c r="AM118" s="13" t="n"/>
      <c r="AN118" s="13" t="n"/>
      <c r="AO118" s="13" t="n"/>
      <c r="AP118" s="14" t="n"/>
      <c r="AQ118" s="14" t="n"/>
      <c r="AR118" s="14" t="n"/>
      <c r="AS118" s="13" t="n"/>
      <c r="AT118" s="13" t="n"/>
      <c r="AU118" s="10" t="n"/>
      <c r="AV118" s="10" t="n"/>
      <c r="AW118" s="10" t="n"/>
      <c r="AX118" s="10" t="n"/>
      <c r="AY118" s="10" t="n"/>
      <c r="AZ118" s="10" t="n"/>
      <c r="BA118" s="10" t="n"/>
      <c r="BB118" s="10" t="n"/>
      <c r="BC118" s="10" t="n"/>
      <c r="BD118" s="11" t="n"/>
      <c r="BE118" s="10" t="n"/>
      <c r="BF118" s="10" t="n"/>
      <c r="BG118" s="10" t="n"/>
      <c r="BH118" s="10" t="n"/>
      <c r="BI118" s="10" t="n"/>
      <c r="BJ118" s="10" t="n"/>
      <c r="BK118" s="10" t="n"/>
      <c r="BL118" s="10" t="n"/>
      <c r="BM118" s="10" t="n"/>
    </row>
    <row r="119" ht="15.75" customHeight="1" s="218">
      <c r="A119" s="10" t="n"/>
      <c r="B119" s="10" t="n"/>
      <c r="C119" s="10" t="n"/>
      <c r="D119" s="10" t="n"/>
      <c r="E119" s="10" t="n"/>
      <c r="F119" s="10" t="n"/>
      <c r="G119" s="11" t="n"/>
      <c r="H119" s="10" t="n"/>
      <c r="I119" s="10" t="n"/>
      <c r="J119" s="10" t="n"/>
      <c r="K119" s="10" t="n"/>
      <c r="L119" s="10" t="n"/>
      <c r="M119" s="13" t="n"/>
      <c r="N119" s="13" t="n"/>
      <c r="O119" s="13" t="n"/>
      <c r="P119" s="13" t="n"/>
      <c r="Q119" s="10" t="n"/>
      <c r="R119" s="10" t="n"/>
      <c r="S119" s="10" t="n"/>
      <c r="T119" s="10" t="n"/>
      <c r="U119" s="10" t="n"/>
      <c r="V119" s="10" t="n"/>
      <c r="W119" s="10" t="n"/>
      <c r="X119" s="10" t="n"/>
      <c r="Y119" s="11" t="n"/>
      <c r="Z119" s="11" t="n"/>
      <c r="AA119" s="11" t="n"/>
      <c r="AB119" s="11" t="n"/>
      <c r="AC119" s="11" t="n"/>
      <c r="AD119" s="11" t="n"/>
      <c r="AE119" s="10" t="n"/>
      <c r="AF119" s="10" t="n"/>
      <c r="AG119" s="10" t="n"/>
      <c r="AH119" s="10" t="n"/>
      <c r="AI119" s="13" t="n"/>
      <c r="AJ119" s="13" t="n"/>
      <c r="AK119" s="13" t="n"/>
      <c r="AL119" s="13" t="n"/>
      <c r="AM119" s="13" t="n"/>
      <c r="AN119" s="13" t="n"/>
      <c r="AO119" s="13" t="n"/>
      <c r="AP119" s="14" t="n"/>
      <c r="AQ119" s="14" t="n"/>
      <c r="AR119" s="14" t="n"/>
      <c r="AS119" s="13" t="n"/>
      <c r="AT119" s="13" t="n"/>
      <c r="AU119" s="10" t="n"/>
      <c r="AV119" s="10" t="n"/>
      <c r="AW119" s="10" t="n"/>
      <c r="AX119" s="10" t="n"/>
      <c r="AY119" s="10" t="n"/>
      <c r="AZ119" s="10" t="n"/>
      <c r="BA119" s="10" t="n"/>
      <c r="BB119" s="10" t="n"/>
      <c r="BC119" s="10" t="n"/>
      <c r="BD119" s="11" t="n"/>
      <c r="BE119" s="10" t="n"/>
      <c r="BF119" s="10" t="n"/>
      <c r="BG119" s="10" t="n"/>
      <c r="BH119" s="10" t="n"/>
      <c r="BI119" s="10" t="n"/>
      <c r="BJ119" s="10" t="n"/>
      <c r="BK119" s="10" t="n"/>
      <c r="BL119" s="10" t="n"/>
      <c r="BM119" s="10" t="n"/>
    </row>
    <row r="120" ht="15.75" customHeight="1" s="218">
      <c r="A120" s="10" t="n"/>
      <c r="B120" s="10" t="n"/>
      <c r="C120" s="10" t="n"/>
      <c r="D120" s="10" t="n"/>
      <c r="E120" s="10" t="n"/>
      <c r="F120" s="10" t="n"/>
      <c r="G120" s="11" t="n"/>
      <c r="H120" s="10" t="n"/>
      <c r="I120" s="10" t="n"/>
      <c r="J120" s="10" t="n"/>
      <c r="K120" s="10" t="n"/>
      <c r="L120" s="10" t="n"/>
      <c r="M120" s="13" t="n"/>
      <c r="N120" s="13" t="n"/>
      <c r="O120" s="13" t="n"/>
      <c r="P120" s="13" t="n"/>
      <c r="Q120" s="10" t="n"/>
      <c r="R120" s="10" t="n"/>
      <c r="S120" s="10" t="n"/>
      <c r="T120" s="10" t="n"/>
      <c r="U120" s="10" t="n"/>
      <c r="V120" s="10" t="n"/>
      <c r="W120" s="10" t="n"/>
      <c r="X120" s="10" t="n"/>
      <c r="Y120" s="11" t="n"/>
      <c r="Z120" s="11" t="n"/>
      <c r="AA120" s="11" t="n"/>
      <c r="AB120" s="11" t="n"/>
      <c r="AC120" s="11" t="n"/>
      <c r="AD120" s="11" t="n"/>
      <c r="AE120" s="10" t="n"/>
      <c r="AF120" s="10" t="n"/>
      <c r="AG120" s="10" t="n"/>
      <c r="AH120" s="10" t="n"/>
      <c r="AI120" s="13" t="n"/>
      <c r="AJ120" s="13" t="n"/>
      <c r="AK120" s="13" t="n"/>
      <c r="AL120" s="13" t="n"/>
      <c r="AM120" s="13" t="n"/>
      <c r="AN120" s="13" t="n"/>
      <c r="AO120" s="13" t="n"/>
      <c r="AP120" s="14" t="n"/>
      <c r="AQ120" s="14" t="n"/>
      <c r="AR120" s="14" t="n"/>
      <c r="AS120" s="13" t="n"/>
      <c r="AT120" s="13" t="n"/>
      <c r="AU120" s="10" t="n"/>
      <c r="AV120" s="10" t="n"/>
      <c r="AW120" s="10" t="n"/>
      <c r="AX120" s="10" t="n"/>
      <c r="AY120" s="10" t="n"/>
      <c r="AZ120" s="10" t="n"/>
      <c r="BA120" s="10" t="n"/>
      <c r="BB120" s="10" t="n"/>
      <c r="BC120" s="10" t="n"/>
      <c r="BD120" s="11" t="n"/>
      <c r="BE120" s="10" t="n"/>
      <c r="BF120" s="10" t="n"/>
      <c r="BG120" s="10" t="n"/>
      <c r="BH120" s="10" t="n"/>
      <c r="BI120" s="10" t="n"/>
      <c r="BJ120" s="10" t="n"/>
      <c r="BK120" s="10" t="n"/>
      <c r="BL120" s="10" t="n"/>
      <c r="BM120" s="10" t="n"/>
    </row>
    <row r="121" ht="15.75" customHeight="1" s="218">
      <c r="A121" s="10" t="n"/>
      <c r="B121" s="10" t="n"/>
      <c r="C121" s="10" t="n"/>
      <c r="D121" s="10" t="n"/>
      <c r="E121" s="10" t="n"/>
      <c r="F121" s="10" t="n"/>
      <c r="G121" s="11" t="n"/>
      <c r="H121" s="10" t="n"/>
      <c r="I121" s="10" t="n"/>
      <c r="J121" s="10" t="n"/>
      <c r="K121" s="10" t="n"/>
      <c r="L121" s="10" t="n"/>
      <c r="M121" s="13" t="n"/>
      <c r="N121" s="13" t="n"/>
      <c r="O121" s="13" t="n"/>
      <c r="P121" s="13" t="n"/>
      <c r="Q121" s="10" t="n"/>
      <c r="R121" s="10" t="n"/>
      <c r="S121" s="10" t="n"/>
      <c r="T121" s="10" t="n"/>
      <c r="U121" s="10" t="n"/>
      <c r="V121" s="10" t="n"/>
      <c r="W121" s="10" t="n"/>
      <c r="X121" s="10" t="n"/>
      <c r="Y121" s="11" t="n"/>
      <c r="Z121" s="11" t="n"/>
      <c r="AA121" s="11" t="n"/>
      <c r="AB121" s="11" t="n"/>
      <c r="AC121" s="11" t="n"/>
      <c r="AD121" s="11" t="n"/>
      <c r="AE121" s="10" t="n"/>
      <c r="AF121" s="10" t="n"/>
      <c r="AG121" s="10" t="n"/>
      <c r="AH121" s="10" t="n"/>
      <c r="AI121" s="13" t="n"/>
      <c r="AJ121" s="13" t="n"/>
      <c r="AK121" s="13" t="n"/>
      <c r="AL121" s="13" t="n"/>
      <c r="AM121" s="13" t="n"/>
      <c r="AN121" s="13" t="n"/>
      <c r="AO121" s="13" t="n"/>
      <c r="AP121" s="14" t="n"/>
      <c r="AQ121" s="14" t="n"/>
      <c r="AR121" s="14" t="n"/>
      <c r="AS121" s="13" t="n"/>
      <c r="AT121" s="13" t="n"/>
      <c r="AU121" s="10" t="n"/>
      <c r="AV121" s="10" t="n"/>
      <c r="AW121" s="10" t="n"/>
      <c r="AX121" s="10" t="n"/>
      <c r="AY121" s="10" t="n"/>
      <c r="AZ121" s="10" t="n"/>
      <c r="BA121" s="10" t="n"/>
      <c r="BB121" s="10" t="n"/>
      <c r="BC121" s="10" t="n"/>
      <c r="BD121" s="11" t="n"/>
      <c r="BE121" s="10" t="n"/>
      <c r="BF121" s="10" t="n"/>
      <c r="BG121" s="10" t="n"/>
      <c r="BH121" s="10" t="n"/>
      <c r="BI121" s="10" t="n"/>
      <c r="BJ121" s="10" t="n"/>
      <c r="BK121" s="10" t="n"/>
      <c r="BL121" s="10" t="n"/>
      <c r="BM121" s="10" t="n"/>
    </row>
    <row r="122" ht="15.75" customHeight="1" s="218">
      <c r="A122" s="10" t="n"/>
      <c r="B122" s="10" t="n"/>
      <c r="C122" s="10" t="n"/>
      <c r="D122" s="10" t="n"/>
      <c r="E122" s="10" t="n"/>
      <c r="F122" s="10" t="n"/>
      <c r="G122" s="11" t="n"/>
      <c r="H122" s="10" t="n"/>
      <c r="I122" s="10" t="n"/>
      <c r="J122" s="10" t="n"/>
      <c r="K122" s="10" t="n"/>
      <c r="L122" s="10" t="n"/>
      <c r="M122" s="13" t="n"/>
      <c r="N122" s="13" t="n"/>
      <c r="O122" s="13" t="n"/>
      <c r="P122" s="13" t="n"/>
      <c r="Q122" s="10" t="n"/>
      <c r="R122" s="10" t="n"/>
      <c r="S122" s="10" t="n"/>
      <c r="T122" s="10" t="n"/>
      <c r="U122" s="10" t="n"/>
      <c r="V122" s="10" t="n"/>
      <c r="W122" s="10" t="n"/>
      <c r="X122" s="10" t="n"/>
      <c r="Y122" s="11" t="n"/>
      <c r="Z122" s="11" t="n"/>
      <c r="AA122" s="11" t="n"/>
      <c r="AB122" s="11" t="n"/>
      <c r="AC122" s="11" t="n"/>
      <c r="AD122" s="11" t="n"/>
      <c r="AE122" s="10" t="n"/>
      <c r="AF122" s="10" t="n"/>
      <c r="AG122" s="10" t="n"/>
      <c r="AH122" s="10" t="n"/>
      <c r="AI122" s="13" t="n"/>
      <c r="AJ122" s="13" t="n"/>
      <c r="AK122" s="13" t="n"/>
      <c r="AL122" s="13" t="n"/>
      <c r="AM122" s="13" t="n"/>
      <c r="AN122" s="13" t="n"/>
      <c r="AO122" s="13" t="n"/>
      <c r="AP122" s="14" t="n"/>
      <c r="AQ122" s="14" t="n"/>
      <c r="AR122" s="14" t="n"/>
      <c r="AS122" s="13" t="n"/>
      <c r="AT122" s="13" t="n"/>
      <c r="AU122" s="10" t="n"/>
      <c r="AV122" s="10" t="n"/>
      <c r="AW122" s="10" t="n"/>
      <c r="AX122" s="10" t="n"/>
      <c r="AY122" s="10" t="n"/>
      <c r="AZ122" s="10" t="n"/>
      <c r="BA122" s="10" t="n"/>
      <c r="BB122" s="10" t="n"/>
      <c r="BC122" s="10" t="n"/>
      <c r="BD122" s="11" t="n"/>
      <c r="BE122" s="10" t="n"/>
      <c r="BF122" s="10" t="n"/>
      <c r="BG122" s="10" t="n"/>
      <c r="BH122" s="10" t="n"/>
      <c r="BI122" s="10" t="n"/>
      <c r="BJ122" s="10" t="n"/>
      <c r="BK122" s="10" t="n"/>
      <c r="BL122" s="10" t="n"/>
      <c r="BM122" s="10" t="n"/>
    </row>
    <row r="123" ht="15.75" customHeight="1" s="218">
      <c r="A123" s="10" t="n"/>
      <c r="B123" s="10" t="n"/>
      <c r="C123" s="10" t="n"/>
      <c r="D123" s="10" t="n"/>
      <c r="E123" s="10" t="n"/>
      <c r="F123" s="10" t="n"/>
      <c r="G123" s="11" t="n"/>
      <c r="H123" s="10" t="n"/>
      <c r="I123" s="10" t="n"/>
      <c r="J123" s="10" t="n"/>
      <c r="K123" s="10" t="n"/>
      <c r="L123" s="10" t="n"/>
      <c r="M123" s="13" t="n"/>
      <c r="N123" s="13" t="n"/>
      <c r="O123" s="13" t="n"/>
      <c r="P123" s="13" t="n"/>
      <c r="Q123" s="10" t="n"/>
      <c r="R123" s="10" t="n"/>
      <c r="S123" s="10" t="n"/>
      <c r="T123" s="10" t="n"/>
      <c r="U123" s="10" t="n"/>
      <c r="V123" s="10" t="n"/>
      <c r="W123" s="10" t="n"/>
      <c r="X123" s="10" t="n"/>
      <c r="Y123" s="11" t="n"/>
      <c r="Z123" s="11" t="n"/>
      <c r="AA123" s="11" t="n"/>
      <c r="AB123" s="11" t="n"/>
      <c r="AC123" s="11" t="n"/>
      <c r="AD123" s="11" t="n"/>
      <c r="AE123" s="10" t="n"/>
      <c r="AF123" s="10" t="n"/>
      <c r="AG123" s="10" t="n"/>
      <c r="AH123" s="10" t="n"/>
      <c r="AI123" s="13" t="n"/>
      <c r="AJ123" s="13" t="n"/>
      <c r="AK123" s="13" t="n"/>
      <c r="AL123" s="13" t="n"/>
      <c r="AM123" s="13" t="n"/>
      <c r="AN123" s="13" t="n"/>
      <c r="AO123" s="13" t="n"/>
      <c r="AP123" s="14" t="n"/>
      <c r="AQ123" s="14" t="n"/>
      <c r="AR123" s="14" t="n"/>
      <c r="AS123" s="13" t="n"/>
      <c r="AT123" s="13" t="n"/>
      <c r="AU123" s="10" t="n"/>
      <c r="AV123" s="10" t="n"/>
      <c r="AW123" s="10" t="n"/>
      <c r="AX123" s="10" t="n"/>
      <c r="AY123" s="10" t="n"/>
      <c r="AZ123" s="10" t="n"/>
      <c r="BA123" s="10" t="n"/>
      <c r="BB123" s="10" t="n"/>
      <c r="BC123" s="10" t="n"/>
      <c r="BD123" s="11" t="n"/>
      <c r="BE123" s="10" t="n"/>
      <c r="BF123" s="10" t="n"/>
      <c r="BG123" s="10" t="n"/>
      <c r="BH123" s="10" t="n"/>
      <c r="BI123" s="10" t="n"/>
      <c r="BJ123" s="10" t="n"/>
      <c r="BK123" s="10" t="n"/>
      <c r="BL123" s="10" t="n"/>
      <c r="BM123" s="10" t="n"/>
    </row>
    <row r="124" ht="15.75" customHeight="1" s="218">
      <c r="A124" s="10" t="n"/>
      <c r="B124" s="10" t="n"/>
      <c r="C124" s="10" t="n"/>
      <c r="D124" s="10" t="n"/>
      <c r="E124" s="10" t="n"/>
      <c r="F124" s="10" t="n"/>
      <c r="H124" s="10" t="n"/>
      <c r="I124" s="10" t="n"/>
      <c r="J124" s="10" t="n"/>
      <c r="K124" s="10" t="n"/>
      <c r="L124" s="10" t="n"/>
      <c r="M124" s="13" t="n"/>
      <c r="N124" s="13" t="n"/>
      <c r="O124" s="13" t="n"/>
      <c r="P124" s="13" t="n"/>
      <c r="Q124" s="10" t="n"/>
      <c r="R124" s="10" t="n"/>
      <c r="S124" s="10" t="n"/>
      <c r="T124" s="10" t="n"/>
      <c r="U124" s="10" t="n"/>
      <c r="V124" s="10" t="n"/>
      <c r="W124" s="10" t="n"/>
      <c r="X124" s="10" t="n"/>
      <c r="Y124" s="11" t="n"/>
      <c r="Z124" s="11" t="n"/>
      <c r="AA124" s="11" t="n"/>
      <c r="AB124" s="11" t="n"/>
      <c r="AC124" s="11" t="n"/>
      <c r="AD124" s="11" t="n"/>
      <c r="AE124" s="10" t="n"/>
      <c r="AF124" s="10" t="n"/>
      <c r="AG124" s="10" t="n"/>
      <c r="AH124" s="10" t="n"/>
      <c r="AI124" s="13" t="n"/>
      <c r="AJ124" s="13" t="n"/>
      <c r="AK124" s="13" t="n"/>
      <c r="AL124" s="13" t="n"/>
      <c r="AM124" s="13" t="n"/>
      <c r="AN124" s="13" t="n"/>
      <c r="AO124" s="13" t="n"/>
      <c r="AP124" s="14" t="n"/>
      <c r="AQ124" s="14" t="n"/>
      <c r="AR124" s="14" t="n"/>
      <c r="AS124" s="13" t="n"/>
      <c r="AT124" s="13" t="n"/>
      <c r="AU124" s="10" t="n"/>
      <c r="AV124" s="10" t="n"/>
      <c r="AW124" s="10" t="n"/>
      <c r="AX124" s="10" t="n"/>
      <c r="AY124" s="10" t="n"/>
      <c r="AZ124" s="10" t="n"/>
      <c r="BA124" s="10" t="n"/>
      <c r="BB124" s="10" t="n"/>
      <c r="BC124" s="10" t="n"/>
      <c r="BD124" s="11" t="n"/>
      <c r="BE124" s="10" t="n"/>
      <c r="BF124" s="10" t="n"/>
      <c r="BG124" s="10" t="n"/>
      <c r="BH124" s="10" t="n"/>
      <c r="BI124" s="10" t="n"/>
      <c r="BJ124" s="10" t="n"/>
      <c r="BK124" s="10" t="n"/>
      <c r="BL124" s="10" t="n"/>
      <c r="BM124" s="10" t="n"/>
    </row>
    <row r="125" ht="15.75" customHeight="1" s="218">
      <c r="A125" s="10" t="n"/>
      <c r="B125" s="10" t="n"/>
      <c r="C125" s="10" t="n"/>
      <c r="D125" s="10" t="n"/>
      <c r="E125" s="10" t="n"/>
      <c r="F125" s="10" t="n"/>
      <c r="G125" s="11" t="n"/>
      <c r="H125" s="10" t="n"/>
      <c r="I125" s="10" t="n"/>
      <c r="J125" s="10" t="n"/>
      <c r="K125" s="10" t="n"/>
      <c r="L125" s="10" t="n"/>
      <c r="M125" s="13" t="n"/>
      <c r="N125" s="13" t="n"/>
      <c r="O125" s="13" t="n"/>
      <c r="P125" s="13" t="n"/>
      <c r="Q125" s="10" t="n"/>
      <c r="R125" s="10" t="n"/>
      <c r="S125" s="10" t="n"/>
      <c r="T125" s="10" t="n"/>
      <c r="U125" s="10" t="n"/>
      <c r="V125" s="10" t="n"/>
      <c r="W125" s="10" t="n"/>
      <c r="X125" s="10" t="n"/>
      <c r="Y125" s="11" t="n"/>
      <c r="Z125" s="11" t="n"/>
      <c r="AA125" s="11" t="n"/>
      <c r="AB125" s="11" t="n"/>
      <c r="AC125" s="11" t="n"/>
      <c r="AD125" s="11" t="n"/>
      <c r="AE125" s="10" t="n"/>
      <c r="AF125" s="10" t="n"/>
      <c r="AG125" s="10" t="n"/>
      <c r="AH125" s="10" t="n"/>
      <c r="AI125" s="13" t="n"/>
      <c r="AJ125" s="13" t="n"/>
      <c r="AK125" s="13" t="n"/>
      <c r="AL125" s="13" t="n"/>
      <c r="AM125" s="13" t="n"/>
      <c r="AN125" s="13" t="n"/>
      <c r="AO125" s="13" t="n"/>
      <c r="AP125" s="14" t="n"/>
      <c r="AQ125" s="14" t="n"/>
      <c r="AR125" s="14" t="n"/>
      <c r="AS125" s="13" t="n"/>
      <c r="AT125" s="13" t="n"/>
      <c r="AU125" s="10" t="n"/>
      <c r="AV125" s="10" t="n"/>
      <c r="AW125" s="10" t="n"/>
      <c r="AX125" s="10" t="n"/>
      <c r="AY125" s="10" t="n"/>
      <c r="AZ125" s="10" t="n"/>
      <c r="BA125" s="10" t="n"/>
      <c r="BB125" s="10" t="n"/>
      <c r="BC125" s="10" t="n"/>
      <c r="BD125" s="11" t="n"/>
      <c r="BE125" s="10" t="n"/>
      <c r="BF125" s="10" t="n"/>
      <c r="BG125" s="10" t="n"/>
      <c r="BH125" s="10" t="n"/>
      <c r="BI125" s="10" t="n"/>
      <c r="BJ125" s="10" t="n"/>
      <c r="BK125" s="10" t="n"/>
      <c r="BL125" s="10" t="n"/>
      <c r="BM125" s="10" t="n"/>
    </row>
    <row r="126" ht="15.75" customHeight="1" s="218">
      <c r="A126" s="10" t="n"/>
      <c r="B126" s="10" t="n"/>
      <c r="C126" s="10" t="n"/>
      <c r="D126" s="10" t="n"/>
      <c r="E126" s="10" t="n"/>
      <c r="F126" s="10" t="n"/>
      <c r="G126" s="11" t="n"/>
      <c r="H126" s="10" t="n"/>
      <c r="I126" s="10" t="n"/>
      <c r="J126" s="10" t="n"/>
      <c r="K126" s="10" t="n"/>
      <c r="L126" s="10" t="n"/>
      <c r="M126" s="13" t="n"/>
      <c r="N126" s="13" t="n"/>
      <c r="O126" s="13" t="n"/>
      <c r="P126" s="13" t="n"/>
      <c r="Q126" s="10" t="n"/>
      <c r="R126" s="10" t="n"/>
      <c r="S126" s="10" t="n"/>
      <c r="T126" s="10" t="n"/>
      <c r="U126" s="10" t="n"/>
      <c r="V126" s="10" t="n"/>
      <c r="W126" s="10" t="n"/>
      <c r="X126" s="10" t="n"/>
      <c r="Y126" s="11" t="n"/>
      <c r="Z126" s="11" t="n"/>
      <c r="AA126" s="11" t="n"/>
      <c r="AB126" s="11" t="n"/>
      <c r="AC126" s="11" t="n"/>
      <c r="AD126" s="11" t="n"/>
      <c r="AE126" s="10" t="n"/>
      <c r="AF126" s="10" t="n"/>
      <c r="AG126" s="10" t="n"/>
      <c r="AH126" s="10" t="n"/>
      <c r="AI126" s="13" t="n"/>
      <c r="AJ126" s="13" t="n"/>
      <c r="AK126" s="13" t="n"/>
      <c r="AL126" s="13" t="n"/>
      <c r="AM126" s="13" t="n"/>
      <c r="AN126" s="13" t="n"/>
      <c r="AO126" s="13" t="n"/>
      <c r="AP126" s="14" t="n"/>
      <c r="AQ126" s="14" t="n"/>
      <c r="AR126" s="14" t="n"/>
      <c r="AS126" s="13" t="n"/>
      <c r="AT126" s="13" t="n"/>
      <c r="AU126" s="10" t="n"/>
      <c r="AV126" s="10" t="n"/>
      <c r="AW126" s="10" t="n"/>
      <c r="AX126" s="10" t="n"/>
      <c r="AY126" s="10" t="n"/>
      <c r="AZ126" s="10" t="n"/>
      <c r="BA126" s="10" t="n"/>
      <c r="BB126" s="10" t="n"/>
      <c r="BC126" s="10" t="n"/>
      <c r="BD126" s="11" t="n"/>
      <c r="BE126" s="10" t="n"/>
      <c r="BF126" s="10" t="n"/>
      <c r="BG126" s="10" t="n"/>
      <c r="BH126" s="10" t="n"/>
      <c r="BI126" s="10" t="n"/>
      <c r="BJ126" s="10" t="n"/>
      <c r="BK126" s="10" t="n"/>
      <c r="BL126" s="10" t="n"/>
      <c r="BM126" s="10" t="n"/>
    </row>
    <row r="127" ht="15.75" customHeight="1" s="218">
      <c r="A127" s="10" t="n"/>
      <c r="B127" s="10" t="n"/>
      <c r="C127" s="10" t="n"/>
      <c r="D127" s="10" t="n"/>
      <c r="E127" s="10" t="n"/>
      <c r="F127" s="10" t="n"/>
      <c r="G127" s="11" t="n"/>
      <c r="H127" s="10" t="n"/>
      <c r="I127" s="10" t="n"/>
      <c r="J127" s="10" t="n"/>
      <c r="K127" s="10" t="n"/>
      <c r="L127" s="10" t="n"/>
      <c r="M127" s="13" t="n"/>
      <c r="N127" s="13" t="n"/>
      <c r="O127" s="13" t="n"/>
      <c r="P127" s="13" t="n"/>
      <c r="Q127" s="10" t="n"/>
      <c r="R127" s="10" t="n"/>
      <c r="S127" s="10" t="n"/>
      <c r="T127" s="10" t="n"/>
      <c r="U127" s="10" t="n"/>
      <c r="V127" s="10" t="n"/>
      <c r="W127" s="10" t="n"/>
      <c r="X127" s="10" t="n"/>
      <c r="Y127" s="11" t="n"/>
      <c r="Z127" s="11" t="n"/>
      <c r="AA127" s="11" t="n"/>
      <c r="AB127" s="11" t="n"/>
      <c r="AC127" s="11" t="n"/>
      <c r="AD127" s="11" t="n"/>
      <c r="AE127" s="10" t="n"/>
      <c r="AF127" s="10" t="n"/>
      <c r="AG127" s="10" t="n"/>
      <c r="AH127" s="10" t="n"/>
      <c r="AI127" s="13" t="n"/>
      <c r="AJ127" s="13" t="n"/>
      <c r="AK127" s="13" t="n"/>
      <c r="AL127" s="13" t="n"/>
      <c r="AM127" s="13" t="n"/>
      <c r="AN127" s="13" t="n"/>
      <c r="AO127" s="13" t="n"/>
      <c r="AP127" s="14" t="n"/>
      <c r="AQ127" s="14" t="n"/>
      <c r="AR127" s="14" t="n"/>
      <c r="AS127" s="13" t="n"/>
      <c r="AT127" s="13" t="n"/>
      <c r="AU127" s="10" t="n"/>
      <c r="AV127" s="10" t="n"/>
      <c r="AW127" s="10" t="n"/>
      <c r="AX127" s="10" t="n"/>
      <c r="AY127" s="10" t="n"/>
      <c r="AZ127" s="10" t="n"/>
      <c r="BA127" s="10" t="n"/>
      <c r="BB127" s="10" t="n"/>
      <c r="BC127" s="10" t="n"/>
      <c r="BD127" s="11" t="n"/>
      <c r="BE127" s="10" t="n"/>
      <c r="BF127" s="10" t="n"/>
      <c r="BG127" s="10" t="n"/>
      <c r="BH127" s="10" t="n"/>
      <c r="BI127" s="10" t="n"/>
      <c r="BJ127" s="10" t="n"/>
      <c r="BK127" s="10" t="n"/>
      <c r="BL127" s="10" t="n"/>
      <c r="BM127" s="10" t="n"/>
    </row>
    <row r="128" ht="15.75" customHeight="1" s="218">
      <c r="A128" s="10" t="n"/>
      <c r="B128" s="10" t="n"/>
      <c r="C128" s="10" t="n"/>
      <c r="D128" s="10" t="n"/>
      <c r="E128" s="10" t="n"/>
      <c r="F128" s="10" t="n"/>
      <c r="G128" s="11" t="n"/>
      <c r="H128" s="10" t="n"/>
      <c r="I128" s="10" t="n"/>
      <c r="J128" s="10" t="n"/>
      <c r="K128" s="10" t="n"/>
      <c r="L128" s="10" t="n"/>
      <c r="M128" s="13" t="n"/>
      <c r="N128" s="13" t="n"/>
      <c r="O128" s="13" t="n"/>
      <c r="P128" s="13" t="n"/>
      <c r="Q128" s="10" t="n"/>
      <c r="R128" s="10" t="n"/>
      <c r="S128" s="10" t="n"/>
      <c r="T128" s="10" t="n"/>
      <c r="U128" s="10" t="n"/>
      <c r="V128" s="10" t="n"/>
      <c r="W128" s="10" t="n"/>
      <c r="X128" s="10" t="n"/>
      <c r="Y128" s="11" t="n"/>
      <c r="Z128" s="11" t="n"/>
      <c r="AA128" s="11" t="n"/>
      <c r="AB128" s="11" t="n"/>
      <c r="AC128" s="11" t="n"/>
      <c r="AD128" s="11" t="n"/>
      <c r="AE128" s="10" t="n"/>
      <c r="AF128" s="10" t="n"/>
      <c r="AG128" s="10" t="n"/>
      <c r="AH128" s="10" t="n"/>
      <c r="AI128" s="13" t="n"/>
      <c r="AJ128" s="13" t="n"/>
      <c r="AK128" s="13" t="n"/>
      <c r="AL128" s="13" t="n"/>
      <c r="AM128" s="13" t="n"/>
      <c r="AN128" s="13" t="n"/>
      <c r="AO128" s="13" t="n"/>
      <c r="AP128" s="14" t="n"/>
      <c r="AQ128" s="14" t="n"/>
      <c r="AR128" s="14" t="n"/>
      <c r="AS128" s="13" t="n"/>
      <c r="AT128" s="13" t="n"/>
      <c r="AU128" s="10" t="n"/>
      <c r="AV128" s="10" t="n"/>
      <c r="AW128" s="10" t="n"/>
      <c r="AX128" s="10" t="n"/>
      <c r="AY128" s="10" t="n"/>
      <c r="AZ128" s="10" t="n"/>
      <c r="BA128" s="10" t="n"/>
      <c r="BB128" s="10" t="n"/>
      <c r="BC128" s="10" t="n"/>
      <c r="BD128" s="11" t="n"/>
      <c r="BE128" s="10" t="n"/>
      <c r="BF128" s="10" t="n"/>
      <c r="BG128" s="10" t="n"/>
      <c r="BH128" s="10" t="n"/>
      <c r="BI128" s="10" t="n"/>
      <c r="BJ128" s="10" t="n"/>
      <c r="BK128" s="10" t="n"/>
      <c r="BL128" s="10" t="n"/>
      <c r="BM128" s="10" t="n"/>
    </row>
    <row r="129" ht="15.75" customHeight="1" s="218">
      <c r="A129" s="10" t="n"/>
      <c r="B129" s="10" t="n"/>
      <c r="C129" s="10" t="n"/>
      <c r="D129" s="10" t="n"/>
      <c r="E129" s="10" t="n"/>
      <c r="F129" s="10" t="n"/>
      <c r="G129" s="11" t="n"/>
      <c r="H129" s="10" t="n"/>
      <c r="I129" s="10" t="n"/>
      <c r="J129" s="10" t="n"/>
      <c r="K129" s="10" t="n"/>
      <c r="L129" s="10" t="n"/>
      <c r="M129" s="13" t="n"/>
      <c r="N129" s="13" t="n"/>
      <c r="O129" s="13" t="n"/>
      <c r="P129" s="13" t="n"/>
      <c r="Q129" s="10" t="n"/>
      <c r="R129" s="10" t="n"/>
      <c r="S129" s="10" t="n"/>
      <c r="T129" s="10" t="n"/>
      <c r="U129" s="10" t="n"/>
      <c r="V129" s="10" t="n"/>
      <c r="W129" s="10" t="n"/>
      <c r="X129" s="10" t="n"/>
      <c r="Y129" s="11" t="n"/>
      <c r="Z129" s="11" t="n"/>
      <c r="AA129" s="11" t="n"/>
      <c r="AB129" s="11" t="n"/>
      <c r="AC129" s="11" t="n"/>
      <c r="AD129" s="11" t="n"/>
      <c r="AE129" s="10" t="n"/>
      <c r="AF129" s="10" t="n"/>
      <c r="AG129" s="10" t="n"/>
      <c r="AH129" s="10" t="n"/>
      <c r="AI129" s="13" t="n"/>
      <c r="AJ129" s="13" t="n"/>
      <c r="AK129" s="13" t="n"/>
      <c r="AL129" s="13" t="n"/>
      <c r="AM129" s="13" t="n"/>
      <c r="AN129" s="13" t="n"/>
      <c r="AO129" s="13" t="n"/>
      <c r="AP129" s="14" t="n"/>
      <c r="AQ129" s="14" t="n"/>
      <c r="AR129" s="14" t="n"/>
      <c r="AS129" s="13" t="n"/>
      <c r="AT129" s="13" t="n"/>
      <c r="AU129" s="10" t="n"/>
      <c r="AV129" s="10" t="n"/>
      <c r="AW129" s="10" t="n"/>
      <c r="AX129" s="10" t="n"/>
      <c r="AY129" s="10" t="n"/>
      <c r="AZ129" s="10" t="n"/>
      <c r="BA129" s="10" t="n"/>
      <c r="BB129" s="10" t="n"/>
      <c r="BC129" s="10" t="n"/>
      <c r="BD129" s="11" t="n"/>
      <c r="BE129" s="10" t="n"/>
      <c r="BF129" s="10" t="n"/>
      <c r="BG129" s="10" t="n"/>
      <c r="BH129" s="10" t="n"/>
      <c r="BI129" s="10" t="n"/>
      <c r="BJ129" s="10" t="n"/>
      <c r="BK129" s="10" t="n"/>
      <c r="BL129" s="10" t="n"/>
      <c r="BM129" s="10" t="n"/>
    </row>
    <row r="130" ht="15.75" customHeight="1" s="218">
      <c r="A130" s="10" t="n"/>
      <c r="B130" s="10" t="n"/>
      <c r="C130" s="10" t="n"/>
      <c r="D130" s="10" t="n"/>
      <c r="E130" s="10" t="n"/>
      <c r="F130" s="10" t="n"/>
      <c r="G130" s="11" t="n"/>
      <c r="H130" s="10" t="n"/>
      <c r="I130" s="10" t="n"/>
      <c r="J130" s="10" t="n"/>
      <c r="K130" s="10" t="n"/>
      <c r="L130" s="10" t="n"/>
      <c r="M130" s="13" t="n"/>
      <c r="N130" s="13" t="n"/>
      <c r="O130" s="13" t="n"/>
      <c r="P130" s="13" t="n"/>
      <c r="Q130" s="10" t="n"/>
      <c r="R130" s="10" t="n"/>
      <c r="S130" s="10" t="n"/>
      <c r="T130" s="10" t="n"/>
      <c r="U130" s="10" t="n"/>
      <c r="V130" s="10" t="n"/>
      <c r="W130" s="10" t="n"/>
      <c r="X130" s="10" t="n"/>
      <c r="Y130" s="11" t="n"/>
      <c r="Z130" s="11" t="n"/>
      <c r="AA130" s="11" t="n"/>
      <c r="AB130" s="11" t="n"/>
      <c r="AC130" s="11" t="n"/>
      <c r="AD130" s="11" t="n"/>
      <c r="AE130" s="10" t="n"/>
      <c r="AF130" s="10" t="n"/>
      <c r="AG130" s="10" t="n"/>
      <c r="AH130" s="10" t="n"/>
      <c r="AI130" s="13" t="n"/>
      <c r="AJ130" s="13" t="n"/>
      <c r="AK130" s="13" t="n"/>
      <c r="AL130" s="13" t="n"/>
      <c r="AM130" s="13" t="n"/>
      <c r="AN130" s="13" t="n"/>
      <c r="AO130" s="13" t="n"/>
      <c r="AP130" s="14" t="n"/>
      <c r="AQ130" s="14" t="n"/>
      <c r="AR130" s="14" t="n"/>
      <c r="AS130" s="13" t="n"/>
      <c r="AT130" s="13" t="n"/>
      <c r="AU130" s="10" t="n"/>
      <c r="AV130" s="10" t="n"/>
      <c r="AW130" s="10" t="n"/>
      <c r="AX130" s="10" t="n"/>
      <c r="AY130" s="10" t="n"/>
      <c r="AZ130" s="10" t="n"/>
      <c r="BA130" s="10" t="n"/>
      <c r="BB130" s="10" t="n"/>
      <c r="BC130" s="10" t="n"/>
      <c r="BD130" s="11" t="n"/>
      <c r="BE130" s="10" t="n"/>
      <c r="BF130" s="10" t="n"/>
      <c r="BG130" s="10" t="n"/>
      <c r="BH130" s="10" t="n"/>
      <c r="BI130" s="10" t="n"/>
      <c r="BJ130" s="10" t="n"/>
      <c r="BK130" s="10" t="n"/>
      <c r="BL130" s="10" t="n"/>
      <c r="BM130" s="10" t="n"/>
    </row>
    <row r="131" ht="15.75" customHeight="1" s="218">
      <c r="A131" s="10" t="n"/>
      <c r="B131" s="10" t="n"/>
      <c r="C131" s="10" t="n"/>
      <c r="D131" s="10" t="n"/>
      <c r="E131" s="10" t="n"/>
      <c r="F131" s="10" t="n"/>
      <c r="G131" s="11" t="n"/>
      <c r="H131" s="10" t="n"/>
      <c r="I131" s="10" t="n"/>
      <c r="J131" s="10" t="n"/>
      <c r="K131" s="10" t="n"/>
      <c r="L131" s="10" t="n"/>
      <c r="M131" s="13" t="n"/>
      <c r="N131" s="13" t="n"/>
      <c r="O131" s="13" t="n"/>
      <c r="P131" s="13" t="n"/>
      <c r="Q131" s="10" t="n"/>
      <c r="R131" s="10" t="n"/>
      <c r="S131" s="10" t="n"/>
      <c r="T131" s="10" t="n"/>
      <c r="U131" s="10" t="n"/>
      <c r="V131" s="10" t="n"/>
      <c r="W131" s="10" t="n"/>
      <c r="X131" s="10" t="n"/>
      <c r="Y131" s="11" t="n"/>
      <c r="Z131" s="11" t="n"/>
      <c r="AA131" s="11" t="n"/>
      <c r="AB131" s="11" t="n"/>
      <c r="AC131" s="11" t="n"/>
      <c r="AD131" s="11" t="n"/>
      <c r="AE131" s="10" t="n"/>
      <c r="AF131" s="10" t="n"/>
      <c r="AG131" s="10" t="n"/>
      <c r="AH131" s="10" t="n"/>
      <c r="AI131" s="13" t="n"/>
      <c r="AJ131" s="13" t="n"/>
      <c r="AK131" s="13" t="n"/>
      <c r="AL131" s="13" t="n"/>
      <c r="AM131" s="13" t="n"/>
      <c r="AN131" s="13" t="n"/>
      <c r="AO131" s="13" t="n"/>
      <c r="AP131" s="14" t="n"/>
      <c r="AQ131" s="14" t="n"/>
      <c r="AR131" s="14" t="n"/>
      <c r="AS131" s="13" t="n"/>
      <c r="AT131" s="13" t="n"/>
      <c r="AU131" s="10" t="n"/>
      <c r="AV131" s="10" t="n"/>
      <c r="AW131" s="10" t="n"/>
      <c r="AX131" s="10" t="n"/>
      <c r="AY131" s="10" t="n"/>
      <c r="AZ131" s="10" t="n"/>
      <c r="BA131" s="10" t="n"/>
      <c r="BB131" s="10" t="n"/>
      <c r="BC131" s="10" t="n"/>
      <c r="BD131" s="11" t="n"/>
      <c r="BE131" s="10" t="n"/>
      <c r="BF131" s="10" t="n"/>
      <c r="BG131" s="10" t="n"/>
      <c r="BH131" s="10" t="n"/>
      <c r="BI131" s="10" t="n"/>
      <c r="BJ131" s="10" t="n"/>
      <c r="BK131" s="10" t="n"/>
      <c r="BL131" s="10" t="n"/>
      <c r="BM131" s="10" t="n"/>
    </row>
    <row r="132" ht="15.75" customHeight="1" s="218">
      <c r="A132" s="10" t="n"/>
      <c r="B132" s="10" t="n"/>
      <c r="C132" s="10" t="n"/>
      <c r="D132" s="10" t="n"/>
      <c r="E132" s="10" t="n"/>
      <c r="F132" s="10" t="n"/>
      <c r="G132" s="11" t="n"/>
      <c r="H132" s="10" t="n"/>
      <c r="I132" s="10" t="n"/>
      <c r="J132" s="10" t="n"/>
      <c r="K132" s="10" t="n"/>
      <c r="L132" s="10" t="n"/>
      <c r="M132" s="13" t="n"/>
      <c r="N132" s="13" t="n"/>
      <c r="O132" s="13" t="n"/>
      <c r="P132" s="13" t="n"/>
      <c r="Q132" s="10" t="n"/>
      <c r="R132" s="10" t="n"/>
      <c r="S132" s="10" t="n"/>
      <c r="T132" s="10" t="n"/>
      <c r="U132" s="10" t="n"/>
      <c r="V132" s="10" t="n"/>
      <c r="W132" s="10" t="n"/>
      <c r="X132" s="10" t="n"/>
      <c r="Y132" s="11" t="n"/>
      <c r="Z132" s="11" t="n"/>
      <c r="AA132" s="11" t="n"/>
      <c r="AB132" s="11" t="n"/>
      <c r="AC132" s="11" t="n"/>
      <c r="AD132" s="11" t="n"/>
      <c r="AE132" s="10" t="n"/>
      <c r="AF132" s="10" t="n"/>
      <c r="AG132" s="10" t="n"/>
      <c r="AH132" s="10" t="n"/>
      <c r="AI132" s="13" t="n"/>
      <c r="AJ132" s="13" t="n"/>
      <c r="AK132" s="13" t="n"/>
      <c r="AL132" s="13" t="n"/>
      <c r="AM132" s="13" t="n"/>
      <c r="AN132" s="13" t="n"/>
      <c r="AO132" s="13" t="n"/>
      <c r="AP132" s="14" t="n"/>
      <c r="AQ132" s="14" t="n"/>
      <c r="AR132" s="14" t="n"/>
      <c r="AS132" s="13" t="n"/>
      <c r="AT132" s="13" t="n"/>
      <c r="AU132" s="10" t="n"/>
      <c r="AV132" s="10" t="n"/>
      <c r="AW132" s="10" t="n"/>
      <c r="AX132" s="10" t="n"/>
      <c r="AY132" s="10" t="n"/>
      <c r="AZ132" s="10" t="n"/>
      <c r="BA132" s="10" t="n"/>
      <c r="BB132" s="10" t="n"/>
      <c r="BC132" s="10" t="n"/>
      <c r="BD132" s="11" t="n"/>
      <c r="BE132" s="10" t="n"/>
      <c r="BF132" s="10" t="n"/>
      <c r="BG132" s="10" t="n"/>
      <c r="BH132" s="10" t="n"/>
      <c r="BI132" s="10" t="n"/>
      <c r="BJ132" s="10" t="n"/>
      <c r="BK132" s="10" t="n"/>
      <c r="BL132" s="10" t="n"/>
      <c r="BM132" s="10" t="n"/>
    </row>
    <row r="133" ht="15.75" customHeight="1" s="218">
      <c r="A133" s="10" t="n"/>
      <c r="B133" s="10" t="n"/>
      <c r="C133" s="10" t="n"/>
      <c r="D133" s="10" t="n"/>
      <c r="E133" s="10" t="n"/>
      <c r="F133" s="10" t="n"/>
      <c r="G133" s="11" t="n"/>
      <c r="H133" s="10" t="n"/>
      <c r="I133" s="10" t="n"/>
      <c r="J133" s="10" t="n"/>
      <c r="K133" s="10" t="n"/>
      <c r="L133" s="10" t="n"/>
      <c r="M133" s="13" t="n"/>
      <c r="N133" s="13" t="n"/>
      <c r="O133" s="13" t="n"/>
      <c r="P133" s="13" t="n"/>
      <c r="Q133" s="10" t="n"/>
      <c r="R133" s="10" t="n"/>
      <c r="S133" s="10" t="n"/>
      <c r="T133" s="10" t="n"/>
      <c r="U133" s="10" t="n"/>
      <c r="V133" s="10" t="n"/>
      <c r="W133" s="10" t="n"/>
      <c r="X133" s="10" t="n"/>
      <c r="Y133" s="11" t="n"/>
      <c r="Z133" s="11" t="n"/>
      <c r="AA133" s="11" t="n"/>
      <c r="AB133" s="11" t="n"/>
      <c r="AC133" s="11" t="n"/>
      <c r="AD133" s="11" t="n"/>
      <c r="AE133" s="10" t="n"/>
      <c r="AF133" s="10" t="n"/>
      <c r="AG133" s="10" t="n"/>
      <c r="AH133" s="10" t="n"/>
      <c r="AI133" s="13" t="n"/>
      <c r="AJ133" s="13" t="n"/>
      <c r="AK133" s="13" t="n"/>
      <c r="AL133" s="13" t="n"/>
      <c r="AM133" s="13" t="n"/>
      <c r="AN133" s="13" t="n"/>
      <c r="AO133" s="13" t="n"/>
      <c r="AP133" s="14" t="n"/>
      <c r="AQ133" s="14" t="n"/>
      <c r="AR133" s="14" t="n"/>
      <c r="AS133" s="13" t="n"/>
      <c r="AT133" s="13" t="n"/>
      <c r="AU133" s="10" t="n"/>
      <c r="AV133" s="10" t="n"/>
      <c r="AW133" s="10" t="n"/>
      <c r="AX133" s="10" t="n"/>
      <c r="AY133" s="10" t="n"/>
      <c r="AZ133" s="10" t="n"/>
      <c r="BA133" s="10" t="n"/>
      <c r="BB133" s="10" t="n"/>
      <c r="BC133" s="10" t="n"/>
      <c r="BD133" s="11" t="n"/>
      <c r="BE133" s="10" t="n"/>
      <c r="BF133" s="10" t="n"/>
      <c r="BG133" s="10" t="n"/>
      <c r="BH133" s="10" t="n"/>
      <c r="BI133" s="10" t="n"/>
      <c r="BJ133" s="10" t="n"/>
      <c r="BK133" s="10" t="n"/>
      <c r="BL133" s="10" t="n"/>
      <c r="BM133" s="10" t="n"/>
    </row>
    <row r="134" ht="15.75" customHeight="1" s="218">
      <c r="A134" s="10" t="n"/>
      <c r="B134" s="10" t="n"/>
      <c r="C134" s="10" t="n"/>
      <c r="D134" s="10" t="n"/>
      <c r="E134" s="10" t="n"/>
      <c r="F134" s="10" t="n"/>
      <c r="G134" s="11" t="n"/>
      <c r="H134" s="10" t="n"/>
      <c r="I134" s="10" t="n"/>
      <c r="J134" s="10" t="n"/>
      <c r="K134" s="10" t="n"/>
      <c r="L134" s="10" t="n"/>
      <c r="M134" s="13" t="n"/>
      <c r="N134" s="13" t="n"/>
      <c r="O134" s="13" t="n"/>
      <c r="P134" s="13" t="n"/>
      <c r="Q134" s="10" t="n"/>
      <c r="R134" s="10" t="n"/>
      <c r="S134" s="10" t="n"/>
      <c r="T134" s="10" t="n"/>
      <c r="U134" s="10" t="n"/>
      <c r="V134" s="10" t="n"/>
      <c r="W134" s="10" t="n"/>
      <c r="X134" s="10" t="n"/>
      <c r="Y134" s="11" t="n"/>
      <c r="Z134" s="11" t="n"/>
      <c r="AA134" s="11" t="n"/>
      <c r="AB134" s="11" t="n"/>
      <c r="AC134" s="11" t="n"/>
      <c r="AD134" s="11" t="n"/>
      <c r="AE134" s="10" t="n"/>
      <c r="AF134" s="10" t="n"/>
      <c r="AG134" s="10" t="n"/>
      <c r="AH134" s="10" t="n"/>
      <c r="AI134" s="13" t="n"/>
      <c r="AJ134" s="13" t="n"/>
      <c r="AK134" s="13" t="n"/>
      <c r="AL134" s="13" t="n"/>
      <c r="AM134" s="13" t="n"/>
      <c r="AN134" s="13" t="n"/>
      <c r="AO134" s="13" t="n"/>
      <c r="AP134" s="14" t="n"/>
      <c r="AQ134" s="14" t="n"/>
      <c r="AR134" s="14" t="n"/>
      <c r="AS134" s="13" t="n"/>
      <c r="AT134" s="13" t="n"/>
      <c r="AU134" s="10" t="n"/>
      <c r="AV134" s="10" t="n"/>
      <c r="AW134" s="10" t="n"/>
      <c r="AX134" s="10" t="n"/>
      <c r="AY134" s="10" t="n"/>
      <c r="AZ134" s="10" t="n"/>
      <c r="BA134" s="10" t="n"/>
      <c r="BB134" s="10" t="n"/>
      <c r="BC134" s="10" t="n"/>
      <c r="BD134" s="11" t="n"/>
      <c r="BE134" s="10" t="n"/>
      <c r="BF134" s="10" t="n"/>
      <c r="BG134" s="10" t="n"/>
      <c r="BH134" s="10" t="n"/>
      <c r="BI134" s="10" t="n"/>
      <c r="BJ134" s="10" t="n"/>
      <c r="BK134" s="10" t="n"/>
      <c r="BL134" s="10" t="n"/>
      <c r="BM134" s="10" t="n"/>
    </row>
    <row r="135" ht="15.75" customHeight="1" s="218">
      <c r="A135" s="10" t="n"/>
      <c r="B135" s="10" t="n"/>
      <c r="C135" s="10" t="n"/>
      <c r="D135" s="10" t="n"/>
      <c r="E135" s="10" t="n"/>
      <c r="F135" s="10" t="n"/>
      <c r="G135" s="11" t="n"/>
      <c r="H135" s="10" t="n"/>
      <c r="I135" s="10" t="n"/>
      <c r="J135" s="10" t="n"/>
      <c r="K135" s="10" t="n"/>
      <c r="L135" s="10" t="n"/>
      <c r="M135" s="13" t="n"/>
      <c r="N135" s="13" t="n"/>
      <c r="O135" s="13" t="n"/>
      <c r="P135" s="13" t="n"/>
      <c r="Q135" s="10" t="n"/>
      <c r="R135" s="10" t="n"/>
      <c r="S135" s="10" t="n"/>
      <c r="T135" s="10" t="n"/>
      <c r="U135" s="10" t="n"/>
      <c r="V135" s="10" t="n"/>
      <c r="W135" s="10" t="n"/>
      <c r="X135" s="10" t="n"/>
      <c r="Y135" s="11" t="n"/>
      <c r="Z135" s="11" t="n"/>
      <c r="AA135" s="11" t="n"/>
      <c r="AB135" s="11" t="n"/>
      <c r="AC135" s="11" t="n"/>
      <c r="AD135" s="11" t="n"/>
      <c r="AE135" s="10" t="n"/>
      <c r="AF135" s="10" t="n"/>
      <c r="AG135" s="10" t="n"/>
      <c r="AH135" s="10" t="n"/>
      <c r="AI135" s="13" t="n"/>
      <c r="AJ135" s="13" t="n"/>
      <c r="AK135" s="13" t="n"/>
      <c r="AL135" s="13" t="n"/>
      <c r="AM135" s="13" t="n"/>
      <c r="AN135" s="13" t="n"/>
      <c r="AO135" s="13" t="n"/>
      <c r="AP135" s="14" t="n"/>
      <c r="AQ135" s="14" t="n"/>
      <c r="AR135" s="14" t="n"/>
      <c r="AS135" s="13" t="n"/>
      <c r="AT135" s="13" t="n"/>
      <c r="AU135" s="10" t="n"/>
      <c r="AV135" s="10" t="n"/>
      <c r="AW135" s="10" t="n"/>
      <c r="AX135" s="10" t="n"/>
      <c r="AY135" s="10" t="n"/>
      <c r="AZ135" s="10" t="n"/>
      <c r="BA135" s="10" t="n"/>
      <c r="BB135" s="10" t="n"/>
      <c r="BC135" s="10" t="n"/>
      <c r="BD135" s="11" t="n"/>
      <c r="BE135" s="10" t="n"/>
      <c r="BF135" s="10" t="n"/>
      <c r="BG135" s="10" t="n"/>
      <c r="BH135" s="10" t="n"/>
      <c r="BI135" s="10" t="n"/>
      <c r="BJ135" s="10" t="n"/>
      <c r="BK135" s="10" t="n"/>
      <c r="BL135" s="10" t="n"/>
      <c r="BM135" s="10" t="n"/>
    </row>
    <row r="136" ht="15.75" customHeight="1" s="218">
      <c r="A136" s="10" t="n"/>
      <c r="B136" s="10" t="n"/>
      <c r="C136" s="10" t="n"/>
      <c r="D136" s="10" t="n"/>
      <c r="E136" s="10" t="n"/>
      <c r="F136" s="10" t="n"/>
      <c r="G136" s="11" t="n"/>
      <c r="H136" s="10" t="n"/>
      <c r="I136" s="10" t="n"/>
      <c r="J136" s="10" t="n"/>
      <c r="K136" s="10" t="n"/>
      <c r="L136" s="10" t="n"/>
      <c r="M136" s="13" t="n"/>
      <c r="N136" s="13" t="n"/>
      <c r="O136" s="13" t="n"/>
      <c r="P136" s="13" t="n"/>
      <c r="Q136" s="10" t="n"/>
      <c r="R136" s="10" t="n"/>
      <c r="S136" s="10" t="n"/>
      <c r="T136" s="10" t="n"/>
      <c r="U136" s="10" t="n"/>
      <c r="V136" s="10" t="n"/>
      <c r="W136" s="10" t="n"/>
      <c r="X136" s="10" t="n"/>
      <c r="Y136" s="11" t="n"/>
      <c r="Z136" s="11" t="n"/>
      <c r="AA136" s="11" t="n"/>
      <c r="AB136" s="11" t="n"/>
      <c r="AC136" s="11" t="n"/>
      <c r="AD136" s="11" t="n"/>
      <c r="AE136" s="10" t="n"/>
      <c r="AF136" s="10" t="n"/>
      <c r="AG136" s="10" t="n"/>
      <c r="AH136" s="10" t="n"/>
      <c r="AI136" s="13" t="n"/>
      <c r="AJ136" s="13" t="n"/>
      <c r="AK136" s="13" t="n"/>
      <c r="AL136" s="13" t="n"/>
      <c r="AM136" s="13" t="n"/>
      <c r="AN136" s="13" t="n"/>
      <c r="AO136" s="13" t="n"/>
      <c r="AP136" s="14" t="n"/>
      <c r="AQ136" s="14" t="n"/>
      <c r="AR136" s="14" t="n"/>
      <c r="AS136" s="13" t="n"/>
      <c r="AT136" s="13" t="n"/>
      <c r="AU136" s="10" t="n"/>
      <c r="AV136" s="10" t="n"/>
      <c r="AW136" s="10" t="n"/>
      <c r="AX136" s="10" t="n"/>
      <c r="AY136" s="10" t="n"/>
      <c r="AZ136" s="10" t="n"/>
      <c r="BA136" s="10" t="n"/>
      <c r="BB136" s="10" t="n"/>
      <c r="BC136" s="10" t="n"/>
      <c r="BD136" s="11" t="n"/>
      <c r="BE136" s="10" t="n"/>
      <c r="BF136" s="10" t="n"/>
      <c r="BG136" s="10" t="n"/>
      <c r="BH136" s="10" t="n"/>
      <c r="BI136" s="10" t="n"/>
      <c r="BJ136" s="10" t="n"/>
      <c r="BK136" s="10" t="n"/>
      <c r="BL136" s="10" t="n"/>
      <c r="BM136" s="10" t="n"/>
    </row>
    <row r="137" ht="15.75" customHeight="1" s="218">
      <c r="A137" s="10" t="n"/>
      <c r="B137" s="10" t="n"/>
      <c r="C137" s="10" t="n"/>
      <c r="D137" s="10" t="n"/>
      <c r="E137" s="10" t="n"/>
      <c r="F137" s="10" t="n"/>
      <c r="G137" s="11" t="n"/>
      <c r="H137" s="10" t="n"/>
      <c r="I137" s="10" t="n"/>
      <c r="J137" s="10" t="n"/>
      <c r="K137" s="10" t="n"/>
      <c r="L137" s="10" t="n"/>
      <c r="M137" s="13" t="n"/>
      <c r="N137" s="13" t="n"/>
      <c r="O137" s="13" t="n"/>
      <c r="P137" s="13" t="n"/>
      <c r="Q137" s="10" t="n"/>
      <c r="R137" s="10" t="n"/>
      <c r="S137" s="10" t="n"/>
      <c r="T137" s="10" t="n"/>
      <c r="U137" s="10" t="n"/>
      <c r="V137" s="10" t="n"/>
      <c r="W137" s="10" t="n"/>
      <c r="X137" s="10" t="n"/>
      <c r="Y137" s="11" t="n"/>
      <c r="Z137" s="11" t="n"/>
      <c r="AA137" s="11" t="n"/>
      <c r="AB137" s="11" t="n"/>
      <c r="AC137" s="11" t="n"/>
      <c r="AD137" s="11" t="n"/>
      <c r="AE137" s="10" t="n"/>
      <c r="AF137" s="10" t="n"/>
      <c r="AG137" s="10" t="n"/>
      <c r="AH137" s="10" t="n"/>
      <c r="AI137" s="13" t="n"/>
      <c r="AJ137" s="13" t="n"/>
      <c r="AK137" s="13" t="n"/>
      <c r="AL137" s="13" t="n"/>
      <c r="AM137" s="13" t="n"/>
      <c r="AN137" s="13" t="n"/>
      <c r="AO137" s="13" t="n"/>
      <c r="AP137" s="14" t="n"/>
      <c r="AQ137" s="14" t="n"/>
      <c r="AR137" s="14" t="n"/>
      <c r="AS137" s="13" t="n"/>
      <c r="AT137" s="13" t="n"/>
      <c r="AU137" s="10" t="n"/>
      <c r="AV137" s="10" t="n"/>
      <c r="AW137" s="10" t="n"/>
      <c r="AX137" s="10" t="n"/>
      <c r="AY137" s="10" t="n"/>
      <c r="AZ137" s="10" t="n"/>
      <c r="BA137" s="10" t="n"/>
      <c r="BB137" s="10" t="n"/>
      <c r="BC137" s="10" t="n"/>
      <c r="BD137" s="11" t="n"/>
      <c r="BE137" s="10" t="n"/>
      <c r="BF137" s="10" t="n"/>
      <c r="BG137" s="10" t="n"/>
      <c r="BH137" s="10" t="n"/>
      <c r="BI137" s="10" t="n"/>
      <c r="BJ137" s="10" t="n"/>
      <c r="BK137" s="10" t="n"/>
      <c r="BL137" s="10" t="n"/>
      <c r="BM137" s="10" t="n"/>
    </row>
    <row r="138" ht="15.75" customHeight="1" s="218">
      <c r="A138" s="10" t="n"/>
      <c r="B138" s="10" t="n"/>
      <c r="C138" s="10" t="n"/>
      <c r="D138" s="10" t="n"/>
      <c r="E138" s="10" t="n"/>
      <c r="F138" s="10" t="n"/>
      <c r="G138" s="11" t="n"/>
      <c r="H138" s="10" t="n"/>
      <c r="I138" s="10" t="n"/>
      <c r="J138" s="10" t="n"/>
      <c r="K138" s="10" t="n"/>
      <c r="L138" s="10" t="n"/>
      <c r="M138" s="13" t="n"/>
      <c r="N138" s="13" t="n"/>
      <c r="O138" s="13" t="n"/>
      <c r="P138" s="13" t="n"/>
      <c r="Q138" s="10" t="n"/>
      <c r="R138" s="10" t="n"/>
      <c r="S138" s="10" t="n"/>
      <c r="T138" s="10" t="n"/>
      <c r="U138" s="10" t="n"/>
      <c r="V138" s="10" t="n"/>
      <c r="W138" s="10" t="n"/>
      <c r="X138" s="10" t="n"/>
      <c r="Y138" s="11" t="n"/>
      <c r="Z138" s="11" t="n"/>
      <c r="AA138" s="11" t="n"/>
      <c r="AB138" s="11" t="n"/>
      <c r="AC138" s="11" t="n"/>
      <c r="AD138" s="11" t="n"/>
      <c r="AE138" s="10" t="n"/>
      <c r="AF138" s="10" t="n"/>
      <c r="AG138" s="10" t="n"/>
      <c r="AH138" s="10" t="n"/>
      <c r="AI138" s="13" t="n"/>
      <c r="AJ138" s="13" t="n"/>
      <c r="AK138" s="13" t="n"/>
      <c r="AL138" s="13" t="n"/>
      <c r="AM138" s="13" t="n"/>
      <c r="AN138" s="13" t="n"/>
      <c r="AO138" s="13" t="n"/>
      <c r="AP138" s="14" t="n"/>
      <c r="AQ138" s="14" t="n"/>
      <c r="AR138" s="14" t="n"/>
      <c r="AS138" s="13" t="n"/>
      <c r="AT138" s="13" t="n"/>
      <c r="AU138" s="10" t="n"/>
      <c r="AV138" s="10" t="n"/>
      <c r="AW138" s="10" t="n"/>
      <c r="AX138" s="10" t="n"/>
      <c r="AY138" s="10" t="n"/>
      <c r="AZ138" s="10" t="n"/>
      <c r="BA138" s="10" t="n"/>
      <c r="BB138" s="10" t="n"/>
      <c r="BC138" s="10" t="n"/>
      <c r="BD138" s="11" t="n"/>
      <c r="BE138" s="10" t="n"/>
      <c r="BF138" s="10" t="n"/>
      <c r="BG138" s="10" t="n"/>
      <c r="BH138" s="10" t="n"/>
      <c r="BI138" s="10" t="n"/>
      <c r="BJ138" s="10" t="n"/>
      <c r="BK138" s="10" t="n"/>
      <c r="BL138" s="10" t="n"/>
      <c r="BM138" s="10" t="n"/>
    </row>
    <row r="139" ht="15.75" customHeight="1" s="218">
      <c r="A139" s="10" t="n"/>
      <c r="B139" s="10" t="n"/>
      <c r="C139" s="10" t="n"/>
      <c r="D139" s="10" t="n"/>
      <c r="E139" s="10" t="n"/>
      <c r="F139" s="10" t="n"/>
      <c r="G139" s="11" t="n"/>
      <c r="H139" s="10" t="n"/>
      <c r="I139" s="10" t="n"/>
      <c r="J139" s="10" t="n"/>
      <c r="K139" s="10" t="n"/>
      <c r="L139" s="10" t="n"/>
      <c r="M139" s="13" t="n"/>
      <c r="N139" s="13" t="n"/>
      <c r="O139" s="13" t="n"/>
      <c r="P139" s="13" t="n"/>
      <c r="Q139" s="10" t="n"/>
      <c r="R139" s="10" t="n"/>
      <c r="S139" s="10" t="n"/>
      <c r="T139" s="10" t="n"/>
      <c r="U139" s="10" t="n"/>
      <c r="V139" s="10" t="n"/>
      <c r="W139" s="10" t="n"/>
      <c r="X139" s="10" t="n"/>
      <c r="Y139" s="11" t="n"/>
      <c r="Z139" s="11" t="n"/>
      <c r="AA139" s="11" t="n"/>
      <c r="AB139" s="11" t="n"/>
      <c r="AC139" s="11" t="n"/>
      <c r="AD139" s="11" t="n"/>
      <c r="AE139" s="10" t="n"/>
      <c r="AF139" s="10" t="n"/>
      <c r="AG139" s="10" t="n"/>
      <c r="AH139" s="10" t="n"/>
      <c r="AI139" s="13" t="n"/>
      <c r="AJ139" s="13" t="n"/>
      <c r="AK139" s="13" t="n"/>
      <c r="AL139" s="13" t="n"/>
      <c r="AM139" s="13" t="n"/>
      <c r="AN139" s="13" t="n"/>
      <c r="AO139" s="13" t="n"/>
      <c r="AP139" s="14" t="n"/>
      <c r="AQ139" s="14" t="n"/>
      <c r="AR139" s="14" t="n"/>
      <c r="AS139" s="13" t="n"/>
      <c r="AT139" s="13" t="n"/>
      <c r="AU139" s="10" t="n"/>
      <c r="AV139" s="10" t="n"/>
      <c r="AW139" s="10" t="n"/>
      <c r="AX139" s="10" t="n"/>
      <c r="AY139" s="10" t="n"/>
      <c r="AZ139" s="10" t="n"/>
      <c r="BA139" s="10" t="n"/>
      <c r="BB139" s="10" t="n"/>
      <c r="BC139" s="10" t="n"/>
      <c r="BD139" s="11" t="n"/>
      <c r="BE139" s="10" t="n"/>
      <c r="BF139" s="10" t="n"/>
      <c r="BG139" s="10" t="n"/>
      <c r="BH139" s="10" t="n"/>
      <c r="BI139" s="10" t="n"/>
      <c r="BJ139" s="10" t="n"/>
      <c r="BK139" s="10" t="n"/>
      <c r="BL139" s="10" t="n"/>
      <c r="BM139" s="10" t="n"/>
    </row>
    <row r="140" ht="15.75" customHeight="1" s="218">
      <c r="A140" s="10" t="n"/>
      <c r="B140" s="10" t="n"/>
      <c r="C140" s="10" t="n"/>
      <c r="D140" s="10" t="n"/>
      <c r="E140" s="10" t="n"/>
      <c r="F140" s="10" t="n"/>
      <c r="G140" s="11" t="n"/>
      <c r="H140" s="10" t="n"/>
      <c r="I140" s="10" t="n"/>
      <c r="J140" s="10" t="n"/>
      <c r="K140" s="10" t="n"/>
      <c r="L140" s="10" t="n"/>
      <c r="M140" s="13" t="n"/>
      <c r="N140" s="13" t="n"/>
      <c r="O140" s="13" t="n"/>
      <c r="P140" s="13" t="n"/>
      <c r="Q140" s="10" t="n"/>
      <c r="R140" s="10" t="n"/>
      <c r="S140" s="10" t="n"/>
      <c r="T140" s="10" t="n"/>
      <c r="U140" s="10" t="n"/>
      <c r="V140" s="10" t="n"/>
      <c r="W140" s="10" t="n"/>
      <c r="X140" s="10" t="n"/>
      <c r="Y140" s="11" t="n"/>
      <c r="Z140" s="11" t="n"/>
      <c r="AA140" s="11" t="n"/>
      <c r="AB140" s="11" t="n"/>
      <c r="AC140" s="11" t="n"/>
      <c r="AD140" s="11" t="n"/>
      <c r="AE140" s="10" t="n"/>
      <c r="AF140" s="10" t="n"/>
      <c r="AG140" s="10" t="n"/>
      <c r="AH140" s="10" t="n"/>
      <c r="AI140" s="13" t="n"/>
      <c r="AJ140" s="13" t="n"/>
      <c r="AK140" s="13" t="n"/>
      <c r="AL140" s="13" t="n"/>
      <c r="AM140" s="13" t="n"/>
      <c r="AN140" s="13" t="n"/>
      <c r="AO140" s="13" t="n"/>
      <c r="AP140" s="14" t="n"/>
      <c r="AQ140" s="14" t="n"/>
      <c r="AR140" s="14" t="n"/>
      <c r="AS140" s="13" t="n"/>
      <c r="AT140" s="13" t="n"/>
      <c r="AU140" s="10" t="n"/>
      <c r="AV140" s="10" t="n"/>
      <c r="AW140" s="10" t="n"/>
      <c r="AX140" s="10" t="n"/>
      <c r="AY140" s="10" t="n"/>
      <c r="AZ140" s="10" t="n"/>
      <c r="BA140" s="10" t="n"/>
      <c r="BB140" s="10" t="n"/>
      <c r="BC140" s="10" t="n"/>
      <c r="BD140" s="11" t="n"/>
      <c r="BE140" s="10" t="n"/>
      <c r="BF140" s="10" t="n"/>
      <c r="BG140" s="10" t="n"/>
      <c r="BH140" s="10" t="n"/>
      <c r="BI140" s="10" t="n"/>
      <c r="BJ140" s="10" t="n"/>
      <c r="BK140" s="10" t="n"/>
      <c r="BL140" s="10" t="n"/>
      <c r="BM140" s="10" t="n"/>
    </row>
    <row r="141" ht="15.75" customHeight="1" s="218">
      <c r="A141" s="10" t="n"/>
      <c r="B141" s="10" t="n"/>
      <c r="C141" s="10" t="n"/>
      <c r="D141" s="10" t="n"/>
      <c r="E141" s="10" t="n"/>
      <c r="F141" s="10" t="n"/>
      <c r="G141" s="11" t="n"/>
      <c r="H141" s="10" t="n"/>
      <c r="I141" s="10" t="n"/>
      <c r="J141" s="10" t="n"/>
      <c r="K141" s="10" t="n"/>
      <c r="L141" s="10" t="n"/>
      <c r="M141" s="13" t="n"/>
      <c r="N141" s="13" t="n"/>
      <c r="O141" s="13" t="n"/>
      <c r="P141" s="13" t="n"/>
      <c r="Q141" s="10" t="n"/>
      <c r="R141" s="10" t="n"/>
      <c r="S141" s="10" t="n"/>
      <c r="T141" s="10" t="n"/>
      <c r="U141" s="10" t="n"/>
      <c r="V141" s="10" t="n"/>
      <c r="W141" s="10" t="n"/>
      <c r="X141" s="10" t="n"/>
      <c r="Y141" s="11" t="n"/>
      <c r="Z141" s="11" t="n"/>
      <c r="AA141" s="11" t="n"/>
      <c r="AB141" s="11" t="n"/>
      <c r="AC141" s="11" t="n"/>
      <c r="AD141" s="11" t="n"/>
      <c r="AE141" s="10" t="n"/>
      <c r="AF141" s="10" t="n"/>
      <c r="AG141" s="10" t="n"/>
      <c r="AH141" s="10" t="n"/>
      <c r="AI141" s="13" t="n"/>
      <c r="AJ141" s="13" t="n"/>
      <c r="AK141" s="13" t="n"/>
      <c r="AL141" s="13" t="n"/>
      <c r="AM141" s="13" t="n"/>
      <c r="AN141" s="13" t="n"/>
      <c r="AO141" s="13" t="n"/>
      <c r="AP141" s="14" t="n"/>
      <c r="AQ141" s="14" t="n"/>
      <c r="AR141" s="14" t="n"/>
      <c r="AS141" s="13" t="n"/>
      <c r="AT141" s="13" t="n"/>
      <c r="AU141" s="10" t="n"/>
      <c r="AV141" s="10" t="n"/>
      <c r="AW141" s="10" t="n"/>
      <c r="AX141" s="10" t="n"/>
      <c r="AY141" s="10" t="n"/>
      <c r="AZ141" s="10" t="n"/>
      <c r="BA141" s="10" t="n"/>
      <c r="BB141" s="10" t="n"/>
      <c r="BC141" s="10" t="n"/>
      <c r="BD141" s="11" t="n"/>
      <c r="BE141" s="10" t="n"/>
      <c r="BF141" s="10" t="n"/>
      <c r="BG141" s="10" t="n"/>
      <c r="BH141" s="10" t="n"/>
      <c r="BI141" s="10" t="n"/>
      <c r="BJ141" s="10" t="n"/>
      <c r="BK141" s="10" t="n"/>
      <c r="BL141" s="10" t="n"/>
      <c r="BM141" s="10" t="n"/>
    </row>
    <row r="142" ht="15.75" customHeight="1" s="218">
      <c r="A142" s="10" t="n"/>
      <c r="B142" s="10" t="n"/>
      <c r="C142" s="10" t="n"/>
      <c r="D142" s="10" t="n"/>
      <c r="E142" s="10" t="n"/>
      <c r="F142" s="10" t="n"/>
      <c r="G142" s="11" t="n"/>
      <c r="H142" s="10" t="n"/>
      <c r="I142" s="10" t="n"/>
      <c r="J142" s="10" t="n"/>
      <c r="K142" s="10" t="n"/>
      <c r="L142" s="10" t="n"/>
      <c r="M142" s="13" t="n"/>
      <c r="N142" s="13" t="n"/>
      <c r="O142" s="13" t="n"/>
      <c r="P142" s="13" t="n"/>
      <c r="Q142" s="10" t="n"/>
      <c r="R142" s="10" t="n"/>
      <c r="S142" s="10" t="n"/>
      <c r="T142" s="10" t="n"/>
      <c r="U142" s="10" t="n"/>
      <c r="V142" s="10" t="n"/>
      <c r="W142" s="10" t="n"/>
      <c r="X142" s="10" t="n"/>
      <c r="Y142" s="11" t="n"/>
      <c r="Z142" s="11" t="n"/>
      <c r="AA142" s="11" t="n"/>
      <c r="AB142" s="11" t="n"/>
      <c r="AC142" s="11" t="n"/>
      <c r="AD142" s="11" t="n"/>
      <c r="AE142" s="10" t="n"/>
      <c r="AF142" s="10" t="n"/>
      <c r="AG142" s="10" t="n"/>
      <c r="AH142" s="10" t="n"/>
      <c r="AI142" s="13" t="n"/>
      <c r="AJ142" s="13" t="n"/>
      <c r="AK142" s="13" t="n"/>
      <c r="AL142" s="13" t="n"/>
      <c r="AM142" s="13" t="n"/>
      <c r="AN142" s="13" t="n"/>
      <c r="AO142" s="13" t="n"/>
      <c r="AP142" s="14" t="n"/>
      <c r="AQ142" s="14" t="n"/>
      <c r="AR142" s="14" t="n"/>
      <c r="AS142" s="13" t="n"/>
      <c r="AT142" s="13" t="n"/>
      <c r="AU142" s="10" t="n"/>
      <c r="AV142" s="10" t="n"/>
      <c r="AW142" s="10" t="n"/>
      <c r="AX142" s="10" t="n"/>
      <c r="AY142" s="10" t="n"/>
      <c r="AZ142" s="10" t="n"/>
      <c r="BA142" s="10" t="n"/>
      <c r="BB142" s="10" t="n"/>
      <c r="BC142" s="10" t="n"/>
      <c r="BD142" s="11" t="n"/>
      <c r="BE142" s="10" t="n"/>
      <c r="BF142" s="10" t="n"/>
      <c r="BG142" s="10" t="n"/>
      <c r="BH142" s="10" t="n"/>
      <c r="BI142" s="10" t="n"/>
      <c r="BJ142" s="10" t="n"/>
      <c r="BK142" s="10" t="n"/>
      <c r="BL142" s="10" t="n"/>
      <c r="BM142" s="10" t="n"/>
    </row>
    <row r="143" ht="15.75" customHeight="1" s="218">
      <c r="A143" s="10" t="n"/>
      <c r="B143" s="10" t="n"/>
      <c r="C143" s="10" t="n"/>
      <c r="D143" s="10" t="n"/>
      <c r="E143" s="10" t="n"/>
      <c r="F143" s="10" t="n"/>
      <c r="G143" s="11" t="n"/>
      <c r="H143" s="10" t="n"/>
      <c r="I143" s="10" t="n"/>
      <c r="J143" s="10" t="n"/>
      <c r="K143" s="10" t="n"/>
      <c r="L143" s="10" t="n"/>
      <c r="M143" s="13" t="n"/>
      <c r="N143" s="13" t="n"/>
      <c r="O143" s="13" t="n"/>
      <c r="P143" s="13" t="n"/>
      <c r="Q143" s="10" t="n"/>
      <c r="R143" s="10" t="n"/>
      <c r="S143" s="10" t="n"/>
      <c r="T143" s="10" t="n"/>
      <c r="U143" s="10" t="n"/>
      <c r="V143" s="10" t="n"/>
      <c r="W143" s="10" t="n"/>
      <c r="X143" s="10" t="n"/>
      <c r="Y143" s="11" t="n"/>
      <c r="Z143" s="11" t="n"/>
      <c r="AA143" s="11" t="n"/>
      <c r="AB143" s="11" t="n"/>
      <c r="AC143" s="11" t="n"/>
      <c r="AD143" s="11" t="n"/>
      <c r="AE143" s="10" t="n"/>
      <c r="AF143" s="10" t="n"/>
      <c r="AG143" s="10" t="n"/>
      <c r="AH143" s="10" t="n"/>
      <c r="AI143" s="13" t="n"/>
      <c r="AJ143" s="13" t="n"/>
      <c r="AK143" s="13" t="n"/>
      <c r="AL143" s="13" t="n"/>
      <c r="AM143" s="13" t="n"/>
      <c r="AN143" s="13" t="n"/>
      <c r="AO143" s="13" t="n"/>
      <c r="AP143" s="14" t="n"/>
      <c r="AQ143" s="14" t="n"/>
      <c r="AR143" s="14" t="n"/>
      <c r="AS143" s="13" t="n"/>
      <c r="AT143" s="13" t="n"/>
      <c r="AU143" s="10" t="n"/>
      <c r="AV143" s="10" t="n"/>
      <c r="AW143" s="10" t="n"/>
      <c r="AX143" s="10" t="n"/>
      <c r="AY143" s="10" t="n"/>
      <c r="AZ143" s="10" t="n"/>
      <c r="BA143" s="10" t="n"/>
      <c r="BB143" s="10" t="n"/>
      <c r="BC143" s="10" t="n"/>
      <c r="BD143" s="11" t="n"/>
      <c r="BE143" s="10" t="n"/>
      <c r="BF143" s="10" t="n"/>
      <c r="BG143" s="10" t="n"/>
      <c r="BH143" s="10" t="n"/>
      <c r="BI143" s="10" t="n"/>
      <c r="BJ143" s="10" t="n"/>
      <c r="BK143" s="10" t="n"/>
      <c r="BL143" s="10" t="n"/>
      <c r="BM143" s="10" t="n"/>
    </row>
    <row r="144" ht="15.75" customHeight="1" s="218">
      <c r="A144" s="10" t="n"/>
      <c r="B144" s="10" t="n"/>
      <c r="C144" s="10" t="n"/>
      <c r="D144" s="10" t="n"/>
      <c r="E144" s="10" t="n"/>
      <c r="F144" s="10" t="n"/>
      <c r="G144" s="11" t="n"/>
      <c r="H144" s="10" t="n"/>
      <c r="I144" s="10" t="n"/>
      <c r="J144" s="10" t="n"/>
      <c r="K144" s="10" t="n"/>
      <c r="L144" s="10" t="n"/>
      <c r="M144" s="13" t="n"/>
      <c r="N144" s="13" t="n"/>
      <c r="O144" s="13" t="n"/>
      <c r="P144" s="13" t="n"/>
      <c r="Q144" s="10" t="n"/>
      <c r="R144" s="10" t="n"/>
      <c r="S144" s="10" t="n"/>
      <c r="T144" s="10" t="n"/>
      <c r="U144" s="10" t="n"/>
      <c r="V144" s="10" t="n"/>
      <c r="W144" s="10" t="n"/>
      <c r="X144" s="10" t="n"/>
      <c r="Y144" s="11" t="n"/>
      <c r="Z144" s="11" t="n"/>
      <c r="AA144" s="11" t="n"/>
      <c r="AB144" s="11" t="n"/>
      <c r="AC144" s="11" t="n"/>
      <c r="AD144" s="11" t="n"/>
      <c r="AE144" s="10" t="n"/>
      <c r="AF144" s="10" t="n"/>
      <c r="AG144" s="10" t="n"/>
      <c r="AH144" s="10" t="n"/>
      <c r="AI144" s="13" t="n"/>
      <c r="AJ144" s="13" t="n"/>
      <c r="AK144" s="13" t="n"/>
      <c r="AL144" s="13" t="n"/>
      <c r="AM144" s="13" t="n"/>
      <c r="AN144" s="13" t="n"/>
      <c r="AO144" s="13" t="n"/>
      <c r="AP144" s="14" t="n"/>
      <c r="AQ144" s="14" t="n"/>
      <c r="AR144" s="14" t="n"/>
      <c r="AS144" s="13" t="n"/>
      <c r="AT144" s="13" t="n"/>
      <c r="AU144" s="10" t="n"/>
      <c r="AV144" s="10" t="n"/>
      <c r="AW144" s="10" t="n"/>
      <c r="AX144" s="10" t="n"/>
      <c r="AY144" s="10" t="n"/>
      <c r="AZ144" s="10" t="n"/>
      <c r="BA144" s="10" t="n"/>
      <c r="BB144" s="10" t="n"/>
      <c r="BC144" s="10" t="n"/>
      <c r="BD144" s="11" t="n"/>
      <c r="BE144" s="10" t="n"/>
      <c r="BF144" s="10" t="n"/>
      <c r="BG144" s="10" t="n"/>
      <c r="BH144" s="10" t="n"/>
      <c r="BI144" s="10" t="n"/>
      <c r="BJ144" s="10" t="n"/>
      <c r="BK144" s="10" t="n"/>
      <c r="BL144" s="10" t="n"/>
      <c r="BM144" s="10" t="n"/>
    </row>
    <row r="145" ht="15.75" customHeight="1" s="218">
      <c r="A145" s="10" t="n"/>
      <c r="B145" s="10" t="n"/>
      <c r="C145" s="10" t="n"/>
      <c r="D145" s="10" t="n"/>
      <c r="E145" s="10" t="n"/>
      <c r="F145" s="10" t="n"/>
      <c r="G145" s="11" t="n"/>
      <c r="H145" s="10" t="n"/>
      <c r="I145" s="10" t="n"/>
      <c r="J145" s="10" t="n"/>
      <c r="K145" s="10" t="n"/>
      <c r="L145" s="10" t="n"/>
      <c r="M145" s="13" t="n"/>
      <c r="N145" s="13" t="n"/>
      <c r="O145" s="13" t="n"/>
      <c r="P145" s="13" t="n"/>
      <c r="Q145" s="10" t="n"/>
      <c r="R145" s="10" t="n"/>
      <c r="S145" s="10" t="n"/>
      <c r="T145" s="10" t="n"/>
      <c r="U145" s="10" t="n"/>
      <c r="V145" s="10" t="n"/>
      <c r="W145" s="10" t="n"/>
      <c r="X145" s="10" t="n"/>
      <c r="Y145" s="11" t="n"/>
      <c r="Z145" s="11" t="n"/>
      <c r="AA145" s="11" t="n"/>
      <c r="AB145" s="11" t="n"/>
      <c r="AC145" s="11" t="n"/>
      <c r="AD145" s="11" t="n"/>
      <c r="AE145" s="10" t="n"/>
      <c r="AF145" s="10" t="n"/>
      <c r="AG145" s="10" t="n"/>
      <c r="AH145" s="10" t="n"/>
      <c r="AI145" s="13" t="n"/>
      <c r="AJ145" s="13" t="n"/>
      <c r="AK145" s="13" t="n"/>
      <c r="AL145" s="13" t="n"/>
      <c r="AM145" s="13" t="n"/>
      <c r="AN145" s="13" t="n"/>
      <c r="AO145" s="13" t="n"/>
      <c r="AP145" s="14" t="n"/>
      <c r="AQ145" s="14" t="n"/>
      <c r="AR145" s="14" t="n"/>
      <c r="AS145" s="13" t="n"/>
      <c r="AT145" s="13" t="n"/>
      <c r="AU145" s="10" t="n"/>
      <c r="AV145" s="10" t="n"/>
      <c r="AW145" s="10" t="n"/>
      <c r="AX145" s="10" t="n"/>
      <c r="AY145" s="10" t="n"/>
      <c r="AZ145" s="10" t="n"/>
      <c r="BA145" s="10" t="n"/>
      <c r="BB145" s="10" t="n"/>
      <c r="BC145" s="10" t="n"/>
      <c r="BD145" s="11" t="n"/>
      <c r="BE145" s="10" t="n"/>
      <c r="BF145" s="10" t="n"/>
      <c r="BG145" s="10" t="n"/>
      <c r="BH145" s="10" t="n"/>
      <c r="BI145" s="10" t="n"/>
      <c r="BJ145" s="10" t="n"/>
      <c r="BK145" s="10" t="n"/>
      <c r="BL145" s="10" t="n"/>
      <c r="BM145" s="10" t="n"/>
    </row>
    <row r="146" ht="15.75" customHeight="1" s="218">
      <c r="A146" s="10" t="n"/>
      <c r="B146" s="10" t="n"/>
      <c r="C146" s="10" t="n"/>
      <c r="D146" s="10" t="n"/>
      <c r="E146" s="10" t="n"/>
      <c r="F146" s="10" t="n"/>
      <c r="G146" s="11" t="n"/>
      <c r="H146" s="10" t="n"/>
      <c r="I146" s="10" t="n"/>
      <c r="J146" s="10" t="n"/>
      <c r="K146" s="10" t="n"/>
      <c r="L146" s="10" t="n"/>
      <c r="M146" s="13" t="n"/>
      <c r="N146" s="13" t="n"/>
      <c r="O146" s="13" t="n"/>
      <c r="P146" s="13" t="n"/>
      <c r="Q146" s="10" t="n"/>
      <c r="R146" s="10" t="n"/>
      <c r="S146" s="10" t="n"/>
      <c r="T146" s="10" t="n"/>
      <c r="U146" s="10" t="n"/>
      <c r="V146" s="10" t="n"/>
      <c r="W146" s="10" t="n"/>
      <c r="X146" s="10" t="n"/>
      <c r="Y146" s="11" t="n"/>
      <c r="Z146" s="11" t="n"/>
      <c r="AA146" s="11" t="n"/>
      <c r="AB146" s="11" t="n"/>
      <c r="AC146" s="11" t="n"/>
      <c r="AD146" s="11" t="n"/>
      <c r="AE146" s="10" t="n"/>
      <c r="AF146" s="10" t="n"/>
      <c r="AG146" s="10" t="n"/>
      <c r="AH146" s="10" t="n"/>
      <c r="AI146" s="13" t="n"/>
      <c r="AJ146" s="13" t="n"/>
      <c r="AK146" s="13" t="n"/>
      <c r="AL146" s="13" t="n"/>
      <c r="AM146" s="13" t="n"/>
      <c r="AN146" s="13" t="n"/>
      <c r="AO146" s="13" t="n"/>
      <c r="AP146" s="14" t="n"/>
      <c r="AQ146" s="14" t="n"/>
      <c r="AR146" s="14" t="n"/>
      <c r="AS146" s="13" t="n"/>
      <c r="AT146" s="13" t="n"/>
      <c r="AU146" s="10" t="n"/>
      <c r="AV146" s="10" t="n"/>
      <c r="AW146" s="10" t="n"/>
      <c r="AX146" s="10" t="n"/>
      <c r="AY146" s="10" t="n"/>
      <c r="AZ146" s="10" t="n"/>
      <c r="BA146" s="10" t="n"/>
      <c r="BB146" s="10" t="n"/>
      <c r="BC146" s="10" t="n"/>
      <c r="BD146" s="11" t="n"/>
      <c r="BE146" s="10" t="n"/>
      <c r="BF146" s="10" t="n"/>
      <c r="BG146" s="10" t="n"/>
      <c r="BH146" s="10" t="n"/>
      <c r="BI146" s="10" t="n"/>
      <c r="BJ146" s="10" t="n"/>
      <c r="BK146" s="10" t="n"/>
      <c r="BL146" s="10" t="n"/>
      <c r="BM146" s="10" t="n"/>
    </row>
    <row r="147" ht="15.75" customHeight="1" s="218">
      <c r="A147" s="10" t="n"/>
      <c r="B147" s="10" t="n"/>
      <c r="C147" s="10" t="n"/>
      <c r="D147" s="10" t="n"/>
      <c r="E147" s="10" t="n"/>
      <c r="F147" s="10" t="n"/>
      <c r="G147" s="11" t="n"/>
      <c r="H147" s="10" t="n"/>
      <c r="I147" s="10" t="n"/>
      <c r="J147" s="10" t="n"/>
      <c r="K147" s="10" t="n"/>
      <c r="L147" s="10" t="n"/>
      <c r="M147" s="13" t="n"/>
      <c r="N147" s="13" t="n"/>
      <c r="O147" s="13" t="n"/>
      <c r="P147" s="13" t="n"/>
      <c r="Q147" s="10" t="n"/>
      <c r="R147" s="10" t="n"/>
      <c r="S147" s="10" t="n"/>
      <c r="T147" s="10" t="n"/>
      <c r="U147" s="10" t="n"/>
      <c r="V147" s="10" t="n"/>
      <c r="W147" s="10" t="n"/>
      <c r="X147" s="10" t="n"/>
      <c r="Y147" s="11" t="n"/>
      <c r="Z147" s="11" t="n"/>
      <c r="AA147" s="11" t="n"/>
      <c r="AB147" s="11" t="n"/>
      <c r="AC147" s="11" t="n"/>
      <c r="AD147" s="11" t="n"/>
      <c r="AE147" s="10" t="n"/>
      <c r="AF147" s="10" t="n"/>
      <c r="AG147" s="10" t="n"/>
      <c r="AH147" s="10" t="n"/>
      <c r="AI147" s="13" t="n"/>
      <c r="AJ147" s="13" t="n"/>
      <c r="AK147" s="13" t="n"/>
      <c r="AL147" s="13" t="n"/>
      <c r="AM147" s="13" t="n"/>
      <c r="AN147" s="13" t="n"/>
      <c r="AO147" s="13" t="n"/>
      <c r="AP147" s="14" t="n"/>
      <c r="AQ147" s="14" t="n"/>
      <c r="AR147" s="14" t="n"/>
      <c r="AS147" s="13" t="n"/>
      <c r="AT147" s="13" t="n"/>
      <c r="AU147" s="10" t="n"/>
      <c r="AV147" s="10" t="n"/>
      <c r="AW147" s="10" t="n"/>
      <c r="AX147" s="10" t="n"/>
      <c r="AY147" s="10" t="n"/>
      <c r="AZ147" s="10" t="n"/>
      <c r="BA147" s="10" t="n"/>
      <c r="BB147" s="10" t="n"/>
      <c r="BC147" s="10" t="n"/>
      <c r="BD147" s="11" t="n"/>
      <c r="BE147" s="10" t="n"/>
      <c r="BF147" s="10" t="n"/>
      <c r="BG147" s="10" t="n"/>
      <c r="BH147" s="10" t="n"/>
      <c r="BI147" s="10" t="n"/>
      <c r="BJ147" s="10" t="n"/>
      <c r="BK147" s="10" t="n"/>
      <c r="BL147" s="10" t="n"/>
      <c r="BM147" s="10" t="n"/>
    </row>
    <row r="148" ht="15.75" customHeight="1" s="218">
      <c r="A148" s="10" t="n"/>
      <c r="B148" s="10" t="n"/>
      <c r="C148" s="10" t="n"/>
      <c r="D148" s="10" t="n"/>
      <c r="E148" s="10" t="n"/>
      <c r="F148" s="10" t="n"/>
      <c r="G148" s="11" t="n"/>
      <c r="H148" s="10" t="n"/>
      <c r="I148" s="10" t="n"/>
      <c r="J148" s="10" t="n"/>
      <c r="K148" s="10" t="n"/>
      <c r="L148" s="10" t="n"/>
      <c r="M148" s="13" t="n"/>
      <c r="N148" s="13" t="n"/>
      <c r="O148" s="13" t="n"/>
      <c r="P148" s="13" t="n"/>
      <c r="Q148" s="10" t="n"/>
      <c r="R148" s="10" t="n"/>
      <c r="S148" s="10" t="n"/>
      <c r="T148" s="10" t="n"/>
      <c r="U148" s="10" t="n"/>
      <c r="V148" s="10" t="n"/>
      <c r="W148" s="10" t="n"/>
      <c r="X148" s="10" t="n"/>
      <c r="Y148" s="11" t="n"/>
      <c r="Z148" s="11" t="n"/>
      <c r="AA148" s="11" t="n"/>
      <c r="AB148" s="11" t="n"/>
      <c r="AC148" s="11" t="n"/>
      <c r="AD148" s="11" t="n"/>
      <c r="AE148" s="10" t="n"/>
      <c r="AF148" s="10" t="n"/>
      <c r="AG148" s="10" t="n"/>
      <c r="AH148" s="10" t="n"/>
      <c r="AI148" s="13" t="n"/>
      <c r="AJ148" s="13" t="n"/>
      <c r="AK148" s="13" t="n"/>
      <c r="AL148" s="13" t="n"/>
      <c r="AM148" s="13" t="n"/>
      <c r="AN148" s="13" t="n"/>
      <c r="AO148" s="13" t="n"/>
      <c r="AP148" s="14" t="n"/>
      <c r="AQ148" s="14" t="n"/>
      <c r="AR148" s="14" t="n"/>
      <c r="AS148" s="13" t="n"/>
      <c r="AT148" s="13" t="n"/>
      <c r="AU148" s="10" t="n"/>
      <c r="AV148" s="10" t="n"/>
      <c r="AW148" s="10" t="n"/>
      <c r="AX148" s="10" t="n"/>
      <c r="AY148" s="10" t="n"/>
      <c r="AZ148" s="10" t="n"/>
      <c r="BA148" s="10" t="n"/>
      <c r="BB148" s="10" t="n"/>
      <c r="BC148" s="10" t="n"/>
      <c r="BD148" s="11" t="n"/>
      <c r="BE148" s="10" t="n"/>
      <c r="BF148" s="10" t="n"/>
      <c r="BG148" s="10" t="n"/>
      <c r="BH148" s="10" t="n"/>
      <c r="BI148" s="10" t="n"/>
      <c r="BJ148" s="10" t="n"/>
      <c r="BK148" s="10" t="n"/>
      <c r="BL148" s="10" t="n"/>
      <c r="BM148" s="10" t="n"/>
    </row>
    <row r="149" ht="15.75" customHeight="1" s="218">
      <c r="A149" s="10" t="n"/>
      <c r="B149" s="10" t="n"/>
      <c r="C149" s="10" t="n"/>
      <c r="D149" s="10" t="n"/>
      <c r="E149" s="10" t="n"/>
      <c r="F149" s="10" t="n"/>
      <c r="G149" s="11" t="n"/>
      <c r="H149" s="10" t="n"/>
      <c r="I149" s="10" t="n"/>
      <c r="J149" s="10" t="n"/>
      <c r="K149" s="10" t="n"/>
      <c r="L149" s="10" t="n"/>
      <c r="M149" s="13" t="n"/>
      <c r="N149" s="13" t="n"/>
      <c r="O149" s="13" t="n"/>
      <c r="P149" s="13" t="n"/>
      <c r="Q149" s="10" t="n"/>
      <c r="R149" s="10" t="n"/>
      <c r="S149" s="10" t="n"/>
      <c r="T149" s="10" t="n"/>
      <c r="U149" s="10" t="n"/>
      <c r="V149" s="10" t="n"/>
      <c r="W149" s="10" t="n"/>
      <c r="X149" s="10" t="n"/>
      <c r="Y149" s="11" t="n"/>
      <c r="Z149" s="11" t="n"/>
      <c r="AA149" s="11" t="n"/>
      <c r="AB149" s="11" t="n"/>
      <c r="AC149" s="11" t="n"/>
      <c r="AD149" s="11" t="n"/>
      <c r="AE149" s="10" t="n"/>
      <c r="AF149" s="10" t="n"/>
      <c r="AG149" s="10" t="n"/>
      <c r="AH149" s="10" t="n"/>
      <c r="AI149" s="13" t="n"/>
      <c r="AJ149" s="13" t="n"/>
      <c r="AK149" s="13" t="n"/>
      <c r="AL149" s="13" t="n"/>
      <c r="AM149" s="13" t="n"/>
      <c r="AN149" s="13" t="n"/>
      <c r="AO149" s="13" t="n"/>
      <c r="AP149" s="14" t="n"/>
      <c r="AQ149" s="14" t="n"/>
      <c r="AR149" s="14" t="n"/>
      <c r="AS149" s="13" t="n"/>
      <c r="AT149" s="13" t="n"/>
      <c r="AU149" s="10" t="n"/>
      <c r="AV149" s="10" t="n"/>
      <c r="AW149" s="10" t="n"/>
      <c r="AX149" s="10" t="n"/>
      <c r="AY149" s="10" t="n"/>
      <c r="AZ149" s="10" t="n"/>
      <c r="BA149" s="10" t="n"/>
      <c r="BB149" s="10" t="n"/>
      <c r="BC149" s="10" t="n"/>
      <c r="BD149" s="11" t="n"/>
      <c r="BE149" s="10" t="n"/>
      <c r="BF149" s="10" t="n"/>
      <c r="BG149" s="10" t="n"/>
      <c r="BH149" s="10" t="n"/>
      <c r="BI149" s="10" t="n"/>
      <c r="BJ149" s="10" t="n"/>
      <c r="BK149" s="10" t="n"/>
      <c r="BL149" s="10" t="n"/>
      <c r="BM149" s="10" t="n"/>
    </row>
    <row r="150" ht="15.75" customHeight="1" s="218">
      <c r="A150" s="10" t="n"/>
      <c r="B150" s="10" t="n"/>
      <c r="C150" s="10" t="n"/>
      <c r="D150" s="10" t="n"/>
      <c r="E150" s="10" t="n"/>
      <c r="F150" s="10" t="n"/>
      <c r="G150" s="11" t="n"/>
      <c r="H150" s="10" t="n"/>
      <c r="I150" s="10" t="n"/>
      <c r="J150" s="10" t="n"/>
      <c r="K150" s="10" t="n"/>
      <c r="L150" s="10" t="n"/>
      <c r="M150" s="13" t="n"/>
      <c r="N150" s="13" t="n"/>
      <c r="O150" s="13" t="n"/>
      <c r="P150" s="13" t="n"/>
      <c r="Q150" s="10" t="n"/>
      <c r="R150" s="10" t="n"/>
      <c r="S150" s="10" t="n"/>
      <c r="T150" s="10" t="n"/>
      <c r="U150" s="10" t="n"/>
      <c r="V150" s="10" t="n"/>
      <c r="W150" s="10" t="n"/>
      <c r="X150" s="10" t="n"/>
      <c r="Y150" s="11" t="n"/>
      <c r="Z150" s="11" t="n"/>
      <c r="AA150" s="11" t="n"/>
      <c r="AB150" s="11" t="n"/>
      <c r="AC150" s="11" t="n"/>
      <c r="AD150" s="11" t="n"/>
      <c r="AE150" s="10" t="n"/>
      <c r="AF150" s="10" t="n"/>
      <c r="AG150" s="10" t="n"/>
      <c r="AH150" s="10" t="n"/>
      <c r="AI150" s="13" t="n"/>
      <c r="AJ150" s="13" t="n"/>
      <c r="AK150" s="13" t="n"/>
      <c r="AL150" s="13" t="n"/>
      <c r="AM150" s="13" t="n"/>
      <c r="AN150" s="13" t="n"/>
      <c r="AO150" s="13" t="n"/>
      <c r="AP150" s="14" t="n"/>
      <c r="AQ150" s="14" t="n"/>
      <c r="AR150" s="14" t="n"/>
      <c r="AS150" s="13" t="n"/>
      <c r="AT150" s="13" t="n"/>
      <c r="AU150" s="10" t="n"/>
      <c r="AV150" s="10" t="n"/>
      <c r="AW150" s="10" t="n"/>
      <c r="AX150" s="10" t="n"/>
      <c r="AY150" s="10" t="n"/>
      <c r="AZ150" s="10" t="n"/>
      <c r="BA150" s="10" t="n"/>
      <c r="BB150" s="10" t="n"/>
      <c r="BC150" s="10" t="n"/>
      <c r="BD150" s="11" t="n"/>
      <c r="BE150" s="10" t="n"/>
      <c r="BF150" s="10" t="n"/>
      <c r="BG150" s="10" t="n"/>
      <c r="BH150" s="10" t="n"/>
      <c r="BI150" s="10" t="n"/>
      <c r="BJ150" s="10" t="n"/>
      <c r="BK150" s="10" t="n"/>
      <c r="BL150" s="10" t="n"/>
      <c r="BM150" s="10" t="n"/>
    </row>
    <row r="151" ht="15.75" customHeight="1" s="218">
      <c r="A151" s="10" t="n"/>
      <c r="B151" s="10" t="n"/>
      <c r="C151" s="10" t="n"/>
      <c r="D151" s="10" t="n"/>
      <c r="E151" s="10" t="n"/>
      <c r="F151" s="10" t="n"/>
      <c r="G151" s="11" t="n"/>
      <c r="H151" s="10" t="n"/>
      <c r="I151" s="10" t="n"/>
      <c r="J151" s="10" t="n"/>
      <c r="K151" s="10" t="n"/>
      <c r="L151" s="10" t="n"/>
      <c r="M151" s="13" t="n"/>
      <c r="N151" s="13" t="n"/>
      <c r="O151" s="13" t="n"/>
      <c r="P151" s="13" t="n"/>
      <c r="Q151" s="10" t="n"/>
      <c r="R151" s="10" t="n"/>
      <c r="S151" s="10" t="n"/>
      <c r="T151" s="10" t="n"/>
      <c r="U151" s="10" t="n"/>
      <c r="V151" s="10" t="n"/>
      <c r="W151" s="10" t="n"/>
      <c r="X151" s="10" t="n"/>
      <c r="Y151" s="11" t="n"/>
      <c r="Z151" s="11" t="n"/>
      <c r="AA151" s="11" t="n"/>
      <c r="AB151" s="11" t="n"/>
      <c r="AC151" s="11" t="n"/>
      <c r="AD151" s="11" t="n"/>
      <c r="AE151" s="10" t="n"/>
      <c r="AF151" s="10" t="n"/>
      <c r="AG151" s="10" t="n"/>
      <c r="AH151" s="10" t="n"/>
      <c r="AI151" s="13" t="n"/>
      <c r="AJ151" s="13" t="n"/>
      <c r="AK151" s="13" t="n"/>
      <c r="AL151" s="13" t="n"/>
      <c r="AM151" s="13" t="n"/>
      <c r="AN151" s="13" t="n"/>
      <c r="AO151" s="13" t="n"/>
      <c r="AP151" s="14" t="n"/>
      <c r="AQ151" s="14" t="n"/>
      <c r="AR151" s="14" t="n"/>
      <c r="AS151" s="13" t="n"/>
      <c r="AT151" s="13" t="n"/>
      <c r="AU151" s="10" t="n"/>
      <c r="AV151" s="10" t="n"/>
      <c r="AW151" s="10" t="n"/>
      <c r="AX151" s="10" t="n"/>
      <c r="AY151" s="10" t="n"/>
      <c r="AZ151" s="10" t="n"/>
      <c r="BA151" s="10" t="n"/>
      <c r="BB151" s="10" t="n"/>
      <c r="BC151" s="10" t="n"/>
      <c r="BD151" s="11" t="n"/>
      <c r="BE151" s="10" t="n"/>
      <c r="BF151" s="10" t="n"/>
      <c r="BG151" s="10" t="n"/>
      <c r="BH151" s="10" t="n"/>
      <c r="BI151" s="10" t="n"/>
      <c r="BJ151" s="10" t="n"/>
      <c r="BK151" s="10" t="n"/>
      <c r="BL151" s="10" t="n"/>
      <c r="BM151" s="10" t="n"/>
    </row>
    <row r="152" ht="15.75" customHeight="1" s="218">
      <c r="A152" s="10" t="n"/>
      <c r="B152" s="10" t="n"/>
      <c r="C152" s="10" t="n"/>
      <c r="D152" s="10" t="n"/>
      <c r="E152" s="10" t="n"/>
      <c r="F152" s="10" t="n"/>
      <c r="G152" s="11" t="n"/>
      <c r="H152" s="10" t="n"/>
      <c r="I152" s="10" t="n"/>
      <c r="J152" s="10" t="n"/>
      <c r="K152" s="10" t="n"/>
      <c r="L152" s="10" t="n"/>
      <c r="M152" s="13" t="n"/>
      <c r="N152" s="13" t="n"/>
      <c r="O152" s="13" t="n"/>
      <c r="P152" s="13" t="n"/>
      <c r="Q152" s="10" t="n"/>
      <c r="R152" s="10" t="n"/>
      <c r="S152" s="10" t="n"/>
      <c r="T152" s="10" t="n"/>
      <c r="U152" s="10" t="n"/>
      <c r="V152" s="10" t="n"/>
      <c r="W152" s="10" t="n"/>
      <c r="X152" s="10" t="n"/>
      <c r="Y152" s="11" t="n"/>
      <c r="Z152" s="11" t="n"/>
      <c r="AA152" s="11" t="n"/>
      <c r="AB152" s="11" t="n"/>
      <c r="AC152" s="11" t="n"/>
      <c r="AD152" s="11" t="n"/>
      <c r="AE152" s="10" t="n"/>
      <c r="AF152" s="10" t="n"/>
      <c r="AG152" s="10" t="n"/>
      <c r="AH152" s="10" t="n"/>
      <c r="AI152" s="13" t="n"/>
      <c r="AJ152" s="13" t="n"/>
      <c r="AK152" s="13" t="n"/>
      <c r="AL152" s="13" t="n"/>
      <c r="AM152" s="13" t="n"/>
      <c r="AN152" s="13" t="n"/>
      <c r="AO152" s="13" t="n"/>
      <c r="AP152" s="14" t="n"/>
      <c r="AQ152" s="14" t="n"/>
      <c r="AR152" s="14" t="n"/>
      <c r="AS152" s="13" t="n"/>
      <c r="AT152" s="13" t="n"/>
      <c r="AU152" s="10" t="n"/>
      <c r="AV152" s="10" t="n"/>
      <c r="AW152" s="10" t="n"/>
      <c r="AX152" s="10" t="n"/>
      <c r="AY152" s="10" t="n"/>
      <c r="AZ152" s="10" t="n"/>
      <c r="BA152" s="10" t="n"/>
      <c r="BB152" s="10" t="n"/>
      <c r="BC152" s="10" t="n"/>
      <c r="BD152" s="11" t="n"/>
      <c r="BE152" s="10" t="n"/>
      <c r="BF152" s="10" t="n"/>
      <c r="BG152" s="10" t="n"/>
      <c r="BH152" s="10" t="n"/>
      <c r="BI152" s="10" t="n"/>
      <c r="BJ152" s="10" t="n"/>
      <c r="BK152" s="10" t="n"/>
      <c r="BL152" s="10" t="n"/>
      <c r="BM152" s="10" t="n"/>
    </row>
    <row r="153" ht="15.75" customHeight="1" s="218">
      <c r="A153" s="10" t="n"/>
      <c r="B153" s="10" t="n"/>
      <c r="C153" s="10" t="n"/>
      <c r="D153" s="10" t="n"/>
      <c r="E153" s="10" t="n"/>
      <c r="F153" s="10" t="n"/>
      <c r="G153" s="11" t="n"/>
      <c r="H153" s="10" t="n"/>
      <c r="I153" s="10" t="n"/>
      <c r="J153" s="10" t="n"/>
      <c r="K153" s="10" t="n"/>
      <c r="L153" s="10" t="n"/>
      <c r="M153" s="13" t="n"/>
      <c r="N153" s="13" t="n"/>
      <c r="O153" s="13" t="n"/>
      <c r="P153" s="13" t="n"/>
      <c r="Q153" s="10" t="n"/>
      <c r="R153" s="10" t="n"/>
      <c r="S153" s="10" t="n"/>
      <c r="T153" s="10" t="n"/>
      <c r="U153" s="10" t="n"/>
      <c r="V153" s="10" t="n"/>
      <c r="W153" s="10" t="n"/>
      <c r="X153" s="10" t="n"/>
      <c r="Y153" s="11" t="n"/>
      <c r="Z153" s="11" t="n"/>
      <c r="AA153" s="11" t="n"/>
      <c r="AB153" s="11" t="n"/>
      <c r="AC153" s="11" t="n"/>
      <c r="AD153" s="11" t="n"/>
      <c r="AE153" s="10" t="n"/>
      <c r="AF153" s="10" t="n"/>
      <c r="AG153" s="10" t="n"/>
      <c r="AH153" s="10" t="n"/>
      <c r="AI153" s="13" t="n"/>
      <c r="AJ153" s="13" t="n"/>
      <c r="AK153" s="13" t="n"/>
      <c r="AL153" s="13" t="n"/>
      <c r="AM153" s="13" t="n"/>
      <c r="AN153" s="13" t="n"/>
      <c r="AO153" s="13" t="n"/>
      <c r="AP153" s="14" t="n"/>
      <c r="AQ153" s="14" t="n"/>
      <c r="AR153" s="14" t="n"/>
      <c r="AS153" s="13" t="n"/>
      <c r="AT153" s="13" t="n"/>
      <c r="AU153" s="10" t="n"/>
      <c r="AV153" s="10" t="n"/>
      <c r="AW153" s="10" t="n"/>
      <c r="AX153" s="10" t="n"/>
      <c r="AY153" s="10" t="n"/>
      <c r="AZ153" s="10" t="n"/>
      <c r="BA153" s="10" t="n"/>
      <c r="BB153" s="10" t="n"/>
      <c r="BC153" s="10" t="n"/>
      <c r="BD153" s="11" t="n"/>
      <c r="BE153" s="10" t="n"/>
      <c r="BF153" s="10" t="n"/>
      <c r="BG153" s="10" t="n"/>
      <c r="BH153" s="10" t="n"/>
      <c r="BI153" s="10" t="n"/>
      <c r="BJ153" s="10" t="n"/>
      <c r="BK153" s="10" t="n"/>
      <c r="BL153" s="10" t="n"/>
      <c r="BM153" s="10" t="n"/>
    </row>
    <row r="154" ht="15.75" customHeight="1" s="218">
      <c r="A154" s="10" t="n"/>
      <c r="B154" s="10" t="n"/>
      <c r="C154" s="10" t="n"/>
      <c r="D154" s="10" t="n"/>
      <c r="E154" s="10" t="n"/>
      <c r="F154" s="10" t="n"/>
      <c r="G154" s="11" t="n"/>
      <c r="H154" s="10" t="n"/>
      <c r="I154" s="10" t="n"/>
      <c r="J154" s="10" t="n"/>
      <c r="K154" s="10" t="n"/>
      <c r="L154" s="10" t="n"/>
      <c r="M154" s="13" t="n"/>
      <c r="N154" s="13" t="n"/>
      <c r="O154" s="13" t="n"/>
      <c r="P154" s="13" t="n"/>
      <c r="Q154" s="10" t="n"/>
      <c r="R154" s="10" t="n"/>
      <c r="S154" s="10" t="n"/>
      <c r="T154" s="10" t="n"/>
      <c r="U154" s="10" t="n"/>
      <c r="V154" s="10" t="n"/>
      <c r="W154" s="10" t="n"/>
      <c r="X154" s="10" t="n"/>
      <c r="Y154" s="11" t="n"/>
      <c r="Z154" s="11" t="n"/>
      <c r="AA154" s="11" t="n"/>
      <c r="AB154" s="11" t="n"/>
      <c r="AC154" s="11" t="n"/>
      <c r="AD154" s="11" t="n"/>
      <c r="AE154" s="10" t="n"/>
      <c r="AF154" s="10" t="n"/>
      <c r="AG154" s="10" t="n"/>
      <c r="AH154" s="10" t="n"/>
      <c r="AI154" s="13" t="n"/>
      <c r="AJ154" s="13" t="n"/>
      <c r="AK154" s="13" t="n"/>
      <c r="AL154" s="13" t="n"/>
      <c r="AM154" s="13" t="n"/>
      <c r="AN154" s="13" t="n"/>
      <c r="AO154" s="13" t="n"/>
      <c r="AP154" s="14" t="n"/>
      <c r="AQ154" s="14" t="n"/>
      <c r="AR154" s="14" t="n"/>
      <c r="AS154" s="13" t="n"/>
      <c r="AT154" s="13" t="n"/>
      <c r="AU154" s="10" t="n"/>
      <c r="AV154" s="10" t="n"/>
      <c r="AW154" s="10" t="n"/>
      <c r="AX154" s="10" t="n"/>
      <c r="AY154" s="10" t="n"/>
      <c r="AZ154" s="10" t="n"/>
      <c r="BA154" s="10" t="n"/>
      <c r="BB154" s="10" t="n"/>
      <c r="BC154" s="10" t="n"/>
      <c r="BD154" s="11" t="n"/>
      <c r="BE154" s="10" t="n"/>
      <c r="BF154" s="10" t="n"/>
      <c r="BG154" s="10" t="n"/>
      <c r="BH154" s="10" t="n"/>
      <c r="BI154" s="10" t="n"/>
      <c r="BJ154" s="10" t="n"/>
      <c r="BK154" s="10" t="n"/>
      <c r="BL154" s="10" t="n"/>
      <c r="BM154" s="10" t="n"/>
    </row>
    <row r="155" ht="15.75" customHeight="1" s="218">
      <c r="A155" s="10" t="n"/>
      <c r="B155" s="10" t="n"/>
      <c r="C155" s="10" t="n"/>
      <c r="D155" s="10" t="n"/>
      <c r="E155" s="10" t="n"/>
      <c r="F155" s="10" t="n"/>
      <c r="G155" s="11" t="n"/>
      <c r="H155" s="10" t="n"/>
      <c r="I155" s="10" t="n"/>
      <c r="J155" s="10" t="n"/>
      <c r="K155" s="10" t="n"/>
      <c r="L155" s="10" t="n"/>
      <c r="M155" s="13" t="n"/>
      <c r="N155" s="13" t="n"/>
      <c r="O155" s="13" t="n"/>
      <c r="P155" s="13" t="n"/>
      <c r="Q155" s="10" t="n"/>
      <c r="R155" s="10" t="n"/>
      <c r="S155" s="10" t="n"/>
      <c r="T155" s="10" t="n"/>
      <c r="U155" s="10" t="n"/>
      <c r="V155" s="10" t="n"/>
      <c r="W155" s="10" t="n"/>
      <c r="X155" s="10" t="n"/>
      <c r="Y155" s="11" t="n"/>
      <c r="Z155" s="11" t="n"/>
      <c r="AA155" s="11" t="n"/>
      <c r="AB155" s="11" t="n"/>
      <c r="AC155" s="11" t="n"/>
      <c r="AD155" s="11" t="n"/>
      <c r="AE155" s="10" t="n"/>
      <c r="AF155" s="10" t="n"/>
      <c r="AG155" s="10" t="n"/>
      <c r="AH155" s="10" t="n"/>
      <c r="AI155" s="13" t="n"/>
      <c r="AJ155" s="13" t="n"/>
      <c r="AK155" s="13" t="n"/>
      <c r="AL155" s="13" t="n"/>
      <c r="AM155" s="13" t="n"/>
      <c r="AN155" s="13" t="n"/>
      <c r="AO155" s="13" t="n"/>
      <c r="AP155" s="14" t="n"/>
      <c r="AQ155" s="14" t="n"/>
      <c r="AR155" s="14" t="n"/>
      <c r="AS155" s="13" t="n"/>
      <c r="AT155" s="13" t="n"/>
      <c r="AU155" s="10" t="n"/>
      <c r="AV155" s="10" t="n"/>
      <c r="AW155" s="10" t="n"/>
      <c r="AX155" s="10" t="n"/>
      <c r="AY155" s="10" t="n"/>
      <c r="AZ155" s="10" t="n"/>
      <c r="BA155" s="10" t="n"/>
      <c r="BB155" s="10" t="n"/>
      <c r="BC155" s="10" t="n"/>
      <c r="BD155" s="11" t="n"/>
      <c r="BE155" s="10" t="n"/>
      <c r="BF155" s="10" t="n"/>
      <c r="BG155" s="10" t="n"/>
      <c r="BH155" s="10" t="n"/>
      <c r="BI155" s="10" t="n"/>
      <c r="BJ155" s="10" t="n"/>
      <c r="BK155" s="10" t="n"/>
      <c r="BL155" s="10" t="n"/>
      <c r="BM155" s="10" t="n"/>
    </row>
    <row r="156" ht="15.75" customHeight="1" s="218">
      <c r="A156" s="10" t="n"/>
      <c r="B156" s="10" t="n"/>
      <c r="C156" s="10" t="n"/>
      <c r="D156" s="10" t="n"/>
      <c r="E156" s="10" t="n"/>
      <c r="F156" s="10" t="n"/>
      <c r="G156" s="11" t="n"/>
      <c r="H156" s="10" t="n"/>
      <c r="I156" s="10" t="n"/>
      <c r="J156" s="10" t="n"/>
      <c r="K156" s="10" t="n"/>
      <c r="L156" s="10" t="n"/>
      <c r="M156" s="13" t="n"/>
      <c r="N156" s="13" t="n"/>
      <c r="O156" s="13" t="n"/>
      <c r="P156" s="13" t="n"/>
      <c r="Q156" s="10" t="n"/>
      <c r="R156" s="10" t="n"/>
      <c r="S156" s="10" t="n"/>
      <c r="T156" s="10" t="n"/>
      <c r="U156" s="10" t="n"/>
      <c r="V156" s="10" t="n"/>
      <c r="W156" s="10" t="n"/>
      <c r="X156" s="10" t="n"/>
      <c r="Y156" s="11" t="n"/>
      <c r="Z156" s="11" t="n"/>
      <c r="AA156" s="11" t="n"/>
      <c r="AB156" s="11" t="n"/>
      <c r="AC156" s="11" t="n"/>
      <c r="AD156" s="11" t="n"/>
      <c r="AE156" s="10" t="n"/>
      <c r="AF156" s="10" t="n"/>
      <c r="AG156" s="10" t="n"/>
      <c r="AH156" s="10" t="n"/>
      <c r="AI156" s="13" t="n"/>
      <c r="AJ156" s="13" t="n"/>
      <c r="AK156" s="13" t="n"/>
      <c r="AL156" s="13" t="n"/>
      <c r="AM156" s="13" t="n"/>
      <c r="AN156" s="13" t="n"/>
      <c r="AO156" s="13" t="n"/>
      <c r="AP156" s="14" t="n"/>
      <c r="AQ156" s="14" t="n"/>
      <c r="AR156" s="14" t="n"/>
      <c r="AS156" s="13" t="n"/>
      <c r="AT156" s="13" t="n"/>
      <c r="AU156" s="10" t="n"/>
      <c r="AV156" s="10" t="n"/>
      <c r="AW156" s="10" t="n"/>
      <c r="AX156" s="10" t="n"/>
      <c r="AY156" s="10" t="n"/>
      <c r="AZ156" s="10" t="n"/>
      <c r="BA156" s="10" t="n"/>
      <c r="BB156" s="10" t="n"/>
      <c r="BC156" s="10" t="n"/>
      <c r="BD156" s="11" t="n"/>
      <c r="BE156" s="10" t="n"/>
      <c r="BF156" s="10" t="n"/>
      <c r="BG156" s="10" t="n"/>
      <c r="BH156" s="10" t="n"/>
      <c r="BI156" s="10" t="n"/>
      <c r="BJ156" s="10" t="n"/>
      <c r="BK156" s="10" t="n"/>
      <c r="BL156" s="10" t="n"/>
      <c r="BM156" s="10" t="n"/>
    </row>
    <row r="157" ht="15.75" customHeight="1" s="218">
      <c r="A157" s="10" t="n"/>
      <c r="B157" s="10" t="n"/>
      <c r="C157" s="10" t="n"/>
      <c r="D157" s="10" t="n"/>
      <c r="E157" s="10" t="n"/>
      <c r="F157" s="10" t="n"/>
      <c r="G157" s="11" t="n"/>
      <c r="H157" s="10" t="n"/>
      <c r="I157" s="10" t="n"/>
      <c r="J157" s="10" t="n"/>
      <c r="K157" s="10" t="n"/>
      <c r="L157" s="10" t="n"/>
      <c r="M157" s="13" t="n"/>
      <c r="N157" s="13" t="n"/>
      <c r="O157" s="13" t="n"/>
      <c r="P157" s="13" t="n"/>
      <c r="Q157" s="10" t="n"/>
      <c r="R157" s="10" t="n"/>
      <c r="S157" s="10" t="n"/>
      <c r="T157" s="10" t="n"/>
      <c r="U157" s="10" t="n"/>
      <c r="V157" s="10" t="n"/>
      <c r="W157" s="10" t="n"/>
      <c r="X157" s="10" t="n"/>
      <c r="Y157" s="11" t="n"/>
      <c r="Z157" s="11" t="n"/>
      <c r="AA157" s="11" t="n"/>
      <c r="AB157" s="11" t="n"/>
      <c r="AC157" s="11" t="n"/>
      <c r="AD157" s="11" t="n"/>
      <c r="AE157" s="10" t="n"/>
      <c r="AF157" s="10" t="n"/>
      <c r="AG157" s="10" t="n"/>
      <c r="AH157" s="10" t="n"/>
      <c r="AI157" s="13" t="n"/>
      <c r="AJ157" s="13" t="n"/>
      <c r="AK157" s="13" t="n"/>
      <c r="AL157" s="13" t="n"/>
      <c r="AM157" s="13" t="n"/>
      <c r="AN157" s="13" t="n"/>
      <c r="AO157" s="13" t="n"/>
      <c r="AP157" s="14" t="n"/>
      <c r="AQ157" s="14" t="n"/>
      <c r="AR157" s="14" t="n"/>
      <c r="AS157" s="13" t="n"/>
      <c r="AT157" s="13" t="n"/>
      <c r="AU157" s="10" t="n"/>
      <c r="AV157" s="10" t="n"/>
      <c r="AW157" s="10" t="n"/>
      <c r="AX157" s="10" t="n"/>
      <c r="AY157" s="10" t="n"/>
      <c r="AZ157" s="10" t="n"/>
      <c r="BA157" s="10" t="n"/>
      <c r="BB157" s="10" t="n"/>
      <c r="BC157" s="10" t="n"/>
      <c r="BD157" s="11" t="n"/>
      <c r="BE157" s="10" t="n"/>
      <c r="BF157" s="10" t="n"/>
      <c r="BG157" s="10" t="n"/>
      <c r="BH157" s="10" t="n"/>
      <c r="BI157" s="10" t="n"/>
      <c r="BJ157" s="10" t="n"/>
      <c r="BK157" s="10" t="n"/>
      <c r="BL157" s="10" t="n"/>
      <c r="BM157" s="10" t="n"/>
    </row>
    <row r="158" ht="15.75" customHeight="1" s="218">
      <c r="A158" s="10" t="n"/>
      <c r="B158" s="10" t="n"/>
      <c r="C158" s="10" t="n"/>
      <c r="D158" s="10" t="n"/>
      <c r="E158" s="10" t="n"/>
      <c r="F158" s="10" t="n"/>
      <c r="G158" s="11" t="n"/>
      <c r="H158" s="10" t="n"/>
      <c r="I158" s="10" t="n"/>
      <c r="J158" s="10" t="n"/>
      <c r="K158" s="10" t="n"/>
      <c r="L158" s="10" t="n"/>
      <c r="M158" s="13" t="n"/>
      <c r="N158" s="13" t="n"/>
      <c r="O158" s="13" t="n"/>
      <c r="P158" s="13" t="n"/>
      <c r="Q158" s="10" t="n"/>
      <c r="R158" s="10" t="n"/>
      <c r="S158" s="10" t="n"/>
      <c r="T158" s="10" t="n"/>
      <c r="U158" s="10" t="n"/>
      <c r="V158" s="10" t="n"/>
      <c r="W158" s="10" t="n"/>
      <c r="X158" s="10" t="n"/>
      <c r="Y158" s="11" t="n"/>
      <c r="Z158" s="11" t="n"/>
      <c r="AA158" s="11" t="n"/>
      <c r="AB158" s="11" t="n"/>
      <c r="AC158" s="11" t="n"/>
      <c r="AD158" s="11" t="n"/>
      <c r="AE158" s="10" t="n"/>
      <c r="AF158" s="10" t="n"/>
      <c r="AG158" s="10" t="n"/>
      <c r="AH158" s="10" t="n"/>
      <c r="AI158" s="13" t="n"/>
      <c r="AJ158" s="13" t="n"/>
      <c r="AK158" s="13" t="n"/>
      <c r="AL158" s="13" t="n"/>
      <c r="AM158" s="13" t="n"/>
      <c r="AN158" s="13" t="n"/>
      <c r="AO158" s="13" t="n"/>
      <c r="AP158" s="14" t="n"/>
      <c r="AQ158" s="14" t="n"/>
      <c r="AR158" s="14" t="n"/>
      <c r="AS158" s="13" t="n"/>
      <c r="AT158" s="13" t="n"/>
      <c r="AU158" s="10" t="n"/>
      <c r="AV158" s="10" t="n"/>
      <c r="AW158" s="10" t="n"/>
      <c r="AX158" s="10" t="n"/>
      <c r="AY158" s="10" t="n"/>
      <c r="AZ158" s="10" t="n"/>
      <c r="BA158" s="10" t="n"/>
      <c r="BB158" s="10" t="n"/>
      <c r="BC158" s="10" t="n"/>
      <c r="BD158" s="11" t="n"/>
      <c r="BE158" s="10" t="n"/>
      <c r="BF158" s="10" t="n"/>
      <c r="BG158" s="10" t="n"/>
      <c r="BH158" s="10" t="n"/>
      <c r="BI158" s="10" t="n"/>
      <c r="BJ158" s="10" t="n"/>
      <c r="BK158" s="10" t="n"/>
      <c r="BL158" s="10" t="n"/>
      <c r="BM158" s="10" t="n"/>
    </row>
    <row r="159" ht="15.75" customHeight="1" s="218">
      <c r="A159" s="10" t="n"/>
      <c r="B159" s="10" t="n"/>
      <c r="C159" s="10" t="n"/>
      <c r="D159" s="10" t="n"/>
      <c r="E159" s="10" t="n"/>
      <c r="F159" s="10" t="n"/>
      <c r="G159" s="11" t="n"/>
      <c r="H159" s="10" t="n"/>
      <c r="I159" s="10" t="n"/>
      <c r="J159" s="10" t="n"/>
      <c r="K159" s="10" t="n"/>
      <c r="L159" s="10" t="n"/>
      <c r="M159" s="13" t="n"/>
      <c r="N159" s="13" t="n"/>
      <c r="O159" s="13" t="n"/>
      <c r="P159" s="13" t="n"/>
      <c r="Q159" s="10" t="n"/>
      <c r="R159" s="10" t="n"/>
      <c r="S159" s="10" t="n"/>
      <c r="T159" s="10" t="n"/>
      <c r="U159" s="10" t="n"/>
      <c r="V159" s="10" t="n"/>
      <c r="W159" s="10" t="n"/>
      <c r="X159" s="10" t="n"/>
      <c r="Y159" s="11" t="n"/>
      <c r="Z159" s="11" t="n"/>
      <c r="AA159" s="11" t="n"/>
      <c r="AB159" s="11" t="n"/>
      <c r="AC159" s="11" t="n"/>
      <c r="AD159" s="11" t="n"/>
      <c r="AE159" s="10" t="n"/>
      <c r="AF159" s="10" t="n"/>
      <c r="AG159" s="10" t="n"/>
      <c r="AH159" s="10" t="n"/>
      <c r="AI159" s="13" t="n"/>
      <c r="AJ159" s="13" t="n"/>
      <c r="AK159" s="13" t="n"/>
      <c r="AL159" s="13" t="n"/>
      <c r="AM159" s="13" t="n"/>
      <c r="AN159" s="13" t="n"/>
      <c r="AO159" s="13" t="n"/>
      <c r="AP159" s="14" t="n"/>
      <c r="AQ159" s="14" t="n"/>
      <c r="AR159" s="14" t="n"/>
      <c r="AS159" s="13" t="n"/>
      <c r="AT159" s="13" t="n"/>
      <c r="AU159" s="10" t="n"/>
      <c r="AV159" s="10" t="n"/>
      <c r="AW159" s="10" t="n"/>
      <c r="AX159" s="10" t="n"/>
      <c r="AY159" s="10" t="n"/>
      <c r="AZ159" s="10" t="n"/>
      <c r="BA159" s="10" t="n"/>
      <c r="BB159" s="10" t="n"/>
      <c r="BC159" s="10" t="n"/>
      <c r="BD159" s="11" t="n"/>
      <c r="BE159" s="10" t="n"/>
      <c r="BF159" s="10" t="n"/>
      <c r="BG159" s="10" t="n"/>
      <c r="BH159" s="10" t="n"/>
      <c r="BI159" s="10" t="n"/>
      <c r="BJ159" s="10" t="n"/>
      <c r="BK159" s="10" t="n"/>
      <c r="BL159" s="10" t="n"/>
      <c r="BM159" s="10" t="n"/>
    </row>
    <row r="160" ht="15.75" customHeight="1" s="218">
      <c r="A160" s="10" t="n"/>
      <c r="B160" s="10" t="n"/>
      <c r="C160" s="10" t="n"/>
      <c r="D160" s="10" t="n"/>
      <c r="E160" s="10" t="n"/>
      <c r="F160" s="10" t="n"/>
      <c r="G160" s="11" t="n"/>
      <c r="H160" s="10" t="n"/>
      <c r="I160" s="10" t="n"/>
      <c r="J160" s="10" t="n"/>
      <c r="K160" s="10" t="n"/>
      <c r="L160" s="10" t="n"/>
      <c r="M160" s="13" t="n"/>
      <c r="N160" s="13" t="n"/>
      <c r="O160" s="13" t="n"/>
      <c r="P160" s="13" t="n"/>
      <c r="Q160" s="10" t="n"/>
      <c r="R160" s="10" t="n"/>
      <c r="S160" s="10" t="n"/>
      <c r="T160" s="10" t="n"/>
      <c r="U160" s="10" t="n"/>
      <c r="V160" s="10" t="n"/>
      <c r="W160" s="10" t="n"/>
      <c r="X160" s="10" t="n"/>
      <c r="Y160" s="11" t="n"/>
      <c r="Z160" s="11" t="n"/>
      <c r="AA160" s="11" t="n"/>
      <c r="AB160" s="11" t="n"/>
      <c r="AC160" s="11" t="n"/>
      <c r="AD160" s="11" t="n"/>
      <c r="AE160" s="10" t="n"/>
      <c r="AF160" s="10" t="n"/>
      <c r="AG160" s="10" t="n"/>
      <c r="AH160" s="10" t="n"/>
      <c r="AI160" s="13" t="n"/>
      <c r="AJ160" s="13" t="n"/>
      <c r="AK160" s="13" t="n"/>
      <c r="AL160" s="13" t="n"/>
      <c r="AM160" s="13" t="n"/>
      <c r="AN160" s="13" t="n"/>
      <c r="AO160" s="13" t="n"/>
      <c r="AP160" s="14" t="n"/>
      <c r="AQ160" s="14" t="n"/>
      <c r="AR160" s="14" t="n"/>
      <c r="AS160" s="13" t="n"/>
      <c r="AT160" s="13" t="n"/>
      <c r="AU160" s="10" t="n"/>
      <c r="AV160" s="10" t="n"/>
      <c r="AW160" s="10" t="n"/>
      <c r="AX160" s="10" t="n"/>
      <c r="AY160" s="10" t="n"/>
      <c r="AZ160" s="10" t="n"/>
      <c r="BA160" s="10" t="n"/>
      <c r="BB160" s="10" t="n"/>
      <c r="BC160" s="10" t="n"/>
      <c r="BD160" s="11" t="n"/>
      <c r="BE160" s="10" t="n"/>
      <c r="BF160" s="10" t="n"/>
      <c r="BG160" s="10" t="n"/>
      <c r="BH160" s="10" t="n"/>
      <c r="BI160" s="10" t="n"/>
      <c r="BJ160" s="10" t="n"/>
      <c r="BK160" s="10" t="n"/>
      <c r="BL160" s="10" t="n"/>
      <c r="BM160" s="10" t="n"/>
    </row>
    <row r="161" ht="15.75" customHeight="1" s="218">
      <c r="A161" s="10" t="n"/>
      <c r="B161" s="10" t="n"/>
      <c r="C161" s="10" t="n"/>
      <c r="D161" s="10" t="n"/>
      <c r="E161" s="10" t="n"/>
      <c r="F161" s="10" t="n"/>
      <c r="G161" s="11" t="n"/>
      <c r="H161" s="10" t="n"/>
      <c r="I161" s="10" t="n"/>
      <c r="J161" s="10" t="n"/>
      <c r="K161" s="10" t="n"/>
      <c r="L161" s="10" t="n"/>
      <c r="M161" s="13" t="n"/>
      <c r="N161" s="13" t="n"/>
      <c r="O161" s="13" t="n"/>
      <c r="P161" s="13" t="n"/>
      <c r="Q161" s="10" t="n"/>
      <c r="R161" s="10" t="n"/>
      <c r="S161" s="10" t="n"/>
      <c r="T161" s="10" t="n"/>
      <c r="U161" s="10" t="n"/>
      <c r="V161" s="10" t="n"/>
      <c r="W161" s="10" t="n"/>
      <c r="X161" s="10" t="n"/>
      <c r="Y161" s="11" t="n"/>
      <c r="Z161" s="11" t="n"/>
      <c r="AA161" s="11" t="n"/>
      <c r="AB161" s="11" t="n"/>
      <c r="AC161" s="11" t="n"/>
      <c r="AD161" s="11" t="n"/>
      <c r="AE161" s="10" t="n"/>
      <c r="AF161" s="10" t="n"/>
      <c r="AG161" s="10" t="n"/>
      <c r="AH161" s="10" t="n"/>
      <c r="AI161" s="13" t="n"/>
      <c r="AJ161" s="13" t="n"/>
      <c r="AK161" s="13" t="n"/>
      <c r="AL161" s="13" t="n"/>
      <c r="AM161" s="13" t="n"/>
      <c r="AN161" s="13" t="n"/>
      <c r="AO161" s="13" t="n"/>
      <c r="AP161" s="14" t="n"/>
      <c r="AQ161" s="14" t="n"/>
      <c r="AR161" s="14" t="n"/>
      <c r="AS161" s="13" t="n"/>
      <c r="AT161" s="13" t="n"/>
      <c r="AU161" s="10" t="n"/>
      <c r="AV161" s="10" t="n"/>
      <c r="AW161" s="10" t="n"/>
      <c r="AX161" s="10" t="n"/>
      <c r="AY161" s="10" t="n"/>
      <c r="AZ161" s="10" t="n"/>
      <c r="BA161" s="10" t="n"/>
      <c r="BB161" s="10" t="n"/>
      <c r="BC161" s="10" t="n"/>
      <c r="BD161" s="11" t="n"/>
      <c r="BE161" s="10" t="n"/>
      <c r="BF161" s="10" t="n"/>
      <c r="BG161" s="10" t="n"/>
      <c r="BH161" s="10" t="n"/>
      <c r="BI161" s="10" t="n"/>
      <c r="BJ161" s="10" t="n"/>
      <c r="BK161" s="10" t="n"/>
      <c r="BL161" s="10" t="n"/>
      <c r="BM161" s="10" t="n"/>
    </row>
    <row r="162" ht="15.75" customHeight="1" s="218">
      <c r="A162" s="10" t="n"/>
      <c r="B162" s="10" t="n"/>
      <c r="C162" s="10" t="n"/>
      <c r="D162" s="10" t="n"/>
      <c r="E162" s="10" t="n"/>
      <c r="F162" s="10" t="n"/>
      <c r="G162" s="11" t="n"/>
      <c r="H162" s="10" t="n"/>
      <c r="I162" s="10" t="n"/>
      <c r="J162" s="10" t="n"/>
      <c r="K162" s="10" t="n"/>
      <c r="L162" s="10" t="n"/>
      <c r="M162" s="13" t="n"/>
      <c r="N162" s="13" t="n"/>
      <c r="O162" s="13" t="n"/>
      <c r="P162" s="13" t="n"/>
      <c r="Q162" s="10" t="n"/>
      <c r="R162" s="10" t="n"/>
      <c r="S162" s="10" t="n"/>
      <c r="T162" s="10" t="n"/>
      <c r="U162" s="10" t="n"/>
      <c r="V162" s="10" t="n"/>
      <c r="W162" s="10" t="n"/>
      <c r="X162" s="10" t="n"/>
      <c r="Y162" s="11" t="n"/>
      <c r="Z162" s="11" t="n"/>
      <c r="AA162" s="11" t="n"/>
      <c r="AB162" s="11" t="n"/>
      <c r="AC162" s="11" t="n"/>
      <c r="AD162" s="11" t="n"/>
      <c r="AE162" s="10" t="n"/>
      <c r="AF162" s="10" t="n"/>
      <c r="AG162" s="10" t="n"/>
      <c r="AH162" s="10" t="n"/>
      <c r="AI162" s="13" t="n"/>
      <c r="AJ162" s="13" t="n"/>
      <c r="AK162" s="13" t="n"/>
      <c r="AL162" s="13" t="n"/>
      <c r="AM162" s="13" t="n"/>
      <c r="AN162" s="13" t="n"/>
      <c r="AO162" s="13" t="n"/>
      <c r="AP162" s="14" t="n"/>
      <c r="AQ162" s="14" t="n"/>
      <c r="AR162" s="14" t="n"/>
      <c r="AS162" s="13" t="n"/>
      <c r="AT162" s="13" t="n"/>
      <c r="AU162" s="10" t="n"/>
      <c r="AV162" s="10" t="n"/>
      <c r="AW162" s="10" t="n"/>
      <c r="AX162" s="10" t="n"/>
      <c r="AY162" s="10" t="n"/>
      <c r="AZ162" s="10" t="n"/>
      <c r="BA162" s="10" t="n"/>
      <c r="BB162" s="10" t="n"/>
      <c r="BC162" s="10" t="n"/>
      <c r="BD162" s="11" t="n"/>
      <c r="BE162" s="10" t="n"/>
      <c r="BF162" s="10" t="n"/>
      <c r="BG162" s="10" t="n"/>
      <c r="BH162" s="10" t="n"/>
      <c r="BI162" s="10" t="n"/>
      <c r="BJ162" s="10" t="n"/>
      <c r="BK162" s="10" t="n"/>
      <c r="BL162" s="10" t="n"/>
      <c r="BM162" s="10" t="n"/>
    </row>
    <row r="163" ht="15.75" customHeight="1" s="218">
      <c r="A163" s="10" t="n"/>
      <c r="B163" s="10" t="n"/>
      <c r="C163" s="10" t="n"/>
      <c r="D163" s="10" t="n"/>
      <c r="E163" s="10" t="n"/>
      <c r="F163" s="10" t="n"/>
      <c r="G163" s="11" t="n"/>
      <c r="H163" s="10" t="n"/>
      <c r="I163" s="10" t="n"/>
      <c r="J163" s="10" t="n"/>
      <c r="K163" s="10" t="n"/>
      <c r="L163" s="10" t="n"/>
      <c r="M163" s="13" t="n"/>
      <c r="N163" s="13" t="n"/>
      <c r="O163" s="13" t="n"/>
      <c r="P163" s="13" t="n"/>
      <c r="Q163" s="10" t="n"/>
      <c r="R163" s="10" t="n"/>
      <c r="S163" s="10" t="n"/>
      <c r="T163" s="10" t="n"/>
      <c r="U163" s="10" t="n"/>
      <c r="V163" s="10" t="n"/>
      <c r="W163" s="10" t="n"/>
      <c r="X163" s="10" t="n"/>
      <c r="Y163" s="11" t="n"/>
      <c r="Z163" s="11" t="n"/>
      <c r="AA163" s="11" t="n"/>
      <c r="AB163" s="11" t="n"/>
      <c r="AC163" s="11" t="n"/>
      <c r="AD163" s="11" t="n"/>
      <c r="AE163" s="10" t="n"/>
      <c r="AF163" s="10" t="n"/>
      <c r="AG163" s="10" t="n"/>
      <c r="AH163" s="10" t="n"/>
      <c r="AI163" s="13" t="n"/>
      <c r="AJ163" s="13" t="n"/>
      <c r="AK163" s="13" t="n"/>
      <c r="AL163" s="13" t="n"/>
      <c r="AM163" s="13" t="n"/>
      <c r="AN163" s="13" t="n"/>
      <c r="AO163" s="13" t="n"/>
      <c r="AP163" s="14" t="n"/>
      <c r="AQ163" s="14" t="n"/>
      <c r="AR163" s="14" t="n"/>
      <c r="AS163" s="13" t="n"/>
      <c r="AT163" s="13" t="n"/>
      <c r="AU163" s="10" t="n"/>
      <c r="AV163" s="10" t="n"/>
      <c r="AW163" s="10" t="n"/>
      <c r="AX163" s="10" t="n"/>
      <c r="AY163" s="10" t="n"/>
      <c r="AZ163" s="10" t="n"/>
      <c r="BA163" s="10" t="n"/>
      <c r="BB163" s="10" t="n"/>
      <c r="BC163" s="10" t="n"/>
      <c r="BD163" s="11" t="n"/>
      <c r="BE163" s="10" t="n"/>
      <c r="BF163" s="10" t="n"/>
      <c r="BG163" s="10" t="n"/>
      <c r="BH163" s="10" t="n"/>
      <c r="BI163" s="10" t="n"/>
      <c r="BJ163" s="10" t="n"/>
      <c r="BK163" s="10" t="n"/>
      <c r="BL163" s="10" t="n"/>
      <c r="BM163" s="10" t="n"/>
    </row>
    <row r="164" ht="15.75" customHeight="1" s="218">
      <c r="A164" s="10" t="n"/>
      <c r="B164" s="10" t="n"/>
      <c r="C164" s="10" t="n"/>
      <c r="D164" s="10" t="n"/>
      <c r="E164" s="10" t="n"/>
      <c r="F164" s="10" t="n"/>
      <c r="G164" s="11" t="n"/>
      <c r="H164" s="10" t="n"/>
      <c r="I164" s="10" t="n"/>
      <c r="J164" s="10" t="n"/>
      <c r="K164" s="10" t="n"/>
      <c r="L164" s="10" t="n"/>
      <c r="M164" s="13" t="n"/>
      <c r="N164" s="13" t="n"/>
      <c r="O164" s="13" t="n"/>
      <c r="P164" s="13" t="n"/>
      <c r="Q164" s="10" t="n"/>
      <c r="R164" s="10" t="n"/>
      <c r="S164" s="10" t="n"/>
      <c r="T164" s="10" t="n"/>
      <c r="U164" s="10" t="n"/>
      <c r="V164" s="10" t="n"/>
      <c r="W164" s="10" t="n"/>
      <c r="X164" s="10" t="n"/>
      <c r="Y164" s="11" t="n"/>
      <c r="Z164" s="11" t="n"/>
      <c r="AA164" s="11" t="n"/>
      <c r="AB164" s="11" t="n"/>
      <c r="AC164" s="11" t="n"/>
      <c r="AD164" s="11" t="n"/>
      <c r="AE164" s="10" t="n"/>
      <c r="AF164" s="10" t="n"/>
      <c r="AG164" s="10" t="n"/>
      <c r="AH164" s="10" t="n"/>
      <c r="AI164" s="13" t="n"/>
      <c r="AJ164" s="13" t="n"/>
      <c r="AK164" s="13" t="n"/>
      <c r="AL164" s="13" t="n"/>
      <c r="AM164" s="13" t="n"/>
      <c r="AN164" s="13" t="n"/>
      <c r="AO164" s="13" t="n"/>
      <c r="AP164" s="14" t="n"/>
      <c r="AQ164" s="14" t="n"/>
      <c r="AR164" s="14" t="n"/>
      <c r="AS164" s="13" t="n"/>
      <c r="AT164" s="13" t="n"/>
      <c r="AU164" s="10" t="n"/>
      <c r="AV164" s="10" t="n"/>
      <c r="AW164" s="10" t="n"/>
      <c r="AX164" s="10" t="n"/>
      <c r="AY164" s="10" t="n"/>
      <c r="AZ164" s="10" t="n"/>
      <c r="BA164" s="10" t="n"/>
      <c r="BB164" s="10" t="n"/>
      <c r="BC164" s="10" t="n"/>
      <c r="BD164" s="11" t="n"/>
      <c r="BE164" s="10" t="n"/>
      <c r="BF164" s="10" t="n"/>
      <c r="BG164" s="10" t="n"/>
      <c r="BH164" s="10" t="n"/>
      <c r="BI164" s="10" t="n"/>
      <c r="BJ164" s="10" t="n"/>
      <c r="BK164" s="10" t="n"/>
      <c r="BL164" s="10" t="n"/>
      <c r="BM164" s="10" t="n"/>
    </row>
    <row r="165" ht="15.75" customHeight="1" s="218">
      <c r="A165" s="10" t="n"/>
      <c r="B165" s="10" t="n"/>
      <c r="C165" s="10" t="n"/>
      <c r="D165" s="10" t="n"/>
      <c r="E165" s="10" t="n"/>
      <c r="F165" s="10" t="n"/>
      <c r="G165" s="11" t="n"/>
      <c r="H165" s="10" t="n"/>
      <c r="I165" s="10" t="n"/>
      <c r="J165" s="10" t="n"/>
      <c r="K165" s="10" t="n"/>
      <c r="L165" s="10" t="n"/>
      <c r="M165" s="13" t="n"/>
      <c r="N165" s="13" t="n"/>
      <c r="O165" s="13" t="n"/>
      <c r="P165" s="13" t="n"/>
      <c r="Q165" s="10" t="n"/>
      <c r="R165" s="10" t="n"/>
      <c r="S165" s="10" t="n"/>
      <c r="T165" s="10" t="n"/>
      <c r="U165" s="10" t="n"/>
      <c r="V165" s="10" t="n"/>
      <c r="W165" s="10" t="n"/>
      <c r="X165" s="10" t="n"/>
      <c r="Y165" s="11" t="n"/>
      <c r="Z165" s="11" t="n"/>
      <c r="AA165" s="11" t="n"/>
      <c r="AB165" s="11" t="n"/>
      <c r="AC165" s="11" t="n"/>
      <c r="AD165" s="11" t="n"/>
      <c r="AE165" s="10" t="n"/>
      <c r="AF165" s="10" t="n"/>
      <c r="AG165" s="10" t="n"/>
      <c r="AH165" s="10" t="n"/>
      <c r="AI165" s="13" t="n"/>
      <c r="AJ165" s="13" t="n"/>
      <c r="AK165" s="13" t="n"/>
      <c r="AL165" s="13" t="n"/>
      <c r="AM165" s="13" t="n"/>
      <c r="AN165" s="13" t="n"/>
      <c r="AO165" s="13" t="n"/>
      <c r="AP165" s="14" t="n"/>
      <c r="AQ165" s="14" t="n"/>
      <c r="AR165" s="14" t="n"/>
      <c r="AS165" s="13" t="n"/>
      <c r="AT165" s="13" t="n"/>
      <c r="AU165" s="10" t="n"/>
      <c r="AV165" s="10" t="n"/>
      <c r="AW165" s="10" t="n"/>
      <c r="AX165" s="10" t="n"/>
      <c r="AY165" s="10" t="n"/>
      <c r="AZ165" s="10" t="n"/>
      <c r="BA165" s="10" t="n"/>
      <c r="BB165" s="10" t="n"/>
      <c r="BC165" s="10" t="n"/>
      <c r="BD165" s="11" t="n"/>
      <c r="BE165" s="10" t="n"/>
      <c r="BF165" s="10" t="n"/>
      <c r="BG165" s="10" t="n"/>
      <c r="BH165" s="10" t="n"/>
      <c r="BI165" s="10" t="n"/>
      <c r="BJ165" s="10" t="n"/>
      <c r="BK165" s="10" t="n"/>
      <c r="BL165" s="10" t="n"/>
      <c r="BM165" s="10" t="n"/>
    </row>
    <row r="166" ht="15.75" customHeight="1" s="218">
      <c r="A166" s="10" t="n"/>
      <c r="B166" s="10" t="n"/>
      <c r="C166" s="10" t="n"/>
      <c r="D166" s="10" t="n"/>
      <c r="E166" s="10" t="n"/>
      <c r="F166" s="10" t="n"/>
      <c r="G166" s="11" t="n"/>
      <c r="H166" s="10" t="n"/>
      <c r="I166" s="10" t="n"/>
      <c r="J166" s="10" t="n"/>
      <c r="K166" s="10" t="n"/>
      <c r="L166" s="10" t="n"/>
      <c r="M166" s="13" t="n"/>
      <c r="N166" s="13" t="n"/>
      <c r="O166" s="13" t="n"/>
      <c r="P166" s="13" t="n"/>
      <c r="Q166" s="10" t="n"/>
      <c r="R166" s="10" t="n"/>
      <c r="S166" s="10" t="n"/>
      <c r="T166" s="10" t="n"/>
      <c r="U166" s="10" t="n"/>
      <c r="V166" s="10" t="n"/>
      <c r="W166" s="10" t="n"/>
      <c r="X166" s="10" t="n"/>
      <c r="Y166" s="11" t="n"/>
      <c r="Z166" s="11" t="n"/>
      <c r="AA166" s="11" t="n"/>
      <c r="AB166" s="11" t="n"/>
      <c r="AC166" s="11" t="n"/>
      <c r="AD166" s="11" t="n"/>
      <c r="AE166" s="10" t="n"/>
      <c r="AF166" s="10" t="n"/>
      <c r="AG166" s="10" t="n"/>
      <c r="AH166" s="10" t="n"/>
      <c r="AI166" s="13" t="n"/>
      <c r="AJ166" s="13" t="n"/>
      <c r="AK166" s="13" t="n"/>
      <c r="AL166" s="13" t="n"/>
      <c r="AM166" s="13" t="n"/>
      <c r="AN166" s="13" t="n"/>
      <c r="AO166" s="13" t="n"/>
      <c r="AP166" s="14" t="n"/>
      <c r="AQ166" s="14" t="n"/>
      <c r="AR166" s="14" t="n"/>
      <c r="AS166" s="13" t="n"/>
      <c r="AT166" s="13" t="n"/>
      <c r="AU166" s="10" t="n"/>
      <c r="AV166" s="10" t="n"/>
      <c r="AW166" s="10" t="n"/>
      <c r="AX166" s="10" t="n"/>
      <c r="AY166" s="10" t="n"/>
      <c r="AZ166" s="10" t="n"/>
      <c r="BA166" s="10" t="n"/>
      <c r="BB166" s="10" t="n"/>
      <c r="BC166" s="10" t="n"/>
      <c r="BD166" s="11" t="n"/>
      <c r="BE166" s="10" t="n"/>
      <c r="BF166" s="10" t="n"/>
      <c r="BG166" s="10" t="n"/>
      <c r="BH166" s="10" t="n"/>
      <c r="BI166" s="10" t="n"/>
      <c r="BJ166" s="10" t="n"/>
      <c r="BK166" s="10" t="n"/>
      <c r="BL166" s="10" t="n"/>
      <c r="BM166" s="10" t="n"/>
    </row>
    <row r="167" ht="15.75" customHeight="1" s="218">
      <c r="A167" s="10" t="n"/>
      <c r="B167" s="10" t="n"/>
      <c r="C167" s="10" t="n"/>
      <c r="D167" s="10" t="n"/>
      <c r="E167" s="10" t="n"/>
      <c r="F167" s="10" t="n"/>
      <c r="G167" s="11" t="n"/>
      <c r="H167" s="10" t="n"/>
      <c r="I167" s="10" t="n"/>
      <c r="J167" s="10" t="n"/>
      <c r="K167" s="10" t="n"/>
      <c r="L167" s="10" t="n"/>
      <c r="M167" s="13" t="n"/>
      <c r="N167" s="13" t="n"/>
      <c r="O167" s="13" t="n"/>
      <c r="P167" s="13" t="n"/>
      <c r="Q167" s="10" t="n"/>
      <c r="R167" s="10" t="n"/>
      <c r="S167" s="10" t="n"/>
      <c r="T167" s="10" t="n"/>
      <c r="U167" s="10" t="n"/>
      <c r="V167" s="10" t="n"/>
      <c r="W167" s="10" t="n"/>
      <c r="X167" s="10" t="n"/>
      <c r="Y167" s="11" t="n"/>
      <c r="Z167" s="11" t="n"/>
      <c r="AA167" s="11" t="n"/>
      <c r="AB167" s="11" t="n"/>
      <c r="AC167" s="11" t="n"/>
      <c r="AD167" s="11" t="n"/>
      <c r="AE167" s="10" t="n"/>
      <c r="AF167" s="10" t="n"/>
      <c r="AG167" s="10" t="n"/>
      <c r="AH167" s="10" t="n"/>
      <c r="AI167" s="13" t="n"/>
      <c r="AJ167" s="13" t="n"/>
      <c r="AK167" s="13" t="n"/>
      <c r="AL167" s="13" t="n"/>
      <c r="AM167" s="13" t="n"/>
      <c r="AN167" s="13" t="n"/>
      <c r="AO167" s="13" t="n"/>
      <c r="AP167" s="14" t="n"/>
      <c r="AQ167" s="14" t="n"/>
      <c r="AR167" s="14" t="n"/>
      <c r="AS167" s="13" t="n"/>
      <c r="AT167" s="13" t="n"/>
      <c r="AU167" s="10" t="n"/>
      <c r="AV167" s="10" t="n"/>
      <c r="AW167" s="10" t="n"/>
      <c r="AX167" s="10" t="n"/>
      <c r="AY167" s="10" t="n"/>
      <c r="AZ167" s="10" t="n"/>
      <c r="BA167" s="10" t="n"/>
      <c r="BB167" s="10" t="n"/>
      <c r="BC167" s="10" t="n"/>
      <c r="BD167" s="11" t="n"/>
      <c r="BE167" s="10" t="n"/>
      <c r="BF167" s="10" t="n"/>
      <c r="BG167" s="10" t="n"/>
      <c r="BH167" s="10" t="n"/>
      <c r="BI167" s="10" t="n"/>
      <c r="BJ167" s="10" t="n"/>
      <c r="BK167" s="10" t="n"/>
      <c r="BL167" s="10" t="n"/>
      <c r="BM167" s="10" t="n"/>
    </row>
    <row r="168" ht="15.75" customHeight="1" s="218">
      <c r="A168" s="10" t="n"/>
      <c r="B168" s="10" t="n"/>
      <c r="C168" s="10" t="n"/>
      <c r="D168" s="10" t="n"/>
      <c r="E168" s="10" t="n"/>
      <c r="F168" s="10" t="n"/>
      <c r="G168" s="11" t="n"/>
      <c r="H168" s="10" t="n"/>
      <c r="I168" s="10" t="n"/>
      <c r="J168" s="10" t="n"/>
      <c r="K168" s="10" t="n"/>
      <c r="L168" s="10" t="n"/>
      <c r="M168" s="13" t="n"/>
      <c r="N168" s="13" t="n"/>
      <c r="O168" s="13" t="n"/>
      <c r="P168" s="13" t="n"/>
      <c r="Q168" s="10" t="n"/>
      <c r="R168" s="10" t="n"/>
      <c r="S168" s="10" t="n"/>
      <c r="T168" s="10" t="n"/>
      <c r="U168" s="10" t="n"/>
      <c r="V168" s="10" t="n"/>
      <c r="W168" s="10" t="n"/>
      <c r="X168" s="10" t="n"/>
      <c r="Y168" s="11" t="n"/>
      <c r="Z168" s="11" t="n"/>
      <c r="AA168" s="11" t="n"/>
      <c r="AB168" s="11" t="n"/>
      <c r="AC168" s="11" t="n"/>
      <c r="AD168" s="11" t="n"/>
      <c r="AE168" s="10" t="n"/>
      <c r="AF168" s="10" t="n"/>
      <c r="AG168" s="10" t="n"/>
      <c r="AH168" s="10" t="n"/>
      <c r="AI168" s="13" t="n"/>
      <c r="AJ168" s="13" t="n"/>
      <c r="AK168" s="13" t="n"/>
      <c r="AL168" s="13" t="n"/>
      <c r="AM168" s="13" t="n"/>
      <c r="AN168" s="13" t="n"/>
      <c r="AO168" s="13" t="n"/>
      <c r="AP168" s="14" t="n"/>
      <c r="AQ168" s="14" t="n"/>
      <c r="AR168" s="14" t="n"/>
      <c r="AS168" s="13" t="n"/>
      <c r="AT168" s="13" t="n"/>
      <c r="AU168" s="10" t="n"/>
      <c r="AV168" s="10" t="n"/>
      <c r="AW168" s="10" t="n"/>
      <c r="AX168" s="10" t="n"/>
      <c r="AY168" s="10" t="n"/>
      <c r="AZ168" s="10" t="n"/>
      <c r="BA168" s="10" t="n"/>
      <c r="BB168" s="10" t="n"/>
      <c r="BC168" s="10" t="n"/>
      <c r="BD168" s="11" t="n"/>
      <c r="BE168" s="10" t="n"/>
      <c r="BF168" s="10" t="n"/>
      <c r="BG168" s="10" t="n"/>
      <c r="BH168" s="10" t="n"/>
      <c r="BI168" s="10" t="n"/>
      <c r="BJ168" s="10" t="n"/>
      <c r="BK168" s="10" t="n"/>
      <c r="BL168" s="10" t="n"/>
      <c r="BM168" s="10" t="n"/>
    </row>
    <row r="169" ht="15.75" customHeight="1" s="218">
      <c r="A169" s="10" t="n"/>
      <c r="B169" s="10" t="n"/>
      <c r="C169" s="10" t="n"/>
      <c r="D169" s="10" t="n"/>
      <c r="E169" s="10" t="n"/>
      <c r="F169" s="10" t="n"/>
      <c r="G169" s="11" t="n"/>
      <c r="H169" s="10" t="n"/>
      <c r="I169" s="10" t="n"/>
      <c r="J169" s="10" t="n"/>
      <c r="K169" s="10" t="n"/>
      <c r="L169" s="10" t="n"/>
      <c r="M169" s="13" t="n"/>
      <c r="N169" s="13" t="n"/>
      <c r="O169" s="13" t="n"/>
      <c r="P169" s="13" t="n"/>
      <c r="Q169" s="10" t="n"/>
      <c r="R169" s="10" t="n"/>
      <c r="S169" s="10" t="n"/>
      <c r="T169" s="10" t="n"/>
      <c r="U169" s="10" t="n"/>
      <c r="V169" s="10" t="n"/>
      <c r="W169" s="10" t="n"/>
      <c r="X169" s="10" t="n"/>
      <c r="Y169" s="11" t="n"/>
      <c r="Z169" s="11" t="n"/>
      <c r="AA169" s="11" t="n"/>
      <c r="AB169" s="11" t="n"/>
      <c r="AC169" s="11" t="n"/>
      <c r="AD169" s="11" t="n"/>
      <c r="AE169" s="10" t="n"/>
      <c r="AF169" s="10" t="n"/>
      <c r="AG169" s="10" t="n"/>
      <c r="AH169" s="10" t="n"/>
      <c r="AI169" s="13" t="n"/>
      <c r="AJ169" s="13" t="n"/>
      <c r="AK169" s="13" t="n"/>
      <c r="AL169" s="13" t="n"/>
      <c r="AM169" s="13" t="n"/>
      <c r="AN169" s="13" t="n"/>
      <c r="AO169" s="13" t="n"/>
      <c r="AP169" s="14" t="n"/>
      <c r="AQ169" s="14" t="n"/>
      <c r="AR169" s="14" t="n"/>
      <c r="AS169" s="13" t="n"/>
      <c r="AT169" s="13" t="n"/>
      <c r="AU169" s="10" t="n"/>
      <c r="AV169" s="10" t="n"/>
      <c r="AW169" s="10" t="n"/>
      <c r="AX169" s="10" t="n"/>
      <c r="AY169" s="10" t="n"/>
      <c r="AZ169" s="10" t="n"/>
      <c r="BA169" s="10" t="n"/>
      <c r="BB169" s="10" t="n"/>
      <c r="BC169" s="10" t="n"/>
      <c r="BD169" s="11" t="n"/>
      <c r="BE169" s="10" t="n"/>
      <c r="BF169" s="10" t="n"/>
      <c r="BG169" s="10" t="n"/>
      <c r="BH169" s="10" t="n"/>
      <c r="BI169" s="10" t="n"/>
      <c r="BJ169" s="10" t="n"/>
      <c r="BK169" s="10" t="n"/>
      <c r="BL169" s="10" t="n"/>
      <c r="BM169" s="10" t="n"/>
    </row>
    <row r="170" ht="15.75" customHeight="1" s="218">
      <c r="A170" s="10" t="n"/>
      <c r="B170" s="10" t="n"/>
      <c r="C170" s="10" t="n"/>
      <c r="D170" s="10" t="n"/>
      <c r="E170" s="10" t="n"/>
      <c r="F170" s="10" t="n"/>
      <c r="G170" s="11" t="n"/>
      <c r="H170" s="10" t="n"/>
      <c r="I170" s="10" t="n"/>
      <c r="J170" s="10" t="n"/>
      <c r="K170" s="10" t="n"/>
      <c r="L170" s="10" t="n"/>
      <c r="M170" s="13" t="n"/>
      <c r="N170" s="13" t="n"/>
      <c r="O170" s="13" t="n"/>
      <c r="P170" s="13" t="n"/>
      <c r="Q170" s="10" t="n"/>
      <c r="R170" s="10" t="n"/>
      <c r="S170" s="10" t="n"/>
      <c r="T170" s="10" t="n"/>
      <c r="U170" s="10" t="n"/>
      <c r="V170" s="10" t="n"/>
      <c r="W170" s="10" t="n"/>
      <c r="X170" s="10" t="n"/>
      <c r="Y170" s="11" t="n"/>
      <c r="Z170" s="11" t="n"/>
      <c r="AA170" s="11" t="n"/>
      <c r="AB170" s="11" t="n"/>
      <c r="AC170" s="11" t="n"/>
      <c r="AD170" s="11" t="n"/>
      <c r="AE170" s="10" t="n"/>
      <c r="AF170" s="10" t="n"/>
      <c r="AG170" s="10" t="n"/>
      <c r="AH170" s="10" t="n"/>
      <c r="AI170" s="13" t="n"/>
      <c r="AJ170" s="13" t="n"/>
      <c r="AK170" s="13" t="n"/>
      <c r="AL170" s="13" t="n"/>
      <c r="AM170" s="13" t="n"/>
      <c r="AN170" s="13" t="n"/>
      <c r="AO170" s="13" t="n"/>
      <c r="AP170" s="14" t="n"/>
      <c r="AQ170" s="14" t="n"/>
      <c r="AR170" s="14" t="n"/>
      <c r="AS170" s="13" t="n"/>
      <c r="AT170" s="13" t="n"/>
      <c r="AU170" s="10" t="n"/>
      <c r="AV170" s="10" t="n"/>
      <c r="AW170" s="10" t="n"/>
      <c r="AX170" s="10" t="n"/>
      <c r="AY170" s="10" t="n"/>
      <c r="AZ170" s="10" t="n"/>
      <c r="BA170" s="10" t="n"/>
      <c r="BB170" s="10" t="n"/>
      <c r="BC170" s="10" t="n"/>
      <c r="BD170" s="11" t="n"/>
      <c r="BE170" s="10" t="n"/>
      <c r="BF170" s="10" t="n"/>
      <c r="BG170" s="10" t="n"/>
      <c r="BH170" s="10" t="n"/>
      <c r="BI170" s="10" t="n"/>
      <c r="BJ170" s="10" t="n"/>
      <c r="BK170" s="10" t="n"/>
      <c r="BL170" s="10" t="n"/>
      <c r="BM170" s="10" t="n"/>
    </row>
    <row r="171" ht="15.75" customHeight="1" s="218">
      <c r="A171" s="10" t="n"/>
      <c r="B171" s="10" t="n"/>
      <c r="C171" s="10" t="n"/>
      <c r="D171" s="10" t="n"/>
      <c r="E171" s="10" t="n"/>
      <c r="F171" s="10" t="n"/>
      <c r="G171" s="11" t="n"/>
      <c r="H171" s="10" t="n"/>
      <c r="I171" s="10" t="n"/>
      <c r="J171" s="10" t="n"/>
      <c r="K171" s="10" t="n"/>
      <c r="L171" s="10" t="n"/>
      <c r="M171" s="13" t="n"/>
      <c r="N171" s="13" t="n"/>
      <c r="O171" s="13" t="n"/>
      <c r="P171" s="13" t="n"/>
      <c r="Q171" s="10" t="n"/>
      <c r="R171" s="10" t="n"/>
      <c r="S171" s="10" t="n"/>
      <c r="T171" s="10" t="n"/>
      <c r="U171" s="10" t="n"/>
      <c r="V171" s="10" t="n"/>
      <c r="W171" s="10" t="n"/>
      <c r="X171" s="10" t="n"/>
      <c r="Y171" s="11" t="n"/>
      <c r="Z171" s="11" t="n"/>
      <c r="AA171" s="11" t="n"/>
      <c r="AB171" s="11" t="n"/>
      <c r="AC171" s="11" t="n"/>
      <c r="AD171" s="11" t="n"/>
      <c r="AE171" s="10" t="n"/>
      <c r="AF171" s="10" t="n"/>
      <c r="AG171" s="10" t="n"/>
      <c r="AH171" s="10" t="n"/>
      <c r="AI171" s="13" t="n"/>
      <c r="AJ171" s="13" t="n"/>
      <c r="AK171" s="13" t="n"/>
      <c r="AL171" s="13" t="n"/>
      <c r="AM171" s="13" t="n"/>
      <c r="AN171" s="13" t="n"/>
      <c r="AO171" s="13" t="n"/>
      <c r="AP171" s="14" t="n"/>
      <c r="AQ171" s="14" t="n"/>
      <c r="AR171" s="14" t="n"/>
      <c r="AS171" s="13" t="n"/>
      <c r="AT171" s="13" t="n"/>
      <c r="AU171" s="10" t="n"/>
      <c r="AV171" s="10" t="n"/>
      <c r="AW171" s="10" t="n"/>
      <c r="AX171" s="10" t="n"/>
      <c r="AY171" s="10" t="n"/>
      <c r="AZ171" s="10" t="n"/>
      <c r="BA171" s="10" t="n"/>
      <c r="BB171" s="10" t="n"/>
      <c r="BC171" s="10" t="n"/>
      <c r="BD171" s="11" t="n"/>
      <c r="BE171" s="10" t="n"/>
      <c r="BF171" s="10" t="n"/>
      <c r="BG171" s="10" t="n"/>
      <c r="BH171" s="10" t="n"/>
      <c r="BI171" s="10" t="n"/>
      <c r="BJ171" s="10" t="n"/>
      <c r="BK171" s="10" t="n"/>
      <c r="BL171" s="10" t="n"/>
      <c r="BM171" s="10" t="n"/>
    </row>
    <row r="172" ht="15.75" customHeight="1" s="218">
      <c r="A172" s="10" t="n"/>
      <c r="B172" s="10" t="n"/>
      <c r="C172" s="10" t="n"/>
      <c r="D172" s="10" t="n"/>
      <c r="E172" s="10" t="n"/>
      <c r="F172" s="10" t="n"/>
      <c r="G172" s="11" t="n"/>
      <c r="H172" s="10" t="n"/>
      <c r="I172" s="10" t="n"/>
      <c r="J172" s="10" t="n"/>
      <c r="K172" s="10" t="n"/>
      <c r="L172" s="10" t="n"/>
      <c r="M172" s="13" t="n"/>
      <c r="N172" s="13" t="n"/>
      <c r="O172" s="13" t="n"/>
      <c r="P172" s="13" t="n"/>
      <c r="Q172" s="10" t="n"/>
      <c r="R172" s="10" t="n"/>
      <c r="S172" s="10" t="n"/>
      <c r="T172" s="10" t="n"/>
      <c r="U172" s="10" t="n"/>
      <c r="V172" s="10" t="n"/>
      <c r="W172" s="10" t="n"/>
      <c r="X172" s="10" t="n"/>
      <c r="Y172" s="11" t="n"/>
      <c r="Z172" s="11" t="n"/>
      <c r="AA172" s="11" t="n"/>
      <c r="AB172" s="11" t="n"/>
      <c r="AC172" s="11" t="n"/>
      <c r="AD172" s="11" t="n"/>
      <c r="AE172" s="10" t="n"/>
      <c r="AF172" s="10" t="n"/>
      <c r="AG172" s="10" t="n"/>
      <c r="AH172" s="10" t="n"/>
      <c r="AI172" s="13" t="n"/>
      <c r="AJ172" s="13" t="n"/>
      <c r="AK172" s="13" t="n"/>
      <c r="AL172" s="13" t="n"/>
      <c r="AM172" s="13" t="n"/>
      <c r="AN172" s="13" t="n"/>
      <c r="AO172" s="13" t="n"/>
      <c r="AP172" s="14" t="n"/>
      <c r="AQ172" s="14" t="n"/>
      <c r="AR172" s="14" t="n"/>
      <c r="AS172" s="13" t="n"/>
      <c r="AT172" s="13" t="n"/>
      <c r="AU172" s="10" t="n"/>
      <c r="AV172" s="10" t="n"/>
      <c r="AW172" s="10" t="n"/>
      <c r="AX172" s="10" t="n"/>
      <c r="AY172" s="10" t="n"/>
      <c r="AZ172" s="10" t="n"/>
      <c r="BA172" s="10" t="n"/>
      <c r="BB172" s="10" t="n"/>
      <c r="BC172" s="10" t="n"/>
      <c r="BD172" s="11" t="n"/>
      <c r="BE172" s="10" t="n"/>
      <c r="BF172" s="10" t="n"/>
      <c r="BG172" s="10" t="n"/>
      <c r="BH172" s="10" t="n"/>
      <c r="BI172" s="10" t="n"/>
      <c r="BJ172" s="10" t="n"/>
      <c r="BK172" s="10" t="n"/>
      <c r="BL172" s="10" t="n"/>
      <c r="BM172" s="10" t="n"/>
    </row>
    <row r="173" ht="15.75" customHeight="1" s="218">
      <c r="A173" s="10" t="n"/>
      <c r="B173" s="10" t="n"/>
      <c r="C173" s="10" t="n"/>
      <c r="D173" s="10" t="n"/>
      <c r="E173" s="10" t="n"/>
      <c r="F173" s="10" t="n"/>
      <c r="G173" s="11" t="n"/>
      <c r="H173" s="10" t="n"/>
      <c r="I173" s="10" t="n"/>
      <c r="J173" s="10" t="n"/>
      <c r="K173" s="10" t="n"/>
      <c r="L173" s="10" t="n"/>
      <c r="M173" s="13" t="n"/>
      <c r="N173" s="13" t="n"/>
      <c r="O173" s="13" t="n"/>
      <c r="P173" s="13" t="n"/>
      <c r="Q173" s="10" t="n"/>
      <c r="R173" s="10" t="n"/>
      <c r="S173" s="10" t="n"/>
      <c r="T173" s="10" t="n"/>
      <c r="U173" s="10" t="n"/>
      <c r="V173" s="10" t="n"/>
      <c r="W173" s="10" t="n"/>
      <c r="X173" s="10" t="n"/>
      <c r="Y173" s="11" t="n"/>
      <c r="Z173" s="11" t="n"/>
      <c r="AA173" s="11" t="n"/>
      <c r="AB173" s="11" t="n"/>
      <c r="AC173" s="11" t="n"/>
      <c r="AD173" s="11" t="n"/>
      <c r="AE173" s="10" t="n"/>
      <c r="AF173" s="10" t="n"/>
      <c r="AG173" s="10" t="n"/>
      <c r="AH173" s="10" t="n"/>
      <c r="AI173" s="13" t="n"/>
      <c r="AJ173" s="13" t="n"/>
      <c r="AK173" s="13" t="n"/>
      <c r="AL173" s="13" t="n"/>
      <c r="AM173" s="13" t="n"/>
      <c r="AN173" s="13" t="n"/>
      <c r="AO173" s="13" t="n"/>
      <c r="AP173" s="14" t="n"/>
      <c r="AQ173" s="14" t="n"/>
      <c r="AR173" s="14" t="n"/>
      <c r="AS173" s="13" t="n"/>
      <c r="AT173" s="13" t="n"/>
      <c r="AU173" s="10" t="n"/>
      <c r="AV173" s="10" t="n"/>
      <c r="AW173" s="10" t="n"/>
      <c r="AX173" s="10" t="n"/>
      <c r="AY173" s="10" t="n"/>
      <c r="AZ173" s="10" t="n"/>
      <c r="BA173" s="10" t="n"/>
      <c r="BB173" s="10" t="n"/>
      <c r="BC173" s="10" t="n"/>
      <c r="BD173" s="11" t="n"/>
      <c r="BE173" s="10" t="n"/>
      <c r="BF173" s="10" t="n"/>
      <c r="BG173" s="10" t="n"/>
      <c r="BH173" s="10" t="n"/>
      <c r="BI173" s="10" t="n"/>
      <c r="BJ173" s="10" t="n"/>
      <c r="BK173" s="10" t="n"/>
      <c r="BL173" s="10" t="n"/>
      <c r="BM173" s="10" t="n"/>
    </row>
    <row r="174" ht="15.75" customHeight="1" s="218">
      <c r="A174" s="10" t="n"/>
      <c r="B174" s="10" t="n"/>
      <c r="C174" s="10" t="n"/>
      <c r="D174" s="10" t="n"/>
      <c r="E174" s="10" t="n"/>
      <c r="F174" s="10" t="n"/>
      <c r="G174" s="11" t="n"/>
      <c r="H174" s="10" t="n"/>
      <c r="I174" s="10" t="n"/>
      <c r="J174" s="10" t="n"/>
      <c r="K174" s="10" t="n"/>
      <c r="L174" s="10" t="n"/>
      <c r="M174" s="13" t="n"/>
      <c r="N174" s="13" t="n"/>
      <c r="O174" s="13" t="n"/>
      <c r="P174" s="13" t="n"/>
      <c r="Q174" s="10" t="n"/>
      <c r="R174" s="10" t="n"/>
      <c r="S174" s="10" t="n"/>
      <c r="T174" s="10" t="n"/>
      <c r="U174" s="10" t="n"/>
      <c r="V174" s="10" t="n"/>
      <c r="W174" s="10" t="n"/>
      <c r="X174" s="10" t="n"/>
      <c r="Y174" s="11" t="n"/>
      <c r="Z174" s="11" t="n"/>
      <c r="AA174" s="11" t="n"/>
      <c r="AB174" s="11" t="n"/>
      <c r="AC174" s="11" t="n"/>
      <c r="AD174" s="11" t="n"/>
      <c r="AE174" s="10" t="n"/>
      <c r="AF174" s="10" t="n"/>
      <c r="AG174" s="10" t="n"/>
      <c r="AH174" s="10" t="n"/>
      <c r="AI174" s="13" t="n"/>
      <c r="AJ174" s="13" t="n"/>
      <c r="AK174" s="13" t="n"/>
      <c r="AL174" s="13" t="n"/>
      <c r="AM174" s="13" t="n"/>
      <c r="AN174" s="13" t="n"/>
      <c r="AO174" s="13" t="n"/>
      <c r="AP174" s="14" t="n"/>
      <c r="AQ174" s="14" t="n"/>
      <c r="AR174" s="14" t="n"/>
      <c r="AS174" s="13" t="n"/>
      <c r="AT174" s="13" t="n"/>
      <c r="AU174" s="10" t="n"/>
      <c r="AV174" s="10" t="n"/>
      <c r="AW174" s="10" t="n"/>
      <c r="AX174" s="10" t="n"/>
      <c r="AY174" s="10" t="n"/>
      <c r="AZ174" s="10" t="n"/>
      <c r="BA174" s="10" t="n"/>
      <c r="BB174" s="10" t="n"/>
      <c r="BC174" s="10" t="n"/>
      <c r="BD174" s="11" t="n"/>
      <c r="BE174" s="10" t="n"/>
      <c r="BF174" s="10" t="n"/>
      <c r="BG174" s="10" t="n"/>
      <c r="BH174" s="10" t="n"/>
      <c r="BI174" s="10" t="n"/>
      <c r="BJ174" s="10" t="n"/>
      <c r="BK174" s="10" t="n"/>
      <c r="BL174" s="10" t="n"/>
      <c r="BM174" s="10" t="n"/>
    </row>
    <row r="175" ht="15.75" customHeight="1" s="218">
      <c r="A175" s="10" t="n"/>
      <c r="B175" s="10" t="n"/>
      <c r="C175" s="10" t="n"/>
      <c r="D175" s="10" t="n"/>
      <c r="E175" s="10" t="n"/>
      <c r="F175" s="10" t="n"/>
      <c r="G175" s="11" t="n"/>
      <c r="H175" s="10" t="n"/>
      <c r="I175" s="10" t="n"/>
      <c r="J175" s="10" t="n"/>
      <c r="K175" s="10" t="n"/>
      <c r="L175" s="10" t="n"/>
      <c r="M175" s="13" t="n"/>
      <c r="N175" s="13" t="n"/>
      <c r="O175" s="13" t="n"/>
      <c r="P175" s="13" t="n"/>
      <c r="Q175" s="10" t="n"/>
      <c r="R175" s="10" t="n"/>
      <c r="S175" s="10" t="n"/>
      <c r="T175" s="10" t="n"/>
      <c r="U175" s="10" t="n"/>
      <c r="V175" s="10" t="n"/>
      <c r="W175" s="10" t="n"/>
      <c r="X175" s="10" t="n"/>
      <c r="Y175" s="11" t="n"/>
      <c r="Z175" s="11" t="n"/>
      <c r="AA175" s="11" t="n"/>
      <c r="AB175" s="11" t="n"/>
      <c r="AC175" s="11" t="n"/>
      <c r="AD175" s="11" t="n"/>
      <c r="AE175" s="10" t="n"/>
      <c r="AF175" s="10" t="n"/>
      <c r="AG175" s="10" t="n"/>
      <c r="AH175" s="10" t="n"/>
      <c r="AI175" s="13" t="n"/>
      <c r="AJ175" s="13" t="n"/>
      <c r="AK175" s="13" t="n"/>
      <c r="AL175" s="13" t="n"/>
      <c r="AM175" s="13" t="n"/>
      <c r="AN175" s="13" t="n"/>
      <c r="AO175" s="13" t="n"/>
      <c r="AP175" s="14" t="n"/>
      <c r="AQ175" s="14" t="n"/>
      <c r="AR175" s="14" t="n"/>
      <c r="AS175" s="13" t="n"/>
      <c r="AT175" s="13" t="n"/>
      <c r="AU175" s="10" t="n"/>
      <c r="AV175" s="10" t="n"/>
      <c r="AW175" s="10" t="n"/>
      <c r="AX175" s="10" t="n"/>
      <c r="AY175" s="10" t="n"/>
      <c r="AZ175" s="10" t="n"/>
      <c r="BA175" s="10" t="n"/>
      <c r="BB175" s="10" t="n"/>
      <c r="BC175" s="10" t="n"/>
      <c r="BD175" s="11" t="n"/>
      <c r="BE175" s="10" t="n"/>
      <c r="BF175" s="10" t="n"/>
      <c r="BG175" s="10" t="n"/>
      <c r="BH175" s="10" t="n"/>
      <c r="BI175" s="10" t="n"/>
      <c r="BJ175" s="10" t="n"/>
      <c r="BK175" s="10" t="n"/>
      <c r="BL175" s="10" t="n"/>
      <c r="BM175" s="10" t="n"/>
    </row>
    <row r="176" ht="15.75" customHeight="1" s="218">
      <c r="A176" s="10" t="n"/>
      <c r="B176" s="10" t="n"/>
      <c r="C176" s="10" t="n"/>
      <c r="D176" s="10" t="n"/>
      <c r="E176" s="10" t="n"/>
      <c r="F176" s="10" t="n"/>
      <c r="G176" s="11" t="n"/>
      <c r="H176" s="10" t="n"/>
      <c r="I176" s="10" t="n"/>
      <c r="J176" s="10" t="n"/>
      <c r="K176" s="10" t="n"/>
      <c r="L176" s="10" t="n"/>
      <c r="M176" s="13" t="n"/>
      <c r="N176" s="13" t="n"/>
      <c r="O176" s="13" t="n"/>
      <c r="P176" s="13" t="n"/>
      <c r="Q176" s="10" t="n"/>
      <c r="R176" s="10" t="n"/>
      <c r="S176" s="10" t="n"/>
      <c r="T176" s="10" t="n"/>
      <c r="U176" s="10" t="n"/>
      <c r="V176" s="10" t="n"/>
      <c r="W176" s="10" t="n"/>
      <c r="X176" s="10" t="n"/>
      <c r="Y176" s="11" t="n"/>
      <c r="Z176" s="11" t="n"/>
      <c r="AA176" s="11" t="n"/>
      <c r="AB176" s="11" t="n"/>
      <c r="AC176" s="11" t="n"/>
      <c r="AD176" s="11" t="n"/>
      <c r="AE176" s="10" t="n"/>
      <c r="AF176" s="10" t="n"/>
      <c r="AG176" s="10" t="n"/>
      <c r="AH176" s="10" t="n"/>
      <c r="AI176" s="13" t="n"/>
      <c r="AJ176" s="13" t="n"/>
      <c r="AK176" s="13" t="n"/>
      <c r="AL176" s="13" t="n"/>
      <c r="AM176" s="13" t="n"/>
      <c r="AN176" s="13" t="n"/>
      <c r="AO176" s="13" t="n"/>
      <c r="AP176" s="14" t="n"/>
      <c r="AQ176" s="14" t="n"/>
      <c r="AR176" s="14" t="n"/>
      <c r="AS176" s="13" t="n"/>
      <c r="AT176" s="13" t="n"/>
      <c r="AU176" s="10" t="n"/>
      <c r="AV176" s="10" t="n"/>
      <c r="AW176" s="10" t="n"/>
      <c r="AX176" s="10" t="n"/>
      <c r="AY176" s="10" t="n"/>
      <c r="AZ176" s="10" t="n"/>
      <c r="BA176" s="10" t="n"/>
      <c r="BB176" s="10" t="n"/>
      <c r="BC176" s="10" t="n"/>
      <c r="BD176" s="11" t="n"/>
      <c r="BE176" s="10" t="n"/>
      <c r="BF176" s="10" t="n"/>
      <c r="BG176" s="10" t="n"/>
      <c r="BH176" s="10" t="n"/>
      <c r="BI176" s="10" t="n"/>
      <c r="BJ176" s="10" t="n"/>
      <c r="BK176" s="10" t="n"/>
      <c r="BL176" s="10" t="n"/>
      <c r="BM176" s="10" t="n"/>
    </row>
    <row r="177" ht="15.75" customHeight="1" s="218">
      <c r="A177" s="10" t="n"/>
      <c r="B177" s="10" t="n"/>
      <c r="C177" s="10" t="n"/>
      <c r="D177" s="10" t="n"/>
      <c r="E177" s="10" t="n"/>
      <c r="F177" s="10" t="n"/>
      <c r="G177" s="11" t="n"/>
      <c r="H177" s="10" t="n"/>
      <c r="I177" s="10" t="n"/>
      <c r="J177" s="10" t="n"/>
      <c r="K177" s="10" t="n"/>
      <c r="L177" s="10" t="n"/>
      <c r="M177" s="13" t="n"/>
      <c r="N177" s="13" t="n"/>
      <c r="O177" s="13" t="n"/>
      <c r="P177" s="13" t="n"/>
      <c r="Q177" s="10" t="n"/>
      <c r="R177" s="10" t="n"/>
      <c r="S177" s="10" t="n"/>
      <c r="T177" s="10" t="n"/>
      <c r="U177" s="10" t="n"/>
      <c r="V177" s="10" t="n"/>
      <c r="W177" s="10" t="n"/>
      <c r="X177" s="10" t="n"/>
      <c r="Y177" s="11" t="n"/>
      <c r="Z177" s="11" t="n"/>
      <c r="AA177" s="11" t="n"/>
      <c r="AB177" s="11" t="n"/>
      <c r="AC177" s="11" t="n"/>
      <c r="AD177" s="11" t="n"/>
      <c r="AE177" s="10" t="n"/>
      <c r="AF177" s="10" t="n"/>
      <c r="AG177" s="10" t="n"/>
      <c r="AH177" s="10" t="n"/>
      <c r="AI177" s="13" t="n"/>
      <c r="AJ177" s="13" t="n"/>
      <c r="AK177" s="13" t="n"/>
      <c r="AL177" s="13" t="n"/>
      <c r="AM177" s="13" t="n"/>
      <c r="AN177" s="13" t="n"/>
      <c r="AO177" s="13" t="n"/>
      <c r="AP177" s="14" t="n"/>
      <c r="AQ177" s="14" t="n"/>
      <c r="AR177" s="14" t="n"/>
      <c r="AS177" s="13" t="n"/>
      <c r="AT177" s="13" t="n"/>
      <c r="AU177" s="10" t="n"/>
      <c r="AV177" s="10" t="n"/>
      <c r="AW177" s="10" t="n"/>
      <c r="AX177" s="10" t="n"/>
      <c r="AY177" s="10" t="n"/>
      <c r="AZ177" s="10" t="n"/>
      <c r="BA177" s="10" t="n"/>
      <c r="BB177" s="10" t="n"/>
      <c r="BC177" s="10" t="n"/>
      <c r="BD177" s="11" t="n"/>
      <c r="BE177" s="10" t="n"/>
      <c r="BF177" s="10" t="n"/>
      <c r="BG177" s="10" t="n"/>
      <c r="BH177" s="10" t="n"/>
      <c r="BI177" s="10" t="n"/>
      <c r="BJ177" s="10" t="n"/>
      <c r="BK177" s="10" t="n"/>
      <c r="BL177" s="10" t="n"/>
      <c r="BM177" s="10" t="n"/>
    </row>
    <row r="178" ht="15.75" customHeight="1" s="218">
      <c r="A178" s="10" t="n"/>
      <c r="B178" s="10" t="n"/>
      <c r="C178" s="10" t="n"/>
      <c r="D178" s="10" t="n"/>
      <c r="E178" s="10" t="n"/>
      <c r="F178" s="10" t="n"/>
      <c r="G178" s="11" t="n"/>
      <c r="H178" s="10" t="n"/>
      <c r="I178" s="10" t="n"/>
      <c r="J178" s="10" t="n"/>
      <c r="K178" s="10" t="n"/>
      <c r="L178" s="10" t="n"/>
      <c r="M178" s="13" t="n"/>
      <c r="N178" s="13" t="n"/>
      <c r="O178" s="13" t="n"/>
      <c r="P178" s="13" t="n"/>
      <c r="Q178" s="10" t="n"/>
      <c r="R178" s="10" t="n"/>
      <c r="S178" s="10" t="n"/>
      <c r="T178" s="10" t="n"/>
      <c r="U178" s="10" t="n"/>
      <c r="V178" s="10" t="n"/>
      <c r="W178" s="10" t="n"/>
      <c r="X178" s="10" t="n"/>
      <c r="Y178" s="11" t="n"/>
      <c r="Z178" s="11" t="n"/>
      <c r="AA178" s="11" t="n"/>
      <c r="AB178" s="11" t="n"/>
      <c r="AC178" s="11" t="n"/>
      <c r="AD178" s="11" t="n"/>
      <c r="AE178" s="10" t="n"/>
      <c r="AF178" s="10" t="n"/>
      <c r="AG178" s="10" t="n"/>
      <c r="AH178" s="10" t="n"/>
      <c r="AI178" s="13" t="n"/>
      <c r="AJ178" s="13" t="n"/>
      <c r="AK178" s="13" t="n"/>
      <c r="AL178" s="13" t="n"/>
      <c r="AM178" s="13" t="n"/>
      <c r="AN178" s="13" t="n"/>
      <c r="AO178" s="13" t="n"/>
      <c r="AP178" s="14" t="n"/>
      <c r="AQ178" s="14" t="n"/>
      <c r="AR178" s="14" t="n"/>
      <c r="AS178" s="13" t="n"/>
      <c r="AT178" s="13" t="n"/>
      <c r="AU178" s="10" t="n"/>
      <c r="AV178" s="10" t="n"/>
      <c r="AW178" s="10" t="n"/>
      <c r="AX178" s="10" t="n"/>
      <c r="AY178" s="10" t="n"/>
      <c r="AZ178" s="10" t="n"/>
      <c r="BA178" s="10" t="n"/>
      <c r="BB178" s="10" t="n"/>
      <c r="BC178" s="10" t="n"/>
      <c r="BD178" s="11" t="n"/>
      <c r="BE178" s="10" t="n"/>
      <c r="BF178" s="10" t="n"/>
      <c r="BG178" s="10" t="n"/>
      <c r="BH178" s="10" t="n"/>
      <c r="BI178" s="10" t="n"/>
      <c r="BJ178" s="10" t="n"/>
      <c r="BK178" s="10" t="n"/>
      <c r="BL178" s="10" t="n"/>
      <c r="BM178" s="10" t="n"/>
    </row>
    <row r="179" ht="15.75" customHeight="1" s="218">
      <c r="A179" s="10" t="n"/>
      <c r="B179" s="10" t="n"/>
      <c r="C179" s="10" t="n"/>
      <c r="D179" s="10" t="n"/>
      <c r="E179" s="10" t="n"/>
      <c r="F179" s="10" t="n"/>
      <c r="G179" s="11" t="n"/>
      <c r="H179" s="10" t="n"/>
      <c r="I179" s="10" t="n"/>
      <c r="J179" s="10" t="n"/>
      <c r="K179" s="10" t="n"/>
      <c r="L179" s="10" t="n"/>
      <c r="M179" s="13" t="n"/>
      <c r="N179" s="13" t="n"/>
      <c r="O179" s="13" t="n"/>
      <c r="P179" s="13" t="n"/>
      <c r="Q179" s="10" t="n"/>
      <c r="R179" s="10" t="n"/>
      <c r="S179" s="10" t="n"/>
      <c r="T179" s="10" t="n"/>
      <c r="U179" s="10" t="n"/>
      <c r="V179" s="10" t="n"/>
      <c r="W179" s="10" t="n"/>
      <c r="X179" s="10" t="n"/>
      <c r="Y179" s="11" t="n"/>
      <c r="Z179" s="11" t="n"/>
      <c r="AA179" s="11" t="n"/>
      <c r="AB179" s="11" t="n"/>
      <c r="AC179" s="11" t="n"/>
      <c r="AD179" s="11" t="n"/>
      <c r="AE179" s="10" t="n"/>
      <c r="AF179" s="10" t="n"/>
      <c r="AG179" s="10" t="n"/>
      <c r="AH179" s="10" t="n"/>
      <c r="AI179" s="13" t="n"/>
      <c r="AJ179" s="13" t="n"/>
      <c r="AK179" s="13" t="n"/>
      <c r="AL179" s="13" t="n"/>
      <c r="AM179" s="13" t="n"/>
      <c r="AN179" s="13" t="n"/>
      <c r="AO179" s="13" t="n"/>
      <c r="AP179" s="14" t="n"/>
      <c r="AQ179" s="14" t="n"/>
      <c r="AR179" s="14" t="n"/>
      <c r="AS179" s="13" t="n"/>
      <c r="AT179" s="13" t="n"/>
      <c r="AU179" s="10" t="n"/>
      <c r="AV179" s="10" t="n"/>
      <c r="AW179" s="10" t="n"/>
      <c r="AX179" s="10" t="n"/>
      <c r="AY179" s="10" t="n"/>
      <c r="AZ179" s="10" t="n"/>
      <c r="BA179" s="10" t="n"/>
      <c r="BB179" s="10" t="n"/>
      <c r="BC179" s="10" t="n"/>
      <c r="BD179" s="11" t="n"/>
      <c r="BE179" s="10" t="n"/>
      <c r="BF179" s="10" t="n"/>
      <c r="BG179" s="10" t="n"/>
      <c r="BH179" s="10" t="n"/>
      <c r="BI179" s="10" t="n"/>
      <c r="BJ179" s="10" t="n"/>
      <c r="BK179" s="10" t="n"/>
      <c r="BL179" s="10" t="n"/>
      <c r="BM179" s="10" t="n"/>
    </row>
    <row r="180" ht="15.75" customHeight="1" s="218">
      <c r="A180" s="10" t="n"/>
      <c r="B180" s="10" t="n"/>
      <c r="C180" s="10" t="n"/>
      <c r="D180" s="10" t="n"/>
      <c r="E180" s="10" t="n"/>
      <c r="F180" s="10" t="n"/>
      <c r="G180" s="11" t="n"/>
      <c r="H180" s="10" t="n"/>
      <c r="I180" s="10" t="n"/>
      <c r="J180" s="10" t="n"/>
      <c r="K180" s="10" t="n"/>
      <c r="L180" s="10" t="n"/>
      <c r="M180" s="13" t="n"/>
      <c r="N180" s="13" t="n"/>
      <c r="O180" s="13" t="n"/>
      <c r="P180" s="13" t="n"/>
      <c r="Q180" s="10" t="n"/>
      <c r="R180" s="10" t="n"/>
      <c r="S180" s="10" t="n"/>
      <c r="T180" s="10" t="n"/>
      <c r="U180" s="10" t="n"/>
      <c r="V180" s="10" t="n"/>
      <c r="W180" s="10" t="n"/>
      <c r="X180" s="10" t="n"/>
      <c r="Y180" s="11" t="n"/>
      <c r="Z180" s="11" t="n"/>
      <c r="AA180" s="11" t="n"/>
      <c r="AB180" s="11" t="n"/>
      <c r="AC180" s="11" t="n"/>
      <c r="AD180" s="11" t="n"/>
      <c r="AE180" s="10" t="n"/>
      <c r="AF180" s="10" t="n"/>
      <c r="AG180" s="10" t="n"/>
      <c r="AH180" s="10" t="n"/>
      <c r="AI180" s="13" t="n"/>
      <c r="AJ180" s="13" t="n"/>
      <c r="AK180" s="13" t="n"/>
      <c r="AL180" s="13" t="n"/>
      <c r="AM180" s="13" t="n"/>
      <c r="AN180" s="13" t="n"/>
      <c r="AO180" s="13" t="n"/>
      <c r="AP180" s="14" t="n"/>
      <c r="AQ180" s="14" t="n"/>
      <c r="AR180" s="14" t="n"/>
      <c r="AS180" s="13" t="n"/>
      <c r="AT180" s="13" t="n"/>
      <c r="AU180" s="10" t="n"/>
      <c r="AV180" s="10" t="n"/>
      <c r="AW180" s="10" t="n"/>
      <c r="AX180" s="10" t="n"/>
      <c r="AY180" s="10" t="n"/>
      <c r="AZ180" s="10" t="n"/>
      <c r="BA180" s="10" t="n"/>
      <c r="BB180" s="10" t="n"/>
      <c r="BC180" s="10" t="n"/>
      <c r="BD180" s="11" t="n"/>
      <c r="BE180" s="10" t="n"/>
      <c r="BF180" s="10" t="n"/>
      <c r="BG180" s="10" t="n"/>
      <c r="BH180" s="10" t="n"/>
      <c r="BI180" s="10" t="n"/>
      <c r="BJ180" s="10" t="n"/>
      <c r="BK180" s="10" t="n"/>
      <c r="BL180" s="10" t="n"/>
      <c r="BM180" s="10" t="n"/>
    </row>
    <row r="181" ht="15.75" customHeight="1" s="218">
      <c r="A181" s="10" t="n"/>
      <c r="B181" s="10" t="n"/>
      <c r="C181" s="10" t="n"/>
      <c r="D181" s="10" t="n"/>
      <c r="E181" s="10" t="n"/>
      <c r="F181" s="10" t="n"/>
      <c r="G181" s="11" t="n"/>
      <c r="H181" s="10" t="n"/>
      <c r="I181" s="10" t="n"/>
      <c r="J181" s="10" t="n"/>
      <c r="K181" s="10" t="n"/>
      <c r="L181" s="10" t="n"/>
      <c r="M181" s="13" t="n"/>
      <c r="N181" s="13" t="n"/>
      <c r="O181" s="13" t="n"/>
      <c r="P181" s="13" t="n"/>
      <c r="Q181" s="10" t="n"/>
      <c r="R181" s="10" t="n"/>
      <c r="S181" s="10" t="n"/>
      <c r="T181" s="10" t="n"/>
      <c r="U181" s="10" t="n"/>
      <c r="V181" s="10" t="n"/>
      <c r="W181" s="10" t="n"/>
      <c r="X181" s="10" t="n"/>
      <c r="Y181" s="11" t="n"/>
      <c r="Z181" s="11" t="n"/>
      <c r="AA181" s="11" t="n"/>
      <c r="AB181" s="11" t="n"/>
      <c r="AC181" s="11" t="n"/>
      <c r="AD181" s="11" t="n"/>
      <c r="AE181" s="10" t="n"/>
      <c r="AF181" s="10" t="n"/>
      <c r="AG181" s="10" t="n"/>
      <c r="AH181" s="10" t="n"/>
      <c r="AI181" s="13" t="n"/>
      <c r="AJ181" s="13" t="n"/>
      <c r="AK181" s="13" t="n"/>
      <c r="AL181" s="13" t="n"/>
      <c r="AM181" s="13" t="n"/>
      <c r="AN181" s="13" t="n"/>
      <c r="AO181" s="13" t="n"/>
      <c r="AP181" s="14" t="n"/>
      <c r="AQ181" s="14" t="n"/>
      <c r="AR181" s="14" t="n"/>
      <c r="AS181" s="13" t="n"/>
      <c r="AT181" s="13" t="n"/>
      <c r="AU181" s="10" t="n"/>
      <c r="AV181" s="10" t="n"/>
      <c r="AW181" s="10" t="n"/>
      <c r="AX181" s="10" t="n"/>
      <c r="AY181" s="10" t="n"/>
      <c r="AZ181" s="10" t="n"/>
      <c r="BA181" s="10" t="n"/>
      <c r="BB181" s="10" t="n"/>
      <c r="BC181" s="10" t="n"/>
      <c r="BD181" s="11" t="n"/>
      <c r="BE181" s="10" t="n"/>
      <c r="BF181" s="10" t="n"/>
      <c r="BG181" s="10" t="n"/>
      <c r="BH181" s="10" t="n"/>
      <c r="BI181" s="10" t="n"/>
      <c r="BJ181" s="10" t="n"/>
      <c r="BK181" s="10" t="n"/>
      <c r="BL181" s="10" t="n"/>
      <c r="BM181" s="10" t="n"/>
    </row>
    <row r="182" ht="15.75" customHeight="1" s="218">
      <c r="A182" s="10" t="n"/>
      <c r="B182" s="10" t="n"/>
      <c r="C182" s="10" t="n"/>
      <c r="D182" s="10" t="n"/>
      <c r="E182" s="10" t="n"/>
      <c r="F182" s="10" t="n"/>
      <c r="G182" s="11" t="n"/>
      <c r="H182" s="10" t="n"/>
      <c r="I182" s="10" t="n"/>
      <c r="J182" s="10" t="n"/>
      <c r="K182" s="10" t="n"/>
      <c r="L182" s="10" t="n"/>
      <c r="M182" s="13" t="n"/>
      <c r="N182" s="13" t="n"/>
      <c r="O182" s="13" t="n"/>
      <c r="P182" s="13" t="n"/>
      <c r="Q182" s="10" t="n"/>
      <c r="R182" s="10" t="n"/>
      <c r="S182" s="10" t="n"/>
      <c r="T182" s="10" t="n"/>
      <c r="U182" s="10" t="n"/>
      <c r="V182" s="10" t="n"/>
      <c r="W182" s="10" t="n"/>
      <c r="X182" s="10" t="n"/>
      <c r="Y182" s="11" t="n"/>
      <c r="Z182" s="11" t="n"/>
      <c r="AA182" s="11" t="n"/>
      <c r="AB182" s="11" t="n"/>
      <c r="AC182" s="11" t="n"/>
      <c r="AD182" s="11" t="n"/>
      <c r="AE182" s="10" t="n"/>
      <c r="AF182" s="10" t="n"/>
      <c r="AG182" s="10" t="n"/>
      <c r="AH182" s="10" t="n"/>
      <c r="AI182" s="13" t="n"/>
      <c r="AJ182" s="13" t="n"/>
      <c r="AK182" s="13" t="n"/>
      <c r="AL182" s="13" t="n"/>
      <c r="AM182" s="13" t="n"/>
      <c r="AN182" s="13" t="n"/>
      <c r="AO182" s="13" t="n"/>
      <c r="AP182" s="14" t="n"/>
      <c r="AQ182" s="14" t="n"/>
      <c r="AR182" s="14" t="n"/>
      <c r="AS182" s="13" t="n"/>
      <c r="AT182" s="13" t="n"/>
      <c r="AU182" s="10" t="n"/>
      <c r="AV182" s="10" t="n"/>
      <c r="AW182" s="10" t="n"/>
      <c r="AX182" s="10" t="n"/>
      <c r="AY182" s="10" t="n"/>
      <c r="AZ182" s="10" t="n"/>
      <c r="BA182" s="10" t="n"/>
      <c r="BB182" s="10" t="n"/>
      <c r="BC182" s="10" t="n"/>
      <c r="BD182" s="11" t="n"/>
      <c r="BE182" s="10" t="n"/>
      <c r="BF182" s="10" t="n"/>
      <c r="BG182" s="10" t="n"/>
      <c r="BH182" s="10" t="n"/>
      <c r="BI182" s="10" t="n"/>
      <c r="BJ182" s="10" t="n"/>
      <c r="BK182" s="10" t="n"/>
      <c r="BL182" s="10" t="n"/>
      <c r="BM182" s="10" t="n"/>
    </row>
    <row r="183" ht="15.75" customHeight="1" s="218">
      <c r="A183" s="10" t="n"/>
      <c r="B183" s="10" t="n"/>
      <c r="C183" s="10" t="n"/>
      <c r="D183" s="10" t="n"/>
      <c r="E183" s="10" t="n"/>
      <c r="F183" s="10" t="n"/>
      <c r="G183" s="11" t="n"/>
      <c r="H183" s="10" t="n"/>
      <c r="I183" s="10" t="n"/>
      <c r="J183" s="10" t="n"/>
      <c r="K183" s="10" t="n"/>
      <c r="L183" s="10" t="n"/>
      <c r="M183" s="13" t="n"/>
      <c r="N183" s="13" t="n"/>
      <c r="O183" s="13" t="n"/>
      <c r="P183" s="13" t="n"/>
      <c r="Q183" s="10" t="n"/>
      <c r="R183" s="10" t="n"/>
      <c r="S183" s="10" t="n"/>
      <c r="T183" s="10" t="n"/>
      <c r="U183" s="10" t="n"/>
      <c r="V183" s="10" t="n"/>
      <c r="W183" s="10" t="n"/>
      <c r="X183" s="10" t="n"/>
      <c r="Y183" s="11" t="n"/>
      <c r="Z183" s="11" t="n"/>
      <c r="AA183" s="11" t="n"/>
      <c r="AB183" s="11" t="n"/>
      <c r="AC183" s="11" t="n"/>
      <c r="AD183" s="11" t="n"/>
      <c r="AE183" s="10" t="n"/>
      <c r="AF183" s="10" t="n"/>
      <c r="AG183" s="10" t="n"/>
      <c r="AH183" s="10" t="n"/>
      <c r="AI183" s="13" t="n"/>
      <c r="AJ183" s="13" t="n"/>
      <c r="AK183" s="13" t="n"/>
      <c r="AL183" s="13" t="n"/>
      <c r="AM183" s="13" t="n"/>
      <c r="AN183" s="13" t="n"/>
      <c r="AO183" s="13" t="n"/>
      <c r="AP183" s="14" t="n"/>
      <c r="AQ183" s="14" t="n"/>
      <c r="AR183" s="14" t="n"/>
      <c r="AS183" s="13" t="n"/>
      <c r="AT183" s="13" t="n"/>
      <c r="AU183" s="10" t="n"/>
      <c r="AV183" s="10" t="n"/>
      <c r="AW183" s="10" t="n"/>
      <c r="AX183" s="10" t="n"/>
      <c r="AY183" s="10" t="n"/>
      <c r="AZ183" s="10" t="n"/>
      <c r="BA183" s="10" t="n"/>
      <c r="BB183" s="10" t="n"/>
      <c r="BC183" s="10" t="n"/>
      <c r="BD183" s="11" t="n"/>
      <c r="BE183" s="10" t="n"/>
      <c r="BF183" s="10" t="n"/>
      <c r="BG183" s="10" t="n"/>
      <c r="BH183" s="10" t="n"/>
      <c r="BI183" s="10" t="n"/>
      <c r="BJ183" s="10" t="n"/>
      <c r="BK183" s="10" t="n"/>
      <c r="BL183" s="10" t="n"/>
      <c r="BM183" s="10" t="n"/>
    </row>
    <row r="184" ht="15.75" customHeight="1" s="218">
      <c r="A184" s="10" t="n"/>
      <c r="B184" s="10" t="n"/>
      <c r="C184" s="10" t="n"/>
      <c r="D184" s="10" t="n"/>
      <c r="E184" s="10" t="n"/>
      <c r="F184" s="10" t="n"/>
      <c r="G184" s="11" t="n"/>
      <c r="H184" s="10" t="n"/>
      <c r="I184" s="10" t="n"/>
      <c r="J184" s="10" t="n"/>
      <c r="K184" s="10" t="n"/>
      <c r="L184" s="10" t="n"/>
      <c r="M184" s="13" t="n"/>
      <c r="N184" s="13" t="n"/>
      <c r="O184" s="13" t="n"/>
      <c r="P184" s="13" t="n"/>
      <c r="Q184" s="10" t="n"/>
      <c r="R184" s="10" t="n"/>
      <c r="S184" s="10" t="n"/>
      <c r="T184" s="10" t="n"/>
      <c r="U184" s="10" t="n"/>
      <c r="V184" s="10" t="n"/>
      <c r="W184" s="10" t="n"/>
      <c r="X184" s="10" t="n"/>
      <c r="Y184" s="11" t="n"/>
      <c r="Z184" s="11" t="n"/>
      <c r="AA184" s="11" t="n"/>
      <c r="AB184" s="11" t="n"/>
      <c r="AC184" s="11" t="n"/>
      <c r="AD184" s="11" t="n"/>
      <c r="AE184" s="10" t="n"/>
      <c r="AF184" s="10" t="n"/>
      <c r="AG184" s="10" t="n"/>
      <c r="AH184" s="10" t="n"/>
      <c r="AI184" s="13" t="n"/>
      <c r="AJ184" s="13" t="n"/>
      <c r="AK184" s="13" t="n"/>
      <c r="AL184" s="13" t="n"/>
      <c r="AM184" s="13" t="n"/>
      <c r="AN184" s="13" t="n"/>
      <c r="AO184" s="13" t="n"/>
      <c r="AP184" s="14" t="n"/>
      <c r="AQ184" s="14" t="n"/>
      <c r="AR184" s="14" t="n"/>
      <c r="AS184" s="13" t="n"/>
      <c r="AT184" s="13" t="n"/>
      <c r="AU184" s="10" t="n"/>
      <c r="AV184" s="10" t="n"/>
      <c r="AW184" s="10" t="n"/>
      <c r="AX184" s="10" t="n"/>
      <c r="AY184" s="10" t="n"/>
      <c r="AZ184" s="10" t="n"/>
      <c r="BA184" s="10" t="n"/>
      <c r="BB184" s="10" t="n"/>
      <c r="BC184" s="10" t="n"/>
      <c r="BD184" s="11" t="n"/>
      <c r="BE184" s="10" t="n"/>
      <c r="BF184" s="10" t="n"/>
      <c r="BG184" s="10" t="n"/>
      <c r="BH184" s="10" t="n"/>
      <c r="BI184" s="10" t="n"/>
      <c r="BJ184" s="10" t="n"/>
      <c r="BK184" s="10" t="n"/>
      <c r="BL184" s="10" t="n"/>
      <c r="BM184" s="10" t="n"/>
    </row>
    <row r="185" ht="15.75" customHeight="1" s="218">
      <c r="A185" s="10" t="n"/>
      <c r="B185" s="10" t="n"/>
      <c r="C185" s="10" t="n"/>
      <c r="D185" s="10" t="n"/>
      <c r="E185" s="10" t="n"/>
      <c r="F185" s="10" t="n"/>
      <c r="G185" s="11" t="n"/>
      <c r="H185" s="10" t="n"/>
      <c r="I185" s="10" t="n"/>
      <c r="J185" s="10" t="n"/>
      <c r="K185" s="10" t="n"/>
      <c r="L185" s="10" t="n"/>
      <c r="M185" s="13" t="n"/>
      <c r="N185" s="13" t="n"/>
      <c r="O185" s="13" t="n"/>
      <c r="P185" s="13" t="n"/>
      <c r="Q185" s="10" t="n"/>
      <c r="R185" s="10" t="n"/>
      <c r="S185" s="10" t="n"/>
      <c r="T185" s="10" t="n"/>
      <c r="U185" s="10" t="n"/>
      <c r="V185" s="10" t="n"/>
      <c r="W185" s="10" t="n"/>
      <c r="X185" s="10" t="n"/>
      <c r="Y185" s="11" t="n"/>
      <c r="Z185" s="11" t="n"/>
      <c r="AA185" s="11" t="n"/>
      <c r="AB185" s="11" t="n"/>
      <c r="AC185" s="11" t="n"/>
      <c r="AD185" s="11" t="n"/>
      <c r="AE185" s="10" t="n"/>
      <c r="AF185" s="10" t="n"/>
      <c r="AG185" s="10" t="n"/>
      <c r="AH185" s="10" t="n"/>
      <c r="AI185" s="13" t="n"/>
      <c r="AJ185" s="13" t="n"/>
      <c r="AK185" s="13" t="n"/>
      <c r="AL185" s="13" t="n"/>
      <c r="AM185" s="13" t="n"/>
      <c r="AN185" s="13" t="n"/>
      <c r="AO185" s="13" t="n"/>
      <c r="AP185" s="14" t="n"/>
      <c r="AQ185" s="14" t="n"/>
      <c r="AR185" s="14" t="n"/>
      <c r="AS185" s="13" t="n"/>
      <c r="AT185" s="13" t="n"/>
      <c r="AU185" s="10" t="n"/>
      <c r="AV185" s="10" t="n"/>
      <c r="AW185" s="10" t="n"/>
      <c r="AX185" s="10" t="n"/>
      <c r="AY185" s="10" t="n"/>
      <c r="AZ185" s="10" t="n"/>
      <c r="BA185" s="10" t="n"/>
      <c r="BB185" s="10" t="n"/>
      <c r="BC185" s="10" t="n"/>
      <c r="BD185" s="11" t="n"/>
      <c r="BE185" s="10" t="n"/>
      <c r="BF185" s="10" t="n"/>
      <c r="BG185" s="10" t="n"/>
      <c r="BH185" s="10" t="n"/>
      <c r="BI185" s="10" t="n"/>
      <c r="BJ185" s="10" t="n"/>
      <c r="BK185" s="10" t="n"/>
      <c r="BL185" s="10" t="n"/>
      <c r="BM185" s="10" t="n"/>
    </row>
    <row r="186" ht="15.75" customHeight="1" s="218">
      <c r="A186" s="10" t="n"/>
      <c r="B186" s="10" t="n"/>
      <c r="C186" s="10" t="n"/>
      <c r="D186" s="10" t="n"/>
      <c r="E186" s="10" t="n"/>
      <c r="F186" s="10" t="n"/>
      <c r="G186" s="11" t="n"/>
      <c r="H186" s="10" t="n"/>
      <c r="I186" s="10" t="n"/>
      <c r="J186" s="10" t="n"/>
      <c r="K186" s="10" t="n"/>
      <c r="L186" s="10" t="n"/>
      <c r="M186" s="13" t="n"/>
      <c r="N186" s="13" t="n"/>
      <c r="O186" s="13" t="n"/>
      <c r="P186" s="13" t="n"/>
      <c r="Q186" s="10" t="n"/>
      <c r="R186" s="10" t="n"/>
      <c r="S186" s="10" t="n"/>
      <c r="T186" s="10" t="n"/>
      <c r="U186" s="10" t="n"/>
      <c r="V186" s="10" t="n"/>
      <c r="W186" s="10" t="n"/>
      <c r="X186" s="10" t="n"/>
      <c r="Y186" s="11" t="n"/>
      <c r="Z186" s="11" t="n"/>
      <c r="AA186" s="11" t="n"/>
      <c r="AB186" s="11" t="n"/>
      <c r="AC186" s="11" t="n"/>
      <c r="AD186" s="11" t="n"/>
      <c r="AE186" s="10" t="n"/>
      <c r="AF186" s="10" t="n"/>
      <c r="AG186" s="10" t="n"/>
      <c r="AH186" s="10" t="n"/>
      <c r="AI186" s="13" t="n"/>
      <c r="AJ186" s="13" t="n"/>
      <c r="AK186" s="13" t="n"/>
      <c r="AL186" s="13" t="n"/>
      <c r="AM186" s="13" t="n"/>
      <c r="AN186" s="13" t="n"/>
      <c r="AO186" s="13" t="n"/>
      <c r="AP186" s="14" t="n"/>
      <c r="AQ186" s="14" t="n"/>
      <c r="AR186" s="14" t="n"/>
      <c r="AS186" s="13" t="n"/>
      <c r="AT186" s="13" t="n"/>
      <c r="AU186" s="10" t="n"/>
      <c r="AV186" s="10" t="n"/>
      <c r="AW186" s="10" t="n"/>
      <c r="AX186" s="10" t="n"/>
      <c r="AY186" s="10" t="n"/>
      <c r="AZ186" s="10" t="n"/>
      <c r="BA186" s="10" t="n"/>
      <c r="BB186" s="10" t="n"/>
      <c r="BC186" s="10" t="n"/>
      <c r="BD186" s="11" t="n"/>
      <c r="BE186" s="10" t="n"/>
      <c r="BF186" s="10" t="n"/>
      <c r="BG186" s="10" t="n"/>
      <c r="BH186" s="10" t="n"/>
      <c r="BI186" s="10" t="n"/>
      <c r="BJ186" s="10" t="n"/>
      <c r="BK186" s="10" t="n"/>
      <c r="BL186" s="10" t="n"/>
      <c r="BM186" s="10" t="n"/>
    </row>
    <row r="187" ht="15.75" customHeight="1" s="218">
      <c r="A187" s="10" t="n"/>
      <c r="B187" s="10" t="n"/>
      <c r="C187" s="10" t="n"/>
      <c r="D187" s="10" t="n"/>
      <c r="E187" s="10" t="n"/>
      <c r="F187" s="10" t="n"/>
      <c r="G187" s="11" t="n"/>
      <c r="H187" s="10" t="n"/>
      <c r="I187" s="10" t="n"/>
      <c r="J187" s="10" t="n"/>
      <c r="K187" s="10" t="n"/>
      <c r="L187" s="10" t="n"/>
      <c r="M187" s="13" t="n"/>
      <c r="N187" s="13" t="n"/>
      <c r="O187" s="13" t="n"/>
      <c r="P187" s="13" t="n"/>
      <c r="Q187" s="10" t="n"/>
      <c r="R187" s="10" t="n"/>
      <c r="S187" s="10" t="n"/>
      <c r="T187" s="10" t="n"/>
      <c r="U187" s="10" t="n"/>
      <c r="V187" s="10" t="n"/>
      <c r="W187" s="10" t="n"/>
      <c r="X187" s="10" t="n"/>
      <c r="Y187" s="11" t="n"/>
      <c r="Z187" s="11" t="n"/>
      <c r="AA187" s="11" t="n"/>
      <c r="AB187" s="11" t="n"/>
      <c r="AC187" s="11" t="n"/>
      <c r="AD187" s="11" t="n"/>
      <c r="AE187" s="10" t="n"/>
      <c r="AF187" s="10" t="n"/>
      <c r="AG187" s="10" t="n"/>
      <c r="AH187" s="10" t="n"/>
      <c r="AI187" s="13" t="n"/>
      <c r="AJ187" s="13" t="n"/>
      <c r="AK187" s="13" t="n"/>
      <c r="AL187" s="13" t="n"/>
      <c r="AM187" s="13" t="n"/>
      <c r="AN187" s="13" t="n"/>
      <c r="AO187" s="13" t="n"/>
      <c r="AP187" s="14" t="n"/>
      <c r="AQ187" s="14" t="n"/>
      <c r="AR187" s="14" t="n"/>
      <c r="AS187" s="13" t="n"/>
      <c r="AT187" s="13" t="n"/>
      <c r="AU187" s="10" t="n"/>
      <c r="AV187" s="10" t="n"/>
      <c r="AW187" s="10" t="n"/>
      <c r="AX187" s="10" t="n"/>
      <c r="AY187" s="10" t="n"/>
      <c r="AZ187" s="10" t="n"/>
      <c r="BA187" s="10" t="n"/>
      <c r="BB187" s="10" t="n"/>
      <c r="BC187" s="10" t="n"/>
      <c r="BD187" s="11" t="n"/>
      <c r="BE187" s="10" t="n"/>
      <c r="BF187" s="10" t="n"/>
      <c r="BG187" s="10" t="n"/>
      <c r="BH187" s="10" t="n"/>
      <c r="BI187" s="10" t="n"/>
      <c r="BJ187" s="10" t="n"/>
      <c r="BK187" s="10" t="n"/>
      <c r="BL187" s="10" t="n"/>
      <c r="BM187" s="10" t="n"/>
    </row>
    <row r="188" ht="15.75" customHeight="1" s="218">
      <c r="A188" s="10" t="n"/>
      <c r="B188" s="10" t="n"/>
      <c r="C188" s="10" t="n"/>
      <c r="D188" s="10" t="n"/>
      <c r="E188" s="10" t="n"/>
      <c r="F188" s="10" t="n"/>
      <c r="G188" s="11" t="n"/>
      <c r="H188" s="10" t="n"/>
      <c r="I188" s="10" t="n"/>
      <c r="J188" s="10" t="n"/>
      <c r="K188" s="10" t="n"/>
      <c r="L188" s="10" t="n"/>
      <c r="M188" s="13" t="n"/>
      <c r="N188" s="13" t="n"/>
      <c r="O188" s="13" t="n"/>
      <c r="P188" s="13" t="n"/>
      <c r="Q188" s="10" t="n"/>
      <c r="R188" s="10" t="n"/>
      <c r="S188" s="10" t="n"/>
      <c r="T188" s="10" t="n"/>
      <c r="U188" s="10" t="n"/>
      <c r="V188" s="10" t="n"/>
      <c r="W188" s="10" t="n"/>
      <c r="X188" s="10" t="n"/>
      <c r="Y188" s="11" t="n"/>
      <c r="Z188" s="11" t="n"/>
      <c r="AA188" s="11" t="n"/>
      <c r="AB188" s="11" t="n"/>
      <c r="AC188" s="11" t="n"/>
      <c r="AD188" s="11" t="n"/>
      <c r="AE188" s="10" t="n"/>
      <c r="AF188" s="10" t="n"/>
      <c r="AG188" s="10" t="n"/>
      <c r="AH188" s="10" t="n"/>
      <c r="AI188" s="13" t="n"/>
      <c r="AJ188" s="13" t="n"/>
      <c r="AK188" s="13" t="n"/>
      <c r="AL188" s="13" t="n"/>
      <c r="AM188" s="13" t="n"/>
      <c r="AN188" s="13" t="n"/>
      <c r="AO188" s="13" t="n"/>
      <c r="AP188" s="14" t="n"/>
      <c r="AQ188" s="14" t="n"/>
      <c r="AR188" s="14" t="n"/>
      <c r="AS188" s="13" t="n"/>
      <c r="AT188" s="13" t="n"/>
      <c r="AU188" s="10" t="n"/>
      <c r="AV188" s="10" t="n"/>
      <c r="AW188" s="10" t="n"/>
      <c r="AX188" s="10" t="n"/>
      <c r="AY188" s="10" t="n"/>
      <c r="AZ188" s="10" t="n"/>
      <c r="BA188" s="10" t="n"/>
      <c r="BB188" s="10" t="n"/>
      <c r="BC188" s="10" t="n"/>
      <c r="BD188" s="11" t="n"/>
      <c r="BE188" s="10" t="n"/>
      <c r="BF188" s="10" t="n"/>
      <c r="BG188" s="10" t="n"/>
      <c r="BH188" s="10" t="n"/>
      <c r="BI188" s="10" t="n"/>
      <c r="BJ188" s="10" t="n"/>
      <c r="BK188" s="10" t="n"/>
      <c r="BL188" s="10" t="n"/>
      <c r="BM188" s="10" t="n"/>
    </row>
    <row r="189" ht="15.75" customHeight="1" s="218">
      <c r="A189" s="10" t="n"/>
      <c r="B189" s="10" t="n"/>
      <c r="C189" s="10" t="n"/>
      <c r="D189" s="10" t="n"/>
      <c r="E189" s="10" t="n"/>
      <c r="F189" s="10" t="n"/>
      <c r="G189" s="11" t="n"/>
      <c r="H189" s="10" t="n"/>
      <c r="I189" s="10" t="n"/>
      <c r="J189" s="10" t="n"/>
      <c r="K189" s="10" t="n"/>
      <c r="L189" s="10" t="n"/>
      <c r="M189" s="13" t="n"/>
      <c r="N189" s="13" t="n"/>
      <c r="O189" s="13" t="n"/>
      <c r="P189" s="13" t="n"/>
      <c r="Q189" s="10" t="n"/>
      <c r="R189" s="10" t="n"/>
      <c r="S189" s="10" t="n"/>
      <c r="T189" s="10" t="n"/>
      <c r="U189" s="10" t="n"/>
      <c r="V189" s="10" t="n"/>
      <c r="W189" s="10" t="n"/>
      <c r="X189" s="10" t="n"/>
      <c r="Y189" s="11" t="n"/>
      <c r="Z189" s="11" t="n"/>
      <c r="AA189" s="11" t="n"/>
      <c r="AB189" s="11" t="n"/>
      <c r="AC189" s="11" t="n"/>
      <c r="AD189" s="11" t="n"/>
      <c r="AE189" s="10" t="n"/>
      <c r="AF189" s="10" t="n"/>
      <c r="AG189" s="10" t="n"/>
      <c r="AH189" s="10" t="n"/>
      <c r="AI189" s="13" t="n"/>
      <c r="AJ189" s="13" t="n"/>
      <c r="AK189" s="13" t="n"/>
      <c r="AL189" s="13" t="n"/>
      <c r="AM189" s="13" t="n"/>
      <c r="AN189" s="13" t="n"/>
      <c r="AO189" s="13" t="n"/>
      <c r="AP189" s="14" t="n"/>
      <c r="AQ189" s="14" t="n"/>
      <c r="AR189" s="14" t="n"/>
      <c r="AS189" s="13" t="n"/>
      <c r="AT189" s="13" t="n"/>
      <c r="AU189" s="10" t="n"/>
      <c r="AV189" s="10" t="n"/>
      <c r="AW189" s="10" t="n"/>
      <c r="AX189" s="10" t="n"/>
      <c r="AY189" s="10" t="n"/>
      <c r="AZ189" s="10" t="n"/>
      <c r="BA189" s="10" t="n"/>
      <c r="BB189" s="10" t="n"/>
      <c r="BC189" s="10" t="n"/>
      <c r="BD189" s="11" t="n"/>
      <c r="BE189" s="10" t="n"/>
      <c r="BF189" s="10" t="n"/>
      <c r="BG189" s="10" t="n"/>
      <c r="BH189" s="10" t="n"/>
      <c r="BI189" s="10" t="n"/>
      <c r="BJ189" s="10" t="n"/>
      <c r="BK189" s="10" t="n"/>
      <c r="BL189" s="10" t="n"/>
      <c r="BM189" s="10" t="n"/>
    </row>
    <row r="190" ht="15.75" customHeight="1" s="218">
      <c r="A190" s="10" t="n"/>
      <c r="B190" s="10" t="n"/>
      <c r="C190" s="10" t="n"/>
      <c r="D190" s="10" t="n"/>
      <c r="E190" s="10" t="n"/>
      <c r="F190" s="10" t="n"/>
      <c r="G190" s="11" t="n"/>
      <c r="H190" s="10" t="n"/>
      <c r="I190" s="10" t="n"/>
      <c r="J190" s="10" t="n"/>
      <c r="K190" s="10" t="n"/>
      <c r="L190" s="10" t="n"/>
      <c r="M190" s="13" t="n"/>
      <c r="N190" s="13" t="n"/>
      <c r="O190" s="13" t="n"/>
      <c r="P190" s="13" t="n"/>
      <c r="Q190" s="10" t="n"/>
      <c r="R190" s="10" t="n"/>
      <c r="S190" s="10" t="n"/>
      <c r="T190" s="10" t="n"/>
      <c r="U190" s="10" t="n"/>
      <c r="V190" s="10" t="n"/>
      <c r="W190" s="10" t="n"/>
      <c r="X190" s="10" t="n"/>
      <c r="Y190" s="11" t="n"/>
      <c r="Z190" s="11" t="n"/>
      <c r="AA190" s="11" t="n"/>
      <c r="AB190" s="11" t="n"/>
      <c r="AC190" s="11" t="n"/>
      <c r="AD190" s="11" t="n"/>
      <c r="AE190" s="10" t="n"/>
      <c r="AF190" s="10" t="n"/>
      <c r="AG190" s="10" t="n"/>
      <c r="AH190" s="10" t="n"/>
      <c r="AI190" s="13" t="n"/>
      <c r="AJ190" s="13" t="n"/>
      <c r="AK190" s="13" t="n"/>
      <c r="AL190" s="13" t="n"/>
      <c r="AM190" s="13" t="n"/>
      <c r="AN190" s="13" t="n"/>
      <c r="AO190" s="13" t="n"/>
      <c r="AP190" s="14" t="n"/>
      <c r="AQ190" s="14" t="n"/>
      <c r="AR190" s="14" t="n"/>
      <c r="AS190" s="13" t="n"/>
      <c r="AT190" s="13" t="n"/>
      <c r="AU190" s="10" t="n"/>
      <c r="AV190" s="10" t="n"/>
      <c r="AW190" s="10" t="n"/>
      <c r="AX190" s="10" t="n"/>
      <c r="AY190" s="10" t="n"/>
      <c r="AZ190" s="10" t="n"/>
      <c r="BA190" s="10" t="n"/>
      <c r="BB190" s="10" t="n"/>
      <c r="BC190" s="10" t="n"/>
      <c r="BD190" s="11" t="n"/>
      <c r="BE190" s="10" t="n"/>
      <c r="BF190" s="10" t="n"/>
      <c r="BG190" s="10" t="n"/>
      <c r="BH190" s="10" t="n"/>
      <c r="BI190" s="10" t="n"/>
      <c r="BJ190" s="10" t="n"/>
      <c r="BK190" s="10" t="n"/>
      <c r="BL190" s="10" t="n"/>
      <c r="BM190" s="10" t="n"/>
    </row>
    <row r="191" ht="15.75" customHeight="1" s="218">
      <c r="A191" s="10" t="n"/>
      <c r="B191" s="10" t="n"/>
      <c r="C191" s="10" t="n"/>
      <c r="D191" s="10" t="n"/>
      <c r="E191" s="10" t="n"/>
      <c r="F191" s="10" t="n"/>
      <c r="G191" s="11" t="n"/>
      <c r="H191" s="10" t="n"/>
      <c r="I191" s="10" t="n"/>
      <c r="J191" s="10" t="n"/>
      <c r="K191" s="10" t="n"/>
      <c r="L191" s="10" t="n"/>
      <c r="M191" s="13" t="n"/>
      <c r="N191" s="13" t="n"/>
      <c r="O191" s="13" t="n"/>
      <c r="P191" s="13" t="n"/>
      <c r="Q191" s="10" t="n"/>
      <c r="R191" s="10" t="n"/>
      <c r="S191" s="10" t="n"/>
      <c r="T191" s="10" t="n"/>
      <c r="U191" s="10" t="n"/>
      <c r="V191" s="10" t="n"/>
      <c r="W191" s="10" t="n"/>
      <c r="X191" s="10" t="n"/>
      <c r="Y191" s="11" t="n"/>
      <c r="Z191" s="11" t="n"/>
      <c r="AA191" s="11" t="n"/>
      <c r="AB191" s="11" t="n"/>
      <c r="AC191" s="11" t="n"/>
      <c r="AD191" s="11" t="n"/>
      <c r="AE191" s="10" t="n"/>
      <c r="AF191" s="10" t="n"/>
      <c r="AG191" s="10" t="n"/>
      <c r="AH191" s="10" t="n"/>
      <c r="AI191" s="13" t="n"/>
      <c r="AJ191" s="13" t="n"/>
      <c r="AK191" s="13" t="n"/>
      <c r="AL191" s="13" t="n"/>
      <c r="AM191" s="13" t="n"/>
      <c r="AN191" s="13" t="n"/>
      <c r="AO191" s="13" t="n"/>
      <c r="AP191" s="14" t="n"/>
      <c r="AQ191" s="14" t="n"/>
      <c r="AR191" s="14" t="n"/>
      <c r="AS191" s="13" t="n"/>
      <c r="AT191" s="13" t="n"/>
      <c r="AU191" s="10" t="n"/>
      <c r="AV191" s="10" t="n"/>
      <c r="AW191" s="10" t="n"/>
      <c r="AX191" s="10" t="n"/>
      <c r="AY191" s="10" t="n"/>
      <c r="AZ191" s="10" t="n"/>
      <c r="BA191" s="10" t="n"/>
      <c r="BB191" s="10" t="n"/>
      <c r="BC191" s="10" t="n"/>
      <c r="BD191" s="11" t="n"/>
      <c r="BE191" s="10" t="n"/>
      <c r="BF191" s="10" t="n"/>
      <c r="BG191" s="10" t="n"/>
      <c r="BH191" s="10" t="n"/>
      <c r="BI191" s="10" t="n"/>
      <c r="BJ191" s="10" t="n"/>
      <c r="BK191" s="10" t="n"/>
      <c r="BL191" s="10" t="n"/>
      <c r="BM191" s="10" t="n"/>
    </row>
    <row r="192" ht="15.75" customHeight="1" s="218">
      <c r="A192" s="10" t="n"/>
      <c r="B192" s="10" t="n"/>
      <c r="C192" s="10" t="n"/>
      <c r="D192" s="10" t="n"/>
      <c r="E192" s="10" t="n"/>
      <c r="F192" s="10" t="n"/>
      <c r="G192" s="11" t="n"/>
      <c r="H192" s="10" t="n"/>
      <c r="I192" s="10" t="n"/>
      <c r="J192" s="10" t="n"/>
      <c r="K192" s="10" t="n"/>
      <c r="L192" s="10" t="n"/>
      <c r="M192" s="13" t="n"/>
      <c r="N192" s="13" t="n"/>
      <c r="O192" s="13" t="n"/>
      <c r="P192" s="13" t="n"/>
      <c r="Q192" s="10" t="n"/>
      <c r="R192" s="10" t="n"/>
      <c r="S192" s="10" t="n"/>
      <c r="T192" s="10" t="n"/>
      <c r="U192" s="10" t="n"/>
      <c r="V192" s="10" t="n"/>
      <c r="W192" s="10" t="n"/>
      <c r="X192" s="10" t="n"/>
      <c r="Y192" s="11" t="n"/>
      <c r="Z192" s="11" t="n"/>
      <c r="AA192" s="11" t="n"/>
      <c r="AB192" s="11" t="n"/>
      <c r="AC192" s="11" t="n"/>
      <c r="AD192" s="11" t="n"/>
      <c r="AE192" s="10" t="n"/>
      <c r="AF192" s="10" t="n"/>
      <c r="AG192" s="10" t="n"/>
      <c r="AH192" s="10" t="n"/>
      <c r="AI192" s="13" t="n"/>
      <c r="AJ192" s="13" t="n"/>
      <c r="AK192" s="13" t="n"/>
      <c r="AL192" s="13" t="n"/>
      <c r="AM192" s="13" t="n"/>
      <c r="AN192" s="13" t="n"/>
      <c r="AO192" s="13" t="n"/>
      <c r="AP192" s="14" t="n"/>
      <c r="AQ192" s="14" t="n"/>
      <c r="AR192" s="14" t="n"/>
      <c r="AS192" s="13" t="n"/>
      <c r="AT192" s="13" t="n"/>
      <c r="AU192" s="10" t="n"/>
      <c r="AV192" s="10" t="n"/>
      <c r="AW192" s="10" t="n"/>
      <c r="AX192" s="10" t="n"/>
      <c r="AY192" s="10" t="n"/>
      <c r="AZ192" s="10" t="n"/>
      <c r="BA192" s="10" t="n"/>
      <c r="BB192" s="10" t="n"/>
      <c r="BC192" s="10" t="n"/>
      <c r="BD192" s="11" t="n"/>
      <c r="BE192" s="10" t="n"/>
      <c r="BF192" s="10" t="n"/>
      <c r="BG192" s="10" t="n"/>
      <c r="BH192" s="10" t="n"/>
      <c r="BI192" s="10" t="n"/>
      <c r="BJ192" s="10" t="n"/>
      <c r="BK192" s="10" t="n"/>
      <c r="BL192" s="10" t="n"/>
      <c r="BM192" s="10" t="n"/>
    </row>
    <row r="193" ht="15.75" customHeight="1" s="218">
      <c r="A193" s="10" t="n"/>
      <c r="B193" s="10" t="n"/>
      <c r="C193" s="10" t="n"/>
      <c r="D193" s="10" t="n"/>
      <c r="E193" s="10" t="n"/>
      <c r="F193" s="10" t="n"/>
      <c r="G193" s="11" t="n"/>
      <c r="H193" s="10" t="n"/>
      <c r="I193" s="10" t="n"/>
      <c r="J193" s="10" t="n"/>
      <c r="K193" s="10" t="n"/>
      <c r="L193" s="10" t="n"/>
      <c r="M193" s="13" t="n"/>
      <c r="N193" s="13" t="n"/>
      <c r="O193" s="13" t="n"/>
      <c r="P193" s="13" t="n"/>
      <c r="Q193" s="10" t="n"/>
      <c r="R193" s="10" t="n"/>
      <c r="S193" s="10" t="n"/>
      <c r="T193" s="10" t="n"/>
      <c r="U193" s="10" t="n"/>
      <c r="V193" s="10" t="n"/>
      <c r="W193" s="10" t="n"/>
      <c r="X193" s="10" t="n"/>
      <c r="Y193" s="11" t="n"/>
      <c r="Z193" s="11" t="n"/>
      <c r="AA193" s="11" t="n"/>
      <c r="AB193" s="11" t="n"/>
      <c r="AC193" s="11" t="n"/>
      <c r="AD193" s="11" t="n"/>
      <c r="AE193" s="10" t="n"/>
      <c r="AF193" s="10" t="n"/>
      <c r="AG193" s="10" t="n"/>
      <c r="AH193" s="10" t="n"/>
      <c r="AI193" s="13" t="n"/>
      <c r="AJ193" s="13" t="n"/>
      <c r="AK193" s="13" t="n"/>
      <c r="AL193" s="13" t="n"/>
      <c r="AM193" s="13" t="n"/>
      <c r="AN193" s="13" t="n"/>
      <c r="AO193" s="13" t="n"/>
      <c r="AP193" s="14" t="n"/>
      <c r="AQ193" s="14" t="n"/>
      <c r="AR193" s="14" t="n"/>
      <c r="AS193" s="13" t="n"/>
      <c r="AT193" s="13" t="n"/>
      <c r="AU193" s="10" t="n"/>
      <c r="AV193" s="10" t="n"/>
      <c r="AW193" s="10" t="n"/>
      <c r="AX193" s="10" t="n"/>
      <c r="AY193" s="10" t="n"/>
      <c r="AZ193" s="10" t="n"/>
      <c r="BA193" s="10" t="n"/>
      <c r="BB193" s="10" t="n"/>
      <c r="BC193" s="10" t="n"/>
      <c r="BD193" s="11" t="n"/>
      <c r="BE193" s="10" t="n"/>
      <c r="BF193" s="10" t="n"/>
      <c r="BG193" s="10" t="n"/>
      <c r="BH193" s="10" t="n"/>
      <c r="BI193" s="10" t="n"/>
      <c r="BJ193" s="10" t="n"/>
      <c r="BK193" s="10" t="n"/>
      <c r="BL193" s="10" t="n"/>
      <c r="BM193" s="10" t="n"/>
    </row>
    <row r="194" ht="15.75" customHeight="1" s="218">
      <c r="A194" s="10" t="n"/>
      <c r="B194" s="10" t="n"/>
      <c r="C194" s="10" t="n"/>
      <c r="D194" s="10" t="n"/>
      <c r="E194" s="10" t="n"/>
      <c r="F194" s="10" t="n"/>
      <c r="G194" s="11" t="n"/>
      <c r="H194" s="10" t="n"/>
      <c r="I194" s="10" t="n"/>
      <c r="J194" s="10" t="n"/>
      <c r="K194" s="10" t="n"/>
      <c r="L194" s="10" t="n"/>
      <c r="M194" s="13" t="n"/>
      <c r="N194" s="13" t="n"/>
      <c r="O194" s="13" t="n"/>
      <c r="P194" s="13" t="n"/>
      <c r="Q194" s="10" t="n"/>
      <c r="R194" s="10" t="n"/>
      <c r="S194" s="10" t="n"/>
      <c r="T194" s="10" t="n"/>
      <c r="U194" s="10" t="n"/>
      <c r="V194" s="10" t="n"/>
      <c r="W194" s="10" t="n"/>
      <c r="X194" s="10" t="n"/>
      <c r="Y194" s="11" t="n"/>
      <c r="Z194" s="11" t="n"/>
      <c r="AA194" s="11" t="n"/>
      <c r="AB194" s="11" t="n"/>
      <c r="AC194" s="11" t="n"/>
      <c r="AD194" s="11" t="n"/>
      <c r="AE194" s="10" t="n"/>
      <c r="AF194" s="10" t="n"/>
      <c r="AG194" s="10" t="n"/>
      <c r="AH194" s="10" t="n"/>
      <c r="AI194" s="13" t="n"/>
      <c r="AJ194" s="13" t="n"/>
      <c r="AK194" s="13" t="n"/>
      <c r="AL194" s="13" t="n"/>
      <c r="AM194" s="13" t="n"/>
      <c r="AN194" s="13" t="n"/>
      <c r="AO194" s="13" t="n"/>
      <c r="AP194" s="14" t="n"/>
      <c r="AQ194" s="14" t="n"/>
      <c r="AR194" s="14" t="n"/>
      <c r="AS194" s="13" t="n"/>
      <c r="AT194" s="13" t="n"/>
      <c r="AU194" s="10" t="n"/>
      <c r="AV194" s="10" t="n"/>
      <c r="AW194" s="10" t="n"/>
      <c r="AX194" s="10" t="n"/>
      <c r="AY194" s="10" t="n"/>
      <c r="AZ194" s="10" t="n"/>
      <c r="BA194" s="10" t="n"/>
      <c r="BB194" s="10" t="n"/>
      <c r="BC194" s="10" t="n"/>
      <c r="BD194" s="11" t="n"/>
      <c r="BE194" s="10" t="n"/>
      <c r="BF194" s="10" t="n"/>
      <c r="BG194" s="10" t="n"/>
      <c r="BH194" s="10" t="n"/>
      <c r="BI194" s="10" t="n"/>
      <c r="BJ194" s="10" t="n"/>
      <c r="BK194" s="10" t="n"/>
      <c r="BL194" s="10" t="n"/>
      <c r="BM194" s="10" t="n"/>
    </row>
    <row r="195" ht="15.75" customHeight="1" s="218">
      <c r="A195" s="10" t="n"/>
      <c r="B195" s="10" t="n"/>
      <c r="C195" s="10" t="n"/>
      <c r="D195" s="10" t="n"/>
      <c r="E195" s="10" t="n"/>
      <c r="F195" s="10" t="n"/>
      <c r="G195" s="11" t="n"/>
      <c r="H195" s="10" t="n"/>
      <c r="I195" s="10" t="n"/>
      <c r="J195" s="10" t="n"/>
      <c r="K195" s="10" t="n"/>
      <c r="L195" s="10" t="n"/>
      <c r="M195" s="13" t="n"/>
      <c r="N195" s="13" t="n"/>
      <c r="O195" s="13" t="n"/>
      <c r="P195" s="13" t="n"/>
      <c r="Q195" s="10" t="n"/>
      <c r="R195" s="10" t="n"/>
      <c r="S195" s="10" t="n"/>
      <c r="T195" s="10" t="n"/>
      <c r="U195" s="10" t="n"/>
      <c r="V195" s="10" t="n"/>
      <c r="W195" s="10" t="n"/>
      <c r="X195" s="10" t="n"/>
      <c r="Y195" s="11" t="n"/>
      <c r="Z195" s="11" t="n"/>
      <c r="AA195" s="11" t="n"/>
      <c r="AB195" s="11" t="n"/>
      <c r="AC195" s="11" t="n"/>
      <c r="AD195" s="11" t="n"/>
      <c r="AE195" s="10" t="n"/>
      <c r="AF195" s="10" t="n"/>
      <c r="AG195" s="10" t="n"/>
      <c r="AH195" s="10" t="n"/>
      <c r="AI195" s="13" t="n"/>
      <c r="AJ195" s="13" t="n"/>
      <c r="AK195" s="13" t="n"/>
      <c r="AL195" s="13" t="n"/>
      <c r="AM195" s="13" t="n"/>
      <c r="AN195" s="13" t="n"/>
      <c r="AO195" s="13" t="n"/>
      <c r="AP195" s="14" t="n"/>
      <c r="AQ195" s="14" t="n"/>
      <c r="AR195" s="14" t="n"/>
      <c r="AS195" s="13" t="n"/>
      <c r="AT195" s="13" t="n"/>
      <c r="AU195" s="10" t="n"/>
      <c r="AV195" s="10" t="n"/>
      <c r="AW195" s="10" t="n"/>
      <c r="AX195" s="10" t="n"/>
      <c r="AY195" s="10" t="n"/>
      <c r="AZ195" s="10" t="n"/>
      <c r="BA195" s="10" t="n"/>
      <c r="BB195" s="10" t="n"/>
      <c r="BC195" s="10" t="n"/>
      <c r="BD195" s="11" t="n"/>
      <c r="BE195" s="10" t="n"/>
      <c r="BF195" s="10" t="n"/>
      <c r="BG195" s="10" t="n"/>
      <c r="BH195" s="10" t="n"/>
      <c r="BI195" s="10" t="n"/>
      <c r="BJ195" s="10" t="n"/>
      <c r="BK195" s="10" t="n"/>
      <c r="BL195" s="10" t="n"/>
      <c r="BM195" s="10" t="n"/>
    </row>
    <row r="196" ht="15.75" customHeight="1" s="218">
      <c r="A196" s="10" t="n"/>
      <c r="B196" s="10" t="n"/>
      <c r="C196" s="10" t="n"/>
      <c r="D196" s="10" t="n"/>
      <c r="E196" s="10" t="n"/>
      <c r="F196" s="10" t="n"/>
      <c r="G196" s="11" t="n"/>
      <c r="H196" s="10" t="n"/>
      <c r="I196" s="10" t="n"/>
      <c r="J196" s="10" t="n"/>
      <c r="K196" s="10" t="n"/>
      <c r="L196" s="10" t="n"/>
      <c r="M196" s="13" t="n"/>
      <c r="N196" s="13" t="n"/>
      <c r="O196" s="13" t="n"/>
      <c r="P196" s="13" t="n"/>
      <c r="Q196" s="10" t="n"/>
      <c r="R196" s="10" t="n"/>
      <c r="S196" s="10" t="n"/>
      <c r="T196" s="10" t="n"/>
      <c r="U196" s="10" t="n"/>
      <c r="V196" s="10" t="n"/>
      <c r="W196" s="10" t="n"/>
      <c r="X196" s="10" t="n"/>
      <c r="Y196" s="11" t="n"/>
      <c r="Z196" s="11" t="n"/>
      <c r="AA196" s="11" t="n"/>
      <c r="AB196" s="11" t="n"/>
      <c r="AC196" s="11" t="n"/>
      <c r="AD196" s="11" t="n"/>
      <c r="AE196" s="10" t="n"/>
      <c r="AF196" s="10" t="n"/>
      <c r="AG196" s="10" t="n"/>
      <c r="AH196" s="10" t="n"/>
      <c r="AI196" s="13" t="n"/>
      <c r="AJ196" s="13" t="n"/>
      <c r="AK196" s="13" t="n"/>
      <c r="AL196" s="13" t="n"/>
      <c r="AM196" s="13" t="n"/>
      <c r="AN196" s="13" t="n"/>
      <c r="AO196" s="13" t="n"/>
      <c r="AP196" s="14" t="n"/>
      <c r="AQ196" s="14" t="n"/>
      <c r="AR196" s="14" t="n"/>
      <c r="AS196" s="13" t="n"/>
      <c r="AT196" s="13" t="n"/>
      <c r="AU196" s="10" t="n"/>
      <c r="AV196" s="10" t="n"/>
      <c r="AW196" s="10" t="n"/>
      <c r="AX196" s="10" t="n"/>
      <c r="AY196" s="10" t="n"/>
      <c r="AZ196" s="10" t="n"/>
      <c r="BA196" s="10" t="n"/>
      <c r="BB196" s="10" t="n"/>
      <c r="BC196" s="10" t="n"/>
      <c r="BD196" s="11" t="n"/>
      <c r="BE196" s="10" t="n"/>
      <c r="BF196" s="10" t="n"/>
      <c r="BG196" s="10" t="n"/>
      <c r="BH196" s="10" t="n"/>
      <c r="BI196" s="10" t="n"/>
      <c r="BJ196" s="10" t="n"/>
      <c r="BK196" s="10" t="n"/>
      <c r="BL196" s="10" t="n"/>
      <c r="BM196" s="10" t="n"/>
    </row>
    <row r="197" ht="15.75" customHeight="1" s="218">
      <c r="A197" s="10" t="n"/>
      <c r="B197" s="10" t="n"/>
      <c r="C197" s="10" t="n"/>
      <c r="D197" s="10" t="n"/>
      <c r="E197" s="10" t="n"/>
      <c r="F197" s="10" t="n"/>
      <c r="G197" s="11" t="n"/>
      <c r="H197" s="10" t="n"/>
      <c r="I197" s="10" t="n"/>
      <c r="J197" s="10" t="n"/>
      <c r="K197" s="10" t="n"/>
      <c r="L197" s="10" t="n"/>
      <c r="M197" s="13" t="n"/>
      <c r="N197" s="13" t="n"/>
      <c r="O197" s="13" t="n"/>
      <c r="P197" s="13" t="n"/>
      <c r="Q197" s="10" t="n"/>
      <c r="R197" s="10" t="n"/>
      <c r="S197" s="10" t="n"/>
      <c r="T197" s="10" t="n"/>
      <c r="U197" s="10" t="n"/>
      <c r="V197" s="10" t="n"/>
      <c r="W197" s="10" t="n"/>
      <c r="X197" s="10" t="n"/>
      <c r="Y197" s="11" t="n"/>
      <c r="Z197" s="11" t="n"/>
      <c r="AA197" s="11" t="n"/>
      <c r="AB197" s="11" t="n"/>
      <c r="AC197" s="11" t="n"/>
      <c r="AD197" s="11" t="n"/>
      <c r="AE197" s="10" t="n"/>
      <c r="AF197" s="10" t="n"/>
      <c r="AG197" s="10" t="n"/>
      <c r="AH197" s="10" t="n"/>
      <c r="AI197" s="13" t="n"/>
      <c r="AJ197" s="13" t="n"/>
      <c r="AK197" s="13" t="n"/>
      <c r="AL197" s="13" t="n"/>
      <c r="AM197" s="13" t="n"/>
      <c r="AN197" s="13" t="n"/>
      <c r="AO197" s="13" t="n"/>
      <c r="AP197" s="14" t="n"/>
      <c r="AQ197" s="14" t="n"/>
      <c r="AR197" s="14" t="n"/>
      <c r="AS197" s="13" t="n"/>
      <c r="AT197" s="13" t="n"/>
      <c r="AU197" s="10" t="n"/>
      <c r="AV197" s="10" t="n"/>
      <c r="AW197" s="10" t="n"/>
      <c r="AX197" s="10" t="n"/>
      <c r="AY197" s="10" t="n"/>
      <c r="AZ197" s="10" t="n"/>
      <c r="BA197" s="10" t="n"/>
      <c r="BB197" s="10" t="n"/>
      <c r="BC197" s="10" t="n"/>
      <c r="BD197" s="11" t="n"/>
      <c r="BE197" s="10" t="n"/>
      <c r="BF197" s="10" t="n"/>
      <c r="BG197" s="10" t="n"/>
      <c r="BH197" s="10" t="n"/>
      <c r="BI197" s="10" t="n"/>
      <c r="BJ197" s="10" t="n"/>
      <c r="BK197" s="10" t="n"/>
      <c r="BL197" s="10" t="n"/>
      <c r="BM197" s="10" t="n"/>
    </row>
    <row r="198" ht="15.75" customHeight="1" s="218">
      <c r="A198" s="10" t="n"/>
      <c r="B198" s="10" t="n"/>
      <c r="C198" s="10" t="n"/>
      <c r="D198" s="10" t="n"/>
      <c r="E198" s="10" t="n"/>
      <c r="F198" s="10" t="n"/>
      <c r="G198" s="11" t="n"/>
      <c r="H198" s="10" t="n"/>
      <c r="I198" s="10" t="n"/>
      <c r="J198" s="10" t="n"/>
      <c r="K198" s="10" t="n"/>
      <c r="L198" s="10" t="n"/>
      <c r="M198" s="13" t="n"/>
      <c r="N198" s="13" t="n"/>
      <c r="O198" s="13" t="n"/>
      <c r="P198" s="13" t="n"/>
      <c r="Q198" s="10" t="n"/>
      <c r="R198" s="10" t="n"/>
      <c r="S198" s="10" t="n"/>
      <c r="T198" s="10" t="n"/>
      <c r="U198" s="10" t="n"/>
      <c r="V198" s="10" t="n"/>
      <c r="W198" s="10" t="n"/>
      <c r="X198" s="10" t="n"/>
      <c r="Y198" s="11" t="n"/>
      <c r="Z198" s="11" t="n"/>
      <c r="AA198" s="11" t="n"/>
      <c r="AB198" s="11" t="n"/>
      <c r="AC198" s="11" t="n"/>
      <c r="AD198" s="11" t="n"/>
      <c r="AE198" s="10" t="n"/>
      <c r="AF198" s="10" t="n"/>
      <c r="AG198" s="10" t="n"/>
      <c r="AH198" s="10" t="n"/>
      <c r="AI198" s="13" t="n"/>
      <c r="AJ198" s="13" t="n"/>
      <c r="AK198" s="13" t="n"/>
      <c r="AL198" s="13" t="n"/>
      <c r="AM198" s="13" t="n"/>
      <c r="AN198" s="13" t="n"/>
      <c r="AO198" s="13" t="n"/>
      <c r="AP198" s="14" t="n"/>
      <c r="AQ198" s="14" t="n"/>
      <c r="AR198" s="14" t="n"/>
      <c r="AS198" s="13" t="n"/>
      <c r="AT198" s="13" t="n"/>
      <c r="AU198" s="10" t="n"/>
      <c r="AV198" s="10" t="n"/>
      <c r="AW198" s="10" t="n"/>
      <c r="AX198" s="10" t="n"/>
      <c r="AY198" s="10" t="n"/>
      <c r="AZ198" s="10" t="n"/>
      <c r="BA198" s="10" t="n"/>
      <c r="BB198" s="10" t="n"/>
      <c r="BC198" s="10" t="n"/>
      <c r="BD198" s="11" t="n"/>
      <c r="BE198" s="10" t="n"/>
      <c r="BF198" s="10" t="n"/>
      <c r="BG198" s="10" t="n"/>
      <c r="BH198" s="10" t="n"/>
      <c r="BI198" s="10" t="n"/>
      <c r="BJ198" s="10" t="n"/>
      <c r="BK198" s="10" t="n"/>
      <c r="BL198" s="10" t="n"/>
      <c r="BM198" s="10" t="n"/>
    </row>
    <row r="199" ht="15.75" customHeight="1" s="218">
      <c r="A199" s="10" t="n"/>
      <c r="B199" s="10" t="n"/>
      <c r="C199" s="10" t="n"/>
      <c r="D199" s="10" t="n"/>
      <c r="E199" s="10" t="n"/>
      <c r="F199" s="10" t="n"/>
      <c r="G199" s="11" t="n"/>
      <c r="H199" s="10" t="n"/>
      <c r="I199" s="10" t="n"/>
      <c r="J199" s="10" t="n"/>
      <c r="K199" s="10" t="n"/>
      <c r="L199" s="10" t="n"/>
      <c r="M199" s="13" t="n"/>
      <c r="N199" s="13" t="n"/>
      <c r="O199" s="13" t="n"/>
      <c r="P199" s="13" t="n"/>
      <c r="Q199" s="10" t="n"/>
      <c r="R199" s="10" t="n"/>
      <c r="S199" s="10" t="n"/>
      <c r="T199" s="10" t="n"/>
      <c r="U199" s="10" t="n"/>
      <c r="V199" s="10" t="n"/>
      <c r="W199" s="10" t="n"/>
      <c r="X199" s="10" t="n"/>
      <c r="Y199" s="11" t="n"/>
      <c r="Z199" s="11" t="n"/>
      <c r="AA199" s="11" t="n"/>
      <c r="AB199" s="11" t="n"/>
      <c r="AC199" s="11" t="n"/>
      <c r="AD199" s="11" t="n"/>
      <c r="AE199" s="10" t="n"/>
      <c r="AF199" s="10" t="n"/>
      <c r="AG199" s="10" t="n"/>
      <c r="AH199" s="10" t="n"/>
      <c r="AI199" s="13" t="n"/>
      <c r="AJ199" s="13" t="n"/>
      <c r="AK199" s="13" t="n"/>
      <c r="AL199" s="13" t="n"/>
      <c r="AM199" s="13" t="n"/>
      <c r="AN199" s="13" t="n"/>
      <c r="AO199" s="13" t="n"/>
      <c r="AP199" s="14" t="n"/>
      <c r="AQ199" s="14" t="n"/>
      <c r="AR199" s="14" t="n"/>
      <c r="AS199" s="13" t="n"/>
      <c r="AT199" s="13" t="n"/>
      <c r="AU199" s="10" t="n"/>
      <c r="AV199" s="10" t="n"/>
      <c r="AW199" s="10" t="n"/>
      <c r="AX199" s="10" t="n"/>
      <c r="AY199" s="10" t="n"/>
      <c r="AZ199" s="10" t="n"/>
      <c r="BA199" s="10" t="n"/>
      <c r="BB199" s="10" t="n"/>
      <c r="BC199" s="10" t="n"/>
      <c r="BD199" s="11" t="n"/>
      <c r="BE199" s="10" t="n"/>
      <c r="BF199" s="10" t="n"/>
      <c r="BG199" s="10" t="n"/>
      <c r="BH199" s="10" t="n"/>
      <c r="BI199" s="10" t="n"/>
      <c r="BJ199" s="10" t="n"/>
      <c r="BK199" s="10" t="n"/>
      <c r="BL199" s="10" t="n"/>
      <c r="BM199" s="10" t="n"/>
    </row>
    <row r="200" ht="15.75" customHeight="1" s="218">
      <c r="A200" s="10" t="n"/>
      <c r="B200" s="10" t="n"/>
      <c r="C200" s="10" t="n"/>
      <c r="D200" s="10" t="n"/>
      <c r="E200" s="10" t="n"/>
      <c r="F200" s="10" t="n"/>
      <c r="G200" s="11" t="n"/>
      <c r="H200" s="10" t="n"/>
      <c r="I200" s="10" t="n"/>
      <c r="J200" s="10" t="n"/>
      <c r="K200" s="10" t="n"/>
      <c r="L200" s="10" t="n"/>
      <c r="M200" s="13" t="n"/>
      <c r="N200" s="13" t="n"/>
      <c r="O200" s="13" t="n"/>
      <c r="P200" s="13" t="n"/>
      <c r="Q200" s="10" t="n"/>
      <c r="R200" s="10" t="n"/>
      <c r="S200" s="10" t="n"/>
      <c r="T200" s="10" t="n"/>
      <c r="U200" s="10" t="n"/>
      <c r="V200" s="10" t="n"/>
      <c r="W200" s="10" t="n"/>
      <c r="X200" s="10" t="n"/>
      <c r="Y200" s="11" t="n"/>
      <c r="Z200" s="11" t="n"/>
      <c r="AA200" s="11" t="n"/>
      <c r="AB200" s="11" t="n"/>
      <c r="AC200" s="11" t="n"/>
      <c r="AD200" s="11" t="n"/>
      <c r="AE200" s="10" t="n"/>
      <c r="AF200" s="10" t="n"/>
      <c r="AG200" s="10" t="n"/>
      <c r="AH200" s="10" t="n"/>
      <c r="AI200" s="13" t="n"/>
      <c r="AJ200" s="13" t="n"/>
      <c r="AK200" s="13" t="n"/>
      <c r="AL200" s="13" t="n"/>
      <c r="AM200" s="13" t="n"/>
      <c r="AN200" s="13" t="n"/>
      <c r="AO200" s="13" t="n"/>
      <c r="AP200" s="14" t="n"/>
      <c r="AQ200" s="14" t="n"/>
      <c r="AR200" s="14" t="n"/>
      <c r="AS200" s="13" t="n"/>
      <c r="AT200" s="13" t="n"/>
      <c r="AU200" s="10" t="n"/>
      <c r="AV200" s="10" t="n"/>
      <c r="AW200" s="10" t="n"/>
      <c r="AX200" s="10" t="n"/>
      <c r="AY200" s="10" t="n"/>
      <c r="AZ200" s="10" t="n"/>
      <c r="BA200" s="10" t="n"/>
      <c r="BB200" s="10" t="n"/>
      <c r="BC200" s="10" t="n"/>
      <c r="BD200" s="11" t="n"/>
      <c r="BE200" s="10" t="n"/>
      <c r="BF200" s="10" t="n"/>
      <c r="BG200" s="10" t="n"/>
      <c r="BH200" s="10" t="n"/>
      <c r="BI200" s="10" t="n"/>
      <c r="BJ200" s="10" t="n"/>
      <c r="BK200" s="10" t="n"/>
      <c r="BL200" s="10" t="n"/>
      <c r="BM200" s="10" t="n"/>
    </row>
    <row r="201" ht="15.75" customHeight="1" s="218">
      <c r="A201" s="10" t="n"/>
      <c r="B201" s="10" t="n"/>
      <c r="C201" s="10" t="n"/>
      <c r="D201" s="10" t="n"/>
      <c r="E201" s="10" t="n"/>
      <c r="F201" s="10" t="n"/>
      <c r="G201" s="11" t="n"/>
      <c r="H201" s="10" t="n"/>
      <c r="I201" s="10" t="n"/>
      <c r="J201" s="10" t="n"/>
      <c r="K201" s="10" t="n"/>
      <c r="L201" s="10" t="n"/>
      <c r="M201" s="13" t="n"/>
      <c r="N201" s="13" t="n"/>
      <c r="O201" s="13" t="n"/>
      <c r="P201" s="13" t="n"/>
      <c r="Q201" s="10" t="n"/>
      <c r="R201" s="10" t="n"/>
      <c r="S201" s="10" t="n"/>
      <c r="T201" s="10" t="n"/>
      <c r="U201" s="10" t="n"/>
      <c r="V201" s="10" t="n"/>
      <c r="W201" s="10" t="n"/>
      <c r="X201" s="10" t="n"/>
      <c r="Y201" s="11" t="n"/>
      <c r="Z201" s="11" t="n"/>
      <c r="AA201" s="11" t="n"/>
      <c r="AB201" s="11" t="n"/>
      <c r="AC201" s="11" t="n"/>
      <c r="AD201" s="11" t="n"/>
      <c r="AE201" s="10" t="n"/>
      <c r="AF201" s="10" t="n"/>
      <c r="AG201" s="10" t="n"/>
      <c r="AH201" s="10" t="n"/>
      <c r="AI201" s="13" t="n"/>
      <c r="AJ201" s="13" t="n"/>
      <c r="AK201" s="13" t="n"/>
      <c r="AL201" s="13" t="n"/>
      <c r="AM201" s="13" t="n"/>
      <c r="AN201" s="13" t="n"/>
      <c r="AO201" s="13" t="n"/>
      <c r="AP201" s="14" t="n"/>
      <c r="AQ201" s="14" t="n"/>
      <c r="AR201" s="14" t="n"/>
      <c r="AS201" s="13" t="n"/>
      <c r="AT201" s="13" t="n"/>
      <c r="AU201" s="10" t="n"/>
      <c r="AV201" s="10" t="n"/>
      <c r="AW201" s="10" t="n"/>
      <c r="AX201" s="10" t="n"/>
      <c r="AY201" s="10" t="n"/>
      <c r="AZ201" s="10" t="n"/>
      <c r="BA201" s="10" t="n"/>
      <c r="BB201" s="10" t="n"/>
      <c r="BC201" s="10" t="n"/>
      <c r="BD201" s="11" t="n"/>
      <c r="BE201" s="10" t="n"/>
      <c r="BF201" s="10" t="n"/>
      <c r="BG201" s="10" t="n"/>
      <c r="BH201" s="10" t="n"/>
      <c r="BI201" s="10" t="n"/>
      <c r="BJ201" s="10" t="n"/>
      <c r="BK201" s="10" t="n"/>
      <c r="BL201" s="10" t="n"/>
      <c r="BM201" s="10" t="n"/>
    </row>
    <row r="202" ht="15.75" customHeight="1" s="218">
      <c r="A202" s="10" t="n"/>
      <c r="B202" s="10" t="n"/>
      <c r="C202" s="10" t="n"/>
      <c r="D202" s="10" t="n"/>
      <c r="E202" s="10" t="n"/>
      <c r="F202" s="10" t="n"/>
      <c r="G202" s="11" t="n"/>
      <c r="H202" s="10" t="n"/>
      <c r="I202" s="10" t="n"/>
      <c r="J202" s="10" t="n"/>
      <c r="K202" s="10" t="n"/>
      <c r="L202" s="10" t="n"/>
      <c r="M202" s="13" t="n"/>
      <c r="N202" s="13" t="n"/>
      <c r="O202" s="13" t="n"/>
      <c r="P202" s="13" t="n"/>
      <c r="Q202" s="10" t="n"/>
      <c r="R202" s="10" t="n"/>
      <c r="S202" s="10" t="n"/>
      <c r="T202" s="10" t="n"/>
      <c r="U202" s="10" t="n"/>
      <c r="V202" s="10" t="n"/>
      <c r="W202" s="10" t="n"/>
      <c r="X202" s="10" t="n"/>
      <c r="Y202" s="11" t="n"/>
      <c r="Z202" s="11" t="n"/>
      <c r="AA202" s="11" t="n"/>
      <c r="AB202" s="11" t="n"/>
      <c r="AC202" s="11" t="n"/>
      <c r="AD202" s="11" t="n"/>
      <c r="AE202" s="10" t="n"/>
      <c r="AF202" s="10" t="n"/>
      <c r="AG202" s="10" t="n"/>
      <c r="AH202" s="10" t="n"/>
      <c r="AI202" s="13" t="n"/>
      <c r="AJ202" s="13" t="n"/>
      <c r="AK202" s="13" t="n"/>
      <c r="AL202" s="13" t="n"/>
      <c r="AM202" s="13" t="n"/>
      <c r="AN202" s="13" t="n"/>
      <c r="AO202" s="13" t="n"/>
      <c r="AP202" s="14" t="n"/>
      <c r="AQ202" s="14" t="n"/>
      <c r="AR202" s="14" t="n"/>
      <c r="AS202" s="13" t="n"/>
      <c r="AT202" s="13" t="n"/>
      <c r="AU202" s="10" t="n"/>
      <c r="AV202" s="10" t="n"/>
      <c r="AW202" s="10" t="n"/>
      <c r="AX202" s="10" t="n"/>
      <c r="AY202" s="10" t="n"/>
      <c r="AZ202" s="10" t="n"/>
      <c r="BA202" s="10" t="n"/>
      <c r="BB202" s="10" t="n"/>
      <c r="BC202" s="10" t="n"/>
      <c r="BD202" s="11" t="n"/>
      <c r="BE202" s="10" t="n"/>
      <c r="BF202" s="10" t="n"/>
      <c r="BG202" s="10" t="n"/>
      <c r="BH202" s="10" t="n"/>
      <c r="BI202" s="10" t="n"/>
      <c r="BJ202" s="10" t="n"/>
      <c r="BK202" s="10" t="n"/>
      <c r="BL202" s="10" t="n"/>
      <c r="BM202" s="10" t="n"/>
    </row>
    <row r="203" ht="15.75" customHeight="1" s="218">
      <c r="A203" s="10" t="n"/>
      <c r="B203" s="10" t="n"/>
      <c r="C203" s="10" t="n"/>
      <c r="D203" s="10" t="n"/>
      <c r="E203" s="10" t="n"/>
      <c r="F203" s="10" t="n"/>
      <c r="G203" s="11" t="n"/>
      <c r="H203" s="10" t="n"/>
      <c r="I203" s="10" t="n"/>
      <c r="J203" s="10" t="n"/>
      <c r="K203" s="10" t="n"/>
      <c r="L203" s="10" t="n"/>
      <c r="M203" s="13" t="n"/>
      <c r="N203" s="13" t="n"/>
      <c r="O203" s="13" t="n"/>
      <c r="P203" s="13" t="n"/>
      <c r="Q203" s="10" t="n"/>
      <c r="R203" s="10" t="n"/>
      <c r="S203" s="10" t="n"/>
      <c r="T203" s="10" t="n"/>
      <c r="U203" s="10" t="n"/>
      <c r="V203" s="10" t="n"/>
      <c r="W203" s="10" t="n"/>
      <c r="X203" s="10" t="n"/>
      <c r="Y203" s="11" t="n"/>
      <c r="Z203" s="11" t="n"/>
      <c r="AA203" s="11" t="n"/>
      <c r="AB203" s="11" t="n"/>
      <c r="AC203" s="11" t="n"/>
      <c r="AD203" s="11" t="n"/>
      <c r="AE203" s="10" t="n"/>
      <c r="AF203" s="10" t="n"/>
      <c r="AG203" s="10" t="n"/>
      <c r="AH203" s="10" t="n"/>
      <c r="AI203" s="13" t="n"/>
      <c r="AJ203" s="13" t="n"/>
      <c r="AK203" s="13" t="n"/>
      <c r="AL203" s="13" t="n"/>
      <c r="AM203" s="13" t="n"/>
      <c r="AN203" s="13" t="n"/>
      <c r="AO203" s="13" t="n"/>
      <c r="AP203" s="14" t="n"/>
      <c r="AQ203" s="14" t="n"/>
      <c r="AR203" s="14" t="n"/>
      <c r="AS203" s="13" t="n"/>
      <c r="AT203" s="13" t="n"/>
      <c r="AU203" s="10" t="n"/>
      <c r="AV203" s="10" t="n"/>
      <c r="AW203" s="10" t="n"/>
      <c r="AX203" s="10" t="n"/>
      <c r="AY203" s="10" t="n"/>
      <c r="AZ203" s="10" t="n"/>
      <c r="BA203" s="10" t="n"/>
      <c r="BB203" s="10" t="n"/>
      <c r="BC203" s="10" t="n"/>
      <c r="BD203" s="11" t="n"/>
      <c r="BE203" s="10" t="n"/>
      <c r="BF203" s="10" t="n"/>
      <c r="BG203" s="10" t="n"/>
      <c r="BH203" s="10" t="n"/>
      <c r="BI203" s="10" t="n"/>
      <c r="BJ203" s="10" t="n"/>
      <c r="BK203" s="10" t="n"/>
      <c r="BL203" s="10" t="n"/>
      <c r="BM203" s="10" t="n"/>
    </row>
    <row r="204" ht="15.75" customHeight="1" s="218">
      <c r="A204" s="10" t="n"/>
      <c r="B204" s="10" t="n"/>
      <c r="C204" s="10" t="n"/>
      <c r="D204" s="10" t="n"/>
      <c r="E204" s="10" t="n"/>
      <c r="F204" s="10" t="n"/>
      <c r="G204" s="11" t="n"/>
      <c r="H204" s="10" t="n"/>
      <c r="I204" s="10" t="n"/>
      <c r="J204" s="10" t="n"/>
      <c r="K204" s="10" t="n"/>
      <c r="L204" s="10" t="n"/>
      <c r="M204" s="13" t="n"/>
      <c r="N204" s="13" t="n"/>
      <c r="O204" s="13" t="n"/>
      <c r="P204" s="13" t="n"/>
      <c r="Q204" s="10" t="n"/>
      <c r="R204" s="10" t="n"/>
      <c r="S204" s="10" t="n"/>
      <c r="T204" s="10" t="n"/>
      <c r="U204" s="10" t="n"/>
      <c r="V204" s="10" t="n"/>
      <c r="W204" s="10" t="n"/>
      <c r="X204" s="10" t="n"/>
      <c r="Y204" s="11" t="n"/>
      <c r="Z204" s="11" t="n"/>
      <c r="AA204" s="11" t="n"/>
      <c r="AB204" s="11" t="n"/>
      <c r="AC204" s="11" t="n"/>
      <c r="AD204" s="11" t="n"/>
      <c r="AE204" s="10" t="n"/>
      <c r="AF204" s="10" t="n"/>
      <c r="AG204" s="10" t="n"/>
      <c r="AH204" s="10" t="n"/>
      <c r="AI204" s="13" t="n"/>
      <c r="AJ204" s="13" t="n"/>
      <c r="AK204" s="13" t="n"/>
      <c r="AL204" s="13" t="n"/>
      <c r="AM204" s="13" t="n"/>
      <c r="AN204" s="13" t="n"/>
      <c r="AO204" s="13" t="n"/>
      <c r="AP204" s="14" t="n"/>
      <c r="AQ204" s="14" t="n"/>
      <c r="AR204" s="14" t="n"/>
      <c r="AS204" s="13" t="n"/>
      <c r="AT204" s="13" t="n"/>
      <c r="AU204" s="10" t="n"/>
      <c r="AV204" s="10" t="n"/>
      <c r="AW204" s="10" t="n"/>
      <c r="AX204" s="10" t="n"/>
      <c r="AY204" s="10" t="n"/>
      <c r="AZ204" s="10" t="n"/>
      <c r="BA204" s="10" t="n"/>
      <c r="BB204" s="10" t="n"/>
      <c r="BC204" s="10" t="n"/>
      <c r="BD204" s="11" t="n"/>
      <c r="BE204" s="10" t="n"/>
      <c r="BF204" s="10" t="n"/>
      <c r="BG204" s="10" t="n"/>
      <c r="BH204" s="10" t="n"/>
      <c r="BI204" s="10" t="n"/>
      <c r="BJ204" s="10" t="n"/>
      <c r="BK204" s="10" t="n"/>
      <c r="BL204" s="10" t="n"/>
      <c r="BM204" s="10" t="n"/>
    </row>
    <row r="205" ht="15.75" customHeight="1" s="218">
      <c r="A205" s="10" t="n"/>
      <c r="B205" s="10" t="n"/>
      <c r="C205" s="10" t="n"/>
      <c r="D205" s="10" t="n"/>
      <c r="E205" s="10" t="n"/>
      <c r="F205" s="10" t="n"/>
      <c r="G205" s="11" t="n"/>
      <c r="H205" s="10" t="n"/>
      <c r="I205" s="10" t="n"/>
      <c r="J205" s="10" t="n"/>
      <c r="K205" s="10" t="n"/>
      <c r="L205" s="10" t="n"/>
      <c r="M205" s="13" t="n"/>
      <c r="N205" s="13" t="n"/>
      <c r="O205" s="13" t="n"/>
      <c r="P205" s="13" t="n"/>
      <c r="Q205" s="10" t="n"/>
      <c r="R205" s="10" t="n"/>
      <c r="S205" s="10" t="n"/>
      <c r="T205" s="10" t="n"/>
      <c r="U205" s="10" t="n"/>
      <c r="V205" s="10" t="n"/>
      <c r="W205" s="10" t="n"/>
      <c r="X205" s="10" t="n"/>
      <c r="Y205" s="11" t="n"/>
      <c r="Z205" s="11" t="n"/>
      <c r="AA205" s="11" t="n"/>
      <c r="AB205" s="11" t="n"/>
      <c r="AC205" s="11" t="n"/>
      <c r="AD205" s="11" t="n"/>
      <c r="AE205" s="10" t="n"/>
      <c r="AF205" s="10" t="n"/>
      <c r="AG205" s="10" t="n"/>
      <c r="AH205" s="10" t="n"/>
      <c r="AI205" s="13" t="n"/>
      <c r="AJ205" s="13" t="n"/>
      <c r="AK205" s="13" t="n"/>
      <c r="AL205" s="13" t="n"/>
      <c r="AM205" s="13" t="n"/>
      <c r="AN205" s="13" t="n"/>
      <c r="AO205" s="13" t="n"/>
      <c r="AP205" s="14" t="n"/>
      <c r="AQ205" s="14" t="n"/>
      <c r="AR205" s="14" t="n"/>
      <c r="AS205" s="13" t="n"/>
      <c r="AT205" s="13" t="n"/>
      <c r="AU205" s="10" t="n"/>
      <c r="AV205" s="10" t="n"/>
      <c r="AW205" s="10" t="n"/>
      <c r="AX205" s="10" t="n"/>
      <c r="AY205" s="10" t="n"/>
      <c r="AZ205" s="10" t="n"/>
      <c r="BA205" s="10" t="n"/>
      <c r="BB205" s="10" t="n"/>
      <c r="BC205" s="10" t="n"/>
      <c r="BD205" s="11" t="n"/>
      <c r="BE205" s="10" t="n"/>
      <c r="BF205" s="10" t="n"/>
      <c r="BG205" s="10" t="n"/>
      <c r="BH205" s="10" t="n"/>
      <c r="BI205" s="10" t="n"/>
      <c r="BJ205" s="10" t="n"/>
      <c r="BK205" s="10" t="n"/>
      <c r="BL205" s="10" t="n"/>
      <c r="BM205" s="10" t="n"/>
    </row>
    <row r="206" ht="15.75" customHeight="1" s="218">
      <c r="A206" s="10" t="n"/>
      <c r="B206" s="10" t="n"/>
      <c r="C206" s="10" t="n"/>
      <c r="D206" s="10" t="n"/>
      <c r="E206" s="10" t="n"/>
      <c r="F206" s="10" t="n"/>
      <c r="G206" s="11" t="n"/>
      <c r="H206" s="10" t="n"/>
      <c r="I206" s="10" t="n"/>
      <c r="J206" s="10" t="n"/>
      <c r="K206" s="10" t="n"/>
      <c r="L206" s="10" t="n"/>
      <c r="M206" s="13" t="n"/>
      <c r="N206" s="13" t="n"/>
      <c r="O206" s="13" t="n"/>
      <c r="P206" s="13" t="n"/>
      <c r="Q206" s="10" t="n"/>
      <c r="R206" s="10" t="n"/>
      <c r="S206" s="10" t="n"/>
      <c r="T206" s="10" t="n"/>
      <c r="U206" s="10" t="n"/>
      <c r="V206" s="10" t="n"/>
      <c r="W206" s="10" t="n"/>
      <c r="X206" s="10" t="n"/>
      <c r="Y206" s="11" t="n"/>
      <c r="Z206" s="11" t="n"/>
      <c r="AA206" s="11" t="n"/>
      <c r="AB206" s="11" t="n"/>
      <c r="AC206" s="11" t="n"/>
      <c r="AD206" s="11" t="n"/>
      <c r="AE206" s="10" t="n"/>
      <c r="AF206" s="10" t="n"/>
      <c r="AG206" s="10" t="n"/>
      <c r="AH206" s="10" t="n"/>
      <c r="AI206" s="13" t="n"/>
      <c r="AJ206" s="13" t="n"/>
      <c r="AK206" s="13" t="n"/>
      <c r="AL206" s="13" t="n"/>
      <c r="AM206" s="13" t="n"/>
      <c r="AN206" s="13" t="n"/>
      <c r="AO206" s="13" t="n"/>
      <c r="AP206" s="14" t="n"/>
      <c r="AQ206" s="14" t="n"/>
      <c r="AR206" s="14" t="n"/>
      <c r="AS206" s="13" t="n"/>
      <c r="AT206" s="13" t="n"/>
      <c r="AU206" s="10" t="n"/>
      <c r="AV206" s="10" t="n"/>
      <c r="AW206" s="10" t="n"/>
      <c r="AX206" s="10" t="n"/>
      <c r="AY206" s="10" t="n"/>
      <c r="AZ206" s="10" t="n"/>
      <c r="BA206" s="10" t="n"/>
      <c r="BB206" s="10" t="n"/>
      <c r="BC206" s="10" t="n"/>
      <c r="BD206" s="11" t="n"/>
      <c r="BE206" s="10" t="n"/>
      <c r="BF206" s="10" t="n"/>
      <c r="BG206" s="10" t="n"/>
      <c r="BH206" s="10" t="n"/>
      <c r="BI206" s="10" t="n"/>
      <c r="BJ206" s="10" t="n"/>
      <c r="BK206" s="10" t="n"/>
      <c r="BL206" s="10" t="n"/>
      <c r="BM206" s="10" t="n"/>
    </row>
    <row r="207" ht="15.75" customHeight="1" s="218">
      <c r="A207" s="10" t="n"/>
      <c r="B207" s="10" t="n"/>
      <c r="C207" s="10" t="n"/>
      <c r="D207" s="10" t="n"/>
      <c r="E207" s="10" t="n"/>
      <c r="F207" s="10" t="n"/>
      <c r="G207" s="11" t="n"/>
      <c r="H207" s="10" t="n"/>
      <c r="I207" s="10" t="n"/>
      <c r="J207" s="10" t="n"/>
      <c r="K207" s="10" t="n"/>
      <c r="L207" s="10" t="n"/>
      <c r="M207" s="13" t="n"/>
      <c r="N207" s="13" t="n"/>
      <c r="O207" s="13" t="n"/>
      <c r="P207" s="13" t="n"/>
      <c r="Q207" s="10" t="n"/>
      <c r="R207" s="10" t="n"/>
      <c r="S207" s="10" t="n"/>
      <c r="T207" s="10" t="n"/>
      <c r="U207" s="10" t="n"/>
      <c r="V207" s="10" t="n"/>
      <c r="W207" s="10" t="n"/>
      <c r="X207" s="10" t="n"/>
      <c r="Y207" s="11" t="n"/>
      <c r="Z207" s="11" t="n"/>
      <c r="AA207" s="11" t="n"/>
      <c r="AB207" s="11" t="n"/>
      <c r="AC207" s="11" t="n"/>
      <c r="AD207" s="11" t="n"/>
      <c r="AE207" s="10" t="n"/>
      <c r="AF207" s="10" t="n"/>
      <c r="AG207" s="10" t="n"/>
      <c r="AH207" s="10" t="n"/>
      <c r="AI207" s="13" t="n"/>
      <c r="AJ207" s="13" t="n"/>
      <c r="AK207" s="13" t="n"/>
      <c r="AL207" s="13" t="n"/>
      <c r="AM207" s="13" t="n"/>
      <c r="AN207" s="13" t="n"/>
      <c r="AO207" s="13" t="n"/>
      <c r="AP207" s="14" t="n"/>
      <c r="AQ207" s="14" t="n"/>
      <c r="AR207" s="14" t="n"/>
      <c r="AS207" s="13" t="n"/>
      <c r="AT207" s="13" t="n"/>
      <c r="AU207" s="10" t="n"/>
      <c r="AV207" s="10" t="n"/>
      <c r="AW207" s="10" t="n"/>
      <c r="AX207" s="10" t="n"/>
      <c r="AY207" s="10" t="n"/>
      <c r="AZ207" s="10" t="n"/>
      <c r="BA207" s="10" t="n"/>
      <c r="BB207" s="10" t="n"/>
      <c r="BC207" s="10" t="n"/>
      <c r="BD207" s="11" t="n"/>
      <c r="BE207" s="10" t="n"/>
      <c r="BF207" s="10" t="n"/>
      <c r="BG207" s="10" t="n"/>
      <c r="BH207" s="10" t="n"/>
      <c r="BI207" s="10" t="n"/>
      <c r="BJ207" s="10" t="n"/>
      <c r="BK207" s="10" t="n"/>
      <c r="BL207" s="10" t="n"/>
      <c r="BM207" s="10" t="n"/>
    </row>
    <row r="208" ht="15.75" customHeight="1" s="218">
      <c r="A208" s="10" t="n"/>
      <c r="B208" s="10" t="n"/>
      <c r="C208" s="10" t="n"/>
      <c r="D208" s="10" t="n"/>
      <c r="E208" s="10" t="n"/>
      <c r="F208" s="10" t="n"/>
      <c r="G208" s="11" t="n"/>
      <c r="H208" s="10" t="n"/>
      <c r="I208" s="10" t="n"/>
      <c r="J208" s="10" t="n"/>
      <c r="K208" s="10" t="n"/>
      <c r="L208" s="10" t="n"/>
      <c r="M208" s="13" t="n"/>
      <c r="N208" s="13" t="n"/>
      <c r="O208" s="13" t="n"/>
      <c r="P208" s="13" t="n"/>
      <c r="Q208" s="10" t="n"/>
      <c r="R208" s="10" t="n"/>
      <c r="S208" s="10" t="n"/>
      <c r="T208" s="10" t="n"/>
      <c r="U208" s="10" t="n"/>
      <c r="V208" s="10" t="n"/>
      <c r="W208" s="10" t="n"/>
      <c r="X208" s="10" t="n"/>
      <c r="Y208" s="11" t="n"/>
      <c r="Z208" s="11" t="n"/>
      <c r="AA208" s="11" t="n"/>
      <c r="AB208" s="11" t="n"/>
      <c r="AC208" s="11" t="n"/>
      <c r="AD208" s="11" t="n"/>
      <c r="AE208" s="10" t="n"/>
      <c r="AF208" s="10" t="n"/>
      <c r="AG208" s="10" t="n"/>
      <c r="AH208" s="10" t="n"/>
      <c r="AI208" s="13" t="n"/>
      <c r="AJ208" s="13" t="n"/>
      <c r="AK208" s="13" t="n"/>
      <c r="AL208" s="13" t="n"/>
      <c r="AM208" s="13" t="n"/>
      <c r="AN208" s="13" t="n"/>
      <c r="AO208" s="13" t="n"/>
      <c r="AP208" s="14" t="n"/>
      <c r="AQ208" s="14" t="n"/>
      <c r="AR208" s="14" t="n"/>
      <c r="AS208" s="13" t="n"/>
      <c r="AT208" s="13" t="n"/>
      <c r="AU208" s="10" t="n"/>
      <c r="AV208" s="10" t="n"/>
      <c r="AW208" s="10" t="n"/>
      <c r="AX208" s="10" t="n"/>
      <c r="AY208" s="10" t="n"/>
      <c r="AZ208" s="10" t="n"/>
      <c r="BA208" s="10" t="n"/>
      <c r="BB208" s="10" t="n"/>
      <c r="BC208" s="10" t="n"/>
      <c r="BD208" s="11" t="n"/>
      <c r="BE208" s="10" t="n"/>
      <c r="BF208" s="10" t="n"/>
      <c r="BG208" s="10" t="n"/>
      <c r="BH208" s="10" t="n"/>
      <c r="BI208" s="10" t="n"/>
      <c r="BJ208" s="10" t="n"/>
      <c r="BK208" s="10" t="n"/>
      <c r="BL208" s="10" t="n"/>
      <c r="BM208" s="10" t="n"/>
    </row>
    <row r="209" ht="15.75" customHeight="1" s="218">
      <c r="A209" s="10" t="n"/>
      <c r="B209" s="10" t="n"/>
      <c r="C209" s="10" t="n"/>
      <c r="D209" s="10" t="n"/>
      <c r="E209" s="10" t="n"/>
      <c r="F209" s="10" t="n"/>
      <c r="G209" s="11" t="n"/>
      <c r="H209" s="10" t="n"/>
      <c r="I209" s="10" t="n"/>
      <c r="J209" s="10" t="n"/>
      <c r="K209" s="10" t="n"/>
      <c r="L209" s="10" t="n"/>
      <c r="M209" s="13" t="n"/>
      <c r="N209" s="13" t="n"/>
      <c r="O209" s="13" t="n"/>
      <c r="P209" s="13" t="n"/>
      <c r="Q209" s="10" t="n"/>
      <c r="R209" s="10" t="n"/>
      <c r="S209" s="10" t="n"/>
      <c r="T209" s="10" t="n"/>
      <c r="U209" s="10" t="n"/>
      <c r="V209" s="10" t="n"/>
      <c r="W209" s="10" t="n"/>
      <c r="X209" s="10" t="n"/>
      <c r="Y209" s="11" t="n"/>
      <c r="Z209" s="11" t="n"/>
      <c r="AA209" s="11" t="n"/>
      <c r="AB209" s="11" t="n"/>
      <c r="AC209" s="11" t="n"/>
      <c r="AD209" s="11" t="n"/>
      <c r="AE209" s="10" t="n"/>
      <c r="AF209" s="10" t="n"/>
      <c r="AG209" s="10" t="n"/>
      <c r="AH209" s="10" t="n"/>
      <c r="AI209" s="13" t="n"/>
      <c r="AJ209" s="13" t="n"/>
      <c r="AK209" s="13" t="n"/>
      <c r="AL209" s="13" t="n"/>
      <c r="AM209" s="13" t="n"/>
      <c r="AN209" s="13" t="n"/>
      <c r="AO209" s="13" t="n"/>
      <c r="AP209" s="14" t="n"/>
      <c r="AQ209" s="14" t="n"/>
      <c r="AR209" s="14" t="n"/>
      <c r="AS209" s="13" t="n"/>
      <c r="AT209" s="13" t="n"/>
      <c r="AU209" s="10" t="n"/>
      <c r="AV209" s="10" t="n"/>
      <c r="AW209" s="10" t="n"/>
      <c r="AX209" s="10" t="n"/>
      <c r="AY209" s="10" t="n"/>
      <c r="AZ209" s="10" t="n"/>
      <c r="BA209" s="10" t="n"/>
      <c r="BB209" s="10" t="n"/>
      <c r="BC209" s="10" t="n"/>
      <c r="BD209" s="11" t="n"/>
      <c r="BE209" s="10" t="n"/>
      <c r="BF209" s="10" t="n"/>
      <c r="BG209" s="10" t="n"/>
      <c r="BH209" s="10" t="n"/>
      <c r="BI209" s="10" t="n"/>
      <c r="BJ209" s="10" t="n"/>
      <c r="BK209" s="10" t="n"/>
      <c r="BL209" s="10" t="n"/>
      <c r="BM209" s="10" t="n"/>
    </row>
    <row r="210" ht="15.75" customHeight="1" s="218">
      <c r="A210" s="10" t="n"/>
      <c r="B210" s="10" t="n"/>
      <c r="C210" s="10" t="n"/>
      <c r="D210" s="10" t="n"/>
      <c r="E210" s="10" t="n"/>
      <c r="F210" s="10" t="n"/>
      <c r="G210" s="11" t="n"/>
      <c r="H210" s="10" t="n"/>
      <c r="I210" s="10" t="n"/>
      <c r="J210" s="10" t="n"/>
      <c r="K210" s="10" t="n"/>
      <c r="L210" s="10" t="n"/>
      <c r="M210" s="13" t="n"/>
      <c r="N210" s="13" t="n"/>
      <c r="O210" s="13" t="n"/>
      <c r="P210" s="13" t="n"/>
      <c r="Q210" s="10" t="n"/>
      <c r="R210" s="10" t="n"/>
      <c r="S210" s="10" t="n"/>
      <c r="T210" s="10" t="n"/>
      <c r="U210" s="10" t="n"/>
      <c r="V210" s="10" t="n"/>
      <c r="W210" s="10" t="n"/>
      <c r="X210" s="10" t="n"/>
      <c r="Y210" s="11" t="n"/>
      <c r="Z210" s="11" t="n"/>
      <c r="AA210" s="11" t="n"/>
      <c r="AB210" s="11" t="n"/>
      <c r="AC210" s="11" t="n"/>
      <c r="AD210" s="11" t="n"/>
      <c r="AE210" s="10" t="n"/>
      <c r="AF210" s="10" t="n"/>
      <c r="AG210" s="10" t="n"/>
      <c r="AH210" s="10" t="n"/>
      <c r="AI210" s="13" t="n"/>
      <c r="AJ210" s="13" t="n"/>
      <c r="AK210" s="13" t="n"/>
      <c r="AL210" s="13" t="n"/>
      <c r="AM210" s="13" t="n"/>
      <c r="AN210" s="13" t="n"/>
      <c r="AO210" s="13" t="n"/>
      <c r="AP210" s="14" t="n"/>
      <c r="AQ210" s="14" t="n"/>
      <c r="AR210" s="14" t="n"/>
      <c r="AS210" s="13" t="n"/>
      <c r="AT210" s="13" t="n"/>
      <c r="AU210" s="10" t="n"/>
      <c r="AV210" s="10" t="n"/>
      <c r="AW210" s="10" t="n"/>
      <c r="AX210" s="10" t="n"/>
      <c r="AY210" s="10" t="n"/>
      <c r="AZ210" s="10" t="n"/>
      <c r="BA210" s="10" t="n"/>
      <c r="BB210" s="10" t="n"/>
      <c r="BC210" s="10" t="n"/>
      <c r="BD210" s="11" t="n"/>
      <c r="BE210" s="10" t="n"/>
      <c r="BF210" s="10" t="n"/>
      <c r="BG210" s="10" t="n"/>
      <c r="BH210" s="10" t="n"/>
      <c r="BI210" s="10" t="n"/>
      <c r="BJ210" s="10" t="n"/>
      <c r="BK210" s="10" t="n"/>
      <c r="BL210" s="10" t="n"/>
      <c r="BM210" s="10" t="n"/>
    </row>
    <row r="211" ht="15.75" customHeight="1" s="218">
      <c r="A211" s="10" t="n"/>
      <c r="B211" s="10" t="n"/>
      <c r="C211" s="10" t="n"/>
      <c r="D211" s="10" t="n"/>
      <c r="E211" s="10" t="n"/>
      <c r="F211" s="10" t="n"/>
      <c r="G211" s="11" t="n"/>
      <c r="H211" s="10" t="n"/>
      <c r="I211" s="10" t="n"/>
      <c r="J211" s="10" t="n"/>
      <c r="K211" s="10" t="n"/>
      <c r="L211" s="10" t="n"/>
      <c r="M211" s="13" t="n"/>
      <c r="N211" s="13" t="n"/>
      <c r="O211" s="13" t="n"/>
      <c r="P211" s="13" t="n"/>
      <c r="Q211" s="10" t="n"/>
      <c r="R211" s="10" t="n"/>
      <c r="S211" s="10" t="n"/>
      <c r="T211" s="10" t="n"/>
      <c r="U211" s="10" t="n"/>
      <c r="V211" s="10" t="n"/>
      <c r="W211" s="10" t="n"/>
      <c r="X211" s="10" t="n"/>
      <c r="Y211" s="11" t="n"/>
      <c r="Z211" s="11" t="n"/>
      <c r="AA211" s="11" t="n"/>
      <c r="AB211" s="11" t="n"/>
      <c r="AC211" s="11" t="n"/>
      <c r="AD211" s="11" t="n"/>
      <c r="AE211" s="10" t="n"/>
      <c r="AF211" s="10" t="n"/>
      <c r="AG211" s="10" t="n"/>
      <c r="AH211" s="10" t="n"/>
      <c r="AI211" s="13" t="n"/>
      <c r="AJ211" s="13" t="n"/>
      <c r="AK211" s="13" t="n"/>
      <c r="AL211" s="13" t="n"/>
      <c r="AM211" s="13" t="n"/>
      <c r="AN211" s="13" t="n"/>
      <c r="AO211" s="13" t="n"/>
      <c r="AP211" s="14" t="n"/>
      <c r="AQ211" s="14" t="n"/>
      <c r="AR211" s="14" t="n"/>
      <c r="AS211" s="13" t="n"/>
      <c r="AT211" s="13" t="n"/>
      <c r="AU211" s="10" t="n"/>
      <c r="AV211" s="10" t="n"/>
      <c r="AW211" s="10" t="n"/>
      <c r="AX211" s="10" t="n"/>
      <c r="AY211" s="10" t="n"/>
      <c r="AZ211" s="10" t="n"/>
      <c r="BA211" s="10" t="n"/>
      <c r="BB211" s="10" t="n"/>
      <c r="BC211" s="10" t="n"/>
      <c r="BD211" s="11" t="n"/>
      <c r="BE211" s="10" t="n"/>
      <c r="BF211" s="10" t="n"/>
      <c r="BG211" s="10" t="n"/>
      <c r="BH211" s="10" t="n"/>
      <c r="BI211" s="10" t="n"/>
      <c r="BJ211" s="10" t="n"/>
      <c r="BK211" s="10" t="n"/>
      <c r="BL211" s="10" t="n"/>
      <c r="BM211" s="10" t="n"/>
    </row>
    <row r="212" ht="15.75" customHeight="1" s="218">
      <c r="A212" s="10" t="n"/>
      <c r="B212" s="10" t="n"/>
      <c r="C212" s="10" t="n"/>
      <c r="D212" s="10" t="n"/>
      <c r="E212" s="10" t="n"/>
      <c r="F212" s="10" t="n"/>
      <c r="G212" s="11" t="n"/>
      <c r="H212" s="10" t="n"/>
      <c r="I212" s="10" t="n"/>
      <c r="J212" s="10" t="n"/>
      <c r="K212" s="10" t="n"/>
      <c r="L212" s="10" t="n"/>
      <c r="M212" s="13" t="n"/>
      <c r="N212" s="13" t="n"/>
      <c r="O212" s="13" t="n"/>
      <c r="P212" s="13" t="n"/>
      <c r="Q212" s="10" t="n"/>
      <c r="R212" s="10" t="n"/>
      <c r="S212" s="10" t="n"/>
      <c r="T212" s="10" t="n"/>
      <c r="U212" s="10" t="n"/>
      <c r="V212" s="10" t="n"/>
      <c r="W212" s="10" t="n"/>
      <c r="X212" s="10" t="n"/>
      <c r="Y212" s="11" t="n"/>
      <c r="Z212" s="11" t="n"/>
      <c r="AA212" s="11" t="n"/>
      <c r="AB212" s="11" t="n"/>
      <c r="AC212" s="11" t="n"/>
      <c r="AD212" s="11" t="n"/>
      <c r="AE212" s="10" t="n"/>
      <c r="AF212" s="10" t="n"/>
      <c r="AG212" s="10" t="n"/>
      <c r="AH212" s="10" t="n"/>
      <c r="AI212" s="13" t="n"/>
      <c r="AJ212" s="13" t="n"/>
      <c r="AK212" s="13" t="n"/>
      <c r="AL212" s="13" t="n"/>
      <c r="AM212" s="13" t="n"/>
      <c r="AN212" s="13" t="n"/>
      <c r="AO212" s="13" t="n"/>
      <c r="AP212" s="14" t="n"/>
      <c r="AQ212" s="14" t="n"/>
      <c r="AR212" s="14" t="n"/>
      <c r="AS212" s="13" t="n"/>
      <c r="AT212" s="13" t="n"/>
      <c r="AU212" s="10" t="n"/>
      <c r="AV212" s="10" t="n"/>
      <c r="AW212" s="10" t="n"/>
      <c r="AX212" s="10" t="n"/>
      <c r="AY212" s="10" t="n"/>
      <c r="AZ212" s="10" t="n"/>
      <c r="BA212" s="10" t="n"/>
      <c r="BB212" s="10" t="n"/>
      <c r="BC212" s="10" t="n"/>
      <c r="BD212" s="11" t="n"/>
      <c r="BE212" s="10" t="n"/>
      <c r="BF212" s="10" t="n"/>
      <c r="BG212" s="10" t="n"/>
      <c r="BH212" s="10" t="n"/>
      <c r="BI212" s="10" t="n"/>
      <c r="BJ212" s="10" t="n"/>
      <c r="BK212" s="10" t="n"/>
      <c r="BL212" s="10" t="n"/>
      <c r="BM212" s="10" t="n"/>
    </row>
    <row r="213" ht="15.75" customHeight="1" s="218">
      <c r="A213" s="10" t="n"/>
      <c r="B213" s="10" t="n"/>
      <c r="C213" s="10" t="n"/>
      <c r="D213" s="10" t="n"/>
      <c r="E213" s="10" t="n"/>
      <c r="F213" s="10" t="n"/>
      <c r="G213" s="11" t="n"/>
      <c r="H213" s="10" t="n"/>
      <c r="I213" s="10" t="n"/>
      <c r="J213" s="10" t="n"/>
      <c r="K213" s="10" t="n"/>
      <c r="L213" s="10" t="n"/>
      <c r="M213" s="13" t="n"/>
      <c r="N213" s="13" t="n"/>
      <c r="O213" s="13" t="n"/>
      <c r="P213" s="13" t="n"/>
      <c r="Q213" s="10" t="n"/>
      <c r="R213" s="10" t="n"/>
      <c r="S213" s="10" t="n"/>
      <c r="T213" s="10" t="n"/>
      <c r="U213" s="10" t="n"/>
      <c r="V213" s="10" t="n"/>
      <c r="W213" s="10" t="n"/>
      <c r="X213" s="10" t="n"/>
      <c r="Y213" s="11" t="n"/>
      <c r="Z213" s="11" t="n"/>
      <c r="AA213" s="11" t="n"/>
      <c r="AB213" s="11" t="n"/>
      <c r="AC213" s="11" t="n"/>
      <c r="AD213" s="11" t="n"/>
      <c r="AE213" s="10" t="n"/>
      <c r="AF213" s="10" t="n"/>
      <c r="AG213" s="10" t="n"/>
      <c r="AH213" s="10" t="n"/>
      <c r="AI213" s="13" t="n"/>
      <c r="AJ213" s="13" t="n"/>
      <c r="AK213" s="13" t="n"/>
      <c r="AL213" s="13" t="n"/>
      <c r="AM213" s="13" t="n"/>
      <c r="AN213" s="13" t="n"/>
      <c r="AO213" s="13" t="n"/>
      <c r="AP213" s="14" t="n"/>
      <c r="AQ213" s="14" t="n"/>
      <c r="AR213" s="14" t="n"/>
      <c r="AS213" s="13" t="n"/>
      <c r="AT213" s="13" t="n"/>
      <c r="AU213" s="10" t="n"/>
      <c r="AV213" s="10" t="n"/>
      <c r="AW213" s="10" t="n"/>
      <c r="AX213" s="10" t="n"/>
      <c r="AY213" s="10" t="n"/>
      <c r="AZ213" s="10" t="n"/>
      <c r="BA213" s="10" t="n"/>
      <c r="BB213" s="10" t="n"/>
      <c r="BC213" s="10" t="n"/>
      <c r="BD213" s="11" t="n"/>
      <c r="BE213" s="10" t="n"/>
      <c r="BF213" s="10" t="n"/>
      <c r="BG213" s="10" t="n"/>
      <c r="BH213" s="10" t="n"/>
      <c r="BI213" s="10" t="n"/>
      <c r="BJ213" s="10" t="n"/>
      <c r="BK213" s="10" t="n"/>
      <c r="BL213" s="10" t="n"/>
      <c r="BM213" s="10" t="n"/>
    </row>
    <row r="214" ht="15.75" customHeight="1" s="218">
      <c r="A214" s="10" t="n"/>
      <c r="B214" s="10" t="n"/>
      <c r="C214" s="10" t="n"/>
      <c r="D214" s="10" t="n"/>
      <c r="E214" s="10" t="n"/>
      <c r="F214" s="10" t="n"/>
      <c r="G214" s="11" t="n"/>
      <c r="H214" s="10" t="n"/>
      <c r="I214" s="10" t="n"/>
      <c r="J214" s="10" t="n"/>
      <c r="K214" s="10" t="n"/>
      <c r="L214" s="10" t="n"/>
      <c r="M214" s="13" t="n"/>
      <c r="N214" s="13" t="n"/>
      <c r="O214" s="13" t="n"/>
      <c r="P214" s="13" t="n"/>
      <c r="Q214" s="10" t="n"/>
      <c r="R214" s="10" t="n"/>
      <c r="S214" s="10" t="n"/>
      <c r="T214" s="10" t="n"/>
      <c r="U214" s="10" t="n"/>
      <c r="V214" s="10" t="n"/>
      <c r="W214" s="10" t="n"/>
      <c r="X214" s="10" t="n"/>
      <c r="Y214" s="11" t="n"/>
      <c r="Z214" s="11" t="n"/>
      <c r="AA214" s="11" t="n"/>
      <c r="AB214" s="11" t="n"/>
      <c r="AC214" s="11" t="n"/>
      <c r="AD214" s="11" t="n"/>
      <c r="AE214" s="10" t="n"/>
      <c r="AF214" s="10" t="n"/>
      <c r="AG214" s="10" t="n"/>
      <c r="AH214" s="10" t="n"/>
      <c r="AI214" s="13" t="n"/>
      <c r="AJ214" s="13" t="n"/>
      <c r="AK214" s="13" t="n"/>
      <c r="AL214" s="13" t="n"/>
      <c r="AM214" s="13" t="n"/>
      <c r="AN214" s="13" t="n"/>
      <c r="AO214" s="13" t="n"/>
      <c r="AP214" s="14" t="n"/>
      <c r="AQ214" s="14" t="n"/>
      <c r="AR214" s="14" t="n"/>
      <c r="AS214" s="13" t="n"/>
      <c r="AT214" s="13" t="n"/>
      <c r="AU214" s="10" t="n"/>
      <c r="AV214" s="10" t="n"/>
      <c r="AW214" s="10" t="n"/>
      <c r="AX214" s="10" t="n"/>
      <c r="AY214" s="10" t="n"/>
      <c r="AZ214" s="10" t="n"/>
      <c r="BA214" s="10" t="n"/>
      <c r="BB214" s="10" t="n"/>
      <c r="BC214" s="10" t="n"/>
      <c r="BD214" s="11" t="n"/>
      <c r="BE214" s="10" t="n"/>
      <c r="BF214" s="10" t="n"/>
      <c r="BG214" s="10" t="n"/>
      <c r="BH214" s="10" t="n"/>
      <c r="BI214" s="10" t="n"/>
      <c r="BJ214" s="10" t="n"/>
      <c r="BK214" s="10" t="n"/>
      <c r="BL214" s="10" t="n"/>
      <c r="BM214" s="10" t="n"/>
    </row>
    <row r="215" ht="15.75" customHeight="1" s="218">
      <c r="A215" s="10" t="n"/>
      <c r="B215" s="10" t="n"/>
      <c r="C215" s="10" t="n"/>
      <c r="D215" s="10" t="n"/>
      <c r="E215" s="10" t="n"/>
      <c r="F215" s="10" t="n"/>
      <c r="G215" s="11" t="n"/>
      <c r="H215" s="10" t="n"/>
      <c r="I215" s="10" t="n"/>
      <c r="J215" s="10" t="n"/>
      <c r="K215" s="10" t="n"/>
      <c r="L215" s="10" t="n"/>
      <c r="M215" s="13" t="n"/>
      <c r="N215" s="13" t="n"/>
      <c r="O215" s="13" t="n"/>
      <c r="P215" s="13" t="n"/>
      <c r="Q215" s="10" t="n"/>
      <c r="R215" s="10" t="n"/>
      <c r="S215" s="10" t="n"/>
      <c r="T215" s="10" t="n"/>
      <c r="U215" s="10" t="n"/>
      <c r="V215" s="10" t="n"/>
      <c r="W215" s="10" t="n"/>
      <c r="X215" s="10" t="n"/>
      <c r="Y215" s="11" t="n"/>
      <c r="Z215" s="11" t="n"/>
      <c r="AA215" s="11" t="n"/>
      <c r="AB215" s="11" t="n"/>
      <c r="AC215" s="11" t="n"/>
      <c r="AD215" s="11" t="n"/>
      <c r="AE215" s="10" t="n"/>
      <c r="AF215" s="10" t="n"/>
      <c r="AG215" s="10" t="n"/>
      <c r="AH215" s="10" t="n"/>
      <c r="AI215" s="13" t="n"/>
      <c r="AJ215" s="13" t="n"/>
      <c r="AK215" s="13" t="n"/>
      <c r="AL215" s="13" t="n"/>
      <c r="AM215" s="13" t="n"/>
      <c r="AN215" s="13" t="n"/>
      <c r="AO215" s="13" t="n"/>
      <c r="AP215" s="14" t="n"/>
      <c r="AQ215" s="14" t="n"/>
      <c r="AR215" s="14" t="n"/>
      <c r="AS215" s="13" t="n"/>
      <c r="AT215" s="13" t="n"/>
      <c r="AU215" s="10" t="n"/>
      <c r="AV215" s="10" t="n"/>
      <c r="AW215" s="10" t="n"/>
      <c r="AX215" s="10" t="n"/>
      <c r="AY215" s="10" t="n"/>
      <c r="AZ215" s="10" t="n"/>
      <c r="BA215" s="10" t="n"/>
      <c r="BB215" s="10" t="n"/>
      <c r="BC215" s="10" t="n"/>
      <c r="BD215" s="11" t="n"/>
      <c r="BE215" s="10" t="n"/>
      <c r="BF215" s="10" t="n"/>
      <c r="BG215" s="10" t="n"/>
      <c r="BH215" s="10" t="n"/>
      <c r="BI215" s="10" t="n"/>
      <c r="BJ215" s="10" t="n"/>
      <c r="BK215" s="10" t="n"/>
      <c r="BL215" s="10" t="n"/>
      <c r="BM215" s="10" t="n"/>
    </row>
    <row r="216" ht="15.75" customHeight="1" s="218">
      <c r="A216" s="10" t="n"/>
      <c r="B216" s="10" t="n"/>
      <c r="C216" s="10" t="n"/>
      <c r="D216" s="10" t="n"/>
      <c r="E216" s="10" t="n"/>
      <c r="F216" s="10" t="n"/>
      <c r="G216" s="11" t="n"/>
      <c r="H216" s="10" t="n"/>
      <c r="I216" s="10" t="n"/>
      <c r="J216" s="10" t="n"/>
      <c r="K216" s="10" t="n"/>
      <c r="L216" s="10" t="n"/>
      <c r="M216" s="13" t="n"/>
      <c r="N216" s="13" t="n"/>
      <c r="O216" s="13" t="n"/>
      <c r="P216" s="13" t="n"/>
      <c r="Q216" s="10" t="n"/>
      <c r="R216" s="10" t="n"/>
      <c r="S216" s="10" t="n"/>
      <c r="T216" s="10" t="n"/>
      <c r="U216" s="10" t="n"/>
      <c r="V216" s="10" t="n"/>
      <c r="W216" s="10" t="n"/>
      <c r="X216" s="10" t="n"/>
      <c r="Y216" s="11" t="n"/>
      <c r="Z216" s="11" t="n"/>
      <c r="AA216" s="11" t="n"/>
      <c r="AB216" s="11" t="n"/>
      <c r="AC216" s="11" t="n"/>
      <c r="AD216" s="11" t="n"/>
      <c r="AE216" s="10" t="n"/>
      <c r="AF216" s="10" t="n"/>
      <c r="AG216" s="10" t="n"/>
      <c r="AH216" s="10" t="n"/>
      <c r="AI216" s="13" t="n"/>
      <c r="AJ216" s="13" t="n"/>
      <c r="AK216" s="13" t="n"/>
      <c r="AL216" s="13" t="n"/>
      <c r="AM216" s="13" t="n"/>
      <c r="AN216" s="13" t="n"/>
      <c r="AO216" s="13" t="n"/>
      <c r="AP216" s="14" t="n"/>
      <c r="AQ216" s="14" t="n"/>
      <c r="AR216" s="14" t="n"/>
      <c r="AS216" s="13" t="n"/>
      <c r="AT216" s="13" t="n"/>
      <c r="AU216" s="10" t="n"/>
      <c r="AV216" s="10" t="n"/>
      <c r="AW216" s="10" t="n"/>
      <c r="AX216" s="10" t="n"/>
      <c r="AY216" s="10" t="n"/>
      <c r="AZ216" s="10" t="n"/>
      <c r="BA216" s="10" t="n"/>
      <c r="BB216" s="10" t="n"/>
      <c r="BC216" s="10" t="n"/>
      <c r="BD216" s="11" t="n"/>
      <c r="BE216" s="10" t="n"/>
      <c r="BF216" s="10" t="n"/>
      <c r="BG216" s="10" t="n"/>
      <c r="BH216" s="10" t="n"/>
      <c r="BI216" s="10" t="n"/>
      <c r="BJ216" s="10" t="n"/>
      <c r="BK216" s="10" t="n"/>
      <c r="BL216" s="10" t="n"/>
      <c r="BM216" s="10" t="n"/>
    </row>
    <row r="217" ht="15.75" customHeight="1" s="218">
      <c r="A217" s="10" t="n"/>
      <c r="B217" s="10" t="n"/>
      <c r="C217" s="10" t="n"/>
      <c r="D217" s="10" t="n"/>
      <c r="E217" s="10" t="n"/>
      <c r="F217" s="10" t="n"/>
      <c r="G217" s="11" t="n"/>
      <c r="H217" s="10" t="n"/>
      <c r="I217" s="10" t="n"/>
      <c r="J217" s="10" t="n"/>
      <c r="K217" s="10" t="n"/>
      <c r="L217" s="10" t="n"/>
      <c r="M217" s="13" t="n"/>
      <c r="N217" s="13" t="n"/>
      <c r="O217" s="13" t="n"/>
      <c r="P217" s="13" t="n"/>
      <c r="Q217" s="10" t="n"/>
      <c r="R217" s="10" t="n"/>
      <c r="S217" s="10" t="n"/>
      <c r="T217" s="10" t="n"/>
      <c r="U217" s="10" t="n"/>
      <c r="V217" s="10" t="n"/>
      <c r="W217" s="10" t="n"/>
      <c r="X217" s="10" t="n"/>
      <c r="Y217" s="11" t="n"/>
      <c r="Z217" s="11" t="n"/>
      <c r="AA217" s="11" t="n"/>
      <c r="AB217" s="11" t="n"/>
      <c r="AC217" s="11" t="n"/>
      <c r="AD217" s="11" t="n"/>
      <c r="AE217" s="10" t="n"/>
      <c r="AF217" s="10" t="n"/>
      <c r="AG217" s="10" t="n"/>
      <c r="AH217" s="10" t="n"/>
      <c r="AI217" s="13" t="n"/>
      <c r="AJ217" s="13" t="n"/>
      <c r="AK217" s="13" t="n"/>
      <c r="AL217" s="13" t="n"/>
      <c r="AM217" s="13" t="n"/>
      <c r="AN217" s="13" t="n"/>
      <c r="AO217" s="13" t="n"/>
      <c r="AP217" s="14" t="n"/>
      <c r="AQ217" s="14" t="n"/>
      <c r="AR217" s="14" t="n"/>
      <c r="AS217" s="13" t="n"/>
      <c r="AT217" s="13" t="n"/>
      <c r="AU217" s="10" t="n"/>
      <c r="AV217" s="10" t="n"/>
      <c r="AW217" s="10" t="n"/>
      <c r="AX217" s="10" t="n"/>
      <c r="AY217" s="10" t="n"/>
      <c r="AZ217" s="10" t="n"/>
      <c r="BA217" s="10" t="n"/>
      <c r="BB217" s="10" t="n"/>
      <c r="BC217" s="10" t="n"/>
      <c r="BD217" s="11" t="n"/>
      <c r="BE217" s="10" t="n"/>
      <c r="BF217" s="10" t="n"/>
      <c r="BG217" s="10" t="n"/>
      <c r="BH217" s="10" t="n"/>
      <c r="BI217" s="10" t="n"/>
      <c r="BJ217" s="10" t="n"/>
      <c r="BK217" s="10" t="n"/>
      <c r="BL217" s="10" t="n"/>
      <c r="BM217" s="10" t="n"/>
    </row>
    <row r="218" ht="15.75" customHeight="1" s="218">
      <c r="A218" s="10" t="n"/>
      <c r="B218" s="10" t="n"/>
      <c r="C218" s="10" t="n"/>
      <c r="D218" s="10" t="n"/>
      <c r="E218" s="10" t="n"/>
      <c r="F218" s="10" t="n"/>
      <c r="G218" s="11" t="n"/>
      <c r="H218" s="10" t="n"/>
      <c r="I218" s="10" t="n"/>
      <c r="J218" s="10" t="n"/>
      <c r="K218" s="10" t="n"/>
      <c r="L218" s="10" t="n"/>
      <c r="M218" s="13" t="n"/>
      <c r="N218" s="13" t="n"/>
      <c r="O218" s="13" t="n"/>
      <c r="P218" s="13" t="n"/>
      <c r="Q218" s="10" t="n"/>
      <c r="R218" s="10" t="n"/>
      <c r="S218" s="10" t="n"/>
      <c r="T218" s="10" t="n"/>
      <c r="U218" s="10" t="n"/>
      <c r="V218" s="10" t="n"/>
      <c r="W218" s="10" t="n"/>
      <c r="X218" s="10" t="n"/>
      <c r="Y218" s="11" t="n"/>
      <c r="Z218" s="11" t="n"/>
      <c r="AA218" s="11" t="n"/>
      <c r="AB218" s="11" t="n"/>
      <c r="AC218" s="11" t="n"/>
      <c r="AD218" s="11" t="n"/>
      <c r="AE218" s="10" t="n"/>
      <c r="AF218" s="10" t="n"/>
      <c r="AG218" s="10" t="n"/>
      <c r="AH218" s="10" t="n"/>
      <c r="AI218" s="13" t="n"/>
      <c r="AJ218" s="13" t="n"/>
      <c r="AK218" s="13" t="n"/>
      <c r="AL218" s="13" t="n"/>
      <c r="AM218" s="13" t="n"/>
      <c r="AN218" s="13" t="n"/>
      <c r="AO218" s="13" t="n"/>
      <c r="AP218" s="14" t="n"/>
      <c r="AQ218" s="14" t="n"/>
      <c r="AR218" s="14" t="n"/>
      <c r="AS218" s="13" t="n"/>
      <c r="AT218" s="13" t="n"/>
      <c r="AU218" s="10" t="n"/>
      <c r="AV218" s="10" t="n"/>
      <c r="AW218" s="10" t="n"/>
      <c r="AX218" s="10" t="n"/>
      <c r="AY218" s="10" t="n"/>
      <c r="AZ218" s="10" t="n"/>
      <c r="BA218" s="10" t="n"/>
      <c r="BB218" s="10" t="n"/>
      <c r="BC218" s="10" t="n"/>
      <c r="BD218" s="11" t="n"/>
      <c r="BE218" s="10" t="n"/>
      <c r="BF218" s="10" t="n"/>
      <c r="BG218" s="10" t="n"/>
      <c r="BH218" s="10" t="n"/>
      <c r="BI218" s="10" t="n"/>
      <c r="BJ218" s="10" t="n"/>
      <c r="BK218" s="10" t="n"/>
      <c r="BL218" s="10" t="n"/>
      <c r="BM218" s="10" t="n"/>
    </row>
    <row r="219" ht="15.75" customHeight="1" s="218">
      <c r="A219" s="10" t="n"/>
      <c r="B219" s="10" t="n"/>
      <c r="C219" s="10" t="n"/>
      <c r="D219" s="10" t="n"/>
      <c r="E219" s="10" t="n"/>
      <c r="F219" s="10" t="n"/>
      <c r="G219" s="11" t="n"/>
      <c r="H219" s="10" t="n"/>
      <c r="I219" s="10" t="n"/>
      <c r="J219" s="10" t="n"/>
      <c r="K219" s="10" t="n"/>
      <c r="L219" s="10" t="n"/>
      <c r="M219" s="13" t="n"/>
      <c r="N219" s="13" t="n"/>
      <c r="O219" s="13" t="n"/>
      <c r="P219" s="13" t="n"/>
      <c r="Q219" s="10" t="n"/>
      <c r="R219" s="10" t="n"/>
      <c r="S219" s="10" t="n"/>
      <c r="T219" s="10" t="n"/>
      <c r="U219" s="10" t="n"/>
      <c r="V219" s="10" t="n"/>
      <c r="W219" s="10" t="n"/>
      <c r="X219" s="10" t="n"/>
      <c r="Y219" s="11" t="n"/>
      <c r="Z219" s="11" t="n"/>
      <c r="AA219" s="11" t="n"/>
      <c r="AB219" s="11" t="n"/>
      <c r="AC219" s="11" t="n"/>
      <c r="AD219" s="11" t="n"/>
      <c r="AE219" s="10" t="n"/>
      <c r="AF219" s="10" t="n"/>
      <c r="AG219" s="10" t="n"/>
      <c r="AH219" s="10" t="n"/>
      <c r="AI219" s="13" t="n"/>
      <c r="AJ219" s="13" t="n"/>
      <c r="AK219" s="13" t="n"/>
      <c r="AL219" s="13" t="n"/>
      <c r="AM219" s="13" t="n"/>
      <c r="AN219" s="13" t="n"/>
      <c r="AO219" s="13" t="n"/>
      <c r="AP219" s="14" t="n"/>
      <c r="AQ219" s="14" t="n"/>
      <c r="AR219" s="14" t="n"/>
      <c r="AS219" s="13" t="n"/>
      <c r="AT219" s="13" t="n"/>
      <c r="AU219" s="10" t="n"/>
      <c r="AV219" s="10" t="n"/>
      <c r="AW219" s="10" t="n"/>
      <c r="AX219" s="10" t="n"/>
      <c r="AY219" s="10" t="n"/>
      <c r="AZ219" s="10" t="n"/>
      <c r="BA219" s="10" t="n"/>
      <c r="BB219" s="10" t="n"/>
      <c r="BC219" s="10" t="n"/>
      <c r="BD219" s="11" t="n"/>
      <c r="BE219" s="10" t="n"/>
      <c r="BF219" s="10" t="n"/>
      <c r="BG219" s="10" t="n"/>
      <c r="BH219" s="10" t="n"/>
      <c r="BI219" s="10" t="n"/>
      <c r="BJ219" s="10" t="n"/>
      <c r="BK219" s="10" t="n"/>
      <c r="BL219" s="10" t="n"/>
      <c r="BM219" s="10" t="n"/>
    </row>
    <row r="220" ht="15.75" customHeight="1" s="218">
      <c r="A220" s="10" t="n"/>
      <c r="B220" s="10" t="n"/>
      <c r="C220" s="10" t="n"/>
      <c r="D220" s="10" t="n"/>
      <c r="E220" s="10" t="n"/>
      <c r="F220" s="10" t="n"/>
      <c r="G220" s="11" t="n"/>
      <c r="H220" s="10" t="n"/>
      <c r="I220" s="10" t="n"/>
      <c r="J220" s="10" t="n"/>
      <c r="K220" s="10" t="n"/>
      <c r="L220" s="10" t="n"/>
      <c r="M220" s="13" t="n"/>
      <c r="N220" s="13" t="n"/>
      <c r="O220" s="13" t="n"/>
      <c r="P220" s="13" t="n"/>
      <c r="Q220" s="10" t="n"/>
      <c r="R220" s="10" t="n"/>
      <c r="S220" s="10" t="n"/>
      <c r="T220" s="10" t="n"/>
      <c r="U220" s="10" t="n"/>
      <c r="V220" s="10" t="n"/>
      <c r="W220" s="10" t="n"/>
      <c r="X220" s="10" t="n"/>
      <c r="Y220" s="11" t="n"/>
      <c r="Z220" s="11" t="n"/>
      <c r="AA220" s="11" t="n"/>
      <c r="AB220" s="11" t="n"/>
      <c r="AC220" s="11" t="n"/>
      <c r="AD220" s="11" t="n"/>
      <c r="AE220" s="10" t="n"/>
      <c r="AF220" s="10" t="n"/>
      <c r="AG220" s="10" t="n"/>
      <c r="AH220" s="10" t="n"/>
      <c r="AI220" s="13" t="n"/>
      <c r="AJ220" s="13" t="n"/>
      <c r="AK220" s="13" t="n"/>
      <c r="AL220" s="13" t="n"/>
      <c r="AM220" s="13" t="n"/>
      <c r="AN220" s="13" t="n"/>
      <c r="AO220" s="13" t="n"/>
      <c r="AP220" s="14" t="n"/>
      <c r="AQ220" s="14" t="n"/>
      <c r="AR220" s="14" t="n"/>
      <c r="AS220" s="13" t="n"/>
      <c r="AT220" s="13" t="n"/>
      <c r="AU220" s="10" t="n"/>
      <c r="AV220" s="10" t="n"/>
      <c r="AW220" s="10" t="n"/>
      <c r="AX220" s="10" t="n"/>
      <c r="AY220" s="10" t="n"/>
      <c r="AZ220" s="10" t="n"/>
      <c r="BA220" s="10" t="n"/>
      <c r="BB220" s="10" t="n"/>
      <c r="BC220" s="10" t="n"/>
      <c r="BD220" s="11" t="n"/>
      <c r="BE220" s="10" t="n"/>
      <c r="BF220" s="10" t="n"/>
      <c r="BG220" s="10" t="n"/>
      <c r="BH220" s="10" t="n"/>
      <c r="BI220" s="10" t="n"/>
      <c r="BJ220" s="10" t="n"/>
      <c r="BK220" s="10" t="n"/>
      <c r="BL220" s="10" t="n"/>
      <c r="BM220" s="10" t="n"/>
    </row>
    <row r="221" ht="15.75" customHeight="1" s="218">
      <c r="A221" s="10" t="n"/>
      <c r="B221" s="10" t="n"/>
      <c r="C221" s="10" t="n"/>
      <c r="D221" s="10" t="n"/>
      <c r="E221" s="10" t="n"/>
      <c r="F221" s="10" t="n"/>
      <c r="G221" s="11" t="n"/>
      <c r="H221" s="10" t="n"/>
      <c r="I221" s="10" t="n"/>
      <c r="J221" s="10" t="n"/>
      <c r="K221" s="10" t="n"/>
      <c r="L221" s="10" t="n"/>
      <c r="M221" s="13" t="n"/>
      <c r="N221" s="13" t="n"/>
      <c r="O221" s="13" t="n"/>
      <c r="P221" s="13" t="n"/>
      <c r="Q221" s="10" t="n"/>
      <c r="R221" s="10" t="n"/>
      <c r="S221" s="10" t="n"/>
      <c r="T221" s="10" t="n"/>
      <c r="U221" s="10" t="n"/>
      <c r="V221" s="10" t="n"/>
      <c r="W221" s="10" t="n"/>
      <c r="X221" s="10" t="n"/>
      <c r="Y221" s="11" t="n"/>
      <c r="Z221" s="11" t="n"/>
      <c r="AA221" s="11" t="n"/>
      <c r="AB221" s="11" t="n"/>
      <c r="AC221" s="11" t="n"/>
      <c r="AD221" s="11" t="n"/>
      <c r="AE221" s="10" t="n"/>
      <c r="AF221" s="10" t="n"/>
      <c r="AG221" s="10" t="n"/>
      <c r="AH221" s="10" t="n"/>
      <c r="AI221" s="13" t="n"/>
      <c r="AJ221" s="13" t="n"/>
      <c r="AK221" s="13" t="n"/>
      <c r="AL221" s="13" t="n"/>
      <c r="AM221" s="13" t="n"/>
      <c r="AN221" s="13" t="n"/>
      <c r="AO221" s="13" t="n"/>
      <c r="AP221" s="14" t="n"/>
      <c r="AQ221" s="14" t="n"/>
      <c r="AR221" s="14" t="n"/>
      <c r="AS221" s="13" t="n"/>
      <c r="AT221" s="13" t="n"/>
      <c r="AU221" s="10" t="n"/>
      <c r="AV221" s="10" t="n"/>
      <c r="AW221" s="10" t="n"/>
      <c r="AX221" s="10" t="n"/>
      <c r="AY221" s="10" t="n"/>
      <c r="AZ221" s="10" t="n"/>
      <c r="BA221" s="10" t="n"/>
      <c r="BB221" s="10" t="n"/>
      <c r="BC221" s="10" t="n"/>
      <c r="BD221" s="11" t="n"/>
      <c r="BE221" s="10" t="n"/>
      <c r="BF221" s="10" t="n"/>
      <c r="BG221" s="10" t="n"/>
      <c r="BH221" s="10" t="n"/>
      <c r="BI221" s="10" t="n"/>
      <c r="BJ221" s="10" t="n"/>
      <c r="BK221" s="10" t="n"/>
      <c r="BL221" s="10" t="n"/>
      <c r="BM221" s="10" t="n"/>
    </row>
    <row r="222" ht="15.75" customHeight="1" s="218">
      <c r="A222" s="10" t="n"/>
      <c r="B222" s="10" t="n"/>
      <c r="C222" s="10" t="n"/>
      <c r="D222" s="10" t="n"/>
      <c r="E222" s="10" t="n"/>
      <c r="F222" s="10" t="n"/>
      <c r="G222" s="11" t="n"/>
      <c r="H222" s="10" t="n"/>
      <c r="I222" s="10" t="n"/>
      <c r="J222" s="10" t="n"/>
      <c r="K222" s="10" t="n"/>
      <c r="L222" s="10" t="n"/>
      <c r="M222" s="13" t="n"/>
      <c r="N222" s="13" t="n"/>
      <c r="O222" s="13" t="n"/>
      <c r="P222" s="13" t="n"/>
      <c r="Q222" s="10" t="n"/>
      <c r="R222" s="10" t="n"/>
      <c r="S222" s="10" t="n"/>
      <c r="T222" s="10" t="n"/>
      <c r="U222" s="10" t="n"/>
      <c r="V222" s="10" t="n"/>
      <c r="W222" s="10" t="n"/>
      <c r="X222" s="10" t="n"/>
      <c r="Y222" s="11" t="n"/>
      <c r="Z222" s="11" t="n"/>
      <c r="AA222" s="11" t="n"/>
      <c r="AB222" s="11" t="n"/>
      <c r="AC222" s="11" t="n"/>
      <c r="AD222" s="11" t="n"/>
      <c r="AE222" s="10" t="n"/>
      <c r="AF222" s="10" t="n"/>
      <c r="AG222" s="10" t="n"/>
      <c r="AH222" s="10" t="n"/>
      <c r="AI222" s="13" t="n"/>
      <c r="AJ222" s="13" t="n"/>
      <c r="AK222" s="13" t="n"/>
      <c r="AL222" s="13" t="n"/>
      <c r="AM222" s="13" t="n"/>
      <c r="AN222" s="13" t="n"/>
      <c r="AO222" s="13" t="n"/>
      <c r="AP222" s="14" t="n"/>
      <c r="AQ222" s="14" t="n"/>
      <c r="AR222" s="14" t="n"/>
      <c r="AS222" s="13" t="n"/>
      <c r="AT222" s="13" t="n"/>
      <c r="AU222" s="10" t="n"/>
      <c r="AV222" s="10" t="n"/>
      <c r="AW222" s="10" t="n"/>
      <c r="AX222" s="10" t="n"/>
      <c r="AY222" s="10" t="n"/>
      <c r="AZ222" s="10" t="n"/>
      <c r="BA222" s="10" t="n"/>
      <c r="BB222" s="10" t="n"/>
      <c r="BC222" s="10" t="n"/>
      <c r="BD222" s="11" t="n"/>
      <c r="BE222" s="10" t="n"/>
      <c r="BF222" s="10" t="n"/>
      <c r="BG222" s="10" t="n"/>
      <c r="BH222" s="10" t="n"/>
      <c r="BI222" s="10" t="n"/>
      <c r="BJ222" s="10" t="n"/>
      <c r="BK222" s="10" t="n"/>
      <c r="BL222" s="10" t="n"/>
      <c r="BM222" s="10" t="n"/>
    </row>
    <row r="223" ht="15.75" customHeight="1" s="218">
      <c r="A223" s="10" t="n"/>
      <c r="B223" s="10" t="n"/>
      <c r="C223" s="10" t="n"/>
      <c r="D223" s="10" t="n"/>
      <c r="E223" s="10" t="n"/>
      <c r="F223" s="10" t="n"/>
      <c r="G223" s="11" t="n"/>
      <c r="H223" s="10" t="n"/>
      <c r="I223" s="10" t="n"/>
      <c r="J223" s="10" t="n"/>
      <c r="K223" s="10" t="n"/>
      <c r="L223" s="10" t="n"/>
      <c r="M223" s="13" t="n"/>
      <c r="N223" s="13" t="n"/>
      <c r="O223" s="13" t="n"/>
      <c r="P223" s="13" t="n"/>
      <c r="Q223" s="10" t="n"/>
      <c r="R223" s="10" t="n"/>
      <c r="S223" s="10" t="n"/>
      <c r="T223" s="10" t="n"/>
      <c r="U223" s="10" t="n"/>
      <c r="V223" s="10" t="n"/>
      <c r="W223" s="10" t="n"/>
      <c r="X223" s="10" t="n"/>
      <c r="Y223" s="11" t="n"/>
      <c r="Z223" s="11" t="n"/>
      <c r="AA223" s="11" t="n"/>
      <c r="AB223" s="11" t="n"/>
      <c r="AC223" s="11" t="n"/>
      <c r="AD223" s="11" t="n"/>
      <c r="AE223" s="10" t="n"/>
      <c r="AF223" s="10" t="n"/>
      <c r="AG223" s="10" t="n"/>
      <c r="AH223" s="10" t="n"/>
      <c r="AI223" s="13" t="n"/>
      <c r="AJ223" s="13" t="n"/>
      <c r="AK223" s="13" t="n"/>
      <c r="AL223" s="13" t="n"/>
      <c r="AM223" s="13" t="n"/>
      <c r="AN223" s="13" t="n"/>
      <c r="AO223" s="13" t="n"/>
      <c r="AP223" s="14" t="n"/>
      <c r="AQ223" s="14" t="n"/>
      <c r="AR223" s="14" t="n"/>
      <c r="AS223" s="13" t="n"/>
      <c r="AT223" s="13" t="n"/>
      <c r="AU223" s="10" t="n"/>
      <c r="AV223" s="10" t="n"/>
      <c r="AW223" s="10" t="n"/>
      <c r="AX223" s="10" t="n"/>
      <c r="AY223" s="10" t="n"/>
      <c r="AZ223" s="10" t="n"/>
      <c r="BA223" s="10" t="n"/>
      <c r="BB223" s="10" t="n"/>
      <c r="BC223" s="10" t="n"/>
      <c r="BD223" s="11" t="n"/>
      <c r="BE223" s="10" t="n"/>
      <c r="BF223" s="10" t="n"/>
      <c r="BG223" s="10" t="n"/>
      <c r="BH223" s="10" t="n"/>
      <c r="BI223" s="10" t="n"/>
      <c r="BJ223" s="10" t="n"/>
      <c r="BK223" s="10" t="n"/>
      <c r="BL223" s="10" t="n"/>
      <c r="BM223" s="10" t="n"/>
    </row>
    <row r="224" ht="15.75" customHeight="1" s="218">
      <c r="A224" s="10" t="n"/>
      <c r="B224" s="10" t="n"/>
      <c r="C224" s="10" t="n"/>
      <c r="D224" s="10" t="n"/>
      <c r="E224" s="10" t="n"/>
      <c r="F224" s="10" t="n"/>
      <c r="G224" s="11" t="n"/>
      <c r="H224" s="10" t="n"/>
      <c r="I224" s="10" t="n"/>
      <c r="J224" s="10" t="n"/>
      <c r="K224" s="10" t="n"/>
      <c r="L224" s="10" t="n"/>
      <c r="M224" s="13" t="n"/>
      <c r="N224" s="13" t="n"/>
      <c r="O224" s="13" t="n"/>
      <c r="P224" s="13" t="n"/>
      <c r="Q224" s="10" t="n"/>
      <c r="R224" s="10" t="n"/>
      <c r="S224" s="10" t="n"/>
      <c r="T224" s="10" t="n"/>
      <c r="U224" s="10" t="n"/>
      <c r="V224" s="10" t="n"/>
      <c r="W224" s="10" t="n"/>
      <c r="X224" s="10" t="n"/>
      <c r="Y224" s="11" t="n"/>
      <c r="Z224" s="11" t="n"/>
      <c r="AA224" s="11" t="n"/>
      <c r="AB224" s="11" t="n"/>
      <c r="AC224" s="11" t="n"/>
      <c r="AD224" s="11" t="n"/>
      <c r="AE224" s="10" t="n"/>
      <c r="AF224" s="10" t="n"/>
      <c r="AG224" s="10" t="n"/>
      <c r="AH224" s="10" t="n"/>
      <c r="AI224" s="13" t="n"/>
      <c r="AJ224" s="13" t="n"/>
      <c r="AK224" s="13" t="n"/>
      <c r="AL224" s="13" t="n"/>
      <c r="AM224" s="13" t="n"/>
      <c r="AN224" s="13" t="n"/>
      <c r="AO224" s="13" t="n"/>
      <c r="AP224" s="14" t="n"/>
      <c r="AQ224" s="14" t="n"/>
      <c r="AR224" s="14" t="n"/>
      <c r="AS224" s="13" t="n"/>
      <c r="AT224" s="13" t="n"/>
      <c r="AU224" s="10" t="n"/>
      <c r="AV224" s="10" t="n"/>
      <c r="AW224" s="10" t="n"/>
      <c r="AX224" s="10" t="n"/>
      <c r="AY224" s="10" t="n"/>
      <c r="AZ224" s="10" t="n"/>
      <c r="BA224" s="10" t="n"/>
      <c r="BB224" s="10" t="n"/>
      <c r="BC224" s="10" t="n"/>
      <c r="BD224" s="11" t="n"/>
      <c r="BE224" s="10" t="n"/>
      <c r="BF224" s="10" t="n"/>
      <c r="BG224" s="10" t="n"/>
      <c r="BH224" s="10" t="n"/>
      <c r="BI224" s="10" t="n"/>
      <c r="BJ224" s="10" t="n"/>
      <c r="BK224" s="10" t="n"/>
      <c r="BL224" s="10" t="n"/>
      <c r="BM224" s="10" t="n"/>
    </row>
    <row r="225" ht="15.75" customHeight="1" s="218">
      <c r="A225" s="10" t="n"/>
      <c r="B225" s="10" t="n"/>
      <c r="C225" s="10" t="n"/>
      <c r="D225" s="10" t="n"/>
      <c r="E225" s="10" t="n"/>
      <c r="F225" s="10" t="n"/>
      <c r="G225" s="11" t="n"/>
      <c r="H225" s="10" t="n"/>
      <c r="I225" s="10" t="n"/>
      <c r="J225" s="10" t="n"/>
      <c r="K225" s="10" t="n"/>
      <c r="L225" s="10" t="n"/>
      <c r="M225" s="13" t="n"/>
      <c r="N225" s="13" t="n"/>
      <c r="O225" s="13" t="n"/>
      <c r="P225" s="13" t="n"/>
      <c r="Q225" s="10" t="n"/>
      <c r="R225" s="10" t="n"/>
      <c r="S225" s="10" t="n"/>
      <c r="T225" s="10" t="n"/>
      <c r="U225" s="10" t="n"/>
      <c r="V225" s="10" t="n"/>
      <c r="W225" s="10" t="n"/>
      <c r="X225" s="10" t="n"/>
      <c r="Y225" s="11" t="n"/>
      <c r="Z225" s="11" t="n"/>
      <c r="AA225" s="11" t="n"/>
      <c r="AB225" s="11" t="n"/>
      <c r="AC225" s="11" t="n"/>
      <c r="AD225" s="11" t="n"/>
      <c r="AE225" s="10" t="n"/>
      <c r="AF225" s="10" t="n"/>
      <c r="AG225" s="10" t="n"/>
      <c r="AH225" s="10" t="n"/>
      <c r="AI225" s="13" t="n"/>
      <c r="AJ225" s="13" t="n"/>
      <c r="AK225" s="13" t="n"/>
      <c r="AL225" s="13" t="n"/>
      <c r="AM225" s="13" t="n"/>
      <c r="AN225" s="13" t="n"/>
      <c r="AO225" s="13" t="n"/>
      <c r="AP225" s="14" t="n"/>
      <c r="AQ225" s="14" t="n"/>
      <c r="AR225" s="14" t="n"/>
      <c r="AS225" s="13" t="n"/>
      <c r="AT225" s="13" t="n"/>
      <c r="AU225" s="10" t="n"/>
      <c r="AV225" s="10" t="n"/>
      <c r="AW225" s="10" t="n"/>
      <c r="AX225" s="10" t="n"/>
      <c r="AY225" s="10" t="n"/>
      <c r="AZ225" s="10" t="n"/>
      <c r="BA225" s="10" t="n"/>
      <c r="BB225" s="10" t="n"/>
      <c r="BC225" s="10" t="n"/>
      <c r="BD225" s="11" t="n"/>
      <c r="BE225" s="10" t="n"/>
      <c r="BF225" s="10" t="n"/>
      <c r="BG225" s="10" t="n"/>
      <c r="BH225" s="10" t="n"/>
      <c r="BI225" s="10" t="n"/>
      <c r="BJ225" s="10" t="n"/>
      <c r="BK225" s="10" t="n"/>
      <c r="BL225" s="10" t="n"/>
      <c r="BM225" s="10" t="n"/>
    </row>
    <row r="226" ht="15.75" customHeight="1" s="218">
      <c r="A226" s="10" t="n"/>
      <c r="B226" s="10" t="n"/>
      <c r="C226" s="10" t="n"/>
      <c r="D226" s="10" t="n"/>
      <c r="E226" s="10" t="n"/>
      <c r="F226" s="10" t="n"/>
      <c r="G226" s="11" t="n"/>
      <c r="H226" s="10" t="n"/>
      <c r="I226" s="10" t="n"/>
      <c r="J226" s="10" t="n"/>
      <c r="K226" s="10" t="n"/>
      <c r="L226" s="10" t="n"/>
      <c r="M226" s="13" t="n"/>
      <c r="N226" s="13" t="n"/>
      <c r="O226" s="13" t="n"/>
      <c r="P226" s="13" t="n"/>
      <c r="Q226" s="10" t="n"/>
      <c r="R226" s="10" t="n"/>
      <c r="S226" s="10" t="n"/>
      <c r="T226" s="10" t="n"/>
      <c r="U226" s="10" t="n"/>
      <c r="V226" s="10" t="n"/>
      <c r="W226" s="10" t="n"/>
      <c r="X226" s="10" t="n"/>
      <c r="Y226" s="11" t="n"/>
      <c r="Z226" s="11" t="n"/>
      <c r="AA226" s="11" t="n"/>
      <c r="AB226" s="11" t="n"/>
      <c r="AC226" s="11" t="n"/>
      <c r="AD226" s="11" t="n"/>
      <c r="AE226" s="10" t="n"/>
      <c r="AF226" s="10" t="n"/>
      <c r="AG226" s="10" t="n"/>
      <c r="AH226" s="10" t="n"/>
      <c r="AI226" s="13" t="n"/>
      <c r="AJ226" s="13" t="n"/>
      <c r="AK226" s="13" t="n"/>
      <c r="AL226" s="13" t="n"/>
      <c r="AM226" s="13" t="n"/>
      <c r="AN226" s="13" t="n"/>
      <c r="AO226" s="13" t="n"/>
      <c r="AP226" s="14" t="n"/>
      <c r="AQ226" s="14" t="n"/>
      <c r="AR226" s="14" t="n"/>
      <c r="AS226" s="13" t="n"/>
      <c r="AT226" s="13" t="n"/>
      <c r="AU226" s="10" t="n"/>
      <c r="AV226" s="10" t="n"/>
      <c r="AW226" s="10" t="n"/>
      <c r="AX226" s="10" t="n"/>
      <c r="AY226" s="10" t="n"/>
      <c r="AZ226" s="10" t="n"/>
      <c r="BA226" s="10" t="n"/>
      <c r="BB226" s="10" t="n"/>
      <c r="BC226" s="10" t="n"/>
      <c r="BD226" s="11" t="n"/>
      <c r="BE226" s="10" t="n"/>
      <c r="BF226" s="10" t="n"/>
      <c r="BG226" s="10" t="n"/>
      <c r="BH226" s="10" t="n"/>
      <c r="BI226" s="10" t="n"/>
      <c r="BJ226" s="10" t="n"/>
      <c r="BK226" s="10" t="n"/>
      <c r="BL226" s="10" t="n"/>
      <c r="BM226" s="10" t="n"/>
    </row>
    <row r="227" ht="15.75" customHeight="1" s="218">
      <c r="A227" s="10" t="n"/>
      <c r="B227" s="10" t="n"/>
      <c r="C227" s="10" t="n"/>
      <c r="D227" s="10" t="n"/>
      <c r="E227" s="10" t="n"/>
      <c r="F227" s="10" t="n"/>
      <c r="G227" s="11" t="n"/>
      <c r="H227" s="10" t="n"/>
      <c r="I227" s="10" t="n"/>
      <c r="J227" s="10" t="n"/>
      <c r="K227" s="10" t="n"/>
      <c r="L227" s="10" t="n"/>
      <c r="M227" s="13" t="n"/>
      <c r="N227" s="13" t="n"/>
      <c r="O227" s="13" t="n"/>
      <c r="P227" s="13" t="n"/>
      <c r="Q227" s="10" t="n"/>
      <c r="R227" s="10" t="n"/>
      <c r="S227" s="10" t="n"/>
      <c r="T227" s="10" t="n"/>
      <c r="U227" s="10" t="n"/>
      <c r="V227" s="10" t="n"/>
      <c r="W227" s="10" t="n"/>
      <c r="X227" s="10" t="n"/>
      <c r="Y227" s="11" t="n"/>
      <c r="Z227" s="11" t="n"/>
      <c r="AA227" s="11" t="n"/>
      <c r="AB227" s="11" t="n"/>
      <c r="AC227" s="11" t="n"/>
      <c r="AD227" s="11" t="n"/>
      <c r="AE227" s="10" t="n"/>
      <c r="AF227" s="10" t="n"/>
      <c r="AG227" s="10" t="n"/>
      <c r="AH227" s="10" t="n"/>
      <c r="AI227" s="13" t="n"/>
      <c r="AJ227" s="13" t="n"/>
      <c r="AK227" s="13" t="n"/>
      <c r="AL227" s="13" t="n"/>
      <c r="AM227" s="13" t="n"/>
      <c r="AN227" s="13" t="n"/>
      <c r="AO227" s="13" t="n"/>
      <c r="AP227" s="14" t="n"/>
      <c r="AQ227" s="14" t="n"/>
      <c r="AR227" s="14" t="n"/>
      <c r="AS227" s="13" t="n"/>
      <c r="AT227" s="13" t="n"/>
      <c r="AU227" s="10" t="n"/>
      <c r="AV227" s="10" t="n"/>
      <c r="AW227" s="10" t="n"/>
      <c r="AX227" s="10" t="n"/>
      <c r="AY227" s="10" t="n"/>
      <c r="AZ227" s="10" t="n"/>
      <c r="BA227" s="10" t="n"/>
      <c r="BB227" s="10" t="n"/>
      <c r="BC227" s="10" t="n"/>
      <c r="BD227" s="11" t="n"/>
      <c r="BE227" s="10" t="n"/>
      <c r="BF227" s="10" t="n"/>
      <c r="BG227" s="10" t="n"/>
      <c r="BH227" s="10" t="n"/>
      <c r="BI227" s="10" t="n"/>
      <c r="BJ227" s="10" t="n"/>
      <c r="BK227" s="10" t="n"/>
      <c r="BL227" s="10" t="n"/>
      <c r="BM227" s="10" t="n"/>
    </row>
    <row r="228" ht="15.75" customHeight="1" s="218">
      <c r="A228" s="10" t="n"/>
      <c r="B228" s="10" t="n"/>
      <c r="C228" s="10" t="n"/>
      <c r="D228" s="10" t="n"/>
      <c r="E228" s="10" t="n"/>
      <c r="F228" s="10" t="n"/>
      <c r="G228" s="11" t="n"/>
      <c r="H228" s="10" t="n"/>
      <c r="I228" s="10" t="n"/>
      <c r="J228" s="10" t="n"/>
      <c r="K228" s="10" t="n"/>
      <c r="L228" s="10" t="n"/>
      <c r="M228" s="13" t="n"/>
      <c r="N228" s="13" t="n"/>
      <c r="O228" s="13" t="n"/>
      <c r="P228" s="13" t="n"/>
      <c r="Q228" s="10" t="n"/>
      <c r="R228" s="10" t="n"/>
      <c r="S228" s="10" t="n"/>
      <c r="T228" s="10" t="n"/>
      <c r="U228" s="10" t="n"/>
      <c r="V228" s="10" t="n"/>
      <c r="W228" s="10" t="n"/>
      <c r="X228" s="10" t="n"/>
      <c r="Y228" s="11" t="n"/>
      <c r="Z228" s="11" t="n"/>
      <c r="AA228" s="11" t="n"/>
      <c r="AB228" s="11" t="n"/>
      <c r="AC228" s="11" t="n"/>
      <c r="AD228" s="11" t="n"/>
      <c r="AE228" s="10" t="n"/>
      <c r="AF228" s="10" t="n"/>
      <c r="AG228" s="10" t="n"/>
      <c r="AH228" s="10" t="n"/>
      <c r="AI228" s="13" t="n"/>
      <c r="AJ228" s="13" t="n"/>
      <c r="AK228" s="13" t="n"/>
      <c r="AL228" s="13" t="n"/>
      <c r="AM228" s="13" t="n"/>
      <c r="AN228" s="13" t="n"/>
      <c r="AO228" s="13" t="n"/>
      <c r="AP228" s="14" t="n"/>
      <c r="AQ228" s="14" t="n"/>
      <c r="AR228" s="14" t="n"/>
      <c r="AS228" s="13" t="n"/>
      <c r="AT228" s="13" t="n"/>
      <c r="AU228" s="10" t="n"/>
      <c r="AV228" s="10" t="n"/>
      <c r="AW228" s="10" t="n"/>
      <c r="AX228" s="10" t="n"/>
      <c r="AY228" s="10" t="n"/>
      <c r="AZ228" s="10" t="n"/>
      <c r="BA228" s="10" t="n"/>
      <c r="BB228" s="10" t="n"/>
      <c r="BC228" s="10" t="n"/>
      <c r="BD228" s="11" t="n"/>
      <c r="BE228" s="10" t="n"/>
      <c r="BF228" s="10" t="n"/>
      <c r="BG228" s="10" t="n"/>
      <c r="BH228" s="10" t="n"/>
      <c r="BI228" s="10" t="n"/>
      <c r="BJ228" s="10" t="n"/>
      <c r="BK228" s="10" t="n"/>
      <c r="BL228" s="10" t="n"/>
      <c r="BM228" s="10" t="n"/>
    </row>
    <row r="229" ht="15.75" customHeight="1" s="218">
      <c r="A229" s="10" t="n"/>
      <c r="B229" s="10" t="n"/>
      <c r="C229" s="10" t="n"/>
      <c r="D229" s="10" t="n"/>
      <c r="E229" s="10" t="n"/>
      <c r="F229" s="10" t="n"/>
      <c r="G229" s="11" t="n"/>
      <c r="H229" s="10" t="n"/>
      <c r="I229" s="10" t="n"/>
      <c r="J229" s="10" t="n"/>
      <c r="K229" s="10" t="n"/>
      <c r="L229" s="10" t="n"/>
      <c r="M229" s="13" t="n"/>
      <c r="N229" s="13" t="n"/>
      <c r="O229" s="13" t="n"/>
      <c r="P229" s="13" t="n"/>
      <c r="Q229" s="10" t="n"/>
      <c r="R229" s="10" t="n"/>
      <c r="S229" s="10" t="n"/>
      <c r="T229" s="10" t="n"/>
      <c r="U229" s="10" t="n"/>
      <c r="V229" s="10" t="n"/>
      <c r="W229" s="10" t="n"/>
      <c r="X229" s="10" t="n"/>
      <c r="Y229" s="11" t="n"/>
      <c r="Z229" s="11" t="n"/>
      <c r="AA229" s="11" t="n"/>
      <c r="AB229" s="11" t="n"/>
      <c r="AC229" s="11" t="n"/>
      <c r="AD229" s="11" t="n"/>
      <c r="AE229" s="10" t="n"/>
      <c r="AF229" s="10" t="n"/>
      <c r="AG229" s="10" t="n"/>
      <c r="AH229" s="10" t="n"/>
      <c r="AI229" s="13" t="n"/>
      <c r="AJ229" s="13" t="n"/>
      <c r="AK229" s="13" t="n"/>
      <c r="AL229" s="13" t="n"/>
      <c r="AM229" s="13" t="n"/>
      <c r="AN229" s="13" t="n"/>
      <c r="AO229" s="13" t="n"/>
      <c r="AP229" s="14" t="n"/>
      <c r="AQ229" s="14" t="n"/>
      <c r="AR229" s="14" t="n"/>
      <c r="AS229" s="13" t="n"/>
      <c r="AT229" s="13" t="n"/>
      <c r="AU229" s="10" t="n"/>
      <c r="AV229" s="10" t="n"/>
      <c r="AW229" s="10" t="n"/>
      <c r="AX229" s="10" t="n"/>
      <c r="AY229" s="10" t="n"/>
      <c r="AZ229" s="10" t="n"/>
      <c r="BA229" s="10" t="n"/>
      <c r="BB229" s="10" t="n"/>
      <c r="BC229" s="10" t="n"/>
      <c r="BD229" s="11" t="n"/>
      <c r="BE229" s="10" t="n"/>
      <c r="BF229" s="10" t="n"/>
      <c r="BG229" s="10" t="n"/>
      <c r="BH229" s="10" t="n"/>
      <c r="BI229" s="10" t="n"/>
      <c r="BJ229" s="10" t="n"/>
      <c r="BK229" s="10" t="n"/>
      <c r="BL229" s="10" t="n"/>
      <c r="BM229" s="10" t="n"/>
    </row>
    <row r="230" ht="15.75" customHeight="1" s="218">
      <c r="A230" s="10" t="n"/>
      <c r="B230" s="10" t="n"/>
      <c r="C230" s="10" t="n"/>
      <c r="D230" s="10" t="n"/>
      <c r="E230" s="10" t="n"/>
      <c r="F230" s="10" t="n"/>
      <c r="G230" s="11" t="n"/>
      <c r="H230" s="10" t="n"/>
      <c r="I230" s="10" t="n"/>
      <c r="J230" s="10" t="n"/>
      <c r="K230" s="10" t="n"/>
      <c r="L230" s="10" t="n"/>
      <c r="M230" s="13" t="n"/>
      <c r="N230" s="13" t="n"/>
      <c r="O230" s="13" t="n"/>
      <c r="P230" s="13" t="n"/>
      <c r="Q230" s="10" t="n"/>
      <c r="R230" s="10" t="n"/>
      <c r="S230" s="10" t="n"/>
      <c r="T230" s="10" t="n"/>
      <c r="U230" s="10" t="n"/>
      <c r="V230" s="10" t="n"/>
      <c r="W230" s="10" t="n"/>
      <c r="X230" s="10" t="n"/>
      <c r="Y230" s="11" t="n"/>
      <c r="Z230" s="11" t="n"/>
      <c r="AA230" s="11" t="n"/>
      <c r="AB230" s="11" t="n"/>
      <c r="AC230" s="11" t="n"/>
      <c r="AD230" s="11" t="n"/>
      <c r="AE230" s="10" t="n"/>
      <c r="AF230" s="10" t="n"/>
      <c r="AG230" s="10" t="n"/>
      <c r="AH230" s="10" t="n"/>
      <c r="AI230" s="13" t="n"/>
      <c r="AJ230" s="13" t="n"/>
      <c r="AK230" s="13" t="n"/>
      <c r="AL230" s="13" t="n"/>
      <c r="AM230" s="13" t="n"/>
      <c r="AN230" s="13" t="n"/>
      <c r="AO230" s="13" t="n"/>
      <c r="AP230" s="14" t="n"/>
      <c r="AQ230" s="14" t="n"/>
      <c r="AR230" s="14" t="n"/>
      <c r="AS230" s="13" t="n"/>
      <c r="AT230" s="13" t="n"/>
      <c r="AU230" s="10" t="n"/>
      <c r="AV230" s="10" t="n"/>
      <c r="AW230" s="10" t="n"/>
      <c r="AX230" s="10" t="n"/>
      <c r="AY230" s="10" t="n"/>
      <c r="AZ230" s="10" t="n"/>
      <c r="BA230" s="10" t="n"/>
      <c r="BB230" s="10" t="n"/>
      <c r="BC230" s="10" t="n"/>
      <c r="BD230" s="11" t="n"/>
      <c r="BE230" s="10" t="n"/>
      <c r="BF230" s="10" t="n"/>
      <c r="BG230" s="10" t="n"/>
      <c r="BH230" s="10" t="n"/>
      <c r="BI230" s="10" t="n"/>
      <c r="BJ230" s="10" t="n"/>
      <c r="BK230" s="10" t="n"/>
      <c r="BL230" s="10" t="n"/>
      <c r="BM230" s="10" t="n"/>
    </row>
    <row r="231" ht="15.75" customHeight="1" s="218">
      <c r="A231" s="10" t="n"/>
      <c r="B231" s="10" t="n"/>
      <c r="C231" s="10" t="n"/>
      <c r="D231" s="10" t="n"/>
      <c r="E231" s="10" t="n"/>
      <c r="F231" s="10" t="n"/>
      <c r="G231" s="11" t="n"/>
      <c r="H231" s="10" t="n"/>
      <c r="I231" s="10" t="n"/>
      <c r="J231" s="10" t="n"/>
      <c r="K231" s="10" t="n"/>
      <c r="L231" s="10" t="n"/>
      <c r="M231" s="13" t="n"/>
      <c r="N231" s="13" t="n"/>
      <c r="O231" s="13" t="n"/>
      <c r="P231" s="13" t="n"/>
      <c r="Q231" s="10" t="n"/>
      <c r="R231" s="10" t="n"/>
      <c r="S231" s="10" t="n"/>
      <c r="T231" s="10" t="n"/>
      <c r="U231" s="10" t="n"/>
      <c r="V231" s="10" t="n"/>
      <c r="W231" s="10" t="n"/>
      <c r="X231" s="10" t="n"/>
      <c r="Y231" s="11" t="n"/>
      <c r="Z231" s="11" t="n"/>
      <c r="AA231" s="11" t="n"/>
      <c r="AB231" s="11" t="n"/>
      <c r="AC231" s="11" t="n"/>
      <c r="AD231" s="11" t="n"/>
      <c r="AE231" s="10" t="n"/>
      <c r="AF231" s="10" t="n"/>
      <c r="AG231" s="10" t="n"/>
      <c r="AH231" s="10" t="n"/>
      <c r="AI231" s="13" t="n"/>
      <c r="AJ231" s="13" t="n"/>
      <c r="AK231" s="13" t="n"/>
      <c r="AL231" s="13" t="n"/>
      <c r="AM231" s="13" t="n"/>
      <c r="AN231" s="13" t="n"/>
      <c r="AO231" s="13" t="n"/>
      <c r="AP231" s="14" t="n"/>
      <c r="AQ231" s="14" t="n"/>
      <c r="AR231" s="14" t="n"/>
      <c r="AS231" s="13" t="n"/>
      <c r="AT231" s="13" t="n"/>
      <c r="AU231" s="10" t="n"/>
      <c r="AV231" s="10" t="n"/>
      <c r="AW231" s="10" t="n"/>
      <c r="AX231" s="10" t="n"/>
      <c r="AY231" s="10" t="n"/>
      <c r="AZ231" s="10" t="n"/>
      <c r="BA231" s="10" t="n"/>
      <c r="BB231" s="10" t="n"/>
      <c r="BC231" s="10" t="n"/>
      <c r="BD231" s="11" t="n"/>
      <c r="BE231" s="10" t="n"/>
      <c r="BF231" s="10" t="n"/>
      <c r="BG231" s="10" t="n"/>
      <c r="BH231" s="10" t="n"/>
      <c r="BI231" s="10" t="n"/>
      <c r="BJ231" s="10" t="n"/>
      <c r="BK231" s="10" t="n"/>
      <c r="BL231" s="10" t="n"/>
      <c r="BM231" s="10" t="n"/>
    </row>
    <row r="232" ht="15.75" customHeight="1" s="218">
      <c r="A232" s="10" t="n"/>
      <c r="B232" s="10" t="n"/>
      <c r="C232" s="10" t="n"/>
      <c r="D232" s="10" t="n"/>
      <c r="E232" s="10" t="n"/>
      <c r="F232" s="10" t="n"/>
      <c r="G232" s="11" t="n"/>
      <c r="H232" s="10" t="n"/>
      <c r="I232" s="10" t="n"/>
      <c r="J232" s="10" t="n"/>
      <c r="K232" s="10" t="n"/>
      <c r="L232" s="10" t="n"/>
      <c r="M232" s="13" t="n"/>
      <c r="N232" s="13" t="n"/>
      <c r="O232" s="13" t="n"/>
      <c r="P232" s="13" t="n"/>
      <c r="Q232" s="10" t="n"/>
      <c r="R232" s="10" t="n"/>
      <c r="S232" s="10" t="n"/>
      <c r="T232" s="10" t="n"/>
      <c r="U232" s="10" t="n"/>
      <c r="V232" s="10" t="n"/>
      <c r="W232" s="10" t="n"/>
      <c r="X232" s="10" t="n"/>
      <c r="Y232" s="11" t="n"/>
      <c r="Z232" s="11" t="n"/>
      <c r="AA232" s="11" t="n"/>
      <c r="AB232" s="11" t="n"/>
      <c r="AC232" s="11" t="n"/>
      <c r="AD232" s="11" t="n"/>
      <c r="AE232" s="10" t="n"/>
      <c r="AF232" s="10" t="n"/>
      <c r="AG232" s="10" t="n"/>
      <c r="AH232" s="10" t="n"/>
      <c r="AI232" s="13" t="n"/>
      <c r="AJ232" s="13" t="n"/>
      <c r="AK232" s="13" t="n"/>
      <c r="AL232" s="13" t="n"/>
      <c r="AM232" s="13" t="n"/>
      <c r="AN232" s="13" t="n"/>
      <c r="AO232" s="13" t="n"/>
      <c r="AP232" s="14" t="n"/>
      <c r="AQ232" s="14" t="n"/>
      <c r="AR232" s="14" t="n"/>
      <c r="AS232" s="13" t="n"/>
      <c r="AT232" s="13" t="n"/>
      <c r="AU232" s="10" t="n"/>
      <c r="AV232" s="10" t="n"/>
      <c r="AW232" s="10" t="n"/>
      <c r="AX232" s="10" t="n"/>
      <c r="AY232" s="10" t="n"/>
      <c r="AZ232" s="10" t="n"/>
      <c r="BA232" s="10" t="n"/>
      <c r="BB232" s="10" t="n"/>
      <c r="BC232" s="10" t="n"/>
      <c r="BD232" s="11" t="n"/>
      <c r="BE232" s="10" t="n"/>
      <c r="BF232" s="10" t="n"/>
      <c r="BG232" s="10" t="n"/>
      <c r="BH232" s="10" t="n"/>
      <c r="BI232" s="10" t="n"/>
      <c r="BJ232" s="10" t="n"/>
      <c r="BK232" s="10" t="n"/>
      <c r="BL232" s="10" t="n"/>
      <c r="BM232" s="10" t="n"/>
    </row>
    <row r="233" ht="15.75" customHeight="1" s="218">
      <c r="A233" s="10" t="n"/>
      <c r="B233" s="10" t="n"/>
      <c r="C233" s="10" t="n"/>
      <c r="D233" s="10" t="n"/>
      <c r="E233" s="10" t="n"/>
      <c r="F233" s="10" t="n"/>
      <c r="G233" s="11" t="n"/>
      <c r="H233" s="10" t="n"/>
      <c r="I233" s="10" t="n"/>
      <c r="J233" s="10" t="n"/>
      <c r="K233" s="10" t="n"/>
      <c r="L233" s="10" t="n"/>
      <c r="M233" s="13" t="n"/>
      <c r="N233" s="13" t="n"/>
      <c r="O233" s="13" t="n"/>
      <c r="P233" s="13" t="n"/>
      <c r="Q233" s="10" t="n"/>
      <c r="R233" s="10" t="n"/>
      <c r="S233" s="10" t="n"/>
      <c r="T233" s="10" t="n"/>
      <c r="U233" s="10" t="n"/>
      <c r="V233" s="10" t="n"/>
      <c r="W233" s="10" t="n"/>
      <c r="X233" s="10" t="n"/>
      <c r="Y233" s="11" t="n"/>
      <c r="Z233" s="11" t="n"/>
      <c r="AA233" s="11" t="n"/>
      <c r="AB233" s="11" t="n"/>
      <c r="AC233" s="11" t="n"/>
      <c r="AD233" s="11" t="n"/>
      <c r="AE233" s="10" t="n"/>
      <c r="AF233" s="10" t="n"/>
      <c r="AG233" s="10" t="n"/>
      <c r="AH233" s="10" t="n"/>
      <c r="AI233" s="13" t="n"/>
      <c r="AJ233" s="13" t="n"/>
      <c r="AK233" s="13" t="n"/>
      <c r="AL233" s="13" t="n"/>
      <c r="AM233" s="13" t="n"/>
      <c r="AN233" s="13" t="n"/>
      <c r="AO233" s="13" t="n"/>
      <c r="AP233" s="14" t="n"/>
      <c r="AQ233" s="14" t="n"/>
      <c r="AR233" s="14" t="n"/>
      <c r="AS233" s="13" t="n"/>
      <c r="AT233" s="13" t="n"/>
      <c r="AU233" s="10" t="n"/>
      <c r="AV233" s="10" t="n"/>
      <c r="AW233" s="10" t="n"/>
      <c r="AX233" s="10" t="n"/>
      <c r="AY233" s="10" t="n"/>
      <c r="AZ233" s="10" t="n"/>
      <c r="BA233" s="10" t="n"/>
      <c r="BB233" s="10" t="n"/>
      <c r="BC233" s="10" t="n"/>
      <c r="BD233" s="11" t="n"/>
      <c r="BE233" s="10" t="n"/>
      <c r="BF233" s="10" t="n"/>
      <c r="BG233" s="10" t="n"/>
      <c r="BH233" s="10" t="n"/>
      <c r="BI233" s="10" t="n"/>
      <c r="BJ233" s="10" t="n"/>
      <c r="BK233" s="10" t="n"/>
      <c r="BL233" s="10" t="n"/>
      <c r="BM233" s="10" t="n"/>
    </row>
    <row r="234" ht="15.75" customHeight="1" s="218">
      <c r="A234" s="10" t="n"/>
      <c r="B234" s="10" t="n"/>
      <c r="C234" s="10" t="n"/>
      <c r="D234" s="10" t="n"/>
      <c r="E234" s="10" t="n"/>
      <c r="F234" s="10" t="n"/>
      <c r="G234" s="11" t="n"/>
      <c r="H234" s="10" t="n"/>
      <c r="I234" s="10" t="n"/>
      <c r="J234" s="10" t="n"/>
      <c r="K234" s="10" t="n"/>
      <c r="L234" s="10" t="n"/>
      <c r="M234" s="13" t="n"/>
      <c r="N234" s="13" t="n"/>
      <c r="O234" s="13" t="n"/>
      <c r="P234" s="13" t="n"/>
      <c r="Q234" s="10" t="n"/>
      <c r="R234" s="10" t="n"/>
      <c r="S234" s="10" t="n"/>
      <c r="T234" s="10" t="n"/>
      <c r="U234" s="10" t="n"/>
      <c r="V234" s="10" t="n"/>
      <c r="W234" s="10" t="n"/>
      <c r="X234" s="10" t="n"/>
      <c r="Y234" s="11" t="n"/>
      <c r="Z234" s="11" t="n"/>
      <c r="AA234" s="11" t="n"/>
      <c r="AB234" s="11" t="n"/>
      <c r="AC234" s="11" t="n"/>
      <c r="AD234" s="11" t="n"/>
      <c r="AE234" s="10" t="n"/>
      <c r="AF234" s="10" t="n"/>
      <c r="AG234" s="10" t="n"/>
      <c r="AH234" s="10" t="n"/>
      <c r="AI234" s="13" t="n"/>
      <c r="AJ234" s="13" t="n"/>
      <c r="AK234" s="13" t="n"/>
      <c r="AL234" s="13" t="n"/>
      <c r="AM234" s="13" t="n"/>
      <c r="AN234" s="13" t="n"/>
      <c r="AO234" s="13" t="n"/>
      <c r="AP234" s="14" t="n"/>
      <c r="AQ234" s="14" t="n"/>
      <c r="AR234" s="14" t="n"/>
      <c r="AS234" s="13" t="n"/>
      <c r="AT234" s="13" t="n"/>
      <c r="AU234" s="10" t="n"/>
      <c r="AV234" s="10" t="n"/>
      <c r="AW234" s="10" t="n"/>
      <c r="AX234" s="10" t="n"/>
      <c r="AY234" s="10" t="n"/>
      <c r="AZ234" s="10" t="n"/>
      <c r="BA234" s="10" t="n"/>
      <c r="BB234" s="10" t="n"/>
      <c r="BC234" s="10" t="n"/>
      <c r="BD234" s="11" t="n"/>
      <c r="BE234" s="10" t="n"/>
      <c r="BF234" s="10" t="n"/>
      <c r="BG234" s="10" t="n"/>
      <c r="BH234" s="10" t="n"/>
      <c r="BI234" s="10" t="n"/>
      <c r="BJ234" s="10" t="n"/>
      <c r="BK234" s="10" t="n"/>
      <c r="BL234" s="10" t="n"/>
      <c r="BM234" s="10" t="n"/>
    </row>
    <row r="235" ht="15.75" customHeight="1" s="218">
      <c r="A235" s="10" t="n"/>
      <c r="B235" s="10" t="n"/>
      <c r="C235" s="10" t="n"/>
      <c r="D235" s="10" t="n"/>
      <c r="E235" s="10" t="n"/>
      <c r="F235" s="10" t="n"/>
      <c r="G235" s="11" t="n"/>
      <c r="H235" s="10" t="n"/>
      <c r="I235" s="10" t="n"/>
      <c r="J235" s="10" t="n"/>
      <c r="K235" s="10" t="n"/>
      <c r="L235" s="10" t="n"/>
      <c r="M235" s="13" t="n"/>
      <c r="N235" s="13" t="n"/>
      <c r="O235" s="13" t="n"/>
      <c r="P235" s="13" t="n"/>
      <c r="Q235" s="10" t="n"/>
      <c r="R235" s="10" t="n"/>
      <c r="S235" s="10" t="n"/>
      <c r="T235" s="10" t="n"/>
      <c r="U235" s="10" t="n"/>
      <c r="V235" s="10" t="n"/>
      <c r="W235" s="10" t="n"/>
      <c r="X235" s="10" t="n"/>
      <c r="Y235" s="11" t="n"/>
      <c r="Z235" s="11" t="n"/>
      <c r="AA235" s="11" t="n"/>
      <c r="AB235" s="11" t="n"/>
      <c r="AC235" s="11" t="n"/>
      <c r="AD235" s="11" t="n"/>
      <c r="AE235" s="10" t="n"/>
      <c r="AF235" s="10" t="n"/>
      <c r="AG235" s="10" t="n"/>
      <c r="AH235" s="10" t="n"/>
      <c r="AI235" s="13" t="n"/>
      <c r="AJ235" s="13" t="n"/>
      <c r="AK235" s="13" t="n"/>
      <c r="AL235" s="13" t="n"/>
      <c r="AM235" s="13" t="n"/>
      <c r="AN235" s="13" t="n"/>
      <c r="AO235" s="13" t="n"/>
      <c r="AP235" s="14" t="n"/>
      <c r="AQ235" s="14" t="n"/>
      <c r="AR235" s="14" t="n"/>
      <c r="AS235" s="13" t="n"/>
      <c r="AT235" s="13" t="n"/>
      <c r="AU235" s="10" t="n"/>
      <c r="AV235" s="10" t="n"/>
      <c r="AW235" s="10" t="n"/>
      <c r="AX235" s="10" t="n"/>
      <c r="AY235" s="10" t="n"/>
      <c r="AZ235" s="10" t="n"/>
      <c r="BA235" s="10" t="n"/>
      <c r="BB235" s="10" t="n"/>
      <c r="BC235" s="10" t="n"/>
      <c r="BD235" s="11" t="n"/>
      <c r="BE235" s="10" t="n"/>
      <c r="BF235" s="10" t="n"/>
      <c r="BG235" s="10" t="n"/>
      <c r="BH235" s="10" t="n"/>
      <c r="BI235" s="10" t="n"/>
      <c r="BJ235" s="10" t="n"/>
      <c r="BK235" s="10" t="n"/>
      <c r="BL235" s="10" t="n"/>
      <c r="BM235" s="10" t="n"/>
    </row>
    <row r="236" ht="15.75" customHeight="1" s="218">
      <c r="A236" s="10" t="n"/>
      <c r="B236" s="10" t="n"/>
      <c r="C236" s="10" t="n"/>
      <c r="D236" s="10" t="n"/>
      <c r="E236" s="10" t="n"/>
      <c r="F236" s="10" t="n"/>
      <c r="G236" s="11" t="n"/>
      <c r="H236" s="10" t="n"/>
      <c r="I236" s="10" t="n"/>
      <c r="J236" s="10" t="n"/>
      <c r="K236" s="10" t="n"/>
      <c r="L236" s="10" t="n"/>
      <c r="M236" s="13" t="n"/>
      <c r="N236" s="13" t="n"/>
      <c r="O236" s="13" t="n"/>
      <c r="P236" s="13" t="n"/>
      <c r="Q236" s="10" t="n"/>
      <c r="R236" s="10" t="n"/>
      <c r="S236" s="10" t="n"/>
      <c r="T236" s="10" t="n"/>
      <c r="U236" s="10" t="n"/>
      <c r="V236" s="10" t="n"/>
      <c r="W236" s="10" t="n"/>
      <c r="X236" s="10" t="n"/>
      <c r="Y236" s="11" t="n"/>
      <c r="Z236" s="11" t="n"/>
      <c r="AA236" s="11" t="n"/>
      <c r="AB236" s="11" t="n"/>
      <c r="AC236" s="11" t="n"/>
      <c r="AD236" s="11" t="n"/>
      <c r="AE236" s="10" t="n"/>
      <c r="AF236" s="10" t="n"/>
      <c r="AG236" s="10" t="n"/>
      <c r="AH236" s="10" t="n"/>
      <c r="AI236" s="13" t="n"/>
      <c r="AJ236" s="13" t="n"/>
      <c r="AK236" s="13" t="n"/>
      <c r="AL236" s="13" t="n"/>
      <c r="AM236" s="13" t="n"/>
      <c r="AN236" s="13" t="n"/>
      <c r="AO236" s="13" t="n"/>
      <c r="AP236" s="14" t="n"/>
      <c r="AQ236" s="14" t="n"/>
      <c r="AR236" s="14" t="n"/>
      <c r="AS236" s="13" t="n"/>
      <c r="AT236" s="13" t="n"/>
      <c r="AU236" s="10" t="n"/>
      <c r="AV236" s="10" t="n"/>
      <c r="AW236" s="10" t="n"/>
      <c r="AX236" s="10" t="n"/>
      <c r="AY236" s="10" t="n"/>
      <c r="AZ236" s="10" t="n"/>
      <c r="BA236" s="10" t="n"/>
      <c r="BB236" s="10" t="n"/>
      <c r="BC236" s="10" t="n"/>
      <c r="BD236" s="11" t="n"/>
      <c r="BE236" s="10" t="n"/>
      <c r="BF236" s="10" t="n"/>
      <c r="BG236" s="10" t="n"/>
      <c r="BH236" s="10" t="n"/>
      <c r="BI236" s="10" t="n"/>
      <c r="BJ236" s="10" t="n"/>
      <c r="BK236" s="10" t="n"/>
      <c r="BL236" s="10" t="n"/>
      <c r="BM236" s="10" t="n"/>
    </row>
    <row r="237" ht="15.75" customHeight="1" s="218">
      <c r="A237" s="10" t="n"/>
      <c r="B237" s="10" t="n"/>
      <c r="C237" s="10" t="n"/>
      <c r="D237" s="10" t="n"/>
      <c r="E237" s="10" t="n"/>
      <c r="F237" s="10" t="n"/>
      <c r="G237" s="11" t="n"/>
      <c r="H237" s="10" t="n"/>
      <c r="I237" s="10" t="n"/>
      <c r="J237" s="10" t="n"/>
      <c r="K237" s="10" t="n"/>
      <c r="L237" s="10" t="n"/>
      <c r="M237" s="13" t="n"/>
      <c r="N237" s="13" t="n"/>
      <c r="O237" s="13" t="n"/>
      <c r="P237" s="13" t="n"/>
      <c r="Q237" s="10" t="n"/>
      <c r="R237" s="10" t="n"/>
      <c r="S237" s="10" t="n"/>
      <c r="T237" s="10" t="n"/>
      <c r="U237" s="10" t="n"/>
      <c r="V237" s="10" t="n"/>
      <c r="W237" s="10" t="n"/>
      <c r="X237" s="10" t="n"/>
      <c r="Y237" s="11" t="n"/>
      <c r="Z237" s="11" t="n"/>
      <c r="AA237" s="11" t="n"/>
      <c r="AB237" s="11" t="n"/>
      <c r="AC237" s="11" t="n"/>
      <c r="AD237" s="11" t="n"/>
      <c r="AE237" s="10" t="n"/>
      <c r="AF237" s="10" t="n"/>
      <c r="AG237" s="10" t="n"/>
      <c r="AH237" s="10" t="n"/>
      <c r="AI237" s="13" t="n"/>
      <c r="AJ237" s="13" t="n"/>
      <c r="AK237" s="13" t="n"/>
      <c r="AL237" s="13" t="n"/>
      <c r="AM237" s="13" t="n"/>
      <c r="AN237" s="13" t="n"/>
      <c r="AO237" s="13" t="n"/>
      <c r="AP237" s="14" t="n"/>
      <c r="AQ237" s="14" t="n"/>
      <c r="AR237" s="14" t="n"/>
      <c r="AS237" s="13" t="n"/>
      <c r="AT237" s="13" t="n"/>
      <c r="AU237" s="10" t="n"/>
      <c r="AV237" s="10" t="n"/>
      <c r="AW237" s="10" t="n"/>
      <c r="AX237" s="10" t="n"/>
      <c r="AY237" s="10" t="n"/>
      <c r="AZ237" s="10" t="n"/>
      <c r="BA237" s="10" t="n"/>
      <c r="BB237" s="10" t="n"/>
      <c r="BC237" s="10" t="n"/>
      <c r="BD237" s="11" t="n"/>
      <c r="BE237" s="10" t="n"/>
      <c r="BF237" s="10" t="n"/>
      <c r="BG237" s="10" t="n"/>
      <c r="BH237" s="10" t="n"/>
      <c r="BI237" s="10" t="n"/>
      <c r="BJ237" s="10" t="n"/>
      <c r="BK237" s="10" t="n"/>
      <c r="BL237" s="10" t="n"/>
      <c r="BM237" s="10" t="n"/>
    </row>
    <row r="238" ht="15.75" customHeight="1" s="218">
      <c r="A238" s="10" t="n"/>
      <c r="B238" s="10" t="n"/>
      <c r="C238" s="10" t="n"/>
      <c r="D238" s="10" t="n"/>
      <c r="E238" s="10" t="n"/>
      <c r="F238" s="10" t="n"/>
      <c r="G238" s="11" t="n"/>
      <c r="H238" s="10" t="n"/>
      <c r="I238" s="10" t="n"/>
      <c r="J238" s="10" t="n"/>
      <c r="K238" s="10" t="n"/>
      <c r="L238" s="10" t="n"/>
      <c r="M238" s="13" t="n"/>
      <c r="N238" s="13" t="n"/>
      <c r="O238" s="13" t="n"/>
      <c r="P238" s="13" t="n"/>
      <c r="Q238" s="10" t="n"/>
      <c r="R238" s="10" t="n"/>
      <c r="S238" s="10" t="n"/>
      <c r="T238" s="10" t="n"/>
      <c r="U238" s="10" t="n"/>
      <c r="V238" s="10" t="n"/>
      <c r="W238" s="10" t="n"/>
      <c r="X238" s="10" t="n"/>
      <c r="Y238" s="11" t="n"/>
      <c r="Z238" s="11" t="n"/>
      <c r="AA238" s="11" t="n"/>
      <c r="AB238" s="11" t="n"/>
      <c r="AC238" s="11" t="n"/>
      <c r="AD238" s="11" t="n"/>
      <c r="AE238" s="10" t="n"/>
      <c r="AF238" s="10" t="n"/>
      <c r="AG238" s="10" t="n"/>
      <c r="AH238" s="10" t="n"/>
      <c r="AI238" s="13" t="n"/>
      <c r="AJ238" s="13" t="n"/>
      <c r="AK238" s="13" t="n"/>
      <c r="AL238" s="13" t="n"/>
      <c r="AM238" s="13" t="n"/>
      <c r="AN238" s="13" t="n"/>
      <c r="AO238" s="13" t="n"/>
      <c r="AP238" s="14" t="n"/>
      <c r="AQ238" s="14" t="n"/>
      <c r="AR238" s="14" t="n"/>
      <c r="AS238" s="13" t="n"/>
      <c r="AT238" s="13" t="n"/>
      <c r="AU238" s="10" t="n"/>
      <c r="AV238" s="10" t="n"/>
      <c r="AW238" s="10" t="n"/>
      <c r="AX238" s="10" t="n"/>
      <c r="AY238" s="10" t="n"/>
      <c r="AZ238" s="10" t="n"/>
      <c r="BA238" s="10" t="n"/>
      <c r="BB238" s="10" t="n"/>
      <c r="BC238" s="10" t="n"/>
      <c r="BD238" s="11" t="n"/>
      <c r="BE238" s="10" t="n"/>
      <c r="BF238" s="10" t="n"/>
      <c r="BG238" s="10" t="n"/>
      <c r="BH238" s="10" t="n"/>
      <c r="BI238" s="10" t="n"/>
      <c r="BJ238" s="10" t="n"/>
      <c r="BK238" s="10" t="n"/>
      <c r="BL238" s="10" t="n"/>
      <c r="BM238" s="10" t="n"/>
    </row>
    <row r="239" ht="15.75" customHeight="1" s="218">
      <c r="A239" s="10" t="n"/>
      <c r="B239" s="10" t="n"/>
      <c r="C239" s="10" t="n"/>
      <c r="D239" s="10" t="n"/>
      <c r="E239" s="10" t="n"/>
      <c r="F239" s="10" t="n"/>
      <c r="G239" s="11" t="n"/>
      <c r="H239" s="10" t="n"/>
      <c r="I239" s="10" t="n"/>
      <c r="J239" s="10" t="n"/>
      <c r="K239" s="10" t="n"/>
      <c r="L239" s="10" t="n"/>
      <c r="M239" s="13" t="n"/>
      <c r="N239" s="13" t="n"/>
      <c r="O239" s="13" t="n"/>
      <c r="P239" s="13" t="n"/>
      <c r="Q239" s="10" t="n"/>
      <c r="R239" s="10" t="n"/>
      <c r="S239" s="10" t="n"/>
      <c r="T239" s="10" t="n"/>
      <c r="U239" s="10" t="n"/>
      <c r="V239" s="10" t="n"/>
      <c r="W239" s="10" t="n"/>
      <c r="X239" s="10" t="n"/>
      <c r="Y239" s="11" t="n"/>
      <c r="Z239" s="11" t="n"/>
      <c r="AA239" s="11" t="n"/>
      <c r="AB239" s="11" t="n"/>
      <c r="AC239" s="11" t="n"/>
      <c r="AD239" s="11" t="n"/>
      <c r="AE239" s="10" t="n"/>
      <c r="AF239" s="10" t="n"/>
      <c r="AG239" s="10" t="n"/>
      <c r="AH239" s="10" t="n"/>
      <c r="AI239" s="13" t="n"/>
      <c r="AJ239" s="13" t="n"/>
      <c r="AK239" s="13" t="n"/>
      <c r="AL239" s="13" t="n"/>
      <c r="AM239" s="13" t="n"/>
      <c r="AN239" s="13" t="n"/>
      <c r="AO239" s="13" t="n"/>
      <c r="AP239" s="14" t="n"/>
      <c r="AQ239" s="14" t="n"/>
      <c r="AR239" s="14" t="n"/>
      <c r="AS239" s="13" t="n"/>
      <c r="AT239" s="13" t="n"/>
      <c r="AU239" s="10" t="n"/>
      <c r="AV239" s="10" t="n"/>
      <c r="AW239" s="10" t="n"/>
      <c r="AX239" s="10" t="n"/>
      <c r="AY239" s="10" t="n"/>
      <c r="AZ239" s="10" t="n"/>
      <c r="BA239" s="10" t="n"/>
      <c r="BB239" s="10" t="n"/>
      <c r="BC239" s="10" t="n"/>
      <c r="BD239" s="11" t="n"/>
      <c r="BE239" s="10" t="n"/>
      <c r="BF239" s="10" t="n"/>
      <c r="BG239" s="10" t="n"/>
      <c r="BH239" s="10" t="n"/>
      <c r="BI239" s="10" t="n"/>
      <c r="BJ239" s="10" t="n"/>
      <c r="BK239" s="10" t="n"/>
      <c r="BL239" s="10" t="n"/>
      <c r="BM239" s="10" t="n"/>
    </row>
    <row r="240" ht="15.75" customHeight="1" s="218">
      <c r="A240" s="10" t="n"/>
      <c r="B240" s="10" t="n"/>
      <c r="C240" s="10" t="n"/>
      <c r="D240" s="10" t="n"/>
      <c r="E240" s="10" t="n"/>
      <c r="F240" s="10" t="n"/>
      <c r="G240" s="11" t="n"/>
      <c r="H240" s="10" t="n"/>
      <c r="I240" s="10" t="n"/>
      <c r="J240" s="10" t="n"/>
      <c r="K240" s="10" t="n"/>
      <c r="L240" s="10" t="n"/>
      <c r="M240" s="13" t="n"/>
      <c r="N240" s="13" t="n"/>
      <c r="O240" s="13" t="n"/>
      <c r="P240" s="13" t="n"/>
      <c r="Q240" s="10" t="n"/>
      <c r="R240" s="10" t="n"/>
      <c r="S240" s="10" t="n"/>
      <c r="T240" s="10" t="n"/>
      <c r="U240" s="10" t="n"/>
      <c r="V240" s="10" t="n"/>
      <c r="W240" s="10" t="n"/>
      <c r="X240" s="10" t="n"/>
      <c r="Y240" s="11" t="n"/>
      <c r="Z240" s="11" t="n"/>
      <c r="AA240" s="11" t="n"/>
      <c r="AB240" s="11" t="n"/>
      <c r="AC240" s="11" t="n"/>
      <c r="AD240" s="11" t="n"/>
      <c r="AE240" s="10" t="n"/>
      <c r="AF240" s="10" t="n"/>
      <c r="AG240" s="10" t="n"/>
      <c r="AH240" s="10" t="n"/>
      <c r="AI240" s="13" t="n"/>
      <c r="AJ240" s="13" t="n"/>
      <c r="AK240" s="13" t="n"/>
      <c r="AL240" s="13" t="n"/>
      <c r="AM240" s="13" t="n"/>
      <c r="AN240" s="13" t="n"/>
      <c r="AO240" s="13" t="n"/>
      <c r="AP240" s="14" t="n"/>
      <c r="AQ240" s="14" t="n"/>
      <c r="AR240" s="14" t="n"/>
      <c r="AS240" s="13" t="n"/>
      <c r="AT240" s="13" t="n"/>
      <c r="AU240" s="10" t="n"/>
      <c r="AV240" s="10" t="n"/>
      <c r="AW240" s="10" t="n"/>
      <c r="AX240" s="10" t="n"/>
      <c r="AY240" s="10" t="n"/>
      <c r="AZ240" s="10" t="n"/>
      <c r="BA240" s="10" t="n"/>
      <c r="BB240" s="10" t="n"/>
      <c r="BC240" s="10" t="n"/>
      <c r="BD240" s="11" t="n"/>
      <c r="BE240" s="10" t="n"/>
      <c r="BF240" s="10" t="n"/>
      <c r="BG240" s="10" t="n"/>
      <c r="BH240" s="10" t="n"/>
      <c r="BI240" s="10" t="n"/>
      <c r="BJ240" s="10" t="n"/>
      <c r="BK240" s="10" t="n"/>
      <c r="BL240" s="10" t="n"/>
      <c r="BM240" s="10" t="n"/>
    </row>
    <row r="241" ht="15.75" customHeight="1" s="218">
      <c r="A241" s="10" t="n"/>
      <c r="B241" s="10" t="n"/>
      <c r="C241" s="10" t="n"/>
      <c r="D241" s="10" t="n"/>
      <c r="E241" s="10" t="n"/>
      <c r="F241" s="10" t="n"/>
      <c r="G241" s="11" t="n"/>
      <c r="H241" s="10" t="n"/>
      <c r="I241" s="10" t="n"/>
      <c r="J241" s="10" t="n"/>
      <c r="K241" s="10" t="n"/>
      <c r="L241" s="10" t="n"/>
      <c r="M241" s="13" t="n"/>
      <c r="N241" s="13" t="n"/>
      <c r="O241" s="13" t="n"/>
      <c r="P241" s="13" t="n"/>
      <c r="Q241" s="10" t="n"/>
      <c r="R241" s="10" t="n"/>
      <c r="S241" s="10" t="n"/>
      <c r="T241" s="10" t="n"/>
      <c r="U241" s="10" t="n"/>
      <c r="V241" s="10" t="n"/>
      <c r="W241" s="10" t="n"/>
      <c r="X241" s="10" t="n"/>
      <c r="Y241" s="11" t="n"/>
      <c r="Z241" s="11" t="n"/>
      <c r="AA241" s="11" t="n"/>
      <c r="AB241" s="11" t="n"/>
      <c r="AC241" s="11" t="n"/>
      <c r="AD241" s="11" t="n"/>
      <c r="AE241" s="10" t="n"/>
      <c r="AF241" s="10" t="n"/>
      <c r="AG241" s="10" t="n"/>
      <c r="AH241" s="10" t="n"/>
      <c r="AI241" s="13" t="n"/>
      <c r="AJ241" s="13" t="n"/>
      <c r="AK241" s="13" t="n"/>
      <c r="AL241" s="13" t="n"/>
      <c r="AM241" s="13" t="n"/>
      <c r="AN241" s="13" t="n"/>
      <c r="AO241" s="13" t="n"/>
      <c r="AP241" s="14" t="n"/>
      <c r="AQ241" s="14" t="n"/>
      <c r="AR241" s="14" t="n"/>
      <c r="AS241" s="13" t="n"/>
      <c r="AT241" s="13" t="n"/>
      <c r="AU241" s="10" t="n"/>
      <c r="AV241" s="10" t="n"/>
      <c r="AW241" s="10" t="n"/>
      <c r="AX241" s="10" t="n"/>
      <c r="AY241" s="10" t="n"/>
      <c r="AZ241" s="10" t="n"/>
      <c r="BA241" s="10" t="n"/>
      <c r="BB241" s="10" t="n"/>
      <c r="BC241" s="10" t="n"/>
      <c r="BD241" s="11" t="n"/>
      <c r="BE241" s="10" t="n"/>
      <c r="BF241" s="10" t="n"/>
      <c r="BG241" s="10" t="n"/>
      <c r="BH241" s="10" t="n"/>
      <c r="BI241" s="10" t="n"/>
      <c r="BJ241" s="10" t="n"/>
      <c r="BK241" s="10" t="n"/>
      <c r="BL241" s="10" t="n"/>
      <c r="BM241" s="10" t="n"/>
    </row>
    <row r="242" ht="15.75" customHeight="1" s="218">
      <c r="A242" s="10" t="n"/>
      <c r="B242" s="10" t="n"/>
      <c r="C242" s="10" t="n"/>
      <c r="D242" s="10" t="n"/>
      <c r="E242" s="10" t="n"/>
      <c r="F242" s="10" t="n"/>
      <c r="G242" s="11" t="n"/>
      <c r="H242" s="10" t="n"/>
      <c r="I242" s="10" t="n"/>
      <c r="J242" s="10" t="n"/>
      <c r="K242" s="10" t="n"/>
      <c r="L242" s="10" t="n"/>
      <c r="M242" s="13" t="n"/>
      <c r="N242" s="13" t="n"/>
      <c r="O242" s="13" t="n"/>
      <c r="P242" s="13" t="n"/>
      <c r="Q242" s="10" t="n"/>
      <c r="R242" s="10" t="n"/>
      <c r="S242" s="10" t="n"/>
      <c r="T242" s="10" t="n"/>
      <c r="U242" s="10" t="n"/>
      <c r="V242" s="10" t="n"/>
      <c r="W242" s="10" t="n"/>
      <c r="X242" s="10" t="n"/>
      <c r="Y242" s="11" t="n"/>
      <c r="Z242" s="11" t="n"/>
      <c r="AA242" s="11" t="n"/>
      <c r="AB242" s="11" t="n"/>
      <c r="AC242" s="11" t="n"/>
      <c r="AD242" s="11" t="n"/>
      <c r="AE242" s="10" t="n"/>
      <c r="AF242" s="10" t="n"/>
      <c r="AG242" s="10" t="n"/>
      <c r="AH242" s="10" t="n"/>
      <c r="AI242" s="13" t="n"/>
      <c r="AJ242" s="13" t="n"/>
      <c r="AK242" s="13" t="n"/>
      <c r="AL242" s="13" t="n"/>
      <c r="AM242" s="13" t="n"/>
      <c r="AN242" s="13" t="n"/>
      <c r="AO242" s="13" t="n"/>
      <c r="AP242" s="14" t="n"/>
      <c r="AQ242" s="14" t="n"/>
      <c r="AR242" s="14" t="n"/>
      <c r="AS242" s="13" t="n"/>
      <c r="AT242" s="13" t="n"/>
      <c r="AU242" s="10" t="n"/>
      <c r="AV242" s="10" t="n"/>
      <c r="AW242" s="10" t="n"/>
      <c r="AX242" s="10" t="n"/>
      <c r="AY242" s="10" t="n"/>
      <c r="AZ242" s="10" t="n"/>
      <c r="BA242" s="10" t="n"/>
      <c r="BB242" s="10" t="n"/>
      <c r="BC242" s="10" t="n"/>
      <c r="BD242" s="11" t="n"/>
      <c r="BE242" s="10" t="n"/>
      <c r="BF242" s="10" t="n"/>
      <c r="BG242" s="10" t="n"/>
      <c r="BH242" s="10" t="n"/>
      <c r="BI242" s="10" t="n"/>
      <c r="BJ242" s="10" t="n"/>
      <c r="BK242" s="10" t="n"/>
      <c r="BL242" s="10" t="n"/>
      <c r="BM242" s="10" t="n"/>
    </row>
    <row r="243" ht="15.75" customHeight="1" s="218">
      <c r="A243" s="10" t="n"/>
      <c r="B243" s="10" t="n"/>
      <c r="C243" s="10" t="n"/>
      <c r="D243" s="10" t="n"/>
      <c r="E243" s="10" t="n"/>
      <c r="F243" s="10" t="n"/>
      <c r="G243" s="11" t="n"/>
      <c r="H243" s="10" t="n"/>
      <c r="I243" s="10" t="n"/>
      <c r="J243" s="10" t="n"/>
      <c r="K243" s="10" t="n"/>
      <c r="L243" s="10" t="n"/>
      <c r="M243" s="13" t="n"/>
      <c r="N243" s="13" t="n"/>
      <c r="O243" s="13" t="n"/>
      <c r="P243" s="13" t="n"/>
      <c r="Q243" s="10" t="n"/>
      <c r="R243" s="10" t="n"/>
      <c r="S243" s="10" t="n"/>
      <c r="T243" s="10" t="n"/>
      <c r="U243" s="10" t="n"/>
      <c r="V243" s="10" t="n"/>
      <c r="W243" s="10" t="n"/>
      <c r="X243" s="10" t="n"/>
      <c r="Y243" s="11" t="n"/>
      <c r="Z243" s="11" t="n"/>
      <c r="AA243" s="11" t="n"/>
      <c r="AB243" s="11" t="n"/>
      <c r="AC243" s="11" t="n"/>
      <c r="AD243" s="11" t="n"/>
      <c r="AE243" s="10" t="n"/>
      <c r="AF243" s="10" t="n"/>
      <c r="AG243" s="10" t="n"/>
      <c r="AH243" s="10" t="n"/>
      <c r="AI243" s="13" t="n"/>
      <c r="AJ243" s="13" t="n"/>
      <c r="AK243" s="13" t="n"/>
      <c r="AL243" s="13" t="n"/>
      <c r="AM243" s="13" t="n"/>
      <c r="AN243" s="13" t="n"/>
      <c r="AO243" s="13" t="n"/>
      <c r="AP243" s="14" t="n"/>
      <c r="AQ243" s="14" t="n"/>
      <c r="AR243" s="14" t="n"/>
      <c r="AS243" s="13" t="n"/>
      <c r="AT243" s="13" t="n"/>
      <c r="AU243" s="10" t="n"/>
      <c r="AV243" s="10" t="n"/>
      <c r="AW243" s="10" t="n"/>
      <c r="AX243" s="10" t="n"/>
      <c r="AY243" s="10" t="n"/>
      <c r="AZ243" s="10" t="n"/>
      <c r="BA243" s="10" t="n"/>
      <c r="BB243" s="10" t="n"/>
      <c r="BC243" s="10" t="n"/>
      <c r="BD243" s="11" t="n"/>
      <c r="BE243" s="10" t="n"/>
      <c r="BF243" s="10" t="n"/>
      <c r="BG243" s="10" t="n"/>
      <c r="BH243" s="10" t="n"/>
      <c r="BI243" s="10" t="n"/>
      <c r="BJ243" s="10" t="n"/>
      <c r="BK243" s="10" t="n"/>
      <c r="BL243" s="10" t="n"/>
      <c r="BM243" s="10" t="n"/>
    </row>
    <row r="244" ht="15.75" customHeight="1" s="218">
      <c r="A244" s="10" t="n"/>
      <c r="B244" s="10" t="n"/>
      <c r="C244" s="10" t="n"/>
      <c r="D244" s="10" t="n"/>
      <c r="E244" s="10" t="n"/>
      <c r="F244" s="10" t="n"/>
      <c r="G244" s="11" t="n"/>
      <c r="H244" s="10" t="n"/>
      <c r="I244" s="10" t="n"/>
      <c r="J244" s="10" t="n"/>
      <c r="K244" s="10" t="n"/>
      <c r="L244" s="10" t="n"/>
      <c r="M244" s="13" t="n"/>
      <c r="N244" s="13" t="n"/>
      <c r="O244" s="13" t="n"/>
      <c r="P244" s="13" t="n"/>
      <c r="Q244" s="10" t="n"/>
      <c r="R244" s="10" t="n"/>
      <c r="S244" s="10" t="n"/>
      <c r="T244" s="10" t="n"/>
      <c r="U244" s="10" t="n"/>
      <c r="V244" s="10" t="n"/>
      <c r="W244" s="10" t="n"/>
      <c r="X244" s="10" t="n"/>
      <c r="Y244" s="11" t="n"/>
      <c r="Z244" s="11" t="n"/>
      <c r="AA244" s="11" t="n"/>
      <c r="AB244" s="11" t="n"/>
      <c r="AC244" s="11" t="n"/>
      <c r="AD244" s="11" t="n"/>
      <c r="AE244" s="10" t="n"/>
      <c r="AF244" s="10" t="n"/>
      <c r="AG244" s="10" t="n"/>
      <c r="AH244" s="10" t="n"/>
      <c r="AI244" s="13" t="n"/>
      <c r="AJ244" s="13" t="n"/>
      <c r="AK244" s="13" t="n"/>
      <c r="AL244" s="13" t="n"/>
      <c r="AM244" s="13" t="n"/>
      <c r="AN244" s="13" t="n"/>
      <c r="AO244" s="13" t="n"/>
      <c r="AP244" s="14" t="n"/>
      <c r="AQ244" s="14" t="n"/>
      <c r="AR244" s="14" t="n"/>
      <c r="AS244" s="13" t="n"/>
      <c r="AT244" s="13" t="n"/>
      <c r="AU244" s="10" t="n"/>
      <c r="AV244" s="10" t="n"/>
      <c r="AW244" s="10" t="n"/>
      <c r="AX244" s="10" t="n"/>
      <c r="AY244" s="10" t="n"/>
      <c r="AZ244" s="10" t="n"/>
      <c r="BA244" s="10" t="n"/>
      <c r="BB244" s="10" t="n"/>
      <c r="BC244" s="10" t="n"/>
      <c r="BD244" s="11" t="n"/>
      <c r="BE244" s="10" t="n"/>
      <c r="BF244" s="10" t="n"/>
      <c r="BG244" s="10" t="n"/>
      <c r="BH244" s="10" t="n"/>
      <c r="BI244" s="10" t="n"/>
      <c r="BJ244" s="10" t="n"/>
      <c r="BK244" s="10" t="n"/>
      <c r="BL244" s="10" t="n"/>
      <c r="BM244" s="10" t="n"/>
    </row>
    <row r="245" ht="15.75" customHeight="1" s="218">
      <c r="A245" s="10" t="n"/>
      <c r="B245" s="10" t="n"/>
      <c r="C245" s="10" t="n"/>
      <c r="D245" s="10" t="n"/>
      <c r="E245" s="10" t="n"/>
      <c r="F245" s="10" t="n"/>
      <c r="G245" s="11" t="n"/>
      <c r="H245" s="10" t="n"/>
      <c r="I245" s="10" t="n"/>
      <c r="J245" s="10" t="n"/>
      <c r="K245" s="10" t="n"/>
      <c r="L245" s="10" t="n"/>
      <c r="M245" s="13" t="n"/>
      <c r="N245" s="13" t="n"/>
      <c r="O245" s="13" t="n"/>
      <c r="P245" s="13" t="n"/>
      <c r="Q245" s="10" t="n"/>
      <c r="R245" s="10" t="n"/>
      <c r="S245" s="10" t="n"/>
      <c r="T245" s="10" t="n"/>
      <c r="U245" s="10" t="n"/>
      <c r="V245" s="10" t="n"/>
      <c r="W245" s="10" t="n"/>
      <c r="X245" s="10" t="n"/>
      <c r="Y245" s="11" t="n"/>
      <c r="Z245" s="11" t="n"/>
      <c r="AA245" s="11" t="n"/>
      <c r="AB245" s="11" t="n"/>
      <c r="AC245" s="11" t="n"/>
      <c r="AD245" s="11" t="n"/>
      <c r="AE245" s="10" t="n"/>
      <c r="AF245" s="10" t="n"/>
      <c r="AG245" s="10" t="n"/>
      <c r="AH245" s="10" t="n"/>
      <c r="AI245" s="13" t="n"/>
      <c r="AJ245" s="13" t="n"/>
      <c r="AK245" s="13" t="n"/>
      <c r="AL245" s="13" t="n"/>
      <c r="AM245" s="13" t="n"/>
      <c r="AN245" s="13" t="n"/>
      <c r="AO245" s="13" t="n"/>
      <c r="AP245" s="14" t="n"/>
      <c r="AQ245" s="14" t="n"/>
      <c r="AR245" s="14" t="n"/>
      <c r="AS245" s="13" t="n"/>
      <c r="AT245" s="13" t="n"/>
      <c r="AU245" s="10" t="n"/>
      <c r="AV245" s="10" t="n"/>
      <c r="AW245" s="10" t="n"/>
      <c r="AX245" s="10" t="n"/>
      <c r="AY245" s="10" t="n"/>
      <c r="AZ245" s="10" t="n"/>
      <c r="BA245" s="10" t="n"/>
      <c r="BB245" s="10" t="n"/>
      <c r="BC245" s="10" t="n"/>
      <c r="BD245" s="11" t="n"/>
      <c r="BE245" s="10" t="n"/>
      <c r="BF245" s="10" t="n"/>
      <c r="BG245" s="10" t="n"/>
      <c r="BH245" s="10" t="n"/>
      <c r="BI245" s="10" t="n"/>
      <c r="BJ245" s="10" t="n"/>
      <c r="BK245" s="10" t="n"/>
      <c r="BL245" s="10" t="n"/>
      <c r="BM245" s="10" t="n"/>
    </row>
    <row r="246" ht="15.75" customHeight="1" s="218">
      <c r="A246" s="10" t="n"/>
      <c r="B246" s="10" t="n"/>
      <c r="C246" s="10" t="n"/>
      <c r="D246" s="10" t="n"/>
      <c r="E246" s="10" t="n"/>
      <c r="F246" s="10" t="n"/>
      <c r="G246" s="11" t="n"/>
      <c r="H246" s="10" t="n"/>
      <c r="I246" s="10" t="n"/>
      <c r="J246" s="10" t="n"/>
      <c r="K246" s="10" t="n"/>
      <c r="L246" s="10" t="n"/>
      <c r="M246" s="13" t="n"/>
      <c r="N246" s="13" t="n"/>
      <c r="O246" s="13" t="n"/>
      <c r="P246" s="13" t="n"/>
      <c r="Q246" s="10" t="n"/>
      <c r="R246" s="10" t="n"/>
      <c r="S246" s="10" t="n"/>
      <c r="T246" s="10" t="n"/>
      <c r="U246" s="10" t="n"/>
      <c r="V246" s="10" t="n"/>
      <c r="W246" s="10" t="n"/>
      <c r="X246" s="10" t="n"/>
      <c r="Y246" s="11" t="n"/>
      <c r="Z246" s="11" t="n"/>
      <c r="AA246" s="11" t="n"/>
      <c r="AB246" s="11" t="n"/>
      <c r="AC246" s="11" t="n"/>
      <c r="AD246" s="11" t="n"/>
      <c r="AE246" s="10" t="n"/>
      <c r="AF246" s="10" t="n"/>
      <c r="AG246" s="10" t="n"/>
      <c r="AH246" s="10" t="n"/>
      <c r="AI246" s="13" t="n"/>
      <c r="AJ246" s="13" t="n"/>
      <c r="AK246" s="13" t="n"/>
      <c r="AL246" s="13" t="n"/>
      <c r="AM246" s="13" t="n"/>
      <c r="AN246" s="13" t="n"/>
      <c r="AO246" s="13" t="n"/>
      <c r="AP246" s="14" t="n"/>
      <c r="AQ246" s="14" t="n"/>
      <c r="AR246" s="14" t="n"/>
      <c r="AS246" s="13" t="n"/>
      <c r="AT246" s="13" t="n"/>
      <c r="AU246" s="10" t="n"/>
      <c r="AV246" s="10" t="n"/>
      <c r="AW246" s="10" t="n"/>
      <c r="AX246" s="10" t="n"/>
      <c r="AY246" s="10" t="n"/>
      <c r="AZ246" s="10" t="n"/>
      <c r="BA246" s="10" t="n"/>
      <c r="BB246" s="10" t="n"/>
      <c r="BC246" s="10" t="n"/>
      <c r="BD246" s="11" t="n"/>
      <c r="BE246" s="10" t="n"/>
      <c r="BF246" s="10" t="n"/>
      <c r="BG246" s="10" t="n"/>
      <c r="BH246" s="10" t="n"/>
      <c r="BI246" s="10" t="n"/>
      <c r="BJ246" s="10" t="n"/>
      <c r="BK246" s="10" t="n"/>
      <c r="BL246" s="10" t="n"/>
      <c r="BM246" s="10" t="n"/>
    </row>
    <row r="247" ht="15.75" customHeight="1" s="218">
      <c r="A247" s="10" t="n"/>
      <c r="B247" s="10" t="n"/>
      <c r="C247" s="10" t="n"/>
      <c r="D247" s="10" t="n"/>
      <c r="E247" s="10" t="n"/>
      <c r="F247" s="10" t="n"/>
      <c r="G247" s="11" t="n"/>
      <c r="H247" s="10" t="n"/>
      <c r="I247" s="10" t="n"/>
      <c r="J247" s="10" t="n"/>
      <c r="K247" s="10" t="n"/>
      <c r="L247" s="10" t="n"/>
      <c r="M247" s="13" t="n"/>
      <c r="N247" s="13" t="n"/>
      <c r="O247" s="13" t="n"/>
      <c r="P247" s="13" t="n"/>
      <c r="Q247" s="10" t="n"/>
      <c r="R247" s="10" t="n"/>
      <c r="S247" s="10" t="n"/>
      <c r="T247" s="10" t="n"/>
      <c r="U247" s="10" t="n"/>
      <c r="V247" s="10" t="n"/>
      <c r="W247" s="10" t="n"/>
      <c r="X247" s="10" t="n"/>
      <c r="Y247" s="11" t="n"/>
      <c r="Z247" s="11" t="n"/>
      <c r="AA247" s="11" t="n"/>
      <c r="AB247" s="11" t="n"/>
      <c r="AC247" s="11" t="n"/>
      <c r="AD247" s="11" t="n"/>
      <c r="AE247" s="10" t="n"/>
      <c r="AF247" s="10" t="n"/>
      <c r="AG247" s="10" t="n"/>
      <c r="AH247" s="10" t="n"/>
      <c r="AI247" s="13" t="n"/>
      <c r="AJ247" s="13" t="n"/>
      <c r="AK247" s="13" t="n"/>
      <c r="AL247" s="13" t="n"/>
      <c r="AM247" s="13" t="n"/>
      <c r="AN247" s="13" t="n"/>
      <c r="AO247" s="13" t="n"/>
      <c r="AP247" s="14" t="n"/>
      <c r="AQ247" s="14" t="n"/>
      <c r="AR247" s="14" t="n"/>
      <c r="AS247" s="13" t="n"/>
      <c r="AT247" s="13" t="n"/>
      <c r="AU247" s="10" t="n"/>
      <c r="AV247" s="10" t="n"/>
      <c r="AW247" s="10" t="n"/>
      <c r="AX247" s="10" t="n"/>
      <c r="AY247" s="10" t="n"/>
      <c r="AZ247" s="10" t="n"/>
      <c r="BA247" s="10" t="n"/>
      <c r="BB247" s="10" t="n"/>
      <c r="BC247" s="10" t="n"/>
      <c r="BD247" s="11" t="n"/>
      <c r="BE247" s="10" t="n"/>
      <c r="BF247" s="10" t="n"/>
      <c r="BG247" s="10" t="n"/>
      <c r="BH247" s="10" t="n"/>
      <c r="BI247" s="10" t="n"/>
      <c r="BJ247" s="10" t="n"/>
      <c r="BK247" s="10" t="n"/>
      <c r="BL247" s="10" t="n"/>
      <c r="BM247" s="10" t="n"/>
    </row>
    <row r="248" ht="15.75" customHeight="1" s="218">
      <c r="A248" s="10" t="n"/>
      <c r="B248" s="10" t="n"/>
      <c r="C248" s="10" t="n"/>
      <c r="D248" s="10" t="n"/>
      <c r="E248" s="10" t="n"/>
      <c r="F248" s="10" t="n"/>
      <c r="G248" s="11" t="n"/>
      <c r="H248" s="10" t="n"/>
      <c r="I248" s="10" t="n"/>
      <c r="J248" s="10" t="n"/>
      <c r="K248" s="10" t="n"/>
      <c r="L248" s="10" t="n"/>
      <c r="M248" s="13" t="n"/>
      <c r="N248" s="13" t="n"/>
      <c r="O248" s="13" t="n"/>
      <c r="P248" s="13" t="n"/>
      <c r="Q248" s="10" t="n"/>
      <c r="R248" s="10" t="n"/>
      <c r="S248" s="10" t="n"/>
      <c r="T248" s="10" t="n"/>
      <c r="U248" s="10" t="n"/>
      <c r="V248" s="10" t="n"/>
      <c r="W248" s="10" t="n"/>
      <c r="X248" s="10" t="n"/>
      <c r="Y248" s="11" t="n"/>
      <c r="Z248" s="11" t="n"/>
      <c r="AA248" s="11" t="n"/>
      <c r="AB248" s="11" t="n"/>
      <c r="AC248" s="11" t="n"/>
      <c r="AD248" s="11" t="n"/>
      <c r="AE248" s="10" t="n"/>
      <c r="AF248" s="10" t="n"/>
      <c r="AG248" s="10" t="n"/>
      <c r="AH248" s="10" t="n"/>
      <c r="AI248" s="13" t="n"/>
      <c r="AJ248" s="13" t="n"/>
      <c r="AK248" s="13" t="n"/>
      <c r="AL248" s="13" t="n"/>
      <c r="AM248" s="13" t="n"/>
      <c r="AN248" s="13" t="n"/>
      <c r="AO248" s="13" t="n"/>
      <c r="AP248" s="14" t="n"/>
      <c r="AQ248" s="14" t="n"/>
      <c r="AR248" s="14" t="n"/>
      <c r="AS248" s="13" t="n"/>
      <c r="AT248" s="13" t="n"/>
      <c r="AU248" s="10" t="n"/>
      <c r="AV248" s="10" t="n"/>
      <c r="AW248" s="10" t="n"/>
      <c r="AX248" s="10" t="n"/>
      <c r="AY248" s="10" t="n"/>
      <c r="AZ248" s="10" t="n"/>
      <c r="BA248" s="10" t="n"/>
      <c r="BB248" s="10" t="n"/>
      <c r="BC248" s="10" t="n"/>
      <c r="BD248" s="11" t="n"/>
      <c r="BE248" s="10" t="n"/>
      <c r="BF248" s="10" t="n"/>
      <c r="BG248" s="10" t="n"/>
      <c r="BH248" s="10" t="n"/>
      <c r="BI248" s="10" t="n"/>
      <c r="BJ248" s="10" t="n"/>
      <c r="BK248" s="10" t="n"/>
      <c r="BL248" s="10" t="n"/>
      <c r="BM248" s="10" t="n"/>
    </row>
    <row r="249" ht="15.75" customHeight="1" s="218">
      <c r="A249" s="10" t="n"/>
      <c r="B249" s="10" t="n"/>
      <c r="C249" s="10" t="n"/>
      <c r="D249" s="10" t="n"/>
      <c r="E249" s="10" t="n"/>
      <c r="F249" s="10" t="n"/>
      <c r="G249" s="11" t="n"/>
      <c r="H249" s="10" t="n"/>
      <c r="I249" s="10" t="n"/>
      <c r="J249" s="10" t="n"/>
      <c r="K249" s="10" t="n"/>
      <c r="L249" s="10" t="n"/>
      <c r="M249" s="13" t="n"/>
      <c r="N249" s="13" t="n"/>
      <c r="O249" s="13" t="n"/>
      <c r="P249" s="13" t="n"/>
      <c r="Q249" s="10" t="n"/>
      <c r="R249" s="10" t="n"/>
      <c r="S249" s="10" t="n"/>
      <c r="T249" s="10" t="n"/>
      <c r="U249" s="10" t="n"/>
      <c r="V249" s="10" t="n"/>
      <c r="W249" s="10" t="n"/>
      <c r="X249" s="10" t="n"/>
      <c r="Y249" s="11" t="n"/>
      <c r="Z249" s="11" t="n"/>
      <c r="AA249" s="11" t="n"/>
      <c r="AB249" s="11" t="n"/>
      <c r="AC249" s="11" t="n"/>
      <c r="AD249" s="11" t="n"/>
      <c r="AE249" s="10" t="n"/>
      <c r="AF249" s="10" t="n"/>
      <c r="AG249" s="10" t="n"/>
      <c r="AH249" s="10" t="n"/>
      <c r="AI249" s="13" t="n"/>
      <c r="AJ249" s="13" t="n"/>
      <c r="AK249" s="13" t="n"/>
      <c r="AL249" s="13" t="n"/>
      <c r="AM249" s="13" t="n"/>
      <c r="AN249" s="13" t="n"/>
      <c r="AO249" s="13" t="n"/>
      <c r="AP249" s="14" t="n"/>
      <c r="AQ249" s="14" t="n"/>
      <c r="AR249" s="14" t="n"/>
      <c r="AS249" s="13" t="n"/>
      <c r="AT249" s="13" t="n"/>
      <c r="AU249" s="10" t="n"/>
      <c r="AV249" s="10" t="n"/>
      <c r="AW249" s="10" t="n"/>
      <c r="AX249" s="10" t="n"/>
      <c r="AY249" s="10" t="n"/>
      <c r="AZ249" s="10" t="n"/>
      <c r="BA249" s="10" t="n"/>
      <c r="BB249" s="10" t="n"/>
      <c r="BC249" s="10" t="n"/>
      <c r="BD249" s="11" t="n"/>
      <c r="BE249" s="10" t="n"/>
      <c r="BF249" s="10" t="n"/>
      <c r="BG249" s="10" t="n"/>
      <c r="BH249" s="10" t="n"/>
      <c r="BI249" s="10" t="n"/>
      <c r="BJ249" s="10" t="n"/>
      <c r="BK249" s="10" t="n"/>
      <c r="BL249" s="10" t="n"/>
      <c r="BM249" s="10" t="n"/>
    </row>
    <row r="250" ht="15.75" customHeight="1" s="218">
      <c r="A250" s="10" t="n"/>
      <c r="B250" s="10" t="n"/>
      <c r="C250" s="10" t="n"/>
      <c r="D250" s="10" t="n"/>
      <c r="E250" s="10" t="n"/>
      <c r="F250" s="10" t="n"/>
      <c r="G250" s="11" t="n"/>
      <c r="H250" s="10" t="n"/>
      <c r="I250" s="10" t="n"/>
      <c r="J250" s="10" t="n"/>
      <c r="K250" s="10" t="n"/>
      <c r="L250" s="10" t="n"/>
      <c r="M250" s="13" t="n"/>
      <c r="N250" s="13" t="n"/>
      <c r="O250" s="13" t="n"/>
      <c r="P250" s="13" t="n"/>
      <c r="Q250" s="10" t="n"/>
      <c r="R250" s="10" t="n"/>
      <c r="S250" s="10" t="n"/>
      <c r="T250" s="10" t="n"/>
      <c r="U250" s="10" t="n"/>
      <c r="V250" s="10" t="n"/>
      <c r="W250" s="10" t="n"/>
      <c r="X250" s="10" t="n"/>
      <c r="Y250" s="11" t="n"/>
      <c r="Z250" s="11" t="n"/>
      <c r="AA250" s="11" t="n"/>
      <c r="AB250" s="11" t="n"/>
      <c r="AC250" s="11" t="n"/>
      <c r="AD250" s="11" t="n"/>
      <c r="AE250" s="10" t="n"/>
      <c r="AF250" s="10" t="n"/>
      <c r="AG250" s="10" t="n"/>
      <c r="AH250" s="10" t="n"/>
      <c r="AI250" s="13" t="n"/>
      <c r="AJ250" s="13" t="n"/>
      <c r="AK250" s="13" t="n"/>
      <c r="AL250" s="13" t="n"/>
      <c r="AM250" s="13" t="n"/>
      <c r="AN250" s="13" t="n"/>
      <c r="AO250" s="13" t="n"/>
      <c r="AP250" s="14" t="n"/>
      <c r="AQ250" s="14" t="n"/>
      <c r="AR250" s="14" t="n"/>
      <c r="AS250" s="13" t="n"/>
      <c r="AT250" s="13" t="n"/>
      <c r="AU250" s="10" t="n"/>
      <c r="AV250" s="10" t="n"/>
      <c r="AW250" s="10" t="n"/>
      <c r="AX250" s="10" t="n"/>
      <c r="AY250" s="10" t="n"/>
      <c r="AZ250" s="10" t="n"/>
      <c r="BA250" s="10" t="n"/>
      <c r="BB250" s="10" t="n"/>
      <c r="BC250" s="10" t="n"/>
      <c r="BD250" s="11" t="n"/>
      <c r="BE250" s="10" t="n"/>
      <c r="BF250" s="10" t="n"/>
      <c r="BG250" s="10" t="n"/>
      <c r="BH250" s="10" t="n"/>
      <c r="BI250" s="10" t="n"/>
      <c r="BJ250" s="10" t="n"/>
      <c r="BK250" s="10" t="n"/>
      <c r="BL250" s="10" t="n"/>
      <c r="BM250" s="10" t="n"/>
    </row>
    <row r="251" ht="15.75" customHeight="1" s="218">
      <c r="A251" s="10" t="n"/>
      <c r="B251" s="10" t="n"/>
      <c r="C251" s="10" t="n"/>
      <c r="D251" s="10" t="n"/>
      <c r="E251" s="10" t="n"/>
      <c r="F251" s="10" t="n"/>
      <c r="G251" s="11" t="n"/>
      <c r="H251" s="10" t="n"/>
      <c r="I251" s="10" t="n"/>
      <c r="J251" s="10" t="n"/>
      <c r="K251" s="10" t="n"/>
      <c r="L251" s="10" t="n"/>
      <c r="M251" s="13" t="n"/>
      <c r="N251" s="13" t="n"/>
      <c r="O251" s="13" t="n"/>
      <c r="P251" s="13" t="n"/>
      <c r="Q251" s="10" t="n"/>
      <c r="R251" s="10" t="n"/>
      <c r="S251" s="10" t="n"/>
      <c r="T251" s="10" t="n"/>
      <c r="U251" s="10" t="n"/>
      <c r="V251" s="10" t="n"/>
      <c r="W251" s="10" t="n"/>
      <c r="X251" s="10" t="n"/>
      <c r="Y251" s="11" t="n"/>
      <c r="Z251" s="11" t="n"/>
      <c r="AA251" s="11" t="n"/>
      <c r="AB251" s="11" t="n"/>
      <c r="AC251" s="11" t="n"/>
      <c r="AD251" s="11" t="n"/>
      <c r="AE251" s="10" t="n"/>
      <c r="AF251" s="10" t="n"/>
      <c r="AG251" s="10" t="n"/>
      <c r="AH251" s="10" t="n"/>
      <c r="AI251" s="13" t="n"/>
      <c r="AJ251" s="13" t="n"/>
      <c r="AK251" s="13" t="n"/>
      <c r="AL251" s="13" t="n"/>
      <c r="AM251" s="13" t="n"/>
      <c r="AN251" s="13" t="n"/>
      <c r="AO251" s="13" t="n"/>
      <c r="AP251" s="14" t="n"/>
      <c r="AQ251" s="14" t="n"/>
      <c r="AR251" s="14" t="n"/>
      <c r="AS251" s="13" t="n"/>
      <c r="AT251" s="13" t="n"/>
      <c r="AU251" s="10" t="n"/>
      <c r="AV251" s="10" t="n"/>
      <c r="AW251" s="10" t="n"/>
      <c r="AX251" s="10" t="n"/>
      <c r="AY251" s="10" t="n"/>
      <c r="AZ251" s="10" t="n"/>
      <c r="BA251" s="10" t="n"/>
      <c r="BB251" s="10" t="n"/>
      <c r="BC251" s="10" t="n"/>
      <c r="BD251" s="11" t="n"/>
      <c r="BE251" s="10" t="n"/>
      <c r="BF251" s="10" t="n"/>
      <c r="BG251" s="10" t="n"/>
      <c r="BH251" s="10" t="n"/>
      <c r="BI251" s="10" t="n"/>
      <c r="BJ251" s="10" t="n"/>
      <c r="BK251" s="10" t="n"/>
      <c r="BL251" s="10" t="n"/>
      <c r="BM251" s="10" t="n"/>
    </row>
    <row r="252" ht="15.75" customHeight="1" s="218">
      <c r="A252" s="10" t="n"/>
      <c r="B252" s="10" t="n"/>
      <c r="C252" s="10" t="n"/>
      <c r="D252" s="10" t="n"/>
      <c r="E252" s="10" t="n"/>
      <c r="F252" s="10" t="n"/>
      <c r="G252" s="11" t="n"/>
      <c r="H252" s="10" t="n"/>
      <c r="I252" s="10" t="n"/>
      <c r="J252" s="10" t="n"/>
      <c r="K252" s="10" t="n"/>
      <c r="L252" s="10" t="n"/>
      <c r="M252" s="13" t="n"/>
      <c r="N252" s="13" t="n"/>
      <c r="O252" s="13" t="n"/>
      <c r="P252" s="13" t="n"/>
      <c r="Q252" s="10" t="n"/>
      <c r="R252" s="10" t="n"/>
      <c r="S252" s="10" t="n"/>
      <c r="T252" s="10" t="n"/>
      <c r="U252" s="10" t="n"/>
      <c r="V252" s="10" t="n"/>
      <c r="W252" s="10" t="n"/>
      <c r="X252" s="10" t="n"/>
      <c r="Y252" s="11" t="n"/>
      <c r="Z252" s="11" t="n"/>
      <c r="AA252" s="11" t="n"/>
      <c r="AB252" s="11" t="n"/>
      <c r="AC252" s="11" t="n"/>
      <c r="AD252" s="11" t="n"/>
      <c r="AE252" s="10" t="n"/>
      <c r="AF252" s="10" t="n"/>
      <c r="AG252" s="10" t="n"/>
      <c r="AH252" s="10" t="n"/>
      <c r="AI252" s="13" t="n"/>
      <c r="AJ252" s="13" t="n"/>
      <c r="AK252" s="13" t="n"/>
      <c r="AL252" s="13" t="n"/>
      <c r="AM252" s="13" t="n"/>
      <c r="AN252" s="13" t="n"/>
      <c r="AO252" s="13" t="n"/>
      <c r="AP252" s="14" t="n"/>
      <c r="AQ252" s="14" t="n"/>
      <c r="AR252" s="14" t="n"/>
      <c r="AS252" s="13" t="n"/>
      <c r="AT252" s="13" t="n"/>
      <c r="AU252" s="10" t="n"/>
      <c r="AV252" s="10" t="n"/>
      <c r="AW252" s="10" t="n"/>
      <c r="AX252" s="10" t="n"/>
      <c r="AY252" s="10" t="n"/>
      <c r="AZ252" s="10" t="n"/>
      <c r="BA252" s="10" t="n"/>
      <c r="BB252" s="10" t="n"/>
      <c r="BC252" s="10" t="n"/>
      <c r="BD252" s="11" t="n"/>
      <c r="BE252" s="10" t="n"/>
      <c r="BF252" s="10" t="n"/>
      <c r="BG252" s="10" t="n"/>
      <c r="BH252" s="10" t="n"/>
      <c r="BI252" s="10" t="n"/>
      <c r="BJ252" s="10" t="n"/>
      <c r="BK252" s="10" t="n"/>
      <c r="BL252" s="10" t="n"/>
      <c r="BM252" s="10" t="n"/>
    </row>
    <row r="253" ht="15.75" customHeight="1" s="218">
      <c r="A253" s="10" t="n"/>
      <c r="B253" s="10" t="n"/>
      <c r="C253" s="10" t="n"/>
      <c r="D253" s="10" t="n"/>
      <c r="E253" s="10" t="n"/>
      <c r="F253" s="10" t="n"/>
      <c r="G253" s="11" t="n"/>
      <c r="H253" s="10" t="n"/>
      <c r="I253" s="10" t="n"/>
      <c r="J253" s="10" t="n"/>
      <c r="K253" s="10" t="n"/>
      <c r="L253" s="10" t="n"/>
      <c r="M253" s="13" t="n"/>
      <c r="N253" s="13" t="n"/>
      <c r="O253" s="13" t="n"/>
      <c r="P253" s="13" t="n"/>
      <c r="Q253" s="10" t="n"/>
      <c r="R253" s="10" t="n"/>
      <c r="S253" s="10" t="n"/>
      <c r="T253" s="10" t="n"/>
      <c r="U253" s="10" t="n"/>
      <c r="V253" s="10" t="n"/>
      <c r="W253" s="10" t="n"/>
      <c r="X253" s="10" t="n"/>
      <c r="Y253" s="11" t="n"/>
      <c r="Z253" s="11" t="n"/>
      <c r="AA253" s="11" t="n"/>
      <c r="AB253" s="11" t="n"/>
      <c r="AC253" s="11" t="n"/>
      <c r="AD253" s="11" t="n"/>
      <c r="AE253" s="10" t="n"/>
      <c r="AF253" s="10" t="n"/>
      <c r="AG253" s="10" t="n"/>
      <c r="AH253" s="10" t="n"/>
      <c r="AI253" s="13" t="n"/>
      <c r="AJ253" s="13" t="n"/>
      <c r="AK253" s="13" t="n"/>
      <c r="AL253" s="13" t="n"/>
      <c r="AM253" s="13" t="n"/>
      <c r="AN253" s="13" t="n"/>
      <c r="AO253" s="13" t="n"/>
      <c r="AP253" s="14" t="n"/>
      <c r="AQ253" s="14" t="n"/>
      <c r="AR253" s="14" t="n"/>
      <c r="AS253" s="13" t="n"/>
      <c r="AT253" s="13" t="n"/>
      <c r="AU253" s="10" t="n"/>
      <c r="AV253" s="10" t="n"/>
      <c r="AW253" s="10" t="n"/>
      <c r="AX253" s="10" t="n"/>
      <c r="AY253" s="10" t="n"/>
      <c r="AZ253" s="10" t="n"/>
      <c r="BA253" s="10" t="n"/>
      <c r="BB253" s="10" t="n"/>
      <c r="BC253" s="10" t="n"/>
      <c r="BD253" s="11" t="n"/>
      <c r="BE253" s="10" t="n"/>
      <c r="BF253" s="10" t="n"/>
      <c r="BG253" s="10" t="n"/>
      <c r="BH253" s="10" t="n"/>
      <c r="BI253" s="10" t="n"/>
      <c r="BJ253" s="10" t="n"/>
      <c r="BK253" s="10" t="n"/>
      <c r="BL253" s="10" t="n"/>
      <c r="BM253" s="10" t="n"/>
    </row>
    <row r="254" ht="15.75" customHeight="1" s="218">
      <c r="A254" s="10" t="n"/>
      <c r="B254" s="10" t="n"/>
      <c r="C254" s="10" t="n"/>
      <c r="D254" s="10" t="n"/>
      <c r="E254" s="10" t="n"/>
      <c r="F254" s="10" t="n"/>
      <c r="G254" s="11" t="n"/>
      <c r="H254" s="10" t="n"/>
      <c r="I254" s="10" t="n"/>
      <c r="J254" s="10" t="n"/>
      <c r="K254" s="10" t="n"/>
      <c r="L254" s="10" t="n"/>
      <c r="M254" s="13" t="n"/>
      <c r="N254" s="13" t="n"/>
      <c r="O254" s="13" t="n"/>
      <c r="P254" s="13" t="n"/>
      <c r="Q254" s="10" t="n"/>
      <c r="R254" s="10" t="n"/>
      <c r="S254" s="10" t="n"/>
      <c r="T254" s="10" t="n"/>
      <c r="U254" s="10" t="n"/>
      <c r="V254" s="10" t="n"/>
      <c r="W254" s="10" t="n"/>
      <c r="X254" s="10" t="n"/>
      <c r="Y254" s="11" t="n"/>
      <c r="Z254" s="11" t="n"/>
      <c r="AA254" s="11" t="n"/>
      <c r="AB254" s="11" t="n"/>
      <c r="AC254" s="11" t="n"/>
      <c r="AD254" s="11" t="n"/>
      <c r="AE254" s="10" t="n"/>
      <c r="AF254" s="10" t="n"/>
      <c r="AG254" s="10" t="n"/>
      <c r="AH254" s="10" t="n"/>
      <c r="AI254" s="13" t="n"/>
      <c r="AJ254" s="13" t="n"/>
      <c r="AK254" s="13" t="n"/>
      <c r="AL254" s="13" t="n"/>
      <c r="AM254" s="13" t="n"/>
      <c r="AN254" s="13" t="n"/>
      <c r="AO254" s="13" t="n"/>
      <c r="AP254" s="14" t="n"/>
      <c r="AQ254" s="14" t="n"/>
      <c r="AR254" s="14" t="n"/>
      <c r="AS254" s="13" t="n"/>
      <c r="AT254" s="13" t="n"/>
      <c r="AU254" s="10" t="n"/>
      <c r="AV254" s="10" t="n"/>
      <c r="AW254" s="10" t="n"/>
      <c r="AX254" s="10" t="n"/>
      <c r="AY254" s="10" t="n"/>
      <c r="AZ254" s="10" t="n"/>
      <c r="BA254" s="10" t="n"/>
      <c r="BB254" s="10" t="n"/>
      <c r="BC254" s="10" t="n"/>
      <c r="BD254" s="11" t="n"/>
      <c r="BE254" s="10" t="n"/>
      <c r="BF254" s="10" t="n"/>
      <c r="BG254" s="10" t="n"/>
      <c r="BH254" s="10" t="n"/>
      <c r="BI254" s="10" t="n"/>
      <c r="BJ254" s="10" t="n"/>
      <c r="BK254" s="10" t="n"/>
      <c r="BL254" s="10" t="n"/>
      <c r="BM254" s="10" t="n"/>
    </row>
    <row r="255" ht="15.75" customHeight="1" s="218">
      <c r="A255" s="10" t="n"/>
      <c r="B255" s="10" t="n"/>
      <c r="C255" s="10" t="n"/>
      <c r="D255" s="10" t="n"/>
      <c r="E255" s="10" t="n"/>
      <c r="F255" s="10" t="n"/>
      <c r="G255" s="11" t="n"/>
      <c r="H255" s="10" t="n"/>
      <c r="I255" s="10" t="n"/>
      <c r="J255" s="10" t="n"/>
      <c r="K255" s="10" t="n"/>
      <c r="L255" s="10" t="n"/>
      <c r="M255" s="13" t="n"/>
      <c r="N255" s="13" t="n"/>
      <c r="O255" s="13" t="n"/>
      <c r="P255" s="13" t="n"/>
      <c r="Q255" s="10" t="n"/>
      <c r="R255" s="10" t="n"/>
      <c r="S255" s="10" t="n"/>
      <c r="T255" s="10" t="n"/>
      <c r="U255" s="10" t="n"/>
      <c r="V255" s="10" t="n"/>
      <c r="W255" s="10" t="n"/>
      <c r="X255" s="10" t="n"/>
      <c r="Y255" s="11" t="n"/>
      <c r="Z255" s="11" t="n"/>
      <c r="AA255" s="11" t="n"/>
      <c r="AB255" s="11" t="n"/>
      <c r="AC255" s="11" t="n"/>
      <c r="AD255" s="11" t="n"/>
      <c r="AE255" s="10" t="n"/>
      <c r="AF255" s="10" t="n"/>
      <c r="AG255" s="10" t="n"/>
      <c r="AH255" s="10" t="n"/>
      <c r="AI255" s="13" t="n"/>
      <c r="AJ255" s="13" t="n"/>
      <c r="AK255" s="13" t="n"/>
      <c r="AL255" s="13" t="n"/>
      <c r="AM255" s="13" t="n"/>
      <c r="AN255" s="13" t="n"/>
      <c r="AO255" s="13" t="n"/>
      <c r="AP255" s="14" t="n"/>
      <c r="AQ255" s="14" t="n"/>
      <c r="AR255" s="14" t="n"/>
      <c r="AS255" s="13" t="n"/>
      <c r="AT255" s="13" t="n"/>
      <c r="AU255" s="10" t="n"/>
      <c r="AV255" s="10" t="n"/>
      <c r="AW255" s="10" t="n"/>
      <c r="AX255" s="10" t="n"/>
      <c r="AY255" s="10" t="n"/>
      <c r="AZ255" s="10" t="n"/>
      <c r="BA255" s="10" t="n"/>
      <c r="BB255" s="10" t="n"/>
      <c r="BC255" s="10" t="n"/>
      <c r="BD255" s="11" t="n"/>
      <c r="BE255" s="10" t="n"/>
      <c r="BF255" s="10" t="n"/>
      <c r="BG255" s="10" t="n"/>
      <c r="BH255" s="10" t="n"/>
      <c r="BI255" s="10" t="n"/>
      <c r="BJ255" s="10" t="n"/>
      <c r="BK255" s="10" t="n"/>
      <c r="BL255" s="10" t="n"/>
      <c r="BM255" s="10" t="n"/>
    </row>
    <row r="256" ht="15.75" customHeight="1" s="218">
      <c r="A256" s="10" t="n"/>
      <c r="B256" s="10" t="n"/>
      <c r="C256" s="10" t="n"/>
      <c r="D256" s="10" t="n"/>
      <c r="E256" s="10" t="n"/>
      <c r="F256" s="10" t="n"/>
      <c r="G256" s="11" t="n"/>
      <c r="H256" s="10" t="n"/>
      <c r="I256" s="10" t="n"/>
      <c r="J256" s="10" t="n"/>
      <c r="K256" s="10" t="n"/>
      <c r="L256" s="10" t="n"/>
      <c r="M256" s="13" t="n"/>
      <c r="N256" s="13" t="n"/>
      <c r="O256" s="13" t="n"/>
      <c r="P256" s="13" t="n"/>
      <c r="Q256" s="10" t="n"/>
      <c r="R256" s="10" t="n"/>
      <c r="S256" s="10" t="n"/>
      <c r="T256" s="10" t="n"/>
      <c r="U256" s="10" t="n"/>
      <c r="V256" s="10" t="n"/>
      <c r="W256" s="10" t="n"/>
      <c r="X256" s="10" t="n"/>
      <c r="Y256" s="11" t="n"/>
      <c r="Z256" s="11" t="n"/>
      <c r="AA256" s="11" t="n"/>
      <c r="AB256" s="11" t="n"/>
      <c r="AC256" s="11" t="n"/>
      <c r="AD256" s="11" t="n"/>
      <c r="AE256" s="10" t="n"/>
      <c r="AF256" s="10" t="n"/>
      <c r="AG256" s="10" t="n"/>
      <c r="AH256" s="10" t="n"/>
      <c r="AI256" s="13" t="n"/>
      <c r="AJ256" s="13" t="n"/>
      <c r="AK256" s="13" t="n"/>
      <c r="AL256" s="13" t="n"/>
      <c r="AM256" s="13" t="n"/>
      <c r="AN256" s="13" t="n"/>
      <c r="AO256" s="13" t="n"/>
      <c r="AP256" s="14" t="n"/>
      <c r="AQ256" s="14" t="n"/>
      <c r="AR256" s="14" t="n"/>
      <c r="AS256" s="13" t="n"/>
      <c r="AT256" s="13" t="n"/>
      <c r="AU256" s="10" t="n"/>
      <c r="AV256" s="10" t="n"/>
      <c r="AW256" s="10" t="n"/>
      <c r="AX256" s="10" t="n"/>
      <c r="AY256" s="10" t="n"/>
      <c r="AZ256" s="10" t="n"/>
      <c r="BA256" s="10" t="n"/>
      <c r="BB256" s="10" t="n"/>
      <c r="BC256" s="10" t="n"/>
      <c r="BD256" s="11" t="n"/>
      <c r="BE256" s="10" t="n"/>
      <c r="BF256" s="10" t="n"/>
      <c r="BG256" s="10" t="n"/>
      <c r="BH256" s="10" t="n"/>
      <c r="BI256" s="10" t="n"/>
      <c r="BJ256" s="10" t="n"/>
      <c r="BK256" s="10" t="n"/>
      <c r="BL256" s="10" t="n"/>
      <c r="BM256" s="10" t="n"/>
    </row>
    <row r="257" ht="15.75" customHeight="1" s="218">
      <c r="A257" s="10" t="n"/>
      <c r="B257" s="10" t="n"/>
      <c r="C257" s="10" t="n"/>
      <c r="D257" s="10" t="n"/>
      <c r="E257" s="10" t="n"/>
      <c r="F257" s="10" t="n"/>
      <c r="G257" s="11" t="n"/>
      <c r="H257" s="10" t="n"/>
      <c r="I257" s="10" t="n"/>
      <c r="J257" s="10" t="n"/>
      <c r="K257" s="10" t="n"/>
      <c r="L257" s="10" t="n"/>
      <c r="M257" s="13" t="n"/>
      <c r="N257" s="13" t="n"/>
      <c r="O257" s="13" t="n"/>
      <c r="P257" s="13" t="n"/>
      <c r="Q257" s="10" t="n"/>
      <c r="R257" s="10" t="n"/>
      <c r="S257" s="10" t="n"/>
      <c r="T257" s="10" t="n"/>
      <c r="U257" s="10" t="n"/>
      <c r="V257" s="10" t="n"/>
      <c r="W257" s="10" t="n"/>
      <c r="X257" s="10" t="n"/>
      <c r="Y257" s="11" t="n"/>
      <c r="Z257" s="11" t="n"/>
      <c r="AA257" s="11" t="n"/>
      <c r="AB257" s="11" t="n"/>
      <c r="AC257" s="11" t="n"/>
      <c r="AD257" s="11" t="n"/>
      <c r="AE257" s="10" t="n"/>
      <c r="AF257" s="10" t="n"/>
      <c r="AG257" s="10" t="n"/>
      <c r="AH257" s="10" t="n"/>
      <c r="AI257" s="13" t="n"/>
      <c r="AJ257" s="13" t="n"/>
      <c r="AK257" s="13" t="n"/>
      <c r="AL257" s="13" t="n"/>
      <c r="AM257" s="13" t="n"/>
      <c r="AN257" s="13" t="n"/>
      <c r="AO257" s="13" t="n"/>
      <c r="AP257" s="14" t="n"/>
      <c r="AQ257" s="14" t="n"/>
      <c r="AR257" s="14" t="n"/>
      <c r="AS257" s="13" t="n"/>
      <c r="AT257" s="13" t="n"/>
      <c r="AU257" s="10" t="n"/>
      <c r="AV257" s="10" t="n"/>
      <c r="AW257" s="10" t="n"/>
      <c r="AX257" s="10" t="n"/>
      <c r="AY257" s="10" t="n"/>
      <c r="AZ257" s="10" t="n"/>
      <c r="BA257" s="10" t="n"/>
      <c r="BB257" s="10" t="n"/>
      <c r="BC257" s="10" t="n"/>
      <c r="BD257" s="11" t="n"/>
      <c r="BE257" s="10" t="n"/>
      <c r="BF257" s="10" t="n"/>
      <c r="BG257" s="10" t="n"/>
      <c r="BH257" s="10" t="n"/>
      <c r="BI257" s="10" t="n"/>
      <c r="BJ257" s="10" t="n"/>
      <c r="BK257" s="10" t="n"/>
      <c r="BL257" s="10" t="n"/>
      <c r="BM257" s="10" t="n"/>
    </row>
    <row r="258" ht="15.75" customHeight="1" s="218">
      <c r="A258" s="10" t="n"/>
      <c r="B258" s="10" t="n"/>
      <c r="C258" s="10" t="n"/>
      <c r="D258" s="10" t="n"/>
      <c r="E258" s="10" t="n"/>
      <c r="F258" s="10" t="n"/>
      <c r="G258" s="11" t="n"/>
      <c r="H258" s="10" t="n"/>
      <c r="I258" s="10" t="n"/>
      <c r="J258" s="10" t="n"/>
      <c r="K258" s="10" t="n"/>
      <c r="L258" s="10" t="n"/>
      <c r="M258" s="13" t="n"/>
      <c r="N258" s="13" t="n"/>
      <c r="O258" s="13" t="n"/>
      <c r="P258" s="13" t="n"/>
      <c r="Q258" s="10" t="n"/>
      <c r="R258" s="10" t="n"/>
      <c r="S258" s="10" t="n"/>
      <c r="T258" s="10" t="n"/>
      <c r="U258" s="10" t="n"/>
      <c r="V258" s="10" t="n"/>
      <c r="W258" s="10" t="n"/>
      <c r="X258" s="10" t="n"/>
      <c r="Y258" s="11" t="n"/>
      <c r="Z258" s="11" t="n"/>
      <c r="AA258" s="11" t="n"/>
      <c r="AB258" s="11" t="n"/>
      <c r="AC258" s="11" t="n"/>
      <c r="AD258" s="11" t="n"/>
      <c r="AE258" s="10" t="n"/>
      <c r="AF258" s="10" t="n"/>
      <c r="AG258" s="10" t="n"/>
      <c r="AH258" s="10" t="n"/>
      <c r="AI258" s="13" t="n"/>
      <c r="AJ258" s="13" t="n"/>
      <c r="AK258" s="13" t="n"/>
      <c r="AL258" s="13" t="n"/>
      <c r="AM258" s="13" t="n"/>
      <c r="AN258" s="13" t="n"/>
      <c r="AO258" s="13" t="n"/>
      <c r="AP258" s="14" t="n"/>
      <c r="AQ258" s="14" t="n"/>
      <c r="AR258" s="14" t="n"/>
      <c r="AS258" s="13" t="n"/>
      <c r="AT258" s="13" t="n"/>
      <c r="AU258" s="10" t="n"/>
      <c r="AV258" s="10" t="n"/>
      <c r="AW258" s="10" t="n"/>
      <c r="AX258" s="10" t="n"/>
      <c r="AY258" s="10" t="n"/>
      <c r="AZ258" s="10" t="n"/>
      <c r="BA258" s="10" t="n"/>
      <c r="BB258" s="10" t="n"/>
      <c r="BC258" s="10" t="n"/>
      <c r="BD258" s="11" t="n"/>
      <c r="BE258" s="10" t="n"/>
      <c r="BF258" s="10" t="n"/>
      <c r="BG258" s="10" t="n"/>
      <c r="BH258" s="10" t="n"/>
      <c r="BI258" s="10" t="n"/>
      <c r="BJ258" s="10" t="n"/>
      <c r="BK258" s="10" t="n"/>
      <c r="BL258" s="10" t="n"/>
      <c r="BM258" s="10" t="n"/>
    </row>
    <row r="259" ht="15.75" customHeight="1" s="218">
      <c r="A259" s="10" t="n"/>
      <c r="B259" s="10" t="n"/>
      <c r="C259" s="10" t="n"/>
      <c r="D259" s="10" t="n"/>
      <c r="E259" s="10" t="n"/>
      <c r="F259" s="10" t="n"/>
      <c r="G259" s="11" t="n"/>
      <c r="H259" s="10" t="n"/>
      <c r="I259" s="10" t="n"/>
      <c r="J259" s="10" t="n"/>
      <c r="K259" s="10" t="n"/>
      <c r="L259" s="10" t="n"/>
      <c r="M259" s="13" t="n"/>
      <c r="N259" s="13" t="n"/>
      <c r="O259" s="13" t="n"/>
      <c r="P259" s="13" t="n"/>
      <c r="Q259" s="10" t="n"/>
      <c r="R259" s="10" t="n"/>
      <c r="S259" s="10" t="n"/>
      <c r="T259" s="10" t="n"/>
      <c r="U259" s="10" t="n"/>
      <c r="V259" s="10" t="n"/>
      <c r="W259" s="10" t="n"/>
      <c r="X259" s="10" t="n"/>
      <c r="Y259" s="11" t="n"/>
      <c r="Z259" s="11" t="n"/>
      <c r="AA259" s="11" t="n"/>
      <c r="AB259" s="11" t="n"/>
      <c r="AC259" s="11" t="n"/>
      <c r="AD259" s="11" t="n"/>
      <c r="AE259" s="10" t="n"/>
      <c r="AF259" s="10" t="n"/>
      <c r="AG259" s="10" t="n"/>
      <c r="AH259" s="10" t="n"/>
      <c r="AI259" s="13" t="n"/>
      <c r="AJ259" s="13" t="n"/>
      <c r="AK259" s="13" t="n"/>
      <c r="AL259" s="13" t="n"/>
      <c r="AM259" s="13" t="n"/>
      <c r="AN259" s="13" t="n"/>
      <c r="AO259" s="13" t="n"/>
      <c r="AP259" s="14" t="n"/>
      <c r="AQ259" s="14" t="n"/>
      <c r="AR259" s="14" t="n"/>
      <c r="AS259" s="13" t="n"/>
      <c r="AT259" s="13" t="n"/>
      <c r="AU259" s="10" t="n"/>
      <c r="AV259" s="10" t="n"/>
      <c r="AW259" s="10" t="n"/>
      <c r="AX259" s="10" t="n"/>
      <c r="AY259" s="10" t="n"/>
      <c r="AZ259" s="10" t="n"/>
      <c r="BA259" s="10" t="n"/>
      <c r="BB259" s="10" t="n"/>
      <c r="BC259" s="10" t="n"/>
      <c r="BD259" s="11" t="n"/>
      <c r="BE259" s="10" t="n"/>
      <c r="BF259" s="10" t="n"/>
      <c r="BG259" s="10" t="n"/>
      <c r="BH259" s="10" t="n"/>
      <c r="BI259" s="10" t="n"/>
      <c r="BJ259" s="10" t="n"/>
      <c r="BK259" s="10" t="n"/>
      <c r="BL259" s="10" t="n"/>
      <c r="BM259" s="10" t="n"/>
    </row>
    <row r="260" ht="15.75" customHeight="1" s="218">
      <c r="A260" s="10" t="n"/>
      <c r="B260" s="10" t="n"/>
      <c r="C260" s="10" t="n"/>
      <c r="D260" s="10" t="n"/>
      <c r="E260" s="10" t="n"/>
      <c r="F260" s="10" t="n"/>
      <c r="G260" s="11" t="n"/>
      <c r="H260" s="10" t="n"/>
      <c r="I260" s="10" t="n"/>
      <c r="J260" s="10" t="n"/>
      <c r="K260" s="10" t="n"/>
      <c r="L260" s="10" t="n"/>
      <c r="M260" s="13" t="n"/>
      <c r="N260" s="13" t="n"/>
      <c r="O260" s="13" t="n"/>
      <c r="P260" s="13" t="n"/>
      <c r="Q260" s="10" t="n"/>
      <c r="R260" s="10" t="n"/>
      <c r="S260" s="10" t="n"/>
      <c r="T260" s="10" t="n"/>
      <c r="U260" s="10" t="n"/>
      <c r="V260" s="10" t="n"/>
      <c r="W260" s="10" t="n"/>
      <c r="X260" s="10" t="n"/>
      <c r="Y260" s="11" t="n"/>
      <c r="Z260" s="11" t="n"/>
      <c r="AA260" s="11" t="n"/>
      <c r="AB260" s="11" t="n"/>
      <c r="AC260" s="11" t="n"/>
      <c r="AD260" s="11" t="n"/>
      <c r="AE260" s="10" t="n"/>
      <c r="AF260" s="10" t="n"/>
      <c r="AG260" s="10" t="n"/>
      <c r="AH260" s="10" t="n"/>
      <c r="AI260" s="13" t="n"/>
      <c r="AJ260" s="13" t="n"/>
      <c r="AK260" s="13" t="n"/>
      <c r="AL260" s="13" t="n"/>
      <c r="AM260" s="13" t="n"/>
      <c r="AN260" s="13" t="n"/>
      <c r="AO260" s="13" t="n"/>
      <c r="AP260" s="14" t="n"/>
      <c r="AQ260" s="14" t="n"/>
      <c r="AR260" s="14" t="n"/>
      <c r="AS260" s="13" t="n"/>
      <c r="AT260" s="13" t="n"/>
      <c r="AU260" s="10" t="n"/>
      <c r="AV260" s="10" t="n"/>
      <c r="AW260" s="10" t="n"/>
      <c r="AX260" s="10" t="n"/>
      <c r="AY260" s="10" t="n"/>
      <c r="AZ260" s="10" t="n"/>
      <c r="BA260" s="10" t="n"/>
      <c r="BB260" s="10" t="n"/>
      <c r="BC260" s="10" t="n"/>
      <c r="BD260" s="11" t="n"/>
      <c r="BE260" s="10" t="n"/>
      <c r="BF260" s="10" t="n"/>
      <c r="BG260" s="10" t="n"/>
      <c r="BH260" s="10" t="n"/>
      <c r="BI260" s="10" t="n"/>
      <c r="BJ260" s="10" t="n"/>
      <c r="BK260" s="10" t="n"/>
      <c r="BL260" s="10" t="n"/>
      <c r="BM260" s="10" t="n"/>
    </row>
    <row r="261" ht="15.75" customHeight="1" s="218">
      <c r="A261" s="10" t="n"/>
      <c r="B261" s="10" t="n"/>
      <c r="C261" s="10" t="n"/>
      <c r="D261" s="10" t="n"/>
      <c r="E261" s="10" t="n"/>
      <c r="F261" s="10" t="n"/>
      <c r="G261" s="11" t="n"/>
      <c r="H261" s="10" t="n"/>
      <c r="I261" s="10" t="n"/>
      <c r="J261" s="10" t="n"/>
      <c r="K261" s="10" t="n"/>
      <c r="L261" s="10" t="n"/>
      <c r="M261" s="13" t="n"/>
      <c r="N261" s="13" t="n"/>
      <c r="O261" s="13" t="n"/>
      <c r="P261" s="13" t="n"/>
      <c r="Q261" s="10" t="n"/>
      <c r="R261" s="10" t="n"/>
      <c r="S261" s="10" t="n"/>
      <c r="T261" s="10" t="n"/>
      <c r="U261" s="10" t="n"/>
      <c r="V261" s="10" t="n"/>
      <c r="W261" s="10" t="n"/>
      <c r="X261" s="10" t="n"/>
      <c r="Y261" s="11" t="n"/>
      <c r="Z261" s="11" t="n"/>
      <c r="AA261" s="11" t="n"/>
      <c r="AB261" s="11" t="n"/>
      <c r="AC261" s="11" t="n"/>
      <c r="AD261" s="11" t="n"/>
      <c r="AE261" s="10" t="n"/>
      <c r="AF261" s="10" t="n"/>
      <c r="AG261" s="10" t="n"/>
      <c r="AH261" s="10" t="n"/>
      <c r="AI261" s="13" t="n"/>
      <c r="AJ261" s="13" t="n"/>
      <c r="AK261" s="13" t="n"/>
      <c r="AL261" s="13" t="n"/>
      <c r="AM261" s="13" t="n"/>
      <c r="AN261" s="13" t="n"/>
      <c r="AO261" s="13" t="n"/>
      <c r="AP261" s="14" t="n"/>
      <c r="AQ261" s="14" t="n"/>
      <c r="AR261" s="14" t="n"/>
      <c r="AS261" s="13" t="n"/>
      <c r="AT261" s="13" t="n"/>
      <c r="AU261" s="10" t="n"/>
      <c r="AV261" s="10" t="n"/>
      <c r="AW261" s="10" t="n"/>
      <c r="AX261" s="10" t="n"/>
      <c r="AY261" s="10" t="n"/>
      <c r="AZ261" s="10" t="n"/>
      <c r="BA261" s="10" t="n"/>
      <c r="BB261" s="10" t="n"/>
      <c r="BC261" s="10" t="n"/>
      <c r="BD261" s="11" t="n"/>
      <c r="BE261" s="10" t="n"/>
      <c r="BF261" s="10" t="n"/>
      <c r="BG261" s="10" t="n"/>
      <c r="BH261" s="10" t="n"/>
      <c r="BI261" s="10" t="n"/>
      <c r="BJ261" s="10" t="n"/>
      <c r="BK261" s="10" t="n"/>
      <c r="BL261" s="10" t="n"/>
      <c r="BM261" s="10" t="n"/>
    </row>
    <row r="262" ht="15.75" customHeight="1" s="218">
      <c r="A262" s="10" t="n"/>
      <c r="B262" s="10" t="n"/>
      <c r="C262" s="10" t="n"/>
      <c r="D262" s="10" t="n"/>
      <c r="E262" s="10" t="n"/>
      <c r="F262" s="10" t="n"/>
      <c r="G262" s="11" t="n"/>
      <c r="H262" s="10" t="n"/>
      <c r="I262" s="10" t="n"/>
      <c r="J262" s="10" t="n"/>
      <c r="K262" s="10" t="n"/>
      <c r="L262" s="10" t="n"/>
      <c r="M262" s="13" t="n"/>
      <c r="N262" s="13" t="n"/>
      <c r="O262" s="13" t="n"/>
      <c r="P262" s="13" t="n"/>
      <c r="Q262" s="10" t="n"/>
      <c r="R262" s="10" t="n"/>
      <c r="S262" s="10" t="n"/>
      <c r="T262" s="10" t="n"/>
      <c r="U262" s="10" t="n"/>
      <c r="V262" s="10" t="n"/>
      <c r="W262" s="10" t="n"/>
      <c r="X262" s="10" t="n"/>
      <c r="Y262" s="11" t="n"/>
      <c r="Z262" s="11" t="n"/>
      <c r="AA262" s="11" t="n"/>
      <c r="AB262" s="11" t="n"/>
      <c r="AC262" s="11" t="n"/>
      <c r="AD262" s="11" t="n"/>
      <c r="AE262" s="10" t="n"/>
      <c r="AF262" s="10" t="n"/>
      <c r="AG262" s="10" t="n"/>
      <c r="AH262" s="10" t="n"/>
      <c r="AI262" s="13" t="n"/>
      <c r="AJ262" s="13" t="n"/>
      <c r="AK262" s="13" t="n"/>
      <c r="AL262" s="13" t="n"/>
      <c r="AM262" s="13" t="n"/>
      <c r="AN262" s="13" t="n"/>
      <c r="AO262" s="13" t="n"/>
      <c r="AP262" s="14" t="n"/>
      <c r="AQ262" s="14" t="n"/>
      <c r="AR262" s="14" t="n"/>
      <c r="AS262" s="13" t="n"/>
      <c r="AT262" s="13" t="n"/>
      <c r="AU262" s="10" t="n"/>
      <c r="AV262" s="10" t="n"/>
      <c r="AW262" s="10" t="n"/>
      <c r="AX262" s="10" t="n"/>
      <c r="AY262" s="10" t="n"/>
      <c r="AZ262" s="10" t="n"/>
      <c r="BA262" s="10" t="n"/>
      <c r="BB262" s="10" t="n"/>
      <c r="BC262" s="10" t="n"/>
      <c r="BD262" s="11" t="n"/>
      <c r="BE262" s="10" t="n"/>
      <c r="BF262" s="10" t="n"/>
      <c r="BG262" s="10" t="n"/>
      <c r="BH262" s="10" t="n"/>
      <c r="BI262" s="10" t="n"/>
      <c r="BJ262" s="10" t="n"/>
      <c r="BK262" s="10" t="n"/>
      <c r="BL262" s="10" t="n"/>
      <c r="BM262" s="10" t="n"/>
    </row>
    <row r="263" ht="15.75" customHeight="1" s="218">
      <c r="A263" s="10" t="n"/>
      <c r="B263" s="10" t="n"/>
      <c r="C263" s="10" t="n"/>
      <c r="D263" s="10" t="n"/>
      <c r="E263" s="10" t="n"/>
      <c r="F263" s="10" t="n"/>
      <c r="G263" s="11" t="n"/>
      <c r="H263" s="10" t="n"/>
      <c r="I263" s="10" t="n"/>
      <c r="J263" s="10" t="n"/>
      <c r="K263" s="10" t="n"/>
      <c r="L263" s="10" t="n"/>
      <c r="M263" s="13" t="n"/>
      <c r="N263" s="13" t="n"/>
      <c r="O263" s="13" t="n"/>
      <c r="P263" s="13" t="n"/>
      <c r="Q263" s="10" t="n"/>
      <c r="R263" s="10" t="n"/>
      <c r="S263" s="10" t="n"/>
      <c r="T263" s="10" t="n"/>
      <c r="U263" s="10" t="n"/>
      <c r="V263" s="10" t="n"/>
      <c r="W263" s="10" t="n"/>
      <c r="X263" s="10" t="n"/>
      <c r="Y263" s="11" t="n"/>
      <c r="Z263" s="11" t="n"/>
      <c r="AA263" s="11" t="n"/>
      <c r="AB263" s="11" t="n"/>
      <c r="AC263" s="11" t="n"/>
      <c r="AD263" s="11" t="n"/>
      <c r="AE263" s="10" t="n"/>
      <c r="AF263" s="10" t="n"/>
      <c r="AG263" s="10" t="n"/>
      <c r="AH263" s="10" t="n"/>
      <c r="AI263" s="13" t="n"/>
      <c r="AJ263" s="13" t="n"/>
      <c r="AK263" s="13" t="n"/>
      <c r="AL263" s="13" t="n"/>
      <c r="AM263" s="13" t="n"/>
      <c r="AN263" s="13" t="n"/>
      <c r="AO263" s="13" t="n"/>
      <c r="AP263" s="14" t="n"/>
      <c r="AQ263" s="14" t="n"/>
      <c r="AR263" s="14" t="n"/>
      <c r="AS263" s="13" t="n"/>
      <c r="AT263" s="13" t="n"/>
      <c r="AU263" s="10" t="n"/>
      <c r="AV263" s="10" t="n"/>
      <c r="AW263" s="10" t="n"/>
      <c r="AX263" s="10" t="n"/>
      <c r="AY263" s="10" t="n"/>
      <c r="AZ263" s="10" t="n"/>
      <c r="BA263" s="10" t="n"/>
      <c r="BB263" s="10" t="n"/>
      <c r="BC263" s="10" t="n"/>
      <c r="BD263" s="11" t="n"/>
      <c r="BE263" s="10" t="n"/>
      <c r="BF263" s="10" t="n"/>
      <c r="BG263" s="10" t="n"/>
      <c r="BH263" s="10" t="n"/>
      <c r="BI263" s="10" t="n"/>
      <c r="BJ263" s="10" t="n"/>
      <c r="BK263" s="10" t="n"/>
      <c r="BL263" s="10" t="n"/>
      <c r="BM263" s="10" t="n"/>
    </row>
    <row r="264" ht="15.75" customHeight="1" s="218">
      <c r="A264" s="10" t="n"/>
      <c r="B264" s="10" t="n"/>
      <c r="C264" s="10" t="n"/>
      <c r="D264" s="10" t="n"/>
      <c r="E264" s="10" t="n"/>
      <c r="F264" s="10" t="n"/>
      <c r="G264" s="11" t="n"/>
      <c r="H264" s="10" t="n"/>
      <c r="I264" s="10" t="n"/>
      <c r="J264" s="10" t="n"/>
      <c r="K264" s="10" t="n"/>
      <c r="L264" s="10" t="n"/>
      <c r="M264" s="13" t="n"/>
      <c r="N264" s="13" t="n"/>
      <c r="O264" s="13" t="n"/>
      <c r="P264" s="13" t="n"/>
      <c r="Q264" s="10" t="n"/>
      <c r="R264" s="10" t="n"/>
      <c r="S264" s="10" t="n"/>
      <c r="T264" s="10" t="n"/>
      <c r="U264" s="10" t="n"/>
      <c r="V264" s="10" t="n"/>
      <c r="W264" s="10" t="n"/>
      <c r="X264" s="10" t="n"/>
      <c r="Y264" s="11" t="n"/>
      <c r="Z264" s="11" t="n"/>
      <c r="AA264" s="11" t="n"/>
      <c r="AB264" s="11" t="n"/>
      <c r="AC264" s="11" t="n"/>
      <c r="AD264" s="11" t="n"/>
      <c r="AE264" s="10" t="n"/>
      <c r="AF264" s="10" t="n"/>
      <c r="AG264" s="10" t="n"/>
      <c r="AH264" s="10" t="n"/>
      <c r="AI264" s="13" t="n"/>
      <c r="AJ264" s="13" t="n"/>
      <c r="AK264" s="13" t="n"/>
      <c r="AL264" s="13" t="n"/>
      <c r="AM264" s="13" t="n"/>
      <c r="AN264" s="13" t="n"/>
      <c r="AO264" s="13" t="n"/>
      <c r="AP264" s="14" t="n"/>
      <c r="AQ264" s="14" t="n"/>
      <c r="AR264" s="14" t="n"/>
      <c r="AS264" s="13" t="n"/>
      <c r="AT264" s="13" t="n"/>
      <c r="AU264" s="10" t="n"/>
      <c r="AV264" s="10" t="n"/>
      <c r="AW264" s="10" t="n"/>
      <c r="AX264" s="10" t="n"/>
      <c r="AY264" s="10" t="n"/>
      <c r="AZ264" s="10" t="n"/>
      <c r="BA264" s="10" t="n"/>
      <c r="BB264" s="10" t="n"/>
      <c r="BC264" s="10" t="n"/>
      <c r="BD264" s="11" t="n"/>
      <c r="BE264" s="10" t="n"/>
      <c r="BF264" s="10" t="n"/>
      <c r="BG264" s="10" t="n"/>
      <c r="BH264" s="10" t="n"/>
      <c r="BI264" s="10" t="n"/>
      <c r="BJ264" s="10" t="n"/>
      <c r="BK264" s="10" t="n"/>
      <c r="BL264" s="10" t="n"/>
      <c r="BM264" s="10" t="n"/>
    </row>
    <row r="265" ht="15.75" customHeight="1" s="218">
      <c r="A265" s="10" t="n"/>
      <c r="B265" s="10" t="n"/>
      <c r="C265" s="10" t="n"/>
      <c r="D265" s="10" t="n"/>
      <c r="E265" s="10" t="n"/>
      <c r="F265" s="10" t="n"/>
      <c r="G265" s="11" t="n"/>
      <c r="H265" s="10" t="n"/>
      <c r="I265" s="10" t="n"/>
      <c r="J265" s="10" t="n"/>
      <c r="K265" s="10" t="n"/>
      <c r="L265" s="10" t="n"/>
      <c r="M265" s="13" t="n"/>
      <c r="N265" s="13" t="n"/>
      <c r="O265" s="13" t="n"/>
      <c r="P265" s="13" t="n"/>
      <c r="Q265" s="10" t="n"/>
      <c r="R265" s="10" t="n"/>
      <c r="S265" s="10" t="n"/>
      <c r="T265" s="10" t="n"/>
      <c r="U265" s="10" t="n"/>
      <c r="V265" s="10" t="n"/>
      <c r="W265" s="10" t="n"/>
      <c r="X265" s="10" t="n"/>
      <c r="Y265" s="11" t="n"/>
      <c r="Z265" s="11" t="n"/>
      <c r="AA265" s="11" t="n"/>
      <c r="AB265" s="11" t="n"/>
      <c r="AC265" s="11" t="n"/>
      <c r="AD265" s="11" t="n"/>
      <c r="AE265" s="10" t="n"/>
      <c r="AF265" s="10" t="n"/>
      <c r="AG265" s="10" t="n"/>
      <c r="AH265" s="10" t="n"/>
      <c r="AI265" s="13" t="n"/>
      <c r="AJ265" s="13" t="n"/>
      <c r="AK265" s="13" t="n"/>
      <c r="AL265" s="13" t="n"/>
      <c r="AM265" s="13" t="n"/>
      <c r="AN265" s="13" t="n"/>
      <c r="AO265" s="13" t="n"/>
      <c r="AP265" s="14" t="n"/>
      <c r="AQ265" s="14" t="n"/>
      <c r="AR265" s="14" t="n"/>
      <c r="AS265" s="13" t="n"/>
      <c r="AT265" s="13" t="n"/>
      <c r="AU265" s="10" t="n"/>
      <c r="AV265" s="10" t="n"/>
      <c r="AW265" s="10" t="n"/>
      <c r="AX265" s="10" t="n"/>
      <c r="AY265" s="10" t="n"/>
      <c r="AZ265" s="10" t="n"/>
      <c r="BA265" s="10" t="n"/>
      <c r="BB265" s="10" t="n"/>
      <c r="BC265" s="10" t="n"/>
      <c r="BD265" s="11" t="n"/>
      <c r="BE265" s="10" t="n"/>
      <c r="BF265" s="10" t="n"/>
      <c r="BG265" s="10" t="n"/>
      <c r="BH265" s="10" t="n"/>
      <c r="BI265" s="10" t="n"/>
      <c r="BJ265" s="10" t="n"/>
      <c r="BK265" s="10" t="n"/>
      <c r="BL265" s="10" t="n"/>
      <c r="BM265" s="10" t="n"/>
    </row>
    <row r="266" ht="15.75" customHeight="1" s="218">
      <c r="A266" s="10" t="n"/>
      <c r="B266" s="10" t="n"/>
      <c r="C266" s="10" t="n"/>
      <c r="D266" s="10" t="n"/>
      <c r="E266" s="10" t="n"/>
      <c r="F266" s="10" t="n"/>
      <c r="G266" s="11" t="n"/>
      <c r="H266" s="10" t="n"/>
      <c r="I266" s="10" t="n"/>
      <c r="J266" s="10" t="n"/>
      <c r="K266" s="10" t="n"/>
      <c r="L266" s="10" t="n"/>
      <c r="M266" s="13" t="n"/>
      <c r="N266" s="13" t="n"/>
      <c r="O266" s="13" t="n"/>
      <c r="P266" s="13" t="n"/>
      <c r="Q266" s="10" t="n"/>
      <c r="R266" s="10" t="n"/>
      <c r="S266" s="10" t="n"/>
      <c r="T266" s="10" t="n"/>
      <c r="U266" s="10" t="n"/>
      <c r="V266" s="10" t="n"/>
      <c r="W266" s="10" t="n"/>
      <c r="X266" s="10" t="n"/>
      <c r="Y266" s="11" t="n"/>
      <c r="Z266" s="11" t="n"/>
      <c r="AA266" s="11" t="n"/>
      <c r="AB266" s="11" t="n"/>
      <c r="AC266" s="11" t="n"/>
      <c r="AD266" s="11" t="n"/>
      <c r="AE266" s="10" t="n"/>
      <c r="AF266" s="10" t="n"/>
      <c r="AG266" s="10" t="n"/>
      <c r="AH266" s="10" t="n"/>
      <c r="AI266" s="13" t="n"/>
      <c r="AJ266" s="13" t="n"/>
      <c r="AK266" s="13" t="n"/>
      <c r="AL266" s="13" t="n"/>
      <c r="AM266" s="13" t="n"/>
      <c r="AN266" s="13" t="n"/>
      <c r="AO266" s="13" t="n"/>
      <c r="AP266" s="14" t="n"/>
      <c r="AQ266" s="14" t="n"/>
      <c r="AR266" s="14" t="n"/>
      <c r="AS266" s="13" t="n"/>
      <c r="AT266" s="13" t="n"/>
      <c r="AU266" s="10" t="n"/>
      <c r="AV266" s="10" t="n"/>
      <c r="AW266" s="10" t="n"/>
      <c r="AX266" s="10" t="n"/>
      <c r="AY266" s="10" t="n"/>
      <c r="AZ266" s="10" t="n"/>
      <c r="BA266" s="10" t="n"/>
      <c r="BB266" s="10" t="n"/>
      <c r="BC266" s="10" t="n"/>
      <c r="BD266" s="11" t="n"/>
      <c r="BE266" s="10" t="n"/>
      <c r="BF266" s="10" t="n"/>
      <c r="BG266" s="10" t="n"/>
      <c r="BH266" s="10" t="n"/>
      <c r="BI266" s="10" t="n"/>
      <c r="BJ266" s="10" t="n"/>
      <c r="BK266" s="10" t="n"/>
      <c r="BL266" s="10" t="n"/>
      <c r="BM266" s="10" t="n"/>
    </row>
    <row r="267" ht="15.75" customHeight="1" s="218">
      <c r="A267" s="10" t="n"/>
      <c r="B267" s="10" t="n"/>
      <c r="C267" s="10" t="n"/>
      <c r="D267" s="10" t="n"/>
      <c r="E267" s="10" t="n"/>
      <c r="F267" s="10" t="n"/>
      <c r="G267" s="11" t="n"/>
      <c r="H267" s="10" t="n"/>
      <c r="I267" s="10" t="n"/>
      <c r="J267" s="10" t="n"/>
      <c r="K267" s="10" t="n"/>
      <c r="L267" s="10" t="n"/>
      <c r="M267" s="13" t="n"/>
      <c r="N267" s="13" t="n"/>
      <c r="O267" s="13" t="n"/>
      <c r="P267" s="13" t="n"/>
      <c r="Q267" s="10" t="n"/>
      <c r="R267" s="10" t="n"/>
      <c r="S267" s="10" t="n"/>
      <c r="T267" s="10" t="n"/>
      <c r="U267" s="10" t="n"/>
      <c r="V267" s="10" t="n"/>
      <c r="W267" s="10" t="n"/>
      <c r="X267" s="10" t="n"/>
      <c r="Y267" s="11" t="n"/>
      <c r="Z267" s="11" t="n"/>
      <c r="AA267" s="11" t="n"/>
      <c r="AB267" s="11" t="n"/>
      <c r="AC267" s="11" t="n"/>
      <c r="AD267" s="11" t="n"/>
      <c r="AE267" s="10" t="n"/>
      <c r="AF267" s="10" t="n"/>
      <c r="AG267" s="10" t="n"/>
      <c r="AH267" s="10" t="n"/>
      <c r="AI267" s="13" t="n"/>
      <c r="AJ267" s="13" t="n"/>
      <c r="AK267" s="13" t="n"/>
      <c r="AL267" s="13" t="n"/>
      <c r="AM267" s="13" t="n"/>
      <c r="AN267" s="13" t="n"/>
      <c r="AO267" s="13" t="n"/>
      <c r="AP267" s="14" t="n"/>
      <c r="AQ267" s="14" t="n"/>
      <c r="AR267" s="14" t="n"/>
      <c r="AS267" s="13" t="n"/>
      <c r="AT267" s="13" t="n"/>
      <c r="AU267" s="10" t="n"/>
      <c r="AV267" s="10" t="n"/>
      <c r="AW267" s="10" t="n"/>
      <c r="AX267" s="10" t="n"/>
      <c r="AY267" s="10" t="n"/>
      <c r="AZ267" s="10" t="n"/>
      <c r="BA267" s="10" t="n"/>
      <c r="BB267" s="10" t="n"/>
      <c r="BC267" s="10" t="n"/>
      <c r="BD267" s="11" t="n"/>
      <c r="BE267" s="10" t="n"/>
      <c r="BF267" s="10" t="n"/>
      <c r="BG267" s="10" t="n"/>
      <c r="BH267" s="10" t="n"/>
      <c r="BI267" s="10" t="n"/>
      <c r="BJ267" s="10" t="n"/>
      <c r="BK267" s="10" t="n"/>
      <c r="BL267" s="10" t="n"/>
      <c r="BM267" s="10" t="n"/>
    </row>
    <row r="268" ht="15.75" customHeight="1" s="218">
      <c r="A268" s="10" t="n"/>
      <c r="B268" s="10" t="n"/>
      <c r="C268" s="10" t="n"/>
      <c r="D268" s="10" t="n"/>
      <c r="E268" s="10" t="n"/>
      <c r="F268" s="10" t="n"/>
      <c r="G268" s="11" t="n"/>
      <c r="H268" s="10" t="n"/>
      <c r="I268" s="10" t="n"/>
      <c r="J268" s="10" t="n"/>
      <c r="K268" s="10" t="n"/>
      <c r="L268" s="10" t="n"/>
      <c r="M268" s="13" t="n"/>
      <c r="N268" s="13" t="n"/>
      <c r="O268" s="13" t="n"/>
      <c r="P268" s="13" t="n"/>
      <c r="Q268" s="10" t="n"/>
      <c r="R268" s="10" t="n"/>
      <c r="S268" s="10" t="n"/>
      <c r="T268" s="10" t="n"/>
      <c r="U268" s="10" t="n"/>
      <c r="V268" s="10" t="n"/>
      <c r="W268" s="10" t="n"/>
      <c r="X268" s="10" t="n"/>
      <c r="Y268" s="11" t="n"/>
      <c r="Z268" s="11" t="n"/>
      <c r="AA268" s="11" t="n"/>
      <c r="AB268" s="11" t="n"/>
      <c r="AC268" s="11" t="n"/>
      <c r="AD268" s="11" t="n"/>
      <c r="AE268" s="10" t="n"/>
      <c r="AF268" s="10" t="n"/>
      <c r="AG268" s="10" t="n"/>
      <c r="AH268" s="10" t="n"/>
      <c r="AI268" s="13" t="n"/>
      <c r="AJ268" s="13" t="n"/>
      <c r="AK268" s="13" t="n"/>
      <c r="AL268" s="13" t="n"/>
      <c r="AM268" s="13" t="n"/>
      <c r="AN268" s="13" t="n"/>
      <c r="AO268" s="13" t="n"/>
      <c r="AP268" s="14" t="n"/>
      <c r="AQ268" s="14" t="n"/>
      <c r="AR268" s="14" t="n"/>
      <c r="AS268" s="13" t="n"/>
      <c r="AT268" s="13" t="n"/>
      <c r="AU268" s="10" t="n"/>
      <c r="AV268" s="10" t="n"/>
      <c r="AW268" s="10" t="n"/>
      <c r="AX268" s="10" t="n"/>
      <c r="AY268" s="10" t="n"/>
      <c r="AZ268" s="10" t="n"/>
      <c r="BA268" s="10" t="n"/>
      <c r="BB268" s="10" t="n"/>
      <c r="BC268" s="10" t="n"/>
      <c r="BD268" s="11" t="n"/>
      <c r="BE268" s="10" t="n"/>
      <c r="BF268" s="10" t="n"/>
      <c r="BG268" s="10" t="n"/>
      <c r="BH268" s="10" t="n"/>
      <c r="BI268" s="10" t="n"/>
      <c r="BJ268" s="10" t="n"/>
      <c r="BK268" s="10" t="n"/>
      <c r="BL268" s="10" t="n"/>
      <c r="BM268" s="10" t="n"/>
    </row>
    <row r="269" ht="15.75" customHeight="1" s="218">
      <c r="A269" s="10" t="n"/>
      <c r="B269" s="10" t="n"/>
      <c r="C269" s="10" t="n"/>
      <c r="D269" s="10" t="n"/>
      <c r="E269" s="10" t="n"/>
      <c r="F269" s="10" t="n"/>
      <c r="G269" s="11" t="n"/>
      <c r="H269" s="10" t="n"/>
      <c r="I269" s="10" t="n"/>
      <c r="J269" s="10" t="n"/>
      <c r="K269" s="10" t="n"/>
      <c r="L269" s="10" t="n"/>
      <c r="M269" s="13" t="n"/>
      <c r="N269" s="13" t="n"/>
      <c r="O269" s="13" t="n"/>
      <c r="P269" s="13" t="n"/>
      <c r="Q269" s="10" t="n"/>
      <c r="R269" s="10" t="n"/>
      <c r="S269" s="10" t="n"/>
      <c r="T269" s="10" t="n"/>
      <c r="U269" s="10" t="n"/>
      <c r="V269" s="10" t="n"/>
      <c r="W269" s="10" t="n"/>
      <c r="X269" s="10" t="n"/>
      <c r="Y269" s="11" t="n"/>
      <c r="Z269" s="11" t="n"/>
      <c r="AA269" s="11" t="n"/>
      <c r="AB269" s="11" t="n"/>
      <c r="AC269" s="11" t="n"/>
      <c r="AD269" s="11" t="n"/>
      <c r="AE269" s="10" t="n"/>
      <c r="AF269" s="10" t="n"/>
      <c r="AG269" s="10" t="n"/>
      <c r="AH269" s="10" t="n"/>
      <c r="AI269" s="13" t="n"/>
      <c r="AJ269" s="13" t="n"/>
      <c r="AK269" s="13" t="n"/>
      <c r="AL269" s="13" t="n"/>
      <c r="AM269" s="13" t="n"/>
      <c r="AN269" s="13" t="n"/>
      <c r="AO269" s="13" t="n"/>
      <c r="AP269" s="14" t="n"/>
      <c r="AQ269" s="14" t="n"/>
      <c r="AR269" s="14" t="n"/>
      <c r="AS269" s="13" t="n"/>
      <c r="AT269" s="13" t="n"/>
      <c r="AU269" s="10" t="n"/>
      <c r="AV269" s="10" t="n"/>
      <c r="AW269" s="10" t="n"/>
      <c r="AX269" s="10" t="n"/>
      <c r="AY269" s="10" t="n"/>
      <c r="AZ269" s="10" t="n"/>
      <c r="BA269" s="10" t="n"/>
      <c r="BB269" s="10" t="n"/>
      <c r="BC269" s="10" t="n"/>
      <c r="BD269" s="11" t="n"/>
      <c r="BE269" s="10" t="n"/>
      <c r="BF269" s="10" t="n"/>
      <c r="BG269" s="10" t="n"/>
      <c r="BH269" s="10" t="n"/>
      <c r="BI269" s="10" t="n"/>
      <c r="BJ269" s="10" t="n"/>
      <c r="BK269" s="10" t="n"/>
      <c r="BL269" s="10" t="n"/>
      <c r="BM269" s="10" t="n"/>
    </row>
    <row r="270" ht="15.75" customHeight="1" s="218">
      <c r="A270" s="10" t="n"/>
      <c r="B270" s="10" t="n"/>
      <c r="C270" s="10" t="n"/>
      <c r="D270" s="10" t="n"/>
      <c r="E270" s="10" t="n"/>
      <c r="F270" s="10" t="n"/>
      <c r="G270" s="11" t="n"/>
      <c r="H270" s="10" t="n"/>
      <c r="I270" s="10" t="n"/>
      <c r="J270" s="10" t="n"/>
      <c r="K270" s="10" t="n"/>
      <c r="L270" s="10" t="n"/>
      <c r="M270" s="13" t="n"/>
      <c r="N270" s="13" t="n"/>
      <c r="O270" s="13" t="n"/>
      <c r="P270" s="13" t="n"/>
      <c r="Q270" s="10" t="n"/>
      <c r="R270" s="10" t="n"/>
      <c r="S270" s="10" t="n"/>
      <c r="T270" s="10" t="n"/>
      <c r="U270" s="10" t="n"/>
      <c r="V270" s="10" t="n"/>
      <c r="W270" s="10" t="n"/>
      <c r="X270" s="10" t="n"/>
      <c r="Y270" s="11" t="n"/>
      <c r="Z270" s="11" t="n"/>
      <c r="AA270" s="11" t="n"/>
      <c r="AB270" s="11" t="n"/>
      <c r="AC270" s="11" t="n"/>
      <c r="AD270" s="11" t="n"/>
      <c r="AE270" s="10" t="n"/>
      <c r="AF270" s="10" t="n"/>
      <c r="AG270" s="10" t="n"/>
      <c r="AH270" s="10" t="n"/>
      <c r="AI270" s="13" t="n"/>
      <c r="AJ270" s="13" t="n"/>
      <c r="AK270" s="13" t="n"/>
      <c r="AL270" s="13" t="n"/>
      <c r="AM270" s="13" t="n"/>
      <c r="AN270" s="13" t="n"/>
      <c r="AO270" s="13" t="n"/>
      <c r="AP270" s="14" t="n"/>
      <c r="AQ270" s="14" t="n"/>
      <c r="AR270" s="14" t="n"/>
      <c r="AS270" s="13" t="n"/>
      <c r="AT270" s="13" t="n"/>
      <c r="AU270" s="10" t="n"/>
      <c r="AV270" s="10" t="n"/>
      <c r="AW270" s="10" t="n"/>
      <c r="AX270" s="10" t="n"/>
      <c r="AY270" s="10" t="n"/>
      <c r="AZ270" s="10" t="n"/>
      <c r="BA270" s="10" t="n"/>
      <c r="BB270" s="10" t="n"/>
      <c r="BC270" s="10" t="n"/>
      <c r="BD270" s="11" t="n"/>
      <c r="BE270" s="10" t="n"/>
      <c r="BF270" s="10" t="n"/>
      <c r="BG270" s="10" t="n"/>
      <c r="BH270" s="10" t="n"/>
      <c r="BI270" s="10" t="n"/>
      <c r="BJ270" s="10" t="n"/>
      <c r="BK270" s="10" t="n"/>
      <c r="BL270" s="10" t="n"/>
      <c r="BM270" s="10" t="n"/>
    </row>
    <row r="271" ht="15.75" customHeight="1" s="218">
      <c r="A271" s="10" t="n"/>
      <c r="B271" s="10" t="n"/>
      <c r="C271" s="10" t="n"/>
      <c r="D271" s="10" t="n"/>
      <c r="E271" s="10" t="n"/>
      <c r="F271" s="10" t="n"/>
      <c r="G271" s="11" t="n"/>
      <c r="H271" s="10" t="n"/>
      <c r="I271" s="10" t="n"/>
      <c r="J271" s="10" t="n"/>
      <c r="K271" s="10" t="n"/>
      <c r="L271" s="10" t="n"/>
      <c r="M271" s="13" t="n"/>
      <c r="N271" s="13" t="n"/>
      <c r="O271" s="13" t="n"/>
      <c r="P271" s="13" t="n"/>
      <c r="Q271" s="10" t="n"/>
      <c r="R271" s="10" t="n"/>
      <c r="S271" s="10" t="n"/>
      <c r="T271" s="10" t="n"/>
      <c r="U271" s="10" t="n"/>
      <c r="V271" s="10" t="n"/>
      <c r="W271" s="10" t="n"/>
      <c r="X271" s="10" t="n"/>
      <c r="Y271" s="11" t="n"/>
      <c r="Z271" s="11" t="n"/>
      <c r="AA271" s="11" t="n"/>
      <c r="AB271" s="11" t="n"/>
      <c r="AC271" s="11" t="n"/>
      <c r="AD271" s="11" t="n"/>
      <c r="AE271" s="10" t="n"/>
      <c r="AF271" s="10" t="n"/>
      <c r="AG271" s="10" t="n"/>
      <c r="AH271" s="10" t="n"/>
      <c r="AI271" s="13" t="n"/>
      <c r="AJ271" s="13" t="n"/>
      <c r="AK271" s="13" t="n"/>
      <c r="AL271" s="13" t="n"/>
      <c r="AM271" s="13" t="n"/>
      <c r="AN271" s="13" t="n"/>
      <c r="AO271" s="13" t="n"/>
      <c r="AP271" s="14" t="n"/>
      <c r="AQ271" s="14" t="n"/>
      <c r="AR271" s="14" t="n"/>
      <c r="AS271" s="13" t="n"/>
      <c r="AT271" s="13" t="n"/>
      <c r="AU271" s="10" t="n"/>
      <c r="AV271" s="10" t="n"/>
      <c r="AW271" s="10" t="n"/>
      <c r="AX271" s="10" t="n"/>
      <c r="AY271" s="10" t="n"/>
      <c r="AZ271" s="10" t="n"/>
      <c r="BA271" s="10" t="n"/>
      <c r="BB271" s="10" t="n"/>
      <c r="BC271" s="10" t="n"/>
      <c r="BD271" s="11" t="n"/>
      <c r="BE271" s="10" t="n"/>
      <c r="BF271" s="10" t="n"/>
      <c r="BG271" s="10" t="n"/>
      <c r="BH271" s="10" t="n"/>
      <c r="BI271" s="10" t="n"/>
      <c r="BJ271" s="10" t="n"/>
      <c r="BK271" s="10" t="n"/>
      <c r="BL271" s="10" t="n"/>
      <c r="BM271" s="10" t="n"/>
    </row>
    <row r="272" ht="15.75" customHeight="1" s="218">
      <c r="A272" s="10" t="n"/>
      <c r="B272" s="10" t="n"/>
      <c r="C272" s="10" t="n"/>
      <c r="D272" s="10" t="n"/>
      <c r="E272" s="10" t="n"/>
      <c r="F272" s="10" t="n"/>
      <c r="G272" s="11" t="n"/>
      <c r="H272" s="10" t="n"/>
      <c r="I272" s="10" t="n"/>
      <c r="J272" s="10" t="n"/>
      <c r="K272" s="10" t="n"/>
      <c r="L272" s="10" t="n"/>
      <c r="M272" s="13" t="n"/>
      <c r="N272" s="13" t="n"/>
      <c r="O272" s="13" t="n"/>
      <c r="P272" s="13" t="n"/>
      <c r="Q272" s="10" t="n"/>
      <c r="R272" s="10" t="n"/>
      <c r="S272" s="10" t="n"/>
      <c r="T272" s="10" t="n"/>
      <c r="U272" s="10" t="n"/>
      <c r="V272" s="10" t="n"/>
      <c r="W272" s="10" t="n"/>
      <c r="X272" s="10" t="n"/>
      <c r="Y272" s="11" t="n"/>
      <c r="Z272" s="11" t="n"/>
      <c r="AA272" s="11" t="n"/>
      <c r="AB272" s="11" t="n"/>
      <c r="AC272" s="11" t="n"/>
      <c r="AD272" s="11" t="n"/>
      <c r="AE272" s="10" t="n"/>
      <c r="AF272" s="10" t="n"/>
      <c r="AG272" s="10" t="n"/>
      <c r="AH272" s="10" t="n"/>
      <c r="AI272" s="13" t="n"/>
      <c r="AJ272" s="13" t="n"/>
      <c r="AK272" s="13" t="n"/>
      <c r="AL272" s="13" t="n"/>
      <c r="AM272" s="13" t="n"/>
      <c r="AN272" s="13" t="n"/>
      <c r="AO272" s="13" t="n"/>
      <c r="AP272" s="14" t="n"/>
      <c r="AQ272" s="14" t="n"/>
      <c r="AR272" s="14" t="n"/>
      <c r="AS272" s="13" t="n"/>
      <c r="AT272" s="13" t="n"/>
      <c r="AU272" s="10" t="n"/>
      <c r="AV272" s="10" t="n"/>
      <c r="AW272" s="10" t="n"/>
      <c r="AX272" s="10" t="n"/>
      <c r="AY272" s="10" t="n"/>
      <c r="AZ272" s="10" t="n"/>
      <c r="BA272" s="10" t="n"/>
      <c r="BB272" s="10" t="n"/>
      <c r="BC272" s="10" t="n"/>
      <c r="BD272" s="11" t="n"/>
      <c r="BE272" s="10" t="n"/>
      <c r="BF272" s="10" t="n"/>
      <c r="BG272" s="10" t="n"/>
      <c r="BH272" s="10" t="n"/>
      <c r="BI272" s="10" t="n"/>
      <c r="BJ272" s="10" t="n"/>
      <c r="BK272" s="10" t="n"/>
      <c r="BL272" s="10" t="n"/>
      <c r="BM272" s="10" t="n"/>
    </row>
    <row r="273" ht="15.75" customHeight="1" s="218">
      <c r="A273" s="10" t="n"/>
      <c r="B273" s="10" t="n"/>
      <c r="C273" s="10" t="n"/>
      <c r="D273" s="10" t="n"/>
      <c r="E273" s="10" t="n"/>
      <c r="F273" s="10" t="n"/>
      <c r="G273" s="11" t="n"/>
      <c r="H273" s="10" t="n"/>
      <c r="I273" s="10" t="n"/>
      <c r="J273" s="10" t="n"/>
      <c r="K273" s="10" t="n"/>
      <c r="L273" s="10" t="n"/>
      <c r="M273" s="13" t="n"/>
      <c r="N273" s="13" t="n"/>
      <c r="O273" s="13" t="n"/>
      <c r="P273" s="13" t="n"/>
      <c r="Q273" s="10" t="n"/>
      <c r="R273" s="10" t="n"/>
      <c r="S273" s="10" t="n"/>
      <c r="T273" s="10" t="n"/>
      <c r="U273" s="10" t="n"/>
      <c r="V273" s="10" t="n"/>
      <c r="W273" s="10" t="n"/>
      <c r="X273" s="10" t="n"/>
      <c r="Y273" s="11" t="n"/>
      <c r="Z273" s="11" t="n"/>
      <c r="AA273" s="11" t="n"/>
      <c r="AB273" s="11" t="n"/>
      <c r="AC273" s="11" t="n"/>
      <c r="AD273" s="11" t="n"/>
      <c r="AE273" s="10" t="n"/>
      <c r="AF273" s="10" t="n"/>
      <c r="AG273" s="10" t="n"/>
      <c r="AH273" s="10" t="n"/>
      <c r="AI273" s="13" t="n"/>
      <c r="AJ273" s="13" t="n"/>
      <c r="AK273" s="13" t="n"/>
      <c r="AL273" s="13" t="n"/>
      <c r="AM273" s="13" t="n"/>
      <c r="AN273" s="13" t="n"/>
      <c r="AO273" s="13" t="n"/>
      <c r="AP273" s="14" t="n"/>
      <c r="AQ273" s="14" t="n"/>
      <c r="AR273" s="14" t="n"/>
      <c r="AS273" s="13" t="n"/>
      <c r="AT273" s="13" t="n"/>
      <c r="AU273" s="10" t="n"/>
      <c r="AV273" s="10" t="n"/>
      <c r="AW273" s="10" t="n"/>
      <c r="AX273" s="10" t="n"/>
      <c r="AY273" s="10" t="n"/>
      <c r="AZ273" s="10" t="n"/>
      <c r="BA273" s="10" t="n"/>
      <c r="BB273" s="10" t="n"/>
      <c r="BC273" s="10" t="n"/>
      <c r="BD273" s="11" t="n"/>
      <c r="BE273" s="10" t="n"/>
      <c r="BF273" s="10" t="n"/>
      <c r="BG273" s="10" t="n"/>
      <c r="BH273" s="10" t="n"/>
      <c r="BI273" s="10" t="n"/>
      <c r="BJ273" s="10" t="n"/>
      <c r="BK273" s="10" t="n"/>
      <c r="BL273" s="10" t="n"/>
      <c r="BM273" s="10" t="n"/>
    </row>
    <row r="274" ht="15.75" customHeight="1" s="218">
      <c r="A274" s="10" t="n"/>
      <c r="B274" s="10" t="n"/>
      <c r="C274" s="10" t="n"/>
      <c r="D274" s="10" t="n"/>
      <c r="E274" s="10" t="n"/>
      <c r="F274" s="10" t="n"/>
      <c r="G274" s="11" t="n"/>
      <c r="H274" s="10" t="n"/>
      <c r="I274" s="10" t="n"/>
      <c r="J274" s="10" t="n"/>
      <c r="K274" s="10" t="n"/>
      <c r="L274" s="10" t="n"/>
      <c r="M274" s="13" t="n"/>
      <c r="N274" s="13" t="n"/>
      <c r="O274" s="13" t="n"/>
      <c r="P274" s="13" t="n"/>
      <c r="Q274" s="10" t="n"/>
      <c r="R274" s="10" t="n"/>
      <c r="S274" s="10" t="n"/>
      <c r="T274" s="10" t="n"/>
      <c r="U274" s="10" t="n"/>
      <c r="V274" s="10" t="n"/>
      <c r="W274" s="10" t="n"/>
      <c r="X274" s="10" t="n"/>
      <c r="Y274" s="11" t="n"/>
      <c r="Z274" s="11" t="n"/>
      <c r="AA274" s="11" t="n"/>
      <c r="AB274" s="11" t="n"/>
      <c r="AC274" s="11" t="n"/>
      <c r="AD274" s="11" t="n"/>
      <c r="AE274" s="10" t="n"/>
      <c r="AF274" s="10" t="n"/>
      <c r="AG274" s="10" t="n"/>
      <c r="AH274" s="10" t="n"/>
      <c r="AI274" s="13" t="n"/>
      <c r="AJ274" s="13" t="n"/>
      <c r="AK274" s="13" t="n"/>
      <c r="AL274" s="13" t="n"/>
      <c r="AM274" s="13" t="n"/>
      <c r="AN274" s="13" t="n"/>
      <c r="AO274" s="13" t="n"/>
      <c r="AP274" s="14" t="n"/>
      <c r="AQ274" s="14" t="n"/>
      <c r="AR274" s="14" t="n"/>
      <c r="AS274" s="13" t="n"/>
      <c r="AT274" s="13" t="n"/>
      <c r="AU274" s="10" t="n"/>
      <c r="AV274" s="10" t="n"/>
      <c r="AW274" s="10" t="n"/>
      <c r="AX274" s="10" t="n"/>
      <c r="AY274" s="10" t="n"/>
      <c r="AZ274" s="10" t="n"/>
      <c r="BA274" s="10" t="n"/>
      <c r="BB274" s="10" t="n"/>
      <c r="BC274" s="10" t="n"/>
      <c r="BD274" s="11" t="n"/>
      <c r="BE274" s="10" t="n"/>
      <c r="BF274" s="10" t="n"/>
      <c r="BG274" s="10" t="n"/>
      <c r="BH274" s="10" t="n"/>
      <c r="BI274" s="10" t="n"/>
      <c r="BJ274" s="10" t="n"/>
      <c r="BK274" s="10" t="n"/>
      <c r="BL274" s="10" t="n"/>
      <c r="BM274" s="10" t="n"/>
    </row>
    <row r="275" ht="15.75" customHeight="1" s="218">
      <c r="A275" s="10" t="n"/>
      <c r="B275" s="10" t="n"/>
      <c r="C275" s="10" t="n"/>
      <c r="D275" s="10" t="n"/>
      <c r="E275" s="10" t="n"/>
      <c r="F275" s="10" t="n"/>
      <c r="G275" s="11" t="n"/>
      <c r="H275" s="10" t="n"/>
      <c r="I275" s="10" t="n"/>
      <c r="J275" s="10" t="n"/>
      <c r="K275" s="10" t="n"/>
      <c r="L275" s="10" t="n"/>
      <c r="M275" s="13" t="n"/>
      <c r="N275" s="13" t="n"/>
      <c r="O275" s="13" t="n"/>
      <c r="P275" s="13" t="n"/>
      <c r="Q275" s="10" t="n"/>
      <c r="R275" s="10" t="n"/>
      <c r="S275" s="10" t="n"/>
      <c r="T275" s="10" t="n"/>
      <c r="U275" s="10" t="n"/>
      <c r="V275" s="10" t="n"/>
      <c r="W275" s="10" t="n"/>
      <c r="X275" s="10" t="n"/>
      <c r="Y275" s="11" t="n"/>
      <c r="Z275" s="11" t="n"/>
      <c r="AA275" s="11" t="n"/>
      <c r="AB275" s="11" t="n"/>
      <c r="AC275" s="11" t="n"/>
      <c r="AD275" s="11" t="n"/>
      <c r="AE275" s="10" t="n"/>
      <c r="AF275" s="10" t="n"/>
      <c r="AG275" s="10" t="n"/>
      <c r="AH275" s="10" t="n"/>
      <c r="AI275" s="13" t="n"/>
      <c r="AJ275" s="13" t="n"/>
      <c r="AK275" s="13" t="n"/>
      <c r="AL275" s="13" t="n"/>
      <c r="AM275" s="13" t="n"/>
      <c r="AN275" s="13" t="n"/>
      <c r="AO275" s="13" t="n"/>
      <c r="AP275" s="14" t="n"/>
      <c r="AQ275" s="14" t="n"/>
      <c r="AR275" s="14" t="n"/>
      <c r="AS275" s="13" t="n"/>
      <c r="AT275" s="13" t="n"/>
      <c r="AU275" s="10" t="n"/>
      <c r="AV275" s="10" t="n"/>
      <c r="AW275" s="10" t="n"/>
      <c r="AX275" s="10" t="n"/>
      <c r="AY275" s="10" t="n"/>
      <c r="AZ275" s="10" t="n"/>
      <c r="BA275" s="10" t="n"/>
      <c r="BB275" s="10" t="n"/>
      <c r="BC275" s="10" t="n"/>
      <c r="BD275" s="11" t="n"/>
      <c r="BE275" s="10" t="n"/>
      <c r="BF275" s="10" t="n"/>
      <c r="BG275" s="10" t="n"/>
      <c r="BH275" s="10" t="n"/>
      <c r="BI275" s="10" t="n"/>
      <c r="BJ275" s="10" t="n"/>
      <c r="BK275" s="10" t="n"/>
      <c r="BL275" s="10" t="n"/>
      <c r="BM275" s="10" t="n"/>
    </row>
    <row r="276" ht="15.75" customHeight="1" s="218">
      <c r="A276" s="10" t="n"/>
      <c r="B276" s="10" t="n"/>
      <c r="C276" s="10" t="n"/>
      <c r="D276" s="10" t="n"/>
      <c r="E276" s="10" t="n"/>
      <c r="F276" s="10" t="n"/>
      <c r="G276" s="11" t="n"/>
      <c r="H276" s="10" t="n"/>
      <c r="I276" s="10" t="n"/>
      <c r="J276" s="10" t="n"/>
      <c r="K276" s="10" t="n"/>
      <c r="L276" s="10" t="n"/>
      <c r="M276" s="13" t="n"/>
      <c r="N276" s="13" t="n"/>
      <c r="O276" s="13" t="n"/>
      <c r="P276" s="13" t="n"/>
      <c r="Q276" s="10" t="n"/>
      <c r="R276" s="10" t="n"/>
      <c r="S276" s="10" t="n"/>
      <c r="T276" s="10" t="n"/>
      <c r="U276" s="10" t="n"/>
      <c r="V276" s="10" t="n"/>
      <c r="W276" s="10" t="n"/>
      <c r="X276" s="10" t="n"/>
      <c r="Y276" s="11" t="n"/>
      <c r="Z276" s="11" t="n"/>
      <c r="AA276" s="11" t="n"/>
      <c r="AB276" s="11" t="n"/>
      <c r="AC276" s="11" t="n"/>
      <c r="AD276" s="11" t="n"/>
      <c r="AE276" s="10" t="n"/>
      <c r="AF276" s="10" t="n"/>
      <c r="AG276" s="10" t="n"/>
      <c r="AH276" s="10" t="n"/>
      <c r="AI276" s="13" t="n"/>
      <c r="AJ276" s="13" t="n"/>
      <c r="AK276" s="13" t="n"/>
      <c r="AL276" s="13" t="n"/>
      <c r="AM276" s="13" t="n"/>
      <c r="AN276" s="13" t="n"/>
      <c r="AO276" s="13" t="n"/>
      <c r="AP276" s="14" t="n"/>
      <c r="AQ276" s="14" t="n"/>
      <c r="AR276" s="14" t="n"/>
      <c r="AS276" s="13" t="n"/>
      <c r="AT276" s="13" t="n"/>
      <c r="AU276" s="10" t="n"/>
      <c r="AV276" s="10" t="n"/>
      <c r="AW276" s="10" t="n"/>
      <c r="AX276" s="10" t="n"/>
      <c r="AY276" s="10" t="n"/>
      <c r="AZ276" s="10" t="n"/>
      <c r="BA276" s="10" t="n"/>
      <c r="BB276" s="10" t="n"/>
      <c r="BC276" s="10" t="n"/>
      <c r="BD276" s="11" t="n"/>
      <c r="BE276" s="10" t="n"/>
      <c r="BF276" s="10" t="n"/>
      <c r="BG276" s="10" t="n"/>
      <c r="BH276" s="10" t="n"/>
      <c r="BI276" s="10" t="n"/>
      <c r="BJ276" s="10" t="n"/>
      <c r="BK276" s="10" t="n"/>
      <c r="BL276" s="10" t="n"/>
      <c r="BM276" s="10" t="n"/>
    </row>
    <row r="277" ht="15.75" customHeight="1" s="218">
      <c r="A277" s="10" t="n"/>
      <c r="B277" s="10" t="n"/>
      <c r="C277" s="10" t="n"/>
      <c r="D277" s="10" t="n"/>
      <c r="E277" s="10" t="n"/>
      <c r="F277" s="10" t="n"/>
      <c r="G277" s="11" t="n"/>
      <c r="H277" s="10" t="n"/>
      <c r="I277" s="10" t="n"/>
      <c r="J277" s="10" t="n"/>
      <c r="K277" s="10" t="n"/>
      <c r="L277" s="10" t="n"/>
      <c r="M277" s="13" t="n"/>
      <c r="N277" s="13" t="n"/>
      <c r="O277" s="13" t="n"/>
      <c r="P277" s="13" t="n"/>
      <c r="Q277" s="10" t="n"/>
      <c r="R277" s="10" t="n"/>
      <c r="S277" s="10" t="n"/>
      <c r="T277" s="10" t="n"/>
      <c r="U277" s="10" t="n"/>
      <c r="V277" s="10" t="n"/>
      <c r="W277" s="10" t="n"/>
      <c r="X277" s="10" t="n"/>
      <c r="Y277" s="11" t="n"/>
      <c r="Z277" s="11" t="n"/>
      <c r="AA277" s="11" t="n"/>
      <c r="AB277" s="11" t="n"/>
      <c r="AC277" s="11" t="n"/>
      <c r="AD277" s="11" t="n"/>
      <c r="AE277" s="10" t="n"/>
      <c r="AF277" s="10" t="n"/>
      <c r="AG277" s="10" t="n"/>
      <c r="AH277" s="10" t="n"/>
      <c r="AI277" s="13" t="n"/>
      <c r="AJ277" s="13" t="n"/>
      <c r="AK277" s="13" t="n"/>
      <c r="AL277" s="13" t="n"/>
      <c r="AM277" s="13" t="n"/>
      <c r="AN277" s="13" t="n"/>
      <c r="AO277" s="13" t="n"/>
      <c r="AP277" s="14" t="n"/>
      <c r="AQ277" s="14" t="n"/>
      <c r="AR277" s="14" t="n"/>
      <c r="AS277" s="13" t="n"/>
      <c r="AT277" s="13" t="n"/>
      <c r="AU277" s="10" t="n"/>
      <c r="AV277" s="10" t="n"/>
      <c r="AW277" s="10" t="n"/>
      <c r="AX277" s="10" t="n"/>
      <c r="AY277" s="10" t="n"/>
      <c r="AZ277" s="10" t="n"/>
      <c r="BA277" s="10" t="n"/>
      <c r="BB277" s="10" t="n"/>
      <c r="BC277" s="10" t="n"/>
      <c r="BD277" s="11" t="n"/>
      <c r="BE277" s="10" t="n"/>
      <c r="BF277" s="10" t="n"/>
      <c r="BG277" s="10" t="n"/>
      <c r="BH277" s="10" t="n"/>
      <c r="BI277" s="10" t="n"/>
      <c r="BJ277" s="10" t="n"/>
      <c r="BK277" s="10" t="n"/>
      <c r="BL277" s="10" t="n"/>
      <c r="BM277" s="10" t="n"/>
    </row>
    <row r="278" ht="15.75" customHeight="1" s="218">
      <c r="A278" s="10" t="n"/>
      <c r="B278" s="10" t="n"/>
      <c r="C278" s="10" t="n"/>
      <c r="D278" s="10" t="n"/>
      <c r="E278" s="10" t="n"/>
      <c r="F278" s="10" t="n"/>
      <c r="G278" s="11" t="n"/>
      <c r="H278" s="10" t="n"/>
      <c r="I278" s="10" t="n"/>
      <c r="J278" s="10" t="n"/>
      <c r="K278" s="10" t="n"/>
      <c r="L278" s="10" t="n"/>
      <c r="M278" s="13" t="n"/>
      <c r="N278" s="13" t="n"/>
      <c r="O278" s="13" t="n"/>
      <c r="P278" s="13" t="n"/>
      <c r="Q278" s="10" t="n"/>
      <c r="R278" s="10" t="n"/>
      <c r="S278" s="10" t="n"/>
      <c r="T278" s="10" t="n"/>
      <c r="U278" s="10" t="n"/>
      <c r="V278" s="10" t="n"/>
      <c r="W278" s="10" t="n"/>
      <c r="X278" s="10" t="n"/>
      <c r="Y278" s="11" t="n"/>
      <c r="Z278" s="11" t="n"/>
      <c r="AA278" s="11" t="n"/>
      <c r="AB278" s="11" t="n"/>
      <c r="AC278" s="11" t="n"/>
      <c r="AD278" s="11" t="n"/>
      <c r="AE278" s="10" t="n"/>
      <c r="AF278" s="10" t="n"/>
      <c r="AG278" s="10" t="n"/>
      <c r="AH278" s="10" t="n"/>
      <c r="AI278" s="13" t="n"/>
      <c r="AJ278" s="13" t="n"/>
      <c r="AK278" s="13" t="n"/>
      <c r="AL278" s="13" t="n"/>
      <c r="AM278" s="13" t="n"/>
      <c r="AN278" s="13" t="n"/>
      <c r="AO278" s="13" t="n"/>
      <c r="AP278" s="14" t="n"/>
      <c r="AQ278" s="14" t="n"/>
      <c r="AR278" s="14" t="n"/>
      <c r="AS278" s="13" t="n"/>
      <c r="AT278" s="13" t="n"/>
      <c r="AU278" s="10" t="n"/>
      <c r="AV278" s="10" t="n"/>
      <c r="AW278" s="10" t="n"/>
      <c r="AX278" s="10" t="n"/>
      <c r="AY278" s="10" t="n"/>
      <c r="AZ278" s="10" t="n"/>
      <c r="BA278" s="10" t="n"/>
      <c r="BB278" s="10" t="n"/>
      <c r="BC278" s="10" t="n"/>
      <c r="BD278" s="11" t="n"/>
      <c r="BE278" s="10" t="n"/>
      <c r="BF278" s="10" t="n"/>
      <c r="BG278" s="10" t="n"/>
      <c r="BH278" s="10" t="n"/>
      <c r="BI278" s="10" t="n"/>
      <c r="BJ278" s="10" t="n"/>
      <c r="BK278" s="10" t="n"/>
      <c r="BL278" s="10" t="n"/>
      <c r="BM278" s="10" t="n"/>
    </row>
    <row r="279" ht="15.75" customHeight="1" s="218">
      <c r="A279" s="10" t="n"/>
      <c r="B279" s="10" t="n"/>
      <c r="C279" s="10" t="n"/>
      <c r="D279" s="10" t="n"/>
      <c r="E279" s="10" t="n"/>
      <c r="F279" s="10" t="n"/>
      <c r="G279" s="11" t="n"/>
      <c r="H279" s="10" t="n"/>
      <c r="I279" s="10" t="n"/>
      <c r="J279" s="10" t="n"/>
      <c r="K279" s="10" t="n"/>
      <c r="L279" s="10" t="n"/>
      <c r="M279" s="13" t="n"/>
      <c r="N279" s="13" t="n"/>
      <c r="O279" s="13" t="n"/>
      <c r="P279" s="13" t="n"/>
      <c r="Q279" s="10" t="n"/>
      <c r="R279" s="10" t="n"/>
      <c r="S279" s="10" t="n"/>
      <c r="T279" s="10" t="n"/>
      <c r="U279" s="10" t="n"/>
      <c r="V279" s="10" t="n"/>
      <c r="W279" s="10" t="n"/>
      <c r="X279" s="10" t="n"/>
      <c r="Y279" s="11" t="n"/>
      <c r="Z279" s="11" t="n"/>
      <c r="AA279" s="11" t="n"/>
      <c r="AB279" s="11" t="n"/>
      <c r="AC279" s="11" t="n"/>
      <c r="AD279" s="11" t="n"/>
      <c r="AE279" s="10" t="n"/>
      <c r="AF279" s="10" t="n"/>
      <c r="AG279" s="10" t="n"/>
      <c r="AH279" s="10" t="n"/>
      <c r="AI279" s="13" t="n"/>
      <c r="AJ279" s="13" t="n"/>
      <c r="AK279" s="13" t="n"/>
      <c r="AL279" s="13" t="n"/>
      <c r="AM279" s="13" t="n"/>
      <c r="AN279" s="13" t="n"/>
      <c r="AO279" s="13" t="n"/>
      <c r="AP279" s="14" t="n"/>
      <c r="AQ279" s="14" t="n"/>
      <c r="AR279" s="14" t="n"/>
      <c r="AS279" s="13" t="n"/>
      <c r="AT279" s="13" t="n"/>
      <c r="AU279" s="10" t="n"/>
      <c r="AV279" s="10" t="n"/>
      <c r="AW279" s="10" t="n"/>
      <c r="AX279" s="10" t="n"/>
      <c r="AY279" s="10" t="n"/>
      <c r="AZ279" s="10" t="n"/>
      <c r="BA279" s="10" t="n"/>
      <c r="BB279" s="10" t="n"/>
      <c r="BC279" s="10" t="n"/>
      <c r="BD279" s="11" t="n"/>
      <c r="BE279" s="10" t="n"/>
      <c r="BF279" s="10" t="n"/>
      <c r="BG279" s="10" t="n"/>
      <c r="BH279" s="10" t="n"/>
      <c r="BI279" s="10" t="n"/>
      <c r="BJ279" s="10" t="n"/>
      <c r="BK279" s="10" t="n"/>
      <c r="BL279" s="10" t="n"/>
      <c r="BM279" s="10" t="n"/>
    </row>
    <row r="280" ht="15.75" customHeight="1" s="218">
      <c r="A280" s="10" t="n"/>
      <c r="B280" s="10" t="n"/>
      <c r="C280" s="10" t="n"/>
      <c r="D280" s="10" t="n"/>
      <c r="E280" s="10" t="n"/>
      <c r="F280" s="10" t="n"/>
      <c r="G280" s="11" t="n"/>
      <c r="H280" s="10" t="n"/>
      <c r="I280" s="10" t="n"/>
      <c r="J280" s="10" t="n"/>
      <c r="K280" s="10" t="n"/>
      <c r="L280" s="10" t="n"/>
      <c r="M280" s="13" t="n"/>
      <c r="N280" s="13" t="n"/>
      <c r="O280" s="13" t="n"/>
      <c r="P280" s="13" t="n"/>
      <c r="Q280" s="10" t="n"/>
      <c r="R280" s="10" t="n"/>
      <c r="S280" s="10" t="n"/>
      <c r="T280" s="10" t="n"/>
      <c r="U280" s="10" t="n"/>
      <c r="V280" s="10" t="n"/>
      <c r="W280" s="10" t="n"/>
      <c r="X280" s="10" t="n"/>
      <c r="Y280" s="11" t="n"/>
      <c r="Z280" s="11" t="n"/>
      <c r="AA280" s="11" t="n"/>
      <c r="AB280" s="11" t="n"/>
      <c r="AC280" s="11" t="n"/>
      <c r="AD280" s="11" t="n"/>
      <c r="AE280" s="10" t="n"/>
      <c r="AF280" s="10" t="n"/>
      <c r="AG280" s="10" t="n"/>
      <c r="AH280" s="10" t="n"/>
      <c r="AI280" s="13" t="n"/>
      <c r="AJ280" s="13" t="n"/>
      <c r="AK280" s="13" t="n"/>
      <c r="AL280" s="13" t="n"/>
      <c r="AM280" s="13" t="n"/>
      <c r="AN280" s="13" t="n"/>
      <c r="AO280" s="13" t="n"/>
      <c r="AP280" s="14" t="n"/>
      <c r="AQ280" s="14" t="n"/>
      <c r="AR280" s="14" t="n"/>
      <c r="AS280" s="13" t="n"/>
      <c r="AT280" s="13" t="n"/>
      <c r="AU280" s="10" t="n"/>
      <c r="AV280" s="10" t="n"/>
      <c r="AW280" s="10" t="n"/>
      <c r="AX280" s="10" t="n"/>
      <c r="AY280" s="10" t="n"/>
      <c r="AZ280" s="10" t="n"/>
      <c r="BA280" s="10" t="n"/>
      <c r="BB280" s="10" t="n"/>
      <c r="BC280" s="10" t="n"/>
      <c r="BD280" s="11" t="n"/>
      <c r="BE280" s="10" t="n"/>
      <c r="BF280" s="10" t="n"/>
      <c r="BG280" s="10" t="n"/>
      <c r="BH280" s="10" t="n"/>
      <c r="BI280" s="10" t="n"/>
      <c r="BJ280" s="10" t="n"/>
      <c r="BK280" s="10" t="n"/>
      <c r="BL280" s="10" t="n"/>
      <c r="BM280" s="10" t="n"/>
    </row>
    <row r="281" ht="15.75" customHeight="1" s="218">
      <c r="A281" s="10" t="n"/>
      <c r="B281" s="10" t="n"/>
      <c r="C281" s="10" t="n"/>
      <c r="D281" s="10" t="n"/>
      <c r="E281" s="10" t="n"/>
      <c r="F281" s="10" t="n"/>
      <c r="G281" s="11" t="n"/>
      <c r="H281" s="10" t="n"/>
      <c r="I281" s="10" t="n"/>
      <c r="J281" s="10" t="n"/>
      <c r="K281" s="10" t="n"/>
      <c r="L281" s="10" t="n"/>
      <c r="M281" s="13" t="n"/>
      <c r="N281" s="13" t="n"/>
      <c r="O281" s="13" t="n"/>
      <c r="P281" s="13" t="n"/>
      <c r="Q281" s="10" t="n"/>
      <c r="R281" s="10" t="n"/>
      <c r="S281" s="10" t="n"/>
      <c r="T281" s="10" t="n"/>
      <c r="U281" s="10" t="n"/>
      <c r="V281" s="10" t="n"/>
      <c r="W281" s="10" t="n"/>
      <c r="X281" s="10" t="n"/>
      <c r="Y281" s="11" t="n"/>
      <c r="Z281" s="11" t="n"/>
      <c r="AA281" s="11" t="n"/>
      <c r="AB281" s="11" t="n"/>
      <c r="AC281" s="11" t="n"/>
      <c r="AD281" s="11" t="n"/>
      <c r="AE281" s="10" t="n"/>
      <c r="AF281" s="10" t="n"/>
      <c r="AG281" s="10" t="n"/>
      <c r="AH281" s="10" t="n"/>
      <c r="AI281" s="13" t="n"/>
      <c r="AJ281" s="13" t="n"/>
      <c r="AK281" s="13" t="n"/>
      <c r="AL281" s="13" t="n"/>
      <c r="AM281" s="13" t="n"/>
      <c r="AN281" s="13" t="n"/>
      <c r="AO281" s="13" t="n"/>
      <c r="AP281" s="14" t="n"/>
      <c r="AQ281" s="14" t="n"/>
      <c r="AR281" s="14" t="n"/>
      <c r="AS281" s="13" t="n"/>
      <c r="AT281" s="13" t="n"/>
      <c r="AU281" s="10" t="n"/>
      <c r="AV281" s="10" t="n"/>
      <c r="AW281" s="10" t="n"/>
      <c r="AX281" s="10" t="n"/>
      <c r="AY281" s="10" t="n"/>
      <c r="AZ281" s="10" t="n"/>
      <c r="BA281" s="10" t="n"/>
      <c r="BB281" s="10" t="n"/>
      <c r="BC281" s="10" t="n"/>
      <c r="BD281" s="11" t="n"/>
      <c r="BE281" s="10" t="n"/>
      <c r="BF281" s="10" t="n"/>
      <c r="BG281" s="10" t="n"/>
      <c r="BH281" s="10" t="n"/>
      <c r="BI281" s="10" t="n"/>
      <c r="BJ281" s="10" t="n"/>
      <c r="BK281" s="10" t="n"/>
      <c r="BL281" s="10" t="n"/>
      <c r="BM281" s="10" t="n"/>
    </row>
    <row r="282" ht="15.75" customHeight="1" s="218">
      <c r="A282" s="10" t="n"/>
      <c r="B282" s="10" t="n"/>
      <c r="C282" s="10" t="n"/>
      <c r="D282" s="10" t="n"/>
      <c r="E282" s="10" t="n"/>
      <c r="F282" s="10" t="n"/>
      <c r="G282" s="11" t="n"/>
      <c r="H282" s="10" t="n"/>
      <c r="I282" s="10" t="n"/>
      <c r="J282" s="10" t="n"/>
      <c r="K282" s="10" t="n"/>
      <c r="L282" s="10" t="n"/>
      <c r="M282" s="13" t="n"/>
      <c r="N282" s="13" t="n"/>
      <c r="O282" s="13" t="n"/>
      <c r="P282" s="13" t="n"/>
      <c r="Q282" s="10" t="n"/>
      <c r="R282" s="10" t="n"/>
      <c r="S282" s="10" t="n"/>
      <c r="T282" s="10" t="n"/>
      <c r="U282" s="10" t="n"/>
      <c r="V282" s="10" t="n"/>
      <c r="W282" s="10" t="n"/>
      <c r="X282" s="10" t="n"/>
      <c r="Y282" s="11" t="n"/>
      <c r="Z282" s="11" t="n"/>
      <c r="AA282" s="11" t="n"/>
      <c r="AB282" s="11" t="n"/>
      <c r="AC282" s="11" t="n"/>
      <c r="AD282" s="11" t="n"/>
      <c r="AE282" s="10" t="n"/>
      <c r="AF282" s="10" t="n"/>
      <c r="AG282" s="10" t="n"/>
      <c r="AH282" s="10" t="n"/>
      <c r="AI282" s="13" t="n"/>
      <c r="AJ282" s="13" t="n"/>
      <c r="AK282" s="13" t="n"/>
      <c r="AL282" s="13" t="n"/>
      <c r="AM282" s="13" t="n"/>
      <c r="AN282" s="13" t="n"/>
      <c r="AO282" s="13" t="n"/>
      <c r="AP282" s="14" t="n"/>
      <c r="AQ282" s="14" t="n"/>
      <c r="AR282" s="14" t="n"/>
      <c r="AS282" s="13" t="n"/>
      <c r="AT282" s="13" t="n"/>
      <c r="AU282" s="10" t="n"/>
      <c r="AV282" s="10" t="n"/>
      <c r="AW282" s="10" t="n"/>
      <c r="AX282" s="10" t="n"/>
      <c r="AY282" s="10" t="n"/>
      <c r="AZ282" s="10" t="n"/>
      <c r="BA282" s="10" t="n"/>
      <c r="BB282" s="10" t="n"/>
      <c r="BC282" s="10" t="n"/>
      <c r="BD282" s="11" t="n"/>
      <c r="BE282" s="10" t="n"/>
      <c r="BF282" s="10" t="n"/>
      <c r="BG282" s="10" t="n"/>
      <c r="BH282" s="10" t="n"/>
      <c r="BI282" s="10" t="n"/>
      <c r="BJ282" s="10" t="n"/>
      <c r="BK282" s="10" t="n"/>
      <c r="BL282" s="10" t="n"/>
      <c r="BM282" s="10" t="n"/>
    </row>
    <row r="283" ht="15.75" customHeight="1" s="218">
      <c r="A283" s="10" t="n"/>
      <c r="B283" s="10" t="n"/>
      <c r="C283" s="10" t="n"/>
      <c r="D283" s="10" t="n"/>
      <c r="E283" s="10" t="n"/>
      <c r="F283" s="10" t="n"/>
      <c r="G283" s="11" t="n"/>
      <c r="H283" s="10" t="n"/>
      <c r="I283" s="10" t="n"/>
      <c r="J283" s="10" t="n"/>
      <c r="K283" s="10" t="n"/>
      <c r="L283" s="10" t="n"/>
      <c r="M283" s="13" t="n"/>
      <c r="N283" s="13" t="n"/>
      <c r="O283" s="13" t="n"/>
      <c r="P283" s="13" t="n"/>
      <c r="Q283" s="10" t="n"/>
      <c r="R283" s="10" t="n"/>
      <c r="S283" s="10" t="n"/>
      <c r="T283" s="10" t="n"/>
      <c r="U283" s="10" t="n"/>
      <c r="V283" s="10" t="n"/>
      <c r="W283" s="10" t="n"/>
      <c r="X283" s="10" t="n"/>
      <c r="Y283" s="11" t="n"/>
      <c r="Z283" s="11" t="n"/>
      <c r="AA283" s="11" t="n"/>
      <c r="AB283" s="11" t="n"/>
      <c r="AC283" s="11" t="n"/>
      <c r="AD283" s="11" t="n"/>
      <c r="AE283" s="10" t="n"/>
      <c r="AF283" s="10" t="n"/>
      <c r="AG283" s="10" t="n"/>
      <c r="AH283" s="10" t="n"/>
      <c r="AI283" s="13" t="n"/>
      <c r="AJ283" s="13" t="n"/>
      <c r="AK283" s="13" t="n"/>
      <c r="AL283" s="13" t="n"/>
      <c r="AM283" s="13" t="n"/>
      <c r="AN283" s="13" t="n"/>
      <c r="AO283" s="13" t="n"/>
      <c r="AP283" s="14" t="n"/>
      <c r="AQ283" s="14" t="n"/>
      <c r="AR283" s="14" t="n"/>
      <c r="AS283" s="13" t="n"/>
      <c r="AT283" s="13" t="n"/>
      <c r="AU283" s="10" t="n"/>
      <c r="AV283" s="10" t="n"/>
      <c r="AW283" s="10" t="n"/>
      <c r="AX283" s="10" t="n"/>
      <c r="AY283" s="10" t="n"/>
      <c r="AZ283" s="10" t="n"/>
      <c r="BA283" s="10" t="n"/>
      <c r="BB283" s="10" t="n"/>
      <c r="BC283" s="10" t="n"/>
      <c r="BD283" s="11" t="n"/>
      <c r="BE283" s="10" t="n"/>
      <c r="BF283" s="10" t="n"/>
      <c r="BG283" s="10" t="n"/>
      <c r="BH283" s="10" t="n"/>
      <c r="BI283" s="10" t="n"/>
      <c r="BJ283" s="10" t="n"/>
      <c r="BK283" s="10" t="n"/>
      <c r="BL283" s="10" t="n"/>
      <c r="BM283" s="10" t="n"/>
    </row>
    <row r="284" ht="15.75" customHeight="1" s="218">
      <c r="A284" s="10" t="n"/>
      <c r="B284" s="10" t="n"/>
      <c r="C284" s="10" t="n"/>
      <c r="D284" s="10" t="n"/>
      <c r="E284" s="10" t="n"/>
      <c r="F284" s="10" t="n"/>
      <c r="G284" s="11" t="n"/>
      <c r="H284" s="10" t="n"/>
      <c r="I284" s="10" t="n"/>
      <c r="J284" s="10" t="n"/>
      <c r="K284" s="10" t="n"/>
      <c r="L284" s="10" t="n"/>
      <c r="M284" s="13" t="n"/>
      <c r="N284" s="13" t="n"/>
      <c r="O284" s="13" t="n"/>
      <c r="P284" s="13" t="n"/>
      <c r="Q284" s="10" t="n"/>
      <c r="R284" s="10" t="n"/>
      <c r="S284" s="10" t="n"/>
      <c r="T284" s="10" t="n"/>
      <c r="U284" s="10" t="n"/>
      <c r="V284" s="10" t="n"/>
      <c r="W284" s="10" t="n"/>
      <c r="X284" s="10" t="n"/>
      <c r="Y284" s="11" t="n"/>
      <c r="Z284" s="11" t="n"/>
      <c r="AA284" s="11" t="n"/>
      <c r="AB284" s="11" t="n"/>
      <c r="AC284" s="11" t="n"/>
      <c r="AD284" s="11" t="n"/>
      <c r="AE284" s="10" t="n"/>
      <c r="AF284" s="10" t="n"/>
      <c r="AG284" s="10" t="n"/>
      <c r="AH284" s="10" t="n"/>
      <c r="AI284" s="13" t="n"/>
      <c r="AJ284" s="13" t="n"/>
      <c r="AK284" s="13" t="n"/>
      <c r="AL284" s="13" t="n"/>
      <c r="AM284" s="13" t="n"/>
      <c r="AN284" s="13" t="n"/>
      <c r="AO284" s="13" t="n"/>
      <c r="AP284" s="14" t="n"/>
      <c r="AQ284" s="14" t="n"/>
      <c r="AR284" s="14" t="n"/>
      <c r="AS284" s="13" t="n"/>
      <c r="AT284" s="13" t="n"/>
      <c r="AU284" s="10" t="n"/>
      <c r="AV284" s="10" t="n"/>
      <c r="AW284" s="10" t="n"/>
      <c r="AX284" s="10" t="n"/>
      <c r="AY284" s="10" t="n"/>
      <c r="AZ284" s="10" t="n"/>
      <c r="BA284" s="10" t="n"/>
      <c r="BB284" s="10" t="n"/>
      <c r="BC284" s="10" t="n"/>
      <c r="BD284" s="11" t="n"/>
      <c r="BE284" s="10" t="n"/>
      <c r="BF284" s="10" t="n"/>
      <c r="BG284" s="10" t="n"/>
      <c r="BH284" s="10" t="n"/>
      <c r="BI284" s="10" t="n"/>
      <c r="BJ284" s="10" t="n"/>
      <c r="BK284" s="10" t="n"/>
      <c r="BL284" s="10" t="n"/>
      <c r="BM284" s="10" t="n"/>
    </row>
    <row r="285" ht="15.75" customHeight="1" s="218">
      <c r="A285" s="132" t="n"/>
      <c r="B285" s="132" t="n"/>
      <c r="C285" s="132" t="n"/>
      <c r="D285" s="132" t="n"/>
      <c r="E285" s="132" t="n"/>
      <c r="F285" s="132" t="n"/>
      <c r="G285" s="131" t="n"/>
      <c r="H285" s="132" t="n"/>
      <c r="I285" s="132" t="n"/>
      <c r="J285" s="132" t="n"/>
      <c r="K285" s="132" t="n"/>
      <c r="L285" s="132" t="n"/>
      <c r="M285" s="141" t="n"/>
      <c r="N285" s="141" t="n"/>
      <c r="O285" s="141" t="n"/>
      <c r="P285" s="141" t="n"/>
      <c r="Q285" s="132" t="n"/>
      <c r="R285" s="132" t="n"/>
      <c r="S285" s="132" t="n"/>
      <c r="T285" s="132" t="n"/>
      <c r="U285" s="132" t="n"/>
      <c r="V285" s="132" t="n"/>
      <c r="W285" s="132" t="n"/>
      <c r="X285" s="132" t="n"/>
      <c r="Y285" s="131" t="n"/>
      <c r="Z285" s="131" t="n"/>
      <c r="AA285" s="131" t="n"/>
      <c r="AB285" s="131" t="n"/>
      <c r="AC285" s="131" t="n"/>
      <c r="AD285" s="131" t="n"/>
      <c r="AE285" s="132" t="n"/>
      <c r="AF285" s="132" t="n"/>
      <c r="AG285" s="132" t="n"/>
      <c r="AH285" s="132" t="n"/>
      <c r="AI285" s="132" t="n"/>
      <c r="AJ285" s="132" t="n"/>
      <c r="AK285" s="132" t="n"/>
      <c r="AL285" s="132" t="n"/>
      <c r="AM285" s="132" t="n"/>
      <c r="AN285" s="132" t="n"/>
      <c r="AO285" s="132" t="n"/>
      <c r="AP285" s="142" t="n"/>
      <c r="AQ285" s="142" t="n"/>
      <c r="AR285" s="142" t="n"/>
      <c r="AS285" s="132" t="n"/>
      <c r="AT285" s="132" t="n"/>
      <c r="AU285" s="132" t="n"/>
      <c r="AV285" s="132" t="n"/>
      <c r="AW285" s="132" t="n"/>
      <c r="AX285" s="132" t="n"/>
      <c r="AY285" s="132" t="n"/>
      <c r="AZ285" s="132" t="n"/>
      <c r="BA285" s="132" t="n"/>
      <c r="BB285" s="132" t="n"/>
      <c r="BC285" s="132" t="n"/>
      <c r="BD285" s="131" t="n"/>
      <c r="BE285" s="132" t="n"/>
      <c r="BF285" s="132" t="n"/>
      <c r="BG285" s="132" t="n"/>
      <c r="BH285" s="132" t="n"/>
      <c r="BI285" s="132" t="n"/>
      <c r="BJ285" s="132" t="n"/>
      <c r="BK285" s="132" t="n"/>
      <c r="BL285" s="132" t="n"/>
      <c r="BM285" s="132" t="n"/>
    </row>
    <row r="286" ht="15.75" customHeight="1" s="218">
      <c r="A286" s="132" t="n"/>
      <c r="B286" s="132" t="n"/>
      <c r="C286" s="132" t="n"/>
      <c r="D286" s="132" t="n"/>
      <c r="E286" s="132" t="n"/>
      <c r="F286" s="132" t="n"/>
      <c r="G286" s="131" t="n"/>
      <c r="H286" s="132" t="n"/>
      <c r="I286" s="132" t="n"/>
      <c r="J286" s="132" t="n"/>
      <c r="K286" s="132" t="n"/>
      <c r="L286" s="132" t="n"/>
      <c r="M286" s="141" t="n"/>
      <c r="N286" s="141" t="n"/>
      <c r="O286" s="141" t="n"/>
      <c r="P286" s="141" t="n"/>
      <c r="Q286" s="132" t="n"/>
      <c r="R286" s="132" t="n"/>
      <c r="S286" s="132" t="n"/>
      <c r="T286" s="132" t="n"/>
      <c r="U286" s="132" t="n"/>
      <c r="V286" s="132" t="n"/>
      <c r="W286" s="132" t="n"/>
      <c r="X286" s="132" t="n"/>
      <c r="Y286" s="131" t="n"/>
      <c r="Z286" s="131" t="n"/>
      <c r="AA286" s="131" t="n"/>
      <c r="AB286" s="131" t="n"/>
      <c r="AC286" s="131" t="n"/>
      <c r="AD286" s="131" t="n"/>
      <c r="AE286" s="132" t="n"/>
      <c r="AF286" s="132" t="n"/>
      <c r="AG286" s="132" t="n"/>
      <c r="AH286" s="132" t="n"/>
      <c r="AI286" s="132" t="n"/>
      <c r="AJ286" s="132" t="n"/>
      <c r="AK286" s="132" t="n"/>
      <c r="AL286" s="132" t="n"/>
      <c r="AM286" s="132" t="n"/>
      <c r="AN286" s="132" t="n"/>
      <c r="AO286" s="132" t="n"/>
      <c r="AP286" s="142" t="n"/>
      <c r="AQ286" s="142" t="n"/>
      <c r="AR286" s="142" t="n"/>
      <c r="AS286" s="132" t="n"/>
      <c r="AT286" s="132" t="n"/>
      <c r="AU286" s="132" t="n"/>
      <c r="AV286" s="132" t="n"/>
      <c r="AW286" s="132" t="n"/>
      <c r="AX286" s="132" t="n"/>
      <c r="AY286" s="132" t="n"/>
      <c r="AZ286" s="132" t="n"/>
      <c r="BA286" s="132" t="n"/>
      <c r="BB286" s="132" t="n"/>
      <c r="BC286" s="132" t="n"/>
      <c r="BD286" s="131" t="n"/>
      <c r="BE286" s="132" t="n"/>
      <c r="BF286" s="132" t="n"/>
      <c r="BG286" s="132" t="n"/>
      <c r="BH286" s="132" t="n"/>
      <c r="BI286" s="132" t="n"/>
      <c r="BJ286" s="132" t="n"/>
      <c r="BK286" s="132" t="n"/>
      <c r="BL286" s="132" t="n"/>
      <c r="BM286" s="132" t="n"/>
    </row>
    <row r="287" ht="15.75" customHeight="1" s="218">
      <c r="A287" s="132" t="n"/>
      <c r="B287" s="132" t="n"/>
      <c r="C287" s="132" t="n"/>
      <c r="D287" s="132" t="n"/>
      <c r="E287" s="132" t="n"/>
      <c r="F287" s="132" t="n"/>
      <c r="G287" s="131" t="n"/>
      <c r="H287" s="132" t="n"/>
      <c r="I287" s="132" t="n"/>
      <c r="J287" s="132" t="n"/>
      <c r="K287" s="132" t="n"/>
      <c r="L287" s="132" t="n"/>
      <c r="M287" s="141" t="n"/>
      <c r="N287" s="141" t="n"/>
      <c r="O287" s="141" t="n"/>
      <c r="P287" s="141" t="n"/>
      <c r="Q287" s="132" t="n"/>
      <c r="R287" s="132" t="n"/>
      <c r="S287" s="132" t="n"/>
      <c r="T287" s="132" t="n"/>
      <c r="U287" s="132" t="n"/>
      <c r="V287" s="132" t="n"/>
      <c r="W287" s="132" t="n"/>
      <c r="X287" s="132" t="n"/>
      <c r="Y287" s="131" t="n"/>
      <c r="Z287" s="131" t="n"/>
      <c r="AA287" s="131" t="n"/>
      <c r="AB287" s="131" t="n"/>
      <c r="AC287" s="131" t="n"/>
      <c r="AD287" s="131" t="n"/>
      <c r="AE287" s="132" t="n"/>
      <c r="AF287" s="132" t="n"/>
      <c r="AG287" s="132" t="n"/>
      <c r="AH287" s="132" t="n"/>
      <c r="AI287" s="132" t="n"/>
      <c r="AJ287" s="132" t="n"/>
      <c r="AK287" s="132" t="n"/>
      <c r="AL287" s="132" t="n"/>
      <c r="AM287" s="132" t="n"/>
      <c r="AN287" s="132" t="n"/>
      <c r="AO287" s="132" t="n"/>
      <c r="AP287" s="142" t="n"/>
      <c r="AQ287" s="142" t="n"/>
      <c r="AR287" s="142" t="n"/>
      <c r="AS287" s="132" t="n"/>
      <c r="AT287" s="132" t="n"/>
      <c r="AU287" s="132" t="n"/>
      <c r="AV287" s="132" t="n"/>
      <c r="AW287" s="132" t="n"/>
      <c r="AX287" s="132" t="n"/>
      <c r="AY287" s="132" t="n"/>
      <c r="AZ287" s="132" t="n"/>
      <c r="BA287" s="132" t="n"/>
      <c r="BB287" s="132" t="n"/>
      <c r="BC287" s="132" t="n"/>
      <c r="BD287" s="131" t="n"/>
      <c r="BE287" s="132" t="n"/>
      <c r="BF287" s="132" t="n"/>
      <c r="BG287" s="132" t="n"/>
      <c r="BH287" s="132" t="n"/>
      <c r="BI287" s="132" t="n"/>
      <c r="BJ287" s="132" t="n"/>
      <c r="BK287" s="132" t="n"/>
      <c r="BL287" s="132" t="n"/>
      <c r="BM287" s="132" t="n"/>
    </row>
    <row r="288" ht="15.75" customHeight="1" s="218">
      <c r="A288" s="132" t="n"/>
      <c r="B288" s="132" t="n"/>
      <c r="C288" s="132" t="n"/>
      <c r="D288" s="132" t="n"/>
      <c r="E288" s="132" t="n"/>
      <c r="F288" s="132" t="n"/>
      <c r="G288" s="131" t="n"/>
      <c r="H288" s="132" t="n"/>
      <c r="I288" s="132" t="n"/>
      <c r="J288" s="132" t="n"/>
      <c r="K288" s="132" t="n"/>
      <c r="L288" s="132" t="n"/>
      <c r="M288" s="141" t="n"/>
      <c r="N288" s="141" t="n"/>
      <c r="O288" s="141" t="n"/>
      <c r="P288" s="141" t="n"/>
      <c r="Q288" s="132" t="n"/>
      <c r="R288" s="132" t="n"/>
      <c r="S288" s="132" t="n"/>
      <c r="T288" s="132" t="n"/>
      <c r="U288" s="132" t="n"/>
      <c r="V288" s="132" t="n"/>
      <c r="W288" s="132" t="n"/>
      <c r="X288" s="132" t="n"/>
      <c r="Y288" s="131" t="n"/>
      <c r="Z288" s="131" t="n"/>
      <c r="AA288" s="131" t="n"/>
      <c r="AB288" s="131" t="n"/>
      <c r="AC288" s="131" t="n"/>
      <c r="AD288" s="131" t="n"/>
      <c r="AE288" s="132" t="n"/>
      <c r="AF288" s="132" t="n"/>
      <c r="AG288" s="132" t="n"/>
      <c r="AH288" s="132" t="n"/>
      <c r="AI288" s="132" t="n"/>
      <c r="AJ288" s="132" t="n"/>
      <c r="AK288" s="132" t="n"/>
      <c r="AL288" s="132" t="n"/>
      <c r="AM288" s="132" t="n"/>
      <c r="AN288" s="132" t="n"/>
      <c r="AO288" s="132" t="n"/>
      <c r="AP288" s="142" t="n"/>
      <c r="AQ288" s="142" t="n"/>
      <c r="AR288" s="142" t="n"/>
      <c r="AS288" s="132" t="n"/>
      <c r="AT288" s="132" t="n"/>
      <c r="AU288" s="132" t="n"/>
      <c r="AV288" s="132" t="n"/>
      <c r="AW288" s="132" t="n"/>
      <c r="AX288" s="132" t="n"/>
      <c r="AY288" s="132" t="n"/>
      <c r="AZ288" s="132" t="n"/>
      <c r="BA288" s="132" t="n"/>
      <c r="BB288" s="132" t="n"/>
      <c r="BC288" s="132" t="n"/>
      <c r="BD288" s="131" t="n"/>
      <c r="BE288" s="132" t="n"/>
      <c r="BF288" s="132" t="n"/>
      <c r="BG288" s="132" t="n"/>
      <c r="BH288" s="132" t="n"/>
      <c r="BI288" s="132" t="n"/>
      <c r="BJ288" s="132" t="n"/>
      <c r="BK288" s="132" t="n"/>
      <c r="BL288" s="132" t="n"/>
      <c r="BM288" s="132" t="n"/>
    </row>
    <row r="289" ht="15.75" customHeight="1" s="218">
      <c r="A289" s="132" t="n"/>
      <c r="B289" s="132" t="n"/>
      <c r="C289" s="132" t="n"/>
      <c r="D289" s="132" t="n"/>
      <c r="E289" s="132" t="n"/>
      <c r="F289" s="132" t="n"/>
      <c r="G289" s="131" t="n"/>
      <c r="H289" s="132" t="n"/>
      <c r="I289" s="132" t="n"/>
      <c r="J289" s="132" t="n"/>
      <c r="K289" s="132" t="n"/>
      <c r="L289" s="132" t="n"/>
      <c r="M289" s="141" t="n"/>
      <c r="N289" s="141" t="n"/>
      <c r="O289" s="141" t="n"/>
      <c r="P289" s="141" t="n"/>
      <c r="Q289" s="132" t="n"/>
      <c r="R289" s="132" t="n"/>
      <c r="S289" s="132" t="n"/>
      <c r="T289" s="132" t="n"/>
      <c r="U289" s="132" t="n"/>
      <c r="V289" s="132" t="n"/>
      <c r="W289" s="132" t="n"/>
      <c r="X289" s="132" t="n"/>
      <c r="Y289" s="131" t="n"/>
      <c r="Z289" s="131" t="n"/>
      <c r="AA289" s="131" t="n"/>
      <c r="AB289" s="131" t="n"/>
      <c r="AC289" s="131" t="n"/>
      <c r="AD289" s="131" t="n"/>
      <c r="AE289" s="132" t="n"/>
      <c r="AF289" s="132" t="n"/>
      <c r="AG289" s="132" t="n"/>
      <c r="AH289" s="132" t="n"/>
      <c r="AI289" s="132" t="n"/>
      <c r="AJ289" s="132" t="n"/>
      <c r="AK289" s="132" t="n"/>
      <c r="AL289" s="132" t="n"/>
      <c r="AM289" s="132" t="n"/>
      <c r="AN289" s="132" t="n"/>
      <c r="AO289" s="132" t="n"/>
      <c r="AP289" s="142" t="n"/>
      <c r="AQ289" s="142" t="n"/>
      <c r="AR289" s="142" t="n"/>
      <c r="AS289" s="132" t="n"/>
      <c r="AT289" s="132" t="n"/>
      <c r="AU289" s="132" t="n"/>
      <c r="AV289" s="132" t="n"/>
      <c r="AW289" s="132" t="n"/>
      <c r="AX289" s="132" t="n"/>
      <c r="AY289" s="132" t="n"/>
      <c r="AZ289" s="132" t="n"/>
      <c r="BA289" s="132" t="n"/>
      <c r="BB289" s="132" t="n"/>
      <c r="BC289" s="132" t="n"/>
      <c r="BD289" s="131" t="n"/>
      <c r="BE289" s="132" t="n"/>
      <c r="BF289" s="132" t="n"/>
      <c r="BG289" s="132" t="n"/>
      <c r="BH289" s="132" t="n"/>
      <c r="BI289" s="132" t="n"/>
      <c r="BJ289" s="132" t="n"/>
      <c r="BK289" s="132" t="n"/>
      <c r="BL289" s="132" t="n"/>
      <c r="BM289" s="132" t="n"/>
    </row>
    <row r="290" ht="15.75" customHeight="1" s="218">
      <c r="A290" s="132" t="n"/>
      <c r="B290" s="132" t="n"/>
      <c r="C290" s="132" t="n"/>
      <c r="D290" s="132" t="n"/>
      <c r="E290" s="132" t="n"/>
      <c r="F290" s="132" t="n"/>
      <c r="G290" s="131" t="n"/>
      <c r="H290" s="132" t="n"/>
      <c r="I290" s="132" t="n"/>
      <c r="J290" s="132" t="n"/>
      <c r="K290" s="132" t="n"/>
      <c r="L290" s="132" t="n"/>
      <c r="M290" s="141" t="n"/>
      <c r="N290" s="141" t="n"/>
      <c r="O290" s="141" t="n"/>
      <c r="P290" s="141" t="n"/>
      <c r="Q290" s="132" t="n"/>
      <c r="R290" s="132" t="n"/>
      <c r="S290" s="132" t="n"/>
      <c r="T290" s="132" t="n"/>
      <c r="U290" s="132" t="n"/>
      <c r="V290" s="132" t="n"/>
      <c r="W290" s="132" t="n"/>
      <c r="X290" s="132" t="n"/>
      <c r="Y290" s="131" t="n"/>
      <c r="Z290" s="131" t="n"/>
      <c r="AA290" s="131" t="n"/>
      <c r="AB290" s="131" t="n"/>
      <c r="AC290" s="131" t="n"/>
      <c r="AD290" s="131" t="n"/>
      <c r="AE290" s="132" t="n"/>
      <c r="AF290" s="132" t="n"/>
      <c r="AG290" s="132" t="n"/>
      <c r="AH290" s="132" t="n"/>
      <c r="AI290" s="132" t="n"/>
      <c r="AJ290" s="132" t="n"/>
      <c r="AK290" s="132" t="n"/>
      <c r="AL290" s="132" t="n"/>
      <c r="AM290" s="132" t="n"/>
      <c r="AN290" s="132" t="n"/>
      <c r="AO290" s="132" t="n"/>
      <c r="AP290" s="142" t="n"/>
      <c r="AQ290" s="142" t="n"/>
      <c r="AR290" s="142" t="n"/>
      <c r="AS290" s="132" t="n"/>
      <c r="AT290" s="132" t="n"/>
      <c r="AU290" s="132" t="n"/>
      <c r="AV290" s="132" t="n"/>
      <c r="AW290" s="132" t="n"/>
      <c r="AX290" s="132" t="n"/>
      <c r="AY290" s="132" t="n"/>
      <c r="AZ290" s="132" t="n"/>
      <c r="BA290" s="132" t="n"/>
      <c r="BB290" s="132" t="n"/>
      <c r="BC290" s="132" t="n"/>
      <c r="BD290" s="131" t="n"/>
      <c r="BE290" s="132" t="n"/>
      <c r="BF290" s="132" t="n"/>
      <c r="BG290" s="132" t="n"/>
      <c r="BH290" s="132" t="n"/>
      <c r="BI290" s="132" t="n"/>
      <c r="BJ290" s="132" t="n"/>
      <c r="BK290" s="132" t="n"/>
      <c r="BL290" s="132" t="n"/>
      <c r="BM290" s="132" t="n"/>
    </row>
    <row r="291" ht="15.75" customHeight="1" s="218">
      <c r="A291" s="132" t="n"/>
      <c r="B291" s="132" t="n"/>
      <c r="C291" s="132" t="n"/>
      <c r="D291" s="132" t="n"/>
      <c r="E291" s="132" t="n"/>
      <c r="F291" s="132" t="n"/>
      <c r="G291" s="131" t="n"/>
      <c r="H291" s="132" t="n"/>
      <c r="I291" s="132" t="n"/>
      <c r="J291" s="132" t="n"/>
      <c r="K291" s="132" t="n"/>
      <c r="L291" s="132" t="n"/>
      <c r="M291" s="141" t="n"/>
      <c r="N291" s="141" t="n"/>
      <c r="O291" s="141" t="n"/>
      <c r="P291" s="141" t="n"/>
      <c r="Q291" s="132" t="n"/>
      <c r="R291" s="132" t="n"/>
      <c r="S291" s="132" t="n"/>
      <c r="T291" s="132" t="n"/>
      <c r="U291" s="132" t="n"/>
      <c r="V291" s="132" t="n"/>
      <c r="W291" s="132" t="n"/>
      <c r="X291" s="132" t="n"/>
      <c r="Y291" s="131" t="n"/>
      <c r="Z291" s="131" t="n"/>
      <c r="AA291" s="131" t="n"/>
      <c r="AB291" s="131" t="n"/>
      <c r="AC291" s="131" t="n"/>
      <c r="AD291" s="131" t="n"/>
      <c r="AE291" s="132" t="n"/>
      <c r="AF291" s="132" t="n"/>
      <c r="AG291" s="132" t="n"/>
      <c r="AH291" s="132" t="n"/>
      <c r="AI291" s="132" t="n"/>
      <c r="AJ291" s="132" t="n"/>
      <c r="AK291" s="132" t="n"/>
      <c r="AL291" s="132" t="n"/>
      <c r="AM291" s="132" t="n"/>
      <c r="AN291" s="132" t="n"/>
      <c r="AO291" s="132" t="n"/>
      <c r="AP291" s="142" t="n"/>
      <c r="AQ291" s="142" t="n"/>
      <c r="AR291" s="142" t="n"/>
      <c r="AS291" s="132" t="n"/>
      <c r="AT291" s="132" t="n"/>
      <c r="AU291" s="132" t="n"/>
      <c r="AV291" s="132" t="n"/>
      <c r="AW291" s="132" t="n"/>
      <c r="AX291" s="132" t="n"/>
      <c r="AY291" s="132" t="n"/>
      <c r="AZ291" s="132" t="n"/>
      <c r="BA291" s="132" t="n"/>
      <c r="BB291" s="132" t="n"/>
      <c r="BC291" s="132" t="n"/>
      <c r="BD291" s="131" t="n"/>
      <c r="BE291" s="132" t="n"/>
      <c r="BF291" s="132" t="n"/>
      <c r="BG291" s="132" t="n"/>
      <c r="BH291" s="132" t="n"/>
      <c r="BI291" s="132" t="n"/>
      <c r="BJ291" s="132" t="n"/>
      <c r="BK291" s="132" t="n"/>
      <c r="BL291" s="132" t="n"/>
      <c r="BM291" s="132" t="n"/>
    </row>
    <row r="292" ht="15.75" customHeight="1" s="218">
      <c r="A292" s="132" t="n"/>
      <c r="B292" s="132" t="n"/>
      <c r="C292" s="132" t="n"/>
      <c r="D292" s="132" t="n"/>
      <c r="E292" s="132" t="n"/>
      <c r="F292" s="132" t="n"/>
      <c r="G292" s="131" t="n"/>
      <c r="H292" s="132" t="n"/>
      <c r="I292" s="132" t="n"/>
      <c r="J292" s="132" t="n"/>
      <c r="K292" s="132" t="n"/>
      <c r="L292" s="132" t="n"/>
      <c r="M292" s="141" t="n"/>
      <c r="N292" s="141" t="n"/>
      <c r="O292" s="141" t="n"/>
      <c r="P292" s="141" t="n"/>
      <c r="Q292" s="132" t="n"/>
      <c r="R292" s="132" t="n"/>
      <c r="S292" s="132" t="n"/>
      <c r="T292" s="132" t="n"/>
      <c r="U292" s="132" t="n"/>
      <c r="V292" s="132" t="n"/>
      <c r="W292" s="132" t="n"/>
      <c r="X292" s="132" t="n"/>
      <c r="Y292" s="131" t="n"/>
      <c r="Z292" s="131" t="n"/>
      <c r="AA292" s="131" t="n"/>
      <c r="AB292" s="131" t="n"/>
      <c r="AC292" s="131" t="n"/>
      <c r="AD292" s="131" t="n"/>
      <c r="AE292" s="132" t="n"/>
      <c r="AF292" s="132" t="n"/>
      <c r="AG292" s="132" t="n"/>
      <c r="AH292" s="132" t="n"/>
      <c r="AI292" s="132" t="n"/>
      <c r="AJ292" s="132" t="n"/>
      <c r="AK292" s="132" t="n"/>
      <c r="AL292" s="132" t="n"/>
      <c r="AM292" s="132" t="n"/>
      <c r="AN292" s="132" t="n"/>
      <c r="AO292" s="132" t="n"/>
      <c r="AP292" s="142" t="n"/>
      <c r="AQ292" s="142" t="n"/>
      <c r="AR292" s="142" t="n"/>
      <c r="AS292" s="132" t="n"/>
      <c r="AT292" s="132" t="n"/>
      <c r="AU292" s="132" t="n"/>
      <c r="AV292" s="132" t="n"/>
      <c r="AW292" s="132" t="n"/>
      <c r="AX292" s="132" t="n"/>
      <c r="AY292" s="132" t="n"/>
      <c r="AZ292" s="132" t="n"/>
      <c r="BA292" s="132" t="n"/>
      <c r="BB292" s="132" t="n"/>
      <c r="BC292" s="132" t="n"/>
      <c r="BD292" s="131" t="n"/>
      <c r="BE292" s="132" t="n"/>
      <c r="BF292" s="132" t="n"/>
      <c r="BG292" s="132" t="n"/>
      <c r="BH292" s="132" t="n"/>
      <c r="BI292" s="132" t="n"/>
      <c r="BJ292" s="132" t="n"/>
      <c r="BK292" s="132" t="n"/>
      <c r="BL292" s="132" t="n"/>
      <c r="BM292" s="132" t="n"/>
    </row>
    <row r="293" ht="15.75" customHeight="1" s="218">
      <c r="M293" s="143" t="n"/>
      <c r="N293" s="143" t="n"/>
      <c r="O293" s="143" t="n"/>
      <c r="P293" s="143" t="n"/>
    </row>
    <row r="294" ht="15.75" customHeight="1" s="218">
      <c r="M294" s="143" t="n"/>
      <c r="N294" s="143" t="n"/>
      <c r="O294" s="143" t="n"/>
      <c r="P294" s="143" t="n"/>
    </row>
    <row r="295" ht="15.75" customHeight="1" s="218">
      <c r="M295" s="143" t="n"/>
      <c r="N295" s="143" t="n"/>
      <c r="O295" s="143" t="n"/>
      <c r="P295" s="143" t="n"/>
    </row>
    <row r="296" ht="15.75" customHeight="1" s="218">
      <c r="M296" s="143" t="n"/>
      <c r="N296" s="143" t="n"/>
      <c r="O296" s="143" t="n"/>
      <c r="P296" s="143" t="n"/>
    </row>
    <row r="297" ht="15.75" customHeight="1" s="218">
      <c r="M297" s="143" t="n"/>
      <c r="N297" s="143" t="n"/>
      <c r="O297" s="143" t="n"/>
      <c r="P297" s="143" t="n"/>
    </row>
    <row r="298" ht="15.75" customHeight="1" s="218">
      <c r="M298" s="143" t="n"/>
      <c r="N298" s="143" t="n"/>
      <c r="O298" s="143" t="n"/>
      <c r="P298" s="143" t="n"/>
    </row>
    <row r="299" ht="15.75" customHeight="1" s="218">
      <c r="M299" s="143" t="n"/>
      <c r="N299" s="143" t="n"/>
      <c r="O299" s="143" t="n"/>
      <c r="P299" s="143" t="n"/>
    </row>
    <row r="300" ht="15.75" customHeight="1" s="218">
      <c r="M300" s="143" t="n"/>
      <c r="N300" s="143" t="n"/>
      <c r="O300" s="143" t="n"/>
      <c r="P300" s="143" t="n"/>
    </row>
    <row r="301" ht="15.75" customHeight="1" s="218">
      <c r="M301" s="143" t="n"/>
      <c r="N301" s="143" t="n"/>
      <c r="O301" s="143" t="n"/>
      <c r="P301" s="143" t="n"/>
    </row>
    <row r="302" ht="15.75" customHeight="1" s="218">
      <c r="M302" s="143" t="n"/>
      <c r="N302" s="143" t="n"/>
      <c r="O302" s="143" t="n"/>
      <c r="P302" s="143" t="n"/>
    </row>
    <row r="303" ht="15.75" customHeight="1" s="218">
      <c r="M303" s="143" t="n"/>
      <c r="N303" s="143" t="n"/>
      <c r="O303" s="143" t="n"/>
      <c r="P303" s="143" t="n"/>
    </row>
    <row r="304" ht="15.75" customHeight="1" s="218">
      <c r="M304" s="143" t="n"/>
      <c r="N304" s="143" t="n"/>
      <c r="O304" s="143" t="n"/>
      <c r="P304" s="143" t="n"/>
    </row>
    <row r="305" ht="15.75" customHeight="1" s="218">
      <c r="M305" s="143" t="n"/>
      <c r="N305" s="143" t="n"/>
      <c r="O305" s="143" t="n"/>
      <c r="P305" s="143" t="n"/>
    </row>
    <row r="306" ht="15.75" customHeight="1" s="218">
      <c r="M306" s="143" t="n"/>
      <c r="N306" s="143" t="n"/>
      <c r="O306" s="143" t="n"/>
      <c r="P306" s="143" t="n"/>
    </row>
    <row r="307" ht="15.75" customHeight="1" s="218">
      <c r="M307" s="143" t="n"/>
      <c r="N307" s="143" t="n"/>
      <c r="O307" s="143" t="n"/>
      <c r="P307" s="143" t="n"/>
    </row>
    <row r="308" ht="15.75" customHeight="1" s="218">
      <c r="M308" s="143" t="n"/>
      <c r="N308" s="143" t="n"/>
      <c r="O308" s="143" t="n"/>
      <c r="P308" s="143" t="n"/>
    </row>
    <row r="309" ht="15.75" customHeight="1" s="218">
      <c r="M309" s="143" t="n"/>
      <c r="N309" s="143" t="n"/>
      <c r="O309" s="143" t="n"/>
      <c r="P309" s="143" t="n"/>
    </row>
    <row r="310" ht="15.75" customHeight="1" s="218">
      <c r="M310" s="143" t="n"/>
      <c r="N310" s="143" t="n"/>
      <c r="O310" s="143" t="n"/>
      <c r="P310" s="143" t="n"/>
    </row>
    <row r="311" ht="15.75" customHeight="1" s="218">
      <c r="M311" s="143" t="n"/>
      <c r="N311" s="143" t="n"/>
      <c r="O311" s="143" t="n"/>
      <c r="P311" s="143" t="n"/>
    </row>
    <row r="312" ht="15.75" customHeight="1" s="218">
      <c r="M312" s="143" t="n"/>
      <c r="N312" s="143" t="n"/>
      <c r="O312" s="143" t="n"/>
      <c r="P312" s="143" t="n"/>
    </row>
    <row r="313" ht="15.75" customHeight="1" s="218">
      <c r="M313" s="143" t="n"/>
      <c r="N313" s="143" t="n"/>
      <c r="O313" s="143" t="n"/>
      <c r="P313" s="143" t="n"/>
    </row>
    <row r="314" ht="15.75" customHeight="1" s="218">
      <c r="M314" s="143" t="n"/>
      <c r="N314" s="143" t="n"/>
      <c r="O314" s="143" t="n"/>
      <c r="P314" s="143" t="n"/>
    </row>
    <row r="315" ht="15.75" customHeight="1" s="218">
      <c r="M315" s="143" t="n"/>
      <c r="N315" s="143" t="n"/>
      <c r="O315" s="143" t="n"/>
      <c r="P315" s="143" t="n"/>
    </row>
    <row r="316" ht="15.75" customHeight="1" s="218">
      <c r="M316" s="143" t="n"/>
      <c r="N316" s="143" t="n"/>
      <c r="O316" s="143" t="n"/>
      <c r="P316" s="143" t="n"/>
    </row>
    <row r="317" ht="15.75" customHeight="1" s="218">
      <c r="M317" s="143" t="n"/>
      <c r="N317" s="143" t="n"/>
      <c r="O317" s="143" t="n"/>
      <c r="P317" s="143" t="n"/>
    </row>
    <row r="318" ht="15.75" customHeight="1" s="218">
      <c r="M318" s="143" t="n"/>
      <c r="N318" s="143" t="n"/>
      <c r="O318" s="143" t="n"/>
      <c r="P318" s="143" t="n"/>
    </row>
    <row r="319" ht="15.75" customHeight="1" s="218">
      <c r="M319" s="143" t="n"/>
      <c r="N319" s="143" t="n"/>
      <c r="O319" s="143" t="n"/>
      <c r="P319" s="143" t="n"/>
    </row>
    <row r="320" ht="15.75" customHeight="1" s="218">
      <c r="M320" s="143" t="n"/>
      <c r="N320" s="143" t="n"/>
      <c r="O320" s="143" t="n"/>
      <c r="P320" s="143" t="n"/>
    </row>
    <row r="321" ht="15.75" customHeight="1" s="218">
      <c r="M321" s="143" t="n"/>
      <c r="N321" s="143" t="n"/>
      <c r="O321" s="143" t="n"/>
      <c r="P321" s="143" t="n"/>
    </row>
    <row r="322" ht="15.75" customHeight="1" s="218">
      <c r="M322" s="143" t="n"/>
      <c r="N322" s="143" t="n"/>
      <c r="O322" s="143" t="n"/>
      <c r="P322" s="143" t="n"/>
    </row>
    <row r="323" ht="15.75" customHeight="1" s="218">
      <c r="M323" s="143" t="n"/>
      <c r="N323" s="143" t="n"/>
      <c r="O323" s="143" t="n"/>
      <c r="P323" s="143" t="n"/>
    </row>
    <row r="324" ht="15.75" customHeight="1" s="218">
      <c r="M324" s="143" t="n"/>
      <c r="N324" s="143" t="n"/>
      <c r="O324" s="143" t="n"/>
      <c r="P324" s="143" t="n"/>
    </row>
    <row r="325" ht="15.75" customHeight="1" s="218">
      <c r="M325" s="143" t="n"/>
      <c r="N325" s="143" t="n"/>
      <c r="O325" s="143" t="n"/>
      <c r="P325" s="143" t="n"/>
    </row>
    <row r="326" ht="15.75" customHeight="1" s="218">
      <c r="M326" s="143" t="n"/>
      <c r="N326" s="143" t="n"/>
      <c r="O326" s="143" t="n"/>
      <c r="P326" s="143" t="n"/>
    </row>
    <row r="327" ht="15.75" customHeight="1" s="218">
      <c r="M327" s="143" t="n"/>
      <c r="N327" s="143" t="n"/>
      <c r="O327" s="143" t="n"/>
      <c r="P327" s="143" t="n"/>
    </row>
    <row r="328" ht="15.75" customHeight="1" s="218">
      <c r="M328" s="143" t="n"/>
      <c r="N328" s="143" t="n"/>
      <c r="O328" s="143" t="n"/>
      <c r="P328" s="143" t="n"/>
    </row>
    <row r="329" ht="15.75" customHeight="1" s="218">
      <c r="M329" s="143" t="n"/>
      <c r="N329" s="143" t="n"/>
      <c r="O329" s="143" t="n"/>
      <c r="P329" s="143" t="n"/>
    </row>
    <row r="330" ht="15.75" customHeight="1" s="218">
      <c r="M330" s="143" t="n"/>
      <c r="N330" s="143" t="n"/>
      <c r="O330" s="143" t="n"/>
      <c r="P330" s="143" t="n"/>
    </row>
    <row r="331" ht="15.75" customHeight="1" s="218">
      <c r="M331" s="143" t="n"/>
      <c r="N331" s="143" t="n"/>
      <c r="O331" s="143" t="n"/>
      <c r="P331" s="143" t="n"/>
    </row>
    <row r="332" ht="15.75" customHeight="1" s="218">
      <c r="M332" s="143" t="n"/>
      <c r="N332" s="143" t="n"/>
      <c r="O332" s="143" t="n"/>
      <c r="P332" s="143" t="n"/>
    </row>
    <row r="333" ht="15.75" customHeight="1" s="218">
      <c r="M333" s="143" t="n"/>
      <c r="N333" s="143" t="n"/>
      <c r="O333" s="143" t="n"/>
      <c r="P333" s="143" t="n"/>
    </row>
    <row r="334" ht="15.75" customHeight="1" s="218">
      <c r="M334" s="143" t="n"/>
      <c r="N334" s="143" t="n"/>
      <c r="O334" s="143" t="n"/>
      <c r="P334" s="143" t="n"/>
    </row>
    <row r="335" ht="15.75" customHeight="1" s="218">
      <c r="M335" s="143" t="n"/>
      <c r="N335" s="143" t="n"/>
      <c r="O335" s="143" t="n"/>
      <c r="P335" s="143" t="n"/>
    </row>
    <row r="336" ht="15.75" customHeight="1" s="218">
      <c r="M336" s="143" t="n"/>
      <c r="N336" s="143" t="n"/>
      <c r="O336" s="143" t="n"/>
      <c r="P336" s="143" t="n"/>
    </row>
    <row r="337" ht="15.75" customHeight="1" s="218">
      <c r="M337" s="143" t="n"/>
      <c r="N337" s="143" t="n"/>
      <c r="O337" s="143" t="n"/>
      <c r="P337" s="143" t="n"/>
    </row>
    <row r="338" ht="15.75" customHeight="1" s="218">
      <c r="M338" s="143" t="n"/>
      <c r="N338" s="143" t="n"/>
      <c r="O338" s="143" t="n"/>
      <c r="P338" s="143" t="n"/>
    </row>
    <row r="339" ht="15.75" customHeight="1" s="218">
      <c r="M339" s="143" t="n"/>
      <c r="N339" s="143" t="n"/>
      <c r="O339" s="143" t="n"/>
      <c r="P339" s="143" t="n"/>
    </row>
    <row r="340" ht="15.75" customHeight="1" s="218">
      <c r="M340" s="143" t="n"/>
      <c r="N340" s="143" t="n"/>
      <c r="O340" s="143" t="n"/>
      <c r="P340" s="143" t="n"/>
    </row>
    <row r="341" ht="15.75" customHeight="1" s="218">
      <c r="M341" s="143" t="n"/>
      <c r="N341" s="143" t="n"/>
      <c r="O341" s="143" t="n"/>
      <c r="P341" s="143" t="n"/>
    </row>
    <row r="342" ht="15.75" customHeight="1" s="218">
      <c r="M342" s="143" t="n"/>
      <c r="N342" s="143" t="n"/>
      <c r="O342" s="143" t="n"/>
      <c r="P342" s="143" t="n"/>
    </row>
    <row r="343" ht="15.75" customHeight="1" s="218">
      <c r="M343" s="143" t="n"/>
      <c r="N343" s="143" t="n"/>
      <c r="O343" s="143" t="n"/>
      <c r="P343" s="143" t="n"/>
    </row>
    <row r="344" ht="15.75" customHeight="1" s="218">
      <c r="M344" s="143" t="n"/>
      <c r="N344" s="143" t="n"/>
      <c r="O344" s="143" t="n"/>
      <c r="P344" s="143" t="n"/>
    </row>
    <row r="345" ht="15.75" customHeight="1" s="218">
      <c r="M345" s="143" t="n"/>
      <c r="N345" s="143" t="n"/>
      <c r="O345" s="143" t="n"/>
      <c r="P345" s="143" t="n"/>
    </row>
    <row r="346" ht="15.75" customHeight="1" s="218">
      <c r="M346" s="143" t="n"/>
      <c r="N346" s="143" t="n"/>
      <c r="O346" s="143" t="n"/>
      <c r="P346" s="143" t="n"/>
    </row>
    <row r="347" ht="15.75" customHeight="1" s="218">
      <c r="M347" s="143" t="n"/>
      <c r="N347" s="143" t="n"/>
      <c r="O347" s="143" t="n"/>
      <c r="P347" s="143" t="n"/>
    </row>
    <row r="348" ht="15.75" customHeight="1" s="218">
      <c r="M348" s="143" t="n"/>
      <c r="N348" s="143" t="n"/>
      <c r="O348" s="143" t="n"/>
      <c r="P348" s="143" t="n"/>
    </row>
    <row r="349" ht="15.75" customHeight="1" s="218">
      <c r="M349" s="143" t="n"/>
      <c r="N349" s="143" t="n"/>
      <c r="O349" s="143" t="n"/>
      <c r="P349" s="143" t="n"/>
    </row>
    <row r="350" ht="15.75" customHeight="1" s="218">
      <c r="M350" s="143" t="n"/>
      <c r="N350" s="143" t="n"/>
      <c r="O350" s="143" t="n"/>
      <c r="P350" s="143" t="n"/>
    </row>
    <row r="351" ht="15.75" customHeight="1" s="218">
      <c r="M351" s="143" t="n"/>
      <c r="N351" s="143" t="n"/>
      <c r="O351" s="143" t="n"/>
      <c r="P351" s="143" t="n"/>
    </row>
    <row r="352" ht="15.75" customHeight="1" s="218">
      <c r="M352" s="143" t="n"/>
      <c r="N352" s="143" t="n"/>
      <c r="O352" s="143" t="n"/>
      <c r="P352" s="143" t="n"/>
    </row>
    <row r="353" ht="15.75" customHeight="1" s="218">
      <c r="M353" s="143" t="n"/>
      <c r="N353" s="143" t="n"/>
      <c r="O353" s="143" t="n"/>
      <c r="P353" s="143" t="n"/>
    </row>
    <row r="354" ht="15.75" customHeight="1" s="218">
      <c r="M354" s="143" t="n"/>
      <c r="N354" s="143" t="n"/>
      <c r="O354" s="143" t="n"/>
      <c r="P354" s="143" t="n"/>
    </row>
    <row r="355" ht="15.75" customHeight="1" s="218">
      <c r="M355" s="143" t="n"/>
      <c r="N355" s="143" t="n"/>
      <c r="O355" s="143" t="n"/>
      <c r="P355" s="143" t="n"/>
    </row>
    <row r="356" ht="15.75" customHeight="1" s="218">
      <c r="M356" s="143" t="n"/>
      <c r="N356" s="143" t="n"/>
      <c r="O356" s="143" t="n"/>
      <c r="P356" s="143" t="n"/>
    </row>
    <row r="357" ht="15.75" customHeight="1" s="218">
      <c r="M357" s="143" t="n"/>
      <c r="N357" s="143" t="n"/>
      <c r="O357" s="143" t="n"/>
      <c r="P357" s="143" t="n"/>
    </row>
    <row r="358" ht="15.75" customHeight="1" s="218">
      <c r="M358" s="143" t="n"/>
      <c r="N358" s="143" t="n"/>
      <c r="O358" s="143" t="n"/>
      <c r="P358" s="143" t="n"/>
    </row>
    <row r="359" ht="15.75" customHeight="1" s="218">
      <c r="M359" s="143" t="n"/>
      <c r="N359" s="143" t="n"/>
      <c r="O359" s="143" t="n"/>
      <c r="P359" s="143" t="n"/>
    </row>
    <row r="360" ht="15.75" customHeight="1" s="218">
      <c r="M360" s="143" t="n"/>
      <c r="N360" s="143" t="n"/>
      <c r="O360" s="143" t="n"/>
      <c r="P360" s="143" t="n"/>
    </row>
    <row r="361" ht="15.75" customHeight="1" s="218">
      <c r="M361" s="143" t="n"/>
      <c r="N361" s="143" t="n"/>
      <c r="O361" s="143" t="n"/>
      <c r="P361" s="143" t="n"/>
    </row>
    <row r="362" ht="15.75" customHeight="1" s="218">
      <c r="M362" s="143" t="n"/>
      <c r="N362" s="143" t="n"/>
      <c r="O362" s="143" t="n"/>
      <c r="P362" s="143" t="n"/>
    </row>
    <row r="363" ht="15.75" customHeight="1" s="218">
      <c r="M363" s="143" t="n"/>
      <c r="N363" s="143" t="n"/>
      <c r="O363" s="143" t="n"/>
      <c r="P363" s="143" t="n"/>
    </row>
    <row r="364" ht="15.75" customHeight="1" s="218">
      <c r="M364" s="143" t="n"/>
      <c r="N364" s="143" t="n"/>
      <c r="O364" s="143" t="n"/>
      <c r="P364" s="143" t="n"/>
    </row>
    <row r="365" ht="15.75" customHeight="1" s="218">
      <c r="M365" s="143" t="n"/>
      <c r="N365" s="143" t="n"/>
      <c r="O365" s="143" t="n"/>
      <c r="P365" s="143" t="n"/>
    </row>
    <row r="366" ht="15.75" customHeight="1" s="218">
      <c r="M366" s="143" t="n"/>
      <c r="N366" s="143" t="n"/>
      <c r="O366" s="143" t="n"/>
      <c r="P366" s="143" t="n"/>
    </row>
    <row r="367" ht="15.75" customHeight="1" s="218">
      <c r="M367" s="143" t="n"/>
      <c r="N367" s="143" t="n"/>
      <c r="O367" s="143" t="n"/>
      <c r="P367" s="143" t="n"/>
    </row>
    <row r="368" ht="15.75" customHeight="1" s="218">
      <c r="M368" s="143" t="n"/>
      <c r="N368" s="143" t="n"/>
      <c r="O368" s="143" t="n"/>
      <c r="P368" s="143" t="n"/>
    </row>
    <row r="369" ht="15.75" customHeight="1" s="218">
      <c r="M369" s="143" t="n"/>
      <c r="N369" s="143" t="n"/>
      <c r="O369" s="143" t="n"/>
      <c r="P369" s="143" t="n"/>
    </row>
    <row r="370" ht="15.75" customHeight="1" s="218">
      <c r="M370" s="143" t="n"/>
      <c r="N370" s="143" t="n"/>
      <c r="O370" s="143" t="n"/>
      <c r="P370" s="143" t="n"/>
    </row>
    <row r="371" ht="15.75" customHeight="1" s="218">
      <c r="M371" s="143" t="n"/>
      <c r="N371" s="143" t="n"/>
      <c r="O371" s="143" t="n"/>
      <c r="P371" s="143" t="n"/>
    </row>
    <row r="372" ht="15.75" customHeight="1" s="218">
      <c r="M372" s="143" t="n"/>
      <c r="N372" s="143" t="n"/>
      <c r="O372" s="143" t="n"/>
      <c r="P372" s="143" t="n"/>
    </row>
    <row r="373" ht="15.75" customHeight="1" s="218">
      <c r="M373" s="143" t="n"/>
      <c r="N373" s="143" t="n"/>
      <c r="O373" s="143" t="n"/>
      <c r="P373" s="143" t="n"/>
    </row>
    <row r="374" ht="15.75" customHeight="1" s="218">
      <c r="M374" s="143" t="n"/>
      <c r="N374" s="143" t="n"/>
      <c r="O374" s="143" t="n"/>
      <c r="P374" s="143" t="n"/>
    </row>
    <row r="375" ht="15.75" customHeight="1" s="218">
      <c r="M375" s="143" t="n"/>
      <c r="N375" s="143" t="n"/>
      <c r="O375" s="143" t="n"/>
      <c r="P375" s="143" t="n"/>
    </row>
    <row r="376" ht="15.75" customHeight="1" s="218">
      <c r="M376" s="143" t="n"/>
      <c r="N376" s="143" t="n"/>
      <c r="O376" s="143" t="n"/>
      <c r="P376" s="143" t="n"/>
    </row>
    <row r="377" ht="15.75" customHeight="1" s="218">
      <c r="M377" s="143" t="n"/>
      <c r="N377" s="143" t="n"/>
      <c r="O377" s="143" t="n"/>
      <c r="P377" s="143" t="n"/>
    </row>
    <row r="378" ht="15.75" customHeight="1" s="218">
      <c r="M378" s="143" t="n"/>
      <c r="N378" s="143" t="n"/>
      <c r="O378" s="143" t="n"/>
      <c r="P378" s="143" t="n"/>
    </row>
    <row r="379" ht="15.75" customHeight="1" s="218">
      <c r="M379" s="143" t="n"/>
      <c r="N379" s="143" t="n"/>
      <c r="O379" s="143" t="n"/>
      <c r="P379" s="143" t="n"/>
    </row>
    <row r="380" ht="15.75" customHeight="1" s="218">
      <c r="M380" s="143" t="n"/>
      <c r="N380" s="143" t="n"/>
      <c r="O380" s="143" t="n"/>
      <c r="P380" s="143" t="n"/>
    </row>
    <row r="381" ht="15.75" customHeight="1" s="218">
      <c r="M381" s="143" t="n"/>
      <c r="N381" s="143" t="n"/>
      <c r="O381" s="143" t="n"/>
      <c r="P381" s="143" t="n"/>
    </row>
    <row r="382" ht="15.75" customHeight="1" s="218">
      <c r="M382" s="143" t="n"/>
      <c r="N382" s="143" t="n"/>
      <c r="O382" s="143" t="n"/>
      <c r="P382" s="143" t="n"/>
    </row>
    <row r="383" ht="15.75" customHeight="1" s="218">
      <c r="M383" s="143" t="n"/>
      <c r="N383" s="143" t="n"/>
      <c r="O383" s="143" t="n"/>
      <c r="P383" s="143" t="n"/>
    </row>
    <row r="384" ht="15.75" customHeight="1" s="218">
      <c r="M384" s="143" t="n"/>
      <c r="N384" s="143" t="n"/>
      <c r="O384" s="143" t="n"/>
      <c r="P384" s="143" t="n"/>
    </row>
    <row r="385" ht="15.75" customHeight="1" s="218">
      <c r="M385" s="143" t="n"/>
      <c r="N385" s="143" t="n"/>
      <c r="O385" s="143" t="n"/>
      <c r="P385" s="143" t="n"/>
    </row>
    <row r="386" ht="15.75" customHeight="1" s="218">
      <c r="M386" s="143" t="n"/>
      <c r="N386" s="143" t="n"/>
      <c r="O386" s="143" t="n"/>
      <c r="P386" s="143" t="n"/>
    </row>
    <row r="387" ht="15.75" customHeight="1" s="218">
      <c r="M387" s="143" t="n"/>
      <c r="N387" s="143" t="n"/>
      <c r="O387" s="143" t="n"/>
      <c r="P387" s="143" t="n"/>
    </row>
    <row r="388" ht="15.75" customHeight="1" s="218">
      <c r="M388" s="143" t="n"/>
      <c r="N388" s="143" t="n"/>
      <c r="O388" s="143" t="n"/>
      <c r="P388" s="143" t="n"/>
    </row>
    <row r="389" ht="15.75" customHeight="1" s="218">
      <c r="M389" s="143" t="n"/>
      <c r="N389" s="143" t="n"/>
      <c r="O389" s="143" t="n"/>
      <c r="P389" s="143" t="n"/>
    </row>
    <row r="390" ht="15.75" customHeight="1" s="218">
      <c r="M390" s="143" t="n"/>
      <c r="N390" s="143" t="n"/>
      <c r="O390" s="143" t="n"/>
      <c r="P390" s="143" t="n"/>
    </row>
    <row r="391" ht="15.75" customHeight="1" s="218">
      <c r="M391" s="143" t="n"/>
      <c r="N391" s="143" t="n"/>
      <c r="O391" s="143" t="n"/>
      <c r="P391" s="143" t="n"/>
    </row>
    <row r="392" ht="15.75" customHeight="1" s="218">
      <c r="M392" s="143" t="n"/>
      <c r="N392" s="143" t="n"/>
      <c r="O392" s="143" t="n"/>
      <c r="P392" s="143" t="n"/>
    </row>
    <row r="393" ht="15.75" customHeight="1" s="218">
      <c r="M393" s="143" t="n"/>
      <c r="N393" s="143" t="n"/>
      <c r="O393" s="143" t="n"/>
      <c r="P393" s="143" t="n"/>
    </row>
    <row r="394" ht="15.75" customHeight="1" s="218">
      <c r="M394" s="143" t="n"/>
      <c r="N394" s="143" t="n"/>
      <c r="O394" s="143" t="n"/>
      <c r="P394" s="143" t="n"/>
    </row>
    <row r="395" ht="15.75" customHeight="1" s="218">
      <c r="M395" s="143" t="n"/>
      <c r="N395" s="143" t="n"/>
      <c r="O395" s="143" t="n"/>
      <c r="P395" s="143" t="n"/>
    </row>
    <row r="396" ht="15.75" customHeight="1" s="218">
      <c r="M396" s="143" t="n"/>
      <c r="N396" s="143" t="n"/>
      <c r="O396" s="143" t="n"/>
      <c r="P396" s="143" t="n"/>
    </row>
    <row r="397" ht="15.75" customHeight="1" s="218">
      <c r="M397" s="143" t="n"/>
      <c r="N397" s="143" t="n"/>
      <c r="O397" s="143" t="n"/>
      <c r="P397" s="143" t="n"/>
    </row>
    <row r="398" ht="15.75" customHeight="1" s="218">
      <c r="M398" s="143" t="n"/>
      <c r="N398" s="143" t="n"/>
      <c r="O398" s="143" t="n"/>
      <c r="P398" s="143" t="n"/>
    </row>
    <row r="399" ht="15.75" customHeight="1" s="218">
      <c r="M399" s="143" t="n"/>
      <c r="N399" s="143" t="n"/>
      <c r="O399" s="143" t="n"/>
      <c r="P399" s="143" t="n"/>
    </row>
    <row r="400" ht="15.75" customHeight="1" s="218">
      <c r="M400" s="143" t="n"/>
      <c r="N400" s="143" t="n"/>
      <c r="O400" s="143" t="n"/>
      <c r="P400" s="143" t="n"/>
    </row>
    <row r="401" ht="15.75" customHeight="1" s="218">
      <c r="M401" s="143" t="n"/>
      <c r="N401" s="143" t="n"/>
      <c r="O401" s="143" t="n"/>
      <c r="P401" s="143" t="n"/>
    </row>
    <row r="402" ht="15.75" customHeight="1" s="218">
      <c r="M402" s="143" t="n"/>
      <c r="N402" s="143" t="n"/>
      <c r="O402" s="143" t="n"/>
      <c r="P402" s="143" t="n"/>
    </row>
    <row r="403" ht="15.75" customHeight="1" s="218">
      <c r="M403" s="143" t="n"/>
      <c r="N403" s="143" t="n"/>
      <c r="O403" s="143" t="n"/>
      <c r="P403" s="143" t="n"/>
    </row>
    <row r="404" ht="15.75" customHeight="1" s="218">
      <c r="M404" s="143" t="n"/>
      <c r="N404" s="143" t="n"/>
      <c r="O404" s="143" t="n"/>
      <c r="P404" s="143" t="n"/>
    </row>
    <row r="405" ht="15.75" customHeight="1" s="218">
      <c r="M405" s="143" t="n"/>
      <c r="N405" s="143" t="n"/>
      <c r="O405" s="143" t="n"/>
      <c r="P405" s="143" t="n"/>
    </row>
    <row r="406" ht="15.75" customHeight="1" s="218">
      <c r="M406" s="143" t="n"/>
      <c r="N406" s="143" t="n"/>
      <c r="O406" s="143" t="n"/>
      <c r="P406" s="143" t="n"/>
    </row>
    <row r="407" ht="15.75" customHeight="1" s="218">
      <c r="M407" s="143" t="n"/>
      <c r="N407" s="143" t="n"/>
      <c r="O407" s="143" t="n"/>
      <c r="P407" s="143" t="n"/>
    </row>
    <row r="408" ht="15.75" customHeight="1" s="218">
      <c r="M408" s="143" t="n"/>
      <c r="N408" s="143" t="n"/>
      <c r="O408" s="143" t="n"/>
      <c r="P408" s="143" t="n"/>
    </row>
    <row r="409" ht="15.75" customHeight="1" s="218">
      <c r="M409" s="143" t="n"/>
      <c r="N409" s="143" t="n"/>
      <c r="O409" s="143" t="n"/>
      <c r="P409" s="143" t="n"/>
    </row>
    <row r="410" ht="15.75" customHeight="1" s="218">
      <c r="M410" s="143" t="n"/>
      <c r="N410" s="143" t="n"/>
      <c r="O410" s="143" t="n"/>
      <c r="P410" s="143" t="n"/>
    </row>
    <row r="411" ht="15.75" customHeight="1" s="218">
      <c r="M411" s="143" t="n"/>
      <c r="N411" s="143" t="n"/>
      <c r="O411" s="143" t="n"/>
      <c r="P411" s="143" t="n"/>
    </row>
    <row r="412" ht="15.75" customHeight="1" s="218">
      <c r="M412" s="143" t="n"/>
      <c r="N412" s="143" t="n"/>
      <c r="O412" s="143" t="n"/>
      <c r="P412" s="143" t="n"/>
    </row>
    <row r="413" ht="15.75" customHeight="1" s="218">
      <c r="M413" s="143" t="n"/>
      <c r="N413" s="143" t="n"/>
      <c r="O413" s="143" t="n"/>
      <c r="P413" s="143" t="n"/>
    </row>
    <row r="414" ht="15.75" customHeight="1" s="218">
      <c r="M414" s="143" t="n"/>
      <c r="N414" s="143" t="n"/>
      <c r="O414" s="143" t="n"/>
      <c r="P414" s="143" t="n"/>
    </row>
    <row r="415" ht="15.75" customHeight="1" s="218">
      <c r="M415" s="143" t="n"/>
      <c r="N415" s="143" t="n"/>
      <c r="O415" s="143" t="n"/>
      <c r="P415" s="143" t="n"/>
    </row>
    <row r="416" ht="15.75" customHeight="1" s="218">
      <c r="M416" s="143" t="n"/>
      <c r="N416" s="143" t="n"/>
      <c r="O416" s="143" t="n"/>
      <c r="P416" s="143" t="n"/>
    </row>
    <row r="417" ht="15.75" customHeight="1" s="218">
      <c r="M417" s="143" t="n"/>
      <c r="N417" s="143" t="n"/>
      <c r="O417" s="143" t="n"/>
      <c r="P417" s="143" t="n"/>
    </row>
    <row r="418" ht="15.75" customHeight="1" s="218">
      <c r="M418" s="143" t="n"/>
      <c r="N418" s="143" t="n"/>
      <c r="O418" s="143" t="n"/>
      <c r="P418" s="143" t="n"/>
    </row>
    <row r="419" ht="15.75" customHeight="1" s="218">
      <c r="M419" s="143" t="n"/>
      <c r="N419" s="143" t="n"/>
      <c r="O419" s="143" t="n"/>
      <c r="P419" s="143" t="n"/>
    </row>
    <row r="420" ht="15.75" customHeight="1" s="218">
      <c r="M420" s="143" t="n"/>
      <c r="N420" s="143" t="n"/>
      <c r="O420" s="143" t="n"/>
      <c r="P420" s="143" t="n"/>
    </row>
    <row r="421" ht="15.75" customHeight="1" s="218">
      <c r="M421" s="143" t="n"/>
      <c r="N421" s="143" t="n"/>
      <c r="O421" s="143" t="n"/>
      <c r="P421" s="143" t="n"/>
    </row>
    <row r="422" ht="15.75" customHeight="1" s="218">
      <c r="M422" s="143" t="n"/>
      <c r="N422" s="143" t="n"/>
      <c r="O422" s="143" t="n"/>
      <c r="P422" s="143" t="n"/>
    </row>
    <row r="423" ht="15.75" customHeight="1" s="218">
      <c r="M423" s="143" t="n"/>
      <c r="N423" s="143" t="n"/>
      <c r="O423" s="143" t="n"/>
      <c r="P423" s="143" t="n"/>
    </row>
    <row r="424" ht="15.75" customHeight="1" s="218">
      <c r="M424" s="143" t="n"/>
      <c r="N424" s="143" t="n"/>
      <c r="O424" s="143" t="n"/>
      <c r="P424" s="143" t="n"/>
    </row>
    <row r="425" ht="15.75" customHeight="1" s="218">
      <c r="M425" s="143" t="n"/>
      <c r="N425" s="143" t="n"/>
      <c r="O425" s="143" t="n"/>
      <c r="P425" s="143" t="n"/>
    </row>
    <row r="426" ht="15.75" customHeight="1" s="218">
      <c r="M426" s="143" t="n"/>
      <c r="N426" s="143" t="n"/>
      <c r="O426" s="143" t="n"/>
      <c r="P426" s="143" t="n"/>
    </row>
    <row r="427" ht="15.75" customHeight="1" s="218">
      <c r="M427" s="143" t="n"/>
      <c r="N427" s="143" t="n"/>
      <c r="O427" s="143" t="n"/>
      <c r="P427" s="143" t="n"/>
    </row>
    <row r="428" ht="15.75" customHeight="1" s="218">
      <c r="M428" s="143" t="n"/>
      <c r="N428" s="143" t="n"/>
      <c r="O428" s="143" t="n"/>
      <c r="P428" s="143" t="n"/>
    </row>
    <row r="429" ht="15.75" customHeight="1" s="218">
      <c r="M429" s="143" t="n"/>
      <c r="N429" s="143" t="n"/>
      <c r="O429" s="143" t="n"/>
      <c r="P429" s="143" t="n"/>
    </row>
    <row r="430" ht="15.75" customHeight="1" s="218">
      <c r="M430" s="143" t="n"/>
      <c r="N430" s="143" t="n"/>
      <c r="O430" s="143" t="n"/>
      <c r="P430" s="143" t="n"/>
    </row>
    <row r="431" ht="15.75" customHeight="1" s="218">
      <c r="M431" s="143" t="n"/>
      <c r="N431" s="143" t="n"/>
      <c r="O431" s="143" t="n"/>
      <c r="P431" s="143" t="n"/>
    </row>
    <row r="432" ht="15.75" customHeight="1" s="218">
      <c r="M432" s="143" t="n"/>
      <c r="N432" s="143" t="n"/>
      <c r="O432" s="143" t="n"/>
      <c r="P432" s="143" t="n"/>
    </row>
    <row r="433" ht="15.75" customHeight="1" s="218">
      <c r="M433" s="143" t="n"/>
      <c r="N433" s="143" t="n"/>
      <c r="O433" s="143" t="n"/>
      <c r="P433" s="143" t="n"/>
    </row>
    <row r="434" ht="15.75" customHeight="1" s="218">
      <c r="M434" s="143" t="n"/>
      <c r="N434" s="143" t="n"/>
      <c r="O434" s="143" t="n"/>
      <c r="P434" s="143" t="n"/>
    </row>
    <row r="435" ht="15.75" customHeight="1" s="218">
      <c r="M435" s="143" t="n"/>
      <c r="N435" s="143" t="n"/>
      <c r="O435" s="143" t="n"/>
      <c r="P435" s="143" t="n"/>
    </row>
    <row r="436" ht="15.75" customHeight="1" s="218">
      <c r="M436" s="143" t="n"/>
      <c r="N436" s="143" t="n"/>
      <c r="O436" s="143" t="n"/>
      <c r="P436" s="143" t="n"/>
    </row>
    <row r="437" ht="15.75" customHeight="1" s="218">
      <c r="M437" s="143" t="n"/>
      <c r="N437" s="143" t="n"/>
      <c r="O437" s="143" t="n"/>
      <c r="P437" s="143" t="n"/>
    </row>
    <row r="438" ht="15.75" customHeight="1" s="218">
      <c r="M438" s="143" t="n"/>
      <c r="N438" s="143" t="n"/>
      <c r="O438" s="143" t="n"/>
      <c r="P438" s="143" t="n"/>
    </row>
    <row r="439" ht="15.75" customHeight="1" s="218">
      <c r="M439" s="143" t="n"/>
      <c r="N439" s="143" t="n"/>
      <c r="O439" s="143" t="n"/>
      <c r="P439" s="143" t="n"/>
    </row>
    <row r="440" ht="15.75" customHeight="1" s="218">
      <c r="M440" s="143" t="n"/>
      <c r="N440" s="143" t="n"/>
      <c r="O440" s="143" t="n"/>
      <c r="P440" s="143" t="n"/>
    </row>
    <row r="441" ht="15.75" customHeight="1" s="218">
      <c r="M441" s="143" t="n"/>
      <c r="N441" s="143" t="n"/>
      <c r="O441" s="143" t="n"/>
      <c r="P441" s="143" t="n"/>
    </row>
    <row r="442" ht="15.75" customHeight="1" s="218">
      <c r="M442" s="143" t="n"/>
      <c r="N442" s="143" t="n"/>
      <c r="O442" s="143" t="n"/>
      <c r="P442" s="143" t="n"/>
    </row>
    <row r="443" ht="15.75" customHeight="1" s="218">
      <c r="M443" s="143" t="n"/>
      <c r="N443" s="143" t="n"/>
      <c r="O443" s="143" t="n"/>
      <c r="P443" s="143" t="n"/>
    </row>
    <row r="444" ht="15.75" customHeight="1" s="218">
      <c r="M444" s="143" t="n"/>
      <c r="N444" s="143" t="n"/>
      <c r="O444" s="143" t="n"/>
      <c r="P444" s="143" t="n"/>
    </row>
    <row r="445" ht="15.75" customHeight="1" s="218">
      <c r="M445" s="143" t="n"/>
      <c r="N445" s="143" t="n"/>
      <c r="O445" s="143" t="n"/>
      <c r="P445" s="143" t="n"/>
    </row>
    <row r="446" ht="15.75" customHeight="1" s="218">
      <c r="M446" s="143" t="n"/>
      <c r="N446" s="143" t="n"/>
      <c r="O446" s="143" t="n"/>
      <c r="P446" s="143" t="n"/>
    </row>
    <row r="447" ht="15.75" customHeight="1" s="218">
      <c r="M447" s="143" t="n"/>
      <c r="N447" s="143" t="n"/>
      <c r="O447" s="143" t="n"/>
      <c r="P447" s="143" t="n"/>
    </row>
    <row r="448" ht="15.75" customHeight="1" s="218">
      <c r="M448" s="143" t="n"/>
      <c r="N448" s="143" t="n"/>
      <c r="O448" s="143" t="n"/>
      <c r="P448" s="143" t="n"/>
    </row>
    <row r="449" ht="15.75" customHeight="1" s="218">
      <c r="M449" s="143" t="n"/>
      <c r="N449" s="143" t="n"/>
      <c r="O449" s="143" t="n"/>
      <c r="P449" s="143" t="n"/>
    </row>
    <row r="450" ht="15.75" customHeight="1" s="218">
      <c r="M450" s="143" t="n"/>
      <c r="N450" s="143" t="n"/>
      <c r="O450" s="143" t="n"/>
      <c r="P450" s="143" t="n"/>
    </row>
    <row r="451" ht="15.75" customHeight="1" s="218">
      <c r="M451" s="143" t="n"/>
      <c r="N451" s="143" t="n"/>
      <c r="O451" s="143" t="n"/>
      <c r="P451" s="143" t="n"/>
    </row>
    <row r="452" ht="15.75" customHeight="1" s="218">
      <c r="M452" s="143" t="n"/>
      <c r="N452" s="143" t="n"/>
      <c r="O452" s="143" t="n"/>
      <c r="P452" s="143" t="n"/>
    </row>
    <row r="453" ht="15.75" customHeight="1" s="218">
      <c r="M453" s="143" t="n"/>
      <c r="N453" s="143" t="n"/>
      <c r="O453" s="143" t="n"/>
      <c r="P453" s="143" t="n"/>
    </row>
    <row r="454" ht="15.75" customHeight="1" s="218">
      <c r="M454" s="143" t="n"/>
      <c r="N454" s="143" t="n"/>
      <c r="O454" s="143" t="n"/>
      <c r="P454" s="143" t="n"/>
    </row>
    <row r="455" ht="15.75" customHeight="1" s="218">
      <c r="M455" s="143" t="n"/>
      <c r="N455" s="143" t="n"/>
      <c r="O455" s="143" t="n"/>
      <c r="P455" s="143" t="n"/>
    </row>
    <row r="456" ht="15.75" customHeight="1" s="218">
      <c r="M456" s="143" t="n"/>
      <c r="N456" s="143" t="n"/>
      <c r="O456" s="143" t="n"/>
      <c r="P456" s="143" t="n"/>
    </row>
    <row r="457" ht="15.75" customHeight="1" s="218">
      <c r="M457" s="143" t="n"/>
      <c r="N457" s="143" t="n"/>
      <c r="O457" s="143" t="n"/>
      <c r="P457" s="143" t="n"/>
    </row>
    <row r="458" ht="15.75" customHeight="1" s="218">
      <c r="M458" s="143" t="n"/>
      <c r="N458" s="143" t="n"/>
      <c r="O458" s="143" t="n"/>
      <c r="P458" s="143" t="n"/>
    </row>
    <row r="459" ht="15.75" customHeight="1" s="218">
      <c r="M459" s="143" t="n"/>
      <c r="N459" s="143" t="n"/>
      <c r="O459" s="143" t="n"/>
      <c r="P459" s="143" t="n"/>
    </row>
    <row r="460" ht="15.75" customHeight="1" s="218">
      <c r="M460" s="143" t="n"/>
      <c r="N460" s="143" t="n"/>
      <c r="O460" s="143" t="n"/>
      <c r="P460" s="143" t="n"/>
    </row>
    <row r="461" ht="15.75" customHeight="1" s="218">
      <c r="M461" s="143" t="n"/>
      <c r="N461" s="143" t="n"/>
      <c r="O461" s="143" t="n"/>
      <c r="P461" s="143" t="n"/>
    </row>
    <row r="462" ht="15.75" customHeight="1" s="218">
      <c r="M462" s="143" t="n"/>
      <c r="N462" s="143" t="n"/>
      <c r="O462" s="143" t="n"/>
      <c r="P462" s="143" t="n"/>
    </row>
    <row r="463" ht="15.75" customHeight="1" s="218">
      <c r="M463" s="143" t="n"/>
      <c r="N463" s="143" t="n"/>
      <c r="O463" s="143" t="n"/>
      <c r="P463" s="143" t="n"/>
    </row>
    <row r="464" ht="15.75" customHeight="1" s="218">
      <c r="M464" s="143" t="n"/>
      <c r="N464" s="143" t="n"/>
      <c r="O464" s="143" t="n"/>
      <c r="P464" s="143" t="n"/>
    </row>
    <row r="465" ht="15.75" customHeight="1" s="218">
      <c r="M465" s="143" t="n"/>
      <c r="N465" s="143" t="n"/>
      <c r="O465" s="143" t="n"/>
      <c r="P465" s="143" t="n"/>
    </row>
    <row r="466" ht="15.75" customHeight="1" s="218">
      <c r="M466" s="143" t="n"/>
      <c r="N466" s="143" t="n"/>
      <c r="O466" s="143" t="n"/>
      <c r="P466" s="143" t="n"/>
    </row>
    <row r="467" ht="15.75" customHeight="1" s="218">
      <c r="M467" s="143" t="n"/>
      <c r="N467" s="143" t="n"/>
      <c r="O467" s="143" t="n"/>
      <c r="P467" s="143" t="n"/>
    </row>
    <row r="468" ht="15.75" customHeight="1" s="218">
      <c r="M468" s="143" t="n"/>
      <c r="N468" s="143" t="n"/>
      <c r="O468" s="143" t="n"/>
      <c r="P468" s="143" t="n"/>
    </row>
    <row r="469" ht="15.75" customHeight="1" s="218">
      <c r="M469" s="143" t="n"/>
      <c r="N469" s="143" t="n"/>
      <c r="O469" s="143" t="n"/>
      <c r="P469" s="143" t="n"/>
    </row>
    <row r="470" ht="15.75" customHeight="1" s="218">
      <c r="M470" s="143" t="n"/>
      <c r="N470" s="143" t="n"/>
      <c r="O470" s="143" t="n"/>
      <c r="P470" s="143" t="n"/>
    </row>
    <row r="471" ht="15.75" customHeight="1" s="218">
      <c r="M471" s="143" t="n"/>
      <c r="N471" s="143" t="n"/>
      <c r="O471" s="143" t="n"/>
      <c r="P471" s="143" t="n"/>
    </row>
    <row r="472" ht="15.75" customHeight="1" s="218">
      <c r="M472" s="143" t="n"/>
      <c r="N472" s="143" t="n"/>
      <c r="O472" s="143" t="n"/>
      <c r="P472" s="143" t="n"/>
    </row>
    <row r="473" ht="15.75" customHeight="1" s="218">
      <c r="M473" s="143" t="n"/>
      <c r="N473" s="143" t="n"/>
      <c r="O473" s="143" t="n"/>
      <c r="P473" s="143" t="n"/>
    </row>
    <row r="474" ht="15.75" customHeight="1" s="218">
      <c r="M474" s="143" t="n"/>
      <c r="N474" s="143" t="n"/>
      <c r="O474" s="143" t="n"/>
      <c r="P474" s="143" t="n"/>
    </row>
    <row r="475" ht="15.75" customHeight="1" s="218">
      <c r="M475" s="143" t="n"/>
      <c r="N475" s="143" t="n"/>
      <c r="O475" s="143" t="n"/>
      <c r="P475" s="143" t="n"/>
    </row>
    <row r="476" ht="15.75" customHeight="1" s="218">
      <c r="M476" s="143" t="n"/>
      <c r="N476" s="143" t="n"/>
      <c r="O476" s="143" t="n"/>
      <c r="P476" s="143" t="n"/>
    </row>
    <row r="477" ht="15.75" customHeight="1" s="218">
      <c r="M477" s="143" t="n"/>
      <c r="N477" s="143" t="n"/>
      <c r="O477" s="143" t="n"/>
      <c r="P477" s="143" t="n"/>
    </row>
    <row r="478" ht="15.75" customHeight="1" s="218">
      <c r="M478" s="143" t="n"/>
      <c r="N478" s="143" t="n"/>
      <c r="O478" s="143" t="n"/>
      <c r="P478" s="143" t="n"/>
    </row>
    <row r="479" ht="15.75" customHeight="1" s="218">
      <c r="M479" s="143" t="n"/>
      <c r="N479" s="143" t="n"/>
      <c r="O479" s="143" t="n"/>
      <c r="P479" s="143" t="n"/>
    </row>
    <row r="480" ht="15.75" customHeight="1" s="218">
      <c r="M480" s="143" t="n"/>
      <c r="N480" s="143" t="n"/>
      <c r="O480" s="143" t="n"/>
      <c r="P480" s="143" t="n"/>
    </row>
    <row r="481" ht="15.75" customHeight="1" s="218">
      <c r="M481" s="143" t="n"/>
      <c r="N481" s="143" t="n"/>
      <c r="O481" s="143" t="n"/>
      <c r="P481" s="143" t="n"/>
    </row>
    <row r="482" ht="15.75" customHeight="1" s="218">
      <c r="M482" s="143" t="n"/>
      <c r="N482" s="143" t="n"/>
      <c r="O482" s="143" t="n"/>
      <c r="P482" s="143" t="n"/>
    </row>
    <row r="483" ht="15.75" customHeight="1" s="218">
      <c r="M483" s="143" t="n"/>
      <c r="N483" s="143" t="n"/>
      <c r="O483" s="143" t="n"/>
      <c r="P483" s="143" t="n"/>
    </row>
    <row r="484" ht="15.75" customHeight="1" s="218">
      <c r="M484" s="143" t="n"/>
      <c r="N484" s="143" t="n"/>
      <c r="O484" s="143" t="n"/>
      <c r="P484" s="143" t="n"/>
    </row>
    <row r="485" ht="15.75" customHeight="1" s="218">
      <c r="M485" s="143" t="n"/>
      <c r="N485" s="143" t="n"/>
      <c r="O485" s="143" t="n"/>
      <c r="P485" s="143" t="n"/>
    </row>
    <row r="486" ht="15.75" customHeight="1" s="218">
      <c r="M486" s="143" t="n"/>
      <c r="N486" s="143" t="n"/>
      <c r="O486" s="143" t="n"/>
      <c r="P486" s="143" t="n"/>
    </row>
    <row r="487" ht="15.75" customHeight="1" s="218">
      <c r="M487" s="143" t="n"/>
      <c r="N487" s="143" t="n"/>
      <c r="O487" s="143" t="n"/>
      <c r="P487" s="143" t="n"/>
    </row>
    <row r="488" ht="15.75" customHeight="1" s="218">
      <c r="M488" s="143" t="n"/>
      <c r="N488" s="143" t="n"/>
      <c r="O488" s="143" t="n"/>
      <c r="P488" s="143" t="n"/>
    </row>
    <row r="489" ht="15.75" customHeight="1" s="218">
      <c r="M489" s="143" t="n"/>
      <c r="N489" s="143" t="n"/>
      <c r="O489" s="143" t="n"/>
      <c r="P489" s="143" t="n"/>
    </row>
    <row r="490" ht="15.75" customHeight="1" s="218">
      <c r="M490" s="143" t="n"/>
      <c r="N490" s="143" t="n"/>
      <c r="O490" s="143" t="n"/>
      <c r="P490" s="143" t="n"/>
    </row>
    <row r="491" ht="15.75" customHeight="1" s="218">
      <c r="M491" s="143" t="n"/>
      <c r="N491" s="143" t="n"/>
      <c r="O491" s="143" t="n"/>
      <c r="P491" s="143" t="n"/>
    </row>
    <row r="492" ht="15.75" customHeight="1" s="218">
      <c r="M492" s="143" t="n"/>
      <c r="N492" s="143" t="n"/>
      <c r="O492" s="143" t="n"/>
      <c r="P492" s="143" t="n"/>
    </row>
    <row r="493" ht="15.75" customHeight="1" s="218">
      <c r="M493" s="143" t="n"/>
      <c r="N493" s="143" t="n"/>
      <c r="O493" s="143" t="n"/>
      <c r="P493" s="143" t="n"/>
    </row>
    <row r="494" ht="15.75" customHeight="1" s="218">
      <c r="M494" s="143" t="n"/>
      <c r="N494" s="143" t="n"/>
      <c r="O494" s="143" t="n"/>
      <c r="P494" s="143" t="n"/>
    </row>
    <row r="495" ht="15.75" customHeight="1" s="218">
      <c r="M495" s="143" t="n"/>
      <c r="N495" s="143" t="n"/>
      <c r="O495" s="143" t="n"/>
      <c r="P495" s="143" t="n"/>
    </row>
    <row r="496" ht="15.75" customHeight="1" s="218">
      <c r="M496" s="143" t="n"/>
      <c r="N496" s="143" t="n"/>
      <c r="O496" s="143" t="n"/>
      <c r="P496" s="143" t="n"/>
    </row>
    <row r="497" ht="15.75" customHeight="1" s="218">
      <c r="M497" s="143" t="n"/>
      <c r="N497" s="143" t="n"/>
      <c r="O497" s="143" t="n"/>
      <c r="P497" s="143" t="n"/>
    </row>
    <row r="498" ht="15.75" customHeight="1" s="218">
      <c r="M498" s="143" t="n"/>
      <c r="N498" s="143" t="n"/>
      <c r="O498" s="143" t="n"/>
      <c r="P498" s="143" t="n"/>
    </row>
    <row r="499" ht="15.75" customHeight="1" s="218">
      <c r="M499" s="143" t="n"/>
      <c r="N499" s="143" t="n"/>
      <c r="O499" s="143" t="n"/>
      <c r="P499" s="143" t="n"/>
    </row>
    <row r="500" ht="15.75" customHeight="1" s="218">
      <c r="M500" s="143" t="n"/>
      <c r="N500" s="143" t="n"/>
      <c r="O500" s="143" t="n"/>
      <c r="P500" s="143" t="n"/>
    </row>
    <row r="501" ht="15.75" customHeight="1" s="218">
      <c r="M501" s="143" t="n"/>
      <c r="N501" s="143" t="n"/>
      <c r="O501" s="143" t="n"/>
      <c r="P501" s="143" t="n"/>
    </row>
    <row r="502" ht="15.75" customHeight="1" s="218">
      <c r="M502" s="143" t="n"/>
      <c r="N502" s="143" t="n"/>
      <c r="O502" s="143" t="n"/>
      <c r="P502" s="143" t="n"/>
    </row>
    <row r="503" ht="15.75" customHeight="1" s="218">
      <c r="M503" s="143" t="n"/>
      <c r="N503" s="143" t="n"/>
      <c r="O503" s="143" t="n"/>
      <c r="P503" s="143" t="n"/>
    </row>
    <row r="504" ht="15.75" customHeight="1" s="218">
      <c r="M504" s="143" t="n"/>
      <c r="N504" s="143" t="n"/>
      <c r="O504" s="143" t="n"/>
      <c r="P504" s="143" t="n"/>
    </row>
    <row r="505" ht="15.75" customHeight="1" s="218">
      <c r="M505" s="143" t="n"/>
      <c r="N505" s="143" t="n"/>
      <c r="O505" s="143" t="n"/>
      <c r="P505" s="143" t="n"/>
    </row>
    <row r="506" ht="15.75" customHeight="1" s="218">
      <c r="M506" s="143" t="n"/>
      <c r="N506" s="143" t="n"/>
      <c r="O506" s="143" t="n"/>
      <c r="P506" s="143" t="n"/>
    </row>
    <row r="507" ht="15.75" customHeight="1" s="218">
      <c r="M507" s="143" t="n"/>
      <c r="N507" s="143" t="n"/>
      <c r="O507" s="143" t="n"/>
      <c r="P507" s="143" t="n"/>
    </row>
    <row r="508" ht="15.75" customHeight="1" s="218">
      <c r="M508" s="143" t="n"/>
      <c r="N508" s="143" t="n"/>
      <c r="O508" s="143" t="n"/>
      <c r="P508" s="143" t="n"/>
    </row>
    <row r="509" ht="15.75" customHeight="1" s="218">
      <c r="M509" s="143" t="n"/>
      <c r="N509" s="143" t="n"/>
      <c r="O509" s="143" t="n"/>
      <c r="P509" s="143" t="n"/>
    </row>
    <row r="510" ht="15.75" customHeight="1" s="218">
      <c r="M510" s="143" t="n"/>
      <c r="N510" s="143" t="n"/>
      <c r="O510" s="143" t="n"/>
      <c r="P510" s="143" t="n"/>
    </row>
    <row r="511" ht="15.75" customHeight="1" s="218">
      <c r="M511" s="143" t="n"/>
      <c r="N511" s="143" t="n"/>
      <c r="O511" s="143" t="n"/>
      <c r="P511" s="143" t="n"/>
    </row>
    <row r="512" ht="15.75" customHeight="1" s="218">
      <c r="M512" s="143" t="n"/>
      <c r="N512" s="143" t="n"/>
      <c r="O512" s="143" t="n"/>
      <c r="P512" s="143" t="n"/>
    </row>
    <row r="513" ht="15.75" customHeight="1" s="218">
      <c r="M513" s="143" t="n"/>
      <c r="N513" s="143" t="n"/>
      <c r="O513" s="143" t="n"/>
      <c r="P513" s="143" t="n"/>
    </row>
    <row r="514" ht="15.75" customHeight="1" s="218">
      <c r="M514" s="143" t="n"/>
      <c r="N514" s="143" t="n"/>
      <c r="O514" s="143" t="n"/>
      <c r="P514" s="143" t="n"/>
    </row>
    <row r="515" ht="15.75" customHeight="1" s="218">
      <c r="M515" s="143" t="n"/>
      <c r="N515" s="143" t="n"/>
      <c r="O515" s="143" t="n"/>
      <c r="P515" s="143" t="n"/>
    </row>
    <row r="516" ht="15.75" customHeight="1" s="218">
      <c r="M516" s="143" t="n"/>
      <c r="N516" s="143" t="n"/>
      <c r="O516" s="143" t="n"/>
      <c r="P516" s="143" t="n"/>
    </row>
    <row r="517" ht="15.75" customHeight="1" s="218">
      <c r="M517" s="143" t="n"/>
      <c r="N517" s="143" t="n"/>
      <c r="O517" s="143" t="n"/>
      <c r="P517" s="143" t="n"/>
    </row>
    <row r="518" ht="15.75" customHeight="1" s="218">
      <c r="M518" s="143" t="n"/>
      <c r="N518" s="143" t="n"/>
      <c r="O518" s="143" t="n"/>
      <c r="P518" s="143" t="n"/>
    </row>
    <row r="519" ht="15.75" customHeight="1" s="218">
      <c r="M519" s="143" t="n"/>
      <c r="N519" s="143" t="n"/>
      <c r="O519" s="143" t="n"/>
      <c r="P519" s="143" t="n"/>
    </row>
    <row r="520" ht="15.75" customHeight="1" s="218">
      <c r="M520" s="143" t="n"/>
      <c r="N520" s="143" t="n"/>
      <c r="O520" s="143" t="n"/>
      <c r="P520" s="143" t="n"/>
    </row>
    <row r="521" ht="15.75" customHeight="1" s="218">
      <c r="M521" s="143" t="n"/>
      <c r="N521" s="143" t="n"/>
      <c r="O521" s="143" t="n"/>
      <c r="P521" s="143" t="n"/>
    </row>
    <row r="522" ht="15.75" customHeight="1" s="218">
      <c r="M522" s="143" t="n"/>
      <c r="N522" s="143" t="n"/>
      <c r="O522" s="143" t="n"/>
      <c r="P522" s="143" t="n"/>
    </row>
    <row r="523" ht="15.75" customHeight="1" s="218">
      <c r="M523" s="143" t="n"/>
      <c r="N523" s="143" t="n"/>
      <c r="O523" s="143" t="n"/>
      <c r="P523" s="143" t="n"/>
    </row>
    <row r="524" ht="15.75" customHeight="1" s="218">
      <c r="M524" s="143" t="n"/>
      <c r="N524" s="143" t="n"/>
      <c r="O524" s="143" t="n"/>
      <c r="P524" s="143" t="n"/>
    </row>
    <row r="525" ht="15.75" customHeight="1" s="218">
      <c r="M525" s="143" t="n"/>
      <c r="N525" s="143" t="n"/>
      <c r="O525" s="143" t="n"/>
      <c r="P525" s="143" t="n"/>
    </row>
    <row r="526" ht="15.75" customHeight="1" s="218">
      <c r="M526" s="143" t="n"/>
      <c r="N526" s="143" t="n"/>
      <c r="O526" s="143" t="n"/>
      <c r="P526" s="143" t="n"/>
    </row>
    <row r="527" ht="15.75" customHeight="1" s="218">
      <c r="M527" s="143" t="n"/>
      <c r="N527" s="143" t="n"/>
      <c r="O527" s="143" t="n"/>
      <c r="P527" s="143" t="n"/>
    </row>
    <row r="528" ht="15.75" customHeight="1" s="218">
      <c r="M528" s="143" t="n"/>
      <c r="N528" s="143" t="n"/>
      <c r="O528" s="143" t="n"/>
      <c r="P528" s="143" t="n"/>
    </row>
    <row r="529" ht="15.75" customHeight="1" s="218">
      <c r="M529" s="143" t="n"/>
      <c r="N529" s="143" t="n"/>
      <c r="O529" s="143" t="n"/>
      <c r="P529" s="143" t="n"/>
    </row>
    <row r="530" ht="15.75" customHeight="1" s="218">
      <c r="M530" s="143" t="n"/>
      <c r="N530" s="143" t="n"/>
      <c r="O530" s="143" t="n"/>
      <c r="P530" s="143" t="n"/>
    </row>
    <row r="531" ht="15.75" customHeight="1" s="218">
      <c r="M531" s="143" t="n"/>
      <c r="N531" s="143" t="n"/>
      <c r="O531" s="143" t="n"/>
      <c r="P531" s="143" t="n"/>
    </row>
    <row r="532" ht="15.75" customHeight="1" s="218">
      <c r="M532" s="143" t="n"/>
      <c r="N532" s="143" t="n"/>
      <c r="O532" s="143" t="n"/>
      <c r="P532" s="143" t="n"/>
    </row>
    <row r="533" ht="15.75" customHeight="1" s="218">
      <c r="M533" s="143" t="n"/>
      <c r="N533" s="143" t="n"/>
      <c r="O533" s="143" t="n"/>
      <c r="P533" s="143" t="n"/>
    </row>
    <row r="534" ht="15.75" customHeight="1" s="218">
      <c r="M534" s="143" t="n"/>
      <c r="N534" s="143" t="n"/>
      <c r="O534" s="143" t="n"/>
      <c r="P534" s="143" t="n"/>
    </row>
    <row r="535" ht="15.75" customHeight="1" s="218">
      <c r="M535" s="143" t="n"/>
      <c r="N535" s="143" t="n"/>
      <c r="O535" s="143" t="n"/>
      <c r="P535" s="143" t="n"/>
    </row>
    <row r="536" ht="15.75" customHeight="1" s="218">
      <c r="M536" s="143" t="n"/>
      <c r="N536" s="143" t="n"/>
      <c r="O536" s="143" t="n"/>
      <c r="P536" s="143" t="n"/>
    </row>
    <row r="537" ht="15.75" customHeight="1" s="218">
      <c r="M537" s="143" t="n"/>
      <c r="N537" s="143" t="n"/>
      <c r="O537" s="143" t="n"/>
      <c r="P537" s="143" t="n"/>
    </row>
    <row r="538" ht="15.75" customHeight="1" s="218">
      <c r="M538" s="143" t="n"/>
      <c r="N538" s="143" t="n"/>
      <c r="O538" s="143" t="n"/>
      <c r="P538" s="143" t="n"/>
    </row>
    <row r="539" ht="15.75" customHeight="1" s="218">
      <c r="M539" s="143" t="n"/>
      <c r="N539" s="143" t="n"/>
      <c r="O539" s="143" t="n"/>
      <c r="P539" s="143" t="n"/>
    </row>
    <row r="540" ht="15.75" customHeight="1" s="218">
      <c r="M540" s="143" t="n"/>
      <c r="N540" s="143" t="n"/>
      <c r="O540" s="143" t="n"/>
      <c r="P540" s="143" t="n"/>
    </row>
    <row r="541" ht="15.75" customHeight="1" s="218">
      <c r="M541" s="143" t="n"/>
      <c r="N541" s="143" t="n"/>
      <c r="O541" s="143" t="n"/>
      <c r="P541" s="143" t="n"/>
    </row>
    <row r="542" ht="15.75" customHeight="1" s="218">
      <c r="M542" s="143" t="n"/>
      <c r="N542" s="143" t="n"/>
      <c r="O542" s="143" t="n"/>
      <c r="P542" s="143" t="n"/>
    </row>
    <row r="543" ht="15.75" customHeight="1" s="218">
      <c r="M543" s="143" t="n"/>
      <c r="N543" s="143" t="n"/>
      <c r="O543" s="143" t="n"/>
      <c r="P543" s="143" t="n"/>
    </row>
    <row r="544" ht="15.75" customHeight="1" s="218">
      <c r="M544" s="143" t="n"/>
      <c r="N544" s="143" t="n"/>
      <c r="O544" s="143" t="n"/>
      <c r="P544" s="143" t="n"/>
    </row>
    <row r="545" ht="15.75" customHeight="1" s="218">
      <c r="M545" s="143" t="n"/>
      <c r="N545" s="143" t="n"/>
      <c r="O545" s="143" t="n"/>
      <c r="P545" s="143" t="n"/>
    </row>
    <row r="546" ht="15.75" customHeight="1" s="218">
      <c r="M546" s="143" t="n"/>
      <c r="N546" s="143" t="n"/>
      <c r="O546" s="143" t="n"/>
      <c r="P546" s="143" t="n"/>
    </row>
    <row r="547" ht="15.75" customHeight="1" s="218">
      <c r="M547" s="143" t="n"/>
      <c r="N547" s="143" t="n"/>
      <c r="O547" s="143" t="n"/>
      <c r="P547" s="143" t="n"/>
    </row>
    <row r="548" ht="15.75" customHeight="1" s="218">
      <c r="M548" s="143" t="n"/>
      <c r="N548" s="143" t="n"/>
      <c r="O548" s="143" t="n"/>
      <c r="P548" s="143" t="n"/>
    </row>
    <row r="549" ht="15.75" customHeight="1" s="218">
      <c r="M549" s="143" t="n"/>
      <c r="N549" s="143" t="n"/>
      <c r="O549" s="143" t="n"/>
      <c r="P549" s="143" t="n"/>
    </row>
    <row r="550" ht="15.75" customHeight="1" s="218">
      <c r="M550" s="143" t="n"/>
      <c r="N550" s="143" t="n"/>
      <c r="O550" s="143" t="n"/>
      <c r="P550" s="143" t="n"/>
    </row>
    <row r="551" ht="15.75" customHeight="1" s="218">
      <c r="M551" s="143" t="n"/>
      <c r="N551" s="143" t="n"/>
      <c r="O551" s="143" t="n"/>
      <c r="P551" s="143" t="n"/>
    </row>
    <row r="552" ht="15.75" customHeight="1" s="218">
      <c r="M552" s="143" t="n"/>
      <c r="N552" s="143" t="n"/>
      <c r="O552" s="143" t="n"/>
      <c r="P552" s="143" t="n"/>
    </row>
    <row r="553" ht="15.75" customHeight="1" s="218">
      <c r="M553" s="143" t="n"/>
      <c r="N553" s="143" t="n"/>
      <c r="O553" s="143" t="n"/>
      <c r="P553" s="143" t="n"/>
    </row>
    <row r="554" ht="15.75" customHeight="1" s="218">
      <c r="M554" s="143" t="n"/>
      <c r="N554" s="143" t="n"/>
      <c r="O554" s="143" t="n"/>
      <c r="P554" s="143" t="n"/>
    </row>
    <row r="555" ht="15.75" customHeight="1" s="218">
      <c r="M555" s="143" t="n"/>
      <c r="N555" s="143" t="n"/>
      <c r="O555" s="143" t="n"/>
      <c r="P555" s="143" t="n"/>
    </row>
    <row r="556" ht="15.75" customHeight="1" s="218">
      <c r="M556" s="143" t="n"/>
      <c r="N556" s="143" t="n"/>
      <c r="O556" s="143" t="n"/>
      <c r="P556" s="143" t="n"/>
    </row>
    <row r="557" ht="15.75" customHeight="1" s="218">
      <c r="M557" s="143" t="n"/>
      <c r="N557" s="143" t="n"/>
      <c r="O557" s="143" t="n"/>
      <c r="P557" s="143" t="n"/>
    </row>
    <row r="558" ht="15.75" customHeight="1" s="218">
      <c r="M558" s="143" t="n"/>
      <c r="N558" s="143" t="n"/>
      <c r="O558" s="143" t="n"/>
      <c r="P558" s="143" t="n"/>
    </row>
    <row r="559" ht="15.75" customHeight="1" s="218">
      <c r="M559" s="143" t="n"/>
      <c r="N559" s="143" t="n"/>
      <c r="O559" s="143" t="n"/>
      <c r="P559" s="143" t="n"/>
    </row>
    <row r="560" ht="15.75" customHeight="1" s="218">
      <c r="M560" s="143" t="n"/>
      <c r="N560" s="143" t="n"/>
      <c r="O560" s="143" t="n"/>
      <c r="P560" s="143" t="n"/>
    </row>
    <row r="561" ht="15.75" customHeight="1" s="218">
      <c r="M561" s="143" t="n"/>
      <c r="N561" s="143" t="n"/>
      <c r="O561" s="143" t="n"/>
      <c r="P561" s="143" t="n"/>
    </row>
    <row r="562" ht="15.75" customHeight="1" s="218">
      <c r="M562" s="143" t="n"/>
      <c r="N562" s="143" t="n"/>
      <c r="O562" s="143" t="n"/>
      <c r="P562" s="143" t="n"/>
    </row>
    <row r="563" ht="15.75" customHeight="1" s="218">
      <c r="M563" s="143" t="n"/>
      <c r="N563" s="143" t="n"/>
      <c r="O563" s="143" t="n"/>
      <c r="P563" s="143" t="n"/>
    </row>
    <row r="564" ht="15.75" customHeight="1" s="218">
      <c r="M564" s="143" t="n"/>
      <c r="N564" s="143" t="n"/>
      <c r="O564" s="143" t="n"/>
      <c r="P564" s="143" t="n"/>
    </row>
    <row r="565" ht="15.75" customHeight="1" s="218">
      <c r="M565" s="143" t="n"/>
      <c r="N565" s="143" t="n"/>
      <c r="O565" s="143" t="n"/>
      <c r="P565" s="143" t="n"/>
    </row>
    <row r="566" ht="15.75" customHeight="1" s="218">
      <c r="M566" s="143" t="n"/>
      <c r="N566" s="143" t="n"/>
      <c r="O566" s="143" t="n"/>
      <c r="P566" s="143" t="n"/>
    </row>
    <row r="567" ht="15.75" customHeight="1" s="218">
      <c r="M567" s="143" t="n"/>
      <c r="N567" s="143" t="n"/>
      <c r="O567" s="143" t="n"/>
      <c r="P567" s="143" t="n"/>
    </row>
    <row r="568" ht="15.75" customHeight="1" s="218">
      <c r="M568" s="143" t="n"/>
      <c r="N568" s="143" t="n"/>
      <c r="O568" s="143" t="n"/>
      <c r="P568" s="143" t="n"/>
    </row>
    <row r="569" ht="15.75" customHeight="1" s="218">
      <c r="M569" s="143" t="n"/>
      <c r="N569" s="143" t="n"/>
      <c r="O569" s="143" t="n"/>
      <c r="P569" s="143" t="n"/>
    </row>
    <row r="570" ht="15.75" customHeight="1" s="218">
      <c r="M570" s="143" t="n"/>
      <c r="N570" s="143" t="n"/>
      <c r="O570" s="143" t="n"/>
      <c r="P570" s="143" t="n"/>
    </row>
    <row r="571" ht="15.75" customHeight="1" s="218">
      <c r="M571" s="143" t="n"/>
      <c r="N571" s="143" t="n"/>
      <c r="O571" s="143" t="n"/>
      <c r="P571" s="143" t="n"/>
    </row>
    <row r="572" ht="15.75" customHeight="1" s="218">
      <c r="M572" s="143" t="n"/>
      <c r="N572" s="143" t="n"/>
      <c r="O572" s="143" t="n"/>
      <c r="P572" s="143" t="n"/>
    </row>
    <row r="573" ht="15.75" customHeight="1" s="218">
      <c r="M573" s="143" t="n"/>
      <c r="N573" s="143" t="n"/>
      <c r="O573" s="143" t="n"/>
      <c r="P573" s="143" t="n"/>
    </row>
    <row r="574" ht="15.75" customHeight="1" s="218">
      <c r="M574" s="143" t="n"/>
      <c r="N574" s="143" t="n"/>
      <c r="O574" s="143" t="n"/>
      <c r="P574" s="143" t="n"/>
    </row>
    <row r="575" ht="15.75" customHeight="1" s="218">
      <c r="M575" s="143" t="n"/>
      <c r="N575" s="143" t="n"/>
      <c r="O575" s="143" t="n"/>
      <c r="P575" s="143" t="n"/>
    </row>
    <row r="576" ht="15.75" customHeight="1" s="218">
      <c r="M576" s="143" t="n"/>
      <c r="N576" s="143" t="n"/>
      <c r="O576" s="143" t="n"/>
      <c r="P576" s="143" t="n"/>
    </row>
    <row r="577" ht="15.75" customHeight="1" s="218">
      <c r="M577" s="143" t="n"/>
      <c r="N577" s="143" t="n"/>
      <c r="O577" s="143" t="n"/>
      <c r="P577" s="143" t="n"/>
    </row>
    <row r="578" ht="15.75" customHeight="1" s="218">
      <c r="M578" s="143" t="n"/>
      <c r="N578" s="143" t="n"/>
      <c r="O578" s="143" t="n"/>
      <c r="P578" s="143" t="n"/>
    </row>
    <row r="579" ht="15.75" customHeight="1" s="218">
      <c r="M579" s="143" t="n"/>
      <c r="N579" s="143" t="n"/>
      <c r="O579" s="143" t="n"/>
      <c r="P579" s="143" t="n"/>
    </row>
    <row r="580" ht="15.75" customHeight="1" s="218">
      <c r="M580" s="143" t="n"/>
      <c r="N580" s="143" t="n"/>
      <c r="O580" s="143" t="n"/>
      <c r="P580" s="143" t="n"/>
    </row>
    <row r="581" ht="15.75" customHeight="1" s="218">
      <c r="M581" s="143" t="n"/>
      <c r="N581" s="143" t="n"/>
      <c r="O581" s="143" t="n"/>
      <c r="P581" s="143" t="n"/>
    </row>
    <row r="582" ht="15.75" customHeight="1" s="218">
      <c r="M582" s="143" t="n"/>
      <c r="N582" s="143" t="n"/>
      <c r="O582" s="143" t="n"/>
      <c r="P582" s="143" t="n"/>
    </row>
    <row r="583" ht="15.75" customHeight="1" s="218">
      <c r="M583" s="143" t="n"/>
      <c r="N583" s="143" t="n"/>
      <c r="O583" s="143" t="n"/>
      <c r="P583" s="143" t="n"/>
    </row>
    <row r="584" ht="15.75" customHeight="1" s="218">
      <c r="M584" s="143" t="n"/>
      <c r="N584" s="143" t="n"/>
      <c r="O584" s="143" t="n"/>
      <c r="P584" s="143" t="n"/>
    </row>
    <row r="585" ht="15.75" customHeight="1" s="218">
      <c r="M585" s="143" t="n"/>
      <c r="N585" s="143" t="n"/>
      <c r="O585" s="143" t="n"/>
      <c r="P585" s="143" t="n"/>
    </row>
    <row r="586" ht="15.75" customHeight="1" s="218">
      <c r="M586" s="143" t="n"/>
      <c r="N586" s="143" t="n"/>
      <c r="O586" s="143" t="n"/>
      <c r="P586" s="143" t="n"/>
    </row>
    <row r="587" ht="15.75" customHeight="1" s="218">
      <c r="M587" s="143" t="n"/>
      <c r="N587" s="143" t="n"/>
      <c r="O587" s="143" t="n"/>
      <c r="P587" s="143" t="n"/>
    </row>
    <row r="588" ht="15.75" customHeight="1" s="218">
      <c r="M588" s="143" t="n"/>
      <c r="N588" s="143" t="n"/>
      <c r="O588" s="143" t="n"/>
      <c r="P588" s="143" t="n"/>
    </row>
    <row r="589" ht="15.75" customHeight="1" s="218">
      <c r="M589" s="143" t="n"/>
      <c r="N589" s="143" t="n"/>
      <c r="O589" s="143" t="n"/>
      <c r="P589" s="143" t="n"/>
    </row>
    <row r="590" ht="15.75" customHeight="1" s="218">
      <c r="M590" s="143" t="n"/>
      <c r="N590" s="143" t="n"/>
      <c r="O590" s="143" t="n"/>
      <c r="P590" s="143" t="n"/>
    </row>
    <row r="591" ht="15.75" customHeight="1" s="218">
      <c r="M591" s="143" t="n"/>
      <c r="N591" s="143" t="n"/>
      <c r="O591" s="143" t="n"/>
      <c r="P591" s="143" t="n"/>
    </row>
    <row r="592" ht="15.75" customHeight="1" s="218">
      <c r="M592" s="143" t="n"/>
      <c r="N592" s="143" t="n"/>
      <c r="O592" s="143" t="n"/>
      <c r="P592" s="143" t="n"/>
    </row>
    <row r="593" ht="15.75" customHeight="1" s="218">
      <c r="M593" s="143" t="n"/>
      <c r="N593" s="143" t="n"/>
      <c r="O593" s="143" t="n"/>
      <c r="P593" s="143" t="n"/>
    </row>
    <row r="594" ht="15.75" customHeight="1" s="218">
      <c r="M594" s="143" t="n"/>
      <c r="N594" s="143" t="n"/>
      <c r="O594" s="143" t="n"/>
      <c r="P594" s="143" t="n"/>
    </row>
    <row r="595" ht="15.75" customHeight="1" s="218">
      <c r="M595" s="143" t="n"/>
      <c r="N595" s="143" t="n"/>
      <c r="O595" s="143" t="n"/>
      <c r="P595" s="143" t="n"/>
    </row>
    <row r="596" ht="15.75" customHeight="1" s="218">
      <c r="M596" s="143" t="n"/>
      <c r="N596" s="143" t="n"/>
      <c r="O596" s="143" t="n"/>
      <c r="P596" s="143" t="n"/>
    </row>
    <row r="597" ht="15.75" customHeight="1" s="218">
      <c r="M597" s="143" t="n"/>
      <c r="N597" s="143" t="n"/>
      <c r="O597" s="143" t="n"/>
      <c r="P597" s="143" t="n"/>
    </row>
    <row r="598" ht="15.75" customHeight="1" s="218">
      <c r="M598" s="143" t="n"/>
      <c r="N598" s="143" t="n"/>
      <c r="O598" s="143" t="n"/>
      <c r="P598" s="143" t="n"/>
    </row>
    <row r="599" ht="15.75" customHeight="1" s="218">
      <c r="M599" s="143" t="n"/>
      <c r="N599" s="143" t="n"/>
      <c r="O599" s="143" t="n"/>
      <c r="P599" s="143" t="n"/>
    </row>
    <row r="600" ht="15.75" customHeight="1" s="218">
      <c r="M600" s="143" t="n"/>
      <c r="N600" s="143" t="n"/>
      <c r="O600" s="143" t="n"/>
      <c r="P600" s="143" t="n"/>
    </row>
    <row r="601" ht="15.75" customHeight="1" s="218">
      <c r="M601" s="143" t="n"/>
      <c r="N601" s="143" t="n"/>
      <c r="O601" s="143" t="n"/>
      <c r="P601" s="143" t="n"/>
    </row>
    <row r="602" ht="15.75" customHeight="1" s="218">
      <c r="M602" s="143" t="n"/>
      <c r="N602" s="143" t="n"/>
      <c r="O602" s="143" t="n"/>
      <c r="P602" s="143" t="n"/>
    </row>
    <row r="603" ht="15.75" customHeight="1" s="218">
      <c r="M603" s="143" t="n"/>
      <c r="N603" s="143" t="n"/>
      <c r="O603" s="143" t="n"/>
      <c r="P603" s="143" t="n"/>
    </row>
    <row r="604" ht="15.75" customHeight="1" s="218">
      <c r="M604" s="143" t="n"/>
      <c r="N604" s="143" t="n"/>
      <c r="O604" s="143" t="n"/>
      <c r="P604" s="143" t="n"/>
    </row>
    <row r="605" ht="15.75" customHeight="1" s="218">
      <c r="M605" s="143" t="n"/>
      <c r="N605" s="143" t="n"/>
      <c r="O605" s="143" t="n"/>
      <c r="P605" s="143" t="n"/>
    </row>
    <row r="606" ht="15.75" customHeight="1" s="218">
      <c r="M606" s="143" t="n"/>
      <c r="N606" s="143" t="n"/>
      <c r="O606" s="143" t="n"/>
      <c r="P606" s="143" t="n"/>
    </row>
    <row r="607" ht="15.75" customHeight="1" s="218">
      <c r="M607" s="143" t="n"/>
      <c r="N607" s="143" t="n"/>
      <c r="O607" s="143" t="n"/>
      <c r="P607" s="143" t="n"/>
    </row>
    <row r="608" ht="15.75" customHeight="1" s="218">
      <c r="M608" s="143" t="n"/>
      <c r="N608" s="143" t="n"/>
      <c r="O608" s="143" t="n"/>
      <c r="P608" s="143" t="n"/>
    </row>
    <row r="609" ht="15.75" customHeight="1" s="218">
      <c r="M609" s="143" t="n"/>
      <c r="N609" s="143" t="n"/>
      <c r="O609" s="143" t="n"/>
      <c r="P609" s="143" t="n"/>
    </row>
    <row r="610" ht="15.75" customHeight="1" s="218">
      <c r="M610" s="143" t="n"/>
      <c r="N610" s="143" t="n"/>
      <c r="O610" s="143" t="n"/>
      <c r="P610" s="143" t="n"/>
    </row>
    <row r="611" ht="15.75" customHeight="1" s="218">
      <c r="M611" s="143" t="n"/>
      <c r="N611" s="143" t="n"/>
      <c r="O611" s="143" t="n"/>
      <c r="P611" s="143" t="n"/>
    </row>
    <row r="612" ht="15.75" customHeight="1" s="218">
      <c r="M612" s="143" t="n"/>
      <c r="N612" s="143" t="n"/>
      <c r="O612" s="143" t="n"/>
      <c r="P612" s="143" t="n"/>
    </row>
    <row r="613" ht="15.75" customHeight="1" s="218">
      <c r="M613" s="143" t="n"/>
      <c r="N613" s="143" t="n"/>
      <c r="O613" s="143" t="n"/>
      <c r="P613" s="143" t="n"/>
    </row>
    <row r="614" ht="15.75" customHeight="1" s="218">
      <c r="M614" s="143" t="n"/>
      <c r="N614" s="143" t="n"/>
      <c r="O614" s="143" t="n"/>
      <c r="P614" s="143" t="n"/>
    </row>
    <row r="615" ht="15.75" customHeight="1" s="218">
      <c r="M615" s="143" t="n"/>
      <c r="N615" s="143" t="n"/>
      <c r="O615" s="143" t="n"/>
      <c r="P615" s="143" t="n"/>
    </row>
    <row r="616" ht="15.75" customHeight="1" s="218">
      <c r="M616" s="143" t="n"/>
      <c r="N616" s="143" t="n"/>
      <c r="O616" s="143" t="n"/>
      <c r="P616" s="143" t="n"/>
    </row>
    <row r="617" ht="15.75" customHeight="1" s="218">
      <c r="M617" s="143" t="n"/>
      <c r="N617" s="143" t="n"/>
      <c r="O617" s="143" t="n"/>
      <c r="P617" s="143" t="n"/>
    </row>
    <row r="618" ht="15.75" customHeight="1" s="218">
      <c r="M618" s="143" t="n"/>
      <c r="N618" s="143" t="n"/>
      <c r="O618" s="143" t="n"/>
      <c r="P618" s="143" t="n"/>
    </row>
    <row r="619" ht="15.75" customHeight="1" s="218">
      <c r="M619" s="143" t="n"/>
      <c r="N619" s="143" t="n"/>
      <c r="O619" s="143" t="n"/>
      <c r="P619" s="143" t="n"/>
    </row>
    <row r="620" ht="15.75" customHeight="1" s="218">
      <c r="M620" s="143" t="n"/>
      <c r="N620" s="143" t="n"/>
      <c r="O620" s="143" t="n"/>
      <c r="P620" s="143" t="n"/>
    </row>
    <row r="621" ht="15.75" customHeight="1" s="218">
      <c r="M621" s="143" t="n"/>
      <c r="N621" s="143" t="n"/>
      <c r="O621" s="143" t="n"/>
      <c r="P621" s="143" t="n"/>
    </row>
    <row r="622" ht="15.75" customHeight="1" s="218">
      <c r="M622" s="143" t="n"/>
      <c r="N622" s="143" t="n"/>
      <c r="O622" s="143" t="n"/>
      <c r="P622" s="143" t="n"/>
    </row>
    <row r="623" ht="15.75" customHeight="1" s="218">
      <c r="M623" s="143" t="n"/>
      <c r="N623" s="143" t="n"/>
      <c r="O623" s="143" t="n"/>
      <c r="P623" s="143" t="n"/>
    </row>
    <row r="624" ht="15.75" customHeight="1" s="218">
      <c r="M624" s="143" t="n"/>
      <c r="N624" s="143" t="n"/>
      <c r="O624" s="143" t="n"/>
      <c r="P624" s="143" t="n"/>
    </row>
    <row r="625" ht="15.75" customHeight="1" s="218">
      <c r="M625" s="143" t="n"/>
      <c r="N625" s="143" t="n"/>
      <c r="O625" s="143" t="n"/>
      <c r="P625" s="143" t="n"/>
    </row>
    <row r="626" ht="15.75" customHeight="1" s="218">
      <c r="M626" s="143" t="n"/>
      <c r="N626" s="143" t="n"/>
      <c r="O626" s="143" t="n"/>
      <c r="P626" s="143" t="n"/>
    </row>
    <row r="627" ht="15.75" customHeight="1" s="218">
      <c r="M627" s="143" t="n"/>
      <c r="N627" s="143" t="n"/>
      <c r="O627" s="143" t="n"/>
      <c r="P627" s="143" t="n"/>
    </row>
    <row r="628" ht="15.75" customHeight="1" s="218">
      <c r="M628" s="143" t="n"/>
      <c r="N628" s="143" t="n"/>
      <c r="O628" s="143" t="n"/>
      <c r="P628" s="143" t="n"/>
    </row>
    <row r="629" ht="15.75" customHeight="1" s="218">
      <c r="M629" s="143" t="n"/>
      <c r="N629" s="143" t="n"/>
      <c r="O629" s="143" t="n"/>
      <c r="P629" s="143" t="n"/>
    </row>
    <row r="630" ht="15.75" customHeight="1" s="218">
      <c r="M630" s="143" t="n"/>
      <c r="N630" s="143" t="n"/>
      <c r="O630" s="143" t="n"/>
      <c r="P630" s="143" t="n"/>
    </row>
    <row r="631" ht="15.75" customHeight="1" s="218">
      <c r="M631" s="143" t="n"/>
      <c r="N631" s="143" t="n"/>
      <c r="O631" s="143" t="n"/>
      <c r="P631" s="143" t="n"/>
    </row>
    <row r="632" ht="15.75" customHeight="1" s="218">
      <c r="M632" s="143" t="n"/>
      <c r="N632" s="143" t="n"/>
      <c r="O632" s="143" t="n"/>
      <c r="P632" s="143" t="n"/>
    </row>
    <row r="633" ht="15.75" customHeight="1" s="218">
      <c r="M633" s="143" t="n"/>
      <c r="N633" s="143" t="n"/>
      <c r="O633" s="143" t="n"/>
      <c r="P633" s="143" t="n"/>
    </row>
    <row r="634" ht="15.75" customHeight="1" s="218">
      <c r="M634" s="143" t="n"/>
      <c r="N634" s="143" t="n"/>
      <c r="O634" s="143" t="n"/>
      <c r="P634" s="143" t="n"/>
    </row>
    <row r="635" ht="15.75" customHeight="1" s="218">
      <c r="M635" s="143" t="n"/>
      <c r="N635" s="143" t="n"/>
      <c r="O635" s="143" t="n"/>
      <c r="P635" s="143" t="n"/>
    </row>
    <row r="636" ht="15.75" customHeight="1" s="218">
      <c r="M636" s="143" t="n"/>
      <c r="N636" s="143" t="n"/>
      <c r="O636" s="143" t="n"/>
      <c r="P636" s="143" t="n"/>
    </row>
    <row r="637" ht="15.75" customHeight="1" s="218">
      <c r="M637" s="143" t="n"/>
      <c r="N637" s="143" t="n"/>
      <c r="O637" s="143" t="n"/>
      <c r="P637" s="143" t="n"/>
    </row>
    <row r="638" ht="15.75" customHeight="1" s="218">
      <c r="M638" s="143" t="n"/>
      <c r="N638" s="143" t="n"/>
      <c r="O638" s="143" t="n"/>
      <c r="P638" s="143" t="n"/>
    </row>
    <row r="639" ht="15.75" customHeight="1" s="218">
      <c r="M639" s="143" t="n"/>
      <c r="N639" s="143" t="n"/>
      <c r="O639" s="143" t="n"/>
      <c r="P639" s="143" t="n"/>
    </row>
    <row r="640" ht="15.75" customHeight="1" s="218">
      <c r="M640" s="143" t="n"/>
      <c r="N640" s="143" t="n"/>
      <c r="O640" s="143" t="n"/>
      <c r="P640" s="143" t="n"/>
    </row>
    <row r="641" ht="15.75" customHeight="1" s="218">
      <c r="M641" s="143" t="n"/>
      <c r="N641" s="143" t="n"/>
      <c r="O641" s="143" t="n"/>
      <c r="P641" s="143" t="n"/>
    </row>
    <row r="642" ht="15.75" customHeight="1" s="218">
      <c r="M642" s="143" t="n"/>
      <c r="N642" s="143" t="n"/>
      <c r="O642" s="143" t="n"/>
      <c r="P642" s="143" t="n"/>
    </row>
    <row r="643" ht="15.75" customHeight="1" s="218">
      <c r="M643" s="143" t="n"/>
      <c r="N643" s="143" t="n"/>
      <c r="O643" s="143" t="n"/>
      <c r="P643" s="143" t="n"/>
    </row>
    <row r="644" ht="15.75" customHeight="1" s="218">
      <c r="M644" s="143" t="n"/>
      <c r="N644" s="143" t="n"/>
      <c r="O644" s="143" t="n"/>
      <c r="P644" s="143" t="n"/>
    </row>
    <row r="645" ht="15.75" customHeight="1" s="218">
      <c r="M645" s="143" t="n"/>
      <c r="N645" s="143" t="n"/>
      <c r="O645" s="143" t="n"/>
      <c r="P645" s="143" t="n"/>
    </row>
    <row r="646" ht="15.75" customHeight="1" s="218">
      <c r="M646" s="143" t="n"/>
      <c r="N646" s="143" t="n"/>
      <c r="O646" s="143" t="n"/>
      <c r="P646" s="143" t="n"/>
    </row>
    <row r="647" ht="15.75" customHeight="1" s="218">
      <c r="M647" s="143" t="n"/>
      <c r="N647" s="143" t="n"/>
      <c r="O647" s="143" t="n"/>
      <c r="P647" s="143" t="n"/>
    </row>
    <row r="648" ht="15.75" customHeight="1" s="218">
      <c r="M648" s="143" t="n"/>
      <c r="N648" s="143" t="n"/>
      <c r="O648" s="143" t="n"/>
      <c r="P648" s="143" t="n"/>
    </row>
    <row r="649" ht="15.75" customHeight="1" s="218">
      <c r="M649" s="143" t="n"/>
      <c r="N649" s="143" t="n"/>
      <c r="O649" s="143" t="n"/>
      <c r="P649" s="143" t="n"/>
    </row>
    <row r="650" ht="15.75" customHeight="1" s="218">
      <c r="M650" s="143" t="n"/>
      <c r="N650" s="143" t="n"/>
      <c r="O650" s="143" t="n"/>
      <c r="P650" s="143" t="n"/>
    </row>
    <row r="651" ht="15.75" customHeight="1" s="218">
      <c r="M651" s="143" t="n"/>
      <c r="N651" s="143" t="n"/>
      <c r="O651" s="143" t="n"/>
      <c r="P651" s="143" t="n"/>
    </row>
    <row r="652" ht="15.75" customHeight="1" s="218">
      <c r="M652" s="143" t="n"/>
      <c r="N652" s="143" t="n"/>
      <c r="O652" s="143" t="n"/>
      <c r="P652" s="143" t="n"/>
    </row>
    <row r="653" ht="15.75" customHeight="1" s="218">
      <c r="M653" s="143" t="n"/>
      <c r="N653" s="143" t="n"/>
      <c r="O653" s="143" t="n"/>
      <c r="P653" s="143" t="n"/>
    </row>
    <row r="654" ht="15.75" customHeight="1" s="218">
      <c r="M654" s="143" t="n"/>
      <c r="N654" s="143" t="n"/>
      <c r="O654" s="143" t="n"/>
      <c r="P654" s="143" t="n"/>
    </row>
    <row r="655" ht="15.75" customHeight="1" s="218">
      <c r="M655" s="143" t="n"/>
      <c r="N655" s="143" t="n"/>
      <c r="O655" s="143" t="n"/>
      <c r="P655" s="143" t="n"/>
    </row>
    <row r="656" ht="15.75" customHeight="1" s="218">
      <c r="M656" s="143" t="n"/>
      <c r="N656" s="143" t="n"/>
      <c r="O656" s="143" t="n"/>
      <c r="P656" s="143" t="n"/>
    </row>
    <row r="657" ht="15.75" customHeight="1" s="218">
      <c r="M657" s="143" t="n"/>
      <c r="N657" s="143" t="n"/>
      <c r="O657" s="143" t="n"/>
      <c r="P657" s="143" t="n"/>
    </row>
    <row r="658" ht="15.75" customHeight="1" s="218">
      <c r="M658" s="143" t="n"/>
      <c r="N658" s="143" t="n"/>
      <c r="O658" s="143" t="n"/>
      <c r="P658" s="143" t="n"/>
    </row>
    <row r="659" ht="15.75" customHeight="1" s="218">
      <c r="M659" s="143" t="n"/>
      <c r="N659" s="143" t="n"/>
      <c r="O659" s="143" t="n"/>
      <c r="P659" s="143" t="n"/>
    </row>
    <row r="660" ht="15.75" customHeight="1" s="218">
      <c r="M660" s="143" t="n"/>
      <c r="N660" s="143" t="n"/>
      <c r="O660" s="143" t="n"/>
      <c r="P660" s="143" t="n"/>
    </row>
    <row r="661" ht="15.75" customHeight="1" s="218">
      <c r="M661" s="143" t="n"/>
      <c r="N661" s="143" t="n"/>
      <c r="O661" s="143" t="n"/>
      <c r="P661" s="143" t="n"/>
    </row>
    <row r="662" ht="15.75" customHeight="1" s="218">
      <c r="M662" s="143" t="n"/>
      <c r="N662" s="143" t="n"/>
      <c r="O662" s="143" t="n"/>
      <c r="P662" s="143" t="n"/>
    </row>
    <row r="663" ht="15.75" customHeight="1" s="218">
      <c r="M663" s="143" t="n"/>
      <c r="N663" s="143" t="n"/>
      <c r="O663" s="143" t="n"/>
      <c r="P663" s="143" t="n"/>
    </row>
    <row r="664" ht="15.75" customHeight="1" s="218">
      <c r="M664" s="143" t="n"/>
      <c r="N664" s="143" t="n"/>
      <c r="O664" s="143" t="n"/>
      <c r="P664" s="143" t="n"/>
    </row>
    <row r="665" ht="15.75" customHeight="1" s="218">
      <c r="M665" s="143" t="n"/>
      <c r="N665" s="143" t="n"/>
      <c r="O665" s="143" t="n"/>
      <c r="P665" s="143" t="n"/>
    </row>
    <row r="666" ht="15.75" customHeight="1" s="218">
      <c r="M666" s="143" t="n"/>
      <c r="N666" s="143" t="n"/>
      <c r="O666" s="143" t="n"/>
      <c r="P666" s="143" t="n"/>
    </row>
    <row r="667" ht="15.75" customHeight="1" s="218">
      <c r="M667" s="143" t="n"/>
      <c r="N667" s="143" t="n"/>
      <c r="O667" s="143" t="n"/>
      <c r="P667" s="143" t="n"/>
    </row>
    <row r="668" ht="15.75" customHeight="1" s="218">
      <c r="M668" s="143" t="n"/>
      <c r="N668" s="143" t="n"/>
      <c r="O668" s="143" t="n"/>
      <c r="P668" s="143" t="n"/>
    </row>
    <row r="669" ht="15.75" customHeight="1" s="218">
      <c r="M669" s="143" t="n"/>
      <c r="N669" s="143" t="n"/>
      <c r="O669" s="143" t="n"/>
      <c r="P669" s="143" t="n"/>
    </row>
    <row r="670" ht="15.75" customHeight="1" s="218">
      <c r="M670" s="143" t="n"/>
      <c r="N670" s="143" t="n"/>
      <c r="O670" s="143" t="n"/>
      <c r="P670" s="143" t="n"/>
    </row>
    <row r="671" ht="15.75" customHeight="1" s="218">
      <c r="M671" s="143" t="n"/>
      <c r="N671" s="143" t="n"/>
      <c r="O671" s="143" t="n"/>
      <c r="P671" s="143" t="n"/>
    </row>
    <row r="672" ht="15.75" customHeight="1" s="218">
      <c r="M672" s="143" t="n"/>
      <c r="N672" s="143" t="n"/>
      <c r="O672" s="143" t="n"/>
      <c r="P672" s="143" t="n"/>
    </row>
    <row r="673" ht="15.75" customHeight="1" s="218">
      <c r="M673" s="143" t="n"/>
      <c r="N673" s="143" t="n"/>
      <c r="O673" s="143" t="n"/>
      <c r="P673" s="143" t="n"/>
    </row>
    <row r="674" ht="15.75" customHeight="1" s="218">
      <c r="M674" s="143" t="n"/>
      <c r="N674" s="143" t="n"/>
      <c r="O674" s="143" t="n"/>
      <c r="P674" s="143" t="n"/>
    </row>
    <row r="675" ht="15.75" customHeight="1" s="218">
      <c r="M675" s="143" t="n"/>
      <c r="N675" s="143" t="n"/>
      <c r="O675" s="143" t="n"/>
      <c r="P675" s="143" t="n"/>
    </row>
    <row r="676" ht="15.75" customHeight="1" s="218">
      <c r="M676" s="143" t="n"/>
      <c r="N676" s="143" t="n"/>
      <c r="O676" s="143" t="n"/>
      <c r="P676" s="143" t="n"/>
    </row>
    <row r="677" ht="15.75" customHeight="1" s="218">
      <c r="M677" s="143" t="n"/>
      <c r="N677" s="143" t="n"/>
      <c r="O677" s="143" t="n"/>
      <c r="P677" s="143" t="n"/>
    </row>
    <row r="678" ht="15.75" customHeight="1" s="218">
      <c r="M678" s="143" t="n"/>
      <c r="N678" s="143" t="n"/>
      <c r="O678" s="143" t="n"/>
      <c r="P678" s="143" t="n"/>
    </row>
    <row r="679" ht="15.75" customHeight="1" s="218">
      <c r="M679" s="143" t="n"/>
      <c r="N679" s="143" t="n"/>
      <c r="O679" s="143" t="n"/>
      <c r="P679" s="143" t="n"/>
    </row>
    <row r="680" ht="15.75" customHeight="1" s="218">
      <c r="M680" s="143" t="n"/>
      <c r="N680" s="143" t="n"/>
      <c r="O680" s="143" t="n"/>
      <c r="P680" s="143" t="n"/>
    </row>
    <row r="681" ht="15.75" customHeight="1" s="218">
      <c r="M681" s="143" t="n"/>
      <c r="N681" s="143" t="n"/>
      <c r="O681" s="143" t="n"/>
      <c r="P681" s="143" t="n"/>
    </row>
    <row r="682" ht="15.75" customHeight="1" s="218">
      <c r="M682" s="143" t="n"/>
      <c r="N682" s="143" t="n"/>
      <c r="O682" s="143" t="n"/>
      <c r="P682" s="143" t="n"/>
    </row>
    <row r="683" ht="15.75" customHeight="1" s="218">
      <c r="M683" s="143" t="n"/>
      <c r="N683" s="143" t="n"/>
      <c r="O683" s="143" t="n"/>
      <c r="P683" s="143" t="n"/>
    </row>
    <row r="684" ht="15.75" customHeight="1" s="218">
      <c r="M684" s="143" t="n"/>
      <c r="N684" s="143" t="n"/>
      <c r="O684" s="143" t="n"/>
      <c r="P684" s="143" t="n"/>
    </row>
    <row r="685" ht="15.75" customHeight="1" s="218">
      <c r="M685" s="143" t="n"/>
      <c r="N685" s="143" t="n"/>
      <c r="O685" s="143" t="n"/>
      <c r="P685" s="143" t="n"/>
    </row>
    <row r="686" ht="15.75" customHeight="1" s="218">
      <c r="M686" s="143" t="n"/>
      <c r="N686" s="143" t="n"/>
      <c r="O686" s="143" t="n"/>
      <c r="P686" s="143" t="n"/>
    </row>
    <row r="687" ht="15.75" customHeight="1" s="218">
      <c r="M687" s="143" t="n"/>
      <c r="N687" s="143" t="n"/>
      <c r="O687" s="143" t="n"/>
      <c r="P687" s="143" t="n"/>
    </row>
    <row r="688" ht="15.75" customHeight="1" s="218">
      <c r="M688" s="143" t="n"/>
      <c r="N688" s="143" t="n"/>
      <c r="O688" s="143" t="n"/>
      <c r="P688" s="143" t="n"/>
    </row>
    <row r="689" ht="15.75" customHeight="1" s="218">
      <c r="M689" s="143" t="n"/>
      <c r="N689" s="143" t="n"/>
      <c r="O689" s="143" t="n"/>
      <c r="P689" s="143" t="n"/>
    </row>
    <row r="690" ht="15.75" customHeight="1" s="218">
      <c r="M690" s="143" t="n"/>
      <c r="N690" s="143" t="n"/>
      <c r="O690" s="143" t="n"/>
      <c r="P690" s="143" t="n"/>
    </row>
    <row r="691" ht="15.75" customHeight="1" s="218">
      <c r="M691" s="143" t="n"/>
      <c r="N691" s="143" t="n"/>
      <c r="O691" s="143" t="n"/>
      <c r="P691" s="143" t="n"/>
    </row>
    <row r="692" ht="15.75" customHeight="1" s="218">
      <c r="M692" s="143" t="n"/>
      <c r="N692" s="143" t="n"/>
      <c r="O692" s="143" t="n"/>
      <c r="P692" s="143" t="n"/>
    </row>
    <row r="693" ht="15.75" customHeight="1" s="218">
      <c r="M693" s="143" t="n"/>
      <c r="N693" s="143" t="n"/>
      <c r="O693" s="143" t="n"/>
      <c r="P693" s="143" t="n"/>
    </row>
    <row r="694" ht="15.75" customHeight="1" s="218">
      <c r="M694" s="143" t="n"/>
      <c r="N694" s="143" t="n"/>
      <c r="O694" s="143" t="n"/>
      <c r="P694" s="143" t="n"/>
    </row>
    <row r="695" ht="15.75" customHeight="1" s="218">
      <c r="M695" s="143" t="n"/>
      <c r="N695" s="143" t="n"/>
      <c r="O695" s="143" t="n"/>
      <c r="P695" s="143" t="n"/>
    </row>
    <row r="696" ht="15.75" customHeight="1" s="218">
      <c r="M696" s="143" t="n"/>
      <c r="N696" s="143" t="n"/>
      <c r="O696" s="143" t="n"/>
      <c r="P696" s="143" t="n"/>
    </row>
    <row r="697" ht="15.75" customHeight="1" s="218">
      <c r="M697" s="143" t="n"/>
      <c r="N697" s="143" t="n"/>
      <c r="O697" s="143" t="n"/>
      <c r="P697" s="143" t="n"/>
    </row>
    <row r="698" ht="15.75" customHeight="1" s="218">
      <c r="M698" s="143" t="n"/>
      <c r="N698" s="143" t="n"/>
      <c r="O698" s="143" t="n"/>
      <c r="P698" s="143" t="n"/>
    </row>
    <row r="699" ht="15.75" customHeight="1" s="218">
      <c r="M699" s="143" t="n"/>
      <c r="N699" s="143" t="n"/>
      <c r="O699" s="143" t="n"/>
      <c r="P699" s="143" t="n"/>
    </row>
    <row r="700" ht="15.75" customHeight="1" s="218">
      <c r="M700" s="143" t="n"/>
      <c r="N700" s="143" t="n"/>
      <c r="O700" s="143" t="n"/>
      <c r="P700" s="143" t="n"/>
    </row>
    <row r="701" ht="15.75" customHeight="1" s="218">
      <c r="M701" s="143" t="n"/>
      <c r="N701" s="143" t="n"/>
      <c r="O701" s="143" t="n"/>
      <c r="P701" s="143" t="n"/>
    </row>
    <row r="702" ht="15.75" customHeight="1" s="218">
      <c r="M702" s="143" t="n"/>
      <c r="N702" s="143" t="n"/>
      <c r="O702" s="143" t="n"/>
      <c r="P702" s="143" t="n"/>
    </row>
    <row r="703" ht="15.75" customHeight="1" s="218">
      <c r="M703" s="143" t="n"/>
      <c r="N703" s="143" t="n"/>
      <c r="O703" s="143" t="n"/>
      <c r="P703" s="143" t="n"/>
    </row>
    <row r="704" ht="15.75" customHeight="1" s="218">
      <c r="M704" s="143" t="n"/>
      <c r="N704" s="143" t="n"/>
      <c r="O704" s="143" t="n"/>
      <c r="P704" s="143" t="n"/>
    </row>
    <row r="705" ht="15.75" customHeight="1" s="218">
      <c r="M705" s="143" t="n"/>
      <c r="N705" s="143" t="n"/>
      <c r="O705" s="143" t="n"/>
      <c r="P705" s="143" t="n"/>
    </row>
    <row r="706" ht="15.75" customHeight="1" s="218">
      <c r="M706" s="143" t="n"/>
      <c r="N706" s="143" t="n"/>
      <c r="O706" s="143" t="n"/>
      <c r="P706" s="143" t="n"/>
    </row>
    <row r="707" ht="15.75" customHeight="1" s="218">
      <c r="M707" s="143" t="n"/>
      <c r="N707" s="143" t="n"/>
      <c r="O707" s="143" t="n"/>
      <c r="P707" s="143" t="n"/>
    </row>
    <row r="708" ht="15.75" customHeight="1" s="218">
      <c r="M708" s="143" t="n"/>
      <c r="N708" s="143" t="n"/>
      <c r="O708" s="143" t="n"/>
      <c r="P708" s="143" t="n"/>
    </row>
    <row r="709" ht="15.75" customHeight="1" s="218">
      <c r="M709" s="143" t="n"/>
      <c r="N709" s="143" t="n"/>
      <c r="O709" s="143" t="n"/>
      <c r="P709" s="143" t="n"/>
    </row>
    <row r="710" ht="15.75" customHeight="1" s="218">
      <c r="M710" s="143" t="n"/>
      <c r="N710" s="143" t="n"/>
      <c r="O710" s="143" t="n"/>
      <c r="P710" s="143" t="n"/>
    </row>
    <row r="711" ht="15.75" customHeight="1" s="218">
      <c r="M711" s="143" t="n"/>
      <c r="N711" s="143" t="n"/>
      <c r="O711" s="143" t="n"/>
      <c r="P711" s="143" t="n"/>
    </row>
    <row r="712" ht="15.75" customHeight="1" s="218">
      <c r="M712" s="143" t="n"/>
      <c r="N712" s="143" t="n"/>
      <c r="O712" s="143" t="n"/>
      <c r="P712" s="143" t="n"/>
    </row>
    <row r="713" ht="15.75" customHeight="1" s="218">
      <c r="M713" s="143" t="n"/>
      <c r="N713" s="143" t="n"/>
      <c r="O713" s="143" t="n"/>
      <c r="P713" s="143" t="n"/>
    </row>
    <row r="714" ht="15.75" customHeight="1" s="218">
      <c r="M714" s="143" t="n"/>
      <c r="N714" s="143" t="n"/>
      <c r="O714" s="143" t="n"/>
      <c r="P714" s="143" t="n"/>
    </row>
    <row r="715" ht="15.75" customHeight="1" s="218">
      <c r="M715" s="143" t="n"/>
      <c r="N715" s="143" t="n"/>
      <c r="O715" s="143" t="n"/>
      <c r="P715" s="143" t="n"/>
    </row>
    <row r="716" ht="15.75" customHeight="1" s="218">
      <c r="M716" s="143" t="n"/>
      <c r="N716" s="143" t="n"/>
      <c r="O716" s="143" t="n"/>
      <c r="P716" s="143" t="n"/>
    </row>
    <row r="717" ht="15.75" customHeight="1" s="218">
      <c r="M717" s="143" t="n"/>
      <c r="N717" s="143" t="n"/>
      <c r="O717" s="143" t="n"/>
      <c r="P717" s="143" t="n"/>
    </row>
    <row r="718" ht="15.75" customHeight="1" s="218">
      <c r="M718" s="143" t="n"/>
      <c r="N718" s="143" t="n"/>
      <c r="O718" s="143" t="n"/>
      <c r="P718" s="143" t="n"/>
    </row>
    <row r="719" ht="15.75" customHeight="1" s="218">
      <c r="M719" s="143" t="n"/>
      <c r="N719" s="143" t="n"/>
      <c r="O719" s="143" t="n"/>
      <c r="P719" s="143" t="n"/>
    </row>
    <row r="720" ht="15.75" customHeight="1" s="218">
      <c r="M720" s="143" t="n"/>
      <c r="N720" s="143" t="n"/>
      <c r="O720" s="143" t="n"/>
      <c r="P720" s="143" t="n"/>
    </row>
    <row r="721" ht="15.75" customHeight="1" s="218">
      <c r="M721" s="143" t="n"/>
      <c r="N721" s="143" t="n"/>
      <c r="O721" s="143" t="n"/>
      <c r="P721" s="143" t="n"/>
    </row>
    <row r="722" ht="15.75" customHeight="1" s="218">
      <c r="M722" s="143" t="n"/>
      <c r="N722" s="143" t="n"/>
      <c r="O722" s="143" t="n"/>
      <c r="P722" s="143" t="n"/>
    </row>
    <row r="723" ht="15.75" customHeight="1" s="218">
      <c r="M723" s="143" t="n"/>
      <c r="N723" s="143" t="n"/>
      <c r="O723" s="143" t="n"/>
      <c r="P723" s="143" t="n"/>
    </row>
    <row r="724" ht="15.75" customHeight="1" s="218">
      <c r="M724" s="143" t="n"/>
      <c r="N724" s="143" t="n"/>
      <c r="O724" s="143" t="n"/>
      <c r="P724" s="143" t="n"/>
    </row>
    <row r="725" ht="15.75" customHeight="1" s="218">
      <c r="M725" s="143" t="n"/>
      <c r="N725" s="143" t="n"/>
      <c r="O725" s="143" t="n"/>
      <c r="P725" s="143" t="n"/>
    </row>
    <row r="726" ht="15.75" customHeight="1" s="218">
      <c r="M726" s="143" t="n"/>
      <c r="N726" s="143" t="n"/>
      <c r="O726" s="143" t="n"/>
      <c r="P726" s="143" t="n"/>
    </row>
    <row r="727" ht="15.75" customHeight="1" s="218">
      <c r="M727" s="143" t="n"/>
      <c r="N727" s="143" t="n"/>
      <c r="O727" s="143" t="n"/>
      <c r="P727" s="143" t="n"/>
    </row>
    <row r="728" ht="15.75" customHeight="1" s="218">
      <c r="M728" s="143" t="n"/>
      <c r="N728" s="143" t="n"/>
      <c r="O728" s="143" t="n"/>
      <c r="P728" s="143" t="n"/>
    </row>
    <row r="729" ht="15.75" customHeight="1" s="218">
      <c r="M729" s="143" t="n"/>
      <c r="N729" s="143" t="n"/>
      <c r="O729" s="143" t="n"/>
      <c r="P729" s="143" t="n"/>
    </row>
    <row r="730" ht="15.75" customHeight="1" s="218">
      <c r="M730" s="143" t="n"/>
      <c r="N730" s="143" t="n"/>
      <c r="O730" s="143" t="n"/>
      <c r="P730" s="143" t="n"/>
    </row>
    <row r="731" ht="15.75" customHeight="1" s="218">
      <c r="M731" s="143" t="n"/>
      <c r="N731" s="143" t="n"/>
      <c r="O731" s="143" t="n"/>
      <c r="P731" s="143" t="n"/>
    </row>
    <row r="732" ht="15.75" customHeight="1" s="218">
      <c r="M732" s="143" t="n"/>
      <c r="N732" s="143" t="n"/>
      <c r="O732" s="143" t="n"/>
      <c r="P732" s="143" t="n"/>
    </row>
    <row r="733" ht="15.75" customHeight="1" s="218">
      <c r="M733" s="143" t="n"/>
      <c r="N733" s="143" t="n"/>
      <c r="O733" s="143" t="n"/>
      <c r="P733" s="143" t="n"/>
    </row>
    <row r="734" ht="15.75" customHeight="1" s="218">
      <c r="M734" s="143" t="n"/>
      <c r="N734" s="143" t="n"/>
      <c r="O734" s="143" t="n"/>
      <c r="P734" s="143" t="n"/>
    </row>
    <row r="735" ht="15.75" customHeight="1" s="218">
      <c r="M735" s="143" t="n"/>
      <c r="N735" s="143" t="n"/>
      <c r="O735" s="143" t="n"/>
      <c r="P735" s="143" t="n"/>
    </row>
    <row r="736" ht="15.75" customHeight="1" s="218">
      <c r="M736" s="143" t="n"/>
      <c r="N736" s="143" t="n"/>
      <c r="O736" s="143" t="n"/>
      <c r="P736" s="143" t="n"/>
    </row>
    <row r="737" ht="15.75" customHeight="1" s="218">
      <c r="M737" s="143" t="n"/>
      <c r="N737" s="143" t="n"/>
      <c r="O737" s="143" t="n"/>
      <c r="P737" s="143" t="n"/>
    </row>
    <row r="738" ht="15.75" customHeight="1" s="218">
      <c r="M738" s="143" t="n"/>
      <c r="N738" s="143" t="n"/>
      <c r="O738" s="143" t="n"/>
      <c r="P738" s="143" t="n"/>
    </row>
    <row r="739" ht="15.75" customHeight="1" s="218">
      <c r="M739" s="143" t="n"/>
      <c r="N739" s="143" t="n"/>
      <c r="O739" s="143" t="n"/>
      <c r="P739" s="143" t="n"/>
    </row>
    <row r="740" ht="15.75" customHeight="1" s="218">
      <c r="M740" s="143" t="n"/>
      <c r="N740" s="143" t="n"/>
      <c r="O740" s="143" t="n"/>
      <c r="P740" s="143" t="n"/>
    </row>
    <row r="741" ht="15.75" customHeight="1" s="218">
      <c r="M741" s="143" t="n"/>
      <c r="N741" s="143" t="n"/>
      <c r="O741" s="143" t="n"/>
      <c r="P741" s="143" t="n"/>
    </row>
    <row r="742" ht="15.75" customHeight="1" s="218">
      <c r="M742" s="143" t="n"/>
      <c r="N742" s="143" t="n"/>
      <c r="O742" s="143" t="n"/>
      <c r="P742" s="143" t="n"/>
    </row>
    <row r="743" ht="15.75" customHeight="1" s="218">
      <c r="M743" s="143" t="n"/>
      <c r="N743" s="143" t="n"/>
      <c r="O743" s="143" t="n"/>
      <c r="P743" s="143" t="n"/>
    </row>
    <row r="744" ht="15.75" customHeight="1" s="218">
      <c r="M744" s="143" t="n"/>
      <c r="N744" s="143" t="n"/>
      <c r="O744" s="143" t="n"/>
      <c r="P744" s="143" t="n"/>
    </row>
    <row r="745" ht="15.75" customHeight="1" s="218">
      <c r="M745" s="143" t="n"/>
      <c r="N745" s="143" t="n"/>
      <c r="O745" s="143" t="n"/>
      <c r="P745" s="143" t="n"/>
    </row>
    <row r="746" ht="15.75" customHeight="1" s="218">
      <c r="M746" s="143" t="n"/>
      <c r="N746" s="143" t="n"/>
      <c r="O746" s="143" t="n"/>
      <c r="P746" s="143" t="n"/>
    </row>
    <row r="747" ht="15.75" customHeight="1" s="218">
      <c r="M747" s="143" t="n"/>
      <c r="N747" s="143" t="n"/>
      <c r="O747" s="143" t="n"/>
      <c r="P747" s="143" t="n"/>
    </row>
    <row r="748" ht="15.75" customHeight="1" s="218">
      <c r="M748" s="143" t="n"/>
      <c r="N748" s="143" t="n"/>
      <c r="O748" s="143" t="n"/>
      <c r="P748" s="143" t="n"/>
    </row>
    <row r="749" ht="15.75" customHeight="1" s="218">
      <c r="M749" s="143" t="n"/>
      <c r="N749" s="143" t="n"/>
      <c r="O749" s="143" t="n"/>
      <c r="P749" s="143" t="n"/>
    </row>
    <row r="750" ht="15.75" customHeight="1" s="218">
      <c r="M750" s="143" t="n"/>
      <c r="N750" s="143" t="n"/>
      <c r="O750" s="143" t="n"/>
      <c r="P750" s="143" t="n"/>
    </row>
    <row r="751" ht="15.75" customHeight="1" s="218">
      <c r="M751" s="143" t="n"/>
      <c r="N751" s="143" t="n"/>
      <c r="O751" s="143" t="n"/>
      <c r="P751" s="143" t="n"/>
    </row>
    <row r="752" ht="15.75" customHeight="1" s="218">
      <c r="M752" s="143" t="n"/>
      <c r="N752" s="143" t="n"/>
      <c r="O752" s="143" t="n"/>
      <c r="P752" s="143" t="n"/>
    </row>
    <row r="753" ht="15.75" customHeight="1" s="218">
      <c r="M753" s="143" t="n"/>
      <c r="N753" s="143" t="n"/>
      <c r="O753" s="143" t="n"/>
      <c r="P753" s="143" t="n"/>
    </row>
    <row r="754" ht="15.75" customHeight="1" s="218">
      <c r="M754" s="143" t="n"/>
      <c r="N754" s="143" t="n"/>
      <c r="O754" s="143" t="n"/>
      <c r="P754" s="143" t="n"/>
    </row>
    <row r="755" ht="15.75" customHeight="1" s="218">
      <c r="M755" s="143" t="n"/>
      <c r="N755" s="143" t="n"/>
      <c r="O755" s="143" t="n"/>
      <c r="P755" s="143" t="n"/>
    </row>
    <row r="756" ht="15.75" customHeight="1" s="218">
      <c r="M756" s="143" t="n"/>
      <c r="N756" s="143" t="n"/>
      <c r="O756" s="143" t="n"/>
      <c r="P756" s="143" t="n"/>
    </row>
    <row r="757" ht="15.75" customHeight="1" s="218">
      <c r="M757" s="143" t="n"/>
      <c r="N757" s="143" t="n"/>
      <c r="O757" s="143" t="n"/>
      <c r="P757" s="143" t="n"/>
    </row>
    <row r="758" ht="15.75" customHeight="1" s="218">
      <c r="M758" s="143" t="n"/>
      <c r="N758" s="143" t="n"/>
      <c r="O758" s="143" t="n"/>
      <c r="P758" s="143" t="n"/>
    </row>
    <row r="759" ht="15.75" customHeight="1" s="218">
      <c r="M759" s="143" t="n"/>
      <c r="N759" s="143" t="n"/>
      <c r="O759" s="143" t="n"/>
      <c r="P759" s="143" t="n"/>
    </row>
    <row r="760" ht="15.75" customHeight="1" s="218">
      <c r="M760" s="143" t="n"/>
      <c r="N760" s="143" t="n"/>
      <c r="O760" s="143" t="n"/>
      <c r="P760" s="143" t="n"/>
    </row>
    <row r="761" ht="15.75" customHeight="1" s="218">
      <c r="M761" s="143" t="n"/>
      <c r="N761" s="143" t="n"/>
      <c r="O761" s="143" t="n"/>
      <c r="P761" s="143" t="n"/>
    </row>
    <row r="762" ht="15.75" customHeight="1" s="218">
      <c r="M762" s="143" t="n"/>
      <c r="N762" s="143" t="n"/>
      <c r="O762" s="143" t="n"/>
      <c r="P762" s="143" t="n"/>
    </row>
    <row r="763" ht="15.75" customHeight="1" s="218">
      <c r="M763" s="143" t="n"/>
      <c r="N763" s="143" t="n"/>
      <c r="O763" s="143" t="n"/>
      <c r="P763" s="143" t="n"/>
    </row>
    <row r="764" ht="15.75" customHeight="1" s="218">
      <c r="M764" s="143" t="n"/>
      <c r="N764" s="143" t="n"/>
      <c r="O764" s="143" t="n"/>
      <c r="P764" s="143" t="n"/>
    </row>
    <row r="765" ht="15.75" customHeight="1" s="218">
      <c r="M765" s="143" t="n"/>
      <c r="N765" s="143" t="n"/>
      <c r="O765" s="143" t="n"/>
      <c r="P765" s="143" t="n"/>
    </row>
    <row r="766" ht="15.75" customHeight="1" s="218">
      <c r="M766" s="143" t="n"/>
      <c r="N766" s="143" t="n"/>
      <c r="O766" s="143" t="n"/>
      <c r="P766" s="143" t="n"/>
    </row>
    <row r="767" ht="15.75" customHeight="1" s="218">
      <c r="M767" s="143" t="n"/>
      <c r="N767" s="143" t="n"/>
      <c r="O767" s="143" t="n"/>
      <c r="P767" s="143" t="n"/>
    </row>
    <row r="768" ht="15.75" customHeight="1" s="218">
      <c r="M768" s="143" t="n"/>
      <c r="N768" s="143" t="n"/>
      <c r="O768" s="143" t="n"/>
      <c r="P768" s="143" t="n"/>
    </row>
    <row r="769" ht="15.75" customHeight="1" s="218">
      <c r="M769" s="143" t="n"/>
      <c r="N769" s="143" t="n"/>
      <c r="O769" s="143" t="n"/>
      <c r="P769" s="143" t="n"/>
    </row>
    <row r="770" ht="15.75" customHeight="1" s="218">
      <c r="M770" s="143" t="n"/>
      <c r="N770" s="143" t="n"/>
      <c r="O770" s="143" t="n"/>
      <c r="P770" s="143" t="n"/>
    </row>
    <row r="771" ht="15.75" customHeight="1" s="218">
      <c r="M771" s="143" t="n"/>
      <c r="N771" s="143" t="n"/>
      <c r="O771" s="143" t="n"/>
      <c r="P771" s="143" t="n"/>
    </row>
    <row r="772" ht="15.75" customHeight="1" s="218">
      <c r="M772" s="143" t="n"/>
      <c r="N772" s="143" t="n"/>
      <c r="O772" s="143" t="n"/>
      <c r="P772" s="143" t="n"/>
    </row>
    <row r="773" ht="15.75" customHeight="1" s="218">
      <c r="M773" s="143" t="n"/>
      <c r="N773" s="143" t="n"/>
      <c r="O773" s="143" t="n"/>
      <c r="P773" s="143" t="n"/>
    </row>
    <row r="774" ht="15.75" customHeight="1" s="218">
      <c r="M774" s="143" t="n"/>
      <c r="N774" s="143" t="n"/>
      <c r="O774" s="143" t="n"/>
      <c r="P774" s="143" t="n"/>
    </row>
    <row r="775" ht="15.75" customHeight="1" s="218">
      <c r="M775" s="143" t="n"/>
      <c r="N775" s="143" t="n"/>
      <c r="O775" s="143" t="n"/>
      <c r="P775" s="143" t="n"/>
    </row>
    <row r="776" ht="15.75" customHeight="1" s="218">
      <c r="M776" s="143" t="n"/>
      <c r="N776" s="143" t="n"/>
      <c r="O776" s="143" t="n"/>
      <c r="P776" s="143" t="n"/>
    </row>
    <row r="777" ht="15.75" customHeight="1" s="218">
      <c r="M777" s="143" t="n"/>
      <c r="N777" s="143" t="n"/>
      <c r="O777" s="143" t="n"/>
      <c r="P777" s="143" t="n"/>
    </row>
    <row r="778" ht="15.75" customHeight="1" s="218">
      <c r="M778" s="143" t="n"/>
      <c r="N778" s="143" t="n"/>
      <c r="O778" s="143" t="n"/>
      <c r="P778" s="143" t="n"/>
    </row>
    <row r="779" ht="15.75" customHeight="1" s="218">
      <c r="M779" s="143" t="n"/>
      <c r="N779" s="143" t="n"/>
      <c r="O779" s="143" t="n"/>
      <c r="P779" s="143" t="n"/>
    </row>
    <row r="780" ht="15.75" customHeight="1" s="218">
      <c r="M780" s="143" t="n"/>
      <c r="N780" s="143" t="n"/>
      <c r="O780" s="143" t="n"/>
      <c r="P780" s="143" t="n"/>
    </row>
    <row r="781" ht="15.75" customHeight="1" s="218">
      <c r="M781" s="143" t="n"/>
      <c r="N781" s="143" t="n"/>
      <c r="O781" s="143" t="n"/>
      <c r="P781" s="143" t="n"/>
    </row>
    <row r="782" ht="15.75" customHeight="1" s="218">
      <c r="M782" s="143" t="n"/>
      <c r="N782" s="143" t="n"/>
      <c r="O782" s="143" t="n"/>
      <c r="P782" s="143" t="n"/>
    </row>
    <row r="783" ht="15.75" customHeight="1" s="218">
      <c r="M783" s="143" t="n"/>
      <c r="N783" s="143" t="n"/>
      <c r="O783" s="143" t="n"/>
      <c r="P783" s="143" t="n"/>
    </row>
    <row r="784" ht="15.75" customHeight="1" s="218">
      <c r="M784" s="143" t="n"/>
      <c r="N784" s="143" t="n"/>
      <c r="O784" s="143" t="n"/>
      <c r="P784" s="143" t="n"/>
    </row>
    <row r="785" ht="15.75" customHeight="1" s="218">
      <c r="M785" s="143" t="n"/>
      <c r="N785" s="143" t="n"/>
      <c r="O785" s="143" t="n"/>
      <c r="P785" s="143" t="n"/>
    </row>
    <row r="786" ht="15.75" customHeight="1" s="218">
      <c r="M786" s="143" t="n"/>
      <c r="N786" s="143" t="n"/>
      <c r="O786" s="143" t="n"/>
      <c r="P786" s="143" t="n"/>
    </row>
    <row r="787" ht="15.75" customHeight="1" s="218">
      <c r="M787" s="143" t="n"/>
      <c r="N787" s="143" t="n"/>
      <c r="O787" s="143" t="n"/>
      <c r="P787" s="143" t="n"/>
    </row>
    <row r="788" ht="15.75" customHeight="1" s="218">
      <c r="M788" s="143" t="n"/>
      <c r="N788" s="143" t="n"/>
      <c r="O788" s="143" t="n"/>
      <c r="P788" s="143" t="n"/>
    </row>
    <row r="789" ht="15.75" customHeight="1" s="218">
      <c r="M789" s="143" t="n"/>
      <c r="N789" s="143" t="n"/>
      <c r="O789" s="143" t="n"/>
      <c r="P789" s="143" t="n"/>
    </row>
    <row r="790" ht="15.75" customHeight="1" s="218">
      <c r="M790" s="143" t="n"/>
      <c r="N790" s="143" t="n"/>
      <c r="O790" s="143" t="n"/>
      <c r="P790" s="143" t="n"/>
    </row>
    <row r="791" ht="15.75" customHeight="1" s="218">
      <c r="M791" s="143" t="n"/>
      <c r="N791" s="143" t="n"/>
      <c r="O791" s="143" t="n"/>
      <c r="P791" s="143" t="n"/>
    </row>
    <row r="792" ht="15.75" customHeight="1" s="218">
      <c r="M792" s="143" t="n"/>
      <c r="N792" s="143" t="n"/>
      <c r="O792" s="143" t="n"/>
      <c r="P792" s="143" t="n"/>
    </row>
    <row r="793" ht="15.75" customHeight="1" s="218">
      <c r="M793" s="143" t="n"/>
      <c r="N793" s="143" t="n"/>
      <c r="O793" s="143" t="n"/>
      <c r="P793" s="143" t="n"/>
    </row>
    <row r="794" ht="15.75" customHeight="1" s="218">
      <c r="M794" s="143" t="n"/>
      <c r="N794" s="143" t="n"/>
      <c r="O794" s="143" t="n"/>
      <c r="P794" s="143" t="n"/>
    </row>
    <row r="795" ht="15.75" customHeight="1" s="218">
      <c r="M795" s="143" t="n"/>
      <c r="N795" s="143" t="n"/>
      <c r="O795" s="143" t="n"/>
      <c r="P795" s="143" t="n"/>
    </row>
    <row r="796" ht="15.75" customHeight="1" s="218">
      <c r="M796" s="143" t="n"/>
      <c r="N796" s="143" t="n"/>
      <c r="O796" s="143" t="n"/>
      <c r="P796" s="143" t="n"/>
    </row>
    <row r="797" ht="15.75" customHeight="1" s="218">
      <c r="M797" s="143" t="n"/>
      <c r="N797" s="143" t="n"/>
      <c r="O797" s="143" t="n"/>
      <c r="P797" s="143" t="n"/>
    </row>
    <row r="798" ht="15.75" customHeight="1" s="218">
      <c r="M798" s="143" t="n"/>
      <c r="N798" s="143" t="n"/>
      <c r="O798" s="143" t="n"/>
      <c r="P798" s="143" t="n"/>
    </row>
    <row r="799" ht="15.75" customHeight="1" s="218">
      <c r="M799" s="143" t="n"/>
      <c r="N799" s="143" t="n"/>
      <c r="O799" s="143" t="n"/>
      <c r="P799" s="143" t="n"/>
    </row>
    <row r="800" ht="15.75" customHeight="1" s="218">
      <c r="M800" s="143" t="n"/>
      <c r="N800" s="143" t="n"/>
      <c r="O800" s="143" t="n"/>
      <c r="P800" s="143" t="n"/>
    </row>
    <row r="801" ht="15.75" customHeight="1" s="218">
      <c r="M801" s="143" t="n"/>
      <c r="N801" s="143" t="n"/>
      <c r="O801" s="143" t="n"/>
      <c r="P801" s="143" t="n"/>
    </row>
    <row r="802" ht="15.75" customHeight="1" s="218">
      <c r="M802" s="143" t="n"/>
      <c r="N802" s="143" t="n"/>
      <c r="O802" s="143" t="n"/>
      <c r="P802" s="143" t="n"/>
    </row>
    <row r="803" ht="15.75" customHeight="1" s="218">
      <c r="M803" s="143" t="n"/>
      <c r="N803" s="143" t="n"/>
      <c r="O803" s="143" t="n"/>
      <c r="P803" s="143" t="n"/>
    </row>
    <row r="804" ht="15.75" customHeight="1" s="218">
      <c r="M804" s="143" t="n"/>
      <c r="N804" s="143" t="n"/>
      <c r="O804" s="143" t="n"/>
      <c r="P804" s="143" t="n"/>
    </row>
    <row r="805" ht="15.75" customHeight="1" s="218">
      <c r="M805" s="143" t="n"/>
      <c r="N805" s="143" t="n"/>
      <c r="O805" s="143" t="n"/>
      <c r="P805" s="143" t="n"/>
    </row>
    <row r="806" ht="15.75" customHeight="1" s="218">
      <c r="M806" s="143" t="n"/>
      <c r="N806" s="143" t="n"/>
      <c r="O806" s="143" t="n"/>
      <c r="P806" s="143" t="n"/>
    </row>
    <row r="807" ht="15.75" customHeight="1" s="218">
      <c r="M807" s="143" t="n"/>
      <c r="N807" s="143" t="n"/>
      <c r="O807" s="143" t="n"/>
      <c r="P807" s="143" t="n"/>
    </row>
    <row r="808" ht="15.75" customHeight="1" s="218">
      <c r="M808" s="143" t="n"/>
      <c r="N808" s="143" t="n"/>
      <c r="O808" s="143" t="n"/>
      <c r="P808" s="143" t="n"/>
    </row>
    <row r="809" ht="15.75" customHeight="1" s="218">
      <c r="M809" s="143" t="n"/>
      <c r="N809" s="143" t="n"/>
      <c r="O809" s="143" t="n"/>
      <c r="P809" s="143" t="n"/>
    </row>
    <row r="810" ht="15.75" customHeight="1" s="218">
      <c r="M810" s="143" t="n"/>
      <c r="N810" s="143" t="n"/>
      <c r="O810" s="143" t="n"/>
      <c r="P810" s="143" t="n"/>
    </row>
    <row r="811" ht="15.75" customHeight="1" s="218">
      <c r="M811" s="143" t="n"/>
      <c r="N811" s="143" t="n"/>
      <c r="O811" s="143" t="n"/>
      <c r="P811" s="143" t="n"/>
    </row>
    <row r="812" ht="15.75" customHeight="1" s="218">
      <c r="M812" s="143" t="n"/>
      <c r="N812" s="143" t="n"/>
      <c r="O812" s="143" t="n"/>
      <c r="P812" s="143" t="n"/>
    </row>
    <row r="813" ht="15.75" customHeight="1" s="218">
      <c r="M813" s="143" t="n"/>
      <c r="N813" s="143" t="n"/>
      <c r="O813" s="143" t="n"/>
      <c r="P813" s="143" t="n"/>
    </row>
    <row r="814" ht="15.75" customHeight="1" s="218">
      <c r="M814" s="143" t="n"/>
      <c r="N814" s="143" t="n"/>
      <c r="O814" s="143" t="n"/>
      <c r="P814" s="143" t="n"/>
    </row>
    <row r="815" ht="15.75" customHeight="1" s="218">
      <c r="M815" s="143" t="n"/>
      <c r="N815" s="143" t="n"/>
      <c r="O815" s="143" t="n"/>
      <c r="P815" s="143" t="n"/>
    </row>
    <row r="816" ht="15.75" customHeight="1" s="218">
      <c r="M816" s="143" t="n"/>
      <c r="N816" s="143" t="n"/>
      <c r="O816" s="143" t="n"/>
      <c r="P816" s="143" t="n"/>
    </row>
    <row r="817" ht="15.75" customHeight="1" s="218">
      <c r="M817" s="143" t="n"/>
      <c r="N817" s="143" t="n"/>
      <c r="O817" s="143" t="n"/>
      <c r="P817" s="143" t="n"/>
    </row>
    <row r="818" ht="15.75" customHeight="1" s="218">
      <c r="M818" s="143" t="n"/>
      <c r="N818" s="143" t="n"/>
      <c r="O818" s="143" t="n"/>
      <c r="P818" s="143" t="n"/>
    </row>
    <row r="819" ht="15.75" customHeight="1" s="218">
      <c r="M819" s="143" t="n"/>
      <c r="N819" s="143" t="n"/>
      <c r="O819" s="143" t="n"/>
      <c r="P819" s="143" t="n"/>
    </row>
    <row r="820" ht="15.75" customHeight="1" s="218">
      <c r="M820" s="143" t="n"/>
      <c r="N820" s="143" t="n"/>
      <c r="O820" s="143" t="n"/>
      <c r="P820" s="143" t="n"/>
    </row>
    <row r="821" ht="15.75" customHeight="1" s="218">
      <c r="M821" s="143" t="n"/>
      <c r="N821" s="143" t="n"/>
      <c r="O821" s="143" t="n"/>
      <c r="P821" s="143" t="n"/>
    </row>
    <row r="822" ht="15.75" customHeight="1" s="218">
      <c r="M822" s="143" t="n"/>
      <c r="N822" s="143" t="n"/>
      <c r="O822" s="143" t="n"/>
      <c r="P822" s="143" t="n"/>
    </row>
    <row r="823" ht="15.75" customHeight="1" s="218">
      <c r="M823" s="143" t="n"/>
      <c r="N823" s="143" t="n"/>
      <c r="O823" s="143" t="n"/>
      <c r="P823" s="143" t="n"/>
    </row>
    <row r="824" ht="15.75" customHeight="1" s="218">
      <c r="M824" s="143" t="n"/>
      <c r="N824" s="143" t="n"/>
      <c r="O824" s="143" t="n"/>
      <c r="P824" s="143" t="n"/>
    </row>
    <row r="825" ht="15.75" customHeight="1" s="218">
      <c r="M825" s="143" t="n"/>
      <c r="N825" s="143" t="n"/>
      <c r="O825" s="143" t="n"/>
      <c r="P825" s="143" t="n"/>
    </row>
    <row r="826" ht="15.75" customHeight="1" s="218">
      <c r="M826" s="143" t="n"/>
      <c r="N826" s="143" t="n"/>
      <c r="O826" s="143" t="n"/>
      <c r="P826" s="143" t="n"/>
    </row>
    <row r="827" ht="15.75" customHeight="1" s="218">
      <c r="M827" s="143" t="n"/>
      <c r="N827" s="143" t="n"/>
      <c r="O827" s="143" t="n"/>
      <c r="P827" s="143" t="n"/>
    </row>
    <row r="828" ht="15.75" customHeight="1" s="218">
      <c r="M828" s="143" t="n"/>
      <c r="N828" s="143" t="n"/>
      <c r="O828" s="143" t="n"/>
      <c r="P828" s="143" t="n"/>
    </row>
    <row r="829" ht="15.75" customHeight="1" s="218">
      <c r="M829" s="143" t="n"/>
      <c r="N829" s="143" t="n"/>
      <c r="O829" s="143" t="n"/>
      <c r="P829" s="143" t="n"/>
    </row>
    <row r="830" ht="15.75" customHeight="1" s="218">
      <c r="M830" s="143" t="n"/>
      <c r="N830" s="143" t="n"/>
      <c r="O830" s="143" t="n"/>
      <c r="P830" s="143" t="n"/>
    </row>
    <row r="831" ht="15.75" customHeight="1" s="218">
      <c r="M831" s="143" t="n"/>
      <c r="N831" s="143" t="n"/>
      <c r="O831" s="143" t="n"/>
      <c r="P831" s="143" t="n"/>
    </row>
    <row r="832" ht="15.75" customHeight="1" s="218">
      <c r="M832" s="143" t="n"/>
      <c r="N832" s="143" t="n"/>
      <c r="O832" s="143" t="n"/>
      <c r="P832" s="143" t="n"/>
    </row>
    <row r="833" ht="15.75" customHeight="1" s="218">
      <c r="M833" s="143" t="n"/>
      <c r="N833" s="143" t="n"/>
      <c r="O833" s="143" t="n"/>
      <c r="P833" s="143" t="n"/>
    </row>
    <row r="834" ht="15.75" customHeight="1" s="218">
      <c r="M834" s="143" t="n"/>
      <c r="N834" s="143" t="n"/>
      <c r="O834" s="143" t="n"/>
      <c r="P834" s="143" t="n"/>
    </row>
    <row r="835" ht="15.75" customHeight="1" s="218">
      <c r="M835" s="143" t="n"/>
      <c r="N835" s="143" t="n"/>
      <c r="O835" s="143" t="n"/>
      <c r="P835" s="143" t="n"/>
    </row>
    <row r="836" ht="15.75" customHeight="1" s="218">
      <c r="M836" s="143" t="n"/>
      <c r="N836" s="143" t="n"/>
      <c r="O836" s="143" t="n"/>
      <c r="P836" s="143" t="n"/>
    </row>
    <row r="837" ht="15.75" customHeight="1" s="218">
      <c r="M837" s="143" t="n"/>
      <c r="N837" s="143" t="n"/>
      <c r="O837" s="143" t="n"/>
      <c r="P837" s="143" t="n"/>
    </row>
    <row r="838" ht="15.75" customHeight="1" s="218">
      <c r="M838" s="143" t="n"/>
      <c r="N838" s="143" t="n"/>
      <c r="O838" s="143" t="n"/>
      <c r="P838" s="143" t="n"/>
    </row>
    <row r="839" ht="15.75" customHeight="1" s="218">
      <c r="M839" s="143" t="n"/>
      <c r="N839" s="143" t="n"/>
      <c r="O839" s="143" t="n"/>
      <c r="P839" s="143" t="n"/>
    </row>
    <row r="840" ht="15.75" customHeight="1" s="218">
      <c r="M840" s="143" t="n"/>
      <c r="N840" s="143" t="n"/>
      <c r="O840" s="143" t="n"/>
      <c r="P840" s="143" t="n"/>
    </row>
    <row r="841" ht="15.75" customHeight="1" s="218">
      <c r="M841" s="143" t="n"/>
      <c r="N841" s="143" t="n"/>
      <c r="O841" s="143" t="n"/>
      <c r="P841" s="143" t="n"/>
    </row>
    <row r="842" ht="15.75" customHeight="1" s="218">
      <c r="M842" s="143" t="n"/>
      <c r="N842" s="143" t="n"/>
      <c r="O842" s="143" t="n"/>
      <c r="P842" s="143" t="n"/>
    </row>
    <row r="843" ht="15.75" customHeight="1" s="218">
      <c r="M843" s="143" t="n"/>
      <c r="N843" s="143" t="n"/>
      <c r="O843" s="143" t="n"/>
      <c r="P843" s="143" t="n"/>
    </row>
    <row r="844" ht="15.75" customHeight="1" s="218">
      <c r="M844" s="143" t="n"/>
      <c r="N844" s="143" t="n"/>
      <c r="O844" s="143" t="n"/>
      <c r="P844" s="143" t="n"/>
    </row>
    <row r="845" ht="15.75" customHeight="1" s="218">
      <c r="M845" s="143" t="n"/>
      <c r="N845" s="143" t="n"/>
      <c r="O845" s="143" t="n"/>
      <c r="P845" s="143" t="n"/>
    </row>
    <row r="846" ht="15.75" customHeight="1" s="218">
      <c r="M846" s="143" t="n"/>
      <c r="N846" s="143" t="n"/>
      <c r="O846" s="143" t="n"/>
      <c r="P846" s="143" t="n"/>
    </row>
    <row r="847" ht="15.75" customHeight="1" s="218">
      <c r="M847" s="143" t="n"/>
      <c r="N847" s="143" t="n"/>
      <c r="O847" s="143" t="n"/>
      <c r="P847" s="143" t="n"/>
    </row>
    <row r="848" ht="15.75" customHeight="1" s="218">
      <c r="M848" s="143" t="n"/>
      <c r="N848" s="143" t="n"/>
      <c r="O848" s="143" t="n"/>
      <c r="P848" s="143" t="n"/>
    </row>
    <row r="849" ht="15.75" customHeight="1" s="218">
      <c r="M849" s="143" t="n"/>
      <c r="N849" s="143" t="n"/>
      <c r="O849" s="143" t="n"/>
      <c r="P849" s="143" t="n"/>
    </row>
    <row r="850" ht="15.75" customHeight="1" s="218">
      <c r="M850" s="143" t="n"/>
      <c r="N850" s="143" t="n"/>
      <c r="O850" s="143" t="n"/>
      <c r="P850" s="143" t="n"/>
    </row>
    <row r="851" ht="15.75" customHeight="1" s="218">
      <c r="M851" s="143" t="n"/>
      <c r="N851" s="143" t="n"/>
      <c r="O851" s="143" t="n"/>
      <c r="P851" s="143" t="n"/>
    </row>
    <row r="852" ht="15.75" customHeight="1" s="218">
      <c r="M852" s="143" t="n"/>
      <c r="N852" s="143" t="n"/>
      <c r="O852" s="143" t="n"/>
      <c r="P852" s="143" t="n"/>
    </row>
    <row r="853" ht="15.75" customHeight="1" s="218">
      <c r="M853" s="143" t="n"/>
      <c r="N853" s="143" t="n"/>
      <c r="O853" s="143" t="n"/>
      <c r="P853" s="143" t="n"/>
    </row>
    <row r="854" ht="15.75" customHeight="1" s="218">
      <c r="M854" s="143" t="n"/>
      <c r="N854" s="143" t="n"/>
      <c r="O854" s="143" t="n"/>
      <c r="P854" s="143" t="n"/>
    </row>
    <row r="855" ht="15.75" customHeight="1" s="218">
      <c r="M855" s="143" t="n"/>
      <c r="N855" s="143" t="n"/>
      <c r="O855" s="143" t="n"/>
      <c r="P855" s="143" t="n"/>
    </row>
    <row r="856" ht="15.75" customHeight="1" s="218">
      <c r="M856" s="143" t="n"/>
      <c r="N856" s="143" t="n"/>
      <c r="O856" s="143" t="n"/>
      <c r="P856" s="143" t="n"/>
    </row>
    <row r="857" ht="15.75" customHeight="1" s="218">
      <c r="M857" s="143" t="n"/>
      <c r="N857" s="143" t="n"/>
      <c r="O857" s="143" t="n"/>
      <c r="P857" s="143" t="n"/>
    </row>
    <row r="858" ht="15.75" customHeight="1" s="218">
      <c r="M858" s="143" t="n"/>
      <c r="N858" s="143" t="n"/>
      <c r="O858" s="143" t="n"/>
      <c r="P858" s="143" t="n"/>
    </row>
    <row r="859" ht="15.75" customHeight="1" s="218">
      <c r="M859" s="143" t="n"/>
      <c r="N859" s="143" t="n"/>
      <c r="O859" s="143" t="n"/>
      <c r="P859" s="143" t="n"/>
    </row>
    <row r="860" ht="15.75" customHeight="1" s="218">
      <c r="M860" s="143" t="n"/>
      <c r="N860" s="143" t="n"/>
      <c r="O860" s="143" t="n"/>
      <c r="P860" s="143" t="n"/>
    </row>
    <row r="861" ht="15.75" customHeight="1" s="218">
      <c r="M861" s="143" t="n"/>
      <c r="N861" s="143" t="n"/>
      <c r="O861" s="143" t="n"/>
      <c r="P861" s="143" t="n"/>
    </row>
    <row r="862" ht="15.75" customHeight="1" s="218">
      <c r="M862" s="143" t="n"/>
      <c r="N862" s="143" t="n"/>
      <c r="O862" s="143" t="n"/>
      <c r="P862" s="143" t="n"/>
    </row>
    <row r="863" ht="15.75" customHeight="1" s="218">
      <c r="M863" s="143" t="n"/>
      <c r="N863" s="143" t="n"/>
      <c r="O863" s="143" t="n"/>
      <c r="P863" s="143" t="n"/>
    </row>
    <row r="864" ht="15.75" customHeight="1" s="218">
      <c r="M864" s="143" t="n"/>
      <c r="N864" s="143" t="n"/>
      <c r="O864" s="143" t="n"/>
      <c r="P864" s="143" t="n"/>
    </row>
    <row r="865" ht="15.75" customHeight="1" s="218">
      <c r="M865" s="143" t="n"/>
      <c r="N865" s="143" t="n"/>
      <c r="O865" s="143" t="n"/>
      <c r="P865" s="143" t="n"/>
    </row>
    <row r="866" ht="15.75" customHeight="1" s="218">
      <c r="M866" s="143" t="n"/>
      <c r="N866" s="143" t="n"/>
      <c r="O866" s="143" t="n"/>
      <c r="P866" s="143" t="n"/>
    </row>
    <row r="867" ht="15.75" customHeight="1" s="218">
      <c r="M867" s="143" t="n"/>
      <c r="N867" s="143" t="n"/>
      <c r="O867" s="143" t="n"/>
      <c r="P867" s="143" t="n"/>
    </row>
    <row r="868" ht="15.75" customHeight="1" s="218">
      <c r="M868" s="143" t="n"/>
      <c r="N868" s="143" t="n"/>
      <c r="O868" s="143" t="n"/>
      <c r="P868" s="143" t="n"/>
    </row>
    <row r="869" ht="15.75" customHeight="1" s="218">
      <c r="M869" s="143" t="n"/>
      <c r="N869" s="143" t="n"/>
      <c r="O869" s="143" t="n"/>
      <c r="P869" s="143" t="n"/>
    </row>
    <row r="870" ht="15.75" customHeight="1" s="218">
      <c r="M870" s="143" t="n"/>
      <c r="N870" s="143" t="n"/>
      <c r="O870" s="143" t="n"/>
      <c r="P870" s="143" t="n"/>
    </row>
    <row r="871" ht="15.75" customHeight="1" s="218">
      <c r="M871" s="143" t="n"/>
      <c r="N871" s="143" t="n"/>
      <c r="O871" s="143" t="n"/>
      <c r="P871" s="143" t="n"/>
    </row>
    <row r="872" ht="15.75" customHeight="1" s="218">
      <c r="M872" s="143" t="n"/>
      <c r="N872" s="143" t="n"/>
      <c r="O872" s="143" t="n"/>
      <c r="P872" s="143" t="n"/>
    </row>
    <row r="873" ht="15.75" customHeight="1" s="218">
      <c r="M873" s="143" t="n"/>
      <c r="N873" s="143" t="n"/>
      <c r="O873" s="143" t="n"/>
      <c r="P873" s="143" t="n"/>
    </row>
    <row r="874" ht="15.75" customHeight="1" s="218">
      <c r="M874" s="143" t="n"/>
      <c r="N874" s="143" t="n"/>
      <c r="O874" s="143" t="n"/>
      <c r="P874" s="143" t="n"/>
    </row>
    <row r="875" ht="15.75" customHeight="1" s="218">
      <c r="M875" s="143" t="n"/>
      <c r="N875" s="143" t="n"/>
      <c r="O875" s="143" t="n"/>
      <c r="P875" s="143" t="n"/>
    </row>
    <row r="876" ht="15.75" customHeight="1" s="218">
      <c r="M876" s="143" t="n"/>
      <c r="N876" s="143" t="n"/>
      <c r="O876" s="143" t="n"/>
      <c r="P876" s="143" t="n"/>
    </row>
    <row r="877" ht="15.75" customHeight="1" s="218">
      <c r="M877" s="143" t="n"/>
      <c r="N877" s="143" t="n"/>
      <c r="O877" s="143" t="n"/>
      <c r="P877" s="143" t="n"/>
    </row>
    <row r="878" ht="15.75" customHeight="1" s="218">
      <c r="M878" s="143" t="n"/>
      <c r="N878" s="143" t="n"/>
      <c r="O878" s="143" t="n"/>
      <c r="P878" s="143" t="n"/>
    </row>
    <row r="879" ht="15.75" customHeight="1" s="218">
      <c r="M879" s="143" t="n"/>
      <c r="N879" s="143" t="n"/>
      <c r="O879" s="143" t="n"/>
      <c r="P879" s="143" t="n"/>
    </row>
    <row r="880" ht="15.75" customHeight="1" s="218">
      <c r="M880" s="143" t="n"/>
      <c r="N880" s="143" t="n"/>
      <c r="O880" s="143" t="n"/>
      <c r="P880" s="143" t="n"/>
    </row>
    <row r="881" ht="15.75" customHeight="1" s="218">
      <c r="M881" s="143" t="n"/>
      <c r="N881" s="143" t="n"/>
      <c r="O881" s="143" t="n"/>
      <c r="P881" s="143" t="n"/>
    </row>
    <row r="882" ht="15.75" customHeight="1" s="218">
      <c r="M882" s="143" t="n"/>
      <c r="N882" s="143" t="n"/>
      <c r="O882" s="143" t="n"/>
      <c r="P882" s="143" t="n"/>
    </row>
    <row r="883" ht="15.75" customHeight="1" s="218">
      <c r="M883" s="143" t="n"/>
      <c r="N883" s="143" t="n"/>
      <c r="O883" s="143" t="n"/>
      <c r="P883" s="143" t="n"/>
    </row>
    <row r="884" ht="15.75" customHeight="1" s="218">
      <c r="M884" s="143" t="n"/>
      <c r="N884" s="143" t="n"/>
      <c r="O884" s="143" t="n"/>
      <c r="P884" s="143" t="n"/>
    </row>
    <row r="885" ht="15.75" customHeight="1" s="218">
      <c r="M885" s="143" t="n"/>
      <c r="N885" s="143" t="n"/>
      <c r="O885" s="143" t="n"/>
      <c r="P885" s="143" t="n"/>
    </row>
    <row r="886" ht="15.75" customHeight="1" s="218">
      <c r="M886" s="143" t="n"/>
      <c r="N886" s="143" t="n"/>
      <c r="O886" s="143" t="n"/>
      <c r="P886" s="143" t="n"/>
    </row>
    <row r="887" ht="15.75" customHeight="1" s="218">
      <c r="M887" s="143" t="n"/>
      <c r="N887" s="143" t="n"/>
      <c r="O887" s="143" t="n"/>
      <c r="P887" s="143" t="n"/>
    </row>
    <row r="888" ht="15.75" customHeight="1" s="218">
      <c r="M888" s="143" t="n"/>
      <c r="N888" s="143" t="n"/>
      <c r="O888" s="143" t="n"/>
      <c r="P888" s="143" t="n"/>
    </row>
    <row r="889" ht="15.75" customHeight="1" s="218">
      <c r="M889" s="143" t="n"/>
      <c r="N889" s="143" t="n"/>
      <c r="O889" s="143" t="n"/>
      <c r="P889" s="143" t="n"/>
    </row>
    <row r="890" ht="15.75" customHeight="1" s="218">
      <c r="M890" s="143" t="n"/>
      <c r="N890" s="143" t="n"/>
      <c r="O890" s="143" t="n"/>
      <c r="P890" s="143" t="n"/>
    </row>
    <row r="891" ht="15.75" customHeight="1" s="218">
      <c r="M891" s="143" t="n"/>
      <c r="N891" s="143" t="n"/>
      <c r="O891" s="143" t="n"/>
      <c r="P891" s="143" t="n"/>
    </row>
    <row r="892" ht="15.75" customHeight="1" s="218">
      <c r="M892" s="143" t="n"/>
      <c r="N892" s="143" t="n"/>
      <c r="O892" s="143" t="n"/>
      <c r="P892" s="143" t="n"/>
    </row>
    <row r="893" ht="15.75" customHeight="1" s="218">
      <c r="M893" s="143" t="n"/>
      <c r="N893" s="143" t="n"/>
      <c r="O893" s="143" t="n"/>
      <c r="P893" s="143" t="n"/>
    </row>
    <row r="894" ht="15.75" customHeight="1" s="218">
      <c r="M894" s="143" t="n"/>
      <c r="N894" s="143" t="n"/>
      <c r="O894" s="143" t="n"/>
      <c r="P894" s="143" t="n"/>
    </row>
    <row r="895" ht="15.75" customHeight="1" s="218">
      <c r="M895" s="143" t="n"/>
      <c r="N895" s="143" t="n"/>
      <c r="O895" s="143" t="n"/>
      <c r="P895" s="143" t="n"/>
    </row>
    <row r="896" ht="15.75" customHeight="1" s="218">
      <c r="M896" s="143" t="n"/>
      <c r="N896" s="143" t="n"/>
      <c r="O896" s="143" t="n"/>
      <c r="P896" s="143" t="n"/>
    </row>
    <row r="897" ht="15.75" customHeight="1" s="218">
      <c r="M897" s="143" t="n"/>
      <c r="N897" s="143" t="n"/>
      <c r="O897" s="143" t="n"/>
      <c r="P897" s="143" t="n"/>
    </row>
    <row r="898" ht="15.75" customHeight="1" s="218">
      <c r="M898" s="143" t="n"/>
      <c r="N898" s="143" t="n"/>
      <c r="O898" s="143" t="n"/>
      <c r="P898" s="143" t="n"/>
    </row>
    <row r="899" ht="15.75" customHeight="1" s="218">
      <c r="M899" s="143" t="n"/>
      <c r="N899" s="143" t="n"/>
      <c r="O899" s="143" t="n"/>
      <c r="P899" s="143" t="n"/>
    </row>
    <row r="900" ht="15.75" customHeight="1" s="218">
      <c r="M900" s="143" t="n"/>
      <c r="N900" s="143" t="n"/>
      <c r="O900" s="143" t="n"/>
      <c r="P900" s="143" t="n"/>
    </row>
    <row r="901" ht="15.75" customHeight="1" s="218">
      <c r="M901" s="143" t="n"/>
      <c r="N901" s="143" t="n"/>
      <c r="O901" s="143" t="n"/>
      <c r="P901" s="143" t="n"/>
    </row>
    <row r="902" ht="15.75" customHeight="1" s="218">
      <c r="M902" s="143" t="n"/>
      <c r="N902" s="143" t="n"/>
      <c r="O902" s="143" t="n"/>
      <c r="P902" s="143" t="n"/>
    </row>
    <row r="903" ht="15.75" customHeight="1" s="218">
      <c r="M903" s="143" t="n"/>
      <c r="N903" s="143" t="n"/>
      <c r="O903" s="143" t="n"/>
      <c r="P903" s="143" t="n"/>
    </row>
    <row r="904" ht="15.75" customHeight="1" s="218">
      <c r="M904" s="143" t="n"/>
      <c r="N904" s="143" t="n"/>
      <c r="O904" s="143" t="n"/>
      <c r="P904" s="143" t="n"/>
    </row>
    <row r="905" ht="15.75" customHeight="1" s="218">
      <c r="M905" s="143" t="n"/>
      <c r="N905" s="143" t="n"/>
      <c r="O905" s="143" t="n"/>
      <c r="P905" s="143" t="n"/>
    </row>
    <row r="906" ht="15.75" customHeight="1" s="218">
      <c r="M906" s="143" t="n"/>
      <c r="N906" s="143" t="n"/>
      <c r="O906" s="143" t="n"/>
      <c r="P906" s="143" t="n"/>
    </row>
    <row r="907" ht="15.75" customHeight="1" s="218">
      <c r="M907" s="143" t="n"/>
      <c r="N907" s="143" t="n"/>
      <c r="O907" s="143" t="n"/>
      <c r="P907" s="143" t="n"/>
    </row>
    <row r="908" ht="15.75" customHeight="1" s="218">
      <c r="M908" s="143" t="n"/>
      <c r="N908" s="143" t="n"/>
      <c r="O908" s="143" t="n"/>
      <c r="P908" s="143" t="n"/>
    </row>
    <row r="909" ht="15.75" customHeight="1" s="218">
      <c r="M909" s="143" t="n"/>
      <c r="N909" s="143" t="n"/>
      <c r="O909" s="143" t="n"/>
      <c r="P909" s="143" t="n"/>
    </row>
    <row r="910" ht="15.75" customHeight="1" s="218">
      <c r="M910" s="143" t="n"/>
      <c r="N910" s="143" t="n"/>
      <c r="O910" s="143" t="n"/>
      <c r="P910" s="143" t="n"/>
    </row>
    <row r="911" ht="15.75" customHeight="1" s="218">
      <c r="M911" s="143" t="n"/>
      <c r="N911" s="143" t="n"/>
      <c r="O911" s="143" t="n"/>
      <c r="P911" s="143" t="n"/>
    </row>
    <row r="912" ht="15.75" customHeight="1" s="218">
      <c r="M912" s="143" t="n"/>
      <c r="N912" s="143" t="n"/>
      <c r="O912" s="143" t="n"/>
      <c r="P912" s="143" t="n"/>
    </row>
    <row r="913" ht="15.75" customHeight="1" s="218">
      <c r="M913" s="143" t="n"/>
      <c r="N913" s="143" t="n"/>
      <c r="O913" s="143" t="n"/>
      <c r="P913" s="143" t="n"/>
    </row>
    <row r="914" ht="15.75" customHeight="1" s="218">
      <c r="M914" s="143" t="n"/>
      <c r="N914" s="143" t="n"/>
      <c r="O914" s="143" t="n"/>
      <c r="P914" s="143" t="n"/>
    </row>
    <row r="915" ht="15.75" customHeight="1" s="218">
      <c r="M915" s="143" t="n"/>
      <c r="N915" s="143" t="n"/>
      <c r="O915" s="143" t="n"/>
      <c r="P915" s="143" t="n"/>
    </row>
    <row r="916" ht="15.75" customHeight="1" s="218">
      <c r="M916" s="143" t="n"/>
      <c r="N916" s="143" t="n"/>
      <c r="O916" s="143" t="n"/>
      <c r="P916" s="143" t="n"/>
    </row>
    <row r="917" ht="15.75" customHeight="1" s="218">
      <c r="M917" s="143" t="n"/>
      <c r="N917" s="143" t="n"/>
      <c r="O917" s="143" t="n"/>
      <c r="P917" s="143" t="n"/>
    </row>
    <row r="918" ht="15.75" customHeight="1" s="218">
      <c r="M918" s="143" t="n"/>
      <c r="N918" s="143" t="n"/>
      <c r="O918" s="143" t="n"/>
      <c r="P918" s="143" t="n"/>
    </row>
    <row r="919" ht="15.75" customHeight="1" s="218">
      <c r="M919" s="143" t="n"/>
      <c r="N919" s="143" t="n"/>
      <c r="O919" s="143" t="n"/>
      <c r="P919" s="143" t="n"/>
    </row>
    <row r="920" ht="15.75" customHeight="1" s="218">
      <c r="M920" s="143" t="n"/>
      <c r="N920" s="143" t="n"/>
      <c r="O920" s="143" t="n"/>
      <c r="P920" s="143" t="n"/>
    </row>
    <row r="921" ht="15.75" customHeight="1" s="218">
      <c r="M921" s="143" t="n"/>
      <c r="N921" s="143" t="n"/>
      <c r="O921" s="143" t="n"/>
      <c r="P921" s="143" t="n"/>
    </row>
    <row r="922" ht="15.75" customHeight="1" s="218">
      <c r="M922" s="143" t="n"/>
      <c r="N922" s="143" t="n"/>
      <c r="O922" s="143" t="n"/>
      <c r="P922" s="143" t="n"/>
    </row>
    <row r="923" ht="15.75" customHeight="1" s="218">
      <c r="M923" s="143" t="n"/>
      <c r="N923" s="143" t="n"/>
      <c r="O923" s="143" t="n"/>
      <c r="P923" s="143" t="n"/>
    </row>
    <row r="924" ht="15.75" customHeight="1" s="218">
      <c r="M924" s="143" t="n"/>
      <c r="N924" s="143" t="n"/>
      <c r="O924" s="143" t="n"/>
      <c r="P924" s="143" t="n"/>
    </row>
    <row r="925" ht="15.75" customHeight="1" s="218">
      <c r="M925" s="143" t="n"/>
      <c r="N925" s="143" t="n"/>
      <c r="O925" s="143" t="n"/>
      <c r="P925" s="143" t="n"/>
    </row>
    <row r="926" ht="15.75" customHeight="1" s="218">
      <c r="M926" s="143" t="n"/>
      <c r="N926" s="143" t="n"/>
      <c r="O926" s="143" t="n"/>
      <c r="P926" s="143" t="n"/>
    </row>
    <row r="927" ht="15.75" customHeight="1" s="218">
      <c r="M927" s="143" t="n"/>
      <c r="N927" s="143" t="n"/>
      <c r="O927" s="143" t="n"/>
      <c r="P927" s="143" t="n"/>
    </row>
    <row r="928" ht="15.75" customHeight="1" s="218">
      <c r="M928" s="143" t="n"/>
      <c r="N928" s="143" t="n"/>
      <c r="O928" s="143" t="n"/>
      <c r="P928" s="143" t="n"/>
    </row>
    <row r="929" ht="15.75" customHeight="1" s="218">
      <c r="M929" s="143" t="n"/>
      <c r="N929" s="143" t="n"/>
      <c r="O929" s="143" t="n"/>
      <c r="P929" s="143" t="n"/>
    </row>
    <row r="930" ht="15.75" customHeight="1" s="218">
      <c r="M930" s="143" t="n"/>
      <c r="N930" s="143" t="n"/>
      <c r="O930" s="143" t="n"/>
      <c r="P930" s="143" t="n"/>
    </row>
    <row r="931" ht="15.75" customHeight="1" s="218">
      <c r="M931" s="143" t="n"/>
      <c r="N931" s="143" t="n"/>
      <c r="O931" s="143" t="n"/>
      <c r="P931" s="143" t="n"/>
    </row>
    <row r="932" ht="15.75" customHeight="1" s="218">
      <c r="M932" s="143" t="n"/>
      <c r="N932" s="143" t="n"/>
      <c r="O932" s="143" t="n"/>
      <c r="P932" s="143" t="n"/>
    </row>
    <row r="933" ht="15.75" customHeight="1" s="218">
      <c r="M933" s="143" t="n"/>
      <c r="N933" s="143" t="n"/>
      <c r="O933" s="143" t="n"/>
      <c r="P933" s="143" t="n"/>
    </row>
    <row r="934" ht="15.75" customHeight="1" s="218">
      <c r="M934" s="143" t="n"/>
      <c r="N934" s="143" t="n"/>
      <c r="O934" s="143" t="n"/>
      <c r="P934" s="143" t="n"/>
    </row>
    <row r="935" ht="15.75" customHeight="1" s="218">
      <c r="M935" s="143" t="n"/>
      <c r="N935" s="143" t="n"/>
      <c r="O935" s="143" t="n"/>
      <c r="P935" s="143" t="n"/>
    </row>
    <row r="936" ht="15.75" customHeight="1" s="218">
      <c r="M936" s="143" t="n"/>
      <c r="N936" s="143" t="n"/>
      <c r="O936" s="143" t="n"/>
      <c r="P936" s="143" t="n"/>
    </row>
    <row r="937" ht="15.75" customHeight="1" s="218">
      <c r="M937" s="143" t="n"/>
      <c r="N937" s="143" t="n"/>
      <c r="O937" s="143" t="n"/>
      <c r="P937" s="143" t="n"/>
    </row>
    <row r="938" ht="15.75" customHeight="1" s="218">
      <c r="M938" s="143" t="n"/>
      <c r="N938" s="143" t="n"/>
      <c r="O938" s="143" t="n"/>
      <c r="P938" s="143" t="n"/>
    </row>
    <row r="939" ht="15.75" customHeight="1" s="218">
      <c r="M939" s="143" t="n"/>
      <c r="N939" s="143" t="n"/>
      <c r="O939" s="143" t="n"/>
      <c r="P939" s="143" t="n"/>
    </row>
    <row r="940" ht="15.75" customHeight="1" s="218">
      <c r="M940" s="143" t="n"/>
      <c r="N940" s="143" t="n"/>
      <c r="O940" s="143" t="n"/>
      <c r="P940" s="143" t="n"/>
    </row>
    <row r="941" ht="15.75" customHeight="1" s="218">
      <c r="M941" s="143" t="n"/>
      <c r="N941" s="143" t="n"/>
      <c r="O941" s="143" t="n"/>
      <c r="P941" s="143" t="n"/>
    </row>
    <row r="942" ht="15.75" customHeight="1" s="218">
      <c r="M942" s="143" t="n"/>
      <c r="N942" s="143" t="n"/>
      <c r="O942" s="143" t="n"/>
      <c r="P942" s="143" t="n"/>
    </row>
    <row r="943" ht="15.75" customHeight="1" s="218">
      <c r="M943" s="143" t="n"/>
      <c r="N943" s="143" t="n"/>
      <c r="O943" s="143" t="n"/>
      <c r="P943" s="143" t="n"/>
    </row>
    <row r="944" ht="15.75" customHeight="1" s="218">
      <c r="M944" s="143" t="n"/>
      <c r="N944" s="143" t="n"/>
      <c r="O944" s="143" t="n"/>
      <c r="P944" s="143" t="n"/>
    </row>
    <row r="945" ht="15.75" customHeight="1" s="218">
      <c r="M945" s="143" t="n"/>
      <c r="N945" s="143" t="n"/>
      <c r="O945" s="143" t="n"/>
      <c r="P945" s="143" t="n"/>
    </row>
    <row r="946" ht="15.75" customHeight="1" s="218">
      <c r="M946" s="143" t="n"/>
      <c r="N946" s="143" t="n"/>
      <c r="O946" s="143" t="n"/>
      <c r="P946" s="143" t="n"/>
    </row>
    <row r="947" ht="15.75" customHeight="1" s="218">
      <c r="M947" s="143" t="n"/>
      <c r="N947" s="143" t="n"/>
      <c r="O947" s="143" t="n"/>
      <c r="P947" s="143" t="n"/>
    </row>
    <row r="948" ht="15.75" customHeight="1" s="218">
      <c r="M948" s="143" t="n"/>
      <c r="N948" s="143" t="n"/>
      <c r="O948" s="143" t="n"/>
      <c r="P948" s="143" t="n"/>
    </row>
    <row r="949" ht="15.75" customHeight="1" s="218">
      <c r="M949" s="143" t="n"/>
      <c r="N949" s="143" t="n"/>
      <c r="O949" s="143" t="n"/>
      <c r="P949" s="143" t="n"/>
    </row>
    <row r="950" ht="15.75" customHeight="1" s="218">
      <c r="M950" s="143" t="n"/>
      <c r="N950" s="143" t="n"/>
      <c r="O950" s="143" t="n"/>
      <c r="P950" s="143" t="n"/>
    </row>
    <row r="951" ht="15.75" customHeight="1" s="218">
      <c r="M951" s="143" t="n"/>
      <c r="N951" s="143" t="n"/>
      <c r="O951" s="143" t="n"/>
      <c r="P951" s="143" t="n"/>
    </row>
    <row r="952" ht="15.75" customHeight="1" s="218">
      <c r="M952" s="143" t="n"/>
      <c r="N952" s="143" t="n"/>
      <c r="O952" s="143" t="n"/>
      <c r="P952" s="143" t="n"/>
    </row>
    <row r="953" ht="15.75" customHeight="1" s="218">
      <c r="M953" s="143" t="n"/>
      <c r="N953" s="143" t="n"/>
      <c r="O953" s="143" t="n"/>
      <c r="P953" s="143" t="n"/>
    </row>
    <row r="954" ht="15.75" customHeight="1" s="218">
      <c r="M954" s="143" t="n"/>
      <c r="N954" s="143" t="n"/>
      <c r="O954" s="143" t="n"/>
      <c r="P954" s="143" t="n"/>
    </row>
    <row r="955" ht="15.75" customHeight="1" s="218">
      <c r="M955" s="143" t="n"/>
      <c r="N955" s="143" t="n"/>
      <c r="O955" s="143" t="n"/>
      <c r="P955" s="143" t="n"/>
    </row>
    <row r="956" ht="15.75" customHeight="1" s="218">
      <c r="M956" s="143" t="n"/>
      <c r="N956" s="143" t="n"/>
      <c r="O956" s="143" t="n"/>
      <c r="P956" s="143" t="n"/>
    </row>
    <row r="957" ht="15.75" customHeight="1" s="218">
      <c r="M957" s="143" t="n"/>
      <c r="N957" s="143" t="n"/>
      <c r="O957" s="143" t="n"/>
      <c r="P957" s="143" t="n"/>
    </row>
    <row r="958" ht="15.75" customHeight="1" s="218">
      <c r="M958" s="143" t="n"/>
      <c r="N958" s="143" t="n"/>
      <c r="O958" s="143" t="n"/>
      <c r="P958" s="143" t="n"/>
    </row>
    <row r="959" ht="15.75" customHeight="1" s="218">
      <c r="M959" s="143" t="n"/>
      <c r="N959" s="143" t="n"/>
      <c r="O959" s="143" t="n"/>
      <c r="P959" s="143" t="n"/>
    </row>
    <row r="960" ht="15.75" customHeight="1" s="218">
      <c r="M960" s="143" t="n"/>
      <c r="N960" s="143" t="n"/>
      <c r="O960" s="143" t="n"/>
      <c r="P960" s="143" t="n"/>
    </row>
    <row r="961" ht="15.75" customHeight="1" s="218">
      <c r="M961" s="143" t="n"/>
      <c r="N961" s="143" t="n"/>
      <c r="O961" s="143" t="n"/>
      <c r="P961" s="143" t="n"/>
    </row>
    <row r="962" ht="15.75" customHeight="1" s="218">
      <c r="M962" s="143" t="n"/>
      <c r="N962" s="143" t="n"/>
      <c r="O962" s="143" t="n"/>
      <c r="P962" s="143" t="n"/>
    </row>
    <row r="963" ht="15.75" customHeight="1" s="218">
      <c r="M963" s="143" t="n"/>
      <c r="N963" s="143" t="n"/>
      <c r="O963" s="143" t="n"/>
      <c r="P963" s="143" t="n"/>
    </row>
    <row r="964" ht="15.75" customHeight="1" s="218">
      <c r="M964" s="143" t="n"/>
      <c r="N964" s="143" t="n"/>
      <c r="O964" s="143" t="n"/>
      <c r="P964" s="143" t="n"/>
    </row>
    <row r="965" ht="15.75" customHeight="1" s="218">
      <c r="M965" s="143" t="n"/>
      <c r="N965" s="143" t="n"/>
      <c r="O965" s="143" t="n"/>
      <c r="P965" s="143" t="n"/>
    </row>
    <row r="966" ht="15.75" customHeight="1" s="218">
      <c r="M966" s="143" t="n"/>
      <c r="N966" s="143" t="n"/>
      <c r="O966" s="143" t="n"/>
      <c r="P966" s="143" t="n"/>
    </row>
    <row r="967" ht="15.75" customHeight="1" s="218">
      <c r="M967" s="143" t="n"/>
      <c r="N967" s="143" t="n"/>
      <c r="O967" s="143" t="n"/>
      <c r="P967" s="143" t="n"/>
    </row>
    <row r="968" ht="15.75" customHeight="1" s="218">
      <c r="M968" s="143" t="n"/>
      <c r="N968" s="143" t="n"/>
      <c r="O968" s="143" t="n"/>
      <c r="P968" s="143" t="n"/>
    </row>
    <row r="969" ht="15.75" customHeight="1" s="218">
      <c r="M969" s="143" t="n"/>
      <c r="N969" s="143" t="n"/>
      <c r="O969" s="143" t="n"/>
      <c r="P969" s="143" t="n"/>
    </row>
    <row r="970" ht="15.75" customHeight="1" s="218">
      <c r="M970" s="143" t="n"/>
      <c r="N970" s="143" t="n"/>
      <c r="O970" s="143" t="n"/>
      <c r="P970" s="143" t="n"/>
    </row>
    <row r="971" ht="15.75" customHeight="1" s="218">
      <c r="M971" s="143" t="n"/>
      <c r="N971" s="143" t="n"/>
      <c r="O971" s="143" t="n"/>
      <c r="P971" s="143" t="n"/>
    </row>
    <row r="972" ht="15.75" customHeight="1" s="218">
      <c r="M972" s="143" t="n"/>
      <c r="N972" s="143" t="n"/>
      <c r="O972" s="143" t="n"/>
      <c r="P972" s="143" t="n"/>
    </row>
    <row r="973" ht="15.75" customHeight="1" s="218">
      <c r="M973" s="143" t="n"/>
      <c r="N973" s="143" t="n"/>
      <c r="O973" s="143" t="n"/>
      <c r="P973" s="143" t="n"/>
    </row>
    <row r="974" ht="15.75" customHeight="1" s="218">
      <c r="M974" s="143" t="n"/>
      <c r="N974" s="143" t="n"/>
      <c r="O974" s="143" t="n"/>
      <c r="P974" s="143" t="n"/>
    </row>
    <row r="975" ht="15.75" customHeight="1" s="218">
      <c r="M975" s="143" t="n"/>
      <c r="N975" s="143" t="n"/>
      <c r="O975" s="143" t="n"/>
      <c r="P975" s="143" t="n"/>
    </row>
    <row r="976" ht="15.75" customHeight="1" s="218">
      <c r="M976" s="143" t="n"/>
      <c r="N976" s="143" t="n"/>
      <c r="O976" s="143" t="n"/>
      <c r="P976" s="143" t="n"/>
    </row>
    <row r="977" ht="15.75" customHeight="1" s="218">
      <c r="M977" s="143" t="n"/>
      <c r="N977" s="143" t="n"/>
      <c r="O977" s="143" t="n"/>
      <c r="P977" s="143" t="n"/>
    </row>
    <row r="978" ht="15.75" customHeight="1" s="218">
      <c r="M978" s="143" t="n"/>
      <c r="N978" s="143" t="n"/>
      <c r="O978" s="143" t="n"/>
      <c r="P978" s="143" t="n"/>
    </row>
    <row r="979" ht="15.75" customHeight="1" s="218">
      <c r="M979" s="143" t="n"/>
      <c r="N979" s="143" t="n"/>
      <c r="O979" s="143" t="n"/>
      <c r="P979" s="143" t="n"/>
    </row>
    <row r="980" ht="15.75" customHeight="1" s="218">
      <c r="M980" s="143" t="n"/>
      <c r="N980" s="143" t="n"/>
      <c r="O980" s="143" t="n"/>
      <c r="P980" s="143" t="n"/>
    </row>
    <row r="981" ht="15.75" customHeight="1" s="218">
      <c r="M981" s="143" t="n"/>
      <c r="N981" s="143" t="n"/>
      <c r="O981" s="143" t="n"/>
      <c r="P981" s="143" t="n"/>
    </row>
    <row r="982" ht="15.75" customHeight="1" s="218">
      <c r="M982" s="143" t="n"/>
      <c r="N982" s="143" t="n"/>
      <c r="O982" s="143" t="n"/>
      <c r="P982" s="143" t="n"/>
    </row>
    <row r="983" ht="15.75" customHeight="1" s="218">
      <c r="M983" s="143" t="n"/>
      <c r="N983" s="143" t="n"/>
      <c r="O983" s="143" t="n"/>
      <c r="P983" s="143" t="n"/>
    </row>
    <row r="984" ht="15.75" customHeight="1" s="218">
      <c r="M984" s="143" t="n"/>
      <c r="N984" s="143" t="n"/>
      <c r="O984" s="143" t="n"/>
      <c r="P984" s="143" t="n"/>
    </row>
    <row r="985" ht="15.75" customHeight="1" s="218">
      <c r="M985" s="143" t="n"/>
      <c r="N985" s="143" t="n"/>
      <c r="O985" s="143" t="n"/>
      <c r="P985" s="143" t="n"/>
    </row>
    <row r="986" ht="15.75" customHeight="1" s="218">
      <c r="M986" s="143" t="n"/>
      <c r="N986" s="143" t="n"/>
      <c r="O986" s="143" t="n"/>
      <c r="P986" s="143" t="n"/>
    </row>
    <row r="987" ht="15.75" customHeight="1" s="218">
      <c r="M987" s="143" t="n"/>
      <c r="N987" s="143" t="n"/>
      <c r="O987" s="143" t="n"/>
      <c r="P987" s="143" t="n"/>
    </row>
    <row r="988" ht="15.75" customHeight="1" s="218">
      <c r="M988" s="143" t="n"/>
      <c r="N988" s="143" t="n"/>
      <c r="O988" s="143" t="n"/>
      <c r="P988" s="143" t="n"/>
    </row>
    <row r="989" ht="15.75" customHeight="1" s="218">
      <c r="M989" s="143" t="n"/>
      <c r="N989" s="143" t="n"/>
      <c r="O989" s="143" t="n"/>
      <c r="P989" s="143" t="n"/>
    </row>
    <row r="990" ht="15.75" customHeight="1" s="218">
      <c r="M990" s="143" t="n"/>
      <c r="N990" s="143" t="n"/>
      <c r="O990" s="143" t="n"/>
      <c r="P990" s="143" t="n"/>
    </row>
    <row r="991" ht="15.75" customHeight="1" s="218">
      <c r="M991" s="143" t="n"/>
      <c r="N991" s="143" t="n"/>
      <c r="O991" s="143" t="n"/>
      <c r="P991" s="143" t="n"/>
    </row>
    <row r="992" ht="15.75" customHeight="1" s="218">
      <c r="M992" s="143" t="n"/>
      <c r="N992" s="143" t="n"/>
      <c r="O992" s="143" t="n"/>
      <c r="P992" s="143" t="n"/>
    </row>
    <row r="993" ht="15.75" customHeight="1" s="218">
      <c r="M993" s="143" t="n"/>
      <c r="N993" s="143" t="n"/>
      <c r="O993" s="143" t="n"/>
      <c r="P993" s="143" t="n"/>
    </row>
    <row r="994" ht="15.75" customHeight="1" s="218">
      <c r="M994" s="143" t="n"/>
      <c r="N994" s="143" t="n"/>
      <c r="O994" s="143" t="n"/>
      <c r="P994" s="143" t="n"/>
    </row>
    <row r="995" ht="15.75" customHeight="1" s="218">
      <c r="M995" s="143" t="n"/>
      <c r="N995" s="143" t="n"/>
      <c r="O995" s="143" t="n"/>
      <c r="P995" s="143" t="n"/>
    </row>
    <row r="996" ht="15.75" customHeight="1" s="218">
      <c r="M996" s="143" t="n"/>
      <c r="N996" s="143" t="n"/>
      <c r="O996" s="143" t="n"/>
      <c r="P996" s="143" t="n"/>
    </row>
    <row r="997" ht="15.75" customHeight="1" s="218">
      <c r="M997" s="143" t="n"/>
      <c r="N997" s="143" t="n"/>
      <c r="O997" s="143" t="n"/>
      <c r="P997" s="143" t="n"/>
    </row>
    <row r="998" ht="15.75" customHeight="1" s="218">
      <c r="M998" s="143" t="n"/>
      <c r="N998" s="143" t="n"/>
      <c r="O998" s="143" t="n"/>
      <c r="P998" s="143" t="n"/>
    </row>
    <row r="999" ht="15.75" customHeight="1" s="218">
      <c r="M999" s="143" t="n"/>
      <c r="N999" s="143" t="n"/>
      <c r="O999" s="143" t="n"/>
      <c r="P999" s="143" t="n"/>
    </row>
    <row r="1000" ht="15.75" customHeight="1" s="218">
      <c r="M1000" s="143" t="n"/>
      <c r="N1000" s="143" t="n"/>
      <c r="O1000" s="143" t="n"/>
      <c r="P1000" s="143" t="n"/>
    </row>
    <row r="1001" ht="15.75" customHeight="1" s="218">
      <c r="M1001" s="143" t="n"/>
      <c r="N1001" s="143" t="n"/>
      <c r="O1001" s="143" t="n"/>
      <c r="P1001" s="143" t="n"/>
    </row>
    <row r="1002" ht="15.75" customHeight="1" s="218">
      <c r="M1002" s="143" t="n"/>
      <c r="N1002" s="143" t="n"/>
      <c r="O1002" s="143" t="n"/>
      <c r="P1002" s="143" t="n"/>
    </row>
    <row r="1003" ht="15.75" customHeight="1" s="218">
      <c r="M1003" s="143" t="n"/>
      <c r="N1003" s="143" t="n"/>
      <c r="O1003" s="143" t="n"/>
      <c r="P1003" s="143" t="n"/>
    </row>
    <row r="1004" ht="15.75" customHeight="1" s="218">
      <c r="M1004" s="143" t="n"/>
      <c r="N1004" s="143" t="n"/>
      <c r="O1004" s="143" t="n"/>
      <c r="P1004" s="143" t="n"/>
    </row>
    <row r="1005" ht="15.75" customHeight="1" s="218">
      <c r="M1005" s="143" t="n"/>
      <c r="N1005" s="143" t="n"/>
      <c r="O1005" s="143" t="n"/>
      <c r="P1005" s="143" t="n"/>
    </row>
  </sheetData>
  <mergeCells count="30">
    <mergeCell ref="S2:AG2"/>
    <mergeCell ref="B92:E92"/>
    <mergeCell ref="M90:O90"/>
    <mergeCell ref="AO3:AO4"/>
    <mergeCell ref="B95:E95"/>
    <mergeCell ref="B89:E89"/>
    <mergeCell ref="B94:E94"/>
    <mergeCell ref="AI2:BD2"/>
    <mergeCell ref="BE2:BG2"/>
    <mergeCell ref="M89:O89"/>
    <mergeCell ref="B97:E97"/>
    <mergeCell ref="B91:E91"/>
    <mergeCell ref="B100:E100"/>
    <mergeCell ref="M87:P87"/>
    <mergeCell ref="BJ2:BK2"/>
    <mergeCell ref="B90:E90"/>
    <mergeCell ref="Y3:AE3"/>
    <mergeCell ref="B93:E93"/>
    <mergeCell ref="B102:E102"/>
    <mergeCell ref="B96:E96"/>
    <mergeCell ref="M3:N3"/>
    <mergeCell ref="B101:E101"/>
    <mergeCell ref="B98:E98"/>
    <mergeCell ref="AX3:BB3"/>
    <mergeCell ref="B88:E88"/>
    <mergeCell ref="AN3:AN4"/>
    <mergeCell ref="B87:E87"/>
    <mergeCell ref="B103:E103"/>
    <mergeCell ref="M88:O88"/>
    <mergeCell ref="B99:E99"/>
  </mergeCells>
  <dataValidations count="3">
    <dataValidation sqref="P88 Z5:Z61" showDropDown="0" showInputMessage="0" showErrorMessage="0" allowBlank="0" type="list">
      <formula1>"SC,PR"</formula1>
    </dataValidation>
    <dataValidation sqref="P90 Y5:Y61 AB5:AB61" showDropDown="0" showInputMessage="0" showErrorMessage="0" allowBlank="0" type="list">
      <formula1>"SIM,NÃO"</formula1>
    </dataValidation>
    <dataValidation sqref="P89 AA5:AA61" showDropDown="0" showInputMessage="0" showErrorMessage="0" allowBlank="0" type="list">
      <formula1>"AC,AL,AM,AP,BA,CE,DF,ES,GO,MA,MT,MS,MG,PA,PB,PR,PE,PI,RN,RS,RJ,RO,RR,SP,SE,TO,SC"</formula1>
    </dataValidation>
  </dataValidations>
  <pageMargins left="0.511811024" right="0.511811024" top="0.787401575" bottom="0.787401575" header="0" footer="0"/>
  <pageSetup orientation="landscape"/>
</worksheet>
</file>

<file path=xl/worksheets/sheet8.xml><?xml version="1.0" encoding="utf-8"?>
<worksheet xmlns="http://schemas.openxmlformats.org/spreadsheetml/2006/main">
  <sheetPr>
    <tabColor rgb="FFFFFF00"/>
    <outlinePr summaryBelow="0" summaryRight="0"/>
    <pageSetUpPr/>
  </sheetPr>
  <dimension ref="A1:BM100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baseColWidth="8" defaultColWidth="14.44140625" defaultRowHeight="15" customHeight="1"/>
  <cols>
    <col width="5.109375" customWidth="1" style="218" min="1" max="1"/>
    <col width="11.33203125" customWidth="1" style="218" min="2" max="2"/>
    <col width="10" customWidth="1" style="218" min="3" max="3"/>
    <col width="10.109375" customWidth="1" style="218" min="4" max="5"/>
    <col width="58.5546875" customWidth="1" style="218" min="6" max="6"/>
    <col width="11.33203125" customWidth="1" style="218" min="7" max="7"/>
    <col width="8.44140625" customWidth="1" style="218" min="8" max="8"/>
    <col width="7.5546875" customWidth="1" style="218" min="9" max="9"/>
    <col width="18.109375" customWidth="1" style="218" min="10" max="10"/>
    <col width="11.109375" customWidth="1" style="218" min="11" max="11"/>
    <col width="8.6640625" customWidth="1" style="218" min="12" max="12"/>
    <col width="10.44140625" customWidth="1" style="218" min="13" max="13"/>
    <col width="13.6640625" customWidth="1" style="218" min="14" max="15"/>
    <col width="15.44140625" customWidth="1" style="218" min="16" max="16"/>
    <col width="8.44140625" customWidth="1" style="218" min="17" max="17"/>
    <col width="10.44140625" customWidth="1" style="218" min="18" max="18"/>
    <col width="16.44140625" customWidth="1" style="218" min="19" max="21"/>
    <col width="18.109375" customWidth="1" style="218" min="22" max="22"/>
    <col width="11.109375" customWidth="1" style="218" min="23" max="23"/>
    <col width="12.109375" customWidth="1" style="218" min="24" max="24"/>
    <col width="17.88671875" customWidth="1" style="218" min="25" max="25"/>
    <col hidden="1" width="15.5546875" customWidth="1" style="218" min="26" max="26"/>
    <col hidden="1" width="14.109375" customWidth="1" style="218" min="27" max="27"/>
    <col hidden="1" width="13" customWidth="1" style="218" min="28" max="28"/>
    <col width="13.109375" customWidth="1" style="218" min="29" max="29"/>
    <col width="11" customWidth="1" style="218" min="30" max="31"/>
    <col width="17.109375" customWidth="1" style="218" min="32" max="32"/>
    <col width="31.88671875" customWidth="1" style="218" min="33" max="33"/>
    <col width="3.88671875" customWidth="1" style="218" min="34" max="34"/>
    <col width="13" customWidth="1" style="218" min="35" max="35"/>
    <col width="12.44140625" customWidth="1" style="218" min="36" max="36"/>
    <col width="22.44140625" customWidth="1" style="218" min="37" max="37"/>
    <col width="21.44140625" customWidth="1" style="218" min="38" max="38"/>
    <col width="23.33203125" customWidth="1" style="218" min="39" max="39"/>
    <col width="17" customWidth="1" style="218" min="40" max="40"/>
    <col width="20.44140625" customWidth="1" style="218" min="41" max="41"/>
    <col width="10.88671875" customWidth="1" style="218" min="42" max="44"/>
    <col width="9.6640625" customWidth="1" style="218" min="45" max="45"/>
    <col width="12.109375" customWidth="1" style="218" min="46" max="46"/>
    <col width="13.109375" customWidth="1" style="218" min="47" max="47"/>
    <col width="15" customWidth="1" style="218" min="48" max="48"/>
    <col width="13.109375" customWidth="1" style="218" min="49" max="50"/>
    <col width="9.109375" customWidth="1" style="218" min="51" max="52"/>
    <col width="11.33203125" customWidth="1" style="218" min="53" max="53"/>
    <col width="11.88671875" customWidth="1" style="218" min="54" max="54"/>
    <col width="48.6640625" customWidth="1" style="218" min="55" max="55"/>
    <col width="33.33203125" customWidth="1" style="218" min="56" max="56"/>
    <col width="15" customWidth="1" style="218" min="57" max="57"/>
    <col width="18.44140625" customWidth="1" style="218" min="58" max="58"/>
    <col width="15.6640625" customWidth="1" style="218" min="59" max="59"/>
    <col width="16.33203125" customWidth="1" style="218" min="60" max="60"/>
    <col width="19.44140625" customWidth="1" style="218" min="61" max="61"/>
    <col width="15.6640625" customWidth="1" style="218" min="62" max="64"/>
    <col width="19.33203125" customWidth="1" style="218" min="65" max="65"/>
  </cols>
  <sheetData>
    <row r="1" ht="14.4" customHeight="1" s="218">
      <c r="A1" s="10" t="n"/>
      <c r="B1" s="10" t="n"/>
      <c r="C1" s="10" t="n"/>
      <c r="D1" s="10" t="n"/>
      <c r="E1" s="10" t="n"/>
      <c r="F1" s="10" t="n"/>
      <c r="G1" s="11" t="n"/>
      <c r="H1" s="10" t="n"/>
      <c r="I1" s="10" t="n"/>
      <c r="J1" s="10" t="n"/>
      <c r="K1" s="12" t="n"/>
      <c r="L1" s="10" t="n"/>
      <c r="Q1" s="10" t="n"/>
      <c r="R1" s="10" t="n"/>
      <c r="S1" s="10" t="n"/>
      <c r="T1" s="10" t="n"/>
      <c r="U1" s="10" t="n"/>
      <c r="V1" s="10" t="n"/>
      <c r="W1" s="10" t="n"/>
      <c r="X1" s="10" t="n"/>
      <c r="Y1" s="11" t="n"/>
      <c r="Z1" s="11" t="n"/>
      <c r="AA1" s="11" t="n"/>
      <c r="AB1" s="11" t="n"/>
      <c r="AC1" s="11" t="n"/>
      <c r="AD1" s="11" t="n"/>
      <c r="AE1" s="10" t="n"/>
      <c r="AF1" s="10" t="n"/>
      <c r="AG1" s="10" t="n"/>
      <c r="AH1" s="10" t="n"/>
      <c r="AI1" s="13" t="n"/>
      <c r="AJ1" s="13" t="n"/>
      <c r="AK1" s="13" t="n"/>
      <c r="AL1" s="13" t="n"/>
      <c r="AM1" s="13" t="n"/>
      <c r="AN1" s="13" t="n"/>
      <c r="AO1" s="13" t="n"/>
      <c r="AP1" s="14" t="n"/>
      <c r="AQ1" s="14" t="n"/>
      <c r="AR1" s="14" t="n"/>
      <c r="AS1" s="13" t="n"/>
      <c r="AT1" s="13" t="n"/>
      <c r="AU1" s="10" t="n"/>
      <c r="AV1" s="10" t="n"/>
      <c r="AW1" s="10" t="n"/>
      <c r="AX1" s="10" t="n"/>
      <c r="AY1" s="10" t="n"/>
      <c r="AZ1" s="10" t="n"/>
      <c r="BA1" s="10" t="n"/>
      <c r="BB1" s="10" t="n"/>
      <c r="BC1" s="10" t="inlineStr">
        <is>
          <t>** Se o estado do fornecedor não for um desses, o ICMS ST será calculado na entrada.</t>
        </is>
      </c>
      <c r="BD1" s="11" t="n"/>
      <c r="BE1" s="10" t="n"/>
      <c r="BF1" s="10" t="n"/>
      <c r="BG1" s="10" t="n"/>
      <c r="BH1" s="10" t="n"/>
      <c r="BI1" s="10" t="n"/>
      <c r="BJ1" s="10" t="n"/>
      <c r="BK1" s="10" t="n"/>
      <c r="BL1" s="10" t="n"/>
      <c r="BM1" s="10" t="n"/>
    </row>
    <row r="2" ht="14.4" customHeight="1" s="218">
      <c r="A2" s="12" t="n"/>
      <c r="B2" s="12" t="n"/>
      <c r="C2" s="12" t="n"/>
      <c r="D2" s="12" t="n"/>
      <c r="E2" s="12" t="n"/>
      <c r="F2" s="12" t="n"/>
      <c r="G2" s="11" t="n"/>
      <c r="H2" s="12" t="n"/>
      <c r="I2" s="12" t="n"/>
      <c r="J2" s="12" t="n"/>
      <c r="K2" s="12" t="n"/>
      <c r="L2" s="12" t="n"/>
      <c r="M2" s="229" t="n"/>
      <c r="N2" s="229" t="n"/>
      <c r="O2" s="229" t="n"/>
      <c r="P2" s="229" t="n"/>
      <c r="Q2" s="12" t="n"/>
      <c r="R2" s="12" t="n"/>
      <c r="S2" s="227" t="inlineStr">
        <is>
          <t>VENDA</t>
        </is>
      </c>
      <c r="AH2" s="12" t="n"/>
      <c r="AI2" s="228" t="n"/>
      <c r="BE2" s="234" t="inlineStr">
        <is>
          <t>COMPENSAÇÃO</t>
        </is>
      </c>
      <c r="BH2" s="229" t="n"/>
      <c r="BI2" s="229" t="n"/>
      <c r="BJ2" s="229" t="inlineStr">
        <is>
          <t>IMPOSTO SOBRE O LUCRO</t>
        </is>
      </c>
      <c r="BL2" s="229" t="n"/>
    </row>
    <row r="3" ht="28.8" customHeight="1" s="218">
      <c r="A3" s="16" t="inlineStr">
        <is>
          <t>Item</t>
        </is>
      </c>
      <c r="B3" s="16" t="inlineStr">
        <is>
          <t>Fornecedor</t>
        </is>
      </c>
      <c r="C3" s="16" t="inlineStr">
        <is>
          <t>Prazo</t>
        </is>
      </c>
      <c r="D3" s="16" t="inlineStr">
        <is>
          <t>Fabricante</t>
        </is>
      </c>
      <c r="E3" s="16" t="inlineStr">
        <is>
          <t>Cód. item</t>
        </is>
      </c>
      <c r="F3" s="17" t="inlineStr">
        <is>
          <t>Descrição</t>
        </is>
      </c>
      <c r="G3" s="16" t="inlineStr">
        <is>
          <t>NCM</t>
        </is>
      </c>
      <c r="H3" s="16" t="inlineStr">
        <is>
          <t>Unidade</t>
        </is>
      </c>
      <c r="I3" s="16" t="inlineStr">
        <is>
          <t>Qde</t>
        </is>
      </c>
      <c r="J3" s="17" t="inlineStr">
        <is>
          <t>Valor produto c/ IPI</t>
        </is>
      </c>
      <c r="K3" s="16" t="inlineStr">
        <is>
          <t>Importação I3C</t>
        </is>
      </c>
      <c r="L3" s="16" t="inlineStr">
        <is>
          <t>Dólar</t>
        </is>
      </c>
      <c r="M3" s="275" t="inlineStr">
        <is>
          <t>Produto</t>
        </is>
      </c>
      <c r="N3" s="265" t="n"/>
      <c r="O3" s="18" t="inlineStr">
        <is>
          <t>I3C</t>
        </is>
      </c>
      <c r="P3" s="19" t="inlineStr">
        <is>
          <t>Fornecedor</t>
        </is>
      </c>
      <c r="Q3" s="16" t="inlineStr">
        <is>
          <t>Margem</t>
        </is>
      </c>
      <c r="R3" s="16" t="inlineStr">
        <is>
          <t>Desconto</t>
        </is>
      </c>
      <c r="S3" s="20" t="inlineStr">
        <is>
          <t>Preço Unitário c/ Desconto</t>
        </is>
      </c>
      <c r="T3" s="20" t="inlineStr">
        <is>
          <t>Preço Total c/ Desconto</t>
        </is>
      </c>
      <c r="U3" s="20" t="inlineStr">
        <is>
          <t>Preço Unitário</t>
        </is>
      </c>
      <c r="V3" s="20" t="inlineStr">
        <is>
          <t>Preço Total</t>
        </is>
      </c>
      <c r="W3" s="20" t="inlineStr">
        <is>
          <t xml:space="preserve">PIS </t>
        </is>
      </c>
      <c r="X3" s="20" t="inlineStr">
        <is>
          <t xml:space="preserve">COFINS </t>
        </is>
      </c>
      <c r="Y3" s="16" t="inlineStr">
        <is>
          <t>ICMS</t>
        </is>
      </c>
      <c r="Z3" s="264" t="n"/>
      <c r="AA3" s="264" t="n"/>
      <c r="AB3" s="264" t="n"/>
      <c r="AC3" s="264" t="n"/>
      <c r="AD3" s="264" t="n"/>
      <c r="AE3" s="265" t="n"/>
      <c r="AF3" s="17" t="inlineStr">
        <is>
          <t xml:space="preserve">ISS </t>
        </is>
      </c>
      <c r="AG3" s="16" t="inlineStr">
        <is>
          <t>ATENÇÃO</t>
        </is>
      </c>
      <c r="AH3" s="17" t="n"/>
      <c r="AI3" s="17" t="n"/>
      <c r="AJ3" s="17" t="n"/>
      <c r="AK3" s="17" t="n"/>
      <c r="AL3" s="17" t="n"/>
      <c r="AM3" s="17" t="n"/>
      <c r="AN3" s="276" t="inlineStr">
        <is>
          <t>Custo unit desc PIS e Cofins IN</t>
        </is>
      </c>
      <c r="AO3" s="276" t="inlineStr">
        <is>
          <t>Custo Total Desc Pis e Cofins IN</t>
        </is>
      </c>
      <c r="AP3" s="21" t="inlineStr">
        <is>
          <t>PIS IN</t>
        </is>
      </c>
      <c r="AQ3" s="21" t="inlineStr">
        <is>
          <t>COFINS IN</t>
        </is>
      </c>
      <c r="AR3" s="22" t="inlineStr">
        <is>
          <t>%ICMS</t>
        </is>
      </c>
      <c r="AS3" s="23" t="inlineStr">
        <is>
          <t>VALOR</t>
        </is>
      </c>
      <c r="AT3" s="23" t="inlineStr">
        <is>
          <t>ICMS ST</t>
        </is>
      </c>
      <c r="AU3" s="23" t="inlineStr">
        <is>
          <t>ST%</t>
        </is>
      </c>
      <c r="AV3" s="23" t="inlineStr">
        <is>
          <t>MVA</t>
        </is>
      </c>
      <c r="AW3" s="24" t="inlineStr">
        <is>
          <t>FAMÍLIA NCM</t>
        </is>
      </c>
      <c r="AX3" s="24" t="inlineStr">
        <is>
          <t>DIVISÃO NCM</t>
        </is>
      </c>
      <c r="AY3" s="264" t="n"/>
      <c r="AZ3" s="264" t="n"/>
      <c r="BA3" s="264" t="n"/>
      <c r="BB3" s="265" t="n"/>
      <c r="BC3" s="25" t="inlineStr">
        <is>
          <t>ESTADOS COM</t>
        </is>
      </c>
      <c r="BD3" s="25" t="inlineStr">
        <is>
          <t>ATENÇÃO</t>
        </is>
      </c>
      <c r="BE3" s="23" t="inlineStr">
        <is>
          <t>PIS À PAGAR</t>
        </is>
      </c>
      <c r="BF3" s="23" t="inlineStr">
        <is>
          <t>COFINS à PAGAR</t>
        </is>
      </c>
      <c r="BG3" s="23" t="inlineStr">
        <is>
          <t>ICMS OUT-IN</t>
        </is>
      </c>
      <c r="BH3" s="23" t="inlineStr">
        <is>
          <t>IMPOSTOS SAÍDA</t>
        </is>
      </c>
      <c r="BI3" s="23" t="inlineStr">
        <is>
          <t>CUSTO SEM CRÉDITO</t>
        </is>
      </c>
      <c r="BJ3" s="20" t="inlineStr">
        <is>
          <t>CSLL</t>
        </is>
      </c>
      <c r="BK3" s="20" t="inlineStr">
        <is>
          <t>IRPJ</t>
        </is>
      </c>
      <c r="BL3" s="23" t="inlineStr">
        <is>
          <t>CUSTO TOTAL</t>
        </is>
      </c>
      <c r="BM3" s="20" t="inlineStr">
        <is>
          <t>RESULTADO BRUTO</t>
        </is>
      </c>
    </row>
    <row r="4" ht="14.4" customHeight="1" s="218">
      <c r="A4" s="26" t="n"/>
      <c r="B4" s="26" t="n"/>
      <c r="C4" s="26" t="n"/>
      <c r="D4" s="26" t="n"/>
      <c r="E4" s="27" t="n"/>
      <c r="F4" s="26" t="n"/>
      <c r="G4" s="28" t="n"/>
      <c r="H4" s="26" t="n"/>
      <c r="I4" s="26" t="n"/>
      <c r="J4" s="29" t="n"/>
      <c r="K4" s="27" t="n"/>
      <c r="L4" s="27" t="n"/>
      <c r="M4" s="29" t="inlineStr">
        <is>
          <t>Importado</t>
        </is>
      </c>
      <c r="N4" s="29" t="inlineStr">
        <is>
          <t>Estado Origem</t>
        </is>
      </c>
      <c r="O4" s="29" t="inlineStr">
        <is>
          <t>CNPJ Compra</t>
        </is>
      </c>
      <c r="P4" s="29" t="inlineStr">
        <is>
          <t>Optante Simples</t>
        </is>
      </c>
      <c r="Q4" s="27" t="n"/>
      <c r="R4" s="27" t="n"/>
      <c r="S4" s="30" t="n"/>
      <c r="T4" s="30" t="n"/>
      <c r="U4" s="30" t="n"/>
      <c r="V4" s="30" t="n"/>
      <c r="W4" s="31" t="n">
        <v>0.0065</v>
      </c>
      <c r="X4" s="31" t="n">
        <v>0.03</v>
      </c>
      <c r="Y4" s="32" t="inlineStr">
        <is>
          <t>Produto Importado</t>
        </is>
      </c>
      <c r="Z4" s="21" t="inlineStr">
        <is>
          <t>CNPJ Faturamento</t>
        </is>
      </c>
      <c r="AA4" s="32" t="inlineStr">
        <is>
          <t>Estado Destino</t>
        </is>
      </c>
      <c r="AB4" s="21" t="inlineStr">
        <is>
          <t>Contribuinte</t>
        </is>
      </c>
      <c r="AC4" s="21" t="inlineStr">
        <is>
          <t>%ICMS</t>
        </is>
      </c>
      <c r="AD4" s="21" t="inlineStr">
        <is>
          <t>ICMS</t>
        </is>
      </c>
      <c r="AE4" s="27" t="inlineStr">
        <is>
          <t>ICMS DIFAL</t>
        </is>
      </c>
      <c r="AF4" s="33" t="n">
        <v>0</v>
      </c>
      <c r="AG4" s="33" t="n"/>
      <c r="AH4" s="27" t="n"/>
      <c r="AI4" s="29" t="inlineStr">
        <is>
          <t>Custo Import.</t>
        </is>
      </c>
      <c r="AJ4" s="29" t="inlineStr">
        <is>
          <t>Custo Dólar</t>
        </is>
      </c>
      <c r="AK4" s="29" t="inlineStr">
        <is>
          <t>Custo unit Desc. ICMS IN</t>
        </is>
      </c>
      <c r="AL4" s="29" t="inlineStr">
        <is>
          <t>Custo Total s/ Impostos</t>
        </is>
      </c>
      <c r="AM4" s="29" t="inlineStr">
        <is>
          <t>Custo Total Desc. ICMS IN</t>
        </is>
      </c>
      <c r="AN4" s="277" t="n"/>
      <c r="AO4" s="277" t="n"/>
      <c r="AP4" s="31" t="n">
        <v>0</v>
      </c>
      <c r="AQ4" s="31" t="n">
        <v>0</v>
      </c>
      <c r="AR4" s="32" t="n"/>
      <c r="AS4" s="29" t="inlineStr">
        <is>
          <t>ICMS</t>
        </is>
      </c>
      <c r="AT4" s="29" t="n"/>
      <c r="AU4" s="31" t="n"/>
      <c r="AV4" s="31" t="n"/>
      <c r="AW4" s="31" t="n"/>
      <c r="AX4" s="31" t="n"/>
      <c r="AY4" s="25" t="n"/>
      <c r="AZ4" s="25" t="n"/>
      <c r="BA4" s="25" t="n"/>
      <c r="BB4" s="25" t="n"/>
      <c r="BC4" s="25" t="inlineStr">
        <is>
          <t>CONVÊNIO**</t>
        </is>
      </c>
      <c r="BD4" s="25" t="inlineStr">
        <is>
          <t>ICMS ST</t>
        </is>
      </c>
      <c r="BE4" s="29" t="n"/>
      <c r="BF4" s="29" t="n"/>
      <c r="BG4" s="29" t="n"/>
      <c r="BH4" s="29" t="n"/>
      <c r="BI4" s="29" t="n"/>
      <c r="BJ4" s="31" t="n">
        <v>0.0108</v>
      </c>
      <c r="BK4" s="31">
        <f>IF(((((((F88*8%)+(F89*32%))-20000)*10%))+(((F88*8%)+(F89*32%))*15%))/(F88+F89)&lt;0.07,0.07,((((((F88*8%)+(F89*32%))-20000)*10%))+(((F88*8%)+(F89*32%))*15%))/(F88+F89))</f>
        <v/>
      </c>
      <c r="BL4" s="29" t="n"/>
      <c r="BM4" s="34" t="n"/>
    </row>
    <row r="5" ht="14.4" customHeight="1" s="218">
      <c r="A5" s="35" t="n">
        <v>1</v>
      </c>
      <c r="B5" s="144">
        <f>BOM!B5</f>
        <v/>
      </c>
      <c r="C5" s="144">
        <f>BOM!C5</f>
        <v/>
      </c>
      <c r="D5" s="144">
        <f>BOM!D5</f>
        <v/>
      </c>
      <c r="E5" s="144">
        <f>BOM!E5</f>
        <v/>
      </c>
      <c r="F5" s="39">
        <f>BOM!F5</f>
        <v/>
      </c>
      <c r="G5" s="144">
        <f>BOM!G5</f>
        <v/>
      </c>
      <c r="H5" s="144">
        <f>BOM!H5</f>
        <v/>
      </c>
      <c r="I5" s="145" t="n">
        <v>0</v>
      </c>
      <c r="J5" s="146">
        <f>BOM!J5</f>
        <v/>
      </c>
      <c r="K5" s="146">
        <f>BOM!K5</f>
        <v/>
      </c>
      <c r="L5" s="146">
        <f>BOM!L5</f>
        <v/>
      </c>
      <c r="M5" s="146">
        <f>BOM!M5</f>
        <v/>
      </c>
      <c r="N5" s="146">
        <f>BOM!N5</f>
        <v/>
      </c>
      <c r="O5" s="146">
        <f>BOM!O5</f>
        <v/>
      </c>
      <c r="P5" s="146">
        <f>BOM!P5</f>
        <v/>
      </c>
      <c r="Q5" s="46">
        <f>$F$97</f>
        <v/>
      </c>
      <c r="R5" s="47" t="n">
        <v>0</v>
      </c>
      <c r="S5" s="48">
        <f>U5-(U5*R5)</f>
        <v/>
      </c>
      <c r="T5" s="48">
        <f>S5*I5</f>
        <v/>
      </c>
      <c r="U5" s="48">
        <f>(AN5)/(1-(BH5+Q5))</f>
        <v/>
      </c>
      <c r="V5" s="48">
        <f>U5*I5</f>
        <v/>
      </c>
      <c r="W5" s="49">
        <f>T5*$W$4</f>
        <v/>
      </c>
      <c r="X5" s="49">
        <f>T5*$X$4</f>
        <v/>
      </c>
      <c r="Y5" s="50">
        <f>M5</f>
        <v/>
      </c>
      <c r="Z5" s="9" t="n"/>
      <c r="AA5" s="9" t="n"/>
      <c r="AB5" s="9" t="n"/>
      <c r="AC5" s="51">
        <f t="array" ref="AC5">IF(I5&gt;0,VLOOKUP(Y5&amp;$P$88&amp;$P$89&amp;$P$90,Variáveis!$O$2:$S$300&amp;Variáveis!$P$2:$T$300&amp;Variáveis!$Q$2:$U$300&amp;Variáveis!$R$2:$V$300,5,FALSE),0)</f>
        <v/>
      </c>
      <c r="AD5" s="52">
        <f>T5*AC5</f>
        <v/>
      </c>
      <c r="AE5" s="53">
        <f>IF(AB5="não",((V5/(1-VLOOKUP(AA5,Variáveis!$AK$3:$AN$29,4,FALSE)))*VLOOKUP(AA5,Variáveis!$AK$3:$AN$29,4,FALSE))-AD5,0)</f>
        <v/>
      </c>
      <c r="AF5" s="53">
        <f>T5*$AF$4</f>
        <v/>
      </c>
      <c r="AG5" s="53">
        <f>IF(AB5="SIM","Cliente pode pagar DIFA na entrada", )</f>
        <v/>
      </c>
      <c r="AH5" s="54" t="n"/>
      <c r="AI5" s="53">
        <f>IF(K5="SIM",(J5*$F$102),J5)</f>
        <v/>
      </c>
      <c r="AJ5" s="53">
        <f>IF(L5="SIM",(AI5*$F$101),AI5)</f>
        <v/>
      </c>
      <c r="AK5" s="53">
        <f>AJ5-AS5</f>
        <v/>
      </c>
      <c r="AL5" s="53">
        <f>AJ5*I5</f>
        <v/>
      </c>
      <c r="AM5" s="53">
        <f>AK5*I5</f>
        <v/>
      </c>
      <c r="AN5" s="53">
        <f>AK5-AP5-AQ5</f>
        <v/>
      </c>
      <c r="AO5" s="53">
        <f>AN5*I5</f>
        <v/>
      </c>
      <c r="AP5" s="53">
        <f>$AP$4*AK5</f>
        <v/>
      </c>
      <c r="AQ5" s="53">
        <f>$AQ$4*AK5</f>
        <v/>
      </c>
      <c r="AR5" s="51">
        <f t="array" ref="AR5">VLOOKUP(M5&amp;N5&amp;O5&amp;P5,Variáveis!$A$2:$E$240&amp;Variáveis!$B$2:$F$240&amp;Variáveis!$C$2:$G$240&amp;Variáveis!$D$2:$H$240,5,FALSE)</f>
        <v/>
      </c>
      <c r="AS5" s="53">
        <f>((AJ5*(1-AR5))*AR5)</f>
        <v/>
      </c>
      <c r="AT5" s="53">
        <f>(((J5+(J5*AU5))*0.18)-(J5*AR5))</f>
        <v/>
      </c>
      <c r="AU5" s="55">
        <f>(((1+AV5)*(1-AR5))/(1-0.18)-1)</f>
        <v/>
      </c>
      <c r="AV5" s="55">
        <f>IF(BB5&gt;0,BB5,IF(BA5&gt;0,BA5,IF(AZ5&gt;0,AZ5,IF(AY5&gt;0,AY5,IF(AX5&gt;0,AX5)))))/100</f>
        <v/>
      </c>
      <c r="AW5" s="56">
        <f>VALUE(LEFT(G5,4))</f>
        <v/>
      </c>
      <c r="AX5" s="56">
        <f>VALUE(IFERROR(VLOOKUP(VALUE(LEFT(G5,4)),ST!$C$4:$E$300,3,FALSE),"0"))</f>
        <v/>
      </c>
      <c r="AY5" s="56">
        <f>VALUE(IFERROR(VLOOKUP(VALUE(LEFT(G5,5)),ST!$C$4:$E$300,3,FALSE),"0"))</f>
        <v/>
      </c>
      <c r="AZ5" s="56">
        <f>VALUE(IFERROR(VLOOKUP(VALUE(LEFT(G5,6)),ST!$C$4:$E$300,3,FALSE),"0"))</f>
        <v/>
      </c>
      <c r="BA5" s="56">
        <f>VALUE(IFERROR(VLOOKUP(VALUE(LEFT(G5,7)),ST!$C$4:$E$300,3,FALSE),"0"))</f>
        <v/>
      </c>
      <c r="BB5" s="56">
        <f>VALUE(IFERROR(VLOOKUP(G5,ST!$C$4:$E$400,3,FALSE),"0"))</f>
        <v/>
      </c>
      <c r="BC5" s="57">
        <f>IF(VLOOKUP(AW5,ST!$C$4:$F$298,4,FALSE)&lt;&gt;0,VLOOKUP(AW5,ST!$C$4:$F$298,4,FALSE),VLOOKUP(G5,ST!$C$4:$F$298,4,FALSE))</f>
        <v/>
      </c>
      <c r="BD5" s="57">
        <f>IF(O5="SC","Desconsiderar coluna ICMS ST",IF(O5="PR","Haverá ST", ))</f>
        <v/>
      </c>
      <c r="BE5" s="53">
        <f>W5</f>
        <v/>
      </c>
      <c r="BF5" s="53">
        <f>X5</f>
        <v/>
      </c>
      <c r="BG5" s="53">
        <f>AD5-AS5</f>
        <v/>
      </c>
      <c r="BH5" s="51">
        <f>$W$4+$X$4+AC5+$BJ$4+0.07</f>
        <v/>
      </c>
      <c r="BI5" s="53">
        <f>IF(BD5="Haverá ST",AJ5+AS5+AT5,AJ5+AS5)</f>
        <v/>
      </c>
      <c r="BJ5" s="53">
        <f>T5*$BJ$4</f>
        <v/>
      </c>
      <c r="BK5" s="53">
        <f>T5*$BK$4</f>
        <v/>
      </c>
      <c r="BL5" s="53">
        <f>BE5+BF5+AO5+BJ5+BK5+AD5</f>
        <v/>
      </c>
      <c r="BM5" s="53">
        <f>(T5-BL5)</f>
        <v/>
      </c>
    </row>
    <row r="6" ht="14.4" customHeight="1" s="218">
      <c r="A6" s="58">
        <f>A5+1</f>
        <v/>
      </c>
      <c r="B6" s="144">
        <f>BOM!B6</f>
        <v/>
      </c>
      <c r="C6" s="144">
        <f>BOM!C6</f>
        <v/>
      </c>
      <c r="D6" s="144">
        <f>BOM!D6</f>
        <v/>
      </c>
      <c r="E6" s="144">
        <f>BOM!E6</f>
        <v/>
      </c>
      <c r="F6" s="144">
        <f>BOM!F6</f>
        <v/>
      </c>
      <c r="G6" s="144">
        <f>BOM!G6</f>
        <v/>
      </c>
      <c r="H6" s="144">
        <f>BOM!H6</f>
        <v/>
      </c>
      <c r="I6" s="145" t="n">
        <v>0</v>
      </c>
      <c r="J6" s="146">
        <f>BOM!J6</f>
        <v/>
      </c>
      <c r="K6" s="146">
        <f>BOM!K6</f>
        <v/>
      </c>
      <c r="L6" s="146">
        <f>BOM!L6</f>
        <v/>
      </c>
      <c r="M6" s="146">
        <f>BOM!M6</f>
        <v/>
      </c>
      <c r="N6" s="146">
        <f>BOM!N6</f>
        <v/>
      </c>
      <c r="O6" s="146">
        <f>BOM!O6</f>
        <v/>
      </c>
      <c r="P6" s="146">
        <f>BOM!P6</f>
        <v/>
      </c>
      <c r="Q6" s="46">
        <f>$F$97</f>
        <v/>
      </c>
      <c r="R6" s="46">
        <f>$F$98</f>
        <v/>
      </c>
      <c r="S6" s="48">
        <f>U6-(U6*R6)</f>
        <v/>
      </c>
      <c r="T6" s="48">
        <f>S6*I6</f>
        <v/>
      </c>
      <c r="U6" s="48">
        <f>(AN6)/(1-(BH6+Q6))</f>
        <v/>
      </c>
      <c r="V6" s="48">
        <f>U6*I6</f>
        <v/>
      </c>
      <c r="W6" s="49">
        <f>T6*$W$4</f>
        <v/>
      </c>
      <c r="X6" s="49">
        <f>T6*$X$4</f>
        <v/>
      </c>
      <c r="Y6" s="50">
        <f>M6</f>
        <v/>
      </c>
      <c r="Z6" s="9" t="n"/>
      <c r="AA6" s="9" t="n"/>
      <c r="AB6" s="9" t="n"/>
      <c r="AC6" s="51">
        <f t="array" ref="AC6">IF(I6&gt;0,VLOOKUP(Y6&amp;$P$88&amp;$P$89&amp;$P$90,Variáveis!$O$2:$S$300&amp;Variáveis!$P$2:$T$300&amp;Variáveis!$Q$2:$U$300&amp;Variáveis!$R$2:$V$300,5,FALSE),0)</f>
        <v/>
      </c>
      <c r="AD6" s="52">
        <f>T6*AC6</f>
        <v/>
      </c>
      <c r="AE6" s="53">
        <f>IF(AB6="não",((V6/(1-VLOOKUP(AA6,Variáveis!$AK$3:$AN$29,4,FALSE)))*VLOOKUP(AA6,Variáveis!$AK$3:$AN$29,4,FALSE))-AD6,0)</f>
        <v/>
      </c>
      <c r="AF6" s="53">
        <f>T6*$AF$4</f>
        <v/>
      </c>
      <c r="AG6" s="53">
        <f>IF(AB6="SIM","Cliente pode pagar DIFA na entrada", )</f>
        <v/>
      </c>
      <c r="AH6" s="54" t="n"/>
      <c r="AI6" s="53">
        <f>IF(K6="SIM",(J6*$F$102),J6)</f>
        <v/>
      </c>
      <c r="AJ6" s="53">
        <f>IF(L6="SIM",(AI6*$F$101),AI6)</f>
        <v/>
      </c>
      <c r="AK6" s="53">
        <f>AJ6-AS6</f>
        <v/>
      </c>
      <c r="AL6" s="53">
        <f>AJ6*I6</f>
        <v/>
      </c>
      <c r="AM6" s="53">
        <f>AK6*I6</f>
        <v/>
      </c>
      <c r="AN6" s="53">
        <f>AK6-AP6-AQ6</f>
        <v/>
      </c>
      <c r="AO6" s="53">
        <f>AN6*I6</f>
        <v/>
      </c>
      <c r="AP6" s="53">
        <f>$AP$4*AK6</f>
        <v/>
      </c>
      <c r="AQ6" s="53">
        <f>$AQ$4*AK6</f>
        <v/>
      </c>
      <c r="AR6" s="51">
        <f t="array" ref="AR6">VLOOKUP(M6&amp;N6&amp;O6&amp;P6,Variáveis!$A$2:$E$240&amp;Variáveis!$B$2:$F$240&amp;Variáveis!$C$2:$G$240&amp;Variáveis!$D$2:$H$240,5,FALSE)</f>
        <v/>
      </c>
      <c r="AS6" s="53">
        <f>((AJ6*(1-AR6))*AR6)</f>
        <v/>
      </c>
      <c r="AT6" s="53">
        <f>(((J6+(J6*AU6))*0.18)-(J6*AR6))</f>
        <v/>
      </c>
      <c r="AU6" s="55">
        <f>(((1+AV6)*(1-AR6))/(1-0.18)-1)</f>
        <v/>
      </c>
      <c r="AV6" s="55">
        <f>IF(BB6&gt;0,BB6,IF(BA6&gt;0,BA6,IF(AZ6&gt;0,AZ6,IF(AY6&gt;0,AY6,IF(AX6&gt;0,AX6)))))/100</f>
        <v/>
      </c>
      <c r="AW6" s="56">
        <f>VALUE(LEFT(G6,4))</f>
        <v/>
      </c>
      <c r="AX6" s="56">
        <f>VALUE(IFERROR(VLOOKUP(VALUE(LEFT(G6,4)),ST!$C$4:$E$300,3,FALSE),"0"))</f>
        <v/>
      </c>
      <c r="AY6" s="56">
        <f>VALUE(IFERROR(VLOOKUP(VALUE(LEFT(G6,5)),ST!$C$4:$E$300,3,FALSE),"0"))</f>
        <v/>
      </c>
      <c r="AZ6" s="56">
        <f>VALUE(IFERROR(VLOOKUP(VALUE(LEFT(G6,6)),ST!$C$4:$E$300,3,FALSE),"0"))</f>
        <v/>
      </c>
      <c r="BA6" s="56">
        <f>VALUE(IFERROR(VLOOKUP(VALUE(LEFT(G6,7)),ST!$C$4:$E$300,3,FALSE),"0"))</f>
        <v/>
      </c>
      <c r="BB6" s="56">
        <f>VALUE(IFERROR(VLOOKUP(G6,ST!$C$4:$E$400,3,FALSE),"0"))</f>
        <v/>
      </c>
      <c r="BC6" s="57">
        <f>IF(VLOOKUP(AW6,ST!$C$4:$F$298,4,FALSE)&lt;&gt;0,VLOOKUP(AW6,ST!$C$4:$F$298,4,FALSE),VLOOKUP(G6,ST!$C$4:$F$298,4,FALSE))</f>
        <v/>
      </c>
      <c r="BD6" s="57">
        <f>IF(O6="SC","Desconsiderar coluna ICMS ST",IF(O6="PR","Haverá ST", ))</f>
        <v/>
      </c>
      <c r="BE6" s="53">
        <f>W6</f>
        <v/>
      </c>
      <c r="BF6" s="53">
        <f>X6</f>
        <v/>
      </c>
      <c r="BG6" s="53">
        <f>AD6-AS6</f>
        <v/>
      </c>
      <c r="BH6" s="51">
        <f>$W$4+$X$4+AC6+$BJ$4+0.07</f>
        <v/>
      </c>
      <c r="BI6" s="53">
        <f>IF(BD6="Haverá ST",AJ6+AS6+AT6,AJ6+AS6)</f>
        <v/>
      </c>
      <c r="BJ6" s="53">
        <f>T6*$BJ$4</f>
        <v/>
      </c>
      <c r="BK6" s="53">
        <f>T6*$BK$4</f>
        <v/>
      </c>
      <c r="BL6" s="53">
        <f>BE6+BF6+AO6+BJ6+BK6+AD6</f>
        <v/>
      </c>
      <c r="BM6" s="53">
        <f>(T6-BL6)</f>
        <v/>
      </c>
    </row>
    <row r="7" ht="14.4" customHeight="1" s="218">
      <c r="A7" s="58">
        <f>A6+1</f>
        <v/>
      </c>
      <c r="B7" s="144">
        <f>BOM!B7</f>
        <v/>
      </c>
      <c r="C7" s="144">
        <f>BOM!C7</f>
        <v/>
      </c>
      <c r="D7" s="144">
        <f>BOM!D7</f>
        <v/>
      </c>
      <c r="E7" s="144">
        <f>BOM!E7</f>
        <v/>
      </c>
      <c r="F7" s="144">
        <f>BOM!F7</f>
        <v/>
      </c>
      <c r="G7" s="144">
        <f>BOM!G7</f>
        <v/>
      </c>
      <c r="H7" s="144">
        <f>BOM!H7</f>
        <v/>
      </c>
      <c r="I7" s="147" t="n">
        <v>0</v>
      </c>
      <c r="J7" s="146">
        <f>BOM!J7</f>
        <v/>
      </c>
      <c r="K7" s="146">
        <f>BOM!K7</f>
        <v/>
      </c>
      <c r="L7" s="146">
        <f>BOM!L7</f>
        <v/>
      </c>
      <c r="M7" s="146">
        <f>BOM!M7</f>
        <v/>
      </c>
      <c r="N7" s="146">
        <f>BOM!N7</f>
        <v/>
      </c>
      <c r="O7" s="146">
        <f>BOM!O7</f>
        <v/>
      </c>
      <c r="P7" s="146">
        <f>BOM!P7</f>
        <v/>
      </c>
      <c r="Q7" s="46">
        <f>$F$97</f>
        <v/>
      </c>
      <c r="R7" s="46">
        <f>$F$98</f>
        <v/>
      </c>
      <c r="S7" s="48">
        <f>U7-(U7*R7)</f>
        <v/>
      </c>
      <c r="T7" s="48">
        <f>S7*I7</f>
        <v/>
      </c>
      <c r="U7" s="48">
        <f>(AN7)/(1-(BH7+Q7))</f>
        <v/>
      </c>
      <c r="V7" s="48">
        <f>U7*I7</f>
        <v/>
      </c>
      <c r="W7" s="49">
        <f>T7*$W$4</f>
        <v/>
      </c>
      <c r="X7" s="49">
        <f>T7*$X$4</f>
        <v/>
      </c>
      <c r="Y7" s="50">
        <f>M7</f>
        <v/>
      </c>
      <c r="Z7" s="9" t="n"/>
      <c r="AA7" s="9" t="n"/>
      <c r="AB7" s="9" t="n"/>
      <c r="AC7" s="51">
        <f t="array" ref="AC7">IF(I7&gt;0,VLOOKUP(Y7&amp;$P$88&amp;$P$89&amp;$P$90,Variáveis!$O$2:$S$300&amp;Variáveis!$P$2:$T$300&amp;Variáveis!$Q$2:$U$300&amp;Variáveis!$R$2:$V$300,5,FALSE),0)</f>
        <v/>
      </c>
      <c r="AD7" s="52">
        <f>T7*AC7</f>
        <v/>
      </c>
      <c r="AE7" s="53">
        <f>IF(AB7="não",((V7/(1-VLOOKUP(AA7,Variáveis!$AK$3:$AN$29,4,FALSE)))*VLOOKUP(AA7,Variáveis!$AK$3:$AN$29,4,FALSE))-AD7,0)</f>
        <v/>
      </c>
      <c r="AF7" s="53">
        <f>T7*$AF$4</f>
        <v/>
      </c>
      <c r="AG7" s="53">
        <f>IF(AB7="SIM","Cliente pode pagar DIFA na entrada", )</f>
        <v/>
      </c>
      <c r="AH7" s="54" t="n"/>
      <c r="AI7" s="53">
        <f>IF(K7="SIM",(J7*$F$102),J7)</f>
        <v/>
      </c>
      <c r="AJ7" s="53">
        <f>IF(L7="SIM",(AI7*$F$101),AI7)</f>
        <v/>
      </c>
      <c r="AK7" s="53">
        <f>AJ7-AS7</f>
        <v/>
      </c>
      <c r="AL7" s="53">
        <f>AJ7*I7</f>
        <v/>
      </c>
      <c r="AM7" s="53">
        <f>AK7*I7</f>
        <v/>
      </c>
      <c r="AN7" s="53">
        <f>AK7-AP7-AQ7</f>
        <v/>
      </c>
      <c r="AO7" s="53">
        <f>AN7*I7</f>
        <v/>
      </c>
      <c r="AP7" s="53">
        <f>$AP$4*AK7</f>
        <v/>
      </c>
      <c r="AQ7" s="53">
        <f>$AQ$4*AK7</f>
        <v/>
      </c>
      <c r="AR7" s="51">
        <f t="array" ref="AR7">VLOOKUP(M7&amp;N7&amp;O7&amp;P7,Variáveis!$A$2:$E$240&amp;Variáveis!$B$2:$F$240&amp;Variáveis!$C$2:$G$240&amp;Variáveis!$D$2:$H$240,5,FALSE)</f>
        <v/>
      </c>
      <c r="AS7" s="53">
        <f>((AJ7*(1-AR7))*AR7)</f>
        <v/>
      </c>
      <c r="AT7" s="53">
        <f>(((J7+(J7*AU7))*0.18)-(J7*AR7))</f>
        <v/>
      </c>
      <c r="AU7" s="55">
        <f>(((1+AV7)*(1-AR7))/(1-0.18)-1)</f>
        <v/>
      </c>
      <c r="AV7" s="55">
        <f>IF(BB7&gt;0,BB7,IF(BA7&gt;0,BA7,IF(AZ7&gt;0,AZ7,IF(AY7&gt;0,AY7,IF(AX7&gt;0,AX7)))))/100</f>
        <v/>
      </c>
      <c r="AW7" s="56">
        <f>VALUE(LEFT(G7,4))</f>
        <v/>
      </c>
      <c r="AX7" s="56">
        <f>VALUE(IFERROR(VLOOKUP(VALUE(LEFT(G7,4)),ST!$C$4:$E$300,3,FALSE),"0"))</f>
        <v/>
      </c>
      <c r="AY7" s="56">
        <f>VALUE(IFERROR(VLOOKUP(VALUE(LEFT(G7,5)),ST!$C$4:$E$300,3,FALSE),"0"))</f>
        <v/>
      </c>
      <c r="AZ7" s="56">
        <f>VALUE(IFERROR(VLOOKUP(VALUE(LEFT(G7,6)),ST!$C$4:$E$300,3,FALSE),"0"))</f>
        <v/>
      </c>
      <c r="BA7" s="56">
        <f>VALUE(IFERROR(VLOOKUP(VALUE(LEFT(G7,7)),ST!$C$4:$E$300,3,FALSE),"0"))</f>
        <v/>
      </c>
      <c r="BB7" s="56">
        <f>VALUE(IFERROR(VLOOKUP(G7,ST!$C$4:$E$400,3,FALSE),"0"))</f>
        <v/>
      </c>
      <c r="BC7" s="57">
        <f>IF(VLOOKUP(AW7,ST!$C$4:$F$298,4,FALSE)&lt;&gt;0,VLOOKUP(AW7,ST!$C$4:$F$298,4,FALSE),VLOOKUP(G7,ST!$C$4:$F$298,4,FALSE))</f>
        <v/>
      </c>
      <c r="BD7" s="57">
        <f>IF(O7="SC","Desconsiderar coluna ICMS ST",IF(O7="PR","Haverá ST", ))</f>
        <v/>
      </c>
      <c r="BE7" s="53">
        <f>W7</f>
        <v/>
      </c>
      <c r="BF7" s="53">
        <f>X7</f>
        <v/>
      </c>
      <c r="BG7" s="53">
        <f>AD7-AS7</f>
        <v/>
      </c>
      <c r="BH7" s="51">
        <f>$W$4+$X$4+AC7+$BJ$4+0.07</f>
        <v/>
      </c>
      <c r="BI7" s="53">
        <f>IF(BD7="Haverá ST",AJ7+AS7+AT7,AJ7+AS7)</f>
        <v/>
      </c>
      <c r="BJ7" s="53">
        <f>T7*$BJ$4</f>
        <v/>
      </c>
      <c r="BK7" s="53">
        <f>T7*$BK$4</f>
        <v/>
      </c>
      <c r="BL7" s="53">
        <f>BE7+BF7+AO7+BJ7+BK7+AD7</f>
        <v/>
      </c>
      <c r="BM7" s="53">
        <f>(T7-BL7)</f>
        <v/>
      </c>
    </row>
    <row r="8" ht="14.4" customHeight="1" s="218">
      <c r="A8" s="58" t="n"/>
      <c r="B8" s="144">
        <f>BOM!B8</f>
        <v/>
      </c>
      <c r="C8" s="144">
        <f>BOM!C8</f>
        <v/>
      </c>
      <c r="D8" s="144">
        <f>BOM!D8</f>
        <v/>
      </c>
      <c r="E8" s="144">
        <f>BOM!E8</f>
        <v/>
      </c>
      <c r="F8" s="39">
        <f>BOM!F8</f>
        <v/>
      </c>
      <c r="G8" s="144">
        <f>BOM!G8</f>
        <v/>
      </c>
      <c r="H8" s="144">
        <f>BOM!H8</f>
        <v/>
      </c>
      <c r="I8" s="147" t="n">
        <v>0</v>
      </c>
      <c r="J8" s="146">
        <f>BOM!J8</f>
        <v/>
      </c>
      <c r="K8" s="146">
        <f>BOM!K8</f>
        <v/>
      </c>
      <c r="L8" s="146">
        <f>BOM!L8</f>
        <v/>
      </c>
      <c r="M8" s="146">
        <f>BOM!M8</f>
        <v/>
      </c>
      <c r="N8" s="146">
        <f>BOM!N8</f>
        <v/>
      </c>
      <c r="O8" s="146">
        <f>BOM!O8</f>
        <v/>
      </c>
      <c r="P8" s="146">
        <f>BOM!P8</f>
        <v/>
      </c>
      <c r="Q8" s="46">
        <f>$F$97</f>
        <v/>
      </c>
      <c r="R8" s="46">
        <f>$F$98</f>
        <v/>
      </c>
      <c r="S8" s="48">
        <f>U8-(U8*R8)</f>
        <v/>
      </c>
      <c r="T8" s="48">
        <f>S8*I8</f>
        <v/>
      </c>
      <c r="U8" s="48">
        <f>(AN8)/(1-(BH8+Q8))</f>
        <v/>
      </c>
      <c r="V8" s="48">
        <f>U8*I8</f>
        <v/>
      </c>
      <c r="W8" s="49">
        <f>T8*$W$4</f>
        <v/>
      </c>
      <c r="X8" s="49">
        <f>T8*$X$4</f>
        <v/>
      </c>
      <c r="Y8" s="50">
        <f>M8</f>
        <v/>
      </c>
      <c r="Z8" s="9" t="n"/>
      <c r="AA8" s="9" t="n"/>
      <c r="AB8" s="9" t="n"/>
      <c r="AC8" s="51">
        <f t="array" ref="AC8">IF(I8&gt;0,VLOOKUP(Y8&amp;$P$88&amp;$P$89&amp;$P$90,Variáveis!$O$2:$S$300&amp;Variáveis!$P$2:$T$300&amp;Variáveis!$Q$2:$U$300&amp;Variáveis!$R$2:$V$300,5,FALSE),0)</f>
        <v/>
      </c>
      <c r="AD8" s="52">
        <f>T8*AC8</f>
        <v/>
      </c>
      <c r="AE8" s="53">
        <f>IF(AB8="não",((V8/(1-VLOOKUP(AA8,Variáveis!$AK$3:$AN$29,4,FALSE)))*VLOOKUP(AA8,Variáveis!$AK$3:$AN$29,4,FALSE))-AD8,0)</f>
        <v/>
      </c>
      <c r="AF8" s="53">
        <f>T8*$AF$4</f>
        <v/>
      </c>
      <c r="AG8" s="53">
        <f>IF(AB8="SIM","Cliente pode pagar DIFA na entrada", )</f>
        <v/>
      </c>
      <c r="AH8" s="54" t="n"/>
      <c r="AI8" s="53">
        <f>IF(K8="SIM",(J8*$F$102),J8)</f>
        <v/>
      </c>
      <c r="AJ8" s="53">
        <f>IF(L8="SIM",(AI8*$F$101),AI8)</f>
        <v/>
      </c>
      <c r="AK8" s="53">
        <f>AJ8-AS8</f>
        <v/>
      </c>
      <c r="AL8" s="53">
        <f>AJ8*I8</f>
        <v/>
      </c>
      <c r="AM8" s="53">
        <f>AK8*I8</f>
        <v/>
      </c>
      <c r="AN8" s="53">
        <f>AK8-AP8-AQ8</f>
        <v/>
      </c>
      <c r="AO8" s="53">
        <f>AN8*I8</f>
        <v/>
      </c>
      <c r="AP8" s="53">
        <f>$AP$4*AK8</f>
        <v/>
      </c>
      <c r="AQ8" s="53">
        <f>$AQ$4*AK8</f>
        <v/>
      </c>
      <c r="AR8" s="51">
        <f t="array" ref="AR8">VLOOKUP(M8&amp;N8&amp;O8&amp;P8,Variáveis!$A$2:$E$240&amp;Variáveis!$B$2:$F$240&amp;Variáveis!$C$2:$G$240&amp;Variáveis!$D$2:$H$240,5,FALSE)</f>
        <v/>
      </c>
      <c r="AS8" s="53">
        <f>((AJ8*(1-AR8))*AR8)</f>
        <v/>
      </c>
      <c r="AT8" s="53">
        <f>(((J8+(J8*AU8))*0.18)-(J8*AR8))</f>
        <v/>
      </c>
      <c r="AU8" s="55">
        <f>(((1+AV8)*(1-AR8))/(1-0.18)-1)</f>
        <v/>
      </c>
      <c r="AV8" s="55">
        <f>IF(BB8&gt;0,BB8,IF(BA8&gt;0,BA8,IF(AZ8&gt;0,AZ8,IF(AY8&gt;0,AY8,IF(AX8&gt;0,AX8)))))/100</f>
        <v/>
      </c>
      <c r="AW8" s="56">
        <f>VALUE(LEFT(G8,4))</f>
        <v/>
      </c>
      <c r="AX8" s="56">
        <f>VALUE(IFERROR(VLOOKUP(VALUE(LEFT(G8,4)),ST!$C$4:$E$300,3,FALSE),"0"))</f>
        <v/>
      </c>
      <c r="AY8" s="56">
        <f>VALUE(IFERROR(VLOOKUP(VALUE(LEFT(G8,5)),ST!$C$4:$E$300,3,FALSE),"0"))</f>
        <v/>
      </c>
      <c r="AZ8" s="56">
        <f>VALUE(IFERROR(VLOOKUP(VALUE(LEFT(G8,6)),ST!$C$4:$E$300,3,FALSE),"0"))</f>
        <v/>
      </c>
      <c r="BA8" s="56">
        <f>VALUE(IFERROR(VLOOKUP(VALUE(LEFT(G8,7)),ST!$C$4:$E$300,3,FALSE),"0"))</f>
        <v/>
      </c>
      <c r="BB8" s="56">
        <f>VALUE(IFERROR(VLOOKUP(G8,ST!$C$4:$E$400,3,FALSE),"0"))</f>
        <v/>
      </c>
      <c r="BC8" s="57">
        <f>IF(VLOOKUP(AW8,ST!$C$4:$F$298,4,FALSE)&lt;&gt;0,VLOOKUP(AW8,ST!$C$4:$F$298,4,FALSE),VLOOKUP(G8,ST!$C$4:$F$298,4,FALSE))</f>
        <v/>
      </c>
      <c r="BD8" s="57">
        <f>IF(O8="SC","Desconsiderar coluna ICMS ST",IF(O8="PR","Haverá ST", ))</f>
        <v/>
      </c>
      <c r="BE8" s="53">
        <f>W8</f>
        <v/>
      </c>
      <c r="BF8" s="53">
        <f>X8</f>
        <v/>
      </c>
      <c r="BG8" s="53">
        <f>AD8-AS8</f>
        <v/>
      </c>
      <c r="BH8" s="51">
        <f>$W$4+$X$4+AC8+$BJ$4+0.07</f>
        <v/>
      </c>
      <c r="BI8" s="53">
        <f>IF(BD8="Haverá ST",AJ8+AS8+AT8,AJ8+AS8)</f>
        <v/>
      </c>
      <c r="BJ8" s="53">
        <f>T8*$BJ$4</f>
        <v/>
      </c>
      <c r="BK8" s="53">
        <f>T8*$BK$4</f>
        <v/>
      </c>
      <c r="BL8" s="53">
        <f>BE8+BF8+AO8+BJ8+BK8+AD8</f>
        <v/>
      </c>
      <c r="BM8" s="53">
        <f>(T8-BL8)</f>
        <v/>
      </c>
    </row>
    <row r="9" ht="14.4" customHeight="1" s="218">
      <c r="A9" s="58">
        <f>A7+1</f>
        <v/>
      </c>
      <c r="B9" s="144">
        <f>BOM!B9</f>
        <v/>
      </c>
      <c r="C9" s="144">
        <f>BOM!C9</f>
        <v/>
      </c>
      <c r="D9" s="144">
        <f>BOM!D9</f>
        <v/>
      </c>
      <c r="E9" s="144">
        <f>BOM!E9</f>
        <v/>
      </c>
      <c r="F9" s="144">
        <f>BOM!F9</f>
        <v/>
      </c>
      <c r="G9" s="144">
        <f>BOM!G9</f>
        <v/>
      </c>
      <c r="H9" s="144">
        <f>BOM!H9</f>
        <v/>
      </c>
      <c r="I9" s="145" t="n">
        <v>0</v>
      </c>
      <c r="J9" s="146">
        <f>BOM!J9</f>
        <v/>
      </c>
      <c r="K9" s="146">
        <f>BOM!K9</f>
        <v/>
      </c>
      <c r="L9" s="146">
        <f>BOM!L9</f>
        <v/>
      </c>
      <c r="M9" s="146">
        <f>BOM!M9</f>
        <v/>
      </c>
      <c r="N9" s="146">
        <f>BOM!N9</f>
        <v/>
      </c>
      <c r="O9" s="146">
        <f>BOM!O9</f>
        <v/>
      </c>
      <c r="P9" s="146">
        <f>BOM!P9</f>
        <v/>
      </c>
      <c r="Q9" s="46">
        <f>$F$97</f>
        <v/>
      </c>
      <c r="R9" s="46">
        <f>$F$98</f>
        <v/>
      </c>
      <c r="S9" s="48">
        <f>U9-(U9*R9)</f>
        <v/>
      </c>
      <c r="T9" s="48">
        <f>S9*I9</f>
        <v/>
      </c>
      <c r="U9" s="48">
        <f>(AN9)/(1-(BH9+Q9))</f>
        <v/>
      </c>
      <c r="V9" s="48">
        <f>U9*I9</f>
        <v/>
      </c>
      <c r="W9" s="49">
        <f>T9*$W$4</f>
        <v/>
      </c>
      <c r="X9" s="49">
        <f>T9*$X$4</f>
        <v/>
      </c>
      <c r="Y9" s="50">
        <f>M9</f>
        <v/>
      </c>
      <c r="Z9" s="9" t="n"/>
      <c r="AA9" s="9" t="n"/>
      <c r="AB9" s="9" t="n"/>
      <c r="AC9" s="51">
        <f t="array" ref="AC9">IF(I9&gt;0,VLOOKUP(Y9&amp;$P$88&amp;$P$89&amp;$P$90,Variáveis!$O$2:$S$300&amp;Variáveis!$P$2:$T$300&amp;Variáveis!$Q$2:$U$300&amp;Variáveis!$R$2:$V$300,5,FALSE),0)</f>
        <v/>
      </c>
      <c r="AD9" s="52">
        <f>T9*AC9</f>
        <v/>
      </c>
      <c r="AE9" s="53">
        <f>IF(AB9="não",((V9/(1-VLOOKUP(AA9,Variáveis!$AK$3:$AN$29,4,FALSE)))*VLOOKUP(AA9,Variáveis!$AK$3:$AN$29,4,FALSE))-AD9,0)</f>
        <v/>
      </c>
      <c r="AF9" s="53">
        <f>T9*$AF$4</f>
        <v/>
      </c>
      <c r="AG9" s="53">
        <f>IF(AB9="SIM","Cliente pode pagar DIFA na entrada", )</f>
        <v/>
      </c>
      <c r="AH9" s="54" t="n"/>
      <c r="AI9" s="53">
        <f>IF(K9="SIM",(J9*$F$102),J9)</f>
        <v/>
      </c>
      <c r="AJ9" s="53">
        <f>IF(L9="SIM",(AI9*$F$101),AI9)</f>
        <v/>
      </c>
      <c r="AK9" s="53">
        <f>AJ9-AS9</f>
        <v/>
      </c>
      <c r="AL9" s="53">
        <f>AJ9*I9</f>
        <v/>
      </c>
      <c r="AM9" s="53">
        <f>AK9*I9</f>
        <v/>
      </c>
      <c r="AN9" s="53">
        <f>AK9-AP9-AQ9</f>
        <v/>
      </c>
      <c r="AO9" s="53">
        <f>AN9*I9</f>
        <v/>
      </c>
      <c r="AP9" s="53">
        <f>$AP$4*AK9</f>
        <v/>
      </c>
      <c r="AQ9" s="53">
        <f>$AQ$4*AK9</f>
        <v/>
      </c>
      <c r="AR9" s="51">
        <f t="array" ref="AR9">VLOOKUP(M9&amp;N9&amp;O9&amp;P9,Variáveis!$A$2:$E$240&amp;Variáveis!$B$2:$F$240&amp;Variáveis!$C$2:$G$240&amp;Variáveis!$D$2:$H$240,5,FALSE)</f>
        <v/>
      </c>
      <c r="AS9" s="53">
        <f>((AJ9*(1-AR9))*AR9)</f>
        <v/>
      </c>
      <c r="AT9" s="53">
        <f>(((J9+(J9*AU9))*0.18)-(J9*AR9))</f>
        <v/>
      </c>
      <c r="AU9" s="55">
        <f>(((1+AV9)*(1-AR9))/(1-0.18)-1)</f>
        <v/>
      </c>
      <c r="AV9" s="55">
        <f>IF(BB9&gt;0,BB9,IF(BA9&gt;0,BA9,IF(AZ9&gt;0,AZ9,IF(AY9&gt;0,AY9,IF(AX9&gt;0,AX9)))))/100</f>
        <v/>
      </c>
      <c r="AW9" s="56">
        <f>VALUE(LEFT(G9,4))</f>
        <v/>
      </c>
      <c r="AX9" s="56">
        <f>VALUE(IFERROR(VLOOKUP(VALUE(LEFT(G9,4)),ST!$C$4:$E$300,3,FALSE),"0"))</f>
        <v/>
      </c>
      <c r="AY9" s="56">
        <f>VALUE(IFERROR(VLOOKUP(VALUE(LEFT(G9,5)),ST!$C$4:$E$300,3,FALSE),"0"))</f>
        <v/>
      </c>
      <c r="AZ9" s="56">
        <f>VALUE(IFERROR(VLOOKUP(VALUE(LEFT(G9,6)),ST!$C$4:$E$300,3,FALSE),"0"))</f>
        <v/>
      </c>
      <c r="BA9" s="56">
        <f>VALUE(IFERROR(VLOOKUP(VALUE(LEFT(G9,7)),ST!$C$4:$E$300,3,FALSE),"0"))</f>
        <v/>
      </c>
      <c r="BB9" s="56">
        <f>VALUE(IFERROR(VLOOKUP(G9,ST!$C$4:$E$400,3,FALSE),"0"))</f>
        <v/>
      </c>
      <c r="BC9" s="57">
        <f>IF(VLOOKUP(AW9,ST!$C$4:$F$298,4,FALSE)&lt;&gt;0,VLOOKUP(AW9,ST!$C$4:$F$298,4,FALSE),VLOOKUP(G9,ST!$C$4:$F$298,4,FALSE))</f>
        <v/>
      </c>
      <c r="BD9" s="57">
        <f>IF(O9="SC","Desconsiderar coluna ICMS ST",IF(O9="PR","Haverá ST", ))</f>
        <v/>
      </c>
      <c r="BE9" s="53">
        <f>W9</f>
        <v/>
      </c>
      <c r="BF9" s="53">
        <f>X9</f>
        <v/>
      </c>
      <c r="BG9" s="53">
        <f>AD9-AS9</f>
        <v/>
      </c>
      <c r="BH9" s="51">
        <f>$W$4+$X$4+AC9+$BJ$4+0.07</f>
        <v/>
      </c>
      <c r="BI9" s="53">
        <f>IF(BD9="Haverá ST",AJ9+AS9+AT9,AJ9+AS9)</f>
        <v/>
      </c>
      <c r="BJ9" s="53">
        <f>T9*$BJ$4</f>
        <v/>
      </c>
      <c r="BK9" s="53">
        <f>T9*$BK$4</f>
        <v/>
      </c>
      <c r="BL9" s="53">
        <f>BE9+BF9+AO9+BJ9+BK9+AD9</f>
        <v/>
      </c>
      <c r="BM9" s="53">
        <f>(T9-BL9)</f>
        <v/>
      </c>
    </row>
    <row r="10" ht="14.4" customHeight="1" s="218">
      <c r="A10" s="58">
        <f>A9+1</f>
        <v/>
      </c>
      <c r="B10" s="144">
        <f>BOM!B10</f>
        <v/>
      </c>
      <c r="C10" s="144">
        <f>BOM!C10</f>
        <v/>
      </c>
      <c r="D10" s="144">
        <f>BOM!D10</f>
        <v/>
      </c>
      <c r="E10" s="144">
        <f>BOM!E10</f>
        <v/>
      </c>
      <c r="F10" s="144">
        <f>BOM!F10</f>
        <v/>
      </c>
      <c r="G10" s="144">
        <f>BOM!G10</f>
        <v/>
      </c>
      <c r="H10" s="144">
        <f>BOM!H10</f>
        <v/>
      </c>
      <c r="I10" s="145" t="n">
        <v>0</v>
      </c>
      <c r="J10" s="146">
        <f>BOM!J10</f>
        <v/>
      </c>
      <c r="K10" s="146">
        <f>BOM!K10</f>
        <v/>
      </c>
      <c r="L10" s="146">
        <f>BOM!L10</f>
        <v/>
      </c>
      <c r="M10" s="146">
        <f>BOM!M10</f>
        <v/>
      </c>
      <c r="N10" s="146">
        <f>BOM!N10</f>
        <v/>
      </c>
      <c r="O10" s="146">
        <f>BOM!O10</f>
        <v/>
      </c>
      <c r="P10" s="146">
        <f>BOM!P10</f>
        <v/>
      </c>
      <c r="Q10" s="46">
        <f>$F$97</f>
        <v/>
      </c>
      <c r="R10" s="46">
        <f>$F$98</f>
        <v/>
      </c>
      <c r="S10" s="48">
        <f>U10-(U10*R10)</f>
        <v/>
      </c>
      <c r="T10" s="48">
        <f>S10*I10</f>
        <v/>
      </c>
      <c r="U10" s="48">
        <f>(AN10)/(1-(BH10+Q10))</f>
        <v/>
      </c>
      <c r="V10" s="48">
        <f>U10*I10</f>
        <v/>
      </c>
      <c r="W10" s="49">
        <f>T10*$W$4</f>
        <v/>
      </c>
      <c r="X10" s="49">
        <f>T10*$X$4</f>
        <v/>
      </c>
      <c r="Y10" s="50">
        <f>M10</f>
        <v/>
      </c>
      <c r="Z10" s="9" t="n"/>
      <c r="AA10" s="9" t="n"/>
      <c r="AB10" s="9" t="n"/>
      <c r="AC10" s="51">
        <f t="array" ref="AC10">IF(I10&gt;0,VLOOKUP(Y10&amp;$P$88&amp;$P$89&amp;$P$90,Variáveis!$O$2:$S$300&amp;Variáveis!$P$2:$T$300&amp;Variáveis!$Q$2:$U$300&amp;Variáveis!$R$2:$V$300,5,FALSE),0)</f>
        <v/>
      </c>
      <c r="AD10" s="52">
        <f>T10*AC10</f>
        <v/>
      </c>
      <c r="AE10" s="53">
        <f>IF(AB10="não",((V10/(1-VLOOKUP(AA10,Variáveis!$AK$3:$AN$29,4,FALSE)))*VLOOKUP(AA10,Variáveis!$AK$3:$AN$29,4,FALSE))-AD10,0)</f>
        <v/>
      </c>
      <c r="AF10" s="53">
        <f>T10*$AF$4</f>
        <v/>
      </c>
      <c r="AG10" s="53">
        <f>IF(AB10="SIM","Cliente pode pagar DIFA na entrada", )</f>
        <v/>
      </c>
      <c r="AH10" s="54" t="n"/>
      <c r="AI10" s="53">
        <f>IF(K10="SIM",(J10*$F$102),J10)</f>
        <v/>
      </c>
      <c r="AJ10" s="53">
        <f>IF(L10="SIM",(AI10*$F$101),AI10)</f>
        <v/>
      </c>
      <c r="AK10" s="53">
        <f>AJ10-AS10</f>
        <v/>
      </c>
      <c r="AL10" s="53">
        <f>AJ10*I10</f>
        <v/>
      </c>
      <c r="AM10" s="53">
        <f>AK10*I10</f>
        <v/>
      </c>
      <c r="AN10" s="53">
        <f>AK10-AP10-AQ10</f>
        <v/>
      </c>
      <c r="AO10" s="53">
        <f>AN10*I10</f>
        <v/>
      </c>
      <c r="AP10" s="53">
        <f>$AP$4*AK10</f>
        <v/>
      </c>
      <c r="AQ10" s="53">
        <f>$AQ$4*AK10</f>
        <v/>
      </c>
      <c r="AR10" s="51">
        <f t="array" ref="AR10">VLOOKUP(M10&amp;N10&amp;O10&amp;P10,Variáveis!$A$2:$E$240&amp;Variáveis!$B$2:$F$240&amp;Variáveis!$C$2:$G$240&amp;Variáveis!$D$2:$H$240,5,FALSE)</f>
        <v/>
      </c>
      <c r="AS10" s="53">
        <f>((AJ10*(1-AR10))*AR10)</f>
        <v/>
      </c>
      <c r="AT10" s="53">
        <f>(((J10+(J10*AU10))*0.18)-(J10*AR10))</f>
        <v/>
      </c>
      <c r="AU10" s="55">
        <f>(((1+AV10)*(1-AR10))/(1-0.18)-1)</f>
        <v/>
      </c>
      <c r="AV10" s="55">
        <f>IF(BB10&gt;0,BB10,IF(BA10&gt;0,BA10,IF(AZ10&gt;0,AZ10,IF(AY10&gt;0,AY10,IF(AX10&gt;0,AX10)))))/100</f>
        <v/>
      </c>
      <c r="AW10" s="56">
        <f>VALUE(LEFT(G10,4))</f>
        <v/>
      </c>
      <c r="AX10" s="56">
        <f>VALUE(IFERROR(VLOOKUP(VALUE(LEFT(G10,4)),ST!$C$4:$E$300,3,FALSE),"0"))</f>
        <v/>
      </c>
      <c r="AY10" s="56">
        <f>VALUE(IFERROR(VLOOKUP(VALUE(LEFT(G10,5)),ST!$C$4:$E$300,3,FALSE),"0"))</f>
        <v/>
      </c>
      <c r="AZ10" s="56">
        <f>VALUE(IFERROR(VLOOKUP(VALUE(LEFT(G10,6)),ST!$C$4:$E$300,3,FALSE),"0"))</f>
        <v/>
      </c>
      <c r="BA10" s="56">
        <f>VALUE(IFERROR(VLOOKUP(VALUE(LEFT(G10,7)),ST!$C$4:$E$300,3,FALSE),"0"))</f>
        <v/>
      </c>
      <c r="BB10" s="56">
        <f>VALUE(IFERROR(VLOOKUP(G10,ST!$C$4:$E$400,3,FALSE),"0"))</f>
        <v/>
      </c>
      <c r="BC10" s="57">
        <f>IF(VLOOKUP(AW10,ST!$C$4:$F$298,4,FALSE)&lt;&gt;0,VLOOKUP(AW10,ST!$C$4:$F$298,4,FALSE),VLOOKUP(G10,ST!$C$4:$F$298,4,FALSE))</f>
        <v/>
      </c>
      <c r="BD10" s="57">
        <f>IF(O10="SC","Desconsiderar coluna ICMS ST",IF(O10="PR","Haverá ST", ))</f>
        <v/>
      </c>
      <c r="BE10" s="53">
        <f>W10</f>
        <v/>
      </c>
      <c r="BF10" s="53">
        <f>X10</f>
        <v/>
      </c>
      <c r="BG10" s="53">
        <f>AD10-AS10</f>
        <v/>
      </c>
      <c r="BH10" s="51">
        <f>$W$4+$X$4+AC10+$BJ$4+0.07</f>
        <v/>
      </c>
      <c r="BI10" s="53">
        <f>IF(BD10="Haverá ST",AJ10+AS10+AT10,AJ10+AS10)</f>
        <v/>
      </c>
      <c r="BJ10" s="53">
        <f>T10*$BJ$4</f>
        <v/>
      </c>
      <c r="BK10" s="53">
        <f>T10*$BK$4</f>
        <v/>
      </c>
      <c r="BL10" s="53">
        <f>BE10+BF10+AO10+BJ10+BK10+AD10</f>
        <v/>
      </c>
      <c r="BM10" s="53">
        <f>(T10-BL10)</f>
        <v/>
      </c>
    </row>
    <row r="11" ht="14.4" customHeight="1" s="218">
      <c r="A11" s="58">
        <f>A10+1</f>
        <v/>
      </c>
      <c r="B11" s="144">
        <f>BOM!B11</f>
        <v/>
      </c>
      <c r="C11" s="144">
        <f>BOM!C11</f>
        <v/>
      </c>
      <c r="D11" s="144">
        <f>BOM!D11</f>
        <v/>
      </c>
      <c r="E11" s="144">
        <f>BOM!E11</f>
        <v/>
      </c>
      <c r="F11" s="144">
        <f>BOM!F11</f>
        <v/>
      </c>
      <c r="G11" s="144">
        <f>BOM!G11</f>
        <v/>
      </c>
      <c r="H11" s="144">
        <f>BOM!H11</f>
        <v/>
      </c>
      <c r="I11" s="147" t="n"/>
      <c r="J11" s="146">
        <f>BOM!J11</f>
        <v/>
      </c>
      <c r="K11" s="146">
        <f>BOM!K11</f>
        <v/>
      </c>
      <c r="L11" s="146">
        <f>BOM!L11</f>
        <v/>
      </c>
      <c r="M11" s="146">
        <f>BOM!M11</f>
        <v/>
      </c>
      <c r="N11" s="146">
        <f>BOM!N11</f>
        <v/>
      </c>
      <c r="O11" s="146">
        <f>BOM!O11</f>
        <v/>
      </c>
      <c r="P11" s="146">
        <f>BOM!P11</f>
        <v/>
      </c>
      <c r="Q11" s="46">
        <f>$F$97</f>
        <v/>
      </c>
      <c r="R11" s="46">
        <f>$F$98</f>
        <v/>
      </c>
      <c r="S11" s="48">
        <f>U11-(U11*R11)</f>
        <v/>
      </c>
      <c r="T11" s="48">
        <f>S11*I11</f>
        <v/>
      </c>
      <c r="U11" s="48">
        <f>(AN11)/(1-(BH11+Q11))</f>
        <v/>
      </c>
      <c r="V11" s="48">
        <f>U11*I11</f>
        <v/>
      </c>
      <c r="W11" s="49">
        <f>T11*$W$4</f>
        <v/>
      </c>
      <c r="X11" s="49">
        <f>T11*$X$4</f>
        <v/>
      </c>
      <c r="Y11" s="50">
        <f>M11</f>
        <v/>
      </c>
      <c r="Z11" s="9" t="n"/>
      <c r="AA11" s="9" t="n"/>
      <c r="AB11" s="9" t="n"/>
      <c r="AC11" s="51">
        <f t="array" ref="AC11">IF(I11&gt;0,VLOOKUP(Y11&amp;$P$88&amp;$P$89&amp;$P$90,Variáveis!$O$2:$S$300&amp;Variáveis!$P$2:$T$300&amp;Variáveis!$Q$2:$U$300&amp;Variáveis!$R$2:$V$300,5,FALSE),0)</f>
        <v/>
      </c>
      <c r="AD11" s="52">
        <f>T11*AC11</f>
        <v/>
      </c>
      <c r="AE11" s="53">
        <f>IF(AB11="não",((V11/(1-VLOOKUP(AA11,Variáveis!$AK$3:$AN$29,4,FALSE)))*VLOOKUP(AA11,Variáveis!$AK$3:$AN$29,4,FALSE))-AD11,0)</f>
        <v/>
      </c>
      <c r="AF11" s="53">
        <f>T11*$AF$4</f>
        <v/>
      </c>
      <c r="AG11" s="53">
        <f>IF(AB11="SIM","Cliente pode pagar DIFA na entrada", )</f>
        <v/>
      </c>
      <c r="AH11" s="54" t="n"/>
      <c r="AI11" s="53">
        <f>IF(K11="SIM",(J11*$F$102),J11)</f>
        <v/>
      </c>
      <c r="AJ11" s="53">
        <f>IF(L11="SIM",(AI11*$F$101),AI11)</f>
        <v/>
      </c>
      <c r="AK11" s="53">
        <f>AJ11-AS11</f>
        <v/>
      </c>
      <c r="AL11" s="53">
        <f>AJ11*I11</f>
        <v/>
      </c>
      <c r="AM11" s="53">
        <f>AK11*I11</f>
        <v/>
      </c>
      <c r="AN11" s="53">
        <f>AK11-AP11-AQ11</f>
        <v/>
      </c>
      <c r="AO11" s="53">
        <f>AN11*I11</f>
        <v/>
      </c>
      <c r="AP11" s="53">
        <f>$AP$4*AK11</f>
        <v/>
      </c>
      <c r="AQ11" s="53">
        <f>$AQ$4*AK11</f>
        <v/>
      </c>
      <c r="AR11" s="51">
        <f t="array" ref="AR11">VLOOKUP(M11&amp;N11&amp;O11&amp;P11,Variáveis!$A$2:$E$240&amp;Variáveis!$B$2:$F$240&amp;Variáveis!$C$2:$G$240&amp;Variáveis!$D$2:$H$240,5,FALSE)</f>
        <v/>
      </c>
      <c r="AS11" s="53">
        <f>((AJ11*(1-AR11))*AR11)</f>
        <v/>
      </c>
      <c r="AT11" s="53">
        <f>(((J11+(J11*AU11))*0.18)-(J11*AR11))</f>
        <v/>
      </c>
      <c r="AU11" s="55">
        <f>(((1+AV11)*(1-AR11))/(1-0.18)-1)</f>
        <v/>
      </c>
      <c r="AV11" s="55">
        <f>IF(BB11&gt;0,BB11,IF(BA11&gt;0,BA11,IF(AZ11&gt;0,AZ11,IF(AY11&gt;0,AY11,IF(AX11&gt;0,AX11)))))/100</f>
        <v/>
      </c>
      <c r="AW11" s="56">
        <f>VALUE(LEFT(G11,4))</f>
        <v/>
      </c>
      <c r="AX11" s="56">
        <f>VALUE(IFERROR(VLOOKUP(VALUE(LEFT(G11,4)),ST!$C$4:$E$300,3,FALSE),"0"))</f>
        <v/>
      </c>
      <c r="AY11" s="56">
        <f>VALUE(IFERROR(VLOOKUP(VALUE(LEFT(G11,5)),ST!$C$4:$E$300,3,FALSE),"0"))</f>
        <v/>
      </c>
      <c r="AZ11" s="56">
        <f>VALUE(IFERROR(VLOOKUP(VALUE(LEFT(G11,6)),ST!$C$4:$E$300,3,FALSE),"0"))</f>
        <v/>
      </c>
      <c r="BA11" s="56">
        <f>VALUE(IFERROR(VLOOKUP(VALUE(LEFT(G11,7)),ST!$C$4:$E$300,3,FALSE),"0"))</f>
        <v/>
      </c>
      <c r="BB11" s="56">
        <f>VALUE(IFERROR(VLOOKUP(G11,ST!$C$4:$E$400,3,FALSE),"0"))</f>
        <v/>
      </c>
      <c r="BC11" s="57">
        <f>IF(VLOOKUP(AW11,ST!$C$4:$F$298,4,FALSE)&lt;&gt;0,VLOOKUP(AW11,ST!$C$4:$F$298,4,FALSE),VLOOKUP(G11,ST!$C$4:$F$298,4,FALSE))</f>
        <v/>
      </c>
      <c r="BD11" s="57">
        <f>IF(O11="SC","Desconsiderar coluna ICMS ST",IF(O11="PR","Haverá ST", ))</f>
        <v/>
      </c>
      <c r="BE11" s="53">
        <f>W11</f>
        <v/>
      </c>
      <c r="BF11" s="53">
        <f>X11</f>
        <v/>
      </c>
      <c r="BG11" s="53">
        <f>AD11-AS11</f>
        <v/>
      </c>
      <c r="BH11" s="51">
        <f>$W$4+$X$4+AC11+$BJ$4+0.07</f>
        <v/>
      </c>
      <c r="BI11" s="53">
        <f>IF(BD11="Haverá ST",AJ11+AS11+AT11,AJ11+AS11)</f>
        <v/>
      </c>
      <c r="BJ11" s="53">
        <f>T11*$BJ$4</f>
        <v/>
      </c>
      <c r="BK11" s="53">
        <f>T11*$BK$4</f>
        <v/>
      </c>
      <c r="BL11" s="53">
        <f>BE11+BF11+AO11+BJ11+BK11+AD11</f>
        <v/>
      </c>
      <c r="BM11" s="53">
        <f>(T11-BL11)</f>
        <v/>
      </c>
    </row>
    <row r="12" ht="14.4" customHeight="1" s="218">
      <c r="A12" s="58">
        <f>A11+1</f>
        <v/>
      </c>
      <c r="B12" s="144">
        <f>BOM!B12</f>
        <v/>
      </c>
      <c r="C12" s="144">
        <f>BOM!C12</f>
        <v/>
      </c>
      <c r="D12" s="144">
        <f>BOM!D12</f>
        <v/>
      </c>
      <c r="E12" s="144">
        <f>BOM!E12</f>
        <v/>
      </c>
      <c r="F12" s="144">
        <f>BOM!F12</f>
        <v/>
      </c>
      <c r="G12" s="144">
        <f>BOM!G12</f>
        <v/>
      </c>
      <c r="H12" s="144">
        <f>BOM!H12</f>
        <v/>
      </c>
      <c r="I12" s="147" t="n"/>
      <c r="J12" s="146">
        <f>BOM!J12</f>
        <v/>
      </c>
      <c r="K12" s="146">
        <f>BOM!K12</f>
        <v/>
      </c>
      <c r="L12" s="146">
        <f>BOM!L12</f>
        <v/>
      </c>
      <c r="M12" s="146">
        <f>BOM!M12</f>
        <v/>
      </c>
      <c r="N12" s="146">
        <f>BOM!N12</f>
        <v/>
      </c>
      <c r="O12" s="146">
        <f>BOM!O12</f>
        <v/>
      </c>
      <c r="P12" s="146">
        <f>BOM!P12</f>
        <v/>
      </c>
      <c r="Q12" s="46">
        <f>$F$97</f>
        <v/>
      </c>
      <c r="R12" s="46">
        <f>$F$98</f>
        <v/>
      </c>
      <c r="S12" s="48">
        <f>U12-(U12*R12)</f>
        <v/>
      </c>
      <c r="T12" s="48">
        <f>S12*I12</f>
        <v/>
      </c>
      <c r="U12" s="48">
        <f>(AN12)/(1-(BH12+Q12))</f>
        <v/>
      </c>
      <c r="V12" s="48">
        <f>U12*I12</f>
        <v/>
      </c>
      <c r="W12" s="49">
        <f>T12*$W$4</f>
        <v/>
      </c>
      <c r="X12" s="49">
        <f>T12*$X$4</f>
        <v/>
      </c>
      <c r="Y12" s="50">
        <f>M12</f>
        <v/>
      </c>
      <c r="Z12" s="9" t="n"/>
      <c r="AA12" s="9" t="n"/>
      <c r="AB12" s="9" t="n"/>
      <c r="AC12" s="51">
        <f t="array" ref="AC12">IF(I12&gt;0,VLOOKUP(Y12&amp;$P$88&amp;$P$89&amp;$P$90,Variáveis!$O$2:$S$300&amp;Variáveis!$P$2:$T$300&amp;Variáveis!$Q$2:$U$300&amp;Variáveis!$R$2:$V$300,5,FALSE),0)</f>
        <v/>
      </c>
      <c r="AD12" s="52">
        <f>T12*AC12</f>
        <v/>
      </c>
      <c r="AE12" s="53">
        <f>IF(AB12="não",((V12/(1-VLOOKUP(AA12,Variáveis!$AK$3:$AN$29,4,FALSE)))*VLOOKUP(AA12,Variáveis!$AK$3:$AN$29,4,FALSE))-AD12,0)</f>
        <v/>
      </c>
      <c r="AF12" s="53">
        <f>T12*$AF$4</f>
        <v/>
      </c>
      <c r="AG12" s="53">
        <f>IF(AB12="SIM","Cliente pode pagar DIFA na entrada", )</f>
        <v/>
      </c>
      <c r="AH12" s="54" t="n"/>
      <c r="AI12" s="53">
        <f>IF(K12="SIM",(J12*$F$102),J12)</f>
        <v/>
      </c>
      <c r="AJ12" s="53">
        <f>IF(L12="SIM",(AI12*$F$101),AI12)</f>
        <v/>
      </c>
      <c r="AK12" s="53">
        <f>AJ12-AS12</f>
        <v/>
      </c>
      <c r="AL12" s="53">
        <f>AJ12*I12</f>
        <v/>
      </c>
      <c r="AM12" s="53">
        <f>AK12*I12</f>
        <v/>
      </c>
      <c r="AN12" s="53">
        <f>AK12-AP12-AQ12</f>
        <v/>
      </c>
      <c r="AO12" s="53">
        <f>AN12*I12</f>
        <v/>
      </c>
      <c r="AP12" s="53">
        <f>$AP$4*AK12</f>
        <v/>
      </c>
      <c r="AQ12" s="53">
        <f>$AQ$4*AK12</f>
        <v/>
      </c>
      <c r="AR12" s="51">
        <f t="array" ref="AR12">VLOOKUP(M12&amp;N12&amp;O12&amp;P12,Variáveis!$A$2:$E$240&amp;Variáveis!$B$2:$F$240&amp;Variáveis!$C$2:$G$240&amp;Variáveis!$D$2:$H$240,5,FALSE)</f>
        <v/>
      </c>
      <c r="AS12" s="53">
        <f>((AJ12*(1-AR12))*AR12)</f>
        <v/>
      </c>
      <c r="AT12" s="53">
        <f>(((J12+(J12*AU12))*0.18)-(J12*AR12))</f>
        <v/>
      </c>
      <c r="AU12" s="55">
        <f>(((1+AV12)*(1-AR12))/(1-0.18)-1)</f>
        <v/>
      </c>
      <c r="AV12" s="55">
        <f>IF(BB12&gt;0,BB12,IF(BA12&gt;0,BA12,IF(AZ12&gt;0,AZ12,IF(AY12&gt;0,AY12,IF(AX12&gt;0,AX12)))))/100</f>
        <v/>
      </c>
      <c r="AW12" s="56">
        <f>VALUE(LEFT(G12,4))</f>
        <v/>
      </c>
      <c r="AX12" s="56">
        <f>VALUE(IFERROR(VLOOKUP(VALUE(LEFT(G12,4)),ST!$C$4:$E$300,3,FALSE),"0"))</f>
        <v/>
      </c>
      <c r="AY12" s="56">
        <f>VALUE(IFERROR(VLOOKUP(VALUE(LEFT(G12,5)),ST!$C$4:$E$300,3,FALSE),"0"))</f>
        <v/>
      </c>
      <c r="AZ12" s="56">
        <f>VALUE(IFERROR(VLOOKUP(VALUE(LEFT(G12,6)),ST!$C$4:$E$300,3,FALSE),"0"))</f>
        <v/>
      </c>
      <c r="BA12" s="56">
        <f>VALUE(IFERROR(VLOOKUP(VALUE(LEFT(G12,7)),ST!$C$4:$E$300,3,FALSE),"0"))</f>
        <v/>
      </c>
      <c r="BB12" s="56">
        <f>VALUE(IFERROR(VLOOKUP(G12,ST!$C$4:$E$400,3,FALSE),"0"))</f>
        <v/>
      </c>
      <c r="BC12" s="57">
        <f>IF(VLOOKUP(AW12,ST!$C$4:$F$298,4,FALSE)&lt;&gt;0,VLOOKUP(AW12,ST!$C$4:$F$298,4,FALSE),VLOOKUP(G12,ST!$C$4:$F$298,4,FALSE))</f>
        <v/>
      </c>
      <c r="BD12" s="57">
        <f>IF(O12="SC","Desconsiderar coluna ICMS ST",IF(O12="PR","Haverá ST", ))</f>
        <v/>
      </c>
      <c r="BE12" s="53">
        <f>W12</f>
        <v/>
      </c>
      <c r="BF12" s="53">
        <f>X12</f>
        <v/>
      </c>
      <c r="BG12" s="53">
        <f>AD12-AS12</f>
        <v/>
      </c>
      <c r="BH12" s="51">
        <f>$W$4+$X$4+AC12+$BJ$4+0.07</f>
        <v/>
      </c>
      <c r="BI12" s="53">
        <f>IF(BD12="Haverá ST",AJ12+AS12+AT12,AJ12+AS12)</f>
        <v/>
      </c>
      <c r="BJ12" s="53">
        <f>T12*$BJ$4</f>
        <v/>
      </c>
      <c r="BK12" s="53">
        <f>T12*$BK$4</f>
        <v/>
      </c>
      <c r="BL12" s="53">
        <f>BE12+BF12+AO12+BJ12+BK12+AD12</f>
        <v/>
      </c>
      <c r="BM12" s="53">
        <f>(T12-BL12)</f>
        <v/>
      </c>
    </row>
    <row r="13" ht="14.4" customHeight="1" s="218">
      <c r="A13" s="58">
        <f>A12+1</f>
        <v/>
      </c>
      <c r="B13" s="144">
        <f>BOM!B13</f>
        <v/>
      </c>
      <c r="C13" s="144">
        <f>BOM!C13</f>
        <v/>
      </c>
      <c r="D13" s="144">
        <f>BOM!D13</f>
        <v/>
      </c>
      <c r="E13" s="144">
        <f>BOM!E13</f>
        <v/>
      </c>
      <c r="F13" s="39">
        <f>BOM!F13</f>
        <v/>
      </c>
      <c r="G13" s="144">
        <f>BOM!G13</f>
        <v/>
      </c>
      <c r="H13" s="144">
        <f>BOM!H13</f>
        <v/>
      </c>
      <c r="I13" s="147" t="n">
        <v>0</v>
      </c>
      <c r="J13" s="146">
        <f>BOM!J13</f>
        <v/>
      </c>
      <c r="K13" s="146">
        <f>BOM!K13</f>
        <v/>
      </c>
      <c r="L13" s="146">
        <f>BOM!L13</f>
        <v/>
      </c>
      <c r="M13" s="146">
        <f>BOM!M13</f>
        <v/>
      </c>
      <c r="N13" s="146">
        <f>BOM!N13</f>
        <v/>
      </c>
      <c r="O13" s="146">
        <f>BOM!O13</f>
        <v/>
      </c>
      <c r="P13" s="146">
        <f>BOM!P13</f>
        <v/>
      </c>
      <c r="Q13" s="46">
        <f>$F$97</f>
        <v/>
      </c>
      <c r="R13" s="46">
        <f>$F$98</f>
        <v/>
      </c>
      <c r="S13" s="48">
        <f>U13-(U13*R13)</f>
        <v/>
      </c>
      <c r="T13" s="48">
        <f>S13*I13</f>
        <v/>
      </c>
      <c r="U13" s="48">
        <f>(AN13)/(1-(BH13+Q13))</f>
        <v/>
      </c>
      <c r="V13" s="48">
        <f>U13*I13</f>
        <v/>
      </c>
      <c r="W13" s="49">
        <f>T13*$W$4</f>
        <v/>
      </c>
      <c r="X13" s="49">
        <f>T13*$X$4</f>
        <v/>
      </c>
      <c r="Y13" s="50">
        <f>M13</f>
        <v/>
      </c>
      <c r="Z13" s="9" t="n"/>
      <c r="AA13" s="9" t="n"/>
      <c r="AB13" s="9" t="n"/>
      <c r="AC13" s="51">
        <f t="array" ref="AC13">IF(I13&gt;0,VLOOKUP(Y13&amp;$P$88&amp;$P$89&amp;$P$90,Variáveis!$O$2:$S$300&amp;Variáveis!$P$2:$T$300&amp;Variáveis!$Q$2:$U$300&amp;Variáveis!$R$2:$V$300,5,FALSE),0)</f>
        <v/>
      </c>
      <c r="AD13" s="52">
        <f>T13*AC13</f>
        <v/>
      </c>
      <c r="AE13" s="53">
        <f>IF(AB13="não",((V13/(1-VLOOKUP(AA13,Variáveis!$AK$3:$AN$29,4,FALSE)))*VLOOKUP(AA13,Variáveis!$AK$3:$AN$29,4,FALSE))-AD13,0)</f>
        <v/>
      </c>
      <c r="AF13" s="53">
        <f>T13*$AF$4</f>
        <v/>
      </c>
      <c r="AG13" s="53">
        <f>IF(AB13="SIM","Cliente pode pagar DIFA na entrada", )</f>
        <v/>
      </c>
      <c r="AH13" s="54" t="n"/>
      <c r="AI13" s="53">
        <f>IF(K13="SIM",(J13*$F$102),J13)</f>
        <v/>
      </c>
      <c r="AJ13" s="53">
        <f>IF(L13="SIM",(AI13*$F$101),AI13)</f>
        <v/>
      </c>
      <c r="AK13" s="53">
        <f>AJ13-AS13</f>
        <v/>
      </c>
      <c r="AL13" s="53">
        <f>AJ13*I13</f>
        <v/>
      </c>
      <c r="AM13" s="53">
        <f>AK13*I13</f>
        <v/>
      </c>
      <c r="AN13" s="53">
        <f>AK13-AP13-AQ13</f>
        <v/>
      </c>
      <c r="AO13" s="53">
        <f>AN13*I13</f>
        <v/>
      </c>
      <c r="AP13" s="53">
        <f>$AP$4*AK13</f>
        <v/>
      </c>
      <c r="AQ13" s="53">
        <f>$AQ$4*AK13</f>
        <v/>
      </c>
      <c r="AR13" s="51">
        <f t="array" ref="AR13">VLOOKUP(M13&amp;N13&amp;O13&amp;P13,Variáveis!$A$2:$E$240&amp;Variáveis!$B$2:$F$240&amp;Variáveis!$C$2:$G$240&amp;Variáveis!$D$2:$H$240,5,FALSE)</f>
        <v/>
      </c>
      <c r="AS13" s="53">
        <f>((AJ13*(1-AR13))*AR13)</f>
        <v/>
      </c>
      <c r="AT13" s="53">
        <f>(((J13+(J13*AU13))*0.18)-(J13*AR13))</f>
        <v/>
      </c>
      <c r="AU13" s="55">
        <f>(((1+AV13)*(1-AR13))/(1-0.18)-1)</f>
        <v/>
      </c>
      <c r="AV13" s="55">
        <f>IF(BB13&gt;0,BB13,IF(BA13&gt;0,BA13,IF(AZ13&gt;0,AZ13,IF(AY13&gt;0,AY13,IF(AX13&gt;0,AX13)))))/100</f>
        <v/>
      </c>
      <c r="AW13" s="56">
        <f>VALUE(LEFT(G13,4))</f>
        <v/>
      </c>
      <c r="AX13" s="56">
        <f>VALUE(IFERROR(VLOOKUP(VALUE(LEFT(G13,4)),ST!$C$4:$E$300,3,FALSE),"0"))</f>
        <v/>
      </c>
      <c r="AY13" s="56">
        <f>VALUE(IFERROR(VLOOKUP(VALUE(LEFT(G13,5)),ST!$C$4:$E$300,3,FALSE),"0"))</f>
        <v/>
      </c>
      <c r="AZ13" s="56">
        <f>VALUE(IFERROR(VLOOKUP(VALUE(LEFT(G13,6)),ST!$C$4:$E$300,3,FALSE),"0"))</f>
        <v/>
      </c>
      <c r="BA13" s="56">
        <f>VALUE(IFERROR(VLOOKUP(VALUE(LEFT(G13,7)),ST!$C$4:$E$300,3,FALSE),"0"))</f>
        <v/>
      </c>
      <c r="BB13" s="56">
        <f>VALUE(IFERROR(VLOOKUP(G13,ST!$C$4:$E$400,3,FALSE),"0"))</f>
        <v/>
      </c>
      <c r="BC13" s="57">
        <f>IF(VLOOKUP(AW13,ST!$C$4:$F$298,4,FALSE)&lt;&gt;0,VLOOKUP(AW13,ST!$C$4:$F$298,4,FALSE),VLOOKUP(G13,ST!$C$4:$F$298,4,FALSE))</f>
        <v/>
      </c>
      <c r="BD13" s="57">
        <f>IF(O13="SC","Desconsiderar coluna ICMS ST",IF(O13="PR","Haverá ST", ))</f>
        <v/>
      </c>
      <c r="BE13" s="53">
        <f>W13</f>
        <v/>
      </c>
      <c r="BF13" s="53">
        <f>X13</f>
        <v/>
      </c>
      <c r="BG13" s="53">
        <f>AD13-AS13</f>
        <v/>
      </c>
      <c r="BH13" s="51">
        <f>$W$4+$X$4+AC13+$BJ$4+0.07</f>
        <v/>
      </c>
      <c r="BI13" s="53">
        <f>IF(BD13="Haverá ST",AJ13+AS13+AT13,AJ13+AS13)</f>
        <v/>
      </c>
      <c r="BJ13" s="53">
        <f>T13*$BJ$4</f>
        <v/>
      </c>
      <c r="BK13" s="53">
        <f>T13*$BK$4</f>
        <v/>
      </c>
      <c r="BL13" s="53">
        <f>BE13+BF13+AO13+BJ13+BK13+AD13</f>
        <v/>
      </c>
      <c r="BM13" s="53">
        <f>(T13-BL13)</f>
        <v/>
      </c>
    </row>
    <row r="14" ht="15.75" customHeight="1" s="218">
      <c r="A14" s="58">
        <f>A13+1</f>
        <v/>
      </c>
      <c r="B14" s="144">
        <f>BOM!B14</f>
        <v/>
      </c>
      <c r="C14" s="144">
        <f>BOM!C14</f>
        <v/>
      </c>
      <c r="D14" s="144">
        <f>BOM!D14</f>
        <v/>
      </c>
      <c r="E14" s="144">
        <f>BOM!E14</f>
        <v/>
      </c>
      <c r="F14" s="144">
        <f>BOM!F14</f>
        <v/>
      </c>
      <c r="G14" s="144">
        <f>BOM!G14</f>
        <v/>
      </c>
      <c r="H14" s="144">
        <f>BOM!H14</f>
        <v/>
      </c>
      <c r="I14" s="147">
        <f>I13</f>
        <v/>
      </c>
      <c r="J14" s="146">
        <f>BOM!J14</f>
        <v/>
      </c>
      <c r="K14" s="146">
        <f>BOM!K14</f>
        <v/>
      </c>
      <c r="L14" s="146">
        <f>BOM!L14</f>
        <v/>
      </c>
      <c r="M14" s="146">
        <f>BOM!M14</f>
        <v/>
      </c>
      <c r="N14" s="146">
        <f>BOM!N14</f>
        <v/>
      </c>
      <c r="O14" s="146">
        <f>BOM!O14</f>
        <v/>
      </c>
      <c r="P14" s="146">
        <f>BOM!P14</f>
        <v/>
      </c>
      <c r="Q14" s="46">
        <f>$F$97</f>
        <v/>
      </c>
      <c r="R14" s="46">
        <f>$F$98</f>
        <v/>
      </c>
      <c r="S14" s="48">
        <f>U14-(U14*R14)</f>
        <v/>
      </c>
      <c r="T14" s="48">
        <f>S14*I14</f>
        <v/>
      </c>
      <c r="U14" s="48">
        <f>(AN14)/(1-(BH14+Q14))</f>
        <v/>
      </c>
      <c r="V14" s="48">
        <f>U14*I14</f>
        <v/>
      </c>
      <c r="W14" s="49">
        <f>T14*$W$4</f>
        <v/>
      </c>
      <c r="X14" s="49">
        <f>T14*$X$4</f>
        <v/>
      </c>
      <c r="Y14" s="50">
        <f>M14</f>
        <v/>
      </c>
      <c r="Z14" s="9" t="n"/>
      <c r="AA14" s="9" t="n"/>
      <c r="AB14" s="9" t="n"/>
      <c r="AC14" s="51">
        <f t="array" ref="AC14">IF(I14&gt;0,VLOOKUP(Y14&amp;$P$88&amp;$P$89&amp;$P$90,Variáveis!$O$2:$S$300&amp;Variáveis!$P$2:$T$300&amp;Variáveis!$Q$2:$U$300&amp;Variáveis!$R$2:$V$300,5,FALSE),0)</f>
        <v/>
      </c>
      <c r="AD14" s="52">
        <f>T14*AC14</f>
        <v/>
      </c>
      <c r="AE14" s="53">
        <f>IF(AB14="não",((V14/(1-VLOOKUP(AA14,Variáveis!$AK$3:$AN$29,4,FALSE)))*VLOOKUP(AA14,Variáveis!$AK$3:$AN$29,4,FALSE))-AD14,0)</f>
        <v/>
      </c>
      <c r="AF14" s="53">
        <f>T14*$AF$4</f>
        <v/>
      </c>
      <c r="AG14" s="53">
        <f>IF(AB14="SIM","Cliente pode pagar DIFA na entrada", )</f>
        <v/>
      </c>
      <c r="AH14" s="54" t="n"/>
      <c r="AI14" s="53">
        <f>IF(K14="SIM",(J14*$F$102),J14)</f>
        <v/>
      </c>
      <c r="AJ14" s="53">
        <f>IF(L14="SIM",(AI14*$F$101),AI14)</f>
        <v/>
      </c>
      <c r="AK14" s="53">
        <f>AJ14-AS14</f>
        <v/>
      </c>
      <c r="AL14" s="53">
        <f>AJ14*I14</f>
        <v/>
      </c>
      <c r="AM14" s="53">
        <f>AK14*I14</f>
        <v/>
      </c>
      <c r="AN14" s="53">
        <f>AK14-AP14-AQ14</f>
        <v/>
      </c>
      <c r="AO14" s="53">
        <f>AN14*I14</f>
        <v/>
      </c>
      <c r="AP14" s="53">
        <f>$AP$4*AK14</f>
        <v/>
      </c>
      <c r="AQ14" s="53">
        <f>$AQ$4*AK14</f>
        <v/>
      </c>
      <c r="AR14" s="51">
        <f t="array" ref="AR14">VLOOKUP(M14&amp;N14&amp;O14&amp;P14,Variáveis!$A$2:$E$240&amp;Variáveis!$B$2:$F$240&amp;Variáveis!$C$2:$G$240&amp;Variáveis!$D$2:$H$240,5,FALSE)</f>
        <v/>
      </c>
      <c r="AS14" s="53">
        <f>((AJ14*(1-AR14))*AR14)</f>
        <v/>
      </c>
      <c r="AT14" s="53">
        <f>(((J14+(J14*AU14))*0.18)-(J14*AR14))</f>
        <v/>
      </c>
      <c r="AU14" s="55">
        <f>(((1+AV14)*(1-AR14))/(1-0.18)-1)</f>
        <v/>
      </c>
      <c r="AV14" s="55">
        <f>IF(BB14&gt;0,BB14,IF(BA14&gt;0,BA14,IF(AZ14&gt;0,AZ14,IF(AY14&gt;0,AY14,IF(AX14&gt;0,AX14)))))/100</f>
        <v/>
      </c>
      <c r="AW14" s="56">
        <f>VALUE(LEFT(G14,4))</f>
        <v/>
      </c>
      <c r="AX14" s="56">
        <f>VALUE(IFERROR(VLOOKUP(VALUE(LEFT(G14,4)),ST!$C$4:$E$300,3,FALSE),"0"))</f>
        <v/>
      </c>
      <c r="AY14" s="56">
        <f>VALUE(IFERROR(VLOOKUP(VALUE(LEFT(G14,5)),ST!$C$4:$E$300,3,FALSE),"0"))</f>
        <v/>
      </c>
      <c r="AZ14" s="56">
        <f>VALUE(IFERROR(VLOOKUP(VALUE(LEFT(G14,6)),ST!$C$4:$E$300,3,FALSE),"0"))</f>
        <v/>
      </c>
      <c r="BA14" s="56">
        <f>VALUE(IFERROR(VLOOKUP(VALUE(LEFT(G14,7)),ST!$C$4:$E$300,3,FALSE),"0"))</f>
        <v/>
      </c>
      <c r="BB14" s="56">
        <f>VALUE(IFERROR(VLOOKUP(G14,ST!$C$4:$E$400,3,FALSE),"0"))</f>
        <v/>
      </c>
      <c r="BC14" s="57">
        <f>IF(VLOOKUP(AW14,ST!$C$4:$F$298,4,FALSE)&lt;&gt;0,VLOOKUP(AW14,ST!$C$4:$F$298,4,FALSE),VLOOKUP(G14,ST!$C$4:$F$298,4,FALSE))</f>
        <v/>
      </c>
      <c r="BD14" s="57">
        <f>IF(O14="SC","Desconsiderar coluna ICMS ST",IF(O14="PR","Haverá ST", ))</f>
        <v/>
      </c>
      <c r="BE14" s="53">
        <f>W14</f>
        <v/>
      </c>
      <c r="BF14" s="53">
        <f>X14</f>
        <v/>
      </c>
      <c r="BG14" s="53">
        <f>AD14-AS14</f>
        <v/>
      </c>
      <c r="BH14" s="51">
        <f>$W$4+$X$4+AC14+$BJ$4+0.07</f>
        <v/>
      </c>
      <c r="BI14" s="53">
        <f>IF(BD14="Haverá ST",AJ14+AS14+AT14,AJ14+AS14)</f>
        <v/>
      </c>
      <c r="BJ14" s="53">
        <f>T14*$BJ$4</f>
        <v/>
      </c>
      <c r="BK14" s="53">
        <f>T14*$BK$4</f>
        <v/>
      </c>
      <c r="BL14" s="53">
        <f>BE14+BF14+AO14+BJ14+BK14+AD14</f>
        <v/>
      </c>
      <c r="BM14" s="53">
        <f>(T14-BL14)</f>
        <v/>
      </c>
    </row>
    <row r="15" ht="15.75" customHeight="1" s="218">
      <c r="A15" s="58">
        <f>A14+1</f>
        <v/>
      </c>
      <c r="B15" s="144">
        <f>BOM!B15</f>
        <v/>
      </c>
      <c r="C15" s="144">
        <f>BOM!C15</f>
        <v/>
      </c>
      <c r="D15" s="144">
        <f>BOM!D15</f>
        <v/>
      </c>
      <c r="E15" s="144">
        <f>BOM!E15</f>
        <v/>
      </c>
      <c r="F15" s="144">
        <f>BOM!F15</f>
        <v/>
      </c>
      <c r="G15" s="144">
        <f>BOM!G15</f>
        <v/>
      </c>
      <c r="H15" s="144">
        <f>BOM!H15</f>
        <v/>
      </c>
      <c r="I15" s="147">
        <f>I13*4</f>
        <v/>
      </c>
      <c r="J15" s="146">
        <f>BOM!J15</f>
        <v/>
      </c>
      <c r="K15" s="146">
        <f>BOM!K15</f>
        <v/>
      </c>
      <c r="L15" s="146">
        <f>BOM!L15</f>
        <v/>
      </c>
      <c r="M15" s="146">
        <f>BOM!M15</f>
        <v/>
      </c>
      <c r="N15" s="146">
        <f>BOM!N15</f>
        <v/>
      </c>
      <c r="O15" s="146">
        <f>BOM!O15</f>
        <v/>
      </c>
      <c r="P15" s="146">
        <f>BOM!P15</f>
        <v/>
      </c>
      <c r="Q15" s="46">
        <f>$F$97</f>
        <v/>
      </c>
      <c r="R15" s="46">
        <f>$F$98</f>
        <v/>
      </c>
      <c r="S15" s="48">
        <f>U15-(U15*R15)</f>
        <v/>
      </c>
      <c r="T15" s="48">
        <f>S15*I15</f>
        <v/>
      </c>
      <c r="U15" s="48">
        <f>(AN15)/(1-(BH15+Q15))</f>
        <v/>
      </c>
      <c r="V15" s="48">
        <f>U15*I15</f>
        <v/>
      </c>
      <c r="W15" s="49">
        <f>T15*$W$4</f>
        <v/>
      </c>
      <c r="X15" s="49">
        <f>T15*$X$4</f>
        <v/>
      </c>
      <c r="Y15" s="50">
        <f>M15</f>
        <v/>
      </c>
      <c r="Z15" s="9" t="n"/>
      <c r="AA15" s="9" t="n"/>
      <c r="AB15" s="9" t="n"/>
      <c r="AC15" s="51">
        <f t="array" ref="AC15">IF(I15&gt;0,VLOOKUP(Y15&amp;$P$88&amp;$P$89&amp;$P$90,Variáveis!$O$2:$S$300&amp;Variáveis!$P$2:$T$300&amp;Variáveis!$Q$2:$U$300&amp;Variáveis!$R$2:$V$300,5,FALSE),0)</f>
        <v/>
      </c>
      <c r="AD15" s="52">
        <f>T15*AC15</f>
        <v/>
      </c>
      <c r="AE15" s="53">
        <f>IF(AB15="não",((V15/(1-VLOOKUP(AA15,Variáveis!$AK$3:$AN$29,4,FALSE)))*VLOOKUP(AA15,Variáveis!$AK$3:$AN$29,4,FALSE))-AD15,0)</f>
        <v/>
      </c>
      <c r="AF15" s="53">
        <f>T15*$AF$4</f>
        <v/>
      </c>
      <c r="AG15" s="53">
        <f>IF(AB15="SIM","Cliente pode pagar DIFA na entrada", )</f>
        <v/>
      </c>
      <c r="AH15" s="54" t="n"/>
      <c r="AI15" s="53">
        <f>IF(K15="SIM",(J15*$F$102),J15)</f>
        <v/>
      </c>
      <c r="AJ15" s="53">
        <f>IF(L15="SIM",(AI15*$F$101),AI15)</f>
        <v/>
      </c>
      <c r="AK15" s="53">
        <f>AJ15-AS15</f>
        <v/>
      </c>
      <c r="AL15" s="53">
        <f>AJ15*I15</f>
        <v/>
      </c>
      <c r="AM15" s="53">
        <f>AK15*I15</f>
        <v/>
      </c>
      <c r="AN15" s="53">
        <f>AK15-AP15-AQ15</f>
        <v/>
      </c>
      <c r="AO15" s="53">
        <f>AN15*I15</f>
        <v/>
      </c>
      <c r="AP15" s="53">
        <f>$AP$4*AK15</f>
        <v/>
      </c>
      <c r="AQ15" s="53">
        <f>$AQ$4*AK15</f>
        <v/>
      </c>
      <c r="AR15" s="51">
        <f t="array" ref="AR15">VLOOKUP(M15&amp;N15&amp;O15&amp;P15,Variáveis!$A$2:$E$240&amp;Variáveis!$B$2:$F$240&amp;Variáveis!$C$2:$G$240&amp;Variáveis!$D$2:$H$240,5,FALSE)</f>
        <v/>
      </c>
      <c r="AS15" s="53">
        <f>((AJ15*(1-AR15))*AR15)</f>
        <v/>
      </c>
      <c r="AT15" s="53">
        <f>(((J15+(J15*AU15))*0.18)-(J15*AR15))</f>
        <v/>
      </c>
      <c r="AU15" s="55">
        <f>(((1+AV15)*(1-AR15))/(1-0.18)-1)</f>
        <v/>
      </c>
      <c r="AV15" s="55">
        <f>IF(BB15&gt;0,BB15,IF(BA15&gt;0,BA15,IF(AZ15&gt;0,AZ15,IF(AY15&gt;0,AY15,IF(AX15&gt;0,AX15)))))/100</f>
        <v/>
      </c>
      <c r="AW15" s="56">
        <f>VALUE(LEFT(G15,4))</f>
        <v/>
      </c>
      <c r="AX15" s="56">
        <f>VALUE(IFERROR(VLOOKUP(VALUE(LEFT(G15,4)),ST!$C$4:$E$300,3,FALSE),"0"))</f>
        <v/>
      </c>
      <c r="AY15" s="56">
        <f>VALUE(IFERROR(VLOOKUP(VALUE(LEFT(G15,5)),ST!$C$4:$E$300,3,FALSE),"0"))</f>
        <v/>
      </c>
      <c r="AZ15" s="56">
        <f>VALUE(IFERROR(VLOOKUP(VALUE(LEFT(G15,6)),ST!$C$4:$E$300,3,FALSE),"0"))</f>
        <v/>
      </c>
      <c r="BA15" s="56">
        <f>VALUE(IFERROR(VLOOKUP(VALUE(LEFT(G15,7)),ST!$C$4:$E$300,3,FALSE),"0"))</f>
        <v/>
      </c>
      <c r="BB15" s="56">
        <f>VALUE(IFERROR(VLOOKUP(G15,ST!$C$4:$E$400,3,FALSE),"0"))</f>
        <v/>
      </c>
      <c r="BC15" s="57">
        <f>IF(VLOOKUP(AW15,ST!$C$4:$F$298,4,FALSE)&lt;&gt;0,VLOOKUP(AW15,ST!$C$4:$F$298,4,FALSE),VLOOKUP(G15,ST!$C$4:$F$298,4,FALSE))</f>
        <v/>
      </c>
      <c r="BD15" s="57">
        <f>IF(O15="SC","Desconsiderar coluna ICMS ST",IF(O15="PR","Haverá ST", ))</f>
        <v/>
      </c>
      <c r="BE15" s="53">
        <f>W15</f>
        <v/>
      </c>
      <c r="BF15" s="53">
        <f>X15</f>
        <v/>
      </c>
      <c r="BG15" s="53">
        <f>AD15-AS15</f>
        <v/>
      </c>
      <c r="BH15" s="51">
        <f>$W$4+$X$4+AC15+$BJ$4+0.07</f>
        <v/>
      </c>
      <c r="BI15" s="53">
        <f>IF(BD15="Haverá ST",AJ15+AS15+AT15,AJ15+AS15)</f>
        <v/>
      </c>
      <c r="BJ15" s="53">
        <f>T15*$BJ$4</f>
        <v/>
      </c>
      <c r="BK15" s="53">
        <f>T15*$BK$4</f>
        <v/>
      </c>
      <c r="BL15" s="53">
        <f>BE15+BF15+AO15+BJ15+BK15+AD15</f>
        <v/>
      </c>
      <c r="BM15" s="53">
        <f>(T15-BL15)</f>
        <v/>
      </c>
    </row>
    <row r="16" ht="15.75" customHeight="1" s="218">
      <c r="A16" s="58">
        <f>A15+1</f>
        <v/>
      </c>
      <c r="B16" s="144">
        <f>BOM!B16</f>
        <v/>
      </c>
      <c r="C16" s="144">
        <f>BOM!C16</f>
        <v/>
      </c>
      <c r="D16" s="144">
        <f>BOM!D16</f>
        <v/>
      </c>
      <c r="E16" s="144">
        <f>BOM!E16</f>
        <v/>
      </c>
      <c r="F16" s="144">
        <f>BOM!F16</f>
        <v/>
      </c>
      <c r="G16" s="144">
        <f>BOM!G16</f>
        <v/>
      </c>
      <c r="H16" s="144">
        <f>BOM!H16</f>
        <v/>
      </c>
      <c r="I16" s="147">
        <f>I13*2</f>
        <v/>
      </c>
      <c r="J16" s="146">
        <f>BOM!J16</f>
        <v/>
      </c>
      <c r="K16" s="146">
        <f>BOM!K16</f>
        <v/>
      </c>
      <c r="L16" s="146">
        <f>BOM!L16</f>
        <v/>
      </c>
      <c r="M16" s="146">
        <f>BOM!M16</f>
        <v/>
      </c>
      <c r="N16" s="146">
        <f>BOM!N16</f>
        <v/>
      </c>
      <c r="O16" s="146">
        <f>BOM!O16</f>
        <v/>
      </c>
      <c r="P16" s="146">
        <f>BOM!P16</f>
        <v/>
      </c>
      <c r="Q16" s="46">
        <f>$F$97</f>
        <v/>
      </c>
      <c r="R16" s="46">
        <f>$F$98</f>
        <v/>
      </c>
      <c r="S16" s="48">
        <f>U16-(U16*R16)</f>
        <v/>
      </c>
      <c r="T16" s="48">
        <f>S16*I16</f>
        <v/>
      </c>
      <c r="U16" s="48">
        <f>(AN16)/(1-(BH16+Q16))</f>
        <v/>
      </c>
      <c r="V16" s="48">
        <f>U16*I16</f>
        <v/>
      </c>
      <c r="W16" s="49">
        <f>T16*$W$4</f>
        <v/>
      </c>
      <c r="X16" s="49">
        <f>T16*$X$4</f>
        <v/>
      </c>
      <c r="Y16" s="50">
        <f>M16</f>
        <v/>
      </c>
      <c r="Z16" s="9" t="n"/>
      <c r="AA16" s="9" t="n"/>
      <c r="AB16" s="9" t="n"/>
      <c r="AC16" s="51">
        <f t="array" ref="AC16">IF(I16&gt;0,VLOOKUP(Y16&amp;$P$88&amp;$P$89&amp;$P$90,Variáveis!$O$2:$S$300&amp;Variáveis!$P$2:$T$300&amp;Variáveis!$Q$2:$U$300&amp;Variáveis!$R$2:$V$300,5,FALSE),0)</f>
        <v/>
      </c>
      <c r="AD16" s="52">
        <f>T16*AC16</f>
        <v/>
      </c>
      <c r="AE16" s="53">
        <f>IF(AB16="não",((V16/(1-VLOOKUP(AA16,Variáveis!$AK$3:$AN$29,4,FALSE)))*VLOOKUP(AA16,Variáveis!$AK$3:$AN$29,4,FALSE))-AD16,0)</f>
        <v/>
      </c>
      <c r="AF16" s="53">
        <f>T16*$AF$4</f>
        <v/>
      </c>
      <c r="AG16" s="53">
        <f>IF(AB16="SIM","Cliente pode pagar DIFA na entrada", )</f>
        <v/>
      </c>
      <c r="AH16" s="54" t="n"/>
      <c r="AI16" s="53">
        <f>IF(K16="SIM",(J16*$F$102),J16)</f>
        <v/>
      </c>
      <c r="AJ16" s="53">
        <f>IF(L16="SIM",(AI16*$F$101),AI16)</f>
        <v/>
      </c>
      <c r="AK16" s="53">
        <f>AJ16-AS16</f>
        <v/>
      </c>
      <c r="AL16" s="53">
        <f>AJ16*I16</f>
        <v/>
      </c>
      <c r="AM16" s="53">
        <f>AK16*I16</f>
        <v/>
      </c>
      <c r="AN16" s="53">
        <f>AK16-AP16-AQ16</f>
        <v/>
      </c>
      <c r="AO16" s="53">
        <f>AN16*I16</f>
        <v/>
      </c>
      <c r="AP16" s="53">
        <f>$AP$4*AK16</f>
        <v/>
      </c>
      <c r="AQ16" s="53">
        <f>$AQ$4*AK16</f>
        <v/>
      </c>
      <c r="AR16" s="51">
        <f t="array" ref="AR16">VLOOKUP(M16&amp;N16&amp;O16&amp;P16,Variáveis!$A$2:$E$240&amp;Variáveis!$B$2:$F$240&amp;Variáveis!$C$2:$G$240&amp;Variáveis!$D$2:$H$240,5,FALSE)</f>
        <v/>
      </c>
      <c r="AS16" s="53">
        <f>((AJ16*(1-AR16))*AR16)</f>
        <v/>
      </c>
      <c r="AT16" s="53">
        <f>(((J16+(J16*AU16))*0.18)-(J16*AR16))</f>
        <v/>
      </c>
      <c r="AU16" s="55">
        <f>(((1+AV16)*(1-AR16))/(1-0.18)-1)</f>
        <v/>
      </c>
      <c r="AV16" s="55">
        <f>IF(BB16&gt;0,BB16,IF(BA16&gt;0,BA16,IF(AZ16&gt;0,AZ16,IF(AY16&gt;0,AY16,IF(AX16&gt;0,AX16)))))/100</f>
        <v/>
      </c>
      <c r="AW16" s="56">
        <f>VALUE(LEFT(G16,4))</f>
        <v/>
      </c>
      <c r="AX16" s="56">
        <f>VALUE(IFERROR(VLOOKUP(VALUE(LEFT(G16,4)),ST!$C$4:$E$300,3,FALSE),"0"))</f>
        <v/>
      </c>
      <c r="AY16" s="56">
        <f>VALUE(IFERROR(VLOOKUP(VALUE(LEFT(G16,5)),ST!$C$4:$E$300,3,FALSE),"0"))</f>
        <v/>
      </c>
      <c r="AZ16" s="56">
        <f>VALUE(IFERROR(VLOOKUP(VALUE(LEFT(G16,6)),ST!$C$4:$E$300,3,FALSE),"0"))</f>
        <v/>
      </c>
      <c r="BA16" s="56">
        <f>VALUE(IFERROR(VLOOKUP(VALUE(LEFT(G16,7)),ST!$C$4:$E$300,3,FALSE),"0"))</f>
        <v/>
      </c>
      <c r="BB16" s="56">
        <f>VALUE(IFERROR(VLOOKUP(G16,ST!$C$4:$E$400,3,FALSE),"0"))</f>
        <v/>
      </c>
      <c r="BC16" s="57">
        <f>IF(VLOOKUP(AW16,ST!$C$4:$F$298,4,FALSE)&lt;&gt;0,VLOOKUP(AW16,ST!$C$4:$F$298,4,FALSE),VLOOKUP(G16,ST!$C$4:$F$298,4,FALSE))</f>
        <v/>
      </c>
      <c r="BD16" s="57">
        <f>IF(O16="SC","Desconsiderar coluna ICMS ST",IF(O16="PR","Haverá ST", ))</f>
        <v/>
      </c>
      <c r="BE16" s="53">
        <f>W16</f>
        <v/>
      </c>
      <c r="BF16" s="53">
        <f>X16</f>
        <v/>
      </c>
      <c r="BG16" s="53">
        <f>AD16-AS16</f>
        <v/>
      </c>
      <c r="BH16" s="51">
        <f>$W$4+$X$4+AC16+$BJ$4+0.07</f>
        <v/>
      </c>
      <c r="BI16" s="53">
        <f>IF(BD16="Haverá ST",AJ16+AS16+AT16,AJ16+AS16)</f>
        <v/>
      </c>
      <c r="BJ16" s="53">
        <f>T16*$BJ$4</f>
        <v/>
      </c>
      <c r="BK16" s="53">
        <f>T16*$BK$4</f>
        <v/>
      </c>
      <c r="BL16" s="53">
        <f>BE16+BF16+AO16+BJ16+BK16+AD16</f>
        <v/>
      </c>
      <c r="BM16" s="53">
        <f>(T16-BL16)</f>
        <v/>
      </c>
    </row>
    <row r="17" ht="15.75" customHeight="1" s="218">
      <c r="A17" s="58">
        <f>A16+1</f>
        <v/>
      </c>
      <c r="B17" s="144">
        <f>BOM!B17</f>
        <v/>
      </c>
      <c r="C17" s="144">
        <f>BOM!C17</f>
        <v/>
      </c>
      <c r="D17" s="144">
        <f>BOM!D17</f>
        <v/>
      </c>
      <c r="E17" s="144">
        <f>BOM!E17</f>
        <v/>
      </c>
      <c r="F17" s="144">
        <f>BOM!F17</f>
        <v/>
      </c>
      <c r="G17" s="144">
        <f>BOM!G17</f>
        <v/>
      </c>
      <c r="H17" s="144">
        <f>BOM!H17</f>
        <v/>
      </c>
      <c r="I17" s="147">
        <f>I13*2</f>
        <v/>
      </c>
      <c r="J17" s="146">
        <f>BOM!J17</f>
        <v/>
      </c>
      <c r="K17" s="146">
        <f>BOM!K17</f>
        <v/>
      </c>
      <c r="L17" s="146">
        <f>BOM!L17</f>
        <v/>
      </c>
      <c r="M17" s="146">
        <f>BOM!M17</f>
        <v/>
      </c>
      <c r="N17" s="146">
        <f>BOM!N17</f>
        <v/>
      </c>
      <c r="O17" s="146">
        <f>BOM!O17</f>
        <v/>
      </c>
      <c r="P17" s="146">
        <f>BOM!P17</f>
        <v/>
      </c>
      <c r="Q17" s="46">
        <f>$F$97</f>
        <v/>
      </c>
      <c r="R17" s="46">
        <f>$F$98</f>
        <v/>
      </c>
      <c r="S17" s="48">
        <f>U17-(U17*R17)</f>
        <v/>
      </c>
      <c r="T17" s="48">
        <f>S17*I17</f>
        <v/>
      </c>
      <c r="U17" s="48">
        <f>(AN17)/(1-(BH17+Q17))</f>
        <v/>
      </c>
      <c r="V17" s="48">
        <f>U17*I17</f>
        <v/>
      </c>
      <c r="W17" s="49">
        <f>T17*$W$4</f>
        <v/>
      </c>
      <c r="X17" s="49">
        <f>T17*$X$4</f>
        <v/>
      </c>
      <c r="Y17" s="50">
        <f>M17</f>
        <v/>
      </c>
      <c r="Z17" s="9" t="n"/>
      <c r="AA17" s="9" t="n"/>
      <c r="AB17" s="9" t="n"/>
      <c r="AC17" s="51">
        <f t="array" ref="AC17">IF(I17&gt;0,VLOOKUP(Y17&amp;$P$88&amp;$P$89&amp;$P$90,Variáveis!$O$2:$S$300&amp;Variáveis!$P$2:$T$300&amp;Variáveis!$Q$2:$U$300&amp;Variáveis!$R$2:$V$300,5,FALSE),0)</f>
        <v/>
      </c>
      <c r="AD17" s="52">
        <f>T17*AC17</f>
        <v/>
      </c>
      <c r="AE17" s="53">
        <f>IF(AB17="não",((V17/(1-VLOOKUP(AA17,Variáveis!$AK$3:$AN$29,4,FALSE)))*VLOOKUP(AA17,Variáveis!$AK$3:$AN$29,4,FALSE))-AD17,0)</f>
        <v/>
      </c>
      <c r="AF17" s="53">
        <f>T17*$AF$4</f>
        <v/>
      </c>
      <c r="AG17" s="53">
        <f>IF(AB17="SIM","Cliente pode pagar DIFA na entrada", )</f>
        <v/>
      </c>
      <c r="AH17" s="54" t="n"/>
      <c r="AI17" s="53">
        <f>IF(K17="SIM",(J17*$F$102),J17)</f>
        <v/>
      </c>
      <c r="AJ17" s="53">
        <f>IF(L17="SIM",(AI17*$F$101),AI17)</f>
        <v/>
      </c>
      <c r="AK17" s="53">
        <f>AJ17-AS17</f>
        <v/>
      </c>
      <c r="AL17" s="53">
        <f>AJ17*I17</f>
        <v/>
      </c>
      <c r="AM17" s="53">
        <f>AK17*I17</f>
        <v/>
      </c>
      <c r="AN17" s="53">
        <f>AK17-AP17-AQ17</f>
        <v/>
      </c>
      <c r="AO17" s="53">
        <f>AN17*I17</f>
        <v/>
      </c>
      <c r="AP17" s="53">
        <f>$AP$4*AK17</f>
        <v/>
      </c>
      <c r="AQ17" s="53">
        <f>$AQ$4*AK17</f>
        <v/>
      </c>
      <c r="AR17" s="51">
        <f t="array" ref="AR17">VLOOKUP(M17&amp;N17&amp;O17&amp;P17,Variáveis!$A$2:$E$240&amp;Variáveis!$B$2:$F$240&amp;Variáveis!$C$2:$G$240&amp;Variáveis!$D$2:$H$240,5,FALSE)</f>
        <v/>
      </c>
      <c r="AS17" s="53">
        <f>((AJ17*(1-AR17))*AR17)</f>
        <v/>
      </c>
      <c r="AT17" s="53">
        <f>(((J17+(J17*AU17))*0.18)-(J17*AR17))</f>
        <v/>
      </c>
      <c r="AU17" s="55">
        <f>(((1+AV17)*(1-AR17))/(1-0.18)-1)</f>
        <v/>
      </c>
      <c r="AV17" s="55">
        <f>IF(BB17&gt;0,BB17,IF(BA17&gt;0,BA17,IF(AZ17&gt;0,AZ17,IF(AY17&gt;0,AY17,IF(AX17&gt;0,AX17)))))/100</f>
        <v/>
      </c>
      <c r="AW17" s="56">
        <f>VALUE(LEFT(G17,4))</f>
        <v/>
      </c>
      <c r="AX17" s="56">
        <f>VALUE(IFERROR(VLOOKUP(VALUE(LEFT(G17,4)),ST!$C$4:$E$300,3,FALSE),"0"))</f>
        <v/>
      </c>
      <c r="AY17" s="56">
        <f>VALUE(IFERROR(VLOOKUP(VALUE(LEFT(G17,5)),ST!$C$4:$E$300,3,FALSE),"0"))</f>
        <v/>
      </c>
      <c r="AZ17" s="56">
        <f>VALUE(IFERROR(VLOOKUP(VALUE(LEFT(G17,6)),ST!$C$4:$E$300,3,FALSE),"0"))</f>
        <v/>
      </c>
      <c r="BA17" s="56">
        <f>VALUE(IFERROR(VLOOKUP(VALUE(LEFT(G17,7)),ST!$C$4:$E$300,3,FALSE),"0"))</f>
        <v/>
      </c>
      <c r="BB17" s="56">
        <f>VALUE(IFERROR(VLOOKUP(G17,ST!$C$4:$E$400,3,FALSE),"0"))</f>
        <v/>
      </c>
      <c r="BC17" s="57">
        <f>IF(VLOOKUP(AW17,ST!$C$4:$F$298,4,FALSE)&lt;&gt;0,VLOOKUP(AW17,ST!$C$4:$F$298,4,FALSE),VLOOKUP(G17,ST!$C$4:$F$298,4,FALSE))</f>
        <v/>
      </c>
      <c r="BD17" s="57">
        <f>IF(O17="SC","Desconsiderar coluna ICMS ST",IF(O17="PR","Haverá ST", ))</f>
        <v/>
      </c>
      <c r="BE17" s="53">
        <f>W17</f>
        <v/>
      </c>
      <c r="BF17" s="53">
        <f>X17</f>
        <v/>
      </c>
      <c r="BG17" s="53">
        <f>AD17-AS17</f>
        <v/>
      </c>
      <c r="BH17" s="51">
        <f>$W$4+$X$4+AC17+$BJ$4+0.07</f>
        <v/>
      </c>
      <c r="BI17" s="53">
        <f>IF(BD17="Haverá ST",AJ17+AS17+AT17,AJ17+AS17)</f>
        <v/>
      </c>
      <c r="BJ17" s="53">
        <f>T17*$BJ$4</f>
        <v/>
      </c>
      <c r="BK17" s="53">
        <f>T17*$BK$4</f>
        <v/>
      </c>
      <c r="BL17" s="53">
        <f>BE17+BF17+AO17+BJ17+BK17+AD17</f>
        <v/>
      </c>
      <c r="BM17" s="53">
        <f>(T17-BL17)</f>
        <v/>
      </c>
    </row>
    <row r="18" ht="15.75" customHeight="1" s="218">
      <c r="A18" s="58">
        <f>A17+1</f>
        <v/>
      </c>
      <c r="B18" s="144">
        <f>BOM!B18</f>
        <v/>
      </c>
      <c r="C18" s="144">
        <f>BOM!C18</f>
        <v/>
      </c>
      <c r="D18" s="144">
        <f>BOM!D18</f>
        <v/>
      </c>
      <c r="E18" s="144">
        <f>BOM!E18</f>
        <v/>
      </c>
      <c r="F18" s="144">
        <f>BOM!F18</f>
        <v/>
      </c>
      <c r="G18" s="144">
        <f>BOM!G18</f>
        <v/>
      </c>
      <c r="H18" s="144">
        <f>BOM!H18</f>
        <v/>
      </c>
      <c r="I18" s="147" t="n">
        <v>0</v>
      </c>
      <c r="J18" s="146">
        <f>BOM!J18</f>
        <v/>
      </c>
      <c r="K18" s="146">
        <f>BOM!K18</f>
        <v/>
      </c>
      <c r="L18" s="146">
        <f>BOM!L18</f>
        <v/>
      </c>
      <c r="M18" s="146">
        <f>BOM!M18</f>
        <v/>
      </c>
      <c r="N18" s="146">
        <f>BOM!N18</f>
        <v/>
      </c>
      <c r="O18" s="146">
        <f>BOM!O18</f>
        <v/>
      </c>
      <c r="P18" s="146">
        <f>BOM!P18</f>
        <v/>
      </c>
      <c r="Q18" s="46">
        <f>$F$97</f>
        <v/>
      </c>
      <c r="R18" s="46">
        <f>$F$98</f>
        <v/>
      </c>
      <c r="S18" s="48">
        <f>U18-(U18*R18)</f>
        <v/>
      </c>
      <c r="T18" s="48">
        <f>S18*I18</f>
        <v/>
      </c>
      <c r="U18" s="48">
        <f>(AN18)/(1-(BH18+Q18))</f>
        <v/>
      </c>
      <c r="V18" s="48">
        <f>U18*I18</f>
        <v/>
      </c>
      <c r="W18" s="49">
        <f>T18*$W$4</f>
        <v/>
      </c>
      <c r="X18" s="49">
        <f>T18*$X$4</f>
        <v/>
      </c>
      <c r="Y18" s="50">
        <f>M18</f>
        <v/>
      </c>
      <c r="Z18" s="9" t="n"/>
      <c r="AA18" s="9" t="n"/>
      <c r="AB18" s="9" t="n"/>
      <c r="AC18" s="51">
        <f t="array" ref="AC18">IF(I18&gt;0,VLOOKUP(Y18&amp;$P$88&amp;$P$89&amp;$P$90,Variáveis!$O$2:$S$300&amp;Variáveis!$P$2:$T$300&amp;Variáveis!$Q$2:$U$300&amp;Variáveis!$R$2:$V$300,5,FALSE),0)</f>
        <v/>
      </c>
      <c r="AD18" s="52">
        <f>T18*AC18</f>
        <v/>
      </c>
      <c r="AE18" s="53">
        <f>IF(AB18="não",((V18/(1-VLOOKUP(AA18,Variáveis!$AK$3:$AN$29,4,FALSE)))*VLOOKUP(AA18,Variáveis!$AK$3:$AN$29,4,FALSE))-AD18,0)</f>
        <v/>
      </c>
      <c r="AF18" s="53">
        <f>T18*$AF$4</f>
        <v/>
      </c>
      <c r="AG18" s="53">
        <f>IF(AB18="SIM","Cliente pode pagar DIFA na entrada", )</f>
        <v/>
      </c>
      <c r="AH18" s="54" t="n"/>
      <c r="AI18" s="53">
        <f>IF(K18="SIM",(J18*$F$102),J18)</f>
        <v/>
      </c>
      <c r="AJ18" s="53">
        <f>IF(L18="SIM",(AI18*$F$101),AI18)</f>
        <v/>
      </c>
      <c r="AK18" s="53">
        <f>AJ18-AS18</f>
        <v/>
      </c>
      <c r="AL18" s="53">
        <f>AJ18*I18</f>
        <v/>
      </c>
      <c r="AM18" s="53">
        <f>AK18*I18</f>
        <v/>
      </c>
      <c r="AN18" s="53">
        <f>AK18-AP18-AQ18</f>
        <v/>
      </c>
      <c r="AO18" s="53">
        <f>AN18*I18</f>
        <v/>
      </c>
      <c r="AP18" s="53">
        <f>$AP$4*AK18</f>
        <v/>
      </c>
      <c r="AQ18" s="53">
        <f>$AQ$4*AK18</f>
        <v/>
      </c>
      <c r="AR18" s="51">
        <f t="array" ref="AR18">VLOOKUP(M18&amp;N18&amp;O18&amp;P18,Variáveis!$A$2:$E$240&amp;Variáveis!$B$2:$F$240&amp;Variáveis!$C$2:$G$240&amp;Variáveis!$D$2:$H$240,5,FALSE)</f>
        <v/>
      </c>
      <c r="AS18" s="53">
        <f>((AJ18*(1-AR18))*AR18)</f>
        <v/>
      </c>
      <c r="AT18" s="53">
        <f>(((J18+(J18*AU18))*0.18)-(J18*AR18))</f>
        <v/>
      </c>
      <c r="AU18" s="55">
        <f>(((1+AV18)*(1-AR18))/(1-0.18)-1)</f>
        <v/>
      </c>
      <c r="AV18" s="55">
        <f>IF(BB18&gt;0,BB18,IF(BA18&gt;0,BA18,IF(AZ18&gt;0,AZ18,IF(AY18&gt;0,AY18,IF(AX18&gt;0,AX18)))))/100</f>
        <v/>
      </c>
      <c r="AW18" s="56">
        <f>VALUE(LEFT(G18,4))</f>
        <v/>
      </c>
      <c r="AX18" s="56">
        <f>VALUE(IFERROR(VLOOKUP(VALUE(LEFT(G18,4)),ST!$C$4:$E$300,3,FALSE),"0"))</f>
        <v/>
      </c>
      <c r="AY18" s="56">
        <f>VALUE(IFERROR(VLOOKUP(VALUE(LEFT(G18,5)),ST!$C$4:$E$300,3,FALSE),"0"))</f>
        <v/>
      </c>
      <c r="AZ18" s="56">
        <f>VALUE(IFERROR(VLOOKUP(VALUE(LEFT(G18,6)),ST!$C$4:$E$300,3,FALSE),"0"))</f>
        <v/>
      </c>
      <c r="BA18" s="56">
        <f>VALUE(IFERROR(VLOOKUP(VALUE(LEFT(G18,7)),ST!$C$4:$E$300,3,FALSE),"0"))</f>
        <v/>
      </c>
      <c r="BB18" s="56">
        <f>VALUE(IFERROR(VLOOKUP(G18,ST!$C$4:$E$400,3,FALSE),"0"))</f>
        <v/>
      </c>
      <c r="BC18" s="57">
        <f>IF(VLOOKUP(AW18,ST!$C$4:$F$298,4,FALSE)&lt;&gt;0,VLOOKUP(AW18,ST!$C$4:$F$298,4,FALSE),VLOOKUP(G18,ST!$C$4:$F$298,4,FALSE))</f>
        <v/>
      </c>
      <c r="BD18" s="57">
        <f>IF(O18="SC","Desconsiderar coluna ICMS ST",IF(O18="PR","Haverá ST", ))</f>
        <v/>
      </c>
      <c r="BE18" s="53">
        <f>W18</f>
        <v/>
      </c>
      <c r="BF18" s="53">
        <f>X18</f>
        <v/>
      </c>
      <c r="BG18" s="53">
        <f>AD18-AS18</f>
        <v/>
      </c>
      <c r="BH18" s="51">
        <f>$W$4+$X$4+AC18+$BJ$4+0.07</f>
        <v/>
      </c>
      <c r="BI18" s="53">
        <f>IF(BD18="Haverá ST",AJ18+AS18+AT18,AJ18+AS18)</f>
        <v/>
      </c>
      <c r="BJ18" s="53">
        <f>T18*$BJ$4</f>
        <v/>
      </c>
      <c r="BK18" s="53">
        <f>T18*$BK$4</f>
        <v/>
      </c>
      <c r="BL18" s="53">
        <f>BE18+BF18+AO18+BJ18+BK18+AD18</f>
        <v/>
      </c>
      <c r="BM18" s="53">
        <f>(T18-BL18)</f>
        <v/>
      </c>
    </row>
    <row r="19" ht="15.75" customHeight="1" s="218">
      <c r="A19" s="58">
        <f>A18+1</f>
        <v/>
      </c>
      <c r="B19" s="144">
        <f>BOM!B19</f>
        <v/>
      </c>
      <c r="C19" s="144">
        <f>BOM!C19</f>
        <v/>
      </c>
      <c r="D19" s="144">
        <f>BOM!D19</f>
        <v/>
      </c>
      <c r="E19" s="144">
        <f>BOM!E19</f>
        <v/>
      </c>
      <c r="F19" s="144">
        <f>BOM!F19</f>
        <v/>
      </c>
      <c r="G19" s="144">
        <f>BOM!G19</f>
        <v/>
      </c>
      <c r="H19" s="144">
        <f>BOM!H19</f>
        <v/>
      </c>
      <c r="I19" s="147" t="n">
        <v>0</v>
      </c>
      <c r="J19" s="146">
        <f>BOM!J19</f>
        <v/>
      </c>
      <c r="K19" s="146">
        <f>BOM!K19</f>
        <v/>
      </c>
      <c r="L19" s="146">
        <f>BOM!L19</f>
        <v/>
      </c>
      <c r="M19" s="146">
        <f>BOM!M19</f>
        <v/>
      </c>
      <c r="N19" s="146">
        <f>BOM!N19</f>
        <v/>
      </c>
      <c r="O19" s="146">
        <f>BOM!O19</f>
        <v/>
      </c>
      <c r="P19" s="146">
        <f>BOM!P19</f>
        <v/>
      </c>
      <c r="Q19" s="46">
        <f>$F$97</f>
        <v/>
      </c>
      <c r="R19" s="46">
        <f>$F$98</f>
        <v/>
      </c>
      <c r="S19" s="48">
        <f>U19-(U19*R19)</f>
        <v/>
      </c>
      <c r="T19" s="48">
        <f>S19*I19</f>
        <v/>
      </c>
      <c r="U19" s="48">
        <f>(AN19)/(1-(BH19+Q19))</f>
        <v/>
      </c>
      <c r="V19" s="48">
        <f>U19*I19</f>
        <v/>
      </c>
      <c r="W19" s="49">
        <f>T19*$W$4</f>
        <v/>
      </c>
      <c r="X19" s="49">
        <f>T19*$X$4</f>
        <v/>
      </c>
      <c r="Y19" s="50">
        <f>M19</f>
        <v/>
      </c>
      <c r="Z19" s="9" t="n"/>
      <c r="AA19" s="9" t="n"/>
      <c r="AB19" s="9" t="n"/>
      <c r="AC19" s="51">
        <f t="array" ref="AC19">IF(I19&gt;0,VLOOKUP(Y19&amp;$P$88&amp;$P$89&amp;$P$90,Variáveis!$O$2:$S$300&amp;Variáveis!$P$2:$T$300&amp;Variáveis!$Q$2:$U$300&amp;Variáveis!$R$2:$V$300,5,FALSE),0)</f>
        <v/>
      </c>
      <c r="AD19" s="52">
        <f>T19*AC19</f>
        <v/>
      </c>
      <c r="AE19" s="53">
        <f>IF(AB19="não",((V19/(1-VLOOKUP(AA19,Variáveis!$AK$3:$AN$29,4,FALSE)))*VLOOKUP(AA19,Variáveis!$AK$3:$AN$29,4,FALSE))-AD19,0)</f>
        <v/>
      </c>
      <c r="AF19" s="53">
        <f>T19*$AF$4</f>
        <v/>
      </c>
      <c r="AG19" s="53">
        <f>IF(AB19="SIM","Cliente pode pagar DIFA na entrada", )</f>
        <v/>
      </c>
      <c r="AH19" s="54" t="n"/>
      <c r="AI19" s="53">
        <f>IF(K19="SIM",(J19*$F$102),J19)</f>
        <v/>
      </c>
      <c r="AJ19" s="53">
        <f>IF(L19="SIM",(AI19*$F$101),AI19)</f>
        <v/>
      </c>
      <c r="AK19" s="53">
        <f>AJ19-AS19</f>
        <v/>
      </c>
      <c r="AL19" s="53">
        <f>AJ19*I19</f>
        <v/>
      </c>
      <c r="AM19" s="53">
        <f>AK19*I19</f>
        <v/>
      </c>
      <c r="AN19" s="53">
        <f>AK19-AP19-AQ19</f>
        <v/>
      </c>
      <c r="AO19" s="53">
        <f>AN19*I19</f>
        <v/>
      </c>
      <c r="AP19" s="53">
        <f>$AP$4*AK19</f>
        <v/>
      </c>
      <c r="AQ19" s="53">
        <f>$AQ$4*AK19</f>
        <v/>
      </c>
      <c r="AR19" s="51">
        <f t="array" ref="AR19">VLOOKUP(M19&amp;N19&amp;O19&amp;P19,Variáveis!$A$2:$E$240&amp;Variáveis!$B$2:$F$240&amp;Variáveis!$C$2:$G$240&amp;Variáveis!$D$2:$H$240,5,FALSE)</f>
        <v/>
      </c>
      <c r="AS19" s="53">
        <f>((AJ19*(1-AR19))*AR19)</f>
        <v/>
      </c>
      <c r="AT19" s="53">
        <f>(((J19+(J19*AU19))*0.18)-(J19*AR19))</f>
        <v/>
      </c>
      <c r="AU19" s="55">
        <f>(((1+AV19)*(1-AR19))/(1-0.18)-1)</f>
        <v/>
      </c>
      <c r="AV19" s="55">
        <f>IF(BB19&gt;0,BB19,IF(BA19&gt;0,BA19,IF(AZ19&gt;0,AZ19,IF(AY19&gt;0,AY19,IF(AX19&gt;0,AX19)))))/100</f>
        <v/>
      </c>
      <c r="AW19" s="56">
        <f>VALUE(LEFT(G19,4))</f>
        <v/>
      </c>
      <c r="AX19" s="56">
        <f>VALUE(IFERROR(VLOOKUP(VALUE(LEFT(G19,4)),ST!$C$4:$E$300,3,FALSE),"0"))</f>
        <v/>
      </c>
      <c r="AY19" s="56">
        <f>VALUE(IFERROR(VLOOKUP(VALUE(LEFT(G19,5)),ST!$C$4:$E$300,3,FALSE),"0"))</f>
        <v/>
      </c>
      <c r="AZ19" s="56">
        <f>VALUE(IFERROR(VLOOKUP(VALUE(LEFT(G19,6)),ST!$C$4:$E$300,3,FALSE),"0"))</f>
        <v/>
      </c>
      <c r="BA19" s="56">
        <f>VALUE(IFERROR(VLOOKUP(VALUE(LEFT(G19,7)),ST!$C$4:$E$300,3,FALSE),"0"))</f>
        <v/>
      </c>
      <c r="BB19" s="56">
        <f>VALUE(IFERROR(VLOOKUP(G19,ST!$C$4:$E$400,3,FALSE),"0"))</f>
        <v/>
      </c>
      <c r="BC19" s="57">
        <f>IF(VLOOKUP(AW19,ST!$C$4:$F$298,4,FALSE)&lt;&gt;0,VLOOKUP(AW19,ST!$C$4:$F$298,4,FALSE),VLOOKUP(G19,ST!$C$4:$F$298,4,FALSE))</f>
        <v/>
      </c>
      <c r="BD19" s="57">
        <f>IF(O19="SC","Desconsiderar coluna ICMS ST",IF(O19="PR","Haverá ST", ))</f>
        <v/>
      </c>
      <c r="BE19" s="53">
        <f>W19</f>
        <v/>
      </c>
      <c r="BF19" s="53">
        <f>X19</f>
        <v/>
      </c>
      <c r="BG19" s="53">
        <f>AD19-AS19</f>
        <v/>
      </c>
      <c r="BH19" s="51">
        <f>$W$4+$X$4+AC19+$BJ$4+0.07</f>
        <v/>
      </c>
      <c r="BI19" s="53">
        <f>IF(BD19="Haverá ST",AJ19+AS19+AT19,AJ19+AS19)</f>
        <v/>
      </c>
      <c r="BJ19" s="53">
        <f>T19*$BJ$4</f>
        <v/>
      </c>
      <c r="BK19" s="53">
        <f>T19*$BK$4</f>
        <v/>
      </c>
      <c r="BL19" s="53">
        <f>BE19+BF19+AO19+BJ19+BK19+AD19</f>
        <v/>
      </c>
      <c r="BM19" s="53">
        <f>(T19-BL19)</f>
        <v/>
      </c>
    </row>
    <row r="20" ht="15.75" customHeight="1" s="218">
      <c r="A20" s="58">
        <f>A19+1</f>
        <v/>
      </c>
      <c r="B20" s="144">
        <f>BOM!B20</f>
        <v/>
      </c>
      <c r="C20" s="144">
        <f>BOM!C20</f>
        <v/>
      </c>
      <c r="D20" s="144">
        <f>BOM!D20</f>
        <v/>
      </c>
      <c r="E20" s="144">
        <f>BOM!E20</f>
        <v/>
      </c>
      <c r="F20" s="144">
        <f>BOM!F20</f>
        <v/>
      </c>
      <c r="G20" s="144">
        <f>BOM!G20</f>
        <v/>
      </c>
      <c r="H20" s="144">
        <f>BOM!H20</f>
        <v/>
      </c>
      <c r="I20" s="147" t="n">
        <v>0</v>
      </c>
      <c r="J20" s="146">
        <f>BOM!J20</f>
        <v/>
      </c>
      <c r="K20" s="146">
        <f>BOM!K20</f>
        <v/>
      </c>
      <c r="L20" s="146">
        <f>BOM!L20</f>
        <v/>
      </c>
      <c r="M20" s="146">
        <f>BOM!M20</f>
        <v/>
      </c>
      <c r="N20" s="146">
        <f>BOM!N20</f>
        <v/>
      </c>
      <c r="O20" s="146">
        <f>BOM!O20</f>
        <v/>
      </c>
      <c r="P20" s="146">
        <f>BOM!P20</f>
        <v/>
      </c>
      <c r="Q20" s="46">
        <f>$F$97</f>
        <v/>
      </c>
      <c r="R20" s="46">
        <f>$F$98</f>
        <v/>
      </c>
      <c r="S20" s="48">
        <f>U20-(U20*R20)</f>
        <v/>
      </c>
      <c r="T20" s="48">
        <f>S20*I20</f>
        <v/>
      </c>
      <c r="U20" s="48">
        <f>(AN20)/(1-(BH20+Q20))</f>
        <v/>
      </c>
      <c r="V20" s="48">
        <f>U20*I20</f>
        <v/>
      </c>
      <c r="W20" s="49">
        <f>T20*$W$4</f>
        <v/>
      </c>
      <c r="X20" s="49">
        <f>T20*$X$4</f>
        <v/>
      </c>
      <c r="Y20" s="50">
        <f>M20</f>
        <v/>
      </c>
      <c r="Z20" s="9" t="n"/>
      <c r="AA20" s="9" t="n"/>
      <c r="AB20" s="9" t="n"/>
      <c r="AC20" s="51">
        <f t="array" ref="AC20">IF(I20&gt;0,VLOOKUP(Y20&amp;$P$88&amp;$P$89&amp;$P$90,Variáveis!$O$2:$S$300&amp;Variáveis!$P$2:$T$300&amp;Variáveis!$Q$2:$U$300&amp;Variáveis!$R$2:$V$300,5,FALSE),0)</f>
        <v/>
      </c>
      <c r="AD20" s="52">
        <f>T20*AC20</f>
        <v/>
      </c>
      <c r="AE20" s="53">
        <f>IF(AB20="não",((V20/(1-VLOOKUP(AA20,Variáveis!$AK$3:$AN$29,4,FALSE)))*VLOOKUP(AA20,Variáveis!$AK$3:$AN$29,4,FALSE))-AD20,0)</f>
        <v/>
      </c>
      <c r="AF20" s="53">
        <f>T20*$AF$4</f>
        <v/>
      </c>
      <c r="AG20" s="53">
        <f>IF(AB20="SIM","Cliente pode pagar DIFA na entrada", )</f>
        <v/>
      </c>
      <c r="AH20" s="54" t="n"/>
      <c r="AI20" s="53">
        <f>IF(K20="SIM",(J20*$F$102),J20)</f>
        <v/>
      </c>
      <c r="AJ20" s="53">
        <f>IF(L20="SIM",(AI20*$F$101),AI20)</f>
        <v/>
      </c>
      <c r="AK20" s="53">
        <f>AJ20-AS20</f>
        <v/>
      </c>
      <c r="AL20" s="53">
        <f>AJ20*I20</f>
        <v/>
      </c>
      <c r="AM20" s="53">
        <f>AK20*I20</f>
        <v/>
      </c>
      <c r="AN20" s="53">
        <f>AK20-AP20-AQ20</f>
        <v/>
      </c>
      <c r="AO20" s="53">
        <f>AN20*I20</f>
        <v/>
      </c>
      <c r="AP20" s="53">
        <f>$AP$4*AK20</f>
        <v/>
      </c>
      <c r="AQ20" s="53">
        <f>$AQ$4*AK20</f>
        <v/>
      </c>
      <c r="AR20" s="51">
        <f t="array" ref="AR20">VLOOKUP(M20&amp;N20&amp;O20&amp;P20,Variáveis!$A$2:$E$240&amp;Variáveis!$B$2:$F$240&amp;Variáveis!$C$2:$G$240&amp;Variáveis!$D$2:$H$240,5,FALSE)</f>
        <v/>
      </c>
      <c r="AS20" s="53">
        <f>((AJ20*(1-AR20))*AR20)</f>
        <v/>
      </c>
      <c r="AT20" s="53">
        <f>(((J20+(J20*AU20))*0.18)-(J20*AR20))</f>
        <v/>
      </c>
      <c r="AU20" s="55">
        <f>(((1+AV20)*(1-AR20))/(1-0.18)-1)</f>
        <v/>
      </c>
      <c r="AV20" s="55">
        <f>IF(BB20&gt;0,BB20,IF(BA20&gt;0,BA20,IF(AZ20&gt;0,AZ20,IF(AY20&gt;0,AY20,IF(AX20&gt;0,AX20)))))/100</f>
        <v/>
      </c>
      <c r="AW20" s="56">
        <f>VALUE(LEFT(G20,4))</f>
        <v/>
      </c>
      <c r="AX20" s="56">
        <f>VALUE(IFERROR(VLOOKUP(VALUE(LEFT(G20,4)),ST!$C$4:$E$300,3,FALSE),"0"))</f>
        <v/>
      </c>
      <c r="AY20" s="56">
        <f>VALUE(IFERROR(VLOOKUP(VALUE(LEFT(G20,5)),ST!$C$4:$E$300,3,FALSE),"0"))</f>
        <v/>
      </c>
      <c r="AZ20" s="56">
        <f>VALUE(IFERROR(VLOOKUP(VALUE(LEFT(G20,6)),ST!$C$4:$E$300,3,FALSE),"0"))</f>
        <v/>
      </c>
      <c r="BA20" s="56">
        <f>VALUE(IFERROR(VLOOKUP(VALUE(LEFT(G20,7)),ST!$C$4:$E$300,3,FALSE),"0"))</f>
        <v/>
      </c>
      <c r="BB20" s="56">
        <f>VALUE(IFERROR(VLOOKUP(G20,ST!$C$4:$E$400,3,FALSE),"0"))</f>
        <v/>
      </c>
      <c r="BC20" s="57">
        <f>IF(VLOOKUP(AW20,ST!$C$4:$F$298,4,FALSE)&lt;&gt;0,VLOOKUP(AW20,ST!$C$4:$F$298,4,FALSE),VLOOKUP(G20,ST!$C$4:$F$298,4,FALSE))</f>
        <v/>
      </c>
      <c r="BD20" s="57">
        <f>IF(O20="SC","Desconsiderar coluna ICMS ST",IF(O20="PR","Haverá ST", ))</f>
        <v/>
      </c>
      <c r="BE20" s="53">
        <f>W20</f>
        <v/>
      </c>
      <c r="BF20" s="53">
        <f>X20</f>
        <v/>
      </c>
      <c r="BG20" s="53">
        <f>AD20-AS20</f>
        <v/>
      </c>
      <c r="BH20" s="51">
        <f>$W$4+$X$4+AC20+$BJ$4+0.07</f>
        <v/>
      </c>
      <c r="BI20" s="53">
        <f>IF(BD20="Haverá ST",AJ20+AS20+AT20,AJ20+AS20)</f>
        <v/>
      </c>
      <c r="BJ20" s="53">
        <f>T20*$BJ$4</f>
        <v/>
      </c>
      <c r="BK20" s="53">
        <f>T20*$BK$4</f>
        <v/>
      </c>
      <c r="BL20" s="53">
        <f>BE20+BF20+AO20+BJ20+BK20+AD20</f>
        <v/>
      </c>
      <c r="BM20" s="53">
        <f>(T20-BL20)</f>
        <v/>
      </c>
    </row>
    <row r="21" ht="15.75" customHeight="1" s="218">
      <c r="A21" s="58">
        <f>A20+1</f>
        <v/>
      </c>
      <c r="B21" s="144">
        <f>BOM!B21</f>
        <v/>
      </c>
      <c r="C21" s="144">
        <f>BOM!C21</f>
        <v/>
      </c>
      <c r="D21" s="144">
        <f>BOM!D21</f>
        <v/>
      </c>
      <c r="E21" s="144">
        <f>BOM!E21</f>
        <v/>
      </c>
      <c r="F21" s="144">
        <f>BOM!F21</f>
        <v/>
      </c>
      <c r="G21" s="144">
        <f>BOM!G21</f>
        <v/>
      </c>
      <c r="H21" s="144">
        <f>BOM!H21</f>
        <v/>
      </c>
      <c r="I21" s="147" t="n">
        <v>0</v>
      </c>
      <c r="J21" s="146">
        <f>BOM!J21</f>
        <v/>
      </c>
      <c r="K21" s="146">
        <f>BOM!K21</f>
        <v/>
      </c>
      <c r="L21" s="146">
        <f>BOM!L21</f>
        <v/>
      </c>
      <c r="M21" s="146">
        <f>BOM!M21</f>
        <v/>
      </c>
      <c r="N21" s="146">
        <f>BOM!N21</f>
        <v/>
      </c>
      <c r="O21" s="146">
        <f>BOM!O21</f>
        <v/>
      </c>
      <c r="P21" s="146">
        <f>BOM!P21</f>
        <v/>
      </c>
      <c r="Q21" s="46">
        <f>$F$97</f>
        <v/>
      </c>
      <c r="R21" s="46">
        <f>$F$98</f>
        <v/>
      </c>
      <c r="S21" s="48">
        <f>U21-(U21*R21)</f>
        <v/>
      </c>
      <c r="T21" s="48">
        <f>S21*I21</f>
        <v/>
      </c>
      <c r="U21" s="48">
        <f>(AN21)/(1-(BH21+Q21))</f>
        <v/>
      </c>
      <c r="V21" s="48">
        <f>U21*I21</f>
        <v/>
      </c>
      <c r="W21" s="49">
        <f>T21*$W$4</f>
        <v/>
      </c>
      <c r="X21" s="49">
        <f>T21*$X$4</f>
        <v/>
      </c>
      <c r="Y21" s="50">
        <f>M21</f>
        <v/>
      </c>
      <c r="Z21" s="9" t="n"/>
      <c r="AA21" s="9" t="n"/>
      <c r="AB21" s="9" t="n"/>
      <c r="AC21" s="51">
        <f t="array" ref="AC21">IF(I21&gt;0,VLOOKUP(Y21&amp;$P$88&amp;$P$89&amp;$P$90,Variáveis!$O$2:$S$300&amp;Variáveis!$P$2:$T$300&amp;Variáveis!$Q$2:$U$300&amp;Variáveis!$R$2:$V$300,5,FALSE),0)</f>
        <v/>
      </c>
      <c r="AD21" s="52">
        <f>T21*AC21</f>
        <v/>
      </c>
      <c r="AE21" s="53">
        <f>IF(AB21="não",((V21/(1-VLOOKUP(AA21,Variáveis!$AK$3:$AN$29,4,FALSE)))*VLOOKUP(AA21,Variáveis!$AK$3:$AN$29,4,FALSE))-AD21,0)</f>
        <v/>
      </c>
      <c r="AF21" s="53">
        <f>T21*$AF$4</f>
        <v/>
      </c>
      <c r="AG21" s="53">
        <f>IF(AB21="SIM","Cliente pode pagar DIFA na entrada", )</f>
        <v/>
      </c>
      <c r="AH21" s="54" t="n"/>
      <c r="AI21" s="53">
        <f>IF(K21="SIM",(J21*$F$102),J21)</f>
        <v/>
      </c>
      <c r="AJ21" s="53">
        <f>IF(L21="SIM",(AI21*$F$101),AI21)</f>
        <v/>
      </c>
      <c r="AK21" s="53">
        <f>AJ21-AS21</f>
        <v/>
      </c>
      <c r="AL21" s="53">
        <f>AJ21*I21</f>
        <v/>
      </c>
      <c r="AM21" s="53">
        <f>AK21*I21</f>
        <v/>
      </c>
      <c r="AN21" s="53">
        <f>AK21-AP21-AQ21</f>
        <v/>
      </c>
      <c r="AO21" s="53">
        <f>AN21*I21</f>
        <v/>
      </c>
      <c r="AP21" s="53">
        <f>$AP$4*AK21</f>
        <v/>
      </c>
      <c r="AQ21" s="53">
        <f>$AQ$4*AK21</f>
        <v/>
      </c>
      <c r="AR21" s="51">
        <f t="array" ref="AR21">VLOOKUP(M21&amp;N21&amp;O21&amp;P21,Variáveis!$A$2:$E$240&amp;Variáveis!$B$2:$F$240&amp;Variáveis!$C$2:$G$240&amp;Variáveis!$D$2:$H$240,5,FALSE)</f>
        <v/>
      </c>
      <c r="AS21" s="53">
        <f>((AJ21*(1-AR21))*AR21)</f>
        <v/>
      </c>
      <c r="AT21" s="53">
        <f>(((J21+(J21*AU21))*0.18)-(J21*AR21))</f>
        <v/>
      </c>
      <c r="AU21" s="55">
        <f>(((1+AV21)*(1-AR21))/(1-0.18)-1)</f>
        <v/>
      </c>
      <c r="AV21" s="55">
        <f>IF(BB21&gt;0,BB21,IF(BA21&gt;0,BA21,IF(AZ21&gt;0,AZ21,IF(AY21&gt;0,AY21,IF(AX21&gt;0,AX21)))))/100</f>
        <v/>
      </c>
      <c r="AW21" s="56">
        <f>VALUE(LEFT(G21,4))</f>
        <v/>
      </c>
      <c r="AX21" s="56">
        <f>VALUE(IFERROR(VLOOKUP(VALUE(LEFT(G21,4)),ST!$C$4:$E$300,3,FALSE),"0"))</f>
        <v/>
      </c>
      <c r="AY21" s="56">
        <f>VALUE(IFERROR(VLOOKUP(VALUE(LEFT(G21,5)),ST!$C$4:$E$300,3,FALSE),"0"))</f>
        <v/>
      </c>
      <c r="AZ21" s="56">
        <f>VALUE(IFERROR(VLOOKUP(VALUE(LEFT(G21,6)),ST!$C$4:$E$300,3,FALSE),"0"))</f>
        <v/>
      </c>
      <c r="BA21" s="56">
        <f>VALUE(IFERROR(VLOOKUP(VALUE(LEFT(G21,7)),ST!$C$4:$E$300,3,FALSE),"0"))</f>
        <v/>
      </c>
      <c r="BB21" s="56">
        <f>VALUE(IFERROR(VLOOKUP(G21,ST!$C$4:$E$400,3,FALSE),"0"))</f>
        <v/>
      </c>
      <c r="BC21" s="57">
        <f>IF(VLOOKUP(AW21,ST!$C$4:$F$298,4,FALSE)&lt;&gt;0,VLOOKUP(AW21,ST!$C$4:$F$298,4,FALSE),VLOOKUP(G21,ST!$C$4:$F$298,4,FALSE))</f>
        <v/>
      </c>
      <c r="BD21" s="57">
        <f>IF(O21="SC","Desconsiderar coluna ICMS ST",IF(O21="PR","Haverá ST", ))</f>
        <v/>
      </c>
      <c r="BE21" s="53">
        <f>W21</f>
        <v/>
      </c>
      <c r="BF21" s="53">
        <f>X21</f>
        <v/>
      </c>
      <c r="BG21" s="53">
        <f>AD21-AS21</f>
        <v/>
      </c>
      <c r="BH21" s="51">
        <f>$W$4+$X$4+AC21+$BJ$4+0.07</f>
        <v/>
      </c>
      <c r="BI21" s="53">
        <f>IF(BD21="Haverá ST",AJ21+AS21+AT21,AJ21+AS21)</f>
        <v/>
      </c>
      <c r="BJ21" s="53">
        <f>T21*$BJ$4</f>
        <v/>
      </c>
      <c r="BK21" s="53">
        <f>T21*$BK$4</f>
        <v/>
      </c>
      <c r="BL21" s="53">
        <f>BE21+BF21+AO21+BJ21+BK21+AD21</f>
        <v/>
      </c>
      <c r="BM21" s="53">
        <f>(T21-BL21)</f>
        <v/>
      </c>
    </row>
    <row r="22" ht="15.75" customHeight="1" s="218">
      <c r="A22" s="58">
        <f>A21+1</f>
        <v/>
      </c>
      <c r="B22" s="144">
        <f>BOM!B22</f>
        <v/>
      </c>
      <c r="C22" s="144">
        <f>BOM!C22</f>
        <v/>
      </c>
      <c r="D22" s="144">
        <f>BOM!D22</f>
        <v/>
      </c>
      <c r="E22" s="144">
        <f>BOM!E22</f>
        <v/>
      </c>
      <c r="F22" s="144">
        <f>BOM!F22</f>
        <v/>
      </c>
      <c r="G22" s="144">
        <f>BOM!G22</f>
        <v/>
      </c>
      <c r="H22" s="144">
        <f>BOM!H22</f>
        <v/>
      </c>
      <c r="I22" s="147" t="n">
        <v>0</v>
      </c>
      <c r="J22" s="146">
        <f>BOM!J22</f>
        <v/>
      </c>
      <c r="K22" s="146">
        <f>BOM!K22</f>
        <v/>
      </c>
      <c r="L22" s="146">
        <f>BOM!L22</f>
        <v/>
      </c>
      <c r="M22" s="146">
        <f>BOM!M22</f>
        <v/>
      </c>
      <c r="N22" s="146">
        <f>BOM!N22</f>
        <v/>
      </c>
      <c r="O22" s="146">
        <f>BOM!O22</f>
        <v/>
      </c>
      <c r="P22" s="146">
        <f>BOM!P22</f>
        <v/>
      </c>
      <c r="Q22" s="46">
        <f>$F$97</f>
        <v/>
      </c>
      <c r="R22" s="46">
        <f>$F$98</f>
        <v/>
      </c>
      <c r="S22" s="48">
        <f>U22-(U22*R22)</f>
        <v/>
      </c>
      <c r="T22" s="48">
        <f>S22*I22</f>
        <v/>
      </c>
      <c r="U22" s="48">
        <f>(AN22)/(1-(BH22+Q22))</f>
        <v/>
      </c>
      <c r="V22" s="48">
        <f>U22*I22</f>
        <v/>
      </c>
      <c r="W22" s="49">
        <f>T22*$W$4</f>
        <v/>
      </c>
      <c r="X22" s="49">
        <f>T22*$X$4</f>
        <v/>
      </c>
      <c r="Y22" s="50">
        <f>M22</f>
        <v/>
      </c>
      <c r="Z22" s="9" t="n"/>
      <c r="AA22" s="9" t="n"/>
      <c r="AB22" s="9" t="n"/>
      <c r="AC22" s="51">
        <f t="array" ref="AC22">IF(I22&gt;0,VLOOKUP(Y22&amp;$P$88&amp;$P$89&amp;$P$90,Variáveis!$O$2:$S$300&amp;Variáveis!$P$2:$T$300&amp;Variáveis!$Q$2:$U$300&amp;Variáveis!$R$2:$V$300,5,FALSE),0)</f>
        <v/>
      </c>
      <c r="AD22" s="52">
        <f>T22*AC22</f>
        <v/>
      </c>
      <c r="AE22" s="53">
        <f>IF(AB22="não",((V22/(1-VLOOKUP(AA22,Variáveis!$AK$3:$AN$29,4,FALSE)))*VLOOKUP(AA22,Variáveis!$AK$3:$AN$29,4,FALSE))-AD22,0)</f>
        <v/>
      </c>
      <c r="AF22" s="53">
        <f>T22*$AF$4</f>
        <v/>
      </c>
      <c r="AG22" s="53">
        <f>IF(AB22="SIM","Cliente pode pagar DIFA na entrada", )</f>
        <v/>
      </c>
      <c r="AH22" s="54" t="n"/>
      <c r="AI22" s="53">
        <f>IF(K22="SIM",(J22*$F$102),J22)</f>
        <v/>
      </c>
      <c r="AJ22" s="53">
        <f>IF(L22="SIM",(AI22*$F$101),AI22)</f>
        <v/>
      </c>
      <c r="AK22" s="53">
        <f>AJ22-AS22</f>
        <v/>
      </c>
      <c r="AL22" s="53">
        <f>AJ22*I22</f>
        <v/>
      </c>
      <c r="AM22" s="53">
        <f>AK22*I22</f>
        <v/>
      </c>
      <c r="AN22" s="53">
        <f>AK22-AP22-AQ22</f>
        <v/>
      </c>
      <c r="AO22" s="53">
        <f>AN22*I22</f>
        <v/>
      </c>
      <c r="AP22" s="53">
        <f>$AP$4*AK22</f>
        <v/>
      </c>
      <c r="AQ22" s="53">
        <f>$AQ$4*AK22</f>
        <v/>
      </c>
      <c r="AR22" s="51">
        <f t="array" ref="AR22">VLOOKUP(M22&amp;N22&amp;O22&amp;P22,Variáveis!$A$2:$E$240&amp;Variáveis!$B$2:$F$240&amp;Variáveis!$C$2:$G$240&amp;Variáveis!$D$2:$H$240,5,FALSE)</f>
        <v/>
      </c>
      <c r="AS22" s="53">
        <f>((AJ22*(1-AR22))*AR22)</f>
        <v/>
      </c>
      <c r="AT22" s="53">
        <f>(((J22+(J22*AU22))*0.18)-(J22*AR22))</f>
        <v/>
      </c>
      <c r="AU22" s="55">
        <f>(((1+AV22)*(1-AR22))/(1-0.18)-1)</f>
        <v/>
      </c>
      <c r="AV22" s="55">
        <f>IF(BB22&gt;0,BB22,IF(BA22&gt;0,BA22,IF(AZ22&gt;0,AZ22,IF(AY22&gt;0,AY22,IF(AX22&gt;0,AX22)))))/100</f>
        <v/>
      </c>
      <c r="AW22" s="56">
        <f>VALUE(LEFT(G22,4))</f>
        <v/>
      </c>
      <c r="AX22" s="56">
        <f>VALUE(IFERROR(VLOOKUP(VALUE(LEFT(G22,4)),ST!$C$4:$E$300,3,FALSE),"0"))</f>
        <v/>
      </c>
      <c r="AY22" s="56">
        <f>VALUE(IFERROR(VLOOKUP(VALUE(LEFT(G22,5)),ST!$C$4:$E$300,3,FALSE),"0"))</f>
        <v/>
      </c>
      <c r="AZ22" s="56">
        <f>VALUE(IFERROR(VLOOKUP(VALUE(LEFT(G22,6)),ST!$C$4:$E$300,3,FALSE),"0"))</f>
        <v/>
      </c>
      <c r="BA22" s="56">
        <f>VALUE(IFERROR(VLOOKUP(VALUE(LEFT(G22,7)),ST!$C$4:$E$300,3,FALSE),"0"))</f>
        <v/>
      </c>
      <c r="BB22" s="56">
        <f>VALUE(IFERROR(VLOOKUP(G22,ST!$C$4:$E$400,3,FALSE),"0"))</f>
        <v/>
      </c>
      <c r="BC22" s="57">
        <f>IF(VLOOKUP(AW22,ST!$C$4:$F$298,4,FALSE)&lt;&gt;0,VLOOKUP(AW22,ST!$C$4:$F$298,4,FALSE),VLOOKUP(G22,ST!$C$4:$F$298,4,FALSE))</f>
        <v/>
      </c>
      <c r="BD22" s="57">
        <f>IF(O22="SC","Desconsiderar coluna ICMS ST",IF(O22="PR","Haverá ST", ))</f>
        <v/>
      </c>
      <c r="BE22" s="53">
        <f>W22</f>
        <v/>
      </c>
      <c r="BF22" s="53">
        <f>X22</f>
        <v/>
      </c>
      <c r="BG22" s="53">
        <f>AD22-AS22</f>
        <v/>
      </c>
      <c r="BH22" s="51">
        <f>$W$4+$X$4+AC22+$BJ$4+0.07</f>
        <v/>
      </c>
      <c r="BI22" s="53">
        <f>IF(BD22="Haverá ST",AJ22+AS22+AT22,AJ22+AS22)</f>
        <v/>
      </c>
      <c r="BJ22" s="53">
        <f>T22*$BJ$4</f>
        <v/>
      </c>
      <c r="BK22" s="53">
        <f>T22*$BK$4</f>
        <v/>
      </c>
      <c r="BL22" s="53">
        <f>BE22+BF22+AO22+BJ22+BK22+AD22</f>
        <v/>
      </c>
      <c r="BM22" s="53">
        <f>(T22-BL22)</f>
        <v/>
      </c>
    </row>
    <row r="23" ht="15.75" customHeight="1" s="218">
      <c r="A23" s="58">
        <f>A22+1</f>
        <v/>
      </c>
      <c r="B23" s="144">
        <f>BOM!B23</f>
        <v/>
      </c>
      <c r="C23" s="144">
        <f>BOM!C23</f>
        <v/>
      </c>
      <c r="D23" s="144">
        <f>BOM!D23</f>
        <v/>
      </c>
      <c r="E23" s="144">
        <f>BOM!E23</f>
        <v/>
      </c>
      <c r="F23" s="39">
        <f>BOM!F23</f>
        <v/>
      </c>
      <c r="G23" s="144">
        <f>BOM!G23</f>
        <v/>
      </c>
      <c r="H23" s="144">
        <f>BOM!H23</f>
        <v/>
      </c>
      <c r="I23" s="148">
        <f>BASE!C7</f>
        <v/>
      </c>
      <c r="J23" s="144" t="n">
        <v>0</v>
      </c>
      <c r="K23" s="146">
        <f>BOM!K23</f>
        <v/>
      </c>
      <c r="L23" s="146">
        <f>BOM!L23</f>
        <v/>
      </c>
      <c r="M23" s="146">
        <f>BOM!M23</f>
        <v/>
      </c>
      <c r="N23" s="146">
        <f>BOM!N23</f>
        <v/>
      </c>
      <c r="O23" s="146">
        <f>BOM!O23</f>
        <v/>
      </c>
      <c r="P23" s="146">
        <f>BOM!P23</f>
        <v/>
      </c>
      <c r="Q23" s="46">
        <f>$F$97</f>
        <v/>
      </c>
      <c r="R23" s="46">
        <f>$F$98</f>
        <v/>
      </c>
      <c r="S23" s="48">
        <f>U23-(U23*R23)</f>
        <v/>
      </c>
      <c r="T23" s="48">
        <f>S23*I23</f>
        <v/>
      </c>
      <c r="U23" s="48">
        <f>(AN23)/(1-(BH23+Q23))</f>
        <v/>
      </c>
      <c r="V23" s="48">
        <f>U23*I23</f>
        <v/>
      </c>
      <c r="W23" s="49">
        <f>T23*$W$4</f>
        <v/>
      </c>
      <c r="X23" s="49">
        <f>T23*$X$4</f>
        <v/>
      </c>
      <c r="Y23" s="50">
        <f>M23</f>
        <v/>
      </c>
      <c r="Z23" s="9" t="n"/>
      <c r="AA23" s="9" t="n"/>
      <c r="AB23" s="9" t="n"/>
      <c r="AC23" s="51">
        <f t="array" ref="AC23">IF(I23&gt;0,VLOOKUP(Y23&amp;$P$88&amp;$P$89&amp;$P$90,Variáveis!$O$2:$S$300&amp;Variáveis!$P$2:$T$300&amp;Variáveis!$Q$2:$U$300&amp;Variáveis!$R$2:$V$300,5,FALSE),0)</f>
        <v/>
      </c>
      <c r="AD23" s="52">
        <f>T23*AC23</f>
        <v/>
      </c>
      <c r="AE23" s="53">
        <f>IF(AB23="não",((V23/(1-VLOOKUP(AA23,Variáveis!$AK$3:$AN$29,4,FALSE)))*VLOOKUP(AA23,Variáveis!$AK$3:$AN$29,4,FALSE))-AD23,0)</f>
        <v/>
      </c>
      <c r="AF23" s="53">
        <f>T23*$AF$4</f>
        <v/>
      </c>
      <c r="AG23" s="53">
        <f>IF(AB23="SIM","Cliente pode pagar DIFA na entrada", )</f>
        <v/>
      </c>
      <c r="AH23" s="54" t="n"/>
      <c r="AI23" s="53">
        <f>IF(K23="SIM",(J23*$F$102),J23)</f>
        <v/>
      </c>
      <c r="AJ23" s="53">
        <f>IF(L23="SIM",(AI23*$F$101),AI23)</f>
        <v/>
      </c>
      <c r="AK23" s="53">
        <f>AJ23-AS23</f>
        <v/>
      </c>
      <c r="AL23" s="53">
        <f>AJ23*I23</f>
        <v/>
      </c>
      <c r="AM23" s="53">
        <f>AK23*I23</f>
        <v/>
      </c>
      <c r="AN23" s="53">
        <f>AK23-AP23-AQ23</f>
        <v/>
      </c>
      <c r="AO23" s="53">
        <f>AN23*I23</f>
        <v/>
      </c>
      <c r="AP23" s="53">
        <f>$AP$4*AK23</f>
        <v/>
      </c>
      <c r="AQ23" s="53">
        <f>$AQ$4*AK23</f>
        <v/>
      </c>
      <c r="AR23" s="51">
        <f t="array" ref="AR23">VLOOKUP(M23&amp;N23&amp;O23&amp;P23,Variáveis!$A$2:$E$240&amp;Variáveis!$B$2:$F$240&amp;Variáveis!$C$2:$G$240&amp;Variáveis!$D$2:$H$240,5,FALSE)</f>
        <v/>
      </c>
      <c r="AS23" s="53">
        <f>((AJ23*(1-AR23))*AR23)</f>
        <v/>
      </c>
      <c r="AT23" s="53">
        <f>(((J23+(J23*AU23))*0.18)-(J23*AR23))</f>
        <v/>
      </c>
      <c r="AU23" s="55">
        <f>(((1+AV23)*(1-AR23))/(1-0.18)-1)</f>
        <v/>
      </c>
      <c r="AV23" s="55">
        <f>IF(BB23&gt;0,BB23,IF(BA23&gt;0,BA23,IF(AZ23&gt;0,AZ23,IF(AY23&gt;0,AY23,IF(AX23&gt;0,AX23)))))/100</f>
        <v/>
      </c>
      <c r="AW23" s="56">
        <f>VALUE(LEFT(G23,4))</f>
        <v/>
      </c>
      <c r="AX23" s="56">
        <f>VALUE(IFERROR(VLOOKUP(VALUE(LEFT(G23,4)),ST!$C$4:$E$300,3,FALSE),"0"))</f>
        <v/>
      </c>
      <c r="AY23" s="56">
        <f>VALUE(IFERROR(VLOOKUP(VALUE(LEFT(G23,5)),ST!$C$4:$E$300,3,FALSE),"0"))</f>
        <v/>
      </c>
      <c r="AZ23" s="56">
        <f>VALUE(IFERROR(VLOOKUP(VALUE(LEFT(G23,6)),ST!$C$4:$E$300,3,FALSE),"0"))</f>
        <v/>
      </c>
      <c r="BA23" s="56">
        <f>VALUE(IFERROR(VLOOKUP(VALUE(LEFT(G23,7)),ST!$C$4:$E$300,3,FALSE),"0"))</f>
        <v/>
      </c>
      <c r="BB23" s="56">
        <f>VALUE(IFERROR(VLOOKUP(G23,ST!$C$4:$E$400,3,FALSE),"0"))</f>
        <v/>
      </c>
      <c r="BC23" s="57">
        <f>IF(VLOOKUP(AW23,ST!$C$4:$F$298,4,FALSE)&lt;&gt;0,VLOOKUP(AW23,ST!$C$4:$F$298,4,FALSE),VLOOKUP(G23,ST!$C$4:$F$298,4,FALSE))</f>
        <v/>
      </c>
      <c r="BD23" s="57">
        <f>IF(O23="SC","Desconsiderar coluna ICMS ST",IF(O23="PR","Haverá ST", ))</f>
        <v/>
      </c>
      <c r="BE23" s="53">
        <f>W23</f>
        <v/>
      </c>
      <c r="BF23" s="53">
        <f>X23</f>
        <v/>
      </c>
      <c r="BG23" s="53">
        <f>AD23-AS23</f>
        <v/>
      </c>
      <c r="BH23" s="51">
        <f>$W$4+$X$4+AC23+$BJ$4+0.07</f>
        <v/>
      </c>
      <c r="BI23" s="53">
        <f>IF(BD23="Haverá ST",AJ23+AS23+AT23,AJ23+AS23)</f>
        <v/>
      </c>
      <c r="BJ23" s="53">
        <f>T23*$BJ$4</f>
        <v/>
      </c>
      <c r="BK23" s="53">
        <f>T23*$BK$4</f>
        <v/>
      </c>
      <c r="BL23" s="53">
        <f>BE23+BF23+AO23+BJ23+BK23+AD23</f>
        <v/>
      </c>
      <c r="BM23" s="53">
        <f>(T23-BL23)</f>
        <v/>
      </c>
    </row>
    <row r="24" ht="15.75" customHeight="1" s="218">
      <c r="A24" s="58">
        <f>A23+1</f>
        <v/>
      </c>
      <c r="B24" s="144">
        <f>BOM!B24</f>
        <v/>
      </c>
      <c r="C24" s="144">
        <f>BOM!C24</f>
        <v/>
      </c>
      <c r="D24" s="144">
        <f>BOM!D24</f>
        <v/>
      </c>
      <c r="E24" s="144">
        <f>BOM!E24</f>
        <v/>
      </c>
      <c r="F24" s="144">
        <f>BOM!F24</f>
        <v/>
      </c>
      <c r="G24" s="144">
        <f>BOM!G24</f>
        <v/>
      </c>
      <c r="H24" s="144">
        <f>BOM!H24</f>
        <v/>
      </c>
      <c r="I24" s="147">
        <f>I23</f>
        <v/>
      </c>
      <c r="J24" s="146">
        <f>BOM!J24</f>
        <v/>
      </c>
      <c r="K24" s="146">
        <f>BOM!K24</f>
        <v/>
      </c>
      <c r="L24" s="146">
        <f>BOM!L24</f>
        <v/>
      </c>
      <c r="M24" s="146">
        <f>BOM!M24</f>
        <v/>
      </c>
      <c r="N24" s="146">
        <f>BOM!N24</f>
        <v/>
      </c>
      <c r="O24" s="146">
        <f>BOM!O24</f>
        <v/>
      </c>
      <c r="P24" s="146">
        <f>BOM!P24</f>
        <v/>
      </c>
      <c r="Q24" s="46">
        <f>$F$97</f>
        <v/>
      </c>
      <c r="R24" s="46">
        <f>$F$98</f>
        <v/>
      </c>
      <c r="S24" s="48">
        <f>U24-(U24*R24)</f>
        <v/>
      </c>
      <c r="T24" s="48">
        <f>S24*I24</f>
        <v/>
      </c>
      <c r="U24" s="48">
        <f>(AN24)/(1-(BH24+Q24))</f>
        <v/>
      </c>
      <c r="V24" s="48">
        <f>U24*I24</f>
        <v/>
      </c>
      <c r="W24" s="49">
        <f>T24*$W$4</f>
        <v/>
      </c>
      <c r="X24" s="49">
        <f>T24*$X$4</f>
        <v/>
      </c>
      <c r="Y24" s="50">
        <f>M24</f>
        <v/>
      </c>
      <c r="Z24" s="9" t="n"/>
      <c r="AA24" s="9" t="n"/>
      <c r="AB24" s="9" t="n"/>
      <c r="AC24" s="51">
        <f t="array" ref="AC24">IF(I24&gt;0,VLOOKUP(Y24&amp;$P$88&amp;$P$89&amp;$P$90,Variáveis!$O$2:$S$300&amp;Variáveis!$P$2:$T$300&amp;Variáveis!$Q$2:$U$300&amp;Variáveis!$R$2:$V$300,5,FALSE),0)</f>
        <v/>
      </c>
      <c r="AD24" s="52">
        <f>T24*AC24</f>
        <v/>
      </c>
      <c r="AE24" s="53">
        <f>IF(AB24="não",((V24/(1-VLOOKUP(AA24,Variáveis!$AK$3:$AN$29,4,FALSE)))*VLOOKUP(AA24,Variáveis!$AK$3:$AN$29,4,FALSE))-AD24,0)</f>
        <v/>
      </c>
      <c r="AF24" s="53">
        <f>T24*$AF$4</f>
        <v/>
      </c>
      <c r="AG24" s="53">
        <f>IF(AB24="SIM","Cliente pode pagar DIFA na entrada", )</f>
        <v/>
      </c>
      <c r="AH24" s="54" t="n"/>
      <c r="AI24" s="53">
        <f>IF(K24="SIM",(J24*$F$102),J24)</f>
        <v/>
      </c>
      <c r="AJ24" s="53">
        <f>IF(L24="SIM",(AI24*$F$101),AI24)</f>
        <v/>
      </c>
      <c r="AK24" s="53">
        <f>AJ24-AS24</f>
        <v/>
      </c>
      <c r="AL24" s="53">
        <f>AJ24*I24</f>
        <v/>
      </c>
      <c r="AM24" s="53">
        <f>AK24*I24</f>
        <v/>
      </c>
      <c r="AN24" s="53">
        <f>AK24-AP24-AQ24</f>
        <v/>
      </c>
      <c r="AO24" s="53">
        <f>AN24*I24</f>
        <v/>
      </c>
      <c r="AP24" s="53">
        <f>$AP$4*AK24</f>
        <v/>
      </c>
      <c r="AQ24" s="53">
        <f>$AQ$4*AK24</f>
        <v/>
      </c>
      <c r="AR24" s="51">
        <f t="array" ref="AR24">VLOOKUP(M24&amp;N24&amp;O24&amp;P24,Variáveis!$A$2:$E$240&amp;Variáveis!$B$2:$F$240&amp;Variáveis!$C$2:$G$240&amp;Variáveis!$D$2:$H$240,5,FALSE)</f>
        <v/>
      </c>
      <c r="AS24" s="53">
        <f>((AJ24*(1-AR24))*AR24)</f>
        <v/>
      </c>
      <c r="AT24" s="53">
        <f>(((J24+(J24*AU24))*0.18)-(J24*AR24))</f>
        <v/>
      </c>
      <c r="AU24" s="55">
        <f>(((1+AV24)*(1-AR24))/(1-0.18)-1)</f>
        <v/>
      </c>
      <c r="AV24" s="55">
        <f>IF(BB24&gt;0,BB24,IF(BA24&gt;0,BA24,IF(AZ24&gt;0,AZ24,IF(AY24&gt;0,AY24,IF(AX24&gt;0,AX24)))))/100</f>
        <v/>
      </c>
      <c r="AW24" s="56">
        <f>VALUE(LEFT(G24,4))</f>
        <v/>
      </c>
      <c r="AX24" s="56">
        <f>VALUE(IFERROR(VLOOKUP(VALUE(LEFT(G24,4)),ST!$C$4:$E$300,3,FALSE),"0"))</f>
        <v/>
      </c>
      <c r="AY24" s="56">
        <f>VALUE(IFERROR(VLOOKUP(VALUE(LEFT(G24,5)),ST!$C$4:$E$300,3,FALSE),"0"))</f>
        <v/>
      </c>
      <c r="AZ24" s="56">
        <f>VALUE(IFERROR(VLOOKUP(VALUE(LEFT(G24,6)),ST!$C$4:$E$300,3,FALSE),"0"))</f>
        <v/>
      </c>
      <c r="BA24" s="56">
        <f>VALUE(IFERROR(VLOOKUP(VALUE(LEFT(G24,7)),ST!$C$4:$E$300,3,FALSE),"0"))</f>
        <v/>
      </c>
      <c r="BB24" s="56">
        <f>VALUE(IFERROR(VLOOKUP(G24,ST!$C$4:$E$400,3,FALSE),"0"))</f>
        <v/>
      </c>
      <c r="BC24" s="57">
        <f>IF(VLOOKUP(AW24,ST!$C$4:$F$298,4,FALSE)&lt;&gt;0,VLOOKUP(AW24,ST!$C$4:$F$298,4,FALSE),VLOOKUP(G24,ST!$C$4:$F$298,4,FALSE))</f>
        <v/>
      </c>
      <c r="BD24" s="57">
        <f>IF(O24="SC","Desconsiderar coluna ICMS ST",IF(O24="PR","Haverá ST", ))</f>
        <v/>
      </c>
      <c r="BE24" s="53">
        <f>W24</f>
        <v/>
      </c>
      <c r="BF24" s="53">
        <f>X24</f>
        <v/>
      </c>
      <c r="BG24" s="53">
        <f>AD24-AS24</f>
        <v/>
      </c>
      <c r="BH24" s="51">
        <f>$W$4+$X$4+AC24+$BJ$4+0.07</f>
        <v/>
      </c>
      <c r="BI24" s="53">
        <f>IF(BD24="Haverá ST",AJ24+AS24+AT24,AJ24+AS24)</f>
        <v/>
      </c>
      <c r="BJ24" s="53">
        <f>T24*$BJ$4</f>
        <v/>
      </c>
      <c r="BK24" s="53">
        <f>T24*$BK$4</f>
        <v/>
      </c>
      <c r="BL24" s="53">
        <f>BE24+BF24+AO24+BJ24+BK24+AD24</f>
        <v/>
      </c>
      <c r="BM24" s="53">
        <f>(T24-BL24)</f>
        <v/>
      </c>
    </row>
    <row r="25" ht="15.75" customHeight="1" s="218">
      <c r="A25" s="58">
        <f>A24+1</f>
        <v/>
      </c>
      <c r="B25" s="144">
        <f>BOM!B25</f>
        <v/>
      </c>
      <c r="C25" s="144">
        <f>BOM!C25</f>
        <v/>
      </c>
      <c r="D25" s="144">
        <f>BOM!D25</f>
        <v/>
      </c>
      <c r="E25" s="144">
        <f>BOM!E25</f>
        <v/>
      </c>
      <c r="F25" s="144">
        <f>BOM!F25</f>
        <v/>
      </c>
      <c r="G25" s="144">
        <f>BOM!G25</f>
        <v/>
      </c>
      <c r="H25" s="144">
        <f>BOM!H25</f>
        <v/>
      </c>
      <c r="I25" s="147">
        <f>I23*2</f>
        <v/>
      </c>
      <c r="J25" s="146">
        <f>BOM!J25</f>
        <v/>
      </c>
      <c r="K25" s="146">
        <f>BOM!K25</f>
        <v/>
      </c>
      <c r="L25" s="146">
        <f>BOM!L25</f>
        <v/>
      </c>
      <c r="M25" s="146">
        <f>BOM!M25</f>
        <v/>
      </c>
      <c r="N25" s="146">
        <f>BOM!N25</f>
        <v/>
      </c>
      <c r="O25" s="146">
        <f>BOM!O25</f>
        <v/>
      </c>
      <c r="P25" s="146">
        <f>BOM!P25</f>
        <v/>
      </c>
      <c r="Q25" s="46">
        <f>$F$97</f>
        <v/>
      </c>
      <c r="R25" s="46">
        <f>$F$98</f>
        <v/>
      </c>
      <c r="S25" s="48">
        <f>U25-(U25*R25)</f>
        <v/>
      </c>
      <c r="T25" s="48">
        <f>S25*I25</f>
        <v/>
      </c>
      <c r="U25" s="48">
        <f>(AN25)/(1-(BH25+Q25))</f>
        <v/>
      </c>
      <c r="V25" s="48">
        <f>U25*I25</f>
        <v/>
      </c>
      <c r="W25" s="49">
        <f>T25*$W$4</f>
        <v/>
      </c>
      <c r="X25" s="49">
        <f>T25*$X$4</f>
        <v/>
      </c>
      <c r="Y25" s="50">
        <f>M25</f>
        <v/>
      </c>
      <c r="Z25" s="9" t="n"/>
      <c r="AA25" s="9" t="n"/>
      <c r="AB25" s="9" t="n"/>
      <c r="AC25" s="51">
        <f t="array" ref="AC25">IF(I25&gt;0,VLOOKUP(Y25&amp;$P$88&amp;$P$89&amp;$P$90,Variáveis!$O$2:$S$300&amp;Variáveis!$P$2:$T$300&amp;Variáveis!$Q$2:$U$300&amp;Variáveis!$R$2:$V$300,5,FALSE),0)</f>
        <v/>
      </c>
      <c r="AD25" s="52">
        <f>T25*AC25</f>
        <v/>
      </c>
      <c r="AE25" s="53">
        <f>IF(AB25="não",((V25/(1-VLOOKUP(AA25,Variáveis!$AK$3:$AN$29,4,FALSE)))*VLOOKUP(AA25,Variáveis!$AK$3:$AN$29,4,FALSE))-AD25,0)</f>
        <v/>
      </c>
      <c r="AF25" s="53">
        <f>T25*$AF$4</f>
        <v/>
      </c>
      <c r="AG25" s="53">
        <f>IF(AB25="SIM","Cliente pode pagar DIFA na entrada", )</f>
        <v/>
      </c>
      <c r="AH25" s="54" t="n"/>
      <c r="AI25" s="53">
        <f>IF(K25="SIM",(J25*$F$102),J25)</f>
        <v/>
      </c>
      <c r="AJ25" s="53">
        <f>IF(L25="SIM",(AI25*$F$101),AI25)</f>
        <v/>
      </c>
      <c r="AK25" s="53">
        <f>AJ25-AS25</f>
        <v/>
      </c>
      <c r="AL25" s="53">
        <f>AJ25*I25</f>
        <v/>
      </c>
      <c r="AM25" s="53">
        <f>AK25*I25</f>
        <v/>
      </c>
      <c r="AN25" s="53">
        <f>AK25-AP25-AQ25</f>
        <v/>
      </c>
      <c r="AO25" s="53">
        <f>AN25*I25</f>
        <v/>
      </c>
      <c r="AP25" s="53">
        <f>$AP$4*AK25</f>
        <v/>
      </c>
      <c r="AQ25" s="53">
        <f>$AQ$4*AK25</f>
        <v/>
      </c>
      <c r="AR25" s="51">
        <f t="array" ref="AR25">VLOOKUP(M25&amp;N25&amp;O25&amp;P25,Variáveis!$A$2:$E$240&amp;Variáveis!$B$2:$F$240&amp;Variáveis!$C$2:$G$240&amp;Variáveis!$D$2:$H$240,5,FALSE)</f>
        <v/>
      </c>
      <c r="AS25" s="53">
        <f>((AJ25*(1-AR25))*AR25)</f>
        <v/>
      </c>
      <c r="AT25" s="53">
        <f>(((J25+(J25*AU25))*0.18)-(J25*AR25))</f>
        <v/>
      </c>
      <c r="AU25" s="55">
        <f>(((1+AV25)*(1-AR25))/(1-0.18)-1)</f>
        <v/>
      </c>
      <c r="AV25" s="55">
        <f>IF(BB25&gt;0,BB25,IF(BA25&gt;0,BA25,IF(AZ25&gt;0,AZ25,IF(AY25&gt;0,AY25,IF(AX25&gt;0,AX25)))))/100</f>
        <v/>
      </c>
      <c r="AW25" s="56">
        <f>VALUE(LEFT(G25,4))</f>
        <v/>
      </c>
      <c r="AX25" s="56">
        <f>VALUE(IFERROR(VLOOKUP(VALUE(LEFT(G25,4)),ST!$C$4:$E$300,3,FALSE),"0"))</f>
        <v/>
      </c>
      <c r="AY25" s="56">
        <f>VALUE(IFERROR(VLOOKUP(VALUE(LEFT(G25,5)),ST!$C$4:$E$300,3,FALSE),"0"))</f>
        <v/>
      </c>
      <c r="AZ25" s="56">
        <f>VALUE(IFERROR(VLOOKUP(VALUE(LEFT(G25,6)),ST!$C$4:$E$300,3,FALSE),"0"))</f>
        <v/>
      </c>
      <c r="BA25" s="56">
        <f>VALUE(IFERROR(VLOOKUP(VALUE(LEFT(G25,7)),ST!$C$4:$E$300,3,FALSE),"0"))</f>
        <v/>
      </c>
      <c r="BB25" s="56">
        <f>VALUE(IFERROR(VLOOKUP(G25,ST!$C$4:$E$400,3,FALSE),"0"))</f>
        <v/>
      </c>
      <c r="BC25" s="57">
        <f>IF(VLOOKUP(AW25,ST!$C$4:$F$298,4,FALSE)&lt;&gt;0,VLOOKUP(AW25,ST!$C$4:$F$298,4,FALSE),VLOOKUP(G25,ST!$C$4:$F$298,4,FALSE))</f>
        <v/>
      </c>
      <c r="BD25" s="57">
        <f>IF(O25="SC","Desconsiderar coluna ICMS ST",IF(O25="PR","Haverá ST", ))</f>
        <v/>
      </c>
      <c r="BE25" s="53">
        <f>W25</f>
        <v/>
      </c>
      <c r="BF25" s="53">
        <f>X25</f>
        <v/>
      </c>
      <c r="BG25" s="53">
        <f>AD25-AS25</f>
        <v/>
      </c>
      <c r="BH25" s="51">
        <f>$W$4+$X$4+AC25+$BJ$4+0.07</f>
        <v/>
      </c>
      <c r="BI25" s="53">
        <f>IF(BD25="Haverá ST",AJ25+AS25+AT25,AJ25+AS25)</f>
        <v/>
      </c>
      <c r="BJ25" s="53">
        <f>T25*$BJ$4</f>
        <v/>
      </c>
      <c r="BK25" s="53">
        <f>T25*$BK$4</f>
        <v/>
      </c>
      <c r="BL25" s="53">
        <f>BE25+BF25+AO25+BJ25+BK25+AD25</f>
        <v/>
      </c>
      <c r="BM25" s="53">
        <f>(T25-BL25)</f>
        <v/>
      </c>
    </row>
    <row r="26" ht="15.75" customHeight="1" s="218">
      <c r="A26" s="58">
        <f>A25+1</f>
        <v/>
      </c>
      <c r="B26" s="144">
        <f>BOM!B26</f>
        <v/>
      </c>
      <c r="C26" s="144">
        <f>BOM!C26</f>
        <v/>
      </c>
      <c r="D26" s="144">
        <f>BOM!D26</f>
        <v/>
      </c>
      <c r="E26" s="144">
        <f>BOM!E26</f>
        <v/>
      </c>
      <c r="F26" s="144">
        <f>BOM!F26</f>
        <v/>
      </c>
      <c r="G26" s="144">
        <f>BOM!G26</f>
        <v/>
      </c>
      <c r="H26" s="144">
        <f>BOM!H26</f>
        <v/>
      </c>
      <c r="I26" s="147">
        <f>I23*1</f>
        <v/>
      </c>
      <c r="J26" s="146">
        <f>BOM!J26</f>
        <v/>
      </c>
      <c r="K26" s="146">
        <f>BOM!K26</f>
        <v/>
      </c>
      <c r="L26" s="146">
        <f>BOM!L26</f>
        <v/>
      </c>
      <c r="M26" s="146">
        <f>BOM!M26</f>
        <v/>
      </c>
      <c r="N26" s="146">
        <f>BOM!N26</f>
        <v/>
      </c>
      <c r="O26" s="146">
        <f>BOM!O26</f>
        <v/>
      </c>
      <c r="P26" s="146">
        <f>BOM!P26</f>
        <v/>
      </c>
      <c r="Q26" s="46">
        <f>$F$97</f>
        <v/>
      </c>
      <c r="R26" s="46">
        <f>$F$98</f>
        <v/>
      </c>
      <c r="S26" s="48">
        <f>U26-(U26*R26)</f>
        <v/>
      </c>
      <c r="T26" s="48">
        <f>S26*I26</f>
        <v/>
      </c>
      <c r="U26" s="48">
        <f>(AN26)/(1-(BH26+Q26))</f>
        <v/>
      </c>
      <c r="V26" s="48">
        <f>U26*I26</f>
        <v/>
      </c>
      <c r="W26" s="49">
        <f>T26*$W$4</f>
        <v/>
      </c>
      <c r="X26" s="49">
        <f>T26*$X$4</f>
        <v/>
      </c>
      <c r="Y26" s="50">
        <f>M26</f>
        <v/>
      </c>
      <c r="Z26" s="9" t="n"/>
      <c r="AA26" s="9" t="n"/>
      <c r="AB26" s="9" t="n"/>
      <c r="AC26" s="51">
        <f t="array" ref="AC26">IF(I26&gt;0,VLOOKUP(Y26&amp;$P$88&amp;$P$89&amp;$P$90,Variáveis!$O$2:$S$300&amp;Variáveis!$P$2:$T$300&amp;Variáveis!$Q$2:$U$300&amp;Variáveis!$R$2:$V$300,5,FALSE),0)</f>
        <v/>
      </c>
      <c r="AD26" s="52">
        <f>T26*AC26</f>
        <v/>
      </c>
      <c r="AE26" s="53">
        <f>IF(AB26="não",((V26/(1-VLOOKUP(AA26,Variáveis!$AK$3:$AN$29,4,FALSE)))*VLOOKUP(AA26,Variáveis!$AK$3:$AN$29,4,FALSE))-AD26,0)</f>
        <v/>
      </c>
      <c r="AF26" s="53">
        <f>T26*$AF$4</f>
        <v/>
      </c>
      <c r="AG26" s="53">
        <f>IF(AB26="SIM","Cliente pode pagar DIFA na entrada", )</f>
        <v/>
      </c>
      <c r="AH26" s="54" t="n"/>
      <c r="AI26" s="53">
        <f>IF(K26="SIM",(J26*$F$102),J26)</f>
        <v/>
      </c>
      <c r="AJ26" s="53">
        <f>IF(L26="SIM",(AI26*$F$101),AI26)</f>
        <v/>
      </c>
      <c r="AK26" s="53">
        <f>AJ26-AS26</f>
        <v/>
      </c>
      <c r="AL26" s="53">
        <f>AJ26*I26</f>
        <v/>
      </c>
      <c r="AM26" s="53">
        <f>AK26*I26</f>
        <v/>
      </c>
      <c r="AN26" s="53">
        <f>AK26-AP26-AQ26</f>
        <v/>
      </c>
      <c r="AO26" s="53">
        <f>AN26*I26</f>
        <v/>
      </c>
      <c r="AP26" s="53">
        <f>$AP$4*AK26</f>
        <v/>
      </c>
      <c r="AQ26" s="53">
        <f>$AQ$4*AK26</f>
        <v/>
      </c>
      <c r="AR26" s="51">
        <f t="array" ref="AR26">VLOOKUP(M26&amp;N26&amp;O26&amp;P26,Variáveis!$A$2:$E$240&amp;Variáveis!$B$2:$F$240&amp;Variáveis!$C$2:$G$240&amp;Variáveis!$D$2:$H$240,5,FALSE)</f>
        <v/>
      </c>
      <c r="AS26" s="53">
        <f>((AJ26*(1-AR26))*AR26)</f>
        <v/>
      </c>
      <c r="AT26" s="53">
        <f>(((J26+(J26*AU26))*0.18)-(J26*AR26))</f>
        <v/>
      </c>
      <c r="AU26" s="55">
        <f>(((1+AV26)*(1-AR26))/(1-0.18)-1)</f>
        <v/>
      </c>
      <c r="AV26" s="55">
        <f>IF(BB26&gt;0,BB26,IF(BA26&gt;0,BA26,IF(AZ26&gt;0,AZ26,IF(AY26&gt;0,AY26,IF(AX26&gt;0,AX26)))))/100</f>
        <v/>
      </c>
      <c r="AW26" s="56">
        <f>VALUE(LEFT(G26,4))</f>
        <v/>
      </c>
      <c r="AX26" s="56">
        <f>VALUE(IFERROR(VLOOKUP(VALUE(LEFT(G26,4)),ST!$C$4:$E$300,3,FALSE),"0"))</f>
        <v/>
      </c>
      <c r="AY26" s="56">
        <f>VALUE(IFERROR(VLOOKUP(VALUE(LEFT(G26,5)),ST!$C$4:$E$300,3,FALSE),"0"))</f>
        <v/>
      </c>
      <c r="AZ26" s="56">
        <f>VALUE(IFERROR(VLOOKUP(VALUE(LEFT(G26,6)),ST!$C$4:$E$300,3,FALSE),"0"))</f>
        <v/>
      </c>
      <c r="BA26" s="56">
        <f>VALUE(IFERROR(VLOOKUP(VALUE(LEFT(G26,7)),ST!$C$4:$E$300,3,FALSE),"0"))</f>
        <v/>
      </c>
      <c r="BB26" s="56">
        <f>VALUE(IFERROR(VLOOKUP(G26,ST!$C$4:$E$400,3,FALSE),"0"))</f>
        <v/>
      </c>
      <c r="BC26" s="57">
        <f>IF(VLOOKUP(AW26,ST!$C$4:$F$298,4,FALSE)&lt;&gt;0,VLOOKUP(AW26,ST!$C$4:$F$298,4,FALSE),VLOOKUP(G26,ST!$C$4:$F$298,4,FALSE))</f>
        <v/>
      </c>
      <c r="BD26" s="57">
        <f>IF(O26="SC","Desconsiderar coluna ICMS ST",IF(O26="PR","Haverá ST", ))</f>
        <v/>
      </c>
      <c r="BE26" s="53">
        <f>W26</f>
        <v/>
      </c>
      <c r="BF26" s="53">
        <f>X26</f>
        <v/>
      </c>
      <c r="BG26" s="53">
        <f>AD26-AS26</f>
        <v/>
      </c>
      <c r="BH26" s="51">
        <f>$W$4+$X$4+AC26+$BJ$4+0.07</f>
        <v/>
      </c>
      <c r="BI26" s="53">
        <f>IF(BD26="Haverá ST",AJ26+AS26+AT26,AJ26+AS26)</f>
        <v/>
      </c>
      <c r="BJ26" s="53">
        <f>T26*$BJ$4</f>
        <v/>
      </c>
      <c r="BK26" s="53">
        <f>T26*$BK$4</f>
        <v/>
      </c>
      <c r="BL26" s="53">
        <f>BE26+BF26+AO26+BJ26+BK26+AD26</f>
        <v/>
      </c>
      <c r="BM26" s="53">
        <f>(T26-BL26)</f>
        <v/>
      </c>
    </row>
    <row r="27" ht="15.75" customHeight="1" s="218">
      <c r="A27" s="58">
        <f>A26+1</f>
        <v/>
      </c>
      <c r="B27" s="144">
        <f>BOM!B27</f>
        <v/>
      </c>
      <c r="C27" s="144">
        <f>BOM!C27</f>
        <v/>
      </c>
      <c r="D27" s="144">
        <f>BOM!D27</f>
        <v/>
      </c>
      <c r="E27" s="144">
        <f>BOM!E27</f>
        <v/>
      </c>
      <c r="F27" s="144">
        <f>BOM!F27</f>
        <v/>
      </c>
      <c r="G27" s="144">
        <f>BOM!G27</f>
        <v/>
      </c>
      <c r="H27" s="144">
        <f>BOM!H27</f>
        <v/>
      </c>
      <c r="I27" s="147">
        <f>I23*1</f>
        <v/>
      </c>
      <c r="J27" s="146">
        <f>BOM!J27</f>
        <v/>
      </c>
      <c r="K27" s="146">
        <f>BOM!K27</f>
        <v/>
      </c>
      <c r="L27" s="146">
        <f>BOM!L27</f>
        <v/>
      </c>
      <c r="M27" s="146">
        <f>BOM!M27</f>
        <v/>
      </c>
      <c r="N27" s="146">
        <f>BOM!N27</f>
        <v/>
      </c>
      <c r="O27" s="146">
        <f>BOM!O27</f>
        <v/>
      </c>
      <c r="P27" s="146">
        <f>BOM!P27</f>
        <v/>
      </c>
      <c r="Q27" s="46">
        <f>$F$97</f>
        <v/>
      </c>
      <c r="R27" s="46">
        <f>$F$98</f>
        <v/>
      </c>
      <c r="S27" s="48">
        <f>U27-(U27*R27)</f>
        <v/>
      </c>
      <c r="T27" s="48">
        <f>S27*I27</f>
        <v/>
      </c>
      <c r="U27" s="48">
        <f>(AN27)/(1-(BH27+Q27))</f>
        <v/>
      </c>
      <c r="V27" s="48">
        <f>U27*I27</f>
        <v/>
      </c>
      <c r="W27" s="49">
        <f>T27*$W$4</f>
        <v/>
      </c>
      <c r="X27" s="49">
        <f>T27*$X$4</f>
        <v/>
      </c>
      <c r="Y27" s="50">
        <f>M27</f>
        <v/>
      </c>
      <c r="Z27" s="9" t="n"/>
      <c r="AA27" s="9" t="n"/>
      <c r="AB27" s="9" t="n"/>
      <c r="AC27" s="51">
        <f t="array" ref="AC27">IF(I27&gt;0,VLOOKUP(Y27&amp;$P$88&amp;$P$89&amp;$P$90,Variáveis!$O$2:$S$300&amp;Variáveis!$P$2:$T$300&amp;Variáveis!$Q$2:$U$300&amp;Variáveis!$R$2:$V$300,5,FALSE),0)</f>
        <v/>
      </c>
      <c r="AD27" s="52">
        <f>T27*AC27</f>
        <v/>
      </c>
      <c r="AE27" s="53">
        <f>IF(AB27="não",((V27/(1-VLOOKUP(AA27,Variáveis!$AK$3:$AN$29,4,FALSE)))*VLOOKUP(AA27,Variáveis!$AK$3:$AN$29,4,FALSE))-AD27,0)</f>
        <v/>
      </c>
      <c r="AF27" s="53">
        <f>T27*$AF$4</f>
        <v/>
      </c>
      <c r="AG27" s="53">
        <f>IF(AB27="SIM","Cliente pode pagar DIFA na entrada", )</f>
        <v/>
      </c>
      <c r="AH27" s="54" t="n"/>
      <c r="AI27" s="53">
        <f>IF(K27="SIM",(J27*$F$102),J27)</f>
        <v/>
      </c>
      <c r="AJ27" s="53">
        <f>IF(L27="SIM",(AI27*$F$101),AI27)</f>
        <v/>
      </c>
      <c r="AK27" s="53">
        <f>AJ27-AS27</f>
        <v/>
      </c>
      <c r="AL27" s="53">
        <f>AJ27*I27</f>
        <v/>
      </c>
      <c r="AM27" s="53">
        <f>AK27*I27</f>
        <v/>
      </c>
      <c r="AN27" s="53">
        <f>AK27-AP27-AQ27</f>
        <v/>
      </c>
      <c r="AO27" s="53">
        <f>AN27*I27</f>
        <v/>
      </c>
      <c r="AP27" s="53">
        <f>$AP$4*AK27</f>
        <v/>
      </c>
      <c r="AQ27" s="53">
        <f>$AQ$4*AK27</f>
        <v/>
      </c>
      <c r="AR27" s="51">
        <f t="array" ref="AR27">VLOOKUP(M27&amp;N27&amp;O27&amp;P27,Variáveis!$A$2:$E$240&amp;Variáveis!$B$2:$F$240&amp;Variáveis!$C$2:$G$240&amp;Variáveis!$D$2:$H$240,5,FALSE)</f>
        <v/>
      </c>
      <c r="AS27" s="53">
        <f>((AJ27*(1-AR27))*AR27)</f>
        <v/>
      </c>
      <c r="AT27" s="53">
        <f>(((J27+(J27*AU27))*0.18)-(J27*AR27))</f>
        <v/>
      </c>
      <c r="AU27" s="55">
        <f>(((1+AV27)*(1-AR27))/(1-0.18)-1)</f>
        <v/>
      </c>
      <c r="AV27" s="55">
        <f>IF(BB27&gt;0,BB27,IF(BA27&gt;0,BA27,IF(AZ27&gt;0,AZ27,IF(AY27&gt;0,AY27,IF(AX27&gt;0,AX27)))))/100</f>
        <v/>
      </c>
      <c r="AW27" s="56">
        <f>VALUE(LEFT(G27,4))</f>
        <v/>
      </c>
      <c r="AX27" s="56">
        <f>VALUE(IFERROR(VLOOKUP(VALUE(LEFT(G27,4)),ST!$C$4:$E$300,3,FALSE),"0"))</f>
        <v/>
      </c>
      <c r="AY27" s="56">
        <f>VALUE(IFERROR(VLOOKUP(VALUE(LEFT(G27,5)),ST!$C$4:$E$300,3,FALSE),"0"))</f>
        <v/>
      </c>
      <c r="AZ27" s="56">
        <f>VALUE(IFERROR(VLOOKUP(VALUE(LEFT(G27,6)),ST!$C$4:$E$300,3,FALSE),"0"))</f>
        <v/>
      </c>
      <c r="BA27" s="56">
        <f>VALUE(IFERROR(VLOOKUP(VALUE(LEFT(G27,7)),ST!$C$4:$E$300,3,FALSE),"0"))</f>
        <v/>
      </c>
      <c r="BB27" s="56">
        <f>VALUE(IFERROR(VLOOKUP(G27,ST!$C$4:$E$400,3,FALSE),"0"))</f>
        <v/>
      </c>
      <c r="BC27" s="57">
        <f>IF(VLOOKUP(AW27,ST!$C$4:$F$298,4,FALSE)&lt;&gt;0,VLOOKUP(AW27,ST!$C$4:$F$298,4,FALSE),VLOOKUP(G27,ST!$C$4:$F$298,4,FALSE))</f>
        <v/>
      </c>
      <c r="BD27" s="57">
        <f>IF(O27="SC","Desconsiderar coluna ICMS ST",IF(O27="PR","Haverá ST", ))</f>
        <v/>
      </c>
      <c r="BE27" s="53">
        <f>W27</f>
        <v/>
      </c>
      <c r="BF27" s="53">
        <f>X27</f>
        <v/>
      </c>
      <c r="BG27" s="53">
        <f>AD27-AS27</f>
        <v/>
      </c>
      <c r="BH27" s="51">
        <f>$W$4+$X$4+AC27+$BJ$4+0.07</f>
        <v/>
      </c>
      <c r="BI27" s="53">
        <f>IF(BD27="Haverá ST",AJ27+AS27+AT27,AJ27+AS27)</f>
        <v/>
      </c>
      <c r="BJ27" s="53">
        <f>T27*$BJ$4</f>
        <v/>
      </c>
      <c r="BK27" s="53">
        <f>T27*$BK$4</f>
        <v/>
      </c>
      <c r="BL27" s="53">
        <f>BE27+BF27+AO27+BJ27+BK27+AD27</f>
        <v/>
      </c>
      <c r="BM27" s="53">
        <f>(T27-BL27)</f>
        <v/>
      </c>
    </row>
    <row r="28" ht="15.75" customHeight="1" s="218">
      <c r="A28" s="58">
        <f>A27+1</f>
        <v/>
      </c>
      <c r="B28" s="144">
        <f>BOM!B28</f>
        <v/>
      </c>
      <c r="C28" s="144">
        <f>BOM!C28</f>
        <v/>
      </c>
      <c r="D28" s="144">
        <f>BOM!D28</f>
        <v/>
      </c>
      <c r="E28" s="144">
        <f>BOM!E28</f>
        <v/>
      </c>
      <c r="F28" s="144">
        <f>BOM!F28</f>
        <v/>
      </c>
      <c r="G28" s="144">
        <f>BOM!G28</f>
        <v/>
      </c>
      <c r="H28" s="144">
        <f>BOM!H28</f>
        <v/>
      </c>
      <c r="I28" s="147">
        <f>I23</f>
        <v/>
      </c>
      <c r="J28" s="146">
        <f>BOM!J28</f>
        <v/>
      </c>
      <c r="K28" s="146">
        <f>BOM!K28</f>
        <v/>
      </c>
      <c r="L28" s="146">
        <f>BOM!L28</f>
        <v/>
      </c>
      <c r="M28" s="146">
        <f>BOM!M28</f>
        <v/>
      </c>
      <c r="N28" s="146">
        <f>BOM!N28</f>
        <v/>
      </c>
      <c r="O28" s="146">
        <f>BOM!O28</f>
        <v/>
      </c>
      <c r="P28" s="146">
        <f>BOM!P28</f>
        <v/>
      </c>
      <c r="Q28" s="46">
        <f>$F$97</f>
        <v/>
      </c>
      <c r="R28" s="46">
        <f>$F$98</f>
        <v/>
      </c>
      <c r="S28" s="48">
        <f>U28-(U28*R28)</f>
        <v/>
      </c>
      <c r="T28" s="48">
        <f>S28*I28</f>
        <v/>
      </c>
      <c r="U28" s="48">
        <f>(AN28)/(1-(BH28+Q28))</f>
        <v/>
      </c>
      <c r="V28" s="48">
        <f>U28*I28</f>
        <v/>
      </c>
      <c r="W28" s="49">
        <f>T28*$W$4</f>
        <v/>
      </c>
      <c r="X28" s="49">
        <f>T28*$X$4</f>
        <v/>
      </c>
      <c r="Y28" s="50">
        <f>M28</f>
        <v/>
      </c>
      <c r="Z28" s="9" t="n"/>
      <c r="AA28" s="9" t="n"/>
      <c r="AB28" s="9" t="n"/>
      <c r="AC28" s="51">
        <f t="array" ref="AC28">IF(I28&gt;0,VLOOKUP(Y28&amp;$P$88&amp;$P$89&amp;$P$90,Variáveis!$O$2:$S$300&amp;Variáveis!$P$2:$T$300&amp;Variáveis!$Q$2:$U$300&amp;Variáveis!$R$2:$V$300,5,FALSE),0)</f>
        <v/>
      </c>
      <c r="AD28" s="52">
        <f>T28*AC28</f>
        <v/>
      </c>
      <c r="AE28" s="53">
        <f>IF(AB28="não",((V28/(1-VLOOKUP(AA28,Variáveis!$AK$3:$AN$29,4,FALSE)))*VLOOKUP(AA28,Variáveis!$AK$3:$AN$29,4,FALSE))-AD28,0)</f>
        <v/>
      </c>
      <c r="AF28" s="53">
        <f>T28*$AF$4</f>
        <v/>
      </c>
      <c r="AG28" s="53">
        <f>IF(AB28="SIM","Cliente pode pagar DIFA na entrada", )</f>
        <v/>
      </c>
      <c r="AH28" s="54" t="n"/>
      <c r="AI28" s="53">
        <f>IF(K28="SIM",(J28*$F$102),J28)</f>
        <v/>
      </c>
      <c r="AJ28" s="53">
        <f>IF(L28="SIM",(AI28*$F$101),AI28)</f>
        <v/>
      </c>
      <c r="AK28" s="53">
        <f>AJ28-AS28</f>
        <v/>
      </c>
      <c r="AL28" s="53">
        <f>AJ28*I28</f>
        <v/>
      </c>
      <c r="AM28" s="53">
        <f>AK28*I28</f>
        <v/>
      </c>
      <c r="AN28" s="53">
        <f>AK28-AP28-AQ28</f>
        <v/>
      </c>
      <c r="AO28" s="53">
        <f>AN28*I28</f>
        <v/>
      </c>
      <c r="AP28" s="53">
        <f>$AP$4*AK28</f>
        <v/>
      </c>
      <c r="AQ28" s="53">
        <f>$AQ$4*AK28</f>
        <v/>
      </c>
      <c r="AR28" s="51">
        <f t="array" ref="AR28">VLOOKUP(M28&amp;N28&amp;O28&amp;P28,Variáveis!$A$2:$E$240&amp;Variáveis!$B$2:$F$240&amp;Variáveis!$C$2:$G$240&amp;Variáveis!$D$2:$H$240,5,FALSE)</f>
        <v/>
      </c>
      <c r="AS28" s="53">
        <f>((AJ28*(1-AR28))*AR28)</f>
        <v/>
      </c>
      <c r="AT28" s="53">
        <f>(((J28+(J28*AU28))*0.18)-(J28*AR28))</f>
        <v/>
      </c>
      <c r="AU28" s="55">
        <f>(((1+AV28)*(1-AR28))/(1-0.18)-1)</f>
        <v/>
      </c>
      <c r="AV28" s="55">
        <f>IF(BB28&gt;0,BB28,IF(BA28&gt;0,BA28,IF(AZ28&gt;0,AZ28,IF(AY28&gt;0,AY28,IF(AX28&gt;0,AX28)))))/100</f>
        <v/>
      </c>
      <c r="AW28" s="56">
        <f>VALUE(LEFT(G28,4))</f>
        <v/>
      </c>
      <c r="AX28" s="56">
        <f>VALUE(IFERROR(VLOOKUP(VALUE(LEFT(G28,4)),ST!$C$4:$E$300,3,FALSE),"0"))</f>
        <v/>
      </c>
      <c r="AY28" s="56">
        <f>VALUE(IFERROR(VLOOKUP(VALUE(LEFT(G28,5)),ST!$C$4:$E$300,3,FALSE),"0"))</f>
        <v/>
      </c>
      <c r="AZ28" s="56">
        <f>VALUE(IFERROR(VLOOKUP(VALUE(LEFT(G28,6)),ST!$C$4:$E$300,3,FALSE),"0"))</f>
        <v/>
      </c>
      <c r="BA28" s="56">
        <f>VALUE(IFERROR(VLOOKUP(VALUE(LEFT(G28,7)),ST!$C$4:$E$300,3,FALSE),"0"))</f>
        <v/>
      </c>
      <c r="BB28" s="56">
        <f>VALUE(IFERROR(VLOOKUP(G28,ST!$C$4:$E$400,3,FALSE),"0"))</f>
        <v/>
      </c>
      <c r="BC28" s="57">
        <f>IF(VLOOKUP(AW28,ST!$C$4:$F$298,4,FALSE)&lt;&gt;0,VLOOKUP(AW28,ST!$C$4:$F$298,4,FALSE),VLOOKUP(G28,ST!$C$4:$F$298,4,FALSE))</f>
        <v/>
      </c>
      <c r="BD28" s="57">
        <f>IF(O28="SC","Desconsiderar coluna ICMS ST",IF(O28="PR","Haverá ST", ))</f>
        <v/>
      </c>
      <c r="BE28" s="53">
        <f>W28</f>
        <v/>
      </c>
      <c r="BF28" s="53">
        <f>X28</f>
        <v/>
      </c>
      <c r="BG28" s="53">
        <f>AD28-AS28</f>
        <v/>
      </c>
      <c r="BH28" s="51">
        <f>$W$4+$X$4+AC28+$BJ$4+0.07</f>
        <v/>
      </c>
      <c r="BI28" s="53">
        <f>IF(BD28="Haverá ST",AJ28+AS28+AT28,AJ28+AS28)</f>
        <v/>
      </c>
      <c r="BJ28" s="53">
        <f>T28*$BJ$4</f>
        <v/>
      </c>
      <c r="BK28" s="53">
        <f>T28*$BK$4</f>
        <v/>
      </c>
      <c r="BL28" s="53">
        <f>BE28+BF28+AO28+BJ28+BK28+AD28</f>
        <v/>
      </c>
      <c r="BM28" s="53">
        <f>(T28-BL28)</f>
        <v/>
      </c>
    </row>
    <row r="29" ht="15.75" customHeight="1" s="218">
      <c r="A29" s="58">
        <f>A28+1</f>
        <v/>
      </c>
      <c r="B29" s="144">
        <f>BOM!B29</f>
        <v/>
      </c>
      <c r="C29" s="144">
        <f>BOM!C29</f>
        <v/>
      </c>
      <c r="D29" s="144">
        <f>BOM!D29</f>
        <v/>
      </c>
      <c r="E29" s="144">
        <f>BOM!E29</f>
        <v/>
      </c>
      <c r="F29" s="144">
        <f>BOM!F29</f>
        <v/>
      </c>
      <c r="G29" s="144">
        <f>BOM!G29</f>
        <v/>
      </c>
      <c r="H29" s="144">
        <f>BOM!H29</f>
        <v/>
      </c>
      <c r="I29" s="147">
        <f>I23</f>
        <v/>
      </c>
      <c r="J29" s="146">
        <f>BOM!J29</f>
        <v/>
      </c>
      <c r="K29" s="146">
        <f>BOM!K29</f>
        <v/>
      </c>
      <c r="L29" s="146">
        <f>BOM!L29</f>
        <v/>
      </c>
      <c r="M29" s="146">
        <f>BOM!M29</f>
        <v/>
      </c>
      <c r="N29" s="146">
        <f>BOM!N29</f>
        <v/>
      </c>
      <c r="O29" s="146">
        <f>BOM!O29</f>
        <v/>
      </c>
      <c r="P29" s="146">
        <f>BOM!P29</f>
        <v/>
      </c>
      <c r="Q29" s="46">
        <f>$F$97</f>
        <v/>
      </c>
      <c r="R29" s="46">
        <f>$F$98</f>
        <v/>
      </c>
      <c r="S29" s="48">
        <f>U29-(U29*R29)</f>
        <v/>
      </c>
      <c r="T29" s="48">
        <f>S29*I29</f>
        <v/>
      </c>
      <c r="U29" s="48">
        <f>(AN29)/(1-(BH29+Q29))</f>
        <v/>
      </c>
      <c r="V29" s="48">
        <f>U29*I29</f>
        <v/>
      </c>
      <c r="W29" s="49">
        <f>T29*$W$4</f>
        <v/>
      </c>
      <c r="X29" s="49">
        <f>T29*$X$4</f>
        <v/>
      </c>
      <c r="Y29" s="50">
        <f>M29</f>
        <v/>
      </c>
      <c r="Z29" s="9" t="n"/>
      <c r="AA29" s="9" t="n"/>
      <c r="AB29" s="9" t="n"/>
      <c r="AC29" s="51">
        <f t="array" ref="AC29">IF(I29&gt;0,VLOOKUP(Y29&amp;$P$88&amp;$P$89&amp;$P$90,Variáveis!$O$2:$S$300&amp;Variáveis!$P$2:$T$300&amp;Variáveis!$Q$2:$U$300&amp;Variáveis!$R$2:$V$300,5,FALSE),0)</f>
        <v/>
      </c>
      <c r="AD29" s="52">
        <f>T29*AC29</f>
        <v/>
      </c>
      <c r="AE29" s="53">
        <f>IF(AB29="não",((V29/(1-VLOOKUP(AA29,Variáveis!$AK$3:$AN$29,4,FALSE)))*VLOOKUP(AA29,Variáveis!$AK$3:$AN$29,4,FALSE))-AD29,0)</f>
        <v/>
      </c>
      <c r="AF29" s="53">
        <f>T29*$AF$4</f>
        <v/>
      </c>
      <c r="AG29" s="53">
        <f>IF(AB29="SIM","Cliente pode pagar DIFA na entrada", )</f>
        <v/>
      </c>
      <c r="AH29" s="54" t="n"/>
      <c r="AI29" s="53">
        <f>IF(K29="SIM",(J29*$F$102),J29)</f>
        <v/>
      </c>
      <c r="AJ29" s="53">
        <f>IF(L29="SIM",(AI29*$F$101),AI29)</f>
        <v/>
      </c>
      <c r="AK29" s="53">
        <f>AJ29-AS29</f>
        <v/>
      </c>
      <c r="AL29" s="53">
        <f>AJ29*I29</f>
        <v/>
      </c>
      <c r="AM29" s="53">
        <f>AK29*I29</f>
        <v/>
      </c>
      <c r="AN29" s="53">
        <f>AK29-AP29-AQ29</f>
        <v/>
      </c>
      <c r="AO29" s="53">
        <f>AN29*I29</f>
        <v/>
      </c>
      <c r="AP29" s="53">
        <f>$AP$4*AK29</f>
        <v/>
      </c>
      <c r="AQ29" s="53">
        <f>$AQ$4*AK29</f>
        <v/>
      </c>
      <c r="AR29" s="51">
        <f t="array" ref="AR29">VLOOKUP(M29&amp;N29&amp;O29&amp;P29,Variáveis!$A$2:$E$240&amp;Variáveis!$B$2:$F$240&amp;Variáveis!$C$2:$G$240&amp;Variáveis!$D$2:$H$240,5,FALSE)</f>
        <v/>
      </c>
      <c r="AS29" s="53">
        <f>((AJ29*(1-AR29))*AR29)</f>
        <v/>
      </c>
      <c r="AT29" s="53">
        <f>(((J29+(J29*AU29))*0.18)-(J29*AR29))</f>
        <v/>
      </c>
      <c r="AU29" s="55">
        <f>(((1+AV29)*(1-AR29))/(1-0.18)-1)</f>
        <v/>
      </c>
      <c r="AV29" s="55">
        <f>IF(BB29&gt;0,BB29,IF(BA29&gt;0,BA29,IF(AZ29&gt;0,AZ29,IF(AY29&gt;0,AY29,IF(AX29&gt;0,AX29)))))/100</f>
        <v/>
      </c>
      <c r="AW29" s="56">
        <f>VALUE(LEFT(G29,4))</f>
        <v/>
      </c>
      <c r="AX29" s="56">
        <f>VALUE(IFERROR(VLOOKUP(VALUE(LEFT(G29,4)),ST!$C$4:$E$300,3,FALSE),"0"))</f>
        <v/>
      </c>
      <c r="AY29" s="56">
        <f>VALUE(IFERROR(VLOOKUP(VALUE(LEFT(G29,5)),ST!$C$4:$E$300,3,FALSE),"0"))</f>
        <v/>
      </c>
      <c r="AZ29" s="56">
        <f>VALUE(IFERROR(VLOOKUP(VALUE(LEFT(G29,6)),ST!$C$4:$E$300,3,FALSE),"0"))</f>
        <v/>
      </c>
      <c r="BA29" s="56">
        <f>VALUE(IFERROR(VLOOKUP(VALUE(LEFT(G29,7)),ST!$C$4:$E$300,3,FALSE),"0"))</f>
        <v/>
      </c>
      <c r="BB29" s="56">
        <f>VALUE(IFERROR(VLOOKUP(G29,ST!$C$4:$E$400,3,FALSE),"0"))</f>
        <v/>
      </c>
      <c r="BC29" s="57">
        <f>IF(VLOOKUP(AW29,ST!$C$4:$F$298,4,FALSE)&lt;&gt;0,VLOOKUP(AW29,ST!$C$4:$F$298,4,FALSE),VLOOKUP(G29,ST!$C$4:$F$298,4,FALSE))</f>
        <v/>
      </c>
      <c r="BD29" s="57">
        <f>IF(O29="SC","Desconsiderar coluna ICMS ST",IF(O29="PR","Haverá ST", ))</f>
        <v/>
      </c>
      <c r="BE29" s="53">
        <f>W29</f>
        <v/>
      </c>
      <c r="BF29" s="53">
        <f>X29</f>
        <v/>
      </c>
      <c r="BG29" s="53">
        <f>AD29-AS29</f>
        <v/>
      </c>
      <c r="BH29" s="51">
        <f>$W$4+$X$4+AC29+$BJ$4+0.07</f>
        <v/>
      </c>
      <c r="BI29" s="53">
        <f>IF(BD29="Haverá ST",AJ29+AS29+AT29,AJ29+AS29)</f>
        <v/>
      </c>
      <c r="BJ29" s="53">
        <f>T29*$BJ$4</f>
        <v/>
      </c>
      <c r="BK29" s="53">
        <f>T29*$BK$4</f>
        <v/>
      </c>
      <c r="BL29" s="53">
        <f>BE29+BF29+AO29+BJ29+BK29+AD29</f>
        <v/>
      </c>
      <c r="BM29" s="53">
        <f>(T29-BL29)</f>
        <v/>
      </c>
    </row>
    <row r="30" ht="15.75" customHeight="1" s="218">
      <c r="A30" s="58">
        <f>A29+1</f>
        <v/>
      </c>
      <c r="B30" s="144">
        <f>BOM!B30</f>
        <v/>
      </c>
      <c r="C30" s="144">
        <f>BOM!C30</f>
        <v/>
      </c>
      <c r="D30" s="144">
        <f>BOM!D30</f>
        <v/>
      </c>
      <c r="E30" s="144">
        <f>BOM!E30</f>
        <v/>
      </c>
      <c r="F30" s="144">
        <f>BOM!F30</f>
        <v/>
      </c>
      <c r="G30" s="144">
        <f>BOM!G30</f>
        <v/>
      </c>
      <c r="H30" s="144">
        <f>BOM!H30</f>
        <v/>
      </c>
      <c r="I30" s="147">
        <f>I24</f>
        <v/>
      </c>
      <c r="J30" s="146">
        <f>BOM!J30</f>
        <v/>
      </c>
      <c r="K30" s="146">
        <f>BOM!K30</f>
        <v/>
      </c>
      <c r="L30" s="146">
        <f>BOM!L30</f>
        <v/>
      </c>
      <c r="M30" s="146">
        <f>BOM!M30</f>
        <v/>
      </c>
      <c r="N30" s="146">
        <f>BOM!N30</f>
        <v/>
      </c>
      <c r="O30" s="146">
        <f>BOM!O30</f>
        <v/>
      </c>
      <c r="P30" s="146">
        <f>BOM!P30</f>
        <v/>
      </c>
      <c r="Q30" s="46">
        <f>$F$97</f>
        <v/>
      </c>
      <c r="R30" s="46">
        <f>$F$98</f>
        <v/>
      </c>
      <c r="S30" s="48">
        <f>U30-(U30*R30)</f>
        <v/>
      </c>
      <c r="T30" s="48">
        <f>S30*I30</f>
        <v/>
      </c>
      <c r="U30" s="48">
        <f>(AN30)/(1-(BH30+Q30))</f>
        <v/>
      </c>
      <c r="V30" s="48">
        <f>U30*I30</f>
        <v/>
      </c>
      <c r="W30" s="49">
        <f>T30*$W$4</f>
        <v/>
      </c>
      <c r="X30" s="49">
        <f>T30*$X$4</f>
        <v/>
      </c>
      <c r="Y30" s="50">
        <f>M30</f>
        <v/>
      </c>
      <c r="Z30" s="9" t="n"/>
      <c r="AA30" s="9" t="n"/>
      <c r="AB30" s="9" t="n"/>
      <c r="AC30" s="51">
        <f t="array" ref="AC30">IF(I30&gt;0,VLOOKUP(Y30&amp;$P$88&amp;$P$89&amp;$P$90,Variáveis!$O$2:$S$300&amp;Variáveis!$P$2:$T$300&amp;Variáveis!$Q$2:$U$300&amp;Variáveis!$R$2:$V$300,5,FALSE),0)</f>
        <v/>
      </c>
      <c r="AD30" s="52">
        <f>T30*AC30</f>
        <v/>
      </c>
      <c r="AE30" s="53">
        <f>IF(AB30="não",((V30/(1-VLOOKUP(AA30,Variáveis!$AK$3:$AN$29,4,FALSE)))*VLOOKUP(AA30,Variáveis!$AK$3:$AN$29,4,FALSE))-AD30,0)</f>
        <v/>
      </c>
      <c r="AF30" s="53">
        <f>T30*$AF$4</f>
        <v/>
      </c>
      <c r="AG30" s="53">
        <f>IF(AB30="SIM","Cliente pode pagar DIFA na entrada", )</f>
        <v/>
      </c>
      <c r="AH30" s="54" t="n"/>
      <c r="AI30" s="53">
        <f>IF(K30="SIM",(J30*$F$102),J30)</f>
        <v/>
      </c>
      <c r="AJ30" s="53">
        <f>IF(L30="SIM",(AI30*$F$101),AI30)</f>
        <v/>
      </c>
      <c r="AK30" s="53">
        <f>AJ30-AS30</f>
        <v/>
      </c>
      <c r="AL30" s="53">
        <f>AJ30*I30</f>
        <v/>
      </c>
      <c r="AM30" s="53">
        <f>AK30*I30</f>
        <v/>
      </c>
      <c r="AN30" s="53">
        <f>AK30-AP30-AQ30</f>
        <v/>
      </c>
      <c r="AO30" s="53">
        <f>AN30*I30</f>
        <v/>
      </c>
      <c r="AP30" s="53">
        <f>$AP$4*AK30</f>
        <v/>
      </c>
      <c r="AQ30" s="53">
        <f>$AQ$4*AK30</f>
        <v/>
      </c>
      <c r="AR30" s="51">
        <f t="array" ref="AR30">VLOOKUP(M30&amp;N30&amp;O30&amp;P30,Variáveis!$A$2:$E$240&amp;Variáveis!$B$2:$F$240&amp;Variáveis!$C$2:$G$240&amp;Variáveis!$D$2:$H$240,5,FALSE)</f>
        <v/>
      </c>
      <c r="AS30" s="53">
        <f>((AJ30*(1-AR30))*AR30)</f>
        <v/>
      </c>
      <c r="AT30" s="53">
        <f>(((J30+(J30*AU30))*0.18)-(J30*AR30))</f>
        <v/>
      </c>
      <c r="AU30" s="55">
        <f>(((1+AV30)*(1-AR30))/(1-0.18)-1)</f>
        <v/>
      </c>
      <c r="AV30" s="55">
        <f>IF(BB30&gt;0,BB30,IF(BA30&gt;0,BA30,IF(AZ30&gt;0,AZ30,IF(AY30&gt;0,AY30,IF(AX30&gt;0,AX30)))))/100</f>
        <v/>
      </c>
      <c r="AW30" s="56">
        <f>VALUE(LEFT(G30,4))</f>
        <v/>
      </c>
      <c r="AX30" s="56">
        <f>VALUE(IFERROR(VLOOKUP(VALUE(LEFT(G30,4)),ST!$C$4:$E$300,3,FALSE),"0"))</f>
        <v/>
      </c>
      <c r="AY30" s="56">
        <f>VALUE(IFERROR(VLOOKUP(VALUE(LEFT(G30,5)),ST!$C$4:$E$300,3,FALSE),"0"))</f>
        <v/>
      </c>
      <c r="AZ30" s="56">
        <f>VALUE(IFERROR(VLOOKUP(VALUE(LEFT(G30,6)),ST!$C$4:$E$300,3,FALSE),"0"))</f>
        <v/>
      </c>
      <c r="BA30" s="56">
        <f>VALUE(IFERROR(VLOOKUP(VALUE(LEFT(G30,7)),ST!$C$4:$E$300,3,FALSE),"0"))</f>
        <v/>
      </c>
      <c r="BB30" s="56">
        <f>VALUE(IFERROR(VLOOKUP(G30,ST!$C$4:$E$400,3,FALSE),"0"))</f>
        <v/>
      </c>
      <c r="BC30" s="57">
        <f>IF(VLOOKUP(AW30,ST!$C$4:$F$298,4,FALSE)&lt;&gt;0,VLOOKUP(AW30,ST!$C$4:$F$298,4,FALSE),VLOOKUP(G30,ST!$C$4:$F$298,4,FALSE))</f>
        <v/>
      </c>
      <c r="BD30" s="57">
        <f>IF(O30="SC","Desconsiderar coluna ICMS ST",IF(O30="PR","Haverá ST", ))</f>
        <v/>
      </c>
      <c r="BE30" s="53">
        <f>W30</f>
        <v/>
      </c>
      <c r="BF30" s="53">
        <f>X30</f>
        <v/>
      </c>
      <c r="BG30" s="53">
        <f>AD30-AS30</f>
        <v/>
      </c>
      <c r="BH30" s="51">
        <f>$W$4+$X$4+AC30+$BJ$4+0.07</f>
        <v/>
      </c>
      <c r="BI30" s="53">
        <f>IF(BD30="Haverá ST",AJ30+AS30+AT30,AJ30+AS30)</f>
        <v/>
      </c>
      <c r="BJ30" s="53">
        <f>T30*$BJ$4</f>
        <v/>
      </c>
      <c r="BK30" s="53">
        <f>T30*$BK$4</f>
        <v/>
      </c>
      <c r="BL30" s="53">
        <f>BE30+BF30+AO30+BJ30+BK30+AD30</f>
        <v/>
      </c>
      <c r="BM30" s="53">
        <f>(T30-BL30)</f>
        <v/>
      </c>
    </row>
    <row r="31" ht="15.75" customHeight="1" s="218">
      <c r="A31" s="58">
        <f>A30+1</f>
        <v/>
      </c>
      <c r="B31" s="144">
        <f>BOM!B31</f>
        <v/>
      </c>
      <c r="C31" s="144">
        <f>BOM!C31</f>
        <v/>
      </c>
      <c r="D31" s="144">
        <f>BOM!D31</f>
        <v/>
      </c>
      <c r="E31" s="144">
        <f>BOM!E31</f>
        <v/>
      </c>
      <c r="F31" s="144">
        <f>BOM!F31</f>
        <v/>
      </c>
      <c r="G31" s="144">
        <f>BOM!G31</f>
        <v/>
      </c>
      <c r="H31" s="144">
        <f>BOM!H31</f>
        <v/>
      </c>
      <c r="I31" s="147">
        <f>I23</f>
        <v/>
      </c>
      <c r="J31" s="146">
        <f>BOM!J31</f>
        <v/>
      </c>
      <c r="K31" s="146">
        <f>BOM!K31</f>
        <v/>
      </c>
      <c r="L31" s="146">
        <f>BOM!L31</f>
        <v/>
      </c>
      <c r="M31" s="146">
        <f>BOM!M31</f>
        <v/>
      </c>
      <c r="N31" s="146">
        <f>BOM!N31</f>
        <v/>
      </c>
      <c r="O31" s="146">
        <f>BOM!O31</f>
        <v/>
      </c>
      <c r="P31" s="146">
        <f>BOM!P31</f>
        <v/>
      </c>
      <c r="Q31" s="46">
        <f>$F$97</f>
        <v/>
      </c>
      <c r="R31" s="46">
        <f>$F$98</f>
        <v/>
      </c>
      <c r="S31" s="48">
        <f>U31-(U31*R31)</f>
        <v/>
      </c>
      <c r="T31" s="48">
        <f>S31*I31</f>
        <v/>
      </c>
      <c r="U31" s="48">
        <f>(AN31)/(1-(BH31+Q31))</f>
        <v/>
      </c>
      <c r="V31" s="48">
        <f>U31*I31</f>
        <v/>
      </c>
      <c r="W31" s="49">
        <f>T31*$W$4</f>
        <v/>
      </c>
      <c r="X31" s="49">
        <f>T31*$X$4</f>
        <v/>
      </c>
      <c r="Y31" s="50">
        <f>M31</f>
        <v/>
      </c>
      <c r="Z31" s="9" t="n"/>
      <c r="AA31" s="9" t="n"/>
      <c r="AB31" s="9" t="n"/>
      <c r="AC31" s="51">
        <f t="array" ref="AC31">IF(I31&gt;0,VLOOKUP(Y31&amp;$P$88&amp;$P$89&amp;$P$90,Variáveis!$O$2:$S$300&amp;Variáveis!$P$2:$T$300&amp;Variáveis!$Q$2:$U$300&amp;Variáveis!$R$2:$V$300,5,FALSE),0)</f>
        <v/>
      </c>
      <c r="AD31" s="52">
        <f>T31*AC31</f>
        <v/>
      </c>
      <c r="AE31" s="53">
        <f>IF(AB31="não",((V31/(1-VLOOKUP(AA31,Variáveis!$AK$3:$AN$29,4,FALSE)))*VLOOKUP(AA31,Variáveis!$AK$3:$AN$29,4,FALSE))-AD31,0)</f>
        <v/>
      </c>
      <c r="AF31" s="53">
        <f>T31*$AF$4</f>
        <v/>
      </c>
      <c r="AG31" s="53">
        <f>IF(AB31="SIM","Cliente pode pagar DIFA na entrada", )</f>
        <v/>
      </c>
      <c r="AH31" s="54" t="n"/>
      <c r="AI31" s="53">
        <f>IF(K31="SIM",(J31*$F$102),J31)</f>
        <v/>
      </c>
      <c r="AJ31" s="53">
        <f>IF(L31="SIM",(AI31*$F$101),AI31)</f>
        <v/>
      </c>
      <c r="AK31" s="53">
        <f>AJ31-AS31</f>
        <v/>
      </c>
      <c r="AL31" s="53">
        <f>AJ31*I31</f>
        <v/>
      </c>
      <c r="AM31" s="53">
        <f>AK31*I31</f>
        <v/>
      </c>
      <c r="AN31" s="53">
        <f>AK31-AP31-AQ31</f>
        <v/>
      </c>
      <c r="AO31" s="53">
        <f>AN31*I31</f>
        <v/>
      </c>
      <c r="AP31" s="53">
        <f>$AP$4*AK31</f>
        <v/>
      </c>
      <c r="AQ31" s="53">
        <f>$AQ$4*AK31</f>
        <v/>
      </c>
      <c r="AR31" s="51">
        <f t="array" ref="AR31">VLOOKUP(M31&amp;N31&amp;O31&amp;P31,Variáveis!$A$2:$E$240&amp;Variáveis!$B$2:$F$240&amp;Variáveis!$C$2:$G$240&amp;Variáveis!$D$2:$H$240,5,FALSE)</f>
        <v/>
      </c>
      <c r="AS31" s="53">
        <f>((AJ31*(1-AR31))*AR31)</f>
        <v/>
      </c>
      <c r="AT31" s="53">
        <f>(((J31+(J31*AU31))*0.18)-(J31*AR31))</f>
        <v/>
      </c>
      <c r="AU31" s="55">
        <f>(((1+AV31)*(1-AR31))/(1-0.18)-1)</f>
        <v/>
      </c>
      <c r="AV31" s="55">
        <f>IF(BB31&gt;0,BB31,IF(BA31&gt;0,BA31,IF(AZ31&gt;0,AZ31,IF(AY31&gt;0,AY31,IF(AX31&gt;0,AX31)))))/100</f>
        <v/>
      </c>
      <c r="AW31" s="56">
        <f>VALUE(LEFT(G31,4))</f>
        <v/>
      </c>
      <c r="AX31" s="56">
        <f>VALUE(IFERROR(VLOOKUP(VALUE(LEFT(G31,4)),ST!$C$4:$E$300,3,FALSE),"0"))</f>
        <v/>
      </c>
      <c r="AY31" s="56">
        <f>VALUE(IFERROR(VLOOKUP(VALUE(LEFT(G31,5)),ST!$C$4:$E$300,3,FALSE),"0"))</f>
        <v/>
      </c>
      <c r="AZ31" s="56">
        <f>VALUE(IFERROR(VLOOKUP(VALUE(LEFT(G31,6)),ST!$C$4:$E$300,3,FALSE),"0"))</f>
        <v/>
      </c>
      <c r="BA31" s="56">
        <f>VALUE(IFERROR(VLOOKUP(VALUE(LEFT(G31,7)),ST!$C$4:$E$300,3,FALSE),"0"))</f>
        <v/>
      </c>
      <c r="BB31" s="56">
        <f>VALUE(IFERROR(VLOOKUP(G31,ST!$C$4:$E$400,3,FALSE),"0"))</f>
        <v/>
      </c>
      <c r="BC31" s="57">
        <f>IF(VLOOKUP(AW31,ST!$C$4:$F$298,4,FALSE)&lt;&gt;0,VLOOKUP(AW31,ST!$C$4:$F$298,4,FALSE),VLOOKUP(G31,ST!$C$4:$F$298,4,FALSE))</f>
        <v/>
      </c>
      <c r="BD31" s="57">
        <f>IF(O31="SC","Desconsiderar coluna ICMS ST",IF(O31="PR","Haverá ST", ))</f>
        <v/>
      </c>
      <c r="BE31" s="53">
        <f>W31</f>
        <v/>
      </c>
      <c r="BF31" s="53">
        <f>X31</f>
        <v/>
      </c>
      <c r="BG31" s="53">
        <f>AD31-AS31</f>
        <v/>
      </c>
      <c r="BH31" s="51">
        <f>$W$4+$X$4+AC31+$BJ$4+0.07</f>
        <v/>
      </c>
      <c r="BI31" s="53">
        <f>IF(BD31="Haverá ST",AJ31+AS31+AT31,AJ31+AS31)</f>
        <v/>
      </c>
      <c r="BJ31" s="53">
        <f>T31*$BJ$4</f>
        <v/>
      </c>
      <c r="BK31" s="53">
        <f>T31*$BK$4</f>
        <v/>
      </c>
      <c r="BL31" s="53">
        <f>BE31+BF31+AO31+BJ31+BK31+AD31</f>
        <v/>
      </c>
      <c r="BM31" s="53">
        <f>(T31-BL31)</f>
        <v/>
      </c>
    </row>
    <row r="32" ht="15.75" customHeight="1" s="218">
      <c r="A32" s="58">
        <f>A31+1</f>
        <v/>
      </c>
      <c r="B32" s="144">
        <f>BOM!B32</f>
        <v/>
      </c>
      <c r="C32" s="144">
        <f>BOM!C32</f>
        <v/>
      </c>
      <c r="D32" s="144">
        <f>BOM!D32</f>
        <v/>
      </c>
      <c r="E32" s="144">
        <f>BOM!E32</f>
        <v/>
      </c>
      <c r="F32" s="39">
        <f>BOM!F32</f>
        <v/>
      </c>
      <c r="G32" s="144">
        <f>BOM!G32</f>
        <v/>
      </c>
      <c r="H32" s="144">
        <f>BOM!H32</f>
        <v/>
      </c>
      <c r="I32" s="148" t="n">
        <v>0</v>
      </c>
      <c r="J32" s="146">
        <f>BOM!J32</f>
        <v/>
      </c>
      <c r="K32" s="146">
        <f>BOM!K32</f>
        <v/>
      </c>
      <c r="L32" s="146">
        <f>BOM!L32</f>
        <v/>
      </c>
      <c r="M32" s="146">
        <f>BOM!M32</f>
        <v/>
      </c>
      <c r="N32" s="146">
        <f>BOM!N32</f>
        <v/>
      </c>
      <c r="O32" s="146">
        <f>BOM!O32</f>
        <v/>
      </c>
      <c r="P32" s="146">
        <f>BOM!P32</f>
        <v/>
      </c>
      <c r="Q32" s="46">
        <f>$F$97</f>
        <v/>
      </c>
      <c r="R32" s="46">
        <f>$F$98</f>
        <v/>
      </c>
      <c r="S32" s="48">
        <f>U32-(U32*R32)</f>
        <v/>
      </c>
      <c r="T32" s="48">
        <f>S32*I32</f>
        <v/>
      </c>
      <c r="U32" s="48">
        <f>(AN32)/(1-(BH32+Q32))</f>
        <v/>
      </c>
      <c r="V32" s="48">
        <f>U32*I32</f>
        <v/>
      </c>
      <c r="W32" s="49">
        <f>T32*$W$4</f>
        <v/>
      </c>
      <c r="X32" s="49">
        <f>T32*$X$4</f>
        <v/>
      </c>
      <c r="Y32" s="50">
        <f>M32</f>
        <v/>
      </c>
      <c r="Z32" s="9" t="n"/>
      <c r="AA32" s="9" t="n"/>
      <c r="AB32" s="9" t="n"/>
      <c r="AC32" s="51">
        <f t="array" ref="AC32">IF(I32&gt;0,VLOOKUP(Y32&amp;$P$88&amp;$P$89&amp;$P$90,Variáveis!$O$2:$S$300&amp;Variáveis!$P$2:$T$300&amp;Variáveis!$Q$2:$U$300&amp;Variáveis!$R$2:$V$300,5,FALSE),0)</f>
        <v/>
      </c>
      <c r="AD32" s="52">
        <f>T32*AC32</f>
        <v/>
      </c>
      <c r="AE32" s="53">
        <f>IF(AB32="não",((V32/(1-VLOOKUP(AA32,Variáveis!$AK$3:$AN$29,4,FALSE)))*VLOOKUP(AA32,Variáveis!$AK$3:$AN$29,4,FALSE))-AD32,0)</f>
        <v/>
      </c>
      <c r="AF32" s="53">
        <f>T32*$AF$4</f>
        <v/>
      </c>
      <c r="AG32" s="53">
        <f>IF(AB32="SIM","Cliente pode pagar DIFA na entrada", )</f>
        <v/>
      </c>
      <c r="AH32" s="54" t="n"/>
      <c r="AI32" s="53">
        <f>IF(K32="SIM",(J32*$F$102),J32)</f>
        <v/>
      </c>
      <c r="AJ32" s="53">
        <f>IF(L32="SIM",(AI32*$F$101),AI32)</f>
        <v/>
      </c>
      <c r="AK32" s="53">
        <f>AJ32-AS32</f>
        <v/>
      </c>
      <c r="AL32" s="53">
        <f>AJ32*I32</f>
        <v/>
      </c>
      <c r="AM32" s="53">
        <f>AK32*I32</f>
        <v/>
      </c>
      <c r="AN32" s="53">
        <f>AK32-AP32-AQ32</f>
        <v/>
      </c>
      <c r="AO32" s="53">
        <f>AN32*I32</f>
        <v/>
      </c>
      <c r="AP32" s="53">
        <f>$AP$4*AK32</f>
        <v/>
      </c>
      <c r="AQ32" s="53">
        <f>$AQ$4*AK32</f>
        <v/>
      </c>
      <c r="AR32" s="51">
        <f t="array" ref="AR32">VLOOKUP(M32&amp;N32&amp;O32&amp;P32,Variáveis!$A$2:$E$240&amp;Variáveis!$B$2:$F$240&amp;Variáveis!$C$2:$G$240&amp;Variáveis!$D$2:$H$240,5,FALSE)</f>
        <v/>
      </c>
      <c r="AS32" s="53">
        <f>((AJ32*(1-AR32))*AR32)</f>
        <v/>
      </c>
      <c r="AT32" s="53">
        <f>(((J32+(J32*AU32))*0.18)-(J32*AR32))</f>
        <v/>
      </c>
      <c r="AU32" s="55">
        <f>(((1+AV32)*(1-AR32))/(1-0.18)-1)</f>
        <v/>
      </c>
      <c r="AV32" s="55">
        <f>IF(BB32&gt;0,BB32,IF(BA32&gt;0,BA32,IF(AZ32&gt;0,AZ32,IF(AY32&gt;0,AY32,IF(AX32&gt;0,AX32)))))/100</f>
        <v/>
      </c>
      <c r="AW32" s="56">
        <f>VALUE(LEFT(G32,4))</f>
        <v/>
      </c>
      <c r="AX32" s="56">
        <f>VALUE(IFERROR(VLOOKUP(VALUE(LEFT(G32,4)),ST!$C$4:$E$300,3,FALSE),"0"))</f>
        <v/>
      </c>
      <c r="AY32" s="56">
        <f>VALUE(IFERROR(VLOOKUP(VALUE(LEFT(G32,5)),ST!$C$4:$E$300,3,FALSE),"0"))</f>
        <v/>
      </c>
      <c r="AZ32" s="56">
        <f>VALUE(IFERROR(VLOOKUP(VALUE(LEFT(G32,6)),ST!$C$4:$E$300,3,FALSE),"0"))</f>
        <v/>
      </c>
      <c r="BA32" s="56">
        <f>VALUE(IFERROR(VLOOKUP(VALUE(LEFT(G32,7)),ST!$C$4:$E$300,3,FALSE),"0"))</f>
        <v/>
      </c>
      <c r="BB32" s="56">
        <f>VALUE(IFERROR(VLOOKUP(G32,ST!$C$4:$E$400,3,FALSE),"0"))</f>
        <v/>
      </c>
      <c r="BC32" s="57">
        <f>IF(VLOOKUP(AW32,ST!$C$4:$F$298,4,FALSE)&lt;&gt;0,VLOOKUP(AW32,ST!$C$4:$F$298,4,FALSE),VLOOKUP(G32,ST!$C$4:$F$298,4,FALSE))</f>
        <v/>
      </c>
      <c r="BD32" s="57">
        <f>IF(O32="SC","Desconsiderar coluna ICMS ST",IF(O32="PR","Haverá ST", ))</f>
        <v/>
      </c>
      <c r="BE32" s="53">
        <f>W32</f>
        <v/>
      </c>
      <c r="BF32" s="53">
        <f>X32</f>
        <v/>
      </c>
      <c r="BG32" s="53">
        <f>AD32-AS32</f>
        <v/>
      </c>
      <c r="BH32" s="51">
        <f>$W$4+$X$4+AC32+$BJ$4+0.07</f>
        <v/>
      </c>
      <c r="BI32" s="53">
        <f>IF(BD32="Haverá ST",AJ32+AS32+AT32,AJ32+AS32)</f>
        <v/>
      </c>
      <c r="BJ32" s="53">
        <f>T32*$BJ$4</f>
        <v/>
      </c>
      <c r="BK32" s="53">
        <f>T32*$BK$4</f>
        <v/>
      </c>
      <c r="BL32" s="53">
        <f>BE32+BF32+AO32+BJ32+BK32+AD32</f>
        <v/>
      </c>
      <c r="BM32" s="53">
        <f>(T32-BL32)</f>
        <v/>
      </c>
    </row>
    <row r="33" ht="15.75" customHeight="1" s="218">
      <c r="A33" s="58">
        <f>A32+1</f>
        <v/>
      </c>
      <c r="B33" s="144">
        <f>BOM!B33</f>
        <v/>
      </c>
      <c r="C33" s="144">
        <f>BOM!C33</f>
        <v/>
      </c>
      <c r="D33" s="144">
        <f>BOM!D33</f>
        <v/>
      </c>
      <c r="E33" s="144">
        <f>BOM!E33</f>
        <v/>
      </c>
      <c r="F33" s="144">
        <f>BOM!F33</f>
        <v/>
      </c>
      <c r="G33" s="144">
        <f>BOM!G33</f>
        <v/>
      </c>
      <c r="H33" s="144">
        <f>BOM!H33</f>
        <v/>
      </c>
      <c r="I33" s="148" t="n">
        <v>0</v>
      </c>
      <c r="J33" s="146">
        <f>BOM!J33</f>
        <v/>
      </c>
      <c r="K33" s="146">
        <f>BOM!K33</f>
        <v/>
      </c>
      <c r="L33" s="146">
        <f>BOM!L33</f>
        <v/>
      </c>
      <c r="M33" s="146">
        <f>BOM!M33</f>
        <v/>
      </c>
      <c r="N33" s="146">
        <f>BOM!N33</f>
        <v/>
      </c>
      <c r="O33" s="146">
        <f>BOM!O33</f>
        <v/>
      </c>
      <c r="P33" s="146">
        <f>BOM!P33</f>
        <v/>
      </c>
      <c r="Q33" s="46">
        <f>$F$97</f>
        <v/>
      </c>
      <c r="R33" s="46">
        <f>$F$98</f>
        <v/>
      </c>
      <c r="S33" s="48">
        <f>U33-(U33*R33)</f>
        <v/>
      </c>
      <c r="T33" s="48">
        <f>S33*I33</f>
        <v/>
      </c>
      <c r="U33" s="48">
        <f>(AN33)/(1-(BH33+Q33))</f>
        <v/>
      </c>
      <c r="V33" s="48">
        <f>U33*I33</f>
        <v/>
      </c>
      <c r="W33" s="49">
        <f>T33*$W$4</f>
        <v/>
      </c>
      <c r="X33" s="49">
        <f>T33*$X$4</f>
        <v/>
      </c>
      <c r="Y33" s="50">
        <f>M33</f>
        <v/>
      </c>
      <c r="Z33" s="9" t="n"/>
      <c r="AA33" s="9" t="n"/>
      <c r="AB33" s="9" t="n"/>
      <c r="AC33" s="51">
        <f t="array" ref="AC33">IF(I33&gt;0,VLOOKUP(Y33&amp;$P$88&amp;$P$89&amp;$P$90,Variáveis!$O$2:$S$300&amp;Variáveis!$P$2:$T$300&amp;Variáveis!$Q$2:$U$300&amp;Variáveis!$R$2:$V$300,5,FALSE),0)</f>
        <v/>
      </c>
      <c r="AD33" s="52">
        <f>T33*AC33</f>
        <v/>
      </c>
      <c r="AE33" s="53">
        <f>IF(AB33="não",((V33/(1-VLOOKUP(AA33,Variáveis!$AK$3:$AN$29,4,FALSE)))*VLOOKUP(AA33,Variáveis!$AK$3:$AN$29,4,FALSE))-AD33,0)</f>
        <v/>
      </c>
      <c r="AF33" s="53">
        <f>T33*$AF$4</f>
        <v/>
      </c>
      <c r="AG33" s="53">
        <f>IF(AB33="SIM","Cliente pode pagar DIFA na entrada", )</f>
        <v/>
      </c>
      <c r="AH33" s="54" t="n"/>
      <c r="AI33" s="53">
        <f>IF(K33="SIM",(J33*$F$102),J33)</f>
        <v/>
      </c>
      <c r="AJ33" s="53">
        <f>IF(L33="SIM",(AI33*$F$101),AI33)</f>
        <v/>
      </c>
      <c r="AK33" s="53">
        <f>AJ33-AS33</f>
        <v/>
      </c>
      <c r="AL33" s="53">
        <f>AJ33*I33</f>
        <v/>
      </c>
      <c r="AM33" s="53">
        <f>AK33*I33</f>
        <v/>
      </c>
      <c r="AN33" s="53">
        <f>AK33-AP33-AQ33</f>
        <v/>
      </c>
      <c r="AO33" s="53">
        <f>AN33*I33</f>
        <v/>
      </c>
      <c r="AP33" s="53">
        <f>$AP$4*AK33</f>
        <v/>
      </c>
      <c r="AQ33" s="53">
        <f>$AQ$4*AK33</f>
        <v/>
      </c>
      <c r="AR33" s="51">
        <f t="array" ref="AR33">VLOOKUP(M33&amp;N33&amp;O33&amp;P33,Variáveis!$A$2:$E$240&amp;Variáveis!$B$2:$F$240&amp;Variáveis!$C$2:$G$240&amp;Variáveis!$D$2:$H$240,5,FALSE)</f>
        <v/>
      </c>
      <c r="AS33" s="53">
        <f>((AJ33*(1-AR33))*AR33)</f>
        <v/>
      </c>
      <c r="AT33" s="53">
        <f>(((J33+(J33*AU33))*0.18)-(J33*AR33))</f>
        <v/>
      </c>
      <c r="AU33" s="55">
        <f>(((1+AV33)*(1-AR33))/(1-0.18)-1)</f>
        <v/>
      </c>
      <c r="AV33" s="55">
        <f>IF(BB33&gt;0,BB33,IF(BA33&gt;0,BA33,IF(AZ33&gt;0,AZ33,IF(AY33&gt;0,AY33,IF(AX33&gt;0,AX33)))))/100</f>
        <v/>
      </c>
      <c r="AW33" s="56">
        <f>VALUE(LEFT(G33,4))</f>
        <v/>
      </c>
      <c r="AX33" s="56">
        <f>VALUE(IFERROR(VLOOKUP(VALUE(LEFT(G33,4)),ST!$C$4:$E$300,3,FALSE),"0"))</f>
        <v/>
      </c>
      <c r="AY33" s="56">
        <f>VALUE(IFERROR(VLOOKUP(VALUE(LEFT(G33,5)),ST!$C$4:$E$300,3,FALSE),"0"))</f>
        <v/>
      </c>
      <c r="AZ33" s="56">
        <f>VALUE(IFERROR(VLOOKUP(VALUE(LEFT(G33,6)),ST!$C$4:$E$300,3,FALSE),"0"))</f>
        <v/>
      </c>
      <c r="BA33" s="56">
        <f>VALUE(IFERROR(VLOOKUP(VALUE(LEFT(G33,7)),ST!$C$4:$E$300,3,FALSE),"0"))</f>
        <v/>
      </c>
      <c r="BB33" s="56">
        <f>VALUE(IFERROR(VLOOKUP(G33,ST!$C$4:$E$400,3,FALSE),"0"))</f>
        <v/>
      </c>
      <c r="BC33" s="57">
        <f>IF(VLOOKUP(AW33,ST!$C$4:$F$298,4,FALSE)&lt;&gt;0,VLOOKUP(AW33,ST!$C$4:$F$298,4,FALSE),VLOOKUP(G33,ST!$C$4:$F$298,4,FALSE))</f>
        <v/>
      </c>
      <c r="BD33" s="57">
        <f>IF(O33="SC","Desconsiderar coluna ICMS ST",IF(O33="PR","Haverá ST", ))</f>
        <v/>
      </c>
      <c r="BE33" s="53">
        <f>W33</f>
        <v/>
      </c>
      <c r="BF33" s="53">
        <f>X33</f>
        <v/>
      </c>
      <c r="BG33" s="53">
        <f>AD33-AS33</f>
        <v/>
      </c>
      <c r="BH33" s="51">
        <f>$W$4+$X$4+AC33+$BJ$4+0.07</f>
        <v/>
      </c>
      <c r="BI33" s="53">
        <f>IF(BD33="Haverá ST",AJ33+AS33+AT33,AJ33+AS33)</f>
        <v/>
      </c>
      <c r="BJ33" s="53">
        <f>T33*$BJ$4</f>
        <v/>
      </c>
      <c r="BK33" s="53">
        <f>T33*$BK$4</f>
        <v/>
      </c>
      <c r="BL33" s="53">
        <f>BE33+BF33+AO33+BJ33+BK33+AD33</f>
        <v/>
      </c>
      <c r="BM33" s="53">
        <f>(T33-BL33)</f>
        <v/>
      </c>
    </row>
    <row r="34" ht="15.75" customHeight="1" s="218">
      <c r="A34" s="58">
        <f>A33+1</f>
        <v/>
      </c>
      <c r="B34" s="144">
        <f>BOM!B34</f>
        <v/>
      </c>
      <c r="C34" s="144">
        <f>BOM!C34</f>
        <v/>
      </c>
      <c r="D34" s="144">
        <f>BOM!D34</f>
        <v/>
      </c>
      <c r="E34" s="144">
        <f>BOM!E34</f>
        <v/>
      </c>
      <c r="F34" s="144">
        <f>BOM!F34</f>
        <v/>
      </c>
      <c r="G34" s="144">
        <f>BOM!G34</f>
        <v/>
      </c>
      <c r="H34" s="144">
        <f>BOM!H34</f>
        <v/>
      </c>
      <c r="I34" s="148" t="n">
        <v>0</v>
      </c>
      <c r="J34" s="146">
        <f>BOM!J34</f>
        <v/>
      </c>
      <c r="K34" s="146">
        <f>BOM!K34</f>
        <v/>
      </c>
      <c r="L34" s="146">
        <f>BOM!L34</f>
        <v/>
      </c>
      <c r="M34" s="146">
        <f>BOM!M34</f>
        <v/>
      </c>
      <c r="N34" s="146">
        <f>BOM!N34</f>
        <v/>
      </c>
      <c r="O34" s="146">
        <f>BOM!O34</f>
        <v/>
      </c>
      <c r="P34" s="146">
        <f>BOM!P34</f>
        <v/>
      </c>
      <c r="Q34" s="46">
        <f>$F$97</f>
        <v/>
      </c>
      <c r="R34" s="46">
        <f>$F$98</f>
        <v/>
      </c>
      <c r="S34" s="48">
        <f>U34-(U34*R34)</f>
        <v/>
      </c>
      <c r="T34" s="48">
        <f>S34*I34</f>
        <v/>
      </c>
      <c r="U34" s="48">
        <f>(AN34)/(1-(BH34+Q34))</f>
        <v/>
      </c>
      <c r="V34" s="48">
        <f>U34*I34</f>
        <v/>
      </c>
      <c r="W34" s="49">
        <f>T34*$W$4</f>
        <v/>
      </c>
      <c r="X34" s="49">
        <f>T34*$X$4</f>
        <v/>
      </c>
      <c r="Y34" s="50">
        <f>M34</f>
        <v/>
      </c>
      <c r="Z34" s="9" t="n"/>
      <c r="AA34" s="9" t="n"/>
      <c r="AB34" s="9" t="n"/>
      <c r="AC34" s="51">
        <f t="array" ref="AC34">IF(I34&gt;0,VLOOKUP(Y34&amp;$P$88&amp;$P$89&amp;$P$90,Variáveis!$O$2:$S$300&amp;Variáveis!$P$2:$T$300&amp;Variáveis!$Q$2:$U$300&amp;Variáveis!$R$2:$V$300,5,FALSE),0)</f>
        <v/>
      </c>
      <c r="AD34" s="52">
        <f>T34*AC34</f>
        <v/>
      </c>
      <c r="AE34" s="53">
        <f>IF(AB34="não",((V34/(1-VLOOKUP(AA34,Variáveis!$AK$3:$AN$29,4,FALSE)))*VLOOKUP(AA34,Variáveis!$AK$3:$AN$29,4,FALSE))-AD34,0)</f>
        <v/>
      </c>
      <c r="AF34" s="53">
        <f>T34*$AF$4</f>
        <v/>
      </c>
      <c r="AG34" s="53">
        <f>IF(AB34="SIM","Cliente pode pagar DIFA na entrada", )</f>
        <v/>
      </c>
      <c r="AH34" s="54" t="n"/>
      <c r="AI34" s="53">
        <f>IF(K34="SIM",(J34*$F$102),J34)</f>
        <v/>
      </c>
      <c r="AJ34" s="53">
        <f>IF(L34="SIM",(AI34*$F$101),AI34)</f>
        <v/>
      </c>
      <c r="AK34" s="53">
        <f>AJ34-AS34</f>
        <v/>
      </c>
      <c r="AL34" s="53">
        <f>AJ34*I34</f>
        <v/>
      </c>
      <c r="AM34" s="53">
        <f>AK34*I34</f>
        <v/>
      </c>
      <c r="AN34" s="53">
        <f>AK34-AP34-AQ34</f>
        <v/>
      </c>
      <c r="AO34" s="53">
        <f>AN34*I34</f>
        <v/>
      </c>
      <c r="AP34" s="53">
        <f>$AP$4*AK34</f>
        <v/>
      </c>
      <c r="AQ34" s="53">
        <f>$AQ$4*AK34</f>
        <v/>
      </c>
      <c r="AR34" s="51">
        <f t="array" ref="AR34">VLOOKUP(M34&amp;N34&amp;O34&amp;P34,Variáveis!$A$2:$E$240&amp;Variáveis!$B$2:$F$240&amp;Variáveis!$C$2:$G$240&amp;Variáveis!$D$2:$H$240,5,FALSE)</f>
        <v/>
      </c>
      <c r="AS34" s="53">
        <f>((AJ34*(1-AR34))*AR34)</f>
        <v/>
      </c>
      <c r="AT34" s="53">
        <f>(((J34+(J34*AU34))*0.18)-(J34*AR34))</f>
        <v/>
      </c>
      <c r="AU34" s="55">
        <f>(((1+AV34)*(1-AR34))/(1-0.18)-1)</f>
        <v/>
      </c>
      <c r="AV34" s="55">
        <f>IF(BB34&gt;0,BB34,IF(BA34&gt;0,BA34,IF(AZ34&gt;0,AZ34,IF(AY34&gt;0,AY34,IF(AX34&gt;0,AX34)))))/100</f>
        <v/>
      </c>
      <c r="AW34" s="56">
        <f>VALUE(LEFT(G34,4))</f>
        <v/>
      </c>
      <c r="AX34" s="56">
        <f>VALUE(IFERROR(VLOOKUP(VALUE(LEFT(G34,4)),ST!$C$4:$E$300,3,FALSE),"0"))</f>
        <v/>
      </c>
      <c r="AY34" s="56">
        <f>VALUE(IFERROR(VLOOKUP(VALUE(LEFT(G34,5)),ST!$C$4:$E$300,3,FALSE),"0"))</f>
        <v/>
      </c>
      <c r="AZ34" s="56">
        <f>VALUE(IFERROR(VLOOKUP(VALUE(LEFT(G34,6)),ST!$C$4:$E$300,3,FALSE),"0"))</f>
        <v/>
      </c>
      <c r="BA34" s="56">
        <f>VALUE(IFERROR(VLOOKUP(VALUE(LEFT(G34,7)),ST!$C$4:$E$300,3,FALSE),"0"))</f>
        <v/>
      </c>
      <c r="BB34" s="56">
        <f>VALUE(IFERROR(VLOOKUP(G34,ST!$C$4:$E$400,3,FALSE),"0"))</f>
        <v/>
      </c>
      <c r="BC34" s="57">
        <f>IF(VLOOKUP(AW34,ST!$C$4:$F$298,4,FALSE)&lt;&gt;0,VLOOKUP(AW34,ST!$C$4:$F$298,4,FALSE),VLOOKUP(G34,ST!$C$4:$F$298,4,FALSE))</f>
        <v/>
      </c>
      <c r="BD34" s="57">
        <f>IF(O34="SC","Desconsiderar coluna ICMS ST",IF(O34="PR","Haverá ST", ))</f>
        <v/>
      </c>
      <c r="BE34" s="53">
        <f>W34</f>
        <v/>
      </c>
      <c r="BF34" s="53">
        <f>X34</f>
        <v/>
      </c>
      <c r="BG34" s="53">
        <f>AD34-AS34</f>
        <v/>
      </c>
      <c r="BH34" s="51">
        <f>$W$4+$X$4+AC34+$BJ$4+0.07</f>
        <v/>
      </c>
      <c r="BI34" s="53">
        <f>IF(BD34="Haverá ST",AJ34+AS34+AT34,AJ34+AS34)</f>
        <v/>
      </c>
      <c r="BJ34" s="53">
        <f>T34*$BJ$4</f>
        <v/>
      </c>
      <c r="BK34" s="53">
        <f>T34*$BK$4</f>
        <v/>
      </c>
      <c r="BL34" s="53">
        <f>BE34+BF34+AO34+BJ34+BK34+AD34</f>
        <v/>
      </c>
      <c r="BM34" s="53">
        <f>(T34-BL34)</f>
        <v/>
      </c>
    </row>
    <row r="35" ht="15.75" customHeight="1" s="218">
      <c r="A35" s="58">
        <f>A34+1</f>
        <v/>
      </c>
      <c r="B35" s="144">
        <f>BOM!B35</f>
        <v/>
      </c>
      <c r="C35" s="144">
        <f>BOM!C35</f>
        <v/>
      </c>
      <c r="D35" s="144">
        <f>BOM!D35</f>
        <v/>
      </c>
      <c r="E35" s="144">
        <f>BOM!E35</f>
        <v/>
      </c>
      <c r="F35" s="39">
        <f>BOM!F35</f>
        <v/>
      </c>
      <c r="G35" s="144">
        <f>BOM!G35</f>
        <v/>
      </c>
      <c r="H35" s="144">
        <f>BOM!H35</f>
        <v/>
      </c>
      <c r="I35" s="148" t="n">
        <v>0</v>
      </c>
      <c r="J35" s="146">
        <f>BOM!J35</f>
        <v/>
      </c>
      <c r="K35" s="146">
        <f>BOM!K35</f>
        <v/>
      </c>
      <c r="L35" s="146">
        <f>BOM!L35</f>
        <v/>
      </c>
      <c r="M35" s="146">
        <f>BOM!M35</f>
        <v/>
      </c>
      <c r="N35" s="146">
        <f>BOM!N35</f>
        <v/>
      </c>
      <c r="O35" s="146">
        <f>BOM!O35</f>
        <v/>
      </c>
      <c r="P35" s="146">
        <f>BOM!P35</f>
        <v/>
      </c>
      <c r="Q35" s="46">
        <f>$F$97</f>
        <v/>
      </c>
      <c r="R35" s="46">
        <f>$F$98</f>
        <v/>
      </c>
      <c r="S35" s="48">
        <f>U35-(U35*R35)</f>
        <v/>
      </c>
      <c r="T35" s="48">
        <f>S35*I35</f>
        <v/>
      </c>
      <c r="U35" s="48">
        <f>(AN35)/(1-(BH35+Q35))</f>
        <v/>
      </c>
      <c r="V35" s="48">
        <f>U35*I35</f>
        <v/>
      </c>
      <c r="W35" s="49">
        <f>T35*$W$4</f>
        <v/>
      </c>
      <c r="X35" s="49">
        <f>T35*$X$4</f>
        <v/>
      </c>
      <c r="Y35" s="50">
        <f>M35</f>
        <v/>
      </c>
      <c r="Z35" s="9" t="n"/>
      <c r="AA35" s="9" t="n"/>
      <c r="AB35" s="9" t="n"/>
      <c r="AC35" s="51">
        <f t="array" ref="AC35">IF(I35&gt;0,VLOOKUP(Y35&amp;$P$88&amp;$P$89&amp;$P$90,Variáveis!$O$2:$S$300&amp;Variáveis!$P$2:$T$300&amp;Variáveis!$Q$2:$U$300&amp;Variáveis!$R$2:$V$300,5,FALSE),0)</f>
        <v/>
      </c>
      <c r="AD35" s="52">
        <f>T35*AC35</f>
        <v/>
      </c>
      <c r="AE35" s="53">
        <f>IF(AB35="não",((V35/(1-VLOOKUP(AA35,Variáveis!$AK$3:$AN$29,4,FALSE)))*VLOOKUP(AA35,Variáveis!$AK$3:$AN$29,4,FALSE))-AD35,0)</f>
        <v/>
      </c>
      <c r="AF35" s="53">
        <f>T35*$AF$4</f>
        <v/>
      </c>
      <c r="AG35" s="53">
        <f>IF(AB35="SIM","Cliente pode pagar DIFA na entrada", )</f>
        <v/>
      </c>
      <c r="AH35" s="54" t="n"/>
      <c r="AI35" s="53">
        <f>IF(K35="SIM",(J35*$F$102),J35)</f>
        <v/>
      </c>
      <c r="AJ35" s="53">
        <f>IF(L35="SIM",(AI35*$F$101),AI35)</f>
        <v/>
      </c>
      <c r="AK35" s="53">
        <f>AJ35-AS35</f>
        <v/>
      </c>
      <c r="AL35" s="53">
        <f>AJ35*I35</f>
        <v/>
      </c>
      <c r="AM35" s="53">
        <f>AK35*I35</f>
        <v/>
      </c>
      <c r="AN35" s="53">
        <f>AK35-AP35-AQ35</f>
        <v/>
      </c>
      <c r="AO35" s="53">
        <f>AN35*I35</f>
        <v/>
      </c>
      <c r="AP35" s="53">
        <f>$AP$4*AK35</f>
        <v/>
      </c>
      <c r="AQ35" s="53">
        <f>$AQ$4*AK35</f>
        <v/>
      </c>
      <c r="AR35" s="51">
        <f t="array" ref="AR35">VLOOKUP(M35&amp;N35&amp;O35&amp;P35,Variáveis!$A$2:$E$240&amp;Variáveis!$B$2:$F$240&amp;Variáveis!$C$2:$G$240&amp;Variáveis!$D$2:$H$240,5,FALSE)</f>
        <v/>
      </c>
      <c r="AS35" s="53">
        <f>((AJ35*(1-AR35))*AR35)</f>
        <v/>
      </c>
      <c r="AT35" s="53">
        <f>(((J35+(J35*AU35))*0.18)-(J35*AR35))</f>
        <v/>
      </c>
      <c r="AU35" s="55">
        <f>(((1+AV35)*(1-AR35))/(1-0.18)-1)</f>
        <v/>
      </c>
      <c r="AV35" s="55">
        <f>IF(BB35&gt;0,BB35,IF(BA35&gt;0,BA35,IF(AZ35&gt;0,AZ35,IF(AY35&gt;0,AY35,IF(AX35&gt;0,AX35)))))/100</f>
        <v/>
      </c>
      <c r="AW35" s="56">
        <f>VALUE(LEFT(G35,4))</f>
        <v/>
      </c>
      <c r="AX35" s="56">
        <f>VALUE(IFERROR(VLOOKUP(VALUE(LEFT(G35,4)),ST!$C$4:$E$300,3,FALSE),"0"))</f>
        <v/>
      </c>
      <c r="AY35" s="56">
        <f>VALUE(IFERROR(VLOOKUP(VALUE(LEFT(G35,5)),ST!$C$4:$E$300,3,FALSE),"0"))</f>
        <v/>
      </c>
      <c r="AZ35" s="56">
        <f>VALUE(IFERROR(VLOOKUP(VALUE(LEFT(G35,6)),ST!$C$4:$E$300,3,FALSE),"0"))</f>
        <v/>
      </c>
      <c r="BA35" s="56">
        <f>VALUE(IFERROR(VLOOKUP(VALUE(LEFT(G35,7)),ST!$C$4:$E$300,3,FALSE),"0"))</f>
        <v/>
      </c>
      <c r="BB35" s="56">
        <f>VALUE(IFERROR(VLOOKUP(G35,ST!$C$4:$E$400,3,FALSE),"0"))</f>
        <v/>
      </c>
      <c r="BC35" s="57">
        <f>IF(VLOOKUP(AW35,ST!$C$4:$F$298,4,FALSE)&lt;&gt;0,VLOOKUP(AW35,ST!$C$4:$F$298,4,FALSE),VLOOKUP(G35,ST!$C$4:$F$298,4,FALSE))</f>
        <v/>
      </c>
      <c r="BD35" s="57">
        <f>IF(O35="SC","Desconsiderar coluna ICMS ST",IF(O35="PR","Haverá ST", ))</f>
        <v/>
      </c>
      <c r="BE35" s="53">
        <f>W35</f>
        <v/>
      </c>
      <c r="BF35" s="53">
        <f>X35</f>
        <v/>
      </c>
      <c r="BG35" s="53">
        <f>AD35-AS35</f>
        <v/>
      </c>
      <c r="BH35" s="51">
        <f>$W$4+$X$4+AC35+$BJ$4+0.07</f>
        <v/>
      </c>
      <c r="BI35" s="53">
        <f>IF(BD35="Haverá ST",AJ35+AS35+AT35,AJ35+AS35)</f>
        <v/>
      </c>
      <c r="BJ35" s="53">
        <f>T35*$BJ$4</f>
        <v/>
      </c>
      <c r="BK35" s="53">
        <f>T35*$BK$4</f>
        <v/>
      </c>
      <c r="BL35" s="53">
        <f>BE35+BF35+AO35+BJ35+BK35+AD35</f>
        <v/>
      </c>
      <c r="BM35" s="53">
        <f>(T35-BL35)</f>
        <v/>
      </c>
    </row>
    <row r="36" ht="15.75" customHeight="1" s="218">
      <c r="A36" s="58">
        <f>A35+1</f>
        <v/>
      </c>
      <c r="B36" s="144">
        <f>BOM!B36</f>
        <v/>
      </c>
      <c r="C36" s="144">
        <f>BOM!C36</f>
        <v/>
      </c>
      <c r="D36" s="144">
        <f>BOM!D36</f>
        <v/>
      </c>
      <c r="E36" s="144">
        <f>BOM!E36</f>
        <v/>
      </c>
      <c r="F36" s="144">
        <f>BOM!F36</f>
        <v/>
      </c>
      <c r="G36" s="144">
        <f>BOM!G36</f>
        <v/>
      </c>
      <c r="H36" s="144">
        <f>BOM!H36</f>
        <v/>
      </c>
      <c r="I36" s="148" t="n">
        <v>0</v>
      </c>
      <c r="J36" s="146">
        <f>BOM!J36</f>
        <v/>
      </c>
      <c r="K36" s="146">
        <f>BOM!K36</f>
        <v/>
      </c>
      <c r="L36" s="146">
        <f>BOM!L36</f>
        <v/>
      </c>
      <c r="M36" s="146">
        <f>BOM!M36</f>
        <v/>
      </c>
      <c r="N36" s="146">
        <f>BOM!N36</f>
        <v/>
      </c>
      <c r="O36" s="146">
        <f>BOM!O36</f>
        <v/>
      </c>
      <c r="P36" s="146">
        <f>BOM!P36</f>
        <v/>
      </c>
      <c r="Q36" s="46">
        <f>$F$97</f>
        <v/>
      </c>
      <c r="R36" s="46">
        <f>$F$98</f>
        <v/>
      </c>
      <c r="S36" s="48">
        <f>U36-(U36*R36)</f>
        <v/>
      </c>
      <c r="T36" s="48">
        <f>S36*I36</f>
        <v/>
      </c>
      <c r="U36" s="48">
        <f>(AN36)/(1-(BH36+Q36))</f>
        <v/>
      </c>
      <c r="V36" s="48">
        <f>U36*I36</f>
        <v/>
      </c>
      <c r="W36" s="49">
        <f>T36*$W$4</f>
        <v/>
      </c>
      <c r="X36" s="49">
        <f>T36*$X$4</f>
        <v/>
      </c>
      <c r="Y36" s="50">
        <f>M36</f>
        <v/>
      </c>
      <c r="Z36" s="9" t="n"/>
      <c r="AA36" s="9" t="n"/>
      <c r="AB36" s="9" t="n"/>
      <c r="AC36" s="51">
        <f t="array" ref="AC36">IF(I36&gt;0,VLOOKUP(Y36&amp;$P$88&amp;$P$89&amp;$P$90,Variáveis!$O$2:$S$300&amp;Variáveis!$P$2:$T$300&amp;Variáveis!$Q$2:$U$300&amp;Variáveis!$R$2:$V$300,5,FALSE),0)</f>
        <v/>
      </c>
      <c r="AD36" s="52">
        <f>T36*AC36</f>
        <v/>
      </c>
      <c r="AE36" s="53">
        <f>IF(AB36="não",((V36/(1-VLOOKUP(AA36,Variáveis!$AK$3:$AN$29,4,FALSE)))*VLOOKUP(AA36,Variáveis!$AK$3:$AN$29,4,FALSE))-AD36,0)</f>
        <v/>
      </c>
      <c r="AF36" s="53">
        <f>T36*$AF$4</f>
        <v/>
      </c>
      <c r="AG36" s="53">
        <f>IF(AB36="SIM","Cliente pode pagar DIFA na entrada", )</f>
        <v/>
      </c>
      <c r="AH36" s="54" t="n"/>
      <c r="AI36" s="53">
        <f>IF(K36="SIM",(J36*$F$102),J36)</f>
        <v/>
      </c>
      <c r="AJ36" s="53">
        <f>IF(L36="SIM",(AI36*$F$101),AI36)</f>
        <v/>
      </c>
      <c r="AK36" s="53">
        <f>AJ36-AS36</f>
        <v/>
      </c>
      <c r="AL36" s="53">
        <f>AJ36*I36</f>
        <v/>
      </c>
      <c r="AM36" s="53">
        <f>AK36*I36</f>
        <v/>
      </c>
      <c r="AN36" s="53">
        <f>AK36-AP36-AQ36</f>
        <v/>
      </c>
      <c r="AO36" s="53">
        <f>AN36*I36</f>
        <v/>
      </c>
      <c r="AP36" s="53">
        <f>$AP$4*AK36</f>
        <v/>
      </c>
      <c r="AQ36" s="53">
        <f>$AQ$4*AK36</f>
        <v/>
      </c>
      <c r="AR36" s="51">
        <f t="array" ref="AR36">VLOOKUP(M36&amp;N36&amp;O36&amp;P36,Variáveis!$A$2:$E$240&amp;Variáveis!$B$2:$F$240&amp;Variáveis!$C$2:$G$240&amp;Variáveis!$D$2:$H$240,5,FALSE)</f>
        <v/>
      </c>
      <c r="AS36" s="53">
        <f>((AJ36*(1-AR36))*AR36)</f>
        <v/>
      </c>
      <c r="AT36" s="53">
        <f>(((J36+(J36*AU36))*0.18)-(J36*AR36))</f>
        <v/>
      </c>
      <c r="AU36" s="55">
        <f>(((1+AV36)*(1-AR36))/(1-0.18)-1)</f>
        <v/>
      </c>
      <c r="AV36" s="55">
        <f>IF(BB36&gt;0,BB36,IF(BA36&gt;0,BA36,IF(AZ36&gt;0,AZ36,IF(AY36&gt;0,AY36,IF(AX36&gt;0,AX36)))))/100</f>
        <v/>
      </c>
      <c r="AW36" s="56">
        <f>VALUE(LEFT(G36,4))</f>
        <v/>
      </c>
      <c r="AX36" s="56">
        <f>VALUE(IFERROR(VLOOKUP(VALUE(LEFT(G36,4)),ST!$C$4:$E$300,3,FALSE),"0"))</f>
        <v/>
      </c>
      <c r="AY36" s="56">
        <f>VALUE(IFERROR(VLOOKUP(VALUE(LEFT(G36,5)),ST!$C$4:$E$300,3,FALSE),"0"))</f>
        <v/>
      </c>
      <c r="AZ36" s="56">
        <f>VALUE(IFERROR(VLOOKUP(VALUE(LEFT(G36,6)),ST!$C$4:$E$300,3,FALSE),"0"))</f>
        <v/>
      </c>
      <c r="BA36" s="56">
        <f>VALUE(IFERROR(VLOOKUP(VALUE(LEFT(G36,7)),ST!$C$4:$E$300,3,FALSE),"0"))</f>
        <v/>
      </c>
      <c r="BB36" s="56">
        <f>VALUE(IFERROR(VLOOKUP(G36,ST!$C$4:$E$400,3,FALSE),"0"))</f>
        <v/>
      </c>
      <c r="BC36" s="57">
        <f>IF(VLOOKUP(AW36,ST!$C$4:$F$298,4,FALSE)&lt;&gt;0,VLOOKUP(AW36,ST!$C$4:$F$298,4,FALSE),VLOOKUP(G36,ST!$C$4:$F$298,4,FALSE))</f>
        <v/>
      </c>
      <c r="BD36" s="57">
        <f>IF(O36="SC","Desconsiderar coluna ICMS ST",IF(O36="PR","Haverá ST", ))</f>
        <v/>
      </c>
      <c r="BE36" s="53">
        <f>W36</f>
        <v/>
      </c>
      <c r="BF36" s="53">
        <f>X36</f>
        <v/>
      </c>
      <c r="BG36" s="53">
        <f>AD36-AS36</f>
        <v/>
      </c>
      <c r="BH36" s="51">
        <f>$W$4+$X$4+AC36+$BJ$4+0.07</f>
        <v/>
      </c>
      <c r="BI36" s="53">
        <f>IF(BD36="Haverá ST",AJ36+AS36+AT36,AJ36+AS36)</f>
        <v/>
      </c>
      <c r="BJ36" s="53">
        <f>T36*$BJ$4</f>
        <v/>
      </c>
      <c r="BK36" s="53">
        <f>T36*$BK$4</f>
        <v/>
      </c>
      <c r="BL36" s="53">
        <f>BE36+BF36+AO36+BJ36+BK36+AD36</f>
        <v/>
      </c>
      <c r="BM36" s="53">
        <f>(T36-BL36)</f>
        <v/>
      </c>
    </row>
    <row r="37" ht="15.75" customHeight="1" s="218">
      <c r="A37" s="58">
        <f>A36+1</f>
        <v/>
      </c>
      <c r="B37" s="144">
        <f>BOM!B37</f>
        <v/>
      </c>
      <c r="C37" s="144">
        <f>BOM!C37</f>
        <v/>
      </c>
      <c r="D37" s="144">
        <f>BOM!D37</f>
        <v/>
      </c>
      <c r="E37" s="144">
        <f>BOM!E37</f>
        <v/>
      </c>
      <c r="F37" s="144">
        <f>BOM!F37</f>
        <v/>
      </c>
      <c r="G37" s="144">
        <f>BOM!G37</f>
        <v/>
      </c>
      <c r="H37" s="144">
        <f>BOM!H37</f>
        <v/>
      </c>
      <c r="I37" s="148" t="n">
        <v>0</v>
      </c>
      <c r="J37" s="146">
        <f>BOM!J37</f>
        <v/>
      </c>
      <c r="K37" s="146">
        <f>BOM!K37</f>
        <v/>
      </c>
      <c r="L37" s="146">
        <f>BOM!L37</f>
        <v/>
      </c>
      <c r="M37" s="146">
        <f>BOM!M37</f>
        <v/>
      </c>
      <c r="N37" s="146">
        <f>BOM!N37</f>
        <v/>
      </c>
      <c r="O37" s="146">
        <f>BOM!O37</f>
        <v/>
      </c>
      <c r="P37" s="146">
        <f>BOM!P37</f>
        <v/>
      </c>
      <c r="Q37" s="46">
        <f>$F$97</f>
        <v/>
      </c>
      <c r="R37" s="46">
        <f>$F$98</f>
        <v/>
      </c>
      <c r="S37" s="48">
        <f>U37-(U37*R37)</f>
        <v/>
      </c>
      <c r="T37" s="48">
        <f>S37*I37</f>
        <v/>
      </c>
      <c r="U37" s="48">
        <f>(AN37)/(1-(BH37+Q37))</f>
        <v/>
      </c>
      <c r="V37" s="48">
        <f>U37*I37</f>
        <v/>
      </c>
      <c r="W37" s="49">
        <f>T37*$W$4</f>
        <v/>
      </c>
      <c r="X37" s="49">
        <f>T37*$X$4</f>
        <v/>
      </c>
      <c r="Y37" s="50">
        <f>M37</f>
        <v/>
      </c>
      <c r="Z37" s="9" t="n"/>
      <c r="AA37" s="9" t="n"/>
      <c r="AB37" s="9" t="n"/>
      <c r="AC37" s="51">
        <f t="array" ref="AC37">IF(I37&gt;0,VLOOKUP(Y37&amp;$P$88&amp;$P$89&amp;$P$90,Variáveis!$O$2:$S$300&amp;Variáveis!$P$2:$T$300&amp;Variáveis!$Q$2:$U$300&amp;Variáveis!$R$2:$V$300,5,FALSE),0)</f>
        <v/>
      </c>
      <c r="AD37" s="52">
        <f>T37*AC37</f>
        <v/>
      </c>
      <c r="AE37" s="53">
        <f>IF(AB37="não",((V37/(1-VLOOKUP(AA37,Variáveis!$AK$3:$AN$29,4,FALSE)))*VLOOKUP(AA37,Variáveis!$AK$3:$AN$29,4,FALSE))-AD37,0)</f>
        <v/>
      </c>
      <c r="AF37" s="53">
        <f>T37*$AF$4</f>
        <v/>
      </c>
      <c r="AG37" s="53">
        <f>IF(AB37="SIM","Cliente pode pagar DIFA na entrada", )</f>
        <v/>
      </c>
      <c r="AH37" s="54" t="n"/>
      <c r="AI37" s="53">
        <f>IF(K37="SIM",(J37*$F$102),J37)</f>
        <v/>
      </c>
      <c r="AJ37" s="53">
        <f>IF(L37="SIM",(AI37*$F$101),AI37)</f>
        <v/>
      </c>
      <c r="AK37" s="53">
        <f>AJ37-AS37</f>
        <v/>
      </c>
      <c r="AL37" s="53">
        <f>AJ37*I37</f>
        <v/>
      </c>
      <c r="AM37" s="53">
        <f>AK37*I37</f>
        <v/>
      </c>
      <c r="AN37" s="53">
        <f>AK37-AP37-AQ37</f>
        <v/>
      </c>
      <c r="AO37" s="53">
        <f>AN37*I37</f>
        <v/>
      </c>
      <c r="AP37" s="53">
        <f>$AP$4*AK37</f>
        <v/>
      </c>
      <c r="AQ37" s="53">
        <f>$AQ$4*AK37</f>
        <v/>
      </c>
      <c r="AR37" s="51">
        <f t="array" ref="AR37">VLOOKUP(M37&amp;N37&amp;O37&amp;P37,Variáveis!$A$2:$E$240&amp;Variáveis!$B$2:$F$240&amp;Variáveis!$C$2:$G$240&amp;Variáveis!$D$2:$H$240,5,FALSE)</f>
        <v/>
      </c>
      <c r="AS37" s="53">
        <f>((AJ37*(1-AR37))*AR37)</f>
        <v/>
      </c>
      <c r="AT37" s="53">
        <f>(((J37+(J37*AU37))*0.18)-(J37*AR37))</f>
        <v/>
      </c>
      <c r="AU37" s="55">
        <f>(((1+AV37)*(1-AR37))/(1-0.18)-1)</f>
        <v/>
      </c>
      <c r="AV37" s="55">
        <f>IF(BB37&gt;0,BB37,IF(BA37&gt;0,BA37,IF(AZ37&gt;0,AZ37,IF(AY37&gt;0,AY37,IF(AX37&gt;0,AX37)))))/100</f>
        <v/>
      </c>
      <c r="AW37" s="56">
        <f>VALUE(LEFT(G37,4))</f>
        <v/>
      </c>
      <c r="AX37" s="56">
        <f>VALUE(IFERROR(VLOOKUP(VALUE(LEFT(G37,4)),ST!$C$4:$E$300,3,FALSE),"0"))</f>
        <v/>
      </c>
      <c r="AY37" s="56">
        <f>VALUE(IFERROR(VLOOKUP(VALUE(LEFT(G37,5)),ST!$C$4:$E$300,3,FALSE),"0"))</f>
        <v/>
      </c>
      <c r="AZ37" s="56">
        <f>VALUE(IFERROR(VLOOKUP(VALUE(LEFT(G37,6)),ST!$C$4:$E$300,3,FALSE),"0"))</f>
        <v/>
      </c>
      <c r="BA37" s="56">
        <f>VALUE(IFERROR(VLOOKUP(VALUE(LEFT(G37,7)),ST!$C$4:$E$300,3,FALSE),"0"))</f>
        <v/>
      </c>
      <c r="BB37" s="56">
        <f>VALUE(IFERROR(VLOOKUP(G37,ST!$C$4:$E$400,3,FALSE),"0"))</f>
        <v/>
      </c>
      <c r="BC37" s="57">
        <f>IF(VLOOKUP(AW37,ST!$C$4:$F$298,4,FALSE)&lt;&gt;0,VLOOKUP(AW37,ST!$C$4:$F$298,4,FALSE),VLOOKUP(G37,ST!$C$4:$F$298,4,FALSE))</f>
        <v/>
      </c>
      <c r="BD37" s="57">
        <f>IF(O37="SC","Desconsiderar coluna ICMS ST",IF(O37="PR","Haverá ST", ))</f>
        <v/>
      </c>
      <c r="BE37" s="53">
        <f>W37</f>
        <v/>
      </c>
      <c r="BF37" s="53">
        <f>X37</f>
        <v/>
      </c>
      <c r="BG37" s="53">
        <f>AD37-AS37</f>
        <v/>
      </c>
      <c r="BH37" s="51">
        <f>$W$4+$X$4+AC37+$BJ$4+0.07</f>
        <v/>
      </c>
      <c r="BI37" s="53">
        <f>IF(BD37="Haverá ST",AJ37+AS37+AT37,AJ37+AS37)</f>
        <v/>
      </c>
      <c r="BJ37" s="53">
        <f>T37*$BJ$4</f>
        <v/>
      </c>
      <c r="BK37" s="53">
        <f>T37*$BK$4</f>
        <v/>
      </c>
      <c r="BL37" s="53">
        <f>BE37+BF37+AO37+BJ37+BK37+AD37</f>
        <v/>
      </c>
      <c r="BM37" s="53">
        <f>(T37-BL37)</f>
        <v/>
      </c>
    </row>
    <row r="38" ht="15.75" customHeight="1" s="218">
      <c r="A38" s="58">
        <f>A37+1</f>
        <v/>
      </c>
      <c r="B38" s="144">
        <f>BOM!B38</f>
        <v/>
      </c>
      <c r="C38" s="144">
        <f>BOM!C38</f>
        <v/>
      </c>
      <c r="D38" s="144">
        <f>BOM!D38</f>
        <v/>
      </c>
      <c r="E38" s="144">
        <f>BOM!E38</f>
        <v/>
      </c>
      <c r="F38" s="144">
        <f>BOM!F38</f>
        <v/>
      </c>
      <c r="G38" s="144">
        <f>BOM!G38</f>
        <v/>
      </c>
      <c r="H38" s="144">
        <f>BOM!H38</f>
        <v/>
      </c>
      <c r="I38" s="148" t="n">
        <v>0</v>
      </c>
      <c r="J38" s="146">
        <f>BOM!J38</f>
        <v/>
      </c>
      <c r="K38" s="146">
        <f>BOM!K38</f>
        <v/>
      </c>
      <c r="L38" s="146">
        <f>BOM!L38</f>
        <v/>
      </c>
      <c r="M38" s="146">
        <f>BOM!M38</f>
        <v/>
      </c>
      <c r="N38" s="146">
        <f>BOM!N38</f>
        <v/>
      </c>
      <c r="O38" s="146">
        <f>BOM!O38</f>
        <v/>
      </c>
      <c r="P38" s="146">
        <f>BOM!P38</f>
        <v/>
      </c>
      <c r="Q38" s="46">
        <f>$F$97</f>
        <v/>
      </c>
      <c r="R38" s="46">
        <f>$F$98</f>
        <v/>
      </c>
      <c r="S38" s="48">
        <f>U38-(U38*R38)</f>
        <v/>
      </c>
      <c r="T38" s="48">
        <f>S38*I38</f>
        <v/>
      </c>
      <c r="U38" s="48">
        <f>(AN38)/(1-(BH38+Q38))</f>
        <v/>
      </c>
      <c r="V38" s="48">
        <f>U38*I38</f>
        <v/>
      </c>
      <c r="W38" s="49">
        <f>T38*$W$4</f>
        <v/>
      </c>
      <c r="X38" s="49">
        <f>T38*$X$4</f>
        <v/>
      </c>
      <c r="Y38" s="50">
        <f>M38</f>
        <v/>
      </c>
      <c r="Z38" s="9" t="n"/>
      <c r="AA38" s="9" t="n"/>
      <c r="AB38" s="9" t="n"/>
      <c r="AC38" s="51">
        <f t="array" ref="AC38">IF(I38&gt;0,VLOOKUP(Y38&amp;$P$88&amp;$P$89&amp;$P$90,Variáveis!$O$2:$S$300&amp;Variáveis!$P$2:$T$300&amp;Variáveis!$Q$2:$U$300&amp;Variáveis!$R$2:$V$300,5,FALSE),0)</f>
        <v/>
      </c>
      <c r="AD38" s="52">
        <f>T38*AC38</f>
        <v/>
      </c>
      <c r="AE38" s="53">
        <f>IF(AB38="não",((V38/(1-VLOOKUP(AA38,Variáveis!$AK$3:$AN$29,4,FALSE)))*VLOOKUP(AA38,Variáveis!$AK$3:$AN$29,4,FALSE))-AD38,0)</f>
        <v/>
      </c>
      <c r="AF38" s="53">
        <f>T38*$AF$4</f>
        <v/>
      </c>
      <c r="AG38" s="53">
        <f>IF(AB38="SIM","Cliente pode pagar DIFA na entrada", )</f>
        <v/>
      </c>
      <c r="AH38" s="54" t="n"/>
      <c r="AI38" s="53">
        <f>IF(K38="SIM",(J38*$F$102),J38)</f>
        <v/>
      </c>
      <c r="AJ38" s="53">
        <f>IF(L38="SIM",(AI38*$F$101),AI38)</f>
        <v/>
      </c>
      <c r="AK38" s="53">
        <f>AJ38-AS38</f>
        <v/>
      </c>
      <c r="AL38" s="53">
        <f>AJ38*I38</f>
        <v/>
      </c>
      <c r="AM38" s="53">
        <f>AK38*I38</f>
        <v/>
      </c>
      <c r="AN38" s="53">
        <f>AK38-AP38-AQ38</f>
        <v/>
      </c>
      <c r="AO38" s="53">
        <f>AN38*I38</f>
        <v/>
      </c>
      <c r="AP38" s="53">
        <f>$AP$4*AK38</f>
        <v/>
      </c>
      <c r="AQ38" s="53">
        <f>$AQ$4*AK38</f>
        <v/>
      </c>
      <c r="AR38" s="51">
        <f t="array" ref="AR38">VLOOKUP(M38&amp;N38&amp;O38&amp;P38,Variáveis!$A$2:$E$240&amp;Variáveis!$B$2:$F$240&amp;Variáveis!$C$2:$G$240&amp;Variáveis!$D$2:$H$240,5,FALSE)</f>
        <v/>
      </c>
      <c r="AS38" s="53">
        <f>((AJ38*(1-AR38))*AR38)</f>
        <v/>
      </c>
      <c r="AT38" s="53">
        <f>(((J38+(J38*AU38))*0.18)-(J38*AR38))</f>
        <v/>
      </c>
      <c r="AU38" s="55">
        <f>(((1+AV38)*(1-AR38))/(1-0.18)-1)</f>
        <v/>
      </c>
      <c r="AV38" s="55">
        <f>IF(BB38&gt;0,BB38,IF(BA38&gt;0,BA38,IF(AZ38&gt;0,AZ38,IF(AY38&gt;0,AY38,IF(AX38&gt;0,AX38)))))/100</f>
        <v/>
      </c>
      <c r="AW38" s="56">
        <f>VALUE(LEFT(G38,4))</f>
        <v/>
      </c>
      <c r="AX38" s="56">
        <f>VALUE(IFERROR(VLOOKUP(VALUE(LEFT(G38,4)),ST!$C$4:$E$300,3,FALSE),"0"))</f>
        <v/>
      </c>
      <c r="AY38" s="56">
        <f>VALUE(IFERROR(VLOOKUP(VALUE(LEFT(G38,5)),ST!$C$4:$E$300,3,FALSE),"0"))</f>
        <v/>
      </c>
      <c r="AZ38" s="56">
        <f>VALUE(IFERROR(VLOOKUP(VALUE(LEFT(G38,6)),ST!$C$4:$E$300,3,FALSE),"0"))</f>
        <v/>
      </c>
      <c r="BA38" s="56">
        <f>VALUE(IFERROR(VLOOKUP(VALUE(LEFT(G38,7)),ST!$C$4:$E$300,3,FALSE),"0"))</f>
        <v/>
      </c>
      <c r="BB38" s="56">
        <f>VALUE(IFERROR(VLOOKUP(G38,ST!$C$4:$E$400,3,FALSE),"0"))</f>
        <v/>
      </c>
      <c r="BC38" s="57">
        <f>IF(VLOOKUP(AW38,ST!$C$4:$F$298,4,FALSE)&lt;&gt;0,VLOOKUP(AW38,ST!$C$4:$F$298,4,FALSE),VLOOKUP(G38,ST!$C$4:$F$298,4,FALSE))</f>
        <v/>
      </c>
      <c r="BD38" s="57">
        <f>IF(O38="SC","Desconsiderar coluna ICMS ST",IF(O38="PR","Haverá ST", ))</f>
        <v/>
      </c>
      <c r="BE38" s="53">
        <f>W38</f>
        <v/>
      </c>
      <c r="BF38" s="53">
        <f>X38</f>
        <v/>
      </c>
      <c r="BG38" s="53">
        <f>AD38-AS38</f>
        <v/>
      </c>
      <c r="BH38" s="51">
        <f>$W$4+$X$4+AC38+$BJ$4+0.07</f>
        <v/>
      </c>
      <c r="BI38" s="53">
        <f>IF(BD38="Haverá ST",AJ38+AS38+AT38,AJ38+AS38)</f>
        <v/>
      </c>
      <c r="BJ38" s="53">
        <f>T38*$BJ$4</f>
        <v/>
      </c>
      <c r="BK38" s="53">
        <f>T38*$BK$4</f>
        <v/>
      </c>
      <c r="BL38" s="53">
        <f>BE38+BF38+AO38+BJ38+BK38+AD38</f>
        <v/>
      </c>
      <c r="BM38" s="53">
        <f>(T38-BL38)</f>
        <v/>
      </c>
    </row>
    <row r="39" hidden="1" ht="15.75" customHeight="1" s="218">
      <c r="A39" s="58">
        <f>A38+1</f>
        <v/>
      </c>
      <c r="B39" s="144">
        <f>BOM!B39</f>
        <v/>
      </c>
      <c r="C39" s="144">
        <f>BOM!C39</f>
        <v/>
      </c>
      <c r="D39" s="144">
        <f>BOM!D39</f>
        <v/>
      </c>
      <c r="E39" s="144">
        <f>BOM!E39</f>
        <v/>
      </c>
      <c r="F39" s="144">
        <f>BOM!F39</f>
        <v/>
      </c>
      <c r="G39" s="144">
        <f>BOM!G39</f>
        <v/>
      </c>
      <c r="H39" s="144">
        <f>BOM!H39</f>
        <v/>
      </c>
      <c r="I39" s="144">
        <f>BOM!I39</f>
        <v/>
      </c>
      <c r="J39" s="146">
        <f>BOM!J39</f>
        <v/>
      </c>
      <c r="K39" s="146">
        <f>BOM!K39</f>
        <v/>
      </c>
      <c r="L39" s="146">
        <f>BOM!L39</f>
        <v/>
      </c>
      <c r="M39" s="146">
        <f>BOM!M39</f>
        <v/>
      </c>
      <c r="N39" s="146">
        <f>BOM!N39</f>
        <v/>
      </c>
      <c r="O39" s="146">
        <f>BOM!O39</f>
        <v/>
      </c>
      <c r="P39" s="146">
        <f>BOM!P39</f>
        <v/>
      </c>
      <c r="Q39" s="46">
        <f>$F$97</f>
        <v/>
      </c>
      <c r="R39" s="46">
        <f>$F$98</f>
        <v/>
      </c>
      <c r="S39" s="48">
        <f>U39-(U39*R39)</f>
        <v/>
      </c>
      <c r="T39" s="48">
        <f>S39*I39</f>
        <v/>
      </c>
      <c r="U39" s="48">
        <f>(AN39)/(1-(BH39+Q39))</f>
        <v/>
      </c>
      <c r="V39" s="48">
        <f>U39*I39</f>
        <v/>
      </c>
      <c r="W39" s="49">
        <f>T39*$W$4</f>
        <v/>
      </c>
      <c r="X39" s="49">
        <f>T39*$X$4</f>
        <v/>
      </c>
      <c r="Y39" s="50">
        <f>M39</f>
        <v/>
      </c>
      <c r="Z39" s="9" t="n"/>
      <c r="AA39" s="9" t="n"/>
      <c r="AB39" s="9" t="n"/>
      <c r="AC39" s="51">
        <f t="array" ref="AC39">IF(I39&gt;0,VLOOKUP(Y39&amp;$P$88&amp;$P$89&amp;$P$90,Variáveis!$O$2:$S$300&amp;Variáveis!$P$2:$T$300&amp;Variáveis!$Q$2:$U$300&amp;Variáveis!$R$2:$V$300,5,FALSE),0)</f>
        <v/>
      </c>
      <c r="AD39" s="52">
        <f>T39*AC39</f>
        <v/>
      </c>
      <c r="AE39" s="53">
        <f>IF(AB39="não",((V39/(1-VLOOKUP(AA39,Variáveis!$AK$3:$AN$29,4,FALSE)))*VLOOKUP(AA39,Variáveis!$AK$3:$AN$29,4,FALSE))-AD39,0)</f>
        <v/>
      </c>
      <c r="AF39" s="53">
        <f>T39*$AF$4</f>
        <v/>
      </c>
      <c r="AG39" s="53">
        <f>IF(AB39="SIM","Cliente pode pagar DIFA na entrada", )</f>
        <v/>
      </c>
      <c r="AH39" s="54" t="n"/>
      <c r="AI39" s="53">
        <f>IF(K39="SIM",(J39*$F$102),J39)</f>
        <v/>
      </c>
      <c r="AJ39" s="53">
        <f>IF(L39="SIM",(AI39*$F$101),AI39)</f>
        <v/>
      </c>
      <c r="AK39" s="53">
        <f>AJ39-AS39</f>
        <v/>
      </c>
      <c r="AL39" s="53">
        <f>AJ39*I39</f>
        <v/>
      </c>
      <c r="AM39" s="53">
        <f>AK39*I39</f>
        <v/>
      </c>
      <c r="AN39" s="53">
        <f>AK39-AP39-AQ39</f>
        <v/>
      </c>
      <c r="AO39" s="53">
        <f>AN39*I39</f>
        <v/>
      </c>
      <c r="AP39" s="53">
        <f>$AP$4*AK39</f>
        <v/>
      </c>
      <c r="AQ39" s="53">
        <f>$AQ$4*AK39</f>
        <v/>
      </c>
      <c r="AR39" s="51">
        <f t="array" ref="AR39">VLOOKUP(M39&amp;N39&amp;O39&amp;P39,Variáveis!$A$2:$E$240&amp;Variáveis!$B$2:$F$240&amp;Variáveis!$C$2:$G$240&amp;Variáveis!$D$2:$H$240,5,FALSE)</f>
        <v/>
      </c>
      <c r="AS39" s="53">
        <f>((AJ39*(1-AR39))*AR39)</f>
        <v/>
      </c>
      <c r="AT39" s="53">
        <f>(((J39+(J39*AU39))*0.18)-(J39*AR39))</f>
        <v/>
      </c>
      <c r="AU39" s="55">
        <f>(((1+AV39)*(1-AR39))/(1-0.18)-1)</f>
        <v/>
      </c>
      <c r="AV39" s="55">
        <f>IF(BB39&gt;0,BB39,IF(BA39&gt;0,BA39,IF(AZ39&gt;0,AZ39,IF(AY39&gt;0,AY39,IF(AX39&gt;0,AX39)))))/100</f>
        <v/>
      </c>
      <c r="AW39" s="56">
        <f>VALUE(LEFT(G39,4))</f>
        <v/>
      </c>
      <c r="AX39" s="56">
        <f>VALUE(IFERROR(VLOOKUP(VALUE(LEFT(G39,4)),ST!$C$4:$E$300,3,FALSE),"0"))</f>
        <v/>
      </c>
      <c r="AY39" s="56">
        <f>VALUE(IFERROR(VLOOKUP(VALUE(LEFT(G39,5)),ST!$C$4:$E$300,3,FALSE),"0"))</f>
        <v/>
      </c>
      <c r="AZ39" s="56">
        <f>VALUE(IFERROR(VLOOKUP(VALUE(LEFT(G39,6)),ST!$C$4:$E$300,3,FALSE),"0"))</f>
        <v/>
      </c>
      <c r="BA39" s="56">
        <f>VALUE(IFERROR(VLOOKUP(VALUE(LEFT(G39,7)),ST!$C$4:$E$300,3,FALSE),"0"))</f>
        <v/>
      </c>
      <c r="BB39" s="56">
        <f>VALUE(IFERROR(VLOOKUP(G39,ST!$C$4:$E$400,3,FALSE),"0"))</f>
        <v/>
      </c>
      <c r="BC39" s="57">
        <f>IF(VLOOKUP(AW39,ST!$C$4:$F$298,4,FALSE)&lt;&gt;0,VLOOKUP(AW39,ST!$C$4:$F$298,4,FALSE),VLOOKUP(G39,ST!$C$4:$F$298,4,FALSE))</f>
        <v/>
      </c>
      <c r="BD39" s="57">
        <f>IF(O39="SC","Desconsiderar coluna ICMS ST",IF(O39="PR","Haverá ST", ))</f>
        <v/>
      </c>
      <c r="BE39" s="53">
        <f>W39</f>
        <v/>
      </c>
      <c r="BF39" s="53">
        <f>X39</f>
        <v/>
      </c>
      <c r="BG39" s="53">
        <f>AD39-AS39</f>
        <v/>
      </c>
      <c r="BH39" s="51">
        <f>$W$4+$X$4+AC39+$BJ$4+0.07</f>
        <v/>
      </c>
      <c r="BI39" s="53">
        <f>IF(BD39="Haverá ST",AJ39+AS39+AT39,AJ39+AS39)</f>
        <v/>
      </c>
      <c r="BJ39" s="53">
        <f>T39*$BJ$4</f>
        <v/>
      </c>
      <c r="BK39" s="53">
        <f>T39*$BK$4</f>
        <v/>
      </c>
      <c r="BL39" s="53">
        <f>BE39+BF39+AO39+BJ39+BK39+AD39</f>
        <v/>
      </c>
      <c r="BM39" s="53">
        <f>(T39-BL39)</f>
        <v/>
      </c>
    </row>
    <row r="40" hidden="1" ht="15.75" customHeight="1" s="218">
      <c r="A40" s="58">
        <f>A39+1</f>
        <v/>
      </c>
      <c r="B40" s="144">
        <f>BOM!B40</f>
        <v/>
      </c>
      <c r="C40" s="144">
        <f>BOM!C40</f>
        <v/>
      </c>
      <c r="D40" s="144">
        <f>BOM!D40</f>
        <v/>
      </c>
      <c r="E40" s="144">
        <f>BOM!E40</f>
        <v/>
      </c>
      <c r="F40" s="144">
        <f>BOM!F40</f>
        <v/>
      </c>
      <c r="G40" s="144">
        <f>BOM!G40</f>
        <v/>
      </c>
      <c r="H40" s="144">
        <f>BOM!H40</f>
        <v/>
      </c>
      <c r="I40" s="144">
        <f>BOM!I40</f>
        <v/>
      </c>
      <c r="J40" s="146">
        <f>BOM!J40</f>
        <v/>
      </c>
      <c r="K40" s="146">
        <f>BOM!K40</f>
        <v/>
      </c>
      <c r="L40" s="146">
        <f>BOM!L40</f>
        <v/>
      </c>
      <c r="M40" s="146">
        <f>BOM!M40</f>
        <v/>
      </c>
      <c r="N40" s="146">
        <f>BOM!N40</f>
        <v/>
      </c>
      <c r="O40" s="146">
        <f>BOM!O40</f>
        <v/>
      </c>
      <c r="P40" s="146">
        <f>BOM!P40</f>
        <v/>
      </c>
      <c r="Q40" s="46">
        <f>$F$97</f>
        <v/>
      </c>
      <c r="R40" s="46">
        <f>$F$98</f>
        <v/>
      </c>
      <c r="S40" s="48">
        <f>U40-(U40*R40)</f>
        <v/>
      </c>
      <c r="T40" s="48">
        <f>S40*I40</f>
        <v/>
      </c>
      <c r="U40" s="48">
        <f>(AN40)/(1-(BH40+Q40))</f>
        <v/>
      </c>
      <c r="V40" s="48">
        <f>U40*I40</f>
        <v/>
      </c>
      <c r="W40" s="49">
        <f>T40*$W$4</f>
        <v/>
      </c>
      <c r="X40" s="49">
        <f>T40*$X$4</f>
        <v/>
      </c>
      <c r="Y40" s="50">
        <f>M40</f>
        <v/>
      </c>
      <c r="Z40" s="9" t="n"/>
      <c r="AA40" s="9" t="n"/>
      <c r="AB40" s="9" t="n"/>
      <c r="AC40" s="51">
        <f t="array" ref="AC40">IF(I40&gt;0,VLOOKUP(Y40&amp;$P$88&amp;$P$89&amp;$P$90,Variáveis!$O$2:$S$300&amp;Variáveis!$P$2:$T$300&amp;Variáveis!$Q$2:$U$300&amp;Variáveis!$R$2:$V$300,5,FALSE),0)</f>
        <v/>
      </c>
      <c r="AD40" s="52">
        <f>T40*AC40</f>
        <v/>
      </c>
      <c r="AE40" s="53">
        <f>IF(AB40="não",((V40/(1-VLOOKUP(AA40,Variáveis!$AK$3:$AN$29,4,FALSE)))*VLOOKUP(AA40,Variáveis!$AK$3:$AN$29,4,FALSE))-AD40,0)</f>
        <v/>
      </c>
      <c r="AF40" s="53">
        <f>T40*$AF$4</f>
        <v/>
      </c>
      <c r="AG40" s="53">
        <f>IF(AB40="SIM","Cliente pode pagar DIFA na entrada", )</f>
        <v/>
      </c>
      <c r="AH40" s="54" t="n"/>
      <c r="AI40" s="53">
        <f>IF(K40="SIM",(J40*$F$102),J40)</f>
        <v/>
      </c>
      <c r="AJ40" s="53">
        <f>IF(L40="SIM",(AI40*$F$101),AI40)</f>
        <v/>
      </c>
      <c r="AK40" s="53">
        <f>AJ40-AS40</f>
        <v/>
      </c>
      <c r="AL40" s="53">
        <f>AJ40*I40</f>
        <v/>
      </c>
      <c r="AM40" s="53">
        <f>AK40*I40</f>
        <v/>
      </c>
      <c r="AN40" s="53">
        <f>AK40-AP40-AQ40</f>
        <v/>
      </c>
      <c r="AO40" s="53">
        <f>AN40*I40</f>
        <v/>
      </c>
      <c r="AP40" s="53">
        <f>$AP$4*AK40</f>
        <v/>
      </c>
      <c r="AQ40" s="53">
        <f>$AQ$4*AK40</f>
        <v/>
      </c>
      <c r="AR40" s="51">
        <f t="array" ref="AR40">VLOOKUP(M40&amp;N40&amp;O40&amp;P40,Variáveis!$A$2:$E$240&amp;Variáveis!$B$2:$F$240&amp;Variáveis!$C$2:$G$240&amp;Variáveis!$D$2:$H$240,5,FALSE)</f>
        <v/>
      </c>
      <c r="AS40" s="53">
        <f>((AJ40*(1-AR40))*AR40)</f>
        <v/>
      </c>
      <c r="AT40" s="53">
        <f>(((J40+(J40*AU40))*0.18)-(J40*AR40))</f>
        <v/>
      </c>
      <c r="AU40" s="55">
        <f>(((1+AV40)*(1-AR40))/(1-0.18)-1)</f>
        <v/>
      </c>
      <c r="AV40" s="55">
        <f>IF(BB40&gt;0,BB40,IF(BA40&gt;0,BA40,IF(AZ40&gt;0,AZ40,IF(AY40&gt;0,AY40,IF(AX40&gt;0,AX40)))))/100</f>
        <v/>
      </c>
      <c r="AW40" s="56">
        <f>VALUE(LEFT(G40,4))</f>
        <v/>
      </c>
      <c r="AX40" s="56">
        <f>VALUE(IFERROR(VLOOKUP(VALUE(LEFT(G40,4)),ST!$C$4:$E$300,3,FALSE),"0"))</f>
        <v/>
      </c>
      <c r="AY40" s="56">
        <f>VALUE(IFERROR(VLOOKUP(VALUE(LEFT(G40,5)),ST!$C$4:$E$300,3,FALSE),"0"))</f>
        <v/>
      </c>
      <c r="AZ40" s="56">
        <f>VALUE(IFERROR(VLOOKUP(VALUE(LEFT(G40,6)),ST!$C$4:$E$300,3,FALSE),"0"))</f>
        <v/>
      </c>
      <c r="BA40" s="56">
        <f>VALUE(IFERROR(VLOOKUP(VALUE(LEFT(G40,7)),ST!$C$4:$E$300,3,FALSE),"0"))</f>
        <v/>
      </c>
      <c r="BB40" s="56">
        <f>VALUE(IFERROR(VLOOKUP(G40,ST!$C$4:$E$400,3,FALSE),"0"))</f>
        <v/>
      </c>
      <c r="BC40" s="57">
        <f>IF(VLOOKUP(AW40,ST!$C$4:$F$298,4,FALSE)&lt;&gt;0,VLOOKUP(AW40,ST!$C$4:$F$298,4,FALSE),VLOOKUP(G40,ST!$C$4:$F$298,4,FALSE))</f>
        <v/>
      </c>
      <c r="BD40" s="57">
        <f>IF(O40="SC","Desconsiderar coluna ICMS ST",IF(O40="PR","Haverá ST", ))</f>
        <v/>
      </c>
      <c r="BE40" s="53">
        <f>W40</f>
        <v/>
      </c>
      <c r="BF40" s="53">
        <f>X40</f>
        <v/>
      </c>
      <c r="BG40" s="53">
        <f>AD40-AS40</f>
        <v/>
      </c>
      <c r="BH40" s="51">
        <f>$W$4+$X$4+AC40+$BJ$4+0.07</f>
        <v/>
      </c>
      <c r="BI40" s="53">
        <f>IF(BD40="Haverá ST",AJ40+AS40+AT40,AJ40+AS40)</f>
        <v/>
      </c>
      <c r="BJ40" s="53">
        <f>T40*$BJ$4</f>
        <v/>
      </c>
      <c r="BK40" s="53">
        <f>T40*$BK$4</f>
        <v/>
      </c>
      <c r="BL40" s="53">
        <f>BE40+BF40+AO40+BJ40+BK40+AD40</f>
        <v/>
      </c>
      <c r="BM40" s="53">
        <f>(T40-BL40)</f>
        <v/>
      </c>
    </row>
    <row r="41" hidden="1" ht="15.75" customHeight="1" s="218">
      <c r="A41" s="58">
        <f>A40+1</f>
        <v/>
      </c>
      <c r="B41" s="144">
        <f>BOM!B41</f>
        <v/>
      </c>
      <c r="C41" s="144">
        <f>BOM!C41</f>
        <v/>
      </c>
      <c r="D41" s="144">
        <f>BOM!D41</f>
        <v/>
      </c>
      <c r="E41" s="144">
        <f>BOM!E41</f>
        <v/>
      </c>
      <c r="F41" s="144" t="n"/>
      <c r="G41" s="144" t="n"/>
      <c r="H41" s="144" t="n"/>
      <c r="I41" s="144" t="n">
        <v>0</v>
      </c>
      <c r="J41" s="144" t="n"/>
      <c r="K41" s="144" t="n"/>
      <c r="L41" s="144" t="n"/>
      <c r="M41" s="144" t="n"/>
      <c r="N41" s="144" t="n"/>
      <c r="O41" s="144" t="n"/>
      <c r="P41" s="144" t="n"/>
      <c r="Q41" s="46">
        <f>$F$97</f>
        <v/>
      </c>
      <c r="R41" s="46">
        <f>$F$98</f>
        <v/>
      </c>
      <c r="S41" s="48">
        <f>U41-(U41*R41)</f>
        <v/>
      </c>
      <c r="T41" s="48">
        <f>S41*I41</f>
        <v/>
      </c>
      <c r="U41" s="48">
        <f>(AN41)/(1-(BH41+Q41))</f>
        <v/>
      </c>
      <c r="V41" s="48">
        <f>U41*I41</f>
        <v/>
      </c>
      <c r="W41" s="49">
        <f>T41*$W$4</f>
        <v/>
      </c>
      <c r="X41" s="49">
        <f>T41*$X$4</f>
        <v/>
      </c>
      <c r="Y41" s="50">
        <f>M41</f>
        <v/>
      </c>
      <c r="Z41" s="9" t="n"/>
      <c r="AA41" s="9" t="n"/>
      <c r="AB41" s="9" t="n"/>
      <c r="AC41" s="51">
        <f t="array" ref="AC41">IF(I41&gt;0,VLOOKUP(Y41&amp;$P$88&amp;$P$89&amp;$P$90,Variáveis!$O$2:$S$300&amp;Variáveis!$P$2:$T$300&amp;Variáveis!$Q$2:$U$300&amp;Variáveis!$R$2:$V$300,5,FALSE),0)</f>
        <v/>
      </c>
      <c r="AD41" s="52">
        <f>T41*AC41</f>
        <v/>
      </c>
      <c r="AE41" s="53">
        <f>IF(AB41="não",((V41/(1-VLOOKUP(AA41,Variáveis!$AK$3:$AN$29,4,FALSE)))*VLOOKUP(AA41,Variáveis!$AK$3:$AN$29,4,FALSE))-AD41,0)</f>
        <v/>
      </c>
      <c r="AF41" s="53">
        <f>T41*$AF$4</f>
        <v/>
      </c>
      <c r="AG41" s="53">
        <f>IF(AB41="SIM","Cliente pode pagar DIFA na entrada", )</f>
        <v/>
      </c>
      <c r="AH41" s="54" t="n"/>
      <c r="AI41" s="53">
        <f>IF(K41="SIM",(J41*$F$102),J41)</f>
        <v/>
      </c>
      <c r="AJ41" s="53">
        <f>IF(L41="SIM",(AI41*$F$101),AI41)</f>
        <v/>
      </c>
      <c r="AK41" s="53">
        <f>AJ41-AS41</f>
        <v/>
      </c>
      <c r="AL41" s="53">
        <f>AJ41*I41</f>
        <v/>
      </c>
      <c r="AM41" s="53">
        <f>AK41*I41</f>
        <v/>
      </c>
      <c r="AN41" s="53">
        <f>AK41-AP41-AQ41</f>
        <v/>
      </c>
      <c r="AO41" s="53">
        <f>AN41*I41</f>
        <v/>
      </c>
      <c r="AP41" s="53">
        <f>$AP$4*AK41</f>
        <v/>
      </c>
      <c r="AQ41" s="53">
        <f>$AQ$4*AK41</f>
        <v/>
      </c>
      <c r="AR41" s="51">
        <f t="array" ref="AR41">VLOOKUP(M41&amp;N41&amp;O41&amp;P41,Variáveis!$A$2:$E$240&amp;Variáveis!$B$2:$F$240&amp;Variáveis!$C$2:$G$240&amp;Variáveis!$D$2:$H$240,5,FALSE)</f>
        <v/>
      </c>
      <c r="AS41" s="53">
        <f>((AJ41*(1-AR41))*AR41)</f>
        <v/>
      </c>
      <c r="AT41" s="53">
        <f>(((J41+(J41*AU41))*0.18)-(J41*AR41))</f>
        <v/>
      </c>
      <c r="AU41" s="55">
        <f>(((1+AV41)*(1-AR41))/(1-0.18)-1)</f>
        <v/>
      </c>
      <c r="AV41" s="55">
        <f>IF(BB41&gt;0,BB41,IF(BA41&gt;0,BA41,IF(AZ41&gt;0,AZ41,IF(AY41&gt;0,AY41,IF(AX41&gt;0,AX41)))))/100</f>
        <v/>
      </c>
      <c r="AW41" s="56">
        <f>VALUE(LEFT(G41,4))</f>
        <v/>
      </c>
      <c r="AX41" s="56">
        <f>VALUE(IFERROR(VLOOKUP(VALUE(LEFT(G41,4)),ST!$C$4:$E$300,3,FALSE),"0"))</f>
        <v/>
      </c>
      <c r="AY41" s="56">
        <f>VALUE(IFERROR(VLOOKUP(VALUE(LEFT(G41,5)),ST!$C$4:$E$300,3,FALSE),"0"))</f>
        <v/>
      </c>
      <c r="AZ41" s="56">
        <f>VALUE(IFERROR(VLOOKUP(VALUE(LEFT(G41,6)),ST!$C$4:$E$300,3,FALSE),"0"))</f>
        <v/>
      </c>
      <c r="BA41" s="56">
        <f>VALUE(IFERROR(VLOOKUP(VALUE(LEFT(G41,7)),ST!$C$4:$E$300,3,FALSE),"0"))</f>
        <v/>
      </c>
      <c r="BB41" s="56">
        <f>VALUE(IFERROR(VLOOKUP(G41,ST!$C$4:$E$400,3,FALSE),"0"))</f>
        <v/>
      </c>
      <c r="BC41" s="57">
        <f>IF(VLOOKUP(AW41,ST!$C$4:$F$298,4,FALSE)&lt;&gt;0,VLOOKUP(AW41,ST!$C$4:$F$298,4,FALSE),VLOOKUP(G41,ST!$C$4:$F$298,4,FALSE))</f>
        <v/>
      </c>
      <c r="BD41" s="57">
        <f>IF(O41="SC","Desconsiderar coluna ICMS ST",IF(O41="PR","Haverá ST", ))</f>
        <v/>
      </c>
      <c r="BE41" s="53">
        <f>W41</f>
        <v/>
      </c>
      <c r="BF41" s="53">
        <f>X41</f>
        <v/>
      </c>
      <c r="BG41" s="53">
        <f>AD41-AS41</f>
        <v/>
      </c>
      <c r="BH41" s="51">
        <f>$W$4+$X$4+AC41+$BJ$4+0.07</f>
        <v/>
      </c>
      <c r="BI41" s="53">
        <f>IF(BD41="Haverá ST",AJ41+AS41+AT41,AJ41+AS41)</f>
        <v/>
      </c>
      <c r="BJ41" s="53">
        <f>T41*$BJ$4</f>
        <v/>
      </c>
      <c r="BK41" s="53">
        <f>T41*$BK$4</f>
        <v/>
      </c>
      <c r="BL41" s="53">
        <f>BE41+BF41+AO41+BJ41+BK41+AD41</f>
        <v/>
      </c>
      <c r="BM41" s="53">
        <f>(T41-BL41)</f>
        <v/>
      </c>
    </row>
    <row r="42" hidden="1" ht="15.75" customHeight="1" s="218">
      <c r="A42" s="58">
        <f>A41+1</f>
        <v/>
      </c>
      <c r="B42" s="144">
        <f>BOM!B42</f>
        <v/>
      </c>
      <c r="C42" s="144">
        <f>BOM!C42</f>
        <v/>
      </c>
      <c r="D42" s="144">
        <f>BOM!D42</f>
        <v/>
      </c>
      <c r="E42" s="144">
        <f>BOM!E42</f>
        <v/>
      </c>
      <c r="F42" s="144">
        <f>BOM!F42</f>
        <v/>
      </c>
      <c r="G42" s="144">
        <f>BOM!G42</f>
        <v/>
      </c>
      <c r="H42" s="144">
        <f>BOM!H42</f>
        <v/>
      </c>
      <c r="I42" s="144">
        <f>BOM!I42</f>
        <v/>
      </c>
      <c r="J42" s="146">
        <f>BOM!J42</f>
        <v/>
      </c>
      <c r="K42" s="146">
        <f>BOM!K42</f>
        <v/>
      </c>
      <c r="L42" s="146">
        <f>BOM!L42</f>
        <v/>
      </c>
      <c r="M42" s="146">
        <f>BOM!M42</f>
        <v/>
      </c>
      <c r="N42" s="146">
        <f>BOM!N42</f>
        <v/>
      </c>
      <c r="O42" s="146">
        <f>BOM!O42</f>
        <v/>
      </c>
      <c r="P42" s="146">
        <f>BOM!P42</f>
        <v/>
      </c>
      <c r="Q42" s="46">
        <f>$F$97</f>
        <v/>
      </c>
      <c r="R42" s="46">
        <f>$F$98</f>
        <v/>
      </c>
      <c r="S42" s="48">
        <f>U42-(U42*R42)</f>
        <v/>
      </c>
      <c r="T42" s="48">
        <f>S42*I42</f>
        <v/>
      </c>
      <c r="U42" s="48">
        <f>(AN42)/(1-(BH42+Q42))</f>
        <v/>
      </c>
      <c r="V42" s="48">
        <f>U42*I42</f>
        <v/>
      </c>
      <c r="W42" s="49">
        <f>T42*$W$4</f>
        <v/>
      </c>
      <c r="X42" s="49">
        <f>T42*$X$4</f>
        <v/>
      </c>
      <c r="Y42" s="50">
        <f>M42</f>
        <v/>
      </c>
      <c r="Z42" s="9" t="n"/>
      <c r="AA42" s="9" t="n"/>
      <c r="AB42" s="9" t="n"/>
      <c r="AC42" s="51">
        <f t="array" ref="AC42">IF(I42&gt;0,VLOOKUP(Y42&amp;$P$88&amp;$P$89&amp;$P$90,Variáveis!$O$2:$S$300&amp;Variáveis!$P$2:$T$300&amp;Variáveis!$Q$2:$U$300&amp;Variáveis!$R$2:$V$300,5,FALSE),0)</f>
        <v/>
      </c>
      <c r="AD42" s="52">
        <f>T42*AC42</f>
        <v/>
      </c>
      <c r="AE42" s="53">
        <f>IF(AB42="não",((V42/(1-VLOOKUP(AA42,Variáveis!$AK$3:$AN$29,4,FALSE)))*VLOOKUP(AA42,Variáveis!$AK$3:$AN$29,4,FALSE))-AD42,0)</f>
        <v/>
      </c>
      <c r="AF42" s="53">
        <f>T42*$AF$4</f>
        <v/>
      </c>
      <c r="AG42" s="53">
        <f>IF(AB42="SIM","Cliente pode pagar DIFA na entrada", )</f>
        <v/>
      </c>
      <c r="AH42" s="54" t="n"/>
      <c r="AI42" s="53">
        <f>IF(K42="SIM",(J42*$F$102),J42)</f>
        <v/>
      </c>
      <c r="AJ42" s="53">
        <f>IF(L42="SIM",(AI42*$F$101),AI42)</f>
        <v/>
      </c>
      <c r="AK42" s="53">
        <f>AJ42-AS42</f>
        <v/>
      </c>
      <c r="AL42" s="53">
        <f>AJ42*I42</f>
        <v/>
      </c>
      <c r="AM42" s="53">
        <f>AK42*I42</f>
        <v/>
      </c>
      <c r="AN42" s="53">
        <f>AK42-AP42-AQ42</f>
        <v/>
      </c>
      <c r="AO42" s="53">
        <f>AN42*I42</f>
        <v/>
      </c>
      <c r="AP42" s="53">
        <f>$AP$4*AK42</f>
        <v/>
      </c>
      <c r="AQ42" s="53">
        <f>$AQ$4*AK42</f>
        <v/>
      </c>
      <c r="AR42" s="51">
        <f t="array" ref="AR42">VLOOKUP(M42&amp;N42&amp;O42&amp;P42,Variáveis!$A$2:$E$240&amp;Variáveis!$B$2:$F$240&amp;Variáveis!$C$2:$G$240&amp;Variáveis!$D$2:$H$240,5,FALSE)</f>
        <v/>
      </c>
      <c r="AS42" s="53">
        <f>((AJ42*(1-AR42))*AR42)</f>
        <v/>
      </c>
      <c r="AT42" s="53">
        <f>(((J42+(J42*AU42))*0.18)-(J42*AR42))</f>
        <v/>
      </c>
      <c r="AU42" s="55">
        <f>(((1+AV42)*(1-AR42))/(1-0.18)-1)</f>
        <v/>
      </c>
      <c r="AV42" s="55">
        <f>IF(BB42&gt;0,BB42,IF(BA42&gt;0,BA42,IF(AZ42&gt;0,AZ42,IF(AY42&gt;0,AY42,IF(AX42&gt;0,AX42)))))/100</f>
        <v/>
      </c>
      <c r="AW42" s="56">
        <f>VALUE(LEFT(G42,4))</f>
        <v/>
      </c>
      <c r="AX42" s="56">
        <f>VALUE(IFERROR(VLOOKUP(VALUE(LEFT(G42,4)),ST!$C$4:$E$300,3,FALSE),"0"))</f>
        <v/>
      </c>
      <c r="AY42" s="56">
        <f>VALUE(IFERROR(VLOOKUP(VALUE(LEFT(G42,5)),ST!$C$4:$E$300,3,FALSE),"0"))</f>
        <v/>
      </c>
      <c r="AZ42" s="56">
        <f>VALUE(IFERROR(VLOOKUP(VALUE(LEFT(G42,6)),ST!$C$4:$E$300,3,FALSE),"0"))</f>
        <v/>
      </c>
      <c r="BA42" s="56">
        <f>VALUE(IFERROR(VLOOKUP(VALUE(LEFT(G42,7)),ST!$C$4:$E$300,3,FALSE),"0"))</f>
        <v/>
      </c>
      <c r="BB42" s="56">
        <f>VALUE(IFERROR(VLOOKUP(G42,ST!$C$4:$E$400,3,FALSE),"0"))</f>
        <v/>
      </c>
      <c r="BC42" s="57">
        <f>IF(VLOOKUP(AW42,ST!$C$4:$F$298,4,FALSE)&lt;&gt;0,VLOOKUP(AW42,ST!$C$4:$F$298,4,FALSE),VLOOKUP(G42,ST!$C$4:$F$298,4,FALSE))</f>
        <v/>
      </c>
      <c r="BD42" s="57">
        <f>IF(O42="SC","Desconsiderar coluna ICMS ST",IF(O42="PR","Haverá ST", ))</f>
        <v/>
      </c>
      <c r="BE42" s="53">
        <f>W42</f>
        <v/>
      </c>
      <c r="BF42" s="53">
        <f>X42</f>
        <v/>
      </c>
      <c r="BG42" s="53">
        <f>AD42-AS42</f>
        <v/>
      </c>
      <c r="BH42" s="51">
        <f>$W$4+$X$4+AC42+$BJ$4+0.07</f>
        <v/>
      </c>
      <c r="BI42" s="53">
        <f>IF(BD42="Haverá ST",AJ42+AS42+AT42,AJ42+AS42)</f>
        <v/>
      </c>
      <c r="BJ42" s="53">
        <f>T42*$BJ$4</f>
        <v/>
      </c>
      <c r="BK42" s="53">
        <f>T42*$BK$4</f>
        <v/>
      </c>
      <c r="BL42" s="53">
        <f>BE42+BF42+AO42+BJ42+BK42+AD42</f>
        <v/>
      </c>
      <c r="BM42" s="53">
        <f>(T42-BL42)</f>
        <v/>
      </c>
    </row>
    <row r="43" hidden="1" ht="15.75" customHeight="1" s="218">
      <c r="A43" s="58">
        <f>A42+1</f>
        <v/>
      </c>
      <c r="B43" s="144">
        <f>BOM!B43</f>
        <v/>
      </c>
      <c r="C43" s="144">
        <f>BOM!C43</f>
        <v/>
      </c>
      <c r="D43" s="144">
        <f>BOM!D43</f>
        <v/>
      </c>
      <c r="E43" s="144">
        <f>BOM!E43</f>
        <v/>
      </c>
      <c r="F43" s="144">
        <f>BOM!F43</f>
        <v/>
      </c>
      <c r="G43" s="144">
        <f>BOM!G43</f>
        <v/>
      </c>
      <c r="H43" s="144">
        <f>BOM!H43</f>
        <v/>
      </c>
      <c r="I43" s="144">
        <f>BOM!I43</f>
        <v/>
      </c>
      <c r="J43" s="146">
        <f>BOM!J43</f>
        <v/>
      </c>
      <c r="K43" s="146">
        <f>BOM!K43</f>
        <v/>
      </c>
      <c r="L43" s="146">
        <f>BOM!L43</f>
        <v/>
      </c>
      <c r="M43" s="146">
        <f>BOM!M43</f>
        <v/>
      </c>
      <c r="N43" s="146">
        <f>BOM!N43</f>
        <v/>
      </c>
      <c r="O43" s="146">
        <f>BOM!O43</f>
        <v/>
      </c>
      <c r="P43" s="146">
        <f>BOM!P43</f>
        <v/>
      </c>
      <c r="Q43" s="46">
        <f>$F$97</f>
        <v/>
      </c>
      <c r="R43" s="46">
        <f>$F$98</f>
        <v/>
      </c>
      <c r="S43" s="48">
        <f>U43-(U43*R43)</f>
        <v/>
      </c>
      <c r="T43" s="48">
        <f>S43*I43</f>
        <v/>
      </c>
      <c r="U43" s="48">
        <f>(AN43)/(1-(BH43+Q43))</f>
        <v/>
      </c>
      <c r="V43" s="48">
        <f>U43*I43</f>
        <v/>
      </c>
      <c r="W43" s="49">
        <f>T43*$W$4</f>
        <v/>
      </c>
      <c r="X43" s="49">
        <f>T43*$X$4</f>
        <v/>
      </c>
      <c r="Y43" s="50">
        <f>M43</f>
        <v/>
      </c>
      <c r="Z43" s="9" t="n"/>
      <c r="AA43" s="9" t="n"/>
      <c r="AB43" s="9" t="n"/>
      <c r="AC43" s="51">
        <f t="array" ref="AC43">IF(I43&gt;0,VLOOKUP(Y43&amp;$P$88&amp;$P$89&amp;$P$90,Variáveis!$O$2:$S$300&amp;Variáveis!$P$2:$T$300&amp;Variáveis!$Q$2:$U$300&amp;Variáveis!$R$2:$V$300,5,FALSE),0)</f>
        <v/>
      </c>
      <c r="AD43" s="52">
        <f>T43*AC43</f>
        <v/>
      </c>
      <c r="AE43" s="53">
        <f>IF(AB43="não",((V43/(1-VLOOKUP(AA43,Variáveis!$AK$3:$AN$29,4,FALSE)))*VLOOKUP(AA43,Variáveis!$AK$3:$AN$29,4,FALSE))-AD43,0)</f>
        <v/>
      </c>
      <c r="AF43" s="53">
        <f>T43*$AF$4</f>
        <v/>
      </c>
      <c r="AG43" s="53">
        <f>IF(AB43="SIM","Cliente pode pagar DIFA na entrada", )</f>
        <v/>
      </c>
      <c r="AH43" s="54" t="n"/>
      <c r="AI43" s="53">
        <f>IF(K43="SIM",(J43*$F$102),J43)</f>
        <v/>
      </c>
      <c r="AJ43" s="53">
        <f>IF(L43="SIM",(AI43*$F$101),AI43)</f>
        <v/>
      </c>
      <c r="AK43" s="53">
        <f>AJ43-AS43</f>
        <v/>
      </c>
      <c r="AL43" s="53">
        <f>AJ43*I43</f>
        <v/>
      </c>
      <c r="AM43" s="53">
        <f>AK43*I43</f>
        <v/>
      </c>
      <c r="AN43" s="53">
        <f>AK43-AP43-AQ43</f>
        <v/>
      </c>
      <c r="AO43" s="53">
        <f>AN43*I43</f>
        <v/>
      </c>
      <c r="AP43" s="53">
        <f>$AP$4*AK43</f>
        <v/>
      </c>
      <c r="AQ43" s="53">
        <f>$AQ$4*AK43</f>
        <v/>
      </c>
      <c r="AR43" s="51">
        <f t="array" ref="AR43">VLOOKUP(M43&amp;N43&amp;O43&amp;P43,Variáveis!$A$2:$E$240&amp;Variáveis!$B$2:$F$240&amp;Variáveis!$C$2:$G$240&amp;Variáveis!$D$2:$H$240,5,FALSE)</f>
        <v/>
      </c>
      <c r="AS43" s="53">
        <f>((AJ43*(1-AR43))*AR43)</f>
        <v/>
      </c>
      <c r="AT43" s="53">
        <f>(((J43+(J43*AU43))*0.18)-(J43*AR43))</f>
        <v/>
      </c>
      <c r="AU43" s="55">
        <f>(((1+AV43)*(1-AR43))/(1-0.18)-1)</f>
        <v/>
      </c>
      <c r="AV43" s="55">
        <f>IF(BB43&gt;0,BB43,IF(BA43&gt;0,BA43,IF(AZ43&gt;0,AZ43,IF(AY43&gt;0,AY43,IF(AX43&gt;0,AX43)))))/100</f>
        <v/>
      </c>
      <c r="AW43" s="56">
        <f>VALUE(LEFT(G43,4))</f>
        <v/>
      </c>
      <c r="AX43" s="56">
        <f>VALUE(IFERROR(VLOOKUP(VALUE(LEFT(G43,4)),ST!$C$4:$E$300,3,FALSE),"0"))</f>
        <v/>
      </c>
      <c r="AY43" s="56">
        <f>VALUE(IFERROR(VLOOKUP(VALUE(LEFT(G43,5)),ST!$C$4:$E$300,3,FALSE),"0"))</f>
        <v/>
      </c>
      <c r="AZ43" s="56">
        <f>VALUE(IFERROR(VLOOKUP(VALUE(LEFT(G43,6)),ST!$C$4:$E$300,3,FALSE),"0"))</f>
        <v/>
      </c>
      <c r="BA43" s="56">
        <f>VALUE(IFERROR(VLOOKUP(VALUE(LEFT(G43,7)),ST!$C$4:$E$300,3,FALSE),"0"))</f>
        <v/>
      </c>
      <c r="BB43" s="56">
        <f>VALUE(IFERROR(VLOOKUP(G43,ST!$C$4:$E$400,3,FALSE),"0"))</f>
        <v/>
      </c>
      <c r="BC43" s="57">
        <f>IF(VLOOKUP(AW43,ST!$C$4:$F$298,4,FALSE)&lt;&gt;0,VLOOKUP(AW43,ST!$C$4:$F$298,4,FALSE),VLOOKUP(G43,ST!$C$4:$F$298,4,FALSE))</f>
        <v/>
      </c>
      <c r="BD43" s="57">
        <f>IF(O43="SC","Desconsiderar coluna ICMS ST",IF(O43="PR","Haverá ST", ))</f>
        <v/>
      </c>
      <c r="BE43" s="53">
        <f>W43</f>
        <v/>
      </c>
      <c r="BF43" s="53">
        <f>X43</f>
        <v/>
      </c>
      <c r="BG43" s="53">
        <f>AD43-AS43</f>
        <v/>
      </c>
      <c r="BH43" s="51">
        <f>$W$4+$X$4+AC43+$BJ$4+0.07</f>
        <v/>
      </c>
      <c r="BI43" s="53">
        <f>IF(BD43="Haverá ST",AJ43+AS43+AT43,AJ43+AS43)</f>
        <v/>
      </c>
      <c r="BJ43" s="53">
        <f>T43*$BJ$4</f>
        <v/>
      </c>
      <c r="BK43" s="53">
        <f>T43*$BK$4</f>
        <v/>
      </c>
      <c r="BL43" s="53">
        <f>BE43+BF43+AO43+BJ43+BK43+AD43</f>
        <v/>
      </c>
      <c r="BM43" s="53">
        <f>(T43-BL43)</f>
        <v/>
      </c>
    </row>
    <row r="44" hidden="1" ht="15.75" customHeight="1" s="218">
      <c r="A44" s="58">
        <f>A43+1</f>
        <v/>
      </c>
      <c r="B44" s="144">
        <f>BOM!B44</f>
        <v/>
      </c>
      <c r="C44" s="144">
        <f>BOM!C44</f>
        <v/>
      </c>
      <c r="D44" s="144">
        <f>BOM!D44</f>
        <v/>
      </c>
      <c r="E44" s="144">
        <f>BOM!E44</f>
        <v/>
      </c>
      <c r="F44" s="144">
        <f>BOM!F44</f>
        <v/>
      </c>
      <c r="G44" s="144">
        <f>BOM!G44</f>
        <v/>
      </c>
      <c r="H44" s="144">
        <f>BOM!H44</f>
        <v/>
      </c>
      <c r="I44" s="144">
        <f>BOM!I44</f>
        <v/>
      </c>
      <c r="J44" s="146">
        <f>BOM!J44</f>
        <v/>
      </c>
      <c r="K44" s="146">
        <f>BOM!K44</f>
        <v/>
      </c>
      <c r="L44" s="146">
        <f>BOM!L44</f>
        <v/>
      </c>
      <c r="M44" s="146">
        <f>BOM!M44</f>
        <v/>
      </c>
      <c r="N44" s="146">
        <f>BOM!N44</f>
        <v/>
      </c>
      <c r="O44" s="146">
        <f>BOM!O44</f>
        <v/>
      </c>
      <c r="P44" s="146">
        <f>BOM!P44</f>
        <v/>
      </c>
      <c r="Q44" s="46">
        <f>$F$97</f>
        <v/>
      </c>
      <c r="R44" s="46">
        <f>$F$98</f>
        <v/>
      </c>
      <c r="S44" s="48">
        <f>U44-(U44*R44)</f>
        <v/>
      </c>
      <c r="T44" s="48">
        <f>S44*I44</f>
        <v/>
      </c>
      <c r="U44" s="48">
        <f>(AN44)/(1-(BH44+Q44))</f>
        <v/>
      </c>
      <c r="V44" s="48">
        <f>U44*I44</f>
        <v/>
      </c>
      <c r="W44" s="49">
        <f>T44*$W$4</f>
        <v/>
      </c>
      <c r="X44" s="49">
        <f>T44*$X$4</f>
        <v/>
      </c>
      <c r="Y44" s="50">
        <f>M44</f>
        <v/>
      </c>
      <c r="Z44" s="9" t="n"/>
      <c r="AA44" s="9" t="n"/>
      <c r="AB44" s="9" t="n"/>
      <c r="AC44" s="51">
        <f t="array" ref="AC44">IF(I44&gt;0,VLOOKUP(Y44&amp;$P$88&amp;$P$89&amp;$P$90,Variáveis!$O$2:$S$300&amp;Variáveis!$P$2:$T$300&amp;Variáveis!$Q$2:$U$300&amp;Variáveis!$R$2:$V$300,5,FALSE),0)</f>
        <v/>
      </c>
      <c r="AD44" s="52">
        <f>T44*AC44</f>
        <v/>
      </c>
      <c r="AE44" s="53">
        <f>IF(AB44="não",((V44/(1-VLOOKUP(AA44,Variáveis!$AK$3:$AN$29,4,FALSE)))*VLOOKUP(AA44,Variáveis!$AK$3:$AN$29,4,FALSE))-AD44,0)</f>
        <v/>
      </c>
      <c r="AF44" s="53">
        <f>T44*$AF$4</f>
        <v/>
      </c>
      <c r="AG44" s="53">
        <f>IF(AB44="SIM","Cliente pode pagar DIFA na entrada", )</f>
        <v/>
      </c>
      <c r="AH44" s="54" t="n"/>
      <c r="AI44" s="53">
        <f>IF(K44="SIM",(J44*$F$102),J44)</f>
        <v/>
      </c>
      <c r="AJ44" s="53">
        <f>IF(L44="SIM",(AI44*$F$101),AI44)</f>
        <v/>
      </c>
      <c r="AK44" s="53">
        <f>AJ44-AS44</f>
        <v/>
      </c>
      <c r="AL44" s="53">
        <f>AJ44*I44</f>
        <v/>
      </c>
      <c r="AM44" s="53">
        <f>AK44*I44</f>
        <v/>
      </c>
      <c r="AN44" s="53">
        <f>AK44-AP44-AQ44</f>
        <v/>
      </c>
      <c r="AO44" s="53">
        <f>AN44*I44</f>
        <v/>
      </c>
      <c r="AP44" s="53">
        <f>$AP$4*AK44</f>
        <v/>
      </c>
      <c r="AQ44" s="53">
        <f>$AQ$4*AK44</f>
        <v/>
      </c>
      <c r="AR44" s="51">
        <f t="array" ref="AR44">VLOOKUP(M44&amp;N44&amp;O44&amp;P44,Variáveis!$A$2:$E$240&amp;Variáveis!$B$2:$F$240&amp;Variáveis!$C$2:$G$240&amp;Variáveis!$D$2:$H$240,5,FALSE)</f>
        <v/>
      </c>
      <c r="AS44" s="53">
        <f>((AJ44*(1-AR44))*AR44)</f>
        <v/>
      </c>
      <c r="AT44" s="53">
        <f>(((J44+(J44*AU44))*0.18)-(J44*AR44))</f>
        <v/>
      </c>
      <c r="AU44" s="55">
        <f>(((1+AV44)*(1-AR44))/(1-0.18)-1)</f>
        <v/>
      </c>
      <c r="AV44" s="55">
        <f>IF(BB44&gt;0,BB44,IF(BA44&gt;0,BA44,IF(AZ44&gt;0,AZ44,IF(AY44&gt;0,AY44,IF(AX44&gt;0,AX44)))))/100</f>
        <v/>
      </c>
      <c r="AW44" s="56">
        <f>VALUE(LEFT(G44,4))</f>
        <v/>
      </c>
      <c r="AX44" s="56">
        <f>VALUE(IFERROR(VLOOKUP(VALUE(LEFT(G44,4)),ST!$C$4:$E$300,3,FALSE),"0"))</f>
        <v/>
      </c>
      <c r="AY44" s="56">
        <f>VALUE(IFERROR(VLOOKUP(VALUE(LEFT(G44,5)),ST!$C$4:$E$300,3,FALSE),"0"))</f>
        <v/>
      </c>
      <c r="AZ44" s="56">
        <f>VALUE(IFERROR(VLOOKUP(VALUE(LEFT(G44,6)),ST!$C$4:$E$300,3,FALSE),"0"))</f>
        <v/>
      </c>
      <c r="BA44" s="56">
        <f>VALUE(IFERROR(VLOOKUP(VALUE(LEFT(G44,7)),ST!$C$4:$E$300,3,FALSE),"0"))</f>
        <v/>
      </c>
      <c r="BB44" s="56">
        <f>VALUE(IFERROR(VLOOKUP(G44,ST!$C$4:$E$400,3,FALSE),"0"))</f>
        <v/>
      </c>
      <c r="BC44" s="57">
        <f>IF(VLOOKUP(AW44,ST!$C$4:$F$298,4,FALSE)&lt;&gt;0,VLOOKUP(AW44,ST!$C$4:$F$298,4,FALSE),VLOOKUP(G44,ST!$C$4:$F$298,4,FALSE))</f>
        <v/>
      </c>
      <c r="BD44" s="57">
        <f>IF(O44="SC","Desconsiderar coluna ICMS ST",IF(O44="PR","Haverá ST", ))</f>
        <v/>
      </c>
      <c r="BE44" s="53">
        <f>W44</f>
        <v/>
      </c>
      <c r="BF44" s="53">
        <f>X44</f>
        <v/>
      </c>
      <c r="BG44" s="53">
        <f>AD44-AS44</f>
        <v/>
      </c>
      <c r="BH44" s="51">
        <f>$W$4+$X$4+AC44+$BJ$4+0.07</f>
        <v/>
      </c>
      <c r="BI44" s="53">
        <f>IF(BD44="Haverá ST",AJ44+AS44+AT44,AJ44+AS44)</f>
        <v/>
      </c>
      <c r="BJ44" s="53">
        <f>T44*$BJ$4</f>
        <v/>
      </c>
      <c r="BK44" s="53">
        <f>T44*$BK$4</f>
        <v/>
      </c>
      <c r="BL44" s="53">
        <f>BE44+BF44+AO44+BJ44+BK44+AD44</f>
        <v/>
      </c>
      <c r="BM44" s="53">
        <f>(T44-BL44)</f>
        <v/>
      </c>
    </row>
    <row r="45" hidden="1" ht="15.75" customHeight="1" s="218">
      <c r="A45" s="58">
        <f>A44+1</f>
        <v/>
      </c>
      <c r="B45" s="144">
        <f>BOM!B45</f>
        <v/>
      </c>
      <c r="C45" s="144">
        <f>BOM!C45</f>
        <v/>
      </c>
      <c r="D45" s="144">
        <f>BOM!D45</f>
        <v/>
      </c>
      <c r="E45" s="144">
        <f>BOM!E45</f>
        <v/>
      </c>
      <c r="F45" s="144">
        <f>BOM!F45</f>
        <v/>
      </c>
      <c r="G45" s="144">
        <f>BOM!G45</f>
        <v/>
      </c>
      <c r="H45" s="144">
        <f>BOM!H45</f>
        <v/>
      </c>
      <c r="I45" s="144">
        <f>BOM!I45</f>
        <v/>
      </c>
      <c r="J45" s="146">
        <f>BOM!J45</f>
        <v/>
      </c>
      <c r="K45" s="146">
        <f>BOM!K45</f>
        <v/>
      </c>
      <c r="L45" s="146">
        <f>BOM!L45</f>
        <v/>
      </c>
      <c r="M45" s="146">
        <f>BOM!M45</f>
        <v/>
      </c>
      <c r="N45" s="146">
        <f>BOM!N45</f>
        <v/>
      </c>
      <c r="O45" s="146">
        <f>BOM!O45</f>
        <v/>
      </c>
      <c r="P45" s="146">
        <f>BOM!P45</f>
        <v/>
      </c>
      <c r="Q45" s="46">
        <f>$F$97</f>
        <v/>
      </c>
      <c r="R45" s="46">
        <f>$F$98</f>
        <v/>
      </c>
      <c r="S45" s="48">
        <f>U45-(U45*R45)</f>
        <v/>
      </c>
      <c r="T45" s="48">
        <f>S45*I45</f>
        <v/>
      </c>
      <c r="U45" s="48">
        <f>(AN45)/(1-(BH45+Q45))</f>
        <v/>
      </c>
      <c r="V45" s="48">
        <f>U45*I45</f>
        <v/>
      </c>
      <c r="W45" s="49">
        <f>T45*$W$4</f>
        <v/>
      </c>
      <c r="X45" s="49">
        <f>T45*$X$4</f>
        <v/>
      </c>
      <c r="Y45" s="50">
        <f>M45</f>
        <v/>
      </c>
      <c r="Z45" s="9" t="n"/>
      <c r="AA45" s="9" t="n"/>
      <c r="AB45" s="9" t="n"/>
      <c r="AC45" s="51">
        <f t="array" ref="AC45">IF(I45&gt;0,VLOOKUP(Y45&amp;$P$88&amp;$P$89&amp;$P$90,Variáveis!$O$2:$S$300&amp;Variáveis!$P$2:$T$300&amp;Variáveis!$Q$2:$U$300&amp;Variáveis!$R$2:$V$300,5,FALSE),0)</f>
        <v/>
      </c>
      <c r="AD45" s="52">
        <f>T45*AC45</f>
        <v/>
      </c>
      <c r="AE45" s="53">
        <f>IF(AB45="não",((V45/(1-VLOOKUP(AA45,Variáveis!$AK$3:$AN$29,4,FALSE)))*VLOOKUP(AA45,Variáveis!$AK$3:$AN$29,4,FALSE))-AD45,0)</f>
        <v/>
      </c>
      <c r="AF45" s="53">
        <f>T45*$AF$4</f>
        <v/>
      </c>
      <c r="AG45" s="53">
        <f>IF(AB45="SIM","Cliente pode pagar DIFA na entrada", )</f>
        <v/>
      </c>
      <c r="AH45" s="54" t="n"/>
      <c r="AI45" s="53">
        <f>IF(K45="SIM",(J45*$F$102),J45)</f>
        <v/>
      </c>
      <c r="AJ45" s="53">
        <f>IF(L45="SIM",(AI45*$F$101),AI45)</f>
        <v/>
      </c>
      <c r="AK45" s="53">
        <f>AJ45-AS45</f>
        <v/>
      </c>
      <c r="AL45" s="53">
        <f>AJ45*I45</f>
        <v/>
      </c>
      <c r="AM45" s="53">
        <f>AK45*I45</f>
        <v/>
      </c>
      <c r="AN45" s="53">
        <f>AK45-AP45-AQ45</f>
        <v/>
      </c>
      <c r="AO45" s="53">
        <f>AN45*I45</f>
        <v/>
      </c>
      <c r="AP45" s="53">
        <f>$AP$4*AK45</f>
        <v/>
      </c>
      <c r="AQ45" s="53">
        <f>$AQ$4*AK45</f>
        <v/>
      </c>
      <c r="AR45" s="51">
        <f t="array" ref="AR45">VLOOKUP(M45&amp;N45&amp;O45&amp;P45,Variáveis!$A$2:$E$240&amp;Variáveis!$B$2:$F$240&amp;Variáveis!$C$2:$G$240&amp;Variáveis!$D$2:$H$240,5,FALSE)</f>
        <v/>
      </c>
      <c r="AS45" s="53">
        <f>((AJ45*(1-AR45))*AR45)</f>
        <v/>
      </c>
      <c r="AT45" s="53">
        <f>(((J45+(J45*AU45))*0.18)-(J45*AR45))</f>
        <v/>
      </c>
      <c r="AU45" s="55">
        <f>(((1+AV45)*(1-AR45))/(1-0.18)-1)</f>
        <v/>
      </c>
      <c r="AV45" s="55">
        <f>IF(BB45&gt;0,BB45,IF(BA45&gt;0,BA45,IF(AZ45&gt;0,AZ45,IF(AY45&gt;0,AY45,IF(AX45&gt;0,AX45)))))/100</f>
        <v/>
      </c>
      <c r="AW45" s="56">
        <f>VALUE(LEFT(G45,4))</f>
        <v/>
      </c>
      <c r="AX45" s="56">
        <f>VALUE(IFERROR(VLOOKUP(VALUE(LEFT(G45,4)),ST!$C$4:$E$300,3,FALSE),"0"))</f>
        <v/>
      </c>
      <c r="AY45" s="56">
        <f>VALUE(IFERROR(VLOOKUP(VALUE(LEFT(G45,5)),ST!$C$4:$E$300,3,FALSE),"0"))</f>
        <v/>
      </c>
      <c r="AZ45" s="56">
        <f>VALUE(IFERROR(VLOOKUP(VALUE(LEFT(G45,6)),ST!$C$4:$E$300,3,FALSE),"0"))</f>
        <v/>
      </c>
      <c r="BA45" s="56">
        <f>VALUE(IFERROR(VLOOKUP(VALUE(LEFT(G45,7)),ST!$C$4:$E$300,3,FALSE),"0"))</f>
        <v/>
      </c>
      <c r="BB45" s="56">
        <f>VALUE(IFERROR(VLOOKUP(G45,ST!$C$4:$E$400,3,FALSE),"0"))</f>
        <v/>
      </c>
      <c r="BC45" s="57">
        <f>IF(VLOOKUP(AW45,ST!$C$4:$F$298,4,FALSE)&lt;&gt;0,VLOOKUP(AW45,ST!$C$4:$F$298,4,FALSE),VLOOKUP(G45,ST!$C$4:$F$298,4,FALSE))</f>
        <v/>
      </c>
      <c r="BD45" s="57">
        <f>IF(O45="SC","Desconsiderar coluna ICMS ST",IF(O45="PR","Haverá ST", ))</f>
        <v/>
      </c>
      <c r="BE45" s="53">
        <f>W45</f>
        <v/>
      </c>
      <c r="BF45" s="53">
        <f>X45</f>
        <v/>
      </c>
      <c r="BG45" s="53">
        <f>AD45-AS45</f>
        <v/>
      </c>
      <c r="BH45" s="51">
        <f>$W$4+$X$4+AC45+$BJ$4+0.07</f>
        <v/>
      </c>
      <c r="BI45" s="53">
        <f>IF(BD45="Haverá ST",AJ45+AS45+AT45,AJ45+AS45)</f>
        <v/>
      </c>
      <c r="BJ45" s="53">
        <f>T45*$BJ$4</f>
        <v/>
      </c>
      <c r="BK45" s="53">
        <f>T45*$BK$4</f>
        <v/>
      </c>
      <c r="BL45" s="53">
        <f>BE45+BF45+AO45+BJ45+BK45+AD45</f>
        <v/>
      </c>
      <c r="BM45" s="53">
        <f>(T45-BL45)</f>
        <v/>
      </c>
    </row>
    <row r="46" hidden="1" ht="15.75" customHeight="1" s="218">
      <c r="A46" s="58">
        <f>A45+1</f>
        <v/>
      </c>
      <c r="B46" s="144">
        <f>BOM!B46</f>
        <v/>
      </c>
      <c r="C46" s="144">
        <f>BOM!C46</f>
        <v/>
      </c>
      <c r="D46" s="144">
        <f>BOM!D46</f>
        <v/>
      </c>
      <c r="E46" s="144">
        <f>BOM!E46</f>
        <v/>
      </c>
      <c r="F46" s="144">
        <f>BOM!F46</f>
        <v/>
      </c>
      <c r="G46" s="144">
        <f>BOM!G46</f>
        <v/>
      </c>
      <c r="H46" s="144">
        <f>BOM!H46</f>
        <v/>
      </c>
      <c r="I46" s="144">
        <f>BOM!I46</f>
        <v/>
      </c>
      <c r="J46" s="146">
        <f>BOM!J46</f>
        <v/>
      </c>
      <c r="K46" s="146">
        <f>BOM!K46</f>
        <v/>
      </c>
      <c r="L46" s="146">
        <f>BOM!L46</f>
        <v/>
      </c>
      <c r="M46" s="146">
        <f>BOM!M46</f>
        <v/>
      </c>
      <c r="N46" s="146">
        <f>BOM!N46</f>
        <v/>
      </c>
      <c r="O46" s="146">
        <f>BOM!O46</f>
        <v/>
      </c>
      <c r="P46" s="146">
        <f>BOM!P46</f>
        <v/>
      </c>
      <c r="Q46" s="46">
        <f>$F$97</f>
        <v/>
      </c>
      <c r="R46" s="46">
        <f>$F$98</f>
        <v/>
      </c>
      <c r="S46" s="48">
        <f>U46-(U46*R46)</f>
        <v/>
      </c>
      <c r="T46" s="48">
        <f>S46*I46</f>
        <v/>
      </c>
      <c r="U46" s="48">
        <f>(AN46)/(1-(BH46+Q46))</f>
        <v/>
      </c>
      <c r="V46" s="48">
        <f>U46*I46</f>
        <v/>
      </c>
      <c r="W46" s="49">
        <f>T46*$W$4</f>
        <v/>
      </c>
      <c r="X46" s="49">
        <f>T46*$X$4</f>
        <v/>
      </c>
      <c r="Y46" s="50">
        <f>M46</f>
        <v/>
      </c>
      <c r="Z46" s="9" t="n"/>
      <c r="AA46" s="9" t="n"/>
      <c r="AB46" s="9" t="n"/>
      <c r="AC46" s="51">
        <f t="array" ref="AC46">IF(I46&gt;0,VLOOKUP(Y46&amp;$P$88&amp;$P$89&amp;$P$90,Variáveis!$O$2:$S$300&amp;Variáveis!$P$2:$T$300&amp;Variáveis!$Q$2:$U$300&amp;Variáveis!$R$2:$V$300,5,FALSE),0)</f>
        <v/>
      </c>
      <c r="AD46" s="52">
        <f>T46*AC46</f>
        <v/>
      </c>
      <c r="AE46" s="53">
        <f>IF(AB46="não",((V46/(1-VLOOKUP(AA46,Variáveis!$AK$3:$AN$29,4,FALSE)))*VLOOKUP(AA46,Variáveis!$AK$3:$AN$29,4,FALSE))-AD46,0)</f>
        <v/>
      </c>
      <c r="AF46" s="53">
        <f>T46*$AF$4</f>
        <v/>
      </c>
      <c r="AG46" s="53">
        <f>IF(AB46="SIM","Cliente pode pagar DIFA na entrada", )</f>
        <v/>
      </c>
      <c r="AH46" s="54" t="n"/>
      <c r="AI46" s="53">
        <f>IF(K46="SIM",(J46*$F$102),J46)</f>
        <v/>
      </c>
      <c r="AJ46" s="53">
        <f>IF(L46="SIM",(AI46*$F$101),AI46)</f>
        <v/>
      </c>
      <c r="AK46" s="53">
        <f>AJ46-AS46</f>
        <v/>
      </c>
      <c r="AL46" s="53">
        <f>AJ46*I46</f>
        <v/>
      </c>
      <c r="AM46" s="53">
        <f>AK46*I46</f>
        <v/>
      </c>
      <c r="AN46" s="53">
        <f>AK46-AP46-AQ46</f>
        <v/>
      </c>
      <c r="AO46" s="53">
        <f>AN46*I46</f>
        <v/>
      </c>
      <c r="AP46" s="53">
        <f>$AP$4*AK46</f>
        <v/>
      </c>
      <c r="AQ46" s="53">
        <f>$AQ$4*AK46</f>
        <v/>
      </c>
      <c r="AR46" s="51">
        <f t="array" ref="AR46">VLOOKUP(M46&amp;N46&amp;O46&amp;P46,Variáveis!$A$2:$E$240&amp;Variáveis!$B$2:$F$240&amp;Variáveis!$C$2:$G$240&amp;Variáveis!$D$2:$H$240,5,FALSE)</f>
        <v/>
      </c>
      <c r="AS46" s="53">
        <f>((AJ46*(1-AR46))*AR46)</f>
        <v/>
      </c>
      <c r="AT46" s="53">
        <f>(((J46+(J46*AU46))*0.18)-(J46*AR46))</f>
        <v/>
      </c>
      <c r="AU46" s="55">
        <f>(((1+AV46)*(1-AR46))/(1-0.18)-1)</f>
        <v/>
      </c>
      <c r="AV46" s="55">
        <f>IF(BB46&gt;0,BB46,IF(BA46&gt;0,BA46,IF(AZ46&gt;0,AZ46,IF(AY46&gt;0,AY46,IF(AX46&gt;0,AX46)))))/100</f>
        <v/>
      </c>
      <c r="AW46" s="56">
        <f>VALUE(LEFT(G46,4))</f>
        <v/>
      </c>
      <c r="AX46" s="56">
        <f>VALUE(IFERROR(VLOOKUP(VALUE(LEFT(G46,4)),ST!$C$4:$E$300,3,FALSE),"0"))</f>
        <v/>
      </c>
      <c r="AY46" s="56">
        <f>VALUE(IFERROR(VLOOKUP(VALUE(LEFT(G46,5)),ST!$C$4:$E$300,3,FALSE),"0"))</f>
        <v/>
      </c>
      <c r="AZ46" s="56">
        <f>VALUE(IFERROR(VLOOKUP(VALUE(LEFT(G46,6)),ST!$C$4:$E$300,3,FALSE),"0"))</f>
        <v/>
      </c>
      <c r="BA46" s="56">
        <f>VALUE(IFERROR(VLOOKUP(VALUE(LEFT(G46,7)),ST!$C$4:$E$300,3,FALSE),"0"))</f>
        <v/>
      </c>
      <c r="BB46" s="56">
        <f>VALUE(IFERROR(VLOOKUP(G46,ST!$C$4:$E$400,3,FALSE),"0"))</f>
        <v/>
      </c>
      <c r="BC46" s="57">
        <f>IF(VLOOKUP(AW46,ST!$C$4:$F$298,4,FALSE)&lt;&gt;0,VLOOKUP(AW46,ST!$C$4:$F$298,4,FALSE),VLOOKUP(G46,ST!$C$4:$F$298,4,FALSE))</f>
        <v/>
      </c>
      <c r="BD46" s="57">
        <f>IF(O46="SC","Desconsiderar coluna ICMS ST",IF(O46="PR","Haverá ST", ))</f>
        <v/>
      </c>
      <c r="BE46" s="53">
        <f>W46</f>
        <v/>
      </c>
      <c r="BF46" s="53">
        <f>X46</f>
        <v/>
      </c>
      <c r="BG46" s="53">
        <f>AD46-AS46</f>
        <v/>
      </c>
      <c r="BH46" s="51">
        <f>$W$4+$X$4+AC46+$BJ$4+0.07</f>
        <v/>
      </c>
      <c r="BI46" s="53">
        <f>IF(BD46="Haverá ST",AJ46+AS46+AT46,AJ46+AS46)</f>
        <v/>
      </c>
      <c r="BJ46" s="53">
        <f>T46*$BJ$4</f>
        <v/>
      </c>
      <c r="BK46" s="53">
        <f>T46*$BK$4</f>
        <v/>
      </c>
      <c r="BL46" s="53">
        <f>BE46+BF46+AO46+BJ46+BK46+AD46</f>
        <v/>
      </c>
      <c r="BM46" s="53">
        <f>(T46-BL46)</f>
        <v/>
      </c>
    </row>
    <row r="47" hidden="1" ht="15.75" customHeight="1" s="218">
      <c r="A47" s="58">
        <f>A46+1</f>
        <v/>
      </c>
      <c r="B47" s="144">
        <f>BOM!B47</f>
        <v/>
      </c>
      <c r="C47" s="144">
        <f>BOM!C47</f>
        <v/>
      </c>
      <c r="D47" s="144">
        <f>BOM!D47</f>
        <v/>
      </c>
      <c r="E47" s="144">
        <f>BOM!E47</f>
        <v/>
      </c>
      <c r="F47" s="144">
        <f>BOM!F47</f>
        <v/>
      </c>
      <c r="G47" s="144">
        <f>BOM!G47</f>
        <v/>
      </c>
      <c r="H47" s="144">
        <f>BOM!H47</f>
        <v/>
      </c>
      <c r="I47" s="144">
        <f>BOM!I47</f>
        <v/>
      </c>
      <c r="J47" s="146">
        <f>BOM!J47</f>
        <v/>
      </c>
      <c r="K47" s="146">
        <f>BOM!K47</f>
        <v/>
      </c>
      <c r="L47" s="146">
        <f>BOM!L47</f>
        <v/>
      </c>
      <c r="M47" s="146">
        <f>BOM!M47</f>
        <v/>
      </c>
      <c r="N47" s="146">
        <f>BOM!N47</f>
        <v/>
      </c>
      <c r="O47" s="146">
        <f>BOM!O47</f>
        <v/>
      </c>
      <c r="P47" s="146">
        <f>BOM!P47</f>
        <v/>
      </c>
      <c r="Q47" s="46">
        <f>$F$97</f>
        <v/>
      </c>
      <c r="R47" s="46">
        <f>$F$98</f>
        <v/>
      </c>
      <c r="S47" s="48">
        <f>U47-(U47*R47)</f>
        <v/>
      </c>
      <c r="T47" s="48">
        <f>S47*I47</f>
        <v/>
      </c>
      <c r="U47" s="48">
        <f>(AN47)/(1-(BH47+Q47))</f>
        <v/>
      </c>
      <c r="V47" s="48">
        <f>U47*I47</f>
        <v/>
      </c>
      <c r="W47" s="49">
        <f>T47*$W$4</f>
        <v/>
      </c>
      <c r="X47" s="49">
        <f>T47*$X$4</f>
        <v/>
      </c>
      <c r="Y47" s="50">
        <f>M47</f>
        <v/>
      </c>
      <c r="Z47" s="9" t="n"/>
      <c r="AA47" s="9" t="n"/>
      <c r="AB47" s="9" t="n"/>
      <c r="AC47" s="51">
        <f t="array" ref="AC47">IF(I47&gt;0,VLOOKUP(Y47&amp;$P$88&amp;$P$89&amp;$P$90,Variáveis!$O$2:$S$300&amp;Variáveis!$P$2:$T$300&amp;Variáveis!$Q$2:$U$300&amp;Variáveis!$R$2:$V$300,5,FALSE),0)</f>
        <v/>
      </c>
      <c r="AD47" s="52">
        <f>T47*AC47</f>
        <v/>
      </c>
      <c r="AE47" s="53">
        <f>IF(AB47="não",((V47/(1-VLOOKUP(AA47,Variáveis!$AK$3:$AN$29,4,FALSE)))*VLOOKUP(AA47,Variáveis!$AK$3:$AN$29,4,FALSE))-AD47,0)</f>
        <v/>
      </c>
      <c r="AF47" s="53">
        <f>T47*$AF$4</f>
        <v/>
      </c>
      <c r="AG47" s="53">
        <f>IF(AB47="SIM","Cliente pode pagar DIFA na entrada", )</f>
        <v/>
      </c>
      <c r="AH47" s="54" t="n"/>
      <c r="AI47" s="53">
        <f>IF(K47="SIM",(J47*$F$102),J47)</f>
        <v/>
      </c>
      <c r="AJ47" s="53">
        <f>IF(L47="SIM",(AI47*$F$101),AI47)</f>
        <v/>
      </c>
      <c r="AK47" s="53">
        <f>AJ47-AS47</f>
        <v/>
      </c>
      <c r="AL47" s="53">
        <f>AJ47*I47</f>
        <v/>
      </c>
      <c r="AM47" s="53">
        <f>AK47*I47</f>
        <v/>
      </c>
      <c r="AN47" s="53">
        <f>AK47-AP47-AQ47</f>
        <v/>
      </c>
      <c r="AO47" s="53">
        <f>AN47*I47</f>
        <v/>
      </c>
      <c r="AP47" s="53">
        <f>$AP$4*AK47</f>
        <v/>
      </c>
      <c r="AQ47" s="53">
        <f>$AQ$4*AK47</f>
        <v/>
      </c>
      <c r="AR47" s="51">
        <f t="array" ref="AR47">VLOOKUP(M47&amp;N47&amp;O47&amp;P47,Variáveis!$A$2:$E$240&amp;Variáveis!$B$2:$F$240&amp;Variáveis!$C$2:$G$240&amp;Variáveis!$D$2:$H$240,5,FALSE)</f>
        <v/>
      </c>
      <c r="AS47" s="53">
        <f>((AJ47*(1-AR47))*AR47)</f>
        <v/>
      </c>
      <c r="AT47" s="53">
        <f>(((J47+(J47*AU47))*0.18)-(J47*AR47))</f>
        <v/>
      </c>
      <c r="AU47" s="55">
        <f>(((1+AV47)*(1-AR47))/(1-0.18)-1)</f>
        <v/>
      </c>
      <c r="AV47" s="55">
        <f>IF(BB47&gt;0,BB47,IF(BA47&gt;0,BA47,IF(AZ47&gt;0,AZ47,IF(AY47&gt;0,AY47,IF(AX47&gt;0,AX47)))))/100</f>
        <v/>
      </c>
      <c r="AW47" s="56">
        <f>VALUE(LEFT(G47,4))</f>
        <v/>
      </c>
      <c r="AX47" s="56">
        <f>VALUE(IFERROR(VLOOKUP(VALUE(LEFT(G47,4)),ST!$C$4:$E$300,3,FALSE),"0"))</f>
        <v/>
      </c>
      <c r="AY47" s="56">
        <f>VALUE(IFERROR(VLOOKUP(VALUE(LEFT(G47,5)),ST!$C$4:$E$300,3,FALSE),"0"))</f>
        <v/>
      </c>
      <c r="AZ47" s="56">
        <f>VALUE(IFERROR(VLOOKUP(VALUE(LEFT(G47,6)),ST!$C$4:$E$300,3,FALSE),"0"))</f>
        <v/>
      </c>
      <c r="BA47" s="56">
        <f>VALUE(IFERROR(VLOOKUP(VALUE(LEFT(G47,7)),ST!$C$4:$E$300,3,FALSE),"0"))</f>
        <v/>
      </c>
      <c r="BB47" s="56">
        <f>VALUE(IFERROR(VLOOKUP(G47,ST!$C$4:$E$400,3,FALSE),"0"))</f>
        <v/>
      </c>
      <c r="BC47" s="57">
        <f>IF(VLOOKUP(AW47,ST!$C$4:$F$298,4,FALSE)&lt;&gt;0,VLOOKUP(AW47,ST!$C$4:$F$298,4,FALSE),VLOOKUP(G47,ST!$C$4:$F$298,4,FALSE))</f>
        <v/>
      </c>
      <c r="BD47" s="57">
        <f>IF(O47="SC","Desconsiderar coluna ICMS ST",IF(O47="PR","Haverá ST", ))</f>
        <v/>
      </c>
      <c r="BE47" s="53">
        <f>W47</f>
        <v/>
      </c>
      <c r="BF47" s="53">
        <f>X47</f>
        <v/>
      </c>
      <c r="BG47" s="53">
        <f>AD47-AS47</f>
        <v/>
      </c>
      <c r="BH47" s="51">
        <f>$W$4+$X$4+AC47+$BJ$4+0.07</f>
        <v/>
      </c>
      <c r="BI47" s="53">
        <f>IF(BD47="Haverá ST",AJ47+AS47+AT47,AJ47+AS47)</f>
        <v/>
      </c>
      <c r="BJ47" s="53">
        <f>T47*$BJ$4</f>
        <v/>
      </c>
      <c r="BK47" s="53">
        <f>T47*$BK$4</f>
        <v/>
      </c>
      <c r="BL47" s="53">
        <f>BE47+BF47+AO47+BJ47+BK47+AD47</f>
        <v/>
      </c>
      <c r="BM47" s="53">
        <f>(T47-BL47)</f>
        <v/>
      </c>
    </row>
    <row r="48" hidden="1" ht="15.75" customHeight="1" s="218">
      <c r="A48" s="58">
        <f>A47+1</f>
        <v/>
      </c>
      <c r="B48" s="144">
        <f>BOM!B48</f>
        <v/>
      </c>
      <c r="C48" s="144">
        <f>BOM!C48</f>
        <v/>
      </c>
      <c r="D48" s="144">
        <f>BOM!D48</f>
        <v/>
      </c>
      <c r="E48" s="144">
        <f>BOM!E48</f>
        <v/>
      </c>
      <c r="F48" s="144">
        <f>BOM!F48</f>
        <v/>
      </c>
      <c r="G48" s="144">
        <f>BOM!G48</f>
        <v/>
      </c>
      <c r="H48" s="144">
        <f>BOM!H48</f>
        <v/>
      </c>
      <c r="I48" s="144">
        <f>BOM!I48</f>
        <v/>
      </c>
      <c r="J48" s="146">
        <f>BOM!J48</f>
        <v/>
      </c>
      <c r="K48" s="146">
        <f>BOM!K48</f>
        <v/>
      </c>
      <c r="L48" s="146">
        <f>BOM!L48</f>
        <v/>
      </c>
      <c r="M48" s="146">
        <f>BOM!M48</f>
        <v/>
      </c>
      <c r="N48" s="146">
        <f>BOM!N48</f>
        <v/>
      </c>
      <c r="O48" s="146">
        <f>BOM!O48</f>
        <v/>
      </c>
      <c r="P48" s="146">
        <f>BOM!P48</f>
        <v/>
      </c>
      <c r="Q48" s="46">
        <f>$F$97</f>
        <v/>
      </c>
      <c r="R48" s="46">
        <f>$F$98</f>
        <v/>
      </c>
      <c r="S48" s="48">
        <f>U48-(U48*R48)</f>
        <v/>
      </c>
      <c r="T48" s="48">
        <f>S48*I48</f>
        <v/>
      </c>
      <c r="U48" s="48">
        <f>(AN48)/(1-(BH48+Q48))</f>
        <v/>
      </c>
      <c r="V48" s="48">
        <f>U48*I48</f>
        <v/>
      </c>
      <c r="W48" s="49">
        <f>T48*$W$4</f>
        <v/>
      </c>
      <c r="X48" s="49">
        <f>T48*$X$4</f>
        <v/>
      </c>
      <c r="Y48" s="50">
        <f>M48</f>
        <v/>
      </c>
      <c r="Z48" s="9" t="n"/>
      <c r="AA48" s="9" t="n"/>
      <c r="AB48" s="9" t="n"/>
      <c r="AC48" s="51">
        <f t="array" ref="AC48">IF(I48&gt;0,VLOOKUP(Y48&amp;$P$88&amp;$P$89&amp;$P$90,Variáveis!$O$2:$S$300&amp;Variáveis!$P$2:$T$300&amp;Variáveis!$Q$2:$U$300&amp;Variáveis!$R$2:$V$300,5,FALSE),0)</f>
        <v/>
      </c>
      <c r="AD48" s="52">
        <f>T48*AC48</f>
        <v/>
      </c>
      <c r="AE48" s="53">
        <f>IF(AB48="não",((V48/(1-VLOOKUP(AA48,Variáveis!$AK$3:$AN$29,4,FALSE)))*VLOOKUP(AA48,Variáveis!$AK$3:$AN$29,4,FALSE))-AD48,0)</f>
        <v/>
      </c>
      <c r="AF48" s="53">
        <f>T48*$AF$4</f>
        <v/>
      </c>
      <c r="AG48" s="53">
        <f>IF(AB48="SIM","Cliente pode pagar DIFA na entrada", )</f>
        <v/>
      </c>
      <c r="AH48" s="54" t="n"/>
      <c r="AI48" s="53">
        <f>IF(K48="SIM",(J48*$F$102),J48)</f>
        <v/>
      </c>
      <c r="AJ48" s="53">
        <f>IF(L48="SIM",(AI48*$F$101),AI48)</f>
        <v/>
      </c>
      <c r="AK48" s="53">
        <f>AJ48-AS48</f>
        <v/>
      </c>
      <c r="AL48" s="53">
        <f>AJ48*I48</f>
        <v/>
      </c>
      <c r="AM48" s="53">
        <f>AK48*I48</f>
        <v/>
      </c>
      <c r="AN48" s="53">
        <f>AK48-AP48-AQ48</f>
        <v/>
      </c>
      <c r="AO48" s="53">
        <f>AN48*I48</f>
        <v/>
      </c>
      <c r="AP48" s="53">
        <f>$AP$4*AK48</f>
        <v/>
      </c>
      <c r="AQ48" s="53">
        <f>$AQ$4*AK48</f>
        <v/>
      </c>
      <c r="AR48" s="51">
        <f t="array" ref="AR48">VLOOKUP(M48&amp;N48&amp;O48&amp;P48,Variáveis!$A$2:$E$240&amp;Variáveis!$B$2:$F$240&amp;Variáveis!$C$2:$G$240&amp;Variáveis!$D$2:$H$240,5,FALSE)</f>
        <v/>
      </c>
      <c r="AS48" s="53">
        <f>((AJ48*(1-AR48))*AR48)</f>
        <v/>
      </c>
      <c r="AT48" s="53">
        <f>(((J48+(J48*AU48))*0.18)-(J48*AR48))</f>
        <v/>
      </c>
      <c r="AU48" s="55">
        <f>(((1+AV48)*(1-AR48))/(1-0.18)-1)</f>
        <v/>
      </c>
      <c r="AV48" s="55">
        <f>IF(BB48&gt;0,BB48,IF(BA48&gt;0,BA48,IF(AZ48&gt;0,AZ48,IF(AY48&gt;0,AY48,IF(AX48&gt;0,AX48)))))/100</f>
        <v/>
      </c>
      <c r="AW48" s="56">
        <f>VALUE(LEFT(G48,4))</f>
        <v/>
      </c>
      <c r="AX48" s="56">
        <f>VALUE(IFERROR(VLOOKUP(VALUE(LEFT(G48,4)),ST!$C$4:$E$300,3,FALSE),"0"))</f>
        <v/>
      </c>
      <c r="AY48" s="56">
        <f>VALUE(IFERROR(VLOOKUP(VALUE(LEFT(G48,5)),ST!$C$4:$E$300,3,FALSE),"0"))</f>
        <v/>
      </c>
      <c r="AZ48" s="56">
        <f>VALUE(IFERROR(VLOOKUP(VALUE(LEFT(G48,6)),ST!$C$4:$E$300,3,FALSE),"0"))</f>
        <v/>
      </c>
      <c r="BA48" s="56">
        <f>VALUE(IFERROR(VLOOKUP(VALUE(LEFT(G48,7)),ST!$C$4:$E$300,3,FALSE),"0"))</f>
        <v/>
      </c>
      <c r="BB48" s="56">
        <f>VALUE(IFERROR(VLOOKUP(G48,ST!$C$4:$E$400,3,FALSE),"0"))</f>
        <v/>
      </c>
      <c r="BC48" s="57">
        <f>IF(VLOOKUP(AW48,ST!$C$4:$F$298,4,FALSE)&lt;&gt;0,VLOOKUP(AW48,ST!$C$4:$F$298,4,FALSE),VLOOKUP(G48,ST!$C$4:$F$298,4,FALSE))</f>
        <v/>
      </c>
      <c r="BD48" s="57">
        <f>IF(O48="SC","Desconsiderar coluna ICMS ST",IF(O48="PR","Haverá ST", ))</f>
        <v/>
      </c>
      <c r="BE48" s="53">
        <f>W48</f>
        <v/>
      </c>
      <c r="BF48" s="53">
        <f>X48</f>
        <v/>
      </c>
      <c r="BG48" s="53">
        <f>AD48-AS48</f>
        <v/>
      </c>
      <c r="BH48" s="51">
        <f>$W$4+$X$4+AC48+$BJ$4+0.07</f>
        <v/>
      </c>
      <c r="BI48" s="53">
        <f>IF(BD48="Haverá ST",AJ48+AS48+AT48,AJ48+AS48)</f>
        <v/>
      </c>
      <c r="BJ48" s="53">
        <f>T48*$BJ$4</f>
        <v/>
      </c>
      <c r="BK48" s="53">
        <f>T48*$BK$4</f>
        <v/>
      </c>
      <c r="BL48" s="53">
        <f>BE48+BF48+AO48+BJ48+BK48+AD48</f>
        <v/>
      </c>
      <c r="BM48" s="53">
        <f>(T48-BL48)</f>
        <v/>
      </c>
    </row>
    <row r="49" hidden="1" ht="15.75" customHeight="1" s="218">
      <c r="A49" s="58">
        <f>A48+1</f>
        <v/>
      </c>
      <c r="B49" s="144">
        <f>BOM!B49</f>
        <v/>
      </c>
      <c r="C49" s="144">
        <f>BOM!C49</f>
        <v/>
      </c>
      <c r="D49" s="144">
        <f>BOM!D49</f>
        <v/>
      </c>
      <c r="E49" s="144">
        <f>BOM!E49</f>
        <v/>
      </c>
      <c r="F49" s="144">
        <f>BOM!F49</f>
        <v/>
      </c>
      <c r="G49" s="144">
        <f>BOM!G49</f>
        <v/>
      </c>
      <c r="H49" s="144">
        <f>BOM!H49</f>
        <v/>
      </c>
      <c r="I49" s="144">
        <f>BOM!I49</f>
        <v/>
      </c>
      <c r="J49" s="146">
        <f>BOM!J49</f>
        <v/>
      </c>
      <c r="K49" s="146">
        <f>BOM!K49</f>
        <v/>
      </c>
      <c r="L49" s="146">
        <f>BOM!L49</f>
        <v/>
      </c>
      <c r="M49" s="146">
        <f>BOM!M49</f>
        <v/>
      </c>
      <c r="N49" s="146">
        <f>BOM!N49</f>
        <v/>
      </c>
      <c r="O49" s="146">
        <f>BOM!O49</f>
        <v/>
      </c>
      <c r="P49" s="146">
        <f>BOM!P49</f>
        <v/>
      </c>
      <c r="Q49" s="46">
        <f>$F$97</f>
        <v/>
      </c>
      <c r="R49" s="46">
        <f>$F$98</f>
        <v/>
      </c>
      <c r="S49" s="48">
        <f>U49-(U49*R49)</f>
        <v/>
      </c>
      <c r="T49" s="48">
        <f>S49*I49</f>
        <v/>
      </c>
      <c r="U49" s="48">
        <f>(AN49)/(1-(BH49+Q49))</f>
        <v/>
      </c>
      <c r="V49" s="48">
        <f>U49*I49</f>
        <v/>
      </c>
      <c r="W49" s="49">
        <f>T49*$W$4</f>
        <v/>
      </c>
      <c r="X49" s="49">
        <f>T49*$X$4</f>
        <v/>
      </c>
      <c r="Y49" s="50">
        <f>M49</f>
        <v/>
      </c>
      <c r="Z49" s="9" t="n"/>
      <c r="AA49" s="9" t="n"/>
      <c r="AB49" s="9" t="n"/>
      <c r="AC49" s="51">
        <f t="array" ref="AC49">IF(I49&gt;0,VLOOKUP(Y49&amp;$P$88&amp;$P$89&amp;$P$90,Variáveis!$O$2:$S$300&amp;Variáveis!$P$2:$T$300&amp;Variáveis!$Q$2:$U$300&amp;Variáveis!$R$2:$V$300,5,FALSE),0)</f>
        <v/>
      </c>
      <c r="AD49" s="52">
        <f>T49*AC49</f>
        <v/>
      </c>
      <c r="AE49" s="53">
        <f>IF(AB49="não",((V49/(1-VLOOKUP(AA49,Variáveis!$AK$3:$AN$29,4,FALSE)))*VLOOKUP(AA49,Variáveis!$AK$3:$AN$29,4,FALSE))-AD49,0)</f>
        <v/>
      </c>
      <c r="AF49" s="53">
        <f>T49*$AF$4</f>
        <v/>
      </c>
      <c r="AG49" s="53">
        <f>IF(AB49="SIM","Cliente pode pagar DIFA na entrada", )</f>
        <v/>
      </c>
      <c r="AH49" s="54" t="n"/>
      <c r="AI49" s="53">
        <f>IF(K49="SIM",(J49*$F$102),J49)</f>
        <v/>
      </c>
      <c r="AJ49" s="53">
        <f>IF(L49="SIM",(AI49*$F$101),AI49)</f>
        <v/>
      </c>
      <c r="AK49" s="53">
        <f>AJ49-AS49</f>
        <v/>
      </c>
      <c r="AL49" s="53">
        <f>AJ49*I49</f>
        <v/>
      </c>
      <c r="AM49" s="53">
        <f>AK49*I49</f>
        <v/>
      </c>
      <c r="AN49" s="53">
        <f>AK49-AP49-AQ49</f>
        <v/>
      </c>
      <c r="AO49" s="53">
        <f>AN49*I49</f>
        <v/>
      </c>
      <c r="AP49" s="53">
        <f>$AP$4*AK49</f>
        <v/>
      </c>
      <c r="AQ49" s="53">
        <f>$AQ$4*AK49</f>
        <v/>
      </c>
      <c r="AR49" s="51">
        <f t="array" ref="AR49">VLOOKUP(M49&amp;N49&amp;O49&amp;P49,Variáveis!$A$2:$E$240&amp;Variáveis!$B$2:$F$240&amp;Variáveis!$C$2:$G$240&amp;Variáveis!$D$2:$H$240,5,FALSE)</f>
        <v/>
      </c>
      <c r="AS49" s="53">
        <f>((AJ49*(1-AR49))*AR49)</f>
        <v/>
      </c>
      <c r="AT49" s="53">
        <f>(((J49+(J49*AU49))*0.18)-(J49*AR49))</f>
        <v/>
      </c>
      <c r="AU49" s="55">
        <f>(((1+AV49)*(1-AR49))/(1-0.18)-1)</f>
        <v/>
      </c>
      <c r="AV49" s="55">
        <f>IF(BB49&gt;0,BB49,IF(BA49&gt;0,BA49,IF(AZ49&gt;0,AZ49,IF(AY49&gt;0,AY49,IF(AX49&gt;0,AX49)))))/100</f>
        <v/>
      </c>
      <c r="AW49" s="56">
        <f>VALUE(LEFT(G49,4))</f>
        <v/>
      </c>
      <c r="AX49" s="56">
        <f>VALUE(IFERROR(VLOOKUP(VALUE(LEFT(G49,4)),ST!$C$4:$E$300,3,FALSE),"0"))</f>
        <v/>
      </c>
      <c r="AY49" s="56">
        <f>VALUE(IFERROR(VLOOKUP(VALUE(LEFT(G49,5)),ST!$C$4:$E$300,3,FALSE),"0"))</f>
        <v/>
      </c>
      <c r="AZ49" s="56">
        <f>VALUE(IFERROR(VLOOKUP(VALUE(LEFT(G49,6)),ST!$C$4:$E$300,3,FALSE),"0"))</f>
        <v/>
      </c>
      <c r="BA49" s="56">
        <f>VALUE(IFERROR(VLOOKUP(VALUE(LEFT(G49,7)),ST!$C$4:$E$300,3,FALSE),"0"))</f>
        <v/>
      </c>
      <c r="BB49" s="56">
        <f>VALUE(IFERROR(VLOOKUP(G49,ST!$C$4:$E$400,3,FALSE),"0"))</f>
        <v/>
      </c>
      <c r="BC49" s="57">
        <f>IF(VLOOKUP(AW49,ST!$C$4:$F$298,4,FALSE)&lt;&gt;0,VLOOKUP(AW49,ST!$C$4:$F$298,4,FALSE),VLOOKUP(G49,ST!$C$4:$F$298,4,FALSE))</f>
        <v/>
      </c>
      <c r="BD49" s="57">
        <f>IF(O49="SC","Desconsiderar coluna ICMS ST",IF(O49="PR","Haverá ST", ))</f>
        <v/>
      </c>
      <c r="BE49" s="53">
        <f>W49</f>
        <v/>
      </c>
      <c r="BF49" s="53">
        <f>X49</f>
        <v/>
      </c>
      <c r="BG49" s="53">
        <f>AD49-AS49</f>
        <v/>
      </c>
      <c r="BH49" s="51">
        <f>$W$4+$X$4+AC49+$BJ$4+0.07</f>
        <v/>
      </c>
      <c r="BI49" s="53">
        <f>IF(BD49="Haverá ST",AJ49+AS49+AT49,AJ49+AS49)</f>
        <v/>
      </c>
      <c r="BJ49" s="53">
        <f>T49*$BJ$4</f>
        <v/>
      </c>
      <c r="BK49" s="53">
        <f>T49*$BK$4</f>
        <v/>
      </c>
      <c r="BL49" s="53">
        <f>BE49+BF49+AO49+BJ49+BK49+AD49</f>
        <v/>
      </c>
      <c r="BM49" s="53">
        <f>(T49-BL49)</f>
        <v/>
      </c>
    </row>
    <row r="50" hidden="1" ht="15.75" customHeight="1" s="218">
      <c r="A50" s="58">
        <f>A49+1</f>
        <v/>
      </c>
      <c r="B50" s="144">
        <f>BOM!B50</f>
        <v/>
      </c>
      <c r="C50" s="144">
        <f>BOM!C50</f>
        <v/>
      </c>
      <c r="D50" s="144">
        <f>BOM!D50</f>
        <v/>
      </c>
      <c r="E50" s="144">
        <f>BOM!E50</f>
        <v/>
      </c>
      <c r="F50" s="144">
        <f>BOM!F50</f>
        <v/>
      </c>
      <c r="G50" s="144">
        <f>BOM!G50</f>
        <v/>
      </c>
      <c r="H50" s="144">
        <f>BOM!H50</f>
        <v/>
      </c>
      <c r="I50" s="144">
        <f>BOM!I50</f>
        <v/>
      </c>
      <c r="J50" s="146">
        <f>BOM!J50</f>
        <v/>
      </c>
      <c r="K50" s="146">
        <f>BOM!K50</f>
        <v/>
      </c>
      <c r="L50" s="146">
        <f>BOM!L50</f>
        <v/>
      </c>
      <c r="M50" s="146">
        <f>BOM!M50</f>
        <v/>
      </c>
      <c r="N50" s="146">
        <f>BOM!N50</f>
        <v/>
      </c>
      <c r="O50" s="146">
        <f>BOM!O50</f>
        <v/>
      </c>
      <c r="P50" s="146">
        <f>BOM!P50</f>
        <v/>
      </c>
      <c r="Q50" s="46">
        <f>$F$97</f>
        <v/>
      </c>
      <c r="R50" s="46">
        <f>$F$98</f>
        <v/>
      </c>
      <c r="S50" s="48">
        <f>U50-(U50*R50)</f>
        <v/>
      </c>
      <c r="T50" s="48">
        <f>S50*I50</f>
        <v/>
      </c>
      <c r="U50" s="48">
        <f>(AN50)/(1-(BH50+Q50))</f>
        <v/>
      </c>
      <c r="V50" s="48">
        <f>U50*I50</f>
        <v/>
      </c>
      <c r="W50" s="49">
        <f>T50*$W$4</f>
        <v/>
      </c>
      <c r="X50" s="49">
        <f>T50*$X$4</f>
        <v/>
      </c>
      <c r="Y50" s="50">
        <f>M50</f>
        <v/>
      </c>
      <c r="Z50" s="9" t="n"/>
      <c r="AA50" s="9" t="n"/>
      <c r="AB50" s="9" t="n"/>
      <c r="AC50" s="51">
        <f t="array" ref="AC50">IF(I50&gt;0,VLOOKUP(Y50&amp;$P$88&amp;$P$89&amp;$P$90,Variáveis!$O$2:$S$300&amp;Variáveis!$P$2:$T$300&amp;Variáveis!$Q$2:$U$300&amp;Variáveis!$R$2:$V$300,5,FALSE),0)</f>
        <v/>
      </c>
      <c r="AD50" s="52">
        <f>T50*AC50</f>
        <v/>
      </c>
      <c r="AE50" s="53">
        <f>IF(AB50="não",((V50/(1-VLOOKUP(AA50,Variáveis!$AK$3:$AN$29,4,FALSE)))*VLOOKUP(AA50,Variáveis!$AK$3:$AN$29,4,FALSE))-AD50,0)</f>
        <v/>
      </c>
      <c r="AF50" s="53">
        <f>T50*$AF$4</f>
        <v/>
      </c>
      <c r="AG50" s="53">
        <f>IF(AB50="SIM","Cliente pode pagar DIFA na entrada", )</f>
        <v/>
      </c>
      <c r="AH50" s="54" t="n"/>
      <c r="AI50" s="53">
        <f>IF(K50="SIM",(J50*$F$102),J50)</f>
        <v/>
      </c>
      <c r="AJ50" s="53">
        <f>IF(L50="SIM",(AI50*$F$101),AI50)</f>
        <v/>
      </c>
      <c r="AK50" s="53">
        <f>AJ50-AS50</f>
        <v/>
      </c>
      <c r="AL50" s="53">
        <f>AJ50*I50</f>
        <v/>
      </c>
      <c r="AM50" s="53">
        <f>AK50*I50</f>
        <v/>
      </c>
      <c r="AN50" s="53">
        <f>AK50-AP50-AQ50</f>
        <v/>
      </c>
      <c r="AO50" s="53">
        <f>AN50*I50</f>
        <v/>
      </c>
      <c r="AP50" s="53">
        <f>$AP$4*AK50</f>
        <v/>
      </c>
      <c r="AQ50" s="53">
        <f>$AQ$4*AK50</f>
        <v/>
      </c>
      <c r="AR50" s="51">
        <f t="array" ref="AR50">VLOOKUP(M50&amp;N50&amp;O50&amp;P50,Variáveis!$A$2:$E$240&amp;Variáveis!$B$2:$F$240&amp;Variáveis!$C$2:$G$240&amp;Variáveis!$D$2:$H$240,5,FALSE)</f>
        <v/>
      </c>
      <c r="AS50" s="53">
        <f>((AJ50*(1-AR50))*AR50)</f>
        <v/>
      </c>
      <c r="AT50" s="53">
        <f>(((J50+(J50*AU50))*0.18)-(J50*AR50))</f>
        <v/>
      </c>
      <c r="AU50" s="55">
        <f>(((1+AV50)*(1-AR50))/(1-0.18)-1)</f>
        <v/>
      </c>
      <c r="AV50" s="55">
        <f>IF(BB50&gt;0,BB50,IF(BA50&gt;0,BA50,IF(AZ50&gt;0,AZ50,IF(AY50&gt;0,AY50,IF(AX50&gt;0,AX50)))))/100</f>
        <v/>
      </c>
      <c r="AW50" s="56">
        <f>VALUE(LEFT(G50,4))</f>
        <v/>
      </c>
      <c r="AX50" s="56">
        <f>VALUE(IFERROR(VLOOKUP(VALUE(LEFT(G50,4)),ST!$C$4:$E$300,3,FALSE),"0"))</f>
        <v/>
      </c>
      <c r="AY50" s="56">
        <f>VALUE(IFERROR(VLOOKUP(VALUE(LEFT(G50,5)),ST!$C$4:$E$300,3,FALSE),"0"))</f>
        <v/>
      </c>
      <c r="AZ50" s="56">
        <f>VALUE(IFERROR(VLOOKUP(VALUE(LEFT(G50,6)),ST!$C$4:$E$300,3,FALSE),"0"))</f>
        <v/>
      </c>
      <c r="BA50" s="56">
        <f>VALUE(IFERROR(VLOOKUP(VALUE(LEFT(G50,7)),ST!$C$4:$E$300,3,FALSE),"0"))</f>
        <v/>
      </c>
      <c r="BB50" s="56">
        <f>VALUE(IFERROR(VLOOKUP(G50,ST!$C$4:$E$400,3,FALSE),"0"))</f>
        <v/>
      </c>
      <c r="BC50" s="57">
        <f>IF(VLOOKUP(AW50,ST!$C$4:$F$298,4,FALSE)&lt;&gt;0,VLOOKUP(AW50,ST!$C$4:$F$298,4,FALSE),VLOOKUP(G50,ST!$C$4:$F$298,4,FALSE))</f>
        <v/>
      </c>
      <c r="BD50" s="57">
        <f>IF(O50="SC","Desconsiderar coluna ICMS ST",IF(O50="PR","Haverá ST", ))</f>
        <v/>
      </c>
      <c r="BE50" s="53">
        <f>W50</f>
        <v/>
      </c>
      <c r="BF50" s="53">
        <f>X50</f>
        <v/>
      </c>
      <c r="BG50" s="53">
        <f>AD50-AS50</f>
        <v/>
      </c>
      <c r="BH50" s="51">
        <f>$W$4+$X$4+AC50+$BJ$4+0.07</f>
        <v/>
      </c>
      <c r="BI50" s="53">
        <f>IF(BD50="Haverá ST",AJ50+AS50+AT50,AJ50+AS50)</f>
        <v/>
      </c>
      <c r="BJ50" s="53">
        <f>T50*$BJ$4</f>
        <v/>
      </c>
      <c r="BK50" s="53">
        <f>T50*$BK$4</f>
        <v/>
      </c>
      <c r="BL50" s="53">
        <f>BE50+BF50+AO50+BJ50+BK50+AD50</f>
        <v/>
      </c>
      <c r="BM50" s="53">
        <f>(T50-BL50)</f>
        <v/>
      </c>
    </row>
    <row r="51" hidden="1" ht="15.75" customHeight="1" s="218">
      <c r="A51" s="58">
        <f>A50+1</f>
        <v/>
      </c>
      <c r="B51" s="144">
        <f>BOM!B51</f>
        <v/>
      </c>
      <c r="C51" s="144">
        <f>BOM!C51</f>
        <v/>
      </c>
      <c r="D51" s="144">
        <f>BOM!D51</f>
        <v/>
      </c>
      <c r="E51" s="144">
        <f>BOM!E51</f>
        <v/>
      </c>
      <c r="F51" s="144">
        <f>BOM!F51</f>
        <v/>
      </c>
      <c r="G51" s="144">
        <f>BOM!G51</f>
        <v/>
      </c>
      <c r="H51" s="144">
        <f>BOM!H51</f>
        <v/>
      </c>
      <c r="I51" s="144">
        <f>BOM!I51</f>
        <v/>
      </c>
      <c r="J51" s="146">
        <f>BOM!J51</f>
        <v/>
      </c>
      <c r="K51" s="146">
        <f>BOM!K51</f>
        <v/>
      </c>
      <c r="L51" s="146">
        <f>BOM!L51</f>
        <v/>
      </c>
      <c r="M51" s="146">
        <f>BOM!M51</f>
        <v/>
      </c>
      <c r="N51" s="146">
        <f>BOM!N51</f>
        <v/>
      </c>
      <c r="O51" s="146">
        <f>BOM!O51</f>
        <v/>
      </c>
      <c r="P51" s="146">
        <f>BOM!P51</f>
        <v/>
      </c>
      <c r="Q51" s="46">
        <f>$F$97</f>
        <v/>
      </c>
      <c r="R51" s="46">
        <f>$F$98</f>
        <v/>
      </c>
      <c r="S51" s="48">
        <f>U51-(U51*R51)</f>
        <v/>
      </c>
      <c r="T51" s="48">
        <f>S51*I51</f>
        <v/>
      </c>
      <c r="U51" s="48">
        <f>(AN51)/(1-(BH51+Q51))</f>
        <v/>
      </c>
      <c r="V51" s="48">
        <f>U51*I51</f>
        <v/>
      </c>
      <c r="W51" s="49">
        <f>T51*$W$4</f>
        <v/>
      </c>
      <c r="X51" s="49">
        <f>T51*$X$4</f>
        <v/>
      </c>
      <c r="Y51" s="50">
        <f>M51</f>
        <v/>
      </c>
      <c r="Z51" s="9" t="n"/>
      <c r="AA51" s="9" t="n"/>
      <c r="AB51" s="9" t="n"/>
      <c r="AC51" s="51">
        <f t="array" ref="AC51">IF(I51&gt;0,VLOOKUP(Y51&amp;$P$88&amp;$P$89&amp;$P$90,Variáveis!$O$2:$S$300&amp;Variáveis!$P$2:$T$300&amp;Variáveis!$Q$2:$U$300&amp;Variáveis!$R$2:$V$300,5,FALSE),0)</f>
        <v/>
      </c>
      <c r="AD51" s="52">
        <f>T51*AC51</f>
        <v/>
      </c>
      <c r="AE51" s="53">
        <f>IF(AB51="não",((V51/(1-VLOOKUP(AA51,Variáveis!$AK$3:$AN$29,4,FALSE)))*VLOOKUP(AA51,Variáveis!$AK$3:$AN$29,4,FALSE))-AD51,0)</f>
        <v/>
      </c>
      <c r="AF51" s="53">
        <f>T51*$AF$4</f>
        <v/>
      </c>
      <c r="AG51" s="53">
        <f>IF(AB51="SIM","Cliente pode pagar DIFA na entrada", )</f>
        <v/>
      </c>
      <c r="AH51" s="54" t="n"/>
      <c r="AI51" s="53">
        <f>IF(K51="SIM",(J51*$F$102),J51)</f>
        <v/>
      </c>
      <c r="AJ51" s="53">
        <f>IF(L51="SIM",(AI51*$F$101),AI51)</f>
        <v/>
      </c>
      <c r="AK51" s="53">
        <f>AJ51-AS51</f>
        <v/>
      </c>
      <c r="AL51" s="53">
        <f>AJ51*I51</f>
        <v/>
      </c>
      <c r="AM51" s="53">
        <f>AK51*I51</f>
        <v/>
      </c>
      <c r="AN51" s="53">
        <f>AK51-AP51-AQ51</f>
        <v/>
      </c>
      <c r="AO51" s="53">
        <f>AN51*I51</f>
        <v/>
      </c>
      <c r="AP51" s="53">
        <f>$AP$4*AK51</f>
        <v/>
      </c>
      <c r="AQ51" s="53">
        <f>$AQ$4*AK51</f>
        <v/>
      </c>
      <c r="AR51" s="51">
        <f t="array" ref="AR51">VLOOKUP(M51&amp;N51&amp;O51&amp;P51,Variáveis!$A$2:$E$240&amp;Variáveis!$B$2:$F$240&amp;Variáveis!$C$2:$G$240&amp;Variáveis!$D$2:$H$240,5,FALSE)</f>
        <v/>
      </c>
      <c r="AS51" s="53">
        <f>((AJ51*(1-AR51))*AR51)</f>
        <v/>
      </c>
      <c r="AT51" s="53">
        <f>(((J51+(J51*AU51))*0.18)-(J51*AR51))</f>
        <v/>
      </c>
      <c r="AU51" s="55">
        <f>(((1+AV51)*(1-AR51))/(1-0.18)-1)</f>
        <v/>
      </c>
      <c r="AV51" s="55">
        <f>IF(BB51&gt;0,BB51,IF(BA51&gt;0,BA51,IF(AZ51&gt;0,AZ51,IF(AY51&gt;0,AY51,IF(AX51&gt;0,AX51)))))/100</f>
        <v/>
      </c>
      <c r="AW51" s="56">
        <f>VALUE(LEFT(G51,4))</f>
        <v/>
      </c>
      <c r="AX51" s="56">
        <f>VALUE(IFERROR(VLOOKUP(VALUE(LEFT(G51,4)),ST!$C$4:$E$300,3,FALSE),"0"))</f>
        <v/>
      </c>
      <c r="AY51" s="56">
        <f>VALUE(IFERROR(VLOOKUP(VALUE(LEFT(G51,5)),ST!$C$4:$E$300,3,FALSE),"0"))</f>
        <v/>
      </c>
      <c r="AZ51" s="56">
        <f>VALUE(IFERROR(VLOOKUP(VALUE(LEFT(G51,6)),ST!$C$4:$E$300,3,FALSE),"0"))</f>
        <v/>
      </c>
      <c r="BA51" s="56">
        <f>VALUE(IFERROR(VLOOKUP(VALUE(LEFT(G51,7)),ST!$C$4:$E$300,3,FALSE),"0"))</f>
        <v/>
      </c>
      <c r="BB51" s="56">
        <f>VALUE(IFERROR(VLOOKUP(G51,ST!$C$4:$E$400,3,FALSE),"0"))</f>
        <v/>
      </c>
      <c r="BC51" s="57">
        <f>IF(VLOOKUP(AW51,ST!$C$4:$F$298,4,FALSE)&lt;&gt;0,VLOOKUP(AW51,ST!$C$4:$F$298,4,FALSE),VLOOKUP(G51,ST!$C$4:$F$298,4,FALSE))</f>
        <v/>
      </c>
      <c r="BD51" s="57">
        <f>IF(O51="SC","Desconsiderar coluna ICMS ST",IF(O51="PR","Haverá ST", ))</f>
        <v/>
      </c>
      <c r="BE51" s="53">
        <f>W51</f>
        <v/>
      </c>
      <c r="BF51" s="53">
        <f>X51</f>
        <v/>
      </c>
      <c r="BG51" s="53">
        <f>AD51-AS51</f>
        <v/>
      </c>
      <c r="BH51" s="51">
        <f>$W$4+$X$4+AC51+$BJ$4+0.07</f>
        <v/>
      </c>
      <c r="BI51" s="53">
        <f>IF(BD51="Haverá ST",AJ51+AS51+AT51,AJ51+AS51)</f>
        <v/>
      </c>
      <c r="BJ51" s="53">
        <f>T51*$BJ$4</f>
        <v/>
      </c>
      <c r="BK51" s="53">
        <f>T51*$BK$4</f>
        <v/>
      </c>
      <c r="BL51" s="53">
        <f>BE51+BF51+AO51+BJ51+BK51+AD51</f>
        <v/>
      </c>
      <c r="BM51" s="53">
        <f>(T51-BL51)</f>
        <v/>
      </c>
    </row>
    <row r="52" hidden="1" ht="15.75" customHeight="1" s="218">
      <c r="A52" s="58">
        <f>A51+1</f>
        <v/>
      </c>
      <c r="B52" s="144">
        <f>BOM!B52</f>
        <v/>
      </c>
      <c r="C52" s="144">
        <f>BOM!C52</f>
        <v/>
      </c>
      <c r="D52" s="144">
        <f>BOM!D52</f>
        <v/>
      </c>
      <c r="E52" s="144">
        <f>BOM!E52</f>
        <v/>
      </c>
      <c r="F52" s="144">
        <f>BOM!F52</f>
        <v/>
      </c>
      <c r="G52" s="144">
        <f>BOM!G52</f>
        <v/>
      </c>
      <c r="H52" s="144">
        <f>BOM!H52</f>
        <v/>
      </c>
      <c r="I52" s="144">
        <f>BOM!I52</f>
        <v/>
      </c>
      <c r="J52" s="146">
        <f>BOM!J52</f>
        <v/>
      </c>
      <c r="K52" s="146">
        <f>BOM!K52</f>
        <v/>
      </c>
      <c r="L52" s="146">
        <f>BOM!L52</f>
        <v/>
      </c>
      <c r="M52" s="146">
        <f>BOM!M52</f>
        <v/>
      </c>
      <c r="N52" s="146">
        <f>BOM!N52</f>
        <v/>
      </c>
      <c r="O52" s="146">
        <f>BOM!O52</f>
        <v/>
      </c>
      <c r="P52" s="146">
        <f>BOM!P52</f>
        <v/>
      </c>
      <c r="Q52" s="46">
        <f>$F$97</f>
        <v/>
      </c>
      <c r="R52" s="46">
        <f>$F$98</f>
        <v/>
      </c>
      <c r="S52" s="48">
        <f>U52-(U52*R52)</f>
        <v/>
      </c>
      <c r="T52" s="48">
        <f>S52*I52</f>
        <v/>
      </c>
      <c r="U52" s="48">
        <f>(AN52)/(1-(BH52+Q52))</f>
        <v/>
      </c>
      <c r="V52" s="48">
        <f>U52*I52</f>
        <v/>
      </c>
      <c r="W52" s="49">
        <f>T52*$W$4</f>
        <v/>
      </c>
      <c r="X52" s="49">
        <f>T52*$X$4</f>
        <v/>
      </c>
      <c r="Y52" s="50">
        <f>M52</f>
        <v/>
      </c>
      <c r="Z52" s="9" t="n"/>
      <c r="AA52" s="9" t="n"/>
      <c r="AB52" s="9" t="n"/>
      <c r="AC52" s="51">
        <f t="array" ref="AC52">IF(I52&gt;0,VLOOKUP(Y52&amp;$P$88&amp;$P$89&amp;$P$90,Variáveis!$O$2:$S$300&amp;Variáveis!$P$2:$T$300&amp;Variáveis!$Q$2:$U$300&amp;Variáveis!$R$2:$V$300,5,FALSE),0)</f>
        <v/>
      </c>
      <c r="AD52" s="52">
        <f>T52*AC52</f>
        <v/>
      </c>
      <c r="AE52" s="53">
        <f>IF(AB52="não",((V52/(1-VLOOKUP(AA52,Variáveis!$AK$3:$AN$29,4,FALSE)))*VLOOKUP(AA52,Variáveis!$AK$3:$AN$29,4,FALSE))-AD52,0)</f>
        <v/>
      </c>
      <c r="AF52" s="53">
        <f>T52*$AF$4</f>
        <v/>
      </c>
      <c r="AG52" s="53">
        <f>IF(AB52="SIM","Cliente pode pagar DIFA na entrada", )</f>
        <v/>
      </c>
      <c r="AH52" s="54" t="n"/>
      <c r="AI52" s="53">
        <f>IF(K52="SIM",(J52*$F$102),J52)</f>
        <v/>
      </c>
      <c r="AJ52" s="53">
        <f>IF(L52="SIM",(AI52*$F$101),AI52)</f>
        <v/>
      </c>
      <c r="AK52" s="53">
        <f>AJ52-AS52</f>
        <v/>
      </c>
      <c r="AL52" s="53">
        <f>AJ52*I52</f>
        <v/>
      </c>
      <c r="AM52" s="53">
        <f>AK52*I52</f>
        <v/>
      </c>
      <c r="AN52" s="53">
        <f>AK52-AP52-AQ52</f>
        <v/>
      </c>
      <c r="AO52" s="53">
        <f>AN52*I52</f>
        <v/>
      </c>
      <c r="AP52" s="53">
        <f>$AP$4*AK52</f>
        <v/>
      </c>
      <c r="AQ52" s="53">
        <f>$AQ$4*AK52</f>
        <v/>
      </c>
      <c r="AR52" s="51">
        <f t="array" ref="AR52">VLOOKUP(M52&amp;N52&amp;O52&amp;P52,Variáveis!$A$2:$E$240&amp;Variáveis!$B$2:$F$240&amp;Variáveis!$C$2:$G$240&amp;Variáveis!$D$2:$H$240,5,FALSE)</f>
        <v/>
      </c>
      <c r="AS52" s="53">
        <f>((AJ52*(1-AR52))*AR52)</f>
        <v/>
      </c>
      <c r="AT52" s="53">
        <f>(((J52+(J52*AU52))*0.18)-(J52*AR52))</f>
        <v/>
      </c>
      <c r="AU52" s="55">
        <f>(((1+AV52)*(1-AR52))/(1-0.18)-1)</f>
        <v/>
      </c>
      <c r="AV52" s="55">
        <f>IF(BB52&gt;0,BB52,IF(BA52&gt;0,BA52,IF(AZ52&gt;0,AZ52,IF(AY52&gt;0,AY52,IF(AX52&gt;0,AX52)))))/100</f>
        <v/>
      </c>
      <c r="AW52" s="56">
        <f>VALUE(LEFT(G52,4))</f>
        <v/>
      </c>
      <c r="AX52" s="56">
        <f>VALUE(IFERROR(VLOOKUP(VALUE(LEFT(G52,4)),ST!$C$4:$E$300,3,FALSE),"0"))</f>
        <v/>
      </c>
      <c r="AY52" s="56">
        <f>VALUE(IFERROR(VLOOKUP(VALUE(LEFT(G52,5)),ST!$C$4:$E$300,3,FALSE),"0"))</f>
        <v/>
      </c>
      <c r="AZ52" s="56">
        <f>VALUE(IFERROR(VLOOKUP(VALUE(LEFT(G52,6)),ST!$C$4:$E$300,3,FALSE),"0"))</f>
        <v/>
      </c>
      <c r="BA52" s="56">
        <f>VALUE(IFERROR(VLOOKUP(VALUE(LEFT(G52,7)),ST!$C$4:$E$300,3,FALSE),"0"))</f>
        <v/>
      </c>
      <c r="BB52" s="56">
        <f>VALUE(IFERROR(VLOOKUP(G52,ST!$C$4:$E$400,3,FALSE),"0"))</f>
        <v/>
      </c>
      <c r="BC52" s="57">
        <f>IF(VLOOKUP(AW52,ST!$C$4:$F$298,4,FALSE)&lt;&gt;0,VLOOKUP(AW52,ST!$C$4:$F$298,4,FALSE),VLOOKUP(G52,ST!$C$4:$F$298,4,FALSE))</f>
        <v/>
      </c>
      <c r="BD52" s="57">
        <f>IF(O52="SC","Desconsiderar coluna ICMS ST",IF(O52="PR","Haverá ST", ))</f>
        <v/>
      </c>
      <c r="BE52" s="53">
        <f>W52</f>
        <v/>
      </c>
      <c r="BF52" s="53">
        <f>X52</f>
        <v/>
      </c>
      <c r="BG52" s="53">
        <f>AD52-AS52</f>
        <v/>
      </c>
      <c r="BH52" s="51">
        <f>$W$4+$X$4+AC52+$BJ$4+0.07</f>
        <v/>
      </c>
      <c r="BI52" s="53">
        <f>IF(BD52="Haverá ST",AJ52+AS52+AT52,AJ52+AS52)</f>
        <v/>
      </c>
      <c r="BJ52" s="53">
        <f>T52*$BJ$4</f>
        <v/>
      </c>
      <c r="BK52" s="53">
        <f>T52*$BK$4</f>
        <v/>
      </c>
      <c r="BL52" s="53">
        <f>BE52+BF52+AO52+BJ52+BK52+AD52</f>
        <v/>
      </c>
      <c r="BM52" s="53">
        <f>(T52-BL52)</f>
        <v/>
      </c>
    </row>
    <row r="53" hidden="1" ht="15.75" customHeight="1" s="218">
      <c r="A53" s="58">
        <f>A52+1</f>
        <v/>
      </c>
      <c r="B53" s="144">
        <f>BOM!B53</f>
        <v/>
      </c>
      <c r="C53" s="144">
        <f>BOM!C53</f>
        <v/>
      </c>
      <c r="D53" s="144">
        <f>BOM!D53</f>
        <v/>
      </c>
      <c r="E53" s="144">
        <f>BOM!E53</f>
        <v/>
      </c>
      <c r="F53" s="144">
        <f>BOM!F53</f>
        <v/>
      </c>
      <c r="G53" s="144">
        <f>BOM!G53</f>
        <v/>
      </c>
      <c r="H53" s="144">
        <f>BOM!H53</f>
        <v/>
      </c>
      <c r="I53" s="144">
        <f>BOM!I53</f>
        <v/>
      </c>
      <c r="J53" s="146">
        <f>BOM!J53</f>
        <v/>
      </c>
      <c r="K53" s="146">
        <f>BOM!K53</f>
        <v/>
      </c>
      <c r="L53" s="146">
        <f>BOM!L53</f>
        <v/>
      </c>
      <c r="M53" s="146">
        <f>BOM!M53</f>
        <v/>
      </c>
      <c r="N53" s="146">
        <f>BOM!N53</f>
        <v/>
      </c>
      <c r="O53" s="146">
        <f>BOM!O53</f>
        <v/>
      </c>
      <c r="P53" s="146">
        <f>BOM!P53</f>
        <v/>
      </c>
      <c r="Q53" s="46">
        <f>$F$97</f>
        <v/>
      </c>
      <c r="R53" s="46">
        <f>$F$98</f>
        <v/>
      </c>
      <c r="S53" s="48">
        <f>U53-(U53*R53)</f>
        <v/>
      </c>
      <c r="T53" s="48">
        <f>S53*I53</f>
        <v/>
      </c>
      <c r="U53" s="48">
        <f>(AN53)/(1-(BH53+Q53))</f>
        <v/>
      </c>
      <c r="V53" s="48">
        <f>U53*I53</f>
        <v/>
      </c>
      <c r="W53" s="49">
        <f>T53*$W$4</f>
        <v/>
      </c>
      <c r="X53" s="49">
        <f>T53*$X$4</f>
        <v/>
      </c>
      <c r="Y53" s="50">
        <f>M53</f>
        <v/>
      </c>
      <c r="Z53" s="9" t="n"/>
      <c r="AA53" s="9" t="n"/>
      <c r="AB53" s="9" t="n"/>
      <c r="AC53" s="51">
        <f t="array" ref="AC53">IF(I53&gt;0,VLOOKUP(Y53&amp;$P$88&amp;$P$89&amp;$P$90,Variáveis!$O$2:$S$300&amp;Variáveis!$P$2:$T$300&amp;Variáveis!$Q$2:$U$300&amp;Variáveis!$R$2:$V$300,5,FALSE),0)</f>
        <v/>
      </c>
      <c r="AD53" s="52">
        <f>T53*AC53</f>
        <v/>
      </c>
      <c r="AE53" s="53">
        <f>IF(AB53="não",((V53/(1-VLOOKUP(AA53,Variáveis!$AK$3:$AN$29,4,FALSE)))*VLOOKUP(AA53,Variáveis!$AK$3:$AN$29,4,FALSE))-AD53,0)</f>
        <v/>
      </c>
      <c r="AF53" s="53">
        <f>T53*$AF$4</f>
        <v/>
      </c>
      <c r="AG53" s="53">
        <f>IF(AB53="SIM","Cliente pode pagar DIFA na entrada", )</f>
        <v/>
      </c>
      <c r="AH53" s="54" t="n"/>
      <c r="AI53" s="53">
        <f>IF(K53="SIM",(J53*$F$102),J53)</f>
        <v/>
      </c>
      <c r="AJ53" s="53">
        <f>IF(L53="SIM",(AI53*$F$101),AI53)</f>
        <v/>
      </c>
      <c r="AK53" s="53">
        <f>AJ53-AS53</f>
        <v/>
      </c>
      <c r="AL53" s="53">
        <f>AJ53*I53</f>
        <v/>
      </c>
      <c r="AM53" s="53">
        <f>AK53*I53</f>
        <v/>
      </c>
      <c r="AN53" s="53">
        <f>AK53-AP53-AQ53</f>
        <v/>
      </c>
      <c r="AO53" s="53">
        <f>AN53*I53</f>
        <v/>
      </c>
      <c r="AP53" s="53">
        <f>$AP$4*AK53</f>
        <v/>
      </c>
      <c r="AQ53" s="53">
        <f>$AQ$4*AK53</f>
        <v/>
      </c>
      <c r="AR53" s="51">
        <f t="array" ref="AR53">VLOOKUP(M53&amp;N53&amp;O53&amp;P53,Variáveis!$A$2:$E$240&amp;Variáveis!$B$2:$F$240&amp;Variáveis!$C$2:$G$240&amp;Variáveis!$D$2:$H$240,5,FALSE)</f>
        <v/>
      </c>
      <c r="AS53" s="53">
        <f>((AJ53*(1-AR53))*AR53)</f>
        <v/>
      </c>
      <c r="AT53" s="53">
        <f>(((J53+(J53*AU53))*0.18)-(J53*AR53))</f>
        <v/>
      </c>
      <c r="AU53" s="55">
        <f>(((1+AV53)*(1-AR53))/(1-0.18)-1)</f>
        <v/>
      </c>
      <c r="AV53" s="55">
        <f>IF(BB53&gt;0,BB53,IF(BA53&gt;0,BA53,IF(AZ53&gt;0,AZ53,IF(AY53&gt;0,AY53,IF(AX53&gt;0,AX53)))))/100</f>
        <v/>
      </c>
      <c r="AW53" s="56">
        <f>VALUE(LEFT(G53,4))</f>
        <v/>
      </c>
      <c r="AX53" s="56">
        <f>VALUE(IFERROR(VLOOKUP(VALUE(LEFT(G53,4)),ST!$C$4:$E$300,3,FALSE),"0"))</f>
        <v/>
      </c>
      <c r="AY53" s="56">
        <f>VALUE(IFERROR(VLOOKUP(VALUE(LEFT(G53,5)),ST!$C$4:$E$300,3,FALSE),"0"))</f>
        <v/>
      </c>
      <c r="AZ53" s="56">
        <f>VALUE(IFERROR(VLOOKUP(VALUE(LEFT(G53,6)),ST!$C$4:$E$300,3,FALSE),"0"))</f>
        <v/>
      </c>
      <c r="BA53" s="56">
        <f>VALUE(IFERROR(VLOOKUP(VALUE(LEFT(G53,7)),ST!$C$4:$E$300,3,FALSE),"0"))</f>
        <v/>
      </c>
      <c r="BB53" s="56">
        <f>VALUE(IFERROR(VLOOKUP(G53,ST!$C$4:$E$400,3,FALSE),"0"))</f>
        <v/>
      </c>
      <c r="BC53" s="57">
        <f>IF(VLOOKUP(AW53,ST!$C$4:$F$298,4,FALSE)&lt;&gt;0,VLOOKUP(AW53,ST!$C$4:$F$298,4,FALSE),VLOOKUP(G53,ST!$C$4:$F$298,4,FALSE))</f>
        <v/>
      </c>
      <c r="BD53" s="57">
        <f>IF(O53="SC","Desconsiderar coluna ICMS ST",IF(O53="PR","Haverá ST", ))</f>
        <v/>
      </c>
      <c r="BE53" s="53">
        <f>W53</f>
        <v/>
      </c>
      <c r="BF53" s="53">
        <f>X53</f>
        <v/>
      </c>
      <c r="BG53" s="53">
        <f>AD53-AS53</f>
        <v/>
      </c>
      <c r="BH53" s="51">
        <f>$W$4+$X$4+AC53+$BJ$4+0.07</f>
        <v/>
      </c>
      <c r="BI53" s="53">
        <f>IF(BD53="Haverá ST",AJ53+AS53+AT53,AJ53+AS53)</f>
        <v/>
      </c>
      <c r="BJ53" s="53">
        <f>T53*$BJ$4</f>
        <v/>
      </c>
      <c r="BK53" s="53">
        <f>T53*$BK$4</f>
        <v/>
      </c>
      <c r="BL53" s="53">
        <f>BE53+BF53+AO53+BJ53+BK53+AD53</f>
        <v/>
      </c>
      <c r="BM53" s="53">
        <f>(T53-BL53)</f>
        <v/>
      </c>
    </row>
    <row r="54" hidden="1" ht="15.75" customHeight="1" s="218">
      <c r="A54" s="58">
        <f>A53+1</f>
        <v/>
      </c>
      <c r="B54" s="144">
        <f>BOM!B54</f>
        <v/>
      </c>
      <c r="C54" s="144">
        <f>BOM!C54</f>
        <v/>
      </c>
      <c r="D54" s="144">
        <f>BOM!D54</f>
        <v/>
      </c>
      <c r="E54" s="144">
        <f>BOM!E54</f>
        <v/>
      </c>
      <c r="F54" s="144">
        <f>BOM!F54</f>
        <v/>
      </c>
      <c r="G54" s="144">
        <f>BOM!G54</f>
        <v/>
      </c>
      <c r="H54" s="144">
        <f>BOM!H54</f>
        <v/>
      </c>
      <c r="I54" s="144">
        <f>BOM!I54</f>
        <v/>
      </c>
      <c r="J54" s="146">
        <f>BOM!J54</f>
        <v/>
      </c>
      <c r="K54" s="146">
        <f>BOM!K54</f>
        <v/>
      </c>
      <c r="L54" s="146">
        <f>BOM!L54</f>
        <v/>
      </c>
      <c r="M54" s="146">
        <f>BOM!M54</f>
        <v/>
      </c>
      <c r="N54" s="146">
        <f>BOM!N54</f>
        <v/>
      </c>
      <c r="O54" s="146">
        <f>BOM!O54</f>
        <v/>
      </c>
      <c r="P54" s="146">
        <f>BOM!P54</f>
        <v/>
      </c>
      <c r="Q54" s="46">
        <f>$F$97</f>
        <v/>
      </c>
      <c r="R54" s="46">
        <f>$F$98</f>
        <v/>
      </c>
      <c r="S54" s="48">
        <f>U54-(U54*R54)</f>
        <v/>
      </c>
      <c r="T54" s="48">
        <f>S54*I54</f>
        <v/>
      </c>
      <c r="U54" s="48">
        <f>(AN54)/(1-(BH54+Q54))</f>
        <v/>
      </c>
      <c r="V54" s="48">
        <f>U54*I54</f>
        <v/>
      </c>
      <c r="W54" s="49">
        <f>T54*$W$4</f>
        <v/>
      </c>
      <c r="X54" s="49">
        <f>T54*$X$4</f>
        <v/>
      </c>
      <c r="Y54" s="50">
        <f>M54</f>
        <v/>
      </c>
      <c r="Z54" s="9" t="n"/>
      <c r="AA54" s="9" t="n"/>
      <c r="AB54" s="9" t="n"/>
      <c r="AC54" s="51">
        <f t="array" ref="AC54">IF(I54&gt;0,VLOOKUP(Y54&amp;$P$88&amp;$P$89&amp;$P$90,Variáveis!$O$2:$S$300&amp;Variáveis!$P$2:$T$300&amp;Variáveis!$Q$2:$U$300&amp;Variáveis!$R$2:$V$300,5,FALSE),0)</f>
        <v/>
      </c>
      <c r="AD54" s="52">
        <f>T54*AC54</f>
        <v/>
      </c>
      <c r="AE54" s="53">
        <f>IF(AB54="não",((V54/(1-VLOOKUP(AA54,Variáveis!$AK$3:$AN$29,4,FALSE)))*VLOOKUP(AA54,Variáveis!$AK$3:$AN$29,4,FALSE))-AD54,0)</f>
        <v/>
      </c>
      <c r="AF54" s="53">
        <f>T54*$AF$4</f>
        <v/>
      </c>
      <c r="AG54" s="53">
        <f>IF(AB54="SIM","Cliente pode pagar DIFA na entrada", )</f>
        <v/>
      </c>
      <c r="AH54" s="54" t="n"/>
      <c r="AI54" s="53">
        <f>IF(K54="SIM",(J54*$F$102),J54)</f>
        <v/>
      </c>
      <c r="AJ54" s="53">
        <f>IF(L54="SIM",(AI54*$F$101),AI54)</f>
        <v/>
      </c>
      <c r="AK54" s="53">
        <f>AJ54-AS54</f>
        <v/>
      </c>
      <c r="AL54" s="53">
        <f>AJ54*I54</f>
        <v/>
      </c>
      <c r="AM54" s="53">
        <f>AK54*I54</f>
        <v/>
      </c>
      <c r="AN54" s="53">
        <f>AK54-AP54-AQ54</f>
        <v/>
      </c>
      <c r="AO54" s="53">
        <f>AN54*I54</f>
        <v/>
      </c>
      <c r="AP54" s="53">
        <f>$AP$4*AK54</f>
        <v/>
      </c>
      <c r="AQ54" s="53">
        <f>$AQ$4*AK54</f>
        <v/>
      </c>
      <c r="AR54" s="51">
        <f t="array" ref="AR54">VLOOKUP(M54&amp;N54&amp;O54&amp;P54,Variáveis!$A$2:$E$240&amp;Variáveis!$B$2:$F$240&amp;Variáveis!$C$2:$G$240&amp;Variáveis!$D$2:$H$240,5,FALSE)</f>
        <v/>
      </c>
      <c r="AS54" s="53">
        <f>((AJ54*(1-AR54))*AR54)</f>
        <v/>
      </c>
      <c r="AT54" s="53">
        <f>(((J54+(J54*AU54))*0.18)-(J54*AR54))</f>
        <v/>
      </c>
      <c r="AU54" s="55">
        <f>(((1+AV54)*(1-AR54))/(1-0.18)-1)</f>
        <v/>
      </c>
      <c r="AV54" s="55">
        <f>IF(BB54&gt;0,BB54,IF(BA54&gt;0,BA54,IF(AZ54&gt;0,AZ54,IF(AY54&gt;0,AY54,IF(AX54&gt;0,AX54)))))/100</f>
        <v/>
      </c>
      <c r="AW54" s="56">
        <f>VALUE(LEFT(G54,4))</f>
        <v/>
      </c>
      <c r="AX54" s="56">
        <f>VALUE(IFERROR(VLOOKUP(VALUE(LEFT(G54,4)),ST!$C$4:$E$300,3,FALSE),"0"))</f>
        <v/>
      </c>
      <c r="AY54" s="56">
        <f>VALUE(IFERROR(VLOOKUP(VALUE(LEFT(G54,5)),ST!$C$4:$E$300,3,FALSE),"0"))</f>
        <v/>
      </c>
      <c r="AZ54" s="56">
        <f>VALUE(IFERROR(VLOOKUP(VALUE(LEFT(G54,6)),ST!$C$4:$E$300,3,FALSE),"0"))</f>
        <v/>
      </c>
      <c r="BA54" s="56">
        <f>VALUE(IFERROR(VLOOKUP(VALUE(LEFT(G54,7)),ST!$C$4:$E$300,3,FALSE),"0"))</f>
        <v/>
      </c>
      <c r="BB54" s="56">
        <f>VALUE(IFERROR(VLOOKUP(G54,ST!$C$4:$E$400,3,FALSE),"0"))</f>
        <v/>
      </c>
      <c r="BC54" s="57">
        <f>IF(VLOOKUP(AW54,ST!$C$4:$F$298,4,FALSE)&lt;&gt;0,VLOOKUP(AW54,ST!$C$4:$F$298,4,FALSE),VLOOKUP(G54,ST!$C$4:$F$298,4,FALSE))</f>
        <v/>
      </c>
      <c r="BD54" s="57">
        <f>IF(O54="SC","Desconsiderar coluna ICMS ST",IF(O54="PR","Haverá ST", ))</f>
        <v/>
      </c>
      <c r="BE54" s="53">
        <f>W54</f>
        <v/>
      </c>
      <c r="BF54" s="53">
        <f>X54</f>
        <v/>
      </c>
      <c r="BG54" s="53">
        <f>AD54-AS54</f>
        <v/>
      </c>
      <c r="BH54" s="51">
        <f>$W$4+$X$4+AC54+$BJ$4+0.07</f>
        <v/>
      </c>
      <c r="BI54" s="53">
        <f>IF(BD54="Haverá ST",AJ54+AS54+AT54,AJ54+AS54)</f>
        <v/>
      </c>
      <c r="BJ54" s="53">
        <f>T54*$BJ$4</f>
        <v/>
      </c>
      <c r="BK54" s="53">
        <f>T54*$BK$4</f>
        <v/>
      </c>
      <c r="BL54" s="53">
        <f>BE54+BF54+AO54+BJ54+BK54+AD54</f>
        <v/>
      </c>
      <c r="BM54" s="53">
        <f>(T54-BL54)</f>
        <v/>
      </c>
    </row>
    <row r="55" hidden="1" ht="15.75" customHeight="1" s="218">
      <c r="A55" s="58">
        <f>A54+1</f>
        <v/>
      </c>
      <c r="B55" s="144">
        <f>BOM!B55</f>
        <v/>
      </c>
      <c r="C55" s="144">
        <f>BOM!C55</f>
        <v/>
      </c>
      <c r="D55" s="144">
        <f>BOM!D55</f>
        <v/>
      </c>
      <c r="E55" s="144">
        <f>BOM!E55</f>
        <v/>
      </c>
      <c r="F55" s="144">
        <f>BOM!F55</f>
        <v/>
      </c>
      <c r="G55" s="144">
        <f>BOM!G55</f>
        <v/>
      </c>
      <c r="H55" s="144">
        <f>BOM!H55</f>
        <v/>
      </c>
      <c r="I55" s="144">
        <f>BOM!I55</f>
        <v/>
      </c>
      <c r="J55" s="146">
        <f>BOM!J55</f>
        <v/>
      </c>
      <c r="K55" s="146">
        <f>BOM!K55</f>
        <v/>
      </c>
      <c r="L55" s="146">
        <f>BOM!L55</f>
        <v/>
      </c>
      <c r="M55" s="146">
        <f>BOM!M55</f>
        <v/>
      </c>
      <c r="N55" s="146">
        <f>BOM!N55</f>
        <v/>
      </c>
      <c r="O55" s="146">
        <f>BOM!O55</f>
        <v/>
      </c>
      <c r="P55" s="146">
        <f>BOM!P55</f>
        <v/>
      </c>
      <c r="Q55" s="46">
        <f>$F$97</f>
        <v/>
      </c>
      <c r="R55" s="46">
        <f>$F$98</f>
        <v/>
      </c>
      <c r="S55" s="48">
        <f>U55-(U55*R55)</f>
        <v/>
      </c>
      <c r="T55" s="48">
        <f>S55*I55</f>
        <v/>
      </c>
      <c r="U55" s="48">
        <f>(AN55)/(1-(BH55+Q55))</f>
        <v/>
      </c>
      <c r="V55" s="48">
        <f>U55*I55</f>
        <v/>
      </c>
      <c r="W55" s="49">
        <f>T55*$W$4</f>
        <v/>
      </c>
      <c r="X55" s="49">
        <f>T55*$X$4</f>
        <v/>
      </c>
      <c r="Y55" s="50">
        <f>M55</f>
        <v/>
      </c>
      <c r="Z55" s="9" t="n"/>
      <c r="AA55" s="9" t="n"/>
      <c r="AB55" s="9" t="n"/>
      <c r="AC55" s="51">
        <f t="array" ref="AC55">IF(I55&gt;0,VLOOKUP(Y55&amp;$P$88&amp;$P$89&amp;$P$90,Variáveis!$O$2:$S$300&amp;Variáveis!$P$2:$T$300&amp;Variáveis!$Q$2:$U$300&amp;Variáveis!$R$2:$V$300,5,FALSE),0)</f>
        <v/>
      </c>
      <c r="AD55" s="52">
        <f>T55*AC55</f>
        <v/>
      </c>
      <c r="AE55" s="53">
        <f>IF(AB55="não",((V55/(1-VLOOKUP(AA55,Variáveis!$AK$3:$AN$29,4,FALSE)))*VLOOKUP(AA55,Variáveis!$AK$3:$AN$29,4,FALSE))-AD55,0)</f>
        <v/>
      </c>
      <c r="AF55" s="53">
        <f>T55*$AF$4</f>
        <v/>
      </c>
      <c r="AG55" s="53">
        <f>IF(AB55="SIM","Cliente pode pagar DIFA na entrada", )</f>
        <v/>
      </c>
      <c r="AH55" s="54" t="n"/>
      <c r="AI55" s="53">
        <f>IF(K55="SIM",(J55*$F$102),J55)</f>
        <v/>
      </c>
      <c r="AJ55" s="53">
        <f>IF(L55="SIM",(AI55*$F$101),AI55)</f>
        <v/>
      </c>
      <c r="AK55" s="53">
        <f>AJ55-AS55</f>
        <v/>
      </c>
      <c r="AL55" s="53">
        <f>AJ55*I55</f>
        <v/>
      </c>
      <c r="AM55" s="53">
        <f>AK55*I55</f>
        <v/>
      </c>
      <c r="AN55" s="53">
        <f>AK55-AP55-AQ55</f>
        <v/>
      </c>
      <c r="AO55" s="53">
        <f>AN55*I55</f>
        <v/>
      </c>
      <c r="AP55" s="53">
        <f>$AP$4*AK55</f>
        <v/>
      </c>
      <c r="AQ55" s="53">
        <f>$AQ$4*AK55</f>
        <v/>
      </c>
      <c r="AR55" s="51">
        <f t="array" ref="AR55">VLOOKUP(M55&amp;N55&amp;O55&amp;P55,Variáveis!$A$2:$E$240&amp;Variáveis!$B$2:$F$240&amp;Variáveis!$C$2:$G$240&amp;Variáveis!$D$2:$H$240,5,FALSE)</f>
        <v/>
      </c>
      <c r="AS55" s="53">
        <f>((AJ55*(1-AR55))*AR55)</f>
        <v/>
      </c>
      <c r="AT55" s="53">
        <f>(((J55+(J55*AU55))*0.18)-(J55*AR55))</f>
        <v/>
      </c>
      <c r="AU55" s="55">
        <f>(((1+AV55)*(1-AR55))/(1-0.18)-1)</f>
        <v/>
      </c>
      <c r="AV55" s="55">
        <f>IF(BB55&gt;0,BB55,IF(BA55&gt;0,BA55,IF(AZ55&gt;0,AZ55,IF(AY55&gt;0,AY55,IF(AX55&gt;0,AX55)))))/100</f>
        <v/>
      </c>
      <c r="AW55" s="56">
        <f>VALUE(LEFT(G55,4))</f>
        <v/>
      </c>
      <c r="AX55" s="56">
        <f>VALUE(IFERROR(VLOOKUP(VALUE(LEFT(G55,4)),ST!$C$4:$E$300,3,FALSE),"0"))</f>
        <v/>
      </c>
      <c r="AY55" s="56">
        <f>VALUE(IFERROR(VLOOKUP(VALUE(LEFT(G55,5)),ST!$C$4:$E$300,3,FALSE),"0"))</f>
        <v/>
      </c>
      <c r="AZ55" s="56">
        <f>VALUE(IFERROR(VLOOKUP(VALUE(LEFT(G55,6)),ST!$C$4:$E$300,3,FALSE),"0"))</f>
        <v/>
      </c>
      <c r="BA55" s="56">
        <f>VALUE(IFERROR(VLOOKUP(VALUE(LEFT(G55,7)),ST!$C$4:$E$300,3,FALSE),"0"))</f>
        <v/>
      </c>
      <c r="BB55" s="56">
        <f>VALUE(IFERROR(VLOOKUP(G55,ST!$C$4:$E$400,3,FALSE),"0"))</f>
        <v/>
      </c>
      <c r="BC55" s="57">
        <f>IF(VLOOKUP(AW55,ST!$C$4:$F$298,4,FALSE)&lt;&gt;0,VLOOKUP(AW55,ST!$C$4:$F$298,4,FALSE),VLOOKUP(G55,ST!$C$4:$F$298,4,FALSE))</f>
        <v/>
      </c>
      <c r="BD55" s="57">
        <f>IF(O55="SC","Desconsiderar coluna ICMS ST",IF(O55="PR","Haverá ST", ))</f>
        <v/>
      </c>
      <c r="BE55" s="53">
        <f>W55</f>
        <v/>
      </c>
      <c r="BF55" s="53">
        <f>X55</f>
        <v/>
      </c>
      <c r="BG55" s="53">
        <f>AD55-AS55</f>
        <v/>
      </c>
      <c r="BH55" s="51">
        <f>$W$4+$X$4+AC55+$BJ$4+0.07</f>
        <v/>
      </c>
      <c r="BI55" s="53">
        <f>IF(BD55="Haverá ST",AJ55+AS55+AT55,AJ55+AS55)</f>
        <v/>
      </c>
      <c r="BJ55" s="53">
        <f>T55*$BJ$4</f>
        <v/>
      </c>
      <c r="BK55" s="53">
        <f>T55*$BK$4</f>
        <v/>
      </c>
      <c r="BL55" s="53">
        <f>BE55+BF55+AO55+BJ55+BK55+AD55</f>
        <v/>
      </c>
      <c r="BM55" s="53">
        <f>(T55-BL55)</f>
        <v/>
      </c>
    </row>
    <row r="56" hidden="1" ht="15.75" customHeight="1" s="218">
      <c r="A56" s="58">
        <f>A55+1</f>
        <v/>
      </c>
      <c r="B56" s="144">
        <f>BOM!B56</f>
        <v/>
      </c>
      <c r="C56" s="144">
        <f>BOM!C56</f>
        <v/>
      </c>
      <c r="D56" s="144">
        <f>BOM!D56</f>
        <v/>
      </c>
      <c r="E56" s="144">
        <f>BOM!E56</f>
        <v/>
      </c>
      <c r="F56" s="144">
        <f>BOM!F56</f>
        <v/>
      </c>
      <c r="G56" s="144">
        <f>BOM!G56</f>
        <v/>
      </c>
      <c r="H56" s="144">
        <f>BOM!H56</f>
        <v/>
      </c>
      <c r="I56" s="144">
        <f>BOM!I56</f>
        <v/>
      </c>
      <c r="J56" s="146">
        <f>BOM!J56</f>
        <v/>
      </c>
      <c r="K56" s="146">
        <f>BOM!K56</f>
        <v/>
      </c>
      <c r="L56" s="146">
        <f>BOM!L56</f>
        <v/>
      </c>
      <c r="M56" s="146">
        <f>BOM!M56</f>
        <v/>
      </c>
      <c r="N56" s="146">
        <f>BOM!N56</f>
        <v/>
      </c>
      <c r="O56" s="146">
        <f>BOM!O56</f>
        <v/>
      </c>
      <c r="P56" s="146">
        <f>BOM!P56</f>
        <v/>
      </c>
      <c r="Q56" s="46">
        <f>$F$97</f>
        <v/>
      </c>
      <c r="R56" s="46">
        <f>$F$98</f>
        <v/>
      </c>
      <c r="S56" s="48">
        <f>U56-(U56*R56)</f>
        <v/>
      </c>
      <c r="T56" s="48">
        <f>S56*I56</f>
        <v/>
      </c>
      <c r="U56" s="48">
        <f>(AN56)/(1-(BH56+Q56))</f>
        <v/>
      </c>
      <c r="V56" s="48">
        <f>U56*I56</f>
        <v/>
      </c>
      <c r="W56" s="49">
        <f>T56*$W$4</f>
        <v/>
      </c>
      <c r="X56" s="49">
        <f>T56*$X$4</f>
        <v/>
      </c>
      <c r="Y56" s="50">
        <f>M56</f>
        <v/>
      </c>
      <c r="Z56" s="9" t="n"/>
      <c r="AA56" s="9" t="n"/>
      <c r="AB56" s="9" t="n"/>
      <c r="AC56" s="51">
        <f t="array" ref="AC56">IF(I56&gt;0,VLOOKUP(Y56&amp;$P$88&amp;$P$89&amp;$P$90,Variáveis!$O$2:$S$300&amp;Variáveis!$P$2:$T$300&amp;Variáveis!$Q$2:$U$300&amp;Variáveis!$R$2:$V$300,5,FALSE),0)</f>
        <v/>
      </c>
      <c r="AD56" s="52">
        <f>T56*AC56</f>
        <v/>
      </c>
      <c r="AE56" s="53">
        <f>IF(AB56="não",((V56/(1-VLOOKUP(AA56,Variáveis!$AK$3:$AN$29,4,FALSE)))*VLOOKUP(AA56,Variáveis!$AK$3:$AN$29,4,FALSE))-AD56,0)</f>
        <v/>
      </c>
      <c r="AF56" s="53">
        <f>T56*$AF$4</f>
        <v/>
      </c>
      <c r="AG56" s="53">
        <f>IF(AB56="SIM","Cliente pode pagar DIFA na entrada", )</f>
        <v/>
      </c>
      <c r="AH56" s="54" t="n"/>
      <c r="AI56" s="53">
        <f>IF(K56="SIM",(J56*$F$102),J56)</f>
        <v/>
      </c>
      <c r="AJ56" s="53">
        <f>IF(L56="SIM",(AI56*$F$101),AI56)</f>
        <v/>
      </c>
      <c r="AK56" s="53">
        <f>AJ56-AS56</f>
        <v/>
      </c>
      <c r="AL56" s="53">
        <f>AJ56*I56</f>
        <v/>
      </c>
      <c r="AM56" s="53">
        <f>AK56*I56</f>
        <v/>
      </c>
      <c r="AN56" s="53">
        <f>AK56-AP56-AQ56</f>
        <v/>
      </c>
      <c r="AO56" s="53">
        <f>AN56*I56</f>
        <v/>
      </c>
      <c r="AP56" s="53">
        <f>$AP$4*AK56</f>
        <v/>
      </c>
      <c r="AQ56" s="53">
        <f>$AQ$4*AK56</f>
        <v/>
      </c>
      <c r="AR56" s="51">
        <f t="array" ref="AR56">VLOOKUP(M56&amp;N56&amp;O56&amp;P56,Variáveis!$A$2:$E$240&amp;Variáveis!$B$2:$F$240&amp;Variáveis!$C$2:$G$240&amp;Variáveis!$D$2:$H$240,5,FALSE)</f>
        <v/>
      </c>
      <c r="AS56" s="53">
        <f>((AJ56*(1-AR56))*AR56)</f>
        <v/>
      </c>
      <c r="AT56" s="53">
        <f>(((J56+(J56*AU56))*0.18)-(J56*AR56))</f>
        <v/>
      </c>
      <c r="AU56" s="55">
        <f>(((1+AV56)*(1-AR56))/(1-0.18)-1)</f>
        <v/>
      </c>
      <c r="AV56" s="55">
        <f>IF(BB56&gt;0,BB56,IF(BA56&gt;0,BA56,IF(AZ56&gt;0,AZ56,IF(AY56&gt;0,AY56,IF(AX56&gt;0,AX56)))))/100</f>
        <v/>
      </c>
      <c r="AW56" s="56">
        <f>VALUE(LEFT(G56,4))</f>
        <v/>
      </c>
      <c r="AX56" s="56">
        <f>VALUE(IFERROR(VLOOKUP(VALUE(LEFT(G56,4)),ST!$C$4:$E$300,3,FALSE),"0"))</f>
        <v/>
      </c>
      <c r="AY56" s="56">
        <f>VALUE(IFERROR(VLOOKUP(VALUE(LEFT(G56,5)),ST!$C$4:$E$300,3,FALSE),"0"))</f>
        <v/>
      </c>
      <c r="AZ56" s="56">
        <f>VALUE(IFERROR(VLOOKUP(VALUE(LEFT(G56,6)),ST!$C$4:$E$300,3,FALSE),"0"))</f>
        <v/>
      </c>
      <c r="BA56" s="56">
        <f>VALUE(IFERROR(VLOOKUP(VALUE(LEFT(G56,7)),ST!$C$4:$E$300,3,FALSE),"0"))</f>
        <v/>
      </c>
      <c r="BB56" s="56">
        <f>VALUE(IFERROR(VLOOKUP(G56,ST!$C$4:$E$400,3,FALSE),"0"))</f>
        <v/>
      </c>
      <c r="BC56" s="57">
        <f>IF(VLOOKUP(AW56,ST!$C$4:$F$298,4,FALSE)&lt;&gt;0,VLOOKUP(AW56,ST!$C$4:$F$298,4,FALSE),VLOOKUP(G56,ST!$C$4:$F$298,4,FALSE))</f>
        <v/>
      </c>
      <c r="BD56" s="57">
        <f>IF(O56="SC","Desconsiderar coluna ICMS ST",IF(O56="PR","Haverá ST", ))</f>
        <v/>
      </c>
      <c r="BE56" s="53">
        <f>W56</f>
        <v/>
      </c>
      <c r="BF56" s="53">
        <f>X56</f>
        <v/>
      </c>
      <c r="BG56" s="53">
        <f>AD56-AS56</f>
        <v/>
      </c>
      <c r="BH56" s="51">
        <f>$W$4+$X$4+AC56+$BJ$4+0.07</f>
        <v/>
      </c>
      <c r="BI56" s="53">
        <f>IF(BD56="Haverá ST",AJ56+AS56+AT56,AJ56+AS56)</f>
        <v/>
      </c>
      <c r="BJ56" s="53">
        <f>T56*$BJ$4</f>
        <v/>
      </c>
      <c r="BK56" s="53">
        <f>T56*$BK$4</f>
        <v/>
      </c>
      <c r="BL56" s="53">
        <f>BE56+BF56+AO56+BJ56+BK56+AD56</f>
        <v/>
      </c>
      <c r="BM56" s="53">
        <f>(T56-BL56)</f>
        <v/>
      </c>
    </row>
    <row r="57" hidden="1" ht="15.75" customHeight="1" s="218">
      <c r="A57" s="58">
        <f>A56+1</f>
        <v/>
      </c>
      <c r="B57" s="144">
        <f>BOM!B57</f>
        <v/>
      </c>
      <c r="C57" s="144">
        <f>BOM!C57</f>
        <v/>
      </c>
      <c r="D57" s="144">
        <f>BOM!D57</f>
        <v/>
      </c>
      <c r="E57" s="144">
        <f>BOM!E57</f>
        <v/>
      </c>
      <c r="F57" s="144">
        <f>BOM!F57</f>
        <v/>
      </c>
      <c r="G57" s="144">
        <f>BOM!G57</f>
        <v/>
      </c>
      <c r="H57" s="144">
        <f>BOM!H57</f>
        <v/>
      </c>
      <c r="I57" s="144">
        <f>BOM!I57</f>
        <v/>
      </c>
      <c r="J57" s="146">
        <f>BOM!J57</f>
        <v/>
      </c>
      <c r="K57" s="146">
        <f>BOM!K57</f>
        <v/>
      </c>
      <c r="L57" s="146">
        <f>BOM!L57</f>
        <v/>
      </c>
      <c r="M57" s="146">
        <f>BOM!M57</f>
        <v/>
      </c>
      <c r="N57" s="146">
        <f>BOM!N57</f>
        <v/>
      </c>
      <c r="O57" s="146">
        <f>BOM!O57</f>
        <v/>
      </c>
      <c r="P57" s="146">
        <f>BOM!P57</f>
        <v/>
      </c>
      <c r="Q57" s="46">
        <f>$F$97</f>
        <v/>
      </c>
      <c r="R57" s="46">
        <f>$F$98</f>
        <v/>
      </c>
      <c r="S57" s="48">
        <f>U57-(U57*R57)</f>
        <v/>
      </c>
      <c r="T57" s="48">
        <f>S57*I57</f>
        <v/>
      </c>
      <c r="U57" s="48">
        <f>(AN57)/(1-(BH57+Q57))</f>
        <v/>
      </c>
      <c r="V57" s="48">
        <f>U57*I57</f>
        <v/>
      </c>
      <c r="W57" s="49">
        <f>T57*$W$4</f>
        <v/>
      </c>
      <c r="X57" s="49">
        <f>T57*$X$4</f>
        <v/>
      </c>
      <c r="Y57" s="50">
        <f>M57</f>
        <v/>
      </c>
      <c r="Z57" s="9" t="n"/>
      <c r="AA57" s="9" t="n"/>
      <c r="AB57" s="9" t="n"/>
      <c r="AC57" s="51">
        <f t="array" ref="AC57">IF(I57&gt;0,VLOOKUP(Y57&amp;$P$88&amp;$P$89&amp;$P$90,Variáveis!$O$2:$S$300&amp;Variáveis!$P$2:$T$300&amp;Variáveis!$Q$2:$U$300&amp;Variáveis!$R$2:$V$300,5,FALSE),0)</f>
        <v/>
      </c>
      <c r="AD57" s="52">
        <f>T57*AC57</f>
        <v/>
      </c>
      <c r="AE57" s="53">
        <f>IF(AB57="não",((V57/(1-VLOOKUP(AA57,Variáveis!$AK$3:$AN$29,4,FALSE)))*VLOOKUP(AA57,Variáveis!$AK$3:$AN$29,4,FALSE))-AD57,0)</f>
        <v/>
      </c>
      <c r="AF57" s="53">
        <f>T57*$AF$4</f>
        <v/>
      </c>
      <c r="AG57" s="53">
        <f>IF(AB57="SIM","Cliente pode pagar DIFA na entrada", )</f>
        <v/>
      </c>
      <c r="AH57" s="54" t="n"/>
      <c r="AI57" s="53">
        <f>IF(K57="SIM",(J57*$F$102),J57)</f>
        <v/>
      </c>
      <c r="AJ57" s="53">
        <f>IF(L57="SIM",(AI57*$F$101),AI57)</f>
        <v/>
      </c>
      <c r="AK57" s="53">
        <f>AJ57-AS57</f>
        <v/>
      </c>
      <c r="AL57" s="53">
        <f>AJ57*I57</f>
        <v/>
      </c>
      <c r="AM57" s="53">
        <f>AK57*I57</f>
        <v/>
      </c>
      <c r="AN57" s="53">
        <f>AK57-AP57-AQ57</f>
        <v/>
      </c>
      <c r="AO57" s="53">
        <f>AN57*I57</f>
        <v/>
      </c>
      <c r="AP57" s="53">
        <f>$AP$4*AK57</f>
        <v/>
      </c>
      <c r="AQ57" s="53">
        <f>$AQ$4*AK57</f>
        <v/>
      </c>
      <c r="AR57" s="51">
        <f t="array" ref="AR57">VLOOKUP(M57&amp;N57&amp;O57&amp;P57,Variáveis!$A$2:$E$240&amp;Variáveis!$B$2:$F$240&amp;Variáveis!$C$2:$G$240&amp;Variáveis!$D$2:$H$240,5,FALSE)</f>
        <v/>
      </c>
      <c r="AS57" s="53">
        <f>((AJ57*(1-AR57))*AR57)</f>
        <v/>
      </c>
      <c r="AT57" s="53">
        <f>(((J57+(J57*AU57))*0.18)-(J57*AR57))</f>
        <v/>
      </c>
      <c r="AU57" s="55">
        <f>(((1+AV57)*(1-AR57))/(1-0.18)-1)</f>
        <v/>
      </c>
      <c r="AV57" s="55">
        <f>IF(BB57&gt;0,BB57,IF(BA57&gt;0,BA57,IF(AZ57&gt;0,AZ57,IF(AY57&gt;0,AY57,IF(AX57&gt;0,AX57)))))/100</f>
        <v/>
      </c>
      <c r="AW57" s="56">
        <f>VALUE(LEFT(G57,4))</f>
        <v/>
      </c>
      <c r="AX57" s="56">
        <f>VALUE(IFERROR(VLOOKUP(VALUE(LEFT(G57,4)),ST!$C$4:$E$300,3,FALSE),"0"))</f>
        <v/>
      </c>
      <c r="AY57" s="56">
        <f>VALUE(IFERROR(VLOOKUP(VALUE(LEFT(G57,5)),ST!$C$4:$E$300,3,FALSE),"0"))</f>
        <v/>
      </c>
      <c r="AZ57" s="56">
        <f>VALUE(IFERROR(VLOOKUP(VALUE(LEFT(G57,6)),ST!$C$4:$E$300,3,FALSE),"0"))</f>
        <v/>
      </c>
      <c r="BA57" s="56">
        <f>VALUE(IFERROR(VLOOKUP(VALUE(LEFT(G57,7)),ST!$C$4:$E$300,3,FALSE),"0"))</f>
        <v/>
      </c>
      <c r="BB57" s="56">
        <f>VALUE(IFERROR(VLOOKUP(G57,ST!$C$4:$E$400,3,FALSE),"0"))</f>
        <v/>
      </c>
      <c r="BC57" s="57">
        <f>IF(VLOOKUP(AW57,ST!$C$4:$F$298,4,FALSE)&lt;&gt;0,VLOOKUP(AW57,ST!$C$4:$F$298,4,FALSE),VLOOKUP(G57,ST!$C$4:$F$298,4,FALSE))</f>
        <v/>
      </c>
      <c r="BD57" s="57">
        <f>IF(O57="SC","Desconsiderar coluna ICMS ST",IF(O57="PR","Haverá ST", ))</f>
        <v/>
      </c>
      <c r="BE57" s="53">
        <f>W57</f>
        <v/>
      </c>
      <c r="BF57" s="53">
        <f>X57</f>
        <v/>
      </c>
      <c r="BG57" s="53">
        <f>AD57-AS57</f>
        <v/>
      </c>
      <c r="BH57" s="51">
        <f>$W$4+$X$4+AC57+$BJ$4+0.07</f>
        <v/>
      </c>
      <c r="BI57" s="53">
        <f>IF(BD57="Haverá ST",AJ57+AS57+AT57,AJ57+AS57)</f>
        <v/>
      </c>
      <c r="BJ57" s="53">
        <f>T57*$BJ$4</f>
        <v/>
      </c>
      <c r="BK57" s="53">
        <f>T57*$BK$4</f>
        <v/>
      </c>
      <c r="BL57" s="53">
        <f>BE57+BF57+AO57+BJ57+BK57+AD57</f>
        <v/>
      </c>
      <c r="BM57" s="53">
        <f>(T57-BL57)</f>
        <v/>
      </c>
    </row>
    <row r="58" hidden="1" ht="15.75" customHeight="1" s="218">
      <c r="A58" s="58">
        <f>A57+1</f>
        <v/>
      </c>
      <c r="B58" s="144">
        <f>BOM!B58</f>
        <v/>
      </c>
      <c r="C58" s="144">
        <f>BOM!C58</f>
        <v/>
      </c>
      <c r="D58" s="144">
        <f>BOM!D58</f>
        <v/>
      </c>
      <c r="E58" s="144">
        <f>BOM!E58</f>
        <v/>
      </c>
      <c r="F58" s="144">
        <f>BOM!F58</f>
        <v/>
      </c>
      <c r="G58" s="144">
        <f>BOM!G58</f>
        <v/>
      </c>
      <c r="H58" s="144">
        <f>BOM!H58</f>
        <v/>
      </c>
      <c r="I58" s="144">
        <f>BOM!I58</f>
        <v/>
      </c>
      <c r="J58" s="146">
        <f>BOM!J58</f>
        <v/>
      </c>
      <c r="K58" s="146">
        <f>BOM!K58</f>
        <v/>
      </c>
      <c r="L58" s="146">
        <f>BOM!L58</f>
        <v/>
      </c>
      <c r="M58" s="146">
        <f>BOM!M58</f>
        <v/>
      </c>
      <c r="N58" s="146">
        <f>BOM!N58</f>
        <v/>
      </c>
      <c r="O58" s="146">
        <f>BOM!O58</f>
        <v/>
      </c>
      <c r="P58" s="146">
        <f>BOM!P58</f>
        <v/>
      </c>
      <c r="Q58" s="46">
        <f>$F$97</f>
        <v/>
      </c>
      <c r="R58" s="46">
        <f>$F$98</f>
        <v/>
      </c>
      <c r="S58" s="48">
        <f>U58-(U58*R58)</f>
        <v/>
      </c>
      <c r="T58" s="48">
        <f>S58*I58</f>
        <v/>
      </c>
      <c r="U58" s="48">
        <f>(AN58)/(1-(BH58+Q58))</f>
        <v/>
      </c>
      <c r="V58" s="48">
        <f>U58*I58</f>
        <v/>
      </c>
      <c r="W58" s="49">
        <f>T58*$W$4</f>
        <v/>
      </c>
      <c r="X58" s="49">
        <f>T58*$X$4</f>
        <v/>
      </c>
      <c r="Y58" s="50">
        <f>M58</f>
        <v/>
      </c>
      <c r="Z58" s="9" t="n"/>
      <c r="AA58" s="9" t="n"/>
      <c r="AB58" s="9" t="n"/>
      <c r="AC58" s="51">
        <f t="array" ref="AC58">IF(I58&gt;0,VLOOKUP(Y58&amp;$P$88&amp;$P$89&amp;$P$90,Variáveis!$O$2:$S$300&amp;Variáveis!$P$2:$T$300&amp;Variáveis!$Q$2:$U$300&amp;Variáveis!$R$2:$V$300,5,FALSE),0)</f>
        <v/>
      </c>
      <c r="AD58" s="52">
        <f>T58*AC58</f>
        <v/>
      </c>
      <c r="AE58" s="53">
        <f>IF(AB58="não",((V58/(1-VLOOKUP(AA58,Variáveis!$AK$3:$AN$29,4,FALSE)))*VLOOKUP(AA58,Variáveis!$AK$3:$AN$29,4,FALSE))-AD58,0)</f>
        <v/>
      </c>
      <c r="AF58" s="53">
        <f>T58*$AF$4</f>
        <v/>
      </c>
      <c r="AG58" s="53">
        <f>IF(AB58="SIM","Cliente pode pagar DIFA na entrada", )</f>
        <v/>
      </c>
      <c r="AH58" s="54" t="n"/>
      <c r="AI58" s="53">
        <f>IF(K58="SIM",(J58*$F$102),J58)</f>
        <v/>
      </c>
      <c r="AJ58" s="53">
        <f>IF(L58="SIM",(AI58*$F$101),AI58)</f>
        <v/>
      </c>
      <c r="AK58" s="53">
        <f>AJ58-AS58</f>
        <v/>
      </c>
      <c r="AL58" s="53">
        <f>AJ58*I58</f>
        <v/>
      </c>
      <c r="AM58" s="53">
        <f>AK58*I58</f>
        <v/>
      </c>
      <c r="AN58" s="53">
        <f>AK58-AP58-AQ58</f>
        <v/>
      </c>
      <c r="AO58" s="53">
        <f>AN58*I58</f>
        <v/>
      </c>
      <c r="AP58" s="53">
        <f>$AP$4*AK58</f>
        <v/>
      </c>
      <c r="AQ58" s="53">
        <f>$AQ$4*AK58</f>
        <v/>
      </c>
      <c r="AR58" s="51">
        <f t="array" ref="AR58">VLOOKUP(M58&amp;N58&amp;O58&amp;P58,Variáveis!$A$2:$E$240&amp;Variáveis!$B$2:$F$240&amp;Variáveis!$C$2:$G$240&amp;Variáveis!$D$2:$H$240,5,FALSE)</f>
        <v/>
      </c>
      <c r="AS58" s="53">
        <f>((AJ58*(1-AR58))*AR58)</f>
        <v/>
      </c>
      <c r="AT58" s="53">
        <f>(((J58+(J58*AU58))*0.18)-(J58*AR58))</f>
        <v/>
      </c>
      <c r="AU58" s="55">
        <f>(((1+AV58)*(1-AR58))/(1-0.18)-1)</f>
        <v/>
      </c>
      <c r="AV58" s="55">
        <f>IF(BB58&gt;0,BB58,IF(BA58&gt;0,BA58,IF(AZ58&gt;0,AZ58,IF(AY58&gt;0,AY58,IF(AX58&gt;0,AX58)))))/100</f>
        <v/>
      </c>
      <c r="AW58" s="56">
        <f>VALUE(LEFT(G58,4))</f>
        <v/>
      </c>
      <c r="AX58" s="56">
        <f>VALUE(IFERROR(VLOOKUP(VALUE(LEFT(G58,4)),ST!$C$4:$E$300,3,FALSE),"0"))</f>
        <v/>
      </c>
      <c r="AY58" s="56">
        <f>VALUE(IFERROR(VLOOKUP(VALUE(LEFT(G58,5)),ST!$C$4:$E$300,3,FALSE),"0"))</f>
        <v/>
      </c>
      <c r="AZ58" s="56">
        <f>VALUE(IFERROR(VLOOKUP(VALUE(LEFT(G58,6)),ST!$C$4:$E$300,3,FALSE),"0"))</f>
        <v/>
      </c>
      <c r="BA58" s="56">
        <f>VALUE(IFERROR(VLOOKUP(VALUE(LEFT(G58,7)),ST!$C$4:$E$300,3,FALSE),"0"))</f>
        <v/>
      </c>
      <c r="BB58" s="56">
        <f>VALUE(IFERROR(VLOOKUP(G58,ST!$C$4:$E$400,3,FALSE),"0"))</f>
        <v/>
      </c>
      <c r="BC58" s="57">
        <f>IF(VLOOKUP(AW58,ST!$C$4:$F$298,4,FALSE)&lt;&gt;0,VLOOKUP(AW58,ST!$C$4:$F$298,4,FALSE),VLOOKUP(G58,ST!$C$4:$F$298,4,FALSE))</f>
        <v/>
      </c>
      <c r="BD58" s="57">
        <f>IF(O58="SC","Desconsiderar coluna ICMS ST",IF(O58="PR","Haverá ST", ))</f>
        <v/>
      </c>
      <c r="BE58" s="53">
        <f>W58</f>
        <v/>
      </c>
      <c r="BF58" s="53">
        <f>X58</f>
        <v/>
      </c>
      <c r="BG58" s="53">
        <f>AD58-AS58</f>
        <v/>
      </c>
      <c r="BH58" s="51">
        <f>$W$4+$X$4+AC58+$BJ$4+0.07</f>
        <v/>
      </c>
      <c r="BI58" s="53">
        <f>IF(BD58="Haverá ST",AJ58+AS58+AT58,AJ58+AS58)</f>
        <v/>
      </c>
      <c r="BJ58" s="53">
        <f>T58*$BJ$4</f>
        <v/>
      </c>
      <c r="BK58" s="53">
        <f>T58*$BK$4</f>
        <v/>
      </c>
      <c r="BL58" s="53">
        <f>BE58+BF58+AO58+BJ58+BK58+AD58</f>
        <v/>
      </c>
      <c r="BM58" s="53">
        <f>(T58-BL58)</f>
        <v/>
      </c>
    </row>
    <row r="59" hidden="1" ht="15.75" customHeight="1" s="218">
      <c r="A59" s="58">
        <f>A58+1</f>
        <v/>
      </c>
      <c r="B59" s="144">
        <f>BOM!B59</f>
        <v/>
      </c>
      <c r="C59" s="144">
        <f>BOM!C59</f>
        <v/>
      </c>
      <c r="D59" s="144">
        <f>BOM!D59</f>
        <v/>
      </c>
      <c r="E59" s="144">
        <f>BOM!E59</f>
        <v/>
      </c>
      <c r="F59" s="144">
        <f>BOM!F59</f>
        <v/>
      </c>
      <c r="G59" s="144">
        <f>BOM!G59</f>
        <v/>
      </c>
      <c r="H59" s="144">
        <f>BOM!H59</f>
        <v/>
      </c>
      <c r="I59" s="144">
        <f>BOM!I59</f>
        <v/>
      </c>
      <c r="J59" s="146">
        <f>BOM!J59</f>
        <v/>
      </c>
      <c r="K59" s="146">
        <f>BOM!K59</f>
        <v/>
      </c>
      <c r="L59" s="146">
        <f>BOM!L59</f>
        <v/>
      </c>
      <c r="M59" s="146">
        <f>BOM!M59</f>
        <v/>
      </c>
      <c r="N59" s="146">
        <f>BOM!N59</f>
        <v/>
      </c>
      <c r="O59" s="146">
        <f>BOM!O59</f>
        <v/>
      </c>
      <c r="P59" s="146">
        <f>BOM!P59</f>
        <v/>
      </c>
      <c r="Q59" s="46">
        <f>$F$97</f>
        <v/>
      </c>
      <c r="R59" s="46">
        <f>$F$98</f>
        <v/>
      </c>
      <c r="S59" s="48">
        <f>U59-(U59*R59)</f>
        <v/>
      </c>
      <c r="T59" s="48">
        <f>S59*I59</f>
        <v/>
      </c>
      <c r="U59" s="48">
        <f>(AN59)/(1-(BH59+Q59))</f>
        <v/>
      </c>
      <c r="V59" s="48">
        <f>U59*I59</f>
        <v/>
      </c>
      <c r="W59" s="49">
        <f>T59*$W$4</f>
        <v/>
      </c>
      <c r="X59" s="49">
        <f>T59*$X$4</f>
        <v/>
      </c>
      <c r="Y59" s="50">
        <f>M59</f>
        <v/>
      </c>
      <c r="Z59" s="9" t="n"/>
      <c r="AA59" s="9" t="n"/>
      <c r="AB59" s="9" t="n"/>
      <c r="AC59" s="51">
        <f t="array" ref="AC59">IF(I59&gt;0,VLOOKUP(Y59&amp;$P$88&amp;$P$89&amp;$P$90,Variáveis!$O$2:$S$300&amp;Variáveis!$P$2:$T$300&amp;Variáveis!$Q$2:$U$300&amp;Variáveis!$R$2:$V$300,5,FALSE),0)</f>
        <v/>
      </c>
      <c r="AD59" s="52">
        <f>T59*AC59</f>
        <v/>
      </c>
      <c r="AE59" s="53">
        <f>IF(AB59="não",((V59/(1-VLOOKUP(AA59,Variáveis!$AK$3:$AN$29,4,FALSE)))*VLOOKUP(AA59,Variáveis!$AK$3:$AN$29,4,FALSE))-AD59,0)</f>
        <v/>
      </c>
      <c r="AF59" s="53">
        <f>T59*$AF$4</f>
        <v/>
      </c>
      <c r="AG59" s="53">
        <f>IF(AB59="SIM","Cliente pode pagar DIFA na entrada", )</f>
        <v/>
      </c>
      <c r="AH59" s="54" t="n"/>
      <c r="AI59" s="53">
        <f>IF(K59="SIM",(J59*$F$102),J59)</f>
        <v/>
      </c>
      <c r="AJ59" s="53">
        <f>IF(L59="SIM",(AI59*$F$101),AI59)</f>
        <v/>
      </c>
      <c r="AK59" s="53">
        <f>AJ59-AS59</f>
        <v/>
      </c>
      <c r="AL59" s="53">
        <f>AJ59*I59</f>
        <v/>
      </c>
      <c r="AM59" s="53">
        <f>AK59*I59</f>
        <v/>
      </c>
      <c r="AN59" s="53">
        <f>AK59-AP59-AQ59</f>
        <v/>
      </c>
      <c r="AO59" s="53">
        <f>AN59*I59</f>
        <v/>
      </c>
      <c r="AP59" s="53">
        <f>$AP$4*AK59</f>
        <v/>
      </c>
      <c r="AQ59" s="53">
        <f>$AQ$4*AK59</f>
        <v/>
      </c>
      <c r="AR59" s="51">
        <f t="array" ref="AR59">VLOOKUP(M59&amp;N59&amp;O59&amp;P59,Variáveis!$A$2:$E$240&amp;Variáveis!$B$2:$F$240&amp;Variáveis!$C$2:$G$240&amp;Variáveis!$D$2:$H$240,5,FALSE)</f>
        <v/>
      </c>
      <c r="AS59" s="53">
        <f>((AJ59*(1-AR59))*AR59)</f>
        <v/>
      </c>
      <c r="AT59" s="53">
        <f>(((J59+(J59*AU59))*0.18)-(J59*AR59))</f>
        <v/>
      </c>
      <c r="AU59" s="55">
        <f>(((1+AV59)*(1-AR59))/(1-0.18)-1)</f>
        <v/>
      </c>
      <c r="AV59" s="55">
        <f>IF(BB59&gt;0,BB59,IF(BA59&gt;0,BA59,IF(AZ59&gt;0,AZ59,IF(AY59&gt;0,AY59,IF(AX59&gt;0,AX59)))))/100</f>
        <v/>
      </c>
      <c r="AW59" s="56">
        <f>VALUE(LEFT(G59,4))</f>
        <v/>
      </c>
      <c r="AX59" s="56">
        <f>VALUE(IFERROR(VLOOKUP(VALUE(LEFT(G59,4)),ST!$C$4:$E$300,3,FALSE),"0"))</f>
        <v/>
      </c>
      <c r="AY59" s="56">
        <f>VALUE(IFERROR(VLOOKUP(VALUE(LEFT(G59,5)),ST!$C$4:$E$300,3,FALSE),"0"))</f>
        <v/>
      </c>
      <c r="AZ59" s="56">
        <f>VALUE(IFERROR(VLOOKUP(VALUE(LEFT(G59,6)),ST!$C$4:$E$300,3,FALSE),"0"))</f>
        <v/>
      </c>
      <c r="BA59" s="56">
        <f>VALUE(IFERROR(VLOOKUP(VALUE(LEFT(G59,7)),ST!$C$4:$E$300,3,FALSE),"0"))</f>
        <v/>
      </c>
      <c r="BB59" s="56">
        <f>VALUE(IFERROR(VLOOKUP(G59,ST!$C$4:$E$400,3,FALSE),"0"))</f>
        <v/>
      </c>
      <c r="BC59" s="57">
        <f>IF(VLOOKUP(AW59,ST!$C$4:$F$298,4,FALSE)&lt;&gt;0,VLOOKUP(AW59,ST!$C$4:$F$298,4,FALSE),VLOOKUP(G59,ST!$C$4:$F$298,4,FALSE))</f>
        <v/>
      </c>
      <c r="BD59" s="57">
        <f>IF(O59="SC","Desconsiderar coluna ICMS ST",IF(O59="PR","Haverá ST", ))</f>
        <v/>
      </c>
      <c r="BE59" s="53">
        <f>W59</f>
        <v/>
      </c>
      <c r="BF59" s="53">
        <f>X59</f>
        <v/>
      </c>
      <c r="BG59" s="53">
        <f>AD59-AS59</f>
        <v/>
      </c>
      <c r="BH59" s="51">
        <f>$W$4+$X$4+AC59+$BJ$4+0.07</f>
        <v/>
      </c>
      <c r="BI59" s="53">
        <f>IF(BD59="Haverá ST",AJ59+AS59+AT59,AJ59+AS59)</f>
        <v/>
      </c>
      <c r="BJ59" s="53">
        <f>T59*$BJ$4</f>
        <v/>
      </c>
      <c r="BK59" s="53">
        <f>T59*$BK$4</f>
        <v/>
      </c>
      <c r="BL59" s="53">
        <f>BE59+BF59+AO59+BJ59+BK59+AD59</f>
        <v/>
      </c>
      <c r="BM59" s="53">
        <f>(T59-BL59)</f>
        <v/>
      </c>
    </row>
    <row r="60" hidden="1" ht="15.75" customHeight="1" s="218">
      <c r="A60" s="58">
        <f>A59+1</f>
        <v/>
      </c>
      <c r="B60" s="144">
        <f>BOM!B60</f>
        <v/>
      </c>
      <c r="C60" s="144">
        <f>BOM!C60</f>
        <v/>
      </c>
      <c r="D60" s="144">
        <f>BOM!D60</f>
        <v/>
      </c>
      <c r="E60" s="144">
        <f>BOM!E60</f>
        <v/>
      </c>
      <c r="F60" s="144">
        <f>BOM!F60</f>
        <v/>
      </c>
      <c r="G60" s="144">
        <f>BOM!G60</f>
        <v/>
      </c>
      <c r="H60" s="144">
        <f>BOM!H60</f>
        <v/>
      </c>
      <c r="I60" s="144">
        <f>BOM!I60</f>
        <v/>
      </c>
      <c r="J60" s="146">
        <f>BOM!J60</f>
        <v/>
      </c>
      <c r="K60" s="146">
        <f>BOM!K60</f>
        <v/>
      </c>
      <c r="L60" s="146">
        <f>BOM!L60</f>
        <v/>
      </c>
      <c r="M60" s="146">
        <f>BOM!M60</f>
        <v/>
      </c>
      <c r="N60" s="146">
        <f>BOM!N60</f>
        <v/>
      </c>
      <c r="O60" s="146">
        <f>BOM!O60</f>
        <v/>
      </c>
      <c r="P60" s="146">
        <f>BOM!P60</f>
        <v/>
      </c>
      <c r="Q60" s="46">
        <f>$F$97</f>
        <v/>
      </c>
      <c r="R60" s="46">
        <f>$F$98</f>
        <v/>
      </c>
      <c r="S60" s="48">
        <f>U60-(U60*R60)</f>
        <v/>
      </c>
      <c r="T60" s="48">
        <f>S60*I60</f>
        <v/>
      </c>
      <c r="U60" s="48">
        <f>(AN60)/(1-(BH60+Q60))</f>
        <v/>
      </c>
      <c r="V60" s="48">
        <f>U60*I60</f>
        <v/>
      </c>
      <c r="W60" s="49">
        <f>T60*$W$4</f>
        <v/>
      </c>
      <c r="X60" s="49">
        <f>T60*$X$4</f>
        <v/>
      </c>
      <c r="Y60" s="50">
        <f>M60</f>
        <v/>
      </c>
      <c r="Z60" s="9" t="n"/>
      <c r="AA60" s="9" t="n"/>
      <c r="AB60" s="9" t="n"/>
      <c r="AC60" s="51">
        <f t="array" ref="AC60">IF(I60&gt;0,VLOOKUP(Y60&amp;$P$88&amp;$P$89&amp;$P$90,Variáveis!$O$2:$S$300&amp;Variáveis!$P$2:$T$300&amp;Variáveis!$Q$2:$U$300&amp;Variáveis!$R$2:$V$300,5,FALSE),0)</f>
        <v/>
      </c>
      <c r="AD60" s="52">
        <f>T60*AC60</f>
        <v/>
      </c>
      <c r="AE60" s="53">
        <f>IF(AB60="não",((V60/(1-VLOOKUP(AA60,Variáveis!$AK$3:$AN$29,4,FALSE)))*VLOOKUP(AA60,Variáveis!$AK$3:$AN$29,4,FALSE))-AD60,0)</f>
        <v/>
      </c>
      <c r="AF60" s="53">
        <f>T60*$AF$4</f>
        <v/>
      </c>
      <c r="AG60" s="53">
        <f>IF(AB60="SIM","Cliente pode pagar DIFA na entrada", )</f>
        <v/>
      </c>
      <c r="AH60" s="54" t="n"/>
      <c r="AI60" s="53">
        <f>IF(K60="SIM",(J60*$F$102),J60)</f>
        <v/>
      </c>
      <c r="AJ60" s="53">
        <f>IF(L60="SIM",(AI60*$F$101),AI60)</f>
        <v/>
      </c>
      <c r="AK60" s="53">
        <f>AJ60-AS60</f>
        <v/>
      </c>
      <c r="AL60" s="53">
        <f>AJ60*I60</f>
        <v/>
      </c>
      <c r="AM60" s="53">
        <f>AK60*I60</f>
        <v/>
      </c>
      <c r="AN60" s="53">
        <f>AK60-AP60-AQ60</f>
        <v/>
      </c>
      <c r="AO60" s="53">
        <f>AN60*I60</f>
        <v/>
      </c>
      <c r="AP60" s="53">
        <f>$AP$4*AK60</f>
        <v/>
      </c>
      <c r="AQ60" s="53">
        <f>$AQ$4*AK60</f>
        <v/>
      </c>
      <c r="AR60" s="51">
        <f t="array" ref="AR60">VLOOKUP(M60&amp;N60&amp;O60&amp;P60,Variáveis!$A$2:$E$240&amp;Variáveis!$B$2:$F$240&amp;Variáveis!$C$2:$G$240&amp;Variáveis!$D$2:$H$240,5,FALSE)</f>
        <v/>
      </c>
      <c r="AS60" s="53">
        <f>((AJ60*(1-AR60))*AR60)</f>
        <v/>
      </c>
      <c r="AT60" s="53">
        <f>(((J60+(J60*AU60))*0.18)-(J60*AR60))</f>
        <v/>
      </c>
      <c r="AU60" s="55">
        <f>(((1+AV60)*(1-AR60))/(1-0.18)-1)</f>
        <v/>
      </c>
      <c r="AV60" s="55">
        <f>IF(BB60&gt;0,BB60,IF(BA60&gt;0,BA60,IF(AZ60&gt;0,AZ60,IF(AY60&gt;0,AY60,IF(AX60&gt;0,AX60)))))/100</f>
        <v/>
      </c>
      <c r="AW60" s="56">
        <f>VALUE(LEFT(G60,4))</f>
        <v/>
      </c>
      <c r="AX60" s="56">
        <f>VALUE(IFERROR(VLOOKUP(VALUE(LEFT(G60,4)),ST!$C$4:$E$300,3,FALSE),"0"))</f>
        <v/>
      </c>
      <c r="AY60" s="56">
        <f>VALUE(IFERROR(VLOOKUP(VALUE(LEFT(G60,5)),ST!$C$4:$E$300,3,FALSE),"0"))</f>
        <v/>
      </c>
      <c r="AZ60" s="56">
        <f>VALUE(IFERROR(VLOOKUP(VALUE(LEFT(G60,6)),ST!$C$4:$E$300,3,FALSE),"0"))</f>
        <v/>
      </c>
      <c r="BA60" s="56">
        <f>VALUE(IFERROR(VLOOKUP(VALUE(LEFT(G60,7)),ST!$C$4:$E$300,3,FALSE),"0"))</f>
        <v/>
      </c>
      <c r="BB60" s="56">
        <f>VALUE(IFERROR(VLOOKUP(G60,ST!$C$4:$E$400,3,FALSE),"0"))</f>
        <v/>
      </c>
      <c r="BC60" s="57">
        <f>IF(VLOOKUP(AW60,ST!$C$4:$F$298,4,FALSE)&lt;&gt;0,VLOOKUP(AW60,ST!$C$4:$F$298,4,FALSE),VLOOKUP(G60,ST!$C$4:$F$298,4,FALSE))</f>
        <v/>
      </c>
      <c r="BD60" s="57">
        <f>IF(O60="SC","Desconsiderar coluna ICMS ST",IF(O60="PR","Haverá ST", ))</f>
        <v/>
      </c>
      <c r="BE60" s="53">
        <f>W60</f>
        <v/>
      </c>
      <c r="BF60" s="53">
        <f>X60</f>
        <v/>
      </c>
      <c r="BG60" s="53">
        <f>AD60-AS60</f>
        <v/>
      </c>
      <c r="BH60" s="51">
        <f>$W$4+$X$4+AC60+$BJ$4+0.07</f>
        <v/>
      </c>
      <c r="BI60" s="53">
        <f>IF(BD60="Haverá ST",AJ60+AS60+AT60,AJ60+AS60)</f>
        <v/>
      </c>
      <c r="BJ60" s="53">
        <f>T60*$BJ$4</f>
        <v/>
      </c>
      <c r="BK60" s="53">
        <f>T60*$BK$4</f>
        <v/>
      </c>
      <c r="BL60" s="53">
        <f>BE60+BF60+AO60+BJ60+BK60+AD60</f>
        <v/>
      </c>
      <c r="BM60" s="53">
        <f>(T60-BL60)</f>
        <v/>
      </c>
    </row>
    <row r="61" hidden="1" ht="15.75" customHeight="1" s="218">
      <c r="A61" s="58">
        <f>A60+1</f>
        <v/>
      </c>
      <c r="B61" s="144">
        <f>BOM!B61</f>
        <v/>
      </c>
      <c r="C61" s="144">
        <f>BOM!C61</f>
        <v/>
      </c>
      <c r="D61" s="144">
        <f>BOM!D61</f>
        <v/>
      </c>
      <c r="E61" s="144">
        <f>BOM!E61</f>
        <v/>
      </c>
      <c r="F61" s="144">
        <f>BOM!F61</f>
        <v/>
      </c>
      <c r="G61" s="144">
        <f>BOM!G61</f>
        <v/>
      </c>
      <c r="H61" s="144">
        <f>BOM!H61</f>
        <v/>
      </c>
      <c r="I61" s="144">
        <f>BOM!I61</f>
        <v/>
      </c>
      <c r="J61" s="146">
        <f>BOM!J61</f>
        <v/>
      </c>
      <c r="K61" s="146">
        <f>BOM!K61</f>
        <v/>
      </c>
      <c r="L61" s="146">
        <f>BOM!L61</f>
        <v/>
      </c>
      <c r="M61" s="146">
        <f>BOM!M61</f>
        <v/>
      </c>
      <c r="N61" s="146">
        <f>BOM!N61</f>
        <v/>
      </c>
      <c r="O61" s="146">
        <f>BOM!O61</f>
        <v/>
      </c>
      <c r="P61" s="146">
        <f>BOM!P61</f>
        <v/>
      </c>
      <c r="Q61" s="46">
        <f>$F$97</f>
        <v/>
      </c>
      <c r="R61" s="46">
        <f>$F$98</f>
        <v/>
      </c>
      <c r="S61" s="48">
        <f>U61-(U61*R61)</f>
        <v/>
      </c>
      <c r="T61" s="48">
        <f>S61*I61</f>
        <v/>
      </c>
      <c r="U61" s="48">
        <f>(AN61)/(1-(BH61+Q61))</f>
        <v/>
      </c>
      <c r="V61" s="48">
        <f>U61*I61</f>
        <v/>
      </c>
      <c r="W61" s="49">
        <f>T61*$W$4</f>
        <v/>
      </c>
      <c r="X61" s="49">
        <f>T61*$X$4</f>
        <v/>
      </c>
      <c r="Y61" s="50">
        <f>M61</f>
        <v/>
      </c>
      <c r="Z61" s="9" t="n"/>
      <c r="AA61" s="9" t="n"/>
      <c r="AB61" s="9" t="n"/>
      <c r="AC61" s="51">
        <f t="array" ref="AC61">IF(I61&gt;0,VLOOKUP(Y61&amp;$P$88&amp;$P$89&amp;$P$90,Variáveis!$O$2:$S$300&amp;Variáveis!$P$2:$T$300&amp;Variáveis!$Q$2:$U$300&amp;Variáveis!$R$2:$V$300,5,FALSE),0)</f>
        <v/>
      </c>
      <c r="AD61" s="52">
        <f>T61*AC61</f>
        <v/>
      </c>
      <c r="AE61" s="53">
        <f>IF(AB61="não",((V61/(1-VLOOKUP(AA61,Variáveis!$AK$3:$AN$29,4,FALSE)))*VLOOKUP(AA61,Variáveis!$AK$3:$AN$29,4,FALSE))-AD61,0)</f>
        <v/>
      </c>
      <c r="AF61" s="53">
        <f>T61*$AF$4</f>
        <v/>
      </c>
      <c r="AG61" s="53">
        <f>IF(AB61="SIM","Cliente pode pagar DIFA na entrada", )</f>
        <v/>
      </c>
      <c r="AH61" s="54" t="n"/>
      <c r="AI61" s="53">
        <f>IF(K61="SIM",(J61*$F$102),J61)</f>
        <v/>
      </c>
      <c r="AJ61" s="53">
        <f>IF(L61="SIM",(AI61*$F$101),AI61)</f>
        <v/>
      </c>
      <c r="AK61" s="53">
        <f>AJ61-AS61</f>
        <v/>
      </c>
      <c r="AL61" s="53">
        <f>AJ61*I61</f>
        <v/>
      </c>
      <c r="AM61" s="53">
        <f>AK61*I61</f>
        <v/>
      </c>
      <c r="AN61" s="53">
        <f>AK61-AP61-AQ61</f>
        <v/>
      </c>
      <c r="AO61" s="53">
        <f>AN61*I61</f>
        <v/>
      </c>
      <c r="AP61" s="53">
        <f>$AP$4*AK61</f>
        <v/>
      </c>
      <c r="AQ61" s="53">
        <f>$AQ$4*AK61</f>
        <v/>
      </c>
      <c r="AR61" s="51">
        <f t="array" ref="AR61">VLOOKUP(M61&amp;N61&amp;O61&amp;P61,Variáveis!$A$2:$E$240&amp;Variáveis!$B$2:$F$240&amp;Variáveis!$C$2:$G$240&amp;Variáveis!$D$2:$H$240,5,FALSE)</f>
        <v/>
      </c>
      <c r="AS61" s="53">
        <f>((AJ61*(1-AR61))*AR61)</f>
        <v/>
      </c>
      <c r="AT61" s="53">
        <f>(((J61+(J61*AU61))*0.18)-(J61*AR61))</f>
        <v/>
      </c>
      <c r="AU61" s="55">
        <f>(((1+AV61)*(1-AR61))/(1-0.18)-1)</f>
        <v/>
      </c>
      <c r="AV61" s="55">
        <f>IF(BB61&gt;0,BB61,IF(BA61&gt;0,BA61,IF(AZ61&gt;0,AZ61,IF(AY61&gt;0,AY61,IF(AX61&gt;0,AX61)))))/100</f>
        <v/>
      </c>
      <c r="AW61" s="56">
        <f>VALUE(LEFT(G61,4))</f>
        <v/>
      </c>
      <c r="AX61" s="56">
        <f>VALUE(IFERROR(VLOOKUP(VALUE(LEFT(G61,4)),ST!$C$4:$E$300,3,FALSE),"0"))</f>
        <v/>
      </c>
      <c r="AY61" s="56">
        <f>VALUE(IFERROR(VLOOKUP(VALUE(LEFT(G61,5)),ST!$C$4:$E$300,3,FALSE),"0"))</f>
        <v/>
      </c>
      <c r="AZ61" s="56">
        <f>VALUE(IFERROR(VLOOKUP(VALUE(LEFT(G61,6)),ST!$C$4:$E$300,3,FALSE),"0"))</f>
        <v/>
      </c>
      <c r="BA61" s="56">
        <f>VALUE(IFERROR(VLOOKUP(VALUE(LEFT(G61,7)),ST!$C$4:$E$300,3,FALSE),"0"))</f>
        <v/>
      </c>
      <c r="BB61" s="56">
        <f>VALUE(IFERROR(VLOOKUP(G61,ST!$C$4:$E$400,3,FALSE),"0"))</f>
        <v/>
      </c>
      <c r="BC61" s="57">
        <f>IF(VLOOKUP(AW61,ST!$C$4:$F$298,4,FALSE)&lt;&gt;0,VLOOKUP(AW61,ST!$C$4:$F$298,4,FALSE),VLOOKUP(G61,ST!$C$4:$F$298,4,FALSE))</f>
        <v/>
      </c>
      <c r="BD61" s="57">
        <f>IF(O61="SC","Desconsiderar coluna ICMS ST",IF(O61="PR","Haverá ST", ))</f>
        <v/>
      </c>
      <c r="BE61" s="53">
        <f>W61</f>
        <v/>
      </c>
      <c r="BF61" s="53">
        <f>X61</f>
        <v/>
      </c>
      <c r="BG61" s="53">
        <f>AD61-AS61</f>
        <v/>
      </c>
      <c r="BH61" s="51">
        <f>$W$4+$X$4+AC61+$BJ$4+0.07</f>
        <v/>
      </c>
      <c r="BI61" s="53">
        <f>IF(BD61="Haverá ST",AJ61+AS61+AT61,AJ61+AS61)</f>
        <v/>
      </c>
      <c r="BJ61" s="53">
        <f>T61*$BJ$4</f>
        <v/>
      </c>
      <c r="BK61" s="53">
        <f>T61*$BK$4</f>
        <v/>
      </c>
      <c r="BL61" s="53">
        <f>BE61+BF61+AO61+BJ61+BK61+AD61</f>
        <v/>
      </c>
      <c r="BM61" s="53">
        <f>(T61-BL61)</f>
        <v/>
      </c>
    </row>
    <row r="62" ht="15.75" customHeight="1" s="218">
      <c r="A62" s="26" t="n"/>
      <c r="B62" s="26" t="n"/>
      <c r="C62" s="26" t="n"/>
      <c r="D62" s="26" t="n"/>
      <c r="E62" s="27" t="n"/>
      <c r="F62" s="26" t="inlineStr">
        <is>
          <t>LICENÇAS</t>
        </is>
      </c>
      <c r="G62" s="28" t="n"/>
      <c r="H62" s="26" t="n"/>
      <c r="I62" s="26" t="inlineStr">
        <is>
          <t>Qde</t>
        </is>
      </c>
      <c r="J62" s="29" t="n"/>
      <c r="K62" s="27" t="n"/>
      <c r="L62" s="27" t="n"/>
      <c r="M62" s="29" t="n"/>
      <c r="N62" s="29" t="n"/>
      <c r="O62" s="29" t="n"/>
      <c r="P62" s="29" t="n"/>
      <c r="Q62" s="27" t="n"/>
      <c r="R62" s="27" t="n"/>
      <c r="S62" s="20" t="inlineStr">
        <is>
          <t>Preço Unitário c/ Desconto</t>
        </is>
      </c>
      <c r="T62" s="20" t="inlineStr">
        <is>
          <t>Preço Total c/ Desconto</t>
        </is>
      </c>
      <c r="U62" s="27" t="inlineStr">
        <is>
          <t>Preço Unitário</t>
        </is>
      </c>
      <c r="V62" s="30" t="n"/>
      <c r="W62" s="31" t="n">
        <v>0.0165</v>
      </c>
      <c r="X62" s="31" t="n">
        <v>0.076</v>
      </c>
      <c r="Y62" s="32" t="n"/>
      <c r="Z62" s="32" t="n"/>
      <c r="AA62" s="32" t="n"/>
      <c r="AB62" s="32" t="n"/>
      <c r="AC62" s="31">
        <f t="array" ref="AC62">VLOOKUP(Y62&amp;Z62&amp;AA62&amp;AB62,Variáveis!$O$2:$S$300&amp;Variáveis!$P$2:$T$300&amp;Variáveis!$Q$2:$U$300&amp;Variáveis!$R$2:$V$300,5,FALSE)</f>
        <v/>
      </c>
      <c r="AD62" s="31" t="n"/>
      <c r="AE62" s="33" t="n"/>
      <c r="AF62" s="33" t="n">
        <v>0.02</v>
      </c>
      <c r="AG62" s="33" t="n"/>
      <c r="AH62" s="27" t="n"/>
      <c r="AI62" s="29" t="n"/>
      <c r="AJ62" s="29" t="n"/>
      <c r="AK62" s="29" t="n"/>
      <c r="AL62" s="29" t="n"/>
      <c r="AM62" s="29" t="n"/>
      <c r="AN62" s="29" t="n"/>
      <c r="AO62" s="29" t="n"/>
      <c r="AP62" s="29" t="n"/>
      <c r="AQ62" s="29" t="n"/>
      <c r="AR62" s="29">
        <f t="array" ref="AR62">VLOOKUP(M62&amp;N62&amp;O62&amp;P62,Variáveis!$A$2:$E$240&amp;Variáveis!$B$2:$F$240&amp;Variáveis!$C$2:$G$240&amp;Variáveis!$D$2:$H$240,5,FALSE)</f>
        <v/>
      </c>
      <c r="AS62" s="29" t="n"/>
      <c r="AT62" s="29" t="n"/>
      <c r="AU62" s="29" t="n"/>
      <c r="AV62" s="29" t="n"/>
      <c r="AW62" s="29" t="n"/>
      <c r="AX62" s="29" t="n"/>
      <c r="AY62" s="29" t="n"/>
      <c r="AZ62" s="29" t="n"/>
      <c r="BA62" s="29" t="n"/>
      <c r="BB62" s="29" t="n"/>
      <c r="BC62" s="29" t="n"/>
      <c r="BD62" s="73" t="n"/>
      <c r="BE62" s="29" t="n"/>
      <c r="BF62" s="29" t="n"/>
      <c r="BG62" s="29" t="n"/>
      <c r="BH62" s="29" t="n"/>
      <c r="BI62" s="29" t="n"/>
      <c r="BJ62" s="31" t="n">
        <v>0.0288</v>
      </c>
      <c r="BK62" s="31">
        <f>BK4</f>
        <v/>
      </c>
      <c r="BL62" s="29" t="n"/>
      <c r="BM62" s="31" t="n"/>
    </row>
    <row r="63" ht="15.75" customHeight="1" s="218">
      <c r="A63" s="74">
        <f>A61+1</f>
        <v/>
      </c>
      <c r="B63" s="144">
        <f>BOM!B63</f>
        <v/>
      </c>
      <c r="C63" s="144">
        <f>BOM!C63</f>
        <v/>
      </c>
      <c r="D63" s="144">
        <f>BOM!D63</f>
        <v/>
      </c>
      <c r="E63" s="144">
        <f>BOM!E63</f>
        <v/>
      </c>
      <c r="F63" s="149">
        <f>BOM!F63</f>
        <v/>
      </c>
      <c r="G63" s="49">
        <f>BOM!G63</f>
        <v/>
      </c>
      <c r="H63" s="49">
        <f>BOM!H63</f>
        <v/>
      </c>
      <c r="I63" s="144" t="n">
        <v>0</v>
      </c>
      <c r="J63" s="146">
        <f>BOM!J63</f>
        <v/>
      </c>
      <c r="K63" s="146">
        <f>BOM!K63</f>
        <v/>
      </c>
      <c r="L63" s="146">
        <f>BOM!L63</f>
        <v/>
      </c>
      <c r="M63" s="150">
        <f>BOM!M63</f>
        <v/>
      </c>
      <c r="N63" s="150">
        <f>BOM!N63</f>
        <v/>
      </c>
      <c r="O63" s="150">
        <f>BOM!O63</f>
        <v/>
      </c>
      <c r="P63" s="150">
        <f>BOM!P63</f>
        <v/>
      </c>
      <c r="Q63" s="46">
        <f>$F$97</f>
        <v/>
      </c>
      <c r="R63" s="46">
        <f>$F$98</f>
        <v/>
      </c>
      <c r="S63" s="48">
        <f>U63-(U63*R63)</f>
        <v/>
      </c>
      <c r="T63" s="48">
        <f>S63*I63</f>
        <v/>
      </c>
      <c r="U63" s="48">
        <f>(AJ63)/(1-(BH63+Q63))</f>
        <v/>
      </c>
      <c r="V63" s="48">
        <f>U63*I63</f>
        <v/>
      </c>
      <c r="W63" s="49">
        <f>T63*$W$62</f>
        <v/>
      </c>
      <c r="X63" s="49">
        <f>T63*$X$62</f>
        <v/>
      </c>
      <c r="Y63" s="79" t="n"/>
      <c r="Z63" s="80" t="n"/>
      <c r="AA63" s="80" t="n"/>
      <c r="AB63" s="80" t="n"/>
      <c r="AC63" s="80" t="n"/>
      <c r="AD63" s="80" t="n"/>
      <c r="AE63" s="81" t="n"/>
      <c r="AF63" s="49">
        <f>T63*$AF$62</f>
        <v/>
      </c>
      <c r="AG63" s="49" t="n"/>
      <c r="AH63" s="82" t="n"/>
      <c r="AI63" s="53">
        <f>IF(K63="SIM",(J63*$F$103),J63)</f>
        <v/>
      </c>
      <c r="AJ63" s="53">
        <f>IF(L63="SIM",(AI63*$F$101),AI63)</f>
        <v/>
      </c>
      <c r="AK63" s="53" t="n"/>
      <c r="AL63" s="53">
        <f>AJ63*I63</f>
        <v/>
      </c>
      <c r="AM63" s="83" t="n"/>
      <c r="AN63" s="83" t="n"/>
      <c r="AO63" s="83" t="n"/>
      <c r="AP63" s="84" t="n"/>
      <c r="AQ63" s="84" t="n"/>
      <c r="AR63" s="84">
        <f t="array" ref="AR63">VLOOKUP(M63&amp;N63&amp;O63&amp;P63,Variáveis!$A$2:$E$240&amp;Variáveis!$B$2:$F$240&amp;Variáveis!$C$2:$G$240&amp;Variáveis!$D$2:$H$240,5,FALSE)</f>
        <v/>
      </c>
      <c r="AS63" s="85" t="n"/>
      <c r="AT63" s="85" t="n"/>
      <c r="AU63" s="85" t="n"/>
      <c r="AV63" s="85" t="n"/>
      <c r="AW63" s="85" t="n"/>
      <c r="AX63" s="85" t="n"/>
      <c r="AY63" s="85" t="n"/>
      <c r="AZ63" s="85" t="n"/>
      <c r="BA63" s="85" t="n"/>
      <c r="BB63" s="85" t="n"/>
      <c r="BC63" s="85" t="n"/>
      <c r="BD63" s="86" t="n"/>
      <c r="BE63" s="53">
        <f>W63</f>
        <v/>
      </c>
      <c r="BF63" s="53">
        <f>X63</f>
        <v/>
      </c>
      <c r="BG63" s="53" t="n"/>
      <c r="BH63" s="51">
        <f>$W$62+$X$62+$AF$62+$BJ$62+0.07</f>
        <v/>
      </c>
      <c r="BI63" s="53">
        <f>AJ63+AS63+AT63</f>
        <v/>
      </c>
      <c r="BJ63" s="53">
        <f>T63*$BJ$62</f>
        <v/>
      </c>
      <c r="BK63" s="53">
        <f>T63*$BK$62</f>
        <v/>
      </c>
      <c r="BL63" s="53">
        <f>BE63+BF63+AL63+BJ63+BK63+AD63+AF63</f>
        <v/>
      </c>
      <c r="BM63" s="49">
        <f>(T63-BL63)</f>
        <v/>
      </c>
    </row>
    <row r="64" ht="15.75" customHeight="1" s="218">
      <c r="A64" s="74">
        <f>A63+1</f>
        <v/>
      </c>
      <c r="B64" s="144">
        <f>BOM!B64</f>
        <v/>
      </c>
      <c r="C64" s="144">
        <f>BOM!C64</f>
        <v/>
      </c>
      <c r="D64" s="144">
        <f>BOM!D64</f>
        <v/>
      </c>
      <c r="E64" s="144">
        <f>BOM!E64</f>
        <v/>
      </c>
      <c r="F64" s="149">
        <f>BOM!F64</f>
        <v/>
      </c>
      <c r="G64" s="49">
        <f>BOM!G64</f>
        <v/>
      </c>
      <c r="H64" s="49">
        <f>BOM!H64</f>
        <v/>
      </c>
      <c r="I64" s="144">
        <f>I23</f>
        <v/>
      </c>
      <c r="J64" s="146">
        <f>BOM!J64</f>
        <v/>
      </c>
      <c r="K64" s="146">
        <f>BOM!K64</f>
        <v/>
      </c>
      <c r="L64" s="146">
        <f>BOM!L64</f>
        <v/>
      </c>
      <c r="M64" s="150">
        <f>BOM!M64</f>
        <v/>
      </c>
      <c r="N64" s="150">
        <f>BOM!N64</f>
        <v/>
      </c>
      <c r="O64" s="150">
        <f>BOM!O64</f>
        <v/>
      </c>
      <c r="P64" s="150">
        <f>BOM!P64</f>
        <v/>
      </c>
      <c r="Q64" s="46">
        <f>$F$97</f>
        <v/>
      </c>
      <c r="R64" s="46">
        <f>$F$98</f>
        <v/>
      </c>
      <c r="S64" s="48">
        <f>U64-(U64*R64)</f>
        <v/>
      </c>
      <c r="T64" s="48">
        <f>S64*I64</f>
        <v/>
      </c>
      <c r="U64" s="48">
        <f>(AJ64)/(1-(BH64+Q64))</f>
        <v/>
      </c>
      <c r="V64" s="48">
        <f>U64*I64</f>
        <v/>
      </c>
      <c r="W64" s="49">
        <f>T64*$W$62</f>
        <v/>
      </c>
      <c r="X64" s="49">
        <f>T64*$X$62</f>
        <v/>
      </c>
      <c r="Y64" s="90" t="n"/>
      <c r="Z64" s="91" t="n"/>
      <c r="AA64" s="91" t="n"/>
      <c r="AB64" s="91" t="n"/>
      <c r="AC64" s="91" t="n"/>
      <c r="AD64" s="91" t="n"/>
      <c r="AE64" s="92" t="n"/>
      <c r="AF64" s="49">
        <f>T64*$AF$62</f>
        <v/>
      </c>
      <c r="AG64" s="49" t="n"/>
      <c r="AH64" s="82" t="n"/>
      <c r="AI64" s="53">
        <f>IF(K64="SIM",(J64*$F$103),J64)</f>
        <v/>
      </c>
      <c r="AJ64" s="53">
        <f>IF(L64="SIM",(AI64*$F$101),AI64)</f>
        <v/>
      </c>
      <c r="AK64" s="53" t="n"/>
      <c r="AL64" s="53">
        <f>AJ64*I64</f>
        <v/>
      </c>
      <c r="AM64" s="93" t="n"/>
      <c r="AN64" s="93" t="n"/>
      <c r="AO64" s="93" t="n"/>
      <c r="AP64" s="94" t="n"/>
      <c r="AQ64" s="94" t="n"/>
      <c r="AR64" s="94" t="n"/>
      <c r="AS64" s="95" t="n"/>
      <c r="AT64" s="95" t="n"/>
      <c r="AU64" s="95" t="n"/>
      <c r="AV64" s="95" t="n"/>
      <c r="AW64" s="95" t="n"/>
      <c r="AX64" s="95" t="n"/>
      <c r="AY64" s="95" t="n"/>
      <c r="AZ64" s="95" t="n"/>
      <c r="BA64" s="95" t="n"/>
      <c r="BB64" s="95" t="n"/>
      <c r="BC64" s="95" t="n"/>
      <c r="BD64" s="96" t="n"/>
      <c r="BE64" s="53">
        <f>W64</f>
        <v/>
      </c>
      <c r="BF64" s="53">
        <f>X64</f>
        <v/>
      </c>
      <c r="BG64" s="53" t="n"/>
      <c r="BH64" s="51">
        <f>$W$62+$X$62+$AF$62+$BJ$62+0.07</f>
        <v/>
      </c>
      <c r="BI64" s="53">
        <f>AJ64+AS64+AT64</f>
        <v/>
      </c>
      <c r="BJ64" s="53">
        <f>T64*$BJ$62</f>
        <v/>
      </c>
      <c r="BK64" s="53">
        <f>T64*$BK$62</f>
        <v/>
      </c>
      <c r="BL64" s="53">
        <f>BE64+BF64+AL64+BJ64+BK64+AD64+AF64</f>
        <v/>
      </c>
      <c r="BM64" s="49">
        <f>(T64-BL64)</f>
        <v/>
      </c>
    </row>
    <row r="65" ht="15.75" customHeight="1" s="218">
      <c r="A65" s="74" t="n">
        <v>59</v>
      </c>
      <c r="B65" s="144">
        <f>BOM!B65</f>
        <v/>
      </c>
      <c r="C65" s="144">
        <f>BOM!C65</f>
        <v/>
      </c>
      <c r="D65" s="144">
        <f>BOM!D65</f>
        <v/>
      </c>
      <c r="E65" s="144">
        <f>BOM!E65</f>
        <v/>
      </c>
      <c r="F65" s="149">
        <f>BOM!F65</f>
        <v/>
      </c>
      <c r="G65" s="49">
        <f>BOM!G65</f>
        <v/>
      </c>
      <c r="H65" s="49">
        <f>BOM!H65</f>
        <v/>
      </c>
      <c r="I65" s="144">
        <f>BOM!I65</f>
        <v/>
      </c>
      <c r="J65" s="146">
        <f>BOM!J65</f>
        <v/>
      </c>
      <c r="K65" s="146">
        <f>BOM!K65</f>
        <v/>
      </c>
      <c r="L65" s="146">
        <f>BOM!L65</f>
        <v/>
      </c>
      <c r="M65" s="150">
        <f>BOM!M65</f>
        <v/>
      </c>
      <c r="N65" s="150">
        <f>BOM!N65</f>
        <v/>
      </c>
      <c r="O65" s="150">
        <f>BOM!O65</f>
        <v/>
      </c>
      <c r="P65" s="150">
        <f>BOM!P65</f>
        <v/>
      </c>
      <c r="Q65" s="46">
        <f>$F$97</f>
        <v/>
      </c>
      <c r="R65" s="46">
        <f>$F$98</f>
        <v/>
      </c>
      <c r="S65" s="48">
        <f>U65-(U65*R65)</f>
        <v/>
      </c>
      <c r="T65" s="48">
        <f>S65*I65</f>
        <v/>
      </c>
      <c r="U65" s="48">
        <f>(AJ65)/(1-(BH65+Q65))</f>
        <v/>
      </c>
      <c r="V65" s="48">
        <f>U65*I65</f>
        <v/>
      </c>
      <c r="W65" s="49">
        <f>T65*$W$62</f>
        <v/>
      </c>
      <c r="X65" s="49">
        <f>T65*$X$62</f>
        <v/>
      </c>
      <c r="Y65" s="90" t="n"/>
      <c r="Z65" s="91" t="n"/>
      <c r="AA65" s="91" t="n"/>
      <c r="AB65" s="91" t="n"/>
      <c r="AC65" s="91" t="n"/>
      <c r="AD65" s="91" t="n"/>
      <c r="AE65" s="92" t="n"/>
      <c r="AF65" s="49">
        <f>T65*$AF$62</f>
        <v/>
      </c>
      <c r="AG65" s="49" t="n"/>
      <c r="AH65" s="82" t="n"/>
      <c r="AI65" s="53">
        <f>IF(K65="SIM",(J65*$F$103),J65)</f>
        <v/>
      </c>
      <c r="AJ65" s="53">
        <f>IF(L65="SIM",(AI65*$F$101),AI65)</f>
        <v/>
      </c>
      <c r="AK65" s="53" t="n"/>
      <c r="AL65" s="53">
        <f>AJ65*I65</f>
        <v/>
      </c>
      <c r="AM65" s="93" t="n"/>
      <c r="AN65" s="93" t="n"/>
      <c r="AO65" s="93" t="n"/>
      <c r="AP65" s="94" t="n"/>
      <c r="AQ65" s="94" t="n"/>
      <c r="AR65" s="94" t="n"/>
      <c r="AS65" s="95" t="n"/>
      <c r="AT65" s="95" t="n"/>
      <c r="AU65" s="95" t="n"/>
      <c r="AV65" s="95" t="n"/>
      <c r="AW65" s="95" t="n"/>
      <c r="AX65" s="95" t="n"/>
      <c r="AY65" s="95" t="n"/>
      <c r="AZ65" s="95" t="n"/>
      <c r="BA65" s="95" t="n"/>
      <c r="BB65" s="95" t="n"/>
      <c r="BC65" s="95" t="n"/>
      <c r="BD65" s="96" t="n"/>
      <c r="BE65" s="53">
        <f>W65</f>
        <v/>
      </c>
      <c r="BF65" s="53">
        <f>X65</f>
        <v/>
      </c>
      <c r="BG65" s="53" t="n"/>
      <c r="BH65" s="51">
        <f>$W$62+$X$62+$AF$62+$BJ$62+0.07</f>
        <v/>
      </c>
      <c r="BI65" s="53">
        <f>AJ65+AS65+AT65</f>
        <v/>
      </c>
      <c r="BJ65" s="53">
        <f>T65*$BJ$62</f>
        <v/>
      </c>
      <c r="BK65" s="53">
        <f>T65*$BK$62</f>
        <v/>
      </c>
      <c r="BL65" s="53">
        <f>BE65+BF65+AL65+BJ65+BK65+AD65+AF65</f>
        <v/>
      </c>
      <c r="BM65" s="49">
        <f>(T65-BL65)</f>
        <v/>
      </c>
    </row>
    <row r="66" ht="15.75" customHeight="1" s="218">
      <c r="A66" s="74" t="n">
        <v>60</v>
      </c>
      <c r="B66" s="144">
        <f>BOM!B66</f>
        <v/>
      </c>
      <c r="C66" s="144">
        <f>BOM!C66</f>
        <v/>
      </c>
      <c r="D66" s="144">
        <f>BOM!D66</f>
        <v/>
      </c>
      <c r="E66" s="144">
        <f>BOM!E66</f>
        <v/>
      </c>
      <c r="F66" s="149">
        <f>BOM!F66</f>
        <v/>
      </c>
      <c r="G66" s="49">
        <f>BOM!G66</f>
        <v/>
      </c>
      <c r="H66" s="49">
        <f>BOM!H66</f>
        <v/>
      </c>
      <c r="I66" s="144">
        <f>BOM!I66</f>
        <v/>
      </c>
      <c r="J66" s="146">
        <f>BOM!J66</f>
        <v/>
      </c>
      <c r="K66" s="146">
        <f>BOM!K66</f>
        <v/>
      </c>
      <c r="L66" s="146">
        <f>BOM!L66</f>
        <v/>
      </c>
      <c r="M66" s="150">
        <f>BOM!M66</f>
        <v/>
      </c>
      <c r="N66" s="150">
        <f>BOM!N66</f>
        <v/>
      </c>
      <c r="O66" s="150">
        <f>BOM!O66</f>
        <v/>
      </c>
      <c r="P66" s="150">
        <f>BOM!P66</f>
        <v/>
      </c>
      <c r="Q66" s="46">
        <f>$F$97</f>
        <v/>
      </c>
      <c r="R66" s="46">
        <f>$F$98</f>
        <v/>
      </c>
      <c r="S66" s="48">
        <f>U66-(U66*R66)</f>
        <v/>
      </c>
      <c r="T66" s="48">
        <f>S66*I66</f>
        <v/>
      </c>
      <c r="U66" s="48">
        <f>(AJ66)/(1-(BH66+Q66))</f>
        <v/>
      </c>
      <c r="V66" s="48">
        <f>U66*I66</f>
        <v/>
      </c>
      <c r="W66" s="49">
        <f>T66*$W$62</f>
        <v/>
      </c>
      <c r="X66" s="49">
        <f>T66*$X$62</f>
        <v/>
      </c>
      <c r="Y66" s="90" t="n"/>
      <c r="Z66" s="91" t="n"/>
      <c r="AA66" s="91" t="n"/>
      <c r="AB66" s="91" t="n"/>
      <c r="AC66" s="91" t="n"/>
      <c r="AD66" s="91" t="n"/>
      <c r="AE66" s="92" t="n"/>
      <c r="AF66" s="49">
        <f>T66*$AF$62</f>
        <v/>
      </c>
      <c r="AG66" s="49" t="n"/>
      <c r="AH66" s="82" t="n"/>
      <c r="AI66" s="53">
        <f>IF(K66="SIM",(J66*$F$103),J66)</f>
        <v/>
      </c>
      <c r="AJ66" s="53">
        <f>IF(L66="SIM",(AI66*$F$101),AI66)</f>
        <v/>
      </c>
      <c r="AK66" s="53" t="n"/>
      <c r="AL66" s="53">
        <f>AJ66*I66</f>
        <v/>
      </c>
      <c r="AM66" s="93" t="n"/>
      <c r="AN66" s="93" t="n"/>
      <c r="AO66" s="93" t="n"/>
      <c r="AP66" s="94" t="n"/>
      <c r="AQ66" s="94" t="n"/>
      <c r="AR66" s="94" t="n"/>
      <c r="AS66" s="95" t="n"/>
      <c r="AT66" s="95" t="n"/>
      <c r="AU66" s="95" t="n"/>
      <c r="AV66" s="95" t="n"/>
      <c r="AW66" s="95" t="n"/>
      <c r="AX66" s="95" t="n"/>
      <c r="AY66" s="95" t="n"/>
      <c r="AZ66" s="95" t="n"/>
      <c r="BA66" s="95" t="n"/>
      <c r="BB66" s="95" t="n"/>
      <c r="BC66" s="95" t="n"/>
      <c r="BD66" s="96" t="n"/>
      <c r="BE66" s="53">
        <f>W66</f>
        <v/>
      </c>
      <c r="BF66" s="53">
        <f>X66</f>
        <v/>
      </c>
      <c r="BG66" s="53" t="n"/>
      <c r="BH66" s="51">
        <f>$W$62+$X$62+$AF$62+$BJ$62+0.07</f>
        <v/>
      </c>
      <c r="BI66" s="53">
        <f>AJ66+AS66+AT66</f>
        <v/>
      </c>
      <c r="BJ66" s="53">
        <f>T66*$BJ$62</f>
        <v/>
      </c>
      <c r="BK66" s="53">
        <f>T66*$BK$62</f>
        <v/>
      </c>
      <c r="BL66" s="53">
        <f>BE66+BF66+AL66+BJ66+BK66+AD66+AF66</f>
        <v/>
      </c>
      <c r="BM66" s="49">
        <f>(T66-BL66)</f>
        <v/>
      </c>
    </row>
    <row r="67" ht="15.75" customHeight="1" s="218">
      <c r="A67" s="74" t="n">
        <v>61</v>
      </c>
      <c r="B67" s="144">
        <f>BOM!B67</f>
        <v/>
      </c>
      <c r="C67" s="144">
        <f>BOM!C67</f>
        <v/>
      </c>
      <c r="D67" s="144">
        <f>BOM!D67</f>
        <v/>
      </c>
      <c r="E67" s="144">
        <f>BOM!E67</f>
        <v/>
      </c>
      <c r="F67" s="149">
        <f>BOM!F67</f>
        <v/>
      </c>
      <c r="G67" s="49">
        <f>BOM!G67</f>
        <v/>
      </c>
      <c r="H67" s="49">
        <f>BOM!H67</f>
        <v/>
      </c>
      <c r="I67" s="144">
        <f>BOM!I67</f>
        <v/>
      </c>
      <c r="J67" s="146">
        <f>BOM!J67</f>
        <v/>
      </c>
      <c r="K67" s="146">
        <f>BOM!K67</f>
        <v/>
      </c>
      <c r="L67" s="146">
        <f>BOM!L67</f>
        <v/>
      </c>
      <c r="M67" s="150">
        <f>BOM!M67</f>
        <v/>
      </c>
      <c r="N67" s="150">
        <f>BOM!N67</f>
        <v/>
      </c>
      <c r="O67" s="150">
        <f>BOM!O67</f>
        <v/>
      </c>
      <c r="P67" s="150">
        <f>BOM!P67</f>
        <v/>
      </c>
      <c r="Q67" s="46">
        <f>$F$97</f>
        <v/>
      </c>
      <c r="R67" s="46">
        <f>$F$98</f>
        <v/>
      </c>
      <c r="S67" s="48">
        <f>U67-(U67*R67)</f>
        <v/>
      </c>
      <c r="T67" s="48">
        <f>S67*I67</f>
        <v/>
      </c>
      <c r="U67" s="48">
        <f>(AJ67)/(1-(BH67+Q67))</f>
        <v/>
      </c>
      <c r="V67" s="48">
        <f>U67*I67</f>
        <v/>
      </c>
      <c r="W67" s="49">
        <f>T67*$W$62</f>
        <v/>
      </c>
      <c r="X67" s="49">
        <f>T67*$X$62</f>
        <v/>
      </c>
      <c r="Y67" s="90" t="n"/>
      <c r="Z67" s="91" t="n"/>
      <c r="AA67" s="91" t="n"/>
      <c r="AB67" s="91" t="n"/>
      <c r="AC67" s="91" t="n"/>
      <c r="AD67" s="91" t="n"/>
      <c r="AE67" s="92" t="n"/>
      <c r="AF67" s="49">
        <f>T67*$AF$62</f>
        <v/>
      </c>
      <c r="AG67" s="49" t="n"/>
      <c r="AH67" s="82" t="n"/>
      <c r="AI67" s="53">
        <f>IF(K67="SIM",(J67*$F$103),J67)</f>
        <v/>
      </c>
      <c r="AJ67" s="53">
        <f>IF(L67="SIM",(AI67*$F$101),AI67)</f>
        <v/>
      </c>
      <c r="AK67" s="53" t="n"/>
      <c r="AL67" s="53">
        <f>AJ67*I67</f>
        <v/>
      </c>
      <c r="AM67" s="93" t="n"/>
      <c r="AN67" s="93" t="n"/>
      <c r="AO67" s="93" t="n"/>
      <c r="AP67" s="94" t="n"/>
      <c r="AQ67" s="94" t="n"/>
      <c r="AR67" s="94" t="n"/>
      <c r="AS67" s="95" t="n"/>
      <c r="AT67" s="95" t="n"/>
      <c r="AU67" s="95" t="n"/>
      <c r="AV67" s="95" t="n"/>
      <c r="AW67" s="95" t="n"/>
      <c r="AX67" s="95" t="n"/>
      <c r="AY67" s="95" t="n"/>
      <c r="AZ67" s="95" t="n"/>
      <c r="BA67" s="95" t="n"/>
      <c r="BB67" s="95" t="n"/>
      <c r="BC67" s="95" t="n"/>
      <c r="BD67" s="96" t="n"/>
      <c r="BE67" s="53">
        <f>W67</f>
        <v/>
      </c>
      <c r="BF67" s="53">
        <f>X67</f>
        <v/>
      </c>
      <c r="BG67" s="53" t="n"/>
      <c r="BH67" s="51">
        <f>$W$62+$X$62+$AF$62+$BJ$62+0.07</f>
        <v/>
      </c>
      <c r="BI67" s="53">
        <f>AJ67+AS67+AT67</f>
        <v/>
      </c>
      <c r="BJ67" s="53">
        <f>T67*$BJ$62</f>
        <v/>
      </c>
      <c r="BK67" s="53">
        <f>T67*$BK$62</f>
        <v/>
      </c>
      <c r="BL67" s="53">
        <f>BE67+BF67+AL67+BJ67+BK67+AD67+AF67</f>
        <v/>
      </c>
      <c r="BM67" s="49">
        <f>(T67-BL67)</f>
        <v/>
      </c>
    </row>
    <row r="68" ht="15.75" customHeight="1" s="218">
      <c r="A68" s="74" t="n">
        <v>62</v>
      </c>
      <c r="B68" s="144">
        <f>BOM!B68</f>
        <v/>
      </c>
      <c r="C68" s="144">
        <f>BOM!C68</f>
        <v/>
      </c>
      <c r="D68" s="144">
        <f>BOM!D68</f>
        <v/>
      </c>
      <c r="E68" s="144">
        <f>BOM!E68</f>
        <v/>
      </c>
      <c r="F68" s="149">
        <f>BOM!F68</f>
        <v/>
      </c>
      <c r="G68" s="49">
        <f>BOM!G68</f>
        <v/>
      </c>
      <c r="H68" s="49">
        <f>BOM!H68</f>
        <v/>
      </c>
      <c r="I68" s="144">
        <f>BOM!I68</f>
        <v/>
      </c>
      <c r="J68" s="146">
        <f>BOM!J68</f>
        <v/>
      </c>
      <c r="K68" s="146">
        <f>BOM!K68</f>
        <v/>
      </c>
      <c r="L68" s="146">
        <f>BOM!L68</f>
        <v/>
      </c>
      <c r="M68" s="150">
        <f>BOM!M68</f>
        <v/>
      </c>
      <c r="N68" s="150">
        <f>BOM!N68</f>
        <v/>
      </c>
      <c r="O68" s="150">
        <f>BOM!O68</f>
        <v/>
      </c>
      <c r="P68" s="150">
        <f>BOM!P68</f>
        <v/>
      </c>
      <c r="Q68" s="46">
        <f>$F$97</f>
        <v/>
      </c>
      <c r="R68" s="46">
        <f>$F$98</f>
        <v/>
      </c>
      <c r="S68" s="48">
        <f>U68-(U68*R68)</f>
        <v/>
      </c>
      <c r="T68" s="48">
        <f>S68*I68</f>
        <v/>
      </c>
      <c r="U68" s="48">
        <f>(AJ68)/(1-(BH68+Q68))</f>
        <v/>
      </c>
      <c r="V68" s="48">
        <f>U68*I68</f>
        <v/>
      </c>
      <c r="W68" s="49">
        <f>T68*$W$62</f>
        <v/>
      </c>
      <c r="X68" s="49">
        <f>T68*$X$62</f>
        <v/>
      </c>
      <c r="Y68" s="90" t="n"/>
      <c r="Z68" s="91" t="n"/>
      <c r="AA68" s="91" t="n"/>
      <c r="AB68" s="91" t="n"/>
      <c r="AC68" s="91" t="n"/>
      <c r="AD68" s="91" t="n"/>
      <c r="AE68" s="92" t="n"/>
      <c r="AF68" s="49">
        <f>T68*$AF$62</f>
        <v/>
      </c>
      <c r="AG68" s="49" t="n"/>
      <c r="AH68" s="82" t="n"/>
      <c r="AI68" s="53">
        <f>IF(K68="SIM",(J68*$F$103),J68)</f>
        <v/>
      </c>
      <c r="AJ68" s="53">
        <f>IF(L68="SIM",(AI68*$F$101),AI68)</f>
        <v/>
      </c>
      <c r="AK68" s="53" t="n"/>
      <c r="AL68" s="53">
        <f>AJ68*I68</f>
        <v/>
      </c>
      <c r="AM68" s="93" t="n"/>
      <c r="AN68" s="93" t="n"/>
      <c r="AO68" s="93" t="n"/>
      <c r="AP68" s="94" t="n"/>
      <c r="AQ68" s="94" t="n"/>
      <c r="AR68" s="94" t="n"/>
      <c r="AS68" s="95" t="n"/>
      <c r="AT68" s="95" t="n"/>
      <c r="AU68" s="95" t="n"/>
      <c r="AV68" s="95" t="n"/>
      <c r="AW68" s="95" t="n"/>
      <c r="AX68" s="95" t="n"/>
      <c r="AY68" s="95" t="n"/>
      <c r="AZ68" s="95" t="n"/>
      <c r="BA68" s="95" t="n"/>
      <c r="BB68" s="95" t="n"/>
      <c r="BC68" s="95" t="n"/>
      <c r="BD68" s="96" t="n"/>
      <c r="BE68" s="53">
        <f>W68</f>
        <v/>
      </c>
      <c r="BF68" s="53">
        <f>X68</f>
        <v/>
      </c>
      <c r="BG68" s="53" t="n"/>
      <c r="BH68" s="51">
        <f>$W$62+$X$62+$AF$62+$BJ$62+0.07</f>
        <v/>
      </c>
      <c r="BI68" s="53">
        <f>AJ68+AS68+AT68</f>
        <v/>
      </c>
      <c r="BJ68" s="53">
        <f>T68*$BJ$62</f>
        <v/>
      </c>
      <c r="BK68" s="53">
        <f>T68*$BK$62</f>
        <v/>
      </c>
      <c r="BL68" s="53">
        <f>BE68+BF68+AL68+BJ68+BK68+AD68+AF68</f>
        <v/>
      </c>
      <c r="BM68" s="49">
        <f>(T68-BL68)</f>
        <v/>
      </c>
    </row>
    <row r="69" ht="15.75" customHeight="1" s="218">
      <c r="A69" s="74" t="n">
        <v>63</v>
      </c>
      <c r="B69" s="144">
        <f>BOM!B69</f>
        <v/>
      </c>
      <c r="C69" s="144">
        <f>BOM!C69</f>
        <v/>
      </c>
      <c r="D69" s="144">
        <f>BOM!D69</f>
        <v/>
      </c>
      <c r="E69" s="144">
        <f>BOM!E69</f>
        <v/>
      </c>
      <c r="F69" s="149">
        <f>BOM!F69</f>
        <v/>
      </c>
      <c r="G69" s="49">
        <f>BOM!G69</f>
        <v/>
      </c>
      <c r="H69" s="49">
        <f>BOM!H69</f>
        <v/>
      </c>
      <c r="I69" s="144">
        <f>BOM!I69</f>
        <v/>
      </c>
      <c r="J69" s="146">
        <f>BOM!J69</f>
        <v/>
      </c>
      <c r="K69" s="146">
        <f>BOM!K69</f>
        <v/>
      </c>
      <c r="L69" s="146">
        <f>BOM!L69</f>
        <v/>
      </c>
      <c r="M69" s="150">
        <f>BOM!M69</f>
        <v/>
      </c>
      <c r="N69" s="150">
        <f>BOM!N69</f>
        <v/>
      </c>
      <c r="O69" s="150">
        <f>BOM!O69</f>
        <v/>
      </c>
      <c r="P69" s="150">
        <f>BOM!P69</f>
        <v/>
      </c>
      <c r="Q69" s="46">
        <f>$F$97</f>
        <v/>
      </c>
      <c r="R69" s="46">
        <f>$F$98</f>
        <v/>
      </c>
      <c r="S69" s="48">
        <f>U69-(U69*R69)</f>
        <v/>
      </c>
      <c r="T69" s="48">
        <f>S69*I69</f>
        <v/>
      </c>
      <c r="U69" s="48">
        <f>(AJ69)/(1-(BH69+Q69))</f>
        <v/>
      </c>
      <c r="V69" s="48">
        <f>U69*I69</f>
        <v/>
      </c>
      <c r="W69" s="49">
        <f>T69*$W$62</f>
        <v/>
      </c>
      <c r="X69" s="49">
        <f>T69*$X$62</f>
        <v/>
      </c>
      <c r="Y69" s="100" t="n"/>
      <c r="Z69" s="101" t="n"/>
      <c r="AA69" s="101" t="n"/>
      <c r="AB69" s="101" t="n"/>
      <c r="AC69" s="101" t="n"/>
      <c r="AD69" s="101" t="n"/>
      <c r="AE69" s="102" t="n"/>
      <c r="AF69" s="49">
        <f>T69*$AF$62</f>
        <v/>
      </c>
      <c r="AG69" s="49" t="n"/>
      <c r="AH69" s="82" t="n"/>
      <c r="AI69" s="53">
        <f>IF(K69="SIM",(J69*$F$103),J69)</f>
        <v/>
      </c>
      <c r="AJ69" s="53">
        <f>IF(L69="SIM",(AI69*$F$101),AI69)</f>
        <v/>
      </c>
      <c r="AK69" s="53" t="n"/>
      <c r="AL69" s="53">
        <f>AJ69*I69</f>
        <v/>
      </c>
      <c r="AM69" s="103" t="n"/>
      <c r="AN69" s="103" t="n"/>
      <c r="AO69" s="103" t="n"/>
      <c r="AP69" s="104" t="n"/>
      <c r="AQ69" s="104" t="n"/>
      <c r="AR69" s="104" t="n"/>
      <c r="AS69" s="105" t="n"/>
      <c r="AT69" s="105" t="n"/>
      <c r="AU69" s="105" t="n"/>
      <c r="AV69" s="105" t="n"/>
      <c r="AW69" s="105" t="n"/>
      <c r="AX69" s="105" t="n"/>
      <c r="AY69" s="105" t="n"/>
      <c r="AZ69" s="105" t="n"/>
      <c r="BA69" s="105" t="n"/>
      <c r="BB69" s="105" t="n"/>
      <c r="BC69" s="105" t="n"/>
      <c r="BD69" s="106" t="n"/>
      <c r="BE69" s="53">
        <f>W69</f>
        <v/>
      </c>
      <c r="BF69" s="53">
        <f>X69</f>
        <v/>
      </c>
      <c r="BG69" s="53" t="n"/>
      <c r="BH69" s="51">
        <f>$W$62+$X$62+$AF$62+$BJ$62+0.07</f>
        <v/>
      </c>
      <c r="BI69" s="53">
        <f>AJ69+AS69+AT69</f>
        <v/>
      </c>
      <c r="BJ69" s="53">
        <f>T69*$BJ$62</f>
        <v/>
      </c>
      <c r="BK69" s="53">
        <f>T69*$BK$62</f>
        <v/>
      </c>
      <c r="BL69" s="53">
        <f>BE69+BF69+AL69+BJ69+BK69+AD69+AF69</f>
        <v/>
      </c>
      <c r="BM69" s="49">
        <f>(T69-BL69)</f>
        <v/>
      </c>
    </row>
    <row r="70" ht="15.75" customHeight="1" s="218">
      <c r="A70" s="26" t="n"/>
      <c r="B70" s="26" t="n"/>
      <c r="C70" s="26" t="n"/>
      <c r="D70" s="26" t="n"/>
      <c r="E70" s="27" t="n"/>
      <c r="F70" s="26" t="inlineStr">
        <is>
          <t>SERVIÇOS</t>
        </is>
      </c>
      <c r="G70" s="28" t="n"/>
      <c r="H70" s="26" t="n"/>
      <c r="I70" s="26" t="inlineStr">
        <is>
          <t>Qde</t>
        </is>
      </c>
      <c r="J70" s="29" t="n"/>
      <c r="K70" s="107" t="n"/>
      <c r="L70" s="107" t="n"/>
      <c r="M70" s="108" t="n"/>
      <c r="N70" s="108" t="n"/>
      <c r="O70" s="108" t="n"/>
      <c r="P70" s="108" t="n"/>
      <c r="Q70" s="27" t="n"/>
      <c r="R70" s="27" t="n"/>
      <c r="S70" s="20" t="inlineStr">
        <is>
          <t>Preço Unitário c/ Desconto</t>
        </is>
      </c>
      <c r="T70" s="20" t="inlineStr">
        <is>
          <t>Preço Total c/ Desconto</t>
        </is>
      </c>
      <c r="U70" s="27" t="inlineStr">
        <is>
          <t>Preço Unitário</t>
        </is>
      </c>
      <c r="V70" s="30" t="n"/>
      <c r="W70" s="31" t="n">
        <v>0.0165</v>
      </c>
      <c r="X70" s="31" t="n">
        <v>0.076</v>
      </c>
      <c r="Y70" s="32" t="n"/>
      <c r="Z70" s="32" t="n"/>
      <c r="AA70" s="32" t="n"/>
      <c r="AB70" s="32" t="n"/>
      <c r="AC70" s="31">
        <f t="array" ref="AC70">VLOOKUP(Y70&amp;Z70&amp;AA70&amp;AB70,Variáveis!$O$2:$S$300&amp;Variáveis!$P$2:$T$300&amp;Variáveis!$Q$2:$U$300&amp;Variáveis!$R$2:$V$300,5,FALSE)</f>
        <v/>
      </c>
      <c r="AD70" s="31" t="n"/>
      <c r="AE70" s="33" t="n"/>
      <c r="AF70" s="33" t="n">
        <v>0.02</v>
      </c>
      <c r="AG70" s="33" t="n"/>
      <c r="AH70" s="27" t="n"/>
      <c r="AI70" s="29" t="n"/>
      <c r="AJ70" s="29" t="n"/>
      <c r="AK70" s="29" t="n"/>
      <c r="AL70" s="29" t="n"/>
      <c r="AM70" s="29" t="n"/>
      <c r="AN70" s="29" t="n"/>
      <c r="AO70" s="29" t="n"/>
      <c r="AP70" s="29" t="n"/>
      <c r="AQ70" s="29" t="n"/>
      <c r="AR70" s="29">
        <f t="array" ref="AR70">VLOOKUP(M70&amp;N70&amp;O70&amp;P70,Variáveis!$A$2:$E$240&amp;Variáveis!$B$2:$F$240&amp;Variáveis!$C$2:$G$240&amp;Variáveis!$D$2:$H$240,5,FALSE)</f>
        <v/>
      </c>
      <c r="AS70" s="29" t="n"/>
      <c r="AT70" s="29" t="n"/>
      <c r="AU70" s="29" t="n"/>
      <c r="AV70" s="29" t="n"/>
      <c r="AW70" s="29" t="n"/>
      <c r="AX70" s="29" t="n"/>
      <c r="AY70" s="29" t="n"/>
      <c r="AZ70" s="29" t="n"/>
      <c r="BA70" s="29" t="n"/>
      <c r="BB70" s="29" t="n"/>
      <c r="BC70" s="29" t="n"/>
      <c r="BD70" s="73" t="n"/>
      <c r="BE70" s="29" t="n"/>
      <c r="BF70" s="29" t="n"/>
      <c r="BG70" s="29" t="n"/>
      <c r="BH70" s="29" t="n"/>
      <c r="BI70" s="29" t="n"/>
      <c r="BJ70" s="31" t="n">
        <v>0.0288</v>
      </c>
      <c r="BK70" s="31">
        <f>BK4</f>
        <v/>
      </c>
      <c r="BL70" s="29" t="n"/>
      <c r="BM70" s="31" t="n"/>
    </row>
    <row r="71" ht="15.75" customHeight="1" s="218">
      <c r="A71" s="74" t="n"/>
      <c r="B71" s="74" t="n"/>
      <c r="C71" s="74" t="n"/>
      <c r="D71" s="74" t="n"/>
      <c r="E71" s="70" t="n"/>
      <c r="F71" s="149">
        <f>BOM!F71</f>
        <v/>
      </c>
      <c r="G71" s="49">
        <f>BOM!G71</f>
        <v/>
      </c>
      <c r="H71" s="49">
        <f>BOM!H71</f>
        <v/>
      </c>
      <c r="I71" s="144">
        <f>BOM!I71</f>
        <v/>
      </c>
      <c r="J71" s="146">
        <f>BOM!J71</f>
        <v/>
      </c>
      <c r="K71" s="150">
        <f>BOM!K71</f>
        <v/>
      </c>
      <c r="L71" s="150">
        <f>BOM!L71</f>
        <v/>
      </c>
      <c r="M71" s="150">
        <f>BOM!M71</f>
        <v/>
      </c>
      <c r="N71" s="150">
        <f>BOM!N71</f>
        <v/>
      </c>
      <c r="O71" s="150">
        <f>BOM!O71</f>
        <v/>
      </c>
      <c r="P71" s="150">
        <f>BOM!P71</f>
        <v/>
      </c>
      <c r="Q71" s="46">
        <f>$F$97</f>
        <v/>
      </c>
      <c r="R71" s="46">
        <f>$F$98</f>
        <v/>
      </c>
      <c r="S71" s="48">
        <f>U71-(U71*R71)</f>
        <v/>
      </c>
      <c r="T71" s="48">
        <f>S71*I71</f>
        <v/>
      </c>
      <c r="U71" s="48">
        <f>(BI71)/(1-(BH71+Q71))</f>
        <v/>
      </c>
      <c r="V71" s="48">
        <f>U71*I71</f>
        <v/>
      </c>
      <c r="W71" s="49">
        <f>T71*$W$62</f>
        <v/>
      </c>
      <c r="X71" s="49">
        <f>T71*$X$62</f>
        <v/>
      </c>
      <c r="Y71" s="79">
        <f>M73</f>
        <v/>
      </c>
      <c r="Z71" s="80" t="n"/>
      <c r="AA71" s="80" t="n"/>
      <c r="AB71" s="80" t="n"/>
      <c r="AC71" s="80" t="n"/>
      <c r="AD71" s="80" t="n"/>
      <c r="AE71" s="81" t="n"/>
      <c r="AF71" s="49">
        <f>T71*$AF$62</f>
        <v/>
      </c>
      <c r="AG71" s="49" t="n"/>
      <c r="AH71" s="82" t="n"/>
      <c r="AI71" s="53">
        <f>J71</f>
        <v/>
      </c>
      <c r="AJ71" s="53">
        <f>AI71</f>
        <v/>
      </c>
      <c r="AK71" s="53" t="n"/>
      <c r="AL71" s="53">
        <f>AJ71*I71</f>
        <v/>
      </c>
      <c r="AM71" s="83" t="n"/>
      <c r="AN71" s="83" t="n"/>
      <c r="AO71" s="83" t="n"/>
      <c r="AP71" s="110" t="n"/>
      <c r="AQ71" s="110" t="n"/>
      <c r="AR71" s="110">
        <f t="array" ref="AR71">VLOOKUP(M71&amp;N71&amp;O71&amp;P71,Variáveis!$A$2:$E$240&amp;Variáveis!$B$2:$F$240&amp;Variáveis!$C$2:$G$240&amp;Variáveis!$D$2:$H$240,5,FALSE)</f>
        <v/>
      </c>
      <c r="AS71" s="111" t="n"/>
      <c r="AT71" s="111" t="n"/>
      <c r="AU71" s="111" t="n"/>
      <c r="AV71" s="111" t="n"/>
      <c r="AW71" s="111" t="n"/>
      <c r="AX71" s="111" t="n"/>
      <c r="AY71" s="111" t="n"/>
      <c r="AZ71" s="111" t="n"/>
      <c r="BA71" s="111" t="n"/>
      <c r="BB71" s="111" t="n"/>
      <c r="BC71" s="111" t="n"/>
      <c r="BD71" s="112" t="n"/>
      <c r="BE71" s="49">
        <f>W71</f>
        <v/>
      </c>
      <c r="BF71" s="49">
        <f>X71</f>
        <v/>
      </c>
      <c r="BG71" s="49" t="n"/>
      <c r="BH71" s="51">
        <f>$W$62+$X$62+$AF$62+$BJ$62+0.07</f>
        <v/>
      </c>
      <c r="BI71" s="53">
        <f>AJ71+AS71+AT71</f>
        <v/>
      </c>
      <c r="BJ71" s="53">
        <f>T71*$BJ$62</f>
        <v/>
      </c>
      <c r="BK71" s="53">
        <f>T71*$BK$62</f>
        <v/>
      </c>
      <c r="BL71" s="53">
        <f>BE71+BF71+AL71+BJ71+BK71+AD71+AF71</f>
        <v/>
      </c>
      <c r="BM71" s="49">
        <f>(T71-BL71)</f>
        <v/>
      </c>
    </row>
    <row r="72" ht="15.75" customHeight="1" s="218">
      <c r="A72" s="74" t="n"/>
      <c r="B72" s="74" t="n"/>
      <c r="C72" s="74" t="n"/>
      <c r="D72" s="74" t="n"/>
      <c r="E72" s="70" t="n"/>
      <c r="F72" s="149">
        <f>BOM!F72</f>
        <v/>
      </c>
      <c r="G72" s="49">
        <f>BOM!G72</f>
        <v/>
      </c>
      <c r="H72" s="49">
        <f>BOM!H72</f>
        <v/>
      </c>
      <c r="I72" s="144">
        <f>BOM!I72</f>
        <v/>
      </c>
      <c r="J72" s="146">
        <f>BOM!J72</f>
        <v/>
      </c>
      <c r="K72" s="150">
        <f>BOM!K72</f>
        <v/>
      </c>
      <c r="L72" s="150">
        <f>BOM!L72</f>
        <v/>
      </c>
      <c r="M72" s="150">
        <f>BOM!M72</f>
        <v/>
      </c>
      <c r="N72" s="150">
        <f>BOM!N72</f>
        <v/>
      </c>
      <c r="O72" s="150">
        <f>BOM!O72</f>
        <v/>
      </c>
      <c r="P72" s="150">
        <f>BOM!P72</f>
        <v/>
      </c>
      <c r="Q72" s="46">
        <f>$F$97</f>
        <v/>
      </c>
      <c r="R72" s="46">
        <f>$F$98</f>
        <v/>
      </c>
      <c r="S72" s="48">
        <f>U72-(U72*R72)</f>
        <v/>
      </c>
      <c r="T72" s="48">
        <f>S72*I72</f>
        <v/>
      </c>
      <c r="U72" s="48">
        <f>(BI72)/(1-(BH72+Q72))</f>
        <v/>
      </c>
      <c r="V72" s="48">
        <f>U72*I72</f>
        <v/>
      </c>
      <c r="W72" s="49">
        <f>T72*$W$62</f>
        <v/>
      </c>
      <c r="X72" s="49">
        <f>T72*$X$62</f>
        <v/>
      </c>
      <c r="Y72" s="90" t="n"/>
      <c r="Z72" s="91" t="n"/>
      <c r="AA72" s="91" t="n"/>
      <c r="AB72" s="91" t="n"/>
      <c r="AC72" s="91" t="n"/>
      <c r="AD72" s="91" t="n"/>
      <c r="AE72" s="92" t="n"/>
      <c r="AF72" s="49">
        <f>T72*$AF$62</f>
        <v/>
      </c>
      <c r="AG72" s="49" t="n"/>
      <c r="AH72" s="82" t="n"/>
      <c r="AI72" s="53">
        <f>J72</f>
        <v/>
      </c>
      <c r="AJ72" s="53">
        <f>AI72</f>
        <v/>
      </c>
      <c r="AK72" s="53" t="n"/>
      <c r="AL72" s="53">
        <f>AJ72*I72</f>
        <v/>
      </c>
      <c r="AM72" s="93" t="n"/>
      <c r="AN72" s="93" t="n"/>
      <c r="AO72" s="93" t="n"/>
      <c r="AP72" s="113" t="n"/>
      <c r="AQ72" s="113" t="n"/>
      <c r="AR72" s="113" t="n"/>
      <c r="AS72" s="114" t="n"/>
      <c r="AT72" s="114" t="n"/>
      <c r="AU72" s="114" t="n"/>
      <c r="AV72" s="114" t="n"/>
      <c r="AW72" s="114" t="n"/>
      <c r="AX72" s="114" t="n"/>
      <c r="AY72" s="114" t="n"/>
      <c r="AZ72" s="114" t="n"/>
      <c r="BA72" s="114" t="n"/>
      <c r="BB72" s="114" t="n"/>
      <c r="BC72" s="114" t="n"/>
      <c r="BD72" s="115" t="n"/>
      <c r="BE72" s="49">
        <f>W72</f>
        <v/>
      </c>
      <c r="BF72" s="49">
        <f>X72</f>
        <v/>
      </c>
      <c r="BG72" s="49" t="n"/>
      <c r="BH72" s="51">
        <f>$W$62+$X$62+$AF$62+$BJ$62+0.07</f>
        <v/>
      </c>
      <c r="BI72" s="53">
        <f>AJ72+AS72+AT72</f>
        <v/>
      </c>
      <c r="BJ72" s="53">
        <f>T72*$BJ$62</f>
        <v/>
      </c>
      <c r="BK72" s="53">
        <f>T72*$BK$62</f>
        <v/>
      </c>
      <c r="BL72" s="53">
        <f>BE72+BF72+AL72+BJ72+BK72+AD72+AF72</f>
        <v/>
      </c>
      <c r="BM72" s="49">
        <f>(T72-BL72)</f>
        <v/>
      </c>
    </row>
    <row r="73" ht="15.75" customHeight="1" s="218">
      <c r="A73" s="74" t="n"/>
      <c r="B73" s="74" t="n"/>
      <c r="C73" s="74" t="n"/>
      <c r="D73" s="74" t="n"/>
      <c r="E73" s="70" t="n"/>
      <c r="F73" s="149">
        <f>BOM!F73</f>
        <v/>
      </c>
      <c r="G73" s="49">
        <f>BOM!G73</f>
        <v/>
      </c>
      <c r="H73" s="49">
        <f>BOM!H73</f>
        <v/>
      </c>
      <c r="I73" s="144">
        <f>BOM!I73</f>
        <v/>
      </c>
      <c r="J73" s="146">
        <f>BOM!J73</f>
        <v/>
      </c>
      <c r="K73" s="150">
        <f>BOM!K73</f>
        <v/>
      </c>
      <c r="L73" s="150">
        <f>BOM!L73</f>
        <v/>
      </c>
      <c r="M73" s="150">
        <f>BOM!M73</f>
        <v/>
      </c>
      <c r="N73" s="150">
        <f>BOM!N73</f>
        <v/>
      </c>
      <c r="O73" s="150">
        <f>BOM!O73</f>
        <v/>
      </c>
      <c r="P73" s="150">
        <f>BOM!P73</f>
        <v/>
      </c>
      <c r="Q73" s="46">
        <f>$F$97</f>
        <v/>
      </c>
      <c r="R73" s="46">
        <f>$F$98</f>
        <v/>
      </c>
      <c r="S73" s="48">
        <f>U73-(U73*R73)</f>
        <v/>
      </c>
      <c r="T73" s="48">
        <f>S73*I73</f>
        <v/>
      </c>
      <c r="U73" s="48">
        <f>(BI73)/(1-(BH73+Q73))</f>
        <v/>
      </c>
      <c r="V73" s="48">
        <f>U73*I73</f>
        <v/>
      </c>
      <c r="W73" s="49">
        <f>T73*$W$62</f>
        <v/>
      </c>
      <c r="X73" s="49">
        <f>T73*$X$62</f>
        <v/>
      </c>
      <c r="Y73" s="90" t="n"/>
      <c r="Z73" s="91" t="n"/>
      <c r="AA73" s="91" t="n"/>
      <c r="AB73" s="91" t="n"/>
      <c r="AC73" s="91" t="n"/>
      <c r="AD73" s="91" t="n"/>
      <c r="AE73" s="92" t="n"/>
      <c r="AF73" s="49">
        <f>T73*$AF$62</f>
        <v/>
      </c>
      <c r="AG73" s="49" t="n"/>
      <c r="AH73" s="82" t="n"/>
      <c r="AI73" s="53">
        <f>J73</f>
        <v/>
      </c>
      <c r="AJ73" s="53">
        <f>AI73</f>
        <v/>
      </c>
      <c r="AK73" s="53" t="n"/>
      <c r="AL73" s="53">
        <f>AJ73*I73</f>
        <v/>
      </c>
      <c r="AM73" s="93" t="n"/>
      <c r="AN73" s="93" t="n"/>
      <c r="AO73" s="93" t="n"/>
      <c r="AP73" s="113" t="n"/>
      <c r="AQ73" s="113" t="n"/>
      <c r="AR73" s="113" t="n"/>
      <c r="AS73" s="114" t="n"/>
      <c r="AT73" s="114" t="n"/>
      <c r="AU73" s="114" t="n"/>
      <c r="AV73" s="114" t="n"/>
      <c r="AW73" s="114" t="n"/>
      <c r="AX73" s="114" t="n"/>
      <c r="AY73" s="114" t="n"/>
      <c r="AZ73" s="114" t="n"/>
      <c r="BA73" s="114" t="n"/>
      <c r="BB73" s="114" t="n"/>
      <c r="BC73" s="114" t="n"/>
      <c r="BD73" s="115" t="n"/>
      <c r="BE73" s="49">
        <f>W73</f>
        <v/>
      </c>
      <c r="BF73" s="49">
        <f>X73</f>
        <v/>
      </c>
      <c r="BG73" s="49" t="n"/>
      <c r="BH73" s="51">
        <f>$W$62+$X$62+$AF$62+$BJ$62+0.07</f>
        <v/>
      </c>
      <c r="BI73" s="53">
        <f>AJ73+AS73+AT73</f>
        <v/>
      </c>
      <c r="BJ73" s="53">
        <f>T73*$BJ$62</f>
        <v/>
      </c>
      <c r="BK73" s="53">
        <f>T73*$BK$62</f>
        <v/>
      </c>
      <c r="BL73" s="53">
        <f>BE73+BF73+AL73+BJ73+BK73+AD73+AF73</f>
        <v/>
      </c>
      <c r="BM73" s="49">
        <f>(T73-BL73)</f>
        <v/>
      </c>
    </row>
    <row r="74" ht="15.75" customHeight="1" s="218">
      <c r="A74" s="74" t="n"/>
      <c r="B74" s="74" t="n"/>
      <c r="C74" s="74" t="n"/>
      <c r="D74" s="74" t="n"/>
      <c r="E74" s="70" t="n"/>
      <c r="F74" s="149">
        <f>BOM!F74</f>
        <v/>
      </c>
      <c r="G74" s="49">
        <f>BOM!G74</f>
        <v/>
      </c>
      <c r="H74" s="49">
        <f>BOM!H74</f>
        <v/>
      </c>
      <c r="I74" s="144">
        <f>40*I23</f>
        <v/>
      </c>
      <c r="J74" s="146">
        <f>BOM!J74</f>
        <v/>
      </c>
      <c r="K74" s="150">
        <f>BOM!K74</f>
        <v/>
      </c>
      <c r="L74" s="150">
        <f>BOM!L74</f>
        <v/>
      </c>
      <c r="M74" s="150">
        <f>BOM!M74</f>
        <v/>
      </c>
      <c r="N74" s="150">
        <f>BOM!N74</f>
        <v/>
      </c>
      <c r="O74" s="150">
        <f>BOM!O74</f>
        <v/>
      </c>
      <c r="P74" s="150">
        <f>BOM!P74</f>
        <v/>
      </c>
      <c r="Q74" s="46">
        <f>$F$97</f>
        <v/>
      </c>
      <c r="R74" s="46">
        <f>$F$98</f>
        <v/>
      </c>
      <c r="S74" s="48">
        <f>U74-(U74*R74)</f>
        <v/>
      </c>
      <c r="T74" s="48">
        <f>S74*I74</f>
        <v/>
      </c>
      <c r="U74" s="48">
        <f>(BI74)/(1-(BH74+Q74))</f>
        <v/>
      </c>
      <c r="V74" s="48">
        <f>U74*I74</f>
        <v/>
      </c>
      <c r="W74" s="49">
        <f>T74*$W$62</f>
        <v/>
      </c>
      <c r="X74" s="49">
        <f>T74*$X$62</f>
        <v/>
      </c>
      <c r="Y74" s="90" t="n"/>
      <c r="Z74" s="91" t="n"/>
      <c r="AA74" s="91" t="n"/>
      <c r="AB74" s="91" t="n"/>
      <c r="AC74" s="91" t="n"/>
      <c r="AD74" s="91" t="n"/>
      <c r="AE74" s="92" t="n"/>
      <c r="AF74" s="49">
        <f>T74*$AF$62</f>
        <v/>
      </c>
      <c r="AG74" s="49" t="n"/>
      <c r="AH74" s="82" t="n"/>
      <c r="AI74" s="53">
        <f>J74</f>
        <v/>
      </c>
      <c r="AJ74" s="53">
        <f>AI74</f>
        <v/>
      </c>
      <c r="AK74" s="53" t="n"/>
      <c r="AL74" s="53">
        <f>AJ74*I74</f>
        <v/>
      </c>
      <c r="AM74" s="93" t="n"/>
      <c r="AN74" s="93" t="n"/>
      <c r="AO74" s="93" t="n"/>
      <c r="AP74" s="113" t="n"/>
      <c r="AQ74" s="113" t="n"/>
      <c r="AR74" s="113" t="n"/>
      <c r="AS74" s="114" t="n"/>
      <c r="AT74" s="114" t="n"/>
      <c r="AU74" s="114" t="n"/>
      <c r="AV74" s="114" t="n"/>
      <c r="AW74" s="114" t="n"/>
      <c r="AX74" s="114" t="n"/>
      <c r="AY74" s="114" t="n"/>
      <c r="AZ74" s="114" t="n"/>
      <c r="BA74" s="114" t="n"/>
      <c r="BB74" s="114" t="n"/>
      <c r="BC74" s="114" t="n"/>
      <c r="BD74" s="115" t="n"/>
      <c r="BE74" s="49">
        <f>W74</f>
        <v/>
      </c>
      <c r="BF74" s="49">
        <f>X74</f>
        <v/>
      </c>
      <c r="BG74" s="49" t="n"/>
      <c r="BH74" s="51">
        <f>$W$62+$X$62+$AF$62+$BJ$62+0.07</f>
        <v/>
      </c>
      <c r="BI74" s="53">
        <f>AJ74+AS74+AT74</f>
        <v/>
      </c>
      <c r="BJ74" s="53">
        <f>T74*$BJ$62</f>
        <v/>
      </c>
      <c r="BK74" s="53">
        <f>T74*$BK$62</f>
        <v/>
      </c>
      <c r="BL74" s="53">
        <f>BE74+BF74+AL74+BJ74+BK74+AD74+AF74</f>
        <v/>
      </c>
      <c r="BM74" s="49">
        <f>(T74-BL74)</f>
        <v/>
      </c>
    </row>
    <row r="75" ht="15.75" customHeight="1" s="218">
      <c r="A75" s="74" t="n"/>
      <c r="B75" s="74" t="n"/>
      <c r="C75" s="74" t="n"/>
      <c r="D75" s="74" t="n"/>
      <c r="E75" s="70" t="n"/>
      <c r="F75" s="149">
        <f>BOM!F75</f>
        <v/>
      </c>
      <c r="G75" s="49">
        <f>BOM!G75</f>
        <v/>
      </c>
      <c r="H75" s="49">
        <f>BOM!H75</f>
        <v/>
      </c>
      <c r="I75" s="144">
        <f>BOM!I75</f>
        <v/>
      </c>
      <c r="J75" s="146">
        <f>BOM!J75</f>
        <v/>
      </c>
      <c r="K75" s="150">
        <f>BOM!K75</f>
        <v/>
      </c>
      <c r="L75" s="150">
        <f>BOM!L75</f>
        <v/>
      </c>
      <c r="M75" s="150">
        <f>BOM!M75</f>
        <v/>
      </c>
      <c r="N75" s="150">
        <f>BOM!N75</f>
        <v/>
      </c>
      <c r="O75" s="150">
        <f>BOM!O75</f>
        <v/>
      </c>
      <c r="P75" s="150">
        <f>BOM!P75</f>
        <v/>
      </c>
      <c r="Q75" s="46">
        <f>$F$97</f>
        <v/>
      </c>
      <c r="R75" s="46">
        <f>$F$98</f>
        <v/>
      </c>
      <c r="S75" s="48">
        <f>U75-(U75*R75)</f>
        <v/>
      </c>
      <c r="T75" s="48">
        <f>S75*I75</f>
        <v/>
      </c>
      <c r="U75" s="48">
        <f>(BI75)/(1-(BH75+Q75))</f>
        <v/>
      </c>
      <c r="V75" s="48">
        <f>U75*I75</f>
        <v/>
      </c>
      <c r="W75" s="49">
        <f>T75*$W$62</f>
        <v/>
      </c>
      <c r="X75" s="49">
        <f>T75*$X$62</f>
        <v/>
      </c>
      <c r="Y75" s="90" t="n"/>
      <c r="Z75" s="91" t="n"/>
      <c r="AA75" s="91" t="n"/>
      <c r="AB75" s="91" t="n"/>
      <c r="AC75" s="91" t="n"/>
      <c r="AD75" s="91" t="n"/>
      <c r="AE75" s="92" t="n"/>
      <c r="AF75" s="49">
        <f>T75*$AF$62</f>
        <v/>
      </c>
      <c r="AG75" s="49" t="n"/>
      <c r="AH75" s="82" t="n"/>
      <c r="AI75" s="53">
        <f>J75</f>
        <v/>
      </c>
      <c r="AJ75" s="53">
        <f>AI75</f>
        <v/>
      </c>
      <c r="AK75" s="53" t="n"/>
      <c r="AL75" s="53">
        <f>AJ75*I75</f>
        <v/>
      </c>
      <c r="AM75" s="93" t="n"/>
      <c r="AN75" s="93" t="n"/>
      <c r="AO75" s="93" t="n"/>
      <c r="AP75" s="113" t="n"/>
      <c r="AQ75" s="113" t="n"/>
      <c r="AR75" s="113" t="n"/>
      <c r="AS75" s="114" t="n"/>
      <c r="AT75" s="114" t="n"/>
      <c r="AU75" s="114" t="n"/>
      <c r="AV75" s="114" t="n"/>
      <c r="AW75" s="114" t="n"/>
      <c r="AX75" s="114" t="n"/>
      <c r="AY75" s="114" t="n"/>
      <c r="AZ75" s="114" t="n"/>
      <c r="BA75" s="114" t="n"/>
      <c r="BB75" s="114" t="n"/>
      <c r="BC75" s="114" t="n"/>
      <c r="BD75" s="115" t="n"/>
      <c r="BE75" s="49">
        <f>W75</f>
        <v/>
      </c>
      <c r="BF75" s="49">
        <f>X75</f>
        <v/>
      </c>
      <c r="BG75" s="49" t="n"/>
      <c r="BH75" s="51">
        <f>$W$62+$X$62+$AF$62+$BJ$62+0.07</f>
        <v/>
      </c>
      <c r="BI75" s="53">
        <f>AJ75+AS75+AT75</f>
        <v/>
      </c>
      <c r="BJ75" s="53">
        <f>T75*$BJ$62</f>
        <v/>
      </c>
      <c r="BK75" s="53">
        <f>T75*$BK$62</f>
        <v/>
      </c>
      <c r="BL75" s="53">
        <f>BE75+BF75+AL75+BJ75+BK75+AD75+AF75</f>
        <v/>
      </c>
      <c r="BM75" s="49">
        <f>(T75-BL75)</f>
        <v/>
      </c>
    </row>
    <row r="76" ht="15.75" customHeight="1" s="218">
      <c r="A76" s="74" t="n"/>
      <c r="B76" s="74" t="n"/>
      <c r="C76" s="74" t="n"/>
      <c r="D76" s="74" t="n"/>
      <c r="E76" s="70" t="n"/>
      <c r="F76" s="149">
        <f>BOM!F76</f>
        <v/>
      </c>
      <c r="G76" s="49">
        <f>BOM!G76</f>
        <v/>
      </c>
      <c r="H76" s="49">
        <f>BOM!H76</f>
        <v/>
      </c>
      <c r="I76" s="144">
        <f>BOM!I76</f>
        <v/>
      </c>
      <c r="J76" s="146">
        <f>BOM!J76</f>
        <v/>
      </c>
      <c r="K76" s="150">
        <f>BOM!K76</f>
        <v/>
      </c>
      <c r="L76" s="150">
        <f>BOM!L76</f>
        <v/>
      </c>
      <c r="M76" s="150">
        <f>BOM!M76</f>
        <v/>
      </c>
      <c r="N76" s="150">
        <f>BOM!N76</f>
        <v/>
      </c>
      <c r="O76" s="150">
        <f>BOM!O76</f>
        <v/>
      </c>
      <c r="P76" s="150">
        <f>BOM!P76</f>
        <v/>
      </c>
      <c r="Q76" s="46">
        <f>$F$97</f>
        <v/>
      </c>
      <c r="R76" s="46">
        <f>$F$98</f>
        <v/>
      </c>
      <c r="S76" s="48">
        <f>U76-(U76*R76)</f>
        <v/>
      </c>
      <c r="T76" s="48">
        <f>S76*I76</f>
        <v/>
      </c>
      <c r="U76" s="48">
        <f>(BI76)/(1-(BH76+Q76))</f>
        <v/>
      </c>
      <c r="V76" s="48">
        <f>U76*I76</f>
        <v/>
      </c>
      <c r="W76" s="49">
        <f>T76*$W$62</f>
        <v/>
      </c>
      <c r="X76" s="49">
        <f>T76*$X$62</f>
        <v/>
      </c>
      <c r="Y76" s="90" t="n"/>
      <c r="Z76" s="91" t="n"/>
      <c r="AA76" s="91" t="n"/>
      <c r="AB76" s="91" t="n"/>
      <c r="AC76" s="91" t="n"/>
      <c r="AD76" s="91" t="n"/>
      <c r="AE76" s="92" t="n"/>
      <c r="AF76" s="49">
        <f>T76*$AF$62</f>
        <v/>
      </c>
      <c r="AG76" s="49" t="n"/>
      <c r="AH76" s="82" t="n"/>
      <c r="AI76" s="53">
        <f>J76</f>
        <v/>
      </c>
      <c r="AJ76" s="53">
        <f>AI76</f>
        <v/>
      </c>
      <c r="AK76" s="53" t="n"/>
      <c r="AL76" s="53">
        <f>AJ76*I76</f>
        <v/>
      </c>
      <c r="AM76" s="93" t="n"/>
      <c r="AN76" s="93" t="n"/>
      <c r="AO76" s="93" t="n"/>
      <c r="AP76" s="113" t="n"/>
      <c r="AQ76" s="113" t="n"/>
      <c r="AR76" s="113" t="n"/>
      <c r="AS76" s="114" t="n"/>
      <c r="AT76" s="114" t="n"/>
      <c r="AU76" s="114" t="n"/>
      <c r="AV76" s="114" t="n"/>
      <c r="AW76" s="114" t="n"/>
      <c r="AX76" s="114" t="n"/>
      <c r="AY76" s="114" t="n"/>
      <c r="AZ76" s="114" t="n"/>
      <c r="BA76" s="114" t="n"/>
      <c r="BB76" s="114" t="n"/>
      <c r="BC76" s="114" t="n"/>
      <c r="BD76" s="115" t="n"/>
      <c r="BE76" s="49">
        <f>W76</f>
        <v/>
      </c>
      <c r="BF76" s="49">
        <f>X76</f>
        <v/>
      </c>
      <c r="BG76" s="49" t="n"/>
      <c r="BH76" s="51">
        <f>$W$62+$X$62+$AF$62+$BJ$62+0.07</f>
        <v/>
      </c>
      <c r="BI76" s="53">
        <f>AJ76+AS76+AT76</f>
        <v/>
      </c>
      <c r="BJ76" s="53">
        <f>T76*$BJ$62</f>
        <v/>
      </c>
      <c r="BK76" s="53">
        <f>T76*$BK$62</f>
        <v/>
      </c>
      <c r="BL76" s="53">
        <f>BE76+BF76+AL76+BJ76+BK76+AD76+AF76</f>
        <v/>
      </c>
      <c r="BM76" s="49">
        <f>(T76-BL76)</f>
        <v/>
      </c>
    </row>
    <row r="77" ht="15.75" customHeight="1" s="218">
      <c r="A77" s="74" t="n"/>
      <c r="B77" s="74" t="n"/>
      <c r="C77" s="74" t="n"/>
      <c r="D77" s="74" t="n"/>
      <c r="E77" s="70" t="n"/>
      <c r="F77" s="149">
        <f>BOM!F77</f>
        <v/>
      </c>
      <c r="G77" s="49">
        <f>BOM!G77</f>
        <v/>
      </c>
      <c r="H77" s="49">
        <f>BOM!H77</f>
        <v/>
      </c>
      <c r="I77" s="144">
        <f>BOM!I77</f>
        <v/>
      </c>
      <c r="J77" s="146">
        <f>BOM!J77</f>
        <v/>
      </c>
      <c r="K77" s="150">
        <f>BOM!K77</f>
        <v/>
      </c>
      <c r="L77" s="150">
        <f>BOM!L77</f>
        <v/>
      </c>
      <c r="M77" s="150">
        <f>BOM!M77</f>
        <v/>
      </c>
      <c r="N77" s="150">
        <f>BOM!N77</f>
        <v/>
      </c>
      <c r="O77" s="150">
        <f>BOM!O77</f>
        <v/>
      </c>
      <c r="P77" s="150">
        <f>BOM!P77</f>
        <v/>
      </c>
      <c r="Q77" s="46">
        <f>$F$97</f>
        <v/>
      </c>
      <c r="R77" s="46">
        <f>$F$98</f>
        <v/>
      </c>
      <c r="S77" s="48">
        <f>U77-(U77*R77)</f>
        <v/>
      </c>
      <c r="T77" s="48">
        <f>S77*I77</f>
        <v/>
      </c>
      <c r="U77" s="48">
        <f>(BI77)/(1-(BH77+Q77))</f>
        <v/>
      </c>
      <c r="V77" s="48">
        <f>U77*I77</f>
        <v/>
      </c>
      <c r="W77" s="49">
        <f>T77*$W$62</f>
        <v/>
      </c>
      <c r="X77" s="49">
        <f>T77*$X$62</f>
        <v/>
      </c>
      <c r="Y77" s="90" t="n"/>
      <c r="Z77" s="91" t="n"/>
      <c r="AA77" s="91" t="n"/>
      <c r="AB77" s="91" t="n"/>
      <c r="AC77" s="91" t="n"/>
      <c r="AD77" s="91" t="n"/>
      <c r="AE77" s="92" t="n"/>
      <c r="AF77" s="49">
        <f>T77*$AF$62</f>
        <v/>
      </c>
      <c r="AG77" s="49" t="n"/>
      <c r="AH77" s="82" t="n"/>
      <c r="AI77" s="53">
        <f>J77</f>
        <v/>
      </c>
      <c r="AJ77" s="53">
        <f>AI77</f>
        <v/>
      </c>
      <c r="AK77" s="53" t="n"/>
      <c r="AL77" s="53">
        <f>AJ77*I77</f>
        <v/>
      </c>
      <c r="AM77" s="93" t="n"/>
      <c r="AN77" s="93" t="n"/>
      <c r="AO77" s="93" t="n"/>
      <c r="AP77" s="113" t="n"/>
      <c r="AQ77" s="113" t="n"/>
      <c r="AR77" s="113" t="n"/>
      <c r="AS77" s="114" t="n"/>
      <c r="AT77" s="114" t="n"/>
      <c r="AU77" s="114" t="n"/>
      <c r="AV77" s="114" t="n"/>
      <c r="AW77" s="114" t="n"/>
      <c r="AX77" s="114" t="n"/>
      <c r="AY77" s="114" t="n"/>
      <c r="AZ77" s="114" t="n"/>
      <c r="BA77" s="114" t="n"/>
      <c r="BB77" s="114" t="n"/>
      <c r="BC77" s="114" t="n"/>
      <c r="BD77" s="115" t="n"/>
      <c r="BE77" s="49">
        <f>W77</f>
        <v/>
      </c>
      <c r="BF77" s="49">
        <f>X77</f>
        <v/>
      </c>
      <c r="BG77" s="49" t="n"/>
      <c r="BH77" s="51">
        <f>$W$62+$X$62+$AF$62+$BJ$62+0.07</f>
        <v/>
      </c>
      <c r="BI77" s="53">
        <f>AJ77+AS77+AT77</f>
        <v/>
      </c>
      <c r="BJ77" s="53">
        <f>T77*$BJ$62</f>
        <v/>
      </c>
      <c r="BK77" s="53">
        <f>T77*$BK$62</f>
        <v/>
      </c>
      <c r="BL77" s="53">
        <f>BE77+BF77+AL77+BJ77+BK77+AD77+AF77</f>
        <v/>
      </c>
      <c r="BM77" s="49">
        <f>(T77-BL77)</f>
        <v/>
      </c>
    </row>
    <row r="78" ht="15.75" customHeight="1" s="218">
      <c r="A78" s="74" t="n"/>
      <c r="B78" s="74" t="n"/>
      <c r="C78" s="74" t="n"/>
      <c r="D78" s="74" t="n"/>
      <c r="E78" s="70" t="n"/>
      <c r="F78" s="149">
        <f>BOM!F78</f>
        <v/>
      </c>
      <c r="G78" s="49">
        <f>BOM!G78</f>
        <v/>
      </c>
      <c r="H78" s="49">
        <f>BOM!H78</f>
        <v/>
      </c>
      <c r="I78" s="144">
        <f>BOM!I78</f>
        <v/>
      </c>
      <c r="J78" s="146">
        <f>BOM!J78</f>
        <v/>
      </c>
      <c r="K78" s="150">
        <f>BOM!K78</f>
        <v/>
      </c>
      <c r="L78" s="150">
        <f>BOM!L78</f>
        <v/>
      </c>
      <c r="M78" s="150">
        <f>BOM!M78</f>
        <v/>
      </c>
      <c r="N78" s="150">
        <f>BOM!N78</f>
        <v/>
      </c>
      <c r="O78" s="150">
        <f>BOM!O78</f>
        <v/>
      </c>
      <c r="P78" s="150">
        <f>BOM!P78</f>
        <v/>
      </c>
      <c r="Q78" s="46">
        <f>$F$97</f>
        <v/>
      </c>
      <c r="R78" s="46">
        <f>$F$98</f>
        <v/>
      </c>
      <c r="S78" s="48">
        <f>U78-(U78*R78)</f>
        <v/>
      </c>
      <c r="T78" s="48">
        <f>S78*I78</f>
        <v/>
      </c>
      <c r="U78" s="48">
        <f>(BI78)/(1-(BH78+Q78))</f>
        <v/>
      </c>
      <c r="V78" s="48">
        <f>U78*I78</f>
        <v/>
      </c>
      <c r="W78" s="49">
        <f>T78*$W$62</f>
        <v/>
      </c>
      <c r="X78" s="49">
        <f>T78*$X$62</f>
        <v/>
      </c>
      <c r="Y78" s="90" t="n"/>
      <c r="Z78" s="91" t="n"/>
      <c r="AA78" s="91" t="n"/>
      <c r="AB78" s="91" t="n"/>
      <c r="AC78" s="91" t="n"/>
      <c r="AD78" s="91" t="n"/>
      <c r="AE78" s="92" t="n"/>
      <c r="AF78" s="49">
        <f>T78*$AF$62</f>
        <v/>
      </c>
      <c r="AG78" s="49" t="n"/>
      <c r="AH78" s="82" t="n"/>
      <c r="AI78" s="53">
        <f>J78</f>
        <v/>
      </c>
      <c r="AJ78" s="53">
        <f>AI78</f>
        <v/>
      </c>
      <c r="AK78" s="53" t="n"/>
      <c r="AL78" s="53">
        <f>AJ78*I78</f>
        <v/>
      </c>
      <c r="AM78" s="93" t="n"/>
      <c r="AN78" s="93" t="n"/>
      <c r="AO78" s="93" t="n"/>
      <c r="AP78" s="113" t="n"/>
      <c r="AQ78" s="113" t="n"/>
      <c r="AR78" s="113" t="n"/>
      <c r="AS78" s="114" t="n"/>
      <c r="AT78" s="114" t="n"/>
      <c r="AU78" s="114" t="n"/>
      <c r="AV78" s="114" t="n"/>
      <c r="AW78" s="114" t="n"/>
      <c r="AX78" s="114" t="n"/>
      <c r="AY78" s="114" t="n"/>
      <c r="AZ78" s="114" t="n"/>
      <c r="BA78" s="114" t="n"/>
      <c r="BB78" s="114" t="n"/>
      <c r="BC78" s="114" t="n"/>
      <c r="BD78" s="115" t="n"/>
      <c r="BE78" s="49">
        <f>W78</f>
        <v/>
      </c>
      <c r="BF78" s="49">
        <f>X78</f>
        <v/>
      </c>
      <c r="BG78" s="49" t="n"/>
      <c r="BH78" s="51">
        <f>$W$62+$X$62+$AF$62+$BJ$62+0.07</f>
        <v/>
      </c>
      <c r="BI78" s="53">
        <f>AJ78+AS78+AT78</f>
        <v/>
      </c>
      <c r="BJ78" s="53">
        <f>T78*$BJ$62</f>
        <v/>
      </c>
      <c r="BK78" s="53">
        <f>T78*$BK$62</f>
        <v/>
      </c>
      <c r="BL78" s="53">
        <f>BE78+BF78+AL78+BJ78+BK78+AD78+AF78</f>
        <v/>
      </c>
      <c r="BM78" s="49">
        <f>(T78-BL78)</f>
        <v/>
      </c>
    </row>
    <row r="79" ht="15.75" customHeight="1" s="218">
      <c r="A79" s="74" t="n"/>
      <c r="B79" s="74" t="n"/>
      <c r="C79" s="74" t="n"/>
      <c r="D79" s="74" t="n"/>
      <c r="E79" s="70" t="n"/>
      <c r="F79" s="149">
        <f>BOM!F79</f>
        <v/>
      </c>
      <c r="G79" s="49">
        <f>BOM!G79</f>
        <v/>
      </c>
      <c r="H79" s="49">
        <f>BOM!H79</f>
        <v/>
      </c>
      <c r="I79" s="144">
        <f>BOM!I79</f>
        <v/>
      </c>
      <c r="J79" s="146">
        <f>BOM!J79</f>
        <v/>
      </c>
      <c r="K79" s="150">
        <f>BOM!K79</f>
        <v/>
      </c>
      <c r="L79" s="150">
        <f>BOM!L79</f>
        <v/>
      </c>
      <c r="M79" s="150">
        <f>BOM!M79</f>
        <v/>
      </c>
      <c r="N79" s="150">
        <f>BOM!N79</f>
        <v/>
      </c>
      <c r="O79" s="150">
        <f>BOM!O79</f>
        <v/>
      </c>
      <c r="P79" s="150">
        <f>BOM!P79</f>
        <v/>
      </c>
      <c r="Q79" s="46">
        <f>$F$97</f>
        <v/>
      </c>
      <c r="R79" s="46">
        <f>$F$98</f>
        <v/>
      </c>
      <c r="S79" s="48">
        <f>U79-(U79*R79)</f>
        <v/>
      </c>
      <c r="T79" s="48">
        <f>S79*I79</f>
        <v/>
      </c>
      <c r="U79" s="48">
        <f>(BI79)/(1-(BH79+Q79))</f>
        <v/>
      </c>
      <c r="V79" s="48">
        <f>U79*I79</f>
        <v/>
      </c>
      <c r="W79" s="49">
        <f>T79*$W$62</f>
        <v/>
      </c>
      <c r="X79" s="49">
        <f>T79*$X$62</f>
        <v/>
      </c>
      <c r="Y79" s="90" t="n"/>
      <c r="Z79" s="91" t="n"/>
      <c r="AA79" s="91" t="n"/>
      <c r="AB79" s="91" t="n"/>
      <c r="AC79" s="91" t="n"/>
      <c r="AD79" s="91" t="n"/>
      <c r="AE79" s="92" t="n"/>
      <c r="AF79" s="49">
        <f>T79*$AF$62</f>
        <v/>
      </c>
      <c r="AG79" s="49" t="n"/>
      <c r="AH79" s="82" t="n"/>
      <c r="AI79" s="53">
        <f>J79</f>
        <v/>
      </c>
      <c r="AJ79" s="53">
        <f>AI79</f>
        <v/>
      </c>
      <c r="AK79" s="53" t="n"/>
      <c r="AL79" s="53">
        <f>AJ79*I79</f>
        <v/>
      </c>
      <c r="AM79" s="93" t="n"/>
      <c r="AN79" s="93" t="n"/>
      <c r="AO79" s="93" t="n"/>
      <c r="AP79" s="113" t="n"/>
      <c r="AQ79" s="113" t="n"/>
      <c r="AR79" s="113" t="n"/>
      <c r="AS79" s="114" t="n"/>
      <c r="AT79" s="114" t="n"/>
      <c r="AU79" s="114" t="n"/>
      <c r="AV79" s="114" t="n"/>
      <c r="AW79" s="114" t="n"/>
      <c r="AX79" s="114" t="n"/>
      <c r="AY79" s="114" t="n"/>
      <c r="AZ79" s="114" t="n"/>
      <c r="BA79" s="114" t="n"/>
      <c r="BB79" s="114" t="n"/>
      <c r="BC79" s="114" t="n"/>
      <c r="BD79" s="115" t="n"/>
      <c r="BE79" s="49">
        <f>W79</f>
        <v/>
      </c>
      <c r="BF79" s="49">
        <f>X79</f>
        <v/>
      </c>
      <c r="BG79" s="49" t="n"/>
      <c r="BH79" s="51">
        <f>$W$62+$X$62+$AF$62+$BJ$62+0.07</f>
        <v/>
      </c>
      <c r="BI79" s="53">
        <f>AJ79+AS79+AT79</f>
        <v/>
      </c>
      <c r="BJ79" s="53">
        <f>T79*$BJ$62</f>
        <v/>
      </c>
      <c r="BK79" s="53">
        <f>T79*$BK$62</f>
        <v/>
      </c>
      <c r="BL79" s="53">
        <f>BE79+BF79+AL79+BJ79+BK79+AD79+AF79</f>
        <v/>
      </c>
      <c r="BM79" s="49">
        <f>(T79-BL79)</f>
        <v/>
      </c>
    </row>
    <row r="80" ht="15.75" customHeight="1" s="218">
      <c r="A80" s="74" t="n"/>
      <c r="B80" s="74" t="n"/>
      <c r="C80" s="74" t="n"/>
      <c r="D80" s="74" t="n"/>
      <c r="E80" s="70" t="n"/>
      <c r="F80" s="149">
        <f>BOM!F80</f>
        <v/>
      </c>
      <c r="G80" s="49">
        <f>BOM!G80</f>
        <v/>
      </c>
      <c r="H80" s="49">
        <f>BOM!H80</f>
        <v/>
      </c>
      <c r="I80" s="144">
        <f>BOM!I80</f>
        <v/>
      </c>
      <c r="J80" s="146">
        <f>BOM!J80</f>
        <v/>
      </c>
      <c r="K80" s="150">
        <f>BOM!K80</f>
        <v/>
      </c>
      <c r="L80" s="150">
        <f>BOM!L80</f>
        <v/>
      </c>
      <c r="M80" s="150">
        <f>BOM!M80</f>
        <v/>
      </c>
      <c r="N80" s="150">
        <f>BOM!N80</f>
        <v/>
      </c>
      <c r="O80" s="150">
        <f>BOM!O80</f>
        <v/>
      </c>
      <c r="P80" s="150">
        <f>BOM!P80</f>
        <v/>
      </c>
      <c r="Q80" s="46">
        <f>$F$97</f>
        <v/>
      </c>
      <c r="R80" s="46">
        <f>$F$98</f>
        <v/>
      </c>
      <c r="S80" s="48">
        <f>U80-(U80*R80)</f>
        <v/>
      </c>
      <c r="T80" s="48">
        <f>S80*I80</f>
        <v/>
      </c>
      <c r="U80" s="48">
        <f>(BI80)/(1-(BH80+Q80))</f>
        <v/>
      </c>
      <c r="V80" s="48">
        <f>U80*I80</f>
        <v/>
      </c>
      <c r="W80" s="49">
        <f>T80*$W$62</f>
        <v/>
      </c>
      <c r="X80" s="49">
        <f>T80*$X$62</f>
        <v/>
      </c>
      <c r="Y80" s="90" t="n"/>
      <c r="Z80" s="91" t="n"/>
      <c r="AA80" s="91" t="n"/>
      <c r="AB80" s="91" t="n"/>
      <c r="AC80" s="91" t="n"/>
      <c r="AD80" s="91" t="n"/>
      <c r="AE80" s="92" t="n"/>
      <c r="AF80" s="49">
        <f>T80*$AF$62</f>
        <v/>
      </c>
      <c r="AG80" s="49" t="n"/>
      <c r="AH80" s="82" t="n"/>
      <c r="AI80" s="53">
        <f>J80</f>
        <v/>
      </c>
      <c r="AJ80" s="53">
        <f>AI80</f>
        <v/>
      </c>
      <c r="AK80" s="53" t="n"/>
      <c r="AL80" s="53">
        <f>AJ80*I80</f>
        <v/>
      </c>
      <c r="AM80" s="93" t="n"/>
      <c r="AN80" s="93" t="n"/>
      <c r="AO80" s="93" t="n"/>
      <c r="AP80" s="113" t="n"/>
      <c r="AQ80" s="113" t="n"/>
      <c r="AR80" s="113" t="n"/>
      <c r="AS80" s="114" t="n"/>
      <c r="AT80" s="114" t="n"/>
      <c r="AU80" s="114" t="n"/>
      <c r="AV80" s="114" t="n"/>
      <c r="AW80" s="114" t="n"/>
      <c r="AX80" s="114" t="n"/>
      <c r="AY80" s="114" t="n"/>
      <c r="AZ80" s="114" t="n"/>
      <c r="BA80" s="114" t="n"/>
      <c r="BB80" s="114" t="n"/>
      <c r="BC80" s="114" t="n"/>
      <c r="BD80" s="115" t="n"/>
      <c r="BE80" s="49">
        <f>W80</f>
        <v/>
      </c>
      <c r="BF80" s="49">
        <f>X80</f>
        <v/>
      </c>
      <c r="BG80" s="49" t="n"/>
      <c r="BH80" s="51">
        <f>$W$62+$X$62+$AF$62+$BJ$62+0.07</f>
        <v/>
      </c>
      <c r="BI80" s="53">
        <f>AJ80+AS80+AT80</f>
        <v/>
      </c>
      <c r="BJ80" s="53">
        <f>T80*$BJ$62</f>
        <v/>
      </c>
      <c r="BK80" s="53">
        <f>T80*$BK$62</f>
        <v/>
      </c>
      <c r="BL80" s="53">
        <f>BE80+BF80+AL80+BJ80+BK80+AD80+AF80</f>
        <v/>
      </c>
      <c r="BM80" s="49">
        <f>(T80-BL80)</f>
        <v/>
      </c>
    </row>
    <row r="81" ht="15.75" customHeight="1" s="218">
      <c r="A81" s="74" t="n"/>
      <c r="B81" s="74" t="n"/>
      <c r="C81" s="74" t="n"/>
      <c r="D81" s="74" t="n"/>
      <c r="E81" s="70" t="n"/>
      <c r="F81" s="149">
        <f>BOM!F81</f>
        <v/>
      </c>
      <c r="G81" s="49">
        <f>BOM!G81</f>
        <v/>
      </c>
      <c r="H81" s="49">
        <f>BOM!H81</f>
        <v/>
      </c>
      <c r="I81" s="144">
        <f>BOM!I81</f>
        <v/>
      </c>
      <c r="J81" s="146">
        <f>BOM!J81</f>
        <v/>
      </c>
      <c r="K81" s="150">
        <f>BOM!K81</f>
        <v/>
      </c>
      <c r="L81" s="150">
        <f>BOM!L81</f>
        <v/>
      </c>
      <c r="M81" s="150">
        <f>BOM!M81</f>
        <v/>
      </c>
      <c r="N81" s="150">
        <f>BOM!N81</f>
        <v/>
      </c>
      <c r="O81" s="150">
        <f>BOM!O81</f>
        <v/>
      </c>
      <c r="P81" s="150">
        <f>BOM!P81</f>
        <v/>
      </c>
      <c r="Q81" s="46">
        <f>$F$97</f>
        <v/>
      </c>
      <c r="R81" s="46">
        <f>$F$98</f>
        <v/>
      </c>
      <c r="S81" s="48">
        <f>U81-(U81*R81)</f>
        <v/>
      </c>
      <c r="T81" s="48">
        <f>S81*I81</f>
        <v/>
      </c>
      <c r="U81" s="48">
        <f>(BI81)/(1-(BH81+Q81))</f>
        <v/>
      </c>
      <c r="V81" s="48">
        <f>U81*I81</f>
        <v/>
      </c>
      <c r="W81" s="49">
        <f>T81*$W$62</f>
        <v/>
      </c>
      <c r="X81" s="49">
        <f>T81*$X$62</f>
        <v/>
      </c>
      <c r="Y81" s="90" t="n"/>
      <c r="Z81" s="91" t="n"/>
      <c r="AA81" s="91" t="n"/>
      <c r="AB81" s="91" t="n"/>
      <c r="AC81" s="91" t="n"/>
      <c r="AD81" s="91" t="n"/>
      <c r="AE81" s="92" t="n"/>
      <c r="AF81" s="49">
        <f>T81*$AF$62</f>
        <v/>
      </c>
      <c r="AG81" s="49" t="n"/>
      <c r="AH81" s="82" t="n"/>
      <c r="AI81" s="53">
        <f>J81</f>
        <v/>
      </c>
      <c r="AJ81" s="53">
        <f>AI81</f>
        <v/>
      </c>
      <c r="AK81" s="53" t="n"/>
      <c r="AL81" s="53">
        <f>AJ81*I81</f>
        <v/>
      </c>
      <c r="AM81" s="93" t="n"/>
      <c r="AN81" s="93" t="n"/>
      <c r="AO81" s="93" t="n"/>
      <c r="AP81" s="113" t="n"/>
      <c r="AQ81" s="113" t="n"/>
      <c r="AR81" s="113" t="n"/>
      <c r="AS81" s="114" t="n"/>
      <c r="AT81" s="114" t="n"/>
      <c r="AU81" s="114" t="n"/>
      <c r="AV81" s="114" t="n"/>
      <c r="AW81" s="114" t="n"/>
      <c r="AX81" s="114" t="n"/>
      <c r="AY81" s="114" t="n"/>
      <c r="AZ81" s="114" t="n"/>
      <c r="BA81" s="114" t="n"/>
      <c r="BB81" s="114" t="n"/>
      <c r="BC81" s="114" t="n"/>
      <c r="BD81" s="115" t="n"/>
      <c r="BE81" s="49">
        <f>W81</f>
        <v/>
      </c>
      <c r="BF81" s="49">
        <f>X81</f>
        <v/>
      </c>
      <c r="BG81" s="49" t="n"/>
      <c r="BH81" s="51">
        <f>$W$62+$X$62+$AF$62+$BJ$62+0.07</f>
        <v/>
      </c>
      <c r="BI81" s="53">
        <f>AJ81+AS81+AT81</f>
        <v/>
      </c>
      <c r="BJ81" s="53">
        <f>T81*$BJ$62</f>
        <v/>
      </c>
      <c r="BK81" s="53">
        <f>T81*$BK$62</f>
        <v/>
      </c>
      <c r="BL81" s="53">
        <f>BE81+BF81+AL81+BJ81+BK81+AD81+AF81</f>
        <v/>
      </c>
      <c r="BM81" s="49">
        <f>(T81-BL81)</f>
        <v/>
      </c>
    </row>
    <row r="82" ht="15.75" customHeight="1" s="218">
      <c r="A82" s="74" t="n"/>
      <c r="B82" s="74" t="n"/>
      <c r="C82" s="74" t="n"/>
      <c r="D82" s="74" t="n"/>
      <c r="E82" s="70" t="n"/>
      <c r="F82" s="149">
        <f>BOM!F82</f>
        <v/>
      </c>
      <c r="G82" s="49">
        <f>BOM!G82</f>
        <v/>
      </c>
      <c r="H82" s="49">
        <f>BOM!H82</f>
        <v/>
      </c>
      <c r="I82" s="144">
        <f>BOM!I82</f>
        <v/>
      </c>
      <c r="J82" s="146">
        <f>BOM!J82</f>
        <v/>
      </c>
      <c r="K82" s="150">
        <f>BOM!K82</f>
        <v/>
      </c>
      <c r="L82" s="150">
        <f>BOM!L82</f>
        <v/>
      </c>
      <c r="M82" s="150">
        <f>BOM!M82</f>
        <v/>
      </c>
      <c r="N82" s="150">
        <f>BOM!N82</f>
        <v/>
      </c>
      <c r="O82" s="150">
        <f>BOM!O82</f>
        <v/>
      </c>
      <c r="P82" s="150">
        <f>BOM!P82</f>
        <v/>
      </c>
      <c r="Q82" s="46">
        <f>$F$97</f>
        <v/>
      </c>
      <c r="R82" s="46">
        <f>$F$98</f>
        <v/>
      </c>
      <c r="S82" s="48">
        <f>U82-(U82*R82)</f>
        <v/>
      </c>
      <c r="T82" s="48">
        <f>S82*I82</f>
        <v/>
      </c>
      <c r="U82" s="48">
        <f>(BI82)/(1-(BH82+Q82))</f>
        <v/>
      </c>
      <c r="V82" s="48">
        <f>U82*I82</f>
        <v/>
      </c>
      <c r="W82" s="49">
        <f>T82*$W$62</f>
        <v/>
      </c>
      <c r="X82" s="49">
        <f>T82*$X$62</f>
        <v/>
      </c>
      <c r="Y82" s="90" t="n"/>
      <c r="Z82" s="91" t="n"/>
      <c r="AA82" s="91" t="n"/>
      <c r="AB82" s="91" t="n"/>
      <c r="AC82" s="91" t="n"/>
      <c r="AD82" s="91" t="n"/>
      <c r="AE82" s="92" t="n"/>
      <c r="AF82" s="49">
        <f>T82*$AF$62</f>
        <v/>
      </c>
      <c r="AG82" s="49" t="n"/>
      <c r="AH82" s="82" t="n"/>
      <c r="AI82" s="53">
        <f>J82</f>
        <v/>
      </c>
      <c r="AJ82" s="53">
        <f>AI82</f>
        <v/>
      </c>
      <c r="AK82" s="53" t="n"/>
      <c r="AL82" s="53">
        <f>AJ82*I82</f>
        <v/>
      </c>
      <c r="AM82" s="93" t="n"/>
      <c r="AN82" s="93" t="n"/>
      <c r="AO82" s="93" t="n"/>
      <c r="AP82" s="113" t="n"/>
      <c r="AQ82" s="113" t="n"/>
      <c r="AR82" s="113" t="n"/>
      <c r="AS82" s="114" t="n"/>
      <c r="AT82" s="114" t="n"/>
      <c r="AU82" s="114" t="n"/>
      <c r="AV82" s="114" t="n"/>
      <c r="AW82" s="114" t="n"/>
      <c r="AX82" s="114" t="n"/>
      <c r="AY82" s="114" t="n"/>
      <c r="AZ82" s="114" t="n"/>
      <c r="BA82" s="114" t="n"/>
      <c r="BB82" s="114" t="n"/>
      <c r="BC82" s="114" t="n"/>
      <c r="BD82" s="115" t="n"/>
      <c r="BE82" s="49">
        <f>W82</f>
        <v/>
      </c>
      <c r="BF82" s="49">
        <f>X82</f>
        <v/>
      </c>
      <c r="BG82" s="49" t="n"/>
      <c r="BH82" s="51">
        <f>$W$62+$X$62+$AF$62+$BJ$62+0.07</f>
        <v/>
      </c>
      <c r="BI82" s="53">
        <f>AJ82+AS82+AT82</f>
        <v/>
      </c>
      <c r="BJ82" s="53">
        <f>T82*$BJ$62</f>
        <v/>
      </c>
      <c r="BK82" s="53">
        <f>T82*$BK$62</f>
        <v/>
      </c>
      <c r="BL82" s="53">
        <f>BE82+BF82+AL82+BJ82+BK82+AD82+AF82</f>
        <v/>
      </c>
      <c r="BM82" s="49">
        <f>(T82-BL82)</f>
        <v/>
      </c>
    </row>
    <row r="83" ht="15.75" customHeight="1" s="218">
      <c r="A83" s="74" t="n"/>
      <c r="B83" s="74" t="n"/>
      <c r="C83" s="74" t="n"/>
      <c r="D83" s="74" t="n"/>
      <c r="E83" s="70" t="n"/>
      <c r="F83" s="149">
        <f>BOM!F83</f>
        <v/>
      </c>
      <c r="G83" s="49">
        <f>BOM!G83</f>
        <v/>
      </c>
      <c r="H83" s="49">
        <f>BOM!H83</f>
        <v/>
      </c>
      <c r="I83" s="144">
        <f>BOM!I83</f>
        <v/>
      </c>
      <c r="J83" s="146">
        <f>F88*0.03</f>
        <v/>
      </c>
      <c r="K83" s="150">
        <f>BOM!K83</f>
        <v/>
      </c>
      <c r="L83" s="150">
        <f>BOM!L83</f>
        <v/>
      </c>
      <c r="M83" s="150">
        <f>BOM!M83</f>
        <v/>
      </c>
      <c r="N83" s="150">
        <f>BOM!N83</f>
        <v/>
      </c>
      <c r="O83" s="150">
        <f>BOM!O83</f>
        <v/>
      </c>
      <c r="P83" s="150">
        <f>BOM!P83</f>
        <v/>
      </c>
      <c r="Q83" s="46">
        <f>$F$97</f>
        <v/>
      </c>
      <c r="R83" s="46">
        <f>$F$98</f>
        <v/>
      </c>
      <c r="S83" s="48">
        <f>U83-(U83*R83)</f>
        <v/>
      </c>
      <c r="T83" s="48">
        <f>S83*I83</f>
        <v/>
      </c>
      <c r="U83" s="48">
        <f>(BI83)/(1-(BH83+Q83))</f>
        <v/>
      </c>
      <c r="V83" s="48">
        <f>U83*I83</f>
        <v/>
      </c>
      <c r="W83" s="49">
        <f>T83*$W$62</f>
        <v/>
      </c>
      <c r="X83" s="49">
        <f>T83*$X$62</f>
        <v/>
      </c>
      <c r="Y83" s="100" t="n"/>
      <c r="Z83" s="101" t="n"/>
      <c r="AA83" s="101" t="n"/>
      <c r="AB83" s="101" t="n"/>
      <c r="AC83" s="101" t="n"/>
      <c r="AD83" s="101" t="n"/>
      <c r="AE83" s="102" t="n"/>
      <c r="AF83" s="49">
        <f>T83*$AF$62</f>
        <v/>
      </c>
      <c r="AG83" s="49" t="n"/>
      <c r="AH83" s="82" t="n"/>
      <c r="AI83" s="53">
        <f>IF(K83="SIM",(J83*$F$103),J83)</f>
        <v/>
      </c>
      <c r="AJ83" s="53">
        <f>IF(L83="SIM",(AI83*$F$101),AI83)</f>
        <v/>
      </c>
      <c r="AK83" s="53" t="n"/>
      <c r="AL83" s="53">
        <f>AJ83*I83</f>
        <v/>
      </c>
      <c r="AM83" s="103" t="n"/>
      <c r="AN83" s="103" t="n"/>
      <c r="AO83" s="103" t="n"/>
      <c r="AP83" s="120" t="n"/>
      <c r="AQ83" s="120" t="n"/>
      <c r="AR83" s="120" t="n"/>
      <c r="AS83" s="121" t="n"/>
      <c r="AT83" s="121" t="n"/>
      <c r="AU83" s="121" t="n"/>
      <c r="AV83" s="121" t="n"/>
      <c r="AW83" s="121" t="n"/>
      <c r="AX83" s="121" t="n"/>
      <c r="AY83" s="121" t="n"/>
      <c r="AZ83" s="121" t="n"/>
      <c r="BA83" s="121" t="n"/>
      <c r="BB83" s="121" t="n"/>
      <c r="BC83" s="121" t="n"/>
      <c r="BD83" s="122" t="n"/>
      <c r="BE83" s="49">
        <f>W83</f>
        <v/>
      </c>
      <c r="BF83" s="49">
        <f>X83</f>
        <v/>
      </c>
      <c r="BG83" s="49" t="n"/>
      <c r="BH83" s="51">
        <f>$W$62+$X$62+$AF$62+$BJ$62+0.07</f>
        <v/>
      </c>
      <c r="BI83" s="49">
        <f>IF(BD83="Haverá ST",J83+AS83+AT83,J83+AS83)</f>
        <v/>
      </c>
      <c r="BJ83" s="53">
        <f>T83*$BJ$62</f>
        <v/>
      </c>
      <c r="BK83" s="53">
        <f>T83*$BK$62</f>
        <v/>
      </c>
      <c r="BL83" s="53">
        <f>BE83+BF83+AL83+BJ83+BK83+AD83+AF83</f>
        <v/>
      </c>
      <c r="BM83" s="49">
        <f>(T83-BL83)</f>
        <v/>
      </c>
    </row>
    <row r="84" ht="15.75" customHeight="1" s="218">
      <c r="A84" s="123" t="n"/>
      <c r="B84" s="123" t="n"/>
      <c r="C84" s="123" t="n"/>
      <c r="D84" s="123" t="n"/>
      <c r="E84" s="123" t="n"/>
      <c r="F84" s="123" t="n"/>
      <c r="G84" s="124" t="n"/>
      <c r="H84" s="123" t="n"/>
      <c r="I84" s="123" t="n"/>
      <c r="J84" s="13" t="n"/>
      <c r="K84" s="123" t="n"/>
      <c r="L84" s="123" t="n"/>
      <c r="M84" s="13" t="n"/>
      <c r="N84" s="13" t="n"/>
      <c r="O84" s="13" t="n"/>
      <c r="P84" s="13" t="n"/>
      <c r="Q84" s="123" t="n"/>
      <c r="R84" s="123" t="n"/>
      <c r="S84" s="123" t="n"/>
      <c r="T84" s="123" t="n"/>
      <c r="U84" s="123" t="n"/>
      <c r="V84" s="125" t="n"/>
      <c r="W84" s="10" t="n"/>
      <c r="X84" s="10" t="n"/>
      <c r="Y84" s="11" t="n"/>
      <c r="Z84" s="11" t="n"/>
      <c r="AA84" s="11" t="n"/>
      <c r="AB84" s="11" t="n"/>
      <c r="AC84" s="11" t="n"/>
      <c r="AD84" s="11" t="n"/>
      <c r="AE84" s="10" t="n"/>
      <c r="AF84" s="10" t="n"/>
      <c r="AG84" s="10" t="n"/>
      <c r="AH84" s="10" t="n"/>
      <c r="AI84" s="13" t="n"/>
      <c r="AJ84" s="13" t="n"/>
      <c r="AK84" s="13" t="n"/>
      <c r="AL84" s="13" t="n"/>
      <c r="AM84" s="13" t="n"/>
      <c r="AN84" s="13" t="n"/>
      <c r="AO84" s="13" t="n"/>
      <c r="AP84" s="14" t="n"/>
      <c r="AQ84" s="14" t="n"/>
      <c r="AR84" s="14" t="n"/>
      <c r="AS84" s="13" t="n"/>
      <c r="AT84" s="13" t="n"/>
      <c r="AU84" s="10" t="n"/>
      <c r="AV84" s="10" t="n"/>
      <c r="AW84" s="10" t="n"/>
      <c r="AX84" s="10" t="n"/>
      <c r="AY84" s="10" t="n"/>
      <c r="AZ84" s="10" t="n"/>
      <c r="BA84" s="10" t="n"/>
      <c r="BB84" s="10" t="n"/>
      <c r="BC84" s="10" t="n"/>
      <c r="BD84" s="11" t="n"/>
      <c r="BE84" s="10" t="n"/>
      <c r="BF84" s="10" t="n"/>
      <c r="BG84" s="10" t="n"/>
      <c r="BH84" s="10" t="n"/>
      <c r="BI84" s="10" t="n"/>
      <c r="BJ84" s="10" t="n"/>
      <c r="BK84" s="10" t="n"/>
      <c r="BL84" s="10" t="n"/>
      <c r="BM84" s="10" t="n"/>
    </row>
    <row r="85" ht="15.75" customHeight="1" s="218">
      <c r="A85" s="126" t="n"/>
      <c r="B85" s="126" t="n"/>
      <c r="C85" s="126" t="n"/>
      <c r="D85" s="126" t="n"/>
      <c r="E85" s="126" t="n"/>
      <c r="F85" s="126" t="n"/>
      <c r="G85" s="126" t="n"/>
      <c r="H85" s="126" t="n"/>
      <c r="I85" s="126" t="n"/>
      <c r="J85" s="127">
        <f>SUM(J5:J84)</f>
        <v/>
      </c>
      <c r="K85" s="126" t="n"/>
      <c r="L85" s="126" t="n"/>
      <c r="M85" s="127" t="n"/>
      <c r="N85" s="127" t="n"/>
      <c r="O85" s="127" t="n"/>
      <c r="P85" s="127" t="n"/>
      <c r="Q85" s="126" t="n"/>
      <c r="R85" s="126" t="n"/>
      <c r="S85" s="126" t="n"/>
      <c r="T85" s="126" t="n"/>
      <c r="U85" s="126" t="inlineStr">
        <is>
          <t>Valor Total</t>
        </is>
      </c>
      <c r="V85" s="127">
        <f>SUM(V5:V84)</f>
        <v/>
      </c>
      <c r="W85" s="127">
        <f>SUM(W5:W84)</f>
        <v/>
      </c>
      <c r="X85" s="127">
        <f>SUM(X5:X84)</f>
        <v/>
      </c>
      <c r="Y85" s="128" t="n"/>
      <c r="Z85" s="128" t="n"/>
      <c r="AA85" s="128" t="n"/>
      <c r="AB85" s="128">
        <f>SUM(AB5:AB84)</f>
        <v/>
      </c>
      <c r="AC85" s="128" t="n"/>
      <c r="AD85" s="128" t="n"/>
      <c r="AE85" s="127" t="n"/>
      <c r="AF85" s="127">
        <f>SUM(AF5:AF84)</f>
        <v/>
      </c>
      <c r="AG85" s="129" t="n"/>
      <c r="AH85" s="129" t="n"/>
      <c r="AI85" s="127" t="n"/>
      <c r="AJ85" s="127">
        <f>SUM(AJ5:AJ84)</f>
        <v/>
      </c>
      <c r="AK85" s="127" t="n"/>
      <c r="AL85" s="127" t="n"/>
      <c r="AM85" s="127" t="n"/>
      <c r="AN85" s="127" t="n"/>
      <c r="AO85" s="127" t="n"/>
      <c r="AP85" s="130" t="n"/>
      <c r="AQ85" s="130" t="n"/>
      <c r="AR85" s="130" t="n"/>
      <c r="AS85" s="127">
        <f>SUM(AS5:AS84)</f>
        <v/>
      </c>
      <c r="AT85" s="127">
        <f>SUM(AT5:AT84)</f>
        <v/>
      </c>
      <c r="AU85" s="127" t="n"/>
      <c r="AV85" s="127" t="n"/>
      <c r="AW85" s="127" t="n"/>
      <c r="AX85" s="127" t="n"/>
      <c r="AY85" s="127" t="n"/>
      <c r="AZ85" s="127" t="n"/>
      <c r="BA85" s="127" t="n"/>
      <c r="BB85" s="127" t="n"/>
      <c r="BC85" s="127" t="n"/>
      <c r="BD85" s="128" t="n"/>
      <c r="BE85" s="127">
        <f>SUM(BE5:BE84)</f>
        <v/>
      </c>
      <c r="BF85" s="127">
        <f>SUM(BF5:BF84)</f>
        <v/>
      </c>
      <c r="BG85" s="127">
        <f>SUM(BG5:BG84)</f>
        <v/>
      </c>
      <c r="BH85" s="127" t="n"/>
      <c r="BI85" s="127">
        <f>SUM(BI5:BI84)</f>
        <v/>
      </c>
      <c r="BJ85" s="127">
        <f>SUM(BJ5:BJ84)</f>
        <v/>
      </c>
      <c r="BK85" s="127">
        <f>SUM(BK5:BK84)</f>
        <v/>
      </c>
      <c r="BL85" s="127">
        <f>SUM(BL5:BL84)</f>
        <v/>
      </c>
      <c r="BM85" s="127">
        <f>SUM(BM5:BM84)</f>
        <v/>
      </c>
    </row>
    <row r="86" ht="15.75" customHeight="1" s="218">
      <c r="A86" s="10" t="n"/>
      <c r="B86" s="10" t="n"/>
      <c r="C86" s="10" t="n"/>
      <c r="D86" s="10" t="n"/>
      <c r="E86" s="10" t="n"/>
      <c r="F86" s="10" t="n"/>
      <c r="G86" s="131" t="n"/>
      <c r="H86" s="132" t="n"/>
      <c r="I86" s="10" t="n"/>
      <c r="J86" s="10" t="n"/>
      <c r="K86" s="10" t="n"/>
      <c r="L86" s="10" t="n"/>
      <c r="M86" s="13" t="n"/>
      <c r="N86" s="13" t="n"/>
      <c r="O86" s="13" t="n"/>
      <c r="P86" s="13" t="n"/>
      <c r="Q86" s="10" t="n"/>
      <c r="R86" s="10" t="n"/>
      <c r="S86" s="10" t="n"/>
      <c r="T86" s="10" t="n"/>
      <c r="U86" s="10" t="n"/>
      <c r="V86" s="10" t="n"/>
      <c r="W86" s="10" t="n"/>
      <c r="X86" s="10" t="n"/>
      <c r="Y86" s="11" t="n"/>
      <c r="Z86" s="11" t="n"/>
      <c r="AA86" s="11" t="n"/>
      <c r="AB86" s="11" t="n"/>
      <c r="AC86" s="11" t="n"/>
      <c r="AD86" s="11" t="n"/>
      <c r="AE86" s="10" t="n"/>
      <c r="AF86" s="10" t="n"/>
      <c r="AG86" s="10" t="n"/>
      <c r="AH86" s="10" t="n"/>
      <c r="AI86" s="13" t="n"/>
      <c r="AJ86" s="13" t="n"/>
      <c r="AK86" s="13" t="n"/>
      <c r="AL86" s="13" t="n"/>
      <c r="AM86" s="13" t="n"/>
      <c r="AN86" s="13" t="n"/>
      <c r="AO86" s="13" t="n"/>
      <c r="AP86" s="14" t="n"/>
      <c r="AQ86" s="14" t="n"/>
      <c r="AR86" s="14" t="n"/>
      <c r="AS86" s="13" t="n"/>
      <c r="AT86" s="13" t="n"/>
      <c r="AU86" s="10" t="n"/>
      <c r="AV86" s="10" t="n"/>
      <c r="AW86" s="10" t="n"/>
      <c r="AX86" s="10" t="n"/>
      <c r="AY86" s="10" t="n"/>
      <c r="AZ86" s="10" t="n"/>
      <c r="BA86" s="10" t="n"/>
      <c r="BB86" s="10" t="n"/>
      <c r="BC86" s="10" t="n"/>
      <c r="BD86" s="11" t="n"/>
      <c r="BE86" s="10" t="n"/>
      <c r="BF86" s="10" t="n"/>
      <c r="BG86" s="10" t="n"/>
      <c r="BH86" s="10" t="n"/>
      <c r="BI86" s="10" t="n"/>
      <c r="BJ86" s="10" t="n"/>
      <c r="BK86" s="10" t="n"/>
      <c r="BL86" s="10" t="n"/>
      <c r="BM86" s="10" t="n"/>
    </row>
    <row r="87" ht="15.75" customHeight="1" s="218">
      <c r="A87" s="10" t="n"/>
      <c r="B87" s="278" t="inlineStr">
        <is>
          <t>Total Venda</t>
        </is>
      </c>
      <c r="C87" s="279" t="n"/>
      <c r="D87" s="279" t="n"/>
      <c r="E87" s="280" t="n"/>
      <c r="F87" s="133">
        <f>F88+F89+F90</f>
        <v/>
      </c>
      <c r="H87" s="10" t="n"/>
      <c r="I87" s="10" t="n"/>
      <c r="J87" s="134" t="n"/>
      <c r="K87" s="10" t="n"/>
      <c r="L87" s="10" t="n"/>
      <c r="M87" s="17" t="inlineStr">
        <is>
          <t>DADOS FATURAMENTO DE SAÍDA</t>
        </is>
      </c>
      <c r="N87" s="264" t="n"/>
      <c r="O87" s="264" t="n"/>
      <c r="P87" s="265" t="n"/>
      <c r="Q87" s="10" t="n"/>
      <c r="R87" s="10" t="n"/>
      <c r="S87" s="10" t="n"/>
      <c r="T87" s="10" t="n"/>
      <c r="U87" s="10" t="n"/>
      <c r="V87" s="10" t="n"/>
      <c r="W87" s="10" t="n"/>
      <c r="X87" s="10" t="n"/>
      <c r="Y87" s="11" t="n"/>
      <c r="Z87" s="11" t="n"/>
      <c r="AA87" s="11" t="n"/>
      <c r="AB87" s="11" t="n"/>
      <c r="AC87" s="11" t="n"/>
      <c r="AD87" s="11" t="n"/>
      <c r="AE87" s="10" t="n"/>
      <c r="AF87" s="10" t="n"/>
      <c r="AG87" s="10" t="n"/>
      <c r="AH87" s="10" t="n"/>
      <c r="AI87" s="13" t="n"/>
      <c r="AJ87" s="13" t="n"/>
      <c r="AK87" s="13" t="n"/>
      <c r="AL87" s="13" t="n"/>
      <c r="AM87" s="13" t="n"/>
      <c r="AN87" s="13" t="n"/>
      <c r="AO87" s="13" t="n"/>
      <c r="AP87" s="14" t="n"/>
      <c r="AQ87" s="14" t="n"/>
      <c r="AR87" s="14" t="n"/>
      <c r="AS87" s="13" t="n"/>
      <c r="AT87" s="13" t="n"/>
      <c r="AU87" s="10" t="n"/>
      <c r="AV87" s="10" t="n"/>
      <c r="AW87" s="10" t="n"/>
      <c r="AX87" s="10" t="n"/>
      <c r="AY87" s="10" t="n"/>
      <c r="AZ87" s="10" t="n"/>
      <c r="BA87" s="10" t="n"/>
      <c r="BB87" s="10" t="n"/>
      <c r="BC87" s="10" t="n"/>
      <c r="BD87" s="11" t="n"/>
      <c r="BE87" s="10" t="n"/>
      <c r="BF87" s="10" t="n"/>
      <c r="BG87" s="10" t="n"/>
      <c r="BH87" s="10" t="n"/>
      <c r="BI87" s="10" t="n"/>
      <c r="BJ87" s="10" t="n"/>
      <c r="BK87" s="135" t="n"/>
      <c r="BL87" s="10" t="n"/>
      <c r="BM87" s="13" t="n"/>
    </row>
    <row r="88" ht="15.75" customHeight="1" s="218">
      <c r="A88" s="10" t="n"/>
      <c r="B88" s="281" t="inlineStr">
        <is>
          <t>TOTAL VENDA PRODUTOS</t>
        </is>
      </c>
      <c r="C88" s="264" t="n"/>
      <c r="D88" s="264" t="n"/>
      <c r="E88" s="265" t="n"/>
      <c r="F88" s="136">
        <f>SUM(T5:T61)</f>
        <v/>
      </c>
      <c r="H88" s="11" t="n"/>
      <c r="I88" s="10" t="n"/>
      <c r="J88" s="134" t="n"/>
      <c r="K88" s="10" t="n"/>
      <c r="L88" s="10" t="n"/>
      <c r="M88" s="273" t="inlineStr">
        <is>
          <t>CNPJ DE FATURAMENTO</t>
        </is>
      </c>
      <c r="N88" s="264" t="n"/>
      <c r="O88" s="265" t="n"/>
      <c r="P88" s="9">
        <f>BOM!P88</f>
        <v/>
      </c>
      <c r="Q88" s="10" t="n"/>
      <c r="R88" s="10" t="n"/>
      <c r="S88" s="10" t="n"/>
      <c r="T88" s="10" t="n"/>
      <c r="U88" s="10" t="n"/>
      <c r="V88" s="10" t="n"/>
      <c r="W88" s="10" t="n"/>
      <c r="X88" s="10" t="n"/>
      <c r="Y88" s="11" t="n"/>
      <c r="Z88" s="11" t="n"/>
      <c r="AA88" s="11" t="n"/>
      <c r="AB88" s="11" t="n"/>
      <c r="AC88" s="11" t="n"/>
      <c r="AD88" s="11" t="n"/>
      <c r="AE88" s="10" t="n"/>
      <c r="AF88" s="10" t="n"/>
      <c r="AG88" s="10" t="n"/>
      <c r="AH88" s="10" t="n"/>
      <c r="AI88" s="13" t="n"/>
      <c r="AJ88" s="13" t="n"/>
      <c r="AK88" s="13" t="n"/>
      <c r="AL88" s="13" t="n"/>
      <c r="AM88" s="13" t="n"/>
      <c r="AN88" s="13" t="n"/>
      <c r="AO88" s="13" t="n"/>
      <c r="AP88" s="14" t="n"/>
      <c r="AQ88" s="14" t="n"/>
      <c r="AR88" s="14" t="n"/>
      <c r="AS88" s="13" t="n"/>
      <c r="AT88" s="13" t="n"/>
      <c r="AU88" s="10" t="n"/>
      <c r="AV88" s="10" t="n"/>
      <c r="AW88" s="10" t="n"/>
      <c r="AX88" s="10" t="n"/>
      <c r="AY88" s="10" t="n"/>
      <c r="AZ88" s="10" t="n"/>
      <c r="BA88" s="10" t="n"/>
      <c r="BB88" s="10" t="n"/>
      <c r="BC88" s="10" t="n"/>
      <c r="BD88" s="11" t="n"/>
      <c r="BE88" s="10" t="n"/>
      <c r="BF88" s="10" t="n"/>
      <c r="BG88" s="10" t="n"/>
      <c r="BH88" s="10" t="n"/>
      <c r="BI88" s="10" t="n"/>
      <c r="BJ88" s="10" t="n"/>
      <c r="BK88" s="10" t="n"/>
      <c r="BL88" s="10" t="n"/>
      <c r="BM88" s="10" t="n"/>
    </row>
    <row r="89" ht="15.75" customHeight="1" s="218">
      <c r="A89" s="10" t="n"/>
      <c r="B89" s="281" t="inlineStr">
        <is>
          <t>TOTAL VENDA LICENÇAS</t>
        </is>
      </c>
      <c r="C89" s="264" t="n"/>
      <c r="D89" s="264" t="n"/>
      <c r="E89" s="265" t="n"/>
      <c r="F89" s="136">
        <f>SUM(T63:T69)</f>
        <v/>
      </c>
      <c r="H89" s="10" t="n"/>
      <c r="I89" s="10" t="n"/>
      <c r="J89" s="134" t="n"/>
      <c r="K89" s="10" t="n"/>
      <c r="L89" s="10" t="n"/>
      <c r="M89" s="274" t="inlineStr">
        <is>
          <t>ESTADO DE DESTINO</t>
        </is>
      </c>
      <c r="N89" s="264" t="n"/>
      <c r="O89" s="265" t="n"/>
      <c r="P89" s="9">
        <f>BOM!P89</f>
        <v/>
      </c>
      <c r="Q89" s="10" t="n"/>
      <c r="R89" s="10" t="n"/>
      <c r="S89" s="10" t="n"/>
      <c r="T89" s="10" t="n"/>
      <c r="U89" s="10" t="n"/>
      <c r="V89" s="10" t="n"/>
      <c r="W89" s="10" t="n"/>
      <c r="X89" s="10" t="n"/>
      <c r="Y89" s="11" t="n"/>
      <c r="Z89" s="11" t="n"/>
      <c r="AA89" s="11" t="n"/>
      <c r="AB89" s="11" t="n"/>
      <c r="AC89" s="11" t="n"/>
      <c r="AD89" s="11" t="n"/>
      <c r="AE89" s="10" t="n"/>
      <c r="AF89" s="10" t="n"/>
      <c r="AG89" s="10" t="n"/>
      <c r="AH89" s="10" t="n"/>
      <c r="AI89" s="13" t="n"/>
      <c r="AJ89" s="13" t="n"/>
      <c r="AK89" s="13" t="n"/>
      <c r="AL89" s="13" t="n"/>
      <c r="AM89" s="13" t="n"/>
      <c r="AN89" s="13" t="n"/>
      <c r="AO89" s="13" t="n"/>
      <c r="AP89" s="14" t="n"/>
      <c r="AQ89" s="14" t="n"/>
      <c r="AR89" s="14" t="n"/>
      <c r="AS89" s="13" t="n"/>
      <c r="AT89" s="13" t="n"/>
      <c r="AU89" s="10" t="n"/>
      <c r="AV89" s="10" t="n"/>
      <c r="AW89" s="10" t="n"/>
      <c r="AX89" s="10" t="n"/>
      <c r="AY89" s="10" t="n"/>
      <c r="AZ89" s="10" t="n"/>
      <c r="BA89" s="10" t="n"/>
      <c r="BB89" s="10" t="n"/>
      <c r="BC89" s="10" t="n"/>
      <c r="BD89" s="11" t="n"/>
      <c r="BE89" s="10" t="n"/>
      <c r="BF89" s="10" t="n"/>
      <c r="BG89" s="10" t="n"/>
      <c r="BH89" s="10" t="n"/>
      <c r="BI89" s="10" t="n"/>
      <c r="BJ89" s="10" t="n"/>
      <c r="BK89" s="10" t="n"/>
      <c r="BL89" s="10" t="n"/>
      <c r="BM89" s="10" t="n"/>
    </row>
    <row r="90" ht="15.75" customHeight="1" s="218">
      <c r="A90" s="10" t="n"/>
      <c r="B90" s="281" t="inlineStr">
        <is>
          <t>TOTAL PRESTAÇÃO SERVIÇO</t>
        </is>
      </c>
      <c r="C90" s="264" t="n"/>
      <c r="D90" s="264" t="n"/>
      <c r="E90" s="265" t="n"/>
      <c r="F90" s="136">
        <f>SUM(T71:T83)</f>
        <v/>
      </c>
      <c r="H90" s="10" t="n"/>
      <c r="I90" s="10" t="n"/>
      <c r="J90" s="134" t="n"/>
      <c r="K90" s="10" t="n"/>
      <c r="L90" s="10" t="n"/>
      <c r="M90" s="273" t="inlineStr">
        <is>
          <t>CLIENTE É CONTRIBUINTE</t>
        </is>
      </c>
      <c r="N90" s="264" t="n"/>
      <c r="O90" s="265" t="n"/>
      <c r="P90" s="9">
        <f>BOM!P90</f>
        <v/>
      </c>
      <c r="Q90" s="10" t="n"/>
      <c r="R90" s="10" t="n"/>
      <c r="S90" s="10" t="n"/>
      <c r="T90" s="10" t="n"/>
      <c r="U90" s="10" t="n"/>
      <c r="V90" s="10" t="n"/>
      <c r="W90" s="10" t="n"/>
      <c r="X90" s="10" t="n"/>
      <c r="Y90" s="11" t="n"/>
      <c r="Z90" s="11" t="n"/>
      <c r="AA90" s="11" t="n"/>
      <c r="AB90" s="11" t="n"/>
      <c r="AC90" s="11" t="n"/>
      <c r="AD90" s="11" t="n"/>
      <c r="AE90" s="10" t="n"/>
      <c r="AF90" s="10" t="n"/>
      <c r="AG90" s="10" t="n"/>
      <c r="AH90" s="10" t="n"/>
      <c r="AI90" s="13" t="n"/>
      <c r="AJ90" s="13" t="n"/>
      <c r="AK90" s="13" t="n"/>
      <c r="AL90" s="13" t="n"/>
      <c r="AM90" s="13" t="n"/>
      <c r="AN90" s="13" t="n"/>
      <c r="AO90" s="13" t="n"/>
      <c r="AP90" s="14" t="n"/>
      <c r="AQ90" s="14" t="n"/>
      <c r="AR90" s="14" t="n"/>
      <c r="AS90" s="13" t="n"/>
      <c r="AT90" s="13" t="n"/>
      <c r="AU90" s="10" t="n"/>
      <c r="AV90" s="10" t="n"/>
      <c r="AW90" s="10" t="n"/>
      <c r="AX90" s="10" t="n"/>
      <c r="AY90" s="10" t="n"/>
      <c r="AZ90" s="10" t="n"/>
      <c r="BA90" s="10" t="n"/>
      <c r="BB90" s="10" t="n"/>
      <c r="BC90" s="10" t="n"/>
      <c r="BD90" s="11" t="n"/>
      <c r="BE90" s="10" t="n"/>
      <c r="BF90" s="10" t="n"/>
      <c r="BG90" s="10" t="n"/>
      <c r="BH90" s="10" t="n"/>
      <c r="BI90" s="10" t="n"/>
      <c r="BJ90" s="10" t="n"/>
      <c r="BK90" s="10" t="n"/>
      <c r="BL90" s="10" t="n"/>
      <c r="BM90" s="10" t="n"/>
    </row>
    <row r="91" hidden="1" ht="15.75" customHeight="1" s="218">
      <c r="A91" s="10" t="n"/>
      <c r="B91" s="281" t="inlineStr">
        <is>
          <t>IMPOSTO PRODUTO</t>
        </is>
      </c>
      <c r="C91" s="264" t="n"/>
      <c r="D91" s="264" t="n"/>
      <c r="E91" s="265" t="n"/>
      <c r="F91" s="137" t="n"/>
      <c r="H91" s="10" t="n"/>
      <c r="I91" s="10" t="n"/>
      <c r="J91" s="134" t="n"/>
      <c r="K91" s="10" t="n"/>
      <c r="L91" s="10" t="n"/>
      <c r="M91" s="13" t="n"/>
      <c r="N91" s="13" t="n"/>
      <c r="O91" s="13" t="n"/>
      <c r="P91" s="13" t="n"/>
      <c r="Q91" s="10" t="n"/>
      <c r="R91" s="10" t="n"/>
      <c r="S91" s="10" t="n"/>
      <c r="T91" s="10" t="n"/>
      <c r="U91" s="10" t="n"/>
      <c r="V91" s="10" t="n"/>
      <c r="W91" s="10" t="n"/>
      <c r="X91" s="10" t="n"/>
      <c r="Y91" s="11" t="n"/>
      <c r="Z91" s="11" t="n"/>
      <c r="AA91" s="11" t="n"/>
      <c r="AB91" s="11" t="n"/>
      <c r="AC91" s="11" t="n"/>
      <c r="AD91" s="11" t="n"/>
      <c r="AE91" s="10" t="n"/>
      <c r="AF91" s="10" t="n"/>
      <c r="AG91" s="10" t="n"/>
      <c r="AH91" s="10" t="n"/>
      <c r="AI91" s="13" t="n"/>
      <c r="AJ91" s="13" t="n"/>
      <c r="AK91" s="13" t="n"/>
      <c r="AL91" s="13" t="n"/>
      <c r="AM91" s="13" t="n"/>
      <c r="AN91" s="13" t="n"/>
      <c r="AO91" s="13" t="n"/>
      <c r="AP91" s="14" t="n"/>
      <c r="AQ91" s="14" t="n"/>
      <c r="AR91" s="14" t="n"/>
      <c r="AS91" s="13" t="n"/>
      <c r="AT91" s="13" t="n"/>
      <c r="AU91" s="10" t="n"/>
      <c r="AV91" s="10" t="n"/>
      <c r="AW91" s="10" t="n"/>
      <c r="AX91" s="10" t="n"/>
      <c r="AY91" s="10" t="n"/>
      <c r="AZ91" s="10" t="n"/>
      <c r="BA91" s="10" t="n"/>
      <c r="BB91" s="10" t="n"/>
      <c r="BC91" s="10" t="n"/>
      <c r="BD91" s="11" t="n"/>
      <c r="BE91" s="10" t="n"/>
      <c r="BF91" s="10" t="n"/>
      <c r="BG91" s="10" t="n"/>
      <c r="BH91" s="10" t="n"/>
      <c r="BI91" s="10" t="n"/>
      <c r="BJ91" s="10" t="n"/>
      <c r="BK91" s="10" t="n"/>
      <c r="BL91" s="10" t="n"/>
      <c r="BM91" s="10" t="n"/>
    </row>
    <row r="92" hidden="1" ht="15.75" customHeight="1" s="218">
      <c r="A92" s="10" t="n"/>
      <c r="B92" s="281" t="inlineStr">
        <is>
          <t>IMPOSTO LICENÇA</t>
        </is>
      </c>
      <c r="C92" s="264" t="n"/>
      <c r="D92" s="264" t="n"/>
      <c r="E92" s="265" t="n"/>
      <c r="F92" s="137" t="n"/>
      <c r="H92" s="10" t="n"/>
      <c r="I92" s="10" t="n"/>
      <c r="J92" s="134" t="n"/>
      <c r="K92" s="10" t="n"/>
      <c r="L92" s="10" t="n"/>
      <c r="M92" s="13" t="n"/>
      <c r="N92" s="13" t="n"/>
      <c r="O92" s="13" t="n"/>
      <c r="P92" s="13" t="n"/>
      <c r="Q92" s="10" t="n"/>
      <c r="R92" s="10" t="n"/>
      <c r="S92" s="10" t="n"/>
      <c r="T92" s="10" t="n"/>
      <c r="U92" s="10" t="n"/>
      <c r="V92" s="10" t="n"/>
      <c r="W92" s="10" t="n"/>
      <c r="X92" s="10" t="n"/>
      <c r="Y92" s="11" t="n"/>
      <c r="Z92" s="11" t="n"/>
      <c r="AA92" s="11" t="n"/>
      <c r="AB92" s="11" t="n"/>
      <c r="AC92" s="11" t="n"/>
      <c r="AD92" s="11" t="n"/>
      <c r="AE92" s="10" t="n"/>
      <c r="AF92" s="10" t="n"/>
      <c r="AG92" s="10" t="n"/>
      <c r="AH92" s="10" t="n"/>
      <c r="AI92" s="13" t="n"/>
      <c r="AJ92" s="13" t="n"/>
      <c r="AK92" s="13" t="n"/>
      <c r="AL92" s="13" t="n"/>
      <c r="AM92" s="13" t="n"/>
      <c r="AN92" s="13" t="n"/>
      <c r="AO92" s="13" t="n"/>
      <c r="AP92" s="14" t="n"/>
      <c r="AQ92" s="14" t="n"/>
      <c r="AR92" s="14" t="n"/>
      <c r="AS92" s="13" t="n"/>
      <c r="AT92" s="13" t="n"/>
      <c r="AU92" s="10" t="n"/>
      <c r="AV92" s="10" t="n"/>
      <c r="AW92" s="10" t="n"/>
      <c r="AX92" s="10" t="n"/>
      <c r="AY92" s="10" t="n"/>
      <c r="AZ92" s="10" t="n"/>
      <c r="BA92" s="10" t="n"/>
      <c r="BB92" s="10" t="n"/>
      <c r="BC92" s="10" t="n"/>
      <c r="BD92" s="11" t="n"/>
      <c r="BE92" s="10" t="n"/>
      <c r="BF92" s="10" t="n"/>
      <c r="BG92" s="10" t="n"/>
      <c r="BH92" s="10" t="n"/>
      <c r="BI92" s="10" t="n"/>
      <c r="BJ92" s="10" t="n"/>
      <c r="BK92" s="10" t="n"/>
      <c r="BL92" s="10" t="n"/>
      <c r="BM92" s="10" t="n"/>
    </row>
    <row r="93" hidden="1" ht="15.75" customHeight="1" s="218">
      <c r="A93" s="10" t="n"/>
      <c r="B93" s="281" t="inlineStr">
        <is>
          <t>IMPOSTO SERVIÇO</t>
        </is>
      </c>
      <c r="C93" s="264" t="n"/>
      <c r="D93" s="264" t="n"/>
      <c r="E93" s="265" t="n"/>
      <c r="F93" s="137" t="n"/>
      <c r="H93" s="10" t="n"/>
      <c r="I93" s="10" t="n"/>
      <c r="J93" s="134" t="n"/>
      <c r="K93" s="10" t="n"/>
      <c r="L93" s="10" t="n"/>
      <c r="M93" s="13" t="n"/>
      <c r="N93" s="13" t="n"/>
      <c r="O93" s="13" t="n"/>
      <c r="P93" s="13" t="n"/>
      <c r="Q93" s="10" t="n"/>
      <c r="R93" s="10" t="n"/>
      <c r="S93" s="10" t="n"/>
      <c r="T93" s="10" t="n"/>
      <c r="U93" s="10" t="n"/>
      <c r="V93" s="10" t="n"/>
      <c r="W93" s="10" t="n"/>
      <c r="X93" s="10" t="n"/>
      <c r="Y93" s="11" t="n"/>
      <c r="Z93" s="11" t="n"/>
      <c r="AA93" s="11" t="n"/>
      <c r="AB93" s="11" t="n"/>
      <c r="AC93" s="11" t="n"/>
      <c r="AD93" s="11" t="n"/>
      <c r="AE93" s="10" t="n"/>
      <c r="AF93" s="10" t="n"/>
      <c r="AG93" s="10" t="n"/>
      <c r="AH93" s="10" t="n"/>
      <c r="AI93" s="13" t="n"/>
      <c r="AJ93" s="13" t="n"/>
      <c r="AK93" s="13" t="n"/>
      <c r="AL93" s="13" t="n"/>
      <c r="AM93" s="13" t="n"/>
      <c r="AN93" s="13" t="n"/>
      <c r="AO93" s="13" t="n"/>
      <c r="AP93" s="14" t="n"/>
      <c r="AQ93" s="14" t="n"/>
      <c r="AR93" s="14" t="n"/>
      <c r="AS93" s="13" t="n"/>
      <c r="AT93" s="13" t="n"/>
      <c r="AU93" s="10" t="n"/>
      <c r="AV93" s="10" t="n"/>
      <c r="AW93" s="10" t="n"/>
      <c r="AX93" s="10" t="n"/>
      <c r="AY93" s="10" t="n"/>
      <c r="AZ93" s="10" t="n"/>
      <c r="BA93" s="10" t="n"/>
      <c r="BB93" s="10" t="n"/>
      <c r="BC93" s="10" t="n"/>
      <c r="BD93" s="11" t="n"/>
      <c r="BE93" s="10" t="n"/>
      <c r="BF93" s="10" t="n"/>
      <c r="BG93" s="10" t="n"/>
      <c r="BH93" s="10" t="n"/>
      <c r="BI93" s="10" t="n"/>
      <c r="BJ93" s="10" t="n"/>
      <c r="BK93" s="10" t="n"/>
      <c r="BL93" s="10" t="n"/>
      <c r="BM93" s="10" t="n"/>
    </row>
    <row r="94" ht="15.75" customHeight="1" s="218">
      <c r="A94" s="10" t="n"/>
      <c r="B94" s="281" t="inlineStr">
        <is>
          <t>CUSTO PRODUTO</t>
        </is>
      </c>
      <c r="C94" s="264" t="n"/>
      <c r="D94" s="264" t="n"/>
      <c r="E94" s="265" t="n"/>
      <c r="F94" s="136">
        <f>SUM(AL5:AL61)</f>
        <v/>
      </c>
      <c r="H94" s="10" t="n"/>
      <c r="I94" s="10" t="n"/>
      <c r="J94" s="134" t="n"/>
      <c r="K94" s="10" t="n"/>
      <c r="L94" s="10" t="n"/>
      <c r="M94" s="13" t="n"/>
      <c r="N94" s="13" t="n"/>
      <c r="O94" s="13" t="n"/>
      <c r="P94" s="13" t="n"/>
      <c r="Q94" s="10" t="n"/>
      <c r="R94" s="10" t="n"/>
      <c r="S94" s="10" t="n"/>
      <c r="T94" s="10" t="n"/>
      <c r="U94" s="10" t="n"/>
      <c r="V94" s="10" t="n"/>
      <c r="W94" s="10" t="n"/>
      <c r="X94" s="10" t="n"/>
      <c r="Y94" s="11" t="n"/>
      <c r="Z94" s="11" t="n"/>
      <c r="AA94" s="11" t="n"/>
      <c r="AB94" s="11" t="n"/>
      <c r="AC94" s="11" t="n"/>
      <c r="AD94" s="11" t="n"/>
      <c r="AE94" s="10" t="n"/>
      <c r="AF94" s="10" t="n"/>
      <c r="AG94" s="10" t="n"/>
      <c r="AH94" s="10" t="n"/>
      <c r="AI94" s="13" t="n"/>
      <c r="AJ94" s="13" t="n"/>
      <c r="AK94" s="13" t="n"/>
      <c r="AL94" s="13" t="n"/>
      <c r="AM94" s="13" t="n"/>
      <c r="AN94" s="13" t="n"/>
      <c r="AO94" s="13" t="n"/>
      <c r="AP94" s="14" t="n"/>
      <c r="AQ94" s="14" t="n"/>
      <c r="AR94" s="14" t="n"/>
      <c r="AS94" s="13" t="n"/>
      <c r="AT94" s="13" t="n"/>
      <c r="AU94" s="10" t="n"/>
      <c r="AV94" s="10" t="n"/>
      <c r="AW94" s="10" t="n"/>
      <c r="AX94" s="10" t="n"/>
      <c r="AY94" s="10" t="n"/>
      <c r="AZ94" s="10" t="n"/>
      <c r="BA94" s="10" t="n"/>
      <c r="BB94" s="10" t="n"/>
      <c r="BC94" s="10" t="n"/>
      <c r="BD94" s="11" t="n"/>
      <c r="BE94" s="10" t="n"/>
      <c r="BF94" s="10" t="n"/>
      <c r="BG94" s="10" t="n"/>
      <c r="BH94" s="10" t="n"/>
      <c r="BI94" s="10" t="n"/>
      <c r="BJ94" s="10" t="n"/>
      <c r="BK94" s="10" t="n"/>
      <c r="BL94" s="10" t="n"/>
      <c r="BM94" s="10" t="n"/>
    </row>
    <row r="95" ht="15.75" customHeight="1" s="218">
      <c r="A95" s="10" t="n"/>
      <c r="B95" s="281" t="inlineStr">
        <is>
          <t>CUSTO LICENÇAS</t>
        </is>
      </c>
      <c r="C95" s="264" t="n"/>
      <c r="D95" s="264" t="n"/>
      <c r="E95" s="265" t="n"/>
      <c r="F95" s="136">
        <f>SUM(AL63:AL69)</f>
        <v/>
      </c>
      <c r="H95" s="10" t="n"/>
      <c r="I95" s="10" t="n"/>
      <c r="J95" s="134" t="n"/>
      <c r="K95" s="10" t="n"/>
      <c r="L95" s="10" t="n"/>
      <c r="M95" s="13" t="n"/>
      <c r="N95" s="13" t="n"/>
      <c r="O95" s="13" t="n"/>
      <c r="P95" s="13" t="n"/>
      <c r="Q95" s="10" t="n"/>
      <c r="R95" s="10" t="n"/>
      <c r="S95" s="10" t="n"/>
      <c r="T95" s="10" t="n"/>
      <c r="U95" s="10" t="n"/>
      <c r="V95" s="10" t="n"/>
      <c r="W95" s="10" t="n"/>
      <c r="X95" s="10" t="n"/>
      <c r="Y95" s="11" t="n"/>
      <c r="Z95" s="11" t="n"/>
      <c r="AA95" s="11" t="n"/>
      <c r="AB95" s="11" t="n"/>
      <c r="AC95" s="11" t="n"/>
      <c r="AD95" s="11" t="n"/>
      <c r="AE95" s="10" t="n"/>
      <c r="AF95" s="10" t="n"/>
      <c r="AG95" s="10" t="n"/>
      <c r="AH95" s="10" t="n"/>
      <c r="AI95" s="13" t="n"/>
      <c r="AJ95" s="13" t="n"/>
      <c r="AK95" s="13" t="n"/>
      <c r="AL95" s="13" t="n"/>
      <c r="AM95" s="13" t="n"/>
      <c r="AN95" s="13" t="n"/>
      <c r="AO95" s="13" t="n"/>
      <c r="AP95" s="14" t="n"/>
      <c r="AQ95" s="14" t="n"/>
      <c r="AR95" s="14" t="n"/>
      <c r="AS95" s="13" t="n"/>
      <c r="AT95" s="13" t="n"/>
      <c r="AU95" s="10" t="n"/>
      <c r="AV95" s="10" t="n"/>
      <c r="AW95" s="10" t="n"/>
      <c r="AX95" s="10" t="n"/>
      <c r="AY95" s="10" t="n"/>
      <c r="AZ95" s="10" t="n"/>
      <c r="BA95" s="10" t="n"/>
      <c r="BB95" s="10" t="n"/>
      <c r="BC95" s="10" t="n"/>
      <c r="BD95" s="11" t="n"/>
      <c r="BE95" s="10" t="n"/>
      <c r="BF95" s="10" t="n"/>
      <c r="BG95" s="10" t="n"/>
      <c r="BH95" s="10" t="n"/>
      <c r="BI95" s="10" t="n"/>
      <c r="BJ95" s="10" t="n"/>
      <c r="BK95" s="10" t="n"/>
      <c r="BL95" s="10" t="n"/>
      <c r="BM95" s="10" t="n"/>
    </row>
    <row r="96" ht="15.75" customHeight="1" s="218">
      <c r="A96" s="10" t="n"/>
      <c r="B96" s="281" t="inlineStr">
        <is>
          <t>CUSTO SERVIÇO</t>
        </is>
      </c>
      <c r="C96" s="264" t="n"/>
      <c r="D96" s="264" t="n"/>
      <c r="E96" s="265" t="n"/>
      <c r="F96" s="136">
        <f>SUM(AL71:AL83)</f>
        <v/>
      </c>
      <c r="H96" s="10" t="n"/>
      <c r="I96" s="10" t="n"/>
      <c r="J96" s="134" t="n"/>
      <c r="K96" s="10" t="n"/>
      <c r="L96" s="10" t="n"/>
      <c r="M96" s="13" t="n"/>
      <c r="N96" s="13" t="n"/>
      <c r="O96" s="13" t="n"/>
      <c r="P96" s="13" t="n"/>
      <c r="Q96" s="10" t="n"/>
      <c r="R96" s="10" t="n"/>
      <c r="S96" s="10" t="n"/>
      <c r="T96" s="10" t="n"/>
      <c r="U96" s="10" t="n"/>
      <c r="V96" s="10" t="n"/>
      <c r="W96" s="10" t="n"/>
      <c r="X96" s="10" t="n"/>
      <c r="Y96" s="11" t="n"/>
      <c r="Z96" s="11" t="n"/>
      <c r="AA96" s="11" t="n"/>
      <c r="AB96" s="11" t="n"/>
      <c r="AC96" s="11" t="n"/>
      <c r="AD96" s="11" t="n"/>
      <c r="AE96" s="10" t="n"/>
      <c r="AF96" s="10" t="n"/>
      <c r="AG96" s="10" t="n"/>
      <c r="AH96" s="10" t="n"/>
      <c r="AI96" s="13" t="n"/>
      <c r="AJ96" s="13" t="n"/>
      <c r="AK96" s="13" t="n"/>
      <c r="AL96" s="13" t="n"/>
      <c r="AM96" s="13" t="n"/>
      <c r="AN96" s="13" t="n"/>
      <c r="AO96" s="13" t="n"/>
      <c r="AP96" s="14" t="n"/>
      <c r="AQ96" s="14" t="n"/>
      <c r="AR96" s="14" t="n"/>
      <c r="AS96" s="13" t="n"/>
      <c r="AT96" s="13" t="n"/>
      <c r="AU96" s="10" t="n"/>
      <c r="AV96" s="10" t="n"/>
      <c r="AW96" s="10" t="n"/>
      <c r="AX96" s="10" t="n"/>
      <c r="AY96" s="10" t="n"/>
      <c r="AZ96" s="10" t="n"/>
      <c r="BA96" s="10" t="n"/>
      <c r="BB96" s="10" t="n"/>
      <c r="BC96" s="10" t="n"/>
      <c r="BD96" s="11" t="n"/>
      <c r="BE96" s="10" t="n"/>
      <c r="BF96" s="10" t="n"/>
      <c r="BG96" s="10" t="n"/>
      <c r="BH96" s="10" t="n"/>
      <c r="BI96" s="10" t="n"/>
      <c r="BJ96" s="10" t="n"/>
      <c r="BK96" s="10" t="n"/>
      <c r="BL96" s="10" t="n"/>
      <c r="BM96" s="10" t="n"/>
    </row>
    <row r="97" ht="15.75" customHeight="1" s="218">
      <c r="A97" s="10" t="n"/>
      <c r="B97" s="281" t="inlineStr">
        <is>
          <t>Margem Bruta (%)</t>
        </is>
      </c>
      <c r="C97" s="264" t="n"/>
      <c r="D97" s="264" t="n"/>
      <c r="E97" s="265" t="n"/>
      <c r="F97" s="137">
        <f>BOM!F97</f>
        <v/>
      </c>
      <c r="H97" s="10" t="n"/>
      <c r="I97" s="10" t="n"/>
      <c r="J97" s="134" t="n"/>
      <c r="K97" s="10" t="n"/>
      <c r="L97" s="10" t="n"/>
      <c r="M97" s="13" t="n"/>
      <c r="N97" s="13" t="n"/>
      <c r="O97" s="13" t="n"/>
      <c r="P97" s="13" t="n"/>
      <c r="Q97" s="10" t="n"/>
      <c r="R97" s="10" t="n"/>
      <c r="S97" s="10" t="n"/>
      <c r="T97" s="10" t="n"/>
      <c r="U97" s="10" t="n"/>
      <c r="V97" s="10" t="n"/>
      <c r="W97" s="10" t="n"/>
      <c r="X97" s="10" t="n"/>
      <c r="Y97" s="11" t="n"/>
      <c r="Z97" s="11" t="n"/>
      <c r="AA97" s="11" t="n"/>
      <c r="AB97" s="11" t="n"/>
      <c r="AC97" s="11" t="n"/>
      <c r="AD97" s="11" t="n"/>
      <c r="AE97" s="10" t="n"/>
      <c r="AF97" s="10" t="n"/>
      <c r="AG97" s="10" t="n"/>
      <c r="AH97" s="10" t="n"/>
      <c r="AI97" s="13" t="n"/>
      <c r="AJ97" s="13" t="n"/>
      <c r="AK97" s="13" t="n"/>
      <c r="AL97" s="13" t="n"/>
      <c r="AM97" s="13" t="n"/>
      <c r="AN97" s="13" t="n"/>
      <c r="AO97" s="13" t="n"/>
      <c r="AP97" s="14" t="n"/>
      <c r="AQ97" s="14" t="n"/>
      <c r="AR97" s="14" t="n"/>
      <c r="AS97" s="13" t="n"/>
      <c r="AT97" s="13" t="n"/>
      <c r="AU97" s="10" t="n"/>
      <c r="AV97" s="10" t="n"/>
      <c r="AW97" s="10" t="n"/>
      <c r="AX97" s="10" t="n"/>
      <c r="AY97" s="10" t="n"/>
      <c r="AZ97" s="10" t="n"/>
      <c r="BA97" s="10" t="n"/>
      <c r="BB97" s="10" t="n"/>
      <c r="BC97" s="10" t="n"/>
      <c r="BD97" s="11" t="n"/>
      <c r="BE97" s="10" t="n"/>
      <c r="BF97" s="10" t="n"/>
      <c r="BG97" s="10" t="n"/>
      <c r="BH97" s="10" t="n"/>
      <c r="BI97" s="10" t="n"/>
      <c r="BJ97" s="10" t="n"/>
      <c r="BK97" s="10" t="n"/>
      <c r="BL97" s="10" t="n"/>
      <c r="BM97" s="10" t="n"/>
    </row>
    <row r="98" ht="15.75" customHeight="1" s="218">
      <c r="A98" s="10" t="n"/>
      <c r="B98" s="281" t="inlineStr">
        <is>
          <t>Desconto (%)</t>
        </is>
      </c>
      <c r="C98" s="264" t="n"/>
      <c r="D98" s="264" t="n"/>
      <c r="E98" s="265" t="n"/>
      <c r="F98" s="137">
        <f>BOM!F98</f>
        <v/>
      </c>
      <c r="H98" s="10" t="n"/>
      <c r="I98" s="10" t="n"/>
      <c r="J98" s="134" t="n"/>
      <c r="K98" s="10" t="n"/>
      <c r="L98" s="10" t="n"/>
      <c r="M98" s="13" t="n"/>
      <c r="N98" s="13" t="n"/>
      <c r="O98" s="13" t="n"/>
      <c r="P98" s="13" t="n"/>
      <c r="Q98" s="10" t="n"/>
      <c r="R98" s="10" t="n"/>
      <c r="S98" s="10" t="n"/>
      <c r="T98" s="10" t="n"/>
      <c r="U98" s="10" t="n"/>
      <c r="V98" s="10" t="n"/>
      <c r="W98" s="10" t="n"/>
      <c r="X98" s="10" t="n"/>
      <c r="Y98" s="11" t="n"/>
      <c r="Z98" s="11" t="n"/>
      <c r="AA98" s="11" t="n"/>
      <c r="AB98" s="11" t="n"/>
      <c r="AC98" s="11" t="n"/>
      <c r="AD98" s="11" t="n"/>
      <c r="AE98" s="10" t="n"/>
      <c r="AF98" s="10" t="n"/>
      <c r="AG98" s="10" t="n"/>
      <c r="AH98" s="10" t="n"/>
      <c r="AI98" s="13" t="n"/>
      <c r="AJ98" s="13" t="n"/>
      <c r="AK98" s="13" t="n"/>
      <c r="AL98" s="13" t="n"/>
      <c r="AM98" s="13" t="n"/>
      <c r="AN98" s="13" t="n"/>
      <c r="AO98" s="13" t="n"/>
      <c r="AP98" s="14" t="n"/>
      <c r="AQ98" s="14" t="n"/>
      <c r="AR98" s="14" t="n"/>
      <c r="AS98" s="13" t="n"/>
      <c r="AT98" s="13" t="n"/>
      <c r="AU98" s="10" t="n"/>
      <c r="AV98" s="10" t="n"/>
      <c r="AW98" s="10" t="n"/>
      <c r="AX98" s="10" t="n"/>
      <c r="AY98" s="10" t="n"/>
      <c r="AZ98" s="10" t="n"/>
      <c r="BA98" s="10" t="n"/>
      <c r="BB98" s="10" t="n"/>
      <c r="BC98" s="10" t="n"/>
      <c r="BD98" s="11" t="n"/>
      <c r="BE98" s="10" t="n"/>
      <c r="BF98" s="10" t="n"/>
      <c r="BG98" s="10" t="n"/>
      <c r="BH98" s="10" t="n"/>
      <c r="BI98" s="10" t="n"/>
      <c r="BJ98" s="10" t="n"/>
      <c r="BK98" s="10" t="n"/>
      <c r="BL98" s="10" t="n"/>
      <c r="BM98" s="10" t="n"/>
    </row>
    <row r="99" ht="15.75" customHeight="1" s="218">
      <c r="A99" s="10" t="n"/>
      <c r="B99" s="281" t="inlineStr">
        <is>
          <t>Comissão 10%</t>
        </is>
      </c>
      <c r="C99" s="264" t="n"/>
      <c r="D99" s="264" t="n"/>
      <c r="E99" s="265" t="n"/>
      <c r="F99" s="138">
        <f>BM85*0.1</f>
        <v/>
      </c>
      <c r="H99" s="10" t="n"/>
      <c r="I99" s="10" t="n"/>
      <c r="J99" s="134" t="n"/>
      <c r="K99" s="10" t="n"/>
      <c r="L99" s="10" t="n"/>
      <c r="M99" s="13" t="n"/>
      <c r="N99" s="13" t="n"/>
      <c r="O99" s="13" t="n"/>
      <c r="P99" s="13" t="n"/>
      <c r="Q99" s="10" t="n"/>
      <c r="R99" s="10" t="n"/>
      <c r="S99" s="10" t="n"/>
      <c r="T99" s="10" t="n"/>
      <c r="U99" s="10" t="n"/>
      <c r="V99" s="10" t="n"/>
      <c r="W99" s="10" t="n"/>
      <c r="X99" s="10" t="n"/>
      <c r="Y99" s="11" t="n"/>
      <c r="Z99" s="11" t="n"/>
      <c r="AA99" s="11" t="n"/>
      <c r="AB99" s="11" t="n"/>
      <c r="AC99" s="11" t="n"/>
      <c r="AD99" s="11" t="n"/>
      <c r="AE99" s="10" t="n"/>
      <c r="AF99" s="10" t="n"/>
      <c r="AG99" s="10" t="n"/>
      <c r="AH99" s="10" t="n"/>
      <c r="AI99" s="13" t="n"/>
      <c r="AJ99" s="13" t="n"/>
      <c r="AK99" s="13" t="n"/>
      <c r="AL99" s="13" t="n"/>
      <c r="AM99" s="13" t="n"/>
      <c r="AN99" s="13" t="n"/>
      <c r="AO99" s="13" t="n"/>
      <c r="AP99" s="14" t="n"/>
      <c r="AQ99" s="14" t="n"/>
      <c r="AR99" s="14" t="n"/>
      <c r="AS99" s="13" t="n"/>
      <c r="AT99" s="13" t="n"/>
      <c r="AU99" s="10" t="n"/>
      <c r="AV99" s="10" t="n"/>
      <c r="AW99" s="10" t="n"/>
      <c r="AX99" s="10" t="n"/>
      <c r="AY99" s="10" t="n"/>
      <c r="AZ99" s="10" t="n"/>
      <c r="BA99" s="10" t="n"/>
      <c r="BB99" s="10" t="n"/>
      <c r="BC99" s="10" t="n"/>
      <c r="BD99" s="11" t="n"/>
      <c r="BE99" s="10" t="n"/>
      <c r="BF99" s="10" t="n"/>
      <c r="BG99" s="10" t="n"/>
      <c r="BH99" s="10" t="n"/>
      <c r="BI99" s="10" t="n"/>
      <c r="BJ99" s="10" t="n"/>
      <c r="BK99" s="10" t="n"/>
      <c r="BL99" s="10" t="n"/>
      <c r="BM99" s="10" t="n"/>
    </row>
    <row r="100" ht="15.75" customHeight="1" s="218">
      <c r="A100" s="10" t="n"/>
      <c r="B100" s="281" t="inlineStr">
        <is>
          <t>Margem do projeto</t>
        </is>
      </c>
      <c r="C100" s="264" t="n"/>
      <c r="D100" s="264" t="n"/>
      <c r="E100" s="265" t="n"/>
      <c r="F100" s="137">
        <f>(BM85-F99)/F87</f>
        <v/>
      </c>
      <c r="G100" s="139" t="n"/>
      <c r="H100" s="10" t="n"/>
      <c r="I100" s="10" t="n"/>
      <c r="J100" s="134" t="n"/>
      <c r="K100" s="10" t="n"/>
      <c r="L100" s="10" t="n"/>
      <c r="M100" s="13" t="n"/>
      <c r="N100" s="13" t="n"/>
      <c r="O100" s="13" t="n"/>
      <c r="P100" s="13" t="n"/>
      <c r="Q100" s="10" t="n"/>
      <c r="R100" s="10" t="n"/>
      <c r="S100" s="10" t="n"/>
      <c r="T100" s="10" t="n"/>
      <c r="U100" s="10" t="n"/>
      <c r="V100" s="10" t="n"/>
      <c r="W100" s="10" t="n"/>
      <c r="X100" s="10" t="n"/>
      <c r="Y100" s="11" t="n"/>
      <c r="Z100" s="11" t="n"/>
      <c r="AA100" s="11" t="n"/>
      <c r="AB100" s="11" t="n"/>
      <c r="AC100" s="11" t="n"/>
      <c r="AD100" s="11" t="n"/>
      <c r="AE100" s="10" t="n"/>
      <c r="AF100" s="10" t="n"/>
      <c r="AG100" s="10" t="n"/>
      <c r="AH100" s="10" t="n"/>
      <c r="AI100" s="13" t="n"/>
      <c r="AJ100" s="13" t="n"/>
      <c r="AK100" s="13" t="n"/>
      <c r="AL100" s="13" t="n"/>
      <c r="AM100" s="13" t="n"/>
      <c r="AN100" s="13" t="n"/>
      <c r="AO100" s="13" t="n"/>
      <c r="AP100" s="14" t="n"/>
      <c r="AQ100" s="14" t="n"/>
      <c r="AR100" s="14" t="n"/>
      <c r="AS100" s="13" t="n"/>
      <c r="AT100" s="13" t="n"/>
      <c r="AU100" s="10" t="n"/>
      <c r="AV100" s="10" t="n"/>
      <c r="AW100" s="10" t="n"/>
      <c r="AX100" s="10" t="n"/>
      <c r="AY100" s="10" t="n"/>
      <c r="AZ100" s="10" t="n"/>
      <c r="BA100" s="10" t="n"/>
      <c r="BB100" s="10" t="n"/>
      <c r="BC100" s="10" t="n"/>
      <c r="BD100" s="11" t="n"/>
      <c r="BE100" s="10" t="n"/>
      <c r="BF100" s="10" t="n"/>
      <c r="BG100" s="10" t="n"/>
      <c r="BH100" s="10" t="n"/>
      <c r="BI100" s="10" t="n"/>
      <c r="BJ100" s="10" t="n"/>
      <c r="BK100" s="10" t="n"/>
      <c r="BL100" s="10" t="n"/>
      <c r="BM100" s="10" t="n"/>
    </row>
    <row r="101" ht="15.75" customHeight="1" s="218">
      <c r="A101" s="10" t="n"/>
      <c r="B101" s="281" t="inlineStr">
        <is>
          <t>Dólar</t>
        </is>
      </c>
      <c r="C101" s="264" t="n"/>
      <c r="D101" s="264" t="n"/>
      <c r="E101" s="265" t="n"/>
      <c r="F101" s="138">
        <f>BOM!F101</f>
        <v/>
      </c>
      <c r="G101" s="109">
        <f>IFERROR(__xludf.DUMMYFUNCTION("GoogleFinance(""USDBRL"")"),5.00059999999999)</f>
        <v/>
      </c>
      <c r="H101" s="10" t="n"/>
      <c r="I101" s="10" t="n"/>
      <c r="J101" s="134" t="n"/>
      <c r="K101" s="10" t="n"/>
      <c r="L101" s="10" t="n"/>
      <c r="M101" s="13" t="n"/>
      <c r="N101" s="13" t="n"/>
      <c r="O101" s="13" t="n"/>
      <c r="P101" s="13" t="n"/>
      <c r="Q101" s="10" t="n"/>
      <c r="R101" s="10" t="n"/>
      <c r="S101" s="10" t="n"/>
      <c r="T101" s="10" t="n"/>
      <c r="U101" s="10" t="n"/>
      <c r="V101" s="10" t="n"/>
      <c r="W101" s="10" t="n"/>
      <c r="X101" s="10" t="n"/>
      <c r="Y101" s="11" t="n"/>
      <c r="Z101" s="11" t="n"/>
      <c r="AA101" s="11" t="n"/>
      <c r="AB101" s="11" t="n"/>
      <c r="AC101" s="11" t="n"/>
      <c r="AD101" s="11" t="n"/>
      <c r="AE101" s="10" t="n"/>
      <c r="AF101" s="10" t="n"/>
      <c r="AG101" s="10" t="n"/>
      <c r="AH101" s="10" t="n"/>
      <c r="AI101" s="13" t="n"/>
      <c r="AJ101" s="13" t="n"/>
      <c r="AK101" s="13" t="n"/>
      <c r="AL101" s="13" t="n"/>
      <c r="AM101" s="13" t="n"/>
      <c r="AN101" s="13" t="n"/>
      <c r="AO101" s="13" t="n"/>
      <c r="AP101" s="14" t="n"/>
      <c r="AQ101" s="14" t="n"/>
      <c r="AR101" s="14" t="n"/>
      <c r="AS101" s="13" t="n"/>
      <c r="AT101" s="13" t="n"/>
      <c r="AU101" s="10" t="n"/>
      <c r="AV101" s="10" t="n"/>
      <c r="AW101" s="10" t="n"/>
      <c r="AX101" s="10" t="n"/>
      <c r="AY101" s="10" t="n"/>
      <c r="AZ101" s="10" t="n"/>
      <c r="BA101" s="10" t="n"/>
      <c r="BB101" s="10" t="n"/>
      <c r="BC101" s="10" t="n"/>
      <c r="BD101" s="11" t="n"/>
      <c r="BE101" s="10" t="n"/>
      <c r="BF101" s="10" t="n"/>
      <c r="BG101" s="10" t="n"/>
      <c r="BH101" s="10" t="n"/>
      <c r="BI101" s="10" t="n"/>
      <c r="BJ101" s="10" t="n"/>
      <c r="BK101" s="10" t="n"/>
      <c r="BL101" s="10" t="n"/>
      <c r="BM101" s="10" t="n"/>
    </row>
    <row r="102" ht="15.75" customHeight="1" s="218">
      <c r="A102" s="10" t="n"/>
      <c r="B102" s="281" t="inlineStr">
        <is>
          <t>Importação Produto</t>
        </is>
      </c>
      <c r="C102" s="264" t="n"/>
      <c r="D102" s="264" t="n"/>
      <c r="E102" s="265" t="n"/>
      <c r="F102" s="136" t="n">
        <v>2.2</v>
      </c>
      <c r="H102" s="10" t="n"/>
      <c r="I102" s="10" t="n"/>
      <c r="J102" s="134" t="n"/>
      <c r="K102" s="10" t="n"/>
      <c r="L102" s="10" t="n"/>
      <c r="M102" s="13" t="n"/>
      <c r="N102" s="13" t="n"/>
      <c r="O102" s="13" t="n"/>
      <c r="P102" s="13" t="n"/>
      <c r="Q102" s="10" t="n"/>
      <c r="R102" s="10" t="n"/>
      <c r="S102" s="10" t="n"/>
      <c r="T102" s="10" t="n"/>
      <c r="U102" s="10" t="n"/>
      <c r="V102" s="10" t="n"/>
      <c r="W102" s="10" t="n"/>
      <c r="X102" s="10" t="n"/>
      <c r="Y102" s="11" t="n"/>
      <c r="Z102" s="11" t="n"/>
      <c r="AA102" s="11" t="n"/>
      <c r="AB102" s="11" t="n"/>
      <c r="AC102" s="11" t="n"/>
      <c r="AD102" s="11" t="n"/>
      <c r="AE102" s="10" t="n"/>
      <c r="AF102" s="10" t="n"/>
      <c r="AG102" s="10" t="n"/>
      <c r="AH102" s="10" t="n"/>
      <c r="AI102" s="13" t="n"/>
      <c r="AJ102" s="13" t="n"/>
      <c r="AK102" s="13" t="n"/>
      <c r="AL102" s="13" t="n"/>
      <c r="AM102" s="13" t="n"/>
      <c r="AN102" s="13" t="n"/>
      <c r="AO102" s="13" t="n"/>
      <c r="AP102" s="14" t="n"/>
      <c r="AQ102" s="14" t="n"/>
      <c r="AR102" s="14" t="n"/>
      <c r="AS102" s="13" t="n"/>
      <c r="AT102" s="13" t="n"/>
      <c r="AU102" s="10" t="n"/>
      <c r="AV102" s="10" t="n"/>
      <c r="AW102" s="10" t="n"/>
      <c r="AX102" s="10" t="n"/>
      <c r="AY102" s="10" t="n"/>
      <c r="AZ102" s="10" t="n"/>
      <c r="BA102" s="10" t="n"/>
      <c r="BB102" s="10" t="n"/>
      <c r="BC102" s="10" t="n"/>
      <c r="BD102" s="11" t="n"/>
      <c r="BE102" s="10" t="n"/>
      <c r="BF102" s="10" t="n"/>
      <c r="BG102" s="10" t="n"/>
      <c r="BH102" s="10" t="n"/>
      <c r="BI102" s="10" t="n"/>
      <c r="BJ102" s="10" t="n"/>
      <c r="BK102" s="10" t="n"/>
      <c r="BL102" s="10" t="n"/>
      <c r="BM102" s="10" t="n"/>
    </row>
    <row r="103" ht="15.75" customHeight="1" s="218">
      <c r="A103" s="10" t="n"/>
      <c r="B103" s="282" t="inlineStr">
        <is>
          <t>Importação Licenças/Serviços</t>
        </is>
      </c>
      <c r="C103" s="283" t="n"/>
      <c r="D103" s="283" t="n"/>
      <c r="E103" s="284" t="n"/>
      <c r="F103" s="140" t="n">
        <v>1.2</v>
      </c>
      <c r="H103" s="10" t="n"/>
      <c r="I103" s="10" t="n"/>
      <c r="J103" s="134" t="n"/>
      <c r="K103" s="10" t="n"/>
      <c r="L103" s="10" t="n"/>
      <c r="M103" s="13" t="n"/>
      <c r="N103" s="13" t="n"/>
      <c r="O103" s="13" t="n"/>
      <c r="P103" s="13" t="n"/>
      <c r="Q103" s="10" t="n"/>
      <c r="R103" s="10" t="n"/>
      <c r="S103" s="10" t="n"/>
      <c r="T103" s="10" t="n"/>
      <c r="U103" s="10" t="n"/>
      <c r="V103" s="10" t="n"/>
      <c r="W103" s="10" t="n"/>
      <c r="X103" s="10" t="n"/>
      <c r="Y103" s="11" t="n"/>
      <c r="Z103" s="11" t="n"/>
      <c r="AA103" s="11" t="n"/>
      <c r="AB103" s="11" t="n"/>
      <c r="AC103" s="11" t="n"/>
      <c r="AD103" s="11" t="n"/>
      <c r="AE103" s="10" t="n"/>
      <c r="AF103" s="10" t="n"/>
      <c r="AG103" s="10" t="n"/>
      <c r="AH103" s="10" t="n"/>
      <c r="AI103" s="13" t="n"/>
      <c r="AJ103" s="13" t="n"/>
      <c r="AK103" s="13" t="n"/>
      <c r="AL103" s="13" t="n"/>
      <c r="AM103" s="13" t="n"/>
      <c r="AN103" s="13" t="n"/>
      <c r="AO103" s="13" t="n"/>
      <c r="AP103" s="14" t="n"/>
      <c r="AQ103" s="14" t="n"/>
      <c r="AR103" s="14" t="n"/>
      <c r="AS103" s="13" t="n"/>
      <c r="AT103" s="13" t="n"/>
      <c r="AU103" s="10" t="n"/>
      <c r="AV103" s="10" t="n"/>
      <c r="AW103" s="10" t="n"/>
      <c r="AX103" s="10" t="n"/>
      <c r="AY103" s="10" t="n"/>
      <c r="AZ103" s="10" t="n"/>
      <c r="BA103" s="10" t="n"/>
      <c r="BB103" s="10" t="n"/>
      <c r="BC103" s="10" t="n"/>
      <c r="BD103" s="11" t="n"/>
      <c r="BE103" s="10" t="n"/>
      <c r="BF103" s="10" t="n"/>
      <c r="BG103" s="10" t="n"/>
      <c r="BH103" s="10" t="n"/>
      <c r="BI103" s="10" t="n"/>
      <c r="BJ103" s="10" t="n"/>
      <c r="BK103" s="10" t="n"/>
      <c r="BL103" s="10" t="n"/>
      <c r="BM103" s="10" t="n"/>
    </row>
    <row r="104" ht="15.75" customHeight="1" s="218">
      <c r="A104" s="10" t="n"/>
      <c r="B104" s="10" t="n"/>
      <c r="C104" s="10" t="n"/>
      <c r="D104" s="10" t="n"/>
      <c r="E104" s="10" t="n"/>
      <c r="F104" s="10" t="n"/>
      <c r="G104" s="11" t="n"/>
      <c r="H104" s="10" t="n"/>
      <c r="I104" s="10" t="n"/>
      <c r="J104" s="134" t="n"/>
      <c r="K104" s="10" t="n"/>
      <c r="L104" s="10" t="n"/>
      <c r="M104" s="13" t="n"/>
      <c r="N104" s="13" t="n"/>
      <c r="O104" s="13" t="n"/>
      <c r="P104" s="13" t="n"/>
      <c r="Q104" s="10" t="n"/>
      <c r="R104" s="10" t="n"/>
      <c r="S104" s="10" t="n"/>
      <c r="T104" s="10" t="n"/>
      <c r="U104" s="10" t="n"/>
      <c r="V104" s="10" t="n"/>
      <c r="W104" s="10" t="n"/>
      <c r="X104" s="10" t="n"/>
      <c r="Y104" s="11" t="n"/>
      <c r="Z104" s="11" t="n"/>
      <c r="AA104" s="11" t="n"/>
      <c r="AB104" s="11" t="n"/>
      <c r="AC104" s="11" t="n"/>
      <c r="AD104" s="11" t="n"/>
      <c r="AE104" s="10" t="n"/>
      <c r="AF104" s="10" t="n"/>
      <c r="AG104" s="10" t="n"/>
      <c r="AH104" s="10" t="n"/>
      <c r="AI104" s="13" t="n"/>
      <c r="AJ104" s="13" t="n"/>
      <c r="AK104" s="13" t="n"/>
      <c r="AL104" s="13" t="n"/>
      <c r="AM104" s="13" t="n"/>
      <c r="AN104" s="13" t="n"/>
      <c r="AO104" s="13" t="n"/>
      <c r="AP104" s="14" t="n"/>
      <c r="AQ104" s="14" t="n"/>
      <c r="AR104" s="14" t="n"/>
      <c r="AS104" s="13" t="n"/>
      <c r="AT104" s="13" t="n"/>
      <c r="AU104" s="10" t="n"/>
      <c r="AV104" s="10" t="n"/>
      <c r="AW104" s="10" t="n"/>
      <c r="AX104" s="10" t="n"/>
      <c r="AY104" s="10" t="n"/>
      <c r="AZ104" s="10" t="n"/>
      <c r="BA104" s="10" t="n"/>
      <c r="BB104" s="10" t="n"/>
      <c r="BC104" s="10" t="n"/>
      <c r="BD104" s="11" t="n"/>
      <c r="BE104" s="10" t="n"/>
      <c r="BF104" s="10" t="n"/>
      <c r="BG104" s="10" t="n"/>
      <c r="BH104" s="10" t="n"/>
      <c r="BI104" s="10" t="n"/>
      <c r="BJ104" s="10" t="n"/>
      <c r="BK104" s="10" t="n"/>
      <c r="BL104" s="10" t="n"/>
      <c r="BM104" s="10" t="n"/>
    </row>
    <row r="105" ht="15.75" customHeight="1" s="218">
      <c r="A105" s="10" t="n"/>
      <c r="B105" s="10" t="n"/>
      <c r="C105" s="10" t="n"/>
      <c r="D105" s="10" t="n"/>
      <c r="E105" s="10" t="n"/>
      <c r="F105" s="10" t="n"/>
      <c r="G105" s="11" t="n"/>
      <c r="H105" s="10" t="n"/>
      <c r="I105" s="10" t="n"/>
      <c r="J105" s="134" t="n"/>
      <c r="K105" s="10" t="n"/>
      <c r="L105" s="10" t="n"/>
      <c r="M105" s="13" t="n"/>
      <c r="N105" s="13" t="n"/>
      <c r="O105" s="13" t="n"/>
      <c r="P105" s="13" t="n"/>
      <c r="Q105" s="10" t="n"/>
      <c r="R105" s="10" t="n"/>
      <c r="S105" s="10" t="n"/>
      <c r="T105" s="10" t="n"/>
      <c r="U105" s="10" t="n"/>
      <c r="V105" s="10" t="n"/>
      <c r="W105" s="10" t="n"/>
      <c r="X105" s="10" t="n"/>
      <c r="Y105" s="11" t="n"/>
      <c r="Z105" s="11" t="n"/>
      <c r="AA105" s="11" t="n"/>
      <c r="AB105" s="11" t="n"/>
      <c r="AC105" s="11" t="n"/>
      <c r="AD105" s="11" t="n"/>
      <c r="AE105" s="10" t="n"/>
      <c r="AF105" s="10" t="n"/>
      <c r="AG105" s="10" t="n"/>
      <c r="AH105" s="10" t="n"/>
      <c r="AI105" s="13" t="n"/>
      <c r="AJ105" s="13" t="n"/>
      <c r="AK105" s="13" t="n"/>
      <c r="AL105" s="13" t="n"/>
      <c r="AM105" s="13" t="n"/>
      <c r="AN105" s="13" t="n"/>
      <c r="AO105" s="13" t="n"/>
      <c r="AP105" s="14" t="n"/>
      <c r="AQ105" s="14" t="n"/>
      <c r="AR105" s="14" t="n"/>
      <c r="AS105" s="13" t="n"/>
      <c r="AT105" s="13" t="n"/>
      <c r="AU105" s="10" t="n"/>
      <c r="AV105" s="10" t="n"/>
      <c r="AW105" s="10" t="n"/>
      <c r="AX105" s="10" t="n"/>
      <c r="AY105" s="10" t="n"/>
      <c r="AZ105" s="10" t="n"/>
      <c r="BA105" s="10" t="n"/>
      <c r="BB105" s="10" t="n"/>
      <c r="BC105" s="10" t="n"/>
      <c r="BD105" s="11" t="n"/>
      <c r="BE105" s="10" t="n"/>
      <c r="BF105" s="10" t="n"/>
      <c r="BG105" s="10" t="n"/>
      <c r="BH105" s="10" t="n"/>
      <c r="BI105" s="10" t="n"/>
      <c r="BJ105" s="10" t="n"/>
      <c r="BK105" s="10" t="n"/>
      <c r="BL105" s="10" t="n"/>
      <c r="BM105" s="10" t="n"/>
    </row>
    <row r="106" ht="15.75" customHeight="1" s="218">
      <c r="A106" s="10" t="n"/>
      <c r="B106" s="10" t="n"/>
      <c r="C106" s="10" t="n"/>
      <c r="D106" s="10" t="n"/>
      <c r="E106" s="10" t="n"/>
      <c r="F106" s="10" t="n"/>
      <c r="G106" s="11" t="n"/>
      <c r="H106" s="10" t="n"/>
      <c r="I106" s="10" t="n"/>
      <c r="J106" s="134" t="n"/>
      <c r="K106" s="10" t="n"/>
      <c r="L106" s="10" t="n"/>
      <c r="M106" s="13" t="n"/>
      <c r="N106" s="13" t="n"/>
      <c r="O106" s="13" t="n"/>
      <c r="P106" s="13" t="n"/>
      <c r="Q106" s="10" t="n"/>
      <c r="R106" s="10" t="n"/>
      <c r="S106" s="10" t="n"/>
      <c r="T106" s="10" t="n"/>
      <c r="U106" s="10" t="n"/>
      <c r="V106" s="10" t="n"/>
      <c r="W106" s="10" t="n"/>
      <c r="X106" s="10" t="n"/>
      <c r="Y106" s="11" t="n"/>
      <c r="Z106" s="11" t="n"/>
      <c r="AA106" s="11" t="n"/>
      <c r="AB106" s="11" t="n"/>
      <c r="AC106" s="11" t="n"/>
      <c r="AD106" s="11" t="n"/>
      <c r="AE106" s="10" t="n"/>
      <c r="AF106" s="10" t="n"/>
      <c r="AG106" s="10" t="n"/>
      <c r="AH106" s="10" t="n"/>
      <c r="AI106" s="13" t="n"/>
      <c r="AJ106" s="13" t="n"/>
      <c r="AK106" s="13" t="n"/>
      <c r="AL106" s="13" t="n"/>
      <c r="AM106" s="13" t="n"/>
      <c r="AN106" s="13" t="n"/>
      <c r="AO106" s="13" t="n"/>
      <c r="AP106" s="14" t="n"/>
      <c r="AQ106" s="14" t="n"/>
      <c r="AR106" s="14" t="n"/>
      <c r="AS106" s="13" t="n"/>
      <c r="AT106" s="13" t="n"/>
      <c r="AU106" s="10" t="n"/>
      <c r="AV106" s="10" t="n"/>
      <c r="AW106" s="10" t="n"/>
      <c r="AX106" s="10" t="n"/>
      <c r="AY106" s="10" t="n"/>
      <c r="AZ106" s="10" t="n"/>
      <c r="BA106" s="10" t="n"/>
      <c r="BB106" s="10" t="n"/>
      <c r="BC106" s="10" t="n"/>
      <c r="BD106" s="11" t="n"/>
      <c r="BE106" s="10" t="n"/>
      <c r="BF106" s="10" t="n"/>
      <c r="BG106" s="10" t="n"/>
      <c r="BH106" s="10" t="n"/>
      <c r="BI106" s="10" t="n"/>
      <c r="BJ106" s="10" t="n"/>
      <c r="BK106" s="10" t="n"/>
      <c r="BL106" s="10" t="n"/>
      <c r="BM106" s="10" t="n"/>
    </row>
    <row r="107" ht="15.75" customHeight="1" s="218">
      <c r="A107" s="10" t="n"/>
      <c r="B107" s="10" t="n"/>
      <c r="C107" s="10" t="n"/>
      <c r="D107" s="10" t="n"/>
      <c r="E107" s="10" t="n"/>
      <c r="F107" s="10" t="n"/>
      <c r="G107" s="11" t="n"/>
      <c r="H107" s="10" t="n"/>
      <c r="I107" s="10" t="n"/>
      <c r="J107" s="134" t="n"/>
      <c r="K107" s="10" t="n"/>
      <c r="L107" s="10" t="n"/>
      <c r="M107" s="13" t="n"/>
      <c r="N107" s="13" t="n"/>
      <c r="O107" s="13" t="n"/>
      <c r="P107" s="13" t="n"/>
      <c r="Q107" s="10" t="n"/>
      <c r="R107" s="10" t="n"/>
      <c r="S107" s="10" t="n"/>
      <c r="T107" s="10" t="n"/>
      <c r="U107" s="10" t="n"/>
      <c r="V107" s="10" t="n"/>
      <c r="W107" s="10" t="n"/>
      <c r="X107" s="10" t="n"/>
      <c r="Y107" s="11" t="n"/>
      <c r="Z107" s="11" t="n"/>
      <c r="AA107" s="11" t="n"/>
      <c r="AB107" s="11" t="n"/>
      <c r="AC107" s="11" t="n"/>
      <c r="AD107" s="11" t="n"/>
      <c r="AE107" s="10" t="n"/>
      <c r="AF107" s="10" t="n"/>
      <c r="AG107" s="10" t="n"/>
      <c r="AH107" s="10" t="n"/>
      <c r="AI107" s="13" t="n"/>
      <c r="AJ107" s="13" t="n"/>
      <c r="AK107" s="13" t="n"/>
      <c r="AL107" s="13" t="n"/>
      <c r="AM107" s="13" t="n"/>
      <c r="AN107" s="13" t="n"/>
      <c r="AO107" s="13" t="n"/>
      <c r="AP107" s="14" t="n"/>
      <c r="AQ107" s="14" t="n"/>
      <c r="AR107" s="14" t="n"/>
      <c r="AS107" s="13" t="n"/>
      <c r="AT107" s="13" t="n"/>
      <c r="AU107" s="10" t="n"/>
      <c r="AV107" s="10" t="n"/>
      <c r="AW107" s="10" t="n"/>
      <c r="AX107" s="10" t="n"/>
      <c r="AY107" s="10" t="n"/>
      <c r="AZ107" s="10" t="n"/>
      <c r="BA107" s="10" t="n"/>
      <c r="BB107" s="10" t="n"/>
      <c r="BC107" s="10" t="n"/>
      <c r="BD107" s="11" t="n"/>
      <c r="BE107" s="10" t="n"/>
      <c r="BF107" s="10" t="n"/>
      <c r="BG107" s="10" t="n"/>
      <c r="BH107" s="10" t="n"/>
      <c r="BI107" s="10" t="n"/>
      <c r="BJ107" s="10" t="n"/>
      <c r="BK107" s="10" t="n"/>
      <c r="BL107" s="10" t="n"/>
      <c r="BM107" s="10" t="n"/>
    </row>
    <row r="108" ht="15.75" customHeight="1" s="218">
      <c r="A108" s="10" t="n"/>
      <c r="B108" s="10" t="n"/>
      <c r="C108" s="10" t="n"/>
      <c r="D108" s="10" t="n"/>
      <c r="E108" s="10" t="n"/>
      <c r="F108" s="10" t="n"/>
      <c r="G108" s="11" t="n"/>
      <c r="H108" s="10" t="n"/>
      <c r="I108" s="10" t="n"/>
      <c r="J108" s="10" t="n"/>
      <c r="K108" s="10" t="n"/>
      <c r="L108" s="10" t="n"/>
      <c r="M108" s="13" t="n"/>
      <c r="N108" s="13" t="n"/>
      <c r="O108" s="13" t="n"/>
      <c r="P108" s="13" t="n"/>
      <c r="Q108" s="10" t="n"/>
      <c r="R108" s="10" t="n"/>
      <c r="S108" s="10" t="n"/>
      <c r="T108" s="10" t="n"/>
      <c r="U108" s="10" t="n"/>
      <c r="V108" s="10" t="n"/>
      <c r="W108" s="10" t="n"/>
      <c r="X108" s="10" t="n"/>
      <c r="Y108" s="11" t="n"/>
      <c r="Z108" s="11" t="n"/>
      <c r="AA108" s="11" t="n"/>
      <c r="AB108" s="11" t="n"/>
      <c r="AC108" s="11" t="n"/>
      <c r="AD108" s="11" t="n"/>
      <c r="AE108" s="10" t="n"/>
      <c r="AF108" s="10" t="n"/>
      <c r="AG108" s="10" t="n"/>
      <c r="AH108" s="10" t="n"/>
      <c r="AI108" s="13" t="n"/>
      <c r="AJ108" s="13" t="n"/>
      <c r="AK108" s="13" t="n"/>
      <c r="AL108" s="13" t="n"/>
      <c r="AM108" s="13" t="n"/>
      <c r="AN108" s="13" t="n"/>
      <c r="AO108" s="13" t="n"/>
      <c r="AP108" s="14" t="n"/>
      <c r="AQ108" s="14" t="n"/>
      <c r="AR108" s="14" t="n"/>
      <c r="AS108" s="13" t="n"/>
      <c r="AT108" s="13" t="n"/>
      <c r="AU108" s="10" t="n"/>
      <c r="AV108" s="10" t="n"/>
      <c r="AW108" s="10" t="n"/>
      <c r="AX108" s="10" t="n"/>
      <c r="AY108" s="10" t="n"/>
      <c r="AZ108" s="10" t="n"/>
      <c r="BA108" s="10" t="n"/>
      <c r="BB108" s="10" t="n"/>
      <c r="BC108" s="10" t="n"/>
      <c r="BD108" s="11" t="n"/>
      <c r="BE108" s="10" t="n"/>
      <c r="BF108" s="10" t="n"/>
      <c r="BG108" s="10" t="n"/>
      <c r="BH108" s="10" t="n"/>
      <c r="BI108" s="10" t="n"/>
      <c r="BJ108" s="10" t="n"/>
      <c r="BK108" s="10" t="n"/>
      <c r="BL108" s="10" t="n"/>
      <c r="BM108" s="10" t="n"/>
    </row>
    <row r="109" ht="15.75" customHeight="1" s="218">
      <c r="A109" s="10" t="n"/>
      <c r="B109" s="10" t="n"/>
      <c r="C109" s="10" t="n"/>
      <c r="D109" s="10" t="n"/>
      <c r="E109" s="10" t="n"/>
      <c r="F109" s="10" t="n"/>
      <c r="G109" s="11" t="n"/>
      <c r="H109" s="10" t="n"/>
      <c r="I109" s="10" t="n"/>
      <c r="J109" s="10" t="n"/>
      <c r="K109" s="10" t="n"/>
      <c r="L109" s="10" t="n"/>
      <c r="M109" s="13" t="n"/>
      <c r="N109" s="13" t="n"/>
      <c r="O109" s="13" t="n"/>
      <c r="P109" s="13" t="n"/>
      <c r="Q109" s="10" t="n"/>
      <c r="R109" s="10" t="n"/>
      <c r="S109" s="10" t="n"/>
      <c r="T109" s="10" t="n"/>
      <c r="U109" s="10" t="n"/>
      <c r="V109" s="10" t="n"/>
      <c r="W109" s="10" t="n"/>
      <c r="X109" s="10" t="n"/>
      <c r="Y109" s="11" t="n"/>
      <c r="Z109" s="11" t="n"/>
      <c r="AA109" s="11" t="n"/>
      <c r="AB109" s="11" t="n"/>
      <c r="AC109" s="11" t="n"/>
      <c r="AD109" s="11" t="n"/>
      <c r="AE109" s="10" t="n"/>
      <c r="AF109" s="10" t="n"/>
      <c r="AG109" s="10" t="n"/>
      <c r="AH109" s="10" t="n"/>
      <c r="AI109" s="13" t="n"/>
      <c r="AJ109" s="13" t="n"/>
      <c r="AK109" s="13" t="n"/>
      <c r="AL109" s="13" t="n"/>
      <c r="AM109" s="13" t="n"/>
      <c r="AN109" s="13" t="n"/>
      <c r="AO109" s="13" t="n"/>
      <c r="AP109" s="14" t="n"/>
      <c r="AQ109" s="14" t="n"/>
      <c r="AR109" s="14" t="n"/>
      <c r="AS109" s="13" t="n"/>
      <c r="AT109" s="13" t="n"/>
      <c r="AU109" s="10" t="n"/>
      <c r="AV109" s="10" t="n"/>
      <c r="AW109" s="10" t="n"/>
      <c r="AX109" s="10" t="n"/>
      <c r="AY109" s="10" t="n"/>
      <c r="AZ109" s="10" t="n"/>
      <c r="BA109" s="10" t="n"/>
      <c r="BB109" s="10" t="n"/>
      <c r="BC109" s="10" t="n"/>
      <c r="BD109" s="11" t="n"/>
      <c r="BE109" s="10" t="n"/>
      <c r="BF109" s="10" t="n"/>
      <c r="BG109" s="10" t="n"/>
      <c r="BH109" s="10" t="n"/>
      <c r="BI109" s="10" t="n"/>
      <c r="BJ109" s="10" t="n"/>
      <c r="BK109" s="10" t="n"/>
      <c r="BL109" s="10" t="n"/>
      <c r="BM109" s="10" t="n"/>
    </row>
    <row r="110" ht="15.75" customHeight="1" s="218">
      <c r="A110" s="10" t="n"/>
      <c r="B110" s="10" t="n"/>
      <c r="C110" s="10" t="n"/>
      <c r="D110" s="10" t="n"/>
      <c r="E110" s="10" t="n"/>
      <c r="F110" s="10" t="n"/>
      <c r="G110" s="11" t="n"/>
      <c r="H110" s="10" t="n"/>
      <c r="I110" s="10" t="n"/>
      <c r="J110" s="10" t="n"/>
      <c r="K110" s="10" t="n"/>
      <c r="L110" s="10" t="n"/>
      <c r="M110" s="13" t="n"/>
      <c r="N110" s="13" t="n"/>
      <c r="O110" s="13" t="n"/>
      <c r="P110" s="13" t="n"/>
      <c r="Q110" s="10" t="n"/>
      <c r="R110" s="10" t="n"/>
      <c r="S110" s="10" t="n"/>
      <c r="T110" s="10" t="n"/>
      <c r="U110" s="10" t="n"/>
      <c r="V110" s="10" t="n"/>
      <c r="W110" s="10" t="n"/>
      <c r="X110" s="10" t="n"/>
      <c r="Y110" s="11" t="n"/>
      <c r="Z110" s="11" t="n"/>
      <c r="AA110" s="11" t="n"/>
      <c r="AB110" s="11" t="n"/>
      <c r="AC110" s="11" t="n"/>
      <c r="AD110" s="11" t="n"/>
      <c r="AE110" s="10" t="n"/>
      <c r="AF110" s="10" t="n"/>
      <c r="AG110" s="10" t="n"/>
      <c r="AH110" s="10" t="n"/>
      <c r="AI110" s="13" t="n"/>
      <c r="AJ110" s="13" t="n"/>
      <c r="AK110" s="13" t="n"/>
      <c r="AL110" s="13" t="n"/>
      <c r="AM110" s="13" t="n"/>
      <c r="AN110" s="13" t="n"/>
      <c r="AO110" s="13" t="n"/>
      <c r="AP110" s="14" t="n"/>
      <c r="AQ110" s="14" t="n"/>
      <c r="AR110" s="14" t="n"/>
      <c r="AS110" s="13" t="n"/>
      <c r="AT110" s="13" t="n"/>
      <c r="AU110" s="10" t="n"/>
      <c r="AV110" s="10" t="n"/>
      <c r="AW110" s="10" t="n"/>
      <c r="AX110" s="10" t="n"/>
      <c r="AY110" s="10" t="n"/>
      <c r="AZ110" s="10" t="n"/>
      <c r="BA110" s="10" t="n"/>
      <c r="BB110" s="10" t="n"/>
      <c r="BC110" s="10" t="n"/>
      <c r="BD110" s="11" t="n"/>
      <c r="BE110" s="10" t="n"/>
      <c r="BF110" s="10" t="n"/>
      <c r="BG110" s="10" t="n"/>
      <c r="BH110" s="10" t="n"/>
      <c r="BI110" s="10" t="n"/>
      <c r="BJ110" s="10" t="n"/>
      <c r="BK110" s="10" t="n"/>
      <c r="BL110" s="10" t="n"/>
      <c r="BM110" s="10" t="n"/>
    </row>
    <row r="111" ht="15.75" customHeight="1" s="218">
      <c r="A111" s="10" t="n"/>
      <c r="B111" s="10" t="n"/>
      <c r="C111" s="10" t="n"/>
      <c r="D111" s="10" t="n"/>
      <c r="E111" s="10" t="n"/>
      <c r="F111" s="10" t="n"/>
      <c r="G111" s="11" t="n"/>
      <c r="H111" s="10" t="n"/>
      <c r="I111" s="10" t="n"/>
      <c r="J111" s="10" t="n"/>
      <c r="K111" s="10" t="n"/>
      <c r="L111" s="10" t="n"/>
      <c r="M111" s="13" t="n"/>
      <c r="N111" s="13" t="n"/>
      <c r="O111" s="13" t="n"/>
      <c r="P111" s="13" t="n"/>
      <c r="Q111" s="10" t="n"/>
      <c r="R111" s="10" t="n"/>
      <c r="S111" s="10" t="n"/>
      <c r="T111" s="10" t="n"/>
      <c r="U111" s="10" t="n"/>
      <c r="V111" s="10" t="n"/>
      <c r="W111" s="10" t="n"/>
      <c r="X111" s="10" t="n"/>
      <c r="Y111" s="11" t="n"/>
      <c r="Z111" s="11" t="n"/>
      <c r="AA111" s="11" t="n"/>
      <c r="AB111" s="11" t="n"/>
      <c r="AC111" s="11" t="n"/>
      <c r="AD111" s="11" t="n"/>
      <c r="AE111" s="10" t="n"/>
      <c r="AF111" s="10" t="n"/>
      <c r="AG111" s="10" t="n"/>
      <c r="AH111" s="10" t="n"/>
      <c r="AI111" s="13" t="n"/>
      <c r="AJ111" s="13" t="n"/>
      <c r="AK111" s="13" t="n"/>
      <c r="AL111" s="13" t="n"/>
      <c r="AM111" s="13" t="n"/>
      <c r="AN111" s="13" t="n"/>
      <c r="AO111" s="13" t="n"/>
      <c r="AP111" s="14" t="n"/>
      <c r="AQ111" s="14" t="n"/>
      <c r="AR111" s="14" t="n"/>
      <c r="AS111" s="13" t="n"/>
      <c r="AT111" s="13" t="n"/>
      <c r="AU111" s="10" t="n"/>
      <c r="AV111" s="10" t="n"/>
      <c r="AW111" s="10" t="n"/>
      <c r="AX111" s="10" t="n"/>
      <c r="AY111" s="10" t="n"/>
      <c r="AZ111" s="10" t="n"/>
      <c r="BA111" s="10" t="n"/>
      <c r="BB111" s="10" t="n"/>
      <c r="BC111" s="10" t="n"/>
      <c r="BD111" s="11" t="n"/>
      <c r="BE111" s="10" t="n"/>
      <c r="BF111" s="10" t="n"/>
      <c r="BG111" s="10" t="n"/>
      <c r="BH111" s="10" t="n"/>
      <c r="BI111" s="10" t="n"/>
      <c r="BJ111" s="10" t="n"/>
      <c r="BK111" s="10" t="n"/>
      <c r="BL111" s="10" t="n"/>
      <c r="BM111" s="10" t="n"/>
    </row>
    <row r="112" ht="15.75" customHeight="1" s="218">
      <c r="A112" s="10" t="n"/>
      <c r="B112" s="10" t="n"/>
      <c r="C112" s="10" t="n"/>
      <c r="D112" s="10" t="n"/>
      <c r="E112" s="10" t="n"/>
      <c r="F112" s="10" t="n"/>
      <c r="G112" s="11" t="n"/>
      <c r="H112" s="10" t="n"/>
      <c r="I112" s="10" t="n"/>
      <c r="J112" s="10" t="n"/>
      <c r="K112" s="10" t="n"/>
      <c r="L112" s="10" t="n"/>
      <c r="M112" s="13" t="n"/>
      <c r="N112" s="13" t="n"/>
      <c r="O112" s="13" t="n"/>
      <c r="P112" s="13" t="n"/>
      <c r="Q112" s="10" t="n"/>
      <c r="R112" s="10" t="n"/>
      <c r="S112" s="10" t="n"/>
      <c r="T112" s="10" t="n"/>
      <c r="U112" s="10" t="n"/>
      <c r="V112" s="10" t="n"/>
      <c r="W112" s="10" t="n"/>
      <c r="X112" s="10" t="n"/>
      <c r="Y112" s="11" t="n"/>
      <c r="Z112" s="11" t="n"/>
      <c r="AA112" s="11" t="n"/>
      <c r="AB112" s="11" t="n"/>
      <c r="AC112" s="11" t="n"/>
      <c r="AD112" s="11" t="n"/>
      <c r="AE112" s="10" t="n"/>
      <c r="AF112" s="10" t="n"/>
      <c r="AG112" s="10" t="n"/>
      <c r="AH112" s="10" t="n"/>
      <c r="AI112" s="13" t="n"/>
      <c r="AJ112" s="13" t="n"/>
      <c r="AK112" s="13" t="n"/>
      <c r="AL112" s="13" t="n"/>
      <c r="AM112" s="13" t="n"/>
      <c r="AN112" s="13" t="n"/>
      <c r="AO112" s="13" t="n"/>
      <c r="AP112" s="14" t="n"/>
      <c r="AQ112" s="14" t="n"/>
      <c r="AR112" s="14" t="n"/>
      <c r="AS112" s="13" t="n"/>
      <c r="AT112" s="13" t="n"/>
      <c r="AU112" s="10" t="n"/>
      <c r="AV112" s="10" t="n"/>
      <c r="AW112" s="10" t="n"/>
      <c r="AX112" s="10" t="n"/>
      <c r="AY112" s="10" t="n"/>
      <c r="AZ112" s="10" t="n"/>
      <c r="BA112" s="10" t="n"/>
      <c r="BB112" s="10" t="n"/>
      <c r="BC112" s="10" t="n"/>
      <c r="BD112" s="11" t="n"/>
      <c r="BE112" s="10" t="n"/>
      <c r="BF112" s="10" t="n"/>
      <c r="BG112" s="10" t="n"/>
      <c r="BH112" s="10" t="n"/>
      <c r="BI112" s="10" t="n"/>
      <c r="BJ112" s="10" t="n"/>
      <c r="BK112" s="10" t="n"/>
      <c r="BL112" s="10" t="n"/>
      <c r="BM112" s="10" t="n"/>
    </row>
    <row r="113" ht="15.75" customHeight="1" s="218">
      <c r="A113" s="10" t="n"/>
      <c r="B113" s="10" t="n"/>
      <c r="C113" s="10" t="n"/>
      <c r="D113" s="10" t="n"/>
      <c r="E113" s="10" t="n"/>
      <c r="F113" s="10" t="n"/>
      <c r="G113" s="11" t="n"/>
      <c r="H113" s="10" t="n"/>
      <c r="I113" s="10" t="n"/>
      <c r="J113" s="10" t="n"/>
      <c r="K113" s="10" t="n"/>
      <c r="L113" s="10" t="n"/>
      <c r="M113" s="13" t="n"/>
      <c r="N113" s="13" t="n"/>
      <c r="O113" s="13" t="n"/>
      <c r="P113" s="13" t="n"/>
      <c r="Q113" s="10" t="n"/>
      <c r="R113" s="10" t="n"/>
      <c r="S113" s="10" t="n"/>
      <c r="T113" s="10" t="n"/>
      <c r="U113" s="10" t="n"/>
      <c r="V113" s="10" t="n"/>
      <c r="W113" s="10" t="n"/>
      <c r="X113" s="10" t="n"/>
      <c r="Y113" s="11" t="n"/>
      <c r="Z113" s="11" t="n"/>
      <c r="AA113" s="11" t="n"/>
      <c r="AB113" s="11" t="n"/>
      <c r="AC113" s="11" t="n"/>
      <c r="AD113" s="11" t="n"/>
      <c r="AE113" s="10" t="n"/>
      <c r="AF113" s="10" t="n"/>
      <c r="AG113" s="10" t="n"/>
      <c r="AH113" s="10" t="n"/>
      <c r="AI113" s="13" t="n"/>
      <c r="AJ113" s="13" t="n"/>
      <c r="AK113" s="13" t="n"/>
      <c r="AL113" s="13" t="n"/>
      <c r="AM113" s="13" t="n"/>
      <c r="AN113" s="13" t="n"/>
      <c r="AO113" s="13" t="n"/>
      <c r="AP113" s="14" t="n"/>
      <c r="AQ113" s="14" t="n"/>
      <c r="AR113" s="14" t="n"/>
      <c r="AS113" s="13" t="n"/>
      <c r="AT113" s="13" t="n"/>
      <c r="AU113" s="10" t="n"/>
      <c r="AV113" s="10" t="n"/>
      <c r="AW113" s="10" t="n"/>
      <c r="AX113" s="10" t="n"/>
      <c r="AY113" s="10" t="n"/>
      <c r="AZ113" s="10" t="n"/>
      <c r="BA113" s="10" t="n"/>
      <c r="BB113" s="10" t="n"/>
      <c r="BC113" s="10" t="n"/>
      <c r="BD113" s="11" t="n"/>
      <c r="BE113" s="10" t="n"/>
      <c r="BF113" s="10" t="n"/>
      <c r="BG113" s="10" t="n"/>
      <c r="BH113" s="10" t="n"/>
      <c r="BI113" s="10" t="n"/>
      <c r="BJ113" s="10" t="n"/>
      <c r="BK113" s="10" t="n"/>
      <c r="BL113" s="10" t="n"/>
      <c r="BM113" s="10" t="n"/>
    </row>
    <row r="114" ht="15.75" customHeight="1" s="218">
      <c r="A114" s="10" t="n"/>
      <c r="B114" s="10" t="n"/>
      <c r="C114" s="10" t="n"/>
      <c r="D114" s="10" t="n"/>
      <c r="E114" s="10" t="n"/>
      <c r="F114" s="10" t="n"/>
      <c r="G114" s="11" t="n"/>
      <c r="H114" s="10" t="n"/>
      <c r="I114" s="10" t="n"/>
      <c r="J114" s="10" t="n"/>
      <c r="K114" s="10" t="n"/>
      <c r="L114" s="10" t="n"/>
      <c r="M114" s="13" t="n"/>
      <c r="N114" s="13" t="n"/>
      <c r="O114" s="13" t="n"/>
      <c r="P114" s="13" t="n"/>
      <c r="Q114" s="10" t="n"/>
      <c r="R114" s="10" t="n"/>
      <c r="S114" s="10" t="n"/>
      <c r="T114" s="10" t="n"/>
      <c r="U114" s="10" t="n"/>
      <c r="V114" s="10" t="n"/>
      <c r="W114" s="10" t="n"/>
      <c r="X114" s="10" t="n"/>
      <c r="Y114" s="11" t="n"/>
      <c r="Z114" s="11" t="n"/>
      <c r="AA114" s="11" t="n"/>
      <c r="AB114" s="11" t="n"/>
      <c r="AC114" s="11" t="n"/>
      <c r="AD114" s="11" t="n"/>
      <c r="AE114" s="10" t="n"/>
      <c r="AF114" s="10" t="n"/>
      <c r="AG114" s="10" t="n"/>
      <c r="AH114" s="10" t="n"/>
      <c r="AI114" s="13" t="n"/>
      <c r="AJ114" s="13" t="n"/>
      <c r="AK114" s="13" t="n"/>
      <c r="AL114" s="13" t="n"/>
      <c r="AM114" s="13" t="n"/>
      <c r="AN114" s="13" t="n"/>
      <c r="AO114" s="13" t="n"/>
      <c r="AP114" s="14" t="n"/>
      <c r="AQ114" s="14" t="n"/>
      <c r="AR114" s="14" t="n"/>
      <c r="AS114" s="13" t="n"/>
      <c r="AT114" s="13" t="n"/>
      <c r="AU114" s="10" t="n"/>
      <c r="AV114" s="10" t="n"/>
      <c r="AW114" s="10" t="n"/>
      <c r="AX114" s="10" t="n"/>
      <c r="AY114" s="10" t="n"/>
      <c r="AZ114" s="10" t="n"/>
      <c r="BA114" s="10" t="n"/>
      <c r="BB114" s="10" t="n"/>
      <c r="BC114" s="10" t="n"/>
      <c r="BD114" s="11" t="n"/>
      <c r="BE114" s="10" t="n"/>
      <c r="BF114" s="10" t="n"/>
      <c r="BG114" s="10" t="n"/>
      <c r="BH114" s="10" t="n"/>
      <c r="BI114" s="10" t="n"/>
      <c r="BJ114" s="10" t="n"/>
      <c r="BK114" s="10" t="n"/>
      <c r="BL114" s="10" t="n"/>
      <c r="BM114" s="10" t="n"/>
    </row>
    <row r="115" ht="15.75" customHeight="1" s="218">
      <c r="A115" s="10" t="n"/>
      <c r="B115" s="10" t="n"/>
      <c r="C115" s="10" t="n"/>
      <c r="D115" s="10" t="n"/>
      <c r="E115" s="10" t="n"/>
      <c r="F115" s="10" t="n"/>
      <c r="G115" s="11" t="n"/>
      <c r="H115" s="10" t="n"/>
      <c r="I115" s="10" t="n"/>
      <c r="J115" s="10" t="n"/>
      <c r="K115" s="10" t="n"/>
      <c r="L115" s="10" t="n"/>
      <c r="M115" s="13" t="n"/>
      <c r="N115" s="13" t="n"/>
      <c r="O115" s="13" t="n"/>
      <c r="P115" s="13" t="n"/>
      <c r="Q115" s="10" t="n"/>
      <c r="R115" s="10" t="n"/>
      <c r="S115" s="10" t="n"/>
      <c r="T115" s="10" t="n"/>
      <c r="U115" s="10" t="n"/>
      <c r="V115" s="10" t="n"/>
      <c r="W115" s="10" t="n"/>
      <c r="X115" s="10" t="n"/>
      <c r="Y115" s="11" t="n"/>
      <c r="Z115" s="11" t="n"/>
      <c r="AA115" s="11" t="n"/>
      <c r="AB115" s="11" t="n"/>
      <c r="AC115" s="11" t="n"/>
      <c r="AD115" s="11" t="n"/>
      <c r="AE115" s="10" t="n"/>
      <c r="AF115" s="10" t="n"/>
      <c r="AG115" s="10" t="n"/>
      <c r="AH115" s="10" t="n"/>
      <c r="AI115" s="13" t="n"/>
      <c r="AJ115" s="13" t="n"/>
      <c r="AK115" s="13" t="n"/>
      <c r="AL115" s="13" t="n"/>
      <c r="AM115" s="13" t="n"/>
      <c r="AN115" s="13" t="n"/>
      <c r="AO115" s="13" t="n"/>
      <c r="AP115" s="14" t="n"/>
      <c r="AQ115" s="14" t="n"/>
      <c r="AR115" s="14" t="n"/>
      <c r="AS115" s="13" t="n"/>
      <c r="AT115" s="13" t="n"/>
      <c r="AU115" s="10" t="n"/>
      <c r="AV115" s="10" t="n"/>
      <c r="AW115" s="10" t="n"/>
      <c r="AX115" s="10" t="n"/>
      <c r="AY115" s="10" t="n"/>
      <c r="AZ115" s="10" t="n"/>
      <c r="BA115" s="10" t="n"/>
      <c r="BB115" s="10" t="n"/>
      <c r="BC115" s="10" t="n"/>
      <c r="BD115" s="11" t="n"/>
      <c r="BE115" s="10" t="n"/>
      <c r="BF115" s="10" t="n"/>
      <c r="BG115" s="10" t="n"/>
      <c r="BH115" s="10" t="n"/>
      <c r="BI115" s="10" t="n"/>
      <c r="BJ115" s="10" t="n"/>
      <c r="BK115" s="10" t="n"/>
      <c r="BL115" s="10" t="n"/>
      <c r="BM115" s="10" t="n"/>
    </row>
    <row r="116" ht="15.75" customHeight="1" s="218">
      <c r="A116" s="10" t="n"/>
      <c r="B116" s="10" t="n"/>
      <c r="C116" s="10" t="n"/>
      <c r="D116" s="10" t="n"/>
      <c r="E116" s="10" t="n"/>
      <c r="F116" s="10" t="n"/>
      <c r="G116" s="11" t="n"/>
      <c r="H116" s="10" t="n"/>
      <c r="I116" s="10" t="n"/>
      <c r="J116" s="10" t="n"/>
      <c r="K116" s="10" t="n"/>
      <c r="L116" s="10" t="n"/>
      <c r="M116" s="13" t="n"/>
      <c r="N116" s="13" t="n"/>
      <c r="O116" s="13" t="n"/>
      <c r="P116" s="13" t="n"/>
      <c r="Q116" s="10" t="n"/>
      <c r="R116" s="10" t="n"/>
      <c r="S116" s="10" t="n"/>
      <c r="T116" s="10" t="n"/>
      <c r="U116" s="10" t="n"/>
      <c r="V116" s="10" t="n"/>
      <c r="W116" s="10" t="n"/>
      <c r="X116" s="10" t="n"/>
      <c r="Y116" s="11" t="n"/>
      <c r="Z116" s="11" t="n"/>
      <c r="AA116" s="11" t="n"/>
      <c r="AB116" s="11" t="n"/>
      <c r="AC116" s="11" t="n"/>
      <c r="AD116" s="11" t="n"/>
      <c r="AE116" s="10" t="n"/>
      <c r="AF116" s="10" t="n"/>
      <c r="AG116" s="10" t="n"/>
      <c r="AH116" s="10" t="n"/>
      <c r="AI116" s="13" t="n"/>
      <c r="AJ116" s="13" t="n"/>
      <c r="AK116" s="13" t="n"/>
      <c r="AL116" s="13" t="n"/>
      <c r="AM116" s="13" t="n"/>
      <c r="AN116" s="13" t="n"/>
      <c r="AO116" s="13" t="n"/>
      <c r="AP116" s="14" t="n"/>
      <c r="AQ116" s="14" t="n"/>
      <c r="AR116" s="14" t="n"/>
      <c r="AS116" s="13" t="n"/>
      <c r="AT116" s="13" t="n"/>
      <c r="AU116" s="10" t="n"/>
      <c r="AV116" s="10" t="n"/>
      <c r="AW116" s="10" t="n"/>
      <c r="AX116" s="10" t="n"/>
      <c r="AY116" s="10" t="n"/>
      <c r="AZ116" s="10" t="n"/>
      <c r="BA116" s="10" t="n"/>
      <c r="BB116" s="10" t="n"/>
      <c r="BC116" s="10" t="n"/>
      <c r="BD116" s="11" t="n"/>
      <c r="BE116" s="10" t="n"/>
      <c r="BF116" s="10" t="n"/>
      <c r="BG116" s="10" t="n"/>
      <c r="BH116" s="10" t="n"/>
      <c r="BI116" s="10" t="n"/>
      <c r="BJ116" s="10" t="n"/>
      <c r="BK116" s="10" t="n"/>
      <c r="BL116" s="10" t="n"/>
      <c r="BM116" s="10" t="n"/>
    </row>
    <row r="117" ht="15.75" customHeight="1" s="218">
      <c r="A117" s="10" t="n"/>
      <c r="B117" s="10" t="n"/>
      <c r="C117" s="10" t="n"/>
      <c r="D117" s="10" t="n"/>
      <c r="E117" s="10" t="n"/>
      <c r="F117" s="10" t="n"/>
      <c r="G117" s="11" t="n"/>
      <c r="H117" s="10" t="n"/>
      <c r="I117" s="10" t="n"/>
      <c r="J117" s="10" t="n"/>
      <c r="K117" s="10" t="n"/>
      <c r="L117" s="10" t="n"/>
      <c r="M117" s="13" t="n"/>
      <c r="N117" s="13" t="n"/>
      <c r="O117" s="13" t="n"/>
      <c r="P117" s="13" t="n"/>
      <c r="Q117" s="10" t="n"/>
      <c r="R117" s="10" t="n"/>
      <c r="S117" s="10" t="n"/>
      <c r="T117" s="10" t="n"/>
      <c r="U117" s="10" t="n"/>
      <c r="V117" s="10" t="n"/>
      <c r="W117" s="10" t="n"/>
      <c r="X117" s="10" t="n"/>
      <c r="Y117" s="11" t="n"/>
      <c r="Z117" s="11" t="n"/>
      <c r="AA117" s="11" t="n"/>
      <c r="AB117" s="11" t="n"/>
      <c r="AC117" s="11" t="n"/>
      <c r="AD117" s="11" t="n"/>
      <c r="AE117" s="10" t="n"/>
      <c r="AF117" s="10" t="n"/>
      <c r="AG117" s="10" t="n"/>
      <c r="AH117" s="10" t="n"/>
      <c r="AI117" s="13" t="n"/>
      <c r="AJ117" s="13" t="n"/>
      <c r="AK117" s="13" t="n"/>
      <c r="AL117" s="13" t="n"/>
      <c r="AM117" s="13" t="n"/>
      <c r="AN117" s="13" t="n"/>
      <c r="AO117" s="13" t="n"/>
      <c r="AP117" s="14" t="n"/>
      <c r="AQ117" s="14" t="n"/>
      <c r="AR117" s="14" t="n"/>
      <c r="AS117" s="13" t="n"/>
      <c r="AT117" s="13" t="n"/>
      <c r="AU117" s="10" t="n"/>
      <c r="AV117" s="10" t="n"/>
      <c r="AW117" s="10" t="n"/>
      <c r="AX117" s="10" t="n"/>
      <c r="AY117" s="10" t="n"/>
      <c r="AZ117" s="10" t="n"/>
      <c r="BA117" s="10" t="n"/>
      <c r="BB117" s="10" t="n"/>
      <c r="BC117" s="10" t="n"/>
      <c r="BD117" s="11" t="n"/>
      <c r="BE117" s="10" t="n"/>
      <c r="BF117" s="10" t="n"/>
      <c r="BG117" s="10" t="n"/>
      <c r="BH117" s="10" t="n"/>
      <c r="BI117" s="10" t="n"/>
      <c r="BJ117" s="10" t="n"/>
      <c r="BK117" s="10" t="n"/>
      <c r="BL117" s="10" t="n"/>
      <c r="BM117" s="10" t="n"/>
    </row>
    <row r="118" ht="15.75" customHeight="1" s="218">
      <c r="A118" s="10" t="n"/>
      <c r="B118" s="10" t="n"/>
      <c r="C118" s="10" t="n"/>
      <c r="D118" s="10" t="n"/>
      <c r="E118" s="10" t="n"/>
      <c r="F118" s="10" t="n"/>
      <c r="G118" s="11" t="n"/>
      <c r="H118" s="10" t="n"/>
      <c r="I118" s="10" t="n"/>
      <c r="J118" s="10" t="n"/>
      <c r="K118" s="10" t="n"/>
      <c r="L118" s="10" t="n"/>
      <c r="M118" s="13" t="n"/>
      <c r="N118" s="13" t="n"/>
      <c r="O118" s="13" t="n"/>
      <c r="P118" s="13" t="n"/>
      <c r="Q118" s="10" t="n"/>
      <c r="R118" s="10" t="n"/>
      <c r="S118" s="10" t="n"/>
      <c r="T118" s="10" t="n"/>
      <c r="U118" s="10" t="n"/>
      <c r="V118" s="10" t="n"/>
      <c r="W118" s="10" t="n"/>
      <c r="X118" s="10" t="n"/>
      <c r="Y118" s="11" t="n"/>
      <c r="Z118" s="11" t="n"/>
      <c r="AA118" s="11" t="n"/>
      <c r="AB118" s="11" t="n"/>
      <c r="AC118" s="11" t="n"/>
      <c r="AD118" s="11" t="n"/>
      <c r="AE118" s="10" t="n"/>
      <c r="AF118" s="10" t="n"/>
      <c r="AG118" s="10" t="n"/>
      <c r="AH118" s="10" t="n"/>
      <c r="AI118" s="13" t="n"/>
      <c r="AJ118" s="13" t="n"/>
      <c r="AK118" s="13" t="n"/>
      <c r="AL118" s="13" t="n"/>
      <c r="AM118" s="13" t="n"/>
      <c r="AN118" s="13" t="n"/>
      <c r="AO118" s="13" t="n"/>
      <c r="AP118" s="14" t="n"/>
      <c r="AQ118" s="14" t="n"/>
      <c r="AR118" s="14" t="n"/>
      <c r="AS118" s="13" t="n"/>
      <c r="AT118" s="13" t="n"/>
      <c r="AU118" s="10" t="n"/>
      <c r="AV118" s="10" t="n"/>
      <c r="AW118" s="10" t="n"/>
      <c r="AX118" s="10" t="n"/>
      <c r="AY118" s="10" t="n"/>
      <c r="AZ118" s="10" t="n"/>
      <c r="BA118" s="10" t="n"/>
      <c r="BB118" s="10" t="n"/>
      <c r="BC118" s="10" t="n"/>
      <c r="BD118" s="11" t="n"/>
      <c r="BE118" s="10" t="n"/>
      <c r="BF118" s="10" t="n"/>
      <c r="BG118" s="10" t="n"/>
      <c r="BH118" s="10" t="n"/>
      <c r="BI118" s="10" t="n"/>
      <c r="BJ118" s="10" t="n"/>
      <c r="BK118" s="10" t="n"/>
      <c r="BL118" s="10" t="n"/>
      <c r="BM118" s="10" t="n"/>
    </row>
    <row r="119" ht="15.75" customHeight="1" s="218">
      <c r="A119" s="10" t="n"/>
      <c r="B119" s="10" t="n"/>
      <c r="C119" s="10" t="n"/>
      <c r="D119" s="10" t="n"/>
      <c r="E119" s="10" t="n"/>
      <c r="F119" s="10" t="n"/>
      <c r="G119" s="11" t="n"/>
      <c r="H119" s="10" t="n"/>
      <c r="I119" s="10" t="n"/>
      <c r="J119" s="10" t="n"/>
      <c r="K119" s="10" t="n"/>
      <c r="L119" s="10" t="n"/>
      <c r="M119" s="13" t="n"/>
      <c r="N119" s="13" t="n"/>
      <c r="O119" s="13" t="n"/>
      <c r="P119" s="13" t="n"/>
      <c r="Q119" s="10" t="n"/>
      <c r="R119" s="10" t="n"/>
      <c r="S119" s="10" t="n"/>
      <c r="T119" s="10" t="n"/>
      <c r="U119" s="10" t="n"/>
      <c r="V119" s="10" t="n"/>
      <c r="W119" s="10" t="n"/>
      <c r="X119" s="10" t="n"/>
      <c r="Y119" s="11" t="n"/>
      <c r="Z119" s="11" t="n"/>
      <c r="AA119" s="11" t="n"/>
      <c r="AB119" s="11" t="n"/>
      <c r="AC119" s="11" t="n"/>
      <c r="AD119" s="11" t="n"/>
      <c r="AE119" s="10" t="n"/>
      <c r="AF119" s="10" t="n"/>
      <c r="AG119" s="10" t="n"/>
      <c r="AH119" s="10" t="n"/>
      <c r="AI119" s="13" t="n"/>
      <c r="AJ119" s="13" t="n"/>
      <c r="AK119" s="13" t="n"/>
      <c r="AL119" s="13" t="n"/>
      <c r="AM119" s="13" t="n"/>
      <c r="AN119" s="13" t="n"/>
      <c r="AO119" s="13" t="n"/>
      <c r="AP119" s="14" t="n"/>
      <c r="AQ119" s="14" t="n"/>
      <c r="AR119" s="14" t="n"/>
      <c r="AS119" s="13" t="n"/>
      <c r="AT119" s="13" t="n"/>
      <c r="AU119" s="10" t="n"/>
      <c r="AV119" s="10" t="n"/>
      <c r="AW119" s="10" t="n"/>
      <c r="AX119" s="10" t="n"/>
      <c r="AY119" s="10" t="n"/>
      <c r="AZ119" s="10" t="n"/>
      <c r="BA119" s="10" t="n"/>
      <c r="BB119" s="10" t="n"/>
      <c r="BC119" s="10" t="n"/>
      <c r="BD119" s="11" t="n"/>
      <c r="BE119" s="10" t="n"/>
      <c r="BF119" s="10" t="n"/>
      <c r="BG119" s="10" t="n"/>
      <c r="BH119" s="10" t="n"/>
      <c r="BI119" s="10" t="n"/>
      <c r="BJ119" s="10" t="n"/>
      <c r="BK119" s="10" t="n"/>
      <c r="BL119" s="10" t="n"/>
      <c r="BM119" s="10" t="n"/>
    </row>
    <row r="120" ht="15.75" customHeight="1" s="218">
      <c r="A120" s="10" t="n"/>
      <c r="B120" s="10" t="n"/>
      <c r="C120" s="10" t="n"/>
      <c r="D120" s="10" t="n"/>
      <c r="E120" s="10" t="n"/>
      <c r="F120" s="10" t="n"/>
      <c r="G120" s="11" t="n"/>
      <c r="H120" s="10" t="n"/>
      <c r="I120" s="10" t="n"/>
      <c r="J120" s="10" t="n"/>
      <c r="K120" s="10" t="n"/>
      <c r="L120" s="10" t="n"/>
      <c r="M120" s="13" t="n"/>
      <c r="N120" s="13" t="n"/>
      <c r="O120" s="13" t="n"/>
      <c r="P120" s="13" t="n"/>
      <c r="Q120" s="10" t="n"/>
      <c r="R120" s="10" t="n"/>
      <c r="S120" s="10" t="n"/>
      <c r="T120" s="10" t="n"/>
      <c r="U120" s="10" t="n"/>
      <c r="V120" s="10" t="n"/>
      <c r="W120" s="10" t="n"/>
      <c r="X120" s="10" t="n"/>
      <c r="Y120" s="11" t="n"/>
      <c r="Z120" s="11" t="n"/>
      <c r="AA120" s="11" t="n"/>
      <c r="AB120" s="11" t="n"/>
      <c r="AC120" s="11" t="n"/>
      <c r="AD120" s="11" t="n"/>
      <c r="AE120" s="10" t="n"/>
      <c r="AF120" s="10" t="n"/>
      <c r="AG120" s="10" t="n"/>
      <c r="AH120" s="10" t="n"/>
      <c r="AI120" s="13" t="n"/>
      <c r="AJ120" s="13" t="n"/>
      <c r="AK120" s="13" t="n"/>
      <c r="AL120" s="13" t="n"/>
      <c r="AM120" s="13" t="n"/>
      <c r="AN120" s="13" t="n"/>
      <c r="AO120" s="13" t="n"/>
      <c r="AP120" s="14" t="n"/>
      <c r="AQ120" s="14" t="n"/>
      <c r="AR120" s="14" t="n"/>
      <c r="AS120" s="13" t="n"/>
      <c r="AT120" s="13" t="n"/>
      <c r="AU120" s="10" t="n"/>
      <c r="AV120" s="10" t="n"/>
      <c r="AW120" s="10" t="n"/>
      <c r="AX120" s="10" t="n"/>
      <c r="AY120" s="10" t="n"/>
      <c r="AZ120" s="10" t="n"/>
      <c r="BA120" s="10" t="n"/>
      <c r="BB120" s="10" t="n"/>
      <c r="BC120" s="10" t="n"/>
      <c r="BD120" s="11" t="n"/>
      <c r="BE120" s="10" t="n"/>
      <c r="BF120" s="10" t="n"/>
      <c r="BG120" s="10" t="n"/>
      <c r="BH120" s="10" t="n"/>
      <c r="BI120" s="10" t="n"/>
      <c r="BJ120" s="10" t="n"/>
      <c r="BK120" s="10" t="n"/>
      <c r="BL120" s="10" t="n"/>
      <c r="BM120" s="10" t="n"/>
    </row>
    <row r="121" ht="15.75" customHeight="1" s="218">
      <c r="A121" s="10" t="n"/>
      <c r="B121" s="10" t="n"/>
      <c r="C121" s="10" t="n"/>
      <c r="D121" s="10" t="n"/>
      <c r="E121" s="10" t="n"/>
      <c r="F121" s="10" t="n"/>
      <c r="G121" s="11" t="n"/>
      <c r="H121" s="10" t="n"/>
      <c r="I121" s="10" t="n"/>
      <c r="J121" s="10" t="n"/>
      <c r="K121" s="10" t="n"/>
      <c r="L121" s="10" t="n"/>
      <c r="M121" s="13" t="n"/>
      <c r="N121" s="13" t="n"/>
      <c r="O121" s="13" t="n"/>
      <c r="P121" s="13" t="n"/>
      <c r="Q121" s="10" t="n"/>
      <c r="R121" s="10" t="n"/>
      <c r="S121" s="10" t="n"/>
      <c r="T121" s="10" t="n"/>
      <c r="U121" s="10" t="n"/>
      <c r="V121" s="10" t="n"/>
      <c r="W121" s="10" t="n"/>
      <c r="X121" s="10" t="n"/>
      <c r="Y121" s="11" t="n"/>
      <c r="Z121" s="11" t="n"/>
      <c r="AA121" s="11" t="n"/>
      <c r="AB121" s="11" t="n"/>
      <c r="AC121" s="11" t="n"/>
      <c r="AD121" s="11" t="n"/>
      <c r="AE121" s="10" t="n"/>
      <c r="AF121" s="10" t="n"/>
      <c r="AG121" s="10" t="n"/>
      <c r="AH121" s="10" t="n"/>
      <c r="AI121" s="13" t="n"/>
      <c r="AJ121" s="13" t="n"/>
      <c r="AK121" s="13" t="n"/>
      <c r="AL121" s="13" t="n"/>
      <c r="AM121" s="13" t="n"/>
      <c r="AN121" s="13" t="n"/>
      <c r="AO121" s="13" t="n"/>
      <c r="AP121" s="14" t="n"/>
      <c r="AQ121" s="14" t="n"/>
      <c r="AR121" s="14" t="n"/>
      <c r="AS121" s="13" t="n"/>
      <c r="AT121" s="13" t="n"/>
      <c r="AU121" s="10" t="n"/>
      <c r="AV121" s="10" t="n"/>
      <c r="AW121" s="10" t="n"/>
      <c r="AX121" s="10" t="n"/>
      <c r="AY121" s="10" t="n"/>
      <c r="AZ121" s="10" t="n"/>
      <c r="BA121" s="10" t="n"/>
      <c r="BB121" s="10" t="n"/>
      <c r="BC121" s="10" t="n"/>
      <c r="BD121" s="11" t="n"/>
      <c r="BE121" s="10" t="n"/>
      <c r="BF121" s="10" t="n"/>
      <c r="BG121" s="10" t="n"/>
      <c r="BH121" s="10" t="n"/>
      <c r="BI121" s="10" t="n"/>
      <c r="BJ121" s="10" t="n"/>
      <c r="BK121" s="10" t="n"/>
      <c r="BL121" s="10" t="n"/>
      <c r="BM121" s="10" t="n"/>
    </row>
    <row r="122" ht="15.75" customHeight="1" s="218">
      <c r="A122" s="10" t="n"/>
      <c r="B122" s="10" t="n"/>
      <c r="C122" s="10" t="n"/>
      <c r="D122" s="10" t="n"/>
      <c r="E122" s="10" t="n"/>
      <c r="F122" s="10" t="n"/>
      <c r="G122" s="11" t="n"/>
      <c r="H122" s="10" t="n"/>
      <c r="I122" s="10" t="n"/>
      <c r="J122" s="10" t="n"/>
      <c r="K122" s="10" t="n"/>
      <c r="L122" s="10" t="n"/>
      <c r="M122" s="13" t="n"/>
      <c r="N122" s="13" t="n"/>
      <c r="O122" s="13" t="n"/>
      <c r="P122" s="13" t="n"/>
      <c r="Q122" s="10" t="n"/>
      <c r="R122" s="10" t="n"/>
      <c r="S122" s="10" t="n"/>
      <c r="T122" s="10" t="n"/>
      <c r="U122" s="10" t="n"/>
      <c r="V122" s="10" t="n"/>
      <c r="W122" s="10" t="n"/>
      <c r="X122" s="10" t="n"/>
      <c r="Y122" s="11" t="n"/>
      <c r="Z122" s="11" t="n"/>
      <c r="AA122" s="11" t="n"/>
      <c r="AB122" s="11" t="n"/>
      <c r="AC122" s="11" t="n"/>
      <c r="AD122" s="11" t="n"/>
      <c r="AE122" s="10" t="n"/>
      <c r="AF122" s="10" t="n"/>
      <c r="AG122" s="10" t="n"/>
      <c r="AH122" s="10" t="n"/>
      <c r="AI122" s="13" t="n"/>
      <c r="AJ122" s="13" t="n"/>
      <c r="AK122" s="13" t="n"/>
      <c r="AL122" s="13" t="n"/>
      <c r="AM122" s="13" t="n"/>
      <c r="AN122" s="13" t="n"/>
      <c r="AO122" s="13" t="n"/>
      <c r="AP122" s="14" t="n"/>
      <c r="AQ122" s="14" t="n"/>
      <c r="AR122" s="14" t="n"/>
      <c r="AS122" s="13" t="n"/>
      <c r="AT122" s="13" t="n"/>
      <c r="AU122" s="10" t="n"/>
      <c r="AV122" s="10" t="n"/>
      <c r="AW122" s="10" t="n"/>
      <c r="AX122" s="10" t="n"/>
      <c r="AY122" s="10" t="n"/>
      <c r="AZ122" s="10" t="n"/>
      <c r="BA122" s="10" t="n"/>
      <c r="BB122" s="10" t="n"/>
      <c r="BC122" s="10" t="n"/>
      <c r="BD122" s="11" t="n"/>
      <c r="BE122" s="10" t="n"/>
      <c r="BF122" s="10" t="n"/>
      <c r="BG122" s="10" t="n"/>
      <c r="BH122" s="10" t="n"/>
      <c r="BI122" s="10" t="n"/>
      <c r="BJ122" s="10" t="n"/>
      <c r="BK122" s="10" t="n"/>
      <c r="BL122" s="10" t="n"/>
      <c r="BM122" s="10" t="n"/>
    </row>
    <row r="123" ht="15.75" customHeight="1" s="218">
      <c r="A123" s="10" t="n"/>
      <c r="B123" s="10" t="n"/>
      <c r="C123" s="10" t="n"/>
      <c r="D123" s="10" t="n"/>
      <c r="E123" s="10" t="n"/>
      <c r="F123" s="10" t="n"/>
      <c r="G123" s="11" t="n"/>
      <c r="H123" s="10" t="n"/>
      <c r="I123" s="10" t="n"/>
      <c r="J123" s="10" t="n"/>
      <c r="K123" s="10" t="n"/>
      <c r="L123" s="10" t="n"/>
      <c r="M123" s="13" t="n"/>
      <c r="N123" s="13" t="n"/>
      <c r="O123" s="13" t="n"/>
      <c r="P123" s="13" t="n"/>
      <c r="Q123" s="10" t="n"/>
      <c r="R123" s="10" t="n"/>
      <c r="S123" s="10" t="n"/>
      <c r="T123" s="10" t="n"/>
      <c r="U123" s="10" t="n"/>
      <c r="V123" s="10" t="n"/>
      <c r="W123" s="10" t="n"/>
      <c r="X123" s="10" t="n"/>
      <c r="Y123" s="11" t="n"/>
      <c r="Z123" s="11" t="n"/>
      <c r="AA123" s="11" t="n"/>
      <c r="AB123" s="11" t="n"/>
      <c r="AC123" s="11" t="n"/>
      <c r="AD123" s="11" t="n"/>
      <c r="AE123" s="10" t="n"/>
      <c r="AF123" s="10" t="n"/>
      <c r="AG123" s="10" t="n"/>
      <c r="AH123" s="10" t="n"/>
      <c r="AI123" s="13" t="n"/>
      <c r="AJ123" s="13" t="n"/>
      <c r="AK123" s="13" t="n"/>
      <c r="AL123" s="13" t="n"/>
      <c r="AM123" s="13" t="n"/>
      <c r="AN123" s="13" t="n"/>
      <c r="AO123" s="13" t="n"/>
      <c r="AP123" s="14" t="n"/>
      <c r="AQ123" s="14" t="n"/>
      <c r="AR123" s="14" t="n"/>
      <c r="AS123" s="13" t="n"/>
      <c r="AT123" s="13" t="n"/>
      <c r="AU123" s="10" t="n"/>
      <c r="AV123" s="10" t="n"/>
      <c r="AW123" s="10" t="n"/>
      <c r="AX123" s="10" t="n"/>
      <c r="AY123" s="10" t="n"/>
      <c r="AZ123" s="10" t="n"/>
      <c r="BA123" s="10" t="n"/>
      <c r="BB123" s="10" t="n"/>
      <c r="BC123" s="10" t="n"/>
      <c r="BD123" s="11" t="n"/>
      <c r="BE123" s="10" t="n"/>
      <c r="BF123" s="10" t="n"/>
      <c r="BG123" s="10" t="n"/>
      <c r="BH123" s="10" t="n"/>
      <c r="BI123" s="10" t="n"/>
      <c r="BJ123" s="10" t="n"/>
      <c r="BK123" s="10" t="n"/>
      <c r="BL123" s="10" t="n"/>
      <c r="BM123" s="10" t="n"/>
    </row>
    <row r="124" ht="15.75" customHeight="1" s="218">
      <c r="A124" s="10" t="n"/>
      <c r="B124" s="10" t="n"/>
      <c r="C124" s="10" t="n"/>
      <c r="D124" s="10" t="n"/>
      <c r="E124" s="10" t="n"/>
      <c r="F124" s="10" t="n"/>
      <c r="H124" s="10" t="n"/>
      <c r="I124" s="10" t="n"/>
      <c r="J124" s="10" t="n"/>
      <c r="K124" s="10" t="n"/>
      <c r="L124" s="10" t="n"/>
      <c r="M124" s="13" t="n"/>
      <c r="N124" s="13" t="n"/>
      <c r="O124" s="13" t="n"/>
      <c r="P124" s="13" t="n"/>
      <c r="Q124" s="10" t="n"/>
      <c r="R124" s="10" t="n"/>
      <c r="S124" s="10" t="n"/>
      <c r="T124" s="10" t="n"/>
      <c r="U124" s="10" t="n"/>
      <c r="V124" s="10" t="n"/>
      <c r="W124" s="10" t="n"/>
      <c r="X124" s="10" t="n"/>
      <c r="Y124" s="11" t="n"/>
      <c r="Z124" s="11" t="n"/>
      <c r="AA124" s="11" t="n"/>
      <c r="AB124" s="11" t="n"/>
      <c r="AC124" s="11" t="n"/>
      <c r="AD124" s="11" t="n"/>
      <c r="AE124" s="10" t="n"/>
      <c r="AF124" s="10" t="n"/>
      <c r="AG124" s="10" t="n"/>
      <c r="AH124" s="10" t="n"/>
      <c r="AI124" s="13" t="n"/>
      <c r="AJ124" s="13" t="n"/>
      <c r="AK124" s="13" t="n"/>
      <c r="AL124" s="13" t="n"/>
      <c r="AM124" s="13" t="n"/>
      <c r="AN124" s="13" t="n"/>
      <c r="AO124" s="13" t="n"/>
      <c r="AP124" s="14" t="n"/>
      <c r="AQ124" s="14" t="n"/>
      <c r="AR124" s="14" t="n"/>
      <c r="AS124" s="13" t="n"/>
      <c r="AT124" s="13" t="n"/>
      <c r="AU124" s="10" t="n"/>
      <c r="AV124" s="10" t="n"/>
      <c r="AW124" s="10" t="n"/>
      <c r="AX124" s="10" t="n"/>
      <c r="AY124" s="10" t="n"/>
      <c r="AZ124" s="10" t="n"/>
      <c r="BA124" s="10" t="n"/>
      <c r="BB124" s="10" t="n"/>
      <c r="BC124" s="10" t="n"/>
      <c r="BD124" s="11" t="n"/>
      <c r="BE124" s="10" t="n"/>
      <c r="BF124" s="10" t="n"/>
      <c r="BG124" s="10" t="n"/>
      <c r="BH124" s="10" t="n"/>
      <c r="BI124" s="10" t="n"/>
      <c r="BJ124" s="10" t="n"/>
      <c r="BK124" s="10" t="n"/>
      <c r="BL124" s="10" t="n"/>
      <c r="BM124" s="10" t="n"/>
    </row>
    <row r="125" ht="15.75" customHeight="1" s="218">
      <c r="A125" s="10" t="n"/>
      <c r="B125" s="10" t="n"/>
      <c r="C125" s="10" t="n"/>
      <c r="D125" s="10" t="n"/>
      <c r="E125" s="10" t="n"/>
      <c r="F125" s="10" t="n"/>
      <c r="G125" s="11" t="n"/>
      <c r="H125" s="10" t="n"/>
      <c r="I125" s="10" t="n"/>
      <c r="J125" s="10" t="n"/>
      <c r="K125" s="10" t="n"/>
      <c r="L125" s="10" t="n"/>
      <c r="M125" s="13" t="n"/>
      <c r="N125" s="13" t="n"/>
      <c r="O125" s="13" t="n"/>
      <c r="P125" s="13" t="n"/>
      <c r="Q125" s="10" t="n"/>
      <c r="R125" s="10" t="n"/>
      <c r="S125" s="10" t="n"/>
      <c r="T125" s="10" t="n"/>
      <c r="U125" s="10" t="n"/>
      <c r="V125" s="10" t="n"/>
      <c r="W125" s="10" t="n"/>
      <c r="X125" s="10" t="n"/>
      <c r="Y125" s="11" t="n"/>
      <c r="Z125" s="11" t="n"/>
      <c r="AA125" s="11" t="n"/>
      <c r="AB125" s="11" t="n"/>
      <c r="AC125" s="11" t="n"/>
      <c r="AD125" s="11" t="n"/>
      <c r="AE125" s="10" t="n"/>
      <c r="AF125" s="10" t="n"/>
      <c r="AG125" s="10" t="n"/>
      <c r="AH125" s="10" t="n"/>
      <c r="AI125" s="13" t="n"/>
      <c r="AJ125" s="13" t="n"/>
      <c r="AK125" s="13" t="n"/>
      <c r="AL125" s="13" t="n"/>
      <c r="AM125" s="13" t="n"/>
      <c r="AN125" s="13" t="n"/>
      <c r="AO125" s="13" t="n"/>
      <c r="AP125" s="14" t="n"/>
      <c r="AQ125" s="14" t="n"/>
      <c r="AR125" s="14" t="n"/>
      <c r="AS125" s="13" t="n"/>
      <c r="AT125" s="13" t="n"/>
      <c r="AU125" s="10" t="n"/>
      <c r="AV125" s="10" t="n"/>
      <c r="AW125" s="10" t="n"/>
      <c r="AX125" s="10" t="n"/>
      <c r="AY125" s="10" t="n"/>
      <c r="AZ125" s="10" t="n"/>
      <c r="BA125" s="10" t="n"/>
      <c r="BB125" s="10" t="n"/>
      <c r="BC125" s="10" t="n"/>
      <c r="BD125" s="11" t="n"/>
      <c r="BE125" s="10" t="n"/>
      <c r="BF125" s="10" t="n"/>
      <c r="BG125" s="10" t="n"/>
      <c r="BH125" s="10" t="n"/>
      <c r="BI125" s="10" t="n"/>
      <c r="BJ125" s="10" t="n"/>
      <c r="BK125" s="10" t="n"/>
      <c r="BL125" s="10" t="n"/>
      <c r="BM125" s="10" t="n"/>
    </row>
    <row r="126" ht="15.75" customHeight="1" s="218">
      <c r="A126" s="10" t="n"/>
      <c r="B126" s="10" t="n"/>
      <c r="C126" s="10" t="n"/>
      <c r="D126" s="10" t="n"/>
      <c r="E126" s="10" t="n"/>
      <c r="F126" s="10" t="n"/>
      <c r="G126" s="11" t="n"/>
      <c r="H126" s="10" t="n"/>
      <c r="I126" s="10" t="n"/>
      <c r="J126" s="10" t="n"/>
      <c r="K126" s="10" t="n"/>
      <c r="L126" s="10" t="n"/>
      <c r="M126" s="13" t="n"/>
      <c r="N126" s="13" t="n"/>
      <c r="O126" s="13" t="n"/>
      <c r="P126" s="13" t="n"/>
      <c r="Q126" s="10" t="n"/>
      <c r="R126" s="10" t="n"/>
      <c r="S126" s="10" t="n"/>
      <c r="T126" s="10" t="n"/>
      <c r="U126" s="10" t="n"/>
      <c r="V126" s="10" t="n"/>
      <c r="W126" s="10" t="n"/>
      <c r="X126" s="10" t="n"/>
      <c r="Y126" s="11" t="n"/>
      <c r="Z126" s="11" t="n"/>
      <c r="AA126" s="11" t="n"/>
      <c r="AB126" s="11" t="n"/>
      <c r="AC126" s="11" t="n"/>
      <c r="AD126" s="11" t="n"/>
      <c r="AE126" s="10" t="n"/>
      <c r="AF126" s="10" t="n"/>
      <c r="AG126" s="10" t="n"/>
      <c r="AH126" s="10" t="n"/>
      <c r="AI126" s="13" t="n"/>
      <c r="AJ126" s="13" t="n"/>
      <c r="AK126" s="13" t="n"/>
      <c r="AL126" s="13" t="n"/>
      <c r="AM126" s="13" t="n"/>
      <c r="AN126" s="13" t="n"/>
      <c r="AO126" s="13" t="n"/>
      <c r="AP126" s="14" t="n"/>
      <c r="AQ126" s="14" t="n"/>
      <c r="AR126" s="14" t="n"/>
      <c r="AS126" s="13" t="n"/>
      <c r="AT126" s="13" t="n"/>
      <c r="AU126" s="10" t="n"/>
      <c r="AV126" s="10" t="n"/>
      <c r="AW126" s="10" t="n"/>
      <c r="AX126" s="10" t="n"/>
      <c r="AY126" s="10" t="n"/>
      <c r="AZ126" s="10" t="n"/>
      <c r="BA126" s="10" t="n"/>
      <c r="BB126" s="10" t="n"/>
      <c r="BC126" s="10" t="n"/>
      <c r="BD126" s="11" t="n"/>
      <c r="BE126" s="10" t="n"/>
      <c r="BF126" s="10" t="n"/>
      <c r="BG126" s="10" t="n"/>
      <c r="BH126" s="10" t="n"/>
      <c r="BI126" s="10" t="n"/>
      <c r="BJ126" s="10" t="n"/>
      <c r="BK126" s="10" t="n"/>
      <c r="BL126" s="10" t="n"/>
      <c r="BM126" s="10" t="n"/>
    </row>
    <row r="127" ht="15.75" customHeight="1" s="218">
      <c r="A127" s="10" t="n"/>
      <c r="B127" s="10" t="n"/>
      <c r="C127" s="10" t="n"/>
      <c r="D127" s="10" t="n"/>
      <c r="E127" s="10" t="n"/>
      <c r="F127" s="10" t="n"/>
      <c r="G127" s="11" t="n"/>
      <c r="H127" s="10" t="n"/>
      <c r="I127" s="10" t="n"/>
      <c r="J127" s="10" t="n"/>
      <c r="K127" s="10" t="n"/>
      <c r="L127" s="10" t="n"/>
      <c r="M127" s="13" t="n"/>
      <c r="N127" s="13" t="n"/>
      <c r="O127" s="13" t="n"/>
      <c r="P127" s="13" t="n"/>
      <c r="Q127" s="10" t="n"/>
      <c r="R127" s="10" t="n"/>
      <c r="S127" s="10" t="n"/>
      <c r="T127" s="10" t="n"/>
      <c r="U127" s="10" t="n"/>
      <c r="V127" s="10" t="n"/>
      <c r="W127" s="10" t="n"/>
      <c r="X127" s="10" t="n"/>
      <c r="Y127" s="11" t="n"/>
      <c r="Z127" s="11" t="n"/>
      <c r="AA127" s="11" t="n"/>
      <c r="AB127" s="11" t="n"/>
      <c r="AC127" s="11" t="n"/>
      <c r="AD127" s="11" t="n"/>
      <c r="AE127" s="10" t="n"/>
      <c r="AF127" s="10" t="n"/>
      <c r="AG127" s="10" t="n"/>
      <c r="AH127" s="10" t="n"/>
      <c r="AI127" s="13" t="n"/>
      <c r="AJ127" s="13" t="n"/>
      <c r="AK127" s="13" t="n"/>
      <c r="AL127" s="13" t="n"/>
      <c r="AM127" s="13" t="n"/>
      <c r="AN127" s="13" t="n"/>
      <c r="AO127" s="13" t="n"/>
      <c r="AP127" s="14" t="n"/>
      <c r="AQ127" s="14" t="n"/>
      <c r="AR127" s="14" t="n"/>
      <c r="AS127" s="13" t="n"/>
      <c r="AT127" s="13" t="n"/>
      <c r="AU127" s="10" t="n"/>
      <c r="AV127" s="10" t="n"/>
      <c r="AW127" s="10" t="n"/>
      <c r="AX127" s="10" t="n"/>
      <c r="AY127" s="10" t="n"/>
      <c r="AZ127" s="10" t="n"/>
      <c r="BA127" s="10" t="n"/>
      <c r="BB127" s="10" t="n"/>
      <c r="BC127" s="10" t="n"/>
      <c r="BD127" s="11" t="n"/>
      <c r="BE127" s="10" t="n"/>
      <c r="BF127" s="10" t="n"/>
      <c r="BG127" s="10" t="n"/>
      <c r="BH127" s="10" t="n"/>
      <c r="BI127" s="10" t="n"/>
      <c r="BJ127" s="10" t="n"/>
      <c r="BK127" s="10" t="n"/>
      <c r="BL127" s="10" t="n"/>
      <c r="BM127" s="10" t="n"/>
    </row>
    <row r="128" ht="15.75" customHeight="1" s="218">
      <c r="A128" s="10" t="n"/>
      <c r="B128" s="10" t="n"/>
      <c r="C128" s="10" t="n"/>
      <c r="D128" s="10" t="n"/>
      <c r="E128" s="10" t="n"/>
      <c r="F128" s="10" t="n"/>
      <c r="G128" s="11" t="n"/>
      <c r="H128" s="10" t="n"/>
      <c r="I128" s="10" t="n"/>
      <c r="J128" s="10" t="n"/>
      <c r="K128" s="10" t="n"/>
      <c r="L128" s="10" t="n"/>
      <c r="M128" s="13" t="n"/>
      <c r="N128" s="13" t="n"/>
      <c r="O128" s="13" t="n"/>
      <c r="P128" s="13" t="n"/>
      <c r="Q128" s="10" t="n"/>
      <c r="R128" s="10" t="n"/>
      <c r="S128" s="10" t="n"/>
      <c r="T128" s="10" t="n"/>
      <c r="U128" s="10" t="n"/>
      <c r="V128" s="10" t="n"/>
      <c r="W128" s="10" t="n"/>
      <c r="X128" s="10" t="n"/>
      <c r="Y128" s="11" t="n"/>
      <c r="Z128" s="11" t="n"/>
      <c r="AA128" s="11" t="n"/>
      <c r="AB128" s="11" t="n"/>
      <c r="AC128" s="11" t="n"/>
      <c r="AD128" s="11" t="n"/>
      <c r="AE128" s="10" t="n"/>
      <c r="AF128" s="10" t="n"/>
      <c r="AG128" s="10" t="n"/>
      <c r="AH128" s="10" t="n"/>
      <c r="AI128" s="13" t="n"/>
      <c r="AJ128" s="13" t="n"/>
      <c r="AK128" s="13" t="n"/>
      <c r="AL128" s="13" t="n"/>
      <c r="AM128" s="13" t="n"/>
      <c r="AN128" s="13" t="n"/>
      <c r="AO128" s="13" t="n"/>
      <c r="AP128" s="14" t="n"/>
      <c r="AQ128" s="14" t="n"/>
      <c r="AR128" s="14" t="n"/>
      <c r="AS128" s="13" t="n"/>
      <c r="AT128" s="13" t="n"/>
      <c r="AU128" s="10" t="n"/>
      <c r="AV128" s="10" t="n"/>
      <c r="AW128" s="10" t="n"/>
      <c r="AX128" s="10" t="n"/>
      <c r="AY128" s="10" t="n"/>
      <c r="AZ128" s="10" t="n"/>
      <c r="BA128" s="10" t="n"/>
      <c r="BB128" s="10" t="n"/>
      <c r="BC128" s="10" t="n"/>
      <c r="BD128" s="11" t="n"/>
      <c r="BE128" s="10" t="n"/>
      <c r="BF128" s="10" t="n"/>
      <c r="BG128" s="10" t="n"/>
      <c r="BH128" s="10" t="n"/>
      <c r="BI128" s="10" t="n"/>
      <c r="BJ128" s="10" t="n"/>
      <c r="BK128" s="10" t="n"/>
      <c r="BL128" s="10" t="n"/>
      <c r="BM128" s="10" t="n"/>
    </row>
    <row r="129" ht="15.75" customHeight="1" s="218">
      <c r="A129" s="10" t="n"/>
      <c r="B129" s="10" t="n"/>
      <c r="C129" s="10" t="n"/>
      <c r="D129" s="10" t="n"/>
      <c r="E129" s="10" t="n"/>
      <c r="F129" s="10" t="n"/>
      <c r="G129" s="11" t="n"/>
      <c r="H129" s="10" t="n"/>
      <c r="I129" s="10" t="n"/>
      <c r="J129" s="10" t="n"/>
      <c r="K129" s="10" t="n"/>
      <c r="L129" s="10" t="n"/>
      <c r="M129" s="13" t="n"/>
      <c r="N129" s="13" t="n"/>
      <c r="O129" s="13" t="n"/>
      <c r="P129" s="13" t="n"/>
      <c r="Q129" s="10" t="n"/>
      <c r="R129" s="10" t="n"/>
      <c r="S129" s="10" t="n"/>
      <c r="T129" s="10" t="n"/>
      <c r="U129" s="10" t="n"/>
      <c r="V129" s="10" t="n"/>
      <c r="W129" s="10" t="n"/>
      <c r="X129" s="10" t="n"/>
      <c r="Y129" s="11" t="n"/>
      <c r="Z129" s="11" t="n"/>
      <c r="AA129" s="11" t="n"/>
      <c r="AB129" s="11" t="n"/>
      <c r="AC129" s="11" t="n"/>
      <c r="AD129" s="11" t="n"/>
      <c r="AE129" s="10" t="n"/>
      <c r="AF129" s="10" t="n"/>
      <c r="AG129" s="10" t="n"/>
      <c r="AH129" s="10" t="n"/>
      <c r="AI129" s="13" t="n"/>
      <c r="AJ129" s="13" t="n"/>
      <c r="AK129" s="13" t="n"/>
      <c r="AL129" s="13" t="n"/>
      <c r="AM129" s="13" t="n"/>
      <c r="AN129" s="13" t="n"/>
      <c r="AO129" s="13" t="n"/>
      <c r="AP129" s="14" t="n"/>
      <c r="AQ129" s="14" t="n"/>
      <c r="AR129" s="14" t="n"/>
      <c r="AS129" s="13" t="n"/>
      <c r="AT129" s="13" t="n"/>
      <c r="AU129" s="10" t="n"/>
      <c r="AV129" s="10" t="n"/>
      <c r="AW129" s="10" t="n"/>
      <c r="AX129" s="10" t="n"/>
      <c r="AY129" s="10" t="n"/>
      <c r="AZ129" s="10" t="n"/>
      <c r="BA129" s="10" t="n"/>
      <c r="BB129" s="10" t="n"/>
      <c r="BC129" s="10" t="n"/>
      <c r="BD129" s="11" t="n"/>
      <c r="BE129" s="10" t="n"/>
      <c r="BF129" s="10" t="n"/>
      <c r="BG129" s="10" t="n"/>
      <c r="BH129" s="10" t="n"/>
      <c r="BI129" s="10" t="n"/>
      <c r="BJ129" s="10" t="n"/>
      <c r="BK129" s="10" t="n"/>
      <c r="BL129" s="10" t="n"/>
      <c r="BM129" s="10" t="n"/>
    </row>
    <row r="130" ht="15.75" customHeight="1" s="218">
      <c r="A130" s="10" t="n"/>
      <c r="B130" s="10" t="n"/>
      <c r="C130" s="10" t="n"/>
      <c r="D130" s="10" t="n"/>
      <c r="E130" s="10" t="n"/>
      <c r="F130" s="10" t="n"/>
      <c r="G130" s="11" t="n"/>
      <c r="H130" s="10" t="n"/>
      <c r="I130" s="10" t="n"/>
      <c r="J130" s="10" t="n"/>
      <c r="K130" s="10" t="n"/>
      <c r="L130" s="10" t="n"/>
      <c r="M130" s="13" t="n"/>
      <c r="N130" s="13" t="n"/>
      <c r="O130" s="13" t="n"/>
      <c r="P130" s="13" t="n"/>
      <c r="Q130" s="10" t="n"/>
      <c r="R130" s="10" t="n"/>
      <c r="S130" s="10" t="n"/>
      <c r="T130" s="10" t="n"/>
      <c r="U130" s="10" t="n"/>
      <c r="V130" s="10" t="n"/>
      <c r="W130" s="10" t="n"/>
      <c r="X130" s="10" t="n"/>
      <c r="Y130" s="11" t="n"/>
      <c r="Z130" s="11" t="n"/>
      <c r="AA130" s="11" t="n"/>
      <c r="AB130" s="11" t="n"/>
      <c r="AC130" s="11" t="n"/>
      <c r="AD130" s="11" t="n"/>
      <c r="AE130" s="10" t="n"/>
      <c r="AF130" s="10" t="n"/>
      <c r="AG130" s="10" t="n"/>
      <c r="AH130" s="10" t="n"/>
      <c r="AI130" s="13" t="n"/>
      <c r="AJ130" s="13" t="n"/>
      <c r="AK130" s="13" t="n"/>
      <c r="AL130" s="13" t="n"/>
      <c r="AM130" s="13" t="n"/>
      <c r="AN130" s="13" t="n"/>
      <c r="AO130" s="13" t="n"/>
      <c r="AP130" s="14" t="n"/>
      <c r="AQ130" s="14" t="n"/>
      <c r="AR130" s="14" t="n"/>
      <c r="AS130" s="13" t="n"/>
      <c r="AT130" s="13" t="n"/>
      <c r="AU130" s="10" t="n"/>
      <c r="AV130" s="10" t="n"/>
      <c r="AW130" s="10" t="n"/>
      <c r="AX130" s="10" t="n"/>
      <c r="AY130" s="10" t="n"/>
      <c r="AZ130" s="10" t="n"/>
      <c r="BA130" s="10" t="n"/>
      <c r="BB130" s="10" t="n"/>
      <c r="BC130" s="10" t="n"/>
      <c r="BD130" s="11" t="n"/>
      <c r="BE130" s="10" t="n"/>
      <c r="BF130" s="10" t="n"/>
      <c r="BG130" s="10" t="n"/>
      <c r="BH130" s="10" t="n"/>
      <c r="BI130" s="10" t="n"/>
      <c r="BJ130" s="10" t="n"/>
      <c r="BK130" s="10" t="n"/>
      <c r="BL130" s="10" t="n"/>
      <c r="BM130" s="10" t="n"/>
    </row>
    <row r="131" ht="15.75" customHeight="1" s="218">
      <c r="A131" s="10" t="n"/>
      <c r="B131" s="10" t="n"/>
      <c r="C131" s="10" t="n"/>
      <c r="D131" s="10" t="n"/>
      <c r="E131" s="10" t="n"/>
      <c r="F131" s="10" t="n"/>
      <c r="G131" s="11" t="n"/>
      <c r="H131" s="10" t="n"/>
      <c r="I131" s="10" t="n"/>
      <c r="J131" s="10" t="n"/>
      <c r="K131" s="10" t="n"/>
      <c r="L131" s="10" t="n"/>
      <c r="M131" s="13" t="n"/>
      <c r="N131" s="13" t="n"/>
      <c r="O131" s="13" t="n"/>
      <c r="P131" s="13" t="n"/>
      <c r="Q131" s="10" t="n"/>
      <c r="R131" s="10" t="n"/>
      <c r="S131" s="10" t="n"/>
      <c r="T131" s="10" t="n"/>
      <c r="U131" s="10" t="n"/>
      <c r="V131" s="10" t="n"/>
      <c r="W131" s="10" t="n"/>
      <c r="X131" s="10" t="n"/>
      <c r="Y131" s="11" t="n"/>
      <c r="Z131" s="11" t="n"/>
      <c r="AA131" s="11" t="n"/>
      <c r="AB131" s="11" t="n"/>
      <c r="AC131" s="11" t="n"/>
      <c r="AD131" s="11" t="n"/>
      <c r="AE131" s="10" t="n"/>
      <c r="AF131" s="10" t="n"/>
      <c r="AG131" s="10" t="n"/>
      <c r="AH131" s="10" t="n"/>
      <c r="AI131" s="13" t="n"/>
      <c r="AJ131" s="13" t="n"/>
      <c r="AK131" s="13" t="n"/>
      <c r="AL131" s="13" t="n"/>
      <c r="AM131" s="13" t="n"/>
      <c r="AN131" s="13" t="n"/>
      <c r="AO131" s="13" t="n"/>
      <c r="AP131" s="14" t="n"/>
      <c r="AQ131" s="14" t="n"/>
      <c r="AR131" s="14" t="n"/>
      <c r="AS131" s="13" t="n"/>
      <c r="AT131" s="13" t="n"/>
      <c r="AU131" s="10" t="n"/>
      <c r="AV131" s="10" t="n"/>
      <c r="AW131" s="10" t="n"/>
      <c r="AX131" s="10" t="n"/>
      <c r="AY131" s="10" t="n"/>
      <c r="AZ131" s="10" t="n"/>
      <c r="BA131" s="10" t="n"/>
      <c r="BB131" s="10" t="n"/>
      <c r="BC131" s="10" t="n"/>
      <c r="BD131" s="11" t="n"/>
      <c r="BE131" s="10" t="n"/>
      <c r="BF131" s="10" t="n"/>
      <c r="BG131" s="10" t="n"/>
      <c r="BH131" s="10" t="n"/>
      <c r="BI131" s="10" t="n"/>
      <c r="BJ131" s="10" t="n"/>
      <c r="BK131" s="10" t="n"/>
      <c r="BL131" s="10" t="n"/>
      <c r="BM131" s="10" t="n"/>
    </row>
    <row r="132" ht="15.75" customHeight="1" s="218">
      <c r="A132" s="10" t="n"/>
      <c r="B132" s="10" t="n"/>
      <c r="C132" s="10" t="n"/>
      <c r="D132" s="10" t="n"/>
      <c r="E132" s="10" t="n"/>
      <c r="F132" s="10" t="n"/>
      <c r="G132" s="11" t="n"/>
      <c r="H132" s="10" t="n"/>
      <c r="I132" s="10" t="n"/>
      <c r="J132" s="10" t="n"/>
      <c r="K132" s="10" t="n"/>
      <c r="L132" s="10" t="n"/>
      <c r="M132" s="13" t="n"/>
      <c r="N132" s="13" t="n"/>
      <c r="O132" s="13" t="n"/>
      <c r="P132" s="13" t="n"/>
      <c r="Q132" s="10" t="n"/>
      <c r="R132" s="10" t="n"/>
      <c r="S132" s="10" t="n"/>
      <c r="T132" s="10" t="n"/>
      <c r="U132" s="10" t="n"/>
      <c r="V132" s="10" t="n"/>
      <c r="W132" s="10" t="n"/>
      <c r="X132" s="10" t="n"/>
      <c r="Y132" s="11" t="n"/>
      <c r="Z132" s="11" t="n"/>
      <c r="AA132" s="11" t="n"/>
      <c r="AB132" s="11" t="n"/>
      <c r="AC132" s="11" t="n"/>
      <c r="AD132" s="11" t="n"/>
      <c r="AE132" s="10" t="n"/>
      <c r="AF132" s="10" t="n"/>
      <c r="AG132" s="10" t="n"/>
      <c r="AH132" s="10" t="n"/>
      <c r="AI132" s="13" t="n"/>
      <c r="AJ132" s="13" t="n"/>
      <c r="AK132" s="13" t="n"/>
      <c r="AL132" s="13" t="n"/>
      <c r="AM132" s="13" t="n"/>
      <c r="AN132" s="13" t="n"/>
      <c r="AO132" s="13" t="n"/>
      <c r="AP132" s="14" t="n"/>
      <c r="AQ132" s="14" t="n"/>
      <c r="AR132" s="14" t="n"/>
      <c r="AS132" s="13" t="n"/>
      <c r="AT132" s="13" t="n"/>
      <c r="AU132" s="10" t="n"/>
      <c r="AV132" s="10" t="n"/>
      <c r="AW132" s="10" t="n"/>
      <c r="AX132" s="10" t="n"/>
      <c r="AY132" s="10" t="n"/>
      <c r="AZ132" s="10" t="n"/>
      <c r="BA132" s="10" t="n"/>
      <c r="BB132" s="10" t="n"/>
      <c r="BC132" s="10" t="n"/>
      <c r="BD132" s="11" t="n"/>
      <c r="BE132" s="10" t="n"/>
      <c r="BF132" s="10" t="n"/>
      <c r="BG132" s="10" t="n"/>
      <c r="BH132" s="10" t="n"/>
      <c r="BI132" s="10" t="n"/>
      <c r="BJ132" s="10" t="n"/>
      <c r="BK132" s="10" t="n"/>
      <c r="BL132" s="10" t="n"/>
      <c r="BM132" s="10" t="n"/>
    </row>
    <row r="133" ht="15.75" customHeight="1" s="218">
      <c r="A133" s="10" t="n"/>
      <c r="B133" s="10" t="n"/>
      <c r="C133" s="10" t="n"/>
      <c r="D133" s="10" t="n"/>
      <c r="E133" s="10" t="n"/>
      <c r="F133" s="10" t="n"/>
      <c r="G133" s="11" t="n"/>
      <c r="H133" s="10" t="n"/>
      <c r="I133" s="10" t="n"/>
      <c r="J133" s="10" t="n"/>
      <c r="K133" s="10" t="n"/>
      <c r="L133" s="10" t="n"/>
      <c r="M133" s="13" t="n"/>
      <c r="N133" s="13" t="n"/>
      <c r="O133" s="13" t="n"/>
      <c r="P133" s="13" t="n"/>
      <c r="Q133" s="10" t="n"/>
      <c r="R133" s="10" t="n"/>
      <c r="S133" s="10" t="n"/>
      <c r="T133" s="10" t="n"/>
      <c r="U133" s="10" t="n"/>
      <c r="V133" s="10" t="n"/>
      <c r="W133" s="10" t="n"/>
      <c r="X133" s="10" t="n"/>
      <c r="Y133" s="11" t="n"/>
      <c r="Z133" s="11" t="n"/>
      <c r="AA133" s="11" t="n"/>
      <c r="AB133" s="11" t="n"/>
      <c r="AC133" s="11" t="n"/>
      <c r="AD133" s="11" t="n"/>
      <c r="AE133" s="10" t="n"/>
      <c r="AF133" s="10" t="n"/>
      <c r="AG133" s="10" t="n"/>
      <c r="AH133" s="10" t="n"/>
      <c r="AI133" s="13" t="n"/>
      <c r="AJ133" s="13" t="n"/>
      <c r="AK133" s="13" t="n"/>
      <c r="AL133" s="13" t="n"/>
      <c r="AM133" s="13" t="n"/>
      <c r="AN133" s="13" t="n"/>
      <c r="AO133" s="13" t="n"/>
      <c r="AP133" s="14" t="n"/>
      <c r="AQ133" s="14" t="n"/>
      <c r="AR133" s="14" t="n"/>
      <c r="AS133" s="13" t="n"/>
      <c r="AT133" s="13" t="n"/>
      <c r="AU133" s="10" t="n"/>
      <c r="AV133" s="10" t="n"/>
      <c r="AW133" s="10" t="n"/>
      <c r="AX133" s="10" t="n"/>
      <c r="AY133" s="10" t="n"/>
      <c r="AZ133" s="10" t="n"/>
      <c r="BA133" s="10" t="n"/>
      <c r="BB133" s="10" t="n"/>
      <c r="BC133" s="10" t="n"/>
      <c r="BD133" s="11" t="n"/>
      <c r="BE133" s="10" t="n"/>
      <c r="BF133" s="10" t="n"/>
      <c r="BG133" s="10" t="n"/>
      <c r="BH133" s="10" t="n"/>
      <c r="BI133" s="10" t="n"/>
      <c r="BJ133" s="10" t="n"/>
      <c r="BK133" s="10" t="n"/>
      <c r="BL133" s="10" t="n"/>
      <c r="BM133" s="10" t="n"/>
    </row>
    <row r="134" ht="15.75" customHeight="1" s="218">
      <c r="A134" s="10" t="n"/>
      <c r="B134" s="10" t="n"/>
      <c r="C134" s="10" t="n"/>
      <c r="D134" s="10" t="n"/>
      <c r="E134" s="10" t="n"/>
      <c r="F134" s="10" t="n"/>
      <c r="G134" s="11" t="n"/>
      <c r="H134" s="10" t="n"/>
      <c r="I134" s="10" t="n"/>
      <c r="J134" s="10" t="n"/>
      <c r="K134" s="10" t="n"/>
      <c r="L134" s="10" t="n"/>
      <c r="M134" s="13" t="n"/>
      <c r="N134" s="13" t="n"/>
      <c r="O134" s="13" t="n"/>
      <c r="P134" s="13" t="n"/>
      <c r="Q134" s="10" t="n"/>
      <c r="R134" s="10" t="n"/>
      <c r="S134" s="10" t="n"/>
      <c r="T134" s="10" t="n"/>
      <c r="U134" s="10" t="n"/>
      <c r="V134" s="10" t="n"/>
      <c r="W134" s="10" t="n"/>
      <c r="X134" s="10" t="n"/>
      <c r="Y134" s="11" t="n"/>
      <c r="Z134" s="11" t="n"/>
      <c r="AA134" s="11" t="n"/>
      <c r="AB134" s="11" t="n"/>
      <c r="AC134" s="11" t="n"/>
      <c r="AD134" s="11" t="n"/>
      <c r="AE134" s="10" t="n"/>
      <c r="AF134" s="10" t="n"/>
      <c r="AG134" s="10" t="n"/>
      <c r="AH134" s="10" t="n"/>
      <c r="AI134" s="13" t="n"/>
      <c r="AJ134" s="13" t="n"/>
      <c r="AK134" s="13" t="n"/>
      <c r="AL134" s="13" t="n"/>
      <c r="AM134" s="13" t="n"/>
      <c r="AN134" s="13" t="n"/>
      <c r="AO134" s="13" t="n"/>
      <c r="AP134" s="14" t="n"/>
      <c r="AQ134" s="14" t="n"/>
      <c r="AR134" s="14" t="n"/>
      <c r="AS134" s="13" t="n"/>
      <c r="AT134" s="13" t="n"/>
      <c r="AU134" s="10" t="n"/>
      <c r="AV134" s="10" t="n"/>
      <c r="AW134" s="10" t="n"/>
      <c r="AX134" s="10" t="n"/>
      <c r="AY134" s="10" t="n"/>
      <c r="AZ134" s="10" t="n"/>
      <c r="BA134" s="10" t="n"/>
      <c r="BB134" s="10" t="n"/>
      <c r="BC134" s="10" t="n"/>
      <c r="BD134" s="11" t="n"/>
      <c r="BE134" s="10" t="n"/>
      <c r="BF134" s="10" t="n"/>
      <c r="BG134" s="10" t="n"/>
      <c r="BH134" s="10" t="n"/>
      <c r="BI134" s="10" t="n"/>
      <c r="BJ134" s="10" t="n"/>
      <c r="BK134" s="10" t="n"/>
      <c r="BL134" s="10" t="n"/>
      <c r="BM134" s="10" t="n"/>
    </row>
    <row r="135" ht="15.75" customHeight="1" s="218">
      <c r="A135" s="10" t="n"/>
      <c r="B135" s="10" t="n"/>
      <c r="C135" s="10" t="n"/>
      <c r="D135" s="10" t="n"/>
      <c r="E135" s="10" t="n"/>
      <c r="F135" s="10" t="n"/>
      <c r="G135" s="11" t="n"/>
      <c r="H135" s="10" t="n"/>
      <c r="I135" s="10" t="n"/>
      <c r="J135" s="10" t="n"/>
      <c r="K135" s="10" t="n"/>
      <c r="L135" s="10" t="n"/>
      <c r="M135" s="13" t="n"/>
      <c r="N135" s="13" t="n"/>
      <c r="O135" s="13" t="n"/>
      <c r="P135" s="13" t="n"/>
      <c r="Q135" s="10" t="n"/>
      <c r="R135" s="10" t="n"/>
      <c r="S135" s="10" t="n"/>
      <c r="T135" s="10" t="n"/>
      <c r="U135" s="10" t="n"/>
      <c r="V135" s="10" t="n"/>
      <c r="W135" s="10" t="n"/>
      <c r="X135" s="10" t="n"/>
      <c r="Y135" s="11" t="n"/>
      <c r="Z135" s="11" t="n"/>
      <c r="AA135" s="11" t="n"/>
      <c r="AB135" s="11" t="n"/>
      <c r="AC135" s="11" t="n"/>
      <c r="AD135" s="11" t="n"/>
      <c r="AE135" s="10" t="n"/>
      <c r="AF135" s="10" t="n"/>
      <c r="AG135" s="10" t="n"/>
      <c r="AH135" s="10" t="n"/>
      <c r="AI135" s="13" t="n"/>
      <c r="AJ135" s="13" t="n"/>
      <c r="AK135" s="13" t="n"/>
      <c r="AL135" s="13" t="n"/>
      <c r="AM135" s="13" t="n"/>
      <c r="AN135" s="13" t="n"/>
      <c r="AO135" s="13" t="n"/>
      <c r="AP135" s="14" t="n"/>
      <c r="AQ135" s="14" t="n"/>
      <c r="AR135" s="14" t="n"/>
      <c r="AS135" s="13" t="n"/>
      <c r="AT135" s="13" t="n"/>
      <c r="AU135" s="10" t="n"/>
      <c r="AV135" s="10" t="n"/>
      <c r="AW135" s="10" t="n"/>
      <c r="AX135" s="10" t="n"/>
      <c r="AY135" s="10" t="n"/>
      <c r="AZ135" s="10" t="n"/>
      <c r="BA135" s="10" t="n"/>
      <c r="BB135" s="10" t="n"/>
      <c r="BC135" s="10" t="n"/>
      <c r="BD135" s="11" t="n"/>
      <c r="BE135" s="10" t="n"/>
      <c r="BF135" s="10" t="n"/>
      <c r="BG135" s="10" t="n"/>
      <c r="BH135" s="10" t="n"/>
      <c r="BI135" s="10" t="n"/>
      <c r="BJ135" s="10" t="n"/>
      <c r="BK135" s="10" t="n"/>
      <c r="BL135" s="10" t="n"/>
      <c r="BM135" s="10" t="n"/>
    </row>
    <row r="136" ht="15.75" customHeight="1" s="218">
      <c r="A136" s="10" t="n"/>
      <c r="B136" s="10" t="n"/>
      <c r="C136" s="10" t="n"/>
      <c r="D136" s="10" t="n"/>
      <c r="E136" s="10" t="n"/>
      <c r="F136" s="10" t="n"/>
      <c r="G136" s="11" t="n"/>
      <c r="H136" s="10" t="n"/>
      <c r="I136" s="10" t="n"/>
      <c r="J136" s="10" t="n"/>
      <c r="K136" s="10" t="n"/>
      <c r="L136" s="10" t="n"/>
      <c r="M136" s="13" t="n"/>
      <c r="N136" s="13" t="n"/>
      <c r="O136" s="13" t="n"/>
      <c r="P136" s="13" t="n"/>
      <c r="Q136" s="10" t="n"/>
      <c r="R136" s="10" t="n"/>
      <c r="S136" s="10" t="n"/>
      <c r="T136" s="10" t="n"/>
      <c r="U136" s="10" t="n"/>
      <c r="V136" s="10" t="n"/>
      <c r="W136" s="10" t="n"/>
      <c r="X136" s="10" t="n"/>
      <c r="Y136" s="11" t="n"/>
      <c r="Z136" s="11" t="n"/>
      <c r="AA136" s="11" t="n"/>
      <c r="AB136" s="11" t="n"/>
      <c r="AC136" s="11" t="n"/>
      <c r="AD136" s="11" t="n"/>
      <c r="AE136" s="10" t="n"/>
      <c r="AF136" s="10" t="n"/>
      <c r="AG136" s="10" t="n"/>
      <c r="AH136" s="10" t="n"/>
      <c r="AI136" s="13" t="n"/>
      <c r="AJ136" s="13" t="n"/>
      <c r="AK136" s="13" t="n"/>
      <c r="AL136" s="13" t="n"/>
      <c r="AM136" s="13" t="n"/>
      <c r="AN136" s="13" t="n"/>
      <c r="AO136" s="13" t="n"/>
      <c r="AP136" s="14" t="n"/>
      <c r="AQ136" s="14" t="n"/>
      <c r="AR136" s="14" t="n"/>
      <c r="AS136" s="13" t="n"/>
      <c r="AT136" s="13" t="n"/>
      <c r="AU136" s="10" t="n"/>
      <c r="AV136" s="10" t="n"/>
      <c r="AW136" s="10" t="n"/>
      <c r="AX136" s="10" t="n"/>
      <c r="AY136" s="10" t="n"/>
      <c r="AZ136" s="10" t="n"/>
      <c r="BA136" s="10" t="n"/>
      <c r="BB136" s="10" t="n"/>
      <c r="BC136" s="10" t="n"/>
      <c r="BD136" s="11" t="n"/>
      <c r="BE136" s="10" t="n"/>
      <c r="BF136" s="10" t="n"/>
      <c r="BG136" s="10" t="n"/>
      <c r="BH136" s="10" t="n"/>
      <c r="BI136" s="10" t="n"/>
      <c r="BJ136" s="10" t="n"/>
      <c r="BK136" s="10" t="n"/>
      <c r="BL136" s="10" t="n"/>
      <c r="BM136" s="10" t="n"/>
    </row>
    <row r="137" ht="15.75" customHeight="1" s="218">
      <c r="A137" s="10" t="n"/>
      <c r="B137" s="10" t="n"/>
      <c r="C137" s="10" t="n"/>
      <c r="D137" s="10" t="n"/>
      <c r="E137" s="10" t="n"/>
      <c r="F137" s="10" t="n"/>
      <c r="G137" s="11" t="n"/>
      <c r="H137" s="10" t="n"/>
      <c r="I137" s="10" t="n"/>
      <c r="J137" s="10" t="n"/>
      <c r="K137" s="10" t="n"/>
      <c r="L137" s="10" t="n"/>
      <c r="M137" s="13" t="n"/>
      <c r="N137" s="13" t="n"/>
      <c r="O137" s="13" t="n"/>
      <c r="P137" s="13" t="n"/>
      <c r="Q137" s="10" t="n"/>
      <c r="R137" s="10" t="n"/>
      <c r="S137" s="10" t="n"/>
      <c r="T137" s="10" t="n"/>
      <c r="U137" s="10" t="n"/>
      <c r="V137" s="10" t="n"/>
      <c r="W137" s="10" t="n"/>
      <c r="X137" s="10" t="n"/>
      <c r="Y137" s="11" t="n"/>
      <c r="Z137" s="11" t="n"/>
      <c r="AA137" s="11" t="n"/>
      <c r="AB137" s="11" t="n"/>
      <c r="AC137" s="11" t="n"/>
      <c r="AD137" s="11" t="n"/>
      <c r="AE137" s="10" t="n"/>
      <c r="AF137" s="10" t="n"/>
      <c r="AG137" s="10" t="n"/>
      <c r="AH137" s="10" t="n"/>
      <c r="AI137" s="13" t="n"/>
      <c r="AJ137" s="13" t="n"/>
      <c r="AK137" s="13" t="n"/>
      <c r="AL137" s="13" t="n"/>
      <c r="AM137" s="13" t="n"/>
      <c r="AN137" s="13" t="n"/>
      <c r="AO137" s="13" t="n"/>
      <c r="AP137" s="14" t="n"/>
      <c r="AQ137" s="14" t="n"/>
      <c r="AR137" s="14" t="n"/>
      <c r="AS137" s="13" t="n"/>
      <c r="AT137" s="13" t="n"/>
      <c r="AU137" s="10" t="n"/>
      <c r="AV137" s="10" t="n"/>
      <c r="AW137" s="10" t="n"/>
      <c r="AX137" s="10" t="n"/>
      <c r="AY137" s="10" t="n"/>
      <c r="AZ137" s="10" t="n"/>
      <c r="BA137" s="10" t="n"/>
      <c r="BB137" s="10" t="n"/>
      <c r="BC137" s="10" t="n"/>
      <c r="BD137" s="11" t="n"/>
      <c r="BE137" s="10" t="n"/>
      <c r="BF137" s="10" t="n"/>
      <c r="BG137" s="10" t="n"/>
      <c r="BH137" s="10" t="n"/>
      <c r="BI137" s="10" t="n"/>
      <c r="BJ137" s="10" t="n"/>
      <c r="BK137" s="10" t="n"/>
      <c r="BL137" s="10" t="n"/>
      <c r="BM137" s="10" t="n"/>
    </row>
    <row r="138" ht="15.75" customHeight="1" s="218">
      <c r="A138" s="10" t="n"/>
      <c r="B138" s="10" t="n"/>
      <c r="C138" s="10" t="n"/>
      <c r="D138" s="10" t="n"/>
      <c r="E138" s="10" t="n"/>
      <c r="F138" s="10" t="n"/>
      <c r="G138" s="11" t="n"/>
      <c r="H138" s="10" t="n"/>
      <c r="I138" s="10" t="n"/>
      <c r="J138" s="10" t="n"/>
      <c r="K138" s="10" t="n"/>
      <c r="L138" s="10" t="n"/>
      <c r="M138" s="13" t="n"/>
      <c r="N138" s="13" t="n"/>
      <c r="O138" s="13" t="n"/>
      <c r="P138" s="13" t="n"/>
      <c r="Q138" s="10" t="n"/>
      <c r="R138" s="10" t="n"/>
      <c r="S138" s="10" t="n"/>
      <c r="T138" s="10" t="n"/>
      <c r="U138" s="10" t="n"/>
      <c r="V138" s="10" t="n"/>
      <c r="W138" s="10" t="n"/>
      <c r="X138" s="10" t="n"/>
      <c r="Y138" s="11" t="n"/>
      <c r="Z138" s="11" t="n"/>
      <c r="AA138" s="11" t="n"/>
      <c r="AB138" s="11" t="n"/>
      <c r="AC138" s="11" t="n"/>
      <c r="AD138" s="11" t="n"/>
      <c r="AE138" s="10" t="n"/>
      <c r="AF138" s="10" t="n"/>
      <c r="AG138" s="10" t="n"/>
      <c r="AH138" s="10" t="n"/>
      <c r="AI138" s="13" t="n"/>
      <c r="AJ138" s="13" t="n"/>
      <c r="AK138" s="13" t="n"/>
      <c r="AL138" s="13" t="n"/>
      <c r="AM138" s="13" t="n"/>
      <c r="AN138" s="13" t="n"/>
      <c r="AO138" s="13" t="n"/>
      <c r="AP138" s="14" t="n"/>
      <c r="AQ138" s="14" t="n"/>
      <c r="AR138" s="14" t="n"/>
      <c r="AS138" s="13" t="n"/>
      <c r="AT138" s="13" t="n"/>
      <c r="AU138" s="10" t="n"/>
      <c r="AV138" s="10" t="n"/>
      <c r="AW138" s="10" t="n"/>
      <c r="AX138" s="10" t="n"/>
      <c r="AY138" s="10" t="n"/>
      <c r="AZ138" s="10" t="n"/>
      <c r="BA138" s="10" t="n"/>
      <c r="BB138" s="10" t="n"/>
      <c r="BC138" s="10" t="n"/>
      <c r="BD138" s="11" t="n"/>
      <c r="BE138" s="10" t="n"/>
      <c r="BF138" s="10" t="n"/>
      <c r="BG138" s="10" t="n"/>
      <c r="BH138" s="10" t="n"/>
      <c r="BI138" s="10" t="n"/>
      <c r="BJ138" s="10" t="n"/>
      <c r="BK138" s="10" t="n"/>
      <c r="BL138" s="10" t="n"/>
      <c r="BM138" s="10" t="n"/>
    </row>
    <row r="139" ht="15.75" customHeight="1" s="218">
      <c r="A139" s="10" t="n"/>
      <c r="B139" s="10" t="n"/>
      <c r="C139" s="10" t="n"/>
      <c r="D139" s="10" t="n"/>
      <c r="E139" s="10" t="n"/>
      <c r="F139" s="10" t="n"/>
      <c r="G139" s="11" t="n"/>
      <c r="H139" s="10" t="n"/>
      <c r="I139" s="10" t="n"/>
      <c r="J139" s="10" t="n"/>
      <c r="K139" s="10" t="n"/>
      <c r="L139" s="10" t="n"/>
      <c r="M139" s="13" t="n"/>
      <c r="N139" s="13" t="n"/>
      <c r="O139" s="13" t="n"/>
      <c r="P139" s="13" t="n"/>
      <c r="Q139" s="10" t="n"/>
      <c r="R139" s="10" t="n"/>
      <c r="S139" s="10" t="n"/>
      <c r="T139" s="10" t="n"/>
      <c r="U139" s="10" t="n"/>
      <c r="V139" s="10" t="n"/>
      <c r="W139" s="10" t="n"/>
      <c r="X139" s="10" t="n"/>
      <c r="Y139" s="11" t="n"/>
      <c r="Z139" s="11" t="n"/>
      <c r="AA139" s="11" t="n"/>
      <c r="AB139" s="11" t="n"/>
      <c r="AC139" s="11" t="n"/>
      <c r="AD139" s="11" t="n"/>
      <c r="AE139" s="10" t="n"/>
      <c r="AF139" s="10" t="n"/>
      <c r="AG139" s="10" t="n"/>
      <c r="AH139" s="10" t="n"/>
      <c r="AI139" s="13" t="n"/>
      <c r="AJ139" s="13" t="n"/>
      <c r="AK139" s="13" t="n"/>
      <c r="AL139" s="13" t="n"/>
      <c r="AM139" s="13" t="n"/>
      <c r="AN139" s="13" t="n"/>
      <c r="AO139" s="13" t="n"/>
      <c r="AP139" s="14" t="n"/>
      <c r="AQ139" s="14" t="n"/>
      <c r="AR139" s="14" t="n"/>
      <c r="AS139" s="13" t="n"/>
      <c r="AT139" s="13" t="n"/>
      <c r="AU139" s="10" t="n"/>
      <c r="AV139" s="10" t="n"/>
      <c r="AW139" s="10" t="n"/>
      <c r="AX139" s="10" t="n"/>
      <c r="AY139" s="10" t="n"/>
      <c r="AZ139" s="10" t="n"/>
      <c r="BA139" s="10" t="n"/>
      <c r="BB139" s="10" t="n"/>
      <c r="BC139" s="10" t="n"/>
      <c r="BD139" s="11" t="n"/>
      <c r="BE139" s="10" t="n"/>
      <c r="BF139" s="10" t="n"/>
      <c r="BG139" s="10" t="n"/>
      <c r="BH139" s="10" t="n"/>
      <c r="BI139" s="10" t="n"/>
      <c r="BJ139" s="10" t="n"/>
      <c r="BK139" s="10" t="n"/>
      <c r="BL139" s="10" t="n"/>
      <c r="BM139" s="10" t="n"/>
    </row>
    <row r="140" ht="15.75" customHeight="1" s="218">
      <c r="A140" s="10" t="n"/>
      <c r="B140" s="10" t="n"/>
      <c r="C140" s="10" t="n"/>
      <c r="D140" s="10" t="n"/>
      <c r="E140" s="10" t="n"/>
      <c r="F140" s="10" t="n"/>
      <c r="G140" s="11" t="n"/>
      <c r="H140" s="10" t="n"/>
      <c r="I140" s="10" t="n"/>
      <c r="J140" s="10" t="n"/>
      <c r="K140" s="10" t="n"/>
      <c r="L140" s="10" t="n"/>
      <c r="M140" s="13" t="n"/>
      <c r="N140" s="13" t="n"/>
      <c r="O140" s="13" t="n"/>
      <c r="P140" s="13" t="n"/>
      <c r="Q140" s="10" t="n"/>
      <c r="R140" s="10" t="n"/>
      <c r="S140" s="10" t="n"/>
      <c r="T140" s="10" t="n"/>
      <c r="U140" s="10" t="n"/>
      <c r="V140" s="10" t="n"/>
      <c r="W140" s="10" t="n"/>
      <c r="X140" s="10" t="n"/>
      <c r="Y140" s="11" t="n"/>
      <c r="Z140" s="11" t="n"/>
      <c r="AA140" s="11" t="n"/>
      <c r="AB140" s="11" t="n"/>
      <c r="AC140" s="11" t="n"/>
      <c r="AD140" s="11" t="n"/>
      <c r="AE140" s="10" t="n"/>
      <c r="AF140" s="10" t="n"/>
      <c r="AG140" s="10" t="n"/>
      <c r="AH140" s="10" t="n"/>
      <c r="AI140" s="13" t="n"/>
      <c r="AJ140" s="13" t="n"/>
      <c r="AK140" s="13" t="n"/>
      <c r="AL140" s="13" t="n"/>
      <c r="AM140" s="13" t="n"/>
      <c r="AN140" s="13" t="n"/>
      <c r="AO140" s="13" t="n"/>
      <c r="AP140" s="14" t="n"/>
      <c r="AQ140" s="14" t="n"/>
      <c r="AR140" s="14" t="n"/>
      <c r="AS140" s="13" t="n"/>
      <c r="AT140" s="13" t="n"/>
      <c r="AU140" s="10" t="n"/>
      <c r="AV140" s="10" t="n"/>
      <c r="AW140" s="10" t="n"/>
      <c r="AX140" s="10" t="n"/>
      <c r="AY140" s="10" t="n"/>
      <c r="AZ140" s="10" t="n"/>
      <c r="BA140" s="10" t="n"/>
      <c r="BB140" s="10" t="n"/>
      <c r="BC140" s="10" t="n"/>
      <c r="BD140" s="11" t="n"/>
      <c r="BE140" s="10" t="n"/>
      <c r="BF140" s="10" t="n"/>
      <c r="BG140" s="10" t="n"/>
      <c r="BH140" s="10" t="n"/>
      <c r="BI140" s="10" t="n"/>
      <c r="BJ140" s="10" t="n"/>
      <c r="BK140" s="10" t="n"/>
      <c r="BL140" s="10" t="n"/>
      <c r="BM140" s="10" t="n"/>
    </row>
    <row r="141" ht="15.75" customHeight="1" s="218">
      <c r="A141" s="10" t="n"/>
      <c r="B141" s="10" t="n"/>
      <c r="C141" s="10" t="n"/>
      <c r="D141" s="10" t="n"/>
      <c r="E141" s="10" t="n"/>
      <c r="F141" s="10" t="n"/>
      <c r="G141" s="11" t="n"/>
      <c r="H141" s="10" t="n"/>
      <c r="I141" s="10" t="n"/>
      <c r="J141" s="10" t="n"/>
      <c r="K141" s="10" t="n"/>
      <c r="L141" s="10" t="n"/>
      <c r="M141" s="13" t="n"/>
      <c r="N141" s="13" t="n"/>
      <c r="O141" s="13" t="n"/>
      <c r="P141" s="13" t="n"/>
      <c r="Q141" s="10" t="n"/>
      <c r="R141" s="10" t="n"/>
      <c r="S141" s="10" t="n"/>
      <c r="T141" s="10" t="n"/>
      <c r="U141" s="10" t="n"/>
      <c r="V141" s="10" t="n"/>
      <c r="W141" s="10" t="n"/>
      <c r="X141" s="10" t="n"/>
      <c r="Y141" s="11" t="n"/>
      <c r="Z141" s="11" t="n"/>
      <c r="AA141" s="11" t="n"/>
      <c r="AB141" s="11" t="n"/>
      <c r="AC141" s="11" t="n"/>
      <c r="AD141" s="11" t="n"/>
      <c r="AE141" s="10" t="n"/>
      <c r="AF141" s="10" t="n"/>
      <c r="AG141" s="10" t="n"/>
      <c r="AH141" s="10" t="n"/>
      <c r="AI141" s="13" t="n"/>
      <c r="AJ141" s="13" t="n"/>
      <c r="AK141" s="13" t="n"/>
      <c r="AL141" s="13" t="n"/>
      <c r="AM141" s="13" t="n"/>
      <c r="AN141" s="13" t="n"/>
      <c r="AO141" s="13" t="n"/>
      <c r="AP141" s="14" t="n"/>
      <c r="AQ141" s="14" t="n"/>
      <c r="AR141" s="14" t="n"/>
      <c r="AS141" s="13" t="n"/>
      <c r="AT141" s="13" t="n"/>
      <c r="AU141" s="10" t="n"/>
      <c r="AV141" s="10" t="n"/>
      <c r="AW141" s="10" t="n"/>
      <c r="AX141" s="10" t="n"/>
      <c r="AY141" s="10" t="n"/>
      <c r="AZ141" s="10" t="n"/>
      <c r="BA141" s="10" t="n"/>
      <c r="BB141" s="10" t="n"/>
      <c r="BC141" s="10" t="n"/>
      <c r="BD141" s="11" t="n"/>
      <c r="BE141" s="10" t="n"/>
      <c r="BF141" s="10" t="n"/>
      <c r="BG141" s="10" t="n"/>
      <c r="BH141" s="10" t="n"/>
      <c r="BI141" s="10" t="n"/>
      <c r="BJ141" s="10" t="n"/>
      <c r="BK141" s="10" t="n"/>
      <c r="BL141" s="10" t="n"/>
      <c r="BM141" s="10" t="n"/>
    </row>
    <row r="142" ht="15.75" customHeight="1" s="218">
      <c r="A142" s="10" t="n"/>
      <c r="B142" s="10" t="n"/>
      <c r="C142" s="10" t="n"/>
      <c r="D142" s="10" t="n"/>
      <c r="E142" s="10" t="n"/>
      <c r="F142" s="10" t="n"/>
      <c r="G142" s="11" t="n"/>
      <c r="H142" s="10" t="n"/>
      <c r="I142" s="10" t="n"/>
      <c r="J142" s="10" t="n"/>
      <c r="K142" s="10" t="n"/>
      <c r="L142" s="10" t="n"/>
      <c r="M142" s="13" t="n"/>
      <c r="N142" s="13" t="n"/>
      <c r="O142" s="13" t="n"/>
      <c r="P142" s="13" t="n"/>
      <c r="Q142" s="10" t="n"/>
      <c r="R142" s="10" t="n"/>
      <c r="S142" s="10" t="n"/>
      <c r="T142" s="10" t="n"/>
      <c r="U142" s="10" t="n"/>
      <c r="V142" s="10" t="n"/>
      <c r="W142" s="10" t="n"/>
      <c r="X142" s="10" t="n"/>
      <c r="Y142" s="11" t="n"/>
      <c r="Z142" s="11" t="n"/>
      <c r="AA142" s="11" t="n"/>
      <c r="AB142" s="11" t="n"/>
      <c r="AC142" s="11" t="n"/>
      <c r="AD142" s="11" t="n"/>
      <c r="AE142" s="10" t="n"/>
      <c r="AF142" s="10" t="n"/>
      <c r="AG142" s="10" t="n"/>
      <c r="AH142" s="10" t="n"/>
      <c r="AI142" s="13" t="n"/>
      <c r="AJ142" s="13" t="n"/>
      <c r="AK142" s="13" t="n"/>
      <c r="AL142" s="13" t="n"/>
      <c r="AM142" s="13" t="n"/>
      <c r="AN142" s="13" t="n"/>
      <c r="AO142" s="13" t="n"/>
      <c r="AP142" s="14" t="n"/>
      <c r="AQ142" s="14" t="n"/>
      <c r="AR142" s="14" t="n"/>
      <c r="AS142" s="13" t="n"/>
      <c r="AT142" s="13" t="n"/>
      <c r="AU142" s="10" t="n"/>
      <c r="AV142" s="10" t="n"/>
      <c r="AW142" s="10" t="n"/>
      <c r="AX142" s="10" t="n"/>
      <c r="AY142" s="10" t="n"/>
      <c r="AZ142" s="10" t="n"/>
      <c r="BA142" s="10" t="n"/>
      <c r="BB142" s="10" t="n"/>
      <c r="BC142" s="10" t="n"/>
      <c r="BD142" s="11" t="n"/>
      <c r="BE142" s="10" t="n"/>
      <c r="BF142" s="10" t="n"/>
      <c r="BG142" s="10" t="n"/>
      <c r="BH142" s="10" t="n"/>
      <c r="BI142" s="10" t="n"/>
      <c r="BJ142" s="10" t="n"/>
      <c r="BK142" s="10" t="n"/>
      <c r="BL142" s="10" t="n"/>
      <c r="BM142" s="10" t="n"/>
    </row>
    <row r="143" ht="15.75" customHeight="1" s="218">
      <c r="A143" s="10" t="n"/>
      <c r="B143" s="10" t="n"/>
      <c r="C143" s="10" t="n"/>
      <c r="D143" s="10" t="n"/>
      <c r="E143" s="10" t="n"/>
      <c r="F143" s="10" t="n"/>
      <c r="G143" s="11" t="n"/>
      <c r="H143" s="10" t="n"/>
      <c r="I143" s="10" t="n"/>
      <c r="J143" s="10" t="n"/>
      <c r="K143" s="10" t="n"/>
      <c r="L143" s="10" t="n"/>
      <c r="M143" s="13" t="n"/>
      <c r="N143" s="13" t="n"/>
      <c r="O143" s="13" t="n"/>
      <c r="P143" s="13" t="n"/>
      <c r="Q143" s="10" t="n"/>
      <c r="R143" s="10" t="n"/>
      <c r="S143" s="10" t="n"/>
      <c r="T143" s="10" t="n"/>
      <c r="U143" s="10" t="n"/>
      <c r="V143" s="10" t="n"/>
      <c r="W143" s="10" t="n"/>
      <c r="X143" s="10" t="n"/>
      <c r="Y143" s="11" t="n"/>
      <c r="Z143" s="11" t="n"/>
      <c r="AA143" s="11" t="n"/>
      <c r="AB143" s="11" t="n"/>
      <c r="AC143" s="11" t="n"/>
      <c r="AD143" s="11" t="n"/>
      <c r="AE143" s="10" t="n"/>
      <c r="AF143" s="10" t="n"/>
      <c r="AG143" s="10" t="n"/>
      <c r="AH143" s="10" t="n"/>
      <c r="AI143" s="13" t="n"/>
      <c r="AJ143" s="13" t="n"/>
      <c r="AK143" s="13" t="n"/>
      <c r="AL143" s="13" t="n"/>
      <c r="AM143" s="13" t="n"/>
      <c r="AN143" s="13" t="n"/>
      <c r="AO143" s="13" t="n"/>
      <c r="AP143" s="14" t="n"/>
      <c r="AQ143" s="14" t="n"/>
      <c r="AR143" s="14" t="n"/>
      <c r="AS143" s="13" t="n"/>
      <c r="AT143" s="13" t="n"/>
      <c r="AU143" s="10" t="n"/>
      <c r="AV143" s="10" t="n"/>
      <c r="AW143" s="10" t="n"/>
      <c r="AX143" s="10" t="n"/>
      <c r="AY143" s="10" t="n"/>
      <c r="AZ143" s="10" t="n"/>
      <c r="BA143" s="10" t="n"/>
      <c r="BB143" s="10" t="n"/>
      <c r="BC143" s="10" t="n"/>
      <c r="BD143" s="11" t="n"/>
      <c r="BE143" s="10" t="n"/>
      <c r="BF143" s="10" t="n"/>
      <c r="BG143" s="10" t="n"/>
      <c r="BH143" s="10" t="n"/>
      <c r="BI143" s="10" t="n"/>
      <c r="BJ143" s="10" t="n"/>
      <c r="BK143" s="10" t="n"/>
      <c r="BL143" s="10" t="n"/>
      <c r="BM143" s="10" t="n"/>
    </row>
    <row r="144" ht="15.75" customHeight="1" s="218">
      <c r="A144" s="10" t="n"/>
      <c r="B144" s="10" t="n"/>
      <c r="C144" s="10" t="n"/>
      <c r="D144" s="10" t="n"/>
      <c r="E144" s="10" t="n"/>
      <c r="F144" s="10" t="n"/>
      <c r="G144" s="11" t="n"/>
      <c r="H144" s="10" t="n"/>
      <c r="I144" s="10" t="n"/>
      <c r="J144" s="10" t="n"/>
      <c r="K144" s="10" t="n"/>
      <c r="L144" s="10" t="n"/>
      <c r="M144" s="13" t="n"/>
      <c r="N144" s="13" t="n"/>
      <c r="O144" s="13" t="n"/>
      <c r="P144" s="13" t="n"/>
      <c r="Q144" s="10" t="n"/>
      <c r="R144" s="10" t="n"/>
      <c r="S144" s="10" t="n"/>
      <c r="T144" s="10" t="n"/>
      <c r="U144" s="10" t="n"/>
      <c r="V144" s="10" t="n"/>
      <c r="W144" s="10" t="n"/>
      <c r="X144" s="10" t="n"/>
      <c r="Y144" s="11" t="n"/>
      <c r="Z144" s="11" t="n"/>
      <c r="AA144" s="11" t="n"/>
      <c r="AB144" s="11" t="n"/>
      <c r="AC144" s="11" t="n"/>
      <c r="AD144" s="11" t="n"/>
      <c r="AE144" s="10" t="n"/>
      <c r="AF144" s="10" t="n"/>
      <c r="AG144" s="10" t="n"/>
      <c r="AH144" s="10" t="n"/>
      <c r="AI144" s="13" t="n"/>
      <c r="AJ144" s="13" t="n"/>
      <c r="AK144" s="13" t="n"/>
      <c r="AL144" s="13" t="n"/>
      <c r="AM144" s="13" t="n"/>
      <c r="AN144" s="13" t="n"/>
      <c r="AO144" s="13" t="n"/>
      <c r="AP144" s="14" t="n"/>
      <c r="AQ144" s="14" t="n"/>
      <c r="AR144" s="14" t="n"/>
      <c r="AS144" s="13" t="n"/>
      <c r="AT144" s="13" t="n"/>
      <c r="AU144" s="10" t="n"/>
      <c r="AV144" s="10" t="n"/>
      <c r="AW144" s="10" t="n"/>
      <c r="AX144" s="10" t="n"/>
      <c r="AY144" s="10" t="n"/>
      <c r="AZ144" s="10" t="n"/>
      <c r="BA144" s="10" t="n"/>
      <c r="BB144" s="10" t="n"/>
      <c r="BC144" s="10" t="n"/>
      <c r="BD144" s="11" t="n"/>
      <c r="BE144" s="10" t="n"/>
      <c r="BF144" s="10" t="n"/>
      <c r="BG144" s="10" t="n"/>
      <c r="BH144" s="10" t="n"/>
      <c r="BI144" s="10" t="n"/>
      <c r="BJ144" s="10" t="n"/>
      <c r="BK144" s="10" t="n"/>
      <c r="BL144" s="10" t="n"/>
      <c r="BM144" s="10" t="n"/>
    </row>
    <row r="145" ht="15.75" customHeight="1" s="218">
      <c r="A145" s="10" t="n"/>
      <c r="B145" s="10" t="n"/>
      <c r="C145" s="10" t="n"/>
      <c r="D145" s="10" t="n"/>
      <c r="E145" s="10" t="n"/>
      <c r="F145" s="10" t="n"/>
      <c r="G145" s="11" t="n"/>
      <c r="H145" s="10" t="n"/>
      <c r="I145" s="10" t="n"/>
      <c r="J145" s="10" t="n"/>
      <c r="K145" s="10" t="n"/>
      <c r="L145" s="10" t="n"/>
      <c r="M145" s="13" t="n"/>
      <c r="N145" s="13" t="n"/>
      <c r="O145" s="13" t="n"/>
      <c r="P145" s="13" t="n"/>
      <c r="Q145" s="10" t="n"/>
      <c r="R145" s="10" t="n"/>
      <c r="S145" s="10" t="n"/>
      <c r="T145" s="10" t="n"/>
      <c r="U145" s="10" t="n"/>
      <c r="V145" s="10" t="n"/>
      <c r="W145" s="10" t="n"/>
      <c r="X145" s="10" t="n"/>
      <c r="Y145" s="11" t="n"/>
      <c r="Z145" s="11" t="n"/>
      <c r="AA145" s="11" t="n"/>
      <c r="AB145" s="11" t="n"/>
      <c r="AC145" s="11" t="n"/>
      <c r="AD145" s="11" t="n"/>
      <c r="AE145" s="10" t="n"/>
      <c r="AF145" s="10" t="n"/>
      <c r="AG145" s="10" t="n"/>
      <c r="AH145" s="10" t="n"/>
      <c r="AI145" s="13" t="n"/>
      <c r="AJ145" s="13" t="n"/>
      <c r="AK145" s="13" t="n"/>
      <c r="AL145" s="13" t="n"/>
      <c r="AM145" s="13" t="n"/>
      <c r="AN145" s="13" t="n"/>
      <c r="AO145" s="13" t="n"/>
      <c r="AP145" s="14" t="n"/>
      <c r="AQ145" s="14" t="n"/>
      <c r="AR145" s="14" t="n"/>
      <c r="AS145" s="13" t="n"/>
      <c r="AT145" s="13" t="n"/>
      <c r="AU145" s="10" t="n"/>
      <c r="AV145" s="10" t="n"/>
      <c r="AW145" s="10" t="n"/>
      <c r="AX145" s="10" t="n"/>
      <c r="AY145" s="10" t="n"/>
      <c r="AZ145" s="10" t="n"/>
      <c r="BA145" s="10" t="n"/>
      <c r="BB145" s="10" t="n"/>
      <c r="BC145" s="10" t="n"/>
      <c r="BD145" s="11" t="n"/>
      <c r="BE145" s="10" t="n"/>
      <c r="BF145" s="10" t="n"/>
      <c r="BG145" s="10" t="n"/>
      <c r="BH145" s="10" t="n"/>
      <c r="BI145" s="10" t="n"/>
      <c r="BJ145" s="10" t="n"/>
      <c r="BK145" s="10" t="n"/>
      <c r="BL145" s="10" t="n"/>
      <c r="BM145" s="10" t="n"/>
    </row>
    <row r="146" ht="15.75" customHeight="1" s="218">
      <c r="A146" s="10" t="n"/>
      <c r="B146" s="10" t="n"/>
      <c r="C146" s="10" t="n"/>
      <c r="D146" s="10" t="n"/>
      <c r="E146" s="10" t="n"/>
      <c r="F146" s="10" t="n"/>
      <c r="G146" s="11" t="n"/>
      <c r="H146" s="10" t="n"/>
      <c r="I146" s="10" t="n"/>
      <c r="J146" s="10" t="n"/>
      <c r="K146" s="10" t="n"/>
      <c r="L146" s="10" t="n"/>
      <c r="M146" s="13" t="n"/>
      <c r="N146" s="13" t="n"/>
      <c r="O146" s="13" t="n"/>
      <c r="P146" s="13" t="n"/>
      <c r="Q146" s="10" t="n"/>
      <c r="R146" s="10" t="n"/>
      <c r="S146" s="10" t="n"/>
      <c r="T146" s="10" t="n"/>
      <c r="U146" s="10" t="n"/>
      <c r="V146" s="10" t="n"/>
      <c r="W146" s="10" t="n"/>
      <c r="X146" s="10" t="n"/>
      <c r="Y146" s="11" t="n"/>
      <c r="Z146" s="11" t="n"/>
      <c r="AA146" s="11" t="n"/>
      <c r="AB146" s="11" t="n"/>
      <c r="AC146" s="11" t="n"/>
      <c r="AD146" s="11" t="n"/>
      <c r="AE146" s="10" t="n"/>
      <c r="AF146" s="10" t="n"/>
      <c r="AG146" s="10" t="n"/>
      <c r="AH146" s="10" t="n"/>
      <c r="AI146" s="13" t="n"/>
      <c r="AJ146" s="13" t="n"/>
      <c r="AK146" s="13" t="n"/>
      <c r="AL146" s="13" t="n"/>
      <c r="AM146" s="13" t="n"/>
      <c r="AN146" s="13" t="n"/>
      <c r="AO146" s="13" t="n"/>
      <c r="AP146" s="14" t="n"/>
      <c r="AQ146" s="14" t="n"/>
      <c r="AR146" s="14" t="n"/>
      <c r="AS146" s="13" t="n"/>
      <c r="AT146" s="13" t="n"/>
      <c r="AU146" s="10" t="n"/>
      <c r="AV146" s="10" t="n"/>
      <c r="AW146" s="10" t="n"/>
      <c r="AX146" s="10" t="n"/>
      <c r="AY146" s="10" t="n"/>
      <c r="AZ146" s="10" t="n"/>
      <c r="BA146" s="10" t="n"/>
      <c r="BB146" s="10" t="n"/>
      <c r="BC146" s="10" t="n"/>
      <c r="BD146" s="11" t="n"/>
      <c r="BE146" s="10" t="n"/>
      <c r="BF146" s="10" t="n"/>
      <c r="BG146" s="10" t="n"/>
      <c r="BH146" s="10" t="n"/>
      <c r="BI146" s="10" t="n"/>
      <c r="BJ146" s="10" t="n"/>
      <c r="BK146" s="10" t="n"/>
      <c r="BL146" s="10" t="n"/>
      <c r="BM146" s="10" t="n"/>
    </row>
    <row r="147" ht="15.75" customHeight="1" s="218">
      <c r="A147" s="10" t="n"/>
      <c r="B147" s="10" t="n"/>
      <c r="C147" s="10" t="n"/>
      <c r="D147" s="10" t="n"/>
      <c r="E147" s="10" t="n"/>
      <c r="F147" s="10" t="n"/>
      <c r="G147" s="11" t="n"/>
      <c r="H147" s="10" t="n"/>
      <c r="I147" s="10" t="n"/>
      <c r="J147" s="10" t="n"/>
      <c r="K147" s="10" t="n"/>
      <c r="L147" s="10" t="n"/>
      <c r="M147" s="13" t="n"/>
      <c r="N147" s="13" t="n"/>
      <c r="O147" s="13" t="n"/>
      <c r="P147" s="13" t="n"/>
      <c r="Q147" s="10" t="n"/>
      <c r="R147" s="10" t="n"/>
      <c r="S147" s="10" t="n"/>
      <c r="T147" s="10" t="n"/>
      <c r="U147" s="10" t="n"/>
      <c r="V147" s="10" t="n"/>
      <c r="W147" s="10" t="n"/>
      <c r="X147" s="10" t="n"/>
      <c r="Y147" s="11" t="n"/>
      <c r="Z147" s="11" t="n"/>
      <c r="AA147" s="11" t="n"/>
      <c r="AB147" s="11" t="n"/>
      <c r="AC147" s="11" t="n"/>
      <c r="AD147" s="11" t="n"/>
      <c r="AE147" s="10" t="n"/>
      <c r="AF147" s="10" t="n"/>
      <c r="AG147" s="10" t="n"/>
      <c r="AH147" s="10" t="n"/>
      <c r="AI147" s="13" t="n"/>
      <c r="AJ147" s="13" t="n"/>
      <c r="AK147" s="13" t="n"/>
      <c r="AL147" s="13" t="n"/>
      <c r="AM147" s="13" t="n"/>
      <c r="AN147" s="13" t="n"/>
      <c r="AO147" s="13" t="n"/>
      <c r="AP147" s="14" t="n"/>
      <c r="AQ147" s="14" t="n"/>
      <c r="AR147" s="14" t="n"/>
      <c r="AS147" s="13" t="n"/>
      <c r="AT147" s="13" t="n"/>
      <c r="AU147" s="10" t="n"/>
      <c r="AV147" s="10" t="n"/>
      <c r="AW147" s="10" t="n"/>
      <c r="AX147" s="10" t="n"/>
      <c r="AY147" s="10" t="n"/>
      <c r="AZ147" s="10" t="n"/>
      <c r="BA147" s="10" t="n"/>
      <c r="BB147" s="10" t="n"/>
      <c r="BC147" s="10" t="n"/>
      <c r="BD147" s="11" t="n"/>
      <c r="BE147" s="10" t="n"/>
      <c r="BF147" s="10" t="n"/>
      <c r="BG147" s="10" t="n"/>
      <c r="BH147" s="10" t="n"/>
      <c r="BI147" s="10" t="n"/>
      <c r="BJ147" s="10" t="n"/>
      <c r="BK147" s="10" t="n"/>
      <c r="BL147" s="10" t="n"/>
      <c r="BM147" s="10" t="n"/>
    </row>
    <row r="148" ht="15.75" customHeight="1" s="218">
      <c r="A148" s="10" t="n"/>
      <c r="B148" s="10" t="n"/>
      <c r="C148" s="10" t="n"/>
      <c r="D148" s="10" t="n"/>
      <c r="E148" s="10" t="n"/>
      <c r="F148" s="10" t="n"/>
      <c r="G148" s="11" t="n"/>
      <c r="H148" s="10" t="n"/>
      <c r="I148" s="10" t="n"/>
      <c r="J148" s="10" t="n"/>
      <c r="K148" s="10" t="n"/>
      <c r="L148" s="10" t="n"/>
      <c r="M148" s="13" t="n"/>
      <c r="N148" s="13" t="n"/>
      <c r="O148" s="13" t="n"/>
      <c r="P148" s="13" t="n"/>
      <c r="Q148" s="10" t="n"/>
      <c r="R148" s="10" t="n"/>
      <c r="S148" s="10" t="n"/>
      <c r="T148" s="10" t="n"/>
      <c r="U148" s="10" t="n"/>
      <c r="V148" s="10" t="n"/>
      <c r="W148" s="10" t="n"/>
      <c r="X148" s="10" t="n"/>
      <c r="Y148" s="11" t="n"/>
      <c r="Z148" s="11" t="n"/>
      <c r="AA148" s="11" t="n"/>
      <c r="AB148" s="11" t="n"/>
      <c r="AC148" s="11" t="n"/>
      <c r="AD148" s="11" t="n"/>
      <c r="AE148" s="10" t="n"/>
      <c r="AF148" s="10" t="n"/>
      <c r="AG148" s="10" t="n"/>
      <c r="AH148" s="10" t="n"/>
      <c r="AI148" s="13" t="n"/>
      <c r="AJ148" s="13" t="n"/>
      <c r="AK148" s="13" t="n"/>
      <c r="AL148" s="13" t="n"/>
      <c r="AM148" s="13" t="n"/>
      <c r="AN148" s="13" t="n"/>
      <c r="AO148" s="13" t="n"/>
      <c r="AP148" s="14" t="n"/>
      <c r="AQ148" s="14" t="n"/>
      <c r="AR148" s="14" t="n"/>
      <c r="AS148" s="13" t="n"/>
      <c r="AT148" s="13" t="n"/>
      <c r="AU148" s="10" t="n"/>
      <c r="AV148" s="10" t="n"/>
      <c r="AW148" s="10" t="n"/>
      <c r="AX148" s="10" t="n"/>
      <c r="AY148" s="10" t="n"/>
      <c r="AZ148" s="10" t="n"/>
      <c r="BA148" s="10" t="n"/>
      <c r="BB148" s="10" t="n"/>
      <c r="BC148" s="10" t="n"/>
      <c r="BD148" s="11" t="n"/>
      <c r="BE148" s="10" t="n"/>
      <c r="BF148" s="10" t="n"/>
      <c r="BG148" s="10" t="n"/>
      <c r="BH148" s="10" t="n"/>
      <c r="BI148" s="10" t="n"/>
      <c r="BJ148" s="10" t="n"/>
      <c r="BK148" s="10" t="n"/>
      <c r="BL148" s="10" t="n"/>
      <c r="BM148" s="10" t="n"/>
    </row>
    <row r="149" ht="15.75" customHeight="1" s="218">
      <c r="A149" s="10" t="n"/>
      <c r="B149" s="10" t="n"/>
      <c r="C149" s="10" t="n"/>
      <c r="D149" s="10" t="n"/>
      <c r="E149" s="10" t="n"/>
      <c r="F149" s="10" t="n"/>
      <c r="G149" s="11" t="n"/>
      <c r="H149" s="10" t="n"/>
      <c r="I149" s="10" t="n"/>
      <c r="J149" s="10" t="n"/>
      <c r="K149" s="10" t="n"/>
      <c r="L149" s="10" t="n"/>
      <c r="M149" s="13" t="n"/>
      <c r="N149" s="13" t="n"/>
      <c r="O149" s="13" t="n"/>
      <c r="P149" s="13" t="n"/>
      <c r="Q149" s="10" t="n"/>
      <c r="R149" s="10" t="n"/>
      <c r="S149" s="10" t="n"/>
      <c r="T149" s="10" t="n"/>
      <c r="U149" s="10" t="n"/>
      <c r="V149" s="10" t="n"/>
      <c r="W149" s="10" t="n"/>
      <c r="X149" s="10" t="n"/>
      <c r="Y149" s="11" t="n"/>
      <c r="Z149" s="11" t="n"/>
      <c r="AA149" s="11" t="n"/>
      <c r="AB149" s="11" t="n"/>
      <c r="AC149" s="11" t="n"/>
      <c r="AD149" s="11" t="n"/>
      <c r="AE149" s="10" t="n"/>
      <c r="AF149" s="10" t="n"/>
      <c r="AG149" s="10" t="n"/>
      <c r="AH149" s="10" t="n"/>
      <c r="AI149" s="13" t="n"/>
      <c r="AJ149" s="13" t="n"/>
      <c r="AK149" s="13" t="n"/>
      <c r="AL149" s="13" t="n"/>
      <c r="AM149" s="13" t="n"/>
      <c r="AN149" s="13" t="n"/>
      <c r="AO149" s="13" t="n"/>
      <c r="AP149" s="14" t="n"/>
      <c r="AQ149" s="14" t="n"/>
      <c r="AR149" s="14" t="n"/>
      <c r="AS149" s="13" t="n"/>
      <c r="AT149" s="13" t="n"/>
      <c r="AU149" s="10" t="n"/>
      <c r="AV149" s="10" t="n"/>
      <c r="AW149" s="10" t="n"/>
      <c r="AX149" s="10" t="n"/>
      <c r="AY149" s="10" t="n"/>
      <c r="AZ149" s="10" t="n"/>
      <c r="BA149" s="10" t="n"/>
      <c r="BB149" s="10" t="n"/>
      <c r="BC149" s="10" t="n"/>
      <c r="BD149" s="11" t="n"/>
      <c r="BE149" s="10" t="n"/>
      <c r="BF149" s="10" t="n"/>
      <c r="BG149" s="10" t="n"/>
      <c r="BH149" s="10" t="n"/>
      <c r="BI149" s="10" t="n"/>
      <c r="BJ149" s="10" t="n"/>
      <c r="BK149" s="10" t="n"/>
      <c r="BL149" s="10" t="n"/>
      <c r="BM149" s="10" t="n"/>
    </row>
    <row r="150" ht="15.75" customHeight="1" s="218">
      <c r="A150" s="10" t="n"/>
      <c r="B150" s="10" t="n"/>
      <c r="C150" s="10" t="n"/>
      <c r="D150" s="10" t="n"/>
      <c r="E150" s="10" t="n"/>
      <c r="F150" s="10" t="n"/>
      <c r="G150" s="11" t="n"/>
      <c r="H150" s="10" t="n"/>
      <c r="I150" s="10" t="n"/>
      <c r="J150" s="10" t="n"/>
      <c r="K150" s="10" t="n"/>
      <c r="L150" s="10" t="n"/>
      <c r="M150" s="13" t="n"/>
      <c r="N150" s="13" t="n"/>
      <c r="O150" s="13" t="n"/>
      <c r="P150" s="13" t="n"/>
      <c r="Q150" s="10" t="n"/>
      <c r="R150" s="10" t="n"/>
      <c r="S150" s="10" t="n"/>
      <c r="T150" s="10" t="n"/>
      <c r="U150" s="10" t="n"/>
      <c r="V150" s="10" t="n"/>
      <c r="W150" s="10" t="n"/>
      <c r="X150" s="10" t="n"/>
      <c r="Y150" s="11" t="n"/>
      <c r="Z150" s="11" t="n"/>
      <c r="AA150" s="11" t="n"/>
      <c r="AB150" s="11" t="n"/>
      <c r="AC150" s="11" t="n"/>
      <c r="AD150" s="11" t="n"/>
      <c r="AE150" s="10" t="n"/>
      <c r="AF150" s="10" t="n"/>
      <c r="AG150" s="10" t="n"/>
      <c r="AH150" s="10" t="n"/>
      <c r="AI150" s="13" t="n"/>
      <c r="AJ150" s="13" t="n"/>
      <c r="AK150" s="13" t="n"/>
      <c r="AL150" s="13" t="n"/>
      <c r="AM150" s="13" t="n"/>
      <c r="AN150" s="13" t="n"/>
      <c r="AO150" s="13" t="n"/>
      <c r="AP150" s="14" t="n"/>
      <c r="AQ150" s="14" t="n"/>
      <c r="AR150" s="14" t="n"/>
      <c r="AS150" s="13" t="n"/>
      <c r="AT150" s="13" t="n"/>
      <c r="AU150" s="10" t="n"/>
      <c r="AV150" s="10" t="n"/>
      <c r="AW150" s="10" t="n"/>
      <c r="AX150" s="10" t="n"/>
      <c r="AY150" s="10" t="n"/>
      <c r="AZ150" s="10" t="n"/>
      <c r="BA150" s="10" t="n"/>
      <c r="BB150" s="10" t="n"/>
      <c r="BC150" s="10" t="n"/>
      <c r="BD150" s="11" t="n"/>
      <c r="BE150" s="10" t="n"/>
      <c r="BF150" s="10" t="n"/>
      <c r="BG150" s="10" t="n"/>
      <c r="BH150" s="10" t="n"/>
      <c r="BI150" s="10" t="n"/>
      <c r="BJ150" s="10" t="n"/>
      <c r="BK150" s="10" t="n"/>
      <c r="BL150" s="10" t="n"/>
      <c r="BM150" s="10" t="n"/>
    </row>
    <row r="151" ht="15.75" customHeight="1" s="218">
      <c r="A151" s="10" t="n"/>
      <c r="B151" s="10" t="n"/>
      <c r="C151" s="10" t="n"/>
      <c r="D151" s="10" t="n"/>
      <c r="E151" s="10" t="n"/>
      <c r="F151" s="10" t="n"/>
      <c r="G151" s="11" t="n"/>
      <c r="H151" s="10" t="n"/>
      <c r="I151" s="10" t="n"/>
      <c r="J151" s="10" t="n"/>
      <c r="K151" s="10" t="n"/>
      <c r="L151" s="10" t="n"/>
      <c r="M151" s="13" t="n"/>
      <c r="N151" s="13" t="n"/>
      <c r="O151" s="13" t="n"/>
      <c r="P151" s="13" t="n"/>
      <c r="Q151" s="10" t="n"/>
      <c r="R151" s="10" t="n"/>
      <c r="S151" s="10" t="n"/>
      <c r="T151" s="10" t="n"/>
      <c r="U151" s="10" t="n"/>
      <c r="V151" s="10" t="n"/>
      <c r="W151" s="10" t="n"/>
      <c r="X151" s="10" t="n"/>
      <c r="Y151" s="11" t="n"/>
      <c r="Z151" s="11" t="n"/>
      <c r="AA151" s="11" t="n"/>
      <c r="AB151" s="11" t="n"/>
      <c r="AC151" s="11" t="n"/>
      <c r="AD151" s="11" t="n"/>
      <c r="AE151" s="10" t="n"/>
      <c r="AF151" s="10" t="n"/>
      <c r="AG151" s="10" t="n"/>
      <c r="AH151" s="10" t="n"/>
      <c r="AI151" s="13" t="n"/>
      <c r="AJ151" s="13" t="n"/>
      <c r="AK151" s="13" t="n"/>
      <c r="AL151" s="13" t="n"/>
      <c r="AM151" s="13" t="n"/>
      <c r="AN151" s="13" t="n"/>
      <c r="AO151" s="13" t="n"/>
      <c r="AP151" s="14" t="n"/>
      <c r="AQ151" s="14" t="n"/>
      <c r="AR151" s="14" t="n"/>
      <c r="AS151" s="13" t="n"/>
      <c r="AT151" s="13" t="n"/>
      <c r="AU151" s="10" t="n"/>
      <c r="AV151" s="10" t="n"/>
      <c r="AW151" s="10" t="n"/>
      <c r="AX151" s="10" t="n"/>
      <c r="AY151" s="10" t="n"/>
      <c r="AZ151" s="10" t="n"/>
      <c r="BA151" s="10" t="n"/>
      <c r="BB151" s="10" t="n"/>
      <c r="BC151" s="10" t="n"/>
      <c r="BD151" s="11" t="n"/>
      <c r="BE151" s="10" t="n"/>
      <c r="BF151" s="10" t="n"/>
      <c r="BG151" s="10" t="n"/>
      <c r="BH151" s="10" t="n"/>
      <c r="BI151" s="10" t="n"/>
      <c r="BJ151" s="10" t="n"/>
      <c r="BK151" s="10" t="n"/>
      <c r="BL151" s="10" t="n"/>
      <c r="BM151" s="10" t="n"/>
    </row>
    <row r="152" ht="15.75" customHeight="1" s="218">
      <c r="A152" s="10" t="n"/>
      <c r="B152" s="10" t="n"/>
      <c r="C152" s="10" t="n"/>
      <c r="D152" s="10" t="n"/>
      <c r="E152" s="10" t="n"/>
      <c r="F152" s="10" t="n"/>
      <c r="G152" s="11" t="n"/>
      <c r="H152" s="10" t="n"/>
      <c r="I152" s="10" t="n"/>
      <c r="J152" s="10" t="n"/>
      <c r="K152" s="10" t="n"/>
      <c r="L152" s="10" t="n"/>
      <c r="M152" s="13" t="n"/>
      <c r="N152" s="13" t="n"/>
      <c r="O152" s="13" t="n"/>
      <c r="P152" s="13" t="n"/>
      <c r="Q152" s="10" t="n"/>
      <c r="R152" s="10" t="n"/>
      <c r="S152" s="10" t="n"/>
      <c r="T152" s="10" t="n"/>
      <c r="U152" s="10" t="n"/>
      <c r="V152" s="10" t="n"/>
      <c r="W152" s="10" t="n"/>
      <c r="X152" s="10" t="n"/>
      <c r="Y152" s="11" t="n"/>
      <c r="Z152" s="11" t="n"/>
      <c r="AA152" s="11" t="n"/>
      <c r="AB152" s="11" t="n"/>
      <c r="AC152" s="11" t="n"/>
      <c r="AD152" s="11" t="n"/>
      <c r="AE152" s="10" t="n"/>
      <c r="AF152" s="10" t="n"/>
      <c r="AG152" s="10" t="n"/>
      <c r="AH152" s="10" t="n"/>
      <c r="AI152" s="13" t="n"/>
      <c r="AJ152" s="13" t="n"/>
      <c r="AK152" s="13" t="n"/>
      <c r="AL152" s="13" t="n"/>
      <c r="AM152" s="13" t="n"/>
      <c r="AN152" s="13" t="n"/>
      <c r="AO152" s="13" t="n"/>
      <c r="AP152" s="14" t="n"/>
      <c r="AQ152" s="14" t="n"/>
      <c r="AR152" s="14" t="n"/>
      <c r="AS152" s="13" t="n"/>
      <c r="AT152" s="13" t="n"/>
      <c r="AU152" s="10" t="n"/>
      <c r="AV152" s="10" t="n"/>
      <c r="AW152" s="10" t="n"/>
      <c r="AX152" s="10" t="n"/>
      <c r="AY152" s="10" t="n"/>
      <c r="AZ152" s="10" t="n"/>
      <c r="BA152" s="10" t="n"/>
      <c r="BB152" s="10" t="n"/>
      <c r="BC152" s="10" t="n"/>
      <c r="BD152" s="11" t="n"/>
      <c r="BE152" s="10" t="n"/>
      <c r="BF152" s="10" t="n"/>
      <c r="BG152" s="10" t="n"/>
      <c r="BH152" s="10" t="n"/>
      <c r="BI152" s="10" t="n"/>
      <c r="BJ152" s="10" t="n"/>
      <c r="BK152" s="10" t="n"/>
      <c r="BL152" s="10" t="n"/>
      <c r="BM152" s="10" t="n"/>
    </row>
    <row r="153" ht="15.75" customHeight="1" s="218">
      <c r="A153" s="10" t="n"/>
      <c r="B153" s="10" t="n"/>
      <c r="C153" s="10" t="n"/>
      <c r="D153" s="10" t="n"/>
      <c r="E153" s="10" t="n"/>
      <c r="F153" s="10" t="n"/>
      <c r="G153" s="11" t="n"/>
      <c r="H153" s="10" t="n"/>
      <c r="I153" s="10" t="n"/>
      <c r="J153" s="10" t="n"/>
      <c r="K153" s="10" t="n"/>
      <c r="L153" s="10" t="n"/>
      <c r="M153" s="13" t="n"/>
      <c r="N153" s="13" t="n"/>
      <c r="O153" s="13" t="n"/>
      <c r="P153" s="13" t="n"/>
      <c r="Q153" s="10" t="n"/>
      <c r="R153" s="10" t="n"/>
      <c r="S153" s="10" t="n"/>
      <c r="T153" s="10" t="n"/>
      <c r="U153" s="10" t="n"/>
      <c r="V153" s="10" t="n"/>
      <c r="W153" s="10" t="n"/>
      <c r="X153" s="10" t="n"/>
      <c r="Y153" s="11" t="n"/>
      <c r="Z153" s="11" t="n"/>
      <c r="AA153" s="11" t="n"/>
      <c r="AB153" s="11" t="n"/>
      <c r="AC153" s="11" t="n"/>
      <c r="AD153" s="11" t="n"/>
      <c r="AE153" s="10" t="n"/>
      <c r="AF153" s="10" t="n"/>
      <c r="AG153" s="10" t="n"/>
      <c r="AH153" s="10" t="n"/>
      <c r="AI153" s="13" t="n"/>
      <c r="AJ153" s="13" t="n"/>
      <c r="AK153" s="13" t="n"/>
      <c r="AL153" s="13" t="n"/>
      <c r="AM153" s="13" t="n"/>
      <c r="AN153" s="13" t="n"/>
      <c r="AO153" s="13" t="n"/>
      <c r="AP153" s="14" t="n"/>
      <c r="AQ153" s="14" t="n"/>
      <c r="AR153" s="14" t="n"/>
      <c r="AS153" s="13" t="n"/>
      <c r="AT153" s="13" t="n"/>
      <c r="AU153" s="10" t="n"/>
      <c r="AV153" s="10" t="n"/>
      <c r="AW153" s="10" t="n"/>
      <c r="AX153" s="10" t="n"/>
      <c r="AY153" s="10" t="n"/>
      <c r="AZ153" s="10" t="n"/>
      <c r="BA153" s="10" t="n"/>
      <c r="BB153" s="10" t="n"/>
      <c r="BC153" s="10" t="n"/>
      <c r="BD153" s="11" t="n"/>
      <c r="BE153" s="10" t="n"/>
      <c r="BF153" s="10" t="n"/>
      <c r="BG153" s="10" t="n"/>
      <c r="BH153" s="10" t="n"/>
      <c r="BI153" s="10" t="n"/>
      <c r="BJ153" s="10" t="n"/>
      <c r="BK153" s="10" t="n"/>
      <c r="BL153" s="10" t="n"/>
      <c r="BM153" s="10" t="n"/>
    </row>
    <row r="154" ht="15.75" customHeight="1" s="218">
      <c r="A154" s="10" t="n"/>
      <c r="B154" s="10" t="n"/>
      <c r="C154" s="10" t="n"/>
      <c r="D154" s="10" t="n"/>
      <c r="E154" s="10" t="n"/>
      <c r="F154" s="10" t="n"/>
      <c r="G154" s="11" t="n"/>
      <c r="H154" s="10" t="n"/>
      <c r="I154" s="10" t="n"/>
      <c r="J154" s="10" t="n"/>
      <c r="K154" s="10" t="n"/>
      <c r="L154" s="10" t="n"/>
      <c r="M154" s="13" t="n"/>
      <c r="N154" s="13" t="n"/>
      <c r="O154" s="13" t="n"/>
      <c r="P154" s="13" t="n"/>
      <c r="Q154" s="10" t="n"/>
      <c r="R154" s="10" t="n"/>
      <c r="S154" s="10" t="n"/>
      <c r="T154" s="10" t="n"/>
      <c r="U154" s="10" t="n"/>
      <c r="V154" s="10" t="n"/>
      <c r="W154" s="10" t="n"/>
      <c r="X154" s="10" t="n"/>
      <c r="Y154" s="11" t="n"/>
      <c r="Z154" s="11" t="n"/>
      <c r="AA154" s="11" t="n"/>
      <c r="AB154" s="11" t="n"/>
      <c r="AC154" s="11" t="n"/>
      <c r="AD154" s="11" t="n"/>
      <c r="AE154" s="10" t="n"/>
      <c r="AF154" s="10" t="n"/>
      <c r="AG154" s="10" t="n"/>
      <c r="AH154" s="10" t="n"/>
      <c r="AI154" s="13" t="n"/>
      <c r="AJ154" s="13" t="n"/>
      <c r="AK154" s="13" t="n"/>
      <c r="AL154" s="13" t="n"/>
      <c r="AM154" s="13" t="n"/>
      <c r="AN154" s="13" t="n"/>
      <c r="AO154" s="13" t="n"/>
      <c r="AP154" s="14" t="n"/>
      <c r="AQ154" s="14" t="n"/>
      <c r="AR154" s="14" t="n"/>
      <c r="AS154" s="13" t="n"/>
      <c r="AT154" s="13" t="n"/>
      <c r="AU154" s="10" t="n"/>
      <c r="AV154" s="10" t="n"/>
      <c r="AW154" s="10" t="n"/>
      <c r="AX154" s="10" t="n"/>
      <c r="AY154" s="10" t="n"/>
      <c r="AZ154" s="10" t="n"/>
      <c r="BA154" s="10" t="n"/>
      <c r="BB154" s="10" t="n"/>
      <c r="BC154" s="10" t="n"/>
      <c r="BD154" s="11" t="n"/>
      <c r="BE154" s="10" t="n"/>
      <c r="BF154" s="10" t="n"/>
      <c r="BG154" s="10" t="n"/>
      <c r="BH154" s="10" t="n"/>
      <c r="BI154" s="10" t="n"/>
      <c r="BJ154" s="10" t="n"/>
      <c r="BK154" s="10" t="n"/>
      <c r="BL154" s="10" t="n"/>
      <c r="BM154" s="10" t="n"/>
    </row>
    <row r="155" ht="15.75" customHeight="1" s="218">
      <c r="A155" s="10" t="n"/>
      <c r="B155" s="10" t="n"/>
      <c r="C155" s="10" t="n"/>
      <c r="D155" s="10" t="n"/>
      <c r="E155" s="10" t="n"/>
      <c r="F155" s="10" t="n"/>
      <c r="G155" s="11" t="n"/>
      <c r="H155" s="10" t="n"/>
      <c r="I155" s="10" t="n"/>
      <c r="J155" s="10" t="n"/>
      <c r="K155" s="10" t="n"/>
      <c r="L155" s="10" t="n"/>
      <c r="M155" s="13" t="n"/>
      <c r="N155" s="13" t="n"/>
      <c r="O155" s="13" t="n"/>
      <c r="P155" s="13" t="n"/>
      <c r="Q155" s="10" t="n"/>
      <c r="R155" s="10" t="n"/>
      <c r="S155" s="10" t="n"/>
      <c r="T155" s="10" t="n"/>
      <c r="U155" s="10" t="n"/>
      <c r="V155" s="10" t="n"/>
      <c r="W155" s="10" t="n"/>
      <c r="X155" s="10" t="n"/>
      <c r="Y155" s="11" t="n"/>
      <c r="Z155" s="11" t="n"/>
      <c r="AA155" s="11" t="n"/>
      <c r="AB155" s="11" t="n"/>
      <c r="AC155" s="11" t="n"/>
      <c r="AD155" s="11" t="n"/>
      <c r="AE155" s="10" t="n"/>
      <c r="AF155" s="10" t="n"/>
      <c r="AG155" s="10" t="n"/>
      <c r="AH155" s="10" t="n"/>
      <c r="AI155" s="13" t="n"/>
      <c r="AJ155" s="13" t="n"/>
      <c r="AK155" s="13" t="n"/>
      <c r="AL155" s="13" t="n"/>
      <c r="AM155" s="13" t="n"/>
      <c r="AN155" s="13" t="n"/>
      <c r="AO155" s="13" t="n"/>
      <c r="AP155" s="14" t="n"/>
      <c r="AQ155" s="14" t="n"/>
      <c r="AR155" s="14" t="n"/>
      <c r="AS155" s="13" t="n"/>
      <c r="AT155" s="13" t="n"/>
      <c r="AU155" s="10" t="n"/>
      <c r="AV155" s="10" t="n"/>
      <c r="AW155" s="10" t="n"/>
      <c r="AX155" s="10" t="n"/>
      <c r="AY155" s="10" t="n"/>
      <c r="AZ155" s="10" t="n"/>
      <c r="BA155" s="10" t="n"/>
      <c r="BB155" s="10" t="n"/>
      <c r="BC155" s="10" t="n"/>
      <c r="BD155" s="11" t="n"/>
      <c r="BE155" s="10" t="n"/>
      <c r="BF155" s="10" t="n"/>
      <c r="BG155" s="10" t="n"/>
      <c r="BH155" s="10" t="n"/>
      <c r="BI155" s="10" t="n"/>
      <c r="BJ155" s="10" t="n"/>
      <c r="BK155" s="10" t="n"/>
      <c r="BL155" s="10" t="n"/>
      <c r="BM155" s="10" t="n"/>
    </row>
    <row r="156" ht="15.75" customHeight="1" s="218">
      <c r="A156" s="10" t="n"/>
      <c r="B156" s="10" t="n"/>
      <c r="C156" s="10" t="n"/>
      <c r="D156" s="10" t="n"/>
      <c r="E156" s="10" t="n"/>
      <c r="F156" s="10" t="n"/>
      <c r="G156" s="11" t="n"/>
      <c r="H156" s="10" t="n"/>
      <c r="I156" s="10" t="n"/>
      <c r="J156" s="10" t="n"/>
      <c r="K156" s="10" t="n"/>
      <c r="L156" s="10" t="n"/>
      <c r="M156" s="13" t="n"/>
      <c r="N156" s="13" t="n"/>
      <c r="O156" s="13" t="n"/>
      <c r="P156" s="13" t="n"/>
      <c r="Q156" s="10" t="n"/>
      <c r="R156" s="10" t="n"/>
      <c r="S156" s="10" t="n"/>
      <c r="T156" s="10" t="n"/>
      <c r="U156" s="10" t="n"/>
      <c r="V156" s="10" t="n"/>
      <c r="W156" s="10" t="n"/>
      <c r="X156" s="10" t="n"/>
      <c r="Y156" s="11" t="n"/>
      <c r="Z156" s="11" t="n"/>
      <c r="AA156" s="11" t="n"/>
      <c r="AB156" s="11" t="n"/>
      <c r="AC156" s="11" t="n"/>
      <c r="AD156" s="11" t="n"/>
      <c r="AE156" s="10" t="n"/>
      <c r="AF156" s="10" t="n"/>
      <c r="AG156" s="10" t="n"/>
      <c r="AH156" s="10" t="n"/>
      <c r="AI156" s="13" t="n"/>
      <c r="AJ156" s="13" t="n"/>
      <c r="AK156" s="13" t="n"/>
      <c r="AL156" s="13" t="n"/>
      <c r="AM156" s="13" t="n"/>
      <c r="AN156" s="13" t="n"/>
      <c r="AO156" s="13" t="n"/>
      <c r="AP156" s="14" t="n"/>
      <c r="AQ156" s="14" t="n"/>
      <c r="AR156" s="14" t="n"/>
      <c r="AS156" s="13" t="n"/>
      <c r="AT156" s="13" t="n"/>
      <c r="AU156" s="10" t="n"/>
      <c r="AV156" s="10" t="n"/>
      <c r="AW156" s="10" t="n"/>
      <c r="AX156" s="10" t="n"/>
      <c r="AY156" s="10" t="n"/>
      <c r="AZ156" s="10" t="n"/>
      <c r="BA156" s="10" t="n"/>
      <c r="BB156" s="10" t="n"/>
      <c r="BC156" s="10" t="n"/>
      <c r="BD156" s="11" t="n"/>
      <c r="BE156" s="10" t="n"/>
      <c r="BF156" s="10" t="n"/>
      <c r="BG156" s="10" t="n"/>
      <c r="BH156" s="10" t="n"/>
      <c r="BI156" s="10" t="n"/>
      <c r="BJ156" s="10" t="n"/>
      <c r="BK156" s="10" t="n"/>
      <c r="BL156" s="10" t="n"/>
      <c r="BM156" s="10" t="n"/>
    </row>
    <row r="157" ht="15.75" customHeight="1" s="218">
      <c r="A157" s="10" t="n"/>
      <c r="B157" s="10" t="n"/>
      <c r="C157" s="10" t="n"/>
      <c r="D157" s="10" t="n"/>
      <c r="E157" s="10" t="n"/>
      <c r="F157" s="10" t="n"/>
      <c r="G157" s="11" t="n"/>
      <c r="H157" s="10" t="n"/>
      <c r="I157" s="10" t="n"/>
      <c r="J157" s="10" t="n"/>
      <c r="K157" s="10" t="n"/>
      <c r="L157" s="10" t="n"/>
      <c r="M157" s="13" t="n"/>
      <c r="N157" s="13" t="n"/>
      <c r="O157" s="13" t="n"/>
      <c r="P157" s="13" t="n"/>
      <c r="Q157" s="10" t="n"/>
      <c r="R157" s="10" t="n"/>
      <c r="S157" s="10" t="n"/>
      <c r="T157" s="10" t="n"/>
      <c r="U157" s="10" t="n"/>
      <c r="V157" s="10" t="n"/>
      <c r="W157" s="10" t="n"/>
      <c r="X157" s="10" t="n"/>
      <c r="Y157" s="11" t="n"/>
      <c r="Z157" s="11" t="n"/>
      <c r="AA157" s="11" t="n"/>
      <c r="AB157" s="11" t="n"/>
      <c r="AC157" s="11" t="n"/>
      <c r="AD157" s="11" t="n"/>
      <c r="AE157" s="10" t="n"/>
      <c r="AF157" s="10" t="n"/>
      <c r="AG157" s="10" t="n"/>
      <c r="AH157" s="10" t="n"/>
      <c r="AI157" s="13" t="n"/>
      <c r="AJ157" s="13" t="n"/>
      <c r="AK157" s="13" t="n"/>
      <c r="AL157" s="13" t="n"/>
      <c r="AM157" s="13" t="n"/>
      <c r="AN157" s="13" t="n"/>
      <c r="AO157" s="13" t="n"/>
      <c r="AP157" s="14" t="n"/>
      <c r="AQ157" s="14" t="n"/>
      <c r="AR157" s="14" t="n"/>
      <c r="AS157" s="13" t="n"/>
      <c r="AT157" s="13" t="n"/>
      <c r="AU157" s="10" t="n"/>
      <c r="AV157" s="10" t="n"/>
      <c r="AW157" s="10" t="n"/>
      <c r="AX157" s="10" t="n"/>
      <c r="AY157" s="10" t="n"/>
      <c r="AZ157" s="10" t="n"/>
      <c r="BA157" s="10" t="n"/>
      <c r="BB157" s="10" t="n"/>
      <c r="BC157" s="10" t="n"/>
      <c r="BD157" s="11" t="n"/>
      <c r="BE157" s="10" t="n"/>
      <c r="BF157" s="10" t="n"/>
      <c r="BG157" s="10" t="n"/>
      <c r="BH157" s="10" t="n"/>
      <c r="BI157" s="10" t="n"/>
      <c r="BJ157" s="10" t="n"/>
      <c r="BK157" s="10" t="n"/>
      <c r="BL157" s="10" t="n"/>
      <c r="BM157" s="10" t="n"/>
    </row>
    <row r="158" ht="15.75" customHeight="1" s="218">
      <c r="A158" s="10" t="n"/>
      <c r="B158" s="10" t="n"/>
      <c r="C158" s="10" t="n"/>
      <c r="D158" s="10" t="n"/>
      <c r="E158" s="10" t="n"/>
      <c r="F158" s="10" t="n"/>
      <c r="G158" s="11" t="n"/>
      <c r="H158" s="10" t="n"/>
      <c r="I158" s="10" t="n"/>
      <c r="J158" s="10" t="n"/>
      <c r="K158" s="10" t="n"/>
      <c r="L158" s="10" t="n"/>
      <c r="M158" s="13" t="n"/>
      <c r="N158" s="13" t="n"/>
      <c r="O158" s="13" t="n"/>
      <c r="P158" s="13" t="n"/>
      <c r="Q158" s="10" t="n"/>
      <c r="R158" s="10" t="n"/>
      <c r="S158" s="10" t="n"/>
      <c r="T158" s="10" t="n"/>
      <c r="U158" s="10" t="n"/>
      <c r="V158" s="10" t="n"/>
      <c r="W158" s="10" t="n"/>
      <c r="X158" s="10" t="n"/>
      <c r="Y158" s="11" t="n"/>
      <c r="Z158" s="11" t="n"/>
      <c r="AA158" s="11" t="n"/>
      <c r="AB158" s="11" t="n"/>
      <c r="AC158" s="11" t="n"/>
      <c r="AD158" s="11" t="n"/>
      <c r="AE158" s="10" t="n"/>
      <c r="AF158" s="10" t="n"/>
      <c r="AG158" s="10" t="n"/>
      <c r="AH158" s="10" t="n"/>
      <c r="AI158" s="13" t="n"/>
      <c r="AJ158" s="13" t="n"/>
      <c r="AK158" s="13" t="n"/>
      <c r="AL158" s="13" t="n"/>
      <c r="AM158" s="13" t="n"/>
      <c r="AN158" s="13" t="n"/>
      <c r="AO158" s="13" t="n"/>
      <c r="AP158" s="14" t="n"/>
      <c r="AQ158" s="14" t="n"/>
      <c r="AR158" s="14" t="n"/>
      <c r="AS158" s="13" t="n"/>
      <c r="AT158" s="13" t="n"/>
      <c r="AU158" s="10" t="n"/>
      <c r="AV158" s="10" t="n"/>
      <c r="AW158" s="10" t="n"/>
      <c r="AX158" s="10" t="n"/>
      <c r="AY158" s="10" t="n"/>
      <c r="AZ158" s="10" t="n"/>
      <c r="BA158" s="10" t="n"/>
      <c r="BB158" s="10" t="n"/>
      <c r="BC158" s="10" t="n"/>
      <c r="BD158" s="11" t="n"/>
      <c r="BE158" s="10" t="n"/>
      <c r="BF158" s="10" t="n"/>
      <c r="BG158" s="10" t="n"/>
      <c r="BH158" s="10" t="n"/>
      <c r="BI158" s="10" t="n"/>
      <c r="BJ158" s="10" t="n"/>
      <c r="BK158" s="10" t="n"/>
      <c r="BL158" s="10" t="n"/>
      <c r="BM158" s="10" t="n"/>
    </row>
    <row r="159" ht="15.75" customHeight="1" s="218">
      <c r="A159" s="10" t="n"/>
      <c r="B159" s="10" t="n"/>
      <c r="C159" s="10" t="n"/>
      <c r="D159" s="10" t="n"/>
      <c r="E159" s="10" t="n"/>
      <c r="F159" s="10" t="n"/>
      <c r="G159" s="11" t="n"/>
      <c r="H159" s="10" t="n"/>
      <c r="I159" s="10" t="n"/>
      <c r="J159" s="10" t="n"/>
      <c r="K159" s="10" t="n"/>
      <c r="L159" s="10" t="n"/>
      <c r="M159" s="13" t="n"/>
      <c r="N159" s="13" t="n"/>
      <c r="O159" s="13" t="n"/>
      <c r="P159" s="13" t="n"/>
      <c r="Q159" s="10" t="n"/>
      <c r="R159" s="10" t="n"/>
      <c r="S159" s="10" t="n"/>
      <c r="T159" s="10" t="n"/>
      <c r="U159" s="10" t="n"/>
      <c r="V159" s="10" t="n"/>
      <c r="W159" s="10" t="n"/>
      <c r="X159" s="10" t="n"/>
      <c r="Y159" s="11" t="n"/>
      <c r="Z159" s="11" t="n"/>
      <c r="AA159" s="11" t="n"/>
      <c r="AB159" s="11" t="n"/>
      <c r="AC159" s="11" t="n"/>
      <c r="AD159" s="11" t="n"/>
      <c r="AE159" s="10" t="n"/>
      <c r="AF159" s="10" t="n"/>
      <c r="AG159" s="10" t="n"/>
      <c r="AH159" s="10" t="n"/>
      <c r="AI159" s="13" t="n"/>
      <c r="AJ159" s="13" t="n"/>
      <c r="AK159" s="13" t="n"/>
      <c r="AL159" s="13" t="n"/>
      <c r="AM159" s="13" t="n"/>
      <c r="AN159" s="13" t="n"/>
      <c r="AO159" s="13" t="n"/>
      <c r="AP159" s="14" t="n"/>
      <c r="AQ159" s="14" t="n"/>
      <c r="AR159" s="14" t="n"/>
      <c r="AS159" s="13" t="n"/>
      <c r="AT159" s="13" t="n"/>
      <c r="AU159" s="10" t="n"/>
      <c r="AV159" s="10" t="n"/>
      <c r="AW159" s="10" t="n"/>
      <c r="AX159" s="10" t="n"/>
      <c r="AY159" s="10" t="n"/>
      <c r="AZ159" s="10" t="n"/>
      <c r="BA159" s="10" t="n"/>
      <c r="BB159" s="10" t="n"/>
      <c r="BC159" s="10" t="n"/>
      <c r="BD159" s="11" t="n"/>
      <c r="BE159" s="10" t="n"/>
      <c r="BF159" s="10" t="n"/>
      <c r="BG159" s="10" t="n"/>
      <c r="BH159" s="10" t="n"/>
      <c r="BI159" s="10" t="n"/>
      <c r="BJ159" s="10" t="n"/>
      <c r="BK159" s="10" t="n"/>
      <c r="BL159" s="10" t="n"/>
      <c r="BM159" s="10" t="n"/>
    </row>
    <row r="160" ht="15.75" customHeight="1" s="218">
      <c r="A160" s="10" t="n"/>
      <c r="B160" s="10" t="n"/>
      <c r="C160" s="10" t="n"/>
      <c r="D160" s="10" t="n"/>
      <c r="E160" s="10" t="n"/>
      <c r="F160" s="10" t="n"/>
      <c r="G160" s="11" t="n"/>
      <c r="H160" s="10" t="n"/>
      <c r="I160" s="10" t="n"/>
      <c r="J160" s="10" t="n"/>
      <c r="K160" s="10" t="n"/>
      <c r="L160" s="10" t="n"/>
      <c r="M160" s="13" t="n"/>
      <c r="N160" s="13" t="n"/>
      <c r="O160" s="13" t="n"/>
      <c r="P160" s="13" t="n"/>
      <c r="Q160" s="10" t="n"/>
      <c r="R160" s="10" t="n"/>
      <c r="S160" s="10" t="n"/>
      <c r="T160" s="10" t="n"/>
      <c r="U160" s="10" t="n"/>
      <c r="V160" s="10" t="n"/>
      <c r="W160" s="10" t="n"/>
      <c r="X160" s="10" t="n"/>
      <c r="Y160" s="11" t="n"/>
      <c r="Z160" s="11" t="n"/>
      <c r="AA160" s="11" t="n"/>
      <c r="AB160" s="11" t="n"/>
      <c r="AC160" s="11" t="n"/>
      <c r="AD160" s="11" t="n"/>
      <c r="AE160" s="10" t="n"/>
      <c r="AF160" s="10" t="n"/>
      <c r="AG160" s="10" t="n"/>
      <c r="AH160" s="10" t="n"/>
      <c r="AI160" s="13" t="n"/>
      <c r="AJ160" s="13" t="n"/>
      <c r="AK160" s="13" t="n"/>
      <c r="AL160" s="13" t="n"/>
      <c r="AM160" s="13" t="n"/>
      <c r="AN160" s="13" t="n"/>
      <c r="AO160" s="13" t="n"/>
      <c r="AP160" s="14" t="n"/>
      <c r="AQ160" s="14" t="n"/>
      <c r="AR160" s="14" t="n"/>
      <c r="AS160" s="13" t="n"/>
      <c r="AT160" s="13" t="n"/>
      <c r="AU160" s="10" t="n"/>
      <c r="AV160" s="10" t="n"/>
      <c r="AW160" s="10" t="n"/>
      <c r="AX160" s="10" t="n"/>
      <c r="AY160" s="10" t="n"/>
      <c r="AZ160" s="10" t="n"/>
      <c r="BA160" s="10" t="n"/>
      <c r="BB160" s="10" t="n"/>
      <c r="BC160" s="10" t="n"/>
      <c r="BD160" s="11" t="n"/>
      <c r="BE160" s="10" t="n"/>
      <c r="BF160" s="10" t="n"/>
      <c r="BG160" s="10" t="n"/>
      <c r="BH160" s="10" t="n"/>
      <c r="BI160" s="10" t="n"/>
      <c r="BJ160" s="10" t="n"/>
      <c r="BK160" s="10" t="n"/>
      <c r="BL160" s="10" t="n"/>
      <c r="BM160" s="10" t="n"/>
    </row>
    <row r="161" ht="15.75" customHeight="1" s="218">
      <c r="A161" s="10" t="n"/>
      <c r="B161" s="10" t="n"/>
      <c r="C161" s="10" t="n"/>
      <c r="D161" s="10" t="n"/>
      <c r="E161" s="10" t="n"/>
      <c r="F161" s="10" t="n"/>
      <c r="G161" s="11" t="n"/>
      <c r="H161" s="10" t="n"/>
      <c r="I161" s="10" t="n"/>
      <c r="J161" s="10" t="n"/>
      <c r="K161" s="10" t="n"/>
      <c r="L161" s="10" t="n"/>
      <c r="M161" s="13" t="n"/>
      <c r="N161" s="13" t="n"/>
      <c r="O161" s="13" t="n"/>
      <c r="P161" s="13" t="n"/>
      <c r="Q161" s="10" t="n"/>
      <c r="R161" s="10" t="n"/>
      <c r="S161" s="10" t="n"/>
      <c r="T161" s="10" t="n"/>
      <c r="U161" s="10" t="n"/>
      <c r="V161" s="10" t="n"/>
      <c r="W161" s="10" t="n"/>
      <c r="X161" s="10" t="n"/>
      <c r="Y161" s="11" t="n"/>
      <c r="Z161" s="11" t="n"/>
      <c r="AA161" s="11" t="n"/>
      <c r="AB161" s="11" t="n"/>
      <c r="AC161" s="11" t="n"/>
      <c r="AD161" s="11" t="n"/>
      <c r="AE161" s="10" t="n"/>
      <c r="AF161" s="10" t="n"/>
      <c r="AG161" s="10" t="n"/>
      <c r="AH161" s="10" t="n"/>
      <c r="AI161" s="13" t="n"/>
      <c r="AJ161" s="13" t="n"/>
      <c r="AK161" s="13" t="n"/>
      <c r="AL161" s="13" t="n"/>
      <c r="AM161" s="13" t="n"/>
      <c r="AN161" s="13" t="n"/>
      <c r="AO161" s="13" t="n"/>
      <c r="AP161" s="14" t="n"/>
      <c r="AQ161" s="14" t="n"/>
      <c r="AR161" s="14" t="n"/>
      <c r="AS161" s="13" t="n"/>
      <c r="AT161" s="13" t="n"/>
      <c r="AU161" s="10" t="n"/>
      <c r="AV161" s="10" t="n"/>
      <c r="AW161" s="10" t="n"/>
      <c r="AX161" s="10" t="n"/>
      <c r="AY161" s="10" t="n"/>
      <c r="AZ161" s="10" t="n"/>
      <c r="BA161" s="10" t="n"/>
      <c r="BB161" s="10" t="n"/>
      <c r="BC161" s="10" t="n"/>
      <c r="BD161" s="11" t="n"/>
      <c r="BE161" s="10" t="n"/>
      <c r="BF161" s="10" t="n"/>
      <c r="BG161" s="10" t="n"/>
      <c r="BH161" s="10" t="n"/>
      <c r="BI161" s="10" t="n"/>
      <c r="BJ161" s="10" t="n"/>
      <c r="BK161" s="10" t="n"/>
      <c r="BL161" s="10" t="n"/>
      <c r="BM161" s="10" t="n"/>
    </row>
    <row r="162" ht="15.75" customHeight="1" s="218">
      <c r="A162" s="10" t="n"/>
      <c r="B162" s="10" t="n"/>
      <c r="C162" s="10" t="n"/>
      <c r="D162" s="10" t="n"/>
      <c r="E162" s="10" t="n"/>
      <c r="F162" s="10" t="n"/>
      <c r="G162" s="11" t="n"/>
      <c r="H162" s="10" t="n"/>
      <c r="I162" s="10" t="n"/>
      <c r="J162" s="10" t="n"/>
      <c r="K162" s="10" t="n"/>
      <c r="L162" s="10" t="n"/>
      <c r="M162" s="13" t="n"/>
      <c r="N162" s="13" t="n"/>
      <c r="O162" s="13" t="n"/>
      <c r="P162" s="13" t="n"/>
      <c r="Q162" s="10" t="n"/>
      <c r="R162" s="10" t="n"/>
      <c r="S162" s="10" t="n"/>
      <c r="T162" s="10" t="n"/>
      <c r="U162" s="10" t="n"/>
      <c r="V162" s="10" t="n"/>
      <c r="W162" s="10" t="n"/>
      <c r="X162" s="10" t="n"/>
      <c r="Y162" s="11" t="n"/>
      <c r="Z162" s="11" t="n"/>
      <c r="AA162" s="11" t="n"/>
      <c r="AB162" s="11" t="n"/>
      <c r="AC162" s="11" t="n"/>
      <c r="AD162" s="11" t="n"/>
      <c r="AE162" s="10" t="n"/>
      <c r="AF162" s="10" t="n"/>
      <c r="AG162" s="10" t="n"/>
      <c r="AH162" s="10" t="n"/>
      <c r="AI162" s="13" t="n"/>
      <c r="AJ162" s="13" t="n"/>
      <c r="AK162" s="13" t="n"/>
      <c r="AL162" s="13" t="n"/>
      <c r="AM162" s="13" t="n"/>
      <c r="AN162" s="13" t="n"/>
      <c r="AO162" s="13" t="n"/>
      <c r="AP162" s="14" t="n"/>
      <c r="AQ162" s="14" t="n"/>
      <c r="AR162" s="14" t="n"/>
      <c r="AS162" s="13" t="n"/>
      <c r="AT162" s="13" t="n"/>
      <c r="AU162" s="10" t="n"/>
      <c r="AV162" s="10" t="n"/>
      <c r="AW162" s="10" t="n"/>
      <c r="AX162" s="10" t="n"/>
      <c r="AY162" s="10" t="n"/>
      <c r="AZ162" s="10" t="n"/>
      <c r="BA162" s="10" t="n"/>
      <c r="BB162" s="10" t="n"/>
      <c r="BC162" s="10" t="n"/>
      <c r="BD162" s="11" t="n"/>
      <c r="BE162" s="10" t="n"/>
      <c r="BF162" s="10" t="n"/>
      <c r="BG162" s="10" t="n"/>
      <c r="BH162" s="10" t="n"/>
      <c r="BI162" s="10" t="n"/>
      <c r="BJ162" s="10" t="n"/>
      <c r="BK162" s="10" t="n"/>
      <c r="BL162" s="10" t="n"/>
      <c r="BM162" s="10" t="n"/>
    </row>
    <row r="163" ht="15.75" customHeight="1" s="218">
      <c r="A163" s="10" t="n"/>
      <c r="B163" s="10" t="n"/>
      <c r="C163" s="10" t="n"/>
      <c r="D163" s="10" t="n"/>
      <c r="E163" s="10" t="n"/>
      <c r="F163" s="10" t="n"/>
      <c r="G163" s="11" t="n"/>
      <c r="H163" s="10" t="n"/>
      <c r="I163" s="10" t="n"/>
      <c r="J163" s="10" t="n"/>
      <c r="K163" s="10" t="n"/>
      <c r="L163" s="10" t="n"/>
      <c r="M163" s="13" t="n"/>
      <c r="N163" s="13" t="n"/>
      <c r="O163" s="13" t="n"/>
      <c r="P163" s="13" t="n"/>
      <c r="Q163" s="10" t="n"/>
      <c r="R163" s="10" t="n"/>
      <c r="S163" s="10" t="n"/>
      <c r="T163" s="10" t="n"/>
      <c r="U163" s="10" t="n"/>
      <c r="V163" s="10" t="n"/>
      <c r="W163" s="10" t="n"/>
      <c r="X163" s="10" t="n"/>
      <c r="Y163" s="11" t="n"/>
      <c r="Z163" s="11" t="n"/>
      <c r="AA163" s="11" t="n"/>
      <c r="AB163" s="11" t="n"/>
      <c r="AC163" s="11" t="n"/>
      <c r="AD163" s="11" t="n"/>
      <c r="AE163" s="10" t="n"/>
      <c r="AF163" s="10" t="n"/>
      <c r="AG163" s="10" t="n"/>
      <c r="AH163" s="10" t="n"/>
      <c r="AI163" s="13" t="n"/>
      <c r="AJ163" s="13" t="n"/>
      <c r="AK163" s="13" t="n"/>
      <c r="AL163" s="13" t="n"/>
      <c r="AM163" s="13" t="n"/>
      <c r="AN163" s="13" t="n"/>
      <c r="AO163" s="13" t="n"/>
      <c r="AP163" s="14" t="n"/>
      <c r="AQ163" s="14" t="n"/>
      <c r="AR163" s="14" t="n"/>
      <c r="AS163" s="13" t="n"/>
      <c r="AT163" s="13" t="n"/>
      <c r="AU163" s="10" t="n"/>
      <c r="AV163" s="10" t="n"/>
      <c r="AW163" s="10" t="n"/>
      <c r="AX163" s="10" t="n"/>
      <c r="AY163" s="10" t="n"/>
      <c r="AZ163" s="10" t="n"/>
      <c r="BA163" s="10" t="n"/>
      <c r="BB163" s="10" t="n"/>
      <c r="BC163" s="10" t="n"/>
      <c r="BD163" s="11" t="n"/>
      <c r="BE163" s="10" t="n"/>
      <c r="BF163" s="10" t="n"/>
      <c r="BG163" s="10" t="n"/>
      <c r="BH163" s="10" t="n"/>
      <c r="BI163" s="10" t="n"/>
      <c r="BJ163" s="10" t="n"/>
      <c r="BK163" s="10" t="n"/>
      <c r="BL163" s="10" t="n"/>
      <c r="BM163" s="10" t="n"/>
    </row>
    <row r="164" ht="15.75" customHeight="1" s="218">
      <c r="A164" s="10" t="n"/>
      <c r="B164" s="10" t="n"/>
      <c r="C164" s="10" t="n"/>
      <c r="D164" s="10" t="n"/>
      <c r="E164" s="10" t="n"/>
      <c r="F164" s="10" t="n"/>
      <c r="G164" s="11" t="n"/>
      <c r="H164" s="10" t="n"/>
      <c r="I164" s="10" t="n"/>
      <c r="J164" s="10" t="n"/>
      <c r="K164" s="10" t="n"/>
      <c r="L164" s="10" t="n"/>
      <c r="M164" s="13" t="n"/>
      <c r="N164" s="13" t="n"/>
      <c r="O164" s="13" t="n"/>
      <c r="P164" s="13" t="n"/>
      <c r="Q164" s="10" t="n"/>
      <c r="R164" s="10" t="n"/>
      <c r="S164" s="10" t="n"/>
      <c r="T164" s="10" t="n"/>
      <c r="U164" s="10" t="n"/>
      <c r="V164" s="10" t="n"/>
      <c r="W164" s="10" t="n"/>
      <c r="X164" s="10" t="n"/>
      <c r="Y164" s="11" t="n"/>
      <c r="Z164" s="11" t="n"/>
      <c r="AA164" s="11" t="n"/>
      <c r="AB164" s="11" t="n"/>
      <c r="AC164" s="11" t="n"/>
      <c r="AD164" s="11" t="n"/>
      <c r="AE164" s="10" t="n"/>
      <c r="AF164" s="10" t="n"/>
      <c r="AG164" s="10" t="n"/>
      <c r="AH164" s="10" t="n"/>
      <c r="AI164" s="13" t="n"/>
      <c r="AJ164" s="13" t="n"/>
      <c r="AK164" s="13" t="n"/>
      <c r="AL164" s="13" t="n"/>
      <c r="AM164" s="13" t="n"/>
      <c r="AN164" s="13" t="n"/>
      <c r="AO164" s="13" t="n"/>
      <c r="AP164" s="14" t="n"/>
      <c r="AQ164" s="14" t="n"/>
      <c r="AR164" s="14" t="n"/>
      <c r="AS164" s="13" t="n"/>
      <c r="AT164" s="13" t="n"/>
      <c r="AU164" s="10" t="n"/>
      <c r="AV164" s="10" t="n"/>
      <c r="AW164" s="10" t="n"/>
      <c r="AX164" s="10" t="n"/>
      <c r="AY164" s="10" t="n"/>
      <c r="AZ164" s="10" t="n"/>
      <c r="BA164" s="10" t="n"/>
      <c r="BB164" s="10" t="n"/>
      <c r="BC164" s="10" t="n"/>
      <c r="BD164" s="11" t="n"/>
      <c r="BE164" s="10" t="n"/>
      <c r="BF164" s="10" t="n"/>
      <c r="BG164" s="10" t="n"/>
      <c r="BH164" s="10" t="n"/>
      <c r="BI164" s="10" t="n"/>
      <c r="BJ164" s="10" t="n"/>
      <c r="BK164" s="10" t="n"/>
      <c r="BL164" s="10" t="n"/>
      <c r="BM164" s="10" t="n"/>
    </row>
    <row r="165" ht="15.75" customHeight="1" s="218">
      <c r="A165" s="10" t="n"/>
      <c r="B165" s="10" t="n"/>
      <c r="C165" s="10" t="n"/>
      <c r="D165" s="10" t="n"/>
      <c r="E165" s="10" t="n"/>
      <c r="F165" s="10" t="n"/>
      <c r="G165" s="11" t="n"/>
      <c r="H165" s="10" t="n"/>
      <c r="I165" s="10" t="n"/>
      <c r="J165" s="10" t="n"/>
      <c r="K165" s="10" t="n"/>
      <c r="L165" s="10" t="n"/>
      <c r="M165" s="13" t="n"/>
      <c r="N165" s="13" t="n"/>
      <c r="O165" s="13" t="n"/>
      <c r="P165" s="13" t="n"/>
      <c r="Q165" s="10" t="n"/>
      <c r="R165" s="10" t="n"/>
      <c r="S165" s="10" t="n"/>
      <c r="T165" s="10" t="n"/>
      <c r="U165" s="10" t="n"/>
      <c r="V165" s="10" t="n"/>
      <c r="W165" s="10" t="n"/>
      <c r="X165" s="10" t="n"/>
      <c r="Y165" s="11" t="n"/>
      <c r="Z165" s="11" t="n"/>
      <c r="AA165" s="11" t="n"/>
      <c r="AB165" s="11" t="n"/>
      <c r="AC165" s="11" t="n"/>
      <c r="AD165" s="11" t="n"/>
      <c r="AE165" s="10" t="n"/>
      <c r="AF165" s="10" t="n"/>
      <c r="AG165" s="10" t="n"/>
      <c r="AH165" s="10" t="n"/>
      <c r="AI165" s="13" t="n"/>
      <c r="AJ165" s="13" t="n"/>
      <c r="AK165" s="13" t="n"/>
      <c r="AL165" s="13" t="n"/>
      <c r="AM165" s="13" t="n"/>
      <c r="AN165" s="13" t="n"/>
      <c r="AO165" s="13" t="n"/>
      <c r="AP165" s="14" t="n"/>
      <c r="AQ165" s="14" t="n"/>
      <c r="AR165" s="14" t="n"/>
      <c r="AS165" s="13" t="n"/>
      <c r="AT165" s="13" t="n"/>
      <c r="AU165" s="10" t="n"/>
      <c r="AV165" s="10" t="n"/>
      <c r="AW165" s="10" t="n"/>
      <c r="AX165" s="10" t="n"/>
      <c r="AY165" s="10" t="n"/>
      <c r="AZ165" s="10" t="n"/>
      <c r="BA165" s="10" t="n"/>
      <c r="BB165" s="10" t="n"/>
      <c r="BC165" s="10" t="n"/>
      <c r="BD165" s="11" t="n"/>
      <c r="BE165" s="10" t="n"/>
      <c r="BF165" s="10" t="n"/>
      <c r="BG165" s="10" t="n"/>
      <c r="BH165" s="10" t="n"/>
      <c r="BI165" s="10" t="n"/>
      <c r="BJ165" s="10" t="n"/>
      <c r="BK165" s="10" t="n"/>
      <c r="BL165" s="10" t="n"/>
      <c r="BM165" s="10" t="n"/>
    </row>
    <row r="166" ht="15.75" customHeight="1" s="218">
      <c r="A166" s="10" t="n"/>
      <c r="B166" s="10" t="n"/>
      <c r="C166" s="10" t="n"/>
      <c r="D166" s="10" t="n"/>
      <c r="E166" s="10" t="n"/>
      <c r="F166" s="10" t="n"/>
      <c r="G166" s="11" t="n"/>
      <c r="H166" s="10" t="n"/>
      <c r="I166" s="10" t="n"/>
      <c r="J166" s="10" t="n"/>
      <c r="K166" s="10" t="n"/>
      <c r="L166" s="10" t="n"/>
      <c r="M166" s="13" t="n"/>
      <c r="N166" s="13" t="n"/>
      <c r="O166" s="13" t="n"/>
      <c r="P166" s="13" t="n"/>
      <c r="Q166" s="10" t="n"/>
      <c r="R166" s="10" t="n"/>
      <c r="S166" s="10" t="n"/>
      <c r="T166" s="10" t="n"/>
      <c r="U166" s="10" t="n"/>
      <c r="V166" s="10" t="n"/>
      <c r="W166" s="10" t="n"/>
      <c r="X166" s="10" t="n"/>
      <c r="Y166" s="11" t="n"/>
      <c r="Z166" s="11" t="n"/>
      <c r="AA166" s="11" t="n"/>
      <c r="AB166" s="11" t="n"/>
      <c r="AC166" s="11" t="n"/>
      <c r="AD166" s="11" t="n"/>
      <c r="AE166" s="10" t="n"/>
      <c r="AF166" s="10" t="n"/>
      <c r="AG166" s="10" t="n"/>
      <c r="AH166" s="10" t="n"/>
      <c r="AI166" s="13" t="n"/>
      <c r="AJ166" s="13" t="n"/>
      <c r="AK166" s="13" t="n"/>
      <c r="AL166" s="13" t="n"/>
      <c r="AM166" s="13" t="n"/>
      <c r="AN166" s="13" t="n"/>
      <c r="AO166" s="13" t="n"/>
      <c r="AP166" s="14" t="n"/>
      <c r="AQ166" s="14" t="n"/>
      <c r="AR166" s="14" t="n"/>
      <c r="AS166" s="13" t="n"/>
      <c r="AT166" s="13" t="n"/>
      <c r="AU166" s="10" t="n"/>
      <c r="AV166" s="10" t="n"/>
      <c r="AW166" s="10" t="n"/>
      <c r="AX166" s="10" t="n"/>
      <c r="AY166" s="10" t="n"/>
      <c r="AZ166" s="10" t="n"/>
      <c r="BA166" s="10" t="n"/>
      <c r="BB166" s="10" t="n"/>
      <c r="BC166" s="10" t="n"/>
      <c r="BD166" s="11" t="n"/>
      <c r="BE166" s="10" t="n"/>
      <c r="BF166" s="10" t="n"/>
      <c r="BG166" s="10" t="n"/>
      <c r="BH166" s="10" t="n"/>
      <c r="BI166" s="10" t="n"/>
      <c r="BJ166" s="10" t="n"/>
      <c r="BK166" s="10" t="n"/>
      <c r="BL166" s="10" t="n"/>
      <c r="BM166" s="10" t="n"/>
    </row>
    <row r="167" ht="15.75" customHeight="1" s="218">
      <c r="A167" s="10" t="n"/>
      <c r="B167" s="10" t="n"/>
      <c r="C167" s="10" t="n"/>
      <c r="D167" s="10" t="n"/>
      <c r="E167" s="10" t="n"/>
      <c r="F167" s="10" t="n"/>
      <c r="G167" s="11" t="n"/>
      <c r="H167" s="10" t="n"/>
      <c r="I167" s="10" t="n"/>
      <c r="J167" s="10" t="n"/>
      <c r="K167" s="10" t="n"/>
      <c r="L167" s="10" t="n"/>
      <c r="M167" s="13" t="n"/>
      <c r="N167" s="13" t="n"/>
      <c r="O167" s="13" t="n"/>
      <c r="P167" s="13" t="n"/>
      <c r="Q167" s="10" t="n"/>
      <c r="R167" s="10" t="n"/>
      <c r="S167" s="10" t="n"/>
      <c r="T167" s="10" t="n"/>
      <c r="U167" s="10" t="n"/>
      <c r="V167" s="10" t="n"/>
      <c r="W167" s="10" t="n"/>
      <c r="X167" s="10" t="n"/>
      <c r="Y167" s="11" t="n"/>
      <c r="Z167" s="11" t="n"/>
      <c r="AA167" s="11" t="n"/>
      <c r="AB167" s="11" t="n"/>
      <c r="AC167" s="11" t="n"/>
      <c r="AD167" s="11" t="n"/>
      <c r="AE167" s="10" t="n"/>
      <c r="AF167" s="10" t="n"/>
      <c r="AG167" s="10" t="n"/>
      <c r="AH167" s="10" t="n"/>
      <c r="AI167" s="13" t="n"/>
      <c r="AJ167" s="13" t="n"/>
      <c r="AK167" s="13" t="n"/>
      <c r="AL167" s="13" t="n"/>
      <c r="AM167" s="13" t="n"/>
      <c r="AN167" s="13" t="n"/>
      <c r="AO167" s="13" t="n"/>
      <c r="AP167" s="14" t="n"/>
      <c r="AQ167" s="14" t="n"/>
      <c r="AR167" s="14" t="n"/>
      <c r="AS167" s="13" t="n"/>
      <c r="AT167" s="13" t="n"/>
      <c r="AU167" s="10" t="n"/>
      <c r="AV167" s="10" t="n"/>
      <c r="AW167" s="10" t="n"/>
      <c r="AX167" s="10" t="n"/>
      <c r="AY167" s="10" t="n"/>
      <c r="AZ167" s="10" t="n"/>
      <c r="BA167" s="10" t="n"/>
      <c r="BB167" s="10" t="n"/>
      <c r="BC167" s="10" t="n"/>
      <c r="BD167" s="11" t="n"/>
      <c r="BE167" s="10" t="n"/>
      <c r="BF167" s="10" t="n"/>
      <c r="BG167" s="10" t="n"/>
      <c r="BH167" s="10" t="n"/>
      <c r="BI167" s="10" t="n"/>
      <c r="BJ167" s="10" t="n"/>
      <c r="BK167" s="10" t="n"/>
      <c r="BL167" s="10" t="n"/>
      <c r="BM167" s="10" t="n"/>
    </row>
    <row r="168" ht="15.75" customHeight="1" s="218">
      <c r="A168" s="10" t="n"/>
      <c r="B168" s="10" t="n"/>
      <c r="C168" s="10" t="n"/>
      <c r="D168" s="10" t="n"/>
      <c r="E168" s="10" t="n"/>
      <c r="F168" s="10" t="n"/>
      <c r="G168" s="11" t="n"/>
      <c r="H168" s="10" t="n"/>
      <c r="I168" s="10" t="n"/>
      <c r="J168" s="10" t="n"/>
      <c r="K168" s="10" t="n"/>
      <c r="L168" s="10" t="n"/>
      <c r="M168" s="13" t="n"/>
      <c r="N168" s="13" t="n"/>
      <c r="O168" s="13" t="n"/>
      <c r="P168" s="13" t="n"/>
      <c r="Q168" s="10" t="n"/>
      <c r="R168" s="10" t="n"/>
      <c r="S168" s="10" t="n"/>
      <c r="T168" s="10" t="n"/>
      <c r="U168" s="10" t="n"/>
      <c r="V168" s="10" t="n"/>
      <c r="W168" s="10" t="n"/>
      <c r="X168" s="10" t="n"/>
      <c r="Y168" s="11" t="n"/>
      <c r="Z168" s="11" t="n"/>
      <c r="AA168" s="11" t="n"/>
      <c r="AB168" s="11" t="n"/>
      <c r="AC168" s="11" t="n"/>
      <c r="AD168" s="11" t="n"/>
      <c r="AE168" s="10" t="n"/>
      <c r="AF168" s="10" t="n"/>
      <c r="AG168" s="10" t="n"/>
      <c r="AH168" s="10" t="n"/>
      <c r="AI168" s="13" t="n"/>
      <c r="AJ168" s="13" t="n"/>
      <c r="AK168" s="13" t="n"/>
      <c r="AL168" s="13" t="n"/>
      <c r="AM168" s="13" t="n"/>
      <c r="AN168" s="13" t="n"/>
      <c r="AO168" s="13" t="n"/>
      <c r="AP168" s="14" t="n"/>
      <c r="AQ168" s="14" t="n"/>
      <c r="AR168" s="14" t="n"/>
      <c r="AS168" s="13" t="n"/>
      <c r="AT168" s="13" t="n"/>
      <c r="AU168" s="10" t="n"/>
      <c r="AV168" s="10" t="n"/>
      <c r="AW168" s="10" t="n"/>
      <c r="AX168" s="10" t="n"/>
      <c r="AY168" s="10" t="n"/>
      <c r="AZ168" s="10" t="n"/>
      <c r="BA168" s="10" t="n"/>
      <c r="BB168" s="10" t="n"/>
      <c r="BC168" s="10" t="n"/>
      <c r="BD168" s="11" t="n"/>
      <c r="BE168" s="10" t="n"/>
      <c r="BF168" s="10" t="n"/>
      <c r="BG168" s="10" t="n"/>
      <c r="BH168" s="10" t="n"/>
      <c r="BI168" s="10" t="n"/>
      <c r="BJ168" s="10" t="n"/>
      <c r="BK168" s="10" t="n"/>
      <c r="BL168" s="10" t="n"/>
      <c r="BM168" s="10" t="n"/>
    </row>
    <row r="169" ht="15.75" customHeight="1" s="218">
      <c r="A169" s="10" t="n"/>
      <c r="B169" s="10" t="n"/>
      <c r="C169" s="10" t="n"/>
      <c r="D169" s="10" t="n"/>
      <c r="E169" s="10" t="n"/>
      <c r="F169" s="10" t="n"/>
      <c r="G169" s="11" t="n"/>
      <c r="H169" s="10" t="n"/>
      <c r="I169" s="10" t="n"/>
      <c r="J169" s="10" t="n"/>
      <c r="K169" s="10" t="n"/>
      <c r="L169" s="10" t="n"/>
      <c r="M169" s="13" t="n"/>
      <c r="N169" s="13" t="n"/>
      <c r="O169" s="13" t="n"/>
      <c r="P169" s="13" t="n"/>
      <c r="Q169" s="10" t="n"/>
      <c r="R169" s="10" t="n"/>
      <c r="S169" s="10" t="n"/>
      <c r="T169" s="10" t="n"/>
      <c r="U169" s="10" t="n"/>
      <c r="V169" s="10" t="n"/>
      <c r="W169" s="10" t="n"/>
      <c r="X169" s="10" t="n"/>
      <c r="Y169" s="11" t="n"/>
      <c r="Z169" s="11" t="n"/>
      <c r="AA169" s="11" t="n"/>
      <c r="AB169" s="11" t="n"/>
      <c r="AC169" s="11" t="n"/>
      <c r="AD169" s="11" t="n"/>
      <c r="AE169" s="10" t="n"/>
      <c r="AF169" s="10" t="n"/>
      <c r="AG169" s="10" t="n"/>
      <c r="AH169" s="10" t="n"/>
      <c r="AI169" s="13" t="n"/>
      <c r="AJ169" s="13" t="n"/>
      <c r="AK169" s="13" t="n"/>
      <c r="AL169" s="13" t="n"/>
      <c r="AM169" s="13" t="n"/>
      <c r="AN169" s="13" t="n"/>
      <c r="AO169" s="13" t="n"/>
      <c r="AP169" s="14" t="n"/>
      <c r="AQ169" s="14" t="n"/>
      <c r="AR169" s="14" t="n"/>
      <c r="AS169" s="13" t="n"/>
      <c r="AT169" s="13" t="n"/>
      <c r="AU169" s="10" t="n"/>
      <c r="AV169" s="10" t="n"/>
      <c r="AW169" s="10" t="n"/>
      <c r="AX169" s="10" t="n"/>
      <c r="AY169" s="10" t="n"/>
      <c r="AZ169" s="10" t="n"/>
      <c r="BA169" s="10" t="n"/>
      <c r="BB169" s="10" t="n"/>
      <c r="BC169" s="10" t="n"/>
      <c r="BD169" s="11" t="n"/>
      <c r="BE169" s="10" t="n"/>
      <c r="BF169" s="10" t="n"/>
      <c r="BG169" s="10" t="n"/>
      <c r="BH169" s="10" t="n"/>
      <c r="BI169" s="10" t="n"/>
      <c r="BJ169" s="10" t="n"/>
      <c r="BK169" s="10" t="n"/>
      <c r="BL169" s="10" t="n"/>
      <c r="BM169" s="10" t="n"/>
    </row>
    <row r="170" ht="15.75" customHeight="1" s="218">
      <c r="A170" s="10" t="n"/>
      <c r="B170" s="10" t="n"/>
      <c r="C170" s="10" t="n"/>
      <c r="D170" s="10" t="n"/>
      <c r="E170" s="10" t="n"/>
      <c r="F170" s="10" t="n"/>
      <c r="G170" s="11" t="n"/>
      <c r="H170" s="10" t="n"/>
      <c r="I170" s="10" t="n"/>
      <c r="J170" s="10" t="n"/>
      <c r="K170" s="10" t="n"/>
      <c r="L170" s="10" t="n"/>
      <c r="M170" s="13" t="n"/>
      <c r="N170" s="13" t="n"/>
      <c r="O170" s="13" t="n"/>
      <c r="P170" s="13" t="n"/>
      <c r="Q170" s="10" t="n"/>
      <c r="R170" s="10" t="n"/>
      <c r="S170" s="10" t="n"/>
      <c r="T170" s="10" t="n"/>
      <c r="U170" s="10" t="n"/>
      <c r="V170" s="10" t="n"/>
      <c r="W170" s="10" t="n"/>
      <c r="X170" s="10" t="n"/>
      <c r="Y170" s="11" t="n"/>
      <c r="Z170" s="11" t="n"/>
      <c r="AA170" s="11" t="n"/>
      <c r="AB170" s="11" t="n"/>
      <c r="AC170" s="11" t="n"/>
      <c r="AD170" s="11" t="n"/>
      <c r="AE170" s="10" t="n"/>
      <c r="AF170" s="10" t="n"/>
      <c r="AG170" s="10" t="n"/>
      <c r="AH170" s="10" t="n"/>
      <c r="AI170" s="13" t="n"/>
      <c r="AJ170" s="13" t="n"/>
      <c r="AK170" s="13" t="n"/>
      <c r="AL170" s="13" t="n"/>
      <c r="AM170" s="13" t="n"/>
      <c r="AN170" s="13" t="n"/>
      <c r="AO170" s="13" t="n"/>
      <c r="AP170" s="14" t="n"/>
      <c r="AQ170" s="14" t="n"/>
      <c r="AR170" s="14" t="n"/>
      <c r="AS170" s="13" t="n"/>
      <c r="AT170" s="13" t="n"/>
      <c r="AU170" s="10" t="n"/>
      <c r="AV170" s="10" t="n"/>
      <c r="AW170" s="10" t="n"/>
      <c r="AX170" s="10" t="n"/>
      <c r="AY170" s="10" t="n"/>
      <c r="AZ170" s="10" t="n"/>
      <c r="BA170" s="10" t="n"/>
      <c r="BB170" s="10" t="n"/>
      <c r="BC170" s="10" t="n"/>
      <c r="BD170" s="11" t="n"/>
      <c r="BE170" s="10" t="n"/>
      <c r="BF170" s="10" t="n"/>
      <c r="BG170" s="10" t="n"/>
      <c r="BH170" s="10" t="n"/>
      <c r="BI170" s="10" t="n"/>
      <c r="BJ170" s="10" t="n"/>
      <c r="BK170" s="10" t="n"/>
      <c r="BL170" s="10" t="n"/>
      <c r="BM170" s="10" t="n"/>
    </row>
    <row r="171" ht="15.75" customHeight="1" s="218">
      <c r="A171" s="10" t="n"/>
      <c r="B171" s="10" t="n"/>
      <c r="C171" s="10" t="n"/>
      <c r="D171" s="10" t="n"/>
      <c r="E171" s="10" t="n"/>
      <c r="F171" s="10" t="n"/>
      <c r="G171" s="11" t="n"/>
      <c r="H171" s="10" t="n"/>
      <c r="I171" s="10" t="n"/>
      <c r="J171" s="10" t="n"/>
      <c r="K171" s="10" t="n"/>
      <c r="L171" s="10" t="n"/>
      <c r="M171" s="13" t="n"/>
      <c r="N171" s="13" t="n"/>
      <c r="O171" s="13" t="n"/>
      <c r="P171" s="13" t="n"/>
      <c r="Q171" s="10" t="n"/>
      <c r="R171" s="10" t="n"/>
      <c r="S171" s="10" t="n"/>
      <c r="T171" s="10" t="n"/>
      <c r="U171" s="10" t="n"/>
      <c r="V171" s="10" t="n"/>
      <c r="W171" s="10" t="n"/>
      <c r="X171" s="10" t="n"/>
      <c r="Y171" s="11" t="n"/>
      <c r="Z171" s="11" t="n"/>
      <c r="AA171" s="11" t="n"/>
      <c r="AB171" s="11" t="n"/>
      <c r="AC171" s="11" t="n"/>
      <c r="AD171" s="11" t="n"/>
      <c r="AE171" s="10" t="n"/>
      <c r="AF171" s="10" t="n"/>
      <c r="AG171" s="10" t="n"/>
      <c r="AH171" s="10" t="n"/>
      <c r="AI171" s="13" t="n"/>
      <c r="AJ171" s="13" t="n"/>
      <c r="AK171" s="13" t="n"/>
      <c r="AL171" s="13" t="n"/>
      <c r="AM171" s="13" t="n"/>
      <c r="AN171" s="13" t="n"/>
      <c r="AO171" s="13" t="n"/>
      <c r="AP171" s="14" t="n"/>
      <c r="AQ171" s="14" t="n"/>
      <c r="AR171" s="14" t="n"/>
      <c r="AS171" s="13" t="n"/>
      <c r="AT171" s="13" t="n"/>
      <c r="AU171" s="10" t="n"/>
      <c r="AV171" s="10" t="n"/>
      <c r="AW171" s="10" t="n"/>
      <c r="AX171" s="10" t="n"/>
      <c r="AY171" s="10" t="n"/>
      <c r="AZ171" s="10" t="n"/>
      <c r="BA171" s="10" t="n"/>
      <c r="BB171" s="10" t="n"/>
      <c r="BC171" s="10" t="n"/>
      <c r="BD171" s="11" t="n"/>
      <c r="BE171" s="10" t="n"/>
      <c r="BF171" s="10" t="n"/>
      <c r="BG171" s="10" t="n"/>
      <c r="BH171" s="10" t="n"/>
      <c r="BI171" s="10" t="n"/>
      <c r="BJ171" s="10" t="n"/>
      <c r="BK171" s="10" t="n"/>
      <c r="BL171" s="10" t="n"/>
      <c r="BM171" s="10" t="n"/>
    </row>
    <row r="172" ht="15.75" customHeight="1" s="218">
      <c r="A172" s="10" t="n"/>
      <c r="B172" s="10" t="n"/>
      <c r="C172" s="10" t="n"/>
      <c r="D172" s="10" t="n"/>
      <c r="E172" s="10" t="n"/>
      <c r="F172" s="10" t="n"/>
      <c r="G172" s="11" t="n"/>
      <c r="H172" s="10" t="n"/>
      <c r="I172" s="10" t="n"/>
      <c r="J172" s="10" t="n"/>
      <c r="K172" s="10" t="n"/>
      <c r="L172" s="10" t="n"/>
      <c r="M172" s="13" t="n"/>
      <c r="N172" s="13" t="n"/>
      <c r="O172" s="13" t="n"/>
      <c r="P172" s="13" t="n"/>
      <c r="Q172" s="10" t="n"/>
      <c r="R172" s="10" t="n"/>
      <c r="S172" s="10" t="n"/>
      <c r="T172" s="10" t="n"/>
      <c r="U172" s="10" t="n"/>
      <c r="V172" s="10" t="n"/>
      <c r="W172" s="10" t="n"/>
      <c r="X172" s="10" t="n"/>
      <c r="Y172" s="11" t="n"/>
      <c r="Z172" s="11" t="n"/>
      <c r="AA172" s="11" t="n"/>
      <c r="AB172" s="11" t="n"/>
      <c r="AC172" s="11" t="n"/>
      <c r="AD172" s="11" t="n"/>
      <c r="AE172" s="10" t="n"/>
      <c r="AF172" s="10" t="n"/>
      <c r="AG172" s="10" t="n"/>
      <c r="AH172" s="10" t="n"/>
      <c r="AI172" s="13" t="n"/>
      <c r="AJ172" s="13" t="n"/>
      <c r="AK172" s="13" t="n"/>
      <c r="AL172" s="13" t="n"/>
      <c r="AM172" s="13" t="n"/>
      <c r="AN172" s="13" t="n"/>
      <c r="AO172" s="13" t="n"/>
      <c r="AP172" s="14" t="n"/>
      <c r="AQ172" s="14" t="n"/>
      <c r="AR172" s="14" t="n"/>
      <c r="AS172" s="13" t="n"/>
      <c r="AT172" s="13" t="n"/>
      <c r="AU172" s="10" t="n"/>
      <c r="AV172" s="10" t="n"/>
      <c r="AW172" s="10" t="n"/>
      <c r="AX172" s="10" t="n"/>
      <c r="AY172" s="10" t="n"/>
      <c r="AZ172" s="10" t="n"/>
      <c r="BA172" s="10" t="n"/>
      <c r="BB172" s="10" t="n"/>
      <c r="BC172" s="10" t="n"/>
      <c r="BD172" s="11" t="n"/>
      <c r="BE172" s="10" t="n"/>
      <c r="BF172" s="10" t="n"/>
      <c r="BG172" s="10" t="n"/>
      <c r="BH172" s="10" t="n"/>
      <c r="BI172" s="10" t="n"/>
      <c r="BJ172" s="10" t="n"/>
      <c r="BK172" s="10" t="n"/>
      <c r="BL172" s="10" t="n"/>
      <c r="BM172" s="10" t="n"/>
    </row>
    <row r="173" ht="15.75" customHeight="1" s="218">
      <c r="A173" s="10" t="n"/>
      <c r="B173" s="10" t="n"/>
      <c r="C173" s="10" t="n"/>
      <c r="D173" s="10" t="n"/>
      <c r="E173" s="10" t="n"/>
      <c r="F173" s="10" t="n"/>
      <c r="G173" s="11" t="n"/>
      <c r="H173" s="10" t="n"/>
      <c r="I173" s="10" t="n"/>
      <c r="J173" s="10" t="n"/>
      <c r="K173" s="10" t="n"/>
      <c r="L173" s="10" t="n"/>
      <c r="M173" s="13" t="n"/>
      <c r="N173" s="13" t="n"/>
      <c r="O173" s="13" t="n"/>
      <c r="P173" s="13" t="n"/>
      <c r="Q173" s="10" t="n"/>
      <c r="R173" s="10" t="n"/>
      <c r="S173" s="10" t="n"/>
      <c r="T173" s="10" t="n"/>
      <c r="U173" s="10" t="n"/>
      <c r="V173" s="10" t="n"/>
      <c r="W173" s="10" t="n"/>
      <c r="X173" s="10" t="n"/>
      <c r="Y173" s="11" t="n"/>
      <c r="Z173" s="11" t="n"/>
      <c r="AA173" s="11" t="n"/>
      <c r="AB173" s="11" t="n"/>
      <c r="AC173" s="11" t="n"/>
      <c r="AD173" s="11" t="n"/>
      <c r="AE173" s="10" t="n"/>
      <c r="AF173" s="10" t="n"/>
      <c r="AG173" s="10" t="n"/>
      <c r="AH173" s="10" t="n"/>
      <c r="AI173" s="13" t="n"/>
      <c r="AJ173" s="13" t="n"/>
      <c r="AK173" s="13" t="n"/>
      <c r="AL173" s="13" t="n"/>
      <c r="AM173" s="13" t="n"/>
      <c r="AN173" s="13" t="n"/>
      <c r="AO173" s="13" t="n"/>
      <c r="AP173" s="14" t="n"/>
      <c r="AQ173" s="14" t="n"/>
      <c r="AR173" s="14" t="n"/>
      <c r="AS173" s="13" t="n"/>
      <c r="AT173" s="13" t="n"/>
      <c r="AU173" s="10" t="n"/>
      <c r="AV173" s="10" t="n"/>
      <c r="AW173" s="10" t="n"/>
      <c r="AX173" s="10" t="n"/>
      <c r="AY173" s="10" t="n"/>
      <c r="AZ173" s="10" t="n"/>
      <c r="BA173" s="10" t="n"/>
      <c r="BB173" s="10" t="n"/>
      <c r="BC173" s="10" t="n"/>
      <c r="BD173" s="11" t="n"/>
      <c r="BE173" s="10" t="n"/>
      <c r="BF173" s="10" t="n"/>
      <c r="BG173" s="10" t="n"/>
      <c r="BH173" s="10" t="n"/>
      <c r="BI173" s="10" t="n"/>
      <c r="BJ173" s="10" t="n"/>
      <c r="BK173" s="10" t="n"/>
      <c r="BL173" s="10" t="n"/>
      <c r="BM173" s="10" t="n"/>
    </row>
    <row r="174" ht="15.75" customHeight="1" s="218">
      <c r="A174" s="10" t="n"/>
      <c r="B174" s="10" t="n"/>
      <c r="C174" s="10" t="n"/>
      <c r="D174" s="10" t="n"/>
      <c r="E174" s="10" t="n"/>
      <c r="F174" s="10" t="n"/>
      <c r="G174" s="11" t="n"/>
      <c r="H174" s="10" t="n"/>
      <c r="I174" s="10" t="n"/>
      <c r="J174" s="10" t="n"/>
      <c r="K174" s="10" t="n"/>
      <c r="L174" s="10" t="n"/>
      <c r="M174" s="13" t="n"/>
      <c r="N174" s="13" t="n"/>
      <c r="O174" s="13" t="n"/>
      <c r="P174" s="13" t="n"/>
      <c r="Q174" s="10" t="n"/>
      <c r="R174" s="10" t="n"/>
      <c r="S174" s="10" t="n"/>
      <c r="T174" s="10" t="n"/>
      <c r="U174" s="10" t="n"/>
      <c r="V174" s="10" t="n"/>
      <c r="W174" s="10" t="n"/>
      <c r="X174" s="10" t="n"/>
      <c r="Y174" s="11" t="n"/>
      <c r="Z174" s="11" t="n"/>
      <c r="AA174" s="11" t="n"/>
      <c r="AB174" s="11" t="n"/>
      <c r="AC174" s="11" t="n"/>
      <c r="AD174" s="11" t="n"/>
      <c r="AE174" s="10" t="n"/>
      <c r="AF174" s="10" t="n"/>
      <c r="AG174" s="10" t="n"/>
      <c r="AH174" s="10" t="n"/>
      <c r="AI174" s="13" t="n"/>
      <c r="AJ174" s="13" t="n"/>
      <c r="AK174" s="13" t="n"/>
      <c r="AL174" s="13" t="n"/>
      <c r="AM174" s="13" t="n"/>
      <c r="AN174" s="13" t="n"/>
      <c r="AO174" s="13" t="n"/>
      <c r="AP174" s="14" t="n"/>
      <c r="AQ174" s="14" t="n"/>
      <c r="AR174" s="14" t="n"/>
      <c r="AS174" s="13" t="n"/>
      <c r="AT174" s="13" t="n"/>
      <c r="AU174" s="10" t="n"/>
      <c r="AV174" s="10" t="n"/>
      <c r="AW174" s="10" t="n"/>
      <c r="AX174" s="10" t="n"/>
      <c r="AY174" s="10" t="n"/>
      <c r="AZ174" s="10" t="n"/>
      <c r="BA174" s="10" t="n"/>
      <c r="BB174" s="10" t="n"/>
      <c r="BC174" s="10" t="n"/>
      <c r="BD174" s="11" t="n"/>
      <c r="BE174" s="10" t="n"/>
      <c r="BF174" s="10" t="n"/>
      <c r="BG174" s="10" t="n"/>
      <c r="BH174" s="10" t="n"/>
      <c r="BI174" s="10" t="n"/>
      <c r="BJ174" s="10" t="n"/>
      <c r="BK174" s="10" t="n"/>
      <c r="BL174" s="10" t="n"/>
      <c r="BM174" s="10" t="n"/>
    </row>
    <row r="175" ht="15.75" customHeight="1" s="218">
      <c r="A175" s="10" t="n"/>
      <c r="B175" s="10" t="n"/>
      <c r="C175" s="10" t="n"/>
      <c r="D175" s="10" t="n"/>
      <c r="E175" s="10" t="n"/>
      <c r="F175" s="10" t="n"/>
      <c r="G175" s="11" t="n"/>
      <c r="H175" s="10" t="n"/>
      <c r="I175" s="10" t="n"/>
      <c r="J175" s="10" t="n"/>
      <c r="K175" s="10" t="n"/>
      <c r="L175" s="10" t="n"/>
      <c r="M175" s="13" t="n"/>
      <c r="N175" s="13" t="n"/>
      <c r="O175" s="13" t="n"/>
      <c r="P175" s="13" t="n"/>
      <c r="Q175" s="10" t="n"/>
      <c r="R175" s="10" t="n"/>
      <c r="S175" s="10" t="n"/>
      <c r="T175" s="10" t="n"/>
      <c r="U175" s="10" t="n"/>
      <c r="V175" s="10" t="n"/>
      <c r="W175" s="10" t="n"/>
      <c r="X175" s="10" t="n"/>
      <c r="Y175" s="11" t="n"/>
      <c r="Z175" s="11" t="n"/>
      <c r="AA175" s="11" t="n"/>
      <c r="AB175" s="11" t="n"/>
      <c r="AC175" s="11" t="n"/>
      <c r="AD175" s="11" t="n"/>
      <c r="AE175" s="10" t="n"/>
      <c r="AF175" s="10" t="n"/>
      <c r="AG175" s="10" t="n"/>
      <c r="AH175" s="10" t="n"/>
      <c r="AI175" s="13" t="n"/>
      <c r="AJ175" s="13" t="n"/>
      <c r="AK175" s="13" t="n"/>
      <c r="AL175" s="13" t="n"/>
      <c r="AM175" s="13" t="n"/>
      <c r="AN175" s="13" t="n"/>
      <c r="AO175" s="13" t="n"/>
      <c r="AP175" s="14" t="n"/>
      <c r="AQ175" s="14" t="n"/>
      <c r="AR175" s="14" t="n"/>
      <c r="AS175" s="13" t="n"/>
      <c r="AT175" s="13" t="n"/>
      <c r="AU175" s="10" t="n"/>
      <c r="AV175" s="10" t="n"/>
      <c r="AW175" s="10" t="n"/>
      <c r="AX175" s="10" t="n"/>
      <c r="AY175" s="10" t="n"/>
      <c r="AZ175" s="10" t="n"/>
      <c r="BA175" s="10" t="n"/>
      <c r="BB175" s="10" t="n"/>
      <c r="BC175" s="10" t="n"/>
      <c r="BD175" s="11" t="n"/>
      <c r="BE175" s="10" t="n"/>
      <c r="BF175" s="10" t="n"/>
      <c r="BG175" s="10" t="n"/>
      <c r="BH175" s="10" t="n"/>
      <c r="BI175" s="10" t="n"/>
      <c r="BJ175" s="10" t="n"/>
      <c r="BK175" s="10" t="n"/>
      <c r="BL175" s="10" t="n"/>
      <c r="BM175" s="10" t="n"/>
    </row>
    <row r="176" ht="15.75" customHeight="1" s="218">
      <c r="A176" s="10" t="n"/>
      <c r="B176" s="10" t="n"/>
      <c r="C176" s="10" t="n"/>
      <c r="D176" s="10" t="n"/>
      <c r="E176" s="10" t="n"/>
      <c r="F176" s="10" t="n"/>
      <c r="G176" s="11" t="n"/>
      <c r="H176" s="10" t="n"/>
      <c r="I176" s="10" t="n"/>
      <c r="J176" s="10" t="n"/>
      <c r="K176" s="10" t="n"/>
      <c r="L176" s="10" t="n"/>
      <c r="M176" s="13" t="n"/>
      <c r="N176" s="13" t="n"/>
      <c r="O176" s="13" t="n"/>
      <c r="P176" s="13" t="n"/>
      <c r="Q176" s="10" t="n"/>
      <c r="R176" s="10" t="n"/>
      <c r="S176" s="10" t="n"/>
      <c r="T176" s="10" t="n"/>
      <c r="U176" s="10" t="n"/>
      <c r="V176" s="10" t="n"/>
      <c r="W176" s="10" t="n"/>
      <c r="X176" s="10" t="n"/>
      <c r="Y176" s="11" t="n"/>
      <c r="Z176" s="11" t="n"/>
      <c r="AA176" s="11" t="n"/>
      <c r="AB176" s="11" t="n"/>
      <c r="AC176" s="11" t="n"/>
      <c r="AD176" s="11" t="n"/>
      <c r="AE176" s="10" t="n"/>
      <c r="AF176" s="10" t="n"/>
      <c r="AG176" s="10" t="n"/>
      <c r="AH176" s="10" t="n"/>
      <c r="AI176" s="13" t="n"/>
      <c r="AJ176" s="13" t="n"/>
      <c r="AK176" s="13" t="n"/>
      <c r="AL176" s="13" t="n"/>
      <c r="AM176" s="13" t="n"/>
      <c r="AN176" s="13" t="n"/>
      <c r="AO176" s="13" t="n"/>
      <c r="AP176" s="14" t="n"/>
      <c r="AQ176" s="14" t="n"/>
      <c r="AR176" s="14" t="n"/>
      <c r="AS176" s="13" t="n"/>
      <c r="AT176" s="13" t="n"/>
      <c r="AU176" s="10" t="n"/>
      <c r="AV176" s="10" t="n"/>
      <c r="AW176" s="10" t="n"/>
      <c r="AX176" s="10" t="n"/>
      <c r="AY176" s="10" t="n"/>
      <c r="AZ176" s="10" t="n"/>
      <c r="BA176" s="10" t="n"/>
      <c r="BB176" s="10" t="n"/>
      <c r="BC176" s="10" t="n"/>
      <c r="BD176" s="11" t="n"/>
      <c r="BE176" s="10" t="n"/>
      <c r="BF176" s="10" t="n"/>
      <c r="BG176" s="10" t="n"/>
      <c r="BH176" s="10" t="n"/>
      <c r="BI176" s="10" t="n"/>
      <c r="BJ176" s="10" t="n"/>
      <c r="BK176" s="10" t="n"/>
      <c r="BL176" s="10" t="n"/>
      <c r="BM176" s="10" t="n"/>
    </row>
    <row r="177" ht="15.75" customHeight="1" s="218">
      <c r="A177" s="10" t="n"/>
      <c r="B177" s="10" t="n"/>
      <c r="C177" s="10" t="n"/>
      <c r="D177" s="10" t="n"/>
      <c r="E177" s="10" t="n"/>
      <c r="F177" s="10" t="n"/>
      <c r="G177" s="11" t="n"/>
      <c r="H177" s="10" t="n"/>
      <c r="I177" s="10" t="n"/>
      <c r="J177" s="10" t="n"/>
      <c r="K177" s="10" t="n"/>
      <c r="L177" s="10" t="n"/>
      <c r="M177" s="13" t="n"/>
      <c r="N177" s="13" t="n"/>
      <c r="O177" s="13" t="n"/>
      <c r="P177" s="13" t="n"/>
      <c r="Q177" s="10" t="n"/>
      <c r="R177" s="10" t="n"/>
      <c r="S177" s="10" t="n"/>
      <c r="T177" s="10" t="n"/>
      <c r="U177" s="10" t="n"/>
      <c r="V177" s="10" t="n"/>
      <c r="W177" s="10" t="n"/>
      <c r="X177" s="10" t="n"/>
      <c r="Y177" s="11" t="n"/>
      <c r="Z177" s="11" t="n"/>
      <c r="AA177" s="11" t="n"/>
      <c r="AB177" s="11" t="n"/>
      <c r="AC177" s="11" t="n"/>
      <c r="AD177" s="11" t="n"/>
      <c r="AE177" s="10" t="n"/>
      <c r="AF177" s="10" t="n"/>
      <c r="AG177" s="10" t="n"/>
      <c r="AH177" s="10" t="n"/>
      <c r="AI177" s="13" t="n"/>
      <c r="AJ177" s="13" t="n"/>
      <c r="AK177" s="13" t="n"/>
      <c r="AL177" s="13" t="n"/>
      <c r="AM177" s="13" t="n"/>
      <c r="AN177" s="13" t="n"/>
      <c r="AO177" s="13" t="n"/>
      <c r="AP177" s="14" t="n"/>
      <c r="AQ177" s="14" t="n"/>
      <c r="AR177" s="14" t="n"/>
      <c r="AS177" s="13" t="n"/>
      <c r="AT177" s="13" t="n"/>
      <c r="AU177" s="10" t="n"/>
      <c r="AV177" s="10" t="n"/>
      <c r="AW177" s="10" t="n"/>
      <c r="AX177" s="10" t="n"/>
      <c r="AY177" s="10" t="n"/>
      <c r="AZ177" s="10" t="n"/>
      <c r="BA177" s="10" t="n"/>
      <c r="BB177" s="10" t="n"/>
      <c r="BC177" s="10" t="n"/>
      <c r="BD177" s="11" t="n"/>
      <c r="BE177" s="10" t="n"/>
      <c r="BF177" s="10" t="n"/>
      <c r="BG177" s="10" t="n"/>
      <c r="BH177" s="10" t="n"/>
      <c r="BI177" s="10" t="n"/>
      <c r="BJ177" s="10" t="n"/>
      <c r="BK177" s="10" t="n"/>
      <c r="BL177" s="10" t="n"/>
      <c r="BM177" s="10" t="n"/>
    </row>
    <row r="178" ht="15.75" customHeight="1" s="218">
      <c r="A178" s="10" t="n"/>
      <c r="B178" s="10" t="n"/>
      <c r="C178" s="10" t="n"/>
      <c r="D178" s="10" t="n"/>
      <c r="E178" s="10" t="n"/>
      <c r="F178" s="10" t="n"/>
      <c r="G178" s="11" t="n"/>
      <c r="H178" s="10" t="n"/>
      <c r="I178" s="10" t="n"/>
      <c r="J178" s="10" t="n"/>
      <c r="K178" s="10" t="n"/>
      <c r="L178" s="10" t="n"/>
      <c r="M178" s="13" t="n"/>
      <c r="N178" s="13" t="n"/>
      <c r="O178" s="13" t="n"/>
      <c r="P178" s="13" t="n"/>
      <c r="Q178" s="10" t="n"/>
      <c r="R178" s="10" t="n"/>
      <c r="S178" s="10" t="n"/>
      <c r="T178" s="10" t="n"/>
      <c r="U178" s="10" t="n"/>
      <c r="V178" s="10" t="n"/>
      <c r="W178" s="10" t="n"/>
      <c r="X178" s="10" t="n"/>
      <c r="Y178" s="11" t="n"/>
      <c r="Z178" s="11" t="n"/>
      <c r="AA178" s="11" t="n"/>
      <c r="AB178" s="11" t="n"/>
      <c r="AC178" s="11" t="n"/>
      <c r="AD178" s="11" t="n"/>
      <c r="AE178" s="10" t="n"/>
      <c r="AF178" s="10" t="n"/>
      <c r="AG178" s="10" t="n"/>
      <c r="AH178" s="10" t="n"/>
      <c r="AI178" s="13" t="n"/>
      <c r="AJ178" s="13" t="n"/>
      <c r="AK178" s="13" t="n"/>
      <c r="AL178" s="13" t="n"/>
      <c r="AM178" s="13" t="n"/>
      <c r="AN178" s="13" t="n"/>
      <c r="AO178" s="13" t="n"/>
      <c r="AP178" s="14" t="n"/>
      <c r="AQ178" s="14" t="n"/>
      <c r="AR178" s="14" t="n"/>
      <c r="AS178" s="13" t="n"/>
      <c r="AT178" s="13" t="n"/>
      <c r="AU178" s="10" t="n"/>
      <c r="AV178" s="10" t="n"/>
      <c r="AW178" s="10" t="n"/>
      <c r="AX178" s="10" t="n"/>
      <c r="AY178" s="10" t="n"/>
      <c r="AZ178" s="10" t="n"/>
      <c r="BA178" s="10" t="n"/>
      <c r="BB178" s="10" t="n"/>
      <c r="BC178" s="10" t="n"/>
      <c r="BD178" s="11" t="n"/>
      <c r="BE178" s="10" t="n"/>
      <c r="BF178" s="10" t="n"/>
      <c r="BG178" s="10" t="n"/>
      <c r="BH178" s="10" t="n"/>
      <c r="BI178" s="10" t="n"/>
      <c r="BJ178" s="10" t="n"/>
      <c r="BK178" s="10" t="n"/>
      <c r="BL178" s="10" t="n"/>
      <c r="BM178" s="10" t="n"/>
    </row>
    <row r="179" ht="15.75" customHeight="1" s="218">
      <c r="A179" s="10" t="n"/>
      <c r="B179" s="10" t="n"/>
      <c r="C179" s="10" t="n"/>
      <c r="D179" s="10" t="n"/>
      <c r="E179" s="10" t="n"/>
      <c r="F179" s="10" t="n"/>
      <c r="G179" s="11" t="n"/>
      <c r="H179" s="10" t="n"/>
      <c r="I179" s="10" t="n"/>
      <c r="J179" s="10" t="n"/>
      <c r="K179" s="10" t="n"/>
      <c r="L179" s="10" t="n"/>
      <c r="M179" s="13" t="n"/>
      <c r="N179" s="13" t="n"/>
      <c r="O179" s="13" t="n"/>
      <c r="P179" s="13" t="n"/>
      <c r="Q179" s="10" t="n"/>
      <c r="R179" s="10" t="n"/>
      <c r="S179" s="10" t="n"/>
      <c r="T179" s="10" t="n"/>
      <c r="U179" s="10" t="n"/>
      <c r="V179" s="10" t="n"/>
      <c r="W179" s="10" t="n"/>
      <c r="X179" s="10" t="n"/>
      <c r="Y179" s="11" t="n"/>
      <c r="Z179" s="11" t="n"/>
      <c r="AA179" s="11" t="n"/>
      <c r="AB179" s="11" t="n"/>
      <c r="AC179" s="11" t="n"/>
      <c r="AD179" s="11" t="n"/>
      <c r="AE179" s="10" t="n"/>
      <c r="AF179" s="10" t="n"/>
      <c r="AG179" s="10" t="n"/>
      <c r="AH179" s="10" t="n"/>
      <c r="AI179" s="13" t="n"/>
      <c r="AJ179" s="13" t="n"/>
      <c r="AK179" s="13" t="n"/>
      <c r="AL179" s="13" t="n"/>
      <c r="AM179" s="13" t="n"/>
      <c r="AN179" s="13" t="n"/>
      <c r="AO179" s="13" t="n"/>
      <c r="AP179" s="14" t="n"/>
      <c r="AQ179" s="14" t="n"/>
      <c r="AR179" s="14" t="n"/>
      <c r="AS179" s="13" t="n"/>
      <c r="AT179" s="13" t="n"/>
      <c r="AU179" s="10" t="n"/>
      <c r="AV179" s="10" t="n"/>
      <c r="AW179" s="10" t="n"/>
      <c r="AX179" s="10" t="n"/>
      <c r="AY179" s="10" t="n"/>
      <c r="AZ179" s="10" t="n"/>
      <c r="BA179" s="10" t="n"/>
      <c r="BB179" s="10" t="n"/>
      <c r="BC179" s="10" t="n"/>
      <c r="BD179" s="11" t="n"/>
      <c r="BE179" s="10" t="n"/>
      <c r="BF179" s="10" t="n"/>
      <c r="BG179" s="10" t="n"/>
      <c r="BH179" s="10" t="n"/>
      <c r="BI179" s="10" t="n"/>
      <c r="BJ179" s="10" t="n"/>
      <c r="BK179" s="10" t="n"/>
      <c r="BL179" s="10" t="n"/>
      <c r="BM179" s="10" t="n"/>
    </row>
    <row r="180" ht="15.75" customHeight="1" s="218">
      <c r="A180" s="10" t="n"/>
      <c r="B180" s="10" t="n"/>
      <c r="C180" s="10" t="n"/>
      <c r="D180" s="10" t="n"/>
      <c r="E180" s="10" t="n"/>
      <c r="F180" s="10" t="n"/>
      <c r="G180" s="11" t="n"/>
      <c r="H180" s="10" t="n"/>
      <c r="I180" s="10" t="n"/>
      <c r="J180" s="10" t="n"/>
      <c r="K180" s="10" t="n"/>
      <c r="L180" s="10" t="n"/>
      <c r="M180" s="13" t="n"/>
      <c r="N180" s="13" t="n"/>
      <c r="O180" s="13" t="n"/>
      <c r="P180" s="13" t="n"/>
      <c r="Q180" s="10" t="n"/>
      <c r="R180" s="10" t="n"/>
      <c r="S180" s="10" t="n"/>
      <c r="T180" s="10" t="n"/>
      <c r="U180" s="10" t="n"/>
      <c r="V180" s="10" t="n"/>
      <c r="W180" s="10" t="n"/>
      <c r="X180" s="10" t="n"/>
      <c r="Y180" s="11" t="n"/>
      <c r="Z180" s="11" t="n"/>
      <c r="AA180" s="11" t="n"/>
      <c r="AB180" s="11" t="n"/>
      <c r="AC180" s="11" t="n"/>
      <c r="AD180" s="11" t="n"/>
      <c r="AE180" s="10" t="n"/>
      <c r="AF180" s="10" t="n"/>
      <c r="AG180" s="10" t="n"/>
      <c r="AH180" s="10" t="n"/>
      <c r="AI180" s="13" t="n"/>
      <c r="AJ180" s="13" t="n"/>
      <c r="AK180" s="13" t="n"/>
      <c r="AL180" s="13" t="n"/>
      <c r="AM180" s="13" t="n"/>
      <c r="AN180" s="13" t="n"/>
      <c r="AO180" s="13" t="n"/>
      <c r="AP180" s="14" t="n"/>
      <c r="AQ180" s="14" t="n"/>
      <c r="AR180" s="14" t="n"/>
      <c r="AS180" s="13" t="n"/>
      <c r="AT180" s="13" t="n"/>
      <c r="AU180" s="10" t="n"/>
      <c r="AV180" s="10" t="n"/>
      <c r="AW180" s="10" t="n"/>
      <c r="AX180" s="10" t="n"/>
      <c r="AY180" s="10" t="n"/>
      <c r="AZ180" s="10" t="n"/>
      <c r="BA180" s="10" t="n"/>
      <c r="BB180" s="10" t="n"/>
      <c r="BC180" s="10" t="n"/>
      <c r="BD180" s="11" t="n"/>
      <c r="BE180" s="10" t="n"/>
      <c r="BF180" s="10" t="n"/>
      <c r="BG180" s="10" t="n"/>
      <c r="BH180" s="10" t="n"/>
      <c r="BI180" s="10" t="n"/>
      <c r="BJ180" s="10" t="n"/>
      <c r="BK180" s="10" t="n"/>
      <c r="BL180" s="10" t="n"/>
      <c r="BM180" s="10" t="n"/>
    </row>
    <row r="181" ht="15.75" customHeight="1" s="218">
      <c r="A181" s="10" t="n"/>
      <c r="B181" s="10" t="n"/>
      <c r="C181" s="10" t="n"/>
      <c r="D181" s="10" t="n"/>
      <c r="E181" s="10" t="n"/>
      <c r="F181" s="10" t="n"/>
      <c r="G181" s="11" t="n"/>
      <c r="H181" s="10" t="n"/>
      <c r="I181" s="10" t="n"/>
      <c r="J181" s="10" t="n"/>
      <c r="K181" s="10" t="n"/>
      <c r="L181" s="10" t="n"/>
      <c r="M181" s="13" t="n"/>
      <c r="N181" s="13" t="n"/>
      <c r="O181" s="13" t="n"/>
      <c r="P181" s="13" t="n"/>
      <c r="Q181" s="10" t="n"/>
      <c r="R181" s="10" t="n"/>
      <c r="S181" s="10" t="n"/>
      <c r="T181" s="10" t="n"/>
      <c r="U181" s="10" t="n"/>
      <c r="V181" s="10" t="n"/>
      <c r="W181" s="10" t="n"/>
      <c r="X181" s="10" t="n"/>
      <c r="Y181" s="11" t="n"/>
      <c r="Z181" s="11" t="n"/>
      <c r="AA181" s="11" t="n"/>
      <c r="AB181" s="11" t="n"/>
      <c r="AC181" s="11" t="n"/>
      <c r="AD181" s="11" t="n"/>
      <c r="AE181" s="10" t="n"/>
      <c r="AF181" s="10" t="n"/>
      <c r="AG181" s="10" t="n"/>
      <c r="AH181" s="10" t="n"/>
      <c r="AI181" s="13" t="n"/>
      <c r="AJ181" s="13" t="n"/>
      <c r="AK181" s="13" t="n"/>
      <c r="AL181" s="13" t="n"/>
      <c r="AM181" s="13" t="n"/>
      <c r="AN181" s="13" t="n"/>
      <c r="AO181" s="13" t="n"/>
      <c r="AP181" s="14" t="n"/>
      <c r="AQ181" s="14" t="n"/>
      <c r="AR181" s="14" t="n"/>
      <c r="AS181" s="13" t="n"/>
      <c r="AT181" s="13" t="n"/>
      <c r="AU181" s="10" t="n"/>
      <c r="AV181" s="10" t="n"/>
      <c r="AW181" s="10" t="n"/>
      <c r="AX181" s="10" t="n"/>
      <c r="AY181" s="10" t="n"/>
      <c r="AZ181" s="10" t="n"/>
      <c r="BA181" s="10" t="n"/>
      <c r="BB181" s="10" t="n"/>
      <c r="BC181" s="10" t="n"/>
      <c r="BD181" s="11" t="n"/>
      <c r="BE181" s="10" t="n"/>
      <c r="BF181" s="10" t="n"/>
      <c r="BG181" s="10" t="n"/>
      <c r="BH181" s="10" t="n"/>
      <c r="BI181" s="10" t="n"/>
      <c r="BJ181" s="10" t="n"/>
      <c r="BK181" s="10" t="n"/>
      <c r="BL181" s="10" t="n"/>
      <c r="BM181" s="10" t="n"/>
    </row>
    <row r="182" ht="15.75" customHeight="1" s="218">
      <c r="A182" s="10" t="n"/>
      <c r="B182" s="10" t="n"/>
      <c r="C182" s="10" t="n"/>
      <c r="D182" s="10" t="n"/>
      <c r="E182" s="10" t="n"/>
      <c r="F182" s="10" t="n"/>
      <c r="G182" s="11" t="n"/>
      <c r="H182" s="10" t="n"/>
      <c r="I182" s="10" t="n"/>
      <c r="J182" s="10" t="n"/>
      <c r="K182" s="10" t="n"/>
      <c r="L182" s="10" t="n"/>
      <c r="M182" s="13" t="n"/>
      <c r="N182" s="13" t="n"/>
      <c r="O182" s="13" t="n"/>
      <c r="P182" s="13" t="n"/>
      <c r="Q182" s="10" t="n"/>
      <c r="R182" s="10" t="n"/>
      <c r="S182" s="10" t="n"/>
      <c r="T182" s="10" t="n"/>
      <c r="U182" s="10" t="n"/>
      <c r="V182" s="10" t="n"/>
      <c r="W182" s="10" t="n"/>
      <c r="X182" s="10" t="n"/>
      <c r="Y182" s="11" t="n"/>
      <c r="Z182" s="11" t="n"/>
      <c r="AA182" s="11" t="n"/>
      <c r="AB182" s="11" t="n"/>
      <c r="AC182" s="11" t="n"/>
      <c r="AD182" s="11" t="n"/>
      <c r="AE182" s="10" t="n"/>
      <c r="AF182" s="10" t="n"/>
      <c r="AG182" s="10" t="n"/>
      <c r="AH182" s="10" t="n"/>
      <c r="AI182" s="13" t="n"/>
      <c r="AJ182" s="13" t="n"/>
      <c r="AK182" s="13" t="n"/>
      <c r="AL182" s="13" t="n"/>
      <c r="AM182" s="13" t="n"/>
      <c r="AN182" s="13" t="n"/>
      <c r="AO182" s="13" t="n"/>
      <c r="AP182" s="14" t="n"/>
      <c r="AQ182" s="14" t="n"/>
      <c r="AR182" s="14" t="n"/>
      <c r="AS182" s="13" t="n"/>
      <c r="AT182" s="13" t="n"/>
      <c r="AU182" s="10" t="n"/>
      <c r="AV182" s="10" t="n"/>
      <c r="AW182" s="10" t="n"/>
      <c r="AX182" s="10" t="n"/>
      <c r="AY182" s="10" t="n"/>
      <c r="AZ182" s="10" t="n"/>
      <c r="BA182" s="10" t="n"/>
      <c r="BB182" s="10" t="n"/>
      <c r="BC182" s="10" t="n"/>
      <c r="BD182" s="11" t="n"/>
      <c r="BE182" s="10" t="n"/>
      <c r="BF182" s="10" t="n"/>
      <c r="BG182" s="10" t="n"/>
      <c r="BH182" s="10" t="n"/>
      <c r="BI182" s="10" t="n"/>
      <c r="BJ182" s="10" t="n"/>
      <c r="BK182" s="10" t="n"/>
      <c r="BL182" s="10" t="n"/>
      <c r="BM182" s="10" t="n"/>
    </row>
    <row r="183" ht="15.75" customHeight="1" s="218">
      <c r="A183" s="10" t="n"/>
      <c r="B183" s="10" t="n"/>
      <c r="C183" s="10" t="n"/>
      <c r="D183" s="10" t="n"/>
      <c r="E183" s="10" t="n"/>
      <c r="F183" s="10" t="n"/>
      <c r="G183" s="11" t="n"/>
      <c r="H183" s="10" t="n"/>
      <c r="I183" s="10" t="n"/>
      <c r="J183" s="10" t="n"/>
      <c r="K183" s="10" t="n"/>
      <c r="L183" s="10" t="n"/>
      <c r="M183" s="13" t="n"/>
      <c r="N183" s="13" t="n"/>
      <c r="O183" s="13" t="n"/>
      <c r="P183" s="13" t="n"/>
      <c r="Q183" s="10" t="n"/>
      <c r="R183" s="10" t="n"/>
      <c r="S183" s="10" t="n"/>
      <c r="T183" s="10" t="n"/>
      <c r="U183" s="10" t="n"/>
      <c r="V183" s="10" t="n"/>
      <c r="W183" s="10" t="n"/>
      <c r="X183" s="10" t="n"/>
      <c r="Y183" s="11" t="n"/>
      <c r="Z183" s="11" t="n"/>
      <c r="AA183" s="11" t="n"/>
      <c r="AB183" s="11" t="n"/>
      <c r="AC183" s="11" t="n"/>
      <c r="AD183" s="11" t="n"/>
      <c r="AE183" s="10" t="n"/>
      <c r="AF183" s="10" t="n"/>
      <c r="AG183" s="10" t="n"/>
      <c r="AH183" s="10" t="n"/>
      <c r="AI183" s="13" t="n"/>
      <c r="AJ183" s="13" t="n"/>
      <c r="AK183" s="13" t="n"/>
      <c r="AL183" s="13" t="n"/>
      <c r="AM183" s="13" t="n"/>
      <c r="AN183" s="13" t="n"/>
      <c r="AO183" s="13" t="n"/>
      <c r="AP183" s="14" t="n"/>
      <c r="AQ183" s="14" t="n"/>
      <c r="AR183" s="14" t="n"/>
      <c r="AS183" s="13" t="n"/>
      <c r="AT183" s="13" t="n"/>
      <c r="AU183" s="10" t="n"/>
      <c r="AV183" s="10" t="n"/>
      <c r="AW183" s="10" t="n"/>
      <c r="AX183" s="10" t="n"/>
      <c r="AY183" s="10" t="n"/>
      <c r="AZ183" s="10" t="n"/>
      <c r="BA183" s="10" t="n"/>
      <c r="BB183" s="10" t="n"/>
      <c r="BC183" s="10" t="n"/>
      <c r="BD183" s="11" t="n"/>
      <c r="BE183" s="10" t="n"/>
      <c r="BF183" s="10" t="n"/>
      <c r="BG183" s="10" t="n"/>
      <c r="BH183" s="10" t="n"/>
      <c r="BI183" s="10" t="n"/>
      <c r="BJ183" s="10" t="n"/>
      <c r="BK183" s="10" t="n"/>
      <c r="BL183" s="10" t="n"/>
      <c r="BM183" s="10" t="n"/>
    </row>
    <row r="184" ht="15.75" customHeight="1" s="218">
      <c r="A184" s="10" t="n"/>
      <c r="B184" s="10" t="n"/>
      <c r="C184" s="10" t="n"/>
      <c r="D184" s="10" t="n"/>
      <c r="E184" s="10" t="n"/>
      <c r="F184" s="10" t="n"/>
      <c r="G184" s="11" t="n"/>
      <c r="H184" s="10" t="n"/>
      <c r="I184" s="10" t="n"/>
      <c r="J184" s="10" t="n"/>
      <c r="K184" s="10" t="n"/>
      <c r="L184" s="10" t="n"/>
      <c r="M184" s="13" t="n"/>
      <c r="N184" s="13" t="n"/>
      <c r="O184" s="13" t="n"/>
      <c r="P184" s="13" t="n"/>
      <c r="Q184" s="10" t="n"/>
      <c r="R184" s="10" t="n"/>
      <c r="S184" s="10" t="n"/>
      <c r="T184" s="10" t="n"/>
      <c r="U184" s="10" t="n"/>
      <c r="V184" s="10" t="n"/>
      <c r="W184" s="10" t="n"/>
      <c r="X184" s="10" t="n"/>
      <c r="Y184" s="11" t="n"/>
      <c r="Z184" s="11" t="n"/>
      <c r="AA184" s="11" t="n"/>
      <c r="AB184" s="11" t="n"/>
      <c r="AC184" s="11" t="n"/>
      <c r="AD184" s="11" t="n"/>
      <c r="AE184" s="10" t="n"/>
      <c r="AF184" s="10" t="n"/>
      <c r="AG184" s="10" t="n"/>
      <c r="AH184" s="10" t="n"/>
      <c r="AI184" s="13" t="n"/>
      <c r="AJ184" s="13" t="n"/>
      <c r="AK184" s="13" t="n"/>
      <c r="AL184" s="13" t="n"/>
      <c r="AM184" s="13" t="n"/>
      <c r="AN184" s="13" t="n"/>
      <c r="AO184" s="13" t="n"/>
      <c r="AP184" s="14" t="n"/>
      <c r="AQ184" s="14" t="n"/>
      <c r="AR184" s="14" t="n"/>
      <c r="AS184" s="13" t="n"/>
      <c r="AT184" s="13" t="n"/>
      <c r="AU184" s="10" t="n"/>
      <c r="AV184" s="10" t="n"/>
      <c r="AW184" s="10" t="n"/>
      <c r="AX184" s="10" t="n"/>
      <c r="AY184" s="10" t="n"/>
      <c r="AZ184" s="10" t="n"/>
      <c r="BA184" s="10" t="n"/>
      <c r="BB184" s="10" t="n"/>
      <c r="BC184" s="10" t="n"/>
      <c r="BD184" s="11" t="n"/>
      <c r="BE184" s="10" t="n"/>
      <c r="BF184" s="10" t="n"/>
      <c r="BG184" s="10" t="n"/>
      <c r="BH184" s="10" t="n"/>
      <c r="BI184" s="10" t="n"/>
      <c r="BJ184" s="10" t="n"/>
      <c r="BK184" s="10" t="n"/>
      <c r="BL184" s="10" t="n"/>
      <c r="BM184" s="10" t="n"/>
    </row>
    <row r="185" ht="15.75" customHeight="1" s="218">
      <c r="A185" s="10" t="n"/>
      <c r="B185" s="10" t="n"/>
      <c r="C185" s="10" t="n"/>
      <c r="D185" s="10" t="n"/>
      <c r="E185" s="10" t="n"/>
      <c r="F185" s="10" t="n"/>
      <c r="G185" s="11" t="n"/>
      <c r="H185" s="10" t="n"/>
      <c r="I185" s="10" t="n"/>
      <c r="J185" s="10" t="n"/>
      <c r="K185" s="10" t="n"/>
      <c r="L185" s="10" t="n"/>
      <c r="M185" s="13" t="n"/>
      <c r="N185" s="13" t="n"/>
      <c r="O185" s="13" t="n"/>
      <c r="P185" s="13" t="n"/>
      <c r="Q185" s="10" t="n"/>
      <c r="R185" s="10" t="n"/>
      <c r="S185" s="10" t="n"/>
      <c r="T185" s="10" t="n"/>
      <c r="U185" s="10" t="n"/>
      <c r="V185" s="10" t="n"/>
      <c r="W185" s="10" t="n"/>
      <c r="X185" s="10" t="n"/>
      <c r="Y185" s="11" t="n"/>
      <c r="Z185" s="11" t="n"/>
      <c r="AA185" s="11" t="n"/>
      <c r="AB185" s="11" t="n"/>
      <c r="AC185" s="11" t="n"/>
      <c r="AD185" s="11" t="n"/>
      <c r="AE185" s="10" t="n"/>
      <c r="AF185" s="10" t="n"/>
      <c r="AG185" s="10" t="n"/>
      <c r="AH185" s="10" t="n"/>
      <c r="AI185" s="13" t="n"/>
      <c r="AJ185" s="13" t="n"/>
      <c r="AK185" s="13" t="n"/>
      <c r="AL185" s="13" t="n"/>
      <c r="AM185" s="13" t="n"/>
      <c r="AN185" s="13" t="n"/>
      <c r="AO185" s="13" t="n"/>
      <c r="AP185" s="14" t="n"/>
      <c r="AQ185" s="14" t="n"/>
      <c r="AR185" s="14" t="n"/>
      <c r="AS185" s="13" t="n"/>
      <c r="AT185" s="13" t="n"/>
      <c r="AU185" s="10" t="n"/>
      <c r="AV185" s="10" t="n"/>
      <c r="AW185" s="10" t="n"/>
      <c r="AX185" s="10" t="n"/>
      <c r="AY185" s="10" t="n"/>
      <c r="AZ185" s="10" t="n"/>
      <c r="BA185" s="10" t="n"/>
      <c r="BB185" s="10" t="n"/>
      <c r="BC185" s="10" t="n"/>
      <c r="BD185" s="11" t="n"/>
      <c r="BE185" s="10" t="n"/>
      <c r="BF185" s="10" t="n"/>
      <c r="BG185" s="10" t="n"/>
      <c r="BH185" s="10" t="n"/>
      <c r="BI185" s="10" t="n"/>
      <c r="BJ185" s="10" t="n"/>
      <c r="BK185" s="10" t="n"/>
      <c r="BL185" s="10" t="n"/>
      <c r="BM185" s="10" t="n"/>
    </row>
    <row r="186" ht="15.75" customHeight="1" s="218">
      <c r="A186" s="10" t="n"/>
      <c r="B186" s="10" t="n"/>
      <c r="C186" s="10" t="n"/>
      <c r="D186" s="10" t="n"/>
      <c r="E186" s="10" t="n"/>
      <c r="F186" s="10" t="n"/>
      <c r="G186" s="11" t="n"/>
      <c r="H186" s="10" t="n"/>
      <c r="I186" s="10" t="n"/>
      <c r="J186" s="10" t="n"/>
      <c r="K186" s="10" t="n"/>
      <c r="L186" s="10" t="n"/>
      <c r="M186" s="13" t="n"/>
      <c r="N186" s="13" t="n"/>
      <c r="O186" s="13" t="n"/>
      <c r="P186" s="13" t="n"/>
      <c r="Q186" s="10" t="n"/>
      <c r="R186" s="10" t="n"/>
      <c r="S186" s="10" t="n"/>
      <c r="T186" s="10" t="n"/>
      <c r="U186" s="10" t="n"/>
      <c r="V186" s="10" t="n"/>
      <c r="W186" s="10" t="n"/>
      <c r="X186" s="10" t="n"/>
      <c r="Y186" s="11" t="n"/>
      <c r="Z186" s="11" t="n"/>
      <c r="AA186" s="11" t="n"/>
      <c r="AB186" s="11" t="n"/>
      <c r="AC186" s="11" t="n"/>
      <c r="AD186" s="11" t="n"/>
      <c r="AE186" s="10" t="n"/>
      <c r="AF186" s="10" t="n"/>
      <c r="AG186" s="10" t="n"/>
      <c r="AH186" s="10" t="n"/>
      <c r="AI186" s="13" t="n"/>
      <c r="AJ186" s="13" t="n"/>
      <c r="AK186" s="13" t="n"/>
      <c r="AL186" s="13" t="n"/>
      <c r="AM186" s="13" t="n"/>
      <c r="AN186" s="13" t="n"/>
      <c r="AO186" s="13" t="n"/>
      <c r="AP186" s="14" t="n"/>
      <c r="AQ186" s="14" t="n"/>
      <c r="AR186" s="14" t="n"/>
      <c r="AS186" s="13" t="n"/>
      <c r="AT186" s="13" t="n"/>
      <c r="AU186" s="10" t="n"/>
      <c r="AV186" s="10" t="n"/>
      <c r="AW186" s="10" t="n"/>
      <c r="AX186" s="10" t="n"/>
      <c r="AY186" s="10" t="n"/>
      <c r="AZ186" s="10" t="n"/>
      <c r="BA186" s="10" t="n"/>
      <c r="BB186" s="10" t="n"/>
      <c r="BC186" s="10" t="n"/>
      <c r="BD186" s="11" t="n"/>
      <c r="BE186" s="10" t="n"/>
      <c r="BF186" s="10" t="n"/>
      <c r="BG186" s="10" t="n"/>
      <c r="BH186" s="10" t="n"/>
      <c r="BI186" s="10" t="n"/>
      <c r="BJ186" s="10" t="n"/>
      <c r="BK186" s="10" t="n"/>
      <c r="BL186" s="10" t="n"/>
      <c r="BM186" s="10" t="n"/>
    </row>
    <row r="187" ht="15.75" customHeight="1" s="218">
      <c r="A187" s="10" t="n"/>
      <c r="B187" s="10" t="n"/>
      <c r="C187" s="10" t="n"/>
      <c r="D187" s="10" t="n"/>
      <c r="E187" s="10" t="n"/>
      <c r="F187" s="10" t="n"/>
      <c r="G187" s="11" t="n"/>
      <c r="H187" s="10" t="n"/>
      <c r="I187" s="10" t="n"/>
      <c r="J187" s="10" t="n"/>
      <c r="K187" s="10" t="n"/>
      <c r="L187" s="10" t="n"/>
      <c r="M187" s="13" t="n"/>
      <c r="N187" s="13" t="n"/>
      <c r="O187" s="13" t="n"/>
      <c r="P187" s="13" t="n"/>
      <c r="Q187" s="10" t="n"/>
      <c r="R187" s="10" t="n"/>
      <c r="S187" s="10" t="n"/>
      <c r="T187" s="10" t="n"/>
      <c r="U187" s="10" t="n"/>
      <c r="V187" s="10" t="n"/>
      <c r="W187" s="10" t="n"/>
      <c r="X187" s="10" t="n"/>
      <c r="Y187" s="11" t="n"/>
      <c r="Z187" s="11" t="n"/>
      <c r="AA187" s="11" t="n"/>
      <c r="AB187" s="11" t="n"/>
      <c r="AC187" s="11" t="n"/>
      <c r="AD187" s="11" t="n"/>
      <c r="AE187" s="10" t="n"/>
      <c r="AF187" s="10" t="n"/>
      <c r="AG187" s="10" t="n"/>
      <c r="AH187" s="10" t="n"/>
      <c r="AI187" s="13" t="n"/>
      <c r="AJ187" s="13" t="n"/>
      <c r="AK187" s="13" t="n"/>
      <c r="AL187" s="13" t="n"/>
      <c r="AM187" s="13" t="n"/>
      <c r="AN187" s="13" t="n"/>
      <c r="AO187" s="13" t="n"/>
      <c r="AP187" s="14" t="n"/>
      <c r="AQ187" s="14" t="n"/>
      <c r="AR187" s="14" t="n"/>
      <c r="AS187" s="13" t="n"/>
      <c r="AT187" s="13" t="n"/>
      <c r="AU187" s="10" t="n"/>
      <c r="AV187" s="10" t="n"/>
      <c r="AW187" s="10" t="n"/>
      <c r="AX187" s="10" t="n"/>
      <c r="AY187" s="10" t="n"/>
      <c r="AZ187" s="10" t="n"/>
      <c r="BA187" s="10" t="n"/>
      <c r="BB187" s="10" t="n"/>
      <c r="BC187" s="10" t="n"/>
      <c r="BD187" s="11" t="n"/>
      <c r="BE187" s="10" t="n"/>
      <c r="BF187" s="10" t="n"/>
      <c r="BG187" s="10" t="n"/>
      <c r="BH187" s="10" t="n"/>
      <c r="BI187" s="10" t="n"/>
      <c r="BJ187" s="10" t="n"/>
      <c r="BK187" s="10" t="n"/>
      <c r="BL187" s="10" t="n"/>
      <c r="BM187" s="10" t="n"/>
    </row>
    <row r="188" ht="15.75" customHeight="1" s="218">
      <c r="A188" s="10" t="n"/>
      <c r="B188" s="10" t="n"/>
      <c r="C188" s="10" t="n"/>
      <c r="D188" s="10" t="n"/>
      <c r="E188" s="10" t="n"/>
      <c r="F188" s="10" t="n"/>
      <c r="G188" s="11" t="n"/>
      <c r="H188" s="10" t="n"/>
      <c r="I188" s="10" t="n"/>
      <c r="J188" s="10" t="n"/>
      <c r="K188" s="10" t="n"/>
      <c r="L188" s="10" t="n"/>
      <c r="M188" s="13" t="n"/>
      <c r="N188" s="13" t="n"/>
      <c r="O188" s="13" t="n"/>
      <c r="P188" s="13" t="n"/>
      <c r="Q188" s="10" t="n"/>
      <c r="R188" s="10" t="n"/>
      <c r="S188" s="10" t="n"/>
      <c r="T188" s="10" t="n"/>
      <c r="U188" s="10" t="n"/>
      <c r="V188" s="10" t="n"/>
      <c r="W188" s="10" t="n"/>
      <c r="X188" s="10" t="n"/>
      <c r="Y188" s="11" t="n"/>
      <c r="Z188" s="11" t="n"/>
      <c r="AA188" s="11" t="n"/>
      <c r="AB188" s="11" t="n"/>
      <c r="AC188" s="11" t="n"/>
      <c r="AD188" s="11" t="n"/>
      <c r="AE188" s="10" t="n"/>
      <c r="AF188" s="10" t="n"/>
      <c r="AG188" s="10" t="n"/>
      <c r="AH188" s="10" t="n"/>
      <c r="AI188" s="13" t="n"/>
      <c r="AJ188" s="13" t="n"/>
      <c r="AK188" s="13" t="n"/>
      <c r="AL188" s="13" t="n"/>
      <c r="AM188" s="13" t="n"/>
      <c r="AN188" s="13" t="n"/>
      <c r="AO188" s="13" t="n"/>
      <c r="AP188" s="14" t="n"/>
      <c r="AQ188" s="14" t="n"/>
      <c r="AR188" s="14" t="n"/>
      <c r="AS188" s="13" t="n"/>
      <c r="AT188" s="13" t="n"/>
      <c r="AU188" s="10" t="n"/>
      <c r="AV188" s="10" t="n"/>
      <c r="AW188" s="10" t="n"/>
      <c r="AX188" s="10" t="n"/>
      <c r="AY188" s="10" t="n"/>
      <c r="AZ188" s="10" t="n"/>
      <c r="BA188" s="10" t="n"/>
      <c r="BB188" s="10" t="n"/>
      <c r="BC188" s="10" t="n"/>
      <c r="BD188" s="11" t="n"/>
      <c r="BE188" s="10" t="n"/>
      <c r="BF188" s="10" t="n"/>
      <c r="BG188" s="10" t="n"/>
      <c r="BH188" s="10" t="n"/>
      <c r="BI188" s="10" t="n"/>
      <c r="BJ188" s="10" t="n"/>
      <c r="BK188" s="10" t="n"/>
      <c r="BL188" s="10" t="n"/>
      <c r="BM188" s="10" t="n"/>
    </row>
    <row r="189" ht="15.75" customHeight="1" s="218">
      <c r="A189" s="10" t="n"/>
      <c r="B189" s="10" t="n"/>
      <c r="C189" s="10" t="n"/>
      <c r="D189" s="10" t="n"/>
      <c r="E189" s="10" t="n"/>
      <c r="F189" s="10" t="n"/>
      <c r="G189" s="11" t="n"/>
      <c r="H189" s="10" t="n"/>
      <c r="I189" s="10" t="n"/>
      <c r="J189" s="10" t="n"/>
      <c r="K189" s="10" t="n"/>
      <c r="L189" s="10" t="n"/>
      <c r="M189" s="13" t="n"/>
      <c r="N189" s="13" t="n"/>
      <c r="O189" s="13" t="n"/>
      <c r="P189" s="13" t="n"/>
      <c r="Q189" s="10" t="n"/>
      <c r="R189" s="10" t="n"/>
      <c r="S189" s="10" t="n"/>
      <c r="T189" s="10" t="n"/>
      <c r="U189" s="10" t="n"/>
      <c r="V189" s="10" t="n"/>
      <c r="W189" s="10" t="n"/>
      <c r="X189" s="10" t="n"/>
      <c r="Y189" s="11" t="n"/>
      <c r="Z189" s="11" t="n"/>
      <c r="AA189" s="11" t="n"/>
      <c r="AB189" s="11" t="n"/>
      <c r="AC189" s="11" t="n"/>
      <c r="AD189" s="11" t="n"/>
      <c r="AE189" s="10" t="n"/>
      <c r="AF189" s="10" t="n"/>
      <c r="AG189" s="10" t="n"/>
      <c r="AH189" s="10" t="n"/>
      <c r="AI189" s="13" t="n"/>
      <c r="AJ189" s="13" t="n"/>
      <c r="AK189" s="13" t="n"/>
      <c r="AL189" s="13" t="n"/>
      <c r="AM189" s="13" t="n"/>
      <c r="AN189" s="13" t="n"/>
      <c r="AO189" s="13" t="n"/>
      <c r="AP189" s="14" t="n"/>
      <c r="AQ189" s="14" t="n"/>
      <c r="AR189" s="14" t="n"/>
      <c r="AS189" s="13" t="n"/>
      <c r="AT189" s="13" t="n"/>
      <c r="AU189" s="10" t="n"/>
      <c r="AV189" s="10" t="n"/>
      <c r="AW189" s="10" t="n"/>
      <c r="AX189" s="10" t="n"/>
      <c r="AY189" s="10" t="n"/>
      <c r="AZ189" s="10" t="n"/>
      <c r="BA189" s="10" t="n"/>
      <c r="BB189" s="10" t="n"/>
      <c r="BC189" s="10" t="n"/>
      <c r="BD189" s="11" t="n"/>
      <c r="BE189" s="10" t="n"/>
      <c r="BF189" s="10" t="n"/>
      <c r="BG189" s="10" t="n"/>
      <c r="BH189" s="10" t="n"/>
      <c r="BI189" s="10" t="n"/>
      <c r="BJ189" s="10" t="n"/>
      <c r="BK189" s="10" t="n"/>
      <c r="BL189" s="10" t="n"/>
      <c r="BM189" s="10" t="n"/>
    </row>
    <row r="190" ht="15.75" customHeight="1" s="218">
      <c r="A190" s="10" t="n"/>
      <c r="B190" s="10" t="n"/>
      <c r="C190" s="10" t="n"/>
      <c r="D190" s="10" t="n"/>
      <c r="E190" s="10" t="n"/>
      <c r="F190" s="10" t="n"/>
      <c r="G190" s="11" t="n"/>
      <c r="H190" s="10" t="n"/>
      <c r="I190" s="10" t="n"/>
      <c r="J190" s="10" t="n"/>
      <c r="K190" s="10" t="n"/>
      <c r="L190" s="10" t="n"/>
      <c r="M190" s="13" t="n"/>
      <c r="N190" s="13" t="n"/>
      <c r="O190" s="13" t="n"/>
      <c r="P190" s="13" t="n"/>
      <c r="Q190" s="10" t="n"/>
      <c r="R190" s="10" t="n"/>
      <c r="S190" s="10" t="n"/>
      <c r="T190" s="10" t="n"/>
      <c r="U190" s="10" t="n"/>
      <c r="V190" s="10" t="n"/>
      <c r="W190" s="10" t="n"/>
      <c r="X190" s="10" t="n"/>
      <c r="Y190" s="11" t="n"/>
      <c r="Z190" s="11" t="n"/>
      <c r="AA190" s="11" t="n"/>
      <c r="AB190" s="11" t="n"/>
      <c r="AC190" s="11" t="n"/>
      <c r="AD190" s="11" t="n"/>
      <c r="AE190" s="10" t="n"/>
      <c r="AF190" s="10" t="n"/>
      <c r="AG190" s="10" t="n"/>
      <c r="AH190" s="10" t="n"/>
      <c r="AI190" s="13" t="n"/>
      <c r="AJ190" s="13" t="n"/>
      <c r="AK190" s="13" t="n"/>
      <c r="AL190" s="13" t="n"/>
      <c r="AM190" s="13" t="n"/>
      <c r="AN190" s="13" t="n"/>
      <c r="AO190" s="13" t="n"/>
      <c r="AP190" s="14" t="n"/>
      <c r="AQ190" s="14" t="n"/>
      <c r="AR190" s="14" t="n"/>
      <c r="AS190" s="13" t="n"/>
      <c r="AT190" s="13" t="n"/>
      <c r="AU190" s="10" t="n"/>
      <c r="AV190" s="10" t="n"/>
      <c r="AW190" s="10" t="n"/>
      <c r="AX190" s="10" t="n"/>
      <c r="AY190" s="10" t="n"/>
      <c r="AZ190" s="10" t="n"/>
      <c r="BA190" s="10" t="n"/>
      <c r="BB190" s="10" t="n"/>
      <c r="BC190" s="10" t="n"/>
      <c r="BD190" s="11" t="n"/>
      <c r="BE190" s="10" t="n"/>
      <c r="BF190" s="10" t="n"/>
      <c r="BG190" s="10" t="n"/>
      <c r="BH190" s="10" t="n"/>
      <c r="BI190" s="10" t="n"/>
      <c r="BJ190" s="10" t="n"/>
      <c r="BK190" s="10" t="n"/>
      <c r="BL190" s="10" t="n"/>
      <c r="BM190" s="10" t="n"/>
    </row>
    <row r="191" ht="15.75" customHeight="1" s="218">
      <c r="A191" s="10" t="n"/>
      <c r="B191" s="10" t="n"/>
      <c r="C191" s="10" t="n"/>
      <c r="D191" s="10" t="n"/>
      <c r="E191" s="10" t="n"/>
      <c r="F191" s="10" t="n"/>
      <c r="G191" s="11" t="n"/>
      <c r="H191" s="10" t="n"/>
      <c r="I191" s="10" t="n"/>
      <c r="J191" s="10" t="n"/>
      <c r="K191" s="10" t="n"/>
      <c r="L191" s="10" t="n"/>
      <c r="M191" s="13" t="n"/>
      <c r="N191" s="13" t="n"/>
      <c r="O191" s="13" t="n"/>
      <c r="P191" s="13" t="n"/>
      <c r="Q191" s="10" t="n"/>
      <c r="R191" s="10" t="n"/>
      <c r="S191" s="10" t="n"/>
      <c r="T191" s="10" t="n"/>
      <c r="U191" s="10" t="n"/>
      <c r="V191" s="10" t="n"/>
      <c r="W191" s="10" t="n"/>
      <c r="X191" s="10" t="n"/>
      <c r="Y191" s="11" t="n"/>
      <c r="Z191" s="11" t="n"/>
      <c r="AA191" s="11" t="n"/>
      <c r="AB191" s="11" t="n"/>
      <c r="AC191" s="11" t="n"/>
      <c r="AD191" s="11" t="n"/>
      <c r="AE191" s="10" t="n"/>
      <c r="AF191" s="10" t="n"/>
      <c r="AG191" s="10" t="n"/>
      <c r="AH191" s="10" t="n"/>
      <c r="AI191" s="13" t="n"/>
      <c r="AJ191" s="13" t="n"/>
      <c r="AK191" s="13" t="n"/>
      <c r="AL191" s="13" t="n"/>
      <c r="AM191" s="13" t="n"/>
      <c r="AN191" s="13" t="n"/>
      <c r="AO191" s="13" t="n"/>
      <c r="AP191" s="14" t="n"/>
      <c r="AQ191" s="14" t="n"/>
      <c r="AR191" s="14" t="n"/>
      <c r="AS191" s="13" t="n"/>
      <c r="AT191" s="13" t="n"/>
      <c r="AU191" s="10" t="n"/>
      <c r="AV191" s="10" t="n"/>
      <c r="AW191" s="10" t="n"/>
      <c r="AX191" s="10" t="n"/>
      <c r="AY191" s="10" t="n"/>
      <c r="AZ191" s="10" t="n"/>
      <c r="BA191" s="10" t="n"/>
      <c r="BB191" s="10" t="n"/>
      <c r="BC191" s="10" t="n"/>
      <c r="BD191" s="11" t="n"/>
      <c r="BE191" s="10" t="n"/>
      <c r="BF191" s="10" t="n"/>
      <c r="BG191" s="10" t="n"/>
      <c r="BH191" s="10" t="n"/>
      <c r="BI191" s="10" t="n"/>
      <c r="BJ191" s="10" t="n"/>
      <c r="BK191" s="10" t="n"/>
      <c r="BL191" s="10" t="n"/>
      <c r="BM191" s="10" t="n"/>
    </row>
    <row r="192" ht="15.75" customHeight="1" s="218">
      <c r="A192" s="10" t="n"/>
      <c r="B192" s="10" t="n"/>
      <c r="C192" s="10" t="n"/>
      <c r="D192" s="10" t="n"/>
      <c r="E192" s="10" t="n"/>
      <c r="F192" s="10" t="n"/>
      <c r="G192" s="11" t="n"/>
      <c r="H192" s="10" t="n"/>
      <c r="I192" s="10" t="n"/>
      <c r="J192" s="10" t="n"/>
      <c r="K192" s="10" t="n"/>
      <c r="L192" s="10" t="n"/>
      <c r="M192" s="13" t="n"/>
      <c r="N192" s="13" t="n"/>
      <c r="O192" s="13" t="n"/>
      <c r="P192" s="13" t="n"/>
      <c r="Q192" s="10" t="n"/>
      <c r="R192" s="10" t="n"/>
      <c r="S192" s="10" t="n"/>
      <c r="T192" s="10" t="n"/>
      <c r="U192" s="10" t="n"/>
      <c r="V192" s="10" t="n"/>
      <c r="W192" s="10" t="n"/>
      <c r="X192" s="10" t="n"/>
      <c r="Y192" s="11" t="n"/>
      <c r="Z192" s="11" t="n"/>
      <c r="AA192" s="11" t="n"/>
      <c r="AB192" s="11" t="n"/>
      <c r="AC192" s="11" t="n"/>
      <c r="AD192" s="11" t="n"/>
      <c r="AE192" s="10" t="n"/>
      <c r="AF192" s="10" t="n"/>
      <c r="AG192" s="10" t="n"/>
      <c r="AH192" s="10" t="n"/>
      <c r="AI192" s="13" t="n"/>
      <c r="AJ192" s="13" t="n"/>
      <c r="AK192" s="13" t="n"/>
      <c r="AL192" s="13" t="n"/>
      <c r="AM192" s="13" t="n"/>
      <c r="AN192" s="13" t="n"/>
      <c r="AO192" s="13" t="n"/>
      <c r="AP192" s="14" t="n"/>
      <c r="AQ192" s="14" t="n"/>
      <c r="AR192" s="14" t="n"/>
      <c r="AS192" s="13" t="n"/>
      <c r="AT192" s="13" t="n"/>
      <c r="AU192" s="10" t="n"/>
      <c r="AV192" s="10" t="n"/>
      <c r="AW192" s="10" t="n"/>
      <c r="AX192" s="10" t="n"/>
      <c r="AY192" s="10" t="n"/>
      <c r="AZ192" s="10" t="n"/>
      <c r="BA192" s="10" t="n"/>
      <c r="BB192" s="10" t="n"/>
      <c r="BC192" s="10" t="n"/>
      <c r="BD192" s="11" t="n"/>
      <c r="BE192" s="10" t="n"/>
      <c r="BF192" s="10" t="n"/>
      <c r="BG192" s="10" t="n"/>
      <c r="BH192" s="10" t="n"/>
      <c r="BI192" s="10" t="n"/>
      <c r="BJ192" s="10" t="n"/>
      <c r="BK192" s="10" t="n"/>
      <c r="BL192" s="10" t="n"/>
      <c r="BM192" s="10" t="n"/>
    </row>
    <row r="193" ht="15.75" customHeight="1" s="218">
      <c r="A193" s="10" t="n"/>
      <c r="B193" s="10" t="n"/>
      <c r="C193" s="10" t="n"/>
      <c r="D193" s="10" t="n"/>
      <c r="E193" s="10" t="n"/>
      <c r="F193" s="10" t="n"/>
      <c r="G193" s="11" t="n"/>
      <c r="H193" s="10" t="n"/>
      <c r="I193" s="10" t="n"/>
      <c r="J193" s="10" t="n"/>
      <c r="K193" s="10" t="n"/>
      <c r="L193" s="10" t="n"/>
      <c r="M193" s="13" t="n"/>
      <c r="N193" s="13" t="n"/>
      <c r="O193" s="13" t="n"/>
      <c r="P193" s="13" t="n"/>
      <c r="Q193" s="10" t="n"/>
      <c r="R193" s="10" t="n"/>
      <c r="S193" s="10" t="n"/>
      <c r="T193" s="10" t="n"/>
      <c r="U193" s="10" t="n"/>
      <c r="V193" s="10" t="n"/>
      <c r="W193" s="10" t="n"/>
      <c r="X193" s="10" t="n"/>
      <c r="Y193" s="11" t="n"/>
      <c r="Z193" s="11" t="n"/>
      <c r="AA193" s="11" t="n"/>
      <c r="AB193" s="11" t="n"/>
      <c r="AC193" s="11" t="n"/>
      <c r="AD193" s="11" t="n"/>
      <c r="AE193" s="10" t="n"/>
      <c r="AF193" s="10" t="n"/>
      <c r="AG193" s="10" t="n"/>
      <c r="AH193" s="10" t="n"/>
      <c r="AI193" s="13" t="n"/>
      <c r="AJ193" s="13" t="n"/>
      <c r="AK193" s="13" t="n"/>
      <c r="AL193" s="13" t="n"/>
      <c r="AM193" s="13" t="n"/>
      <c r="AN193" s="13" t="n"/>
      <c r="AO193" s="13" t="n"/>
      <c r="AP193" s="14" t="n"/>
      <c r="AQ193" s="14" t="n"/>
      <c r="AR193" s="14" t="n"/>
      <c r="AS193" s="13" t="n"/>
      <c r="AT193" s="13" t="n"/>
      <c r="AU193" s="10" t="n"/>
      <c r="AV193" s="10" t="n"/>
      <c r="AW193" s="10" t="n"/>
      <c r="AX193" s="10" t="n"/>
      <c r="AY193" s="10" t="n"/>
      <c r="AZ193" s="10" t="n"/>
      <c r="BA193" s="10" t="n"/>
      <c r="BB193" s="10" t="n"/>
      <c r="BC193" s="10" t="n"/>
      <c r="BD193" s="11" t="n"/>
      <c r="BE193" s="10" t="n"/>
      <c r="BF193" s="10" t="n"/>
      <c r="BG193" s="10" t="n"/>
      <c r="BH193" s="10" t="n"/>
      <c r="BI193" s="10" t="n"/>
      <c r="BJ193" s="10" t="n"/>
      <c r="BK193" s="10" t="n"/>
      <c r="BL193" s="10" t="n"/>
      <c r="BM193" s="10" t="n"/>
    </row>
    <row r="194" ht="15.75" customHeight="1" s="218">
      <c r="A194" s="10" t="n"/>
      <c r="B194" s="10" t="n"/>
      <c r="C194" s="10" t="n"/>
      <c r="D194" s="10" t="n"/>
      <c r="E194" s="10" t="n"/>
      <c r="F194" s="10" t="n"/>
      <c r="G194" s="11" t="n"/>
      <c r="H194" s="10" t="n"/>
      <c r="I194" s="10" t="n"/>
      <c r="J194" s="10" t="n"/>
      <c r="K194" s="10" t="n"/>
      <c r="L194" s="10" t="n"/>
      <c r="M194" s="13" t="n"/>
      <c r="N194" s="13" t="n"/>
      <c r="O194" s="13" t="n"/>
      <c r="P194" s="13" t="n"/>
      <c r="Q194" s="10" t="n"/>
      <c r="R194" s="10" t="n"/>
      <c r="S194" s="10" t="n"/>
      <c r="T194" s="10" t="n"/>
      <c r="U194" s="10" t="n"/>
      <c r="V194" s="10" t="n"/>
      <c r="W194" s="10" t="n"/>
      <c r="X194" s="10" t="n"/>
      <c r="Y194" s="11" t="n"/>
      <c r="Z194" s="11" t="n"/>
      <c r="AA194" s="11" t="n"/>
      <c r="AB194" s="11" t="n"/>
      <c r="AC194" s="11" t="n"/>
      <c r="AD194" s="11" t="n"/>
      <c r="AE194" s="10" t="n"/>
      <c r="AF194" s="10" t="n"/>
      <c r="AG194" s="10" t="n"/>
      <c r="AH194" s="10" t="n"/>
      <c r="AI194" s="13" t="n"/>
      <c r="AJ194" s="13" t="n"/>
      <c r="AK194" s="13" t="n"/>
      <c r="AL194" s="13" t="n"/>
      <c r="AM194" s="13" t="n"/>
      <c r="AN194" s="13" t="n"/>
      <c r="AO194" s="13" t="n"/>
      <c r="AP194" s="14" t="n"/>
      <c r="AQ194" s="14" t="n"/>
      <c r="AR194" s="14" t="n"/>
      <c r="AS194" s="13" t="n"/>
      <c r="AT194" s="13" t="n"/>
      <c r="AU194" s="10" t="n"/>
      <c r="AV194" s="10" t="n"/>
      <c r="AW194" s="10" t="n"/>
      <c r="AX194" s="10" t="n"/>
      <c r="AY194" s="10" t="n"/>
      <c r="AZ194" s="10" t="n"/>
      <c r="BA194" s="10" t="n"/>
      <c r="BB194" s="10" t="n"/>
      <c r="BC194" s="10" t="n"/>
      <c r="BD194" s="11" t="n"/>
      <c r="BE194" s="10" t="n"/>
      <c r="BF194" s="10" t="n"/>
      <c r="BG194" s="10" t="n"/>
      <c r="BH194" s="10" t="n"/>
      <c r="BI194" s="10" t="n"/>
      <c r="BJ194" s="10" t="n"/>
      <c r="BK194" s="10" t="n"/>
      <c r="BL194" s="10" t="n"/>
      <c r="BM194" s="10" t="n"/>
    </row>
    <row r="195" ht="15.75" customHeight="1" s="218">
      <c r="A195" s="10" t="n"/>
      <c r="B195" s="10" t="n"/>
      <c r="C195" s="10" t="n"/>
      <c r="D195" s="10" t="n"/>
      <c r="E195" s="10" t="n"/>
      <c r="F195" s="10" t="n"/>
      <c r="G195" s="11" t="n"/>
      <c r="H195" s="10" t="n"/>
      <c r="I195" s="10" t="n"/>
      <c r="J195" s="10" t="n"/>
      <c r="K195" s="10" t="n"/>
      <c r="L195" s="10" t="n"/>
      <c r="M195" s="13" t="n"/>
      <c r="N195" s="13" t="n"/>
      <c r="O195" s="13" t="n"/>
      <c r="P195" s="13" t="n"/>
      <c r="Q195" s="10" t="n"/>
      <c r="R195" s="10" t="n"/>
      <c r="S195" s="10" t="n"/>
      <c r="T195" s="10" t="n"/>
      <c r="U195" s="10" t="n"/>
      <c r="V195" s="10" t="n"/>
      <c r="W195" s="10" t="n"/>
      <c r="X195" s="10" t="n"/>
      <c r="Y195" s="11" t="n"/>
      <c r="Z195" s="11" t="n"/>
      <c r="AA195" s="11" t="n"/>
      <c r="AB195" s="11" t="n"/>
      <c r="AC195" s="11" t="n"/>
      <c r="AD195" s="11" t="n"/>
      <c r="AE195" s="10" t="n"/>
      <c r="AF195" s="10" t="n"/>
      <c r="AG195" s="10" t="n"/>
      <c r="AH195" s="10" t="n"/>
      <c r="AI195" s="13" t="n"/>
      <c r="AJ195" s="13" t="n"/>
      <c r="AK195" s="13" t="n"/>
      <c r="AL195" s="13" t="n"/>
      <c r="AM195" s="13" t="n"/>
      <c r="AN195" s="13" t="n"/>
      <c r="AO195" s="13" t="n"/>
      <c r="AP195" s="14" t="n"/>
      <c r="AQ195" s="14" t="n"/>
      <c r="AR195" s="14" t="n"/>
      <c r="AS195" s="13" t="n"/>
      <c r="AT195" s="13" t="n"/>
      <c r="AU195" s="10" t="n"/>
      <c r="AV195" s="10" t="n"/>
      <c r="AW195" s="10" t="n"/>
      <c r="AX195" s="10" t="n"/>
      <c r="AY195" s="10" t="n"/>
      <c r="AZ195" s="10" t="n"/>
      <c r="BA195" s="10" t="n"/>
      <c r="BB195" s="10" t="n"/>
      <c r="BC195" s="10" t="n"/>
      <c r="BD195" s="11" t="n"/>
      <c r="BE195" s="10" t="n"/>
      <c r="BF195" s="10" t="n"/>
      <c r="BG195" s="10" t="n"/>
      <c r="BH195" s="10" t="n"/>
      <c r="BI195" s="10" t="n"/>
      <c r="BJ195" s="10" t="n"/>
      <c r="BK195" s="10" t="n"/>
      <c r="BL195" s="10" t="n"/>
      <c r="BM195" s="10" t="n"/>
    </row>
    <row r="196" ht="15.75" customHeight="1" s="218">
      <c r="A196" s="10" t="n"/>
      <c r="B196" s="10" t="n"/>
      <c r="C196" s="10" t="n"/>
      <c r="D196" s="10" t="n"/>
      <c r="E196" s="10" t="n"/>
      <c r="F196" s="10" t="n"/>
      <c r="G196" s="11" t="n"/>
      <c r="H196" s="10" t="n"/>
      <c r="I196" s="10" t="n"/>
      <c r="J196" s="10" t="n"/>
      <c r="K196" s="10" t="n"/>
      <c r="L196" s="10" t="n"/>
      <c r="M196" s="13" t="n"/>
      <c r="N196" s="13" t="n"/>
      <c r="O196" s="13" t="n"/>
      <c r="P196" s="13" t="n"/>
      <c r="Q196" s="10" t="n"/>
      <c r="R196" s="10" t="n"/>
      <c r="S196" s="10" t="n"/>
      <c r="T196" s="10" t="n"/>
      <c r="U196" s="10" t="n"/>
      <c r="V196" s="10" t="n"/>
      <c r="W196" s="10" t="n"/>
      <c r="X196" s="10" t="n"/>
      <c r="Y196" s="11" t="n"/>
      <c r="Z196" s="11" t="n"/>
      <c r="AA196" s="11" t="n"/>
      <c r="AB196" s="11" t="n"/>
      <c r="AC196" s="11" t="n"/>
      <c r="AD196" s="11" t="n"/>
      <c r="AE196" s="10" t="n"/>
      <c r="AF196" s="10" t="n"/>
      <c r="AG196" s="10" t="n"/>
      <c r="AH196" s="10" t="n"/>
      <c r="AI196" s="13" t="n"/>
      <c r="AJ196" s="13" t="n"/>
      <c r="AK196" s="13" t="n"/>
      <c r="AL196" s="13" t="n"/>
      <c r="AM196" s="13" t="n"/>
      <c r="AN196" s="13" t="n"/>
      <c r="AO196" s="13" t="n"/>
      <c r="AP196" s="14" t="n"/>
      <c r="AQ196" s="14" t="n"/>
      <c r="AR196" s="14" t="n"/>
      <c r="AS196" s="13" t="n"/>
      <c r="AT196" s="13" t="n"/>
      <c r="AU196" s="10" t="n"/>
      <c r="AV196" s="10" t="n"/>
      <c r="AW196" s="10" t="n"/>
      <c r="AX196" s="10" t="n"/>
      <c r="AY196" s="10" t="n"/>
      <c r="AZ196" s="10" t="n"/>
      <c r="BA196" s="10" t="n"/>
      <c r="BB196" s="10" t="n"/>
      <c r="BC196" s="10" t="n"/>
      <c r="BD196" s="11" t="n"/>
      <c r="BE196" s="10" t="n"/>
      <c r="BF196" s="10" t="n"/>
      <c r="BG196" s="10" t="n"/>
      <c r="BH196" s="10" t="n"/>
      <c r="BI196" s="10" t="n"/>
      <c r="BJ196" s="10" t="n"/>
      <c r="BK196" s="10" t="n"/>
      <c r="BL196" s="10" t="n"/>
      <c r="BM196" s="10" t="n"/>
    </row>
    <row r="197" ht="15.75" customHeight="1" s="218">
      <c r="A197" s="10" t="n"/>
      <c r="B197" s="10" t="n"/>
      <c r="C197" s="10" t="n"/>
      <c r="D197" s="10" t="n"/>
      <c r="E197" s="10" t="n"/>
      <c r="F197" s="10" t="n"/>
      <c r="G197" s="11" t="n"/>
      <c r="H197" s="10" t="n"/>
      <c r="I197" s="10" t="n"/>
      <c r="J197" s="10" t="n"/>
      <c r="K197" s="10" t="n"/>
      <c r="L197" s="10" t="n"/>
      <c r="M197" s="13" t="n"/>
      <c r="N197" s="13" t="n"/>
      <c r="O197" s="13" t="n"/>
      <c r="P197" s="13" t="n"/>
      <c r="Q197" s="10" t="n"/>
      <c r="R197" s="10" t="n"/>
      <c r="S197" s="10" t="n"/>
      <c r="T197" s="10" t="n"/>
      <c r="U197" s="10" t="n"/>
      <c r="V197" s="10" t="n"/>
      <c r="W197" s="10" t="n"/>
      <c r="X197" s="10" t="n"/>
      <c r="Y197" s="11" t="n"/>
      <c r="Z197" s="11" t="n"/>
      <c r="AA197" s="11" t="n"/>
      <c r="AB197" s="11" t="n"/>
      <c r="AC197" s="11" t="n"/>
      <c r="AD197" s="11" t="n"/>
      <c r="AE197" s="10" t="n"/>
      <c r="AF197" s="10" t="n"/>
      <c r="AG197" s="10" t="n"/>
      <c r="AH197" s="10" t="n"/>
      <c r="AI197" s="13" t="n"/>
      <c r="AJ197" s="13" t="n"/>
      <c r="AK197" s="13" t="n"/>
      <c r="AL197" s="13" t="n"/>
      <c r="AM197" s="13" t="n"/>
      <c r="AN197" s="13" t="n"/>
      <c r="AO197" s="13" t="n"/>
      <c r="AP197" s="14" t="n"/>
      <c r="AQ197" s="14" t="n"/>
      <c r="AR197" s="14" t="n"/>
      <c r="AS197" s="13" t="n"/>
      <c r="AT197" s="13" t="n"/>
      <c r="AU197" s="10" t="n"/>
      <c r="AV197" s="10" t="n"/>
      <c r="AW197" s="10" t="n"/>
      <c r="AX197" s="10" t="n"/>
      <c r="AY197" s="10" t="n"/>
      <c r="AZ197" s="10" t="n"/>
      <c r="BA197" s="10" t="n"/>
      <c r="BB197" s="10" t="n"/>
      <c r="BC197" s="10" t="n"/>
      <c r="BD197" s="11" t="n"/>
      <c r="BE197" s="10" t="n"/>
      <c r="BF197" s="10" t="n"/>
      <c r="BG197" s="10" t="n"/>
      <c r="BH197" s="10" t="n"/>
      <c r="BI197" s="10" t="n"/>
      <c r="BJ197" s="10" t="n"/>
      <c r="BK197" s="10" t="n"/>
      <c r="BL197" s="10" t="n"/>
      <c r="BM197" s="10" t="n"/>
    </row>
    <row r="198" ht="15.75" customHeight="1" s="218">
      <c r="A198" s="10" t="n"/>
      <c r="B198" s="10" t="n"/>
      <c r="C198" s="10" t="n"/>
      <c r="D198" s="10" t="n"/>
      <c r="E198" s="10" t="n"/>
      <c r="F198" s="10" t="n"/>
      <c r="G198" s="11" t="n"/>
      <c r="H198" s="10" t="n"/>
      <c r="I198" s="10" t="n"/>
      <c r="J198" s="10" t="n"/>
      <c r="K198" s="10" t="n"/>
      <c r="L198" s="10" t="n"/>
      <c r="M198" s="13" t="n"/>
      <c r="N198" s="13" t="n"/>
      <c r="O198" s="13" t="n"/>
      <c r="P198" s="13" t="n"/>
      <c r="Q198" s="10" t="n"/>
      <c r="R198" s="10" t="n"/>
      <c r="S198" s="10" t="n"/>
      <c r="T198" s="10" t="n"/>
      <c r="U198" s="10" t="n"/>
      <c r="V198" s="10" t="n"/>
      <c r="W198" s="10" t="n"/>
      <c r="X198" s="10" t="n"/>
      <c r="Y198" s="11" t="n"/>
      <c r="Z198" s="11" t="n"/>
      <c r="AA198" s="11" t="n"/>
      <c r="AB198" s="11" t="n"/>
      <c r="AC198" s="11" t="n"/>
      <c r="AD198" s="11" t="n"/>
      <c r="AE198" s="10" t="n"/>
      <c r="AF198" s="10" t="n"/>
      <c r="AG198" s="10" t="n"/>
      <c r="AH198" s="10" t="n"/>
      <c r="AI198" s="13" t="n"/>
      <c r="AJ198" s="13" t="n"/>
      <c r="AK198" s="13" t="n"/>
      <c r="AL198" s="13" t="n"/>
      <c r="AM198" s="13" t="n"/>
      <c r="AN198" s="13" t="n"/>
      <c r="AO198" s="13" t="n"/>
      <c r="AP198" s="14" t="n"/>
      <c r="AQ198" s="14" t="n"/>
      <c r="AR198" s="14" t="n"/>
      <c r="AS198" s="13" t="n"/>
      <c r="AT198" s="13" t="n"/>
      <c r="AU198" s="10" t="n"/>
      <c r="AV198" s="10" t="n"/>
      <c r="AW198" s="10" t="n"/>
      <c r="AX198" s="10" t="n"/>
      <c r="AY198" s="10" t="n"/>
      <c r="AZ198" s="10" t="n"/>
      <c r="BA198" s="10" t="n"/>
      <c r="BB198" s="10" t="n"/>
      <c r="BC198" s="10" t="n"/>
      <c r="BD198" s="11" t="n"/>
      <c r="BE198" s="10" t="n"/>
      <c r="BF198" s="10" t="n"/>
      <c r="BG198" s="10" t="n"/>
      <c r="BH198" s="10" t="n"/>
      <c r="BI198" s="10" t="n"/>
      <c r="BJ198" s="10" t="n"/>
      <c r="BK198" s="10" t="n"/>
      <c r="BL198" s="10" t="n"/>
      <c r="BM198" s="10" t="n"/>
    </row>
    <row r="199" ht="15.75" customHeight="1" s="218">
      <c r="A199" s="10" t="n"/>
      <c r="B199" s="10" t="n"/>
      <c r="C199" s="10" t="n"/>
      <c r="D199" s="10" t="n"/>
      <c r="E199" s="10" t="n"/>
      <c r="F199" s="10" t="n"/>
      <c r="G199" s="11" t="n"/>
      <c r="H199" s="10" t="n"/>
      <c r="I199" s="10" t="n"/>
      <c r="J199" s="10" t="n"/>
      <c r="K199" s="10" t="n"/>
      <c r="L199" s="10" t="n"/>
      <c r="M199" s="13" t="n"/>
      <c r="N199" s="13" t="n"/>
      <c r="O199" s="13" t="n"/>
      <c r="P199" s="13" t="n"/>
      <c r="Q199" s="10" t="n"/>
      <c r="R199" s="10" t="n"/>
      <c r="S199" s="10" t="n"/>
      <c r="T199" s="10" t="n"/>
      <c r="U199" s="10" t="n"/>
      <c r="V199" s="10" t="n"/>
      <c r="W199" s="10" t="n"/>
      <c r="X199" s="10" t="n"/>
      <c r="Y199" s="11" t="n"/>
      <c r="Z199" s="11" t="n"/>
      <c r="AA199" s="11" t="n"/>
      <c r="AB199" s="11" t="n"/>
      <c r="AC199" s="11" t="n"/>
      <c r="AD199" s="11" t="n"/>
      <c r="AE199" s="10" t="n"/>
      <c r="AF199" s="10" t="n"/>
      <c r="AG199" s="10" t="n"/>
      <c r="AH199" s="10" t="n"/>
      <c r="AI199" s="13" t="n"/>
      <c r="AJ199" s="13" t="n"/>
      <c r="AK199" s="13" t="n"/>
      <c r="AL199" s="13" t="n"/>
      <c r="AM199" s="13" t="n"/>
      <c r="AN199" s="13" t="n"/>
      <c r="AO199" s="13" t="n"/>
      <c r="AP199" s="14" t="n"/>
      <c r="AQ199" s="14" t="n"/>
      <c r="AR199" s="14" t="n"/>
      <c r="AS199" s="13" t="n"/>
      <c r="AT199" s="13" t="n"/>
      <c r="AU199" s="10" t="n"/>
      <c r="AV199" s="10" t="n"/>
      <c r="AW199" s="10" t="n"/>
      <c r="AX199" s="10" t="n"/>
      <c r="AY199" s="10" t="n"/>
      <c r="AZ199" s="10" t="n"/>
      <c r="BA199" s="10" t="n"/>
      <c r="BB199" s="10" t="n"/>
      <c r="BC199" s="10" t="n"/>
      <c r="BD199" s="11" t="n"/>
      <c r="BE199" s="10" t="n"/>
      <c r="BF199" s="10" t="n"/>
      <c r="BG199" s="10" t="n"/>
      <c r="BH199" s="10" t="n"/>
      <c r="BI199" s="10" t="n"/>
      <c r="BJ199" s="10" t="n"/>
      <c r="BK199" s="10" t="n"/>
      <c r="BL199" s="10" t="n"/>
      <c r="BM199" s="10" t="n"/>
    </row>
    <row r="200" ht="15.75" customHeight="1" s="218">
      <c r="A200" s="10" t="n"/>
      <c r="B200" s="10" t="n"/>
      <c r="C200" s="10" t="n"/>
      <c r="D200" s="10" t="n"/>
      <c r="E200" s="10" t="n"/>
      <c r="F200" s="10" t="n"/>
      <c r="G200" s="11" t="n"/>
      <c r="H200" s="10" t="n"/>
      <c r="I200" s="10" t="n"/>
      <c r="J200" s="10" t="n"/>
      <c r="K200" s="10" t="n"/>
      <c r="L200" s="10" t="n"/>
      <c r="M200" s="13" t="n"/>
      <c r="N200" s="13" t="n"/>
      <c r="O200" s="13" t="n"/>
      <c r="P200" s="13" t="n"/>
      <c r="Q200" s="10" t="n"/>
      <c r="R200" s="10" t="n"/>
      <c r="S200" s="10" t="n"/>
      <c r="T200" s="10" t="n"/>
      <c r="U200" s="10" t="n"/>
      <c r="V200" s="10" t="n"/>
      <c r="W200" s="10" t="n"/>
      <c r="X200" s="10" t="n"/>
      <c r="Y200" s="11" t="n"/>
      <c r="Z200" s="11" t="n"/>
      <c r="AA200" s="11" t="n"/>
      <c r="AB200" s="11" t="n"/>
      <c r="AC200" s="11" t="n"/>
      <c r="AD200" s="11" t="n"/>
      <c r="AE200" s="10" t="n"/>
      <c r="AF200" s="10" t="n"/>
      <c r="AG200" s="10" t="n"/>
      <c r="AH200" s="10" t="n"/>
      <c r="AI200" s="13" t="n"/>
      <c r="AJ200" s="13" t="n"/>
      <c r="AK200" s="13" t="n"/>
      <c r="AL200" s="13" t="n"/>
      <c r="AM200" s="13" t="n"/>
      <c r="AN200" s="13" t="n"/>
      <c r="AO200" s="13" t="n"/>
      <c r="AP200" s="14" t="n"/>
      <c r="AQ200" s="14" t="n"/>
      <c r="AR200" s="14" t="n"/>
      <c r="AS200" s="13" t="n"/>
      <c r="AT200" s="13" t="n"/>
      <c r="AU200" s="10" t="n"/>
      <c r="AV200" s="10" t="n"/>
      <c r="AW200" s="10" t="n"/>
      <c r="AX200" s="10" t="n"/>
      <c r="AY200" s="10" t="n"/>
      <c r="AZ200" s="10" t="n"/>
      <c r="BA200" s="10" t="n"/>
      <c r="BB200" s="10" t="n"/>
      <c r="BC200" s="10" t="n"/>
      <c r="BD200" s="11" t="n"/>
      <c r="BE200" s="10" t="n"/>
      <c r="BF200" s="10" t="n"/>
      <c r="BG200" s="10" t="n"/>
      <c r="BH200" s="10" t="n"/>
      <c r="BI200" s="10" t="n"/>
      <c r="BJ200" s="10" t="n"/>
      <c r="BK200" s="10" t="n"/>
      <c r="BL200" s="10" t="n"/>
      <c r="BM200" s="10" t="n"/>
    </row>
    <row r="201" ht="15.75" customHeight="1" s="218">
      <c r="A201" s="10" t="n"/>
      <c r="B201" s="10" t="n"/>
      <c r="C201" s="10" t="n"/>
      <c r="D201" s="10" t="n"/>
      <c r="E201" s="10" t="n"/>
      <c r="F201" s="10" t="n"/>
      <c r="G201" s="11" t="n"/>
      <c r="H201" s="10" t="n"/>
      <c r="I201" s="10" t="n"/>
      <c r="J201" s="10" t="n"/>
      <c r="K201" s="10" t="n"/>
      <c r="L201" s="10" t="n"/>
      <c r="M201" s="13" t="n"/>
      <c r="N201" s="13" t="n"/>
      <c r="O201" s="13" t="n"/>
      <c r="P201" s="13" t="n"/>
      <c r="Q201" s="10" t="n"/>
      <c r="R201" s="10" t="n"/>
      <c r="S201" s="10" t="n"/>
      <c r="T201" s="10" t="n"/>
      <c r="U201" s="10" t="n"/>
      <c r="V201" s="10" t="n"/>
      <c r="W201" s="10" t="n"/>
      <c r="X201" s="10" t="n"/>
      <c r="Y201" s="11" t="n"/>
      <c r="Z201" s="11" t="n"/>
      <c r="AA201" s="11" t="n"/>
      <c r="AB201" s="11" t="n"/>
      <c r="AC201" s="11" t="n"/>
      <c r="AD201" s="11" t="n"/>
      <c r="AE201" s="10" t="n"/>
      <c r="AF201" s="10" t="n"/>
      <c r="AG201" s="10" t="n"/>
      <c r="AH201" s="10" t="n"/>
      <c r="AI201" s="13" t="n"/>
      <c r="AJ201" s="13" t="n"/>
      <c r="AK201" s="13" t="n"/>
      <c r="AL201" s="13" t="n"/>
      <c r="AM201" s="13" t="n"/>
      <c r="AN201" s="13" t="n"/>
      <c r="AO201" s="13" t="n"/>
      <c r="AP201" s="14" t="n"/>
      <c r="AQ201" s="14" t="n"/>
      <c r="AR201" s="14" t="n"/>
      <c r="AS201" s="13" t="n"/>
      <c r="AT201" s="13" t="n"/>
      <c r="AU201" s="10" t="n"/>
      <c r="AV201" s="10" t="n"/>
      <c r="AW201" s="10" t="n"/>
      <c r="AX201" s="10" t="n"/>
      <c r="AY201" s="10" t="n"/>
      <c r="AZ201" s="10" t="n"/>
      <c r="BA201" s="10" t="n"/>
      <c r="BB201" s="10" t="n"/>
      <c r="BC201" s="10" t="n"/>
      <c r="BD201" s="11" t="n"/>
      <c r="BE201" s="10" t="n"/>
      <c r="BF201" s="10" t="n"/>
      <c r="BG201" s="10" t="n"/>
      <c r="BH201" s="10" t="n"/>
      <c r="BI201" s="10" t="n"/>
      <c r="BJ201" s="10" t="n"/>
      <c r="BK201" s="10" t="n"/>
      <c r="BL201" s="10" t="n"/>
      <c r="BM201" s="10" t="n"/>
    </row>
    <row r="202" ht="15.75" customHeight="1" s="218">
      <c r="A202" s="10" t="n"/>
      <c r="B202" s="10" t="n"/>
      <c r="C202" s="10" t="n"/>
      <c r="D202" s="10" t="n"/>
      <c r="E202" s="10" t="n"/>
      <c r="F202" s="10" t="n"/>
      <c r="G202" s="11" t="n"/>
      <c r="H202" s="10" t="n"/>
      <c r="I202" s="10" t="n"/>
      <c r="J202" s="10" t="n"/>
      <c r="K202" s="10" t="n"/>
      <c r="L202" s="10" t="n"/>
      <c r="M202" s="13" t="n"/>
      <c r="N202" s="13" t="n"/>
      <c r="O202" s="13" t="n"/>
      <c r="P202" s="13" t="n"/>
      <c r="Q202" s="10" t="n"/>
      <c r="R202" s="10" t="n"/>
      <c r="S202" s="10" t="n"/>
      <c r="T202" s="10" t="n"/>
      <c r="U202" s="10" t="n"/>
      <c r="V202" s="10" t="n"/>
      <c r="W202" s="10" t="n"/>
      <c r="X202" s="10" t="n"/>
      <c r="Y202" s="11" t="n"/>
      <c r="Z202" s="11" t="n"/>
      <c r="AA202" s="11" t="n"/>
      <c r="AB202" s="11" t="n"/>
      <c r="AC202" s="11" t="n"/>
      <c r="AD202" s="11" t="n"/>
      <c r="AE202" s="10" t="n"/>
      <c r="AF202" s="10" t="n"/>
      <c r="AG202" s="10" t="n"/>
      <c r="AH202" s="10" t="n"/>
      <c r="AI202" s="13" t="n"/>
      <c r="AJ202" s="13" t="n"/>
      <c r="AK202" s="13" t="n"/>
      <c r="AL202" s="13" t="n"/>
      <c r="AM202" s="13" t="n"/>
      <c r="AN202" s="13" t="n"/>
      <c r="AO202" s="13" t="n"/>
      <c r="AP202" s="14" t="n"/>
      <c r="AQ202" s="14" t="n"/>
      <c r="AR202" s="14" t="n"/>
      <c r="AS202" s="13" t="n"/>
      <c r="AT202" s="13" t="n"/>
      <c r="AU202" s="10" t="n"/>
      <c r="AV202" s="10" t="n"/>
      <c r="AW202" s="10" t="n"/>
      <c r="AX202" s="10" t="n"/>
      <c r="AY202" s="10" t="n"/>
      <c r="AZ202" s="10" t="n"/>
      <c r="BA202" s="10" t="n"/>
      <c r="BB202" s="10" t="n"/>
      <c r="BC202" s="10" t="n"/>
      <c r="BD202" s="11" t="n"/>
      <c r="BE202" s="10" t="n"/>
      <c r="BF202" s="10" t="n"/>
      <c r="BG202" s="10" t="n"/>
      <c r="BH202" s="10" t="n"/>
      <c r="BI202" s="10" t="n"/>
      <c r="BJ202" s="10" t="n"/>
      <c r="BK202" s="10" t="n"/>
      <c r="BL202" s="10" t="n"/>
      <c r="BM202" s="10" t="n"/>
    </row>
    <row r="203" ht="15.75" customHeight="1" s="218">
      <c r="A203" s="10" t="n"/>
      <c r="B203" s="10" t="n"/>
      <c r="C203" s="10" t="n"/>
      <c r="D203" s="10" t="n"/>
      <c r="E203" s="10" t="n"/>
      <c r="F203" s="10" t="n"/>
      <c r="G203" s="11" t="n"/>
      <c r="H203" s="10" t="n"/>
      <c r="I203" s="10" t="n"/>
      <c r="J203" s="10" t="n"/>
      <c r="K203" s="10" t="n"/>
      <c r="L203" s="10" t="n"/>
      <c r="M203" s="13" t="n"/>
      <c r="N203" s="13" t="n"/>
      <c r="O203" s="13" t="n"/>
      <c r="P203" s="13" t="n"/>
      <c r="Q203" s="10" t="n"/>
      <c r="R203" s="10" t="n"/>
      <c r="S203" s="10" t="n"/>
      <c r="T203" s="10" t="n"/>
      <c r="U203" s="10" t="n"/>
      <c r="V203" s="10" t="n"/>
      <c r="W203" s="10" t="n"/>
      <c r="X203" s="10" t="n"/>
      <c r="Y203" s="11" t="n"/>
      <c r="Z203" s="11" t="n"/>
      <c r="AA203" s="11" t="n"/>
      <c r="AB203" s="11" t="n"/>
      <c r="AC203" s="11" t="n"/>
      <c r="AD203" s="11" t="n"/>
      <c r="AE203" s="10" t="n"/>
      <c r="AF203" s="10" t="n"/>
      <c r="AG203" s="10" t="n"/>
      <c r="AH203" s="10" t="n"/>
      <c r="AI203" s="13" t="n"/>
      <c r="AJ203" s="13" t="n"/>
      <c r="AK203" s="13" t="n"/>
      <c r="AL203" s="13" t="n"/>
      <c r="AM203" s="13" t="n"/>
      <c r="AN203" s="13" t="n"/>
      <c r="AO203" s="13" t="n"/>
      <c r="AP203" s="14" t="n"/>
      <c r="AQ203" s="14" t="n"/>
      <c r="AR203" s="14" t="n"/>
      <c r="AS203" s="13" t="n"/>
      <c r="AT203" s="13" t="n"/>
      <c r="AU203" s="10" t="n"/>
      <c r="AV203" s="10" t="n"/>
      <c r="AW203" s="10" t="n"/>
      <c r="AX203" s="10" t="n"/>
      <c r="AY203" s="10" t="n"/>
      <c r="AZ203" s="10" t="n"/>
      <c r="BA203" s="10" t="n"/>
      <c r="BB203" s="10" t="n"/>
      <c r="BC203" s="10" t="n"/>
      <c r="BD203" s="11" t="n"/>
      <c r="BE203" s="10" t="n"/>
      <c r="BF203" s="10" t="n"/>
      <c r="BG203" s="10" t="n"/>
      <c r="BH203" s="10" t="n"/>
      <c r="BI203" s="10" t="n"/>
      <c r="BJ203" s="10" t="n"/>
      <c r="BK203" s="10" t="n"/>
      <c r="BL203" s="10" t="n"/>
      <c r="BM203" s="10" t="n"/>
    </row>
    <row r="204" ht="15.75" customHeight="1" s="218">
      <c r="A204" s="10" t="n"/>
      <c r="B204" s="10" t="n"/>
      <c r="C204" s="10" t="n"/>
      <c r="D204" s="10" t="n"/>
      <c r="E204" s="10" t="n"/>
      <c r="F204" s="10" t="n"/>
      <c r="G204" s="11" t="n"/>
      <c r="H204" s="10" t="n"/>
      <c r="I204" s="10" t="n"/>
      <c r="J204" s="10" t="n"/>
      <c r="K204" s="10" t="n"/>
      <c r="L204" s="10" t="n"/>
      <c r="M204" s="13" t="n"/>
      <c r="N204" s="13" t="n"/>
      <c r="O204" s="13" t="n"/>
      <c r="P204" s="13" t="n"/>
      <c r="Q204" s="10" t="n"/>
      <c r="R204" s="10" t="n"/>
      <c r="S204" s="10" t="n"/>
      <c r="T204" s="10" t="n"/>
      <c r="U204" s="10" t="n"/>
      <c r="V204" s="10" t="n"/>
      <c r="W204" s="10" t="n"/>
      <c r="X204" s="10" t="n"/>
      <c r="Y204" s="11" t="n"/>
      <c r="Z204" s="11" t="n"/>
      <c r="AA204" s="11" t="n"/>
      <c r="AB204" s="11" t="n"/>
      <c r="AC204" s="11" t="n"/>
      <c r="AD204" s="11" t="n"/>
      <c r="AE204" s="10" t="n"/>
      <c r="AF204" s="10" t="n"/>
      <c r="AG204" s="10" t="n"/>
      <c r="AH204" s="10" t="n"/>
      <c r="AI204" s="13" t="n"/>
      <c r="AJ204" s="13" t="n"/>
      <c r="AK204" s="13" t="n"/>
      <c r="AL204" s="13" t="n"/>
      <c r="AM204" s="13" t="n"/>
      <c r="AN204" s="13" t="n"/>
      <c r="AO204" s="13" t="n"/>
      <c r="AP204" s="14" t="n"/>
      <c r="AQ204" s="14" t="n"/>
      <c r="AR204" s="14" t="n"/>
      <c r="AS204" s="13" t="n"/>
      <c r="AT204" s="13" t="n"/>
      <c r="AU204" s="10" t="n"/>
      <c r="AV204" s="10" t="n"/>
      <c r="AW204" s="10" t="n"/>
      <c r="AX204" s="10" t="n"/>
      <c r="AY204" s="10" t="n"/>
      <c r="AZ204" s="10" t="n"/>
      <c r="BA204" s="10" t="n"/>
      <c r="BB204" s="10" t="n"/>
      <c r="BC204" s="10" t="n"/>
      <c r="BD204" s="11" t="n"/>
      <c r="BE204" s="10" t="n"/>
      <c r="BF204" s="10" t="n"/>
      <c r="BG204" s="10" t="n"/>
      <c r="BH204" s="10" t="n"/>
      <c r="BI204" s="10" t="n"/>
      <c r="BJ204" s="10" t="n"/>
      <c r="BK204" s="10" t="n"/>
      <c r="BL204" s="10" t="n"/>
      <c r="BM204" s="10" t="n"/>
    </row>
    <row r="205" ht="15.75" customHeight="1" s="218">
      <c r="A205" s="10" t="n"/>
      <c r="B205" s="10" t="n"/>
      <c r="C205" s="10" t="n"/>
      <c r="D205" s="10" t="n"/>
      <c r="E205" s="10" t="n"/>
      <c r="F205" s="10" t="n"/>
      <c r="G205" s="11" t="n"/>
      <c r="H205" s="10" t="n"/>
      <c r="I205" s="10" t="n"/>
      <c r="J205" s="10" t="n"/>
      <c r="K205" s="10" t="n"/>
      <c r="L205" s="10" t="n"/>
      <c r="M205" s="13" t="n"/>
      <c r="N205" s="13" t="n"/>
      <c r="O205" s="13" t="n"/>
      <c r="P205" s="13" t="n"/>
      <c r="Q205" s="10" t="n"/>
      <c r="R205" s="10" t="n"/>
      <c r="S205" s="10" t="n"/>
      <c r="T205" s="10" t="n"/>
      <c r="U205" s="10" t="n"/>
      <c r="V205" s="10" t="n"/>
      <c r="W205" s="10" t="n"/>
      <c r="X205" s="10" t="n"/>
      <c r="Y205" s="11" t="n"/>
      <c r="Z205" s="11" t="n"/>
      <c r="AA205" s="11" t="n"/>
      <c r="AB205" s="11" t="n"/>
      <c r="AC205" s="11" t="n"/>
      <c r="AD205" s="11" t="n"/>
      <c r="AE205" s="10" t="n"/>
      <c r="AF205" s="10" t="n"/>
      <c r="AG205" s="10" t="n"/>
      <c r="AH205" s="10" t="n"/>
      <c r="AI205" s="13" t="n"/>
      <c r="AJ205" s="13" t="n"/>
      <c r="AK205" s="13" t="n"/>
      <c r="AL205" s="13" t="n"/>
      <c r="AM205" s="13" t="n"/>
      <c r="AN205" s="13" t="n"/>
      <c r="AO205" s="13" t="n"/>
      <c r="AP205" s="14" t="n"/>
      <c r="AQ205" s="14" t="n"/>
      <c r="AR205" s="14" t="n"/>
      <c r="AS205" s="13" t="n"/>
      <c r="AT205" s="13" t="n"/>
      <c r="AU205" s="10" t="n"/>
      <c r="AV205" s="10" t="n"/>
      <c r="AW205" s="10" t="n"/>
      <c r="AX205" s="10" t="n"/>
      <c r="AY205" s="10" t="n"/>
      <c r="AZ205" s="10" t="n"/>
      <c r="BA205" s="10" t="n"/>
      <c r="BB205" s="10" t="n"/>
      <c r="BC205" s="10" t="n"/>
      <c r="BD205" s="11" t="n"/>
      <c r="BE205" s="10" t="n"/>
      <c r="BF205" s="10" t="n"/>
      <c r="BG205" s="10" t="n"/>
      <c r="BH205" s="10" t="n"/>
      <c r="BI205" s="10" t="n"/>
      <c r="BJ205" s="10" t="n"/>
      <c r="BK205" s="10" t="n"/>
      <c r="BL205" s="10" t="n"/>
      <c r="BM205" s="10" t="n"/>
    </row>
    <row r="206" ht="15.75" customHeight="1" s="218">
      <c r="A206" s="10" t="n"/>
      <c r="B206" s="10" t="n"/>
      <c r="C206" s="10" t="n"/>
      <c r="D206" s="10" t="n"/>
      <c r="E206" s="10" t="n"/>
      <c r="F206" s="10" t="n"/>
      <c r="G206" s="11" t="n"/>
      <c r="H206" s="10" t="n"/>
      <c r="I206" s="10" t="n"/>
      <c r="J206" s="10" t="n"/>
      <c r="K206" s="10" t="n"/>
      <c r="L206" s="10" t="n"/>
      <c r="M206" s="13" t="n"/>
      <c r="N206" s="13" t="n"/>
      <c r="O206" s="13" t="n"/>
      <c r="P206" s="13" t="n"/>
      <c r="Q206" s="10" t="n"/>
      <c r="R206" s="10" t="n"/>
      <c r="S206" s="10" t="n"/>
      <c r="T206" s="10" t="n"/>
      <c r="U206" s="10" t="n"/>
      <c r="V206" s="10" t="n"/>
      <c r="W206" s="10" t="n"/>
      <c r="X206" s="10" t="n"/>
      <c r="Y206" s="11" t="n"/>
      <c r="Z206" s="11" t="n"/>
      <c r="AA206" s="11" t="n"/>
      <c r="AB206" s="11" t="n"/>
      <c r="AC206" s="11" t="n"/>
      <c r="AD206" s="11" t="n"/>
      <c r="AE206" s="10" t="n"/>
      <c r="AF206" s="10" t="n"/>
      <c r="AG206" s="10" t="n"/>
      <c r="AH206" s="10" t="n"/>
      <c r="AI206" s="13" t="n"/>
      <c r="AJ206" s="13" t="n"/>
      <c r="AK206" s="13" t="n"/>
      <c r="AL206" s="13" t="n"/>
      <c r="AM206" s="13" t="n"/>
      <c r="AN206" s="13" t="n"/>
      <c r="AO206" s="13" t="n"/>
      <c r="AP206" s="14" t="n"/>
      <c r="AQ206" s="14" t="n"/>
      <c r="AR206" s="14" t="n"/>
      <c r="AS206" s="13" t="n"/>
      <c r="AT206" s="13" t="n"/>
      <c r="AU206" s="10" t="n"/>
      <c r="AV206" s="10" t="n"/>
      <c r="AW206" s="10" t="n"/>
      <c r="AX206" s="10" t="n"/>
      <c r="AY206" s="10" t="n"/>
      <c r="AZ206" s="10" t="n"/>
      <c r="BA206" s="10" t="n"/>
      <c r="BB206" s="10" t="n"/>
      <c r="BC206" s="10" t="n"/>
      <c r="BD206" s="11" t="n"/>
      <c r="BE206" s="10" t="n"/>
      <c r="BF206" s="10" t="n"/>
      <c r="BG206" s="10" t="n"/>
      <c r="BH206" s="10" t="n"/>
      <c r="BI206" s="10" t="n"/>
      <c r="BJ206" s="10" t="n"/>
      <c r="BK206" s="10" t="n"/>
      <c r="BL206" s="10" t="n"/>
      <c r="BM206" s="10" t="n"/>
    </row>
    <row r="207" ht="15.75" customHeight="1" s="218">
      <c r="A207" s="10" t="n"/>
      <c r="B207" s="10" t="n"/>
      <c r="C207" s="10" t="n"/>
      <c r="D207" s="10" t="n"/>
      <c r="E207" s="10" t="n"/>
      <c r="F207" s="10" t="n"/>
      <c r="G207" s="11" t="n"/>
      <c r="H207" s="10" t="n"/>
      <c r="I207" s="10" t="n"/>
      <c r="J207" s="10" t="n"/>
      <c r="K207" s="10" t="n"/>
      <c r="L207" s="10" t="n"/>
      <c r="M207" s="13" t="n"/>
      <c r="N207" s="13" t="n"/>
      <c r="O207" s="13" t="n"/>
      <c r="P207" s="13" t="n"/>
      <c r="Q207" s="10" t="n"/>
      <c r="R207" s="10" t="n"/>
      <c r="S207" s="10" t="n"/>
      <c r="T207" s="10" t="n"/>
      <c r="U207" s="10" t="n"/>
      <c r="V207" s="10" t="n"/>
      <c r="W207" s="10" t="n"/>
      <c r="X207" s="10" t="n"/>
      <c r="Y207" s="11" t="n"/>
      <c r="Z207" s="11" t="n"/>
      <c r="AA207" s="11" t="n"/>
      <c r="AB207" s="11" t="n"/>
      <c r="AC207" s="11" t="n"/>
      <c r="AD207" s="11" t="n"/>
      <c r="AE207" s="10" t="n"/>
      <c r="AF207" s="10" t="n"/>
      <c r="AG207" s="10" t="n"/>
      <c r="AH207" s="10" t="n"/>
      <c r="AI207" s="13" t="n"/>
      <c r="AJ207" s="13" t="n"/>
      <c r="AK207" s="13" t="n"/>
      <c r="AL207" s="13" t="n"/>
      <c r="AM207" s="13" t="n"/>
      <c r="AN207" s="13" t="n"/>
      <c r="AO207" s="13" t="n"/>
      <c r="AP207" s="14" t="n"/>
      <c r="AQ207" s="14" t="n"/>
      <c r="AR207" s="14" t="n"/>
      <c r="AS207" s="13" t="n"/>
      <c r="AT207" s="13" t="n"/>
      <c r="AU207" s="10" t="n"/>
      <c r="AV207" s="10" t="n"/>
      <c r="AW207" s="10" t="n"/>
      <c r="AX207" s="10" t="n"/>
      <c r="AY207" s="10" t="n"/>
      <c r="AZ207" s="10" t="n"/>
      <c r="BA207" s="10" t="n"/>
      <c r="BB207" s="10" t="n"/>
      <c r="BC207" s="10" t="n"/>
      <c r="BD207" s="11" t="n"/>
      <c r="BE207" s="10" t="n"/>
      <c r="BF207" s="10" t="n"/>
      <c r="BG207" s="10" t="n"/>
      <c r="BH207" s="10" t="n"/>
      <c r="BI207" s="10" t="n"/>
      <c r="BJ207" s="10" t="n"/>
      <c r="BK207" s="10" t="n"/>
      <c r="BL207" s="10" t="n"/>
      <c r="BM207" s="10" t="n"/>
    </row>
    <row r="208" ht="15.75" customHeight="1" s="218">
      <c r="A208" s="10" t="n"/>
      <c r="B208" s="10" t="n"/>
      <c r="C208" s="10" t="n"/>
      <c r="D208" s="10" t="n"/>
      <c r="E208" s="10" t="n"/>
      <c r="F208" s="10" t="n"/>
      <c r="G208" s="11" t="n"/>
      <c r="H208" s="10" t="n"/>
      <c r="I208" s="10" t="n"/>
      <c r="J208" s="10" t="n"/>
      <c r="K208" s="10" t="n"/>
      <c r="L208" s="10" t="n"/>
      <c r="M208" s="13" t="n"/>
      <c r="N208" s="13" t="n"/>
      <c r="O208" s="13" t="n"/>
      <c r="P208" s="13" t="n"/>
      <c r="Q208" s="10" t="n"/>
      <c r="R208" s="10" t="n"/>
      <c r="S208" s="10" t="n"/>
      <c r="T208" s="10" t="n"/>
      <c r="U208" s="10" t="n"/>
      <c r="V208" s="10" t="n"/>
      <c r="W208" s="10" t="n"/>
      <c r="X208" s="10" t="n"/>
      <c r="Y208" s="11" t="n"/>
      <c r="Z208" s="11" t="n"/>
      <c r="AA208" s="11" t="n"/>
      <c r="AB208" s="11" t="n"/>
      <c r="AC208" s="11" t="n"/>
      <c r="AD208" s="11" t="n"/>
      <c r="AE208" s="10" t="n"/>
      <c r="AF208" s="10" t="n"/>
      <c r="AG208" s="10" t="n"/>
      <c r="AH208" s="10" t="n"/>
      <c r="AI208" s="13" t="n"/>
      <c r="AJ208" s="13" t="n"/>
      <c r="AK208" s="13" t="n"/>
      <c r="AL208" s="13" t="n"/>
      <c r="AM208" s="13" t="n"/>
      <c r="AN208" s="13" t="n"/>
      <c r="AO208" s="13" t="n"/>
      <c r="AP208" s="14" t="n"/>
      <c r="AQ208" s="14" t="n"/>
      <c r="AR208" s="14" t="n"/>
      <c r="AS208" s="13" t="n"/>
      <c r="AT208" s="13" t="n"/>
      <c r="AU208" s="10" t="n"/>
      <c r="AV208" s="10" t="n"/>
      <c r="AW208" s="10" t="n"/>
      <c r="AX208" s="10" t="n"/>
      <c r="AY208" s="10" t="n"/>
      <c r="AZ208" s="10" t="n"/>
      <c r="BA208" s="10" t="n"/>
      <c r="BB208" s="10" t="n"/>
      <c r="BC208" s="10" t="n"/>
      <c r="BD208" s="11" t="n"/>
      <c r="BE208" s="10" t="n"/>
      <c r="BF208" s="10" t="n"/>
      <c r="BG208" s="10" t="n"/>
      <c r="BH208" s="10" t="n"/>
      <c r="BI208" s="10" t="n"/>
      <c r="BJ208" s="10" t="n"/>
      <c r="BK208" s="10" t="n"/>
      <c r="BL208" s="10" t="n"/>
      <c r="BM208" s="10" t="n"/>
    </row>
    <row r="209" ht="15.75" customHeight="1" s="218">
      <c r="A209" s="10" t="n"/>
      <c r="B209" s="10" t="n"/>
      <c r="C209" s="10" t="n"/>
      <c r="D209" s="10" t="n"/>
      <c r="E209" s="10" t="n"/>
      <c r="F209" s="10" t="n"/>
      <c r="G209" s="11" t="n"/>
      <c r="H209" s="10" t="n"/>
      <c r="I209" s="10" t="n"/>
      <c r="J209" s="10" t="n"/>
      <c r="K209" s="10" t="n"/>
      <c r="L209" s="10" t="n"/>
      <c r="M209" s="13" t="n"/>
      <c r="N209" s="13" t="n"/>
      <c r="O209" s="13" t="n"/>
      <c r="P209" s="13" t="n"/>
      <c r="Q209" s="10" t="n"/>
      <c r="R209" s="10" t="n"/>
      <c r="S209" s="10" t="n"/>
      <c r="T209" s="10" t="n"/>
      <c r="U209" s="10" t="n"/>
      <c r="V209" s="10" t="n"/>
      <c r="W209" s="10" t="n"/>
      <c r="X209" s="10" t="n"/>
      <c r="Y209" s="11" t="n"/>
      <c r="Z209" s="11" t="n"/>
      <c r="AA209" s="11" t="n"/>
      <c r="AB209" s="11" t="n"/>
      <c r="AC209" s="11" t="n"/>
      <c r="AD209" s="11" t="n"/>
      <c r="AE209" s="10" t="n"/>
      <c r="AF209" s="10" t="n"/>
      <c r="AG209" s="10" t="n"/>
      <c r="AH209" s="10" t="n"/>
      <c r="AI209" s="13" t="n"/>
      <c r="AJ209" s="13" t="n"/>
      <c r="AK209" s="13" t="n"/>
      <c r="AL209" s="13" t="n"/>
      <c r="AM209" s="13" t="n"/>
      <c r="AN209" s="13" t="n"/>
      <c r="AO209" s="13" t="n"/>
      <c r="AP209" s="14" t="n"/>
      <c r="AQ209" s="14" t="n"/>
      <c r="AR209" s="14" t="n"/>
      <c r="AS209" s="13" t="n"/>
      <c r="AT209" s="13" t="n"/>
      <c r="AU209" s="10" t="n"/>
      <c r="AV209" s="10" t="n"/>
      <c r="AW209" s="10" t="n"/>
      <c r="AX209" s="10" t="n"/>
      <c r="AY209" s="10" t="n"/>
      <c r="AZ209" s="10" t="n"/>
      <c r="BA209" s="10" t="n"/>
      <c r="BB209" s="10" t="n"/>
      <c r="BC209" s="10" t="n"/>
      <c r="BD209" s="11" t="n"/>
      <c r="BE209" s="10" t="n"/>
      <c r="BF209" s="10" t="n"/>
      <c r="BG209" s="10" t="n"/>
      <c r="BH209" s="10" t="n"/>
      <c r="BI209" s="10" t="n"/>
      <c r="BJ209" s="10" t="n"/>
      <c r="BK209" s="10" t="n"/>
      <c r="BL209" s="10" t="n"/>
      <c r="BM209" s="10" t="n"/>
    </row>
    <row r="210" ht="15.75" customHeight="1" s="218">
      <c r="A210" s="10" t="n"/>
      <c r="B210" s="10" t="n"/>
      <c r="C210" s="10" t="n"/>
      <c r="D210" s="10" t="n"/>
      <c r="E210" s="10" t="n"/>
      <c r="F210" s="10" t="n"/>
      <c r="G210" s="11" t="n"/>
      <c r="H210" s="10" t="n"/>
      <c r="I210" s="10" t="n"/>
      <c r="J210" s="10" t="n"/>
      <c r="K210" s="10" t="n"/>
      <c r="L210" s="10" t="n"/>
      <c r="M210" s="13" t="n"/>
      <c r="N210" s="13" t="n"/>
      <c r="O210" s="13" t="n"/>
      <c r="P210" s="13" t="n"/>
      <c r="Q210" s="10" t="n"/>
      <c r="R210" s="10" t="n"/>
      <c r="S210" s="10" t="n"/>
      <c r="T210" s="10" t="n"/>
      <c r="U210" s="10" t="n"/>
      <c r="V210" s="10" t="n"/>
      <c r="W210" s="10" t="n"/>
      <c r="X210" s="10" t="n"/>
      <c r="Y210" s="11" t="n"/>
      <c r="Z210" s="11" t="n"/>
      <c r="AA210" s="11" t="n"/>
      <c r="AB210" s="11" t="n"/>
      <c r="AC210" s="11" t="n"/>
      <c r="AD210" s="11" t="n"/>
      <c r="AE210" s="10" t="n"/>
      <c r="AF210" s="10" t="n"/>
      <c r="AG210" s="10" t="n"/>
      <c r="AH210" s="10" t="n"/>
      <c r="AI210" s="13" t="n"/>
      <c r="AJ210" s="13" t="n"/>
      <c r="AK210" s="13" t="n"/>
      <c r="AL210" s="13" t="n"/>
      <c r="AM210" s="13" t="n"/>
      <c r="AN210" s="13" t="n"/>
      <c r="AO210" s="13" t="n"/>
      <c r="AP210" s="14" t="n"/>
      <c r="AQ210" s="14" t="n"/>
      <c r="AR210" s="14" t="n"/>
      <c r="AS210" s="13" t="n"/>
      <c r="AT210" s="13" t="n"/>
      <c r="AU210" s="10" t="n"/>
      <c r="AV210" s="10" t="n"/>
      <c r="AW210" s="10" t="n"/>
      <c r="AX210" s="10" t="n"/>
      <c r="AY210" s="10" t="n"/>
      <c r="AZ210" s="10" t="n"/>
      <c r="BA210" s="10" t="n"/>
      <c r="BB210" s="10" t="n"/>
      <c r="BC210" s="10" t="n"/>
      <c r="BD210" s="11" t="n"/>
      <c r="BE210" s="10" t="n"/>
      <c r="BF210" s="10" t="n"/>
      <c r="BG210" s="10" t="n"/>
      <c r="BH210" s="10" t="n"/>
      <c r="BI210" s="10" t="n"/>
      <c r="BJ210" s="10" t="n"/>
      <c r="BK210" s="10" t="n"/>
      <c r="BL210" s="10" t="n"/>
      <c r="BM210" s="10" t="n"/>
    </row>
    <row r="211" ht="15.75" customHeight="1" s="218">
      <c r="A211" s="10" t="n"/>
      <c r="B211" s="10" t="n"/>
      <c r="C211" s="10" t="n"/>
      <c r="D211" s="10" t="n"/>
      <c r="E211" s="10" t="n"/>
      <c r="F211" s="10" t="n"/>
      <c r="G211" s="11" t="n"/>
      <c r="H211" s="10" t="n"/>
      <c r="I211" s="10" t="n"/>
      <c r="J211" s="10" t="n"/>
      <c r="K211" s="10" t="n"/>
      <c r="L211" s="10" t="n"/>
      <c r="M211" s="13" t="n"/>
      <c r="N211" s="13" t="n"/>
      <c r="O211" s="13" t="n"/>
      <c r="P211" s="13" t="n"/>
      <c r="Q211" s="10" t="n"/>
      <c r="R211" s="10" t="n"/>
      <c r="S211" s="10" t="n"/>
      <c r="T211" s="10" t="n"/>
      <c r="U211" s="10" t="n"/>
      <c r="V211" s="10" t="n"/>
      <c r="W211" s="10" t="n"/>
      <c r="X211" s="10" t="n"/>
      <c r="Y211" s="11" t="n"/>
      <c r="Z211" s="11" t="n"/>
      <c r="AA211" s="11" t="n"/>
      <c r="AB211" s="11" t="n"/>
      <c r="AC211" s="11" t="n"/>
      <c r="AD211" s="11" t="n"/>
      <c r="AE211" s="10" t="n"/>
      <c r="AF211" s="10" t="n"/>
      <c r="AG211" s="10" t="n"/>
      <c r="AH211" s="10" t="n"/>
      <c r="AI211" s="13" t="n"/>
      <c r="AJ211" s="13" t="n"/>
      <c r="AK211" s="13" t="n"/>
      <c r="AL211" s="13" t="n"/>
      <c r="AM211" s="13" t="n"/>
      <c r="AN211" s="13" t="n"/>
      <c r="AO211" s="13" t="n"/>
      <c r="AP211" s="14" t="n"/>
      <c r="AQ211" s="14" t="n"/>
      <c r="AR211" s="14" t="n"/>
      <c r="AS211" s="13" t="n"/>
      <c r="AT211" s="13" t="n"/>
      <c r="AU211" s="10" t="n"/>
      <c r="AV211" s="10" t="n"/>
      <c r="AW211" s="10" t="n"/>
      <c r="AX211" s="10" t="n"/>
      <c r="AY211" s="10" t="n"/>
      <c r="AZ211" s="10" t="n"/>
      <c r="BA211" s="10" t="n"/>
      <c r="BB211" s="10" t="n"/>
      <c r="BC211" s="10" t="n"/>
      <c r="BD211" s="11" t="n"/>
      <c r="BE211" s="10" t="n"/>
      <c r="BF211" s="10" t="n"/>
      <c r="BG211" s="10" t="n"/>
      <c r="BH211" s="10" t="n"/>
      <c r="BI211" s="10" t="n"/>
      <c r="BJ211" s="10" t="n"/>
      <c r="BK211" s="10" t="n"/>
      <c r="BL211" s="10" t="n"/>
      <c r="BM211" s="10" t="n"/>
    </row>
    <row r="212" ht="15.75" customHeight="1" s="218">
      <c r="A212" s="10" t="n"/>
      <c r="B212" s="10" t="n"/>
      <c r="C212" s="10" t="n"/>
      <c r="D212" s="10" t="n"/>
      <c r="E212" s="10" t="n"/>
      <c r="F212" s="10" t="n"/>
      <c r="G212" s="11" t="n"/>
      <c r="H212" s="10" t="n"/>
      <c r="I212" s="10" t="n"/>
      <c r="J212" s="10" t="n"/>
      <c r="K212" s="10" t="n"/>
      <c r="L212" s="10" t="n"/>
      <c r="M212" s="13" t="n"/>
      <c r="N212" s="13" t="n"/>
      <c r="O212" s="13" t="n"/>
      <c r="P212" s="13" t="n"/>
      <c r="Q212" s="10" t="n"/>
      <c r="R212" s="10" t="n"/>
      <c r="S212" s="10" t="n"/>
      <c r="T212" s="10" t="n"/>
      <c r="U212" s="10" t="n"/>
      <c r="V212" s="10" t="n"/>
      <c r="W212" s="10" t="n"/>
      <c r="X212" s="10" t="n"/>
      <c r="Y212" s="11" t="n"/>
      <c r="Z212" s="11" t="n"/>
      <c r="AA212" s="11" t="n"/>
      <c r="AB212" s="11" t="n"/>
      <c r="AC212" s="11" t="n"/>
      <c r="AD212" s="11" t="n"/>
      <c r="AE212" s="10" t="n"/>
      <c r="AF212" s="10" t="n"/>
      <c r="AG212" s="10" t="n"/>
      <c r="AH212" s="10" t="n"/>
      <c r="AI212" s="13" t="n"/>
      <c r="AJ212" s="13" t="n"/>
      <c r="AK212" s="13" t="n"/>
      <c r="AL212" s="13" t="n"/>
      <c r="AM212" s="13" t="n"/>
      <c r="AN212" s="13" t="n"/>
      <c r="AO212" s="13" t="n"/>
      <c r="AP212" s="14" t="n"/>
      <c r="AQ212" s="14" t="n"/>
      <c r="AR212" s="14" t="n"/>
      <c r="AS212" s="13" t="n"/>
      <c r="AT212" s="13" t="n"/>
      <c r="AU212" s="10" t="n"/>
      <c r="AV212" s="10" t="n"/>
      <c r="AW212" s="10" t="n"/>
      <c r="AX212" s="10" t="n"/>
      <c r="AY212" s="10" t="n"/>
      <c r="AZ212" s="10" t="n"/>
      <c r="BA212" s="10" t="n"/>
      <c r="BB212" s="10" t="n"/>
      <c r="BC212" s="10" t="n"/>
      <c r="BD212" s="11" t="n"/>
      <c r="BE212" s="10" t="n"/>
      <c r="BF212" s="10" t="n"/>
      <c r="BG212" s="10" t="n"/>
      <c r="BH212" s="10" t="n"/>
      <c r="BI212" s="10" t="n"/>
      <c r="BJ212" s="10" t="n"/>
      <c r="BK212" s="10" t="n"/>
      <c r="BL212" s="10" t="n"/>
      <c r="BM212" s="10" t="n"/>
    </row>
    <row r="213" ht="15.75" customHeight="1" s="218">
      <c r="A213" s="10" t="n"/>
      <c r="B213" s="10" t="n"/>
      <c r="C213" s="10" t="n"/>
      <c r="D213" s="10" t="n"/>
      <c r="E213" s="10" t="n"/>
      <c r="F213" s="10" t="n"/>
      <c r="G213" s="11" t="n"/>
      <c r="H213" s="10" t="n"/>
      <c r="I213" s="10" t="n"/>
      <c r="J213" s="10" t="n"/>
      <c r="K213" s="10" t="n"/>
      <c r="L213" s="10" t="n"/>
      <c r="M213" s="13" t="n"/>
      <c r="N213" s="13" t="n"/>
      <c r="O213" s="13" t="n"/>
      <c r="P213" s="13" t="n"/>
      <c r="Q213" s="10" t="n"/>
      <c r="R213" s="10" t="n"/>
      <c r="S213" s="10" t="n"/>
      <c r="T213" s="10" t="n"/>
      <c r="U213" s="10" t="n"/>
      <c r="V213" s="10" t="n"/>
      <c r="W213" s="10" t="n"/>
      <c r="X213" s="10" t="n"/>
      <c r="Y213" s="11" t="n"/>
      <c r="Z213" s="11" t="n"/>
      <c r="AA213" s="11" t="n"/>
      <c r="AB213" s="11" t="n"/>
      <c r="AC213" s="11" t="n"/>
      <c r="AD213" s="11" t="n"/>
      <c r="AE213" s="10" t="n"/>
      <c r="AF213" s="10" t="n"/>
      <c r="AG213" s="10" t="n"/>
      <c r="AH213" s="10" t="n"/>
      <c r="AI213" s="13" t="n"/>
      <c r="AJ213" s="13" t="n"/>
      <c r="AK213" s="13" t="n"/>
      <c r="AL213" s="13" t="n"/>
      <c r="AM213" s="13" t="n"/>
      <c r="AN213" s="13" t="n"/>
      <c r="AO213" s="13" t="n"/>
      <c r="AP213" s="14" t="n"/>
      <c r="AQ213" s="14" t="n"/>
      <c r="AR213" s="14" t="n"/>
      <c r="AS213" s="13" t="n"/>
      <c r="AT213" s="13" t="n"/>
      <c r="AU213" s="10" t="n"/>
      <c r="AV213" s="10" t="n"/>
      <c r="AW213" s="10" t="n"/>
      <c r="AX213" s="10" t="n"/>
      <c r="AY213" s="10" t="n"/>
      <c r="AZ213" s="10" t="n"/>
      <c r="BA213" s="10" t="n"/>
      <c r="BB213" s="10" t="n"/>
      <c r="BC213" s="10" t="n"/>
      <c r="BD213" s="11" t="n"/>
      <c r="BE213" s="10" t="n"/>
      <c r="BF213" s="10" t="n"/>
      <c r="BG213" s="10" t="n"/>
      <c r="BH213" s="10" t="n"/>
      <c r="BI213" s="10" t="n"/>
      <c r="BJ213" s="10" t="n"/>
      <c r="BK213" s="10" t="n"/>
      <c r="BL213" s="10" t="n"/>
      <c r="BM213" s="10" t="n"/>
    </row>
    <row r="214" ht="15.75" customHeight="1" s="218">
      <c r="A214" s="10" t="n"/>
      <c r="B214" s="10" t="n"/>
      <c r="C214" s="10" t="n"/>
      <c r="D214" s="10" t="n"/>
      <c r="E214" s="10" t="n"/>
      <c r="F214" s="10" t="n"/>
      <c r="G214" s="11" t="n"/>
      <c r="H214" s="10" t="n"/>
      <c r="I214" s="10" t="n"/>
      <c r="J214" s="10" t="n"/>
      <c r="K214" s="10" t="n"/>
      <c r="L214" s="10" t="n"/>
      <c r="M214" s="13" t="n"/>
      <c r="N214" s="13" t="n"/>
      <c r="O214" s="13" t="n"/>
      <c r="P214" s="13" t="n"/>
      <c r="Q214" s="10" t="n"/>
      <c r="R214" s="10" t="n"/>
      <c r="S214" s="10" t="n"/>
      <c r="T214" s="10" t="n"/>
      <c r="U214" s="10" t="n"/>
      <c r="V214" s="10" t="n"/>
      <c r="W214" s="10" t="n"/>
      <c r="X214" s="10" t="n"/>
      <c r="Y214" s="11" t="n"/>
      <c r="Z214" s="11" t="n"/>
      <c r="AA214" s="11" t="n"/>
      <c r="AB214" s="11" t="n"/>
      <c r="AC214" s="11" t="n"/>
      <c r="AD214" s="11" t="n"/>
      <c r="AE214" s="10" t="n"/>
      <c r="AF214" s="10" t="n"/>
      <c r="AG214" s="10" t="n"/>
      <c r="AH214" s="10" t="n"/>
      <c r="AI214" s="13" t="n"/>
      <c r="AJ214" s="13" t="n"/>
      <c r="AK214" s="13" t="n"/>
      <c r="AL214" s="13" t="n"/>
      <c r="AM214" s="13" t="n"/>
      <c r="AN214" s="13" t="n"/>
      <c r="AO214" s="13" t="n"/>
      <c r="AP214" s="14" t="n"/>
      <c r="AQ214" s="14" t="n"/>
      <c r="AR214" s="14" t="n"/>
      <c r="AS214" s="13" t="n"/>
      <c r="AT214" s="13" t="n"/>
      <c r="AU214" s="10" t="n"/>
      <c r="AV214" s="10" t="n"/>
      <c r="AW214" s="10" t="n"/>
      <c r="AX214" s="10" t="n"/>
      <c r="AY214" s="10" t="n"/>
      <c r="AZ214" s="10" t="n"/>
      <c r="BA214" s="10" t="n"/>
      <c r="BB214" s="10" t="n"/>
      <c r="BC214" s="10" t="n"/>
      <c r="BD214" s="11" t="n"/>
      <c r="BE214" s="10" t="n"/>
      <c r="BF214" s="10" t="n"/>
      <c r="BG214" s="10" t="n"/>
      <c r="BH214" s="10" t="n"/>
      <c r="BI214" s="10" t="n"/>
      <c r="BJ214" s="10" t="n"/>
      <c r="BK214" s="10" t="n"/>
      <c r="BL214" s="10" t="n"/>
      <c r="BM214" s="10" t="n"/>
    </row>
    <row r="215" ht="15.75" customHeight="1" s="218">
      <c r="A215" s="10" t="n"/>
      <c r="B215" s="10" t="n"/>
      <c r="C215" s="10" t="n"/>
      <c r="D215" s="10" t="n"/>
      <c r="E215" s="10" t="n"/>
      <c r="F215" s="10" t="n"/>
      <c r="G215" s="11" t="n"/>
      <c r="H215" s="10" t="n"/>
      <c r="I215" s="10" t="n"/>
      <c r="J215" s="10" t="n"/>
      <c r="K215" s="10" t="n"/>
      <c r="L215" s="10" t="n"/>
      <c r="M215" s="13" t="n"/>
      <c r="N215" s="13" t="n"/>
      <c r="O215" s="13" t="n"/>
      <c r="P215" s="13" t="n"/>
      <c r="Q215" s="10" t="n"/>
      <c r="R215" s="10" t="n"/>
      <c r="S215" s="10" t="n"/>
      <c r="T215" s="10" t="n"/>
      <c r="U215" s="10" t="n"/>
      <c r="V215" s="10" t="n"/>
      <c r="W215" s="10" t="n"/>
      <c r="X215" s="10" t="n"/>
      <c r="Y215" s="11" t="n"/>
      <c r="Z215" s="11" t="n"/>
      <c r="AA215" s="11" t="n"/>
      <c r="AB215" s="11" t="n"/>
      <c r="AC215" s="11" t="n"/>
      <c r="AD215" s="11" t="n"/>
      <c r="AE215" s="10" t="n"/>
      <c r="AF215" s="10" t="n"/>
      <c r="AG215" s="10" t="n"/>
      <c r="AH215" s="10" t="n"/>
      <c r="AI215" s="13" t="n"/>
      <c r="AJ215" s="13" t="n"/>
      <c r="AK215" s="13" t="n"/>
      <c r="AL215" s="13" t="n"/>
      <c r="AM215" s="13" t="n"/>
      <c r="AN215" s="13" t="n"/>
      <c r="AO215" s="13" t="n"/>
      <c r="AP215" s="14" t="n"/>
      <c r="AQ215" s="14" t="n"/>
      <c r="AR215" s="14" t="n"/>
      <c r="AS215" s="13" t="n"/>
      <c r="AT215" s="13" t="n"/>
      <c r="AU215" s="10" t="n"/>
      <c r="AV215" s="10" t="n"/>
      <c r="AW215" s="10" t="n"/>
      <c r="AX215" s="10" t="n"/>
      <c r="AY215" s="10" t="n"/>
      <c r="AZ215" s="10" t="n"/>
      <c r="BA215" s="10" t="n"/>
      <c r="BB215" s="10" t="n"/>
      <c r="BC215" s="10" t="n"/>
      <c r="BD215" s="11" t="n"/>
      <c r="BE215" s="10" t="n"/>
      <c r="BF215" s="10" t="n"/>
      <c r="BG215" s="10" t="n"/>
      <c r="BH215" s="10" t="n"/>
      <c r="BI215" s="10" t="n"/>
      <c r="BJ215" s="10" t="n"/>
      <c r="BK215" s="10" t="n"/>
      <c r="BL215" s="10" t="n"/>
      <c r="BM215" s="10" t="n"/>
    </row>
    <row r="216" ht="15.75" customHeight="1" s="218">
      <c r="A216" s="10" t="n"/>
      <c r="B216" s="10" t="n"/>
      <c r="C216" s="10" t="n"/>
      <c r="D216" s="10" t="n"/>
      <c r="E216" s="10" t="n"/>
      <c r="F216" s="10" t="n"/>
      <c r="G216" s="11" t="n"/>
      <c r="H216" s="10" t="n"/>
      <c r="I216" s="10" t="n"/>
      <c r="J216" s="10" t="n"/>
      <c r="K216" s="10" t="n"/>
      <c r="L216" s="10" t="n"/>
      <c r="M216" s="13" t="n"/>
      <c r="N216" s="13" t="n"/>
      <c r="O216" s="13" t="n"/>
      <c r="P216" s="13" t="n"/>
      <c r="Q216" s="10" t="n"/>
      <c r="R216" s="10" t="n"/>
      <c r="S216" s="10" t="n"/>
      <c r="T216" s="10" t="n"/>
      <c r="U216" s="10" t="n"/>
      <c r="V216" s="10" t="n"/>
      <c r="W216" s="10" t="n"/>
      <c r="X216" s="10" t="n"/>
      <c r="Y216" s="11" t="n"/>
      <c r="Z216" s="11" t="n"/>
      <c r="AA216" s="11" t="n"/>
      <c r="AB216" s="11" t="n"/>
      <c r="AC216" s="11" t="n"/>
      <c r="AD216" s="11" t="n"/>
      <c r="AE216" s="10" t="n"/>
      <c r="AF216" s="10" t="n"/>
      <c r="AG216" s="10" t="n"/>
      <c r="AH216" s="10" t="n"/>
      <c r="AI216" s="13" t="n"/>
      <c r="AJ216" s="13" t="n"/>
      <c r="AK216" s="13" t="n"/>
      <c r="AL216" s="13" t="n"/>
      <c r="AM216" s="13" t="n"/>
      <c r="AN216" s="13" t="n"/>
      <c r="AO216" s="13" t="n"/>
      <c r="AP216" s="14" t="n"/>
      <c r="AQ216" s="14" t="n"/>
      <c r="AR216" s="14" t="n"/>
      <c r="AS216" s="13" t="n"/>
      <c r="AT216" s="13" t="n"/>
      <c r="AU216" s="10" t="n"/>
      <c r="AV216" s="10" t="n"/>
      <c r="AW216" s="10" t="n"/>
      <c r="AX216" s="10" t="n"/>
      <c r="AY216" s="10" t="n"/>
      <c r="AZ216" s="10" t="n"/>
      <c r="BA216" s="10" t="n"/>
      <c r="BB216" s="10" t="n"/>
      <c r="BC216" s="10" t="n"/>
      <c r="BD216" s="11" t="n"/>
      <c r="BE216" s="10" t="n"/>
      <c r="BF216" s="10" t="n"/>
      <c r="BG216" s="10" t="n"/>
      <c r="BH216" s="10" t="n"/>
      <c r="BI216" s="10" t="n"/>
      <c r="BJ216" s="10" t="n"/>
      <c r="BK216" s="10" t="n"/>
      <c r="BL216" s="10" t="n"/>
      <c r="BM216" s="10" t="n"/>
    </row>
    <row r="217" ht="15.75" customHeight="1" s="218">
      <c r="A217" s="10" t="n"/>
      <c r="B217" s="10" t="n"/>
      <c r="C217" s="10" t="n"/>
      <c r="D217" s="10" t="n"/>
      <c r="E217" s="10" t="n"/>
      <c r="F217" s="10" t="n"/>
      <c r="G217" s="11" t="n"/>
      <c r="H217" s="10" t="n"/>
      <c r="I217" s="10" t="n"/>
      <c r="J217" s="10" t="n"/>
      <c r="K217" s="10" t="n"/>
      <c r="L217" s="10" t="n"/>
      <c r="M217" s="13" t="n"/>
      <c r="N217" s="13" t="n"/>
      <c r="O217" s="13" t="n"/>
      <c r="P217" s="13" t="n"/>
      <c r="Q217" s="10" t="n"/>
      <c r="R217" s="10" t="n"/>
      <c r="S217" s="10" t="n"/>
      <c r="T217" s="10" t="n"/>
      <c r="U217" s="10" t="n"/>
      <c r="V217" s="10" t="n"/>
      <c r="W217" s="10" t="n"/>
      <c r="X217" s="10" t="n"/>
      <c r="Y217" s="11" t="n"/>
      <c r="Z217" s="11" t="n"/>
      <c r="AA217" s="11" t="n"/>
      <c r="AB217" s="11" t="n"/>
      <c r="AC217" s="11" t="n"/>
      <c r="AD217" s="11" t="n"/>
      <c r="AE217" s="10" t="n"/>
      <c r="AF217" s="10" t="n"/>
      <c r="AG217" s="10" t="n"/>
      <c r="AH217" s="10" t="n"/>
      <c r="AI217" s="13" t="n"/>
      <c r="AJ217" s="13" t="n"/>
      <c r="AK217" s="13" t="n"/>
      <c r="AL217" s="13" t="n"/>
      <c r="AM217" s="13" t="n"/>
      <c r="AN217" s="13" t="n"/>
      <c r="AO217" s="13" t="n"/>
      <c r="AP217" s="14" t="n"/>
      <c r="AQ217" s="14" t="n"/>
      <c r="AR217" s="14" t="n"/>
      <c r="AS217" s="13" t="n"/>
      <c r="AT217" s="13" t="n"/>
      <c r="AU217" s="10" t="n"/>
      <c r="AV217" s="10" t="n"/>
      <c r="AW217" s="10" t="n"/>
      <c r="AX217" s="10" t="n"/>
      <c r="AY217" s="10" t="n"/>
      <c r="AZ217" s="10" t="n"/>
      <c r="BA217" s="10" t="n"/>
      <c r="BB217" s="10" t="n"/>
      <c r="BC217" s="10" t="n"/>
      <c r="BD217" s="11" t="n"/>
      <c r="BE217" s="10" t="n"/>
      <c r="BF217" s="10" t="n"/>
      <c r="BG217" s="10" t="n"/>
      <c r="BH217" s="10" t="n"/>
      <c r="BI217" s="10" t="n"/>
      <c r="BJ217" s="10" t="n"/>
      <c r="BK217" s="10" t="n"/>
      <c r="BL217" s="10" t="n"/>
      <c r="BM217" s="10" t="n"/>
    </row>
    <row r="218" ht="15.75" customHeight="1" s="218">
      <c r="A218" s="10" t="n"/>
      <c r="B218" s="10" t="n"/>
      <c r="C218" s="10" t="n"/>
      <c r="D218" s="10" t="n"/>
      <c r="E218" s="10" t="n"/>
      <c r="F218" s="10" t="n"/>
      <c r="G218" s="11" t="n"/>
      <c r="H218" s="10" t="n"/>
      <c r="I218" s="10" t="n"/>
      <c r="J218" s="10" t="n"/>
      <c r="K218" s="10" t="n"/>
      <c r="L218" s="10" t="n"/>
      <c r="M218" s="13" t="n"/>
      <c r="N218" s="13" t="n"/>
      <c r="O218" s="13" t="n"/>
      <c r="P218" s="13" t="n"/>
      <c r="Q218" s="10" t="n"/>
      <c r="R218" s="10" t="n"/>
      <c r="S218" s="10" t="n"/>
      <c r="T218" s="10" t="n"/>
      <c r="U218" s="10" t="n"/>
      <c r="V218" s="10" t="n"/>
      <c r="W218" s="10" t="n"/>
      <c r="X218" s="10" t="n"/>
      <c r="Y218" s="11" t="n"/>
      <c r="Z218" s="11" t="n"/>
      <c r="AA218" s="11" t="n"/>
      <c r="AB218" s="11" t="n"/>
      <c r="AC218" s="11" t="n"/>
      <c r="AD218" s="11" t="n"/>
      <c r="AE218" s="10" t="n"/>
      <c r="AF218" s="10" t="n"/>
      <c r="AG218" s="10" t="n"/>
      <c r="AH218" s="10" t="n"/>
      <c r="AI218" s="13" t="n"/>
      <c r="AJ218" s="13" t="n"/>
      <c r="AK218" s="13" t="n"/>
      <c r="AL218" s="13" t="n"/>
      <c r="AM218" s="13" t="n"/>
      <c r="AN218" s="13" t="n"/>
      <c r="AO218" s="13" t="n"/>
      <c r="AP218" s="14" t="n"/>
      <c r="AQ218" s="14" t="n"/>
      <c r="AR218" s="14" t="n"/>
      <c r="AS218" s="13" t="n"/>
      <c r="AT218" s="13" t="n"/>
      <c r="AU218" s="10" t="n"/>
      <c r="AV218" s="10" t="n"/>
      <c r="AW218" s="10" t="n"/>
      <c r="AX218" s="10" t="n"/>
      <c r="AY218" s="10" t="n"/>
      <c r="AZ218" s="10" t="n"/>
      <c r="BA218" s="10" t="n"/>
      <c r="BB218" s="10" t="n"/>
      <c r="BC218" s="10" t="n"/>
      <c r="BD218" s="11" t="n"/>
      <c r="BE218" s="10" t="n"/>
      <c r="BF218" s="10" t="n"/>
      <c r="BG218" s="10" t="n"/>
      <c r="BH218" s="10" t="n"/>
      <c r="BI218" s="10" t="n"/>
      <c r="BJ218" s="10" t="n"/>
      <c r="BK218" s="10" t="n"/>
      <c r="BL218" s="10" t="n"/>
      <c r="BM218" s="10" t="n"/>
    </row>
    <row r="219" ht="15.75" customHeight="1" s="218">
      <c r="A219" s="10" t="n"/>
      <c r="B219" s="10" t="n"/>
      <c r="C219" s="10" t="n"/>
      <c r="D219" s="10" t="n"/>
      <c r="E219" s="10" t="n"/>
      <c r="F219" s="10" t="n"/>
      <c r="G219" s="11" t="n"/>
      <c r="H219" s="10" t="n"/>
      <c r="I219" s="10" t="n"/>
      <c r="J219" s="10" t="n"/>
      <c r="K219" s="10" t="n"/>
      <c r="L219" s="10" t="n"/>
      <c r="M219" s="13" t="n"/>
      <c r="N219" s="13" t="n"/>
      <c r="O219" s="13" t="n"/>
      <c r="P219" s="13" t="n"/>
      <c r="Q219" s="10" t="n"/>
      <c r="R219" s="10" t="n"/>
      <c r="S219" s="10" t="n"/>
      <c r="T219" s="10" t="n"/>
      <c r="U219" s="10" t="n"/>
      <c r="V219" s="10" t="n"/>
      <c r="W219" s="10" t="n"/>
      <c r="X219" s="10" t="n"/>
      <c r="Y219" s="11" t="n"/>
      <c r="Z219" s="11" t="n"/>
      <c r="AA219" s="11" t="n"/>
      <c r="AB219" s="11" t="n"/>
      <c r="AC219" s="11" t="n"/>
      <c r="AD219" s="11" t="n"/>
      <c r="AE219" s="10" t="n"/>
      <c r="AF219" s="10" t="n"/>
      <c r="AG219" s="10" t="n"/>
      <c r="AH219" s="10" t="n"/>
      <c r="AI219" s="13" t="n"/>
      <c r="AJ219" s="13" t="n"/>
      <c r="AK219" s="13" t="n"/>
      <c r="AL219" s="13" t="n"/>
      <c r="AM219" s="13" t="n"/>
      <c r="AN219" s="13" t="n"/>
      <c r="AO219" s="13" t="n"/>
      <c r="AP219" s="14" t="n"/>
      <c r="AQ219" s="14" t="n"/>
      <c r="AR219" s="14" t="n"/>
      <c r="AS219" s="13" t="n"/>
      <c r="AT219" s="13" t="n"/>
      <c r="AU219" s="10" t="n"/>
      <c r="AV219" s="10" t="n"/>
      <c r="AW219" s="10" t="n"/>
      <c r="AX219" s="10" t="n"/>
      <c r="AY219" s="10" t="n"/>
      <c r="AZ219" s="10" t="n"/>
      <c r="BA219" s="10" t="n"/>
      <c r="BB219" s="10" t="n"/>
      <c r="BC219" s="10" t="n"/>
      <c r="BD219" s="11" t="n"/>
      <c r="BE219" s="10" t="n"/>
      <c r="BF219" s="10" t="n"/>
      <c r="BG219" s="10" t="n"/>
      <c r="BH219" s="10" t="n"/>
      <c r="BI219" s="10" t="n"/>
      <c r="BJ219" s="10" t="n"/>
      <c r="BK219" s="10" t="n"/>
      <c r="BL219" s="10" t="n"/>
      <c r="BM219" s="10" t="n"/>
    </row>
    <row r="220" ht="15.75" customHeight="1" s="218">
      <c r="A220" s="10" t="n"/>
      <c r="B220" s="10" t="n"/>
      <c r="C220" s="10" t="n"/>
      <c r="D220" s="10" t="n"/>
      <c r="E220" s="10" t="n"/>
      <c r="F220" s="10" t="n"/>
      <c r="G220" s="11" t="n"/>
      <c r="H220" s="10" t="n"/>
      <c r="I220" s="10" t="n"/>
      <c r="J220" s="10" t="n"/>
      <c r="K220" s="10" t="n"/>
      <c r="L220" s="10" t="n"/>
      <c r="M220" s="13" t="n"/>
      <c r="N220" s="13" t="n"/>
      <c r="O220" s="13" t="n"/>
      <c r="P220" s="13" t="n"/>
      <c r="Q220" s="10" t="n"/>
      <c r="R220" s="10" t="n"/>
      <c r="S220" s="10" t="n"/>
      <c r="T220" s="10" t="n"/>
      <c r="U220" s="10" t="n"/>
      <c r="V220" s="10" t="n"/>
      <c r="W220" s="10" t="n"/>
      <c r="X220" s="10" t="n"/>
      <c r="Y220" s="11" t="n"/>
      <c r="Z220" s="11" t="n"/>
      <c r="AA220" s="11" t="n"/>
      <c r="AB220" s="11" t="n"/>
      <c r="AC220" s="11" t="n"/>
      <c r="AD220" s="11" t="n"/>
      <c r="AE220" s="10" t="n"/>
      <c r="AF220" s="10" t="n"/>
      <c r="AG220" s="10" t="n"/>
      <c r="AH220" s="10" t="n"/>
      <c r="AI220" s="13" t="n"/>
      <c r="AJ220" s="13" t="n"/>
      <c r="AK220" s="13" t="n"/>
      <c r="AL220" s="13" t="n"/>
      <c r="AM220" s="13" t="n"/>
      <c r="AN220" s="13" t="n"/>
      <c r="AO220" s="13" t="n"/>
      <c r="AP220" s="14" t="n"/>
      <c r="AQ220" s="14" t="n"/>
      <c r="AR220" s="14" t="n"/>
      <c r="AS220" s="13" t="n"/>
      <c r="AT220" s="13" t="n"/>
      <c r="AU220" s="10" t="n"/>
      <c r="AV220" s="10" t="n"/>
      <c r="AW220" s="10" t="n"/>
      <c r="AX220" s="10" t="n"/>
      <c r="AY220" s="10" t="n"/>
      <c r="AZ220" s="10" t="n"/>
      <c r="BA220" s="10" t="n"/>
      <c r="BB220" s="10" t="n"/>
      <c r="BC220" s="10" t="n"/>
      <c r="BD220" s="11" t="n"/>
      <c r="BE220" s="10" t="n"/>
      <c r="BF220" s="10" t="n"/>
      <c r="BG220" s="10" t="n"/>
      <c r="BH220" s="10" t="n"/>
      <c r="BI220" s="10" t="n"/>
      <c r="BJ220" s="10" t="n"/>
      <c r="BK220" s="10" t="n"/>
      <c r="BL220" s="10" t="n"/>
      <c r="BM220" s="10" t="n"/>
    </row>
    <row r="221" ht="15.75" customHeight="1" s="218">
      <c r="A221" s="10" t="n"/>
      <c r="B221" s="10" t="n"/>
      <c r="C221" s="10" t="n"/>
      <c r="D221" s="10" t="n"/>
      <c r="E221" s="10" t="n"/>
      <c r="F221" s="10" t="n"/>
      <c r="G221" s="11" t="n"/>
      <c r="H221" s="10" t="n"/>
      <c r="I221" s="10" t="n"/>
      <c r="J221" s="10" t="n"/>
      <c r="K221" s="10" t="n"/>
      <c r="L221" s="10" t="n"/>
      <c r="M221" s="13" t="n"/>
      <c r="N221" s="13" t="n"/>
      <c r="O221" s="13" t="n"/>
      <c r="P221" s="13" t="n"/>
      <c r="Q221" s="10" t="n"/>
      <c r="R221" s="10" t="n"/>
      <c r="S221" s="10" t="n"/>
      <c r="T221" s="10" t="n"/>
      <c r="U221" s="10" t="n"/>
      <c r="V221" s="10" t="n"/>
      <c r="W221" s="10" t="n"/>
      <c r="X221" s="10" t="n"/>
      <c r="Y221" s="11" t="n"/>
      <c r="Z221" s="11" t="n"/>
      <c r="AA221" s="11" t="n"/>
      <c r="AB221" s="11" t="n"/>
      <c r="AC221" s="11" t="n"/>
      <c r="AD221" s="11" t="n"/>
      <c r="AE221" s="10" t="n"/>
      <c r="AF221" s="10" t="n"/>
      <c r="AG221" s="10" t="n"/>
      <c r="AH221" s="10" t="n"/>
      <c r="AI221" s="13" t="n"/>
      <c r="AJ221" s="13" t="n"/>
      <c r="AK221" s="13" t="n"/>
      <c r="AL221" s="13" t="n"/>
      <c r="AM221" s="13" t="n"/>
      <c r="AN221" s="13" t="n"/>
      <c r="AO221" s="13" t="n"/>
      <c r="AP221" s="14" t="n"/>
      <c r="AQ221" s="14" t="n"/>
      <c r="AR221" s="14" t="n"/>
      <c r="AS221" s="13" t="n"/>
      <c r="AT221" s="13" t="n"/>
      <c r="AU221" s="10" t="n"/>
      <c r="AV221" s="10" t="n"/>
      <c r="AW221" s="10" t="n"/>
      <c r="AX221" s="10" t="n"/>
      <c r="AY221" s="10" t="n"/>
      <c r="AZ221" s="10" t="n"/>
      <c r="BA221" s="10" t="n"/>
      <c r="BB221" s="10" t="n"/>
      <c r="BC221" s="10" t="n"/>
      <c r="BD221" s="11" t="n"/>
      <c r="BE221" s="10" t="n"/>
      <c r="BF221" s="10" t="n"/>
      <c r="BG221" s="10" t="n"/>
      <c r="BH221" s="10" t="n"/>
      <c r="BI221" s="10" t="n"/>
      <c r="BJ221" s="10" t="n"/>
      <c r="BK221" s="10" t="n"/>
      <c r="BL221" s="10" t="n"/>
      <c r="BM221" s="10" t="n"/>
    </row>
    <row r="222" ht="15.75" customHeight="1" s="218">
      <c r="A222" s="10" t="n"/>
      <c r="B222" s="10" t="n"/>
      <c r="C222" s="10" t="n"/>
      <c r="D222" s="10" t="n"/>
      <c r="E222" s="10" t="n"/>
      <c r="F222" s="10" t="n"/>
      <c r="G222" s="11" t="n"/>
      <c r="H222" s="10" t="n"/>
      <c r="I222" s="10" t="n"/>
      <c r="J222" s="10" t="n"/>
      <c r="K222" s="10" t="n"/>
      <c r="L222" s="10" t="n"/>
      <c r="M222" s="13" t="n"/>
      <c r="N222" s="13" t="n"/>
      <c r="O222" s="13" t="n"/>
      <c r="P222" s="13" t="n"/>
      <c r="Q222" s="10" t="n"/>
      <c r="R222" s="10" t="n"/>
      <c r="S222" s="10" t="n"/>
      <c r="T222" s="10" t="n"/>
      <c r="U222" s="10" t="n"/>
      <c r="V222" s="10" t="n"/>
      <c r="W222" s="10" t="n"/>
      <c r="X222" s="10" t="n"/>
      <c r="Y222" s="11" t="n"/>
      <c r="Z222" s="11" t="n"/>
      <c r="AA222" s="11" t="n"/>
      <c r="AB222" s="11" t="n"/>
      <c r="AC222" s="11" t="n"/>
      <c r="AD222" s="11" t="n"/>
      <c r="AE222" s="10" t="n"/>
      <c r="AF222" s="10" t="n"/>
      <c r="AG222" s="10" t="n"/>
      <c r="AH222" s="10" t="n"/>
      <c r="AI222" s="13" t="n"/>
      <c r="AJ222" s="13" t="n"/>
      <c r="AK222" s="13" t="n"/>
      <c r="AL222" s="13" t="n"/>
      <c r="AM222" s="13" t="n"/>
      <c r="AN222" s="13" t="n"/>
      <c r="AO222" s="13" t="n"/>
      <c r="AP222" s="14" t="n"/>
      <c r="AQ222" s="14" t="n"/>
      <c r="AR222" s="14" t="n"/>
      <c r="AS222" s="13" t="n"/>
      <c r="AT222" s="13" t="n"/>
      <c r="AU222" s="10" t="n"/>
      <c r="AV222" s="10" t="n"/>
      <c r="AW222" s="10" t="n"/>
      <c r="AX222" s="10" t="n"/>
      <c r="AY222" s="10" t="n"/>
      <c r="AZ222" s="10" t="n"/>
      <c r="BA222" s="10" t="n"/>
      <c r="BB222" s="10" t="n"/>
      <c r="BC222" s="10" t="n"/>
      <c r="BD222" s="11" t="n"/>
      <c r="BE222" s="10" t="n"/>
      <c r="BF222" s="10" t="n"/>
      <c r="BG222" s="10" t="n"/>
      <c r="BH222" s="10" t="n"/>
      <c r="BI222" s="10" t="n"/>
      <c r="BJ222" s="10" t="n"/>
      <c r="BK222" s="10" t="n"/>
      <c r="BL222" s="10" t="n"/>
      <c r="BM222" s="10" t="n"/>
    </row>
    <row r="223" ht="15.75" customHeight="1" s="218">
      <c r="A223" s="10" t="n"/>
      <c r="B223" s="10" t="n"/>
      <c r="C223" s="10" t="n"/>
      <c r="D223" s="10" t="n"/>
      <c r="E223" s="10" t="n"/>
      <c r="F223" s="10" t="n"/>
      <c r="G223" s="11" t="n"/>
      <c r="H223" s="10" t="n"/>
      <c r="I223" s="10" t="n"/>
      <c r="J223" s="10" t="n"/>
      <c r="K223" s="10" t="n"/>
      <c r="L223" s="10" t="n"/>
      <c r="M223" s="13" t="n"/>
      <c r="N223" s="13" t="n"/>
      <c r="O223" s="13" t="n"/>
      <c r="P223" s="13" t="n"/>
      <c r="Q223" s="10" t="n"/>
      <c r="R223" s="10" t="n"/>
      <c r="S223" s="10" t="n"/>
      <c r="T223" s="10" t="n"/>
      <c r="U223" s="10" t="n"/>
      <c r="V223" s="10" t="n"/>
      <c r="W223" s="10" t="n"/>
      <c r="X223" s="10" t="n"/>
      <c r="Y223" s="11" t="n"/>
      <c r="Z223" s="11" t="n"/>
      <c r="AA223" s="11" t="n"/>
      <c r="AB223" s="11" t="n"/>
      <c r="AC223" s="11" t="n"/>
      <c r="AD223" s="11" t="n"/>
      <c r="AE223" s="10" t="n"/>
      <c r="AF223" s="10" t="n"/>
      <c r="AG223" s="10" t="n"/>
      <c r="AH223" s="10" t="n"/>
      <c r="AI223" s="13" t="n"/>
      <c r="AJ223" s="13" t="n"/>
      <c r="AK223" s="13" t="n"/>
      <c r="AL223" s="13" t="n"/>
      <c r="AM223" s="13" t="n"/>
      <c r="AN223" s="13" t="n"/>
      <c r="AO223" s="13" t="n"/>
      <c r="AP223" s="14" t="n"/>
      <c r="AQ223" s="14" t="n"/>
      <c r="AR223" s="14" t="n"/>
      <c r="AS223" s="13" t="n"/>
      <c r="AT223" s="13" t="n"/>
      <c r="AU223" s="10" t="n"/>
      <c r="AV223" s="10" t="n"/>
      <c r="AW223" s="10" t="n"/>
      <c r="AX223" s="10" t="n"/>
      <c r="AY223" s="10" t="n"/>
      <c r="AZ223" s="10" t="n"/>
      <c r="BA223" s="10" t="n"/>
      <c r="BB223" s="10" t="n"/>
      <c r="BC223" s="10" t="n"/>
      <c r="BD223" s="11" t="n"/>
      <c r="BE223" s="10" t="n"/>
      <c r="BF223" s="10" t="n"/>
      <c r="BG223" s="10" t="n"/>
      <c r="BH223" s="10" t="n"/>
      <c r="BI223" s="10" t="n"/>
      <c r="BJ223" s="10" t="n"/>
      <c r="BK223" s="10" t="n"/>
      <c r="BL223" s="10" t="n"/>
      <c r="BM223" s="10" t="n"/>
    </row>
    <row r="224" ht="15.75" customHeight="1" s="218">
      <c r="A224" s="10" t="n"/>
      <c r="B224" s="10" t="n"/>
      <c r="C224" s="10" t="n"/>
      <c r="D224" s="10" t="n"/>
      <c r="E224" s="10" t="n"/>
      <c r="F224" s="10" t="n"/>
      <c r="G224" s="11" t="n"/>
      <c r="H224" s="10" t="n"/>
      <c r="I224" s="10" t="n"/>
      <c r="J224" s="10" t="n"/>
      <c r="K224" s="10" t="n"/>
      <c r="L224" s="10" t="n"/>
      <c r="M224" s="13" t="n"/>
      <c r="N224" s="13" t="n"/>
      <c r="O224" s="13" t="n"/>
      <c r="P224" s="13" t="n"/>
      <c r="Q224" s="10" t="n"/>
      <c r="R224" s="10" t="n"/>
      <c r="S224" s="10" t="n"/>
      <c r="T224" s="10" t="n"/>
      <c r="U224" s="10" t="n"/>
      <c r="V224" s="10" t="n"/>
      <c r="W224" s="10" t="n"/>
      <c r="X224" s="10" t="n"/>
      <c r="Y224" s="11" t="n"/>
      <c r="Z224" s="11" t="n"/>
      <c r="AA224" s="11" t="n"/>
      <c r="AB224" s="11" t="n"/>
      <c r="AC224" s="11" t="n"/>
      <c r="AD224" s="11" t="n"/>
      <c r="AE224" s="10" t="n"/>
      <c r="AF224" s="10" t="n"/>
      <c r="AG224" s="10" t="n"/>
      <c r="AH224" s="10" t="n"/>
      <c r="AI224" s="13" t="n"/>
      <c r="AJ224" s="13" t="n"/>
      <c r="AK224" s="13" t="n"/>
      <c r="AL224" s="13" t="n"/>
      <c r="AM224" s="13" t="n"/>
      <c r="AN224" s="13" t="n"/>
      <c r="AO224" s="13" t="n"/>
      <c r="AP224" s="14" t="n"/>
      <c r="AQ224" s="14" t="n"/>
      <c r="AR224" s="14" t="n"/>
      <c r="AS224" s="13" t="n"/>
      <c r="AT224" s="13" t="n"/>
      <c r="AU224" s="10" t="n"/>
      <c r="AV224" s="10" t="n"/>
      <c r="AW224" s="10" t="n"/>
      <c r="AX224" s="10" t="n"/>
      <c r="AY224" s="10" t="n"/>
      <c r="AZ224" s="10" t="n"/>
      <c r="BA224" s="10" t="n"/>
      <c r="BB224" s="10" t="n"/>
      <c r="BC224" s="10" t="n"/>
      <c r="BD224" s="11" t="n"/>
      <c r="BE224" s="10" t="n"/>
      <c r="BF224" s="10" t="n"/>
      <c r="BG224" s="10" t="n"/>
      <c r="BH224" s="10" t="n"/>
      <c r="BI224" s="10" t="n"/>
      <c r="BJ224" s="10" t="n"/>
      <c r="BK224" s="10" t="n"/>
      <c r="BL224" s="10" t="n"/>
      <c r="BM224" s="10" t="n"/>
    </row>
    <row r="225" ht="15.75" customHeight="1" s="218">
      <c r="A225" s="10" t="n"/>
      <c r="B225" s="10" t="n"/>
      <c r="C225" s="10" t="n"/>
      <c r="D225" s="10" t="n"/>
      <c r="E225" s="10" t="n"/>
      <c r="F225" s="10" t="n"/>
      <c r="G225" s="11" t="n"/>
      <c r="H225" s="10" t="n"/>
      <c r="I225" s="10" t="n"/>
      <c r="J225" s="10" t="n"/>
      <c r="K225" s="10" t="n"/>
      <c r="L225" s="10" t="n"/>
      <c r="M225" s="13" t="n"/>
      <c r="N225" s="13" t="n"/>
      <c r="O225" s="13" t="n"/>
      <c r="P225" s="13" t="n"/>
      <c r="Q225" s="10" t="n"/>
      <c r="R225" s="10" t="n"/>
      <c r="S225" s="10" t="n"/>
      <c r="T225" s="10" t="n"/>
      <c r="U225" s="10" t="n"/>
      <c r="V225" s="10" t="n"/>
      <c r="W225" s="10" t="n"/>
      <c r="X225" s="10" t="n"/>
      <c r="Y225" s="11" t="n"/>
      <c r="Z225" s="11" t="n"/>
      <c r="AA225" s="11" t="n"/>
      <c r="AB225" s="11" t="n"/>
      <c r="AC225" s="11" t="n"/>
      <c r="AD225" s="11" t="n"/>
      <c r="AE225" s="10" t="n"/>
      <c r="AF225" s="10" t="n"/>
      <c r="AG225" s="10" t="n"/>
      <c r="AH225" s="10" t="n"/>
      <c r="AI225" s="13" t="n"/>
      <c r="AJ225" s="13" t="n"/>
      <c r="AK225" s="13" t="n"/>
      <c r="AL225" s="13" t="n"/>
      <c r="AM225" s="13" t="n"/>
      <c r="AN225" s="13" t="n"/>
      <c r="AO225" s="13" t="n"/>
      <c r="AP225" s="14" t="n"/>
      <c r="AQ225" s="14" t="n"/>
      <c r="AR225" s="14" t="n"/>
      <c r="AS225" s="13" t="n"/>
      <c r="AT225" s="13" t="n"/>
      <c r="AU225" s="10" t="n"/>
      <c r="AV225" s="10" t="n"/>
      <c r="AW225" s="10" t="n"/>
      <c r="AX225" s="10" t="n"/>
      <c r="AY225" s="10" t="n"/>
      <c r="AZ225" s="10" t="n"/>
      <c r="BA225" s="10" t="n"/>
      <c r="BB225" s="10" t="n"/>
      <c r="BC225" s="10" t="n"/>
      <c r="BD225" s="11" t="n"/>
      <c r="BE225" s="10" t="n"/>
      <c r="BF225" s="10" t="n"/>
      <c r="BG225" s="10" t="n"/>
      <c r="BH225" s="10" t="n"/>
      <c r="BI225" s="10" t="n"/>
      <c r="BJ225" s="10" t="n"/>
      <c r="BK225" s="10" t="n"/>
      <c r="BL225" s="10" t="n"/>
      <c r="BM225" s="10" t="n"/>
    </row>
    <row r="226" ht="15.75" customHeight="1" s="218">
      <c r="A226" s="10" t="n"/>
      <c r="B226" s="10" t="n"/>
      <c r="C226" s="10" t="n"/>
      <c r="D226" s="10" t="n"/>
      <c r="E226" s="10" t="n"/>
      <c r="F226" s="10" t="n"/>
      <c r="G226" s="11" t="n"/>
      <c r="H226" s="10" t="n"/>
      <c r="I226" s="10" t="n"/>
      <c r="J226" s="10" t="n"/>
      <c r="K226" s="10" t="n"/>
      <c r="L226" s="10" t="n"/>
      <c r="M226" s="13" t="n"/>
      <c r="N226" s="13" t="n"/>
      <c r="O226" s="13" t="n"/>
      <c r="P226" s="13" t="n"/>
      <c r="Q226" s="10" t="n"/>
      <c r="R226" s="10" t="n"/>
      <c r="S226" s="10" t="n"/>
      <c r="T226" s="10" t="n"/>
      <c r="U226" s="10" t="n"/>
      <c r="V226" s="10" t="n"/>
      <c r="W226" s="10" t="n"/>
      <c r="X226" s="10" t="n"/>
      <c r="Y226" s="11" t="n"/>
      <c r="Z226" s="11" t="n"/>
      <c r="AA226" s="11" t="n"/>
      <c r="AB226" s="11" t="n"/>
      <c r="AC226" s="11" t="n"/>
      <c r="AD226" s="11" t="n"/>
      <c r="AE226" s="10" t="n"/>
      <c r="AF226" s="10" t="n"/>
      <c r="AG226" s="10" t="n"/>
      <c r="AH226" s="10" t="n"/>
      <c r="AI226" s="13" t="n"/>
      <c r="AJ226" s="13" t="n"/>
      <c r="AK226" s="13" t="n"/>
      <c r="AL226" s="13" t="n"/>
      <c r="AM226" s="13" t="n"/>
      <c r="AN226" s="13" t="n"/>
      <c r="AO226" s="13" t="n"/>
      <c r="AP226" s="14" t="n"/>
      <c r="AQ226" s="14" t="n"/>
      <c r="AR226" s="14" t="n"/>
      <c r="AS226" s="13" t="n"/>
      <c r="AT226" s="13" t="n"/>
      <c r="AU226" s="10" t="n"/>
      <c r="AV226" s="10" t="n"/>
      <c r="AW226" s="10" t="n"/>
      <c r="AX226" s="10" t="n"/>
      <c r="AY226" s="10" t="n"/>
      <c r="AZ226" s="10" t="n"/>
      <c r="BA226" s="10" t="n"/>
      <c r="BB226" s="10" t="n"/>
      <c r="BC226" s="10" t="n"/>
      <c r="BD226" s="11" t="n"/>
      <c r="BE226" s="10" t="n"/>
      <c r="BF226" s="10" t="n"/>
      <c r="BG226" s="10" t="n"/>
      <c r="BH226" s="10" t="n"/>
      <c r="BI226" s="10" t="n"/>
      <c r="BJ226" s="10" t="n"/>
      <c r="BK226" s="10" t="n"/>
      <c r="BL226" s="10" t="n"/>
      <c r="BM226" s="10" t="n"/>
    </row>
    <row r="227" ht="15.75" customHeight="1" s="218">
      <c r="A227" s="10" t="n"/>
      <c r="B227" s="10" t="n"/>
      <c r="C227" s="10" t="n"/>
      <c r="D227" s="10" t="n"/>
      <c r="E227" s="10" t="n"/>
      <c r="F227" s="10" t="n"/>
      <c r="G227" s="11" t="n"/>
      <c r="H227" s="10" t="n"/>
      <c r="I227" s="10" t="n"/>
      <c r="J227" s="10" t="n"/>
      <c r="K227" s="10" t="n"/>
      <c r="L227" s="10" t="n"/>
      <c r="M227" s="13" t="n"/>
      <c r="N227" s="13" t="n"/>
      <c r="O227" s="13" t="n"/>
      <c r="P227" s="13" t="n"/>
      <c r="Q227" s="10" t="n"/>
      <c r="R227" s="10" t="n"/>
      <c r="S227" s="10" t="n"/>
      <c r="T227" s="10" t="n"/>
      <c r="U227" s="10" t="n"/>
      <c r="V227" s="10" t="n"/>
      <c r="W227" s="10" t="n"/>
      <c r="X227" s="10" t="n"/>
      <c r="Y227" s="11" t="n"/>
      <c r="Z227" s="11" t="n"/>
      <c r="AA227" s="11" t="n"/>
      <c r="AB227" s="11" t="n"/>
      <c r="AC227" s="11" t="n"/>
      <c r="AD227" s="11" t="n"/>
      <c r="AE227" s="10" t="n"/>
      <c r="AF227" s="10" t="n"/>
      <c r="AG227" s="10" t="n"/>
      <c r="AH227" s="10" t="n"/>
      <c r="AI227" s="13" t="n"/>
      <c r="AJ227" s="13" t="n"/>
      <c r="AK227" s="13" t="n"/>
      <c r="AL227" s="13" t="n"/>
      <c r="AM227" s="13" t="n"/>
      <c r="AN227" s="13" t="n"/>
      <c r="AO227" s="13" t="n"/>
      <c r="AP227" s="14" t="n"/>
      <c r="AQ227" s="14" t="n"/>
      <c r="AR227" s="14" t="n"/>
      <c r="AS227" s="13" t="n"/>
      <c r="AT227" s="13" t="n"/>
      <c r="AU227" s="10" t="n"/>
      <c r="AV227" s="10" t="n"/>
      <c r="AW227" s="10" t="n"/>
      <c r="AX227" s="10" t="n"/>
      <c r="AY227" s="10" t="n"/>
      <c r="AZ227" s="10" t="n"/>
      <c r="BA227" s="10" t="n"/>
      <c r="BB227" s="10" t="n"/>
      <c r="BC227" s="10" t="n"/>
      <c r="BD227" s="11" t="n"/>
      <c r="BE227" s="10" t="n"/>
      <c r="BF227" s="10" t="n"/>
      <c r="BG227" s="10" t="n"/>
      <c r="BH227" s="10" t="n"/>
      <c r="BI227" s="10" t="n"/>
      <c r="BJ227" s="10" t="n"/>
      <c r="BK227" s="10" t="n"/>
      <c r="BL227" s="10" t="n"/>
      <c r="BM227" s="10" t="n"/>
    </row>
    <row r="228" ht="15.75" customHeight="1" s="218">
      <c r="A228" s="10" t="n"/>
      <c r="B228" s="10" t="n"/>
      <c r="C228" s="10" t="n"/>
      <c r="D228" s="10" t="n"/>
      <c r="E228" s="10" t="n"/>
      <c r="F228" s="10" t="n"/>
      <c r="G228" s="11" t="n"/>
      <c r="H228" s="10" t="n"/>
      <c r="I228" s="10" t="n"/>
      <c r="J228" s="10" t="n"/>
      <c r="K228" s="10" t="n"/>
      <c r="L228" s="10" t="n"/>
      <c r="M228" s="13" t="n"/>
      <c r="N228" s="13" t="n"/>
      <c r="O228" s="13" t="n"/>
      <c r="P228" s="13" t="n"/>
      <c r="Q228" s="10" t="n"/>
      <c r="R228" s="10" t="n"/>
      <c r="S228" s="10" t="n"/>
      <c r="T228" s="10" t="n"/>
      <c r="U228" s="10" t="n"/>
      <c r="V228" s="10" t="n"/>
      <c r="W228" s="10" t="n"/>
      <c r="X228" s="10" t="n"/>
      <c r="Y228" s="11" t="n"/>
      <c r="Z228" s="11" t="n"/>
      <c r="AA228" s="11" t="n"/>
      <c r="AB228" s="11" t="n"/>
      <c r="AC228" s="11" t="n"/>
      <c r="AD228" s="11" t="n"/>
      <c r="AE228" s="10" t="n"/>
      <c r="AF228" s="10" t="n"/>
      <c r="AG228" s="10" t="n"/>
      <c r="AH228" s="10" t="n"/>
      <c r="AI228" s="13" t="n"/>
      <c r="AJ228" s="13" t="n"/>
      <c r="AK228" s="13" t="n"/>
      <c r="AL228" s="13" t="n"/>
      <c r="AM228" s="13" t="n"/>
      <c r="AN228" s="13" t="n"/>
      <c r="AO228" s="13" t="n"/>
      <c r="AP228" s="14" t="n"/>
      <c r="AQ228" s="14" t="n"/>
      <c r="AR228" s="14" t="n"/>
      <c r="AS228" s="13" t="n"/>
      <c r="AT228" s="13" t="n"/>
      <c r="AU228" s="10" t="n"/>
      <c r="AV228" s="10" t="n"/>
      <c r="AW228" s="10" t="n"/>
      <c r="AX228" s="10" t="n"/>
      <c r="AY228" s="10" t="n"/>
      <c r="AZ228" s="10" t="n"/>
      <c r="BA228" s="10" t="n"/>
      <c r="BB228" s="10" t="n"/>
      <c r="BC228" s="10" t="n"/>
      <c r="BD228" s="11" t="n"/>
      <c r="BE228" s="10" t="n"/>
      <c r="BF228" s="10" t="n"/>
      <c r="BG228" s="10" t="n"/>
      <c r="BH228" s="10" t="n"/>
      <c r="BI228" s="10" t="n"/>
      <c r="BJ228" s="10" t="n"/>
      <c r="BK228" s="10" t="n"/>
      <c r="BL228" s="10" t="n"/>
      <c r="BM228" s="10" t="n"/>
    </row>
    <row r="229" ht="15.75" customHeight="1" s="218">
      <c r="A229" s="10" t="n"/>
      <c r="B229" s="10" t="n"/>
      <c r="C229" s="10" t="n"/>
      <c r="D229" s="10" t="n"/>
      <c r="E229" s="10" t="n"/>
      <c r="F229" s="10" t="n"/>
      <c r="G229" s="11" t="n"/>
      <c r="H229" s="10" t="n"/>
      <c r="I229" s="10" t="n"/>
      <c r="J229" s="10" t="n"/>
      <c r="K229" s="10" t="n"/>
      <c r="L229" s="10" t="n"/>
      <c r="M229" s="13" t="n"/>
      <c r="N229" s="13" t="n"/>
      <c r="O229" s="13" t="n"/>
      <c r="P229" s="13" t="n"/>
      <c r="Q229" s="10" t="n"/>
      <c r="R229" s="10" t="n"/>
      <c r="S229" s="10" t="n"/>
      <c r="T229" s="10" t="n"/>
      <c r="U229" s="10" t="n"/>
      <c r="V229" s="10" t="n"/>
      <c r="W229" s="10" t="n"/>
      <c r="X229" s="10" t="n"/>
      <c r="Y229" s="11" t="n"/>
      <c r="Z229" s="11" t="n"/>
      <c r="AA229" s="11" t="n"/>
      <c r="AB229" s="11" t="n"/>
      <c r="AC229" s="11" t="n"/>
      <c r="AD229" s="11" t="n"/>
      <c r="AE229" s="10" t="n"/>
      <c r="AF229" s="10" t="n"/>
      <c r="AG229" s="10" t="n"/>
      <c r="AH229" s="10" t="n"/>
      <c r="AI229" s="13" t="n"/>
      <c r="AJ229" s="13" t="n"/>
      <c r="AK229" s="13" t="n"/>
      <c r="AL229" s="13" t="n"/>
      <c r="AM229" s="13" t="n"/>
      <c r="AN229" s="13" t="n"/>
      <c r="AO229" s="13" t="n"/>
      <c r="AP229" s="14" t="n"/>
      <c r="AQ229" s="14" t="n"/>
      <c r="AR229" s="14" t="n"/>
      <c r="AS229" s="13" t="n"/>
      <c r="AT229" s="13" t="n"/>
      <c r="AU229" s="10" t="n"/>
      <c r="AV229" s="10" t="n"/>
      <c r="AW229" s="10" t="n"/>
      <c r="AX229" s="10" t="n"/>
      <c r="AY229" s="10" t="n"/>
      <c r="AZ229" s="10" t="n"/>
      <c r="BA229" s="10" t="n"/>
      <c r="BB229" s="10" t="n"/>
      <c r="BC229" s="10" t="n"/>
      <c r="BD229" s="11" t="n"/>
      <c r="BE229" s="10" t="n"/>
      <c r="BF229" s="10" t="n"/>
      <c r="BG229" s="10" t="n"/>
      <c r="BH229" s="10" t="n"/>
      <c r="BI229" s="10" t="n"/>
      <c r="BJ229" s="10" t="n"/>
      <c r="BK229" s="10" t="n"/>
      <c r="BL229" s="10" t="n"/>
      <c r="BM229" s="10" t="n"/>
    </row>
    <row r="230" ht="15.75" customHeight="1" s="218">
      <c r="A230" s="10" t="n"/>
      <c r="B230" s="10" t="n"/>
      <c r="C230" s="10" t="n"/>
      <c r="D230" s="10" t="n"/>
      <c r="E230" s="10" t="n"/>
      <c r="F230" s="10" t="n"/>
      <c r="G230" s="11" t="n"/>
      <c r="H230" s="10" t="n"/>
      <c r="I230" s="10" t="n"/>
      <c r="J230" s="10" t="n"/>
      <c r="K230" s="10" t="n"/>
      <c r="L230" s="10" t="n"/>
      <c r="M230" s="13" t="n"/>
      <c r="N230" s="13" t="n"/>
      <c r="O230" s="13" t="n"/>
      <c r="P230" s="13" t="n"/>
      <c r="Q230" s="10" t="n"/>
      <c r="R230" s="10" t="n"/>
      <c r="S230" s="10" t="n"/>
      <c r="T230" s="10" t="n"/>
      <c r="U230" s="10" t="n"/>
      <c r="V230" s="10" t="n"/>
      <c r="W230" s="10" t="n"/>
      <c r="X230" s="10" t="n"/>
      <c r="Y230" s="11" t="n"/>
      <c r="Z230" s="11" t="n"/>
      <c r="AA230" s="11" t="n"/>
      <c r="AB230" s="11" t="n"/>
      <c r="AC230" s="11" t="n"/>
      <c r="AD230" s="11" t="n"/>
      <c r="AE230" s="10" t="n"/>
      <c r="AF230" s="10" t="n"/>
      <c r="AG230" s="10" t="n"/>
      <c r="AH230" s="10" t="n"/>
      <c r="AI230" s="13" t="n"/>
      <c r="AJ230" s="13" t="n"/>
      <c r="AK230" s="13" t="n"/>
      <c r="AL230" s="13" t="n"/>
      <c r="AM230" s="13" t="n"/>
      <c r="AN230" s="13" t="n"/>
      <c r="AO230" s="13" t="n"/>
      <c r="AP230" s="14" t="n"/>
      <c r="AQ230" s="14" t="n"/>
      <c r="AR230" s="14" t="n"/>
      <c r="AS230" s="13" t="n"/>
      <c r="AT230" s="13" t="n"/>
      <c r="AU230" s="10" t="n"/>
      <c r="AV230" s="10" t="n"/>
      <c r="AW230" s="10" t="n"/>
      <c r="AX230" s="10" t="n"/>
      <c r="AY230" s="10" t="n"/>
      <c r="AZ230" s="10" t="n"/>
      <c r="BA230" s="10" t="n"/>
      <c r="BB230" s="10" t="n"/>
      <c r="BC230" s="10" t="n"/>
      <c r="BD230" s="11" t="n"/>
      <c r="BE230" s="10" t="n"/>
      <c r="BF230" s="10" t="n"/>
      <c r="BG230" s="10" t="n"/>
      <c r="BH230" s="10" t="n"/>
      <c r="BI230" s="10" t="n"/>
      <c r="BJ230" s="10" t="n"/>
      <c r="BK230" s="10" t="n"/>
      <c r="BL230" s="10" t="n"/>
      <c r="BM230" s="10" t="n"/>
    </row>
    <row r="231" ht="15.75" customHeight="1" s="218">
      <c r="A231" s="10" t="n"/>
      <c r="B231" s="10" t="n"/>
      <c r="C231" s="10" t="n"/>
      <c r="D231" s="10" t="n"/>
      <c r="E231" s="10" t="n"/>
      <c r="F231" s="10" t="n"/>
      <c r="G231" s="11" t="n"/>
      <c r="H231" s="10" t="n"/>
      <c r="I231" s="10" t="n"/>
      <c r="J231" s="10" t="n"/>
      <c r="K231" s="10" t="n"/>
      <c r="L231" s="10" t="n"/>
      <c r="M231" s="13" t="n"/>
      <c r="N231" s="13" t="n"/>
      <c r="O231" s="13" t="n"/>
      <c r="P231" s="13" t="n"/>
      <c r="Q231" s="10" t="n"/>
      <c r="R231" s="10" t="n"/>
      <c r="S231" s="10" t="n"/>
      <c r="T231" s="10" t="n"/>
      <c r="U231" s="10" t="n"/>
      <c r="V231" s="10" t="n"/>
      <c r="W231" s="10" t="n"/>
      <c r="X231" s="10" t="n"/>
      <c r="Y231" s="11" t="n"/>
      <c r="Z231" s="11" t="n"/>
      <c r="AA231" s="11" t="n"/>
      <c r="AB231" s="11" t="n"/>
      <c r="AC231" s="11" t="n"/>
      <c r="AD231" s="11" t="n"/>
      <c r="AE231" s="10" t="n"/>
      <c r="AF231" s="10" t="n"/>
      <c r="AG231" s="10" t="n"/>
      <c r="AH231" s="10" t="n"/>
      <c r="AI231" s="13" t="n"/>
      <c r="AJ231" s="13" t="n"/>
      <c r="AK231" s="13" t="n"/>
      <c r="AL231" s="13" t="n"/>
      <c r="AM231" s="13" t="n"/>
      <c r="AN231" s="13" t="n"/>
      <c r="AO231" s="13" t="n"/>
      <c r="AP231" s="14" t="n"/>
      <c r="AQ231" s="14" t="n"/>
      <c r="AR231" s="14" t="n"/>
      <c r="AS231" s="13" t="n"/>
      <c r="AT231" s="13" t="n"/>
      <c r="AU231" s="10" t="n"/>
      <c r="AV231" s="10" t="n"/>
      <c r="AW231" s="10" t="n"/>
      <c r="AX231" s="10" t="n"/>
      <c r="AY231" s="10" t="n"/>
      <c r="AZ231" s="10" t="n"/>
      <c r="BA231" s="10" t="n"/>
      <c r="BB231" s="10" t="n"/>
      <c r="BC231" s="10" t="n"/>
      <c r="BD231" s="11" t="n"/>
      <c r="BE231" s="10" t="n"/>
      <c r="BF231" s="10" t="n"/>
      <c r="BG231" s="10" t="n"/>
      <c r="BH231" s="10" t="n"/>
      <c r="BI231" s="10" t="n"/>
      <c r="BJ231" s="10" t="n"/>
      <c r="BK231" s="10" t="n"/>
      <c r="BL231" s="10" t="n"/>
      <c r="BM231" s="10" t="n"/>
    </row>
    <row r="232" ht="15.75" customHeight="1" s="218">
      <c r="A232" s="10" t="n"/>
      <c r="B232" s="10" t="n"/>
      <c r="C232" s="10" t="n"/>
      <c r="D232" s="10" t="n"/>
      <c r="E232" s="10" t="n"/>
      <c r="F232" s="10" t="n"/>
      <c r="G232" s="11" t="n"/>
      <c r="H232" s="10" t="n"/>
      <c r="I232" s="10" t="n"/>
      <c r="J232" s="10" t="n"/>
      <c r="K232" s="10" t="n"/>
      <c r="L232" s="10" t="n"/>
      <c r="M232" s="13" t="n"/>
      <c r="N232" s="13" t="n"/>
      <c r="O232" s="13" t="n"/>
      <c r="P232" s="13" t="n"/>
      <c r="Q232" s="10" t="n"/>
      <c r="R232" s="10" t="n"/>
      <c r="S232" s="10" t="n"/>
      <c r="T232" s="10" t="n"/>
      <c r="U232" s="10" t="n"/>
      <c r="V232" s="10" t="n"/>
      <c r="W232" s="10" t="n"/>
      <c r="X232" s="10" t="n"/>
      <c r="Y232" s="11" t="n"/>
      <c r="Z232" s="11" t="n"/>
      <c r="AA232" s="11" t="n"/>
      <c r="AB232" s="11" t="n"/>
      <c r="AC232" s="11" t="n"/>
      <c r="AD232" s="11" t="n"/>
      <c r="AE232" s="10" t="n"/>
      <c r="AF232" s="10" t="n"/>
      <c r="AG232" s="10" t="n"/>
      <c r="AH232" s="10" t="n"/>
      <c r="AI232" s="13" t="n"/>
      <c r="AJ232" s="13" t="n"/>
      <c r="AK232" s="13" t="n"/>
      <c r="AL232" s="13" t="n"/>
      <c r="AM232" s="13" t="n"/>
      <c r="AN232" s="13" t="n"/>
      <c r="AO232" s="13" t="n"/>
      <c r="AP232" s="14" t="n"/>
      <c r="AQ232" s="14" t="n"/>
      <c r="AR232" s="14" t="n"/>
      <c r="AS232" s="13" t="n"/>
      <c r="AT232" s="13" t="n"/>
      <c r="AU232" s="10" t="n"/>
      <c r="AV232" s="10" t="n"/>
      <c r="AW232" s="10" t="n"/>
      <c r="AX232" s="10" t="n"/>
      <c r="AY232" s="10" t="n"/>
      <c r="AZ232" s="10" t="n"/>
      <c r="BA232" s="10" t="n"/>
      <c r="BB232" s="10" t="n"/>
      <c r="BC232" s="10" t="n"/>
      <c r="BD232" s="11" t="n"/>
      <c r="BE232" s="10" t="n"/>
      <c r="BF232" s="10" t="n"/>
      <c r="BG232" s="10" t="n"/>
      <c r="BH232" s="10" t="n"/>
      <c r="BI232" s="10" t="n"/>
      <c r="BJ232" s="10" t="n"/>
      <c r="BK232" s="10" t="n"/>
      <c r="BL232" s="10" t="n"/>
      <c r="BM232" s="10" t="n"/>
    </row>
    <row r="233" ht="15.75" customHeight="1" s="218">
      <c r="A233" s="10" t="n"/>
      <c r="B233" s="10" t="n"/>
      <c r="C233" s="10" t="n"/>
      <c r="D233" s="10" t="n"/>
      <c r="E233" s="10" t="n"/>
      <c r="F233" s="10" t="n"/>
      <c r="G233" s="11" t="n"/>
      <c r="H233" s="10" t="n"/>
      <c r="I233" s="10" t="n"/>
      <c r="J233" s="10" t="n"/>
      <c r="K233" s="10" t="n"/>
      <c r="L233" s="10" t="n"/>
      <c r="M233" s="13" t="n"/>
      <c r="N233" s="13" t="n"/>
      <c r="O233" s="13" t="n"/>
      <c r="P233" s="13" t="n"/>
      <c r="Q233" s="10" t="n"/>
      <c r="R233" s="10" t="n"/>
      <c r="S233" s="10" t="n"/>
      <c r="T233" s="10" t="n"/>
      <c r="U233" s="10" t="n"/>
      <c r="V233" s="10" t="n"/>
      <c r="W233" s="10" t="n"/>
      <c r="X233" s="10" t="n"/>
      <c r="Y233" s="11" t="n"/>
      <c r="Z233" s="11" t="n"/>
      <c r="AA233" s="11" t="n"/>
      <c r="AB233" s="11" t="n"/>
      <c r="AC233" s="11" t="n"/>
      <c r="AD233" s="11" t="n"/>
      <c r="AE233" s="10" t="n"/>
      <c r="AF233" s="10" t="n"/>
      <c r="AG233" s="10" t="n"/>
      <c r="AH233" s="10" t="n"/>
      <c r="AI233" s="13" t="n"/>
      <c r="AJ233" s="13" t="n"/>
      <c r="AK233" s="13" t="n"/>
      <c r="AL233" s="13" t="n"/>
      <c r="AM233" s="13" t="n"/>
      <c r="AN233" s="13" t="n"/>
      <c r="AO233" s="13" t="n"/>
      <c r="AP233" s="14" t="n"/>
      <c r="AQ233" s="14" t="n"/>
      <c r="AR233" s="14" t="n"/>
      <c r="AS233" s="13" t="n"/>
      <c r="AT233" s="13" t="n"/>
      <c r="AU233" s="10" t="n"/>
      <c r="AV233" s="10" t="n"/>
      <c r="AW233" s="10" t="n"/>
      <c r="AX233" s="10" t="n"/>
      <c r="AY233" s="10" t="n"/>
      <c r="AZ233" s="10" t="n"/>
      <c r="BA233" s="10" t="n"/>
      <c r="BB233" s="10" t="n"/>
      <c r="BC233" s="10" t="n"/>
      <c r="BD233" s="11" t="n"/>
      <c r="BE233" s="10" t="n"/>
      <c r="BF233" s="10" t="n"/>
      <c r="BG233" s="10" t="n"/>
      <c r="BH233" s="10" t="n"/>
      <c r="BI233" s="10" t="n"/>
      <c r="BJ233" s="10" t="n"/>
      <c r="BK233" s="10" t="n"/>
      <c r="BL233" s="10" t="n"/>
      <c r="BM233" s="10" t="n"/>
    </row>
    <row r="234" ht="15.75" customHeight="1" s="218">
      <c r="A234" s="10" t="n"/>
      <c r="B234" s="10" t="n"/>
      <c r="C234" s="10" t="n"/>
      <c r="D234" s="10" t="n"/>
      <c r="E234" s="10" t="n"/>
      <c r="F234" s="10" t="n"/>
      <c r="G234" s="11" t="n"/>
      <c r="H234" s="10" t="n"/>
      <c r="I234" s="10" t="n"/>
      <c r="J234" s="10" t="n"/>
      <c r="K234" s="10" t="n"/>
      <c r="L234" s="10" t="n"/>
      <c r="M234" s="13" t="n"/>
      <c r="N234" s="13" t="n"/>
      <c r="O234" s="13" t="n"/>
      <c r="P234" s="13" t="n"/>
      <c r="Q234" s="10" t="n"/>
      <c r="R234" s="10" t="n"/>
      <c r="S234" s="10" t="n"/>
      <c r="T234" s="10" t="n"/>
      <c r="U234" s="10" t="n"/>
      <c r="V234" s="10" t="n"/>
      <c r="W234" s="10" t="n"/>
      <c r="X234" s="10" t="n"/>
      <c r="Y234" s="11" t="n"/>
      <c r="Z234" s="11" t="n"/>
      <c r="AA234" s="11" t="n"/>
      <c r="AB234" s="11" t="n"/>
      <c r="AC234" s="11" t="n"/>
      <c r="AD234" s="11" t="n"/>
      <c r="AE234" s="10" t="n"/>
      <c r="AF234" s="10" t="n"/>
      <c r="AG234" s="10" t="n"/>
      <c r="AH234" s="10" t="n"/>
      <c r="AI234" s="13" t="n"/>
      <c r="AJ234" s="13" t="n"/>
      <c r="AK234" s="13" t="n"/>
      <c r="AL234" s="13" t="n"/>
      <c r="AM234" s="13" t="n"/>
      <c r="AN234" s="13" t="n"/>
      <c r="AO234" s="13" t="n"/>
      <c r="AP234" s="14" t="n"/>
      <c r="AQ234" s="14" t="n"/>
      <c r="AR234" s="14" t="n"/>
      <c r="AS234" s="13" t="n"/>
      <c r="AT234" s="13" t="n"/>
      <c r="AU234" s="10" t="n"/>
      <c r="AV234" s="10" t="n"/>
      <c r="AW234" s="10" t="n"/>
      <c r="AX234" s="10" t="n"/>
      <c r="AY234" s="10" t="n"/>
      <c r="AZ234" s="10" t="n"/>
      <c r="BA234" s="10" t="n"/>
      <c r="BB234" s="10" t="n"/>
      <c r="BC234" s="10" t="n"/>
      <c r="BD234" s="11" t="n"/>
      <c r="BE234" s="10" t="n"/>
      <c r="BF234" s="10" t="n"/>
      <c r="BG234" s="10" t="n"/>
      <c r="BH234" s="10" t="n"/>
      <c r="BI234" s="10" t="n"/>
      <c r="BJ234" s="10" t="n"/>
      <c r="BK234" s="10" t="n"/>
      <c r="BL234" s="10" t="n"/>
      <c r="BM234" s="10" t="n"/>
    </row>
    <row r="235" ht="15.75" customHeight="1" s="218">
      <c r="A235" s="10" t="n"/>
      <c r="B235" s="10" t="n"/>
      <c r="C235" s="10" t="n"/>
      <c r="D235" s="10" t="n"/>
      <c r="E235" s="10" t="n"/>
      <c r="F235" s="10" t="n"/>
      <c r="G235" s="11" t="n"/>
      <c r="H235" s="10" t="n"/>
      <c r="I235" s="10" t="n"/>
      <c r="J235" s="10" t="n"/>
      <c r="K235" s="10" t="n"/>
      <c r="L235" s="10" t="n"/>
      <c r="M235" s="13" t="n"/>
      <c r="N235" s="13" t="n"/>
      <c r="O235" s="13" t="n"/>
      <c r="P235" s="13" t="n"/>
      <c r="Q235" s="10" t="n"/>
      <c r="R235" s="10" t="n"/>
      <c r="S235" s="10" t="n"/>
      <c r="T235" s="10" t="n"/>
      <c r="U235" s="10" t="n"/>
      <c r="V235" s="10" t="n"/>
      <c r="W235" s="10" t="n"/>
      <c r="X235" s="10" t="n"/>
      <c r="Y235" s="11" t="n"/>
      <c r="Z235" s="11" t="n"/>
      <c r="AA235" s="11" t="n"/>
      <c r="AB235" s="11" t="n"/>
      <c r="AC235" s="11" t="n"/>
      <c r="AD235" s="11" t="n"/>
      <c r="AE235" s="10" t="n"/>
      <c r="AF235" s="10" t="n"/>
      <c r="AG235" s="10" t="n"/>
      <c r="AH235" s="10" t="n"/>
      <c r="AI235" s="13" t="n"/>
      <c r="AJ235" s="13" t="n"/>
      <c r="AK235" s="13" t="n"/>
      <c r="AL235" s="13" t="n"/>
      <c r="AM235" s="13" t="n"/>
      <c r="AN235" s="13" t="n"/>
      <c r="AO235" s="13" t="n"/>
      <c r="AP235" s="14" t="n"/>
      <c r="AQ235" s="14" t="n"/>
      <c r="AR235" s="14" t="n"/>
      <c r="AS235" s="13" t="n"/>
      <c r="AT235" s="13" t="n"/>
      <c r="AU235" s="10" t="n"/>
      <c r="AV235" s="10" t="n"/>
      <c r="AW235" s="10" t="n"/>
      <c r="AX235" s="10" t="n"/>
      <c r="AY235" s="10" t="n"/>
      <c r="AZ235" s="10" t="n"/>
      <c r="BA235" s="10" t="n"/>
      <c r="BB235" s="10" t="n"/>
      <c r="BC235" s="10" t="n"/>
      <c r="BD235" s="11" t="n"/>
      <c r="BE235" s="10" t="n"/>
      <c r="BF235" s="10" t="n"/>
      <c r="BG235" s="10" t="n"/>
      <c r="BH235" s="10" t="n"/>
      <c r="BI235" s="10" t="n"/>
      <c r="BJ235" s="10" t="n"/>
      <c r="BK235" s="10" t="n"/>
      <c r="BL235" s="10" t="n"/>
      <c r="BM235" s="10" t="n"/>
    </row>
    <row r="236" ht="15.75" customHeight="1" s="218">
      <c r="A236" s="10" t="n"/>
      <c r="B236" s="10" t="n"/>
      <c r="C236" s="10" t="n"/>
      <c r="D236" s="10" t="n"/>
      <c r="E236" s="10" t="n"/>
      <c r="F236" s="10" t="n"/>
      <c r="G236" s="11" t="n"/>
      <c r="H236" s="10" t="n"/>
      <c r="I236" s="10" t="n"/>
      <c r="J236" s="10" t="n"/>
      <c r="K236" s="10" t="n"/>
      <c r="L236" s="10" t="n"/>
      <c r="M236" s="13" t="n"/>
      <c r="N236" s="13" t="n"/>
      <c r="O236" s="13" t="n"/>
      <c r="P236" s="13" t="n"/>
      <c r="Q236" s="10" t="n"/>
      <c r="R236" s="10" t="n"/>
      <c r="S236" s="10" t="n"/>
      <c r="T236" s="10" t="n"/>
      <c r="U236" s="10" t="n"/>
      <c r="V236" s="10" t="n"/>
      <c r="W236" s="10" t="n"/>
      <c r="X236" s="10" t="n"/>
      <c r="Y236" s="11" t="n"/>
      <c r="Z236" s="11" t="n"/>
      <c r="AA236" s="11" t="n"/>
      <c r="AB236" s="11" t="n"/>
      <c r="AC236" s="11" t="n"/>
      <c r="AD236" s="11" t="n"/>
      <c r="AE236" s="10" t="n"/>
      <c r="AF236" s="10" t="n"/>
      <c r="AG236" s="10" t="n"/>
      <c r="AH236" s="10" t="n"/>
      <c r="AI236" s="13" t="n"/>
      <c r="AJ236" s="13" t="n"/>
      <c r="AK236" s="13" t="n"/>
      <c r="AL236" s="13" t="n"/>
      <c r="AM236" s="13" t="n"/>
      <c r="AN236" s="13" t="n"/>
      <c r="AO236" s="13" t="n"/>
      <c r="AP236" s="14" t="n"/>
      <c r="AQ236" s="14" t="n"/>
      <c r="AR236" s="14" t="n"/>
      <c r="AS236" s="13" t="n"/>
      <c r="AT236" s="13" t="n"/>
      <c r="AU236" s="10" t="n"/>
      <c r="AV236" s="10" t="n"/>
      <c r="AW236" s="10" t="n"/>
      <c r="AX236" s="10" t="n"/>
      <c r="AY236" s="10" t="n"/>
      <c r="AZ236" s="10" t="n"/>
      <c r="BA236" s="10" t="n"/>
      <c r="BB236" s="10" t="n"/>
      <c r="BC236" s="10" t="n"/>
      <c r="BD236" s="11" t="n"/>
      <c r="BE236" s="10" t="n"/>
      <c r="BF236" s="10" t="n"/>
      <c r="BG236" s="10" t="n"/>
      <c r="BH236" s="10" t="n"/>
      <c r="BI236" s="10" t="n"/>
      <c r="BJ236" s="10" t="n"/>
      <c r="BK236" s="10" t="n"/>
      <c r="BL236" s="10" t="n"/>
      <c r="BM236" s="10" t="n"/>
    </row>
    <row r="237" ht="15.75" customHeight="1" s="218">
      <c r="A237" s="10" t="n"/>
      <c r="B237" s="10" t="n"/>
      <c r="C237" s="10" t="n"/>
      <c r="D237" s="10" t="n"/>
      <c r="E237" s="10" t="n"/>
      <c r="F237" s="10" t="n"/>
      <c r="G237" s="11" t="n"/>
      <c r="H237" s="10" t="n"/>
      <c r="I237" s="10" t="n"/>
      <c r="J237" s="10" t="n"/>
      <c r="K237" s="10" t="n"/>
      <c r="L237" s="10" t="n"/>
      <c r="M237" s="13" t="n"/>
      <c r="N237" s="13" t="n"/>
      <c r="O237" s="13" t="n"/>
      <c r="P237" s="13" t="n"/>
      <c r="Q237" s="10" t="n"/>
      <c r="R237" s="10" t="n"/>
      <c r="S237" s="10" t="n"/>
      <c r="T237" s="10" t="n"/>
      <c r="U237" s="10" t="n"/>
      <c r="V237" s="10" t="n"/>
      <c r="W237" s="10" t="n"/>
      <c r="X237" s="10" t="n"/>
      <c r="Y237" s="11" t="n"/>
      <c r="Z237" s="11" t="n"/>
      <c r="AA237" s="11" t="n"/>
      <c r="AB237" s="11" t="n"/>
      <c r="AC237" s="11" t="n"/>
      <c r="AD237" s="11" t="n"/>
      <c r="AE237" s="10" t="n"/>
      <c r="AF237" s="10" t="n"/>
      <c r="AG237" s="10" t="n"/>
      <c r="AH237" s="10" t="n"/>
      <c r="AI237" s="13" t="n"/>
      <c r="AJ237" s="13" t="n"/>
      <c r="AK237" s="13" t="n"/>
      <c r="AL237" s="13" t="n"/>
      <c r="AM237" s="13" t="n"/>
      <c r="AN237" s="13" t="n"/>
      <c r="AO237" s="13" t="n"/>
      <c r="AP237" s="14" t="n"/>
      <c r="AQ237" s="14" t="n"/>
      <c r="AR237" s="14" t="n"/>
      <c r="AS237" s="13" t="n"/>
      <c r="AT237" s="13" t="n"/>
      <c r="AU237" s="10" t="n"/>
      <c r="AV237" s="10" t="n"/>
      <c r="AW237" s="10" t="n"/>
      <c r="AX237" s="10" t="n"/>
      <c r="AY237" s="10" t="n"/>
      <c r="AZ237" s="10" t="n"/>
      <c r="BA237" s="10" t="n"/>
      <c r="BB237" s="10" t="n"/>
      <c r="BC237" s="10" t="n"/>
      <c r="BD237" s="11" t="n"/>
      <c r="BE237" s="10" t="n"/>
      <c r="BF237" s="10" t="n"/>
      <c r="BG237" s="10" t="n"/>
      <c r="BH237" s="10" t="n"/>
      <c r="BI237" s="10" t="n"/>
      <c r="BJ237" s="10" t="n"/>
      <c r="BK237" s="10" t="n"/>
      <c r="BL237" s="10" t="n"/>
      <c r="BM237" s="10" t="n"/>
    </row>
    <row r="238" ht="15.75" customHeight="1" s="218">
      <c r="A238" s="10" t="n"/>
      <c r="B238" s="10" t="n"/>
      <c r="C238" s="10" t="n"/>
      <c r="D238" s="10" t="n"/>
      <c r="E238" s="10" t="n"/>
      <c r="F238" s="10" t="n"/>
      <c r="G238" s="11" t="n"/>
      <c r="H238" s="10" t="n"/>
      <c r="I238" s="10" t="n"/>
      <c r="J238" s="10" t="n"/>
      <c r="K238" s="10" t="n"/>
      <c r="L238" s="10" t="n"/>
      <c r="M238" s="13" t="n"/>
      <c r="N238" s="13" t="n"/>
      <c r="O238" s="13" t="n"/>
      <c r="P238" s="13" t="n"/>
      <c r="Q238" s="10" t="n"/>
      <c r="R238" s="10" t="n"/>
      <c r="S238" s="10" t="n"/>
      <c r="T238" s="10" t="n"/>
      <c r="U238" s="10" t="n"/>
      <c r="V238" s="10" t="n"/>
      <c r="W238" s="10" t="n"/>
      <c r="X238" s="10" t="n"/>
      <c r="Y238" s="11" t="n"/>
      <c r="Z238" s="11" t="n"/>
      <c r="AA238" s="11" t="n"/>
      <c r="AB238" s="11" t="n"/>
      <c r="AC238" s="11" t="n"/>
      <c r="AD238" s="11" t="n"/>
      <c r="AE238" s="10" t="n"/>
      <c r="AF238" s="10" t="n"/>
      <c r="AG238" s="10" t="n"/>
      <c r="AH238" s="10" t="n"/>
      <c r="AI238" s="13" t="n"/>
      <c r="AJ238" s="13" t="n"/>
      <c r="AK238" s="13" t="n"/>
      <c r="AL238" s="13" t="n"/>
      <c r="AM238" s="13" t="n"/>
      <c r="AN238" s="13" t="n"/>
      <c r="AO238" s="13" t="n"/>
      <c r="AP238" s="14" t="n"/>
      <c r="AQ238" s="14" t="n"/>
      <c r="AR238" s="14" t="n"/>
      <c r="AS238" s="13" t="n"/>
      <c r="AT238" s="13" t="n"/>
      <c r="AU238" s="10" t="n"/>
      <c r="AV238" s="10" t="n"/>
      <c r="AW238" s="10" t="n"/>
      <c r="AX238" s="10" t="n"/>
      <c r="AY238" s="10" t="n"/>
      <c r="AZ238" s="10" t="n"/>
      <c r="BA238" s="10" t="n"/>
      <c r="BB238" s="10" t="n"/>
      <c r="BC238" s="10" t="n"/>
      <c r="BD238" s="11" t="n"/>
      <c r="BE238" s="10" t="n"/>
      <c r="BF238" s="10" t="n"/>
      <c r="BG238" s="10" t="n"/>
      <c r="BH238" s="10" t="n"/>
      <c r="BI238" s="10" t="n"/>
      <c r="BJ238" s="10" t="n"/>
      <c r="BK238" s="10" t="n"/>
      <c r="BL238" s="10" t="n"/>
      <c r="BM238" s="10" t="n"/>
    </row>
    <row r="239" ht="15.75" customHeight="1" s="218">
      <c r="A239" s="10" t="n"/>
      <c r="B239" s="10" t="n"/>
      <c r="C239" s="10" t="n"/>
      <c r="D239" s="10" t="n"/>
      <c r="E239" s="10" t="n"/>
      <c r="F239" s="10" t="n"/>
      <c r="G239" s="11" t="n"/>
      <c r="H239" s="10" t="n"/>
      <c r="I239" s="10" t="n"/>
      <c r="J239" s="10" t="n"/>
      <c r="K239" s="10" t="n"/>
      <c r="L239" s="10" t="n"/>
      <c r="M239" s="13" t="n"/>
      <c r="N239" s="13" t="n"/>
      <c r="O239" s="13" t="n"/>
      <c r="P239" s="13" t="n"/>
      <c r="Q239" s="10" t="n"/>
      <c r="R239" s="10" t="n"/>
      <c r="S239" s="10" t="n"/>
      <c r="T239" s="10" t="n"/>
      <c r="U239" s="10" t="n"/>
      <c r="V239" s="10" t="n"/>
      <c r="W239" s="10" t="n"/>
      <c r="X239" s="10" t="n"/>
      <c r="Y239" s="11" t="n"/>
      <c r="Z239" s="11" t="n"/>
      <c r="AA239" s="11" t="n"/>
      <c r="AB239" s="11" t="n"/>
      <c r="AC239" s="11" t="n"/>
      <c r="AD239" s="11" t="n"/>
      <c r="AE239" s="10" t="n"/>
      <c r="AF239" s="10" t="n"/>
      <c r="AG239" s="10" t="n"/>
      <c r="AH239" s="10" t="n"/>
      <c r="AI239" s="13" t="n"/>
      <c r="AJ239" s="13" t="n"/>
      <c r="AK239" s="13" t="n"/>
      <c r="AL239" s="13" t="n"/>
      <c r="AM239" s="13" t="n"/>
      <c r="AN239" s="13" t="n"/>
      <c r="AO239" s="13" t="n"/>
      <c r="AP239" s="14" t="n"/>
      <c r="AQ239" s="14" t="n"/>
      <c r="AR239" s="14" t="n"/>
      <c r="AS239" s="13" t="n"/>
      <c r="AT239" s="13" t="n"/>
      <c r="AU239" s="10" t="n"/>
      <c r="AV239" s="10" t="n"/>
      <c r="AW239" s="10" t="n"/>
      <c r="AX239" s="10" t="n"/>
      <c r="AY239" s="10" t="n"/>
      <c r="AZ239" s="10" t="n"/>
      <c r="BA239" s="10" t="n"/>
      <c r="BB239" s="10" t="n"/>
      <c r="BC239" s="10" t="n"/>
      <c r="BD239" s="11" t="n"/>
      <c r="BE239" s="10" t="n"/>
      <c r="BF239" s="10" t="n"/>
      <c r="BG239" s="10" t="n"/>
      <c r="BH239" s="10" t="n"/>
      <c r="BI239" s="10" t="n"/>
      <c r="BJ239" s="10" t="n"/>
      <c r="BK239" s="10" t="n"/>
      <c r="BL239" s="10" t="n"/>
      <c r="BM239" s="10" t="n"/>
    </row>
    <row r="240" ht="15.75" customHeight="1" s="218">
      <c r="A240" s="10" t="n"/>
      <c r="B240" s="10" t="n"/>
      <c r="C240" s="10" t="n"/>
      <c r="D240" s="10" t="n"/>
      <c r="E240" s="10" t="n"/>
      <c r="F240" s="10" t="n"/>
      <c r="G240" s="11" t="n"/>
      <c r="H240" s="10" t="n"/>
      <c r="I240" s="10" t="n"/>
      <c r="J240" s="10" t="n"/>
      <c r="K240" s="10" t="n"/>
      <c r="L240" s="10" t="n"/>
      <c r="M240" s="13" t="n"/>
      <c r="N240" s="13" t="n"/>
      <c r="O240" s="13" t="n"/>
      <c r="P240" s="13" t="n"/>
      <c r="Q240" s="10" t="n"/>
      <c r="R240" s="10" t="n"/>
      <c r="S240" s="10" t="n"/>
      <c r="T240" s="10" t="n"/>
      <c r="U240" s="10" t="n"/>
      <c r="V240" s="10" t="n"/>
      <c r="W240" s="10" t="n"/>
      <c r="X240" s="10" t="n"/>
      <c r="Y240" s="11" t="n"/>
      <c r="Z240" s="11" t="n"/>
      <c r="AA240" s="11" t="n"/>
      <c r="AB240" s="11" t="n"/>
      <c r="AC240" s="11" t="n"/>
      <c r="AD240" s="11" t="n"/>
      <c r="AE240" s="10" t="n"/>
      <c r="AF240" s="10" t="n"/>
      <c r="AG240" s="10" t="n"/>
      <c r="AH240" s="10" t="n"/>
      <c r="AI240" s="13" t="n"/>
      <c r="AJ240" s="13" t="n"/>
      <c r="AK240" s="13" t="n"/>
      <c r="AL240" s="13" t="n"/>
      <c r="AM240" s="13" t="n"/>
      <c r="AN240" s="13" t="n"/>
      <c r="AO240" s="13" t="n"/>
      <c r="AP240" s="14" t="n"/>
      <c r="AQ240" s="14" t="n"/>
      <c r="AR240" s="14" t="n"/>
      <c r="AS240" s="13" t="n"/>
      <c r="AT240" s="13" t="n"/>
      <c r="AU240" s="10" t="n"/>
      <c r="AV240" s="10" t="n"/>
      <c r="AW240" s="10" t="n"/>
      <c r="AX240" s="10" t="n"/>
      <c r="AY240" s="10" t="n"/>
      <c r="AZ240" s="10" t="n"/>
      <c r="BA240" s="10" t="n"/>
      <c r="BB240" s="10" t="n"/>
      <c r="BC240" s="10" t="n"/>
      <c r="BD240" s="11" t="n"/>
      <c r="BE240" s="10" t="n"/>
      <c r="BF240" s="10" t="n"/>
      <c r="BG240" s="10" t="n"/>
      <c r="BH240" s="10" t="n"/>
      <c r="BI240" s="10" t="n"/>
      <c r="BJ240" s="10" t="n"/>
      <c r="BK240" s="10" t="n"/>
      <c r="BL240" s="10" t="n"/>
      <c r="BM240" s="10" t="n"/>
    </row>
    <row r="241" ht="15.75" customHeight="1" s="218">
      <c r="A241" s="10" t="n"/>
      <c r="B241" s="10" t="n"/>
      <c r="C241" s="10" t="n"/>
      <c r="D241" s="10" t="n"/>
      <c r="E241" s="10" t="n"/>
      <c r="F241" s="10" t="n"/>
      <c r="G241" s="11" t="n"/>
      <c r="H241" s="10" t="n"/>
      <c r="I241" s="10" t="n"/>
      <c r="J241" s="10" t="n"/>
      <c r="K241" s="10" t="n"/>
      <c r="L241" s="10" t="n"/>
      <c r="M241" s="13" t="n"/>
      <c r="N241" s="13" t="n"/>
      <c r="O241" s="13" t="n"/>
      <c r="P241" s="13" t="n"/>
      <c r="Q241" s="10" t="n"/>
      <c r="R241" s="10" t="n"/>
      <c r="S241" s="10" t="n"/>
      <c r="T241" s="10" t="n"/>
      <c r="U241" s="10" t="n"/>
      <c r="V241" s="10" t="n"/>
      <c r="W241" s="10" t="n"/>
      <c r="X241" s="10" t="n"/>
      <c r="Y241" s="11" t="n"/>
      <c r="Z241" s="11" t="n"/>
      <c r="AA241" s="11" t="n"/>
      <c r="AB241" s="11" t="n"/>
      <c r="AC241" s="11" t="n"/>
      <c r="AD241" s="11" t="n"/>
      <c r="AE241" s="10" t="n"/>
      <c r="AF241" s="10" t="n"/>
      <c r="AG241" s="10" t="n"/>
      <c r="AH241" s="10" t="n"/>
      <c r="AI241" s="13" t="n"/>
      <c r="AJ241" s="13" t="n"/>
      <c r="AK241" s="13" t="n"/>
      <c r="AL241" s="13" t="n"/>
      <c r="AM241" s="13" t="n"/>
      <c r="AN241" s="13" t="n"/>
      <c r="AO241" s="13" t="n"/>
      <c r="AP241" s="14" t="n"/>
      <c r="AQ241" s="14" t="n"/>
      <c r="AR241" s="14" t="n"/>
      <c r="AS241" s="13" t="n"/>
      <c r="AT241" s="13" t="n"/>
      <c r="AU241" s="10" t="n"/>
      <c r="AV241" s="10" t="n"/>
      <c r="AW241" s="10" t="n"/>
      <c r="AX241" s="10" t="n"/>
      <c r="AY241" s="10" t="n"/>
      <c r="AZ241" s="10" t="n"/>
      <c r="BA241" s="10" t="n"/>
      <c r="BB241" s="10" t="n"/>
      <c r="BC241" s="10" t="n"/>
      <c r="BD241" s="11" t="n"/>
      <c r="BE241" s="10" t="n"/>
      <c r="BF241" s="10" t="n"/>
      <c r="BG241" s="10" t="n"/>
      <c r="BH241" s="10" t="n"/>
      <c r="BI241" s="10" t="n"/>
      <c r="BJ241" s="10" t="n"/>
      <c r="BK241" s="10" t="n"/>
      <c r="BL241" s="10" t="n"/>
      <c r="BM241" s="10" t="n"/>
    </row>
    <row r="242" ht="15.75" customHeight="1" s="218">
      <c r="A242" s="10" t="n"/>
      <c r="B242" s="10" t="n"/>
      <c r="C242" s="10" t="n"/>
      <c r="D242" s="10" t="n"/>
      <c r="E242" s="10" t="n"/>
      <c r="F242" s="10" t="n"/>
      <c r="G242" s="11" t="n"/>
      <c r="H242" s="10" t="n"/>
      <c r="I242" s="10" t="n"/>
      <c r="J242" s="10" t="n"/>
      <c r="K242" s="10" t="n"/>
      <c r="L242" s="10" t="n"/>
      <c r="M242" s="13" t="n"/>
      <c r="N242" s="13" t="n"/>
      <c r="O242" s="13" t="n"/>
      <c r="P242" s="13" t="n"/>
      <c r="Q242" s="10" t="n"/>
      <c r="R242" s="10" t="n"/>
      <c r="S242" s="10" t="n"/>
      <c r="T242" s="10" t="n"/>
      <c r="U242" s="10" t="n"/>
      <c r="V242" s="10" t="n"/>
      <c r="W242" s="10" t="n"/>
      <c r="X242" s="10" t="n"/>
      <c r="Y242" s="11" t="n"/>
      <c r="Z242" s="11" t="n"/>
      <c r="AA242" s="11" t="n"/>
      <c r="AB242" s="11" t="n"/>
      <c r="AC242" s="11" t="n"/>
      <c r="AD242" s="11" t="n"/>
      <c r="AE242" s="10" t="n"/>
      <c r="AF242" s="10" t="n"/>
      <c r="AG242" s="10" t="n"/>
      <c r="AH242" s="10" t="n"/>
      <c r="AI242" s="13" t="n"/>
      <c r="AJ242" s="13" t="n"/>
      <c r="AK242" s="13" t="n"/>
      <c r="AL242" s="13" t="n"/>
      <c r="AM242" s="13" t="n"/>
      <c r="AN242" s="13" t="n"/>
      <c r="AO242" s="13" t="n"/>
      <c r="AP242" s="14" t="n"/>
      <c r="AQ242" s="14" t="n"/>
      <c r="AR242" s="14" t="n"/>
      <c r="AS242" s="13" t="n"/>
      <c r="AT242" s="13" t="n"/>
      <c r="AU242" s="10" t="n"/>
      <c r="AV242" s="10" t="n"/>
      <c r="AW242" s="10" t="n"/>
      <c r="AX242" s="10" t="n"/>
      <c r="AY242" s="10" t="n"/>
      <c r="AZ242" s="10" t="n"/>
      <c r="BA242" s="10" t="n"/>
      <c r="BB242" s="10" t="n"/>
      <c r="BC242" s="10" t="n"/>
      <c r="BD242" s="11" t="n"/>
      <c r="BE242" s="10" t="n"/>
      <c r="BF242" s="10" t="n"/>
      <c r="BG242" s="10" t="n"/>
      <c r="BH242" s="10" t="n"/>
      <c r="BI242" s="10" t="n"/>
      <c r="BJ242" s="10" t="n"/>
      <c r="BK242" s="10" t="n"/>
      <c r="BL242" s="10" t="n"/>
      <c r="BM242" s="10" t="n"/>
    </row>
    <row r="243" ht="15.75" customHeight="1" s="218">
      <c r="A243" s="10" t="n"/>
      <c r="B243" s="10" t="n"/>
      <c r="C243" s="10" t="n"/>
      <c r="D243" s="10" t="n"/>
      <c r="E243" s="10" t="n"/>
      <c r="F243" s="10" t="n"/>
      <c r="G243" s="11" t="n"/>
      <c r="H243" s="10" t="n"/>
      <c r="I243" s="10" t="n"/>
      <c r="J243" s="10" t="n"/>
      <c r="K243" s="10" t="n"/>
      <c r="L243" s="10" t="n"/>
      <c r="M243" s="13" t="n"/>
      <c r="N243" s="13" t="n"/>
      <c r="O243" s="13" t="n"/>
      <c r="P243" s="13" t="n"/>
      <c r="Q243" s="10" t="n"/>
      <c r="R243" s="10" t="n"/>
      <c r="S243" s="10" t="n"/>
      <c r="T243" s="10" t="n"/>
      <c r="U243" s="10" t="n"/>
      <c r="V243" s="10" t="n"/>
      <c r="W243" s="10" t="n"/>
      <c r="X243" s="10" t="n"/>
      <c r="Y243" s="11" t="n"/>
      <c r="Z243" s="11" t="n"/>
      <c r="AA243" s="11" t="n"/>
      <c r="AB243" s="11" t="n"/>
      <c r="AC243" s="11" t="n"/>
      <c r="AD243" s="11" t="n"/>
      <c r="AE243" s="10" t="n"/>
      <c r="AF243" s="10" t="n"/>
      <c r="AG243" s="10" t="n"/>
      <c r="AH243" s="10" t="n"/>
      <c r="AI243" s="13" t="n"/>
      <c r="AJ243" s="13" t="n"/>
      <c r="AK243" s="13" t="n"/>
      <c r="AL243" s="13" t="n"/>
      <c r="AM243" s="13" t="n"/>
      <c r="AN243" s="13" t="n"/>
      <c r="AO243" s="13" t="n"/>
      <c r="AP243" s="14" t="n"/>
      <c r="AQ243" s="14" t="n"/>
      <c r="AR243" s="14" t="n"/>
      <c r="AS243" s="13" t="n"/>
      <c r="AT243" s="13" t="n"/>
      <c r="AU243" s="10" t="n"/>
      <c r="AV243" s="10" t="n"/>
      <c r="AW243" s="10" t="n"/>
      <c r="AX243" s="10" t="n"/>
      <c r="AY243" s="10" t="n"/>
      <c r="AZ243" s="10" t="n"/>
      <c r="BA243" s="10" t="n"/>
      <c r="BB243" s="10" t="n"/>
      <c r="BC243" s="10" t="n"/>
      <c r="BD243" s="11" t="n"/>
      <c r="BE243" s="10" t="n"/>
      <c r="BF243" s="10" t="n"/>
      <c r="BG243" s="10" t="n"/>
      <c r="BH243" s="10" t="n"/>
      <c r="BI243" s="10" t="n"/>
      <c r="BJ243" s="10" t="n"/>
      <c r="BK243" s="10" t="n"/>
      <c r="BL243" s="10" t="n"/>
      <c r="BM243" s="10" t="n"/>
    </row>
    <row r="244" ht="15.75" customHeight="1" s="218">
      <c r="A244" s="10" t="n"/>
      <c r="B244" s="10" t="n"/>
      <c r="C244" s="10" t="n"/>
      <c r="D244" s="10" t="n"/>
      <c r="E244" s="10" t="n"/>
      <c r="F244" s="10" t="n"/>
      <c r="G244" s="11" t="n"/>
      <c r="H244" s="10" t="n"/>
      <c r="I244" s="10" t="n"/>
      <c r="J244" s="10" t="n"/>
      <c r="K244" s="10" t="n"/>
      <c r="L244" s="10" t="n"/>
      <c r="M244" s="13" t="n"/>
      <c r="N244" s="13" t="n"/>
      <c r="O244" s="13" t="n"/>
      <c r="P244" s="13" t="n"/>
      <c r="Q244" s="10" t="n"/>
      <c r="R244" s="10" t="n"/>
      <c r="S244" s="10" t="n"/>
      <c r="T244" s="10" t="n"/>
      <c r="U244" s="10" t="n"/>
      <c r="V244" s="10" t="n"/>
      <c r="W244" s="10" t="n"/>
      <c r="X244" s="10" t="n"/>
      <c r="Y244" s="11" t="n"/>
      <c r="Z244" s="11" t="n"/>
      <c r="AA244" s="11" t="n"/>
      <c r="AB244" s="11" t="n"/>
      <c r="AC244" s="11" t="n"/>
      <c r="AD244" s="11" t="n"/>
      <c r="AE244" s="10" t="n"/>
      <c r="AF244" s="10" t="n"/>
      <c r="AG244" s="10" t="n"/>
      <c r="AH244" s="10" t="n"/>
      <c r="AI244" s="13" t="n"/>
      <c r="AJ244" s="13" t="n"/>
      <c r="AK244" s="13" t="n"/>
      <c r="AL244" s="13" t="n"/>
      <c r="AM244" s="13" t="n"/>
      <c r="AN244" s="13" t="n"/>
      <c r="AO244" s="13" t="n"/>
      <c r="AP244" s="14" t="n"/>
      <c r="AQ244" s="14" t="n"/>
      <c r="AR244" s="14" t="n"/>
      <c r="AS244" s="13" t="n"/>
      <c r="AT244" s="13" t="n"/>
      <c r="AU244" s="10" t="n"/>
      <c r="AV244" s="10" t="n"/>
      <c r="AW244" s="10" t="n"/>
      <c r="AX244" s="10" t="n"/>
      <c r="AY244" s="10" t="n"/>
      <c r="AZ244" s="10" t="n"/>
      <c r="BA244" s="10" t="n"/>
      <c r="BB244" s="10" t="n"/>
      <c r="BC244" s="10" t="n"/>
      <c r="BD244" s="11" t="n"/>
      <c r="BE244" s="10" t="n"/>
      <c r="BF244" s="10" t="n"/>
      <c r="BG244" s="10" t="n"/>
      <c r="BH244" s="10" t="n"/>
      <c r="BI244" s="10" t="n"/>
      <c r="BJ244" s="10" t="n"/>
      <c r="BK244" s="10" t="n"/>
      <c r="BL244" s="10" t="n"/>
      <c r="BM244" s="10" t="n"/>
    </row>
    <row r="245" ht="15.75" customHeight="1" s="218">
      <c r="A245" s="10" t="n"/>
      <c r="B245" s="10" t="n"/>
      <c r="C245" s="10" t="n"/>
      <c r="D245" s="10" t="n"/>
      <c r="E245" s="10" t="n"/>
      <c r="F245" s="10" t="n"/>
      <c r="G245" s="11" t="n"/>
      <c r="H245" s="10" t="n"/>
      <c r="I245" s="10" t="n"/>
      <c r="J245" s="10" t="n"/>
      <c r="K245" s="10" t="n"/>
      <c r="L245" s="10" t="n"/>
      <c r="M245" s="13" t="n"/>
      <c r="N245" s="13" t="n"/>
      <c r="O245" s="13" t="n"/>
      <c r="P245" s="13" t="n"/>
      <c r="Q245" s="10" t="n"/>
      <c r="R245" s="10" t="n"/>
      <c r="S245" s="10" t="n"/>
      <c r="T245" s="10" t="n"/>
      <c r="U245" s="10" t="n"/>
      <c r="V245" s="10" t="n"/>
      <c r="W245" s="10" t="n"/>
      <c r="X245" s="10" t="n"/>
      <c r="Y245" s="11" t="n"/>
      <c r="Z245" s="11" t="n"/>
      <c r="AA245" s="11" t="n"/>
      <c r="AB245" s="11" t="n"/>
      <c r="AC245" s="11" t="n"/>
      <c r="AD245" s="11" t="n"/>
      <c r="AE245" s="10" t="n"/>
      <c r="AF245" s="10" t="n"/>
      <c r="AG245" s="10" t="n"/>
      <c r="AH245" s="10" t="n"/>
      <c r="AI245" s="13" t="n"/>
      <c r="AJ245" s="13" t="n"/>
      <c r="AK245" s="13" t="n"/>
      <c r="AL245" s="13" t="n"/>
      <c r="AM245" s="13" t="n"/>
      <c r="AN245" s="13" t="n"/>
      <c r="AO245" s="13" t="n"/>
      <c r="AP245" s="14" t="n"/>
      <c r="AQ245" s="14" t="n"/>
      <c r="AR245" s="14" t="n"/>
      <c r="AS245" s="13" t="n"/>
      <c r="AT245" s="13" t="n"/>
      <c r="AU245" s="10" t="n"/>
      <c r="AV245" s="10" t="n"/>
      <c r="AW245" s="10" t="n"/>
      <c r="AX245" s="10" t="n"/>
      <c r="AY245" s="10" t="n"/>
      <c r="AZ245" s="10" t="n"/>
      <c r="BA245" s="10" t="n"/>
      <c r="BB245" s="10" t="n"/>
      <c r="BC245" s="10" t="n"/>
      <c r="BD245" s="11" t="n"/>
      <c r="BE245" s="10" t="n"/>
      <c r="BF245" s="10" t="n"/>
      <c r="BG245" s="10" t="n"/>
      <c r="BH245" s="10" t="n"/>
      <c r="BI245" s="10" t="n"/>
      <c r="BJ245" s="10" t="n"/>
      <c r="BK245" s="10" t="n"/>
      <c r="BL245" s="10" t="n"/>
      <c r="BM245" s="10" t="n"/>
    </row>
    <row r="246" ht="15.75" customHeight="1" s="218">
      <c r="A246" s="10" t="n"/>
      <c r="B246" s="10" t="n"/>
      <c r="C246" s="10" t="n"/>
      <c r="D246" s="10" t="n"/>
      <c r="E246" s="10" t="n"/>
      <c r="F246" s="10" t="n"/>
      <c r="G246" s="11" t="n"/>
      <c r="H246" s="10" t="n"/>
      <c r="I246" s="10" t="n"/>
      <c r="J246" s="10" t="n"/>
      <c r="K246" s="10" t="n"/>
      <c r="L246" s="10" t="n"/>
      <c r="M246" s="13" t="n"/>
      <c r="N246" s="13" t="n"/>
      <c r="O246" s="13" t="n"/>
      <c r="P246" s="13" t="n"/>
      <c r="Q246" s="10" t="n"/>
      <c r="R246" s="10" t="n"/>
      <c r="S246" s="10" t="n"/>
      <c r="T246" s="10" t="n"/>
      <c r="U246" s="10" t="n"/>
      <c r="V246" s="10" t="n"/>
      <c r="W246" s="10" t="n"/>
      <c r="X246" s="10" t="n"/>
      <c r="Y246" s="11" t="n"/>
      <c r="Z246" s="11" t="n"/>
      <c r="AA246" s="11" t="n"/>
      <c r="AB246" s="11" t="n"/>
      <c r="AC246" s="11" t="n"/>
      <c r="AD246" s="11" t="n"/>
      <c r="AE246" s="10" t="n"/>
      <c r="AF246" s="10" t="n"/>
      <c r="AG246" s="10" t="n"/>
      <c r="AH246" s="10" t="n"/>
      <c r="AI246" s="13" t="n"/>
      <c r="AJ246" s="13" t="n"/>
      <c r="AK246" s="13" t="n"/>
      <c r="AL246" s="13" t="n"/>
      <c r="AM246" s="13" t="n"/>
      <c r="AN246" s="13" t="n"/>
      <c r="AO246" s="13" t="n"/>
      <c r="AP246" s="14" t="n"/>
      <c r="AQ246" s="14" t="n"/>
      <c r="AR246" s="14" t="n"/>
      <c r="AS246" s="13" t="n"/>
      <c r="AT246" s="13" t="n"/>
      <c r="AU246" s="10" t="n"/>
      <c r="AV246" s="10" t="n"/>
      <c r="AW246" s="10" t="n"/>
      <c r="AX246" s="10" t="n"/>
      <c r="AY246" s="10" t="n"/>
      <c r="AZ246" s="10" t="n"/>
      <c r="BA246" s="10" t="n"/>
      <c r="BB246" s="10" t="n"/>
      <c r="BC246" s="10" t="n"/>
      <c r="BD246" s="11" t="n"/>
      <c r="BE246" s="10" t="n"/>
      <c r="BF246" s="10" t="n"/>
      <c r="BG246" s="10" t="n"/>
      <c r="BH246" s="10" t="n"/>
      <c r="BI246" s="10" t="n"/>
      <c r="BJ246" s="10" t="n"/>
      <c r="BK246" s="10" t="n"/>
      <c r="BL246" s="10" t="n"/>
      <c r="BM246" s="10" t="n"/>
    </row>
    <row r="247" ht="15.75" customHeight="1" s="218">
      <c r="A247" s="10" t="n"/>
      <c r="B247" s="10" t="n"/>
      <c r="C247" s="10" t="n"/>
      <c r="D247" s="10" t="n"/>
      <c r="E247" s="10" t="n"/>
      <c r="F247" s="10" t="n"/>
      <c r="G247" s="11" t="n"/>
      <c r="H247" s="10" t="n"/>
      <c r="I247" s="10" t="n"/>
      <c r="J247" s="10" t="n"/>
      <c r="K247" s="10" t="n"/>
      <c r="L247" s="10" t="n"/>
      <c r="M247" s="13" t="n"/>
      <c r="N247" s="13" t="n"/>
      <c r="O247" s="13" t="n"/>
      <c r="P247" s="13" t="n"/>
      <c r="Q247" s="10" t="n"/>
      <c r="R247" s="10" t="n"/>
      <c r="S247" s="10" t="n"/>
      <c r="T247" s="10" t="n"/>
      <c r="U247" s="10" t="n"/>
      <c r="V247" s="10" t="n"/>
      <c r="W247" s="10" t="n"/>
      <c r="X247" s="10" t="n"/>
      <c r="Y247" s="11" t="n"/>
      <c r="Z247" s="11" t="n"/>
      <c r="AA247" s="11" t="n"/>
      <c r="AB247" s="11" t="n"/>
      <c r="AC247" s="11" t="n"/>
      <c r="AD247" s="11" t="n"/>
      <c r="AE247" s="10" t="n"/>
      <c r="AF247" s="10" t="n"/>
      <c r="AG247" s="10" t="n"/>
      <c r="AH247" s="10" t="n"/>
      <c r="AI247" s="13" t="n"/>
      <c r="AJ247" s="13" t="n"/>
      <c r="AK247" s="13" t="n"/>
      <c r="AL247" s="13" t="n"/>
      <c r="AM247" s="13" t="n"/>
      <c r="AN247" s="13" t="n"/>
      <c r="AO247" s="13" t="n"/>
      <c r="AP247" s="14" t="n"/>
      <c r="AQ247" s="14" t="n"/>
      <c r="AR247" s="14" t="n"/>
      <c r="AS247" s="13" t="n"/>
      <c r="AT247" s="13" t="n"/>
      <c r="AU247" s="10" t="n"/>
      <c r="AV247" s="10" t="n"/>
      <c r="AW247" s="10" t="n"/>
      <c r="AX247" s="10" t="n"/>
      <c r="AY247" s="10" t="n"/>
      <c r="AZ247" s="10" t="n"/>
      <c r="BA247" s="10" t="n"/>
      <c r="BB247" s="10" t="n"/>
      <c r="BC247" s="10" t="n"/>
      <c r="BD247" s="11" t="n"/>
      <c r="BE247" s="10" t="n"/>
      <c r="BF247" s="10" t="n"/>
      <c r="BG247" s="10" t="n"/>
      <c r="BH247" s="10" t="n"/>
      <c r="BI247" s="10" t="n"/>
      <c r="BJ247" s="10" t="n"/>
      <c r="BK247" s="10" t="n"/>
      <c r="BL247" s="10" t="n"/>
      <c r="BM247" s="10" t="n"/>
    </row>
    <row r="248" ht="15.75" customHeight="1" s="218">
      <c r="A248" s="10" t="n"/>
      <c r="B248" s="10" t="n"/>
      <c r="C248" s="10" t="n"/>
      <c r="D248" s="10" t="n"/>
      <c r="E248" s="10" t="n"/>
      <c r="F248" s="10" t="n"/>
      <c r="G248" s="11" t="n"/>
      <c r="H248" s="10" t="n"/>
      <c r="I248" s="10" t="n"/>
      <c r="J248" s="10" t="n"/>
      <c r="K248" s="10" t="n"/>
      <c r="L248" s="10" t="n"/>
      <c r="M248" s="13" t="n"/>
      <c r="N248" s="13" t="n"/>
      <c r="O248" s="13" t="n"/>
      <c r="P248" s="13" t="n"/>
      <c r="Q248" s="10" t="n"/>
      <c r="R248" s="10" t="n"/>
      <c r="S248" s="10" t="n"/>
      <c r="T248" s="10" t="n"/>
      <c r="U248" s="10" t="n"/>
      <c r="V248" s="10" t="n"/>
      <c r="W248" s="10" t="n"/>
      <c r="X248" s="10" t="n"/>
      <c r="Y248" s="11" t="n"/>
      <c r="Z248" s="11" t="n"/>
      <c r="AA248" s="11" t="n"/>
      <c r="AB248" s="11" t="n"/>
      <c r="AC248" s="11" t="n"/>
      <c r="AD248" s="11" t="n"/>
      <c r="AE248" s="10" t="n"/>
      <c r="AF248" s="10" t="n"/>
      <c r="AG248" s="10" t="n"/>
      <c r="AH248" s="10" t="n"/>
      <c r="AI248" s="13" t="n"/>
      <c r="AJ248" s="13" t="n"/>
      <c r="AK248" s="13" t="n"/>
      <c r="AL248" s="13" t="n"/>
      <c r="AM248" s="13" t="n"/>
      <c r="AN248" s="13" t="n"/>
      <c r="AO248" s="13" t="n"/>
      <c r="AP248" s="14" t="n"/>
      <c r="AQ248" s="14" t="n"/>
      <c r="AR248" s="14" t="n"/>
      <c r="AS248" s="13" t="n"/>
      <c r="AT248" s="13" t="n"/>
      <c r="AU248" s="10" t="n"/>
      <c r="AV248" s="10" t="n"/>
      <c r="AW248" s="10" t="n"/>
      <c r="AX248" s="10" t="n"/>
      <c r="AY248" s="10" t="n"/>
      <c r="AZ248" s="10" t="n"/>
      <c r="BA248" s="10" t="n"/>
      <c r="BB248" s="10" t="n"/>
      <c r="BC248" s="10" t="n"/>
      <c r="BD248" s="11" t="n"/>
      <c r="BE248" s="10" t="n"/>
      <c r="BF248" s="10" t="n"/>
      <c r="BG248" s="10" t="n"/>
      <c r="BH248" s="10" t="n"/>
      <c r="BI248" s="10" t="n"/>
      <c r="BJ248" s="10" t="n"/>
      <c r="BK248" s="10" t="n"/>
      <c r="BL248" s="10" t="n"/>
      <c r="BM248" s="10" t="n"/>
    </row>
    <row r="249" ht="15.75" customHeight="1" s="218">
      <c r="A249" s="10" t="n"/>
      <c r="B249" s="10" t="n"/>
      <c r="C249" s="10" t="n"/>
      <c r="D249" s="10" t="n"/>
      <c r="E249" s="10" t="n"/>
      <c r="F249" s="10" t="n"/>
      <c r="G249" s="11" t="n"/>
      <c r="H249" s="10" t="n"/>
      <c r="I249" s="10" t="n"/>
      <c r="J249" s="10" t="n"/>
      <c r="K249" s="10" t="n"/>
      <c r="L249" s="10" t="n"/>
      <c r="M249" s="13" t="n"/>
      <c r="N249" s="13" t="n"/>
      <c r="O249" s="13" t="n"/>
      <c r="P249" s="13" t="n"/>
      <c r="Q249" s="10" t="n"/>
      <c r="R249" s="10" t="n"/>
      <c r="S249" s="10" t="n"/>
      <c r="T249" s="10" t="n"/>
      <c r="U249" s="10" t="n"/>
      <c r="V249" s="10" t="n"/>
      <c r="W249" s="10" t="n"/>
      <c r="X249" s="10" t="n"/>
      <c r="Y249" s="11" t="n"/>
      <c r="Z249" s="11" t="n"/>
      <c r="AA249" s="11" t="n"/>
      <c r="AB249" s="11" t="n"/>
      <c r="AC249" s="11" t="n"/>
      <c r="AD249" s="11" t="n"/>
      <c r="AE249" s="10" t="n"/>
      <c r="AF249" s="10" t="n"/>
      <c r="AG249" s="10" t="n"/>
      <c r="AH249" s="10" t="n"/>
      <c r="AI249" s="13" t="n"/>
      <c r="AJ249" s="13" t="n"/>
      <c r="AK249" s="13" t="n"/>
      <c r="AL249" s="13" t="n"/>
      <c r="AM249" s="13" t="n"/>
      <c r="AN249" s="13" t="n"/>
      <c r="AO249" s="13" t="n"/>
      <c r="AP249" s="14" t="n"/>
      <c r="AQ249" s="14" t="n"/>
      <c r="AR249" s="14" t="n"/>
      <c r="AS249" s="13" t="n"/>
      <c r="AT249" s="13" t="n"/>
      <c r="AU249" s="10" t="n"/>
      <c r="AV249" s="10" t="n"/>
      <c r="AW249" s="10" t="n"/>
      <c r="AX249" s="10" t="n"/>
      <c r="AY249" s="10" t="n"/>
      <c r="AZ249" s="10" t="n"/>
      <c r="BA249" s="10" t="n"/>
      <c r="BB249" s="10" t="n"/>
      <c r="BC249" s="10" t="n"/>
      <c r="BD249" s="11" t="n"/>
      <c r="BE249" s="10" t="n"/>
      <c r="BF249" s="10" t="n"/>
      <c r="BG249" s="10" t="n"/>
      <c r="BH249" s="10" t="n"/>
      <c r="BI249" s="10" t="n"/>
      <c r="BJ249" s="10" t="n"/>
      <c r="BK249" s="10" t="n"/>
      <c r="BL249" s="10" t="n"/>
      <c r="BM249" s="10" t="n"/>
    </row>
    <row r="250" ht="15.75" customHeight="1" s="218">
      <c r="A250" s="10" t="n"/>
      <c r="B250" s="10" t="n"/>
      <c r="C250" s="10" t="n"/>
      <c r="D250" s="10" t="n"/>
      <c r="E250" s="10" t="n"/>
      <c r="F250" s="10" t="n"/>
      <c r="G250" s="11" t="n"/>
      <c r="H250" s="10" t="n"/>
      <c r="I250" s="10" t="n"/>
      <c r="J250" s="10" t="n"/>
      <c r="K250" s="10" t="n"/>
      <c r="L250" s="10" t="n"/>
      <c r="M250" s="13" t="n"/>
      <c r="N250" s="13" t="n"/>
      <c r="O250" s="13" t="n"/>
      <c r="P250" s="13" t="n"/>
      <c r="Q250" s="10" t="n"/>
      <c r="R250" s="10" t="n"/>
      <c r="S250" s="10" t="n"/>
      <c r="T250" s="10" t="n"/>
      <c r="U250" s="10" t="n"/>
      <c r="V250" s="10" t="n"/>
      <c r="W250" s="10" t="n"/>
      <c r="X250" s="10" t="n"/>
      <c r="Y250" s="11" t="n"/>
      <c r="Z250" s="11" t="n"/>
      <c r="AA250" s="11" t="n"/>
      <c r="AB250" s="11" t="n"/>
      <c r="AC250" s="11" t="n"/>
      <c r="AD250" s="11" t="n"/>
      <c r="AE250" s="10" t="n"/>
      <c r="AF250" s="10" t="n"/>
      <c r="AG250" s="10" t="n"/>
      <c r="AH250" s="10" t="n"/>
      <c r="AI250" s="13" t="n"/>
      <c r="AJ250" s="13" t="n"/>
      <c r="AK250" s="13" t="n"/>
      <c r="AL250" s="13" t="n"/>
      <c r="AM250" s="13" t="n"/>
      <c r="AN250" s="13" t="n"/>
      <c r="AO250" s="13" t="n"/>
      <c r="AP250" s="14" t="n"/>
      <c r="AQ250" s="14" t="n"/>
      <c r="AR250" s="14" t="n"/>
      <c r="AS250" s="13" t="n"/>
      <c r="AT250" s="13" t="n"/>
      <c r="AU250" s="10" t="n"/>
      <c r="AV250" s="10" t="n"/>
      <c r="AW250" s="10" t="n"/>
      <c r="AX250" s="10" t="n"/>
      <c r="AY250" s="10" t="n"/>
      <c r="AZ250" s="10" t="n"/>
      <c r="BA250" s="10" t="n"/>
      <c r="BB250" s="10" t="n"/>
      <c r="BC250" s="10" t="n"/>
      <c r="BD250" s="11" t="n"/>
      <c r="BE250" s="10" t="n"/>
      <c r="BF250" s="10" t="n"/>
      <c r="BG250" s="10" t="n"/>
      <c r="BH250" s="10" t="n"/>
      <c r="BI250" s="10" t="n"/>
      <c r="BJ250" s="10" t="n"/>
      <c r="BK250" s="10" t="n"/>
      <c r="BL250" s="10" t="n"/>
      <c r="BM250" s="10" t="n"/>
    </row>
    <row r="251" ht="15.75" customHeight="1" s="218">
      <c r="A251" s="10" t="n"/>
      <c r="B251" s="10" t="n"/>
      <c r="C251" s="10" t="n"/>
      <c r="D251" s="10" t="n"/>
      <c r="E251" s="10" t="n"/>
      <c r="F251" s="10" t="n"/>
      <c r="G251" s="11" t="n"/>
      <c r="H251" s="10" t="n"/>
      <c r="I251" s="10" t="n"/>
      <c r="J251" s="10" t="n"/>
      <c r="K251" s="10" t="n"/>
      <c r="L251" s="10" t="n"/>
      <c r="M251" s="13" t="n"/>
      <c r="N251" s="13" t="n"/>
      <c r="O251" s="13" t="n"/>
      <c r="P251" s="13" t="n"/>
      <c r="Q251" s="10" t="n"/>
      <c r="R251" s="10" t="n"/>
      <c r="S251" s="10" t="n"/>
      <c r="T251" s="10" t="n"/>
      <c r="U251" s="10" t="n"/>
      <c r="V251" s="10" t="n"/>
      <c r="W251" s="10" t="n"/>
      <c r="X251" s="10" t="n"/>
      <c r="Y251" s="11" t="n"/>
      <c r="Z251" s="11" t="n"/>
      <c r="AA251" s="11" t="n"/>
      <c r="AB251" s="11" t="n"/>
      <c r="AC251" s="11" t="n"/>
      <c r="AD251" s="11" t="n"/>
      <c r="AE251" s="10" t="n"/>
      <c r="AF251" s="10" t="n"/>
      <c r="AG251" s="10" t="n"/>
      <c r="AH251" s="10" t="n"/>
      <c r="AI251" s="13" t="n"/>
      <c r="AJ251" s="13" t="n"/>
      <c r="AK251" s="13" t="n"/>
      <c r="AL251" s="13" t="n"/>
      <c r="AM251" s="13" t="n"/>
      <c r="AN251" s="13" t="n"/>
      <c r="AO251" s="13" t="n"/>
      <c r="AP251" s="14" t="n"/>
      <c r="AQ251" s="14" t="n"/>
      <c r="AR251" s="14" t="n"/>
      <c r="AS251" s="13" t="n"/>
      <c r="AT251" s="13" t="n"/>
      <c r="AU251" s="10" t="n"/>
      <c r="AV251" s="10" t="n"/>
      <c r="AW251" s="10" t="n"/>
      <c r="AX251" s="10" t="n"/>
      <c r="AY251" s="10" t="n"/>
      <c r="AZ251" s="10" t="n"/>
      <c r="BA251" s="10" t="n"/>
      <c r="BB251" s="10" t="n"/>
      <c r="BC251" s="10" t="n"/>
      <c r="BD251" s="11" t="n"/>
      <c r="BE251" s="10" t="n"/>
      <c r="BF251" s="10" t="n"/>
      <c r="BG251" s="10" t="n"/>
      <c r="BH251" s="10" t="n"/>
      <c r="BI251" s="10" t="n"/>
      <c r="BJ251" s="10" t="n"/>
      <c r="BK251" s="10" t="n"/>
      <c r="BL251" s="10" t="n"/>
      <c r="BM251" s="10" t="n"/>
    </row>
    <row r="252" ht="15.75" customHeight="1" s="218">
      <c r="A252" s="10" t="n"/>
      <c r="B252" s="10" t="n"/>
      <c r="C252" s="10" t="n"/>
      <c r="D252" s="10" t="n"/>
      <c r="E252" s="10" t="n"/>
      <c r="F252" s="10" t="n"/>
      <c r="G252" s="11" t="n"/>
      <c r="H252" s="10" t="n"/>
      <c r="I252" s="10" t="n"/>
      <c r="J252" s="10" t="n"/>
      <c r="K252" s="10" t="n"/>
      <c r="L252" s="10" t="n"/>
      <c r="M252" s="13" t="n"/>
      <c r="N252" s="13" t="n"/>
      <c r="O252" s="13" t="n"/>
      <c r="P252" s="13" t="n"/>
      <c r="Q252" s="10" t="n"/>
      <c r="R252" s="10" t="n"/>
      <c r="S252" s="10" t="n"/>
      <c r="T252" s="10" t="n"/>
      <c r="U252" s="10" t="n"/>
      <c r="V252" s="10" t="n"/>
      <c r="W252" s="10" t="n"/>
      <c r="X252" s="10" t="n"/>
      <c r="Y252" s="11" t="n"/>
      <c r="Z252" s="11" t="n"/>
      <c r="AA252" s="11" t="n"/>
      <c r="AB252" s="11" t="n"/>
      <c r="AC252" s="11" t="n"/>
      <c r="AD252" s="11" t="n"/>
      <c r="AE252" s="10" t="n"/>
      <c r="AF252" s="10" t="n"/>
      <c r="AG252" s="10" t="n"/>
      <c r="AH252" s="10" t="n"/>
      <c r="AI252" s="13" t="n"/>
      <c r="AJ252" s="13" t="n"/>
      <c r="AK252" s="13" t="n"/>
      <c r="AL252" s="13" t="n"/>
      <c r="AM252" s="13" t="n"/>
      <c r="AN252" s="13" t="n"/>
      <c r="AO252" s="13" t="n"/>
      <c r="AP252" s="14" t="n"/>
      <c r="AQ252" s="14" t="n"/>
      <c r="AR252" s="14" t="n"/>
      <c r="AS252" s="13" t="n"/>
      <c r="AT252" s="13" t="n"/>
      <c r="AU252" s="10" t="n"/>
      <c r="AV252" s="10" t="n"/>
      <c r="AW252" s="10" t="n"/>
      <c r="AX252" s="10" t="n"/>
      <c r="AY252" s="10" t="n"/>
      <c r="AZ252" s="10" t="n"/>
      <c r="BA252" s="10" t="n"/>
      <c r="BB252" s="10" t="n"/>
      <c r="BC252" s="10" t="n"/>
      <c r="BD252" s="11" t="n"/>
      <c r="BE252" s="10" t="n"/>
      <c r="BF252" s="10" t="n"/>
      <c r="BG252" s="10" t="n"/>
      <c r="BH252" s="10" t="n"/>
      <c r="BI252" s="10" t="n"/>
      <c r="BJ252" s="10" t="n"/>
      <c r="BK252" s="10" t="n"/>
      <c r="BL252" s="10" t="n"/>
      <c r="BM252" s="10" t="n"/>
    </row>
    <row r="253" ht="15.75" customHeight="1" s="218">
      <c r="A253" s="10" t="n"/>
      <c r="B253" s="10" t="n"/>
      <c r="C253" s="10" t="n"/>
      <c r="D253" s="10" t="n"/>
      <c r="E253" s="10" t="n"/>
      <c r="F253" s="10" t="n"/>
      <c r="G253" s="11" t="n"/>
      <c r="H253" s="10" t="n"/>
      <c r="I253" s="10" t="n"/>
      <c r="J253" s="10" t="n"/>
      <c r="K253" s="10" t="n"/>
      <c r="L253" s="10" t="n"/>
      <c r="M253" s="13" t="n"/>
      <c r="N253" s="13" t="n"/>
      <c r="O253" s="13" t="n"/>
      <c r="P253" s="13" t="n"/>
      <c r="Q253" s="10" t="n"/>
      <c r="R253" s="10" t="n"/>
      <c r="S253" s="10" t="n"/>
      <c r="T253" s="10" t="n"/>
      <c r="U253" s="10" t="n"/>
      <c r="V253" s="10" t="n"/>
      <c r="W253" s="10" t="n"/>
      <c r="X253" s="10" t="n"/>
      <c r="Y253" s="11" t="n"/>
      <c r="Z253" s="11" t="n"/>
      <c r="AA253" s="11" t="n"/>
      <c r="AB253" s="11" t="n"/>
      <c r="AC253" s="11" t="n"/>
      <c r="AD253" s="11" t="n"/>
      <c r="AE253" s="10" t="n"/>
      <c r="AF253" s="10" t="n"/>
      <c r="AG253" s="10" t="n"/>
      <c r="AH253" s="10" t="n"/>
      <c r="AI253" s="13" t="n"/>
      <c r="AJ253" s="13" t="n"/>
      <c r="AK253" s="13" t="n"/>
      <c r="AL253" s="13" t="n"/>
      <c r="AM253" s="13" t="n"/>
      <c r="AN253" s="13" t="n"/>
      <c r="AO253" s="13" t="n"/>
      <c r="AP253" s="14" t="n"/>
      <c r="AQ253" s="14" t="n"/>
      <c r="AR253" s="14" t="n"/>
      <c r="AS253" s="13" t="n"/>
      <c r="AT253" s="13" t="n"/>
      <c r="AU253" s="10" t="n"/>
      <c r="AV253" s="10" t="n"/>
      <c r="AW253" s="10" t="n"/>
      <c r="AX253" s="10" t="n"/>
      <c r="AY253" s="10" t="n"/>
      <c r="AZ253" s="10" t="n"/>
      <c r="BA253" s="10" t="n"/>
      <c r="BB253" s="10" t="n"/>
      <c r="BC253" s="10" t="n"/>
      <c r="BD253" s="11" t="n"/>
      <c r="BE253" s="10" t="n"/>
      <c r="BF253" s="10" t="n"/>
      <c r="BG253" s="10" t="n"/>
      <c r="BH253" s="10" t="n"/>
      <c r="BI253" s="10" t="n"/>
      <c r="BJ253" s="10" t="n"/>
      <c r="BK253" s="10" t="n"/>
      <c r="BL253" s="10" t="n"/>
      <c r="BM253" s="10" t="n"/>
    </row>
    <row r="254" ht="15.75" customHeight="1" s="218">
      <c r="A254" s="10" t="n"/>
      <c r="B254" s="10" t="n"/>
      <c r="C254" s="10" t="n"/>
      <c r="D254" s="10" t="n"/>
      <c r="E254" s="10" t="n"/>
      <c r="F254" s="10" t="n"/>
      <c r="G254" s="11" t="n"/>
      <c r="H254" s="10" t="n"/>
      <c r="I254" s="10" t="n"/>
      <c r="J254" s="10" t="n"/>
      <c r="K254" s="10" t="n"/>
      <c r="L254" s="10" t="n"/>
      <c r="M254" s="13" t="n"/>
      <c r="N254" s="13" t="n"/>
      <c r="O254" s="13" t="n"/>
      <c r="P254" s="13" t="n"/>
      <c r="Q254" s="10" t="n"/>
      <c r="R254" s="10" t="n"/>
      <c r="S254" s="10" t="n"/>
      <c r="T254" s="10" t="n"/>
      <c r="U254" s="10" t="n"/>
      <c r="V254" s="10" t="n"/>
      <c r="W254" s="10" t="n"/>
      <c r="X254" s="10" t="n"/>
      <c r="Y254" s="11" t="n"/>
      <c r="Z254" s="11" t="n"/>
      <c r="AA254" s="11" t="n"/>
      <c r="AB254" s="11" t="n"/>
      <c r="AC254" s="11" t="n"/>
      <c r="AD254" s="11" t="n"/>
      <c r="AE254" s="10" t="n"/>
      <c r="AF254" s="10" t="n"/>
      <c r="AG254" s="10" t="n"/>
      <c r="AH254" s="10" t="n"/>
      <c r="AI254" s="13" t="n"/>
      <c r="AJ254" s="13" t="n"/>
      <c r="AK254" s="13" t="n"/>
      <c r="AL254" s="13" t="n"/>
      <c r="AM254" s="13" t="n"/>
      <c r="AN254" s="13" t="n"/>
      <c r="AO254" s="13" t="n"/>
      <c r="AP254" s="14" t="n"/>
      <c r="AQ254" s="14" t="n"/>
      <c r="AR254" s="14" t="n"/>
      <c r="AS254" s="13" t="n"/>
      <c r="AT254" s="13" t="n"/>
      <c r="AU254" s="10" t="n"/>
      <c r="AV254" s="10" t="n"/>
      <c r="AW254" s="10" t="n"/>
      <c r="AX254" s="10" t="n"/>
      <c r="AY254" s="10" t="n"/>
      <c r="AZ254" s="10" t="n"/>
      <c r="BA254" s="10" t="n"/>
      <c r="BB254" s="10" t="n"/>
      <c r="BC254" s="10" t="n"/>
      <c r="BD254" s="11" t="n"/>
      <c r="BE254" s="10" t="n"/>
      <c r="BF254" s="10" t="n"/>
      <c r="BG254" s="10" t="n"/>
      <c r="BH254" s="10" t="n"/>
      <c r="BI254" s="10" t="n"/>
      <c r="BJ254" s="10" t="n"/>
      <c r="BK254" s="10" t="n"/>
      <c r="BL254" s="10" t="n"/>
      <c r="BM254" s="10" t="n"/>
    </row>
    <row r="255" ht="15.75" customHeight="1" s="218">
      <c r="A255" s="10" t="n"/>
      <c r="B255" s="10" t="n"/>
      <c r="C255" s="10" t="n"/>
      <c r="D255" s="10" t="n"/>
      <c r="E255" s="10" t="n"/>
      <c r="F255" s="10" t="n"/>
      <c r="G255" s="11" t="n"/>
      <c r="H255" s="10" t="n"/>
      <c r="I255" s="10" t="n"/>
      <c r="J255" s="10" t="n"/>
      <c r="K255" s="10" t="n"/>
      <c r="L255" s="10" t="n"/>
      <c r="M255" s="13" t="n"/>
      <c r="N255" s="13" t="n"/>
      <c r="O255" s="13" t="n"/>
      <c r="P255" s="13" t="n"/>
      <c r="Q255" s="10" t="n"/>
      <c r="R255" s="10" t="n"/>
      <c r="S255" s="10" t="n"/>
      <c r="T255" s="10" t="n"/>
      <c r="U255" s="10" t="n"/>
      <c r="V255" s="10" t="n"/>
      <c r="W255" s="10" t="n"/>
      <c r="X255" s="10" t="n"/>
      <c r="Y255" s="11" t="n"/>
      <c r="Z255" s="11" t="n"/>
      <c r="AA255" s="11" t="n"/>
      <c r="AB255" s="11" t="n"/>
      <c r="AC255" s="11" t="n"/>
      <c r="AD255" s="11" t="n"/>
      <c r="AE255" s="10" t="n"/>
      <c r="AF255" s="10" t="n"/>
      <c r="AG255" s="10" t="n"/>
      <c r="AH255" s="10" t="n"/>
      <c r="AI255" s="13" t="n"/>
      <c r="AJ255" s="13" t="n"/>
      <c r="AK255" s="13" t="n"/>
      <c r="AL255" s="13" t="n"/>
      <c r="AM255" s="13" t="n"/>
      <c r="AN255" s="13" t="n"/>
      <c r="AO255" s="13" t="n"/>
      <c r="AP255" s="14" t="n"/>
      <c r="AQ255" s="14" t="n"/>
      <c r="AR255" s="14" t="n"/>
      <c r="AS255" s="13" t="n"/>
      <c r="AT255" s="13" t="n"/>
      <c r="AU255" s="10" t="n"/>
      <c r="AV255" s="10" t="n"/>
      <c r="AW255" s="10" t="n"/>
      <c r="AX255" s="10" t="n"/>
      <c r="AY255" s="10" t="n"/>
      <c r="AZ255" s="10" t="n"/>
      <c r="BA255" s="10" t="n"/>
      <c r="BB255" s="10" t="n"/>
      <c r="BC255" s="10" t="n"/>
      <c r="BD255" s="11" t="n"/>
      <c r="BE255" s="10" t="n"/>
      <c r="BF255" s="10" t="n"/>
      <c r="BG255" s="10" t="n"/>
      <c r="BH255" s="10" t="n"/>
      <c r="BI255" s="10" t="n"/>
      <c r="BJ255" s="10" t="n"/>
      <c r="BK255" s="10" t="n"/>
      <c r="BL255" s="10" t="n"/>
      <c r="BM255" s="10" t="n"/>
    </row>
    <row r="256" ht="15.75" customHeight="1" s="218">
      <c r="A256" s="10" t="n"/>
      <c r="B256" s="10" t="n"/>
      <c r="C256" s="10" t="n"/>
      <c r="D256" s="10" t="n"/>
      <c r="E256" s="10" t="n"/>
      <c r="F256" s="10" t="n"/>
      <c r="G256" s="11" t="n"/>
      <c r="H256" s="10" t="n"/>
      <c r="I256" s="10" t="n"/>
      <c r="J256" s="10" t="n"/>
      <c r="K256" s="10" t="n"/>
      <c r="L256" s="10" t="n"/>
      <c r="M256" s="13" t="n"/>
      <c r="N256" s="13" t="n"/>
      <c r="O256" s="13" t="n"/>
      <c r="P256" s="13" t="n"/>
      <c r="Q256" s="10" t="n"/>
      <c r="R256" s="10" t="n"/>
      <c r="S256" s="10" t="n"/>
      <c r="T256" s="10" t="n"/>
      <c r="U256" s="10" t="n"/>
      <c r="V256" s="10" t="n"/>
      <c r="W256" s="10" t="n"/>
      <c r="X256" s="10" t="n"/>
      <c r="Y256" s="11" t="n"/>
      <c r="Z256" s="11" t="n"/>
      <c r="AA256" s="11" t="n"/>
      <c r="AB256" s="11" t="n"/>
      <c r="AC256" s="11" t="n"/>
      <c r="AD256" s="11" t="n"/>
      <c r="AE256" s="10" t="n"/>
      <c r="AF256" s="10" t="n"/>
      <c r="AG256" s="10" t="n"/>
      <c r="AH256" s="10" t="n"/>
      <c r="AI256" s="13" t="n"/>
      <c r="AJ256" s="13" t="n"/>
      <c r="AK256" s="13" t="n"/>
      <c r="AL256" s="13" t="n"/>
      <c r="AM256" s="13" t="n"/>
      <c r="AN256" s="13" t="n"/>
      <c r="AO256" s="13" t="n"/>
      <c r="AP256" s="14" t="n"/>
      <c r="AQ256" s="14" t="n"/>
      <c r="AR256" s="14" t="n"/>
      <c r="AS256" s="13" t="n"/>
      <c r="AT256" s="13" t="n"/>
      <c r="AU256" s="10" t="n"/>
      <c r="AV256" s="10" t="n"/>
      <c r="AW256" s="10" t="n"/>
      <c r="AX256" s="10" t="n"/>
      <c r="AY256" s="10" t="n"/>
      <c r="AZ256" s="10" t="n"/>
      <c r="BA256" s="10" t="n"/>
      <c r="BB256" s="10" t="n"/>
      <c r="BC256" s="10" t="n"/>
      <c r="BD256" s="11" t="n"/>
      <c r="BE256" s="10" t="n"/>
      <c r="BF256" s="10" t="n"/>
      <c r="BG256" s="10" t="n"/>
      <c r="BH256" s="10" t="n"/>
      <c r="BI256" s="10" t="n"/>
      <c r="BJ256" s="10" t="n"/>
      <c r="BK256" s="10" t="n"/>
      <c r="BL256" s="10" t="n"/>
      <c r="BM256" s="10" t="n"/>
    </row>
    <row r="257" ht="15.75" customHeight="1" s="218">
      <c r="A257" s="10" t="n"/>
      <c r="B257" s="10" t="n"/>
      <c r="C257" s="10" t="n"/>
      <c r="D257" s="10" t="n"/>
      <c r="E257" s="10" t="n"/>
      <c r="F257" s="10" t="n"/>
      <c r="G257" s="11" t="n"/>
      <c r="H257" s="10" t="n"/>
      <c r="I257" s="10" t="n"/>
      <c r="J257" s="10" t="n"/>
      <c r="K257" s="10" t="n"/>
      <c r="L257" s="10" t="n"/>
      <c r="M257" s="13" t="n"/>
      <c r="N257" s="13" t="n"/>
      <c r="O257" s="13" t="n"/>
      <c r="P257" s="13" t="n"/>
      <c r="Q257" s="10" t="n"/>
      <c r="R257" s="10" t="n"/>
      <c r="S257" s="10" t="n"/>
      <c r="T257" s="10" t="n"/>
      <c r="U257" s="10" t="n"/>
      <c r="V257" s="10" t="n"/>
      <c r="W257" s="10" t="n"/>
      <c r="X257" s="10" t="n"/>
      <c r="Y257" s="11" t="n"/>
      <c r="Z257" s="11" t="n"/>
      <c r="AA257" s="11" t="n"/>
      <c r="AB257" s="11" t="n"/>
      <c r="AC257" s="11" t="n"/>
      <c r="AD257" s="11" t="n"/>
      <c r="AE257" s="10" t="n"/>
      <c r="AF257" s="10" t="n"/>
      <c r="AG257" s="10" t="n"/>
      <c r="AH257" s="10" t="n"/>
      <c r="AI257" s="13" t="n"/>
      <c r="AJ257" s="13" t="n"/>
      <c r="AK257" s="13" t="n"/>
      <c r="AL257" s="13" t="n"/>
      <c r="AM257" s="13" t="n"/>
      <c r="AN257" s="13" t="n"/>
      <c r="AO257" s="13" t="n"/>
      <c r="AP257" s="14" t="n"/>
      <c r="AQ257" s="14" t="n"/>
      <c r="AR257" s="14" t="n"/>
      <c r="AS257" s="13" t="n"/>
      <c r="AT257" s="13" t="n"/>
      <c r="AU257" s="10" t="n"/>
      <c r="AV257" s="10" t="n"/>
      <c r="AW257" s="10" t="n"/>
      <c r="AX257" s="10" t="n"/>
      <c r="AY257" s="10" t="n"/>
      <c r="AZ257" s="10" t="n"/>
      <c r="BA257" s="10" t="n"/>
      <c r="BB257" s="10" t="n"/>
      <c r="BC257" s="10" t="n"/>
      <c r="BD257" s="11" t="n"/>
      <c r="BE257" s="10" t="n"/>
      <c r="BF257" s="10" t="n"/>
      <c r="BG257" s="10" t="n"/>
      <c r="BH257" s="10" t="n"/>
      <c r="BI257" s="10" t="n"/>
      <c r="BJ257" s="10" t="n"/>
      <c r="BK257" s="10" t="n"/>
      <c r="BL257" s="10" t="n"/>
      <c r="BM257" s="10" t="n"/>
    </row>
    <row r="258" ht="15.75" customHeight="1" s="218">
      <c r="A258" s="10" t="n"/>
      <c r="B258" s="10" t="n"/>
      <c r="C258" s="10" t="n"/>
      <c r="D258" s="10" t="n"/>
      <c r="E258" s="10" t="n"/>
      <c r="F258" s="10" t="n"/>
      <c r="G258" s="11" t="n"/>
      <c r="H258" s="10" t="n"/>
      <c r="I258" s="10" t="n"/>
      <c r="J258" s="10" t="n"/>
      <c r="K258" s="10" t="n"/>
      <c r="L258" s="10" t="n"/>
      <c r="M258" s="13" t="n"/>
      <c r="N258" s="13" t="n"/>
      <c r="O258" s="13" t="n"/>
      <c r="P258" s="13" t="n"/>
      <c r="Q258" s="10" t="n"/>
      <c r="R258" s="10" t="n"/>
      <c r="S258" s="10" t="n"/>
      <c r="T258" s="10" t="n"/>
      <c r="U258" s="10" t="n"/>
      <c r="V258" s="10" t="n"/>
      <c r="W258" s="10" t="n"/>
      <c r="X258" s="10" t="n"/>
      <c r="Y258" s="11" t="n"/>
      <c r="Z258" s="11" t="n"/>
      <c r="AA258" s="11" t="n"/>
      <c r="AB258" s="11" t="n"/>
      <c r="AC258" s="11" t="n"/>
      <c r="AD258" s="11" t="n"/>
      <c r="AE258" s="10" t="n"/>
      <c r="AF258" s="10" t="n"/>
      <c r="AG258" s="10" t="n"/>
      <c r="AH258" s="10" t="n"/>
      <c r="AI258" s="13" t="n"/>
      <c r="AJ258" s="13" t="n"/>
      <c r="AK258" s="13" t="n"/>
      <c r="AL258" s="13" t="n"/>
      <c r="AM258" s="13" t="n"/>
      <c r="AN258" s="13" t="n"/>
      <c r="AO258" s="13" t="n"/>
      <c r="AP258" s="14" t="n"/>
      <c r="AQ258" s="14" t="n"/>
      <c r="AR258" s="14" t="n"/>
      <c r="AS258" s="13" t="n"/>
      <c r="AT258" s="13" t="n"/>
      <c r="AU258" s="10" t="n"/>
      <c r="AV258" s="10" t="n"/>
      <c r="AW258" s="10" t="n"/>
      <c r="AX258" s="10" t="n"/>
      <c r="AY258" s="10" t="n"/>
      <c r="AZ258" s="10" t="n"/>
      <c r="BA258" s="10" t="n"/>
      <c r="BB258" s="10" t="n"/>
      <c r="BC258" s="10" t="n"/>
      <c r="BD258" s="11" t="n"/>
      <c r="BE258" s="10" t="n"/>
      <c r="BF258" s="10" t="n"/>
      <c r="BG258" s="10" t="n"/>
      <c r="BH258" s="10" t="n"/>
      <c r="BI258" s="10" t="n"/>
      <c r="BJ258" s="10" t="n"/>
      <c r="BK258" s="10" t="n"/>
      <c r="BL258" s="10" t="n"/>
      <c r="BM258" s="10" t="n"/>
    </row>
    <row r="259" ht="15.75" customHeight="1" s="218">
      <c r="A259" s="10" t="n"/>
      <c r="B259" s="10" t="n"/>
      <c r="C259" s="10" t="n"/>
      <c r="D259" s="10" t="n"/>
      <c r="E259" s="10" t="n"/>
      <c r="F259" s="10" t="n"/>
      <c r="G259" s="11" t="n"/>
      <c r="H259" s="10" t="n"/>
      <c r="I259" s="10" t="n"/>
      <c r="J259" s="10" t="n"/>
      <c r="K259" s="10" t="n"/>
      <c r="L259" s="10" t="n"/>
      <c r="M259" s="13" t="n"/>
      <c r="N259" s="13" t="n"/>
      <c r="O259" s="13" t="n"/>
      <c r="P259" s="13" t="n"/>
      <c r="Q259" s="10" t="n"/>
      <c r="R259" s="10" t="n"/>
      <c r="S259" s="10" t="n"/>
      <c r="T259" s="10" t="n"/>
      <c r="U259" s="10" t="n"/>
      <c r="V259" s="10" t="n"/>
      <c r="W259" s="10" t="n"/>
      <c r="X259" s="10" t="n"/>
      <c r="Y259" s="11" t="n"/>
      <c r="Z259" s="11" t="n"/>
      <c r="AA259" s="11" t="n"/>
      <c r="AB259" s="11" t="n"/>
      <c r="AC259" s="11" t="n"/>
      <c r="AD259" s="11" t="n"/>
      <c r="AE259" s="10" t="n"/>
      <c r="AF259" s="10" t="n"/>
      <c r="AG259" s="10" t="n"/>
      <c r="AH259" s="10" t="n"/>
      <c r="AI259" s="13" t="n"/>
      <c r="AJ259" s="13" t="n"/>
      <c r="AK259" s="13" t="n"/>
      <c r="AL259" s="13" t="n"/>
      <c r="AM259" s="13" t="n"/>
      <c r="AN259" s="13" t="n"/>
      <c r="AO259" s="13" t="n"/>
      <c r="AP259" s="14" t="n"/>
      <c r="AQ259" s="14" t="n"/>
      <c r="AR259" s="14" t="n"/>
      <c r="AS259" s="13" t="n"/>
      <c r="AT259" s="13" t="n"/>
      <c r="AU259" s="10" t="n"/>
      <c r="AV259" s="10" t="n"/>
      <c r="AW259" s="10" t="n"/>
      <c r="AX259" s="10" t="n"/>
      <c r="AY259" s="10" t="n"/>
      <c r="AZ259" s="10" t="n"/>
      <c r="BA259" s="10" t="n"/>
      <c r="BB259" s="10" t="n"/>
      <c r="BC259" s="10" t="n"/>
      <c r="BD259" s="11" t="n"/>
      <c r="BE259" s="10" t="n"/>
      <c r="BF259" s="10" t="n"/>
      <c r="BG259" s="10" t="n"/>
      <c r="BH259" s="10" t="n"/>
      <c r="BI259" s="10" t="n"/>
      <c r="BJ259" s="10" t="n"/>
      <c r="BK259" s="10" t="n"/>
      <c r="BL259" s="10" t="n"/>
      <c r="BM259" s="10" t="n"/>
    </row>
    <row r="260" ht="15.75" customHeight="1" s="218">
      <c r="A260" s="10" t="n"/>
      <c r="B260" s="10" t="n"/>
      <c r="C260" s="10" t="n"/>
      <c r="D260" s="10" t="n"/>
      <c r="E260" s="10" t="n"/>
      <c r="F260" s="10" t="n"/>
      <c r="G260" s="11" t="n"/>
      <c r="H260" s="10" t="n"/>
      <c r="I260" s="10" t="n"/>
      <c r="J260" s="10" t="n"/>
      <c r="K260" s="10" t="n"/>
      <c r="L260" s="10" t="n"/>
      <c r="M260" s="13" t="n"/>
      <c r="N260" s="13" t="n"/>
      <c r="O260" s="13" t="n"/>
      <c r="P260" s="13" t="n"/>
      <c r="Q260" s="10" t="n"/>
      <c r="R260" s="10" t="n"/>
      <c r="S260" s="10" t="n"/>
      <c r="T260" s="10" t="n"/>
      <c r="U260" s="10" t="n"/>
      <c r="V260" s="10" t="n"/>
      <c r="W260" s="10" t="n"/>
      <c r="X260" s="10" t="n"/>
      <c r="Y260" s="11" t="n"/>
      <c r="Z260" s="11" t="n"/>
      <c r="AA260" s="11" t="n"/>
      <c r="AB260" s="11" t="n"/>
      <c r="AC260" s="11" t="n"/>
      <c r="AD260" s="11" t="n"/>
      <c r="AE260" s="10" t="n"/>
      <c r="AF260" s="10" t="n"/>
      <c r="AG260" s="10" t="n"/>
      <c r="AH260" s="10" t="n"/>
      <c r="AI260" s="13" t="n"/>
      <c r="AJ260" s="13" t="n"/>
      <c r="AK260" s="13" t="n"/>
      <c r="AL260" s="13" t="n"/>
      <c r="AM260" s="13" t="n"/>
      <c r="AN260" s="13" t="n"/>
      <c r="AO260" s="13" t="n"/>
      <c r="AP260" s="14" t="n"/>
      <c r="AQ260" s="14" t="n"/>
      <c r="AR260" s="14" t="n"/>
      <c r="AS260" s="13" t="n"/>
      <c r="AT260" s="13" t="n"/>
      <c r="AU260" s="10" t="n"/>
      <c r="AV260" s="10" t="n"/>
      <c r="AW260" s="10" t="n"/>
      <c r="AX260" s="10" t="n"/>
      <c r="AY260" s="10" t="n"/>
      <c r="AZ260" s="10" t="n"/>
      <c r="BA260" s="10" t="n"/>
      <c r="BB260" s="10" t="n"/>
      <c r="BC260" s="10" t="n"/>
      <c r="BD260" s="11" t="n"/>
      <c r="BE260" s="10" t="n"/>
      <c r="BF260" s="10" t="n"/>
      <c r="BG260" s="10" t="n"/>
      <c r="BH260" s="10" t="n"/>
      <c r="BI260" s="10" t="n"/>
      <c r="BJ260" s="10" t="n"/>
      <c r="BK260" s="10" t="n"/>
      <c r="BL260" s="10" t="n"/>
      <c r="BM260" s="10" t="n"/>
    </row>
    <row r="261" ht="15.75" customHeight="1" s="218">
      <c r="A261" s="10" t="n"/>
      <c r="B261" s="10" t="n"/>
      <c r="C261" s="10" t="n"/>
      <c r="D261" s="10" t="n"/>
      <c r="E261" s="10" t="n"/>
      <c r="F261" s="10" t="n"/>
      <c r="G261" s="11" t="n"/>
      <c r="H261" s="10" t="n"/>
      <c r="I261" s="10" t="n"/>
      <c r="J261" s="10" t="n"/>
      <c r="K261" s="10" t="n"/>
      <c r="L261" s="10" t="n"/>
      <c r="M261" s="13" t="n"/>
      <c r="N261" s="13" t="n"/>
      <c r="O261" s="13" t="n"/>
      <c r="P261" s="13" t="n"/>
      <c r="Q261" s="10" t="n"/>
      <c r="R261" s="10" t="n"/>
      <c r="S261" s="10" t="n"/>
      <c r="T261" s="10" t="n"/>
      <c r="U261" s="10" t="n"/>
      <c r="V261" s="10" t="n"/>
      <c r="W261" s="10" t="n"/>
      <c r="X261" s="10" t="n"/>
      <c r="Y261" s="11" t="n"/>
      <c r="Z261" s="11" t="n"/>
      <c r="AA261" s="11" t="n"/>
      <c r="AB261" s="11" t="n"/>
      <c r="AC261" s="11" t="n"/>
      <c r="AD261" s="11" t="n"/>
      <c r="AE261" s="10" t="n"/>
      <c r="AF261" s="10" t="n"/>
      <c r="AG261" s="10" t="n"/>
      <c r="AH261" s="10" t="n"/>
      <c r="AI261" s="13" t="n"/>
      <c r="AJ261" s="13" t="n"/>
      <c r="AK261" s="13" t="n"/>
      <c r="AL261" s="13" t="n"/>
      <c r="AM261" s="13" t="n"/>
      <c r="AN261" s="13" t="n"/>
      <c r="AO261" s="13" t="n"/>
      <c r="AP261" s="14" t="n"/>
      <c r="AQ261" s="14" t="n"/>
      <c r="AR261" s="14" t="n"/>
      <c r="AS261" s="13" t="n"/>
      <c r="AT261" s="13" t="n"/>
      <c r="AU261" s="10" t="n"/>
      <c r="AV261" s="10" t="n"/>
      <c r="AW261" s="10" t="n"/>
      <c r="AX261" s="10" t="n"/>
      <c r="AY261" s="10" t="n"/>
      <c r="AZ261" s="10" t="n"/>
      <c r="BA261" s="10" t="n"/>
      <c r="BB261" s="10" t="n"/>
      <c r="BC261" s="10" t="n"/>
      <c r="BD261" s="11" t="n"/>
      <c r="BE261" s="10" t="n"/>
      <c r="BF261" s="10" t="n"/>
      <c r="BG261" s="10" t="n"/>
      <c r="BH261" s="10" t="n"/>
      <c r="BI261" s="10" t="n"/>
      <c r="BJ261" s="10" t="n"/>
      <c r="BK261" s="10" t="n"/>
      <c r="BL261" s="10" t="n"/>
      <c r="BM261" s="10" t="n"/>
    </row>
    <row r="262" ht="15.75" customHeight="1" s="218">
      <c r="A262" s="10" t="n"/>
      <c r="B262" s="10" t="n"/>
      <c r="C262" s="10" t="n"/>
      <c r="D262" s="10" t="n"/>
      <c r="E262" s="10" t="n"/>
      <c r="F262" s="10" t="n"/>
      <c r="G262" s="11" t="n"/>
      <c r="H262" s="10" t="n"/>
      <c r="I262" s="10" t="n"/>
      <c r="J262" s="10" t="n"/>
      <c r="K262" s="10" t="n"/>
      <c r="L262" s="10" t="n"/>
      <c r="M262" s="13" t="n"/>
      <c r="N262" s="13" t="n"/>
      <c r="O262" s="13" t="n"/>
      <c r="P262" s="13" t="n"/>
      <c r="Q262" s="10" t="n"/>
      <c r="R262" s="10" t="n"/>
      <c r="S262" s="10" t="n"/>
      <c r="T262" s="10" t="n"/>
      <c r="U262" s="10" t="n"/>
      <c r="V262" s="10" t="n"/>
      <c r="W262" s="10" t="n"/>
      <c r="X262" s="10" t="n"/>
      <c r="Y262" s="11" t="n"/>
      <c r="Z262" s="11" t="n"/>
      <c r="AA262" s="11" t="n"/>
      <c r="AB262" s="11" t="n"/>
      <c r="AC262" s="11" t="n"/>
      <c r="AD262" s="11" t="n"/>
      <c r="AE262" s="10" t="n"/>
      <c r="AF262" s="10" t="n"/>
      <c r="AG262" s="10" t="n"/>
      <c r="AH262" s="10" t="n"/>
      <c r="AI262" s="13" t="n"/>
      <c r="AJ262" s="13" t="n"/>
      <c r="AK262" s="13" t="n"/>
      <c r="AL262" s="13" t="n"/>
      <c r="AM262" s="13" t="n"/>
      <c r="AN262" s="13" t="n"/>
      <c r="AO262" s="13" t="n"/>
      <c r="AP262" s="14" t="n"/>
      <c r="AQ262" s="14" t="n"/>
      <c r="AR262" s="14" t="n"/>
      <c r="AS262" s="13" t="n"/>
      <c r="AT262" s="13" t="n"/>
      <c r="AU262" s="10" t="n"/>
      <c r="AV262" s="10" t="n"/>
      <c r="AW262" s="10" t="n"/>
      <c r="AX262" s="10" t="n"/>
      <c r="AY262" s="10" t="n"/>
      <c r="AZ262" s="10" t="n"/>
      <c r="BA262" s="10" t="n"/>
      <c r="BB262" s="10" t="n"/>
      <c r="BC262" s="10" t="n"/>
      <c r="BD262" s="11" t="n"/>
      <c r="BE262" s="10" t="n"/>
      <c r="BF262" s="10" t="n"/>
      <c r="BG262" s="10" t="n"/>
      <c r="BH262" s="10" t="n"/>
      <c r="BI262" s="10" t="n"/>
      <c r="BJ262" s="10" t="n"/>
      <c r="BK262" s="10" t="n"/>
      <c r="BL262" s="10" t="n"/>
      <c r="BM262" s="10" t="n"/>
    </row>
    <row r="263" ht="15.75" customHeight="1" s="218">
      <c r="A263" s="10" t="n"/>
      <c r="B263" s="10" t="n"/>
      <c r="C263" s="10" t="n"/>
      <c r="D263" s="10" t="n"/>
      <c r="E263" s="10" t="n"/>
      <c r="F263" s="10" t="n"/>
      <c r="G263" s="11" t="n"/>
      <c r="H263" s="10" t="n"/>
      <c r="I263" s="10" t="n"/>
      <c r="J263" s="10" t="n"/>
      <c r="K263" s="10" t="n"/>
      <c r="L263" s="10" t="n"/>
      <c r="M263" s="13" t="n"/>
      <c r="N263" s="13" t="n"/>
      <c r="O263" s="13" t="n"/>
      <c r="P263" s="13" t="n"/>
      <c r="Q263" s="10" t="n"/>
      <c r="R263" s="10" t="n"/>
      <c r="S263" s="10" t="n"/>
      <c r="T263" s="10" t="n"/>
      <c r="U263" s="10" t="n"/>
      <c r="V263" s="10" t="n"/>
      <c r="W263" s="10" t="n"/>
      <c r="X263" s="10" t="n"/>
      <c r="Y263" s="11" t="n"/>
      <c r="Z263" s="11" t="n"/>
      <c r="AA263" s="11" t="n"/>
      <c r="AB263" s="11" t="n"/>
      <c r="AC263" s="11" t="n"/>
      <c r="AD263" s="11" t="n"/>
      <c r="AE263" s="10" t="n"/>
      <c r="AF263" s="10" t="n"/>
      <c r="AG263" s="10" t="n"/>
      <c r="AH263" s="10" t="n"/>
      <c r="AI263" s="13" t="n"/>
      <c r="AJ263" s="13" t="n"/>
      <c r="AK263" s="13" t="n"/>
      <c r="AL263" s="13" t="n"/>
      <c r="AM263" s="13" t="n"/>
      <c r="AN263" s="13" t="n"/>
      <c r="AO263" s="13" t="n"/>
      <c r="AP263" s="14" t="n"/>
      <c r="AQ263" s="14" t="n"/>
      <c r="AR263" s="14" t="n"/>
      <c r="AS263" s="13" t="n"/>
      <c r="AT263" s="13" t="n"/>
      <c r="AU263" s="10" t="n"/>
      <c r="AV263" s="10" t="n"/>
      <c r="AW263" s="10" t="n"/>
      <c r="AX263" s="10" t="n"/>
      <c r="AY263" s="10" t="n"/>
      <c r="AZ263" s="10" t="n"/>
      <c r="BA263" s="10" t="n"/>
      <c r="BB263" s="10" t="n"/>
      <c r="BC263" s="10" t="n"/>
      <c r="BD263" s="11" t="n"/>
      <c r="BE263" s="10" t="n"/>
      <c r="BF263" s="10" t="n"/>
      <c r="BG263" s="10" t="n"/>
      <c r="BH263" s="10" t="n"/>
      <c r="BI263" s="10" t="n"/>
      <c r="BJ263" s="10" t="n"/>
      <c r="BK263" s="10" t="n"/>
      <c r="BL263" s="10" t="n"/>
      <c r="BM263" s="10" t="n"/>
    </row>
    <row r="264" ht="15.75" customHeight="1" s="218">
      <c r="A264" s="10" t="n"/>
      <c r="B264" s="10" t="n"/>
      <c r="C264" s="10" t="n"/>
      <c r="D264" s="10" t="n"/>
      <c r="E264" s="10" t="n"/>
      <c r="F264" s="10" t="n"/>
      <c r="G264" s="11" t="n"/>
      <c r="H264" s="10" t="n"/>
      <c r="I264" s="10" t="n"/>
      <c r="J264" s="10" t="n"/>
      <c r="K264" s="10" t="n"/>
      <c r="L264" s="10" t="n"/>
      <c r="M264" s="13" t="n"/>
      <c r="N264" s="13" t="n"/>
      <c r="O264" s="13" t="n"/>
      <c r="P264" s="13" t="n"/>
      <c r="Q264" s="10" t="n"/>
      <c r="R264" s="10" t="n"/>
      <c r="S264" s="10" t="n"/>
      <c r="T264" s="10" t="n"/>
      <c r="U264" s="10" t="n"/>
      <c r="V264" s="10" t="n"/>
      <c r="W264" s="10" t="n"/>
      <c r="X264" s="10" t="n"/>
      <c r="Y264" s="11" t="n"/>
      <c r="Z264" s="11" t="n"/>
      <c r="AA264" s="11" t="n"/>
      <c r="AB264" s="11" t="n"/>
      <c r="AC264" s="11" t="n"/>
      <c r="AD264" s="11" t="n"/>
      <c r="AE264" s="10" t="n"/>
      <c r="AF264" s="10" t="n"/>
      <c r="AG264" s="10" t="n"/>
      <c r="AH264" s="10" t="n"/>
      <c r="AI264" s="13" t="n"/>
      <c r="AJ264" s="13" t="n"/>
      <c r="AK264" s="13" t="n"/>
      <c r="AL264" s="13" t="n"/>
      <c r="AM264" s="13" t="n"/>
      <c r="AN264" s="13" t="n"/>
      <c r="AO264" s="13" t="n"/>
      <c r="AP264" s="14" t="n"/>
      <c r="AQ264" s="14" t="n"/>
      <c r="AR264" s="14" t="n"/>
      <c r="AS264" s="13" t="n"/>
      <c r="AT264" s="13" t="n"/>
      <c r="AU264" s="10" t="n"/>
      <c r="AV264" s="10" t="n"/>
      <c r="AW264" s="10" t="n"/>
      <c r="AX264" s="10" t="n"/>
      <c r="AY264" s="10" t="n"/>
      <c r="AZ264" s="10" t="n"/>
      <c r="BA264" s="10" t="n"/>
      <c r="BB264" s="10" t="n"/>
      <c r="BC264" s="10" t="n"/>
      <c r="BD264" s="11" t="n"/>
      <c r="BE264" s="10" t="n"/>
      <c r="BF264" s="10" t="n"/>
      <c r="BG264" s="10" t="n"/>
      <c r="BH264" s="10" t="n"/>
      <c r="BI264" s="10" t="n"/>
      <c r="BJ264" s="10" t="n"/>
      <c r="BK264" s="10" t="n"/>
      <c r="BL264" s="10" t="n"/>
      <c r="BM264" s="10" t="n"/>
    </row>
    <row r="265" ht="15.75" customHeight="1" s="218">
      <c r="A265" s="10" t="n"/>
      <c r="B265" s="10" t="n"/>
      <c r="C265" s="10" t="n"/>
      <c r="D265" s="10" t="n"/>
      <c r="E265" s="10" t="n"/>
      <c r="F265" s="10" t="n"/>
      <c r="G265" s="11" t="n"/>
      <c r="H265" s="10" t="n"/>
      <c r="I265" s="10" t="n"/>
      <c r="J265" s="10" t="n"/>
      <c r="K265" s="10" t="n"/>
      <c r="L265" s="10" t="n"/>
      <c r="M265" s="13" t="n"/>
      <c r="N265" s="13" t="n"/>
      <c r="O265" s="13" t="n"/>
      <c r="P265" s="13" t="n"/>
      <c r="Q265" s="10" t="n"/>
      <c r="R265" s="10" t="n"/>
      <c r="S265" s="10" t="n"/>
      <c r="T265" s="10" t="n"/>
      <c r="U265" s="10" t="n"/>
      <c r="V265" s="10" t="n"/>
      <c r="W265" s="10" t="n"/>
      <c r="X265" s="10" t="n"/>
      <c r="Y265" s="11" t="n"/>
      <c r="Z265" s="11" t="n"/>
      <c r="AA265" s="11" t="n"/>
      <c r="AB265" s="11" t="n"/>
      <c r="AC265" s="11" t="n"/>
      <c r="AD265" s="11" t="n"/>
      <c r="AE265" s="10" t="n"/>
      <c r="AF265" s="10" t="n"/>
      <c r="AG265" s="10" t="n"/>
      <c r="AH265" s="10" t="n"/>
      <c r="AI265" s="13" t="n"/>
      <c r="AJ265" s="13" t="n"/>
      <c r="AK265" s="13" t="n"/>
      <c r="AL265" s="13" t="n"/>
      <c r="AM265" s="13" t="n"/>
      <c r="AN265" s="13" t="n"/>
      <c r="AO265" s="13" t="n"/>
      <c r="AP265" s="14" t="n"/>
      <c r="AQ265" s="14" t="n"/>
      <c r="AR265" s="14" t="n"/>
      <c r="AS265" s="13" t="n"/>
      <c r="AT265" s="13" t="n"/>
      <c r="AU265" s="10" t="n"/>
      <c r="AV265" s="10" t="n"/>
      <c r="AW265" s="10" t="n"/>
      <c r="AX265" s="10" t="n"/>
      <c r="AY265" s="10" t="n"/>
      <c r="AZ265" s="10" t="n"/>
      <c r="BA265" s="10" t="n"/>
      <c r="BB265" s="10" t="n"/>
      <c r="BC265" s="10" t="n"/>
      <c r="BD265" s="11" t="n"/>
      <c r="BE265" s="10" t="n"/>
      <c r="BF265" s="10" t="n"/>
      <c r="BG265" s="10" t="n"/>
      <c r="BH265" s="10" t="n"/>
      <c r="BI265" s="10" t="n"/>
      <c r="BJ265" s="10" t="n"/>
      <c r="BK265" s="10" t="n"/>
      <c r="BL265" s="10" t="n"/>
      <c r="BM265" s="10" t="n"/>
    </row>
    <row r="266" ht="15.75" customHeight="1" s="218">
      <c r="A266" s="10" t="n"/>
      <c r="B266" s="10" t="n"/>
      <c r="C266" s="10" t="n"/>
      <c r="D266" s="10" t="n"/>
      <c r="E266" s="10" t="n"/>
      <c r="F266" s="10" t="n"/>
      <c r="G266" s="11" t="n"/>
      <c r="H266" s="10" t="n"/>
      <c r="I266" s="10" t="n"/>
      <c r="J266" s="10" t="n"/>
      <c r="K266" s="10" t="n"/>
      <c r="L266" s="10" t="n"/>
      <c r="M266" s="13" t="n"/>
      <c r="N266" s="13" t="n"/>
      <c r="O266" s="13" t="n"/>
      <c r="P266" s="13" t="n"/>
      <c r="Q266" s="10" t="n"/>
      <c r="R266" s="10" t="n"/>
      <c r="S266" s="10" t="n"/>
      <c r="T266" s="10" t="n"/>
      <c r="U266" s="10" t="n"/>
      <c r="V266" s="10" t="n"/>
      <c r="W266" s="10" t="n"/>
      <c r="X266" s="10" t="n"/>
      <c r="Y266" s="11" t="n"/>
      <c r="Z266" s="11" t="n"/>
      <c r="AA266" s="11" t="n"/>
      <c r="AB266" s="11" t="n"/>
      <c r="AC266" s="11" t="n"/>
      <c r="AD266" s="11" t="n"/>
      <c r="AE266" s="10" t="n"/>
      <c r="AF266" s="10" t="n"/>
      <c r="AG266" s="10" t="n"/>
      <c r="AH266" s="10" t="n"/>
      <c r="AI266" s="13" t="n"/>
      <c r="AJ266" s="13" t="n"/>
      <c r="AK266" s="13" t="n"/>
      <c r="AL266" s="13" t="n"/>
      <c r="AM266" s="13" t="n"/>
      <c r="AN266" s="13" t="n"/>
      <c r="AO266" s="13" t="n"/>
      <c r="AP266" s="14" t="n"/>
      <c r="AQ266" s="14" t="n"/>
      <c r="AR266" s="14" t="n"/>
      <c r="AS266" s="13" t="n"/>
      <c r="AT266" s="13" t="n"/>
      <c r="AU266" s="10" t="n"/>
      <c r="AV266" s="10" t="n"/>
      <c r="AW266" s="10" t="n"/>
      <c r="AX266" s="10" t="n"/>
      <c r="AY266" s="10" t="n"/>
      <c r="AZ266" s="10" t="n"/>
      <c r="BA266" s="10" t="n"/>
      <c r="BB266" s="10" t="n"/>
      <c r="BC266" s="10" t="n"/>
      <c r="BD266" s="11" t="n"/>
      <c r="BE266" s="10" t="n"/>
      <c r="BF266" s="10" t="n"/>
      <c r="BG266" s="10" t="n"/>
      <c r="BH266" s="10" t="n"/>
      <c r="BI266" s="10" t="n"/>
      <c r="BJ266" s="10" t="n"/>
      <c r="BK266" s="10" t="n"/>
      <c r="BL266" s="10" t="n"/>
      <c r="BM266" s="10" t="n"/>
    </row>
    <row r="267" ht="15.75" customHeight="1" s="218">
      <c r="A267" s="10" t="n"/>
      <c r="B267" s="10" t="n"/>
      <c r="C267" s="10" t="n"/>
      <c r="D267" s="10" t="n"/>
      <c r="E267" s="10" t="n"/>
      <c r="F267" s="10" t="n"/>
      <c r="G267" s="11" t="n"/>
      <c r="H267" s="10" t="n"/>
      <c r="I267" s="10" t="n"/>
      <c r="J267" s="10" t="n"/>
      <c r="K267" s="10" t="n"/>
      <c r="L267" s="10" t="n"/>
      <c r="M267" s="13" t="n"/>
      <c r="N267" s="13" t="n"/>
      <c r="O267" s="13" t="n"/>
      <c r="P267" s="13" t="n"/>
      <c r="Q267" s="10" t="n"/>
      <c r="R267" s="10" t="n"/>
      <c r="S267" s="10" t="n"/>
      <c r="T267" s="10" t="n"/>
      <c r="U267" s="10" t="n"/>
      <c r="V267" s="10" t="n"/>
      <c r="W267" s="10" t="n"/>
      <c r="X267" s="10" t="n"/>
      <c r="Y267" s="11" t="n"/>
      <c r="Z267" s="11" t="n"/>
      <c r="AA267" s="11" t="n"/>
      <c r="AB267" s="11" t="n"/>
      <c r="AC267" s="11" t="n"/>
      <c r="AD267" s="11" t="n"/>
      <c r="AE267" s="10" t="n"/>
      <c r="AF267" s="10" t="n"/>
      <c r="AG267" s="10" t="n"/>
      <c r="AH267" s="10" t="n"/>
      <c r="AI267" s="13" t="n"/>
      <c r="AJ267" s="13" t="n"/>
      <c r="AK267" s="13" t="n"/>
      <c r="AL267" s="13" t="n"/>
      <c r="AM267" s="13" t="n"/>
      <c r="AN267" s="13" t="n"/>
      <c r="AO267" s="13" t="n"/>
      <c r="AP267" s="14" t="n"/>
      <c r="AQ267" s="14" t="n"/>
      <c r="AR267" s="14" t="n"/>
      <c r="AS267" s="13" t="n"/>
      <c r="AT267" s="13" t="n"/>
      <c r="AU267" s="10" t="n"/>
      <c r="AV267" s="10" t="n"/>
      <c r="AW267" s="10" t="n"/>
      <c r="AX267" s="10" t="n"/>
      <c r="AY267" s="10" t="n"/>
      <c r="AZ267" s="10" t="n"/>
      <c r="BA267" s="10" t="n"/>
      <c r="BB267" s="10" t="n"/>
      <c r="BC267" s="10" t="n"/>
      <c r="BD267" s="11" t="n"/>
      <c r="BE267" s="10" t="n"/>
      <c r="BF267" s="10" t="n"/>
      <c r="BG267" s="10" t="n"/>
      <c r="BH267" s="10" t="n"/>
      <c r="BI267" s="10" t="n"/>
      <c r="BJ267" s="10" t="n"/>
      <c r="BK267" s="10" t="n"/>
      <c r="BL267" s="10" t="n"/>
      <c r="BM267" s="10" t="n"/>
    </row>
    <row r="268" ht="15.75" customHeight="1" s="218">
      <c r="A268" s="10" t="n"/>
      <c r="B268" s="10" t="n"/>
      <c r="C268" s="10" t="n"/>
      <c r="D268" s="10" t="n"/>
      <c r="E268" s="10" t="n"/>
      <c r="F268" s="10" t="n"/>
      <c r="G268" s="11" t="n"/>
      <c r="H268" s="10" t="n"/>
      <c r="I268" s="10" t="n"/>
      <c r="J268" s="10" t="n"/>
      <c r="K268" s="10" t="n"/>
      <c r="L268" s="10" t="n"/>
      <c r="M268" s="13" t="n"/>
      <c r="N268" s="13" t="n"/>
      <c r="O268" s="13" t="n"/>
      <c r="P268" s="13" t="n"/>
      <c r="Q268" s="10" t="n"/>
      <c r="R268" s="10" t="n"/>
      <c r="S268" s="10" t="n"/>
      <c r="T268" s="10" t="n"/>
      <c r="U268" s="10" t="n"/>
      <c r="V268" s="10" t="n"/>
      <c r="W268" s="10" t="n"/>
      <c r="X268" s="10" t="n"/>
      <c r="Y268" s="11" t="n"/>
      <c r="Z268" s="11" t="n"/>
      <c r="AA268" s="11" t="n"/>
      <c r="AB268" s="11" t="n"/>
      <c r="AC268" s="11" t="n"/>
      <c r="AD268" s="11" t="n"/>
      <c r="AE268" s="10" t="n"/>
      <c r="AF268" s="10" t="n"/>
      <c r="AG268" s="10" t="n"/>
      <c r="AH268" s="10" t="n"/>
      <c r="AI268" s="13" t="n"/>
      <c r="AJ268" s="13" t="n"/>
      <c r="AK268" s="13" t="n"/>
      <c r="AL268" s="13" t="n"/>
      <c r="AM268" s="13" t="n"/>
      <c r="AN268" s="13" t="n"/>
      <c r="AO268" s="13" t="n"/>
      <c r="AP268" s="14" t="n"/>
      <c r="AQ268" s="14" t="n"/>
      <c r="AR268" s="14" t="n"/>
      <c r="AS268" s="13" t="n"/>
      <c r="AT268" s="13" t="n"/>
      <c r="AU268" s="10" t="n"/>
      <c r="AV268" s="10" t="n"/>
      <c r="AW268" s="10" t="n"/>
      <c r="AX268" s="10" t="n"/>
      <c r="AY268" s="10" t="n"/>
      <c r="AZ268" s="10" t="n"/>
      <c r="BA268" s="10" t="n"/>
      <c r="BB268" s="10" t="n"/>
      <c r="BC268" s="10" t="n"/>
      <c r="BD268" s="11" t="n"/>
      <c r="BE268" s="10" t="n"/>
      <c r="BF268" s="10" t="n"/>
      <c r="BG268" s="10" t="n"/>
      <c r="BH268" s="10" t="n"/>
      <c r="BI268" s="10" t="n"/>
      <c r="BJ268" s="10" t="n"/>
      <c r="BK268" s="10" t="n"/>
      <c r="BL268" s="10" t="n"/>
      <c r="BM268" s="10" t="n"/>
    </row>
    <row r="269" ht="15.75" customHeight="1" s="218">
      <c r="A269" s="10" t="n"/>
      <c r="B269" s="10" t="n"/>
      <c r="C269" s="10" t="n"/>
      <c r="D269" s="10" t="n"/>
      <c r="E269" s="10" t="n"/>
      <c r="F269" s="10" t="n"/>
      <c r="G269" s="11" t="n"/>
      <c r="H269" s="10" t="n"/>
      <c r="I269" s="10" t="n"/>
      <c r="J269" s="10" t="n"/>
      <c r="K269" s="10" t="n"/>
      <c r="L269" s="10" t="n"/>
      <c r="M269" s="13" t="n"/>
      <c r="N269" s="13" t="n"/>
      <c r="O269" s="13" t="n"/>
      <c r="P269" s="13" t="n"/>
      <c r="Q269" s="10" t="n"/>
      <c r="R269" s="10" t="n"/>
      <c r="S269" s="10" t="n"/>
      <c r="T269" s="10" t="n"/>
      <c r="U269" s="10" t="n"/>
      <c r="V269" s="10" t="n"/>
      <c r="W269" s="10" t="n"/>
      <c r="X269" s="10" t="n"/>
      <c r="Y269" s="11" t="n"/>
      <c r="Z269" s="11" t="n"/>
      <c r="AA269" s="11" t="n"/>
      <c r="AB269" s="11" t="n"/>
      <c r="AC269" s="11" t="n"/>
      <c r="AD269" s="11" t="n"/>
      <c r="AE269" s="10" t="n"/>
      <c r="AF269" s="10" t="n"/>
      <c r="AG269" s="10" t="n"/>
      <c r="AH269" s="10" t="n"/>
      <c r="AI269" s="13" t="n"/>
      <c r="AJ269" s="13" t="n"/>
      <c r="AK269" s="13" t="n"/>
      <c r="AL269" s="13" t="n"/>
      <c r="AM269" s="13" t="n"/>
      <c r="AN269" s="13" t="n"/>
      <c r="AO269" s="13" t="n"/>
      <c r="AP269" s="14" t="n"/>
      <c r="AQ269" s="14" t="n"/>
      <c r="AR269" s="14" t="n"/>
      <c r="AS269" s="13" t="n"/>
      <c r="AT269" s="13" t="n"/>
      <c r="AU269" s="10" t="n"/>
      <c r="AV269" s="10" t="n"/>
      <c r="AW269" s="10" t="n"/>
      <c r="AX269" s="10" t="n"/>
      <c r="AY269" s="10" t="n"/>
      <c r="AZ269" s="10" t="n"/>
      <c r="BA269" s="10" t="n"/>
      <c r="BB269" s="10" t="n"/>
      <c r="BC269" s="10" t="n"/>
      <c r="BD269" s="11" t="n"/>
      <c r="BE269" s="10" t="n"/>
      <c r="BF269" s="10" t="n"/>
      <c r="BG269" s="10" t="n"/>
      <c r="BH269" s="10" t="n"/>
      <c r="BI269" s="10" t="n"/>
      <c r="BJ269" s="10" t="n"/>
      <c r="BK269" s="10" t="n"/>
      <c r="BL269" s="10" t="n"/>
      <c r="BM269" s="10" t="n"/>
    </row>
    <row r="270" ht="15.75" customHeight="1" s="218">
      <c r="A270" s="10" t="n"/>
      <c r="B270" s="10" t="n"/>
      <c r="C270" s="10" t="n"/>
      <c r="D270" s="10" t="n"/>
      <c r="E270" s="10" t="n"/>
      <c r="F270" s="10" t="n"/>
      <c r="G270" s="11" t="n"/>
      <c r="H270" s="10" t="n"/>
      <c r="I270" s="10" t="n"/>
      <c r="J270" s="10" t="n"/>
      <c r="K270" s="10" t="n"/>
      <c r="L270" s="10" t="n"/>
      <c r="M270" s="13" t="n"/>
      <c r="N270" s="13" t="n"/>
      <c r="O270" s="13" t="n"/>
      <c r="P270" s="13" t="n"/>
      <c r="Q270" s="10" t="n"/>
      <c r="R270" s="10" t="n"/>
      <c r="S270" s="10" t="n"/>
      <c r="T270" s="10" t="n"/>
      <c r="U270" s="10" t="n"/>
      <c r="V270" s="10" t="n"/>
      <c r="W270" s="10" t="n"/>
      <c r="X270" s="10" t="n"/>
      <c r="Y270" s="11" t="n"/>
      <c r="Z270" s="11" t="n"/>
      <c r="AA270" s="11" t="n"/>
      <c r="AB270" s="11" t="n"/>
      <c r="AC270" s="11" t="n"/>
      <c r="AD270" s="11" t="n"/>
      <c r="AE270" s="10" t="n"/>
      <c r="AF270" s="10" t="n"/>
      <c r="AG270" s="10" t="n"/>
      <c r="AH270" s="10" t="n"/>
      <c r="AI270" s="13" t="n"/>
      <c r="AJ270" s="13" t="n"/>
      <c r="AK270" s="13" t="n"/>
      <c r="AL270" s="13" t="n"/>
      <c r="AM270" s="13" t="n"/>
      <c r="AN270" s="13" t="n"/>
      <c r="AO270" s="13" t="n"/>
      <c r="AP270" s="14" t="n"/>
      <c r="AQ270" s="14" t="n"/>
      <c r="AR270" s="14" t="n"/>
      <c r="AS270" s="13" t="n"/>
      <c r="AT270" s="13" t="n"/>
      <c r="AU270" s="10" t="n"/>
      <c r="AV270" s="10" t="n"/>
      <c r="AW270" s="10" t="n"/>
      <c r="AX270" s="10" t="n"/>
      <c r="AY270" s="10" t="n"/>
      <c r="AZ270" s="10" t="n"/>
      <c r="BA270" s="10" t="n"/>
      <c r="BB270" s="10" t="n"/>
      <c r="BC270" s="10" t="n"/>
      <c r="BD270" s="11" t="n"/>
      <c r="BE270" s="10" t="n"/>
      <c r="BF270" s="10" t="n"/>
      <c r="BG270" s="10" t="n"/>
      <c r="BH270" s="10" t="n"/>
      <c r="BI270" s="10" t="n"/>
      <c r="BJ270" s="10" t="n"/>
      <c r="BK270" s="10" t="n"/>
      <c r="BL270" s="10" t="n"/>
      <c r="BM270" s="10" t="n"/>
    </row>
    <row r="271" ht="15.75" customHeight="1" s="218">
      <c r="A271" s="10" t="n"/>
      <c r="B271" s="10" t="n"/>
      <c r="C271" s="10" t="n"/>
      <c r="D271" s="10" t="n"/>
      <c r="E271" s="10" t="n"/>
      <c r="F271" s="10" t="n"/>
      <c r="G271" s="11" t="n"/>
      <c r="H271" s="10" t="n"/>
      <c r="I271" s="10" t="n"/>
      <c r="J271" s="10" t="n"/>
      <c r="K271" s="10" t="n"/>
      <c r="L271" s="10" t="n"/>
      <c r="M271" s="13" t="n"/>
      <c r="N271" s="13" t="n"/>
      <c r="O271" s="13" t="n"/>
      <c r="P271" s="13" t="n"/>
      <c r="Q271" s="10" t="n"/>
      <c r="R271" s="10" t="n"/>
      <c r="S271" s="10" t="n"/>
      <c r="T271" s="10" t="n"/>
      <c r="U271" s="10" t="n"/>
      <c r="V271" s="10" t="n"/>
      <c r="W271" s="10" t="n"/>
      <c r="X271" s="10" t="n"/>
      <c r="Y271" s="11" t="n"/>
      <c r="Z271" s="11" t="n"/>
      <c r="AA271" s="11" t="n"/>
      <c r="AB271" s="11" t="n"/>
      <c r="AC271" s="11" t="n"/>
      <c r="AD271" s="11" t="n"/>
      <c r="AE271" s="10" t="n"/>
      <c r="AF271" s="10" t="n"/>
      <c r="AG271" s="10" t="n"/>
      <c r="AH271" s="10" t="n"/>
      <c r="AI271" s="13" t="n"/>
      <c r="AJ271" s="13" t="n"/>
      <c r="AK271" s="13" t="n"/>
      <c r="AL271" s="13" t="n"/>
      <c r="AM271" s="13" t="n"/>
      <c r="AN271" s="13" t="n"/>
      <c r="AO271" s="13" t="n"/>
      <c r="AP271" s="14" t="n"/>
      <c r="AQ271" s="14" t="n"/>
      <c r="AR271" s="14" t="n"/>
      <c r="AS271" s="13" t="n"/>
      <c r="AT271" s="13" t="n"/>
      <c r="AU271" s="10" t="n"/>
      <c r="AV271" s="10" t="n"/>
      <c r="AW271" s="10" t="n"/>
      <c r="AX271" s="10" t="n"/>
      <c r="AY271" s="10" t="n"/>
      <c r="AZ271" s="10" t="n"/>
      <c r="BA271" s="10" t="n"/>
      <c r="BB271" s="10" t="n"/>
      <c r="BC271" s="10" t="n"/>
      <c r="BD271" s="11" t="n"/>
      <c r="BE271" s="10" t="n"/>
      <c r="BF271" s="10" t="n"/>
      <c r="BG271" s="10" t="n"/>
      <c r="BH271" s="10" t="n"/>
      <c r="BI271" s="10" t="n"/>
      <c r="BJ271" s="10" t="n"/>
      <c r="BK271" s="10" t="n"/>
      <c r="BL271" s="10" t="n"/>
      <c r="BM271" s="10" t="n"/>
    </row>
    <row r="272" ht="15.75" customHeight="1" s="218">
      <c r="A272" s="10" t="n"/>
      <c r="B272" s="10" t="n"/>
      <c r="C272" s="10" t="n"/>
      <c r="D272" s="10" t="n"/>
      <c r="E272" s="10" t="n"/>
      <c r="F272" s="10" t="n"/>
      <c r="G272" s="11" t="n"/>
      <c r="H272" s="10" t="n"/>
      <c r="I272" s="10" t="n"/>
      <c r="J272" s="10" t="n"/>
      <c r="K272" s="10" t="n"/>
      <c r="L272" s="10" t="n"/>
      <c r="M272" s="13" t="n"/>
      <c r="N272" s="13" t="n"/>
      <c r="O272" s="13" t="n"/>
      <c r="P272" s="13" t="n"/>
      <c r="Q272" s="10" t="n"/>
      <c r="R272" s="10" t="n"/>
      <c r="S272" s="10" t="n"/>
      <c r="T272" s="10" t="n"/>
      <c r="U272" s="10" t="n"/>
      <c r="V272" s="10" t="n"/>
      <c r="W272" s="10" t="n"/>
      <c r="X272" s="10" t="n"/>
      <c r="Y272" s="11" t="n"/>
      <c r="Z272" s="11" t="n"/>
      <c r="AA272" s="11" t="n"/>
      <c r="AB272" s="11" t="n"/>
      <c r="AC272" s="11" t="n"/>
      <c r="AD272" s="11" t="n"/>
      <c r="AE272" s="10" t="n"/>
      <c r="AF272" s="10" t="n"/>
      <c r="AG272" s="10" t="n"/>
      <c r="AH272" s="10" t="n"/>
      <c r="AI272" s="13" t="n"/>
      <c r="AJ272" s="13" t="n"/>
      <c r="AK272" s="13" t="n"/>
      <c r="AL272" s="13" t="n"/>
      <c r="AM272" s="13" t="n"/>
      <c r="AN272" s="13" t="n"/>
      <c r="AO272" s="13" t="n"/>
      <c r="AP272" s="14" t="n"/>
      <c r="AQ272" s="14" t="n"/>
      <c r="AR272" s="14" t="n"/>
      <c r="AS272" s="13" t="n"/>
      <c r="AT272" s="13" t="n"/>
      <c r="AU272" s="10" t="n"/>
      <c r="AV272" s="10" t="n"/>
      <c r="AW272" s="10" t="n"/>
      <c r="AX272" s="10" t="n"/>
      <c r="AY272" s="10" t="n"/>
      <c r="AZ272" s="10" t="n"/>
      <c r="BA272" s="10" t="n"/>
      <c r="BB272" s="10" t="n"/>
      <c r="BC272" s="10" t="n"/>
      <c r="BD272" s="11" t="n"/>
      <c r="BE272" s="10" t="n"/>
      <c r="BF272" s="10" t="n"/>
      <c r="BG272" s="10" t="n"/>
      <c r="BH272" s="10" t="n"/>
      <c r="BI272" s="10" t="n"/>
      <c r="BJ272" s="10" t="n"/>
      <c r="BK272" s="10" t="n"/>
      <c r="BL272" s="10" t="n"/>
      <c r="BM272" s="10" t="n"/>
    </row>
    <row r="273" ht="15.75" customHeight="1" s="218">
      <c r="A273" s="10" t="n"/>
      <c r="B273" s="10" t="n"/>
      <c r="C273" s="10" t="n"/>
      <c r="D273" s="10" t="n"/>
      <c r="E273" s="10" t="n"/>
      <c r="F273" s="10" t="n"/>
      <c r="G273" s="11" t="n"/>
      <c r="H273" s="10" t="n"/>
      <c r="I273" s="10" t="n"/>
      <c r="J273" s="10" t="n"/>
      <c r="K273" s="10" t="n"/>
      <c r="L273" s="10" t="n"/>
      <c r="M273" s="13" t="n"/>
      <c r="N273" s="13" t="n"/>
      <c r="O273" s="13" t="n"/>
      <c r="P273" s="13" t="n"/>
      <c r="Q273" s="10" t="n"/>
      <c r="R273" s="10" t="n"/>
      <c r="S273" s="10" t="n"/>
      <c r="T273" s="10" t="n"/>
      <c r="U273" s="10" t="n"/>
      <c r="V273" s="10" t="n"/>
      <c r="W273" s="10" t="n"/>
      <c r="X273" s="10" t="n"/>
      <c r="Y273" s="11" t="n"/>
      <c r="Z273" s="11" t="n"/>
      <c r="AA273" s="11" t="n"/>
      <c r="AB273" s="11" t="n"/>
      <c r="AC273" s="11" t="n"/>
      <c r="AD273" s="11" t="n"/>
      <c r="AE273" s="10" t="n"/>
      <c r="AF273" s="10" t="n"/>
      <c r="AG273" s="10" t="n"/>
      <c r="AH273" s="10" t="n"/>
      <c r="AI273" s="13" t="n"/>
      <c r="AJ273" s="13" t="n"/>
      <c r="AK273" s="13" t="n"/>
      <c r="AL273" s="13" t="n"/>
      <c r="AM273" s="13" t="n"/>
      <c r="AN273" s="13" t="n"/>
      <c r="AO273" s="13" t="n"/>
      <c r="AP273" s="14" t="n"/>
      <c r="AQ273" s="14" t="n"/>
      <c r="AR273" s="14" t="n"/>
      <c r="AS273" s="13" t="n"/>
      <c r="AT273" s="13" t="n"/>
      <c r="AU273" s="10" t="n"/>
      <c r="AV273" s="10" t="n"/>
      <c r="AW273" s="10" t="n"/>
      <c r="AX273" s="10" t="n"/>
      <c r="AY273" s="10" t="n"/>
      <c r="AZ273" s="10" t="n"/>
      <c r="BA273" s="10" t="n"/>
      <c r="BB273" s="10" t="n"/>
      <c r="BC273" s="10" t="n"/>
      <c r="BD273" s="11" t="n"/>
      <c r="BE273" s="10" t="n"/>
      <c r="BF273" s="10" t="n"/>
      <c r="BG273" s="10" t="n"/>
      <c r="BH273" s="10" t="n"/>
      <c r="BI273" s="10" t="n"/>
      <c r="BJ273" s="10" t="n"/>
      <c r="BK273" s="10" t="n"/>
      <c r="BL273" s="10" t="n"/>
      <c r="BM273" s="10" t="n"/>
    </row>
    <row r="274" ht="15.75" customHeight="1" s="218">
      <c r="A274" s="10" t="n"/>
      <c r="B274" s="10" t="n"/>
      <c r="C274" s="10" t="n"/>
      <c r="D274" s="10" t="n"/>
      <c r="E274" s="10" t="n"/>
      <c r="F274" s="10" t="n"/>
      <c r="G274" s="11" t="n"/>
      <c r="H274" s="10" t="n"/>
      <c r="I274" s="10" t="n"/>
      <c r="J274" s="10" t="n"/>
      <c r="K274" s="10" t="n"/>
      <c r="L274" s="10" t="n"/>
      <c r="M274" s="13" t="n"/>
      <c r="N274" s="13" t="n"/>
      <c r="O274" s="13" t="n"/>
      <c r="P274" s="13" t="n"/>
      <c r="Q274" s="10" t="n"/>
      <c r="R274" s="10" t="n"/>
      <c r="S274" s="10" t="n"/>
      <c r="T274" s="10" t="n"/>
      <c r="U274" s="10" t="n"/>
      <c r="V274" s="10" t="n"/>
      <c r="W274" s="10" t="n"/>
      <c r="X274" s="10" t="n"/>
      <c r="Y274" s="11" t="n"/>
      <c r="Z274" s="11" t="n"/>
      <c r="AA274" s="11" t="n"/>
      <c r="AB274" s="11" t="n"/>
      <c r="AC274" s="11" t="n"/>
      <c r="AD274" s="11" t="n"/>
      <c r="AE274" s="10" t="n"/>
      <c r="AF274" s="10" t="n"/>
      <c r="AG274" s="10" t="n"/>
      <c r="AH274" s="10" t="n"/>
      <c r="AI274" s="13" t="n"/>
      <c r="AJ274" s="13" t="n"/>
      <c r="AK274" s="13" t="n"/>
      <c r="AL274" s="13" t="n"/>
      <c r="AM274" s="13" t="n"/>
      <c r="AN274" s="13" t="n"/>
      <c r="AO274" s="13" t="n"/>
      <c r="AP274" s="14" t="n"/>
      <c r="AQ274" s="14" t="n"/>
      <c r="AR274" s="14" t="n"/>
      <c r="AS274" s="13" t="n"/>
      <c r="AT274" s="13" t="n"/>
      <c r="AU274" s="10" t="n"/>
      <c r="AV274" s="10" t="n"/>
      <c r="AW274" s="10" t="n"/>
      <c r="AX274" s="10" t="n"/>
      <c r="AY274" s="10" t="n"/>
      <c r="AZ274" s="10" t="n"/>
      <c r="BA274" s="10" t="n"/>
      <c r="BB274" s="10" t="n"/>
      <c r="BC274" s="10" t="n"/>
      <c r="BD274" s="11" t="n"/>
      <c r="BE274" s="10" t="n"/>
      <c r="BF274" s="10" t="n"/>
      <c r="BG274" s="10" t="n"/>
      <c r="BH274" s="10" t="n"/>
      <c r="BI274" s="10" t="n"/>
      <c r="BJ274" s="10" t="n"/>
      <c r="BK274" s="10" t="n"/>
      <c r="BL274" s="10" t="n"/>
      <c r="BM274" s="10" t="n"/>
    </row>
    <row r="275" ht="15.75" customHeight="1" s="218">
      <c r="A275" s="10" t="n"/>
      <c r="B275" s="10" t="n"/>
      <c r="C275" s="10" t="n"/>
      <c r="D275" s="10" t="n"/>
      <c r="E275" s="10" t="n"/>
      <c r="F275" s="10" t="n"/>
      <c r="G275" s="11" t="n"/>
      <c r="H275" s="10" t="n"/>
      <c r="I275" s="10" t="n"/>
      <c r="J275" s="10" t="n"/>
      <c r="K275" s="10" t="n"/>
      <c r="L275" s="10" t="n"/>
      <c r="M275" s="13" t="n"/>
      <c r="N275" s="13" t="n"/>
      <c r="O275" s="13" t="n"/>
      <c r="P275" s="13" t="n"/>
      <c r="Q275" s="10" t="n"/>
      <c r="R275" s="10" t="n"/>
      <c r="S275" s="10" t="n"/>
      <c r="T275" s="10" t="n"/>
      <c r="U275" s="10" t="n"/>
      <c r="V275" s="10" t="n"/>
      <c r="W275" s="10" t="n"/>
      <c r="X275" s="10" t="n"/>
      <c r="Y275" s="11" t="n"/>
      <c r="Z275" s="11" t="n"/>
      <c r="AA275" s="11" t="n"/>
      <c r="AB275" s="11" t="n"/>
      <c r="AC275" s="11" t="n"/>
      <c r="AD275" s="11" t="n"/>
      <c r="AE275" s="10" t="n"/>
      <c r="AF275" s="10" t="n"/>
      <c r="AG275" s="10" t="n"/>
      <c r="AH275" s="10" t="n"/>
      <c r="AI275" s="13" t="n"/>
      <c r="AJ275" s="13" t="n"/>
      <c r="AK275" s="13" t="n"/>
      <c r="AL275" s="13" t="n"/>
      <c r="AM275" s="13" t="n"/>
      <c r="AN275" s="13" t="n"/>
      <c r="AO275" s="13" t="n"/>
      <c r="AP275" s="14" t="n"/>
      <c r="AQ275" s="14" t="n"/>
      <c r="AR275" s="14" t="n"/>
      <c r="AS275" s="13" t="n"/>
      <c r="AT275" s="13" t="n"/>
      <c r="AU275" s="10" t="n"/>
      <c r="AV275" s="10" t="n"/>
      <c r="AW275" s="10" t="n"/>
      <c r="AX275" s="10" t="n"/>
      <c r="AY275" s="10" t="n"/>
      <c r="AZ275" s="10" t="n"/>
      <c r="BA275" s="10" t="n"/>
      <c r="BB275" s="10" t="n"/>
      <c r="BC275" s="10" t="n"/>
      <c r="BD275" s="11" t="n"/>
      <c r="BE275" s="10" t="n"/>
      <c r="BF275" s="10" t="n"/>
      <c r="BG275" s="10" t="n"/>
      <c r="BH275" s="10" t="n"/>
      <c r="BI275" s="10" t="n"/>
      <c r="BJ275" s="10" t="n"/>
      <c r="BK275" s="10" t="n"/>
      <c r="BL275" s="10" t="n"/>
      <c r="BM275" s="10" t="n"/>
    </row>
    <row r="276" ht="15.75" customHeight="1" s="218">
      <c r="A276" s="10" t="n"/>
      <c r="B276" s="10" t="n"/>
      <c r="C276" s="10" t="n"/>
      <c r="D276" s="10" t="n"/>
      <c r="E276" s="10" t="n"/>
      <c r="F276" s="10" t="n"/>
      <c r="G276" s="11" t="n"/>
      <c r="H276" s="10" t="n"/>
      <c r="I276" s="10" t="n"/>
      <c r="J276" s="10" t="n"/>
      <c r="K276" s="10" t="n"/>
      <c r="L276" s="10" t="n"/>
      <c r="M276" s="13" t="n"/>
      <c r="N276" s="13" t="n"/>
      <c r="O276" s="13" t="n"/>
      <c r="P276" s="13" t="n"/>
      <c r="Q276" s="10" t="n"/>
      <c r="R276" s="10" t="n"/>
      <c r="S276" s="10" t="n"/>
      <c r="T276" s="10" t="n"/>
      <c r="U276" s="10" t="n"/>
      <c r="V276" s="10" t="n"/>
      <c r="W276" s="10" t="n"/>
      <c r="X276" s="10" t="n"/>
      <c r="Y276" s="11" t="n"/>
      <c r="Z276" s="11" t="n"/>
      <c r="AA276" s="11" t="n"/>
      <c r="AB276" s="11" t="n"/>
      <c r="AC276" s="11" t="n"/>
      <c r="AD276" s="11" t="n"/>
      <c r="AE276" s="10" t="n"/>
      <c r="AF276" s="10" t="n"/>
      <c r="AG276" s="10" t="n"/>
      <c r="AH276" s="10" t="n"/>
      <c r="AI276" s="13" t="n"/>
      <c r="AJ276" s="13" t="n"/>
      <c r="AK276" s="13" t="n"/>
      <c r="AL276" s="13" t="n"/>
      <c r="AM276" s="13" t="n"/>
      <c r="AN276" s="13" t="n"/>
      <c r="AO276" s="13" t="n"/>
      <c r="AP276" s="14" t="n"/>
      <c r="AQ276" s="14" t="n"/>
      <c r="AR276" s="14" t="n"/>
      <c r="AS276" s="13" t="n"/>
      <c r="AT276" s="13" t="n"/>
      <c r="AU276" s="10" t="n"/>
      <c r="AV276" s="10" t="n"/>
      <c r="AW276" s="10" t="n"/>
      <c r="AX276" s="10" t="n"/>
      <c r="AY276" s="10" t="n"/>
      <c r="AZ276" s="10" t="n"/>
      <c r="BA276" s="10" t="n"/>
      <c r="BB276" s="10" t="n"/>
      <c r="BC276" s="10" t="n"/>
      <c r="BD276" s="11" t="n"/>
      <c r="BE276" s="10" t="n"/>
      <c r="BF276" s="10" t="n"/>
      <c r="BG276" s="10" t="n"/>
      <c r="BH276" s="10" t="n"/>
      <c r="BI276" s="10" t="n"/>
      <c r="BJ276" s="10" t="n"/>
      <c r="BK276" s="10" t="n"/>
      <c r="BL276" s="10" t="n"/>
      <c r="BM276" s="10" t="n"/>
    </row>
    <row r="277" ht="15.75" customHeight="1" s="218">
      <c r="A277" s="10" t="n"/>
      <c r="B277" s="10" t="n"/>
      <c r="C277" s="10" t="n"/>
      <c r="D277" s="10" t="n"/>
      <c r="E277" s="10" t="n"/>
      <c r="F277" s="10" t="n"/>
      <c r="G277" s="11" t="n"/>
      <c r="H277" s="10" t="n"/>
      <c r="I277" s="10" t="n"/>
      <c r="J277" s="10" t="n"/>
      <c r="K277" s="10" t="n"/>
      <c r="L277" s="10" t="n"/>
      <c r="M277" s="13" t="n"/>
      <c r="N277" s="13" t="n"/>
      <c r="O277" s="13" t="n"/>
      <c r="P277" s="13" t="n"/>
      <c r="Q277" s="10" t="n"/>
      <c r="R277" s="10" t="n"/>
      <c r="S277" s="10" t="n"/>
      <c r="T277" s="10" t="n"/>
      <c r="U277" s="10" t="n"/>
      <c r="V277" s="10" t="n"/>
      <c r="W277" s="10" t="n"/>
      <c r="X277" s="10" t="n"/>
      <c r="Y277" s="11" t="n"/>
      <c r="Z277" s="11" t="n"/>
      <c r="AA277" s="11" t="n"/>
      <c r="AB277" s="11" t="n"/>
      <c r="AC277" s="11" t="n"/>
      <c r="AD277" s="11" t="n"/>
      <c r="AE277" s="10" t="n"/>
      <c r="AF277" s="10" t="n"/>
      <c r="AG277" s="10" t="n"/>
      <c r="AH277" s="10" t="n"/>
      <c r="AI277" s="13" t="n"/>
      <c r="AJ277" s="13" t="n"/>
      <c r="AK277" s="13" t="n"/>
      <c r="AL277" s="13" t="n"/>
      <c r="AM277" s="13" t="n"/>
      <c r="AN277" s="13" t="n"/>
      <c r="AO277" s="13" t="n"/>
      <c r="AP277" s="14" t="n"/>
      <c r="AQ277" s="14" t="n"/>
      <c r="AR277" s="14" t="n"/>
      <c r="AS277" s="13" t="n"/>
      <c r="AT277" s="13" t="n"/>
      <c r="AU277" s="10" t="n"/>
      <c r="AV277" s="10" t="n"/>
      <c r="AW277" s="10" t="n"/>
      <c r="AX277" s="10" t="n"/>
      <c r="AY277" s="10" t="n"/>
      <c r="AZ277" s="10" t="n"/>
      <c r="BA277" s="10" t="n"/>
      <c r="BB277" s="10" t="n"/>
      <c r="BC277" s="10" t="n"/>
      <c r="BD277" s="11" t="n"/>
      <c r="BE277" s="10" t="n"/>
      <c r="BF277" s="10" t="n"/>
      <c r="BG277" s="10" t="n"/>
      <c r="BH277" s="10" t="n"/>
      <c r="BI277" s="10" t="n"/>
      <c r="BJ277" s="10" t="n"/>
      <c r="BK277" s="10" t="n"/>
      <c r="BL277" s="10" t="n"/>
      <c r="BM277" s="10" t="n"/>
    </row>
    <row r="278" ht="15.75" customHeight="1" s="218">
      <c r="A278" s="10" t="n"/>
      <c r="B278" s="10" t="n"/>
      <c r="C278" s="10" t="n"/>
      <c r="D278" s="10" t="n"/>
      <c r="E278" s="10" t="n"/>
      <c r="F278" s="10" t="n"/>
      <c r="G278" s="11" t="n"/>
      <c r="H278" s="10" t="n"/>
      <c r="I278" s="10" t="n"/>
      <c r="J278" s="10" t="n"/>
      <c r="K278" s="10" t="n"/>
      <c r="L278" s="10" t="n"/>
      <c r="M278" s="13" t="n"/>
      <c r="N278" s="13" t="n"/>
      <c r="O278" s="13" t="n"/>
      <c r="P278" s="13" t="n"/>
      <c r="Q278" s="10" t="n"/>
      <c r="R278" s="10" t="n"/>
      <c r="S278" s="10" t="n"/>
      <c r="T278" s="10" t="n"/>
      <c r="U278" s="10" t="n"/>
      <c r="V278" s="10" t="n"/>
      <c r="W278" s="10" t="n"/>
      <c r="X278" s="10" t="n"/>
      <c r="Y278" s="11" t="n"/>
      <c r="Z278" s="11" t="n"/>
      <c r="AA278" s="11" t="n"/>
      <c r="AB278" s="11" t="n"/>
      <c r="AC278" s="11" t="n"/>
      <c r="AD278" s="11" t="n"/>
      <c r="AE278" s="10" t="n"/>
      <c r="AF278" s="10" t="n"/>
      <c r="AG278" s="10" t="n"/>
      <c r="AH278" s="10" t="n"/>
      <c r="AI278" s="13" t="n"/>
      <c r="AJ278" s="13" t="n"/>
      <c r="AK278" s="13" t="n"/>
      <c r="AL278" s="13" t="n"/>
      <c r="AM278" s="13" t="n"/>
      <c r="AN278" s="13" t="n"/>
      <c r="AO278" s="13" t="n"/>
      <c r="AP278" s="14" t="n"/>
      <c r="AQ278" s="14" t="n"/>
      <c r="AR278" s="14" t="n"/>
      <c r="AS278" s="13" t="n"/>
      <c r="AT278" s="13" t="n"/>
      <c r="AU278" s="10" t="n"/>
      <c r="AV278" s="10" t="n"/>
      <c r="AW278" s="10" t="n"/>
      <c r="AX278" s="10" t="n"/>
      <c r="AY278" s="10" t="n"/>
      <c r="AZ278" s="10" t="n"/>
      <c r="BA278" s="10" t="n"/>
      <c r="BB278" s="10" t="n"/>
      <c r="BC278" s="10" t="n"/>
      <c r="BD278" s="11" t="n"/>
      <c r="BE278" s="10" t="n"/>
      <c r="BF278" s="10" t="n"/>
      <c r="BG278" s="10" t="n"/>
      <c r="BH278" s="10" t="n"/>
      <c r="BI278" s="10" t="n"/>
      <c r="BJ278" s="10" t="n"/>
      <c r="BK278" s="10" t="n"/>
      <c r="BL278" s="10" t="n"/>
      <c r="BM278" s="10" t="n"/>
    </row>
    <row r="279" ht="15.75" customHeight="1" s="218">
      <c r="A279" s="10" t="n"/>
      <c r="B279" s="10" t="n"/>
      <c r="C279" s="10" t="n"/>
      <c r="D279" s="10" t="n"/>
      <c r="E279" s="10" t="n"/>
      <c r="F279" s="10" t="n"/>
      <c r="G279" s="11" t="n"/>
      <c r="H279" s="10" t="n"/>
      <c r="I279" s="10" t="n"/>
      <c r="J279" s="10" t="n"/>
      <c r="K279" s="10" t="n"/>
      <c r="L279" s="10" t="n"/>
      <c r="M279" s="13" t="n"/>
      <c r="N279" s="13" t="n"/>
      <c r="O279" s="13" t="n"/>
      <c r="P279" s="13" t="n"/>
      <c r="Q279" s="10" t="n"/>
      <c r="R279" s="10" t="n"/>
      <c r="S279" s="10" t="n"/>
      <c r="T279" s="10" t="n"/>
      <c r="U279" s="10" t="n"/>
      <c r="V279" s="10" t="n"/>
      <c r="W279" s="10" t="n"/>
      <c r="X279" s="10" t="n"/>
      <c r="Y279" s="11" t="n"/>
      <c r="Z279" s="11" t="n"/>
      <c r="AA279" s="11" t="n"/>
      <c r="AB279" s="11" t="n"/>
      <c r="AC279" s="11" t="n"/>
      <c r="AD279" s="11" t="n"/>
      <c r="AE279" s="10" t="n"/>
      <c r="AF279" s="10" t="n"/>
      <c r="AG279" s="10" t="n"/>
      <c r="AH279" s="10" t="n"/>
      <c r="AI279" s="13" t="n"/>
      <c r="AJ279" s="13" t="n"/>
      <c r="AK279" s="13" t="n"/>
      <c r="AL279" s="13" t="n"/>
      <c r="AM279" s="13" t="n"/>
      <c r="AN279" s="13" t="n"/>
      <c r="AO279" s="13" t="n"/>
      <c r="AP279" s="14" t="n"/>
      <c r="AQ279" s="14" t="n"/>
      <c r="AR279" s="14" t="n"/>
      <c r="AS279" s="13" t="n"/>
      <c r="AT279" s="13" t="n"/>
      <c r="AU279" s="10" t="n"/>
      <c r="AV279" s="10" t="n"/>
      <c r="AW279" s="10" t="n"/>
      <c r="AX279" s="10" t="n"/>
      <c r="AY279" s="10" t="n"/>
      <c r="AZ279" s="10" t="n"/>
      <c r="BA279" s="10" t="n"/>
      <c r="BB279" s="10" t="n"/>
      <c r="BC279" s="10" t="n"/>
      <c r="BD279" s="11" t="n"/>
      <c r="BE279" s="10" t="n"/>
      <c r="BF279" s="10" t="n"/>
      <c r="BG279" s="10" t="n"/>
      <c r="BH279" s="10" t="n"/>
      <c r="BI279" s="10" t="n"/>
      <c r="BJ279" s="10" t="n"/>
      <c r="BK279" s="10" t="n"/>
      <c r="BL279" s="10" t="n"/>
      <c r="BM279" s="10" t="n"/>
    </row>
    <row r="280" ht="15.75" customHeight="1" s="218">
      <c r="A280" s="10" t="n"/>
      <c r="B280" s="10" t="n"/>
      <c r="C280" s="10" t="n"/>
      <c r="D280" s="10" t="n"/>
      <c r="E280" s="10" t="n"/>
      <c r="F280" s="10" t="n"/>
      <c r="G280" s="11" t="n"/>
      <c r="H280" s="10" t="n"/>
      <c r="I280" s="10" t="n"/>
      <c r="J280" s="10" t="n"/>
      <c r="K280" s="10" t="n"/>
      <c r="L280" s="10" t="n"/>
      <c r="M280" s="13" t="n"/>
      <c r="N280" s="13" t="n"/>
      <c r="O280" s="13" t="n"/>
      <c r="P280" s="13" t="n"/>
      <c r="Q280" s="10" t="n"/>
      <c r="R280" s="10" t="n"/>
      <c r="S280" s="10" t="n"/>
      <c r="T280" s="10" t="n"/>
      <c r="U280" s="10" t="n"/>
      <c r="V280" s="10" t="n"/>
      <c r="W280" s="10" t="n"/>
      <c r="X280" s="10" t="n"/>
      <c r="Y280" s="11" t="n"/>
      <c r="Z280" s="11" t="n"/>
      <c r="AA280" s="11" t="n"/>
      <c r="AB280" s="11" t="n"/>
      <c r="AC280" s="11" t="n"/>
      <c r="AD280" s="11" t="n"/>
      <c r="AE280" s="10" t="n"/>
      <c r="AF280" s="10" t="n"/>
      <c r="AG280" s="10" t="n"/>
      <c r="AH280" s="10" t="n"/>
      <c r="AI280" s="13" t="n"/>
      <c r="AJ280" s="13" t="n"/>
      <c r="AK280" s="13" t="n"/>
      <c r="AL280" s="13" t="n"/>
      <c r="AM280" s="13" t="n"/>
      <c r="AN280" s="13" t="n"/>
      <c r="AO280" s="13" t="n"/>
      <c r="AP280" s="14" t="n"/>
      <c r="AQ280" s="14" t="n"/>
      <c r="AR280" s="14" t="n"/>
      <c r="AS280" s="13" t="n"/>
      <c r="AT280" s="13" t="n"/>
      <c r="AU280" s="10" t="n"/>
      <c r="AV280" s="10" t="n"/>
      <c r="AW280" s="10" t="n"/>
      <c r="AX280" s="10" t="n"/>
      <c r="AY280" s="10" t="n"/>
      <c r="AZ280" s="10" t="n"/>
      <c r="BA280" s="10" t="n"/>
      <c r="BB280" s="10" t="n"/>
      <c r="BC280" s="10" t="n"/>
      <c r="BD280" s="11" t="n"/>
      <c r="BE280" s="10" t="n"/>
      <c r="BF280" s="10" t="n"/>
      <c r="BG280" s="10" t="n"/>
      <c r="BH280" s="10" t="n"/>
      <c r="BI280" s="10" t="n"/>
      <c r="BJ280" s="10" t="n"/>
      <c r="BK280" s="10" t="n"/>
      <c r="BL280" s="10" t="n"/>
      <c r="BM280" s="10" t="n"/>
    </row>
    <row r="281" ht="15.75" customHeight="1" s="218">
      <c r="A281" s="10" t="n"/>
      <c r="B281" s="10" t="n"/>
      <c r="C281" s="10" t="n"/>
      <c r="D281" s="10" t="n"/>
      <c r="E281" s="10" t="n"/>
      <c r="F281" s="10" t="n"/>
      <c r="G281" s="11" t="n"/>
      <c r="H281" s="10" t="n"/>
      <c r="I281" s="10" t="n"/>
      <c r="J281" s="10" t="n"/>
      <c r="K281" s="10" t="n"/>
      <c r="L281" s="10" t="n"/>
      <c r="M281" s="13" t="n"/>
      <c r="N281" s="13" t="n"/>
      <c r="O281" s="13" t="n"/>
      <c r="P281" s="13" t="n"/>
      <c r="Q281" s="10" t="n"/>
      <c r="R281" s="10" t="n"/>
      <c r="S281" s="10" t="n"/>
      <c r="T281" s="10" t="n"/>
      <c r="U281" s="10" t="n"/>
      <c r="V281" s="10" t="n"/>
      <c r="W281" s="10" t="n"/>
      <c r="X281" s="10" t="n"/>
      <c r="Y281" s="11" t="n"/>
      <c r="Z281" s="11" t="n"/>
      <c r="AA281" s="11" t="n"/>
      <c r="AB281" s="11" t="n"/>
      <c r="AC281" s="11" t="n"/>
      <c r="AD281" s="11" t="n"/>
      <c r="AE281" s="10" t="n"/>
      <c r="AF281" s="10" t="n"/>
      <c r="AG281" s="10" t="n"/>
      <c r="AH281" s="10" t="n"/>
      <c r="AI281" s="13" t="n"/>
      <c r="AJ281" s="13" t="n"/>
      <c r="AK281" s="13" t="n"/>
      <c r="AL281" s="13" t="n"/>
      <c r="AM281" s="13" t="n"/>
      <c r="AN281" s="13" t="n"/>
      <c r="AO281" s="13" t="n"/>
      <c r="AP281" s="14" t="n"/>
      <c r="AQ281" s="14" t="n"/>
      <c r="AR281" s="14" t="n"/>
      <c r="AS281" s="13" t="n"/>
      <c r="AT281" s="13" t="n"/>
      <c r="AU281" s="10" t="n"/>
      <c r="AV281" s="10" t="n"/>
      <c r="AW281" s="10" t="n"/>
      <c r="AX281" s="10" t="n"/>
      <c r="AY281" s="10" t="n"/>
      <c r="AZ281" s="10" t="n"/>
      <c r="BA281" s="10" t="n"/>
      <c r="BB281" s="10" t="n"/>
      <c r="BC281" s="10" t="n"/>
      <c r="BD281" s="11" t="n"/>
      <c r="BE281" s="10" t="n"/>
      <c r="BF281" s="10" t="n"/>
      <c r="BG281" s="10" t="n"/>
      <c r="BH281" s="10" t="n"/>
      <c r="BI281" s="10" t="n"/>
      <c r="BJ281" s="10" t="n"/>
      <c r="BK281" s="10" t="n"/>
      <c r="BL281" s="10" t="n"/>
      <c r="BM281" s="10" t="n"/>
    </row>
    <row r="282" ht="15.75" customHeight="1" s="218">
      <c r="A282" s="10" t="n"/>
      <c r="B282" s="10" t="n"/>
      <c r="C282" s="10" t="n"/>
      <c r="D282" s="10" t="n"/>
      <c r="E282" s="10" t="n"/>
      <c r="F282" s="10" t="n"/>
      <c r="G282" s="11" t="n"/>
      <c r="H282" s="10" t="n"/>
      <c r="I282" s="10" t="n"/>
      <c r="J282" s="10" t="n"/>
      <c r="K282" s="10" t="n"/>
      <c r="L282" s="10" t="n"/>
      <c r="M282" s="13" t="n"/>
      <c r="N282" s="13" t="n"/>
      <c r="O282" s="13" t="n"/>
      <c r="P282" s="13" t="n"/>
      <c r="Q282" s="10" t="n"/>
      <c r="R282" s="10" t="n"/>
      <c r="S282" s="10" t="n"/>
      <c r="T282" s="10" t="n"/>
      <c r="U282" s="10" t="n"/>
      <c r="V282" s="10" t="n"/>
      <c r="W282" s="10" t="n"/>
      <c r="X282" s="10" t="n"/>
      <c r="Y282" s="11" t="n"/>
      <c r="Z282" s="11" t="n"/>
      <c r="AA282" s="11" t="n"/>
      <c r="AB282" s="11" t="n"/>
      <c r="AC282" s="11" t="n"/>
      <c r="AD282" s="11" t="n"/>
      <c r="AE282" s="10" t="n"/>
      <c r="AF282" s="10" t="n"/>
      <c r="AG282" s="10" t="n"/>
      <c r="AH282" s="10" t="n"/>
      <c r="AI282" s="13" t="n"/>
      <c r="AJ282" s="13" t="n"/>
      <c r="AK282" s="13" t="n"/>
      <c r="AL282" s="13" t="n"/>
      <c r="AM282" s="13" t="n"/>
      <c r="AN282" s="13" t="n"/>
      <c r="AO282" s="13" t="n"/>
      <c r="AP282" s="14" t="n"/>
      <c r="AQ282" s="14" t="n"/>
      <c r="AR282" s="14" t="n"/>
      <c r="AS282" s="13" t="n"/>
      <c r="AT282" s="13" t="n"/>
      <c r="AU282" s="10" t="n"/>
      <c r="AV282" s="10" t="n"/>
      <c r="AW282" s="10" t="n"/>
      <c r="AX282" s="10" t="n"/>
      <c r="AY282" s="10" t="n"/>
      <c r="AZ282" s="10" t="n"/>
      <c r="BA282" s="10" t="n"/>
      <c r="BB282" s="10" t="n"/>
      <c r="BC282" s="10" t="n"/>
      <c r="BD282" s="11" t="n"/>
      <c r="BE282" s="10" t="n"/>
      <c r="BF282" s="10" t="n"/>
      <c r="BG282" s="10" t="n"/>
      <c r="BH282" s="10" t="n"/>
      <c r="BI282" s="10" t="n"/>
      <c r="BJ282" s="10" t="n"/>
      <c r="BK282" s="10" t="n"/>
      <c r="BL282" s="10" t="n"/>
      <c r="BM282" s="10" t="n"/>
    </row>
    <row r="283" ht="15.75" customHeight="1" s="218">
      <c r="A283" s="10" t="n"/>
      <c r="B283" s="10" t="n"/>
      <c r="C283" s="10" t="n"/>
      <c r="D283" s="10" t="n"/>
      <c r="E283" s="10" t="n"/>
      <c r="F283" s="10" t="n"/>
      <c r="G283" s="11" t="n"/>
      <c r="H283" s="10" t="n"/>
      <c r="I283" s="10" t="n"/>
      <c r="J283" s="10" t="n"/>
      <c r="K283" s="10" t="n"/>
      <c r="L283" s="10" t="n"/>
      <c r="M283" s="13" t="n"/>
      <c r="N283" s="13" t="n"/>
      <c r="O283" s="13" t="n"/>
      <c r="P283" s="13" t="n"/>
      <c r="Q283" s="10" t="n"/>
      <c r="R283" s="10" t="n"/>
      <c r="S283" s="10" t="n"/>
      <c r="T283" s="10" t="n"/>
      <c r="U283" s="10" t="n"/>
      <c r="V283" s="10" t="n"/>
      <c r="W283" s="10" t="n"/>
      <c r="X283" s="10" t="n"/>
      <c r="Y283" s="11" t="n"/>
      <c r="Z283" s="11" t="n"/>
      <c r="AA283" s="11" t="n"/>
      <c r="AB283" s="11" t="n"/>
      <c r="AC283" s="11" t="n"/>
      <c r="AD283" s="11" t="n"/>
      <c r="AE283" s="10" t="n"/>
      <c r="AF283" s="10" t="n"/>
      <c r="AG283" s="10" t="n"/>
      <c r="AH283" s="10" t="n"/>
      <c r="AI283" s="13" t="n"/>
      <c r="AJ283" s="13" t="n"/>
      <c r="AK283" s="13" t="n"/>
      <c r="AL283" s="13" t="n"/>
      <c r="AM283" s="13" t="n"/>
      <c r="AN283" s="13" t="n"/>
      <c r="AO283" s="13" t="n"/>
      <c r="AP283" s="14" t="n"/>
      <c r="AQ283" s="14" t="n"/>
      <c r="AR283" s="14" t="n"/>
      <c r="AS283" s="13" t="n"/>
      <c r="AT283" s="13" t="n"/>
      <c r="AU283" s="10" t="n"/>
      <c r="AV283" s="10" t="n"/>
      <c r="AW283" s="10" t="n"/>
      <c r="AX283" s="10" t="n"/>
      <c r="AY283" s="10" t="n"/>
      <c r="AZ283" s="10" t="n"/>
      <c r="BA283" s="10" t="n"/>
      <c r="BB283" s="10" t="n"/>
      <c r="BC283" s="10" t="n"/>
      <c r="BD283" s="11" t="n"/>
      <c r="BE283" s="10" t="n"/>
      <c r="BF283" s="10" t="n"/>
      <c r="BG283" s="10" t="n"/>
      <c r="BH283" s="10" t="n"/>
      <c r="BI283" s="10" t="n"/>
      <c r="BJ283" s="10" t="n"/>
      <c r="BK283" s="10" t="n"/>
      <c r="BL283" s="10" t="n"/>
      <c r="BM283" s="10" t="n"/>
    </row>
    <row r="284" ht="15.75" customHeight="1" s="218">
      <c r="A284" s="10" t="n"/>
      <c r="B284" s="10" t="n"/>
      <c r="C284" s="10" t="n"/>
      <c r="D284" s="10" t="n"/>
      <c r="E284" s="10" t="n"/>
      <c r="F284" s="10" t="n"/>
      <c r="G284" s="11" t="n"/>
      <c r="H284" s="10" t="n"/>
      <c r="I284" s="10" t="n"/>
      <c r="J284" s="10" t="n"/>
      <c r="K284" s="10" t="n"/>
      <c r="L284" s="10" t="n"/>
      <c r="M284" s="13" t="n"/>
      <c r="N284" s="13" t="n"/>
      <c r="O284" s="13" t="n"/>
      <c r="P284" s="13" t="n"/>
      <c r="Q284" s="10" t="n"/>
      <c r="R284" s="10" t="n"/>
      <c r="S284" s="10" t="n"/>
      <c r="T284" s="10" t="n"/>
      <c r="U284" s="10" t="n"/>
      <c r="V284" s="10" t="n"/>
      <c r="W284" s="10" t="n"/>
      <c r="X284" s="10" t="n"/>
      <c r="Y284" s="11" t="n"/>
      <c r="Z284" s="11" t="n"/>
      <c r="AA284" s="11" t="n"/>
      <c r="AB284" s="11" t="n"/>
      <c r="AC284" s="11" t="n"/>
      <c r="AD284" s="11" t="n"/>
      <c r="AE284" s="10" t="n"/>
      <c r="AF284" s="10" t="n"/>
      <c r="AG284" s="10" t="n"/>
      <c r="AH284" s="10" t="n"/>
      <c r="AI284" s="13" t="n"/>
      <c r="AJ284" s="13" t="n"/>
      <c r="AK284" s="13" t="n"/>
      <c r="AL284" s="13" t="n"/>
      <c r="AM284" s="13" t="n"/>
      <c r="AN284" s="13" t="n"/>
      <c r="AO284" s="13" t="n"/>
      <c r="AP284" s="14" t="n"/>
      <c r="AQ284" s="14" t="n"/>
      <c r="AR284" s="14" t="n"/>
      <c r="AS284" s="13" t="n"/>
      <c r="AT284" s="13" t="n"/>
      <c r="AU284" s="10" t="n"/>
      <c r="AV284" s="10" t="n"/>
      <c r="AW284" s="10" t="n"/>
      <c r="AX284" s="10" t="n"/>
      <c r="AY284" s="10" t="n"/>
      <c r="AZ284" s="10" t="n"/>
      <c r="BA284" s="10" t="n"/>
      <c r="BB284" s="10" t="n"/>
      <c r="BC284" s="10" t="n"/>
      <c r="BD284" s="11" t="n"/>
      <c r="BE284" s="10" t="n"/>
      <c r="BF284" s="10" t="n"/>
      <c r="BG284" s="10" t="n"/>
      <c r="BH284" s="10" t="n"/>
      <c r="BI284" s="10" t="n"/>
      <c r="BJ284" s="10" t="n"/>
      <c r="BK284" s="10" t="n"/>
      <c r="BL284" s="10" t="n"/>
      <c r="BM284" s="10" t="n"/>
    </row>
    <row r="285" ht="15.75" customHeight="1" s="218">
      <c r="A285" s="132" t="n"/>
      <c r="B285" s="132" t="n"/>
      <c r="C285" s="132" t="n"/>
      <c r="D285" s="132" t="n"/>
      <c r="E285" s="132" t="n"/>
      <c r="F285" s="132" t="n"/>
      <c r="G285" s="131" t="n"/>
      <c r="H285" s="132" t="n"/>
      <c r="I285" s="132" t="n"/>
      <c r="J285" s="132" t="n"/>
      <c r="K285" s="132" t="n"/>
      <c r="L285" s="132" t="n"/>
      <c r="M285" s="141" t="n"/>
      <c r="N285" s="141" t="n"/>
      <c r="O285" s="141" t="n"/>
      <c r="P285" s="141" t="n"/>
      <c r="Q285" s="132" t="n"/>
      <c r="R285" s="132" t="n"/>
      <c r="S285" s="132" t="n"/>
      <c r="T285" s="132" t="n"/>
      <c r="U285" s="132" t="n"/>
      <c r="V285" s="132" t="n"/>
      <c r="W285" s="132" t="n"/>
      <c r="X285" s="132" t="n"/>
      <c r="Y285" s="131" t="n"/>
      <c r="Z285" s="131" t="n"/>
      <c r="AA285" s="131" t="n"/>
      <c r="AB285" s="131" t="n"/>
      <c r="AC285" s="131" t="n"/>
      <c r="AD285" s="131" t="n"/>
      <c r="AE285" s="132" t="n"/>
      <c r="AF285" s="132" t="n"/>
      <c r="AG285" s="132" t="n"/>
      <c r="AH285" s="132" t="n"/>
      <c r="AI285" s="132" t="n"/>
      <c r="AJ285" s="132" t="n"/>
      <c r="AK285" s="132" t="n"/>
      <c r="AL285" s="132" t="n"/>
      <c r="AM285" s="132" t="n"/>
      <c r="AN285" s="132" t="n"/>
      <c r="AO285" s="132" t="n"/>
      <c r="AP285" s="142" t="n"/>
      <c r="AQ285" s="142" t="n"/>
      <c r="AR285" s="142" t="n"/>
      <c r="AS285" s="132" t="n"/>
      <c r="AT285" s="132" t="n"/>
      <c r="AU285" s="132" t="n"/>
      <c r="AV285" s="132" t="n"/>
      <c r="AW285" s="132" t="n"/>
      <c r="AX285" s="132" t="n"/>
      <c r="AY285" s="132" t="n"/>
      <c r="AZ285" s="132" t="n"/>
      <c r="BA285" s="132" t="n"/>
      <c r="BB285" s="132" t="n"/>
      <c r="BC285" s="132" t="n"/>
      <c r="BD285" s="131" t="n"/>
      <c r="BE285" s="132" t="n"/>
      <c r="BF285" s="132" t="n"/>
      <c r="BG285" s="132" t="n"/>
      <c r="BH285" s="132" t="n"/>
      <c r="BI285" s="132" t="n"/>
      <c r="BJ285" s="132" t="n"/>
      <c r="BK285" s="132" t="n"/>
      <c r="BL285" s="132" t="n"/>
      <c r="BM285" s="132" t="n"/>
    </row>
    <row r="286" ht="15.75" customHeight="1" s="218">
      <c r="A286" s="132" t="n"/>
      <c r="B286" s="132" t="n"/>
      <c r="C286" s="132" t="n"/>
      <c r="D286" s="132" t="n"/>
      <c r="E286" s="132" t="n"/>
      <c r="F286" s="132" t="n"/>
      <c r="G286" s="131" t="n"/>
      <c r="H286" s="132" t="n"/>
      <c r="I286" s="132" t="n"/>
      <c r="J286" s="132" t="n"/>
      <c r="K286" s="132" t="n"/>
      <c r="L286" s="132" t="n"/>
      <c r="M286" s="141" t="n"/>
      <c r="N286" s="141" t="n"/>
      <c r="O286" s="141" t="n"/>
      <c r="P286" s="141" t="n"/>
      <c r="Q286" s="132" t="n"/>
      <c r="R286" s="132" t="n"/>
      <c r="S286" s="132" t="n"/>
      <c r="T286" s="132" t="n"/>
      <c r="U286" s="132" t="n"/>
      <c r="V286" s="132" t="n"/>
      <c r="W286" s="132" t="n"/>
      <c r="X286" s="132" t="n"/>
      <c r="Y286" s="131" t="n"/>
      <c r="Z286" s="131" t="n"/>
      <c r="AA286" s="131" t="n"/>
      <c r="AB286" s="131" t="n"/>
      <c r="AC286" s="131" t="n"/>
      <c r="AD286" s="131" t="n"/>
      <c r="AE286" s="132" t="n"/>
      <c r="AF286" s="132" t="n"/>
      <c r="AG286" s="132" t="n"/>
      <c r="AH286" s="132" t="n"/>
      <c r="AI286" s="132" t="n"/>
      <c r="AJ286" s="132" t="n"/>
      <c r="AK286" s="132" t="n"/>
      <c r="AL286" s="132" t="n"/>
      <c r="AM286" s="132" t="n"/>
      <c r="AN286" s="132" t="n"/>
      <c r="AO286" s="132" t="n"/>
      <c r="AP286" s="142" t="n"/>
      <c r="AQ286" s="142" t="n"/>
      <c r="AR286" s="142" t="n"/>
      <c r="AS286" s="132" t="n"/>
      <c r="AT286" s="132" t="n"/>
      <c r="AU286" s="132" t="n"/>
      <c r="AV286" s="132" t="n"/>
      <c r="AW286" s="132" t="n"/>
      <c r="AX286" s="132" t="n"/>
      <c r="AY286" s="132" t="n"/>
      <c r="AZ286" s="132" t="n"/>
      <c r="BA286" s="132" t="n"/>
      <c r="BB286" s="132" t="n"/>
      <c r="BC286" s="132" t="n"/>
      <c r="BD286" s="131" t="n"/>
      <c r="BE286" s="132" t="n"/>
      <c r="BF286" s="132" t="n"/>
      <c r="BG286" s="132" t="n"/>
      <c r="BH286" s="132" t="n"/>
      <c r="BI286" s="132" t="n"/>
      <c r="BJ286" s="132" t="n"/>
      <c r="BK286" s="132" t="n"/>
      <c r="BL286" s="132" t="n"/>
      <c r="BM286" s="132" t="n"/>
    </row>
    <row r="287" ht="15.75" customHeight="1" s="218">
      <c r="A287" s="132" t="n"/>
      <c r="B287" s="132" t="n"/>
      <c r="C287" s="132" t="n"/>
      <c r="D287" s="132" t="n"/>
      <c r="E287" s="132" t="n"/>
      <c r="F287" s="132" t="n"/>
      <c r="G287" s="131" t="n"/>
      <c r="H287" s="132" t="n"/>
      <c r="I287" s="132" t="n"/>
      <c r="J287" s="132" t="n"/>
      <c r="K287" s="132" t="n"/>
      <c r="L287" s="132" t="n"/>
      <c r="M287" s="141" t="n"/>
      <c r="N287" s="141" t="n"/>
      <c r="O287" s="141" t="n"/>
      <c r="P287" s="141" t="n"/>
      <c r="Q287" s="132" t="n"/>
      <c r="R287" s="132" t="n"/>
      <c r="S287" s="132" t="n"/>
      <c r="T287" s="132" t="n"/>
      <c r="U287" s="132" t="n"/>
      <c r="V287" s="132" t="n"/>
      <c r="W287" s="132" t="n"/>
      <c r="X287" s="132" t="n"/>
      <c r="Y287" s="131" t="n"/>
      <c r="Z287" s="131" t="n"/>
      <c r="AA287" s="131" t="n"/>
      <c r="AB287" s="131" t="n"/>
      <c r="AC287" s="131" t="n"/>
      <c r="AD287" s="131" t="n"/>
      <c r="AE287" s="132" t="n"/>
      <c r="AF287" s="132" t="n"/>
      <c r="AG287" s="132" t="n"/>
      <c r="AH287" s="132" t="n"/>
      <c r="AI287" s="132" t="n"/>
      <c r="AJ287" s="132" t="n"/>
      <c r="AK287" s="132" t="n"/>
      <c r="AL287" s="132" t="n"/>
      <c r="AM287" s="132" t="n"/>
      <c r="AN287" s="132" t="n"/>
      <c r="AO287" s="132" t="n"/>
      <c r="AP287" s="142" t="n"/>
      <c r="AQ287" s="142" t="n"/>
      <c r="AR287" s="142" t="n"/>
      <c r="AS287" s="132" t="n"/>
      <c r="AT287" s="132" t="n"/>
      <c r="AU287" s="132" t="n"/>
      <c r="AV287" s="132" t="n"/>
      <c r="AW287" s="132" t="n"/>
      <c r="AX287" s="132" t="n"/>
      <c r="AY287" s="132" t="n"/>
      <c r="AZ287" s="132" t="n"/>
      <c r="BA287" s="132" t="n"/>
      <c r="BB287" s="132" t="n"/>
      <c r="BC287" s="132" t="n"/>
      <c r="BD287" s="131" t="n"/>
      <c r="BE287" s="132" t="n"/>
      <c r="BF287" s="132" t="n"/>
      <c r="BG287" s="132" t="n"/>
      <c r="BH287" s="132" t="n"/>
      <c r="BI287" s="132" t="n"/>
      <c r="BJ287" s="132" t="n"/>
      <c r="BK287" s="132" t="n"/>
      <c r="BL287" s="132" t="n"/>
      <c r="BM287" s="132" t="n"/>
    </row>
    <row r="288" ht="15.75" customHeight="1" s="218">
      <c r="A288" s="132" t="n"/>
      <c r="B288" s="132" t="n"/>
      <c r="C288" s="132" t="n"/>
      <c r="D288" s="132" t="n"/>
      <c r="E288" s="132" t="n"/>
      <c r="F288" s="132" t="n"/>
      <c r="G288" s="131" t="n"/>
      <c r="H288" s="132" t="n"/>
      <c r="I288" s="132" t="n"/>
      <c r="J288" s="132" t="n"/>
      <c r="K288" s="132" t="n"/>
      <c r="L288" s="132" t="n"/>
      <c r="M288" s="141" t="n"/>
      <c r="N288" s="141" t="n"/>
      <c r="O288" s="141" t="n"/>
      <c r="P288" s="141" t="n"/>
      <c r="Q288" s="132" t="n"/>
      <c r="R288" s="132" t="n"/>
      <c r="S288" s="132" t="n"/>
      <c r="T288" s="132" t="n"/>
      <c r="U288" s="132" t="n"/>
      <c r="V288" s="132" t="n"/>
      <c r="W288" s="132" t="n"/>
      <c r="X288" s="132" t="n"/>
      <c r="Y288" s="131" t="n"/>
      <c r="Z288" s="131" t="n"/>
      <c r="AA288" s="131" t="n"/>
      <c r="AB288" s="131" t="n"/>
      <c r="AC288" s="131" t="n"/>
      <c r="AD288" s="131" t="n"/>
      <c r="AE288" s="132" t="n"/>
      <c r="AF288" s="132" t="n"/>
      <c r="AG288" s="132" t="n"/>
      <c r="AH288" s="132" t="n"/>
      <c r="AI288" s="132" t="n"/>
      <c r="AJ288" s="132" t="n"/>
      <c r="AK288" s="132" t="n"/>
      <c r="AL288" s="132" t="n"/>
      <c r="AM288" s="132" t="n"/>
      <c r="AN288" s="132" t="n"/>
      <c r="AO288" s="132" t="n"/>
      <c r="AP288" s="142" t="n"/>
      <c r="AQ288" s="142" t="n"/>
      <c r="AR288" s="142" t="n"/>
      <c r="AS288" s="132" t="n"/>
      <c r="AT288" s="132" t="n"/>
      <c r="AU288" s="132" t="n"/>
      <c r="AV288" s="132" t="n"/>
      <c r="AW288" s="132" t="n"/>
      <c r="AX288" s="132" t="n"/>
      <c r="AY288" s="132" t="n"/>
      <c r="AZ288" s="132" t="n"/>
      <c r="BA288" s="132" t="n"/>
      <c r="BB288" s="132" t="n"/>
      <c r="BC288" s="132" t="n"/>
      <c r="BD288" s="131" t="n"/>
      <c r="BE288" s="132" t="n"/>
      <c r="BF288" s="132" t="n"/>
      <c r="BG288" s="132" t="n"/>
      <c r="BH288" s="132" t="n"/>
      <c r="BI288" s="132" t="n"/>
      <c r="BJ288" s="132" t="n"/>
      <c r="BK288" s="132" t="n"/>
      <c r="BL288" s="132" t="n"/>
      <c r="BM288" s="132" t="n"/>
    </row>
    <row r="289" ht="15.75" customHeight="1" s="218">
      <c r="A289" s="132" t="n"/>
      <c r="B289" s="132" t="n"/>
      <c r="C289" s="132" t="n"/>
      <c r="D289" s="132" t="n"/>
      <c r="E289" s="132" t="n"/>
      <c r="F289" s="132" t="n"/>
      <c r="G289" s="131" t="n"/>
      <c r="H289" s="132" t="n"/>
      <c r="I289" s="132" t="n"/>
      <c r="J289" s="132" t="n"/>
      <c r="K289" s="132" t="n"/>
      <c r="L289" s="132" t="n"/>
      <c r="M289" s="141" t="n"/>
      <c r="N289" s="141" t="n"/>
      <c r="O289" s="141" t="n"/>
      <c r="P289" s="141" t="n"/>
      <c r="Q289" s="132" t="n"/>
      <c r="R289" s="132" t="n"/>
      <c r="S289" s="132" t="n"/>
      <c r="T289" s="132" t="n"/>
      <c r="U289" s="132" t="n"/>
      <c r="V289" s="132" t="n"/>
      <c r="W289" s="132" t="n"/>
      <c r="X289" s="132" t="n"/>
      <c r="Y289" s="131" t="n"/>
      <c r="Z289" s="131" t="n"/>
      <c r="AA289" s="131" t="n"/>
      <c r="AB289" s="131" t="n"/>
      <c r="AC289" s="131" t="n"/>
      <c r="AD289" s="131" t="n"/>
      <c r="AE289" s="132" t="n"/>
      <c r="AF289" s="132" t="n"/>
      <c r="AG289" s="132" t="n"/>
      <c r="AH289" s="132" t="n"/>
      <c r="AI289" s="132" t="n"/>
      <c r="AJ289" s="132" t="n"/>
      <c r="AK289" s="132" t="n"/>
      <c r="AL289" s="132" t="n"/>
      <c r="AM289" s="132" t="n"/>
      <c r="AN289" s="132" t="n"/>
      <c r="AO289" s="132" t="n"/>
      <c r="AP289" s="142" t="n"/>
      <c r="AQ289" s="142" t="n"/>
      <c r="AR289" s="142" t="n"/>
      <c r="AS289" s="132" t="n"/>
      <c r="AT289" s="132" t="n"/>
      <c r="AU289" s="132" t="n"/>
      <c r="AV289" s="132" t="n"/>
      <c r="AW289" s="132" t="n"/>
      <c r="AX289" s="132" t="n"/>
      <c r="AY289" s="132" t="n"/>
      <c r="AZ289" s="132" t="n"/>
      <c r="BA289" s="132" t="n"/>
      <c r="BB289" s="132" t="n"/>
      <c r="BC289" s="132" t="n"/>
      <c r="BD289" s="131" t="n"/>
      <c r="BE289" s="132" t="n"/>
      <c r="BF289" s="132" t="n"/>
      <c r="BG289" s="132" t="n"/>
      <c r="BH289" s="132" t="n"/>
      <c r="BI289" s="132" t="n"/>
      <c r="BJ289" s="132" t="n"/>
      <c r="BK289" s="132" t="n"/>
      <c r="BL289" s="132" t="n"/>
      <c r="BM289" s="132" t="n"/>
    </row>
    <row r="290" ht="15.75" customHeight="1" s="218">
      <c r="A290" s="132" t="n"/>
      <c r="B290" s="132" t="n"/>
      <c r="C290" s="132" t="n"/>
      <c r="D290" s="132" t="n"/>
      <c r="E290" s="132" t="n"/>
      <c r="F290" s="132" t="n"/>
      <c r="G290" s="131" t="n"/>
      <c r="H290" s="132" t="n"/>
      <c r="I290" s="132" t="n"/>
      <c r="J290" s="132" t="n"/>
      <c r="K290" s="132" t="n"/>
      <c r="L290" s="132" t="n"/>
      <c r="M290" s="141" t="n"/>
      <c r="N290" s="141" t="n"/>
      <c r="O290" s="141" t="n"/>
      <c r="P290" s="141" t="n"/>
      <c r="Q290" s="132" t="n"/>
      <c r="R290" s="132" t="n"/>
      <c r="S290" s="132" t="n"/>
      <c r="T290" s="132" t="n"/>
      <c r="U290" s="132" t="n"/>
      <c r="V290" s="132" t="n"/>
      <c r="W290" s="132" t="n"/>
      <c r="X290" s="132" t="n"/>
      <c r="Y290" s="131" t="n"/>
      <c r="Z290" s="131" t="n"/>
      <c r="AA290" s="131" t="n"/>
      <c r="AB290" s="131" t="n"/>
      <c r="AC290" s="131" t="n"/>
      <c r="AD290" s="131" t="n"/>
      <c r="AE290" s="132" t="n"/>
      <c r="AF290" s="132" t="n"/>
      <c r="AG290" s="132" t="n"/>
      <c r="AH290" s="132" t="n"/>
      <c r="AI290" s="132" t="n"/>
      <c r="AJ290" s="132" t="n"/>
      <c r="AK290" s="132" t="n"/>
      <c r="AL290" s="132" t="n"/>
      <c r="AM290" s="132" t="n"/>
      <c r="AN290" s="132" t="n"/>
      <c r="AO290" s="132" t="n"/>
      <c r="AP290" s="142" t="n"/>
      <c r="AQ290" s="142" t="n"/>
      <c r="AR290" s="142" t="n"/>
      <c r="AS290" s="132" t="n"/>
      <c r="AT290" s="132" t="n"/>
      <c r="AU290" s="132" t="n"/>
      <c r="AV290" s="132" t="n"/>
      <c r="AW290" s="132" t="n"/>
      <c r="AX290" s="132" t="n"/>
      <c r="AY290" s="132" t="n"/>
      <c r="AZ290" s="132" t="n"/>
      <c r="BA290" s="132" t="n"/>
      <c r="BB290" s="132" t="n"/>
      <c r="BC290" s="132" t="n"/>
      <c r="BD290" s="131" t="n"/>
      <c r="BE290" s="132" t="n"/>
      <c r="BF290" s="132" t="n"/>
      <c r="BG290" s="132" t="n"/>
      <c r="BH290" s="132" t="n"/>
      <c r="BI290" s="132" t="n"/>
      <c r="BJ290" s="132" t="n"/>
      <c r="BK290" s="132" t="n"/>
      <c r="BL290" s="132" t="n"/>
      <c r="BM290" s="132" t="n"/>
    </row>
    <row r="291" ht="15.75" customHeight="1" s="218">
      <c r="A291" s="132" t="n"/>
      <c r="B291" s="132" t="n"/>
      <c r="C291" s="132" t="n"/>
      <c r="D291" s="132" t="n"/>
      <c r="E291" s="132" t="n"/>
      <c r="F291" s="132" t="n"/>
      <c r="G291" s="131" t="n"/>
      <c r="H291" s="132" t="n"/>
      <c r="I291" s="132" t="n"/>
      <c r="J291" s="132" t="n"/>
      <c r="K291" s="132" t="n"/>
      <c r="L291" s="132" t="n"/>
      <c r="M291" s="141" t="n"/>
      <c r="N291" s="141" t="n"/>
      <c r="O291" s="141" t="n"/>
      <c r="P291" s="141" t="n"/>
      <c r="Q291" s="132" t="n"/>
      <c r="R291" s="132" t="n"/>
      <c r="S291" s="132" t="n"/>
      <c r="T291" s="132" t="n"/>
      <c r="U291" s="132" t="n"/>
      <c r="V291" s="132" t="n"/>
      <c r="W291" s="132" t="n"/>
      <c r="X291" s="132" t="n"/>
      <c r="Y291" s="131" t="n"/>
      <c r="Z291" s="131" t="n"/>
      <c r="AA291" s="131" t="n"/>
      <c r="AB291" s="131" t="n"/>
      <c r="AC291" s="131" t="n"/>
      <c r="AD291" s="131" t="n"/>
      <c r="AE291" s="132" t="n"/>
      <c r="AF291" s="132" t="n"/>
      <c r="AG291" s="132" t="n"/>
      <c r="AH291" s="132" t="n"/>
      <c r="AI291" s="132" t="n"/>
      <c r="AJ291" s="132" t="n"/>
      <c r="AK291" s="132" t="n"/>
      <c r="AL291" s="132" t="n"/>
      <c r="AM291" s="132" t="n"/>
      <c r="AN291" s="132" t="n"/>
      <c r="AO291" s="132" t="n"/>
      <c r="AP291" s="142" t="n"/>
      <c r="AQ291" s="142" t="n"/>
      <c r="AR291" s="142" t="n"/>
      <c r="AS291" s="132" t="n"/>
      <c r="AT291" s="132" t="n"/>
      <c r="AU291" s="132" t="n"/>
      <c r="AV291" s="132" t="n"/>
      <c r="AW291" s="132" t="n"/>
      <c r="AX291" s="132" t="n"/>
      <c r="AY291" s="132" t="n"/>
      <c r="AZ291" s="132" t="n"/>
      <c r="BA291" s="132" t="n"/>
      <c r="BB291" s="132" t="n"/>
      <c r="BC291" s="132" t="n"/>
      <c r="BD291" s="131" t="n"/>
      <c r="BE291" s="132" t="n"/>
      <c r="BF291" s="132" t="n"/>
      <c r="BG291" s="132" t="n"/>
      <c r="BH291" s="132" t="n"/>
      <c r="BI291" s="132" t="n"/>
      <c r="BJ291" s="132" t="n"/>
      <c r="BK291" s="132" t="n"/>
      <c r="BL291" s="132" t="n"/>
      <c r="BM291" s="132" t="n"/>
    </row>
    <row r="292" ht="15.75" customHeight="1" s="218">
      <c r="A292" s="132" t="n"/>
      <c r="B292" s="132" t="n"/>
      <c r="C292" s="132" t="n"/>
      <c r="D292" s="132" t="n"/>
      <c r="E292" s="132" t="n"/>
      <c r="F292" s="132" t="n"/>
      <c r="G292" s="131" t="n"/>
      <c r="H292" s="132" t="n"/>
      <c r="I292" s="132" t="n"/>
      <c r="J292" s="132" t="n"/>
      <c r="K292" s="132" t="n"/>
      <c r="L292" s="132" t="n"/>
      <c r="M292" s="141" t="n"/>
      <c r="N292" s="141" t="n"/>
      <c r="O292" s="141" t="n"/>
      <c r="P292" s="141" t="n"/>
      <c r="Q292" s="132" t="n"/>
      <c r="R292" s="132" t="n"/>
      <c r="S292" s="132" t="n"/>
      <c r="T292" s="132" t="n"/>
      <c r="U292" s="132" t="n"/>
      <c r="V292" s="132" t="n"/>
      <c r="W292" s="132" t="n"/>
      <c r="X292" s="132" t="n"/>
      <c r="Y292" s="131" t="n"/>
      <c r="Z292" s="131" t="n"/>
      <c r="AA292" s="131" t="n"/>
      <c r="AB292" s="131" t="n"/>
      <c r="AC292" s="131" t="n"/>
      <c r="AD292" s="131" t="n"/>
      <c r="AE292" s="132" t="n"/>
      <c r="AF292" s="132" t="n"/>
      <c r="AG292" s="132" t="n"/>
      <c r="AH292" s="132" t="n"/>
      <c r="AI292" s="132" t="n"/>
      <c r="AJ292" s="132" t="n"/>
      <c r="AK292" s="132" t="n"/>
      <c r="AL292" s="132" t="n"/>
      <c r="AM292" s="132" t="n"/>
      <c r="AN292" s="132" t="n"/>
      <c r="AO292" s="132" t="n"/>
      <c r="AP292" s="142" t="n"/>
      <c r="AQ292" s="142" t="n"/>
      <c r="AR292" s="142" t="n"/>
      <c r="AS292" s="132" t="n"/>
      <c r="AT292" s="132" t="n"/>
      <c r="AU292" s="132" t="n"/>
      <c r="AV292" s="132" t="n"/>
      <c r="AW292" s="132" t="n"/>
      <c r="AX292" s="132" t="n"/>
      <c r="AY292" s="132" t="n"/>
      <c r="AZ292" s="132" t="n"/>
      <c r="BA292" s="132" t="n"/>
      <c r="BB292" s="132" t="n"/>
      <c r="BC292" s="132" t="n"/>
      <c r="BD292" s="131" t="n"/>
      <c r="BE292" s="132" t="n"/>
      <c r="BF292" s="132" t="n"/>
      <c r="BG292" s="132" t="n"/>
      <c r="BH292" s="132" t="n"/>
      <c r="BI292" s="132" t="n"/>
      <c r="BJ292" s="132" t="n"/>
      <c r="BK292" s="132" t="n"/>
      <c r="BL292" s="132" t="n"/>
      <c r="BM292" s="132" t="n"/>
    </row>
    <row r="293" ht="15.75" customHeight="1" s="218">
      <c r="M293" s="143" t="n"/>
      <c r="N293" s="143" t="n"/>
      <c r="O293" s="143" t="n"/>
      <c r="P293" s="143" t="n"/>
    </row>
    <row r="294" ht="15.75" customHeight="1" s="218">
      <c r="M294" s="143" t="n"/>
      <c r="N294" s="143" t="n"/>
      <c r="O294" s="143" t="n"/>
      <c r="P294" s="143" t="n"/>
    </row>
    <row r="295" ht="15.75" customHeight="1" s="218">
      <c r="M295" s="143" t="n"/>
      <c r="N295" s="143" t="n"/>
      <c r="O295" s="143" t="n"/>
      <c r="P295" s="143" t="n"/>
    </row>
    <row r="296" ht="15.75" customHeight="1" s="218">
      <c r="M296" s="143" t="n"/>
      <c r="N296" s="143" t="n"/>
      <c r="O296" s="143" t="n"/>
      <c r="P296" s="143" t="n"/>
    </row>
    <row r="297" ht="15.75" customHeight="1" s="218">
      <c r="M297" s="143" t="n"/>
      <c r="N297" s="143" t="n"/>
      <c r="O297" s="143" t="n"/>
      <c r="P297" s="143" t="n"/>
    </row>
    <row r="298" ht="15.75" customHeight="1" s="218">
      <c r="M298" s="143" t="n"/>
      <c r="N298" s="143" t="n"/>
      <c r="O298" s="143" t="n"/>
      <c r="P298" s="143" t="n"/>
    </row>
    <row r="299" ht="15.75" customHeight="1" s="218">
      <c r="M299" s="143" t="n"/>
      <c r="N299" s="143" t="n"/>
      <c r="O299" s="143" t="n"/>
      <c r="P299" s="143" t="n"/>
    </row>
    <row r="300" ht="15.75" customHeight="1" s="218">
      <c r="M300" s="143" t="n"/>
      <c r="N300" s="143" t="n"/>
      <c r="O300" s="143" t="n"/>
      <c r="P300" s="143" t="n"/>
    </row>
    <row r="301" ht="15.75" customHeight="1" s="218">
      <c r="M301" s="143" t="n"/>
      <c r="N301" s="143" t="n"/>
      <c r="O301" s="143" t="n"/>
      <c r="P301" s="143" t="n"/>
    </row>
    <row r="302" ht="15.75" customHeight="1" s="218">
      <c r="M302" s="143" t="n"/>
      <c r="N302" s="143" t="n"/>
      <c r="O302" s="143" t="n"/>
      <c r="P302" s="143" t="n"/>
    </row>
    <row r="303" ht="15.75" customHeight="1" s="218">
      <c r="M303" s="143" t="n"/>
      <c r="N303" s="143" t="n"/>
      <c r="O303" s="143" t="n"/>
      <c r="P303" s="143" t="n"/>
    </row>
    <row r="304" ht="15.75" customHeight="1" s="218">
      <c r="M304" s="143" t="n"/>
      <c r="N304" s="143" t="n"/>
      <c r="O304" s="143" t="n"/>
      <c r="P304" s="143" t="n"/>
    </row>
    <row r="305" ht="15.75" customHeight="1" s="218">
      <c r="M305" s="143" t="n"/>
      <c r="N305" s="143" t="n"/>
      <c r="O305" s="143" t="n"/>
      <c r="P305" s="143" t="n"/>
    </row>
    <row r="306" ht="15.75" customHeight="1" s="218">
      <c r="M306" s="143" t="n"/>
      <c r="N306" s="143" t="n"/>
      <c r="O306" s="143" t="n"/>
      <c r="P306" s="143" t="n"/>
    </row>
    <row r="307" ht="15.75" customHeight="1" s="218">
      <c r="M307" s="143" t="n"/>
      <c r="N307" s="143" t="n"/>
      <c r="O307" s="143" t="n"/>
      <c r="P307" s="143" t="n"/>
    </row>
    <row r="308" ht="15.75" customHeight="1" s="218">
      <c r="M308" s="143" t="n"/>
      <c r="N308" s="143" t="n"/>
      <c r="O308" s="143" t="n"/>
      <c r="P308" s="143" t="n"/>
    </row>
    <row r="309" ht="15.75" customHeight="1" s="218">
      <c r="M309" s="143" t="n"/>
      <c r="N309" s="143" t="n"/>
      <c r="O309" s="143" t="n"/>
      <c r="P309" s="143" t="n"/>
    </row>
    <row r="310" ht="15.75" customHeight="1" s="218">
      <c r="M310" s="143" t="n"/>
      <c r="N310" s="143" t="n"/>
      <c r="O310" s="143" t="n"/>
      <c r="P310" s="143" t="n"/>
    </row>
    <row r="311" ht="15.75" customHeight="1" s="218">
      <c r="M311" s="143" t="n"/>
      <c r="N311" s="143" t="n"/>
      <c r="O311" s="143" t="n"/>
      <c r="P311" s="143" t="n"/>
    </row>
    <row r="312" ht="15.75" customHeight="1" s="218">
      <c r="M312" s="143" t="n"/>
      <c r="N312" s="143" t="n"/>
      <c r="O312" s="143" t="n"/>
      <c r="P312" s="143" t="n"/>
    </row>
    <row r="313" ht="15.75" customHeight="1" s="218">
      <c r="M313" s="143" t="n"/>
      <c r="N313" s="143" t="n"/>
      <c r="O313" s="143" t="n"/>
      <c r="P313" s="143" t="n"/>
    </row>
    <row r="314" ht="15.75" customHeight="1" s="218">
      <c r="M314" s="143" t="n"/>
      <c r="N314" s="143" t="n"/>
      <c r="O314" s="143" t="n"/>
      <c r="P314" s="143" t="n"/>
    </row>
    <row r="315" ht="15.75" customHeight="1" s="218">
      <c r="M315" s="143" t="n"/>
      <c r="N315" s="143" t="n"/>
      <c r="O315" s="143" t="n"/>
      <c r="P315" s="143" t="n"/>
    </row>
    <row r="316" ht="15.75" customHeight="1" s="218">
      <c r="M316" s="143" t="n"/>
      <c r="N316" s="143" t="n"/>
      <c r="O316" s="143" t="n"/>
      <c r="P316" s="143" t="n"/>
    </row>
    <row r="317" ht="15.75" customHeight="1" s="218">
      <c r="M317" s="143" t="n"/>
      <c r="N317" s="143" t="n"/>
      <c r="O317" s="143" t="n"/>
      <c r="P317" s="143" t="n"/>
    </row>
    <row r="318" ht="15.75" customHeight="1" s="218">
      <c r="M318" s="143" t="n"/>
      <c r="N318" s="143" t="n"/>
      <c r="O318" s="143" t="n"/>
      <c r="P318" s="143" t="n"/>
    </row>
    <row r="319" ht="15.75" customHeight="1" s="218">
      <c r="M319" s="143" t="n"/>
      <c r="N319" s="143" t="n"/>
      <c r="O319" s="143" t="n"/>
      <c r="P319" s="143" t="n"/>
    </row>
    <row r="320" ht="15.75" customHeight="1" s="218">
      <c r="M320" s="143" t="n"/>
      <c r="N320" s="143" t="n"/>
      <c r="O320" s="143" t="n"/>
      <c r="P320" s="143" t="n"/>
    </row>
    <row r="321" ht="15.75" customHeight="1" s="218">
      <c r="M321" s="143" t="n"/>
      <c r="N321" s="143" t="n"/>
      <c r="O321" s="143" t="n"/>
      <c r="P321" s="143" t="n"/>
    </row>
    <row r="322" ht="15.75" customHeight="1" s="218">
      <c r="M322" s="143" t="n"/>
      <c r="N322" s="143" t="n"/>
      <c r="O322" s="143" t="n"/>
      <c r="P322" s="143" t="n"/>
    </row>
    <row r="323" ht="15.75" customHeight="1" s="218">
      <c r="M323" s="143" t="n"/>
      <c r="N323" s="143" t="n"/>
      <c r="O323" s="143" t="n"/>
      <c r="P323" s="143" t="n"/>
    </row>
    <row r="324" ht="15.75" customHeight="1" s="218">
      <c r="M324" s="143" t="n"/>
      <c r="N324" s="143" t="n"/>
      <c r="O324" s="143" t="n"/>
      <c r="P324" s="143" t="n"/>
    </row>
    <row r="325" ht="15.75" customHeight="1" s="218">
      <c r="M325" s="143" t="n"/>
      <c r="N325" s="143" t="n"/>
      <c r="O325" s="143" t="n"/>
      <c r="P325" s="143" t="n"/>
    </row>
    <row r="326" ht="15.75" customHeight="1" s="218">
      <c r="M326" s="143" t="n"/>
      <c r="N326" s="143" t="n"/>
      <c r="O326" s="143" t="n"/>
      <c r="P326" s="143" t="n"/>
    </row>
    <row r="327" ht="15.75" customHeight="1" s="218">
      <c r="M327" s="143" t="n"/>
      <c r="N327" s="143" t="n"/>
      <c r="O327" s="143" t="n"/>
      <c r="P327" s="143" t="n"/>
    </row>
    <row r="328" ht="15.75" customHeight="1" s="218">
      <c r="M328" s="143" t="n"/>
      <c r="N328" s="143" t="n"/>
      <c r="O328" s="143" t="n"/>
      <c r="P328" s="143" t="n"/>
    </row>
    <row r="329" ht="15.75" customHeight="1" s="218">
      <c r="M329" s="143" t="n"/>
      <c r="N329" s="143" t="n"/>
      <c r="O329" s="143" t="n"/>
      <c r="P329" s="143" t="n"/>
    </row>
    <row r="330" ht="15.75" customHeight="1" s="218">
      <c r="M330" s="143" t="n"/>
      <c r="N330" s="143" t="n"/>
      <c r="O330" s="143" t="n"/>
      <c r="P330" s="143" t="n"/>
    </row>
    <row r="331" ht="15.75" customHeight="1" s="218">
      <c r="M331" s="143" t="n"/>
      <c r="N331" s="143" t="n"/>
      <c r="O331" s="143" t="n"/>
      <c r="P331" s="143" t="n"/>
    </row>
    <row r="332" ht="15.75" customHeight="1" s="218">
      <c r="M332" s="143" t="n"/>
      <c r="N332" s="143" t="n"/>
      <c r="O332" s="143" t="n"/>
      <c r="P332" s="143" t="n"/>
    </row>
    <row r="333" ht="15.75" customHeight="1" s="218">
      <c r="M333" s="143" t="n"/>
      <c r="N333" s="143" t="n"/>
      <c r="O333" s="143" t="n"/>
      <c r="P333" s="143" t="n"/>
    </row>
    <row r="334" ht="15.75" customHeight="1" s="218">
      <c r="M334" s="143" t="n"/>
      <c r="N334" s="143" t="n"/>
      <c r="O334" s="143" t="n"/>
      <c r="P334" s="143" t="n"/>
    </row>
    <row r="335" ht="15.75" customHeight="1" s="218">
      <c r="M335" s="143" t="n"/>
      <c r="N335" s="143" t="n"/>
      <c r="O335" s="143" t="n"/>
      <c r="P335" s="143" t="n"/>
    </row>
    <row r="336" ht="15.75" customHeight="1" s="218">
      <c r="M336" s="143" t="n"/>
      <c r="N336" s="143" t="n"/>
      <c r="O336" s="143" t="n"/>
      <c r="P336" s="143" t="n"/>
    </row>
    <row r="337" ht="15.75" customHeight="1" s="218">
      <c r="M337" s="143" t="n"/>
      <c r="N337" s="143" t="n"/>
      <c r="O337" s="143" t="n"/>
      <c r="P337" s="143" t="n"/>
    </row>
    <row r="338" ht="15.75" customHeight="1" s="218">
      <c r="M338" s="143" t="n"/>
      <c r="N338" s="143" t="n"/>
      <c r="O338" s="143" t="n"/>
      <c r="P338" s="143" t="n"/>
    </row>
    <row r="339" ht="15.75" customHeight="1" s="218">
      <c r="M339" s="143" t="n"/>
      <c r="N339" s="143" t="n"/>
      <c r="O339" s="143" t="n"/>
      <c r="P339" s="143" t="n"/>
    </row>
    <row r="340" ht="15.75" customHeight="1" s="218">
      <c r="M340" s="143" t="n"/>
      <c r="N340" s="143" t="n"/>
      <c r="O340" s="143" t="n"/>
      <c r="P340" s="143" t="n"/>
    </row>
    <row r="341" ht="15.75" customHeight="1" s="218">
      <c r="M341" s="143" t="n"/>
      <c r="N341" s="143" t="n"/>
      <c r="O341" s="143" t="n"/>
      <c r="P341" s="143" t="n"/>
    </row>
    <row r="342" ht="15.75" customHeight="1" s="218">
      <c r="M342" s="143" t="n"/>
      <c r="N342" s="143" t="n"/>
      <c r="O342" s="143" t="n"/>
      <c r="P342" s="143" t="n"/>
    </row>
    <row r="343" ht="15.75" customHeight="1" s="218">
      <c r="M343" s="143" t="n"/>
      <c r="N343" s="143" t="n"/>
      <c r="O343" s="143" t="n"/>
      <c r="P343" s="143" t="n"/>
    </row>
    <row r="344" ht="15.75" customHeight="1" s="218">
      <c r="M344" s="143" t="n"/>
      <c r="N344" s="143" t="n"/>
      <c r="O344" s="143" t="n"/>
      <c r="P344" s="143" t="n"/>
    </row>
    <row r="345" ht="15.75" customHeight="1" s="218">
      <c r="M345" s="143" t="n"/>
      <c r="N345" s="143" t="n"/>
      <c r="O345" s="143" t="n"/>
      <c r="P345" s="143" t="n"/>
    </row>
    <row r="346" ht="15.75" customHeight="1" s="218">
      <c r="M346" s="143" t="n"/>
      <c r="N346" s="143" t="n"/>
      <c r="O346" s="143" t="n"/>
      <c r="P346" s="143" t="n"/>
    </row>
    <row r="347" ht="15.75" customHeight="1" s="218">
      <c r="M347" s="143" t="n"/>
      <c r="N347" s="143" t="n"/>
      <c r="O347" s="143" t="n"/>
      <c r="P347" s="143" t="n"/>
    </row>
    <row r="348" ht="15.75" customHeight="1" s="218">
      <c r="M348" s="143" t="n"/>
      <c r="N348" s="143" t="n"/>
      <c r="O348" s="143" t="n"/>
      <c r="P348" s="143" t="n"/>
    </row>
    <row r="349" ht="15.75" customHeight="1" s="218">
      <c r="M349" s="143" t="n"/>
      <c r="N349" s="143" t="n"/>
      <c r="O349" s="143" t="n"/>
      <c r="P349" s="143" t="n"/>
    </row>
    <row r="350" ht="15.75" customHeight="1" s="218">
      <c r="M350" s="143" t="n"/>
      <c r="N350" s="143" t="n"/>
      <c r="O350" s="143" t="n"/>
      <c r="P350" s="143" t="n"/>
    </row>
    <row r="351" ht="15.75" customHeight="1" s="218">
      <c r="M351" s="143" t="n"/>
      <c r="N351" s="143" t="n"/>
      <c r="O351" s="143" t="n"/>
      <c r="P351" s="143" t="n"/>
    </row>
    <row r="352" ht="15.75" customHeight="1" s="218">
      <c r="M352" s="143" t="n"/>
      <c r="N352" s="143" t="n"/>
      <c r="O352" s="143" t="n"/>
      <c r="P352" s="143" t="n"/>
    </row>
    <row r="353" ht="15.75" customHeight="1" s="218">
      <c r="M353" s="143" t="n"/>
      <c r="N353" s="143" t="n"/>
      <c r="O353" s="143" t="n"/>
      <c r="P353" s="143" t="n"/>
    </row>
    <row r="354" ht="15.75" customHeight="1" s="218">
      <c r="M354" s="143" t="n"/>
      <c r="N354" s="143" t="n"/>
      <c r="O354" s="143" t="n"/>
      <c r="P354" s="143" t="n"/>
    </row>
    <row r="355" ht="15.75" customHeight="1" s="218">
      <c r="M355" s="143" t="n"/>
      <c r="N355" s="143" t="n"/>
      <c r="O355" s="143" t="n"/>
      <c r="P355" s="143" t="n"/>
    </row>
    <row r="356" ht="15.75" customHeight="1" s="218">
      <c r="M356" s="143" t="n"/>
      <c r="N356" s="143" t="n"/>
      <c r="O356" s="143" t="n"/>
      <c r="P356" s="143" t="n"/>
    </row>
    <row r="357" ht="15.75" customHeight="1" s="218">
      <c r="M357" s="143" t="n"/>
      <c r="N357" s="143" t="n"/>
      <c r="O357" s="143" t="n"/>
      <c r="P357" s="143" t="n"/>
    </row>
    <row r="358" ht="15.75" customHeight="1" s="218">
      <c r="M358" s="143" t="n"/>
      <c r="N358" s="143" t="n"/>
      <c r="O358" s="143" t="n"/>
      <c r="P358" s="143" t="n"/>
    </row>
    <row r="359" ht="15.75" customHeight="1" s="218">
      <c r="M359" s="143" t="n"/>
      <c r="N359" s="143" t="n"/>
      <c r="O359" s="143" t="n"/>
      <c r="P359" s="143" t="n"/>
    </row>
    <row r="360" ht="15.75" customHeight="1" s="218">
      <c r="M360" s="143" t="n"/>
      <c r="N360" s="143" t="n"/>
      <c r="O360" s="143" t="n"/>
      <c r="P360" s="143" t="n"/>
    </row>
    <row r="361" ht="15.75" customHeight="1" s="218">
      <c r="M361" s="143" t="n"/>
      <c r="N361" s="143" t="n"/>
      <c r="O361" s="143" t="n"/>
      <c r="P361" s="143" t="n"/>
    </row>
    <row r="362" ht="15.75" customHeight="1" s="218">
      <c r="M362" s="143" t="n"/>
      <c r="N362" s="143" t="n"/>
      <c r="O362" s="143" t="n"/>
      <c r="P362" s="143" t="n"/>
    </row>
    <row r="363" ht="15.75" customHeight="1" s="218">
      <c r="M363" s="143" t="n"/>
      <c r="N363" s="143" t="n"/>
      <c r="O363" s="143" t="n"/>
      <c r="P363" s="143" t="n"/>
    </row>
    <row r="364" ht="15.75" customHeight="1" s="218">
      <c r="M364" s="143" t="n"/>
      <c r="N364" s="143" t="n"/>
      <c r="O364" s="143" t="n"/>
      <c r="P364" s="143" t="n"/>
    </row>
    <row r="365" ht="15.75" customHeight="1" s="218">
      <c r="M365" s="143" t="n"/>
      <c r="N365" s="143" t="n"/>
      <c r="O365" s="143" t="n"/>
      <c r="P365" s="143" t="n"/>
    </row>
    <row r="366" ht="15.75" customHeight="1" s="218">
      <c r="M366" s="143" t="n"/>
      <c r="N366" s="143" t="n"/>
      <c r="O366" s="143" t="n"/>
      <c r="P366" s="143" t="n"/>
    </row>
    <row r="367" ht="15.75" customHeight="1" s="218">
      <c r="M367" s="143" t="n"/>
      <c r="N367" s="143" t="n"/>
      <c r="O367" s="143" t="n"/>
      <c r="P367" s="143" t="n"/>
    </row>
    <row r="368" ht="15.75" customHeight="1" s="218">
      <c r="M368" s="143" t="n"/>
      <c r="N368" s="143" t="n"/>
      <c r="O368" s="143" t="n"/>
      <c r="P368" s="143" t="n"/>
    </row>
    <row r="369" ht="15.75" customHeight="1" s="218">
      <c r="M369" s="143" t="n"/>
      <c r="N369" s="143" t="n"/>
      <c r="O369" s="143" t="n"/>
      <c r="P369" s="143" t="n"/>
    </row>
    <row r="370" ht="15.75" customHeight="1" s="218">
      <c r="M370" s="143" t="n"/>
      <c r="N370" s="143" t="n"/>
      <c r="O370" s="143" t="n"/>
      <c r="P370" s="143" t="n"/>
    </row>
    <row r="371" ht="15.75" customHeight="1" s="218">
      <c r="M371" s="143" t="n"/>
      <c r="N371" s="143" t="n"/>
      <c r="O371" s="143" t="n"/>
      <c r="P371" s="143" t="n"/>
    </row>
    <row r="372" ht="15.75" customHeight="1" s="218">
      <c r="M372" s="143" t="n"/>
      <c r="N372" s="143" t="n"/>
      <c r="O372" s="143" t="n"/>
      <c r="P372" s="143" t="n"/>
    </row>
    <row r="373" ht="15.75" customHeight="1" s="218">
      <c r="M373" s="143" t="n"/>
      <c r="N373" s="143" t="n"/>
      <c r="O373" s="143" t="n"/>
      <c r="P373" s="143" t="n"/>
    </row>
    <row r="374" ht="15.75" customHeight="1" s="218">
      <c r="M374" s="143" t="n"/>
      <c r="N374" s="143" t="n"/>
      <c r="O374" s="143" t="n"/>
      <c r="P374" s="143" t="n"/>
    </row>
    <row r="375" ht="15.75" customHeight="1" s="218">
      <c r="M375" s="143" t="n"/>
      <c r="N375" s="143" t="n"/>
      <c r="O375" s="143" t="n"/>
      <c r="P375" s="143" t="n"/>
    </row>
    <row r="376" ht="15.75" customHeight="1" s="218">
      <c r="M376" s="143" t="n"/>
      <c r="N376" s="143" t="n"/>
      <c r="O376" s="143" t="n"/>
      <c r="P376" s="143" t="n"/>
    </row>
    <row r="377" ht="15.75" customHeight="1" s="218">
      <c r="M377" s="143" t="n"/>
      <c r="N377" s="143" t="n"/>
      <c r="O377" s="143" t="n"/>
      <c r="P377" s="143" t="n"/>
    </row>
    <row r="378" ht="15.75" customHeight="1" s="218">
      <c r="M378" s="143" t="n"/>
      <c r="N378" s="143" t="n"/>
      <c r="O378" s="143" t="n"/>
      <c r="P378" s="143" t="n"/>
    </row>
    <row r="379" ht="15.75" customHeight="1" s="218">
      <c r="M379" s="143" t="n"/>
      <c r="N379" s="143" t="n"/>
      <c r="O379" s="143" t="n"/>
      <c r="P379" s="143" t="n"/>
    </row>
    <row r="380" ht="15.75" customHeight="1" s="218">
      <c r="M380" s="143" t="n"/>
      <c r="N380" s="143" t="n"/>
      <c r="O380" s="143" t="n"/>
      <c r="P380" s="143" t="n"/>
    </row>
    <row r="381" ht="15.75" customHeight="1" s="218">
      <c r="M381" s="143" t="n"/>
      <c r="N381" s="143" t="n"/>
      <c r="O381" s="143" t="n"/>
      <c r="P381" s="143" t="n"/>
    </row>
    <row r="382" ht="15.75" customHeight="1" s="218">
      <c r="M382" s="143" t="n"/>
      <c r="N382" s="143" t="n"/>
      <c r="O382" s="143" t="n"/>
      <c r="P382" s="143" t="n"/>
    </row>
    <row r="383" ht="15.75" customHeight="1" s="218">
      <c r="M383" s="143" t="n"/>
      <c r="N383" s="143" t="n"/>
      <c r="O383" s="143" t="n"/>
      <c r="P383" s="143" t="n"/>
    </row>
    <row r="384" ht="15.75" customHeight="1" s="218">
      <c r="M384" s="143" t="n"/>
      <c r="N384" s="143" t="n"/>
      <c r="O384" s="143" t="n"/>
      <c r="P384" s="143" t="n"/>
    </row>
    <row r="385" ht="15.75" customHeight="1" s="218">
      <c r="M385" s="143" t="n"/>
      <c r="N385" s="143" t="n"/>
      <c r="O385" s="143" t="n"/>
      <c r="P385" s="143" t="n"/>
    </row>
    <row r="386" ht="15.75" customHeight="1" s="218">
      <c r="M386" s="143" t="n"/>
      <c r="N386" s="143" t="n"/>
      <c r="O386" s="143" t="n"/>
      <c r="P386" s="143" t="n"/>
    </row>
    <row r="387" ht="15.75" customHeight="1" s="218">
      <c r="M387" s="143" t="n"/>
      <c r="N387" s="143" t="n"/>
      <c r="O387" s="143" t="n"/>
      <c r="P387" s="143" t="n"/>
    </row>
    <row r="388" ht="15.75" customHeight="1" s="218">
      <c r="M388" s="143" t="n"/>
      <c r="N388" s="143" t="n"/>
      <c r="O388" s="143" t="n"/>
      <c r="P388" s="143" t="n"/>
    </row>
    <row r="389" ht="15.75" customHeight="1" s="218">
      <c r="M389" s="143" t="n"/>
      <c r="N389" s="143" t="n"/>
      <c r="O389" s="143" t="n"/>
      <c r="P389" s="143" t="n"/>
    </row>
    <row r="390" ht="15.75" customHeight="1" s="218">
      <c r="M390" s="143" t="n"/>
      <c r="N390" s="143" t="n"/>
      <c r="O390" s="143" t="n"/>
      <c r="P390" s="143" t="n"/>
    </row>
    <row r="391" ht="15.75" customHeight="1" s="218">
      <c r="M391" s="143" t="n"/>
      <c r="N391" s="143" t="n"/>
      <c r="O391" s="143" t="n"/>
      <c r="P391" s="143" t="n"/>
    </row>
    <row r="392" ht="15.75" customHeight="1" s="218">
      <c r="M392" s="143" t="n"/>
      <c r="N392" s="143" t="n"/>
      <c r="O392" s="143" t="n"/>
      <c r="P392" s="143" t="n"/>
    </row>
    <row r="393" ht="15.75" customHeight="1" s="218">
      <c r="M393" s="143" t="n"/>
      <c r="N393" s="143" t="n"/>
      <c r="O393" s="143" t="n"/>
      <c r="P393" s="143" t="n"/>
    </row>
    <row r="394" ht="15.75" customHeight="1" s="218">
      <c r="M394" s="143" t="n"/>
      <c r="N394" s="143" t="n"/>
      <c r="O394" s="143" t="n"/>
      <c r="P394" s="143" t="n"/>
    </row>
    <row r="395" ht="15.75" customHeight="1" s="218">
      <c r="M395" s="143" t="n"/>
      <c r="N395" s="143" t="n"/>
      <c r="O395" s="143" t="n"/>
      <c r="P395" s="143" t="n"/>
    </row>
    <row r="396" ht="15.75" customHeight="1" s="218">
      <c r="M396" s="143" t="n"/>
      <c r="N396" s="143" t="n"/>
      <c r="O396" s="143" t="n"/>
      <c r="P396" s="143" t="n"/>
    </row>
    <row r="397" ht="15.75" customHeight="1" s="218">
      <c r="M397" s="143" t="n"/>
      <c r="N397" s="143" t="n"/>
      <c r="O397" s="143" t="n"/>
      <c r="P397" s="143" t="n"/>
    </row>
    <row r="398" ht="15.75" customHeight="1" s="218">
      <c r="M398" s="143" t="n"/>
      <c r="N398" s="143" t="n"/>
      <c r="O398" s="143" t="n"/>
      <c r="P398" s="143" t="n"/>
    </row>
    <row r="399" ht="15.75" customHeight="1" s="218">
      <c r="M399" s="143" t="n"/>
      <c r="N399" s="143" t="n"/>
      <c r="O399" s="143" t="n"/>
      <c r="P399" s="143" t="n"/>
    </row>
    <row r="400" ht="15.75" customHeight="1" s="218">
      <c r="M400" s="143" t="n"/>
      <c r="N400" s="143" t="n"/>
      <c r="O400" s="143" t="n"/>
      <c r="P400" s="143" t="n"/>
    </row>
    <row r="401" ht="15.75" customHeight="1" s="218">
      <c r="M401" s="143" t="n"/>
      <c r="N401" s="143" t="n"/>
      <c r="O401" s="143" t="n"/>
      <c r="P401" s="143" t="n"/>
    </row>
    <row r="402" ht="15.75" customHeight="1" s="218">
      <c r="M402" s="143" t="n"/>
      <c r="N402" s="143" t="n"/>
      <c r="O402" s="143" t="n"/>
      <c r="P402" s="143" t="n"/>
    </row>
    <row r="403" ht="15.75" customHeight="1" s="218">
      <c r="M403" s="143" t="n"/>
      <c r="N403" s="143" t="n"/>
      <c r="O403" s="143" t="n"/>
      <c r="P403" s="143" t="n"/>
    </row>
    <row r="404" ht="15.75" customHeight="1" s="218">
      <c r="M404" s="143" t="n"/>
      <c r="N404" s="143" t="n"/>
      <c r="O404" s="143" t="n"/>
      <c r="P404" s="143" t="n"/>
    </row>
    <row r="405" ht="15.75" customHeight="1" s="218">
      <c r="M405" s="143" t="n"/>
      <c r="N405" s="143" t="n"/>
      <c r="O405" s="143" t="n"/>
      <c r="P405" s="143" t="n"/>
    </row>
    <row r="406" ht="15.75" customHeight="1" s="218">
      <c r="M406" s="143" t="n"/>
      <c r="N406" s="143" t="n"/>
      <c r="O406" s="143" t="n"/>
      <c r="P406" s="143" t="n"/>
    </row>
    <row r="407" ht="15.75" customHeight="1" s="218">
      <c r="M407" s="143" t="n"/>
      <c r="N407" s="143" t="n"/>
      <c r="O407" s="143" t="n"/>
      <c r="P407" s="143" t="n"/>
    </row>
    <row r="408" ht="15.75" customHeight="1" s="218">
      <c r="M408" s="143" t="n"/>
      <c r="N408" s="143" t="n"/>
      <c r="O408" s="143" t="n"/>
      <c r="P408" s="143" t="n"/>
    </row>
    <row r="409" ht="15.75" customHeight="1" s="218">
      <c r="M409" s="143" t="n"/>
      <c r="N409" s="143" t="n"/>
      <c r="O409" s="143" t="n"/>
      <c r="P409" s="143" t="n"/>
    </row>
    <row r="410" ht="15.75" customHeight="1" s="218">
      <c r="M410" s="143" t="n"/>
      <c r="N410" s="143" t="n"/>
      <c r="O410" s="143" t="n"/>
      <c r="P410" s="143" t="n"/>
    </row>
    <row r="411" ht="15.75" customHeight="1" s="218">
      <c r="M411" s="143" t="n"/>
      <c r="N411" s="143" t="n"/>
      <c r="O411" s="143" t="n"/>
      <c r="P411" s="143" t="n"/>
    </row>
    <row r="412" ht="15.75" customHeight="1" s="218">
      <c r="M412" s="143" t="n"/>
      <c r="N412" s="143" t="n"/>
      <c r="O412" s="143" t="n"/>
      <c r="P412" s="143" t="n"/>
    </row>
    <row r="413" ht="15.75" customHeight="1" s="218">
      <c r="M413" s="143" t="n"/>
      <c r="N413" s="143" t="n"/>
      <c r="O413" s="143" t="n"/>
      <c r="P413" s="143" t="n"/>
    </row>
    <row r="414" ht="15.75" customHeight="1" s="218">
      <c r="M414" s="143" t="n"/>
      <c r="N414" s="143" t="n"/>
      <c r="O414" s="143" t="n"/>
      <c r="P414" s="143" t="n"/>
    </row>
    <row r="415" ht="15.75" customHeight="1" s="218">
      <c r="M415" s="143" t="n"/>
      <c r="N415" s="143" t="n"/>
      <c r="O415" s="143" t="n"/>
      <c r="P415" s="143" t="n"/>
    </row>
    <row r="416" ht="15.75" customHeight="1" s="218">
      <c r="M416" s="143" t="n"/>
      <c r="N416" s="143" t="n"/>
      <c r="O416" s="143" t="n"/>
      <c r="P416" s="143" t="n"/>
    </row>
    <row r="417" ht="15.75" customHeight="1" s="218">
      <c r="M417" s="143" t="n"/>
      <c r="N417" s="143" t="n"/>
      <c r="O417" s="143" t="n"/>
      <c r="P417" s="143" t="n"/>
    </row>
    <row r="418" ht="15.75" customHeight="1" s="218">
      <c r="M418" s="143" t="n"/>
      <c r="N418" s="143" t="n"/>
      <c r="O418" s="143" t="n"/>
      <c r="P418" s="143" t="n"/>
    </row>
    <row r="419" ht="15.75" customHeight="1" s="218">
      <c r="M419" s="143" t="n"/>
      <c r="N419" s="143" t="n"/>
      <c r="O419" s="143" t="n"/>
      <c r="P419" s="143" t="n"/>
    </row>
    <row r="420" ht="15.75" customHeight="1" s="218">
      <c r="M420" s="143" t="n"/>
      <c r="N420" s="143" t="n"/>
      <c r="O420" s="143" t="n"/>
      <c r="P420" s="143" t="n"/>
    </row>
    <row r="421" ht="15.75" customHeight="1" s="218">
      <c r="M421" s="143" t="n"/>
      <c r="N421" s="143" t="n"/>
      <c r="O421" s="143" t="n"/>
      <c r="P421" s="143" t="n"/>
    </row>
    <row r="422" ht="15.75" customHeight="1" s="218">
      <c r="M422" s="143" t="n"/>
      <c r="N422" s="143" t="n"/>
      <c r="O422" s="143" t="n"/>
      <c r="P422" s="143" t="n"/>
    </row>
    <row r="423" ht="15.75" customHeight="1" s="218">
      <c r="M423" s="143" t="n"/>
      <c r="N423" s="143" t="n"/>
      <c r="O423" s="143" t="n"/>
      <c r="P423" s="143" t="n"/>
    </row>
    <row r="424" ht="15.75" customHeight="1" s="218">
      <c r="M424" s="143" t="n"/>
      <c r="N424" s="143" t="n"/>
      <c r="O424" s="143" t="n"/>
      <c r="P424" s="143" t="n"/>
    </row>
    <row r="425" ht="15.75" customHeight="1" s="218">
      <c r="M425" s="143" t="n"/>
      <c r="N425" s="143" t="n"/>
      <c r="O425" s="143" t="n"/>
      <c r="P425" s="143" t="n"/>
    </row>
    <row r="426" ht="15.75" customHeight="1" s="218">
      <c r="M426" s="143" t="n"/>
      <c r="N426" s="143" t="n"/>
      <c r="O426" s="143" t="n"/>
      <c r="P426" s="143" t="n"/>
    </row>
    <row r="427" ht="15.75" customHeight="1" s="218">
      <c r="M427" s="143" t="n"/>
      <c r="N427" s="143" t="n"/>
      <c r="O427" s="143" t="n"/>
      <c r="P427" s="143" t="n"/>
    </row>
    <row r="428" ht="15.75" customHeight="1" s="218">
      <c r="M428" s="143" t="n"/>
      <c r="N428" s="143" t="n"/>
      <c r="O428" s="143" t="n"/>
      <c r="P428" s="143" t="n"/>
    </row>
    <row r="429" ht="15.75" customHeight="1" s="218">
      <c r="M429" s="143" t="n"/>
      <c r="N429" s="143" t="n"/>
      <c r="O429" s="143" t="n"/>
      <c r="P429" s="143" t="n"/>
    </row>
    <row r="430" ht="15.75" customHeight="1" s="218">
      <c r="M430" s="143" t="n"/>
      <c r="N430" s="143" t="n"/>
      <c r="O430" s="143" t="n"/>
      <c r="P430" s="143" t="n"/>
    </row>
    <row r="431" ht="15.75" customHeight="1" s="218">
      <c r="M431" s="143" t="n"/>
      <c r="N431" s="143" t="n"/>
      <c r="O431" s="143" t="n"/>
      <c r="P431" s="143" t="n"/>
    </row>
    <row r="432" ht="15.75" customHeight="1" s="218">
      <c r="M432" s="143" t="n"/>
      <c r="N432" s="143" t="n"/>
      <c r="O432" s="143" t="n"/>
      <c r="P432" s="143" t="n"/>
    </row>
    <row r="433" ht="15.75" customHeight="1" s="218">
      <c r="M433" s="143" t="n"/>
      <c r="N433" s="143" t="n"/>
      <c r="O433" s="143" t="n"/>
      <c r="P433" s="143" t="n"/>
    </row>
    <row r="434" ht="15.75" customHeight="1" s="218">
      <c r="M434" s="143" t="n"/>
      <c r="N434" s="143" t="n"/>
      <c r="O434" s="143" t="n"/>
      <c r="P434" s="143" t="n"/>
    </row>
    <row r="435" ht="15.75" customHeight="1" s="218">
      <c r="M435" s="143" t="n"/>
      <c r="N435" s="143" t="n"/>
      <c r="O435" s="143" t="n"/>
      <c r="P435" s="143" t="n"/>
    </row>
    <row r="436" ht="15.75" customHeight="1" s="218">
      <c r="M436" s="143" t="n"/>
      <c r="N436" s="143" t="n"/>
      <c r="O436" s="143" t="n"/>
      <c r="P436" s="143" t="n"/>
    </row>
    <row r="437" ht="15.75" customHeight="1" s="218">
      <c r="M437" s="143" t="n"/>
      <c r="N437" s="143" t="n"/>
      <c r="O437" s="143" t="n"/>
      <c r="P437" s="143" t="n"/>
    </row>
    <row r="438" ht="15.75" customHeight="1" s="218">
      <c r="M438" s="143" t="n"/>
      <c r="N438" s="143" t="n"/>
      <c r="O438" s="143" t="n"/>
      <c r="P438" s="143" t="n"/>
    </row>
    <row r="439" ht="15.75" customHeight="1" s="218">
      <c r="M439" s="143" t="n"/>
      <c r="N439" s="143" t="n"/>
      <c r="O439" s="143" t="n"/>
      <c r="P439" s="143" t="n"/>
    </row>
    <row r="440" ht="15.75" customHeight="1" s="218">
      <c r="M440" s="143" t="n"/>
      <c r="N440" s="143" t="n"/>
      <c r="O440" s="143" t="n"/>
      <c r="P440" s="143" t="n"/>
    </row>
    <row r="441" ht="15.75" customHeight="1" s="218">
      <c r="M441" s="143" t="n"/>
      <c r="N441" s="143" t="n"/>
      <c r="O441" s="143" t="n"/>
      <c r="P441" s="143" t="n"/>
    </row>
    <row r="442" ht="15.75" customHeight="1" s="218">
      <c r="M442" s="143" t="n"/>
      <c r="N442" s="143" t="n"/>
      <c r="O442" s="143" t="n"/>
      <c r="P442" s="143" t="n"/>
    </row>
    <row r="443" ht="15.75" customHeight="1" s="218">
      <c r="M443" s="143" t="n"/>
      <c r="N443" s="143" t="n"/>
      <c r="O443" s="143" t="n"/>
      <c r="P443" s="143" t="n"/>
    </row>
    <row r="444" ht="15.75" customHeight="1" s="218">
      <c r="M444" s="143" t="n"/>
      <c r="N444" s="143" t="n"/>
      <c r="O444" s="143" t="n"/>
      <c r="P444" s="143" t="n"/>
    </row>
    <row r="445" ht="15.75" customHeight="1" s="218">
      <c r="M445" s="143" t="n"/>
      <c r="N445" s="143" t="n"/>
      <c r="O445" s="143" t="n"/>
      <c r="P445" s="143" t="n"/>
    </row>
    <row r="446" ht="15.75" customHeight="1" s="218">
      <c r="M446" s="143" t="n"/>
      <c r="N446" s="143" t="n"/>
      <c r="O446" s="143" t="n"/>
      <c r="P446" s="143" t="n"/>
    </row>
    <row r="447" ht="15.75" customHeight="1" s="218">
      <c r="M447" s="143" t="n"/>
      <c r="N447" s="143" t="n"/>
      <c r="O447" s="143" t="n"/>
      <c r="P447" s="143" t="n"/>
    </row>
    <row r="448" ht="15.75" customHeight="1" s="218">
      <c r="M448" s="143" t="n"/>
      <c r="N448" s="143" t="n"/>
      <c r="O448" s="143" t="n"/>
      <c r="P448" s="143" t="n"/>
    </row>
    <row r="449" ht="15.75" customHeight="1" s="218">
      <c r="M449" s="143" t="n"/>
      <c r="N449" s="143" t="n"/>
      <c r="O449" s="143" t="n"/>
      <c r="P449" s="143" t="n"/>
    </row>
    <row r="450" ht="15.75" customHeight="1" s="218">
      <c r="M450" s="143" t="n"/>
      <c r="N450" s="143" t="n"/>
      <c r="O450" s="143" t="n"/>
      <c r="P450" s="143" t="n"/>
    </row>
    <row r="451" ht="15.75" customHeight="1" s="218">
      <c r="M451" s="143" t="n"/>
      <c r="N451" s="143" t="n"/>
      <c r="O451" s="143" t="n"/>
      <c r="P451" s="143" t="n"/>
    </row>
    <row r="452" ht="15.75" customHeight="1" s="218">
      <c r="M452" s="143" t="n"/>
      <c r="N452" s="143" t="n"/>
      <c r="O452" s="143" t="n"/>
      <c r="P452" s="143" t="n"/>
    </row>
    <row r="453" ht="15.75" customHeight="1" s="218">
      <c r="M453" s="143" t="n"/>
      <c r="N453" s="143" t="n"/>
      <c r="O453" s="143" t="n"/>
      <c r="P453" s="143" t="n"/>
    </row>
    <row r="454" ht="15.75" customHeight="1" s="218">
      <c r="M454" s="143" t="n"/>
      <c r="N454" s="143" t="n"/>
      <c r="O454" s="143" t="n"/>
      <c r="P454" s="143" t="n"/>
    </row>
    <row r="455" ht="15.75" customHeight="1" s="218">
      <c r="M455" s="143" t="n"/>
      <c r="N455" s="143" t="n"/>
      <c r="O455" s="143" t="n"/>
      <c r="P455" s="143" t="n"/>
    </row>
    <row r="456" ht="15.75" customHeight="1" s="218">
      <c r="M456" s="143" t="n"/>
      <c r="N456" s="143" t="n"/>
      <c r="O456" s="143" t="n"/>
      <c r="P456" s="143" t="n"/>
    </row>
    <row r="457" ht="15.75" customHeight="1" s="218">
      <c r="M457" s="143" t="n"/>
      <c r="N457" s="143" t="n"/>
      <c r="O457" s="143" t="n"/>
      <c r="P457" s="143" t="n"/>
    </row>
    <row r="458" ht="15.75" customHeight="1" s="218">
      <c r="M458" s="143" t="n"/>
      <c r="N458" s="143" t="n"/>
      <c r="O458" s="143" t="n"/>
      <c r="P458" s="143" t="n"/>
    </row>
    <row r="459" ht="15.75" customHeight="1" s="218">
      <c r="M459" s="143" t="n"/>
      <c r="N459" s="143" t="n"/>
      <c r="O459" s="143" t="n"/>
      <c r="P459" s="143" t="n"/>
    </row>
    <row r="460" ht="15.75" customHeight="1" s="218">
      <c r="M460" s="143" t="n"/>
      <c r="N460" s="143" t="n"/>
      <c r="O460" s="143" t="n"/>
      <c r="P460" s="143" t="n"/>
    </row>
    <row r="461" ht="15.75" customHeight="1" s="218">
      <c r="M461" s="143" t="n"/>
      <c r="N461" s="143" t="n"/>
      <c r="O461" s="143" t="n"/>
      <c r="P461" s="143" t="n"/>
    </row>
    <row r="462" ht="15.75" customHeight="1" s="218">
      <c r="M462" s="143" t="n"/>
      <c r="N462" s="143" t="n"/>
      <c r="O462" s="143" t="n"/>
      <c r="P462" s="143" t="n"/>
    </row>
    <row r="463" ht="15.75" customHeight="1" s="218">
      <c r="M463" s="143" t="n"/>
      <c r="N463" s="143" t="n"/>
      <c r="O463" s="143" t="n"/>
      <c r="P463" s="143" t="n"/>
    </row>
    <row r="464" ht="15.75" customHeight="1" s="218">
      <c r="M464" s="143" t="n"/>
      <c r="N464" s="143" t="n"/>
      <c r="O464" s="143" t="n"/>
      <c r="P464" s="143" t="n"/>
    </row>
    <row r="465" ht="15.75" customHeight="1" s="218">
      <c r="M465" s="143" t="n"/>
      <c r="N465" s="143" t="n"/>
      <c r="O465" s="143" t="n"/>
      <c r="P465" s="143" t="n"/>
    </row>
    <row r="466" ht="15.75" customHeight="1" s="218">
      <c r="M466" s="143" t="n"/>
      <c r="N466" s="143" t="n"/>
      <c r="O466" s="143" t="n"/>
      <c r="P466" s="143" t="n"/>
    </row>
    <row r="467" ht="15.75" customHeight="1" s="218">
      <c r="M467" s="143" t="n"/>
      <c r="N467" s="143" t="n"/>
      <c r="O467" s="143" t="n"/>
      <c r="P467" s="143" t="n"/>
    </row>
    <row r="468" ht="15.75" customHeight="1" s="218">
      <c r="M468" s="143" t="n"/>
      <c r="N468" s="143" t="n"/>
      <c r="O468" s="143" t="n"/>
      <c r="P468" s="143" t="n"/>
    </row>
    <row r="469" ht="15.75" customHeight="1" s="218">
      <c r="M469" s="143" t="n"/>
      <c r="N469" s="143" t="n"/>
      <c r="O469" s="143" t="n"/>
      <c r="P469" s="143" t="n"/>
    </row>
    <row r="470" ht="15.75" customHeight="1" s="218">
      <c r="M470" s="143" t="n"/>
      <c r="N470" s="143" t="n"/>
      <c r="O470" s="143" t="n"/>
      <c r="P470" s="143" t="n"/>
    </row>
    <row r="471" ht="15.75" customHeight="1" s="218">
      <c r="M471" s="143" t="n"/>
      <c r="N471" s="143" t="n"/>
      <c r="O471" s="143" t="n"/>
      <c r="P471" s="143" t="n"/>
    </row>
    <row r="472" ht="15.75" customHeight="1" s="218">
      <c r="M472" s="143" t="n"/>
      <c r="N472" s="143" t="n"/>
      <c r="O472" s="143" t="n"/>
      <c r="P472" s="143" t="n"/>
    </row>
    <row r="473" ht="15.75" customHeight="1" s="218">
      <c r="M473" s="143" t="n"/>
      <c r="N473" s="143" t="n"/>
      <c r="O473" s="143" t="n"/>
      <c r="P473" s="143" t="n"/>
    </row>
    <row r="474" ht="15.75" customHeight="1" s="218">
      <c r="M474" s="143" t="n"/>
      <c r="N474" s="143" t="n"/>
      <c r="O474" s="143" t="n"/>
      <c r="P474" s="143" t="n"/>
    </row>
    <row r="475" ht="15.75" customHeight="1" s="218">
      <c r="M475" s="143" t="n"/>
      <c r="N475" s="143" t="n"/>
      <c r="O475" s="143" t="n"/>
      <c r="P475" s="143" t="n"/>
    </row>
    <row r="476" ht="15.75" customHeight="1" s="218">
      <c r="M476" s="143" t="n"/>
      <c r="N476" s="143" t="n"/>
      <c r="O476" s="143" t="n"/>
      <c r="P476" s="143" t="n"/>
    </row>
    <row r="477" ht="15.75" customHeight="1" s="218">
      <c r="M477" s="143" t="n"/>
      <c r="N477" s="143" t="n"/>
      <c r="O477" s="143" t="n"/>
      <c r="P477" s="143" t="n"/>
    </row>
    <row r="478" ht="15.75" customHeight="1" s="218">
      <c r="M478" s="143" t="n"/>
      <c r="N478" s="143" t="n"/>
      <c r="O478" s="143" t="n"/>
      <c r="P478" s="143" t="n"/>
    </row>
    <row r="479" ht="15.75" customHeight="1" s="218">
      <c r="M479" s="143" t="n"/>
      <c r="N479" s="143" t="n"/>
      <c r="O479" s="143" t="n"/>
      <c r="P479" s="143" t="n"/>
    </row>
    <row r="480" ht="15.75" customHeight="1" s="218">
      <c r="M480" s="143" t="n"/>
      <c r="N480" s="143" t="n"/>
      <c r="O480" s="143" t="n"/>
      <c r="P480" s="143" t="n"/>
    </row>
    <row r="481" ht="15.75" customHeight="1" s="218">
      <c r="M481" s="143" t="n"/>
      <c r="N481" s="143" t="n"/>
      <c r="O481" s="143" t="n"/>
      <c r="P481" s="143" t="n"/>
    </row>
    <row r="482" ht="15.75" customHeight="1" s="218">
      <c r="M482" s="143" t="n"/>
      <c r="N482" s="143" t="n"/>
      <c r="O482" s="143" t="n"/>
      <c r="P482" s="143" t="n"/>
    </row>
    <row r="483" ht="15.75" customHeight="1" s="218">
      <c r="M483" s="143" t="n"/>
      <c r="N483" s="143" t="n"/>
      <c r="O483" s="143" t="n"/>
      <c r="P483" s="143" t="n"/>
    </row>
    <row r="484" ht="15.75" customHeight="1" s="218">
      <c r="M484" s="143" t="n"/>
      <c r="N484" s="143" t="n"/>
      <c r="O484" s="143" t="n"/>
      <c r="P484" s="143" t="n"/>
    </row>
    <row r="485" ht="15.75" customHeight="1" s="218">
      <c r="M485" s="143" t="n"/>
      <c r="N485" s="143" t="n"/>
      <c r="O485" s="143" t="n"/>
      <c r="P485" s="143" t="n"/>
    </row>
    <row r="486" ht="15.75" customHeight="1" s="218">
      <c r="M486" s="143" t="n"/>
      <c r="N486" s="143" t="n"/>
      <c r="O486" s="143" t="n"/>
      <c r="P486" s="143" t="n"/>
    </row>
    <row r="487" ht="15.75" customHeight="1" s="218">
      <c r="M487" s="143" t="n"/>
      <c r="N487" s="143" t="n"/>
      <c r="O487" s="143" t="n"/>
      <c r="P487" s="143" t="n"/>
    </row>
    <row r="488" ht="15.75" customHeight="1" s="218">
      <c r="M488" s="143" t="n"/>
      <c r="N488" s="143" t="n"/>
      <c r="O488" s="143" t="n"/>
      <c r="P488" s="143" t="n"/>
    </row>
    <row r="489" ht="15.75" customHeight="1" s="218">
      <c r="M489" s="143" t="n"/>
      <c r="N489" s="143" t="n"/>
      <c r="O489" s="143" t="n"/>
      <c r="P489" s="143" t="n"/>
    </row>
    <row r="490" ht="15.75" customHeight="1" s="218">
      <c r="M490" s="143" t="n"/>
      <c r="N490" s="143" t="n"/>
      <c r="O490" s="143" t="n"/>
      <c r="P490" s="143" t="n"/>
    </row>
    <row r="491" ht="15.75" customHeight="1" s="218">
      <c r="M491" s="143" t="n"/>
      <c r="N491" s="143" t="n"/>
      <c r="O491" s="143" t="n"/>
      <c r="P491" s="143" t="n"/>
    </row>
    <row r="492" ht="15.75" customHeight="1" s="218">
      <c r="M492" s="143" t="n"/>
      <c r="N492" s="143" t="n"/>
      <c r="O492" s="143" t="n"/>
      <c r="P492" s="143" t="n"/>
    </row>
    <row r="493" ht="15.75" customHeight="1" s="218">
      <c r="M493" s="143" t="n"/>
      <c r="N493" s="143" t="n"/>
      <c r="O493" s="143" t="n"/>
      <c r="P493" s="143" t="n"/>
    </row>
    <row r="494" ht="15.75" customHeight="1" s="218">
      <c r="M494" s="143" t="n"/>
      <c r="N494" s="143" t="n"/>
      <c r="O494" s="143" t="n"/>
      <c r="P494" s="143" t="n"/>
    </row>
    <row r="495" ht="15.75" customHeight="1" s="218">
      <c r="M495" s="143" t="n"/>
      <c r="N495" s="143" t="n"/>
      <c r="O495" s="143" t="n"/>
      <c r="P495" s="143" t="n"/>
    </row>
    <row r="496" ht="15.75" customHeight="1" s="218">
      <c r="M496" s="143" t="n"/>
      <c r="N496" s="143" t="n"/>
      <c r="O496" s="143" t="n"/>
      <c r="P496" s="143" t="n"/>
    </row>
    <row r="497" ht="15.75" customHeight="1" s="218">
      <c r="M497" s="143" t="n"/>
      <c r="N497" s="143" t="n"/>
      <c r="O497" s="143" t="n"/>
      <c r="P497" s="143" t="n"/>
    </row>
    <row r="498" ht="15.75" customHeight="1" s="218">
      <c r="M498" s="143" t="n"/>
      <c r="N498" s="143" t="n"/>
      <c r="O498" s="143" t="n"/>
      <c r="P498" s="143" t="n"/>
    </row>
    <row r="499" ht="15.75" customHeight="1" s="218">
      <c r="M499" s="143" t="n"/>
      <c r="N499" s="143" t="n"/>
      <c r="O499" s="143" t="n"/>
      <c r="P499" s="143" t="n"/>
    </row>
    <row r="500" ht="15.75" customHeight="1" s="218">
      <c r="M500" s="143" t="n"/>
      <c r="N500" s="143" t="n"/>
      <c r="O500" s="143" t="n"/>
      <c r="P500" s="143" t="n"/>
    </row>
    <row r="501" ht="15.75" customHeight="1" s="218">
      <c r="M501" s="143" t="n"/>
      <c r="N501" s="143" t="n"/>
      <c r="O501" s="143" t="n"/>
      <c r="P501" s="143" t="n"/>
    </row>
    <row r="502" ht="15.75" customHeight="1" s="218">
      <c r="M502" s="143" t="n"/>
      <c r="N502" s="143" t="n"/>
      <c r="O502" s="143" t="n"/>
      <c r="P502" s="143" t="n"/>
    </row>
    <row r="503" ht="15.75" customHeight="1" s="218">
      <c r="M503" s="143" t="n"/>
      <c r="N503" s="143" t="n"/>
      <c r="O503" s="143" t="n"/>
      <c r="P503" s="143" t="n"/>
    </row>
    <row r="504" ht="15.75" customHeight="1" s="218">
      <c r="M504" s="143" t="n"/>
      <c r="N504" s="143" t="n"/>
      <c r="O504" s="143" t="n"/>
      <c r="P504" s="143" t="n"/>
    </row>
    <row r="505" ht="15.75" customHeight="1" s="218">
      <c r="M505" s="143" t="n"/>
      <c r="N505" s="143" t="n"/>
      <c r="O505" s="143" t="n"/>
      <c r="P505" s="143" t="n"/>
    </row>
    <row r="506" ht="15.75" customHeight="1" s="218">
      <c r="M506" s="143" t="n"/>
      <c r="N506" s="143" t="n"/>
      <c r="O506" s="143" t="n"/>
      <c r="P506" s="143" t="n"/>
    </row>
    <row r="507" ht="15.75" customHeight="1" s="218">
      <c r="M507" s="143" t="n"/>
      <c r="N507" s="143" t="n"/>
      <c r="O507" s="143" t="n"/>
      <c r="P507" s="143" t="n"/>
    </row>
    <row r="508" ht="15.75" customHeight="1" s="218">
      <c r="M508" s="143" t="n"/>
      <c r="N508" s="143" t="n"/>
      <c r="O508" s="143" t="n"/>
      <c r="P508" s="143" t="n"/>
    </row>
    <row r="509" ht="15.75" customHeight="1" s="218">
      <c r="M509" s="143" t="n"/>
      <c r="N509" s="143" t="n"/>
      <c r="O509" s="143" t="n"/>
      <c r="P509" s="143" t="n"/>
    </row>
    <row r="510" ht="15.75" customHeight="1" s="218">
      <c r="M510" s="143" t="n"/>
      <c r="N510" s="143" t="n"/>
      <c r="O510" s="143" t="n"/>
      <c r="P510" s="143" t="n"/>
    </row>
    <row r="511" ht="15.75" customHeight="1" s="218">
      <c r="M511" s="143" t="n"/>
      <c r="N511" s="143" t="n"/>
      <c r="O511" s="143" t="n"/>
      <c r="P511" s="143" t="n"/>
    </row>
    <row r="512" ht="15.75" customHeight="1" s="218">
      <c r="M512" s="143" t="n"/>
      <c r="N512" s="143" t="n"/>
      <c r="O512" s="143" t="n"/>
      <c r="P512" s="143" t="n"/>
    </row>
    <row r="513" ht="15.75" customHeight="1" s="218">
      <c r="M513" s="143" t="n"/>
      <c r="N513" s="143" t="n"/>
      <c r="O513" s="143" t="n"/>
      <c r="P513" s="143" t="n"/>
    </row>
    <row r="514" ht="15.75" customHeight="1" s="218">
      <c r="M514" s="143" t="n"/>
      <c r="N514" s="143" t="n"/>
      <c r="O514" s="143" t="n"/>
      <c r="P514" s="143" t="n"/>
    </row>
    <row r="515" ht="15.75" customHeight="1" s="218">
      <c r="M515" s="143" t="n"/>
      <c r="N515" s="143" t="n"/>
      <c r="O515" s="143" t="n"/>
      <c r="P515" s="143" t="n"/>
    </row>
    <row r="516" ht="15.75" customHeight="1" s="218">
      <c r="M516" s="143" t="n"/>
      <c r="N516" s="143" t="n"/>
      <c r="O516" s="143" t="n"/>
      <c r="P516" s="143" t="n"/>
    </row>
    <row r="517" ht="15.75" customHeight="1" s="218">
      <c r="M517" s="143" t="n"/>
      <c r="N517" s="143" t="n"/>
      <c r="O517" s="143" t="n"/>
      <c r="P517" s="143" t="n"/>
    </row>
    <row r="518" ht="15.75" customHeight="1" s="218">
      <c r="M518" s="143" t="n"/>
      <c r="N518" s="143" t="n"/>
      <c r="O518" s="143" t="n"/>
      <c r="P518" s="143" t="n"/>
    </row>
    <row r="519" ht="15.75" customHeight="1" s="218">
      <c r="M519" s="143" t="n"/>
      <c r="N519" s="143" t="n"/>
      <c r="O519" s="143" t="n"/>
      <c r="P519" s="143" t="n"/>
    </row>
    <row r="520" ht="15.75" customHeight="1" s="218">
      <c r="M520" s="143" t="n"/>
      <c r="N520" s="143" t="n"/>
      <c r="O520" s="143" t="n"/>
      <c r="P520" s="143" t="n"/>
    </row>
    <row r="521" ht="15.75" customHeight="1" s="218">
      <c r="M521" s="143" t="n"/>
      <c r="N521" s="143" t="n"/>
      <c r="O521" s="143" t="n"/>
      <c r="P521" s="143" t="n"/>
    </row>
    <row r="522" ht="15.75" customHeight="1" s="218">
      <c r="M522" s="143" t="n"/>
      <c r="N522" s="143" t="n"/>
      <c r="O522" s="143" t="n"/>
      <c r="P522" s="143" t="n"/>
    </row>
    <row r="523" ht="15.75" customHeight="1" s="218">
      <c r="M523" s="143" t="n"/>
      <c r="N523" s="143" t="n"/>
      <c r="O523" s="143" t="n"/>
      <c r="P523" s="143" t="n"/>
    </row>
    <row r="524" ht="15.75" customHeight="1" s="218">
      <c r="M524" s="143" t="n"/>
      <c r="N524" s="143" t="n"/>
      <c r="O524" s="143" t="n"/>
      <c r="P524" s="143" t="n"/>
    </row>
    <row r="525" ht="15.75" customHeight="1" s="218">
      <c r="M525" s="143" t="n"/>
      <c r="N525" s="143" t="n"/>
      <c r="O525" s="143" t="n"/>
      <c r="P525" s="143" t="n"/>
    </row>
    <row r="526" ht="15.75" customHeight="1" s="218">
      <c r="M526" s="143" t="n"/>
      <c r="N526" s="143" t="n"/>
      <c r="O526" s="143" t="n"/>
      <c r="P526" s="143" t="n"/>
    </row>
    <row r="527" ht="15.75" customHeight="1" s="218">
      <c r="M527" s="143" t="n"/>
      <c r="N527" s="143" t="n"/>
      <c r="O527" s="143" t="n"/>
      <c r="P527" s="143" t="n"/>
    </row>
    <row r="528" ht="15.75" customHeight="1" s="218">
      <c r="M528" s="143" t="n"/>
      <c r="N528" s="143" t="n"/>
      <c r="O528" s="143" t="n"/>
      <c r="P528" s="143" t="n"/>
    </row>
    <row r="529" ht="15.75" customHeight="1" s="218">
      <c r="M529" s="143" t="n"/>
      <c r="N529" s="143" t="n"/>
      <c r="O529" s="143" t="n"/>
      <c r="P529" s="143" t="n"/>
    </row>
    <row r="530" ht="15.75" customHeight="1" s="218">
      <c r="M530" s="143" t="n"/>
      <c r="N530" s="143" t="n"/>
      <c r="O530" s="143" t="n"/>
      <c r="P530" s="143" t="n"/>
    </row>
    <row r="531" ht="15.75" customHeight="1" s="218">
      <c r="M531" s="143" t="n"/>
      <c r="N531" s="143" t="n"/>
      <c r="O531" s="143" t="n"/>
      <c r="P531" s="143" t="n"/>
    </row>
    <row r="532" ht="15.75" customHeight="1" s="218">
      <c r="M532" s="143" t="n"/>
      <c r="N532" s="143" t="n"/>
      <c r="O532" s="143" t="n"/>
      <c r="P532" s="143" t="n"/>
    </row>
    <row r="533" ht="15.75" customHeight="1" s="218">
      <c r="M533" s="143" t="n"/>
      <c r="N533" s="143" t="n"/>
      <c r="O533" s="143" t="n"/>
      <c r="P533" s="143" t="n"/>
    </row>
    <row r="534" ht="15.75" customHeight="1" s="218">
      <c r="M534" s="143" t="n"/>
      <c r="N534" s="143" t="n"/>
      <c r="O534" s="143" t="n"/>
      <c r="P534" s="143" t="n"/>
    </row>
    <row r="535" ht="15.75" customHeight="1" s="218">
      <c r="M535" s="143" t="n"/>
      <c r="N535" s="143" t="n"/>
      <c r="O535" s="143" t="n"/>
      <c r="P535" s="143" t="n"/>
    </row>
    <row r="536" ht="15.75" customHeight="1" s="218">
      <c r="M536" s="143" t="n"/>
      <c r="N536" s="143" t="n"/>
      <c r="O536" s="143" t="n"/>
      <c r="P536" s="143" t="n"/>
    </row>
    <row r="537" ht="15.75" customHeight="1" s="218">
      <c r="M537" s="143" t="n"/>
      <c r="N537" s="143" t="n"/>
      <c r="O537" s="143" t="n"/>
      <c r="P537" s="143" t="n"/>
    </row>
    <row r="538" ht="15.75" customHeight="1" s="218">
      <c r="M538" s="143" t="n"/>
      <c r="N538" s="143" t="n"/>
      <c r="O538" s="143" t="n"/>
      <c r="P538" s="143" t="n"/>
    </row>
    <row r="539" ht="15.75" customHeight="1" s="218">
      <c r="M539" s="143" t="n"/>
      <c r="N539" s="143" t="n"/>
      <c r="O539" s="143" t="n"/>
      <c r="P539" s="143" t="n"/>
    </row>
    <row r="540" ht="15.75" customHeight="1" s="218">
      <c r="M540" s="143" t="n"/>
      <c r="N540" s="143" t="n"/>
      <c r="O540" s="143" t="n"/>
      <c r="P540" s="143" t="n"/>
    </row>
    <row r="541" ht="15.75" customHeight="1" s="218">
      <c r="M541" s="143" t="n"/>
      <c r="N541" s="143" t="n"/>
      <c r="O541" s="143" t="n"/>
      <c r="P541" s="143" t="n"/>
    </row>
    <row r="542" ht="15.75" customHeight="1" s="218">
      <c r="M542" s="143" t="n"/>
      <c r="N542" s="143" t="n"/>
      <c r="O542" s="143" t="n"/>
      <c r="P542" s="143" t="n"/>
    </row>
    <row r="543" ht="15.75" customHeight="1" s="218">
      <c r="M543" s="143" t="n"/>
      <c r="N543" s="143" t="n"/>
      <c r="O543" s="143" t="n"/>
      <c r="P543" s="143" t="n"/>
    </row>
    <row r="544" ht="15.75" customHeight="1" s="218">
      <c r="M544" s="143" t="n"/>
      <c r="N544" s="143" t="n"/>
      <c r="O544" s="143" t="n"/>
      <c r="P544" s="143" t="n"/>
    </row>
    <row r="545" ht="15.75" customHeight="1" s="218">
      <c r="M545" s="143" t="n"/>
      <c r="N545" s="143" t="n"/>
      <c r="O545" s="143" t="n"/>
      <c r="P545" s="143" t="n"/>
    </row>
    <row r="546" ht="15.75" customHeight="1" s="218">
      <c r="M546" s="143" t="n"/>
      <c r="N546" s="143" t="n"/>
      <c r="O546" s="143" t="n"/>
      <c r="P546" s="143" t="n"/>
    </row>
    <row r="547" ht="15.75" customHeight="1" s="218">
      <c r="M547" s="143" t="n"/>
      <c r="N547" s="143" t="n"/>
      <c r="O547" s="143" t="n"/>
      <c r="P547" s="143" t="n"/>
    </row>
    <row r="548" ht="15.75" customHeight="1" s="218">
      <c r="M548" s="143" t="n"/>
      <c r="N548" s="143" t="n"/>
      <c r="O548" s="143" t="n"/>
      <c r="P548" s="143" t="n"/>
    </row>
    <row r="549" ht="15.75" customHeight="1" s="218">
      <c r="M549" s="143" t="n"/>
      <c r="N549" s="143" t="n"/>
      <c r="O549" s="143" t="n"/>
      <c r="P549" s="143" t="n"/>
    </row>
    <row r="550" ht="15.75" customHeight="1" s="218">
      <c r="M550" s="143" t="n"/>
      <c r="N550" s="143" t="n"/>
      <c r="O550" s="143" t="n"/>
      <c r="P550" s="143" t="n"/>
    </row>
    <row r="551" ht="15.75" customHeight="1" s="218">
      <c r="M551" s="143" t="n"/>
      <c r="N551" s="143" t="n"/>
      <c r="O551" s="143" t="n"/>
      <c r="P551" s="143" t="n"/>
    </row>
    <row r="552" ht="15.75" customHeight="1" s="218">
      <c r="M552" s="143" t="n"/>
      <c r="N552" s="143" t="n"/>
      <c r="O552" s="143" t="n"/>
      <c r="P552" s="143" t="n"/>
    </row>
    <row r="553" ht="15.75" customHeight="1" s="218">
      <c r="M553" s="143" t="n"/>
      <c r="N553" s="143" t="n"/>
      <c r="O553" s="143" t="n"/>
      <c r="P553" s="143" t="n"/>
    </row>
    <row r="554" ht="15.75" customHeight="1" s="218">
      <c r="M554" s="143" t="n"/>
      <c r="N554" s="143" t="n"/>
      <c r="O554" s="143" t="n"/>
      <c r="P554" s="143" t="n"/>
    </row>
    <row r="555" ht="15.75" customHeight="1" s="218">
      <c r="M555" s="143" t="n"/>
      <c r="N555" s="143" t="n"/>
      <c r="O555" s="143" t="n"/>
      <c r="P555" s="143" t="n"/>
    </row>
    <row r="556" ht="15.75" customHeight="1" s="218">
      <c r="M556" s="143" t="n"/>
      <c r="N556" s="143" t="n"/>
      <c r="O556" s="143" t="n"/>
      <c r="P556" s="143" t="n"/>
    </row>
    <row r="557" ht="15.75" customHeight="1" s="218">
      <c r="M557" s="143" t="n"/>
      <c r="N557" s="143" t="n"/>
      <c r="O557" s="143" t="n"/>
      <c r="P557" s="143" t="n"/>
    </row>
    <row r="558" ht="15.75" customHeight="1" s="218">
      <c r="M558" s="143" t="n"/>
      <c r="N558" s="143" t="n"/>
      <c r="O558" s="143" t="n"/>
      <c r="P558" s="143" t="n"/>
    </row>
    <row r="559" ht="15.75" customHeight="1" s="218">
      <c r="M559" s="143" t="n"/>
      <c r="N559" s="143" t="n"/>
      <c r="O559" s="143" t="n"/>
      <c r="P559" s="143" t="n"/>
    </row>
    <row r="560" ht="15.75" customHeight="1" s="218">
      <c r="M560" s="143" t="n"/>
      <c r="N560" s="143" t="n"/>
      <c r="O560" s="143" t="n"/>
      <c r="P560" s="143" t="n"/>
    </row>
    <row r="561" ht="15.75" customHeight="1" s="218">
      <c r="M561" s="143" t="n"/>
      <c r="N561" s="143" t="n"/>
      <c r="O561" s="143" t="n"/>
      <c r="P561" s="143" t="n"/>
    </row>
    <row r="562" ht="15.75" customHeight="1" s="218">
      <c r="M562" s="143" t="n"/>
      <c r="N562" s="143" t="n"/>
      <c r="O562" s="143" t="n"/>
      <c r="P562" s="143" t="n"/>
    </row>
    <row r="563" ht="15.75" customHeight="1" s="218">
      <c r="M563" s="143" t="n"/>
      <c r="N563" s="143" t="n"/>
      <c r="O563" s="143" t="n"/>
      <c r="P563" s="143" t="n"/>
    </row>
    <row r="564" ht="15.75" customHeight="1" s="218">
      <c r="M564" s="143" t="n"/>
      <c r="N564" s="143" t="n"/>
      <c r="O564" s="143" t="n"/>
      <c r="P564" s="143" t="n"/>
    </row>
    <row r="565" ht="15.75" customHeight="1" s="218">
      <c r="M565" s="143" t="n"/>
      <c r="N565" s="143" t="n"/>
      <c r="O565" s="143" t="n"/>
      <c r="P565" s="143" t="n"/>
    </row>
    <row r="566" ht="15.75" customHeight="1" s="218">
      <c r="M566" s="143" t="n"/>
      <c r="N566" s="143" t="n"/>
      <c r="O566" s="143" t="n"/>
      <c r="P566" s="143" t="n"/>
    </row>
    <row r="567" ht="15.75" customHeight="1" s="218">
      <c r="M567" s="143" t="n"/>
      <c r="N567" s="143" t="n"/>
      <c r="O567" s="143" t="n"/>
      <c r="P567" s="143" t="n"/>
    </row>
    <row r="568" ht="15.75" customHeight="1" s="218">
      <c r="M568" s="143" t="n"/>
      <c r="N568" s="143" t="n"/>
      <c r="O568" s="143" t="n"/>
      <c r="P568" s="143" t="n"/>
    </row>
    <row r="569" ht="15.75" customHeight="1" s="218">
      <c r="M569" s="143" t="n"/>
      <c r="N569" s="143" t="n"/>
      <c r="O569" s="143" t="n"/>
      <c r="P569" s="143" t="n"/>
    </row>
    <row r="570" ht="15.75" customHeight="1" s="218">
      <c r="M570" s="143" t="n"/>
      <c r="N570" s="143" t="n"/>
      <c r="O570" s="143" t="n"/>
      <c r="P570" s="143" t="n"/>
    </row>
    <row r="571" ht="15.75" customHeight="1" s="218">
      <c r="M571" s="143" t="n"/>
      <c r="N571" s="143" t="n"/>
      <c r="O571" s="143" t="n"/>
      <c r="P571" s="143" t="n"/>
    </row>
    <row r="572" ht="15.75" customHeight="1" s="218">
      <c r="M572" s="143" t="n"/>
      <c r="N572" s="143" t="n"/>
      <c r="O572" s="143" t="n"/>
      <c r="P572" s="143" t="n"/>
    </row>
    <row r="573" ht="15.75" customHeight="1" s="218">
      <c r="M573" s="143" t="n"/>
      <c r="N573" s="143" t="n"/>
      <c r="O573" s="143" t="n"/>
      <c r="P573" s="143" t="n"/>
    </row>
    <row r="574" ht="15.75" customHeight="1" s="218">
      <c r="M574" s="143" t="n"/>
      <c r="N574" s="143" t="n"/>
      <c r="O574" s="143" t="n"/>
      <c r="P574" s="143" t="n"/>
    </row>
    <row r="575" ht="15.75" customHeight="1" s="218">
      <c r="M575" s="143" t="n"/>
      <c r="N575" s="143" t="n"/>
      <c r="O575" s="143" t="n"/>
      <c r="P575" s="143" t="n"/>
    </row>
    <row r="576" ht="15.75" customHeight="1" s="218">
      <c r="M576" s="143" t="n"/>
      <c r="N576" s="143" t="n"/>
      <c r="O576" s="143" t="n"/>
      <c r="P576" s="143" t="n"/>
    </row>
    <row r="577" ht="15.75" customHeight="1" s="218">
      <c r="M577" s="143" t="n"/>
      <c r="N577" s="143" t="n"/>
      <c r="O577" s="143" t="n"/>
      <c r="P577" s="143" t="n"/>
    </row>
    <row r="578" ht="15.75" customHeight="1" s="218">
      <c r="M578" s="143" t="n"/>
      <c r="N578" s="143" t="n"/>
      <c r="O578" s="143" t="n"/>
      <c r="P578" s="143" t="n"/>
    </row>
    <row r="579" ht="15.75" customHeight="1" s="218">
      <c r="M579" s="143" t="n"/>
      <c r="N579" s="143" t="n"/>
      <c r="O579" s="143" t="n"/>
      <c r="P579" s="143" t="n"/>
    </row>
    <row r="580" ht="15.75" customHeight="1" s="218">
      <c r="M580" s="143" t="n"/>
      <c r="N580" s="143" t="n"/>
      <c r="O580" s="143" t="n"/>
      <c r="P580" s="143" t="n"/>
    </row>
    <row r="581" ht="15.75" customHeight="1" s="218">
      <c r="M581" s="143" t="n"/>
      <c r="N581" s="143" t="n"/>
      <c r="O581" s="143" t="n"/>
      <c r="P581" s="143" t="n"/>
    </row>
    <row r="582" ht="15.75" customHeight="1" s="218">
      <c r="M582" s="143" t="n"/>
      <c r="N582" s="143" t="n"/>
      <c r="O582" s="143" t="n"/>
      <c r="P582" s="143" t="n"/>
    </row>
    <row r="583" ht="15.75" customHeight="1" s="218">
      <c r="M583" s="143" t="n"/>
      <c r="N583" s="143" t="n"/>
      <c r="O583" s="143" t="n"/>
      <c r="P583" s="143" t="n"/>
    </row>
    <row r="584" ht="15.75" customHeight="1" s="218">
      <c r="M584" s="143" t="n"/>
      <c r="N584" s="143" t="n"/>
      <c r="O584" s="143" t="n"/>
      <c r="P584" s="143" t="n"/>
    </row>
    <row r="585" ht="15.75" customHeight="1" s="218">
      <c r="M585" s="143" t="n"/>
      <c r="N585" s="143" t="n"/>
      <c r="O585" s="143" t="n"/>
      <c r="P585" s="143" t="n"/>
    </row>
    <row r="586" ht="15.75" customHeight="1" s="218">
      <c r="M586" s="143" t="n"/>
      <c r="N586" s="143" t="n"/>
      <c r="O586" s="143" t="n"/>
      <c r="P586" s="143" t="n"/>
    </row>
    <row r="587" ht="15.75" customHeight="1" s="218">
      <c r="M587" s="143" t="n"/>
      <c r="N587" s="143" t="n"/>
      <c r="O587" s="143" t="n"/>
      <c r="P587" s="143" t="n"/>
    </row>
    <row r="588" ht="15.75" customHeight="1" s="218">
      <c r="M588" s="143" t="n"/>
      <c r="N588" s="143" t="n"/>
      <c r="O588" s="143" t="n"/>
      <c r="P588" s="143" t="n"/>
    </row>
    <row r="589" ht="15.75" customHeight="1" s="218">
      <c r="M589" s="143" t="n"/>
      <c r="N589" s="143" t="n"/>
      <c r="O589" s="143" t="n"/>
      <c r="P589" s="143" t="n"/>
    </row>
    <row r="590" ht="15.75" customHeight="1" s="218">
      <c r="M590" s="143" t="n"/>
      <c r="N590" s="143" t="n"/>
      <c r="O590" s="143" t="n"/>
      <c r="P590" s="143" t="n"/>
    </row>
    <row r="591" ht="15.75" customHeight="1" s="218">
      <c r="M591" s="143" t="n"/>
      <c r="N591" s="143" t="n"/>
      <c r="O591" s="143" t="n"/>
      <c r="P591" s="143" t="n"/>
    </row>
    <row r="592" ht="15.75" customHeight="1" s="218">
      <c r="M592" s="143" t="n"/>
      <c r="N592" s="143" t="n"/>
      <c r="O592" s="143" t="n"/>
      <c r="P592" s="143" t="n"/>
    </row>
    <row r="593" ht="15.75" customHeight="1" s="218">
      <c r="M593" s="143" t="n"/>
      <c r="N593" s="143" t="n"/>
      <c r="O593" s="143" t="n"/>
      <c r="P593" s="143" t="n"/>
    </row>
    <row r="594" ht="15.75" customHeight="1" s="218">
      <c r="M594" s="143" t="n"/>
      <c r="N594" s="143" t="n"/>
      <c r="O594" s="143" t="n"/>
      <c r="P594" s="143" t="n"/>
    </row>
    <row r="595" ht="15.75" customHeight="1" s="218">
      <c r="M595" s="143" t="n"/>
      <c r="N595" s="143" t="n"/>
      <c r="O595" s="143" t="n"/>
      <c r="P595" s="143" t="n"/>
    </row>
    <row r="596" ht="15.75" customHeight="1" s="218">
      <c r="M596" s="143" t="n"/>
      <c r="N596" s="143" t="n"/>
      <c r="O596" s="143" t="n"/>
      <c r="P596" s="143" t="n"/>
    </row>
    <row r="597" ht="15.75" customHeight="1" s="218">
      <c r="M597" s="143" t="n"/>
      <c r="N597" s="143" t="n"/>
      <c r="O597" s="143" t="n"/>
      <c r="P597" s="143" t="n"/>
    </row>
    <row r="598" ht="15.75" customHeight="1" s="218">
      <c r="M598" s="143" t="n"/>
      <c r="N598" s="143" t="n"/>
      <c r="O598" s="143" t="n"/>
      <c r="P598" s="143" t="n"/>
    </row>
    <row r="599" ht="15.75" customHeight="1" s="218">
      <c r="M599" s="143" t="n"/>
      <c r="N599" s="143" t="n"/>
      <c r="O599" s="143" t="n"/>
      <c r="P599" s="143" t="n"/>
    </row>
    <row r="600" ht="15.75" customHeight="1" s="218">
      <c r="M600" s="143" t="n"/>
      <c r="N600" s="143" t="n"/>
      <c r="O600" s="143" t="n"/>
      <c r="P600" s="143" t="n"/>
    </row>
    <row r="601" ht="15.75" customHeight="1" s="218">
      <c r="M601" s="143" t="n"/>
      <c r="N601" s="143" t="n"/>
      <c r="O601" s="143" t="n"/>
      <c r="P601" s="143" t="n"/>
    </row>
    <row r="602" ht="15.75" customHeight="1" s="218">
      <c r="M602" s="143" t="n"/>
      <c r="N602" s="143" t="n"/>
      <c r="O602" s="143" t="n"/>
      <c r="P602" s="143" t="n"/>
    </row>
    <row r="603" ht="15.75" customHeight="1" s="218">
      <c r="M603" s="143" t="n"/>
      <c r="N603" s="143" t="n"/>
      <c r="O603" s="143" t="n"/>
      <c r="P603" s="143" t="n"/>
    </row>
    <row r="604" ht="15.75" customHeight="1" s="218">
      <c r="M604" s="143" t="n"/>
      <c r="N604" s="143" t="n"/>
      <c r="O604" s="143" t="n"/>
      <c r="P604" s="143" t="n"/>
    </row>
    <row r="605" ht="15.75" customHeight="1" s="218">
      <c r="M605" s="143" t="n"/>
      <c r="N605" s="143" t="n"/>
      <c r="O605" s="143" t="n"/>
      <c r="P605" s="143" t="n"/>
    </row>
    <row r="606" ht="15.75" customHeight="1" s="218">
      <c r="M606" s="143" t="n"/>
      <c r="N606" s="143" t="n"/>
      <c r="O606" s="143" t="n"/>
      <c r="P606" s="143" t="n"/>
    </row>
    <row r="607" ht="15.75" customHeight="1" s="218">
      <c r="M607" s="143" t="n"/>
      <c r="N607" s="143" t="n"/>
      <c r="O607" s="143" t="n"/>
      <c r="P607" s="143" t="n"/>
    </row>
    <row r="608" ht="15.75" customHeight="1" s="218">
      <c r="M608" s="143" t="n"/>
      <c r="N608" s="143" t="n"/>
      <c r="O608" s="143" t="n"/>
      <c r="P608" s="143" t="n"/>
    </row>
    <row r="609" ht="15.75" customHeight="1" s="218">
      <c r="M609" s="143" t="n"/>
      <c r="N609" s="143" t="n"/>
      <c r="O609" s="143" t="n"/>
      <c r="P609" s="143" t="n"/>
    </row>
    <row r="610" ht="15.75" customHeight="1" s="218">
      <c r="M610" s="143" t="n"/>
      <c r="N610" s="143" t="n"/>
      <c r="O610" s="143" t="n"/>
      <c r="P610" s="143" t="n"/>
    </row>
    <row r="611" ht="15.75" customHeight="1" s="218">
      <c r="M611" s="143" t="n"/>
      <c r="N611" s="143" t="n"/>
      <c r="O611" s="143" t="n"/>
      <c r="P611" s="143" t="n"/>
    </row>
    <row r="612" ht="15.75" customHeight="1" s="218">
      <c r="M612" s="143" t="n"/>
      <c r="N612" s="143" t="n"/>
      <c r="O612" s="143" t="n"/>
      <c r="P612" s="143" t="n"/>
    </row>
    <row r="613" ht="15.75" customHeight="1" s="218">
      <c r="M613" s="143" t="n"/>
      <c r="N613" s="143" t="n"/>
      <c r="O613" s="143" t="n"/>
      <c r="P613" s="143" t="n"/>
    </row>
    <row r="614" ht="15.75" customHeight="1" s="218">
      <c r="M614" s="143" t="n"/>
      <c r="N614" s="143" t="n"/>
      <c r="O614" s="143" t="n"/>
      <c r="P614" s="143" t="n"/>
    </row>
    <row r="615" ht="15.75" customHeight="1" s="218">
      <c r="M615" s="143" t="n"/>
      <c r="N615" s="143" t="n"/>
      <c r="O615" s="143" t="n"/>
      <c r="P615" s="143" t="n"/>
    </row>
    <row r="616" ht="15.75" customHeight="1" s="218">
      <c r="M616" s="143" t="n"/>
      <c r="N616" s="143" t="n"/>
      <c r="O616" s="143" t="n"/>
      <c r="P616" s="143" t="n"/>
    </row>
    <row r="617" ht="15.75" customHeight="1" s="218">
      <c r="M617" s="143" t="n"/>
      <c r="N617" s="143" t="n"/>
      <c r="O617" s="143" t="n"/>
      <c r="P617" s="143" t="n"/>
    </row>
    <row r="618" ht="15.75" customHeight="1" s="218">
      <c r="M618" s="143" t="n"/>
      <c r="N618" s="143" t="n"/>
      <c r="O618" s="143" t="n"/>
      <c r="P618" s="143" t="n"/>
    </row>
    <row r="619" ht="15.75" customHeight="1" s="218">
      <c r="M619" s="143" t="n"/>
      <c r="N619" s="143" t="n"/>
      <c r="O619" s="143" t="n"/>
      <c r="P619" s="143" t="n"/>
    </row>
    <row r="620" ht="15.75" customHeight="1" s="218">
      <c r="M620" s="143" t="n"/>
      <c r="N620" s="143" t="n"/>
      <c r="O620" s="143" t="n"/>
      <c r="P620" s="143" t="n"/>
    </row>
    <row r="621" ht="15.75" customHeight="1" s="218">
      <c r="M621" s="143" t="n"/>
      <c r="N621" s="143" t="n"/>
      <c r="O621" s="143" t="n"/>
      <c r="P621" s="143" t="n"/>
    </row>
    <row r="622" ht="15.75" customHeight="1" s="218">
      <c r="M622" s="143" t="n"/>
      <c r="N622" s="143" t="n"/>
      <c r="O622" s="143" t="n"/>
      <c r="P622" s="143" t="n"/>
    </row>
    <row r="623" ht="15.75" customHeight="1" s="218">
      <c r="M623" s="143" t="n"/>
      <c r="N623" s="143" t="n"/>
      <c r="O623" s="143" t="n"/>
      <c r="P623" s="143" t="n"/>
    </row>
    <row r="624" ht="15.75" customHeight="1" s="218">
      <c r="M624" s="143" t="n"/>
      <c r="N624" s="143" t="n"/>
      <c r="O624" s="143" t="n"/>
      <c r="P624" s="143" t="n"/>
    </row>
    <row r="625" ht="15.75" customHeight="1" s="218">
      <c r="M625" s="143" t="n"/>
      <c r="N625" s="143" t="n"/>
      <c r="O625" s="143" t="n"/>
      <c r="P625" s="143" t="n"/>
    </row>
    <row r="626" ht="15.75" customHeight="1" s="218">
      <c r="M626" s="143" t="n"/>
      <c r="N626" s="143" t="n"/>
      <c r="O626" s="143" t="n"/>
      <c r="P626" s="143" t="n"/>
    </row>
    <row r="627" ht="15.75" customHeight="1" s="218">
      <c r="M627" s="143" t="n"/>
      <c r="N627" s="143" t="n"/>
      <c r="O627" s="143" t="n"/>
      <c r="P627" s="143" t="n"/>
    </row>
    <row r="628" ht="15.75" customHeight="1" s="218">
      <c r="M628" s="143" t="n"/>
      <c r="N628" s="143" t="n"/>
      <c r="O628" s="143" t="n"/>
      <c r="P628" s="143" t="n"/>
    </row>
    <row r="629" ht="15.75" customHeight="1" s="218">
      <c r="M629" s="143" t="n"/>
      <c r="N629" s="143" t="n"/>
      <c r="O629" s="143" t="n"/>
      <c r="P629" s="143" t="n"/>
    </row>
    <row r="630" ht="15.75" customHeight="1" s="218">
      <c r="M630" s="143" t="n"/>
      <c r="N630" s="143" t="n"/>
      <c r="O630" s="143" t="n"/>
      <c r="P630" s="143" t="n"/>
    </row>
    <row r="631" ht="15.75" customHeight="1" s="218">
      <c r="M631" s="143" t="n"/>
      <c r="N631" s="143" t="n"/>
      <c r="O631" s="143" t="n"/>
      <c r="P631" s="143" t="n"/>
    </row>
    <row r="632" ht="15.75" customHeight="1" s="218">
      <c r="M632" s="143" t="n"/>
      <c r="N632" s="143" t="n"/>
      <c r="O632" s="143" t="n"/>
      <c r="P632" s="143" t="n"/>
    </row>
    <row r="633" ht="15.75" customHeight="1" s="218">
      <c r="M633" s="143" t="n"/>
      <c r="N633" s="143" t="n"/>
      <c r="O633" s="143" t="n"/>
      <c r="P633" s="143" t="n"/>
    </row>
    <row r="634" ht="15.75" customHeight="1" s="218">
      <c r="M634" s="143" t="n"/>
      <c r="N634" s="143" t="n"/>
      <c r="O634" s="143" t="n"/>
      <c r="P634" s="143" t="n"/>
    </row>
    <row r="635" ht="15.75" customHeight="1" s="218">
      <c r="M635" s="143" t="n"/>
      <c r="N635" s="143" t="n"/>
      <c r="O635" s="143" t="n"/>
      <c r="P635" s="143" t="n"/>
    </row>
    <row r="636" ht="15.75" customHeight="1" s="218">
      <c r="M636" s="143" t="n"/>
      <c r="N636" s="143" t="n"/>
      <c r="O636" s="143" t="n"/>
      <c r="P636" s="143" t="n"/>
    </row>
    <row r="637" ht="15.75" customHeight="1" s="218">
      <c r="M637" s="143" t="n"/>
      <c r="N637" s="143" t="n"/>
      <c r="O637" s="143" t="n"/>
      <c r="P637" s="143" t="n"/>
    </row>
    <row r="638" ht="15.75" customHeight="1" s="218">
      <c r="M638" s="143" t="n"/>
      <c r="N638" s="143" t="n"/>
      <c r="O638" s="143" t="n"/>
      <c r="P638" s="143" t="n"/>
    </row>
    <row r="639" ht="15.75" customHeight="1" s="218">
      <c r="M639" s="143" t="n"/>
      <c r="N639" s="143" t="n"/>
      <c r="O639" s="143" t="n"/>
      <c r="P639" s="143" t="n"/>
    </row>
    <row r="640" ht="15.75" customHeight="1" s="218">
      <c r="M640" s="143" t="n"/>
      <c r="N640" s="143" t="n"/>
      <c r="O640" s="143" t="n"/>
      <c r="P640" s="143" t="n"/>
    </row>
    <row r="641" ht="15.75" customHeight="1" s="218">
      <c r="M641" s="143" t="n"/>
      <c r="N641" s="143" t="n"/>
      <c r="O641" s="143" t="n"/>
      <c r="P641" s="143" t="n"/>
    </row>
    <row r="642" ht="15.75" customHeight="1" s="218">
      <c r="M642" s="143" t="n"/>
      <c r="N642" s="143" t="n"/>
      <c r="O642" s="143" t="n"/>
      <c r="P642" s="143" t="n"/>
    </row>
    <row r="643" ht="15.75" customHeight="1" s="218">
      <c r="M643" s="143" t="n"/>
      <c r="N643" s="143" t="n"/>
      <c r="O643" s="143" t="n"/>
      <c r="P643" s="143" t="n"/>
    </row>
    <row r="644" ht="15.75" customHeight="1" s="218">
      <c r="M644" s="143" t="n"/>
      <c r="N644" s="143" t="n"/>
      <c r="O644" s="143" t="n"/>
      <c r="P644" s="143" t="n"/>
    </row>
    <row r="645" ht="15.75" customHeight="1" s="218">
      <c r="M645" s="143" t="n"/>
      <c r="N645" s="143" t="n"/>
      <c r="O645" s="143" t="n"/>
      <c r="P645" s="143" t="n"/>
    </row>
    <row r="646" ht="15.75" customHeight="1" s="218">
      <c r="M646" s="143" t="n"/>
      <c r="N646" s="143" t="n"/>
      <c r="O646" s="143" t="n"/>
      <c r="P646" s="143" t="n"/>
    </row>
    <row r="647" ht="15.75" customHeight="1" s="218">
      <c r="M647" s="143" t="n"/>
      <c r="N647" s="143" t="n"/>
      <c r="O647" s="143" t="n"/>
      <c r="P647" s="143" t="n"/>
    </row>
    <row r="648" ht="15.75" customHeight="1" s="218">
      <c r="M648" s="143" t="n"/>
      <c r="N648" s="143" t="n"/>
      <c r="O648" s="143" t="n"/>
      <c r="P648" s="143" t="n"/>
    </row>
    <row r="649" ht="15.75" customHeight="1" s="218">
      <c r="M649" s="143" t="n"/>
      <c r="N649" s="143" t="n"/>
      <c r="O649" s="143" t="n"/>
      <c r="P649" s="143" t="n"/>
    </row>
    <row r="650" ht="15.75" customHeight="1" s="218">
      <c r="M650" s="143" t="n"/>
      <c r="N650" s="143" t="n"/>
      <c r="O650" s="143" t="n"/>
      <c r="P650" s="143" t="n"/>
    </row>
    <row r="651" ht="15.75" customHeight="1" s="218">
      <c r="M651" s="143" t="n"/>
      <c r="N651" s="143" t="n"/>
      <c r="O651" s="143" t="n"/>
      <c r="P651" s="143" t="n"/>
    </row>
    <row r="652" ht="15.75" customHeight="1" s="218">
      <c r="M652" s="143" t="n"/>
      <c r="N652" s="143" t="n"/>
      <c r="O652" s="143" t="n"/>
      <c r="P652" s="143" t="n"/>
    </row>
    <row r="653" ht="15.75" customHeight="1" s="218">
      <c r="M653" s="143" t="n"/>
      <c r="N653" s="143" t="n"/>
      <c r="O653" s="143" t="n"/>
      <c r="P653" s="143" t="n"/>
    </row>
    <row r="654" ht="15.75" customHeight="1" s="218">
      <c r="M654" s="143" t="n"/>
      <c r="N654" s="143" t="n"/>
      <c r="O654" s="143" t="n"/>
      <c r="P654" s="143" t="n"/>
    </row>
    <row r="655" ht="15.75" customHeight="1" s="218">
      <c r="M655" s="143" t="n"/>
      <c r="N655" s="143" t="n"/>
      <c r="O655" s="143" t="n"/>
      <c r="P655" s="143" t="n"/>
    </row>
    <row r="656" ht="15.75" customHeight="1" s="218">
      <c r="M656" s="143" t="n"/>
      <c r="N656" s="143" t="n"/>
      <c r="O656" s="143" t="n"/>
      <c r="P656" s="143" t="n"/>
    </row>
    <row r="657" ht="15.75" customHeight="1" s="218">
      <c r="M657" s="143" t="n"/>
      <c r="N657" s="143" t="n"/>
      <c r="O657" s="143" t="n"/>
      <c r="P657" s="143" t="n"/>
    </row>
    <row r="658" ht="15.75" customHeight="1" s="218">
      <c r="M658" s="143" t="n"/>
      <c r="N658" s="143" t="n"/>
      <c r="O658" s="143" t="n"/>
      <c r="P658" s="143" t="n"/>
    </row>
    <row r="659" ht="15.75" customHeight="1" s="218">
      <c r="M659" s="143" t="n"/>
      <c r="N659" s="143" t="n"/>
      <c r="O659" s="143" t="n"/>
      <c r="P659" s="143" t="n"/>
    </row>
    <row r="660" ht="15.75" customHeight="1" s="218">
      <c r="M660" s="143" t="n"/>
      <c r="N660" s="143" t="n"/>
      <c r="O660" s="143" t="n"/>
      <c r="P660" s="143" t="n"/>
    </row>
    <row r="661" ht="15.75" customHeight="1" s="218">
      <c r="M661" s="143" t="n"/>
      <c r="N661" s="143" t="n"/>
      <c r="O661" s="143" t="n"/>
      <c r="P661" s="143" t="n"/>
    </row>
    <row r="662" ht="15.75" customHeight="1" s="218">
      <c r="M662" s="143" t="n"/>
      <c r="N662" s="143" t="n"/>
      <c r="O662" s="143" t="n"/>
      <c r="P662" s="143" t="n"/>
    </row>
    <row r="663" ht="15.75" customHeight="1" s="218">
      <c r="M663" s="143" t="n"/>
      <c r="N663" s="143" t="n"/>
      <c r="O663" s="143" t="n"/>
      <c r="P663" s="143" t="n"/>
    </row>
    <row r="664" ht="15.75" customHeight="1" s="218">
      <c r="M664" s="143" t="n"/>
      <c r="N664" s="143" t="n"/>
      <c r="O664" s="143" t="n"/>
      <c r="P664" s="143" t="n"/>
    </row>
    <row r="665" ht="15.75" customHeight="1" s="218">
      <c r="M665" s="143" t="n"/>
      <c r="N665" s="143" t="n"/>
      <c r="O665" s="143" t="n"/>
      <c r="P665" s="143" t="n"/>
    </row>
    <row r="666" ht="15.75" customHeight="1" s="218">
      <c r="M666" s="143" t="n"/>
      <c r="N666" s="143" t="n"/>
      <c r="O666" s="143" t="n"/>
      <c r="P666" s="143" t="n"/>
    </row>
    <row r="667" ht="15.75" customHeight="1" s="218">
      <c r="M667" s="143" t="n"/>
      <c r="N667" s="143" t="n"/>
      <c r="O667" s="143" t="n"/>
      <c r="P667" s="143" t="n"/>
    </row>
    <row r="668" ht="15.75" customHeight="1" s="218">
      <c r="M668" s="143" t="n"/>
      <c r="N668" s="143" t="n"/>
      <c r="O668" s="143" t="n"/>
      <c r="P668" s="143" t="n"/>
    </row>
    <row r="669" ht="15.75" customHeight="1" s="218">
      <c r="M669" s="143" t="n"/>
      <c r="N669" s="143" t="n"/>
      <c r="O669" s="143" t="n"/>
      <c r="P669" s="143" t="n"/>
    </row>
    <row r="670" ht="15.75" customHeight="1" s="218">
      <c r="M670" s="143" t="n"/>
      <c r="N670" s="143" t="n"/>
      <c r="O670" s="143" t="n"/>
      <c r="P670" s="143" t="n"/>
    </row>
    <row r="671" ht="15.75" customHeight="1" s="218">
      <c r="M671" s="143" t="n"/>
      <c r="N671" s="143" t="n"/>
      <c r="O671" s="143" t="n"/>
      <c r="P671" s="143" t="n"/>
    </row>
    <row r="672" ht="15.75" customHeight="1" s="218">
      <c r="M672" s="143" t="n"/>
      <c r="N672" s="143" t="n"/>
      <c r="O672" s="143" t="n"/>
      <c r="P672" s="143" t="n"/>
    </row>
    <row r="673" ht="15.75" customHeight="1" s="218">
      <c r="M673" s="143" t="n"/>
      <c r="N673" s="143" t="n"/>
      <c r="O673" s="143" t="n"/>
      <c r="P673" s="143" t="n"/>
    </row>
    <row r="674" ht="15.75" customHeight="1" s="218">
      <c r="M674" s="143" t="n"/>
      <c r="N674" s="143" t="n"/>
      <c r="O674" s="143" t="n"/>
      <c r="P674" s="143" t="n"/>
    </row>
    <row r="675" ht="15.75" customHeight="1" s="218">
      <c r="M675" s="143" t="n"/>
      <c r="N675" s="143" t="n"/>
      <c r="O675" s="143" t="n"/>
      <c r="P675" s="143" t="n"/>
    </row>
    <row r="676" ht="15.75" customHeight="1" s="218">
      <c r="M676" s="143" t="n"/>
      <c r="N676" s="143" t="n"/>
      <c r="O676" s="143" t="n"/>
      <c r="P676" s="143" t="n"/>
    </row>
    <row r="677" ht="15.75" customHeight="1" s="218">
      <c r="M677" s="143" t="n"/>
      <c r="N677" s="143" t="n"/>
      <c r="O677" s="143" t="n"/>
      <c r="P677" s="143" t="n"/>
    </row>
    <row r="678" ht="15.75" customHeight="1" s="218">
      <c r="M678" s="143" t="n"/>
      <c r="N678" s="143" t="n"/>
      <c r="O678" s="143" t="n"/>
      <c r="P678" s="143" t="n"/>
    </row>
    <row r="679" ht="15.75" customHeight="1" s="218">
      <c r="M679" s="143" t="n"/>
      <c r="N679" s="143" t="n"/>
      <c r="O679" s="143" t="n"/>
      <c r="P679" s="143" t="n"/>
    </row>
    <row r="680" ht="15.75" customHeight="1" s="218">
      <c r="M680" s="143" t="n"/>
      <c r="N680" s="143" t="n"/>
      <c r="O680" s="143" t="n"/>
      <c r="P680" s="143" t="n"/>
    </row>
    <row r="681" ht="15.75" customHeight="1" s="218">
      <c r="M681" s="143" t="n"/>
      <c r="N681" s="143" t="n"/>
      <c r="O681" s="143" t="n"/>
      <c r="P681" s="143" t="n"/>
    </row>
    <row r="682" ht="15.75" customHeight="1" s="218">
      <c r="M682" s="143" t="n"/>
      <c r="N682" s="143" t="n"/>
      <c r="O682" s="143" t="n"/>
      <c r="P682" s="143" t="n"/>
    </row>
    <row r="683" ht="15.75" customHeight="1" s="218">
      <c r="M683" s="143" t="n"/>
      <c r="N683" s="143" t="n"/>
      <c r="O683" s="143" t="n"/>
      <c r="P683" s="143" t="n"/>
    </row>
    <row r="684" ht="15.75" customHeight="1" s="218">
      <c r="M684" s="143" t="n"/>
      <c r="N684" s="143" t="n"/>
      <c r="O684" s="143" t="n"/>
      <c r="P684" s="143" t="n"/>
    </row>
    <row r="685" ht="15.75" customHeight="1" s="218">
      <c r="M685" s="143" t="n"/>
      <c r="N685" s="143" t="n"/>
      <c r="O685" s="143" t="n"/>
      <c r="P685" s="143" t="n"/>
    </row>
    <row r="686" ht="15.75" customHeight="1" s="218">
      <c r="M686" s="143" t="n"/>
      <c r="N686" s="143" t="n"/>
      <c r="O686" s="143" t="n"/>
      <c r="P686" s="143" t="n"/>
    </row>
    <row r="687" ht="15.75" customHeight="1" s="218">
      <c r="M687" s="143" t="n"/>
      <c r="N687" s="143" t="n"/>
      <c r="O687" s="143" t="n"/>
      <c r="P687" s="143" t="n"/>
    </row>
    <row r="688" ht="15.75" customHeight="1" s="218">
      <c r="M688" s="143" t="n"/>
      <c r="N688" s="143" t="n"/>
      <c r="O688" s="143" t="n"/>
      <c r="P688" s="143" t="n"/>
    </row>
    <row r="689" ht="15.75" customHeight="1" s="218">
      <c r="M689" s="143" t="n"/>
      <c r="N689" s="143" t="n"/>
      <c r="O689" s="143" t="n"/>
      <c r="P689" s="143" t="n"/>
    </row>
    <row r="690" ht="15.75" customHeight="1" s="218">
      <c r="M690" s="143" t="n"/>
      <c r="N690" s="143" t="n"/>
      <c r="O690" s="143" t="n"/>
      <c r="P690" s="143" t="n"/>
    </row>
    <row r="691" ht="15.75" customHeight="1" s="218">
      <c r="M691" s="143" t="n"/>
      <c r="N691" s="143" t="n"/>
      <c r="O691" s="143" t="n"/>
      <c r="P691" s="143" t="n"/>
    </row>
    <row r="692" ht="15.75" customHeight="1" s="218">
      <c r="M692" s="143" t="n"/>
      <c r="N692" s="143" t="n"/>
      <c r="O692" s="143" t="n"/>
      <c r="P692" s="143" t="n"/>
    </row>
    <row r="693" ht="15.75" customHeight="1" s="218">
      <c r="M693" s="143" t="n"/>
      <c r="N693" s="143" t="n"/>
      <c r="O693" s="143" t="n"/>
      <c r="P693" s="143" t="n"/>
    </row>
    <row r="694" ht="15.75" customHeight="1" s="218">
      <c r="M694" s="143" t="n"/>
      <c r="N694" s="143" t="n"/>
      <c r="O694" s="143" t="n"/>
      <c r="P694" s="143" t="n"/>
    </row>
    <row r="695" ht="15.75" customHeight="1" s="218">
      <c r="M695" s="143" t="n"/>
      <c r="N695" s="143" t="n"/>
      <c r="O695" s="143" t="n"/>
      <c r="P695" s="143" t="n"/>
    </row>
    <row r="696" ht="15.75" customHeight="1" s="218">
      <c r="M696" s="143" t="n"/>
      <c r="N696" s="143" t="n"/>
      <c r="O696" s="143" t="n"/>
      <c r="P696" s="143" t="n"/>
    </row>
    <row r="697" ht="15.75" customHeight="1" s="218">
      <c r="M697" s="143" t="n"/>
      <c r="N697" s="143" t="n"/>
      <c r="O697" s="143" t="n"/>
      <c r="P697" s="143" t="n"/>
    </row>
    <row r="698" ht="15.75" customHeight="1" s="218">
      <c r="M698" s="143" t="n"/>
      <c r="N698" s="143" t="n"/>
      <c r="O698" s="143" t="n"/>
      <c r="P698" s="143" t="n"/>
    </row>
    <row r="699" ht="15.75" customHeight="1" s="218">
      <c r="M699" s="143" t="n"/>
      <c r="N699" s="143" t="n"/>
      <c r="O699" s="143" t="n"/>
      <c r="P699" s="143" t="n"/>
    </row>
    <row r="700" ht="15.75" customHeight="1" s="218">
      <c r="M700" s="143" t="n"/>
      <c r="N700" s="143" t="n"/>
      <c r="O700" s="143" t="n"/>
      <c r="P700" s="143" t="n"/>
    </row>
    <row r="701" ht="15.75" customHeight="1" s="218">
      <c r="M701" s="143" t="n"/>
      <c r="N701" s="143" t="n"/>
      <c r="O701" s="143" t="n"/>
      <c r="P701" s="143" t="n"/>
    </row>
    <row r="702" ht="15.75" customHeight="1" s="218">
      <c r="M702" s="143" t="n"/>
      <c r="N702" s="143" t="n"/>
      <c r="O702" s="143" t="n"/>
      <c r="P702" s="143" t="n"/>
    </row>
    <row r="703" ht="15.75" customHeight="1" s="218">
      <c r="M703" s="143" t="n"/>
      <c r="N703" s="143" t="n"/>
      <c r="O703" s="143" t="n"/>
      <c r="P703" s="143" t="n"/>
    </row>
    <row r="704" ht="15.75" customHeight="1" s="218">
      <c r="M704" s="143" t="n"/>
      <c r="N704" s="143" t="n"/>
      <c r="O704" s="143" t="n"/>
      <c r="P704" s="143" t="n"/>
    </row>
    <row r="705" ht="15.75" customHeight="1" s="218">
      <c r="M705" s="143" t="n"/>
      <c r="N705" s="143" t="n"/>
      <c r="O705" s="143" t="n"/>
      <c r="P705" s="143" t="n"/>
    </row>
    <row r="706" ht="15.75" customHeight="1" s="218">
      <c r="M706" s="143" t="n"/>
      <c r="N706" s="143" t="n"/>
      <c r="O706" s="143" t="n"/>
      <c r="P706" s="143" t="n"/>
    </row>
    <row r="707" ht="15.75" customHeight="1" s="218">
      <c r="M707" s="143" t="n"/>
      <c r="N707" s="143" t="n"/>
      <c r="O707" s="143" t="n"/>
      <c r="P707" s="143" t="n"/>
    </row>
    <row r="708" ht="15.75" customHeight="1" s="218">
      <c r="M708" s="143" t="n"/>
      <c r="N708" s="143" t="n"/>
      <c r="O708" s="143" t="n"/>
      <c r="P708" s="143" t="n"/>
    </row>
    <row r="709" ht="15.75" customHeight="1" s="218">
      <c r="M709" s="143" t="n"/>
      <c r="N709" s="143" t="n"/>
      <c r="O709" s="143" t="n"/>
      <c r="P709" s="143" t="n"/>
    </row>
    <row r="710" ht="15.75" customHeight="1" s="218">
      <c r="M710" s="143" t="n"/>
      <c r="N710" s="143" t="n"/>
      <c r="O710" s="143" t="n"/>
      <c r="P710" s="143" t="n"/>
    </row>
    <row r="711" ht="15.75" customHeight="1" s="218">
      <c r="M711" s="143" t="n"/>
      <c r="N711" s="143" t="n"/>
      <c r="O711" s="143" t="n"/>
      <c r="P711" s="143" t="n"/>
    </row>
    <row r="712" ht="15.75" customHeight="1" s="218">
      <c r="M712" s="143" t="n"/>
      <c r="N712" s="143" t="n"/>
      <c r="O712" s="143" t="n"/>
      <c r="P712" s="143" t="n"/>
    </row>
    <row r="713" ht="15.75" customHeight="1" s="218">
      <c r="M713" s="143" t="n"/>
      <c r="N713" s="143" t="n"/>
      <c r="O713" s="143" t="n"/>
      <c r="P713" s="143" t="n"/>
    </row>
    <row r="714" ht="15.75" customHeight="1" s="218">
      <c r="M714" s="143" t="n"/>
      <c r="N714" s="143" t="n"/>
      <c r="O714" s="143" t="n"/>
      <c r="P714" s="143" t="n"/>
    </row>
    <row r="715" ht="15.75" customHeight="1" s="218">
      <c r="M715" s="143" t="n"/>
      <c r="N715" s="143" t="n"/>
      <c r="O715" s="143" t="n"/>
      <c r="P715" s="143" t="n"/>
    </row>
    <row r="716" ht="15.75" customHeight="1" s="218">
      <c r="M716" s="143" t="n"/>
      <c r="N716" s="143" t="n"/>
      <c r="O716" s="143" t="n"/>
      <c r="P716" s="143" t="n"/>
    </row>
    <row r="717" ht="15.75" customHeight="1" s="218">
      <c r="M717" s="143" t="n"/>
      <c r="N717" s="143" t="n"/>
      <c r="O717" s="143" t="n"/>
      <c r="P717" s="143" t="n"/>
    </row>
    <row r="718" ht="15.75" customHeight="1" s="218">
      <c r="M718" s="143" t="n"/>
      <c r="N718" s="143" t="n"/>
      <c r="O718" s="143" t="n"/>
      <c r="P718" s="143" t="n"/>
    </row>
    <row r="719" ht="15.75" customHeight="1" s="218">
      <c r="M719" s="143" t="n"/>
      <c r="N719" s="143" t="n"/>
      <c r="O719" s="143" t="n"/>
      <c r="P719" s="143" t="n"/>
    </row>
    <row r="720" ht="15.75" customHeight="1" s="218">
      <c r="M720" s="143" t="n"/>
      <c r="N720" s="143" t="n"/>
      <c r="O720" s="143" t="n"/>
      <c r="P720" s="143" t="n"/>
    </row>
    <row r="721" ht="15.75" customHeight="1" s="218">
      <c r="M721" s="143" t="n"/>
      <c r="N721" s="143" t="n"/>
      <c r="O721" s="143" t="n"/>
      <c r="P721" s="143" t="n"/>
    </row>
    <row r="722" ht="15.75" customHeight="1" s="218">
      <c r="M722" s="143" t="n"/>
      <c r="N722" s="143" t="n"/>
      <c r="O722" s="143" t="n"/>
      <c r="P722" s="143" t="n"/>
    </row>
    <row r="723" ht="15.75" customHeight="1" s="218">
      <c r="M723" s="143" t="n"/>
      <c r="N723" s="143" t="n"/>
      <c r="O723" s="143" t="n"/>
      <c r="P723" s="143" t="n"/>
    </row>
    <row r="724" ht="15.75" customHeight="1" s="218">
      <c r="M724" s="143" t="n"/>
      <c r="N724" s="143" t="n"/>
      <c r="O724" s="143" t="n"/>
      <c r="P724" s="143" t="n"/>
    </row>
    <row r="725" ht="15.75" customHeight="1" s="218">
      <c r="M725" s="143" t="n"/>
      <c r="N725" s="143" t="n"/>
      <c r="O725" s="143" t="n"/>
      <c r="P725" s="143" t="n"/>
    </row>
    <row r="726" ht="15.75" customHeight="1" s="218">
      <c r="M726" s="143" t="n"/>
      <c r="N726" s="143" t="n"/>
      <c r="O726" s="143" t="n"/>
      <c r="P726" s="143" t="n"/>
    </row>
    <row r="727" ht="15.75" customHeight="1" s="218">
      <c r="M727" s="143" t="n"/>
      <c r="N727" s="143" t="n"/>
      <c r="O727" s="143" t="n"/>
      <c r="P727" s="143" t="n"/>
    </row>
    <row r="728" ht="15.75" customHeight="1" s="218">
      <c r="M728" s="143" t="n"/>
      <c r="N728" s="143" t="n"/>
      <c r="O728" s="143" t="n"/>
      <c r="P728" s="143" t="n"/>
    </row>
    <row r="729" ht="15.75" customHeight="1" s="218">
      <c r="M729" s="143" t="n"/>
      <c r="N729" s="143" t="n"/>
      <c r="O729" s="143" t="n"/>
      <c r="P729" s="143" t="n"/>
    </row>
    <row r="730" ht="15.75" customHeight="1" s="218">
      <c r="M730" s="143" t="n"/>
      <c r="N730" s="143" t="n"/>
      <c r="O730" s="143" t="n"/>
      <c r="P730" s="143" t="n"/>
    </row>
    <row r="731" ht="15.75" customHeight="1" s="218">
      <c r="M731" s="143" t="n"/>
      <c r="N731" s="143" t="n"/>
      <c r="O731" s="143" t="n"/>
      <c r="P731" s="143" t="n"/>
    </row>
    <row r="732" ht="15.75" customHeight="1" s="218">
      <c r="M732" s="143" t="n"/>
      <c r="N732" s="143" t="n"/>
      <c r="O732" s="143" t="n"/>
      <c r="P732" s="143" t="n"/>
    </row>
    <row r="733" ht="15.75" customHeight="1" s="218">
      <c r="M733" s="143" t="n"/>
      <c r="N733" s="143" t="n"/>
      <c r="O733" s="143" t="n"/>
      <c r="P733" s="143" t="n"/>
    </row>
    <row r="734" ht="15.75" customHeight="1" s="218">
      <c r="M734" s="143" t="n"/>
      <c r="N734" s="143" t="n"/>
      <c r="O734" s="143" t="n"/>
      <c r="P734" s="143" t="n"/>
    </row>
    <row r="735" ht="15.75" customHeight="1" s="218">
      <c r="M735" s="143" t="n"/>
      <c r="N735" s="143" t="n"/>
      <c r="O735" s="143" t="n"/>
      <c r="P735" s="143" t="n"/>
    </row>
    <row r="736" ht="15.75" customHeight="1" s="218">
      <c r="M736" s="143" t="n"/>
      <c r="N736" s="143" t="n"/>
      <c r="O736" s="143" t="n"/>
      <c r="P736" s="143" t="n"/>
    </row>
    <row r="737" ht="15.75" customHeight="1" s="218">
      <c r="M737" s="143" t="n"/>
      <c r="N737" s="143" t="n"/>
      <c r="O737" s="143" t="n"/>
      <c r="P737" s="143" t="n"/>
    </row>
    <row r="738" ht="15.75" customHeight="1" s="218">
      <c r="M738" s="143" t="n"/>
      <c r="N738" s="143" t="n"/>
      <c r="O738" s="143" t="n"/>
      <c r="P738" s="143" t="n"/>
    </row>
    <row r="739" ht="15.75" customHeight="1" s="218">
      <c r="M739" s="143" t="n"/>
      <c r="N739" s="143" t="n"/>
      <c r="O739" s="143" t="n"/>
      <c r="P739" s="143" t="n"/>
    </row>
    <row r="740" ht="15.75" customHeight="1" s="218">
      <c r="M740" s="143" t="n"/>
      <c r="N740" s="143" t="n"/>
      <c r="O740" s="143" t="n"/>
      <c r="P740" s="143" t="n"/>
    </row>
    <row r="741" ht="15.75" customHeight="1" s="218">
      <c r="M741" s="143" t="n"/>
      <c r="N741" s="143" t="n"/>
      <c r="O741" s="143" t="n"/>
      <c r="P741" s="143" t="n"/>
    </row>
    <row r="742" ht="15.75" customHeight="1" s="218">
      <c r="M742" s="143" t="n"/>
      <c r="N742" s="143" t="n"/>
      <c r="O742" s="143" t="n"/>
      <c r="P742" s="143" t="n"/>
    </row>
    <row r="743" ht="15.75" customHeight="1" s="218">
      <c r="M743" s="143" t="n"/>
      <c r="N743" s="143" t="n"/>
      <c r="O743" s="143" t="n"/>
      <c r="P743" s="143" t="n"/>
    </row>
    <row r="744" ht="15.75" customHeight="1" s="218">
      <c r="M744" s="143" t="n"/>
      <c r="N744" s="143" t="n"/>
      <c r="O744" s="143" t="n"/>
      <c r="P744" s="143" t="n"/>
    </row>
    <row r="745" ht="15.75" customHeight="1" s="218">
      <c r="M745" s="143" t="n"/>
      <c r="N745" s="143" t="n"/>
      <c r="O745" s="143" t="n"/>
      <c r="P745" s="143" t="n"/>
    </row>
    <row r="746" ht="15.75" customHeight="1" s="218">
      <c r="M746" s="143" t="n"/>
      <c r="N746" s="143" t="n"/>
      <c r="O746" s="143" t="n"/>
      <c r="P746" s="143" t="n"/>
    </row>
    <row r="747" ht="15.75" customHeight="1" s="218">
      <c r="M747" s="143" t="n"/>
      <c r="N747" s="143" t="n"/>
      <c r="O747" s="143" t="n"/>
      <c r="P747" s="143" t="n"/>
    </row>
    <row r="748" ht="15.75" customHeight="1" s="218">
      <c r="M748" s="143" t="n"/>
      <c r="N748" s="143" t="n"/>
      <c r="O748" s="143" t="n"/>
      <c r="P748" s="143" t="n"/>
    </row>
    <row r="749" ht="15.75" customHeight="1" s="218">
      <c r="M749" s="143" t="n"/>
      <c r="N749" s="143" t="n"/>
      <c r="O749" s="143" t="n"/>
      <c r="P749" s="143" t="n"/>
    </row>
    <row r="750" ht="15.75" customHeight="1" s="218">
      <c r="M750" s="143" t="n"/>
      <c r="N750" s="143" t="n"/>
      <c r="O750" s="143" t="n"/>
      <c r="P750" s="143" t="n"/>
    </row>
    <row r="751" ht="15.75" customHeight="1" s="218">
      <c r="M751" s="143" t="n"/>
      <c r="N751" s="143" t="n"/>
      <c r="O751" s="143" t="n"/>
      <c r="P751" s="143" t="n"/>
    </row>
    <row r="752" ht="15.75" customHeight="1" s="218">
      <c r="M752" s="143" t="n"/>
      <c r="N752" s="143" t="n"/>
      <c r="O752" s="143" t="n"/>
      <c r="P752" s="143" t="n"/>
    </row>
    <row r="753" ht="15.75" customHeight="1" s="218">
      <c r="M753" s="143" t="n"/>
      <c r="N753" s="143" t="n"/>
      <c r="O753" s="143" t="n"/>
      <c r="P753" s="143" t="n"/>
    </row>
    <row r="754" ht="15.75" customHeight="1" s="218">
      <c r="M754" s="143" t="n"/>
      <c r="N754" s="143" t="n"/>
      <c r="O754" s="143" t="n"/>
      <c r="P754" s="143" t="n"/>
    </row>
    <row r="755" ht="15.75" customHeight="1" s="218">
      <c r="M755" s="143" t="n"/>
      <c r="N755" s="143" t="n"/>
      <c r="O755" s="143" t="n"/>
      <c r="P755" s="143" t="n"/>
    </row>
    <row r="756" ht="15.75" customHeight="1" s="218">
      <c r="M756" s="143" t="n"/>
      <c r="N756" s="143" t="n"/>
      <c r="O756" s="143" t="n"/>
      <c r="P756" s="143" t="n"/>
    </row>
    <row r="757" ht="15.75" customHeight="1" s="218">
      <c r="M757" s="143" t="n"/>
      <c r="N757" s="143" t="n"/>
      <c r="O757" s="143" t="n"/>
      <c r="P757" s="143" t="n"/>
    </row>
    <row r="758" ht="15.75" customHeight="1" s="218">
      <c r="M758" s="143" t="n"/>
      <c r="N758" s="143" t="n"/>
      <c r="O758" s="143" t="n"/>
      <c r="P758" s="143" t="n"/>
    </row>
    <row r="759" ht="15.75" customHeight="1" s="218">
      <c r="M759" s="143" t="n"/>
      <c r="N759" s="143" t="n"/>
      <c r="O759" s="143" t="n"/>
      <c r="P759" s="143" t="n"/>
    </row>
    <row r="760" ht="15.75" customHeight="1" s="218">
      <c r="M760" s="143" t="n"/>
      <c r="N760" s="143" t="n"/>
      <c r="O760" s="143" t="n"/>
      <c r="P760" s="143" t="n"/>
    </row>
    <row r="761" ht="15.75" customHeight="1" s="218">
      <c r="M761" s="143" t="n"/>
      <c r="N761" s="143" t="n"/>
      <c r="O761" s="143" t="n"/>
      <c r="P761" s="143" t="n"/>
    </row>
    <row r="762" ht="15.75" customHeight="1" s="218">
      <c r="M762" s="143" t="n"/>
      <c r="N762" s="143" t="n"/>
      <c r="O762" s="143" t="n"/>
      <c r="P762" s="143" t="n"/>
    </row>
    <row r="763" ht="15.75" customHeight="1" s="218">
      <c r="M763" s="143" t="n"/>
      <c r="N763" s="143" t="n"/>
      <c r="O763" s="143" t="n"/>
      <c r="P763" s="143" t="n"/>
    </row>
    <row r="764" ht="15.75" customHeight="1" s="218">
      <c r="M764" s="143" t="n"/>
      <c r="N764" s="143" t="n"/>
      <c r="O764" s="143" t="n"/>
      <c r="P764" s="143" t="n"/>
    </row>
    <row r="765" ht="15.75" customHeight="1" s="218">
      <c r="M765" s="143" t="n"/>
      <c r="N765" s="143" t="n"/>
      <c r="O765" s="143" t="n"/>
      <c r="P765" s="143" t="n"/>
    </row>
    <row r="766" ht="15.75" customHeight="1" s="218">
      <c r="M766" s="143" t="n"/>
      <c r="N766" s="143" t="n"/>
      <c r="O766" s="143" t="n"/>
      <c r="P766" s="143" t="n"/>
    </row>
    <row r="767" ht="15.75" customHeight="1" s="218">
      <c r="M767" s="143" t="n"/>
      <c r="N767" s="143" t="n"/>
      <c r="O767" s="143" t="n"/>
      <c r="P767" s="143" t="n"/>
    </row>
    <row r="768" ht="15.75" customHeight="1" s="218">
      <c r="M768" s="143" t="n"/>
      <c r="N768" s="143" t="n"/>
      <c r="O768" s="143" t="n"/>
      <c r="P768" s="143" t="n"/>
    </row>
    <row r="769" ht="15.75" customHeight="1" s="218">
      <c r="M769" s="143" t="n"/>
      <c r="N769" s="143" t="n"/>
      <c r="O769" s="143" t="n"/>
      <c r="P769" s="143" t="n"/>
    </row>
    <row r="770" ht="15.75" customHeight="1" s="218">
      <c r="M770" s="143" t="n"/>
      <c r="N770" s="143" t="n"/>
      <c r="O770" s="143" t="n"/>
      <c r="P770" s="143" t="n"/>
    </row>
    <row r="771" ht="15.75" customHeight="1" s="218">
      <c r="M771" s="143" t="n"/>
      <c r="N771" s="143" t="n"/>
      <c r="O771" s="143" t="n"/>
      <c r="P771" s="143" t="n"/>
    </row>
    <row r="772" ht="15.75" customHeight="1" s="218">
      <c r="M772" s="143" t="n"/>
      <c r="N772" s="143" t="n"/>
      <c r="O772" s="143" t="n"/>
      <c r="P772" s="143" t="n"/>
    </row>
    <row r="773" ht="15.75" customHeight="1" s="218">
      <c r="M773" s="143" t="n"/>
      <c r="N773" s="143" t="n"/>
      <c r="O773" s="143" t="n"/>
      <c r="P773" s="143" t="n"/>
    </row>
    <row r="774" ht="15.75" customHeight="1" s="218">
      <c r="M774" s="143" t="n"/>
      <c r="N774" s="143" t="n"/>
      <c r="O774" s="143" t="n"/>
      <c r="P774" s="143" t="n"/>
    </row>
    <row r="775" ht="15.75" customHeight="1" s="218">
      <c r="M775" s="143" t="n"/>
      <c r="N775" s="143" t="n"/>
      <c r="O775" s="143" t="n"/>
      <c r="P775" s="143" t="n"/>
    </row>
    <row r="776" ht="15.75" customHeight="1" s="218">
      <c r="M776" s="143" t="n"/>
      <c r="N776" s="143" t="n"/>
      <c r="O776" s="143" t="n"/>
      <c r="P776" s="143" t="n"/>
    </row>
    <row r="777" ht="15.75" customHeight="1" s="218">
      <c r="M777" s="143" t="n"/>
      <c r="N777" s="143" t="n"/>
      <c r="O777" s="143" t="n"/>
      <c r="P777" s="143" t="n"/>
    </row>
    <row r="778" ht="15.75" customHeight="1" s="218">
      <c r="M778" s="143" t="n"/>
      <c r="N778" s="143" t="n"/>
      <c r="O778" s="143" t="n"/>
      <c r="P778" s="143" t="n"/>
    </row>
    <row r="779" ht="15.75" customHeight="1" s="218">
      <c r="M779" s="143" t="n"/>
      <c r="N779" s="143" t="n"/>
      <c r="O779" s="143" t="n"/>
      <c r="P779" s="143" t="n"/>
    </row>
    <row r="780" ht="15.75" customHeight="1" s="218">
      <c r="M780" s="143" t="n"/>
      <c r="N780" s="143" t="n"/>
      <c r="O780" s="143" t="n"/>
      <c r="P780" s="143" t="n"/>
    </row>
    <row r="781" ht="15.75" customHeight="1" s="218">
      <c r="M781" s="143" t="n"/>
      <c r="N781" s="143" t="n"/>
      <c r="O781" s="143" t="n"/>
      <c r="P781" s="143" t="n"/>
    </row>
    <row r="782" ht="15.75" customHeight="1" s="218">
      <c r="M782" s="143" t="n"/>
      <c r="N782" s="143" t="n"/>
      <c r="O782" s="143" t="n"/>
      <c r="P782" s="143" t="n"/>
    </row>
    <row r="783" ht="15.75" customHeight="1" s="218">
      <c r="M783" s="143" t="n"/>
      <c r="N783" s="143" t="n"/>
      <c r="O783" s="143" t="n"/>
      <c r="P783" s="143" t="n"/>
    </row>
    <row r="784" ht="15.75" customHeight="1" s="218">
      <c r="M784" s="143" t="n"/>
      <c r="N784" s="143" t="n"/>
      <c r="O784" s="143" t="n"/>
      <c r="P784" s="143" t="n"/>
    </row>
    <row r="785" ht="15.75" customHeight="1" s="218">
      <c r="M785" s="143" t="n"/>
      <c r="N785" s="143" t="n"/>
      <c r="O785" s="143" t="n"/>
      <c r="P785" s="143" t="n"/>
    </row>
    <row r="786" ht="15.75" customHeight="1" s="218">
      <c r="M786" s="143" t="n"/>
      <c r="N786" s="143" t="n"/>
      <c r="O786" s="143" t="n"/>
      <c r="P786" s="143" t="n"/>
    </row>
    <row r="787" ht="15.75" customHeight="1" s="218">
      <c r="M787" s="143" t="n"/>
      <c r="N787" s="143" t="n"/>
      <c r="O787" s="143" t="n"/>
      <c r="P787" s="143" t="n"/>
    </row>
    <row r="788" ht="15.75" customHeight="1" s="218">
      <c r="M788" s="143" t="n"/>
      <c r="N788" s="143" t="n"/>
      <c r="O788" s="143" t="n"/>
      <c r="P788" s="143" t="n"/>
    </row>
    <row r="789" ht="15.75" customHeight="1" s="218">
      <c r="M789" s="143" t="n"/>
      <c r="N789" s="143" t="n"/>
      <c r="O789" s="143" t="n"/>
      <c r="P789" s="143" t="n"/>
    </row>
    <row r="790" ht="15.75" customHeight="1" s="218">
      <c r="M790" s="143" t="n"/>
      <c r="N790" s="143" t="n"/>
      <c r="O790" s="143" t="n"/>
      <c r="P790" s="143" t="n"/>
    </row>
    <row r="791" ht="15.75" customHeight="1" s="218">
      <c r="M791" s="143" t="n"/>
      <c r="N791" s="143" t="n"/>
      <c r="O791" s="143" t="n"/>
      <c r="P791" s="143" t="n"/>
    </row>
    <row r="792" ht="15.75" customHeight="1" s="218">
      <c r="M792" s="143" t="n"/>
      <c r="N792" s="143" t="n"/>
      <c r="O792" s="143" t="n"/>
      <c r="P792" s="143" t="n"/>
    </row>
    <row r="793" ht="15.75" customHeight="1" s="218">
      <c r="M793" s="143" t="n"/>
      <c r="N793" s="143" t="n"/>
      <c r="O793" s="143" t="n"/>
      <c r="P793" s="143" t="n"/>
    </row>
    <row r="794" ht="15.75" customHeight="1" s="218">
      <c r="M794" s="143" t="n"/>
      <c r="N794" s="143" t="n"/>
      <c r="O794" s="143" t="n"/>
      <c r="P794" s="143" t="n"/>
    </row>
    <row r="795" ht="15.75" customHeight="1" s="218">
      <c r="M795" s="143" t="n"/>
      <c r="N795" s="143" t="n"/>
      <c r="O795" s="143" t="n"/>
      <c r="P795" s="143" t="n"/>
    </row>
    <row r="796" ht="15.75" customHeight="1" s="218">
      <c r="M796" s="143" t="n"/>
      <c r="N796" s="143" t="n"/>
      <c r="O796" s="143" t="n"/>
      <c r="P796" s="143" t="n"/>
    </row>
    <row r="797" ht="15.75" customHeight="1" s="218">
      <c r="M797" s="143" t="n"/>
      <c r="N797" s="143" t="n"/>
      <c r="O797" s="143" t="n"/>
      <c r="P797" s="143" t="n"/>
    </row>
    <row r="798" ht="15.75" customHeight="1" s="218">
      <c r="M798" s="143" t="n"/>
      <c r="N798" s="143" t="n"/>
      <c r="O798" s="143" t="n"/>
      <c r="P798" s="143" t="n"/>
    </row>
    <row r="799" ht="15.75" customHeight="1" s="218">
      <c r="M799" s="143" t="n"/>
      <c r="N799" s="143" t="n"/>
      <c r="O799" s="143" t="n"/>
      <c r="P799" s="143" t="n"/>
    </row>
    <row r="800" ht="15.75" customHeight="1" s="218">
      <c r="M800" s="143" t="n"/>
      <c r="N800" s="143" t="n"/>
      <c r="O800" s="143" t="n"/>
      <c r="P800" s="143" t="n"/>
    </row>
    <row r="801" ht="15.75" customHeight="1" s="218">
      <c r="M801" s="143" t="n"/>
      <c r="N801" s="143" t="n"/>
      <c r="O801" s="143" t="n"/>
      <c r="P801" s="143" t="n"/>
    </row>
    <row r="802" ht="15.75" customHeight="1" s="218">
      <c r="M802" s="143" t="n"/>
      <c r="N802" s="143" t="n"/>
      <c r="O802" s="143" t="n"/>
      <c r="P802" s="143" t="n"/>
    </row>
    <row r="803" ht="15.75" customHeight="1" s="218">
      <c r="M803" s="143" t="n"/>
      <c r="N803" s="143" t="n"/>
      <c r="O803" s="143" t="n"/>
      <c r="P803" s="143" t="n"/>
    </row>
    <row r="804" ht="15.75" customHeight="1" s="218">
      <c r="M804" s="143" t="n"/>
      <c r="N804" s="143" t="n"/>
      <c r="O804" s="143" t="n"/>
      <c r="P804" s="143" t="n"/>
    </row>
    <row r="805" ht="15.75" customHeight="1" s="218">
      <c r="M805" s="143" t="n"/>
      <c r="N805" s="143" t="n"/>
      <c r="O805" s="143" t="n"/>
      <c r="P805" s="143" t="n"/>
    </row>
    <row r="806" ht="15.75" customHeight="1" s="218">
      <c r="M806" s="143" t="n"/>
      <c r="N806" s="143" t="n"/>
      <c r="O806" s="143" t="n"/>
      <c r="P806" s="143" t="n"/>
    </row>
    <row r="807" ht="15.75" customHeight="1" s="218">
      <c r="M807" s="143" t="n"/>
      <c r="N807" s="143" t="n"/>
      <c r="O807" s="143" t="n"/>
      <c r="P807" s="143" t="n"/>
    </row>
    <row r="808" ht="15.75" customHeight="1" s="218">
      <c r="M808" s="143" t="n"/>
      <c r="N808" s="143" t="n"/>
      <c r="O808" s="143" t="n"/>
      <c r="P808" s="143" t="n"/>
    </row>
    <row r="809" ht="15.75" customHeight="1" s="218">
      <c r="M809" s="143" t="n"/>
      <c r="N809" s="143" t="n"/>
      <c r="O809" s="143" t="n"/>
      <c r="P809" s="143" t="n"/>
    </row>
    <row r="810" ht="15.75" customHeight="1" s="218">
      <c r="M810" s="143" t="n"/>
      <c r="N810" s="143" t="n"/>
      <c r="O810" s="143" t="n"/>
      <c r="P810" s="143" t="n"/>
    </row>
    <row r="811" ht="15.75" customHeight="1" s="218">
      <c r="M811" s="143" t="n"/>
      <c r="N811" s="143" t="n"/>
      <c r="O811" s="143" t="n"/>
      <c r="P811" s="143" t="n"/>
    </row>
    <row r="812" ht="15.75" customHeight="1" s="218">
      <c r="M812" s="143" t="n"/>
      <c r="N812" s="143" t="n"/>
      <c r="O812" s="143" t="n"/>
      <c r="P812" s="143" t="n"/>
    </row>
    <row r="813" ht="15.75" customHeight="1" s="218">
      <c r="M813" s="143" t="n"/>
      <c r="N813" s="143" t="n"/>
      <c r="O813" s="143" t="n"/>
      <c r="P813" s="143" t="n"/>
    </row>
    <row r="814" ht="15.75" customHeight="1" s="218">
      <c r="M814" s="143" t="n"/>
      <c r="N814" s="143" t="n"/>
      <c r="O814" s="143" t="n"/>
      <c r="P814" s="143" t="n"/>
    </row>
    <row r="815" ht="15.75" customHeight="1" s="218">
      <c r="M815" s="143" t="n"/>
      <c r="N815" s="143" t="n"/>
      <c r="O815" s="143" t="n"/>
      <c r="P815" s="143" t="n"/>
    </row>
    <row r="816" ht="15.75" customHeight="1" s="218">
      <c r="M816" s="143" t="n"/>
      <c r="N816" s="143" t="n"/>
      <c r="O816" s="143" t="n"/>
      <c r="P816" s="143" t="n"/>
    </row>
    <row r="817" ht="15.75" customHeight="1" s="218">
      <c r="M817" s="143" t="n"/>
      <c r="N817" s="143" t="n"/>
      <c r="O817" s="143" t="n"/>
      <c r="P817" s="143" t="n"/>
    </row>
    <row r="818" ht="15.75" customHeight="1" s="218">
      <c r="M818" s="143" t="n"/>
      <c r="N818" s="143" t="n"/>
      <c r="O818" s="143" t="n"/>
      <c r="P818" s="143" t="n"/>
    </row>
    <row r="819" ht="15.75" customHeight="1" s="218">
      <c r="M819" s="143" t="n"/>
      <c r="N819" s="143" t="n"/>
      <c r="O819" s="143" t="n"/>
      <c r="P819" s="143" t="n"/>
    </row>
    <row r="820" ht="15.75" customHeight="1" s="218">
      <c r="M820" s="143" t="n"/>
      <c r="N820" s="143" t="n"/>
      <c r="O820" s="143" t="n"/>
      <c r="P820" s="143" t="n"/>
    </row>
    <row r="821" ht="15.75" customHeight="1" s="218">
      <c r="M821" s="143" t="n"/>
      <c r="N821" s="143" t="n"/>
      <c r="O821" s="143" t="n"/>
      <c r="P821" s="143" t="n"/>
    </row>
    <row r="822" ht="15.75" customHeight="1" s="218">
      <c r="M822" s="143" t="n"/>
      <c r="N822" s="143" t="n"/>
      <c r="O822" s="143" t="n"/>
      <c r="P822" s="143" t="n"/>
    </row>
    <row r="823" ht="15.75" customHeight="1" s="218">
      <c r="M823" s="143" t="n"/>
      <c r="N823" s="143" t="n"/>
      <c r="O823" s="143" t="n"/>
      <c r="P823" s="143" t="n"/>
    </row>
    <row r="824" ht="15.75" customHeight="1" s="218">
      <c r="M824" s="143" t="n"/>
      <c r="N824" s="143" t="n"/>
      <c r="O824" s="143" t="n"/>
      <c r="P824" s="143" t="n"/>
    </row>
    <row r="825" ht="15.75" customHeight="1" s="218">
      <c r="M825" s="143" t="n"/>
      <c r="N825" s="143" t="n"/>
      <c r="O825" s="143" t="n"/>
      <c r="P825" s="143" t="n"/>
    </row>
    <row r="826" ht="15.75" customHeight="1" s="218">
      <c r="M826" s="143" t="n"/>
      <c r="N826" s="143" t="n"/>
      <c r="O826" s="143" t="n"/>
      <c r="P826" s="143" t="n"/>
    </row>
    <row r="827" ht="15.75" customHeight="1" s="218">
      <c r="M827" s="143" t="n"/>
      <c r="N827" s="143" t="n"/>
      <c r="O827" s="143" t="n"/>
      <c r="P827" s="143" t="n"/>
    </row>
    <row r="828" ht="15.75" customHeight="1" s="218">
      <c r="M828" s="143" t="n"/>
      <c r="N828" s="143" t="n"/>
      <c r="O828" s="143" t="n"/>
      <c r="P828" s="143" t="n"/>
    </row>
    <row r="829" ht="15.75" customHeight="1" s="218">
      <c r="M829" s="143" t="n"/>
      <c r="N829" s="143" t="n"/>
      <c r="O829" s="143" t="n"/>
      <c r="P829" s="143" t="n"/>
    </row>
    <row r="830" ht="15.75" customHeight="1" s="218">
      <c r="M830" s="143" t="n"/>
      <c r="N830" s="143" t="n"/>
      <c r="O830" s="143" t="n"/>
      <c r="P830" s="143" t="n"/>
    </row>
    <row r="831" ht="15.75" customHeight="1" s="218">
      <c r="M831" s="143" t="n"/>
      <c r="N831" s="143" t="n"/>
      <c r="O831" s="143" t="n"/>
      <c r="P831" s="143" t="n"/>
    </row>
    <row r="832" ht="15.75" customHeight="1" s="218">
      <c r="M832" s="143" t="n"/>
      <c r="N832" s="143" t="n"/>
      <c r="O832" s="143" t="n"/>
      <c r="P832" s="143" t="n"/>
    </row>
    <row r="833" ht="15.75" customHeight="1" s="218">
      <c r="M833" s="143" t="n"/>
      <c r="N833" s="143" t="n"/>
      <c r="O833" s="143" t="n"/>
      <c r="P833" s="143" t="n"/>
    </row>
    <row r="834" ht="15.75" customHeight="1" s="218">
      <c r="M834" s="143" t="n"/>
      <c r="N834" s="143" t="n"/>
      <c r="O834" s="143" t="n"/>
      <c r="P834" s="143" t="n"/>
    </row>
    <row r="835" ht="15.75" customHeight="1" s="218">
      <c r="M835" s="143" t="n"/>
      <c r="N835" s="143" t="n"/>
      <c r="O835" s="143" t="n"/>
      <c r="P835" s="143" t="n"/>
    </row>
    <row r="836" ht="15.75" customHeight="1" s="218">
      <c r="M836" s="143" t="n"/>
      <c r="N836" s="143" t="n"/>
      <c r="O836" s="143" t="n"/>
      <c r="P836" s="143" t="n"/>
    </row>
    <row r="837" ht="15.75" customHeight="1" s="218">
      <c r="M837" s="143" t="n"/>
      <c r="N837" s="143" t="n"/>
      <c r="O837" s="143" t="n"/>
      <c r="P837" s="143" t="n"/>
    </row>
    <row r="838" ht="15.75" customHeight="1" s="218">
      <c r="M838" s="143" t="n"/>
      <c r="N838" s="143" t="n"/>
      <c r="O838" s="143" t="n"/>
      <c r="P838" s="143" t="n"/>
    </row>
    <row r="839" ht="15.75" customHeight="1" s="218">
      <c r="M839" s="143" t="n"/>
      <c r="N839" s="143" t="n"/>
      <c r="O839" s="143" t="n"/>
      <c r="P839" s="143" t="n"/>
    </row>
    <row r="840" ht="15.75" customHeight="1" s="218">
      <c r="M840" s="143" t="n"/>
      <c r="N840" s="143" t="n"/>
      <c r="O840" s="143" t="n"/>
      <c r="P840" s="143" t="n"/>
    </row>
    <row r="841" ht="15.75" customHeight="1" s="218">
      <c r="M841" s="143" t="n"/>
      <c r="N841" s="143" t="n"/>
      <c r="O841" s="143" t="n"/>
      <c r="P841" s="143" t="n"/>
    </row>
    <row r="842" ht="15.75" customHeight="1" s="218">
      <c r="M842" s="143" t="n"/>
      <c r="N842" s="143" t="n"/>
      <c r="O842" s="143" t="n"/>
      <c r="P842" s="143" t="n"/>
    </row>
    <row r="843" ht="15.75" customHeight="1" s="218">
      <c r="M843" s="143" t="n"/>
      <c r="N843" s="143" t="n"/>
      <c r="O843" s="143" t="n"/>
      <c r="P843" s="143" t="n"/>
    </row>
    <row r="844" ht="15.75" customHeight="1" s="218">
      <c r="M844" s="143" t="n"/>
      <c r="N844" s="143" t="n"/>
      <c r="O844" s="143" t="n"/>
      <c r="P844" s="143" t="n"/>
    </row>
    <row r="845" ht="15.75" customHeight="1" s="218">
      <c r="M845" s="143" t="n"/>
      <c r="N845" s="143" t="n"/>
      <c r="O845" s="143" t="n"/>
      <c r="P845" s="143" t="n"/>
    </row>
    <row r="846" ht="15.75" customHeight="1" s="218">
      <c r="M846" s="143" t="n"/>
      <c r="N846" s="143" t="n"/>
      <c r="O846" s="143" t="n"/>
      <c r="P846" s="143" t="n"/>
    </row>
    <row r="847" ht="15.75" customHeight="1" s="218">
      <c r="M847" s="143" t="n"/>
      <c r="N847" s="143" t="n"/>
      <c r="O847" s="143" t="n"/>
      <c r="P847" s="143" t="n"/>
    </row>
    <row r="848" ht="15.75" customHeight="1" s="218">
      <c r="M848" s="143" t="n"/>
      <c r="N848" s="143" t="n"/>
      <c r="O848" s="143" t="n"/>
      <c r="P848" s="143" t="n"/>
    </row>
    <row r="849" ht="15.75" customHeight="1" s="218">
      <c r="M849" s="143" t="n"/>
      <c r="N849" s="143" t="n"/>
      <c r="O849" s="143" t="n"/>
      <c r="P849" s="143" t="n"/>
    </row>
    <row r="850" ht="15.75" customHeight="1" s="218">
      <c r="M850" s="143" t="n"/>
      <c r="N850" s="143" t="n"/>
      <c r="O850" s="143" t="n"/>
      <c r="P850" s="143" t="n"/>
    </row>
    <row r="851" ht="15.75" customHeight="1" s="218">
      <c r="M851" s="143" t="n"/>
      <c r="N851" s="143" t="n"/>
      <c r="O851" s="143" t="n"/>
      <c r="P851" s="143" t="n"/>
    </row>
    <row r="852" ht="15.75" customHeight="1" s="218">
      <c r="M852" s="143" t="n"/>
      <c r="N852" s="143" t="n"/>
      <c r="O852" s="143" t="n"/>
      <c r="P852" s="143" t="n"/>
    </row>
    <row r="853" ht="15.75" customHeight="1" s="218">
      <c r="M853" s="143" t="n"/>
      <c r="N853" s="143" t="n"/>
      <c r="O853" s="143" t="n"/>
      <c r="P853" s="143" t="n"/>
    </row>
    <row r="854" ht="15.75" customHeight="1" s="218">
      <c r="M854" s="143" t="n"/>
      <c r="N854" s="143" t="n"/>
      <c r="O854" s="143" t="n"/>
      <c r="P854" s="143" t="n"/>
    </row>
    <row r="855" ht="15.75" customHeight="1" s="218">
      <c r="M855" s="143" t="n"/>
      <c r="N855" s="143" t="n"/>
      <c r="O855" s="143" t="n"/>
      <c r="P855" s="143" t="n"/>
    </row>
    <row r="856" ht="15.75" customHeight="1" s="218">
      <c r="M856" s="143" t="n"/>
      <c r="N856" s="143" t="n"/>
      <c r="O856" s="143" t="n"/>
      <c r="P856" s="143" t="n"/>
    </row>
    <row r="857" ht="15.75" customHeight="1" s="218">
      <c r="M857" s="143" t="n"/>
      <c r="N857" s="143" t="n"/>
      <c r="O857" s="143" t="n"/>
      <c r="P857" s="143" t="n"/>
    </row>
    <row r="858" ht="15.75" customHeight="1" s="218">
      <c r="M858" s="143" t="n"/>
      <c r="N858" s="143" t="n"/>
      <c r="O858" s="143" t="n"/>
      <c r="P858" s="143" t="n"/>
    </row>
    <row r="859" ht="15.75" customHeight="1" s="218">
      <c r="M859" s="143" t="n"/>
      <c r="N859" s="143" t="n"/>
      <c r="O859" s="143" t="n"/>
      <c r="P859" s="143" t="n"/>
    </row>
    <row r="860" ht="15.75" customHeight="1" s="218">
      <c r="M860" s="143" t="n"/>
      <c r="N860" s="143" t="n"/>
      <c r="O860" s="143" t="n"/>
      <c r="P860" s="143" t="n"/>
    </row>
    <row r="861" ht="15.75" customHeight="1" s="218">
      <c r="M861" s="143" t="n"/>
      <c r="N861" s="143" t="n"/>
      <c r="O861" s="143" t="n"/>
      <c r="P861" s="143" t="n"/>
    </row>
    <row r="862" ht="15.75" customHeight="1" s="218">
      <c r="M862" s="143" t="n"/>
      <c r="N862" s="143" t="n"/>
      <c r="O862" s="143" t="n"/>
      <c r="P862" s="143" t="n"/>
    </row>
    <row r="863" ht="15.75" customHeight="1" s="218">
      <c r="M863" s="143" t="n"/>
      <c r="N863" s="143" t="n"/>
      <c r="O863" s="143" t="n"/>
      <c r="P863" s="143" t="n"/>
    </row>
    <row r="864" ht="15.75" customHeight="1" s="218">
      <c r="M864" s="143" t="n"/>
      <c r="N864" s="143" t="n"/>
      <c r="O864" s="143" t="n"/>
      <c r="P864" s="143" t="n"/>
    </row>
    <row r="865" ht="15.75" customHeight="1" s="218">
      <c r="M865" s="143" t="n"/>
      <c r="N865" s="143" t="n"/>
      <c r="O865" s="143" t="n"/>
      <c r="P865" s="143" t="n"/>
    </row>
    <row r="866" ht="15.75" customHeight="1" s="218">
      <c r="M866" s="143" t="n"/>
      <c r="N866" s="143" t="n"/>
      <c r="O866" s="143" t="n"/>
      <c r="P866" s="143" t="n"/>
    </row>
    <row r="867" ht="15.75" customHeight="1" s="218">
      <c r="M867" s="143" t="n"/>
      <c r="N867" s="143" t="n"/>
      <c r="O867" s="143" t="n"/>
      <c r="P867" s="143" t="n"/>
    </row>
    <row r="868" ht="15.75" customHeight="1" s="218">
      <c r="M868" s="143" t="n"/>
      <c r="N868" s="143" t="n"/>
      <c r="O868" s="143" t="n"/>
      <c r="P868" s="143" t="n"/>
    </row>
    <row r="869" ht="15.75" customHeight="1" s="218">
      <c r="M869" s="143" t="n"/>
      <c r="N869" s="143" t="n"/>
      <c r="O869" s="143" t="n"/>
      <c r="P869" s="143" t="n"/>
    </row>
    <row r="870" ht="15.75" customHeight="1" s="218">
      <c r="M870" s="143" t="n"/>
      <c r="N870" s="143" t="n"/>
      <c r="O870" s="143" t="n"/>
      <c r="P870" s="143" t="n"/>
    </row>
    <row r="871" ht="15.75" customHeight="1" s="218">
      <c r="M871" s="143" t="n"/>
      <c r="N871" s="143" t="n"/>
      <c r="O871" s="143" t="n"/>
      <c r="P871" s="143" t="n"/>
    </row>
    <row r="872" ht="15.75" customHeight="1" s="218">
      <c r="M872" s="143" t="n"/>
      <c r="N872" s="143" t="n"/>
      <c r="O872" s="143" t="n"/>
      <c r="P872" s="143" t="n"/>
    </row>
    <row r="873" ht="15.75" customHeight="1" s="218">
      <c r="M873" s="143" t="n"/>
      <c r="N873" s="143" t="n"/>
      <c r="O873" s="143" t="n"/>
      <c r="P873" s="143" t="n"/>
    </row>
    <row r="874" ht="15.75" customHeight="1" s="218">
      <c r="M874" s="143" t="n"/>
      <c r="N874" s="143" t="n"/>
      <c r="O874" s="143" t="n"/>
      <c r="P874" s="143" t="n"/>
    </row>
    <row r="875" ht="15.75" customHeight="1" s="218">
      <c r="M875" s="143" t="n"/>
      <c r="N875" s="143" t="n"/>
      <c r="O875" s="143" t="n"/>
      <c r="P875" s="143" t="n"/>
    </row>
    <row r="876" ht="15.75" customHeight="1" s="218">
      <c r="M876" s="143" t="n"/>
      <c r="N876" s="143" t="n"/>
      <c r="O876" s="143" t="n"/>
      <c r="P876" s="143" t="n"/>
    </row>
    <row r="877" ht="15.75" customHeight="1" s="218">
      <c r="M877" s="143" t="n"/>
      <c r="N877" s="143" t="n"/>
      <c r="O877" s="143" t="n"/>
      <c r="P877" s="143" t="n"/>
    </row>
    <row r="878" ht="15.75" customHeight="1" s="218">
      <c r="M878" s="143" t="n"/>
      <c r="N878" s="143" t="n"/>
      <c r="O878" s="143" t="n"/>
      <c r="P878" s="143" t="n"/>
    </row>
    <row r="879" ht="15.75" customHeight="1" s="218">
      <c r="M879" s="143" t="n"/>
      <c r="N879" s="143" t="n"/>
      <c r="O879" s="143" t="n"/>
      <c r="P879" s="143" t="n"/>
    </row>
    <row r="880" ht="15.75" customHeight="1" s="218">
      <c r="M880" s="143" t="n"/>
      <c r="N880" s="143" t="n"/>
      <c r="O880" s="143" t="n"/>
      <c r="P880" s="143" t="n"/>
    </row>
    <row r="881" ht="15.75" customHeight="1" s="218">
      <c r="M881" s="143" t="n"/>
      <c r="N881" s="143" t="n"/>
      <c r="O881" s="143" t="n"/>
      <c r="P881" s="143" t="n"/>
    </row>
    <row r="882" ht="15.75" customHeight="1" s="218">
      <c r="M882" s="143" t="n"/>
      <c r="N882" s="143" t="n"/>
      <c r="O882" s="143" t="n"/>
      <c r="P882" s="143" t="n"/>
    </row>
    <row r="883" ht="15.75" customHeight="1" s="218">
      <c r="M883" s="143" t="n"/>
      <c r="N883" s="143" t="n"/>
      <c r="O883" s="143" t="n"/>
      <c r="P883" s="143" t="n"/>
    </row>
    <row r="884" ht="15.75" customHeight="1" s="218">
      <c r="M884" s="143" t="n"/>
      <c r="N884" s="143" t="n"/>
      <c r="O884" s="143" t="n"/>
      <c r="P884" s="143" t="n"/>
    </row>
    <row r="885" ht="15.75" customHeight="1" s="218">
      <c r="M885" s="143" t="n"/>
      <c r="N885" s="143" t="n"/>
      <c r="O885" s="143" t="n"/>
      <c r="P885" s="143" t="n"/>
    </row>
    <row r="886" ht="15.75" customHeight="1" s="218">
      <c r="M886" s="143" t="n"/>
      <c r="N886" s="143" t="n"/>
      <c r="O886" s="143" t="n"/>
      <c r="P886" s="143" t="n"/>
    </row>
    <row r="887" ht="15.75" customHeight="1" s="218">
      <c r="M887" s="143" t="n"/>
      <c r="N887" s="143" t="n"/>
      <c r="O887" s="143" t="n"/>
      <c r="P887" s="143" t="n"/>
    </row>
    <row r="888" ht="15.75" customHeight="1" s="218">
      <c r="M888" s="143" t="n"/>
      <c r="N888" s="143" t="n"/>
      <c r="O888" s="143" t="n"/>
      <c r="P888" s="143" t="n"/>
    </row>
    <row r="889" ht="15.75" customHeight="1" s="218">
      <c r="M889" s="143" t="n"/>
      <c r="N889" s="143" t="n"/>
      <c r="O889" s="143" t="n"/>
      <c r="P889" s="143" t="n"/>
    </row>
    <row r="890" ht="15.75" customHeight="1" s="218">
      <c r="M890" s="143" t="n"/>
      <c r="N890" s="143" t="n"/>
      <c r="O890" s="143" t="n"/>
      <c r="P890" s="143" t="n"/>
    </row>
    <row r="891" ht="15.75" customHeight="1" s="218">
      <c r="M891" s="143" t="n"/>
      <c r="N891" s="143" t="n"/>
      <c r="O891" s="143" t="n"/>
      <c r="P891" s="143" t="n"/>
    </row>
    <row r="892" ht="15.75" customHeight="1" s="218">
      <c r="M892" s="143" t="n"/>
      <c r="N892" s="143" t="n"/>
      <c r="O892" s="143" t="n"/>
      <c r="P892" s="143" t="n"/>
    </row>
    <row r="893" ht="15.75" customHeight="1" s="218">
      <c r="M893" s="143" t="n"/>
      <c r="N893" s="143" t="n"/>
      <c r="O893" s="143" t="n"/>
      <c r="P893" s="143" t="n"/>
    </row>
    <row r="894" ht="15.75" customHeight="1" s="218">
      <c r="M894" s="143" t="n"/>
      <c r="N894" s="143" t="n"/>
      <c r="O894" s="143" t="n"/>
      <c r="P894" s="143" t="n"/>
    </row>
    <row r="895" ht="15.75" customHeight="1" s="218">
      <c r="M895" s="143" t="n"/>
      <c r="N895" s="143" t="n"/>
      <c r="O895" s="143" t="n"/>
      <c r="P895" s="143" t="n"/>
    </row>
    <row r="896" ht="15.75" customHeight="1" s="218">
      <c r="M896" s="143" t="n"/>
      <c r="N896" s="143" t="n"/>
      <c r="O896" s="143" t="n"/>
      <c r="P896" s="143" t="n"/>
    </row>
    <row r="897" ht="15.75" customHeight="1" s="218">
      <c r="M897" s="143" t="n"/>
      <c r="N897" s="143" t="n"/>
      <c r="O897" s="143" t="n"/>
      <c r="P897" s="143" t="n"/>
    </row>
    <row r="898" ht="15.75" customHeight="1" s="218">
      <c r="M898" s="143" t="n"/>
      <c r="N898" s="143" t="n"/>
      <c r="O898" s="143" t="n"/>
      <c r="P898" s="143" t="n"/>
    </row>
    <row r="899" ht="15.75" customHeight="1" s="218">
      <c r="M899" s="143" t="n"/>
      <c r="N899" s="143" t="n"/>
      <c r="O899" s="143" t="n"/>
      <c r="P899" s="143" t="n"/>
    </row>
    <row r="900" ht="15.75" customHeight="1" s="218">
      <c r="M900" s="143" t="n"/>
      <c r="N900" s="143" t="n"/>
      <c r="O900" s="143" t="n"/>
      <c r="P900" s="143" t="n"/>
    </row>
    <row r="901" ht="15.75" customHeight="1" s="218">
      <c r="M901" s="143" t="n"/>
      <c r="N901" s="143" t="n"/>
      <c r="O901" s="143" t="n"/>
      <c r="P901" s="143" t="n"/>
    </row>
    <row r="902" ht="15.75" customHeight="1" s="218">
      <c r="M902" s="143" t="n"/>
      <c r="N902" s="143" t="n"/>
      <c r="O902" s="143" t="n"/>
      <c r="P902" s="143" t="n"/>
    </row>
    <row r="903" ht="15.75" customHeight="1" s="218">
      <c r="M903" s="143" t="n"/>
      <c r="N903" s="143" t="n"/>
      <c r="O903" s="143" t="n"/>
      <c r="P903" s="143" t="n"/>
    </row>
    <row r="904" ht="15.75" customHeight="1" s="218">
      <c r="M904" s="143" t="n"/>
      <c r="N904" s="143" t="n"/>
      <c r="O904" s="143" t="n"/>
      <c r="P904" s="143" t="n"/>
    </row>
    <row r="905" ht="15.75" customHeight="1" s="218">
      <c r="M905" s="143" t="n"/>
      <c r="N905" s="143" t="n"/>
      <c r="O905" s="143" t="n"/>
      <c r="P905" s="143" t="n"/>
    </row>
    <row r="906" ht="15.75" customHeight="1" s="218">
      <c r="M906" s="143" t="n"/>
      <c r="N906" s="143" t="n"/>
      <c r="O906" s="143" t="n"/>
      <c r="P906" s="143" t="n"/>
    </row>
    <row r="907" ht="15.75" customHeight="1" s="218">
      <c r="M907" s="143" t="n"/>
      <c r="N907" s="143" t="n"/>
      <c r="O907" s="143" t="n"/>
      <c r="P907" s="143" t="n"/>
    </row>
    <row r="908" ht="15.75" customHeight="1" s="218">
      <c r="M908" s="143" t="n"/>
      <c r="N908" s="143" t="n"/>
      <c r="O908" s="143" t="n"/>
      <c r="P908" s="143" t="n"/>
    </row>
    <row r="909" ht="15.75" customHeight="1" s="218">
      <c r="M909" s="143" t="n"/>
      <c r="N909" s="143" t="n"/>
      <c r="O909" s="143" t="n"/>
      <c r="P909" s="143" t="n"/>
    </row>
    <row r="910" ht="15.75" customHeight="1" s="218">
      <c r="M910" s="143" t="n"/>
      <c r="N910" s="143" t="n"/>
      <c r="O910" s="143" t="n"/>
      <c r="P910" s="143" t="n"/>
    </row>
    <row r="911" ht="15.75" customHeight="1" s="218">
      <c r="M911" s="143" t="n"/>
      <c r="N911" s="143" t="n"/>
      <c r="O911" s="143" t="n"/>
      <c r="P911" s="143" t="n"/>
    </row>
    <row r="912" ht="15.75" customHeight="1" s="218">
      <c r="M912" s="143" t="n"/>
      <c r="N912" s="143" t="n"/>
      <c r="O912" s="143" t="n"/>
      <c r="P912" s="143" t="n"/>
    </row>
    <row r="913" ht="15.75" customHeight="1" s="218">
      <c r="M913" s="143" t="n"/>
      <c r="N913" s="143" t="n"/>
      <c r="O913" s="143" t="n"/>
      <c r="P913" s="143" t="n"/>
    </row>
    <row r="914" ht="15.75" customHeight="1" s="218">
      <c r="M914" s="143" t="n"/>
      <c r="N914" s="143" t="n"/>
      <c r="O914" s="143" t="n"/>
      <c r="P914" s="143" t="n"/>
    </row>
    <row r="915" ht="15.75" customHeight="1" s="218">
      <c r="M915" s="143" t="n"/>
      <c r="N915" s="143" t="n"/>
      <c r="O915" s="143" t="n"/>
      <c r="P915" s="143" t="n"/>
    </row>
    <row r="916" ht="15.75" customHeight="1" s="218">
      <c r="M916" s="143" t="n"/>
      <c r="N916" s="143" t="n"/>
      <c r="O916" s="143" t="n"/>
      <c r="P916" s="143" t="n"/>
    </row>
    <row r="917" ht="15.75" customHeight="1" s="218">
      <c r="M917" s="143" t="n"/>
      <c r="N917" s="143" t="n"/>
      <c r="O917" s="143" t="n"/>
      <c r="P917" s="143" t="n"/>
    </row>
    <row r="918" ht="15.75" customHeight="1" s="218">
      <c r="M918" s="143" t="n"/>
      <c r="N918" s="143" t="n"/>
      <c r="O918" s="143" t="n"/>
      <c r="P918" s="143" t="n"/>
    </row>
    <row r="919" ht="15.75" customHeight="1" s="218">
      <c r="M919" s="143" t="n"/>
      <c r="N919" s="143" t="n"/>
      <c r="O919" s="143" t="n"/>
      <c r="P919" s="143" t="n"/>
    </row>
    <row r="920" ht="15.75" customHeight="1" s="218">
      <c r="M920" s="143" t="n"/>
      <c r="N920" s="143" t="n"/>
      <c r="O920" s="143" t="n"/>
      <c r="P920" s="143" t="n"/>
    </row>
    <row r="921" ht="15.75" customHeight="1" s="218">
      <c r="M921" s="143" t="n"/>
      <c r="N921" s="143" t="n"/>
      <c r="O921" s="143" t="n"/>
      <c r="P921" s="143" t="n"/>
    </row>
    <row r="922" ht="15.75" customHeight="1" s="218">
      <c r="M922" s="143" t="n"/>
      <c r="N922" s="143" t="n"/>
      <c r="O922" s="143" t="n"/>
      <c r="P922" s="143" t="n"/>
    </row>
    <row r="923" ht="15.75" customHeight="1" s="218">
      <c r="M923" s="143" t="n"/>
      <c r="N923" s="143" t="n"/>
      <c r="O923" s="143" t="n"/>
      <c r="P923" s="143" t="n"/>
    </row>
    <row r="924" ht="15.75" customHeight="1" s="218">
      <c r="M924" s="143" t="n"/>
      <c r="N924" s="143" t="n"/>
      <c r="O924" s="143" t="n"/>
      <c r="P924" s="143" t="n"/>
    </row>
    <row r="925" ht="15.75" customHeight="1" s="218">
      <c r="M925" s="143" t="n"/>
      <c r="N925" s="143" t="n"/>
      <c r="O925" s="143" t="n"/>
      <c r="P925" s="143" t="n"/>
    </row>
    <row r="926" ht="15.75" customHeight="1" s="218">
      <c r="M926" s="143" t="n"/>
      <c r="N926" s="143" t="n"/>
      <c r="O926" s="143" t="n"/>
      <c r="P926" s="143" t="n"/>
    </row>
    <row r="927" ht="15.75" customHeight="1" s="218">
      <c r="M927" s="143" t="n"/>
      <c r="N927" s="143" t="n"/>
      <c r="O927" s="143" t="n"/>
      <c r="P927" s="143" t="n"/>
    </row>
    <row r="928" ht="15.75" customHeight="1" s="218">
      <c r="M928" s="143" t="n"/>
      <c r="N928" s="143" t="n"/>
      <c r="O928" s="143" t="n"/>
      <c r="P928" s="143" t="n"/>
    </row>
    <row r="929" ht="15.75" customHeight="1" s="218">
      <c r="M929" s="143" t="n"/>
      <c r="N929" s="143" t="n"/>
      <c r="O929" s="143" t="n"/>
      <c r="P929" s="143" t="n"/>
    </row>
    <row r="930" ht="15.75" customHeight="1" s="218">
      <c r="M930" s="143" t="n"/>
      <c r="N930" s="143" t="n"/>
      <c r="O930" s="143" t="n"/>
      <c r="P930" s="143" t="n"/>
    </row>
    <row r="931" ht="15.75" customHeight="1" s="218">
      <c r="M931" s="143" t="n"/>
      <c r="N931" s="143" t="n"/>
      <c r="O931" s="143" t="n"/>
      <c r="P931" s="143" t="n"/>
    </row>
    <row r="932" ht="15.75" customHeight="1" s="218">
      <c r="M932" s="143" t="n"/>
      <c r="N932" s="143" t="n"/>
      <c r="O932" s="143" t="n"/>
      <c r="P932" s="143" t="n"/>
    </row>
    <row r="933" ht="15.75" customHeight="1" s="218">
      <c r="M933" s="143" t="n"/>
      <c r="N933" s="143" t="n"/>
      <c r="O933" s="143" t="n"/>
      <c r="P933" s="143" t="n"/>
    </row>
    <row r="934" ht="15.75" customHeight="1" s="218">
      <c r="M934" s="143" t="n"/>
      <c r="N934" s="143" t="n"/>
      <c r="O934" s="143" t="n"/>
      <c r="P934" s="143" t="n"/>
    </row>
    <row r="935" ht="15.75" customHeight="1" s="218">
      <c r="M935" s="143" t="n"/>
      <c r="N935" s="143" t="n"/>
      <c r="O935" s="143" t="n"/>
      <c r="P935" s="143" t="n"/>
    </row>
    <row r="936" ht="15.75" customHeight="1" s="218">
      <c r="M936" s="143" t="n"/>
      <c r="N936" s="143" t="n"/>
      <c r="O936" s="143" t="n"/>
      <c r="P936" s="143" t="n"/>
    </row>
    <row r="937" ht="15.75" customHeight="1" s="218">
      <c r="M937" s="143" t="n"/>
      <c r="N937" s="143" t="n"/>
      <c r="O937" s="143" t="n"/>
      <c r="P937" s="143" t="n"/>
    </row>
    <row r="938" ht="15.75" customHeight="1" s="218">
      <c r="M938" s="143" t="n"/>
      <c r="N938" s="143" t="n"/>
      <c r="O938" s="143" t="n"/>
      <c r="P938" s="143" t="n"/>
    </row>
    <row r="939" ht="15.75" customHeight="1" s="218">
      <c r="M939" s="143" t="n"/>
      <c r="N939" s="143" t="n"/>
      <c r="O939" s="143" t="n"/>
      <c r="P939" s="143" t="n"/>
    </row>
    <row r="940" ht="15.75" customHeight="1" s="218">
      <c r="M940" s="143" t="n"/>
      <c r="N940" s="143" t="n"/>
      <c r="O940" s="143" t="n"/>
      <c r="P940" s="143" t="n"/>
    </row>
    <row r="941" ht="15.75" customHeight="1" s="218">
      <c r="M941" s="143" t="n"/>
      <c r="N941" s="143" t="n"/>
      <c r="O941" s="143" t="n"/>
      <c r="P941" s="143" t="n"/>
    </row>
    <row r="942" ht="15.75" customHeight="1" s="218">
      <c r="M942" s="143" t="n"/>
      <c r="N942" s="143" t="n"/>
      <c r="O942" s="143" t="n"/>
      <c r="P942" s="143" t="n"/>
    </row>
    <row r="943" ht="15.75" customHeight="1" s="218">
      <c r="M943" s="143" t="n"/>
      <c r="N943" s="143" t="n"/>
      <c r="O943" s="143" t="n"/>
      <c r="P943" s="143" t="n"/>
    </row>
    <row r="944" ht="15.75" customHeight="1" s="218">
      <c r="M944" s="143" t="n"/>
      <c r="N944" s="143" t="n"/>
      <c r="O944" s="143" t="n"/>
      <c r="P944" s="143" t="n"/>
    </row>
    <row r="945" ht="15.75" customHeight="1" s="218">
      <c r="M945" s="143" t="n"/>
      <c r="N945" s="143" t="n"/>
      <c r="O945" s="143" t="n"/>
      <c r="P945" s="143" t="n"/>
    </row>
    <row r="946" ht="15.75" customHeight="1" s="218">
      <c r="M946" s="143" t="n"/>
      <c r="N946" s="143" t="n"/>
      <c r="O946" s="143" t="n"/>
      <c r="P946" s="143" t="n"/>
    </row>
    <row r="947" ht="15.75" customHeight="1" s="218">
      <c r="M947" s="143" t="n"/>
      <c r="N947" s="143" t="n"/>
      <c r="O947" s="143" t="n"/>
      <c r="P947" s="143" t="n"/>
    </row>
    <row r="948" ht="15.75" customHeight="1" s="218">
      <c r="M948" s="143" t="n"/>
      <c r="N948" s="143" t="n"/>
      <c r="O948" s="143" t="n"/>
      <c r="P948" s="143" t="n"/>
    </row>
    <row r="949" ht="15.75" customHeight="1" s="218">
      <c r="M949" s="143" t="n"/>
      <c r="N949" s="143" t="n"/>
      <c r="O949" s="143" t="n"/>
      <c r="P949" s="143" t="n"/>
    </row>
    <row r="950" ht="15.75" customHeight="1" s="218">
      <c r="M950" s="143" t="n"/>
      <c r="N950" s="143" t="n"/>
      <c r="O950" s="143" t="n"/>
      <c r="P950" s="143" t="n"/>
    </row>
    <row r="951" ht="15.75" customHeight="1" s="218">
      <c r="M951" s="143" t="n"/>
      <c r="N951" s="143" t="n"/>
      <c r="O951" s="143" t="n"/>
      <c r="P951" s="143" t="n"/>
    </row>
    <row r="952" ht="15.75" customHeight="1" s="218">
      <c r="M952" s="143" t="n"/>
      <c r="N952" s="143" t="n"/>
      <c r="O952" s="143" t="n"/>
      <c r="P952" s="143" t="n"/>
    </row>
    <row r="953" ht="15.75" customHeight="1" s="218">
      <c r="M953" s="143" t="n"/>
      <c r="N953" s="143" t="n"/>
      <c r="O953" s="143" t="n"/>
      <c r="P953" s="143" t="n"/>
    </row>
    <row r="954" ht="15.75" customHeight="1" s="218">
      <c r="M954" s="143" t="n"/>
      <c r="N954" s="143" t="n"/>
      <c r="O954" s="143" t="n"/>
      <c r="P954" s="143" t="n"/>
    </row>
    <row r="955" ht="15.75" customHeight="1" s="218">
      <c r="M955" s="143" t="n"/>
      <c r="N955" s="143" t="n"/>
      <c r="O955" s="143" t="n"/>
      <c r="P955" s="143" t="n"/>
    </row>
    <row r="956" ht="15.75" customHeight="1" s="218">
      <c r="M956" s="143" t="n"/>
      <c r="N956" s="143" t="n"/>
      <c r="O956" s="143" t="n"/>
      <c r="P956" s="143" t="n"/>
    </row>
    <row r="957" ht="15.75" customHeight="1" s="218">
      <c r="M957" s="143" t="n"/>
      <c r="N957" s="143" t="n"/>
      <c r="O957" s="143" t="n"/>
      <c r="P957" s="143" t="n"/>
    </row>
    <row r="958" ht="15.75" customHeight="1" s="218">
      <c r="M958" s="143" t="n"/>
      <c r="N958" s="143" t="n"/>
      <c r="O958" s="143" t="n"/>
      <c r="P958" s="143" t="n"/>
    </row>
    <row r="959" ht="15.75" customHeight="1" s="218">
      <c r="M959" s="143" t="n"/>
      <c r="N959" s="143" t="n"/>
      <c r="O959" s="143" t="n"/>
      <c r="P959" s="143" t="n"/>
    </row>
    <row r="960" ht="15.75" customHeight="1" s="218">
      <c r="M960" s="143" t="n"/>
      <c r="N960" s="143" t="n"/>
      <c r="O960" s="143" t="n"/>
      <c r="P960" s="143" t="n"/>
    </row>
    <row r="961" ht="15.75" customHeight="1" s="218">
      <c r="M961" s="143" t="n"/>
      <c r="N961" s="143" t="n"/>
      <c r="O961" s="143" t="n"/>
      <c r="P961" s="143" t="n"/>
    </row>
    <row r="962" ht="15.75" customHeight="1" s="218">
      <c r="M962" s="143" t="n"/>
      <c r="N962" s="143" t="n"/>
      <c r="O962" s="143" t="n"/>
      <c r="P962" s="143" t="n"/>
    </row>
    <row r="963" ht="15.75" customHeight="1" s="218">
      <c r="M963" s="143" t="n"/>
      <c r="N963" s="143" t="n"/>
      <c r="O963" s="143" t="n"/>
      <c r="P963" s="143" t="n"/>
    </row>
    <row r="964" ht="15.75" customHeight="1" s="218">
      <c r="M964" s="143" t="n"/>
      <c r="N964" s="143" t="n"/>
      <c r="O964" s="143" t="n"/>
      <c r="P964" s="143" t="n"/>
    </row>
    <row r="965" ht="15.75" customHeight="1" s="218">
      <c r="M965" s="143" t="n"/>
      <c r="N965" s="143" t="n"/>
      <c r="O965" s="143" t="n"/>
      <c r="P965" s="143" t="n"/>
    </row>
    <row r="966" ht="15.75" customHeight="1" s="218">
      <c r="M966" s="143" t="n"/>
      <c r="N966" s="143" t="n"/>
      <c r="O966" s="143" t="n"/>
      <c r="P966" s="143" t="n"/>
    </row>
    <row r="967" ht="15.75" customHeight="1" s="218">
      <c r="M967" s="143" t="n"/>
      <c r="N967" s="143" t="n"/>
      <c r="O967" s="143" t="n"/>
      <c r="P967" s="143" t="n"/>
    </row>
    <row r="968" ht="15.75" customHeight="1" s="218">
      <c r="M968" s="143" t="n"/>
      <c r="N968" s="143" t="n"/>
      <c r="O968" s="143" t="n"/>
      <c r="P968" s="143" t="n"/>
    </row>
    <row r="969" ht="15.75" customHeight="1" s="218">
      <c r="M969" s="143" t="n"/>
      <c r="N969" s="143" t="n"/>
      <c r="O969" s="143" t="n"/>
      <c r="P969" s="143" t="n"/>
    </row>
    <row r="970" ht="15.75" customHeight="1" s="218">
      <c r="M970" s="143" t="n"/>
      <c r="N970" s="143" t="n"/>
      <c r="O970" s="143" t="n"/>
      <c r="P970" s="143" t="n"/>
    </row>
    <row r="971" ht="15.75" customHeight="1" s="218">
      <c r="M971" s="143" t="n"/>
      <c r="N971" s="143" t="n"/>
      <c r="O971" s="143" t="n"/>
      <c r="P971" s="143" t="n"/>
    </row>
    <row r="972" ht="15.75" customHeight="1" s="218">
      <c r="M972" s="143" t="n"/>
      <c r="N972" s="143" t="n"/>
      <c r="O972" s="143" t="n"/>
      <c r="P972" s="143" t="n"/>
    </row>
    <row r="973" ht="15.75" customHeight="1" s="218">
      <c r="M973" s="143" t="n"/>
      <c r="N973" s="143" t="n"/>
      <c r="O973" s="143" t="n"/>
      <c r="P973" s="143" t="n"/>
    </row>
    <row r="974" ht="15.75" customHeight="1" s="218">
      <c r="M974" s="143" t="n"/>
      <c r="N974" s="143" t="n"/>
      <c r="O974" s="143" t="n"/>
      <c r="P974" s="143" t="n"/>
    </row>
    <row r="975" ht="15.75" customHeight="1" s="218">
      <c r="M975" s="143" t="n"/>
      <c r="N975" s="143" t="n"/>
      <c r="O975" s="143" t="n"/>
      <c r="P975" s="143" t="n"/>
    </row>
    <row r="976" ht="15.75" customHeight="1" s="218">
      <c r="M976" s="143" t="n"/>
      <c r="N976" s="143" t="n"/>
      <c r="O976" s="143" t="n"/>
      <c r="P976" s="143" t="n"/>
    </row>
    <row r="977" ht="15.75" customHeight="1" s="218">
      <c r="M977" s="143" t="n"/>
      <c r="N977" s="143" t="n"/>
      <c r="O977" s="143" t="n"/>
      <c r="P977" s="143" t="n"/>
    </row>
    <row r="978" ht="15.75" customHeight="1" s="218">
      <c r="M978" s="143" t="n"/>
      <c r="N978" s="143" t="n"/>
      <c r="O978" s="143" t="n"/>
      <c r="P978" s="143" t="n"/>
    </row>
    <row r="979" ht="15.75" customHeight="1" s="218">
      <c r="M979" s="143" t="n"/>
      <c r="N979" s="143" t="n"/>
      <c r="O979" s="143" t="n"/>
      <c r="P979" s="143" t="n"/>
    </row>
    <row r="980" ht="15.75" customHeight="1" s="218">
      <c r="M980" s="143" t="n"/>
      <c r="N980" s="143" t="n"/>
      <c r="O980" s="143" t="n"/>
      <c r="P980" s="143" t="n"/>
    </row>
    <row r="981" ht="15.75" customHeight="1" s="218">
      <c r="M981" s="143" t="n"/>
      <c r="N981" s="143" t="n"/>
      <c r="O981" s="143" t="n"/>
      <c r="P981" s="143" t="n"/>
    </row>
    <row r="982" ht="15.75" customHeight="1" s="218">
      <c r="M982" s="143" t="n"/>
      <c r="N982" s="143" t="n"/>
      <c r="O982" s="143" t="n"/>
      <c r="P982" s="143" t="n"/>
    </row>
    <row r="983" ht="15.75" customHeight="1" s="218">
      <c r="M983" s="143" t="n"/>
      <c r="N983" s="143" t="n"/>
      <c r="O983" s="143" t="n"/>
      <c r="P983" s="143" t="n"/>
    </row>
    <row r="984" ht="15.75" customHeight="1" s="218">
      <c r="M984" s="143" t="n"/>
      <c r="N984" s="143" t="n"/>
      <c r="O984" s="143" t="n"/>
      <c r="P984" s="143" t="n"/>
    </row>
    <row r="985" ht="15.75" customHeight="1" s="218">
      <c r="M985" s="143" t="n"/>
      <c r="N985" s="143" t="n"/>
      <c r="O985" s="143" t="n"/>
      <c r="P985" s="143" t="n"/>
    </row>
    <row r="986" ht="15.75" customHeight="1" s="218">
      <c r="M986" s="143" t="n"/>
      <c r="N986" s="143" t="n"/>
      <c r="O986" s="143" t="n"/>
      <c r="P986" s="143" t="n"/>
    </row>
    <row r="987" ht="15.75" customHeight="1" s="218">
      <c r="M987" s="143" t="n"/>
      <c r="N987" s="143" t="n"/>
      <c r="O987" s="143" t="n"/>
      <c r="P987" s="143" t="n"/>
    </row>
    <row r="988" ht="15.75" customHeight="1" s="218">
      <c r="M988" s="143" t="n"/>
      <c r="N988" s="143" t="n"/>
      <c r="O988" s="143" t="n"/>
      <c r="P988" s="143" t="n"/>
    </row>
    <row r="989" ht="15.75" customHeight="1" s="218">
      <c r="M989" s="143" t="n"/>
      <c r="N989" s="143" t="n"/>
      <c r="O989" s="143" t="n"/>
      <c r="P989" s="143" t="n"/>
    </row>
    <row r="990" ht="15.75" customHeight="1" s="218">
      <c r="M990" s="143" t="n"/>
      <c r="N990" s="143" t="n"/>
      <c r="O990" s="143" t="n"/>
      <c r="P990" s="143" t="n"/>
    </row>
    <row r="991" ht="15.75" customHeight="1" s="218">
      <c r="M991" s="143" t="n"/>
      <c r="N991" s="143" t="n"/>
      <c r="O991" s="143" t="n"/>
      <c r="P991" s="143" t="n"/>
    </row>
    <row r="992" ht="15.75" customHeight="1" s="218">
      <c r="M992" s="143" t="n"/>
      <c r="N992" s="143" t="n"/>
      <c r="O992" s="143" t="n"/>
      <c r="P992" s="143" t="n"/>
    </row>
    <row r="993" ht="15.75" customHeight="1" s="218">
      <c r="M993" s="143" t="n"/>
      <c r="N993" s="143" t="n"/>
      <c r="O993" s="143" t="n"/>
      <c r="P993" s="143" t="n"/>
    </row>
    <row r="994" ht="15.75" customHeight="1" s="218">
      <c r="M994" s="143" t="n"/>
      <c r="N994" s="143" t="n"/>
      <c r="O994" s="143" t="n"/>
      <c r="P994" s="143" t="n"/>
    </row>
    <row r="995" ht="15.75" customHeight="1" s="218">
      <c r="M995" s="143" t="n"/>
      <c r="N995" s="143" t="n"/>
      <c r="O995" s="143" t="n"/>
      <c r="P995" s="143" t="n"/>
    </row>
    <row r="996" ht="15.75" customHeight="1" s="218">
      <c r="M996" s="143" t="n"/>
      <c r="N996" s="143" t="n"/>
      <c r="O996" s="143" t="n"/>
      <c r="P996" s="143" t="n"/>
    </row>
    <row r="997" ht="15.75" customHeight="1" s="218">
      <c r="M997" s="143" t="n"/>
      <c r="N997" s="143" t="n"/>
      <c r="O997" s="143" t="n"/>
      <c r="P997" s="143" t="n"/>
    </row>
    <row r="998" ht="15.75" customHeight="1" s="218">
      <c r="M998" s="143" t="n"/>
      <c r="N998" s="143" t="n"/>
      <c r="O998" s="143" t="n"/>
      <c r="P998" s="143" t="n"/>
    </row>
    <row r="999" ht="15.75" customHeight="1" s="218">
      <c r="M999" s="143" t="n"/>
      <c r="N999" s="143" t="n"/>
      <c r="O999" s="143" t="n"/>
      <c r="P999" s="143" t="n"/>
    </row>
    <row r="1000" ht="15.75" customHeight="1" s="218">
      <c r="M1000" s="143" t="n"/>
      <c r="N1000" s="143" t="n"/>
      <c r="O1000" s="143" t="n"/>
      <c r="P1000" s="143" t="n"/>
    </row>
    <row r="1001" ht="15.75" customHeight="1" s="218">
      <c r="M1001" s="143" t="n"/>
      <c r="N1001" s="143" t="n"/>
      <c r="O1001" s="143" t="n"/>
      <c r="P1001" s="143" t="n"/>
    </row>
    <row r="1002" ht="15.75" customHeight="1" s="218">
      <c r="M1002" s="143" t="n"/>
      <c r="N1002" s="143" t="n"/>
      <c r="O1002" s="143" t="n"/>
      <c r="P1002" s="143" t="n"/>
    </row>
    <row r="1003" ht="15.75" customHeight="1" s="218">
      <c r="M1003" s="143" t="n"/>
      <c r="N1003" s="143" t="n"/>
      <c r="O1003" s="143" t="n"/>
      <c r="P1003" s="143" t="n"/>
    </row>
    <row r="1004" ht="15.75" customHeight="1" s="218">
      <c r="M1004" s="143" t="n"/>
      <c r="N1004" s="143" t="n"/>
      <c r="O1004" s="143" t="n"/>
      <c r="P1004" s="143" t="n"/>
    </row>
    <row r="1005" ht="15.75" customHeight="1" s="218">
      <c r="M1005" s="143" t="n"/>
      <c r="N1005" s="143" t="n"/>
      <c r="O1005" s="143" t="n"/>
      <c r="P1005" s="143" t="n"/>
    </row>
  </sheetData>
  <mergeCells count="30">
    <mergeCell ref="S2:AG2"/>
    <mergeCell ref="B92:E92"/>
    <mergeCell ref="M90:O90"/>
    <mergeCell ref="AO3:AO4"/>
    <mergeCell ref="B95:E95"/>
    <mergeCell ref="B89:E89"/>
    <mergeCell ref="B94:E94"/>
    <mergeCell ref="AI2:BD2"/>
    <mergeCell ref="BE2:BG2"/>
    <mergeCell ref="M89:O89"/>
    <mergeCell ref="B97:E97"/>
    <mergeCell ref="B91:E91"/>
    <mergeCell ref="B100:E100"/>
    <mergeCell ref="M87:P87"/>
    <mergeCell ref="BJ2:BK2"/>
    <mergeCell ref="B90:E90"/>
    <mergeCell ref="Y3:AE3"/>
    <mergeCell ref="B93:E93"/>
    <mergeCell ref="B102:E102"/>
    <mergeCell ref="B96:E96"/>
    <mergeCell ref="M3:N3"/>
    <mergeCell ref="B101:E101"/>
    <mergeCell ref="B98:E98"/>
    <mergeCell ref="AX3:BB3"/>
    <mergeCell ref="B88:E88"/>
    <mergeCell ref="AN3:AN4"/>
    <mergeCell ref="B87:E87"/>
    <mergeCell ref="B103:E103"/>
    <mergeCell ref="M88:O88"/>
    <mergeCell ref="B99:E99"/>
  </mergeCells>
  <dataValidations count="3">
    <dataValidation sqref="P88 Z5:Z61" showDropDown="0" showInputMessage="0" showErrorMessage="0" allowBlank="0" type="list">
      <formula1>"SC,PR"</formula1>
    </dataValidation>
    <dataValidation sqref="P90 Y5:Y61 AB5:AB61" showDropDown="0" showInputMessage="0" showErrorMessage="0" allowBlank="0" type="list">
      <formula1>"SIM,NÃO"</formula1>
    </dataValidation>
    <dataValidation sqref="P89 AA5:AA61" showDropDown="0" showInputMessage="0" showErrorMessage="0" allowBlank="0" type="list">
      <formula1>"AC,AL,AM,AP,BA,CE,DF,ES,GO,MA,MT,MS,MG,PA,PB,PR,PE,PI,RN,RS,RJ,RO,RR,SP,SE,TO,SC"</formula1>
    </dataValidation>
  </dataValidations>
  <pageMargins left="0.511811024" right="0.511811024" top="0.787401575" bottom="0.787401575" header="0" footer="0"/>
  <pageSetup orientation="landscape"/>
</worksheet>
</file>

<file path=xl/worksheets/sheet9.xml><?xml version="1.0" encoding="utf-8"?>
<worksheet xmlns="http://schemas.openxmlformats.org/spreadsheetml/2006/main">
  <sheetPr>
    <tabColor rgb="FFFFFF00"/>
    <outlinePr summaryBelow="0" summaryRight="0"/>
    <pageSetUpPr/>
  </sheetPr>
  <dimension ref="A1:BM100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baseColWidth="8" defaultColWidth="14.44140625" defaultRowHeight="15" customHeight="1"/>
  <cols>
    <col width="5.109375" customWidth="1" style="218" min="1" max="1"/>
    <col width="11.33203125" customWidth="1" style="218" min="2" max="2"/>
    <col width="10" customWidth="1" style="218" min="3" max="3"/>
    <col width="10.109375" customWidth="1" style="218" min="4" max="5"/>
    <col width="58.5546875" customWidth="1" style="218" min="6" max="6"/>
    <col width="11.33203125" customWidth="1" style="218" min="7" max="7"/>
    <col width="8.44140625" customWidth="1" style="218" min="8" max="8"/>
    <col width="7.5546875" customWidth="1" style="218" min="9" max="9"/>
    <col width="18.109375" customWidth="1" style="218" min="10" max="10"/>
    <col width="11.109375" customWidth="1" style="218" min="11" max="11"/>
    <col width="8.6640625" customWidth="1" style="218" min="12" max="12"/>
    <col width="10.44140625" customWidth="1" style="218" min="13" max="13"/>
    <col width="13.6640625" customWidth="1" style="218" min="14" max="15"/>
    <col width="15.44140625" customWidth="1" style="218" min="16" max="16"/>
    <col width="8.44140625" customWidth="1" style="218" min="17" max="17"/>
    <col width="10.44140625" customWidth="1" style="218" min="18" max="18"/>
    <col width="16.44140625" customWidth="1" style="218" min="19" max="21"/>
    <col width="18.109375" customWidth="1" style="218" min="22" max="22"/>
    <col width="11.109375" customWidth="1" style="218" min="23" max="23"/>
    <col width="12.109375" customWidth="1" style="218" min="24" max="24"/>
    <col width="17.88671875" customWidth="1" style="218" min="25" max="25"/>
    <col hidden="1" width="15.5546875" customWidth="1" style="218" min="26" max="26"/>
    <col hidden="1" width="14.109375" customWidth="1" style="218" min="27" max="27"/>
    <col hidden="1" width="13" customWidth="1" style="218" min="28" max="28"/>
    <col width="13.109375" customWidth="1" style="218" min="29" max="29"/>
    <col width="11" customWidth="1" style="218" min="30" max="31"/>
    <col width="17.109375" customWidth="1" style="218" min="32" max="32"/>
    <col width="31.88671875" customWidth="1" style="218" min="33" max="33"/>
    <col width="3.88671875" customWidth="1" style="218" min="34" max="34"/>
    <col width="13" customWidth="1" style="218" min="35" max="35"/>
    <col width="12.44140625" customWidth="1" style="218" min="36" max="36"/>
    <col width="22.44140625" customWidth="1" style="218" min="37" max="37"/>
    <col width="21.44140625" customWidth="1" style="218" min="38" max="38"/>
    <col width="23.33203125" customWidth="1" style="218" min="39" max="39"/>
    <col width="17" customWidth="1" style="218" min="40" max="40"/>
    <col width="20.44140625" customWidth="1" style="218" min="41" max="41"/>
    <col width="10.88671875" customWidth="1" style="218" min="42" max="44"/>
    <col width="9.6640625" customWidth="1" style="218" min="45" max="45"/>
    <col width="12.109375" customWidth="1" style="218" min="46" max="46"/>
    <col width="13.109375" customWidth="1" style="218" min="47" max="47"/>
    <col width="15" customWidth="1" style="218" min="48" max="48"/>
    <col width="13.109375" customWidth="1" style="218" min="49" max="50"/>
    <col width="9.109375" customWidth="1" style="218" min="51" max="52"/>
    <col width="11.33203125" customWidth="1" style="218" min="53" max="53"/>
    <col width="11.88671875" customWidth="1" style="218" min="54" max="54"/>
    <col width="48.6640625" customWidth="1" style="218" min="55" max="55"/>
    <col width="33.33203125" customWidth="1" style="218" min="56" max="56"/>
    <col width="15" customWidth="1" style="218" min="57" max="57"/>
    <col width="18.44140625" customWidth="1" style="218" min="58" max="58"/>
    <col width="15.6640625" customWidth="1" style="218" min="59" max="59"/>
    <col width="16.33203125" customWidth="1" style="218" min="60" max="60"/>
    <col width="19.44140625" customWidth="1" style="218" min="61" max="61"/>
    <col width="15.6640625" customWidth="1" style="218" min="62" max="64"/>
    <col width="19.33203125" customWidth="1" style="218" min="65" max="65"/>
  </cols>
  <sheetData>
    <row r="1" ht="14.4" customHeight="1" s="218">
      <c r="A1" s="10" t="n"/>
      <c r="B1" s="10" t="n"/>
      <c r="C1" s="10" t="n"/>
      <c r="D1" s="10" t="n"/>
      <c r="E1" s="10" t="n"/>
      <c r="F1" s="10" t="n"/>
      <c r="G1" s="11" t="n"/>
      <c r="H1" s="10" t="n"/>
      <c r="I1" s="10" t="n"/>
      <c r="J1" s="10" t="n"/>
      <c r="K1" s="12" t="n"/>
      <c r="L1" s="10" t="n"/>
      <c r="Q1" s="10" t="n"/>
      <c r="R1" s="10" t="n"/>
      <c r="S1" s="10" t="n"/>
      <c r="T1" s="10" t="n"/>
      <c r="U1" s="10" t="n"/>
      <c r="V1" s="10" t="n"/>
      <c r="W1" s="10" t="n"/>
      <c r="X1" s="10" t="n"/>
      <c r="Y1" s="11" t="n"/>
      <c r="Z1" s="11" t="n"/>
      <c r="AA1" s="11" t="n"/>
      <c r="AB1" s="11" t="n"/>
      <c r="AC1" s="11" t="n"/>
      <c r="AD1" s="11" t="n"/>
      <c r="AE1" s="10" t="n"/>
      <c r="AF1" s="10" t="n"/>
      <c r="AG1" s="10" t="n"/>
      <c r="AH1" s="10" t="n"/>
      <c r="AI1" s="13" t="n"/>
      <c r="AJ1" s="13" t="n"/>
      <c r="AK1" s="13" t="n"/>
      <c r="AL1" s="13" t="n"/>
      <c r="AM1" s="13" t="n"/>
      <c r="AN1" s="13" t="n"/>
      <c r="AO1" s="13" t="n"/>
      <c r="AP1" s="14" t="n"/>
      <c r="AQ1" s="14" t="n"/>
      <c r="AR1" s="14" t="n"/>
      <c r="AS1" s="13" t="n"/>
      <c r="AT1" s="13" t="n"/>
      <c r="AU1" s="10" t="n"/>
      <c r="AV1" s="10" t="n"/>
      <c r="AW1" s="10" t="n"/>
      <c r="AX1" s="10" t="n"/>
      <c r="AY1" s="10" t="n"/>
      <c r="AZ1" s="10" t="n"/>
      <c r="BA1" s="10" t="n"/>
      <c r="BB1" s="10" t="n"/>
      <c r="BC1" s="10" t="inlineStr">
        <is>
          <t>** Se o estado do fornecedor não for um desses, o ICMS ST será calculado na entrada.</t>
        </is>
      </c>
      <c r="BD1" s="11" t="n"/>
      <c r="BE1" s="10" t="n"/>
      <c r="BF1" s="10" t="n"/>
      <c r="BG1" s="10" t="n"/>
      <c r="BH1" s="10" t="n"/>
      <c r="BI1" s="10" t="n"/>
      <c r="BJ1" s="10" t="n"/>
      <c r="BK1" s="10" t="n"/>
      <c r="BL1" s="10" t="n"/>
      <c r="BM1" s="10" t="n"/>
    </row>
    <row r="2" ht="14.4" customHeight="1" s="218">
      <c r="A2" s="12" t="n"/>
      <c r="B2" s="12" t="n"/>
      <c r="C2" s="12" t="n"/>
      <c r="D2" s="12" t="n"/>
      <c r="E2" s="12" t="n"/>
      <c r="F2" s="12" t="n"/>
      <c r="G2" s="11" t="n"/>
      <c r="H2" s="12" t="n"/>
      <c r="I2" s="12" t="n"/>
      <c r="J2" s="12" t="n"/>
      <c r="K2" s="12" t="n"/>
      <c r="L2" s="12" t="n"/>
      <c r="M2" s="229" t="n"/>
      <c r="N2" s="229" t="n"/>
      <c r="O2" s="229" t="n"/>
      <c r="P2" s="229" t="n"/>
      <c r="Q2" s="12" t="n"/>
      <c r="R2" s="12" t="n"/>
      <c r="S2" s="227" t="inlineStr">
        <is>
          <t>VENDA</t>
        </is>
      </c>
      <c r="AH2" s="12" t="n"/>
      <c r="AI2" s="228" t="n"/>
      <c r="BE2" s="234" t="inlineStr">
        <is>
          <t>COMPENSAÇÃO</t>
        </is>
      </c>
      <c r="BH2" s="229" t="n"/>
      <c r="BI2" s="229" t="n"/>
      <c r="BJ2" s="229" t="inlineStr">
        <is>
          <t>IMPOSTO SOBRE O LUCRO</t>
        </is>
      </c>
      <c r="BL2" s="229" t="n"/>
    </row>
    <row r="3" ht="28.8" customHeight="1" s="218">
      <c r="A3" s="16" t="inlineStr">
        <is>
          <t>Item</t>
        </is>
      </c>
      <c r="B3" s="16" t="inlineStr">
        <is>
          <t>Fornecedor</t>
        </is>
      </c>
      <c r="C3" s="16" t="inlineStr">
        <is>
          <t>Prazo</t>
        </is>
      </c>
      <c r="D3" s="16" t="inlineStr">
        <is>
          <t>Fabricante</t>
        </is>
      </c>
      <c r="E3" s="16" t="inlineStr">
        <is>
          <t>Cód. item</t>
        </is>
      </c>
      <c r="F3" s="17" t="inlineStr">
        <is>
          <t>Descrição</t>
        </is>
      </c>
      <c r="G3" s="16" t="inlineStr">
        <is>
          <t>NCM</t>
        </is>
      </c>
      <c r="H3" s="16" t="inlineStr">
        <is>
          <t>Unidade</t>
        </is>
      </c>
      <c r="I3" s="16" t="inlineStr">
        <is>
          <t>Qde</t>
        </is>
      </c>
      <c r="J3" s="17" t="inlineStr">
        <is>
          <t>Valor produto c/ IPI</t>
        </is>
      </c>
      <c r="K3" s="16" t="inlineStr">
        <is>
          <t>Importação I3C</t>
        </is>
      </c>
      <c r="L3" s="16" t="inlineStr">
        <is>
          <t>Dólar</t>
        </is>
      </c>
      <c r="M3" s="275" t="inlineStr">
        <is>
          <t>Produto</t>
        </is>
      </c>
      <c r="N3" s="265" t="n"/>
      <c r="O3" s="18" t="inlineStr">
        <is>
          <t>I3C</t>
        </is>
      </c>
      <c r="P3" s="19" t="inlineStr">
        <is>
          <t>Fornecedor</t>
        </is>
      </c>
      <c r="Q3" s="16" t="inlineStr">
        <is>
          <t>Margem</t>
        </is>
      </c>
      <c r="R3" s="16" t="inlineStr">
        <is>
          <t>Desconto</t>
        </is>
      </c>
      <c r="S3" s="20" t="inlineStr">
        <is>
          <t>Preço Unitário c/ Desconto</t>
        </is>
      </c>
      <c r="T3" s="20" t="inlineStr">
        <is>
          <t>Preço Total c/ Desconto</t>
        </is>
      </c>
      <c r="U3" s="20" t="inlineStr">
        <is>
          <t>Preço Unitário</t>
        </is>
      </c>
      <c r="V3" s="20" t="inlineStr">
        <is>
          <t>Preço Total</t>
        </is>
      </c>
      <c r="W3" s="20" t="inlineStr">
        <is>
          <t xml:space="preserve">PIS </t>
        </is>
      </c>
      <c r="X3" s="20" t="inlineStr">
        <is>
          <t xml:space="preserve">COFINS </t>
        </is>
      </c>
      <c r="Y3" s="16" t="inlineStr">
        <is>
          <t>ICMS</t>
        </is>
      </c>
      <c r="Z3" s="264" t="n"/>
      <c r="AA3" s="264" t="n"/>
      <c r="AB3" s="264" t="n"/>
      <c r="AC3" s="264" t="n"/>
      <c r="AD3" s="264" t="n"/>
      <c r="AE3" s="265" t="n"/>
      <c r="AF3" s="17" t="inlineStr">
        <is>
          <t xml:space="preserve">ISS </t>
        </is>
      </c>
      <c r="AG3" s="16" t="inlineStr">
        <is>
          <t>ATENÇÃO</t>
        </is>
      </c>
      <c r="AH3" s="17" t="n"/>
      <c r="AI3" s="17" t="n"/>
      <c r="AJ3" s="17" t="n"/>
      <c r="AK3" s="17" t="n"/>
      <c r="AL3" s="17" t="n"/>
      <c r="AM3" s="17" t="n"/>
      <c r="AN3" s="276" t="inlineStr">
        <is>
          <t>Custo unit desc PIS e Cofins IN</t>
        </is>
      </c>
      <c r="AO3" s="276" t="inlineStr">
        <is>
          <t>Custo Total Desc Pis e Cofins IN</t>
        </is>
      </c>
      <c r="AP3" s="21" t="inlineStr">
        <is>
          <t>PIS IN</t>
        </is>
      </c>
      <c r="AQ3" s="21" t="inlineStr">
        <is>
          <t>COFINS IN</t>
        </is>
      </c>
      <c r="AR3" s="22" t="inlineStr">
        <is>
          <t>%ICMS</t>
        </is>
      </c>
      <c r="AS3" s="23" t="inlineStr">
        <is>
          <t>VALOR</t>
        </is>
      </c>
      <c r="AT3" s="23" t="inlineStr">
        <is>
          <t>ICMS ST</t>
        </is>
      </c>
      <c r="AU3" s="23" t="inlineStr">
        <is>
          <t>ST%</t>
        </is>
      </c>
      <c r="AV3" s="23" t="inlineStr">
        <is>
          <t>MVA</t>
        </is>
      </c>
      <c r="AW3" s="24" t="inlineStr">
        <is>
          <t>FAMÍLIA NCM</t>
        </is>
      </c>
      <c r="AX3" s="24" t="inlineStr">
        <is>
          <t>DIVISÃO NCM</t>
        </is>
      </c>
      <c r="AY3" s="264" t="n"/>
      <c r="AZ3" s="264" t="n"/>
      <c r="BA3" s="264" t="n"/>
      <c r="BB3" s="265" t="n"/>
      <c r="BC3" s="25" t="inlineStr">
        <is>
          <t>ESTADOS COM</t>
        </is>
      </c>
      <c r="BD3" s="25" t="inlineStr">
        <is>
          <t>ATENÇÃO</t>
        </is>
      </c>
      <c r="BE3" s="23" t="inlineStr">
        <is>
          <t>PIS À PAGAR</t>
        </is>
      </c>
      <c r="BF3" s="23" t="inlineStr">
        <is>
          <t>COFINS à PAGAR</t>
        </is>
      </c>
      <c r="BG3" s="23" t="inlineStr">
        <is>
          <t>ICMS OUT-IN</t>
        </is>
      </c>
      <c r="BH3" s="23" t="inlineStr">
        <is>
          <t>IMPOSTOS SAÍDA</t>
        </is>
      </c>
      <c r="BI3" s="23" t="inlineStr">
        <is>
          <t>CUSTO SEM CRÉDITO</t>
        </is>
      </c>
      <c r="BJ3" s="20" t="inlineStr">
        <is>
          <t>CSLL</t>
        </is>
      </c>
      <c r="BK3" s="20" t="inlineStr">
        <is>
          <t>IRPJ</t>
        </is>
      </c>
      <c r="BL3" s="23" t="inlineStr">
        <is>
          <t>CUSTO TOTAL</t>
        </is>
      </c>
      <c r="BM3" s="20" t="inlineStr">
        <is>
          <t>RESULTADO BRUTO</t>
        </is>
      </c>
    </row>
    <row r="4" ht="14.4" customHeight="1" s="218">
      <c r="A4" s="26" t="n"/>
      <c r="B4" s="26" t="n"/>
      <c r="C4" s="26" t="n"/>
      <c r="D4" s="26" t="n"/>
      <c r="E4" s="27" t="n"/>
      <c r="F4" s="26" t="n"/>
      <c r="G4" s="28" t="n"/>
      <c r="H4" s="26" t="n"/>
      <c r="I4" s="26" t="n"/>
      <c r="J4" s="29" t="n"/>
      <c r="K4" s="27" t="n"/>
      <c r="L4" s="27" t="n"/>
      <c r="M4" s="29" t="inlineStr">
        <is>
          <t>Importado</t>
        </is>
      </c>
      <c r="N4" s="29" t="inlineStr">
        <is>
          <t>Estado Origem</t>
        </is>
      </c>
      <c r="O4" s="29" t="inlineStr">
        <is>
          <t>CNPJ Compra</t>
        </is>
      </c>
      <c r="P4" s="29" t="inlineStr">
        <is>
          <t>Optante Simples</t>
        </is>
      </c>
      <c r="Q4" s="27" t="n"/>
      <c r="R4" s="27" t="n"/>
      <c r="S4" s="30" t="n"/>
      <c r="T4" s="30" t="n"/>
      <c r="U4" s="30" t="n"/>
      <c r="V4" s="30" t="n"/>
      <c r="W4" s="31" t="n">
        <v>0.0065</v>
      </c>
      <c r="X4" s="31" t="n">
        <v>0.03</v>
      </c>
      <c r="Y4" s="32" t="inlineStr">
        <is>
          <t>Produto Importado</t>
        </is>
      </c>
      <c r="Z4" s="21" t="inlineStr">
        <is>
          <t>CNPJ Faturamento</t>
        </is>
      </c>
      <c r="AA4" s="32" t="inlineStr">
        <is>
          <t>Estado Destino</t>
        </is>
      </c>
      <c r="AB4" s="21" t="inlineStr">
        <is>
          <t>Contribuinte</t>
        </is>
      </c>
      <c r="AC4" s="21" t="inlineStr">
        <is>
          <t>%ICMS</t>
        </is>
      </c>
      <c r="AD4" s="21" t="inlineStr">
        <is>
          <t>ICMS</t>
        </is>
      </c>
      <c r="AE4" s="27" t="inlineStr">
        <is>
          <t>ICMS DIFAL</t>
        </is>
      </c>
      <c r="AF4" s="33" t="n">
        <v>0</v>
      </c>
      <c r="AG4" s="33" t="n"/>
      <c r="AH4" s="27" t="n"/>
      <c r="AI4" s="29" t="inlineStr">
        <is>
          <t>Custo Import.</t>
        </is>
      </c>
      <c r="AJ4" s="29" t="inlineStr">
        <is>
          <t>Custo Dólar</t>
        </is>
      </c>
      <c r="AK4" s="29" t="inlineStr">
        <is>
          <t>Custo unit Desc. ICMS IN</t>
        </is>
      </c>
      <c r="AL4" s="29" t="inlineStr">
        <is>
          <t>Custo Total s/ Impostos</t>
        </is>
      </c>
      <c r="AM4" s="29" t="inlineStr">
        <is>
          <t>Custo Total Desc. ICMS IN</t>
        </is>
      </c>
      <c r="AN4" s="277" t="n"/>
      <c r="AO4" s="277" t="n"/>
      <c r="AP4" s="31" t="n">
        <v>0</v>
      </c>
      <c r="AQ4" s="31" t="n">
        <v>0</v>
      </c>
      <c r="AR4" s="32" t="n"/>
      <c r="AS4" s="29" t="inlineStr">
        <is>
          <t>ICMS</t>
        </is>
      </c>
      <c r="AT4" s="29" t="n"/>
      <c r="AU4" s="31" t="n"/>
      <c r="AV4" s="31" t="n"/>
      <c r="AW4" s="31" t="n"/>
      <c r="AX4" s="31" t="n"/>
      <c r="AY4" s="25" t="n"/>
      <c r="AZ4" s="25" t="n"/>
      <c r="BA4" s="25" t="n"/>
      <c r="BB4" s="25" t="n"/>
      <c r="BC4" s="25" t="inlineStr">
        <is>
          <t>CONVÊNIO**</t>
        </is>
      </c>
      <c r="BD4" s="25" t="inlineStr">
        <is>
          <t>ICMS ST</t>
        </is>
      </c>
      <c r="BE4" s="29" t="n"/>
      <c r="BF4" s="29" t="n"/>
      <c r="BG4" s="29" t="n"/>
      <c r="BH4" s="29" t="n"/>
      <c r="BI4" s="29" t="n"/>
      <c r="BJ4" s="31" t="n">
        <v>0.0108</v>
      </c>
      <c r="BK4" s="31">
        <f>IF(((((((F88*8%)+(F89*32%))-20000)*10%))+(((F88*8%)+(F89*32%))*15%))/(F88+F89)&lt;0.07,0.07,((((((F88*8%)+(F89*32%))-20000)*10%))+(((F88*8%)+(F89*32%))*15%))/(F88+F89))</f>
        <v/>
      </c>
      <c r="BL4" s="29" t="n"/>
      <c r="BM4" s="34" t="n"/>
    </row>
    <row r="5" ht="14.4" customHeight="1" s="218">
      <c r="A5" s="35" t="n">
        <v>1</v>
      </c>
      <c r="B5" s="144">
        <f>BOM!B5</f>
        <v/>
      </c>
      <c r="C5" s="144">
        <f>BOM!C5</f>
        <v/>
      </c>
      <c r="D5" s="144">
        <f>BOM!D5</f>
        <v/>
      </c>
      <c r="E5" s="144">
        <f>BOM!E5</f>
        <v/>
      </c>
      <c r="F5" s="39">
        <f>BOM!F5</f>
        <v/>
      </c>
      <c r="G5" s="144">
        <f>BOM!G5</f>
        <v/>
      </c>
      <c r="H5" s="144">
        <f>BOM!H5</f>
        <v/>
      </c>
      <c r="I5" s="145" t="n">
        <v>0</v>
      </c>
      <c r="J5" s="146">
        <f>BOM!J5</f>
        <v/>
      </c>
      <c r="K5" s="146">
        <f>BOM!K5</f>
        <v/>
      </c>
      <c r="L5" s="146">
        <f>BOM!L5</f>
        <v/>
      </c>
      <c r="M5" s="146">
        <f>BOM!M5</f>
        <v/>
      </c>
      <c r="N5" s="146">
        <f>BOM!N5</f>
        <v/>
      </c>
      <c r="O5" s="146">
        <f>BOM!O5</f>
        <v/>
      </c>
      <c r="P5" s="146">
        <f>BOM!P5</f>
        <v/>
      </c>
      <c r="Q5" s="46">
        <f>$F$97</f>
        <v/>
      </c>
      <c r="R5" s="47" t="n">
        <v>0</v>
      </c>
      <c r="S5" s="48">
        <f>U5-(U5*R5)</f>
        <v/>
      </c>
      <c r="T5" s="48">
        <f>S5*I5</f>
        <v/>
      </c>
      <c r="U5" s="48">
        <f>(AN5)/(1-(BH5+Q5))</f>
        <v/>
      </c>
      <c r="V5" s="48">
        <f>U5*I5</f>
        <v/>
      </c>
      <c r="W5" s="49">
        <f>T5*$W$4</f>
        <v/>
      </c>
      <c r="X5" s="49">
        <f>T5*$X$4</f>
        <v/>
      </c>
      <c r="Y5" s="50">
        <f>M5</f>
        <v/>
      </c>
      <c r="Z5" s="9" t="n"/>
      <c r="AA5" s="9" t="n"/>
      <c r="AB5" s="9" t="n"/>
      <c r="AC5" s="51">
        <f t="array" ref="AC5">IF(I5&gt;0,VLOOKUP(Y5&amp;$P$88&amp;$P$89&amp;$P$90,Variáveis!$O$2:$S$300&amp;Variáveis!$P$2:$T$300&amp;Variáveis!$Q$2:$U$300&amp;Variáveis!$R$2:$V$300,5,FALSE),0)</f>
        <v/>
      </c>
      <c r="AD5" s="52">
        <f>T5*AC5</f>
        <v/>
      </c>
      <c r="AE5" s="53">
        <f>IF(AB5="não",((V5/(1-VLOOKUP(AA5,Variáveis!$AK$3:$AN$29,4,FALSE)))*VLOOKUP(AA5,Variáveis!$AK$3:$AN$29,4,FALSE))-AD5,0)</f>
        <v/>
      </c>
      <c r="AF5" s="53">
        <f>T5*$AF$4</f>
        <v/>
      </c>
      <c r="AG5" s="53">
        <f>IF(AB5="SIM","Cliente pode pagar DIFA na entrada", )</f>
        <v/>
      </c>
      <c r="AH5" s="54" t="n"/>
      <c r="AI5" s="53">
        <f>IF(K5="SIM",(J5*$F$102),J5)</f>
        <v/>
      </c>
      <c r="AJ5" s="53">
        <f>IF(L5="SIM",(AI5*$F$101),AI5)</f>
        <v/>
      </c>
      <c r="AK5" s="53">
        <f>AJ5-AS5</f>
        <v/>
      </c>
      <c r="AL5" s="53">
        <f>AJ5*I5</f>
        <v/>
      </c>
      <c r="AM5" s="53">
        <f>AK5*I5</f>
        <v/>
      </c>
      <c r="AN5" s="53">
        <f>AK5-AP5-AQ5</f>
        <v/>
      </c>
      <c r="AO5" s="53">
        <f>AN5*I5</f>
        <v/>
      </c>
      <c r="AP5" s="53">
        <f>$AP$4*AK5</f>
        <v/>
      </c>
      <c r="AQ5" s="53">
        <f>$AQ$4*AK5</f>
        <v/>
      </c>
      <c r="AR5" s="51">
        <f t="array" ref="AR5">VLOOKUP(M5&amp;N5&amp;O5&amp;P5,Variáveis!$A$2:$E$240&amp;Variáveis!$B$2:$F$240&amp;Variáveis!$C$2:$G$240&amp;Variáveis!$D$2:$H$240,5,FALSE)</f>
        <v/>
      </c>
      <c r="AS5" s="53">
        <f>((AJ5*(1-AR5))*AR5)</f>
        <v/>
      </c>
      <c r="AT5" s="53">
        <f>(((J5+(J5*AU5))*0.18)-(J5*AR5))</f>
        <v/>
      </c>
      <c r="AU5" s="55">
        <f>(((1+AV5)*(1-AR5))/(1-0.18)-1)</f>
        <v/>
      </c>
      <c r="AV5" s="55">
        <f>IF(BB5&gt;0,BB5,IF(BA5&gt;0,BA5,IF(AZ5&gt;0,AZ5,IF(AY5&gt;0,AY5,IF(AX5&gt;0,AX5)))))/100</f>
        <v/>
      </c>
      <c r="AW5" s="56">
        <f>VALUE(LEFT(G5,4))</f>
        <v/>
      </c>
      <c r="AX5" s="56">
        <f>VALUE(IFERROR(VLOOKUP(VALUE(LEFT(G5,4)),ST!$C$4:$E$300,3,FALSE),"0"))</f>
        <v/>
      </c>
      <c r="AY5" s="56">
        <f>VALUE(IFERROR(VLOOKUP(VALUE(LEFT(G5,5)),ST!$C$4:$E$300,3,FALSE),"0"))</f>
        <v/>
      </c>
      <c r="AZ5" s="56">
        <f>VALUE(IFERROR(VLOOKUP(VALUE(LEFT(G5,6)),ST!$C$4:$E$300,3,FALSE),"0"))</f>
        <v/>
      </c>
      <c r="BA5" s="56">
        <f>VALUE(IFERROR(VLOOKUP(VALUE(LEFT(G5,7)),ST!$C$4:$E$300,3,FALSE),"0"))</f>
        <v/>
      </c>
      <c r="BB5" s="56">
        <f>VALUE(IFERROR(VLOOKUP(G5,ST!$C$4:$E$400,3,FALSE),"0"))</f>
        <v/>
      </c>
      <c r="BC5" s="57">
        <f>IF(VLOOKUP(AW5,ST!$C$4:$F$298,4,FALSE)&lt;&gt;0,VLOOKUP(AW5,ST!$C$4:$F$298,4,FALSE),VLOOKUP(G5,ST!$C$4:$F$298,4,FALSE))</f>
        <v/>
      </c>
      <c r="BD5" s="57">
        <f>IF(O5="SC","Desconsiderar coluna ICMS ST",IF(O5="PR","Haverá ST", ))</f>
        <v/>
      </c>
      <c r="BE5" s="53">
        <f>W5</f>
        <v/>
      </c>
      <c r="BF5" s="53">
        <f>X5</f>
        <v/>
      </c>
      <c r="BG5" s="53">
        <f>AD5-AS5</f>
        <v/>
      </c>
      <c r="BH5" s="51">
        <f>$W$4+$X$4+AC5+$BJ$4+0.07</f>
        <v/>
      </c>
      <c r="BI5" s="53">
        <f>IF(BD5="Haverá ST",AJ5+AS5+AT5,AJ5+AS5)</f>
        <v/>
      </c>
      <c r="BJ5" s="53">
        <f>T5*$BJ$4</f>
        <v/>
      </c>
      <c r="BK5" s="53">
        <f>T5*$BK$4</f>
        <v/>
      </c>
      <c r="BL5" s="53">
        <f>BE5+BF5+AO5+BJ5+BK5+AD5</f>
        <v/>
      </c>
      <c r="BM5" s="53">
        <f>(T5-BL5)</f>
        <v/>
      </c>
    </row>
    <row r="6" ht="14.4" customHeight="1" s="218">
      <c r="A6" s="58">
        <f>A5+1</f>
        <v/>
      </c>
      <c r="B6" s="144">
        <f>BOM!B6</f>
        <v/>
      </c>
      <c r="C6" s="144">
        <f>BOM!C6</f>
        <v/>
      </c>
      <c r="D6" s="144">
        <f>BOM!D6</f>
        <v/>
      </c>
      <c r="E6" s="144">
        <f>BOM!E6</f>
        <v/>
      </c>
      <c r="F6" s="144">
        <f>BOM!F6</f>
        <v/>
      </c>
      <c r="G6" s="144">
        <f>BOM!G6</f>
        <v/>
      </c>
      <c r="H6" s="144">
        <f>BOM!H6</f>
        <v/>
      </c>
      <c r="I6" s="145" t="n">
        <v>0</v>
      </c>
      <c r="J6" s="146">
        <f>BOM!J6</f>
        <v/>
      </c>
      <c r="K6" s="146">
        <f>BOM!K6</f>
        <v/>
      </c>
      <c r="L6" s="146">
        <f>BOM!L6</f>
        <v/>
      </c>
      <c r="M6" s="146">
        <f>BOM!M6</f>
        <v/>
      </c>
      <c r="N6" s="146">
        <f>BOM!N6</f>
        <v/>
      </c>
      <c r="O6" s="146">
        <f>BOM!O6</f>
        <v/>
      </c>
      <c r="P6" s="146">
        <f>BOM!P6</f>
        <v/>
      </c>
      <c r="Q6" s="46">
        <f>$F$97</f>
        <v/>
      </c>
      <c r="R6" s="46">
        <f>$F$98</f>
        <v/>
      </c>
      <c r="S6" s="48">
        <f>U6-(U6*R6)</f>
        <v/>
      </c>
      <c r="T6" s="48">
        <f>S6*I6</f>
        <v/>
      </c>
      <c r="U6" s="48">
        <f>(AN6)/(1-(BH6+Q6))</f>
        <v/>
      </c>
      <c r="V6" s="48">
        <f>U6*I6</f>
        <v/>
      </c>
      <c r="W6" s="49">
        <f>T6*$W$4</f>
        <v/>
      </c>
      <c r="X6" s="49">
        <f>T6*$X$4</f>
        <v/>
      </c>
      <c r="Y6" s="50">
        <f>M6</f>
        <v/>
      </c>
      <c r="Z6" s="9" t="n"/>
      <c r="AA6" s="9" t="n"/>
      <c r="AB6" s="9" t="n"/>
      <c r="AC6" s="51">
        <f t="array" ref="AC6">IF(I6&gt;0,VLOOKUP(Y6&amp;$P$88&amp;$P$89&amp;$P$90,Variáveis!$O$2:$S$300&amp;Variáveis!$P$2:$T$300&amp;Variáveis!$Q$2:$U$300&amp;Variáveis!$R$2:$V$300,5,FALSE),0)</f>
        <v/>
      </c>
      <c r="AD6" s="52">
        <f>T6*AC6</f>
        <v/>
      </c>
      <c r="AE6" s="53">
        <f>IF(AB6="não",((V6/(1-VLOOKUP(AA6,Variáveis!$AK$3:$AN$29,4,FALSE)))*VLOOKUP(AA6,Variáveis!$AK$3:$AN$29,4,FALSE))-AD6,0)</f>
        <v/>
      </c>
      <c r="AF6" s="53">
        <f>T6*$AF$4</f>
        <v/>
      </c>
      <c r="AG6" s="53">
        <f>IF(AB6="SIM","Cliente pode pagar DIFA na entrada", )</f>
        <v/>
      </c>
      <c r="AH6" s="54" t="n"/>
      <c r="AI6" s="53">
        <f>IF(K6="SIM",(J6*$F$102),J6)</f>
        <v/>
      </c>
      <c r="AJ6" s="53">
        <f>IF(L6="SIM",(AI6*$F$101),AI6)</f>
        <v/>
      </c>
      <c r="AK6" s="53">
        <f>AJ6-AS6</f>
        <v/>
      </c>
      <c r="AL6" s="53">
        <f>AJ6*I6</f>
        <v/>
      </c>
      <c r="AM6" s="53">
        <f>AK6*I6</f>
        <v/>
      </c>
      <c r="AN6" s="53">
        <f>AK6-AP6-AQ6</f>
        <v/>
      </c>
      <c r="AO6" s="53">
        <f>AN6*I6</f>
        <v/>
      </c>
      <c r="AP6" s="53">
        <f>$AP$4*AK6</f>
        <v/>
      </c>
      <c r="AQ6" s="53">
        <f>$AQ$4*AK6</f>
        <v/>
      </c>
      <c r="AR6" s="51">
        <f t="array" ref="AR6">VLOOKUP(M6&amp;N6&amp;O6&amp;P6,Variáveis!$A$2:$E$240&amp;Variáveis!$B$2:$F$240&amp;Variáveis!$C$2:$G$240&amp;Variáveis!$D$2:$H$240,5,FALSE)</f>
        <v/>
      </c>
      <c r="AS6" s="53">
        <f>((AJ6*(1-AR6))*AR6)</f>
        <v/>
      </c>
      <c r="AT6" s="53">
        <f>(((J6+(J6*AU6))*0.18)-(J6*AR6))</f>
        <v/>
      </c>
      <c r="AU6" s="55">
        <f>(((1+AV6)*(1-AR6))/(1-0.18)-1)</f>
        <v/>
      </c>
      <c r="AV6" s="55">
        <f>IF(BB6&gt;0,BB6,IF(BA6&gt;0,BA6,IF(AZ6&gt;0,AZ6,IF(AY6&gt;0,AY6,IF(AX6&gt;0,AX6)))))/100</f>
        <v/>
      </c>
      <c r="AW6" s="56">
        <f>VALUE(LEFT(G6,4))</f>
        <v/>
      </c>
      <c r="AX6" s="56">
        <f>VALUE(IFERROR(VLOOKUP(VALUE(LEFT(G6,4)),ST!$C$4:$E$300,3,FALSE),"0"))</f>
        <v/>
      </c>
      <c r="AY6" s="56">
        <f>VALUE(IFERROR(VLOOKUP(VALUE(LEFT(G6,5)),ST!$C$4:$E$300,3,FALSE),"0"))</f>
        <v/>
      </c>
      <c r="AZ6" s="56">
        <f>VALUE(IFERROR(VLOOKUP(VALUE(LEFT(G6,6)),ST!$C$4:$E$300,3,FALSE),"0"))</f>
        <v/>
      </c>
      <c r="BA6" s="56">
        <f>VALUE(IFERROR(VLOOKUP(VALUE(LEFT(G6,7)),ST!$C$4:$E$300,3,FALSE),"0"))</f>
        <v/>
      </c>
      <c r="BB6" s="56">
        <f>VALUE(IFERROR(VLOOKUP(G6,ST!$C$4:$E$400,3,FALSE),"0"))</f>
        <v/>
      </c>
      <c r="BC6" s="57">
        <f>IF(VLOOKUP(AW6,ST!$C$4:$F$298,4,FALSE)&lt;&gt;0,VLOOKUP(AW6,ST!$C$4:$F$298,4,FALSE),VLOOKUP(G6,ST!$C$4:$F$298,4,FALSE))</f>
        <v/>
      </c>
      <c r="BD6" s="57">
        <f>IF(O6="SC","Desconsiderar coluna ICMS ST",IF(O6="PR","Haverá ST", ))</f>
        <v/>
      </c>
      <c r="BE6" s="53">
        <f>W6</f>
        <v/>
      </c>
      <c r="BF6" s="53">
        <f>X6</f>
        <v/>
      </c>
      <c r="BG6" s="53">
        <f>AD6-AS6</f>
        <v/>
      </c>
      <c r="BH6" s="51">
        <f>$W$4+$X$4+AC6+$BJ$4+0.07</f>
        <v/>
      </c>
      <c r="BI6" s="53">
        <f>IF(BD6="Haverá ST",AJ6+AS6+AT6,AJ6+AS6)</f>
        <v/>
      </c>
      <c r="BJ6" s="53">
        <f>T6*$BJ$4</f>
        <v/>
      </c>
      <c r="BK6" s="53">
        <f>T6*$BK$4</f>
        <v/>
      </c>
      <c r="BL6" s="53">
        <f>BE6+BF6+AO6+BJ6+BK6+AD6</f>
        <v/>
      </c>
      <c r="BM6" s="53">
        <f>(T6-BL6)</f>
        <v/>
      </c>
    </row>
    <row r="7" ht="14.4" customHeight="1" s="218">
      <c r="A7" s="58">
        <f>A6+1</f>
        <v/>
      </c>
      <c r="B7" s="144">
        <f>BOM!B7</f>
        <v/>
      </c>
      <c r="C7" s="144">
        <f>BOM!C7</f>
        <v/>
      </c>
      <c r="D7" s="144">
        <f>BOM!D7</f>
        <v/>
      </c>
      <c r="E7" s="144">
        <f>BOM!E7</f>
        <v/>
      </c>
      <c r="F7" s="144">
        <f>BOM!F7</f>
        <v/>
      </c>
      <c r="G7" s="144">
        <f>BOM!G7</f>
        <v/>
      </c>
      <c r="H7" s="144">
        <f>BOM!H7</f>
        <v/>
      </c>
      <c r="I7" s="147" t="n">
        <v>0</v>
      </c>
      <c r="J7" s="146">
        <f>BOM!J7</f>
        <v/>
      </c>
      <c r="K7" s="146">
        <f>BOM!K7</f>
        <v/>
      </c>
      <c r="L7" s="146">
        <f>BOM!L7</f>
        <v/>
      </c>
      <c r="M7" s="146">
        <f>BOM!M7</f>
        <v/>
      </c>
      <c r="N7" s="146">
        <f>BOM!N7</f>
        <v/>
      </c>
      <c r="O7" s="146">
        <f>BOM!O7</f>
        <v/>
      </c>
      <c r="P7" s="146">
        <f>BOM!P7</f>
        <v/>
      </c>
      <c r="Q7" s="46">
        <f>$F$97</f>
        <v/>
      </c>
      <c r="R7" s="46">
        <f>$F$98</f>
        <v/>
      </c>
      <c r="S7" s="48">
        <f>U7-(U7*R7)</f>
        <v/>
      </c>
      <c r="T7" s="48">
        <f>S7*I7</f>
        <v/>
      </c>
      <c r="U7" s="48">
        <f>(AN7)/(1-(BH7+Q7))</f>
        <v/>
      </c>
      <c r="V7" s="48">
        <f>U7*I7</f>
        <v/>
      </c>
      <c r="W7" s="49">
        <f>T7*$W$4</f>
        <v/>
      </c>
      <c r="X7" s="49">
        <f>T7*$X$4</f>
        <v/>
      </c>
      <c r="Y7" s="50">
        <f>M7</f>
        <v/>
      </c>
      <c r="Z7" s="9" t="n"/>
      <c r="AA7" s="9" t="n"/>
      <c r="AB7" s="9" t="n"/>
      <c r="AC7" s="51">
        <f t="array" ref="AC7">IF(I7&gt;0,VLOOKUP(Y7&amp;$P$88&amp;$P$89&amp;$P$90,Variáveis!$O$2:$S$300&amp;Variáveis!$P$2:$T$300&amp;Variáveis!$Q$2:$U$300&amp;Variáveis!$R$2:$V$300,5,FALSE),0)</f>
        <v/>
      </c>
      <c r="AD7" s="52">
        <f>T7*AC7</f>
        <v/>
      </c>
      <c r="AE7" s="53">
        <f>IF(AB7="não",((V7/(1-VLOOKUP(AA7,Variáveis!$AK$3:$AN$29,4,FALSE)))*VLOOKUP(AA7,Variáveis!$AK$3:$AN$29,4,FALSE))-AD7,0)</f>
        <v/>
      </c>
      <c r="AF7" s="53">
        <f>T7*$AF$4</f>
        <v/>
      </c>
      <c r="AG7" s="53">
        <f>IF(AB7="SIM","Cliente pode pagar DIFA na entrada", )</f>
        <v/>
      </c>
      <c r="AH7" s="54" t="n"/>
      <c r="AI7" s="53">
        <f>IF(K7="SIM",(J7*$F$102),J7)</f>
        <v/>
      </c>
      <c r="AJ7" s="53">
        <f>IF(L7="SIM",(AI7*$F$101),AI7)</f>
        <v/>
      </c>
      <c r="AK7" s="53">
        <f>AJ7-AS7</f>
        <v/>
      </c>
      <c r="AL7" s="53">
        <f>AJ7*I7</f>
        <v/>
      </c>
      <c r="AM7" s="53">
        <f>AK7*I7</f>
        <v/>
      </c>
      <c r="AN7" s="53">
        <f>AK7-AP7-AQ7</f>
        <v/>
      </c>
      <c r="AO7" s="53">
        <f>AN7*I7</f>
        <v/>
      </c>
      <c r="AP7" s="53">
        <f>$AP$4*AK7</f>
        <v/>
      </c>
      <c r="AQ7" s="53">
        <f>$AQ$4*AK7</f>
        <v/>
      </c>
      <c r="AR7" s="51">
        <f t="array" ref="AR7">VLOOKUP(M7&amp;N7&amp;O7&amp;P7,Variáveis!$A$2:$E$240&amp;Variáveis!$B$2:$F$240&amp;Variáveis!$C$2:$G$240&amp;Variáveis!$D$2:$H$240,5,FALSE)</f>
        <v/>
      </c>
      <c r="AS7" s="53">
        <f>((AJ7*(1-AR7))*AR7)</f>
        <v/>
      </c>
      <c r="AT7" s="53">
        <f>(((J7+(J7*AU7))*0.18)-(J7*AR7))</f>
        <v/>
      </c>
      <c r="AU7" s="55">
        <f>(((1+AV7)*(1-AR7))/(1-0.18)-1)</f>
        <v/>
      </c>
      <c r="AV7" s="55">
        <f>IF(BB7&gt;0,BB7,IF(BA7&gt;0,BA7,IF(AZ7&gt;0,AZ7,IF(AY7&gt;0,AY7,IF(AX7&gt;0,AX7)))))/100</f>
        <v/>
      </c>
      <c r="AW7" s="56">
        <f>VALUE(LEFT(G7,4))</f>
        <v/>
      </c>
      <c r="AX7" s="56">
        <f>VALUE(IFERROR(VLOOKUP(VALUE(LEFT(G7,4)),ST!$C$4:$E$300,3,FALSE),"0"))</f>
        <v/>
      </c>
      <c r="AY7" s="56">
        <f>VALUE(IFERROR(VLOOKUP(VALUE(LEFT(G7,5)),ST!$C$4:$E$300,3,FALSE),"0"))</f>
        <v/>
      </c>
      <c r="AZ7" s="56">
        <f>VALUE(IFERROR(VLOOKUP(VALUE(LEFT(G7,6)),ST!$C$4:$E$300,3,FALSE),"0"))</f>
        <v/>
      </c>
      <c r="BA7" s="56">
        <f>VALUE(IFERROR(VLOOKUP(VALUE(LEFT(G7,7)),ST!$C$4:$E$300,3,FALSE),"0"))</f>
        <v/>
      </c>
      <c r="BB7" s="56">
        <f>VALUE(IFERROR(VLOOKUP(G7,ST!$C$4:$E$400,3,FALSE),"0"))</f>
        <v/>
      </c>
      <c r="BC7" s="57">
        <f>IF(VLOOKUP(AW7,ST!$C$4:$F$298,4,FALSE)&lt;&gt;0,VLOOKUP(AW7,ST!$C$4:$F$298,4,FALSE),VLOOKUP(G7,ST!$C$4:$F$298,4,FALSE))</f>
        <v/>
      </c>
      <c r="BD7" s="57">
        <f>IF(O7="SC","Desconsiderar coluna ICMS ST",IF(O7="PR","Haverá ST", ))</f>
        <v/>
      </c>
      <c r="BE7" s="53">
        <f>W7</f>
        <v/>
      </c>
      <c r="BF7" s="53">
        <f>X7</f>
        <v/>
      </c>
      <c r="BG7" s="53">
        <f>AD7-AS7</f>
        <v/>
      </c>
      <c r="BH7" s="51">
        <f>$W$4+$X$4+AC7+$BJ$4+0.07</f>
        <v/>
      </c>
      <c r="BI7" s="53">
        <f>IF(BD7="Haverá ST",AJ7+AS7+AT7,AJ7+AS7)</f>
        <v/>
      </c>
      <c r="BJ7" s="53">
        <f>T7*$BJ$4</f>
        <v/>
      </c>
      <c r="BK7" s="53">
        <f>T7*$BK$4</f>
        <v/>
      </c>
      <c r="BL7" s="53">
        <f>BE7+BF7+AO7+BJ7+BK7+AD7</f>
        <v/>
      </c>
      <c r="BM7" s="53">
        <f>(T7-BL7)</f>
        <v/>
      </c>
    </row>
    <row r="8" ht="14.4" customHeight="1" s="218">
      <c r="A8" s="58" t="n"/>
      <c r="B8" s="144">
        <f>BOM!B8</f>
        <v/>
      </c>
      <c r="C8" s="144">
        <f>BOM!C8</f>
        <v/>
      </c>
      <c r="D8" s="144">
        <f>BOM!D8</f>
        <v/>
      </c>
      <c r="E8" s="144">
        <f>BOM!E8</f>
        <v/>
      </c>
      <c r="F8" s="39">
        <f>BOM!F8</f>
        <v/>
      </c>
      <c r="G8" s="144">
        <f>BOM!G8</f>
        <v/>
      </c>
      <c r="H8" s="144">
        <f>BOM!H8</f>
        <v/>
      </c>
      <c r="I8" s="147" t="n">
        <v>0</v>
      </c>
      <c r="J8" s="146">
        <f>BOM!J8</f>
        <v/>
      </c>
      <c r="K8" s="146">
        <f>BOM!K8</f>
        <v/>
      </c>
      <c r="L8" s="146">
        <f>BOM!L8</f>
        <v/>
      </c>
      <c r="M8" s="146">
        <f>BOM!M8</f>
        <v/>
      </c>
      <c r="N8" s="146">
        <f>BOM!N8</f>
        <v/>
      </c>
      <c r="O8" s="146">
        <f>BOM!O8</f>
        <v/>
      </c>
      <c r="P8" s="146">
        <f>BOM!P8</f>
        <v/>
      </c>
      <c r="Q8" s="46">
        <f>$F$97</f>
        <v/>
      </c>
      <c r="R8" s="46">
        <f>$F$98</f>
        <v/>
      </c>
      <c r="S8" s="48">
        <f>U8-(U8*R8)</f>
        <v/>
      </c>
      <c r="T8" s="48">
        <f>S8*I8</f>
        <v/>
      </c>
      <c r="U8" s="48">
        <f>(AN8)/(1-(BH8+Q8))</f>
        <v/>
      </c>
      <c r="V8" s="48">
        <f>U8*I8</f>
        <v/>
      </c>
      <c r="W8" s="49">
        <f>T8*$W$4</f>
        <v/>
      </c>
      <c r="X8" s="49">
        <f>T8*$X$4</f>
        <v/>
      </c>
      <c r="Y8" s="50">
        <f>M8</f>
        <v/>
      </c>
      <c r="Z8" s="9" t="n"/>
      <c r="AA8" s="9" t="n"/>
      <c r="AB8" s="9" t="n"/>
      <c r="AC8" s="51">
        <f t="array" ref="AC8">IF(I8&gt;0,VLOOKUP(Y8&amp;$P$88&amp;$P$89&amp;$P$90,Variáveis!$O$2:$S$300&amp;Variáveis!$P$2:$T$300&amp;Variáveis!$Q$2:$U$300&amp;Variáveis!$R$2:$V$300,5,FALSE),0)</f>
        <v/>
      </c>
      <c r="AD8" s="52">
        <f>T8*AC8</f>
        <v/>
      </c>
      <c r="AE8" s="53">
        <f>IF(AB8="não",((V8/(1-VLOOKUP(AA8,Variáveis!$AK$3:$AN$29,4,FALSE)))*VLOOKUP(AA8,Variáveis!$AK$3:$AN$29,4,FALSE))-AD8,0)</f>
        <v/>
      </c>
      <c r="AF8" s="53">
        <f>T8*$AF$4</f>
        <v/>
      </c>
      <c r="AG8" s="53">
        <f>IF(AB8="SIM","Cliente pode pagar DIFA na entrada", )</f>
        <v/>
      </c>
      <c r="AH8" s="54" t="n"/>
      <c r="AI8" s="53">
        <f>IF(K8="SIM",(J8*$F$102),J8)</f>
        <v/>
      </c>
      <c r="AJ8" s="53">
        <f>IF(L8="SIM",(AI8*$F$101),AI8)</f>
        <v/>
      </c>
      <c r="AK8" s="53">
        <f>AJ8-AS8</f>
        <v/>
      </c>
      <c r="AL8" s="53">
        <f>AJ8*I8</f>
        <v/>
      </c>
      <c r="AM8" s="53">
        <f>AK8*I8</f>
        <v/>
      </c>
      <c r="AN8" s="53">
        <f>AK8-AP8-AQ8</f>
        <v/>
      </c>
      <c r="AO8" s="53">
        <f>AN8*I8</f>
        <v/>
      </c>
      <c r="AP8" s="53">
        <f>$AP$4*AK8</f>
        <v/>
      </c>
      <c r="AQ8" s="53">
        <f>$AQ$4*AK8</f>
        <v/>
      </c>
      <c r="AR8" s="51">
        <f t="array" ref="AR8">VLOOKUP(M8&amp;N8&amp;O8&amp;P8,Variáveis!$A$2:$E$240&amp;Variáveis!$B$2:$F$240&amp;Variáveis!$C$2:$G$240&amp;Variáveis!$D$2:$H$240,5,FALSE)</f>
        <v/>
      </c>
      <c r="AS8" s="53">
        <f>((AJ8*(1-AR8))*AR8)</f>
        <v/>
      </c>
      <c r="AT8" s="53">
        <f>(((J8+(J8*AU8))*0.18)-(J8*AR8))</f>
        <v/>
      </c>
      <c r="AU8" s="55">
        <f>(((1+AV8)*(1-AR8))/(1-0.18)-1)</f>
        <v/>
      </c>
      <c r="AV8" s="55">
        <f>IF(BB8&gt;0,BB8,IF(BA8&gt;0,BA8,IF(AZ8&gt;0,AZ8,IF(AY8&gt;0,AY8,IF(AX8&gt;0,AX8)))))/100</f>
        <v/>
      </c>
      <c r="AW8" s="56">
        <f>VALUE(LEFT(G8,4))</f>
        <v/>
      </c>
      <c r="AX8" s="56">
        <f>VALUE(IFERROR(VLOOKUP(VALUE(LEFT(G8,4)),ST!$C$4:$E$300,3,FALSE),"0"))</f>
        <v/>
      </c>
      <c r="AY8" s="56">
        <f>VALUE(IFERROR(VLOOKUP(VALUE(LEFT(G8,5)),ST!$C$4:$E$300,3,FALSE),"0"))</f>
        <v/>
      </c>
      <c r="AZ8" s="56">
        <f>VALUE(IFERROR(VLOOKUP(VALUE(LEFT(G8,6)),ST!$C$4:$E$300,3,FALSE),"0"))</f>
        <v/>
      </c>
      <c r="BA8" s="56">
        <f>VALUE(IFERROR(VLOOKUP(VALUE(LEFT(G8,7)),ST!$C$4:$E$300,3,FALSE),"0"))</f>
        <v/>
      </c>
      <c r="BB8" s="56">
        <f>VALUE(IFERROR(VLOOKUP(G8,ST!$C$4:$E$400,3,FALSE),"0"))</f>
        <v/>
      </c>
      <c r="BC8" s="57">
        <f>IF(VLOOKUP(AW8,ST!$C$4:$F$298,4,FALSE)&lt;&gt;0,VLOOKUP(AW8,ST!$C$4:$F$298,4,FALSE),VLOOKUP(G8,ST!$C$4:$F$298,4,FALSE))</f>
        <v/>
      </c>
      <c r="BD8" s="57">
        <f>IF(O8="SC","Desconsiderar coluna ICMS ST",IF(O8="PR","Haverá ST", ))</f>
        <v/>
      </c>
      <c r="BE8" s="53">
        <f>W8</f>
        <v/>
      </c>
      <c r="BF8" s="53">
        <f>X8</f>
        <v/>
      </c>
      <c r="BG8" s="53">
        <f>AD8-AS8</f>
        <v/>
      </c>
      <c r="BH8" s="51">
        <f>$W$4+$X$4+AC8+$BJ$4+0.07</f>
        <v/>
      </c>
      <c r="BI8" s="53">
        <f>IF(BD8="Haverá ST",AJ8+AS8+AT8,AJ8+AS8)</f>
        <v/>
      </c>
      <c r="BJ8" s="53">
        <f>T8*$BJ$4</f>
        <v/>
      </c>
      <c r="BK8" s="53">
        <f>T8*$BK$4</f>
        <v/>
      </c>
      <c r="BL8" s="53">
        <f>BE8+BF8+AO8+BJ8+BK8+AD8</f>
        <v/>
      </c>
      <c r="BM8" s="53">
        <f>(T8-BL8)</f>
        <v/>
      </c>
    </row>
    <row r="9" ht="14.4" customHeight="1" s="218">
      <c r="A9" s="58">
        <f>A7+1</f>
        <v/>
      </c>
      <c r="B9" s="144">
        <f>BOM!B9</f>
        <v/>
      </c>
      <c r="C9" s="144">
        <f>BOM!C9</f>
        <v/>
      </c>
      <c r="D9" s="144">
        <f>BOM!D9</f>
        <v/>
      </c>
      <c r="E9" s="144">
        <f>BOM!E9</f>
        <v/>
      </c>
      <c r="F9" s="144">
        <f>BOM!F9</f>
        <v/>
      </c>
      <c r="G9" s="144">
        <f>BOM!G9</f>
        <v/>
      </c>
      <c r="H9" s="144">
        <f>BOM!H9</f>
        <v/>
      </c>
      <c r="I9" s="145" t="n">
        <v>0</v>
      </c>
      <c r="J9" s="146">
        <f>BOM!J9</f>
        <v/>
      </c>
      <c r="K9" s="146">
        <f>BOM!K9</f>
        <v/>
      </c>
      <c r="L9" s="146">
        <f>BOM!L9</f>
        <v/>
      </c>
      <c r="M9" s="146">
        <f>BOM!M9</f>
        <v/>
      </c>
      <c r="N9" s="146">
        <f>BOM!N9</f>
        <v/>
      </c>
      <c r="O9" s="146">
        <f>BOM!O9</f>
        <v/>
      </c>
      <c r="P9" s="146">
        <f>BOM!P9</f>
        <v/>
      </c>
      <c r="Q9" s="46">
        <f>$F$97</f>
        <v/>
      </c>
      <c r="R9" s="46">
        <f>$F$98</f>
        <v/>
      </c>
      <c r="S9" s="48">
        <f>U9-(U9*R9)</f>
        <v/>
      </c>
      <c r="T9" s="48">
        <f>S9*I9</f>
        <v/>
      </c>
      <c r="U9" s="48">
        <f>(AN9)/(1-(BH9+Q9))</f>
        <v/>
      </c>
      <c r="V9" s="48">
        <f>U9*I9</f>
        <v/>
      </c>
      <c r="W9" s="49">
        <f>T9*$W$4</f>
        <v/>
      </c>
      <c r="X9" s="49">
        <f>T9*$X$4</f>
        <v/>
      </c>
      <c r="Y9" s="50">
        <f>M9</f>
        <v/>
      </c>
      <c r="Z9" s="9" t="n"/>
      <c r="AA9" s="9" t="n"/>
      <c r="AB9" s="9" t="n"/>
      <c r="AC9" s="51">
        <f t="array" ref="AC9">IF(I9&gt;0,VLOOKUP(Y9&amp;$P$88&amp;$P$89&amp;$P$90,Variáveis!$O$2:$S$300&amp;Variáveis!$P$2:$T$300&amp;Variáveis!$Q$2:$U$300&amp;Variáveis!$R$2:$V$300,5,FALSE),0)</f>
        <v/>
      </c>
      <c r="AD9" s="52">
        <f>T9*AC9</f>
        <v/>
      </c>
      <c r="AE9" s="53">
        <f>IF(AB9="não",((V9/(1-VLOOKUP(AA9,Variáveis!$AK$3:$AN$29,4,FALSE)))*VLOOKUP(AA9,Variáveis!$AK$3:$AN$29,4,FALSE))-AD9,0)</f>
        <v/>
      </c>
      <c r="AF9" s="53">
        <f>T9*$AF$4</f>
        <v/>
      </c>
      <c r="AG9" s="53">
        <f>IF(AB9="SIM","Cliente pode pagar DIFA na entrada", )</f>
        <v/>
      </c>
      <c r="AH9" s="54" t="n"/>
      <c r="AI9" s="53">
        <f>IF(K9="SIM",(J9*$F$102),J9)</f>
        <v/>
      </c>
      <c r="AJ9" s="53">
        <f>IF(L9="SIM",(AI9*$F$101),AI9)</f>
        <v/>
      </c>
      <c r="AK9" s="53">
        <f>AJ9-AS9</f>
        <v/>
      </c>
      <c r="AL9" s="53">
        <f>AJ9*I9</f>
        <v/>
      </c>
      <c r="AM9" s="53">
        <f>AK9*I9</f>
        <v/>
      </c>
      <c r="AN9" s="53">
        <f>AK9-AP9-AQ9</f>
        <v/>
      </c>
      <c r="AO9" s="53">
        <f>AN9*I9</f>
        <v/>
      </c>
      <c r="AP9" s="53">
        <f>$AP$4*AK9</f>
        <v/>
      </c>
      <c r="AQ9" s="53">
        <f>$AQ$4*AK9</f>
        <v/>
      </c>
      <c r="AR9" s="51">
        <f t="array" ref="AR9">VLOOKUP(M9&amp;N9&amp;O9&amp;P9,Variáveis!$A$2:$E$240&amp;Variáveis!$B$2:$F$240&amp;Variáveis!$C$2:$G$240&amp;Variáveis!$D$2:$H$240,5,FALSE)</f>
        <v/>
      </c>
      <c r="AS9" s="53">
        <f>((AJ9*(1-AR9))*AR9)</f>
        <v/>
      </c>
      <c r="AT9" s="53">
        <f>(((J9+(J9*AU9))*0.18)-(J9*AR9))</f>
        <v/>
      </c>
      <c r="AU9" s="55">
        <f>(((1+AV9)*(1-AR9))/(1-0.18)-1)</f>
        <v/>
      </c>
      <c r="AV9" s="55">
        <f>IF(BB9&gt;0,BB9,IF(BA9&gt;0,BA9,IF(AZ9&gt;0,AZ9,IF(AY9&gt;0,AY9,IF(AX9&gt;0,AX9)))))/100</f>
        <v/>
      </c>
      <c r="AW9" s="56">
        <f>VALUE(LEFT(G9,4))</f>
        <v/>
      </c>
      <c r="AX9" s="56">
        <f>VALUE(IFERROR(VLOOKUP(VALUE(LEFT(G9,4)),ST!$C$4:$E$300,3,FALSE),"0"))</f>
        <v/>
      </c>
      <c r="AY9" s="56">
        <f>VALUE(IFERROR(VLOOKUP(VALUE(LEFT(G9,5)),ST!$C$4:$E$300,3,FALSE),"0"))</f>
        <v/>
      </c>
      <c r="AZ9" s="56">
        <f>VALUE(IFERROR(VLOOKUP(VALUE(LEFT(G9,6)),ST!$C$4:$E$300,3,FALSE),"0"))</f>
        <v/>
      </c>
      <c r="BA9" s="56">
        <f>VALUE(IFERROR(VLOOKUP(VALUE(LEFT(G9,7)),ST!$C$4:$E$300,3,FALSE),"0"))</f>
        <v/>
      </c>
      <c r="BB9" s="56">
        <f>VALUE(IFERROR(VLOOKUP(G9,ST!$C$4:$E$400,3,FALSE),"0"))</f>
        <v/>
      </c>
      <c r="BC9" s="57">
        <f>IF(VLOOKUP(AW9,ST!$C$4:$F$298,4,FALSE)&lt;&gt;0,VLOOKUP(AW9,ST!$C$4:$F$298,4,FALSE),VLOOKUP(G9,ST!$C$4:$F$298,4,FALSE))</f>
        <v/>
      </c>
      <c r="BD9" s="57">
        <f>IF(O9="SC","Desconsiderar coluna ICMS ST",IF(O9="PR","Haverá ST", ))</f>
        <v/>
      </c>
      <c r="BE9" s="53">
        <f>W9</f>
        <v/>
      </c>
      <c r="BF9" s="53">
        <f>X9</f>
        <v/>
      </c>
      <c r="BG9" s="53">
        <f>AD9-AS9</f>
        <v/>
      </c>
      <c r="BH9" s="51">
        <f>$W$4+$X$4+AC9+$BJ$4+0.07</f>
        <v/>
      </c>
      <c r="BI9" s="53">
        <f>IF(BD9="Haverá ST",AJ9+AS9+AT9,AJ9+AS9)</f>
        <v/>
      </c>
      <c r="BJ9" s="53">
        <f>T9*$BJ$4</f>
        <v/>
      </c>
      <c r="BK9" s="53">
        <f>T9*$BK$4</f>
        <v/>
      </c>
      <c r="BL9" s="53">
        <f>BE9+BF9+AO9+BJ9+BK9+AD9</f>
        <v/>
      </c>
      <c r="BM9" s="53">
        <f>(T9-BL9)</f>
        <v/>
      </c>
    </row>
    <row r="10" ht="14.4" customHeight="1" s="218">
      <c r="A10" s="58">
        <f>A9+1</f>
        <v/>
      </c>
      <c r="B10" s="144">
        <f>BOM!B10</f>
        <v/>
      </c>
      <c r="C10" s="144">
        <f>BOM!C10</f>
        <v/>
      </c>
      <c r="D10" s="144">
        <f>BOM!D10</f>
        <v/>
      </c>
      <c r="E10" s="144">
        <f>BOM!E10</f>
        <v/>
      </c>
      <c r="F10" s="144">
        <f>BOM!F10</f>
        <v/>
      </c>
      <c r="G10" s="144">
        <f>BOM!G10</f>
        <v/>
      </c>
      <c r="H10" s="144">
        <f>BOM!H10</f>
        <v/>
      </c>
      <c r="I10" s="145" t="n">
        <v>0</v>
      </c>
      <c r="J10" s="146">
        <f>BOM!J10</f>
        <v/>
      </c>
      <c r="K10" s="146">
        <f>BOM!K10</f>
        <v/>
      </c>
      <c r="L10" s="146">
        <f>BOM!L10</f>
        <v/>
      </c>
      <c r="M10" s="146">
        <f>BOM!M10</f>
        <v/>
      </c>
      <c r="N10" s="146">
        <f>BOM!N10</f>
        <v/>
      </c>
      <c r="O10" s="146">
        <f>BOM!O10</f>
        <v/>
      </c>
      <c r="P10" s="146">
        <f>BOM!P10</f>
        <v/>
      </c>
      <c r="Q10" s="46">
        <f>$F$97</f>
        <v/>
      </c>
      <c r="R10" s="46">
        <f>$F$98</f>
        <v/>
      </c>
      <c r="S10" s="48">
        <f>U10-(U10*R10)</f>
        <v/>
      </c>
      <c r="T10" s="48">
        <f>S10*I10</f>
        <v/>
      </c>
      <c r="U10" s="48">
        <f>(AN10)/(1-(BH10+Q10))</f>
        <v/>
      </c>
      <c r="V10" s="48">
        <f>U10*I10</f>
        <v/>
      </c>
      <c r="W10" s="49">
        <f>T10*$W$4</f>
        <v/>
      </c>
      <c r="X10" s="49">
        <f>T10*$X$4</f>
        <v/>
      </c>
      <c r="Y10" s="50">
        <f>M10</f>
        <v/>
      </c>
      <c r="Z10" s="9" t="n"/>
      <c r="AA10" s="9" t="n"/>
      <c r="AB10" s="9" t="n"/>
      <c r="AC10" s="51">
        <f t="array" ref="AC10">IF(I10&gt;0,VLOOKUP(Y10&amp;$P$88&amp;$P$89&amp;$P$90,Variáveis!$O$2:$S$300&amp;Variáveis!$P$2:$T$300&amp;Variáveis!$Q$2:$U$300&amp;Variáveis!$R$2:$V$300,5,FALSE),0)</f>
        <v/>
      </c>
      <c r="AD10" s="52">
        <f>T10*AC10</f>
        <v/>
      </c>
      <c r="AE10" s="53">
        <f>IF(AB10="não",((V10/(1-VLOOKUP(AA10,Variáveis!$AK$3:$AN$29,4,FALSE)))*VLOOKUP(AA10,Variáveis!$AK$3:$AN$29,4,FALSE))-AD10,0)</f>
        <v/>
      </c>
      <c r="AF10" s="53">
        <f>T10*$AF$4</f>
        <v/>
      </c>
      <c r="AG10" s="53">
        <f>IF(AB10="SIM","Cliente pode pagar DIFA na entrada", )</f>
        <v/>
      </c>
      <c r="AH10" s="54" t="n"/>
      <c r="AI10" s="53">
        <f>IF(K10="SIM",(J10*$F$102),J10)</f>
        <v/>
      </c>
      <c r="AJ10" s="53">
        <f>IF(L10="SIM",(AI10*$F$101),AI10)</f>
        <v/>
      </c>
      <c r="AK10" s="53">
        <f>AJ10-AS10</f>
        <v/>
      </c>
      <c r="AL10" s="53">
        <f>AJ10*I10</f>
        <v/>
      </c>
      <c r="AM10" s="53">
        <f>AK10*I10</f>
        <v/>
      </c>
      <c r="AN10" s="53">
        <f>AK10-AP10-AQ10</f>
        <v/>
      </c>
      <c r="AO10" s="53">
        <f>AN10*I10</f>
        <v/>
      </c>
      <c r="AP10" s="53">
        <f>$AP$4*AK10</f>
        <v/>
      </c>
      <c r="AQ10" s="53">
        <f>$AQ$4*AK10</f>
        <v/>
      </c>
      <c r="AR10" s="51">
        <f t="array" ref="AR10">VLOOKUP(M10&amp;N10&amp;O10&amp;P10,Variáveis!$A$2:$E$240&amp;Variáveis!$B$2:$F$240&amp;Variáveis!$C$2:$G$240&amp;Variáveis!$D$2:$H$240,5,FALSE)</f>
        <v/>
      </c>
      <c r="AS10" s="53">
        <f>((AJ10*(1-AR10))*AR10)</f>
        <v/>
      </c>
      <c r="AT10" s="53">
        <f>(((J10+(J10*AU10))*0.18)-(J10*AR10))</f>
        <v/>
      </c>
      <c r="AU10" s="55">
        <f>(((1+AV10)*(1-AR10))/(1-0.18)-1)</f>
        <v/>
      </c>
      <c r="AV10" s="55">
        <f>IF(BB10&gt;0,BB10,IF(BA10&gt;0,BA10,IF(AZ10&gt;0,AZ10,IF(AY10&gt;0,AY10,IF(AX10&gt;0,AX10)))))/100</f>
        <v/>
      </c>
      <c r="AW10" s="56">
        <f>VALUE(LEFT(G10,4))</f>
        <v/>
      </c>
      <c r="AX10" s="56">
        <f>VALUE(IFERROR(VLOOKUP(VALUE(LEFT(G10,4)),ST!$C$4:$E$300,3,FALSE),"0"))</f>
        <v/>
      </c>
      <c r="AY10" s="56">
        <f>VALUE(IFERROR(VLOOKUP(VALUE(LEFT(G10,5)),ST!$C$4:$E$300,3,FALSE),"0"))</f>
        <v/>
      </c>
      <c r="AZ10" s="56">
        <f>VALUE(IFERROR(VLOOKUP(VALUE(LEFT(G10,6)),ST!$C$4:$E$300,3,FALSE),"0"))</f>
        <v/>
      </c>
      <c r="BA10" s="56">
        <f>VALUE(IFERROR(VLOOKUP(VALUE(LEFT(G10,7)),ST!$C$4:$E$300,3,FALSE),"0"))</f>
        <v/>
      </c>
      <c r="BB10" s="56">
        <f>VALUE(IFERROR(VLOOKUP(G10,ST!$C$4:$E$400,3,FALSE),"0"))</f>
        <v/>
      </c>
      <c r="BC10" s="57">
        <f>IF(VLOOKUP(AW10,ST!$C$4:$F$298,4,FALSE)&lt;&gt;0,VLOOKUP(AW10,ST!$C$4:$F$298,4,FALSE),VLOOKUP(G10,ST!$C$4:$F$298,4,FALSE))</f>
        <v/>
      </c>
      <c r="BD10" s="57">
        <f>IF(O10="SC","Desconsiderar coluna ICMS ST",IF(O10="PR","Haverá ST", ))</f>
        <v/>
      </c>
      <c r="BE10" s="53">
        <f>W10</f>
        <v/>
      </c>
      <c r="BF10" s="53">
        <f>X10</f>
        <v/>
      </c>
      <c r="BG10" s="53">
        <f>AD10-AS10</f>
        <v/>
      </c>
      <c r="BH10" s="51">
        <f>$W$4+$X$4+AC10+$BJ$4+0.07</f>
        <v/>
      </c>
      <c r="BI10" s="53">
        <f>IF(BD10="Haverá ST",AJ10+AS10+AT10,AJ10+AS10)</f>
        <v/>
      </c>
      <c r="BJ10" s="53">
        <f>T10*$BJ$4</f>
        <v/>
      </c>
      <c r="BK10" s="53">
        <f>T10*$BK$4</f>
        <v/>
      </c>
      <c r="BL10" s="53">
        <f>BE10+BF10+AO10+BJ10+BK10+AD10</f>
        <v/>
      </c>
      <c r="BM10" s="53">
        <f>(T10-BL10)</f>
        <v/>
      </c>
    </row>
    <row r="11" ht="14.4" customHeight="1" s="218">
      <c r="A11" s="58">
        <f>A10+1</f>
        <v/>
      </c>
      <c r="B11" s="144">
        <f>BOM!B11</f>
        <v/>
      </c>
      <c r="C11" s="144">
        <f>BOM!C11</f>
        <v/>
      </c>
      <c r="D11" s="144">
        <f>BOM!D11</f>
        <v/>
      </c>
      <c r="E11" s="144">
        <f>BOM!E11</f>
        <v/>
      </c>
      <c r="F11" s="144">
        <f>BOM!F11</f>
        <v/>
      </c>
      <c r="G11" s="144">
        <f>BOM!G11</f>
        <v/>
      </c>
      <c r="H11" s="144">
        <f>BOM!H11</f>
        <v/>
      </c>
      <c r="I11" s="147" t="n"/>
      <c r="J11" s="146">
        <f>BOM!J11</f>
        <v/>
      </c>
      <c r="K11" s="146">
        <f>BOM!K11</f>
        <v/>
      </c>
      <c r="L11" s="146">
        <f>BOM!L11</f>
        <v/>
      </c>
      <c r="M11" s="146">
        <f>BOM!M11</f>
        <v/>
      </c>
      <c r="N11" s="146">
        <f>BOM!N11</f>
        <v/>
      </c>
      <c r="O11" s="146">
        <f>BOM!O11</f>
        <v/>
      </c>
      <c r="P11" s="146">
        <f>BOM!P11</f>
        <v/>
      </c>
      <c r="Q11" s="46">
        <f>$F$97</f>
        <v/>
      </c>
      <c r="R11" s="46">
        <f>$F$98</f>
        <v/>
      </c>
      <c r="S11" s="48">
        <f>U11-(U11*R11)</f>
        <v/>
      </c>
      <c r="T11" s="48">
        <f>S11*I11</f>
        <v/>
      </c>
      <c r="U11" s="48">
        <f>(AN11)/(1-(BH11+Q11))</f>
        <v/>
      </c>
      <c r="V11" s="48">
        <f>U11*I11</f>
        <v/>
      </c>
      <c r="W11" s="49">
        <f>T11*$W$4</f>
        <v/>
      </c>
      <c r="X11" s="49">
        <f>T11*$X$4</f>
        <v/>
      </c>
      <c r="Y11" s="50">
        <f>M11</f>
        <v/>
      </c>
      <c r="Z11" s="9" t="n"/>
      <c r="AA11" s="9" t="n"/>
      <c r="AB11" s="9" t="n"/>
      <c r="AC11" s="51">
        <f t="array" ref="AC11">IF(I11&gt;0,VLOOKUP(Y11&amp;$P$88&amp;$P$89&amp;$P$90,Variáveis!$O$2:$S$300&amp;Variáveis!$P$2:$T$300&amp;Variáveis!$Q$2:$U$300&amp;Variáveis!$R$2:$V$300,5,FALSE),0)</f>
        <v/>
      </c>
      <c r="AD11" s="52">
        <f>T11*AC11</f>
        <v/>
      </c>
      <c r="AE11" s="53">
        <f>IF(AB11="não",((V11/(1-VLOOKUP(AA11,Variáveis!$AK$3:$AN$29,4,FALSE)))*VLOOKUP(AA11,Variáveis!$AK$3:$AN$29,4,FALSE))-AD11,0)</f>
        <v/>
      </c>
      <c r="AF11" s="53">
        <f>T11*$AF$4</f>
        <v/>
      </c>
      <c r="AG11" s="53">
        <f>IF(AB11="SIM","Cliente pode pagar DIFA na entrada", )</f>
        <v/>
      </c>
      <c r="AH11" s="54" t="n"/>
      <c r="AI11" s="53">
        <f>IF(K11="SIM",(J11*$F$102),J11)</f>
        <v/>
      </c>
      <c r="AJ11" s="53">
        <f>IF(L11="SIM",(AI11*$F$101),AI11)</f>
        <v/>
      </c>
      <c r="AK11" s="53">
        <f>AJ11-AS11</f>
        <v/>
      </c>
      <c r="AL11" s="53">
        <f>AJ11*I11</f>
        <v/>
      </c>
      <c r="AM11" s="53">
        <f>AK11*I11</f>
        <v/>
      </c>
      <c r="AN11" s="53">
        <f>AK11-AP11-AQ11</f>
        <v/>
      </c>
      <c r="AO11" s="53">
        <f>AN11*I11</f>
        <v/>
      </c>
      <c r="AP11" s="53">
        <f>$AP$4*AK11</f>
        <v/>
      </c>
      <c r="AQ11" s="53">
        <f>$AQ$4*AK11</f>
        <v/>
      </c>
      <c r="AR11" s="51">
        <f t="array" ref="AR11">VLOOKUP(M11&amp;N11&amp;O11&amp;P11,Variáveis!$A$2:$E$240&amp;Variáveis!$B$2:$F$240&amp;Variáveis!$C$2:$G$240&amp;Variáveis!$D$2:$H$240,5,FALSE)</f>
        <v/>
      </c>
      <c r="AS11" s="53">
        <f>((AJ11*(1-AR11))*AR11)</f>
        <v/>
      </c>
      <c r="AT11" s="53">
        <f>(((J11+(J11*AU11))*0.18)-(J11*AR11))</f>
        <v/>
      </c>
      <c r="AU11" s="55">
        <f>(((1+AV11)*(1-AR11))/(1-0.18)-1)</f>
        <v/>
      </c>
      <c r="AV11" s="55">
        <f>IF(BB11&gt;0,BB11,IF(BA11&gt;0,BA11,IF(AZ11&gt;0,AZ11,IF(AY11&gt;0,AY11,IF(AX11&gt;0,AX11)))))/100</f>
        <v/>
      </c>
      <c r="AW11" s="56">
        <f>VALUE(LEFT(G11,4))</f>
        <v/>
      </c>
      <c r="AX11" s="56">
        <f>VALUE(IFERROR(VLOOKUP(VALUE(LEFT(G11,4)),ST!$C$4:$E$300,3,FALSE),"0"))</f>
        <v/>
      </c>
      <c r="AY11" s="56">
        <f>VALUE(IFERROR(VLOOKUP(VALUE(LEFT(G11,5)),ST!$C$4:$E$300,3,FALSE),"0"))</f>
        <v/>
      </c>
      <c r="AZ11" s="56">
        <f>VALUE(IFERROR(VLOOKUP(VALUE(LEFT(G11,6)),ST!$C$4:$E$300,3,FALSE),"0"))</f>
        <v/>
      </c>
      <c r="BA11" s="56">
        <f>VALUE(IFERROR(VLOOKUP(VALUE(LEFT(G11,7)),ST!$C$4:$E$300,3,FALSE),"0"))</f>
        <v/>
      </c>
      <c r="BB11" s="56">
        <f>VALUE(IFERROR(VLOOKUP(G11,ST!$C$4:$E$400,3,FALSE),"0"))</f>
        <v/>
      </c>
      <c r="BC11" s="57">
        <f>IF(VLOOKUP(AW11,ST!$C$4:$F$298,4,FALSE)&lt;&gt;0,VLOOKUP(AW11,ST!$C$4:$F$298,4,FALSE),VLOOKUP(G11,ST!$C$4:$F$298,4,FALSE))</f>
        <v/>
      </c>
      <c r="BD11" s="57">
        <f>IF(O11="SC","Desconsiderar coluna ICMS ST",IF(O11="PR","Haverá ST", ))</f>
        <v/>
      </c>
      <c r="BE11" s="53">
        <f>W11</f>
        <v/>
      </c>
      <c r="BF11" s="53">
        <f>X11</f>
        <v/>
      </c>
      <c r="BG11" s="53">
        <f>AD11-AS11</f>
        <v/>
      </c>
      <c r="BH11" s="51">
        <f>$W$4+$X$4+AC11+$BJ$4+0.07</f>
        <v/>
      </c>
      <c r="BI11" s="53">
        <f>IF(BD11="Haverá ST",AJ11+AS11+AT11,AJ11+AS11)</f>
        <v/>
      </c>
      <c r="BJ11" s="53">
        <f>T11*$BJ$4</f>
        <v/>
      </c>
      <c r="BK11" s="53">
        <f>T11*$BK$4</f>
        <v/>
      </c>
      <c r="BL11" s="53">
        <f>BE11+BF11+AO11+BJ11+BK11+AD11</f>
        <v/>
      </c>
      <c r="BM11" s="53">
        <f>(T11-BL11)</f>
        <v/>
      </c>
    </row>
    <row r="12" ht="14.4" customHeight="1" s="218">
      <c r="A12" s="58">
        <f>A11+1</f>
        <v/>
      </c>
      <c r="B12" s="144">
        <f>BOM!B12</f>
        <v/>
      </c>
      <c r="C12" s="144">
        <f>BOM!C12</f>
        <v/>
      </c>
      <c r="D12" s="144">
        <f>BOM!D12</f>
        <v/>
      </c>
      <c r="E12" s="144">
        <f>BOM!E12</f>
        <v/>
      </c>
      <c r="F12" s="144">
        <f>BOM!F12</f>
        <v/>
      </c>
      <c r="G12" s="144">
        <f>BOM!G12</f>
        <v/>
      </c>
      <c r="H12" s="144">
        <f>BOM!H12</f>
        <v/>
      </c>
      <c r="I12" s="147" t="n"/>
      <c r="J12" s="146">
        <f>BOM!J12</f>
        <v/>
      </c>
      <c r="K12" s="146">
        <f>BOM!K12</f>
        <v/>
      </c>
      <c r="L12" s="146">
        <f>BOM!L12</f>
        <v/>
      </c>
      <c r="M12" s="146">
        <f>BOM!M12</f>
        <v/>
      </c>
      <c r="N12" s="146">
        <f>BOM!N12</f>
        <v/>
      </c>
      <c r="O12" s="146">
        <f>BOM!O12</f>
        <v/>
      </c>
      <c r="P12" s="146">
        <f>BOM!P12</f>
        <v/>
      </c>
      <c r="Q12" s="46">
        <f>$F$97</f>
        <v/>
      </c>
      <c r="R12" s="46">
        <f>$F$98</f>
        <v/>
      </c>
      <c r="S12" s="48">
        <f>U12-(U12*R12)</f>
        <v/>
      </c>
      <c r="T12" s="48">
        <f>S12*I12</f>
        <v/>
      </c>
      <c r="U12" s="48">
        <f>(AN12)/(1-(BH12+Q12))</f>
        <v/>
      </c>
      <c r="V12" s="48">
        <f>U12*I12</f>
        <v/>
      </c>
      <c r="W12" s="49">
        <f>T12*$W$4</f>
        <v/>
      </c>
      <c r="X12" s="49">
        <f>T12*$X$4</f>
        <v/>
      </c>
      <c r="Y12" s="50">
        <f>M12</f>
        <v/>
      </c>
      <c r="Z12" s="9" t="n"/>
      <c r="AA12" s="9" t="n"/>
      <c r="AB12" s="9" t="n"/>
      <c r="AC12" s="51">
        <f t="array" ref="AC12">IF(I12&gt;0,VLOOKUP(Y12&amp;$P$88&amp;$P$89&amp;$P$90,Variáveis!$O$2:$S$300&amp;Variáveis!$P$2:$T$300&amp;Variáveis!$Q$2:$U$300&amp;Variáveis!$R$2:$V$300,5,FALSE),0)</f>
        <v/>
      </c>
      <c r="AD12" s="52">
        <f>T12*AC12</f>
        <v/>
      </c>
      <c r="AE12" s="53">
        <f>IF(AB12="não",((V12/(1-VLOOKUP(AA12,Variáveis!$AK$3:$AN$29,4,FALSE)))*VLOOKUP(AA12,Variáveis!$AK$3:$AN$29,4,FALSE))-AD12,0)</f>
        <v/>
      </c>
      <c r="AF12" s="53">
        <f>T12*$AF$4</f>
        <v/>
      </c>
      <c r="AG12" s="53">
        <f>IF(AB12="SIM","Cliente pode pagar DIFA na entrada", )</f>
        <v/>
      </c>
      <c r="AH12" s="54" t="n"/>
      <c r="AI12" s="53">
        <f>IF(K12="SIM",(J12*$F$102),J12)</f>
        <v/>
      </c>
      <c r="AJ12" s="53">
        <f>IF(L12="SIM",(AI12*$F$101),AI12)</f>
        <v/>
      </c>
      <c r="AK12" s="53">
        <f>AJ12-AS12</f>
        <v/>
      </c>
      <c r="AL12" s="53">
        <f>AJ12*I12</f>
        <v/>
      </c>
      <c r="AM12" s="53">
        <f>AK12*I12</f>
        <v/>
      </c>
      <c r="AN12" s="53">
        <f>AK12-AP12-AQ12</f>
        <v/>
      </c>
      <c r="AO12" s="53">
        <f>AN12*I12</f>
        <v/>
      </c>
      <c r="AP12" s="53">
        <f>$AP$4*AK12</f>
        <v/>
      </c>
      <c r="AQ12" s="53">
        <f>$AQ$4*AK12</f>
        <v/>
      </c>
      <c r="AR12" s="51">
        <f t="array" ref="AR12">VLOOKUP(M12&amp;N12&amp;O12&amp;P12,Variáveis!$A$2:$E$240&amp;Variáveis!$B$2:$F$240&amp;Variáveis!$C$2:$G$240&amp;Variáveis!$D$2:$H$240,5,FALSE)</f>
        <v/>
      </c>
      <c r="AS12" s="53">
        <f>((AJ12*(1-AR12))*AR12)</f>
        <v/>
      </c>
      <c r="AT12" s="53">
        <f>(((J12+(J12*AU12))*0.18)-(J12*AR12))</f>
        <v/>
      </c>
      <c r="AU12" s="55">
        <f>(((1+AV12)*(1-AR12))/(1-0.18)-1)</f>
        <v/>
      </c>
      <c r="AV12" s="55">
        <f>IF(BB12&gt;0,BB12,IF(BA12&gt;0,BA12,IF(AZ12&gt;0,AZ12,IF(AY12&gt;0,AY12,IF(AX12&gt;0,AX12)))))/100</f>
        <v/>
      </c>
      <c r="AW12" s="56">
        <f>VALUE(LEFT(G12,4))</f>
        <v/>
      </c>
      <c r="AX12" s="56">
        <f>VALUE(IFERROR(VLOOKUP(VALUE(LEFT(G12,4)),ST!$C$4:$E$300,3,FALSE),"0"))</f>
        <v/>
      </c>
      <c r="AY12" s="56">
        <f>VALUE(IFERROR(VLOOKUP(VALUE(LEFT(G12,5)),ST!$C$4:$E$300,3,FALSE),"0"))</f>
        <v/>
      </c>
      <c r="AZ12" s="56">
        <f>VALUE(IFERROR(VLOOKUP(VALUE(LEFT(G12,6)),ST!$C$4:$E$300,3,FALSE),"0"))</f>
        <v/>
      </c>
      <c r="BA12" s="56">
        <f>VALUE(IFERROR(VLOOKUP(VALUE(LEFT(G12,7)),ST!$C$4:$E$300,3,FALSE),"0"))</f>
        <v/>
      </c>
      <c r="BB12" s="56">
        <f>VALUE(IFERROR(VLOOKUP(G12,ST!$C$4:$E$400,3,FALSE),"0"))</f>
        <v/>
      </c>
      <c r="BC12" s="57">
        <f>IF(VLOOKUP(AW12,ST!$C$4:$F$298,4,FALSE)&lt;&gt;0,VLOOKUP(AW12,ST!$C$4:$F$298,4,FALSE),VLOOKUP(G12,ST!$C$4:$F$298,4,FALSE))</f>
        <v/>
      </c>
      <c r="BD12" s="57">
        <f>IF(O12="SC","Desconsiderar coluna ICMS ST",IF(O12="PR","Haverá ST", ))</f>
        <v/>
      </c>
      <c r="BE12" s="53">
        <f>W12</f>
        <v/>
      </c>
      <c r="BF12" s="53">
        <f>X12</f>
        <v/>
      </c>
      <c r="BG12" s="53">
        <f>AD12-AS12</f>
        <v/>
      </c>
      <c r="BH12" s="51">
        <f>$W$4+$X$4+AC12+$BJ$4+0.07</f>
        <v/>
      </c>
      <c r="BI12" s="53">
        <f>IF(BD12="Haverá ST",AJ12+AS12+AT12,AJ12+AS12)</f>
        <v/>
      </c>
      <c r="BJ12" s="53">
        <f>T12*$BJ$4</f>
        <v/>
      </c>
      <c r="BK12" s="53">
        <f>T12*$BK$4</f>
        <v/>
      </c>
      <c r="BL12" s="53">
        <f>BE12+BF12+AO12+BJ12+BK12+AD12</f>
        <v/>
      </c>
      <c r="BM12" s="53">
        <f>(T12-BL12)</f>
        <v/>
      </c>
    </row>
    <row r="13" ht="14.4" customHeight="1" s="218">
      <c r="A13" s="58">
        <f>A12+1</f>
        <v/>
      </c>
      <c r="B13" s="144">
        <f>BOM!B13</f>
        <v/>
      </c>
      <c r="C13" s="144">
        <f>BOM!C13</f>
        <v/>
      </c>
      <c r="D13" s="144">
        <f>BOM!D13</f>
        <v/>
      </c>
      <c r="E13" s="144">
        <f>BOM!E13</f>
        <v/>
      </c>
      <c r="F13" s="39">
        <f>BOM!F13</f>
        <v/>
      </c>
      <c r="G13" s="144">
        <f>BOM!G13</f>
        <v/>
      </c>
      <c r="H13" s="144">
        <f>BOM!H13</f>
        <v/>
      </c>
      <c r="I13" s="147" t="n">
        <v>0</v>
      </c>
      <c r="J13" s="146">
        <f>BOM!J13</f>
        <v/>
      </c>
      <c r="K13" s="146">
        <f>BOM!K13</f>
        <v/>
      </c>
      <c r="L13" s="146">
        <f>BOM!L13</f>
        <v/>
      </c>
      <c r="M13" s="146">
        <f>BOM!M13</f>
        <v/>
      </c>
      <c r="N13" s="146">
        <f>BOM!N13</f>
        <v/>
      </c>
      <c r="O13" s="146">
        <f>BOM!O13</f>
        <v/>
      </c>
      <c r="P13" s="146">
        <f>BOM!P13</f>
        <v/>
      </c>
      <c r="Q13" s="46">
        <f>$F$97</f>
        <v/>
      </c>
      <c r="R13" s="46">
        <f>$F$98</f>
        <v/>
      </c>
      <c r="S13" s="48">
        <f>U13-(U13*R13)</f>
        <v/>
      </c>
      <c r="T13" s="48">
        <f>S13*I13</f>
        <v/>
      </c>
      <c r="U13" s="48">
        <f>(AN13)/(1-(BH13+Q13))</f>
        <v/>
      </c>
      <c r="V13" s="48">
        <f>U13*I13</f>
        <v/>
      </c>
      <c r="W13" s="49">
        <f>T13*$W$4</f>
        <v/>
      </c>
      <c r="X13" s="49">
        <f>T13*$X$4</f>
        <v/>
      </c>
      <c r="Y13" s="50">
        <f>M13</f>
        <v/>
      </c>
      <c r="Z13" s="9" t="n"/>
      <c r="AA13" s="9" t="n"/>
      <c r="AB13" s="9" t="n"/>
      <c r="AC13" s="51">
        <f t="array" ref="AC13">IF(I13&gt;0,VLOOKUP(Y13&amp;$P$88&amp;$P$89&amp;$P$90,Variáveis!$O$2:$S$300&amp;Variáveis!$P$2:$T$300&amp;Variáveis!$Q$2:$U$300&amp;Variáveis!$R$2:$V$300,5,FALSE),0)</f>
        <v/>
      </c>
      <c r="AD13" s="52">
        <f>T13*AC13</f>
        <v/>
      </c>
      <c r="AE13" s="53">
        <f>IF(AB13="não",((V13/(1-VLOOKUP(AA13,Variáveis!$AK$3:$AN$29,4,FALSE)))*VLOOKUP(AA13,Variáveis!$AK$3:$AN$29,4,FALSE))-AD13,0)</f>
        <v/>
      </c>
      <c r="AF13" s="53">
        <f>T13*$AF$4</f>
        <v/>
      </c>
      <c r="AG13" s="53">
        <f>IF(AB13="SIM","Cliente pode pagar DIFA na entrada", )</f>
        <v/>
      </c>
      <c r="AH13" s="54" t="n"/>
      <c r="AI13" s="53">
        <f>IF(K13="SIM",(J13*$F$102),J13)</f>
        <v/>
      </c>
      <c r="AJ13" s="53">
        <f>IF(L13="SIM",(AI13*$F$101),AI13)</f>
        <v/>
      </c>
      <c r="AK13" s="53">
        <f>AJ13-AS13</f>
        <v/>
      </c>
      <c r="AL13" s="53">
        <f>AJ13*I13</f>
        <v/>
      </c>
      <c r="AM13" s="53">
        <f>AK13*I13</f>
        <v/>
      </c>
      <c r="AN13" s="53">
        <f>AK13-AP13-AQ13</f>
        <v/>
      </c>
      <c r="AO13" s="53">
        <f>AN13*I13</f>
        <v/>
      </c>
      <c r="AP13" s="53">
        <f>$AP$4*AK13</f>
        <v/>
      </c>
      <c r="AQ13" s="53">
        <f>$AQ$4*AK13</f>
        <v/>
      </c>
      <c r="AR13" s="51">
        <f t="array" ref="AR13">VLOOKUP(M13&amp;N13&amp;O13&amp;P13,Variáveis!$A$2:$E$240&amp;Variáveis!$B$2:$F$240&amp;Variáveis!$C$2:$G$240&amp;Variáveis!$D$2:$H$240,5,FALSE)</f>
        <v/>
      </c>
      <c r="AS13" s="53">
        <f>((AJ13*(1-AR13))*AR13)</f>
        <v/>
      </c>
      <c r="AT13" s="53">
        <f>(((J13+(J13*AU13))*0.18)-(J13*AR13))</f>
        <v/>
      </c>
      <c r="AU13" s="55">
        <f>(((1+AV13)*(1-AR13))/(1-0.18)-1)</f>
        <v/>
      </c>
      <c r="AV13" s="55">
        <f>IF(BB13&gt;0,BB13,IF(BA13&gt;0,BA13,IF(AZ13&gt;0,AZ13,IF(AY13&gt;0,AY13,IF(AX13&gt;0,AX13)))))/100</f>
        <v/>
      </c>
      <c r="AW13" s="56">
        <f>VALUE(LEFT(G13,4))</f>
        <v/>
      </c>
      <c r="AX13" s="56">
        <f>VALUE(IFERROR(VLOOKUP(VALUE(LEFT(G13,4)),ST!$C$4:$E$300,3,FALSE),"0"))</f>
        <v/>
      </c>
      <c r="AY13" s="56">
        <f>VALUE(IFERROR(VLOOKUP(VALUE(LEFT(G13,5)),ST!$C$4:$E$300,3,FALSE),"0"))</f>
        <v/>
      </c>
      <c r="AZ13" s="56">
        <f>VALUE(IFERROR(VLOOKUP(VALUE(LEFT(G13,6)),ST!$C$4:$E$300,3,FALSE),"0"))</f>
        <v/>
      </c>
      <c r="BA13" s="56">
        <f>VALUE(IFERROR(VLOOKUP(VALUE(LEFT(G13,7)),ST!$C$4:$E$300,3,FALSE),"0"))</f>
        <v/>
      </c>
      <c r="BB13" s="56">
        <f>VALUE(IFERROR(VLOOKUP(G13,ST!$C$4:$E$400,3,FALSE),"0"))</f>
        <v/>
      </c>
      <c r="BC13" s="57">
        <f>IF(VLOOKUP(AW13,ST!$C$4:$F$298,4,FALSE)&lt;&gt;0,VLOOKUP(AW13,ST!$C$4:$F$298,4,FALSE),VLOOKUP(G13,ST!$C$4:$F$298,4,FALSE))</f>
        <v/>
      </c>
      <c r="BD13" s="57">
        <f>IF(O13="SC","Desconsiderar coluna ICMS ST",IF(O13="PR","Haverá ST", ))</f>
        <v/>
      </c>
      <c r="BE13" s="53">
        <f>W13</f>
        <v/>
      </c>
      <c r="BF13" s="53">
        <f>X13</f>
        <v/>
      </c>
      <c r="BG13" s="53">
        <f>AD13-AS13</f>
        <v/>
      </c>
      <c r="BH13" s="51">
        <f>$W$4+$X$4+AC13+$BJ$4+0.07</f>
        <v/>
      </c>
      <c r="BI13" s="53">
        <f>IF(BD13="Haverá ST",AJ13+AS13+AT13,AJ13+AS13)</f>
        <v/>
      </c>
      <c r="BJ13" s="53">
        <f>T13*$BJ$4</f>
        <v/>
      </c>
      <c r="BK13" s="53">
        <f>T13*$BK$4</f>
        <v/>
      </c>
      <c r="BL13" s="53">
        <f>BE13+BF13+AO13+BJ13+BK13+AD13</f>
        <v/>
      </c>
      <c r="BM13" s="53">
        <f>(T13-BL13)</f>
        <v/>
      </c>
    </row>
    <row r="14" ht="15.75" customHeight="1" s="218">
      <c r="A14" s="58">
        <f>A13+1</f>
        <v/>
      </c>
      <c r="B14" s="144">
        <f>BOM!B14</f>
        <v/>
      </c>
      <c r="C14" s="144">
        <f>BOM!C14</f>
        <v/>
      </c>
      <c r="D14" s="144">
        <f>BOM!D14</f>
        <v/>
      </c>
      <c r="E14" s="144">
        <f>BOM!E14</f>
        <v/>
      </c>
      <c r="F14" s="144">
        <f>BOM!F14</f>
        <v/>
      </c>
      <c r="G14" s="144">
        <f>BOM!G14</f>
        <v/>
      </c>
      <c r="H14" s="144">
        <f>BOM!H14</f>
        <v/>
      </c>
      <c r="I14" s="147">
        <f>I13</f>
        <v/>
      </c>
      <c r="J14" s="146">
        <f>BOM!J14</f>
        <v/>
      </c>
      <c r="K14" s="146">
        <f>BOM!K14</f>
        <v/>
      </c>
      <c r="L14" s="146">
        <f>BOM!L14</f>
        <v/>
      </c>
      <c r="M14" s="146">
        <f>BOM!M14</f>
        <v/>
      </c>
      <c r="N14" s="146">
        <f>BOM!N14</f>
        <v/>
      </c>
      <c r="O14" s="146">
        <f>BOM!O14</f>
        <v/>
      </c>
      <c r="P14" s="146">
        <f>BOM!P14</f>
        <v/>
      </c>
      <c r="Q14" s="46">
        <f>$F$97</f>
        <v/>
      </c>
      <c r="R14" s="46">
        <f>$F$98</f>
        <v/>
      </c>
      <c r="S14" s="48">
        <f>U14-(U14*R14)</f>
        <v/>
      </c>
      <c r="T14" s="48">
        <f>S14*I14</f>
        <v/>
      </c>
      <c r="U14" s="48">
        <f>(AN14)/(1-(BH14+Q14))</f>
        <v/>
      </c>
      <c r="V14" s="48">
        <f>U14*I14</f>
        <v/>
      </c>
      <c r="W14" s="49">
        <f>T14*$W$4</f>
        <v/>
      </c>
      <c r="X14" s="49">
        <f>T14*$X$4</f>
        <v/>
      </c>
      <c r="Y14" s="50">
        <f>M14</f>
        <v/>
      </c>
      <c r="Z14" s="9" t="n"/>
      <c r="AA14" s="9" t="n"/>
      <c r="AB14" s="9" t="n"/>
      <c r="AC14" s="51">
        <f t="array" ref="AC14">IF(I14&gt;0,VLOOKUP(Y14&amp;$P$88&amp;$P$89&amp;$P$90,Variáveis!$O$2:$S$300&amp;Variáveis!$P$2:$T$300&amp;Variáveis!$Q$2:$U$300&amp;Variáveis!$R$2:$V$300,5,FALSE),0)</f>
        <v/>
      </c>
      <c r="AD14" s="52">
        <f>T14*AC14</f>
        <v/>
      </c>
      <c r="AE14" s="53">
        <f>IF(AB14="não",((V14/(1-VLOOKUP(AA14,Variáveis!$AK$3:$AN$29,4,FALSE)))*VLOOKUP(AA14,Variáveis!$AK$3:$AN$29,4,FALSE))-AD14,0)</f>
        <v/>
      </c>
      <c r="AF14" s="53">
        <f>T14*$AF$4</f>
        <v/>
      </c>
      <c r="AG14" s="53">
        <f>IF(AB14="SIM","Cliente pode pagar DIFA na entrada", )</f>
        <v/>
      </c>
      <c r="AH14" s="54" t="n"/>
      <c r="AI14" s="53">
        <f>IF(K14="SIM",(J14*$F$102),J14)</f>
        <v/>
      </c>
      <c r="AJ14" s="53">
        <f>IF(L14="SIM",(AI14*$F$101),AI14)</f>
        <v/>
      </c>
      <c r="AK14" s="53">
        <f>AJ14-AS14</f>
        <v/>
      </c>
      <c r="AL14" s="53">
        <f>AJ14*I14</f>
        <v/>
      </c>
      <c r="AM14" s="53">
        <f>AK14*I14</f>
        <v/>
      </c>
      <c r="AN14" s="53">
        <f>AK14-AP14-AQ14</f>
        <v/>
      </c>
      <c r="AO14" s="53">
        <f>AN14*I14</f>
        <v/>
      </c>
      <c r="AP14" s="53">
        <f>$AP$4*AK14</f>
        <v/>
      </c>
      <c r="AQ14" s="53">
        <f>$AQ$4*AK14</f>
        <v/>
      </c>
      <c r="AR14" s="51">
        <f t="array" ref="AR14">VLOOKUP(M14&amp;N14&amp;O14&amp;P14,Variáveis!$A$2:$E$240&amp;Variáveis!$B$2:$F$240&amp;Variáveis!$C$2:$G$240&amp;Variáveis!$D$2:$H$240,5,FALSE)</f>
        <v/>
      </c>
      <c r="AS14" s="53">
        <f>((AJ14*(1-AR14))*AR14)</f>
        <v/>
      </c>
      <c r="AT14" s="53">
        <f>(((J14+(J14*AU14))*0.18)-(J14*AR14))</f>
        <v/>
      </c>
      <c r="AU14" s="55">
        <f>(((1+AV14)*(1-AR14))/(1-0.18)-1)</f>
        <v/>
      </c>
      <c r="AV14" s="55">
        <f>IF(BB14&gt;0,BB14,IF(BA14&gt;0,BA14,IF(AZ14&gt;0,AZ14,IF(AY14&gt;0,AY14,IF(AX14&gt;0,AX14)))))/100</f>
        <v/>
      </c>
      <c r="AW14" s="56">
        <f>VALUE(LEFT(G14,4))</f>
        <v/>
      </c>
      <c r="AX14" s="56">
        <f>VALUE(IFERROR(VLOOKUP(VALUE(LEFT(G14,4)),ST!$C$4:$E$300,3,FALSE),"0"))</f>
        <v/>
      </c>
      <c r="AY14" s="56">
        <f>VALUE(IFERROR(VLOOKUP(VALUE(LEFT(G14,5)),ST!$C$4:$E$300,3,FALSE),"0"))</f>
        <v/>
      </c>
      <c r="AZ14" s="56">
        <f>VALUE(IFERROR(VLOOKUP(VALUE(LEFT(G14,6)),ST!$C$4:$E$300,3,FALSE),"0"))</f>
        <v/>
      </c>
      <c r="BA14" s="56">
        <f>VALUE(IFERROR(VLOOKUP(VALUE(LEFT(G14,7)),ST!$C$4:$E$300,3,FALSE),"0"))</f>
        <v/>
      </c>
      <c r="BB14" s="56">
        <f>VALUE(IFERROR(VLOOKUP(G14,ST!$C$4:$E$400,3,FALSE),"0"))</f>
        <v/>
      </c>
      <c r="BC14" s="57">
        <f>IF(VLOOKUP(AW14,ST!$C$4:$F$298,4,FALSE)&lt;&gt;0,VLOOKUP(AW14,ST!$C$4:$F$298,4,FALSE),VLOOKUP(G14,ST!$C$4:$F$298,4,FALSE))</f>
        <v/>
      </c>
      <c r="BD14" s="57">
        <f>IF(O14="SC","Desconsiderar coluna ICMS ST",IF(O14="PR","Haverá ST", ))</f>
        <v/>
      </c>
      <c r="BE14" s="53">
        <f>W14</f>
        <v/>
      </c>
      <c r="BF14" s="53">
        <f>X14</f>
        <v/>
      </c>
      <c r="BG14" s="53">
        <f>AD14-AS14</f>
        <v/>
      </c>
      <c r="BH14" s="51">
        <f>$W$4+$X$4+AC14+$BJ$4+0.07</f>
        <v/>
      </c>
      <c r="BI14" s="53">
        <f>IF(BD14="Haverá ST",AJ14+AS14+AT14,AJ14+AS14)</f>
        <v/>
      </c>
      <c r="BJ14" s="53">
        <f>T14*$BJ$4</f>
        <v/>
      </c>
      <c r="BK14" s="53">
        <f>T14*$BK$4</f>
        <v/>
      </c>
      <c r="BL14" s="53">
        <f>BE14+BF14+AO14+BJ14+BK14+AD14</f>
        <v/>
      </c>
      <c r="BM14" s="53">
        <f>(T14-BL14)</f>
        <v/>
      </c>
    </row>
    <row r="15" ht="15.75" customHeight="1" s="218">
      <c r="A15" s="58">
        <f>A14+1</f>
        <v/>
      </c>
      <c r="B15" s="144">
        <f>BOM!B15</f>
        <v/>
      </c>
      <c r="C15" s="144">
        <f>BOM!C15</f>
        <v/>
      </c>
      <c r="D15" s="144">
        <f>BOM!D15</f>
        <v/>
      </c>
      <c r="E15" s="144">
        <f>BOM!E15</f>
        <v/>
      </c>
      <c r="F15" s="144">
        <f>BOM!F15</f>
        <v/>
      </c>
      <c r="G15" s="144">
        <f>BOM!G15</f>
        <v/>
      </c>
      <c r="H15" s="144">
        <f>BOM!H15</f>
        <v/>
      </c>
      <c r="I15" s="147">
        <f>I13*4</f>
        <v/>
      </c>
      <c r="J15" s="146">
        <f>BOM!J15</f>
        <v/>
      </c>
      <c r="K15" s="146">
        <f>BOM!K15</f>
        <v/>
      </c>
      <c r="L15" s="146">
        <f>BOM!L15</f>
        <v/>
      </c>
      <c r="M15" s="146">
        <f>BOM!M15</f>
        <v/>
      </c>
      <c r="N15" s="146">
        <f>BOM!N15</f>
        <v/>
      </c>
      <c r="O15" s="146">
        <f>BOM!O15</f>
        <v/>
      </c>
      <c r="P15" s="146">
        <f>BOM!P15</f>
        <v/>
      </c>
      <c r="Q15" s="46">
        <f>$F$97</f>
        <v/>
      </c>
      <c r="R15" s="46">
        <f>$F$98</f>
        <v/>
      </c>
      <c r="S15" s="48">
        <f>U15-(U15*R15)</f>
        <v/>
      </c>
      <c r="T15" s="48">
        <f>S15*I15</f>
        <v/>
      </c>
      <c r="U15" s="48">
        <f>(AN15)/(1-(BH15+Q15))</f>
        <v/>
      </c>
      <c r="V15" s="48">
        <f>U15*I15</f>
        <v/>
      </c>
      <c r="W15" s="49">
        <f>T15*$W$4</f>
        <v/>
      </c>
      <c r="X15" s="49">
        <f>T15*$X$4</f>
        <v/>
      </c>
      <c r="Y15" s="50">
        <f>M15</f>
        <v/>
      </c>
      <c r="Z15" s="9" t="n"/>
      <c r="AA15" s="9" t="n"/>
      <c r="AB15" s="9" t="n"/>
      <c r="AC15" s="51">
        <f t="array" ref="AC15">IF(I15&gt;0,VLOOKUP(Y15&amp;$P$88&amp;$P$89&amp;$P$90,Variáveis!$O$2:$S$300&amp;Variáveis!$P$2:$T$300&amp;Variáveis!$Q$2:$U$300&amp;Variáveis!$R$2:$V$300,5,FALSE),0)</f>
        <v/>
      </c>
      <c r="AD15" s="52">
        <f>T15*AC15</f>
        <v/>
      </c>
      <c r="AE15" s="53">
        <f>IF(AB15="não",((V15/(1-VLOOKUP(AA15,Variáveis!$AK$3:$AN$29,4,FALSE)))*VLOOKUP(AA15,Variáveis!$AK$3:$AN$29,4,FALSE))-AD15,0)</f>
        <v/>
      </c>
      <c r="AF15" s="53">
        <f>T15*$AF$4</f>
        <v/>
      </c>
      <c r="AG15" s="53">
        <f>IF(AB15="SIM","Cliente pode pagar DIFA na entrada", )</f>
        <v/>
      </c>
      <c r="AH15" s="54" t="n"/>
      <c r="AI15" s="53">
        <f>IF(K15="SIM",(J15*$F$102),J15)</f>
        <v/>
      </c>
      <c r="AJ15" s="53">
        <f>IF(L15="SIM",(AI15*$F$101),AI15)</f>
        <v/>
      </c>
      <c r="AK15" s="53">
        <f>AJ15-AS15</f>
        <v/>
      </c>
      <c r="AL15" s="53">
        <f>AJ15*I15</f>
        <v/>
      </c>
      <c r="AM15" s="53">
        <f>AK15*I15</f>
        <v/>
      </c>
      <c r="AN15" s="53">
        <f>AK15-AP15-AQ15</f>
        <v/>
      </c>
      <c r="AO15" s="53">
        <f>AN15*I15</f>
        <v/>
      </c>
      <c r="AP15" s="53">
        <f>$AP$4*AK15</f>
        <v/>
      </c>
      <c r="AQ15" s="53">
        <f>$AQ$4*AK15</f>
        <v/>
      </c>
      <c r="AR15" s="51">
        <f t="array" ref="AR15">VLOOKUP(M15&amp;N15&amp;O15&amp;P15,Variáveis!$A$2:$E$240&amp;Variáveis!$B$2:$F$240&amp;Variáveis!$C$2:$G$240&amp;Variáveis!$D$2:$H$240,5,FALSE)</f>
        <v/>
      </c>
      <c r="AS15" s="53">
        <f>((AJ15*(1-AR15))*AR15)</f>
        <v/>
      </c>
      <c r="AT15" s="53">
        <f>(((J15+(J15*AU15))*0.18)-(J15*AR15))</f>
        <v/>
      </c>
      <c r="AU15" s="55">
        <f>(((1+AV15)*(1-AR15))/(1-0.18)-1)</f>
        <v/>
      </c>
      <c r="AV15" s="55">
        <f>IF(BB15&gt;0,BB15,IF(BA15&gt;0,BA15,IF(AZ15&gt;0,AZ15,IF(AY15&gt;0,AY15,IF(AX15&gt;0,AX15)))))/100</f>
        <v/>
      </c>
      <c r="AW15" s="56">
        <f>VALUE(LEFT(G15,4))</f>
        <v/>
      </c>
      <c r="AX15" s="56">
        <f>VALUE(IFERROR(VLOOKUP(VALUE(LEFT(G15,4)),ST!$C$4:$E$300,3,FALSE),"0"))</f>
        <v/>
      </c>
      <c r="AY15" s="56">
        <f>VALUE(IFERROR(VLOOKUP(VALUE(LEFT(G15,5)),ST!$C$4:$E$300,3,FALSE),"0"))</f>
        <v/>
      </c>
      <c r="AZ15" s="56">
        <f>VALUE(IFERROR(VLOOKUP(VALUE(LEFT(G15,6)),ST!$C$4:$E$300,3,FALSE),"0"))</f>
        <v/>
      </c>
      <c r="BA15" s="56">
        <f>VALUE(IFERROR(VLOOKUP(VALUE(LEFT(G15,7)),ST!$C$4:$E$300,3,FALSE),"0"))</f>
        <v/>
      </c>
      <c r="BB15" s="56">
        <f>VALUE(IFERROR(VLOOKUP(G15,ST!$C$4:$E$400,3,FALSE),"0"))</f>
        <v/>
      </c>
      <c r="BC15" s="57">
        <f>IF(VLOOKUP(AW15,ST!$C$4:$F$298,4,FALSE)&lt;&gt;0,VLOOKUP(AW15,ST!$C$4:$F$298,4,FALSE),VLOOKUP(G15,ST!$C$4:$F$298,4,FALSE))</f>
        <v/>
      </c>
      <c r="BD15" s="57">
        <f>IF(O15="SC","Desconsiderar coluna ICMS ST",IF(O15="PR","Haverá ST", ))</f>
        <v/>
      </c>
      <c r="BE15" s="53">
        <f>W15</f>
        <v/>
      </c>
      <c r="BF15" s="53">
        <f>X15</f>
        <v/>
      </c>
      <c r="BG15" s="53">
        <f>AD15-AS15</f>
        <v/>
      </c>
      <c r="BH15" s="51">
        <f>$W$4+$X$4+AC15+$BJ$4+0.07</f>
        <v/>
      </c>
      <c r="BI15" s="53">
        <f>IF(BD15="Haverá ST",AJ15+AS15+AT15,AJ15+AS15)</f>
        <v/>
      </c>
      <c r="BJ15" s="53">
        <f>T15*$BJ$4</f>
        <v/>
      </c>
      <c r="BK15" s="53">
        <f>T15*$BK$4</f>
        <v/>
      </c>
      <c r="BL15" s="53">
        <f>BE15+BF15+AO15+BJ15+BK15+AD15</f>
        <v/>
      </c>
      <c r="BM15" s="53">
        <f>(T15-BL15)</f>
        <v/>
      </c>
    </row>
    <row r="16" ht="15.75" customHeight="1" s="218">
      <c r="A16" s="58">
        <f>A15+1</f>
        <v/>
      </c>
      <c r="B16" s="144">
        <f>BOM!B16</f>
        <v/>
      </c>
      <c r="C16" s="144">
        <f>BOM!C16</f>
        <v/>
      </c>
      <c r="D16" s="144">
        <f>BOM!D16</f>
        <v/>
      </c>
      <c r="E16" s="144">
        <f>BOM!E16</f>
        <v/>
      </c>
      <c r="F16" s="144">
        <f>BOM!F16</f>
        <v/>
      </c>
      <c r="G16" s="144">
        <f>BOM!G16</f>
        <v/>
      </c>
      <c r="H16" s="144">
        <f>BOM!H16</f>
        <v/>
      </c>
      <c r="I16" s="147">
        <f>I13*2</f>
        <v/>
      </c>
      <c r="J16" s="146">
        <f>BOM!J16</f>
        <v/>
      </c>
      <c r="K16" s="146">
        <f>BOM!K16</f>
        <v/>
      </c>
      <c r="L16" s="146">
        <f>BOM!L16</f>
        <v/>
      </c>
      <c r="M16" s="146">
        <f>BOM!M16</f>
        <v/>
      </c>
      <c r="N16" s="146">
        <f>BOM!N16</f>
        <v/>
      </c>
      <c r="O16" s="146">
        <f>BOM!O16</f>
        <v/>
      </c>
      <c r="P16" s="146">
        <f>BOM!P16</f>
        <v/>
      </c>
      <c r="Q16" s="46">
        <f>$F$97</f>
        <v/>
      </c>
      <c r="R16" s="46">
        <f>$F$98</f>
        <v/>
      </c>
      <c r="S16" s="48">
        <f>U16-(U16*R16)</f>
        <v/>
      </c>
      <c r="T16" s="48">
        <f>S16*I16</f>
        <v/>
      </c>
      <c r="U16" s="48">
        <f>(AN16)/(1-(BH16+Q16))</f>
        <v/>
      </c>
      <c r="V16" s="48">
        <f>U16*I16</f>
        <v/>
      </c>
      <c r="W16" s="49">
        <f>T16*$W$4</f>
        <v/>
      </c>
      <c r="X16" s="49">
        <f>T16*$X$4</f>
        <v/>
      </c>
      <c r="Y16" s="50">
        <f>M16</f>
        <v/>
      </c>
      <c r="Z16" s="9" t="n"/>
      <c r="AA16" s="9" t="n"/>
      <c r="AB16" s="9" t="n"/>
      <c r="AC16" s="51">
        <f t="array" ref="AC16">IF(I16&gt;0,VLOOKUP(Y16&amp;$P$88&amp;$P$89&amp;$P$90,Variáveis!$O$2:$S$300&amp;Variáveis!$P$2:$T$300&amp;Variáveis!$Q$2:$U$300&amp;Variáveis!$R$2:$V$300,5,FALSE),0)</f>
        <v/>
      </c>
      <c r="AD16" s="52">
        <f>T16*AC16</f>
        <v/>
      </c>
      <c r="AE16" s="53">
        <f>IF(AB16="não",((V16/(1-VLOOKUP(AA16,Variáveis!$AK$3:$AN$29,4,FALSE)))*VLOOKUP(AA16,Variáveis!$AK$3:$AN$29,4,FALSE))-AD16,0)</f>
        <v/>
      </c>
      <c r="AF16" s="53">
        <f>T16*$AF$4</f>
        <v/>
      </c>
      <c r="AG16" s="53">
        <f>IF(AB16="SIM","Cliente pode pagar DIFA na entrada", )</f>
        <v/>
      </c>
      <c r="AH16" s="54" t="n"/>
      <c r="AI16" s="53">
        <f>IF(K16="SIM",(J16*$F$102),J16)</f>
        <v/>
      </c>
      <c r="AJ16" s="53">
        <f>IF(L16="SIM",(AI16*$F$101),AI16)</f>
        <v/>
      </c>
      <c r="AK16" s="53">
        <f>AJ16-AS16</f>
        <v/>
      </c>
      <c r="AL16" s="53">
        <f>AJ16*I16</f>
        <v/>
      </c>
      <c r="AM16" s="53">
        <f>AK16*I16</f>
        <v/>
      </c>
      <c r="AN16" s="53">
        <f>AK16-AP16-AQ16</f>
        <v/>
      </c>
      <c r="AO16" s="53">
        <f>AN16*I16</f>
        <v/>
      </c>
      <c r="AP16" s="53">
        <f>$AP$4*AK16</f>
        <v/>
      </c>
      <c r="AQ16" s="53">
        <f>$AQ$4*AK16</f>
        <v/>
      </c>
      <c r="AR16" s="51">
        <f t="array" ref="AR16">VLOOKUP(M16&amp;N16&amp;O16&amp;P16,Variáveis!$A$2:$E$240&amp;Variáveis!$B$2:$F$240&amp;Variáveis!$C$2:$G$240&amp;Variáveis!$D$2:$H$240,5,FALSE)</f>
        <v/>
      </c>
      <c r="AS16" s="53">
        <f>((AJ16*(1-AR16))*AR16)</f>
        <v/>
      </c>
      <c r="AT16" s="53">
        <f>(((J16+(J16*AU16))*0.18)-(J16*AR16))</f>
        <v/>
      </c>
      <c r="AU16" s="55">
        <f>(((1+AV16)*(1-AR16))/(1-0.18)-1)</f>
        <v/>
      </c>
      <c r="AV16" s="55">
        <f>IF(BB16&gt;0,BB16,IF(BA16&gt;0,BA16,IF(AZ16&gt;0,AZ16,IF(AY16&gt;0,AY16,IF(AX16&gt;0,AX16)))))/100</f>
        <v/>
      </c>
      <c r="AW16" s="56">
        <f>VALUE(LEFT(G16,4))</f>
        <v/>
      </c>
      <c r="AX16" s="56">
        <f>VALUE(IFERROR(VLOOKUP(VALUE(LEFT(G16,4)),ST!$C$4:$E$300,3,FALSE),"0"))</f>
        <v/>
      </c>
      <c r="AY16" s="56">
        <f>VALUE(IFERROR(VLOOKUP(VALUE(LEFT(G16,5)),ST!$C$4:$E$300,3,FALSE),"0"))</f>
        <v/>
      </c>
      <c r="AZ16" s="56">
        <f>VALUE(IFERROR(VLOOKUP(VALUE(LEFT(G16,6)),ST!$C$4:$E$300,3,FALSE),"0"))</f>
        <v/>
      </c>
      <c r="BA16" s="56">
        <f>VALUE(IFERROR(VLOOKUP(VALUE(LEFT(G16,7)),ST!$C$4:$E$300,3,FALSE),"0"))</f>
        <v/>
      </c>
      <c r="BB16" s="56">
        <f>VALUE(IFERROR(VLOOKUP(G16,ST!$C$4:$E$400,3,FALSE),"0"))</f>
        <v/>
      </c>
      <c r="BC16" s="57">
        <f>IF(VLOOKUP(AW16,ST!$C$4:$F$298,4,FALSE)&lt;&gt;0,VLOOKUP(AW16,ST!$C$4:$F$298,4,FALSE),VLOOKUP(G16,ST!$C$4:$F$298,4,FALSE))</f>
        <v/>
      </c>
      <c r="BD16" s="57">
        <f>IF(O16="SC","Desconsiderar coluna ICMS ST",IF(O16="PR","Haverá ST", ))</f>
        <v/>
      </c>
      <c r="BE16" s="53">
        <f>W16</f>
        <v/>
      </c>
      <c r="BF16" s="53">
        <f>X16</f>
        <v/>
      </c>
      <c r="BG16" s="53">
        <f>AD16-AS16</f>
        <v/>
      </c>
      <c r="BH16" s="51">
        <f>$W$4+$X$4+AC16+$BJ$4+0.07</f>
        <v/>
      </c>
      <c r="BI16" s="53">
        <f>IF(BD16="Haverá ST",AJ16+AS16+AT16,AJ16+AS16)</f>
        <v/>
      </c>
      <c r="BJ16" s="53">
        <f>T16*$BJ$4</f>
        <v/>
      </c>
      <c r="BK16" s="53">
        <f>T16*$BK$4</f>
        <v/>
      </c>
      <c r="BL16" s="53">
        <f>BE16+BF16+AO16+BJ16+BK16+AD16</f>
        <v/>
      </c>
      <c r="BM16" s="53">
        <f>(T16-BL16)</f>
        <v/>
      </c>
    </row>
    <row r="17" ht="15.75" customHeight="1" s="218">
      <c r="A17" s="58">
        <f>A16+1</f>
        <v/>
      </c>
      <c r="B17" s="144">
        <f>BOM!B17</f>
        <v/>
      </c>
      <c r="C17" s="144">
        <f>BOM!C17</f>
        <v/>
      </c>
      <c r="D17" s="144">
        <f>BOM!D17</f>
        <v/>
      </c>
      <c r="E17" s="144">
        <f>BOM!E17</f>
        <v/>
      </c>
      <c r="F17" s="144">
        <f>BOM!F17</f>
        <v/>
      </c>
      <c r="G17" s="144">
        <f>BOM!G17</f>
        <v/>
      </c>
      <c r="H17" s="144">
        <f>BOM!H17</f>
        <v/>
      </c>
      <c r="I17" s="147">
        <f>I13*2</f>
        <v/>
      </c>
      <c r="J17" s="146">
        <f>BOM!J17</f>
        <v/>
      </c>
      <c r="K17" s="146">
        <f>BOM!K17</f>
        <v/>
      </c>
      <c r="L17" s="146">
        <f>BOM!L17</f>
        <v/>
      </c>
      <c r="M17" s="146">
        <f>BOM!M17</f>
        <v/>
      </c>
      <c r="N17" s="146">
        <f>BOM!N17</f>
        <v/>
      </c>
      <c r="O17" s="146">
        <f>BOM!O17</f>
        <v/>
      </c>
      <c r="P17" s="146">
        <f>BOM!P17</f>
        <v/>
      </c>
      <c r="Q17" s="46">
        <f>$F$97</f>
        <v/>
      </c>
      <c r="R17" s="46">
        <f>$F$98</f>
        <v/>
      </c>
      <c r="S17" s="48">
        <f>U17-(U17*R17)</f>
        <v/>
      </c>
      <c r="T17" s="48">
        <f>S17*I17</f>
        <v/>
      </c>
      <c r="U17" s="48">
        <f>(AN17)/(1-(BH17+Q17))</f>
        <v/>
      </c>
      <c r="V17" s="48">
        <f>U17*I17</f>
        <v/>
      </c>
      <c r="W17" s="49">
        <f>T17*$W$4</f>
        <v/>
      </c>
      <c r="X17" s="49">
        <f>T17*$X$4</f>
        <v/>
      </c>
      <c r="Y17" s="50">
        <f>M17</f>
        <v/>
      </c>
      <c r="Z17" s="9" t="n"/>
      <c r="AA17" s="9" t="n"/>
      <c r="AB17" s="9" t="n"/>
      <c r="AC17" s="51">
        <f t="array" ref="AC17">IF(I17&gt;0,VLOOKUP(Y17&amp;$P$88&amp;$P$89&amp;$P$90,Variáveis!$O$2:$S$300&amp;Variáveis!$P$2:$T$300&amp;Variáveis!$Q$2:$U$300&amp;Variáveis!$R$2:$V$300,5,FALSE),0)</f>
        <v/>
      </c>
      <c r="AD17" s="52">
        <f>T17*AC17</f>
        <v/>
      </c>
      <c r="AE17" s="53">
        <f>IF(AB17="não",((V17/(1-VLOOKUP(AA17,Variáveis!$AK$3:$AN$29,4,FALSE)))*VLOOKUP(AA17,Variáveis!$AK$3:$AN$29,4,FALSE))-AD17,0)</f>
        <v/>
      </c>
      <c r="AF17" s="53">
        <f>T17*$AF$4</f>
        <v/>
      </c>
      <c r="AG17" s="53">
        <f>IF(AB17="SIM","Cliente pode pagar DIFA na entrada", )</f>
        <v/>
      </c>
      <c r="AH17" s="54" t="n"/>
      <c r="AI17" s="53">
        <f>IF(K17="SIM",(J17*$F$102),J17)</f>
        <v/>
      </c>
      <c r="AJ17" s="53">
        <f>IF(L17="SIM",(AI17*$F$101),AI17)</f>
        <v/>
      </c>
      <c r="AK17" s="53">
        <f>AJ17-AS17</f>
        <v/>
      </c>
      <c r="AL17" s="53">
        <f>AJ17*I17</f>
        <v/>
      </c>
      <c r="AM17" s="53">
        <f>AK17*I17</f>
        <v/>
      </c>
      <c r="AN17" s="53">
        <f>AK17-AP17-AQ17</f>
        <v/>
      </c>
      <c r="AO17" s="53">
        <f>AN17*I17</f>
        <v/>
      </c>
      <c r="AP17" s="53">
        <f>$AP$4*AK17</f>
        <v/>
      </c>
      <c r="AQ17" s="53">
        <f>$AQ$4*AK17</f>
        <v/>
      </c>
      <c r="AR17" s="51">
        <f t="array" ref="AR17">VLOOKUP(M17&amp;N17&amp;O17&amp;P17,Variáveis!$A$2:$E$240&amp;Variáveis!$B$2:$F$240&amp;Variáveis!$C$2:$G$240&amp;Variáveis!$D$2:$H$240,5,FALSE)</f>
        <v/>
      </c>
      <c r="AS17" s="53">
        <f>((AJ17*(1-AR17))*AR17)</f>
        <v/>
      </c>
      <c r="AT17" s="53">
        <f>(((J17+(J17*AU17))*0.18)-(J17*AR17))</f>
        <v/>
      </c>
      <c r="AU17" s="55">
        <f>(((1+AV17)*(1-AR17))/(1-0.18)-1)</f>
        <v/>
      </c>
      <c r="AV17" s="55">
        <f>IF(BB17&gt;0,BB17,IF(BA17&gt;0,BA17,IF(AZ17&gt;0,AZ17,IF(AY17&gt;0,AY17,IF(AX17&gt;0,AX17)))))/100</f>
        <v/>
      </c>
      <c r="AW17" s="56">
        <f>VALUE(LEFT(G17,4))</f>
        <v/>
      </c>
      <c r="AX17" s="56">
        <f>VALUE(IFERROR(VLOOKUP(VALUE(LEFT(G17,4)),ST!$C$4:$E$300,3,FALSE),"0"))</f>
        <v/>
      </c>
      <c r="AY17" s="56">
        <f>VALUE(IFERROR(VLOOKUP(VALUE(LEFT(G17,5)),ST!$C$4:$E$300,3,FALSE),"0"))</f>
        <v/>
      </c>
      <c r="AZ17" s="56">
        <f>VALUE(IFERROR(VLOOKUP(VALUE(LEFT(G17,6)),ST!$C$4:$E$300,3,FALSE),"0"))</f>
        <v/>
      </c>
      <c r="BA17" s="56">
        <f>VALUE(IFERROR(VLOOKUP(VALUE(LEFT(G17,7)),ST!$C$4:$E$300,3,FALSE),"0"))</f>
        <v/>
      </c>
      <c r="BB17" s="56">
        <f>VALUE(IFERROR(VLOOKUP(G17,ST!$C$4:$E$400,3,FALSE),"0"))</f>
        <v/>
      </c>
      <c r="BC17" s="57">
        <f>IF(VLOOKUP(AW17,ST!$C$4:$F$298,4,FALSE)&lt;&gt;0,VLOOKUP(AW17,ST!$C$4:$F$298,4,FALSE),VLOOKUP(G17,ST!$C$4:$F$298,4,FALSE))</f>
        <v/>
      </c>
      <c r="BD17" s="57">
        <f>IF(O17="SC","Desconsiderar coluna ICMS ST",IF(O17="PR","Haverá ST", ))</f>
        <v/>
      </c>
      <c r="BE17" s="53">
        <f>W17</f>
        <v/>
      </c>
      <c r="BF17" s="53">
        <f>X17</f>
        <v/>
      </c>
      <c r="BG17" s="53">
        <f>AD17-AS17</f>
        <v/>
      </c>
      <c r="BH17" s="51">
        <f>$W$4+$X$4+AC17+$BJ$4+0.07</f>
        <v/>
      </c>
      <c r="BI17" s="53">
        <f>IF(BD17="Haverá ST",AJ17+AS17+AT17,AJ17+AS17)</f>
        <v/>
      </c>
      <c r="BJ17" s="53">
        <f>T17*$BJ$4</f>
        <v/>
      </c>
      <c r="BK17" s="53">
        <f>T17*$BK$4</f>
        <v/>
      </c>
      <c r="BL17" s="53">
        <f>BE17+BF17+AO17+BJ17+BK17+AD17</f>
        <v/>
      </c>
      <c r="BM17" s="53">
        <f>(T17-BL17)</f>
        <v/>
      </c>
    </row>
    <row r="18" ht="15.75" customHeight="1" s="218">
      <c r="A18" s="58">
        <f>A17+1</f>
        <v/>
      </c>
      <c r="B18" s="144">
        <f>BOM!B18</f>
        <v/>
      </c>
      <c r="C18" s="144">
        <f>BOM!C18</f>
        <v/>
      </c>
      <c r="D18" s="144">
        <f>BOM!D18</f>
        <v/>
      </c>
      <c r="E18" s="144">
        <f>BOM!E18</f>
        <v/>
      </c>
      <c r="F18" s="144">
        <f>BOM!F18</f>
        <v/>
      </c>
      <c r="G18" s="144">
        <f>BOM!G18</f>
        <v/>
      </c>
      <c r="H18" s="144">
        <f>BOM!H18</f>
        <v/>
      </c>
      <c r="I18" s="147" t="n">
        <v>0</v>
      </c>
      <c r="J18" s="146">
        <f>BOM!J18</f>
        <v/>
      </c>
      <c r="K18" s="146">
        <f>BOM!K18</f>
        <v/>
      </c>
      <c r="L18" s="146">
        <f>BOM!L18</f>
        <v/>
      </c>
      <c r="M18" s="146">
        <f>BOM!M18</f>
        <v/>
      </c>
      <c r="N18" s="146">
        <f>BOM!N18</f>
        <v/>
      </c>
      <c r="O18" s="146">
        <f>BOM!O18</f>
        <v/>
      </c>
      <c r="P18" s="146">
        <f>BOM!P18</f>
        <v/>
      </c>
      <c r="Q18" s="46">
        <f>$F$97</f>
        <v/>
      </c>
      <c r="R18" s="46">
        <f>$F$98</f>
        <v/>
      </c>
      <c r="S18" s="48">
        <f>U18-(U18*R18)</f>
        <v/>
      </c>
      <c r="T18" s="48">
        <f>S18*I18</f>
        <v/>
      </c>
      <c r="U18" s="48">
        <f>(AN18)/(1-(BH18+Q18))</f>
        <v/>
      </c>
      <c r="V18" s="48">
        <f>U18*I18</f>
        <v/>
      </c>
      <c r="W18" s="49">
        <f>T18*$W$4</f>
        <v/>
      </c>
      <c r="X18" s="49">
        <f>T18*$X$4</f>
        <v/>
      </c>
      <c r="Y18" s="50">
        <f>M18</f>
        <v/>
      </c>
      <c r="Z18" s="9" t="n"/>
      <c r="AA18" s="9" t="n"/>
      <c r="AB18" s="9" t="n"/>
      <c r="AC18" s="51">
        <f t="array" ref="AC18">IF(I18&gt;0,VLOOKUP(Y18&amp;$P$88&amp;$P$89&amp;$P$90,Variáveis!$O$2:$S$300&amp;Variáveis!$P$2:$T$300&amp;Variáveis!$Q$2:$U$300&amp;Variáveis!$R$2:$V$300,5,FALSE),0)</f>
        <v/>
      </c>
      <c r="AD18" s="52">
        <f>T18*AC18</f>
        <v/>
      </c>
      <c r="AE18" s="53">
        <f>IF(AB18="não",((V18/(1-VLOOKUP(AA18,Variáveis!$AK$3:$AN$29,4,FALSE)))*VLOOKUP(AA18,Variáveis!$AK$3:$AN$29,4,FALSE))-AD18,0)</f>
        <v/>
      </c>
      <c r="AF18" s="53">
        <f>T18*$AF$4</f>
        <v/>
      </c>
      <c r="AG18" s="53">
        <f>IF(AB18="SIM","Cliente pode pagar DIFA na entrada", )</f>
        <v/>
      </c>
      <c r="AH18" s="54" t="n"/>
      <c r="AI18" s="53">
        <f>IF(K18="SIM",(J18*$F$102),J18)</f>
        <v/>
      </c>
      <c r="AJ18" s="53">
        <f>IF(L18="SIM",(AI18*$F$101),AI18)</f>
        <v/>
      </c>
      <c r="AK18" s="53">
        <f>AJ18-AS18</f>
        <v/>
      </c>
      <c r="AL18" s="53">
        <f>AJ18*I18</f>
        <v/>
      </c>
      <c r="AM18" s="53">
        <f>AK18*I18</f>
        <v/>
      </c>
      <c r="AN18" s="53">
        <f>AK18-AP18-AQ18</f>
        <v/>
      </c>
      <c r="AO18" s="53">
        <f>AN18*I18</f>
        <v/>
      </c>
      <c r="AP18" s="53">
        <f>$AP$4*AK18</f>
        <v/>
      </c>
      <c r="AQ18" s="53">
        <f>$AQ$4*AK18</f>
        <v/>
      </c>
      <c r="AR18" s="51">
        <f t="array" ref="AR18">VLOOKUP(M18&amp;N18&amp;O18&amp;P18,Variáveis!$A$2:$E$240&amp;Variáveis!$B$2:$F$240&amp;Variáveis!$C$2:$G$240&amp;Variáveis!$D$2:$H$240,5,FALSE)</f>
        <v/>
      </c>
      <c r="AS18" s="53">
        <f>((AJ18*(1-AR18))*AR18)</f>
        <v/>
      </c>
      <c r="AT18" s="53">
        <f>(((J18+(J18*AU18))*0.18)-(J18*AR18))</f>
        <v/>
      </c>
      <c r="AU18" s="55">
        <f>(((1+AV18)*(1-AR18))/(1-0.18)-1)</f>
        <v/>
      </c>
      <c r="AV18" s="55">
        <f>IF(BB18&gt;0,BB18,IF(BA18&gt;0,BA18,IF(AZ18&gt;0,AZ18,IF(AY18&gt;0,AY18,IF(AX18&gt;0,AX18)))))/100</f>
        <v/>
      </c>
      <c r="AW18" s="56">
        <f>VALUE(LEFT(G18,4))</f>
        <v/>
      </c>
      <c r="AX18" s="56">
        <f>VALUE(IFERROR(VLOOKUP(VALUE(LEFT(G18,4)),ST!$C$4:$E$300,3,FALSE),"0"))</f>
        <v/>
      </c>
      <c r="AY18" s="56">
        <f>VALUE(IFERROR(VLOOKUP(VALUE(LEFT(G18,5)),ST!$C$4:$E$300,3,FALSE),"0"))</f>
        <v/>
      </c>
      <c r="AZ18" s="56">
        <f>VALUE(IFERROR(VLOOKUP(VALUE(LEFT(G18,6)),ST!$C$4:$E$300,3,FALSE),"0"))</f>
        <v/>
      </c>
      <c r="BA18" s="56">
        <f>VALUE(IFERROR(VLOOKUP(VALUE(LEFT(G18,7)),ST!$C$4:$E$300,3,FALSE),"0"))</f>
        <v/>
      </c>
      <c r="BB18" s="56">
        <f>VALUE(IFERROR(VLOOKUP(G18,ST!$C$4:$E$400,3,FALSE),"0"))</f>
        <v/>
      </c>
      <c r="BC18" s="57">
        <f>IF(VLOOKUP(AW18,ST!$C$4:$F$298,4,FALSE)&lt;&gt;0,VLOOKUP(AW18,ST!$C$4:$F$298,4,FALSE),VLOOKUP(G18,ST!$C$4:$F$298,4,FALSE))</f>
        <v/>
      </c>
      <c r="BD18" s="57">
        <f>IF(O18="SC","Desconsiderar coluna ICMS ST",IF(O18="PR","Haverá ST", ))</f>
        <v/>
      </c>
      <c r="BE18" s="53">
        <f>W18</f>
        <v/>
      </c>
      <c r="BF18" s="53">
        <f>X18</f>
        <v/>
      </c>
      <c r="BG18" s="53">
        <f>AD18-AS18</f>
        <v/>
      </c>
      <c r="BH18" s="51">
        <f>$W$4+$X$4+AC18+$BJ$4+0.07</f>
        <v/>
      </c>
      <c r="BI18" s="53">
        <f>IF(BD18="Haverá ST",AJ18+AS18+AT18,AJ18+AS18)</f>
        <v/>
      </c>
      <c r="BJ18" s="53">
        <f>T18*$BJ$4</f>
        <v/>
      </c>
      <c r="BK18" s="53">
        <f>T18*$BK$4</f>
        <v/>
      </c>
      <c r="BL18" s="53">
        <f>BE18+BF18+AO18+BJ18+BK18+AD18</f>
        <v/>
      </c>
      <c r="BM18" s="53">
        <f>(T18-BL18)</f>
        <v/>
      </c>
    </row>
    <row r="19" ht="15.75" customHeight="1" s="218">
      <c r="A19" s="58">
        <f>A18+1</f>
        <v/>
      </c>
      <c r="B19" s="144">
        <f>BOM!B19</f>
        <v/>
      </c>
      <c r="C19" s="144">
        <f>BOM!C19</f>
        <v/>
      </c>
      <c r="D19" s="144">
        <f>BOM!D19</f>
        <v/>
      </c>
      <c r="E19" s="144">
        <f>BOM!E19</f>
        <v/>
      </c>
      <c r="F19" s="144">
        <f>BOM!F19</f>
        <v/>
      </c>
      <c r="G19" s="144">
        <f>BOM!G19</f>
        <v/>
      </c>
      <c r="H19" s="144">
        <f>BOM!H19</f>
        <v/>
      </c>
      <c r="I19" s="147" t="n">
        <v>0</v>
      </c>
      <c r="J19" s="146">
        <f>BOM!J19</f>
        <v/>
      </c>
      <c r="K19" s="146">
        <f>BOM!K19</f>
        <v/>
      </c>
      <c r="L19" s="146">
        <f>BOM!L19</f>
        <v/>
      </c>
      <c r="M19" s="146">
        <f>BOM!M19</f>
        <v/>
      </c>
      <c r="N19" s="146">
        <f>BOM!N19</f>
        <v/>
      </c>
      <c r="O19" s="146">
        <f>BOM!O19</f>
        <v/>
      </c>
      <c r="P19" s="146">
        <f>BOM!P19</f>
        <v/>
      </c>
      <c r="Q19" s="46">
        <f>$F$97</f>
        <v/>
      </c>
      <c r="R19" s="46">
        <f>$F$98</f>
        <v/>
      </c>
      <c r="S19" s="48">
        <f>U19-(U19*R19)</f>
        <v/>
      </c>
      <c r="T19" s="48">
        <f>S19*I19</f>
        <v/>
      </c>
      <c r="U19" s="48">
        <f>(AN19)/(1-(BH19+Q19))</f>
        <v/>
      </c>
      <c r="V19" s="48">
        <f>U19*I19</f>
        <v/>
      </c>
      <c r="W19" s="49">
        <f>T19*$W$4</f>
        <v/>
      </c>
      <c r="X19" s="49">
        <f>T19*$X$4</f>
        <v/>
      </c>
      <c r="Y19" s="50">
        <f>M19</f>
        <v/>
      </c>
      <c r="Z19" s="9" t="n"/>
      <c r="AA19" s="9" t="n"/>
      <c r="AB19" s="9" t="n"/>
      <c r="AC19" s="51">
        <f t="array" ref="AC19">IF(I19&gt;0,VLOOKUP(Y19&amp;$P$88&amp;$P$89&amp;$P$90,Variáveis!$O$2:$S$300&amp;Variáveis!$P$2:$T$300&amp;Variáveis!$Q$2:$U$300&amp;Variáveis!$R$2:$V$300,5,FALSE),0)</f>
        <v/>
      </c>
      <c r="AD19" s="52">
        <f>T19*AC19</f>
        <v/>
      </c>
      <c r="AE19" s="53">
        <f>IF(AB19="não",((V19/(1-VLOOKUP(AA19,Variáveis!$AK$3:$AN$29,4,FALSE)))*VLOOKUP(AA19,Variáveis!$AK$3:$AN$29,4,FALSE))-AD19,0)</f>
        <v/>
      </c>
      <c r="AF19" s="53">
        <f>T19*$AF$4</f>
        <v/>
      </c>
      <c r="AG19" s="53">
        <f>IF(AB19="SIM","Cliente pode pagar DIFA na entrada", )</f>
        <v/>
      </c>
      <c r="AH19" s="54" t="n"/>
      <c r="AI19" s="53">
        <f>IF(K19="SIM",(J19*$F$102),J19)</f>
        <v/>
      </c>
      <c r="AJ19" s="53">
        <f>IF(L19="SIM",(AI19*$F$101),AI19)</f>
        <v/>
      </c>
      <c r="AK19" s="53">
        <f>AJ19-AS19</f>
        <v/>
      </c>
      <c r="AL19" s="53">
        <f>AJ19*I19</f>
        <v/>
      </c>
      <c r="AM19" s="53">
        <f>AK19*I19</f>
        <v/>
      </c>
      <c r="AN19" s="53">
        <f>AK19-AP19-AQ19</f>
        <v/>
      </c>
      <c r="AO19" s="53">
        <f>AN19*I19</f>
        <v/>
      </c>
      <c r="AP19" s="53">
        <f>$AP$4*AK19</f>
        <v/>
      </c>
      <c r="AQ19" s="53">
        <f>$AQ$4*AK19</f>
        <v/>
      </c>
      <c r="AR19" s="51">
        <f t="array" ref="AR19">VLOOKUP(M19&amp;N19&amp;O19&amp;P19,Variáveis!$A$2:$E$240&amp;Variáveis!$B$2:$F$240&amp;Variáveis!$C$2:$G$240&amp;Variáveis!$D$2:$H$240,5,FALSE)</f>
        <v/>
      </c>
      <c r="AS19" s="53">
        <f>((AJ19*(1-AR19))*AR19)</f>
        <v/>
      </c>
      <c r="AT19" s="53">
        <f>(((J19+(J19*AU19))*0.18)-(J19*AR19))</f>
        <v/>
      </c>
      <c r="AU19" s="55">
        <f>(((1+AV19)*(1-AR19))/(1-0.18)-1)</f>
        <v/>
      </c>
      <c r="AV19" s="55">
        <f>IF(BB19&gt;0,BB19,IF(BA19&gt;0,BA19,IF(AZ19&gt;0,AZ19,IF(AY19&gt;0,AY19,IF(AX19&gt;0,AX19)))))/100</f>
        <v/>
      </c>
      <c r="AW19" s="56">
        <f>VALUE(LEFT(G19,4))</f>
        <v/>
      </c>
      <c r="AX19" s="56">
        <f>VALUE(IFERROR(VLOOKUP(VALUE(LEFT(G19,4)),ST!$C$4:$E$300,3,FALSE),"0"))</f>
        <v/>
      </c>
      <c r="AY19" s="56">
        <f>VALUE(IFERROR(VLOOKUP(VALUE(LEFT(G19,5)),ST!$C$4:$E$300,3,FALSE),"0"))</f>
        <v/>
      </c>
      <c r="AZ19" s="56">
        <f>VALUE(IFERROR(VLOOKUP(VALUE(LEFT(G19,6)),ST!$C$4:$E$300,3,FALSE),"0"))</f>
        <v/>
      </c>
      <c r="BA19" s="56">
        <f>VALUE(IFERROR(VLOOKUP(VALUE(LEFT(G19,7)),ST!$C$4:$E$300,3,FALSE),"0"))</f>
        <v/>
      </c>
      <c r="BB19" s="56">
        <f>VALUE(IFERROR(VLOOKUP(G19,ST!$C$4:$E$400,3,FALSE),"0"))</f>
        <v/>
      </c>
      <c r="BC19" s="57">
        <f>IF(VLOOKUP(AW19,ST!$C$4:$F$298,4,FALSE)&lt;&gt;0,VLOOKUP(AW19,ST!$C$4:$F$298,4,FALSE),VLOOKUP(G19,ST!$C$4:$F$298,4,FALSE))</f>
        <v/>
      </c>
      <c r="BD19" s="57">
        <f>IF(O19="SC","Desconsiderar coluna ICMS ST",IF(O19="PR","Haverá ST", ))</f>
        <v/>
      </c>
      <c r="BE19" s="53">
        <f>W19</f>
        <v/>
      </c>
      <c r="BF19" s="53">
        <f>X19</f>
        <v/>
      </c>
      <c r="BG19" s="53">
        <f>AD19-AS19</f>
        <v/>
      </c>
      <c r="BH19" s="51">
        <f>$W$4+$X$4+AC19+$BJ$4+0.07</f>
        <v/>
      </c>
      <c r="BI19" s="53">
        <f>IF(BD19="Haverá ST",AJ19+AS19+AT19,AJ19+AS19)</f>
        <v/>
      </c>
      <c r="BJ19" s="53">
        <f>T19*$BJ$4</f>
        <v/>
      </c>
      <c r="BK19" s="53">
        <f>T19*$BK$4</f>
        <v/>
      </c>
      <c r="BL19" s="53">
        <f>BE19+BF19+AO19+BJ19+BK19+AD19</f>
        <v/>
      </c>
      <c r="BM19" s="53">
        <f>(T19-BL19)</f>
        <v/>
      </c>
    </row>
    <row r="20" ht="15.75" customHeight="1" s="218">
      <c r="A20" s="58">
        <f>A19+1</f>
        <v/>
      </c>
      <c r="B20" s="144">
        <f>BOM!B20</f>
        <v/>
      </c>
      <c r="C20" s="144">
        <f>BOM!C20</f>
        <v/>
      </c>
      <c r="D20" s="144">
        <f>BOM!D20</f>
        <v/>
      </c>
      <c r="E20" s="144">
        <f>BOM!E20</f>
        <v/>
      </c>
      <c r="F20" s="144">
        <f>BOM!F20</f>
        <v/>
      </c>
      <c r="G20" s="144">
        <f>BOM!G20</f>
        <v/>
      </c>
      <c r="H20" s="144">
        <f>BOM!H20</f>
        <v/>
      </c>
      <c r="I20" s="147" t="n">
        <v>0</v>
      </c>
      <c r="J20" s="146">
        <f>BOM!J20</f>
        <v/>
      </c>
      <c r="K20" s="146">
        <f>BOM!K20</f>
        <v/>
      </c>
      <c r="L20" s="146">
        <f>BOM!L20</f>
        <v/>
      </c>
      <c r="M20" s="146">
        <f>BOM!M20</f>
        <v/>
      </c>
      <c r="N20" s="146">
        <f>BOM!N20</f>
        <v/>
      </c>
      <c r="O20" s="146">
        <f>BOM!O20</f>
        <v/>
      </c>
      <c r="P20" s="146">
        <f>BOM!P20</f>
        <v/>
      </c>
      <c r="Q20" s="46">
        <f>$F$97</f>
        <v/>
      </c>
      <c r="R20" s="46">
        <f>$F$98</f>
        <v/>
      </c>
      <c r="S20" s="48">
        <f>U20-(U20*R20)</f>
        <v/>
      </c>
      <c r="T20" s="48">
        <f>S20*I20</f>
        <v/>
      </c>
      <c r="U20" s="48">
        <f>(AN20)/(1-(BH20+Q20))</f>
        <v/>
      </c>
      <c r="V20" s="48">
        <f>U20*I20</f>
        <v/>
      </c>
      <c r="W20" s="49">
        <f>T20*$W$4</f>
        <v/>
      </c>
      <c r="X20" s="49">
        <f>T20*$X$4</f>
        <v/>
      </c>
      <c r="Y20" s="50">
        <f>M20</f>
        <v/>
      </c>
      <c r="Z20" s="9" t="n"/>
      <c r="AA20" s="9" t="n"/>
      <c r="AB20" s="9" t="n"/>
      <c r="AC20" s="51">
        <f t="array" ref="AC20">IF(I20&gt;0,VLOOKUP(Y20&amp;$P$88&amp;$P$89&amp;$P$90,Variáveis!$O$2:$S$300&amp;Variáveis!$P$2:$T$300&amp;Variáveis!$Q$2:$U$300&amp;Variáveis!$R$2:$V$300,5,FALSE),0)</f>
        <v/>
      </c>
      <c r="AD20" s="52">
        <f>T20*AC20</f>
        <v/>
      </c>
      <c r="AE20" s="53">
        <f>IF(AB20="não",((V20/(1-VLOOKUP(AA20,Variáveis!$AK$3:$AN$29,4,FALSE)))*VLOOKUP(AA20,Variáveis!$AK$3:$AN$29,4,FALSE))-AD20,0)</f>
        <v/>
      </c>
      <c r="AF20" s="53">
        <f>T20*$AF$4</f>
        <v/>
      </c>
      <c r="AG20" s="53">
        <f>IF(AB20="SIM","Cliente pode pagar DIFA na entrada", )</f>
        <v/>
      </c>
      <c r="AH20" s="54" t="n"/>
      <c r="AI20" s="53">
        <f>IF(K20="SIM",(J20*$F$102),J20)</f>
        <v/>
      </c>
      <c r="AJ20" s="53">
        <f>IF(L20="SIM",(AI20*$F$101),AI20)</f>
        <v/>
      </c>
      <c r="AK20" s="53">
        <f>AJ20-AS20</f>
        <v/>
      </c>
      <c r="AL20" s="53">
        <f>AJ20*I20</f>
        <v/>
      </c>
      <c r="AM20" s="53">
        <f>AK20*I20</f>
        <v/>
      </c>
      <c r="AN20" s="53">
        <f>AK20-AP20-AQ20</f>
        <v/>
      </c>
      <c r="AO20" s="53">
        <f>AN20*I20</f>
        <v/>
      </c>
      <c r="AP20" s="53">
        <f>$AP$4*AK20</f>
        <v/>
      </c>
      <c r="AQ20" s="53">
        <f>$AQ$4*AK20</f>
        <v/>
      </c>
      <c r="AR20" s="51">
        <f t="array" ref="AR20">VLOOKUP(M20&amp;N20&amp;O20&amp;P20,Variáveis!$A$2:$E$240&amp;Variáveis!$B$2:$F$240&amp;Variáveis!$C$2:$G$240&amp;Variáveis!$D$2:$H$240,5,FALSE)</f>
        <v/>
      </c>
      <c r="AS20" s="53">
        <f>((AJ20*(1-AR20))*AR20)</f>
        <v/>
      </c>
      <c r="AT20" s="53">
        <f>(((J20+(J20*AU20))*0.18)-(J20*AR20))</f>
        <v/>
      </c>
      <c r="AU20" s="55">
        <f>(((1+AV20)*(1-AR20))/(1-0.18)-1)</f>
        <v/>
      </c>
      <c r="AV20" s="55">
        <f>IF(BB20&gt;0,BB20,IF(BA20&gt;0,BA20,IF(AZ20&gt;0,AZ20,IF(AY20&gt;0,AY20,IF(AX20&gt;0,AX20)))))/100</f>
        <v/>
      </c>
      <c r="AW20" s="56">
        <f>VALUE(LEFT(G20,4))</f>
        <v/>
      </c>
      <c r="AX20" s="56">
        <f>VALUE(IFERROR(VLOOKUP(VALUE(LEFT(G20,4)),ST!$C$4:$E$300,3,FALSE),"0"))</f>
        <v/>
      </c>
      <c r="AY20" s="56">
        <f>VALUE(IFERROR(VLOOKUP(VALUE(LEFT(G20,5)),ST!$C$4:$E$300,3,FALSE),"0"))</f>
        <v/>
      </c>
      <c r="AZ20" s="56">
        <f>VALUE(IFERROR(VLOOKUP(VALUE(LEFT(G20,6)),ST!$C$4:$E$300,3,FALSE),"0"))</f>
        <v/>
      </c>
      <c r="BA20" s="56">
        <f>VALUE(IFERROR(VLOOKUP(VALUE(LEFT(G20,7)),ST!$C$4:$E$300,3,FALSE),"0"))</f>
        <v/>
      </c>
      <c r="BB20" s="56">
        <f>VALUE(IFERROR(VLOOKUP(G20,ST!$C$4:$E$400,3,FALSE),"0"))</f>
        <v/>
      </c>
      <c r="BC20" s="57">
        <f>IF(VLOOKUP(AW20,ST!$C$4:$F$298,4,FALSE)&lt;&gt;0,VLOOKUP(AW20,ST!$C$4:$F$298,4,FALSE),VLOOKUP(G20,ST!$C$4:$F$298,4,FALSE))</f>
        <v/>
      </c>
      <c r="BD20" s="57">
        <f>IF(O20="SC","Desconsiderar coluna ICMS ST",IF(O20="PR","Haverá ST", ))</f>
        <v/>
      </c>
      <c r="BE20" s="53">
        <f>W20</f>
        <v/>
      </c>
      <c r="BF20" s="53">
        <f>X20</f>
        <v/>
      </c>
      <c r="BG20" s="53">
        <f>AD20-AS20</f>
        <v/>
      </c>
      <c r="BH20" s="51">
        <f>$W$4+$X$4+AC20+$BJ$4+0.07</f>
        <v/>
      </c>
      <c r="BI20" s="53">
        <f>IF(BD20="Haverá ST",AJ20+AS20+AT20,AJ20+AS20)</f>
        <v/>
      </c>
      <c r="BJ20" s="53">
        <f>T20*$BJ$4</f>
        <v/>
      </c>
      <c r="BK20" s="53">
        <f>T20*$BK$4</f>
        <v/>
      </c>
      <c r="BL20" s="53">
        <f>BE20+BF20+AO20+BJ20+BK20+AD20</f>
        <v/>
      </c>
      <c r="BM20" s="53">
        <f>(T20-BL20)</f>
        <v/>
      </c>
    </row>
    <row r="21" ht="15.75" customHeight="1" s="218">
      <c r="A21" s="58">
        <f>A20+1</f>
        <v/>
      </c>
      <c r="B21" s="144">
        <f>BOM!B21</f>
        <v/>
      </c>
      <c r="C21" s="144">
        <f>BOM!C21</f>
        <v/>
      </c>
      <c r="D21" s="144">
        <f>BOM!D21</f>
        <v/>
      </c>
      <c r="E21" s="144">
        <f>BOM!E21</f>
        <v/>
      </c>
      <c r="F21" s="144">
        <f>BOM!F21</f>
        <v/>
      </c>
      <c r="G21" s="144">
        <f>BOM!G21</f>
        <v/>
      </c>
      <c r="H21" s="144">
        <f>BOM!H21</f>
        <v/>
      </c>
      <c r="I21" s="147" t="n">
        <v>0</v>
      </c>
      <c r="J21" s="146">
        <f>BOM!J21</f>
        <v/>
      </c>
      <c r="K21" s="146">
        <f>BOM!K21</f>
        <v/>
      </c>
      <c r="L21" s="146">
        <f>BOM!L21</f>
        <v/>
      </c>
      <c r="M21" s="146">
        <f>BOM!M21</f>
        <v/>
      </c>
      <c r="N21" s="146">
        <f>BOM!N21</f>
        <v/>
      </c>
      <c r="O21" s="146">
        <f>BOM!O21</f>
        <v/>
      </c>
      <c r="P21" s="146">
        <f>BOM!P21</f>
        <v/>
      </c>
      <c r="Q21" s="46">
        <f>$F$97</f>
        <v/>
      </c>
      <c r="R21" s="46">
        <f>$F$98</f>
        <v/>
      </c>
      <c r="S21" s="48">
        <f>U21-(U21*R21)</f>
        <v/>
      </c>
      <c r="T21" s="48">
        <f>S21*I21</f>
        <v/>
      </c>
      <c r="U21" s="48">
        <f>(AN21)/(1-(BH21+Q21))</f>
        <v/>
      </c>
      <c r="V21" s="48">
        <f>U21*I21</f>
        <v/>
      </c>
      <c r="W21" s="49">
        <f>T21*$W$4</f>
        <v/>
      </c>
      <c r="X21" s="49">
        <f>T21*$X$4</f>
        <v/>
      </c>
      <c r="Y21" s="50">
        <f>M21</f>
        <v/>
      </c>
      <c r="Z21" s="9" t="n"/>
      <c r="AA21" s="9" t="n"/>
      <c r="AB21" s="9" t="n"/>
      <c r="AC21" s="51">
        <f t="array" ref="AC21">IF(I21&gt;0,VLOOKUP(Y21&amp;$P$88&amp;$P$89&amp;$P$90,Variáveis!$O$2:$S$300&amp;Variáveis!$P$2:$T$300&amp;Variáveis!$Q$2:$U$300&amp;Variáveis!$R$2:$V$300,5,FALSE),0)</f>
        <v/>
      </c>
      <c r="AD21" s="52">
        <f>T21*AC21</f>
        <v/>
      </c>
      <c r="AE21" s="53">
        <f>IF(AB21="não",((V21/(1-VLOOKUP(AA21,Variáveis!$AK$3:$AN$29,4,FALSE)))*VLOOKUP(AA21,Variáveis!$AK$3:$AN$29,4,FALSE))-AD21,0)</f>
        <v/>
      </c>
      <c r="AF21" s="53">
        <f>T21*$AF$4</f>
        <v/>
      </c>
      <c r="AG21" s="53">
        <f>IF(AB21="SIM","Cliente pode pagar DIFA na entrada", )</f>
        <v/>
      </c>
      <c r="AH21" s="54" t="n"/>
      <c r="AI21" s="53">
        <f>IF(K21="SIM",(J21*$F$102),J21)</f>
        <v/>
      </c>
      <c r="AJ21" s="53">
        <f>IF(L21="SIM",(AI21*$F$101),AI21)</f>
        <v/>
      </c>
      <c r="AK21" s="53">
        <f>AJ21-AS21</f>
        <v/>
      </c>
      <c r="AL21" s="53">
        <f>AJ21*I21</f>
        <v/>
      </c>
      <c r="AM21" s="53">
        <f>AK21*I21</f>
        <v/>
      </c>
      <c r="AN21" s="53">
        <f>AK21-AP21-AQ21</f>
        <v/>
      </c>
      <c r="AO21" s="53">
        <f>AN21*I21</f>
        <v/>
      </c>
      <c r="AP21" s="53">
        <f>$AP$4*AK21</f>
        <v/>
      </c>
      <c r="AQ21" s="53">
        <f>$AQ$4*AK21</f>
        <v/>
      </c>
      <c r="AR21" s="51">
        <f t="array" ref="AR21">VLOOKUP(M21&amp;N21&amp;O21&amp;P21,Variáveis!$A$2:$E$240&amp;Variáveis!$B$2:$F$240&amp;Variáveis!$C$2:$G$240&amp;Variáveis!$D$2:$H$240,5,FALSE)</f>
        <v/>
      </c>
      <c r="AS21" s="53">
        <f>((AJ21*(1-AR21))*AR21)</f>
        <v/>
      </c>
      <c r="AT21" s="53">
        <f>(((J21+(J21*AU21))*0.18)-(J21*AR21))</f>
        <v/>
      </c>
      <c r="AU21" s="55">
        <f>(((1+AV21)*(1-AR21))/(1-0.18)-1)</f>
        <v/>
      </c>
      <c r="AV21" s="55">
        <f>IF(BB21&gt;0,BB21,IF(BA21&gt;0,BA21,IF(AZ21&gt;0,AZ21,IF(AY21&gt;0,AY21,IF(AX21&gt;0,AX21)))))/100</f>
        <v/>
      </c>
      <c r="AW21" s="56">
        <f>VALUE(LEFT(G21,4))</f>
        <v/>
      </c>
      <c r="AX21" s="56">
        <f>VALUE(IFERROR(VLOOKUP(VALUE(LEFT(G21,4)),ST!$C$4:$E$300,3,FALSE),"0"))</f>
        <v/>
      </c>
      <c r="AY21" s="56">
        <f>VALUE(IFERROR(VLOOKUP(VALUE(LEFT(G21,5)),ST!$C$4:$E$300,3,FALSE),"0"))</f>
        <v/>
      </c>
      <c r="AZ21" s="56">
        <f>VALUE(IFERROR(VLOOKUP(VALUE(LEFT(G21,6)),ST!$C$4:$E$300,3,FALSE),"0"))</f>
        <v/>
      </c>
      <c r="BA21" s="56">
        <f>VALUE(IFERROR(VLOOKUP(VALUE(LEFT(G21,7)),ST!$C$4:$E$300,3,FALSE),"0"))</f>
        <v/>
      </c>
      <c r="BB21" s="56">
        <f>VALUE(IFERROR(VLOOKUP(G21,ST!$C$4:$E$400,3,FALSE),"0"))</f>
        <v/>
      </c>
      <c r="BC21" s="57">
        <f>IF(VLOOKUP(AW21,ST!$C$4:$F$298,4,FALSE)&lt;&gt;0,VLOOKUP(AW21,ST!$C$4:$F$298,4,FALSE),VLOOKUP(G21,ST!$C$4:$F$298,4,FALSE))</f>
        <v/>
      </c>
      <c r="BD21" s="57">
        <f>IF(O21="SC","Desconsiderar coluna ICMS ST",IF(O21="PR","Haverá ST", ))</f>
        <v/>
      </c>
      <c r="BE21" s="53">
        <f>W21</f>
        <v/>
      </c>
      <c r="BF21" s="53">
        <f>X21</f>
        <v/>
      </c>
      <c r="BG21" s="53">
        <f>AD21-AS21</f>
        <v/>
      </c>
      <c r="BH21" s="51">
        <f>$W$4+$X$4+AC21+$BJ$4+0.07</f>
        <v/>
      </c>
      <c r="BI21" s="53">
        <f>IF(BD21="Haverá ST",AJ21+AS21+AT21,AJ21+AS21)</f>
        <v/>
      </c>
      <c r="BJ21" s="53">
        <f>T21*$BJ$4</f>
        <v/>
      </c>
      <c r="BK21" s="53">
        <f>T21*$BK$4</f>
        <v/>
      </c>
      <c r="BL21" s="53">
        <f>BE21+BF21+AO21+BJ21+BK21+AD21</f>
        <v/>
      </c>
      <c r="BM21" s="53">
        <f>(T21-BL21)</f>
        <v/>
      </c>
    </row>
    <row r="22" ht="15.75" customHeight="1" s="218">
      <c r="A22" s="58">
        <f>A21+1</f>
        <v/>
      </c>
      <c r="B22" s="144">
        <f>BOM!B22</f>
        <v/>
      </c>
      <c r="C22" s="144">
        <f>BOM!C22</f>
        <v/>
      </c>
      <c r="D22" s="144">
        <f>BOM!D22</f>
        <v/>
      </c>
      <c r="E22" s="144">
        <f>BOM!E22</f>
        <v/>
      </c>
      <c r="F22" s="144">
        <f>BOM!F22</f>
        <v/>
      </c>
      <c r="G22" s="144">
        <f>BOM!G22</f>
        <v/>
      </c>
      <c r="H22" s="144">
        <f>BOM!H22</f>
        <v/>
      </c>
      <c r="I22" s="147" t="n">
        <v>0</v>
      </c>
      <c r="J22" s="146">
        <f>BOM!J22</f>
        <v/>
      </c>
      <c r="K22" s="146">
        <f>BOM!K22</f>
        <v/>
      </c>
      <c r="L22" s="146">
        <f>BOM!L22</f>
        <v/>
      </c>
      <c r="M22" s="146">
        <f>BOM!M22</f>
        <v/>
      </c>
      <c r="N22" s="146">
        <f>BOM!N22</f>
        <v/>
      </c>
      <c r="O22" s="146">
        <f>BOM!O22</f>
        <v/>
      </c>
      <c r="P22" s="146">
        <f>BOM!P22</f>
        <v/>
      </c>
      <c r="Q22" s="46">
        <f>$F$97</f>
        <v/>
      </c>
      <c r="R22" s="46">
        <f>$F$98</f>
        <v/>
      </c>
      <c r="S22" s="48">
        <f>U22-(U22*R22)</f>
        <v/>
      </c>
      <c r="T22" s="48">
        <f>S22*I22</f>
        <v/>
      </c>
      <c r="U22" s="48">
        <f>(AN22)/(1-(BH22+Q22))</f>
        <v/>
      </c>
      <c r="V22" s="48">
        <f>U22*I22</f>
        <v/>
      </c>
      <c r="W22" s="49">
        <f>T22*$W$4</f>
        <v/>
      </c>
      <c r="X22" s="49">
        <f>T22*$X$4</f>
        <v/>
      </c>
      <c r="Y22" s="50">
        <f>M22</f>
        <v/>
      </c>
      <c r="Z22" s="9" t="n"/>
      <c r="AA22" s="9" t="n"/>
      <c r="AB22" s="9" t="n"/>
      <c r="AC22" s="51">
        <f t="array" ref="AC22">IF(I22&gt;0,VLOOKUP(Y22&amp;$P$88&amp;$P$89&amp;$P$90,Variáveis!$O$2:$S$300&amp;Variáveis!$P$2:$T$300&amp;Variáveis!$Q$2:$U$300&amp;Variáveis!$R$2:$V$300,5,FALSE),0)</f>
        <v/>
      </c>
      <c r="AD22" s="52">
        <f>T22*AC22</f>
        <v/>
      </c>
      <c r="AE22" s="53">
        <f>IF(AB22="não",((V22/(1-VLOOKUP(AA22,Variáveis!$AK$3:$AN$29,4,FALSE)))*VLOOKUP(AA22,Variáveis!$AK$3:$AN$29,4,FALSE))-AD22,0)</f>
        <v/>
      </c>
      <c r="AF22" s="53">
        <f>T22*$AF$4</f>
        <v/>
      </c>
      <c r="AG22" s="53">
        <f>IF(AB22="SIM","Cliente pode pagar DIFA na entrada", )</f>
        <v/>
      </c>
      <c r="AH22" s="54" t="n"/>
      <c r="AI22" s="53">
        <f>IF(K22="SIM",(J22*$F$102),J22)</f>
        <v/>
      </c>
      <c r="AJ22" s="53">
        <f>IF(L22="SIM",(AI22*$F$101),AI22)</f>
        <v/>
      </c>
      <c r="AK22" s="53">
        <f>AJ22-AS22</f>
        <v/>
      </c>
      <c r="AL22" s="53">
        <f>AJ22*I22</f>
        <v/>
      </c>
      <c r="AM22" s="53">
        <f>AK22*I22</f>
        <v/>
      </c>
      <c r="AN22" s="53">
        <f>AK22-AP22-AQ22</f>
        <v/>
      </c>
      <c r="AO22" s="53">
        <f>AN22*I22</f>
        <v/>
      </c>
      <c r="AP22" s="53">
        <f>$AP$4*AK22</f>
        <v/>
      </c>
      <c r="AQ22" s="53">
        <f>$AQ$4*AK22</f>
        <v/>
      </c>
      <c r="AR22" s="51">
        <f t="array" ref="AR22">VLOOKUP(M22&amp;N22&amp;O22&amp;P22,Variáveis!$A$2:$E$240&amp;Variáveis!$B$2:$F$240&amp;Variáveis!$C$2:$G$240&amp;Variáveis!$D$2:$H$240,5,FALSE)</f>
        <v/>
      </c>
      <c r="AS22" s="53">
        <f>((AJ22*(1-AR22))*AR22)</f>
        <v/>
      </c>
      <c r="AT22" s="53">
        <f>(((J22+(J22*AU22))*0.18)-(J22*AR22))</f>
        <v/>
      </c>
      <c r="AU22" s="55">
        <f>(((1+AV22)*(1-AR22))/(1-0.18)-1)</f>
        <v/>
      </c>
      <c r="AV22" s="55">
        <f>IF(BB22&gt;0,BB22,IF(BA22&gt;0,BA22,IF(AZ22&gt;0,AZ22,IF(AY22&gt;0,AY22,IF(AX22&gt;0,AX22)))))/100</f>
        <v/>
      </c>
      <c r="AW22" s="56">
        <f>VALUE(LEFT(G22,4))</f>
        <v/>
      </c>
      <c r="AX22" s="56">
        <f>VALUE(IFERROR(VLOOKUP(VALUE(LEFT(G22,4)),ST!$C$4:$E$300,3,FALSE),"0"))</f>
        <v/>
      </c>
      <c r="AY22" s="56">
        <f>VALUE(IFERROR(VLOOKUP(VALUE(LEFT(G22,5)),ST!$C$4:$E$300,3,FALSE),"0"))</f>
        <v/>
      </c>
      <c r="AZ22" s="56">
        <f>VALUE(IFERROR(VLOOKUP(VALUE(LEFT(G22,6)),ST!$C$4:$E$300,3,FALSE),"0"))</f>
        <v/>
      </c>
      <c r="BA22" s="56">
        <f>VALUE(IFERROR(VLOOKUP(VALUE(LEFT(G22,7)),ST!$C$4:$E$300,3,FALSE),"0"))</f>
        <v/>
      </c>
      <c r="BB22" s="56">
        <f>VALUE(IFERROR(VLOOKUP(G22,ST!$C$4:$E$400,3,FALSE),"0"))</f>
        <v/>
      </c>
      <c r="BC22" s="57">
        <f>IF(VLOOKUP(AW22,ST!$C$4:$F$298,4,FALSE)&lt;&gt;0,VLOOKUP(AW22,ST!$C$4:$F$298,4,FALSE),VLOOKUP(G22,ST!$C$4:$F$298,4,FALSE))</f>
        <v/>
      </c>
      <c r="BD22" s="57">
        <f>IF(O22="SC","Desconsiderar coluna ICMS ST",IF(O22="PR","Haverá ST", ))</f>
        <v/>
      </c>
      <c r="BE22" s="53">
        <f>W22</f>
        <v/>
      </c>
      <c r="BF22" s="53">
        <f>X22</f>
        <v/>
      </c>
      <c r="BG22" s="53">
        <f>AD22-AS22</f>
        <v/>
      </c>
      <c r="BH22" s="51">
        <f>$W$4+$X$4+AC22+$BJ$4+0.07</f>
        <v/>
      </c>
      <c r="BI22" s="53">
        <f>IF(BD22="Haverá ST",AJ22+AS22+AT22,AJ22+AS22)</f>
        <v/>
      </c>
      <c r="BJ22" s="53">
        <f>T22*$BJ$4</f>
        <v/>
      </c>
      <c r="BK22" s="53">
        <f>T22*$BK$4</f>
        <v/>
      </c>
      <c r="BL22" s="53">
        <f>BE22+BF22+AO22+BJ22+BK22+AD22</f>
        <v/>
      </c>
      <c r="BM22" s="53">
        <f>(T22-BL22)</f>
        <v/>
      </c>
    </row>
    <row r="23" ht="15.75" customHeight="1" s="218">
      <c r="A23" s="58">
        <f>A22+1</f>
        <v/>
      </c>
      <c r="B23" s="144">
        <f>BOM!B23</f>
        <v/>
      </c>
      <c r="C23" s="144">
        <f>BOM!C23</f>
        <v/>
      </c>
      <c r="D23" s="144">
        <f>BOM!D23</f>
        <v/>
      </c>
      <c r="E23" s="144">
        <f>BOM!E23</f>
        <v/>
      </c>
      <c r="F23" s="39">
        <f>BOM!F23</f>
        <v/>
      </c>
      <c r="G23" s="144">
        <f>BOM!G23</f>
        <v/>
      </c>
      <c r="H23" s="144">
        <f>BOM!H23</f>
        <v/>
      </c>
      <c r="I23" s="148" t="n">
        <v>0</v>
      </c>
      <c r="J23" s="144" t="n">
        <v>0</v>
      </c>
      <c r="K23" s="146">
        <f>BOM!K23</f>
        <v/>
      </c>
      <c r="L23" s="146">
        <f>BOM!L23</f>
        <v/>
      </c>
      <c r="M23" s="146">
        <f>BOM!M23</f>
        <v/>
      </c>
      <c r="N23" s="146">
        <f>BOM!N23</f>
        <v/>
      </c>
      <c r="O23" s="146">
        <f>BOM!O23</f>
        <v/>
      </c>
      <c r="P23" s="146">
        <f>BOM!P23</f>
        <v/>
      </c>
      <c r="Q23" s="46">
        <f>$F$97</f>
        <v/>
      </c>
      <c r="R23" s="46">
        <f>$F$98</f>
        <v/>
      </c>
      <c r="S23" s="48">
        <f>U23-(U23*R23)</f>
        <v/>
      </c>
      <c r="T23" s="48">
        <f>S23*I23</f>
        <v/>
      </c>
      <c r="U23" s="48">
        <f>(AN23)/(1-(BH23+Q23))</f>
        <v/>
      </c>
      <c r="V23" s="48">
        <f>U23*I23</f>
        <v/>
      </c>
      <c r="W23" s="49">
        <f>T23*$W$4</f>
        <v/>
      </c>
      <c r="X23" s="49">
        <f>T23*$X$4</f>
        <v/>
      </c>
      <c r="Y23" s="50">
        <f>M23</f>
        <v/>
      </c>
      <c r="Z23" s="9" t="n"/>
      <c r="AA23" s="9" t="n"/>
      <c r="AB23" s="9" t="n"/>
      <c r="AC23" s="51">
        <f t="array" ref="AC23">IF(I23&gt;0,VLOOKUP(Y23&amp;$P$88&amp;$P$89&amp;$P$90,Variáveis!$O$2:$S$300&amp;Variáveis!$P$2:$T$300&amp;Variáveis!$Q$2:$U$300&amp;Variáveis!$R$2:$V$300,5,FALSE),0)</f>
        <v/>
      </c>
      <c r="AD23" s="52">
        <f>T23*AC23</f>
        <v/>
      </c>
      <c r="AE23" s="53">
        <f>IF(AB23="não",((V23/(1-VLOOKUP(AA23,Variáveis!$AK$3:$AN$29,4,FALSE)))*VLOOKUP(AA23,Variáveis!$AK$3:$AN$29,4,FALSE))-AD23,0)</f>
        <v/>
      </c>
      <c r="AF23" s="53">
        <f>T23*$AF$4</f>
        <v/>
      </c>
      <c r="AG23" s="53">
        <f>IF(AB23="SIM","Cliente pode pagar DIFA na entrada", )</f>
        <v/>
      </c>
      <c r="AH23" s="54" t="n"/>
      <c r="AI23" s="53">
        <f>IF(K23="SIM",(J23*$F$102),J23)</f>
        <v/>
      </c>
      <c r="AJ23" s="53">
        <f>IF(L23="SIM",(AI23*$F$101),AI23)</f>
        <v/>
      </c>
      <c r="AK23" s="53">
        <f>AJ23-AS23</f>
        <v/>
      </c>
      <c r="AL23" s="53">
        <f>AJ23*I23</f>
        <v/>
      </c>
      <c r="AM23" s="53">
        <f>AK23*I23</f>
        <v/>
      </c>
      <c r="AN23" s="53">
        <f>AK23-AP23-AQ23</f>
        <v/>
      </c>
      <c r="AO23" s="53">
        <f>AN23*I23</f>
        <v/>
      </c>
      <c r="AP23" s="53">
        <f>$AP$4*AK23</f>
        <v/>
      </c>
      <c r="AQ23" s="53">
        <f>$AQ$4*AK23</f>
        <v/>
      </c>
      <c r="AR23" s="51">
        <f t="array" ref="AR23">VLOOKUP(M23&amp;N23&amp;O23&amp;P23,Variáveis!$A$2:$E$240&amp;Variáveis!$B$2:$F$240&amp;Variáveis!$C$2:$G$240&amp;Variáveis!$D$2:$H$240,5,FALSE)</f>
        <v/>
      </c>
      <c r="AS23" s="53">
        <f>((AJ23*(1-AR23))*AR23)</f>
        <v/>
      </c>
      <c r="AT23" s="53">
        <f>(((J23+(J23*AU23))*0.18)-(J23*AR23))</f>
        <v/>
      </c>
      <c r="AU23" s="55">
        <f>(((1+AV23)*(1-AR23))/(1-0.18)-1)</f>
        <v/>
      </c>
      <c r="AV23" s="55">
        <f>IF(BB23&gt;0,BB23,IF(BA23&gt;0,BA23,IF(AZ23&gt;0,AZ23,IF(AY23&gt;0,AY23,IF(AX23&gt;0,AX23)))))/100</f>
        <v/>
      </c>
      <c r="AW23" s="56">
        <f>VALUE(LEFT(G23,4))</f>
        <v/>
      </c>
      <c r="AX23" s="56">
        <f>VALUE(IFERROR(VLOOKUP(VALUE(LEFT(G23,4)),ST!$C$4:$E$300,3,FALSE),"0"))</f>
        <v/>
      </c>
      <c r="AY23" s="56">
        <f>VALUE(IFERROR(VLOOKUP(VALUE(LEFT(G23,5)),ST!$C$4:$E$300,3,FALSE),"0"))</f>
        <v/>
      </c>
      <c r="AZ23" s="56">
        <f>VALUE(IFERROR(VLOOKUP(VALUE(LEFT(G23,6)),ST!$C$4:$E$300,3,FALSE),"0"))</f>
        <v/>
      </c>
      <c r="BA23" s="56">
        <f>VALUE(IFERROR(VLOOKUP(VALUE(LEFT(G23,7)),ST!$C$4:$E$300,3,FALSE),"0"))</f>
        <v/>
      </c>
      <c r="BB23" s="56">
        <f>VALUE(IFERROR(VLOOKUP(G23,ST!$C$4:$E$400,3,FALSE),"0"))</f>
        <v/>
      </c>
      <c r="BC23" s="57">
        <f>IF(VLOOKUP(AW23,ST!$C$4:$F$298,4,FALSE)&lt;&gt;0,VLOOKUP(AW23,ST!$C$4:$F$298,4,FALSE),VLOOKUP(G23,ST!$C$4:$F$298,4,FALSE))</f>
        <v/>
      </c>
      <c r="BD23" s="57">
        <f>IF(O23="SC","Desconsiderar coluna ICMS ST",IF(O23="PR","Haverá ST", ))</f>
        <v/>
      </c>
      <c r="BE23" s="53">
        <f>W23</f>
        <v/>
      </c>
      <c r="BF23" s="53">
        <f>X23</f>
        <v/>
      </c>
      <c r="BG23" s="53">
        <f>AD23-AS23</f>
        <v/>
      </c>
      <c r="BH23" s="51">
        <f>$W$4+$X$4+AC23+$BJ$4+0.07</f>
        <v/>
      </c>
      <c r="BI23" s="53">
        <f>IF(BD23="Haverá ST",AJ23+AS23+AT23,AJ23+AS23)</f>
        <v/>
      </c>
      <c r="BJ23" s="53">
        <f>T23*$BJ$4</f>
        <v/>
      </c>
      <c r="BK23" s="53">
        <f>T23*$BK$4</f>
        <v/>
      </c>
      <c r="BL23" s="53">
        <f>BE23+BF23+AO23+BJ23+BK23+AD23</f>
        <v/>
      </c>
      <c r="BM23" s="53">
        <f>(T23-BL23)</f>
        <v/>
      </c>
    </row>
    <row r="24" ht="15.75" customHeight="1" s="218">
      <c r="A24" s="58">
        <f>A23+1</f>
        <v/>
      </c>
      <c r="B24" s="144">
        <f>BOM!B24</f>
        <v/>
      </c>
      <c r="C24" s="144">
        <f>BOM!C24</f>
        <v/>
      </c>
      <c r="D24" s="144">
        <f>BOM!D24</f>
        <v/>
      </c>
      <c r="E24" s="144">
        <f>BOM!E24</f>
        <v/>
      </c>
      <c r="F24" s="144">
        <f>BOM!F24</f>
        <v/>
      </c>
      <c r="G24" s="144">
        <f>BOM!G24</f>
        <v/>
      </c>
      <c r="H24" s="144">
        <f>BOM!H24</f>
        <v/>
      </c>
      <c r="I24" s="147">
        <f>I23</f>
        <v/>
      </c>
      <c r="J24" s="146">
        <f>BOM!J24</f>
        <v/>
      </c>
      <c r="K24" s="146">
        <f>BOM!K24</f>
        <v/>
      </c>
      <c r="L24" s="146">
        <f>BOM!L24</f>
        <v/>
      </c>
      <c r="M24" s="146">
        <f>BOM!M24</f>
        <v/>
      </c>
      <c r="N24" s="146">
        <f>BOM!N24</f>
        <v/>
      </c>
      <c r="O24" s="146">
        <f>BOM!O24</f>
        <v/>
      </c>
      <c r="P24" s="146">
        <f>BOM!P24</f>
        <v/>
      </c>
      <c r="Q24" s="46">
        <f>$F$97</f>
        <v/>
      </c>
      <c r="R24" s="46">
        <f>$F$98</f>
        <v/>
      </c>
      <c r="S24" s="48">
        <f>U24-(U24*R24)</f>
        <v/>
      </c>
      <c r="T24" s="48">
        <f>S24*I24</f>
        <v/>
      </c>
      <c r="U24" s="48">
        <f>(AN24)/(1-(BH24+Q24))</f>
        <v/>
      </c>
      <c r="V24" s="48">
        <f>U24*I24</f>
        <v/>
      </c>
      <c r="W24" s="49">
        <f>T24*$W$4</f>
        <v/>
      </c>
      <c r="X24" s="49">
        <f>T24*$X$4</f>
        <v/>
      </c>
      <c r="Y24" s="50">
        <f>M24</f>
        <v/>
      </c>
      <c r="Z24" s="9" t="n"/>
      <c r="AA24" s="9" t="n"/>
      <c r="AB24" s="9" t="n"/>
      <c r="AC24" s="51">
        <f t="array" ref="AC24">IF(I24&gt;0,VLOOKUP(Y24&amp;$P$88&amp;$P$89&amp;$P$90,Variáveis!$O$2:$S$300&amp;Variáveis!$P$2:$T$300&amp;Variáveis!$Q$2:$U$300&amp;Variáveis!$R$2:$V$300,5,FALSE),0)</f>
        <v/>
      </c>
      <c r="AD24" s="52">
        <f>T24*AC24</f>
        <v/>
      </c>
      <c r="AE24" s="53">
        <f>IF(AB24="não",((V24/(1-VLOOKUP(AA24,Variáveis!$AK$3:$AN$29,4,FALSE)))*VLOOKUP(AA24,Variáveis!$AK$3:$AN$29,4,FALSE))-AD24,0)</f>
        <v/>
      </c>
      <c r="AF24" s="53">
        <f>T24*$AF$4</f>
        <v/>
      </c>
      <c r="AG24" s="53">
        <f>IF(AB24="SIM","Cliente pode pagar DIFA na entrada", )</f>
        <v/>
      </c>
      <c r="AH24" s="54" t="n"/>
      <c r="AI24" s="53">
        <f>IF(K24="SIM",(J24*$F$102),J24)</f>
        <v/>
      </c>
      <c r="AJ24" s="53">
        <f>IF(L24="SIM",(AI24*$F$101),AI24)</f>
        <v/>
      </c>
      <c r="AK24" s="53">
        <f>AJ24-AS24</f>
        <v/>
      </c>
      <c r="AL24" s="53">
        <f>AJ24*I24</f>
        <v/>
      </c>
      <c r="AM24" s="53">
        <f>AK24*I24</f>
        <v/>
      </c>
      <c r="AN24" s="53">
        <f>AK24-AP24-AQ24</f>
        <v/>
      </c>
      <c r="AO24" s="53">
        <f>AN24*I24</f>
        <v/>
      </c>
      <c r="AP24" s="53">
        <f>$AP$4*AK24</f>
        <v/>
      </c>
      <c r="AQ24" s="53">
        <f>$AQ$4*AK24</f>
        <v/>
      </c>
      <c r="AR24" s="51">
        <f t="array" ref="AR24">VLOOKUP(M24&amp;N24&amp;O24&amp;P24,Variáveis!$A$2:$E$240&amp;Variáveis!$B$2:$F$240&amp;Variáveis!$C$2:$G$240&amp;Variáveis!$D$2:$H$240,5,FALSE)</f>
        <v/>
      </c>
      <c r="AS24" s="53">
        <f>((AJ24*(1-AR24))*AR24)</f>
        <v/>
      </c>
      <c r="AT24" s="53">
        <f>(((J24+(J24*AU24))*0.18)-(J24*AR24))</f>
        <v/>
      </c>
      <c r="AU24" s="55">
        <f>(((1+AV24)*(1-AR24))/(1-0.18)-1)</f>
        <v/>
      </c>
      <c r="AV24" s="55">
        <f>IF(BB24&gt;0,BB24,IF(BA24&gt;0,BA24,IF(AZ24&gt;0,AZ24,IF(AY24&gt;0,AY24,IF(AX24&gt;0,AX24)))))/100</f>
        <v/>
      </c>
      <c r="AW24" s="56">
        <f>VALUE(LEFT(G24,4))</f>
        <v/>
      </c>
      <c r="AX24" s="56">
        <f>VALUE(IFERROR(VLOOKUP(VALUE(LEFT(G24,4)),ST!$C$4:$E$300,3,FALSE),"0"))</f>
        <v/>
      </c>
      <c r="AY24" s="56">
        <f>VALUE(IFERROR(VLOOKUP(VALUE(LEFT(G24,5)),ST!$C$4:$E$300,3,FALSE),"0"))</f>
        <v/>
      </c>
      <c r="AZ24" s="56">
        <f>VALUE(IFERROR(VLOOKUP(VALUE(LEFT(G24,6)),ST!$C$4:$E$300,3,FALSE),"0"))</f>
        <v/>
      </c>
      <c r="BA24" s="56">
        <f>VALUE(IFERROR(VLOOKUP(VALUE(LEFT(G24,7)),ST!$C$4:$E$300,3,FALSE),"0"))</f>
        <v/>
      </c>
      <c r="BB24" s="56">
        <f>VALUE(IFERROR(VLOOKUP(G24,ST!$C$4:$E$400,3,FALSE),"0"))</f>
        <v/>
      </c>
      <c r="BC24" s="57">
        <f>IF(VLOOKUP(AW24,ST!$C$4:$F$298,4,FALSE)&lt;&gt;0,VLOOKUP(AW24,ST!$C$4:$F$298,4,FALSE),VLOOKUP(G24,ST!$C$4:$F$298,4,FALSE))</f>
        <v/>
      </c>
      <c r="BD24" s="57">
        <f>IF(O24="SC","Desconsiderar coluna ICMS ST",IF(O24="PR","Haverá ST", ))</f>
        <v/>
      </c>
      <c r="BE24" s="53">
        <f>W24</f>
        <v/>
      </c>
      <c r="BF24" s="53">
        <f>X24</f>
        <v/>
      </c>
      <c r="BG24" s="53">
        <f>AD24-AS24</f>
        <v/>
      </c>
      <c r="BH24" s="51">
        <f>$W$4+$X$4+AC24+$BJ$4+0.07</f>
        <v/>
      </c>
      <c r="BI24" s="53">
        <f>IF(BD24="Haverá ST",AJ24+AS24+AT24,AJ24+AS24)</f>
        <v/>
      </c>
      <c r="BJ24" s="53">
        <f>T24*$BJ$4</f>
        <v/>
      </c>
      <c r="BK24" s="53">
        <f>T24*$BK$4</f>
        <v/>
      </c>
      <c r="BL24" s="53">
        <f>BE24+BF24+AO24+BJ24+BK24+AD24</f>
        <v/>
      </c>
      <c r="BM24" s="53">
        <f>(T24-BL24)</f>
        <v/>
      </c>
    </row>
    <row r="25" ht="15.75" customHeight="1" s="218">
      <c r="A25" s="58">
        <f>A24+1</f>
        <v/>
      </c>
      <c r="B25" s="144">
        <f>BOM!B25</f>
        <v/>
      </c>
      <c r="C25" s="144">
        <f>BOM!C25</f>
        <v/>
      </c>
      <c r="D25" s="144">
        <f>BOM!D25</f>
        <v/>
      </c>
      <c r="E25" s="144">
        <f>BOM!E25</f>
        <v/>
      </c>
      <c r="F25" s="144">
        <f>BOM!F25</f>
        <v/>
      </c>
      <c r="G25" s="144">
        <f>BOM!G25</f>
        <v/>
      </c>
      <c r="H25" s="144">
        <f>BOM!H25</f>
        <v/>
      </c>
      <c r="I25" s="147">
        <f>I23*2</f>
        <v/>
      </c>
      <c r="J25" s="146">
        <f>BOM!J25</f>
        <v/>
      </c>
      <c r="K25" s="146">
        <f>BOM!K25</f>
        <v/>
      </c>
      <c r="L25" s="146">
        <f>BOM!L25</f>
        <v/>
      </c>
      <c r="M25" s="146">
        <f>BOM!M25</f>
        <v/>
      </c>
      <c r="N25" s="146">
        <f>BOM!N25</f>
        <v/>
      </c>
      <c r="O25" s="146">
        <f>BOM!O25</f>
        <v/>
      </c>
      <c r="P25" s="146">
        <f>BOM!P25</f>
        <v/>
      </c>
      <c r="Q25" s="46">
        <f>$F$97</f>
        <v/>
      </c>
      <c r="R25" s="46">
        <f>$F$98</f>
        <v/>
      </c>
      <c r="S25" s="48">
        <f>U25-(U25*R25)</f>
        <v/>
      </c>
      <c r="T25" s="48">
        <f>S25*I25</f>
        <v/>
      </c>
      <c r="U25" s="48">
        <f>(AN25)/(1-(BH25+Q25))</f>
        <v/>
      </c>
      <c r="V25" s="48">
        <f>U25*I25</f>
        <v/>
      </c>
      <c r="W25" s="49">
        <f>T25*$W$4</f>
        <v/>
      </c>
      <c r="X25" s="49">
        <f>T25*$X$4</f>
        <v/>
      </c>
      <c r="Y25" s="50">
        <f>M25</f>
        <v/>
      </c>
      <c r="Z25" s="9" t="n"/>
      <c r="AA25" s="9" t="n"/>
      <c r="AB25" s="9" t="n"/>
      <c r="AC25" s="51">
        <f t="array" ref="AC25">IF(I25&gt;0,VLOOKUP(Y25&amp;$P$88&amp;$P$89&amp;$P$90,Variáveis!$O$2:$S$300&amp;Variáveis!$P$2:$T$300&amp;Variáveis!$Q$2:$U$300&amp;Variáveis!$R$2:$V$300,5,FALSE),0)</f>
        <v/>
      </c>
      <c r="AD25" s="52">
        <f>T25*AC25</f>
        <v/>
      </c>
      <c r="AE25" s="53">
        <f>IF(AB25="não",((V25/(1-VLOOKUP(AA25,Variáveis!$AK$3:$AN$29,4,FALSE)))*VLOOKUP(AA25,Variáveis!$AK$3:$AN$29,4,FALSE))-AD25,0)</f>
        <v/>
      </c>
      <c r="AF25" s="53">
        <f>T25*$AF$4</f>
        <v/>
      </c>
      <c r="AG25" s="53">
        <f>IF(AB25="SIM","Cliente pode pagar DIFA na entrada", )</f>
        <v/>
      </c>
      <c r="AH25" s="54" t="n"/>
      <c r="AI25" s="53">
        <f>IF(K25="SIM",(J25*$F$102),J25)</f>
        <v/>
      </c>
      <c r="AJ25" s="53">
        <f>IF(L25="SIM",(AI25*$F$101),AI25)</f>
        <v/>
      </c>
      <c r="AK25" s="53">
        <f>AJ25-AS25</f>
        <v/>
      </c>
      <c r="AL25" s="53">
        <f>AJ25*I25</f>
        <v/>
      </c>
      <c r="AM25" s="53">
        <f>AK25*I25</f>
        <v/>
      </c>
      <c r="AN25" s="53">
        <f>AK25-AP25-AQ25</f>
        <v/>
      </c>
      <c r="AO25" s="53">
        <f>AN25*I25</f>
        <v/>
      </c>
      <c r="AP25" s="53">
        <f>$AP$4*AK25</f>
        <v/>
      </c>
      <c r="AQ25" s="53">
        <f>$AQ$4*AK25</f>
        <v/>
      </c>
      <c r="AR25" s="51">
        <f t="array" ref="AR25">VLOOKUP(M25&amp;N25&amp;O25&amp;P25,Variáveis!$A$2:$E$240&amp;Variáveis!$B$2:$F$240&amp;Variáveis!$C$2:$G$240&amp;Variáveis!$D$2:$H$240,5,FALSE)</f>
        <v/>
      </c>
      <c r="AS25" s="53">
        <f>((AJ25*(1-AR25))*AR25)</f>
        <v/>
      </c>
      <c r="AT25" s="53">
        <f>(((J25+(J25*AU25))*0.18)-(J25*AR25))</f>
        <v/>
      </c>
      <c r="AU25" s="55">
        <f>(((1+AV25)*(1-AR25))/(1-0.18)-1)</f>
        <v/>
      </c>
      <c r="AV25" s="55">
        <f>IF(BB25&gt;0,BB25,IF(BA25&gt;0,BA25,IF(AZ25&gt;0,AZ25,IF(AY25&gt;0,AY25,IF(AX25&gt;0,AX25)))))/100</f>
        <v/>
      </c>
      <c r="AW25" s="56">
        <f>VALUE(LEFT(G25,4))</f>
        <v/>
      </c>
      <c r="AX25" s="56">
        <f>VALUE(IFERROR(VLOOKUP(VALUE(LEFT(G25,4)),ST!$C$4:$E$300,3,FALSE),"0"))</f>
        <v/>
      </c>
      <c r="AY25" s="56">
        <f>VALUE(IFERROR(VLOOKUP(VALUE(LEFT(G25,5)),ST!$C$4:$E$300,3,FALSE),"0"))</f>
        <v/>
      </c>
      <c r="AZ25" s="56">
        <f>VALUE(IFERROR(VLOOKUP(VALUE(LEFT(G25,6)),ST!$C$4:$E$300,3,FALSE),"0"))</f>
        <v/>
      </c>
      <c r="BA25" s="56">
        <f>VALUE(IFERROR(VLOOKUP(VALUE(LEFT(G25,7)),ST!$C$4:$E$300,3,FALSE),"0"))</f>
        <v/>
      </c>
      <c r="BB25" s="56">
        <f>VALUE(IFERROR(VLOOKUP(G25,ST!$C$4:$E$400,3,FALSE),"0"))</f>
        <v/>
      </c>
      <c r="BC25" s="57">
        <f>IF(VLOOKUP(AW25,ST!$C$4:$F$298,4,FALSE)&lt;&gt;0,VLOOKUP(AW25,ST!$C$4:$F$298,4,FALSE),VLOOKUP(G25,ST!$C$4:$F$298,4,FALSE))</f>
        <v/>
      </c>
      <c r="BD25" s="57">
        <f>IF(O25="SC","Desconsiderar coluna ICMS ST",IF(O25="PR","Haverá ST", ))</f>
        <v/>
      </c>
      <c r="BE25" s="53">
        <f>W25</f>
        <v/>
      </c>
      <c r="BF25" s="53">
        <f>X25</f>
        <v/>
      </c>
      <c r="BG25" s="53">
        <f>AD25-AS25</f>
        <v/>
      </c>
      <c r="BH25" s="51">
        <f>$W$4+$X$4+AC25+$BJ$4+0.07</f>
        <v/>
      </c>
      <c r="BI25" s="53">
        <f>IF(BD25="Haverá ST",AJ25+AS25+AT25,AJ25+AS25)</f>
        <v/>
      </c>
      <c r="BJ25" s="53">
        <f>T25*$BJ$4</f>
        <v/>
      </c>
      <c r="BK25" s="53">
        <f>T25*$BK$4</f>
        <v/>
      </c>
      <c r="BL25" s="53">
        <f>BE25+BF25+AO25+BJ25+BK25+AD25</f>
        <v/>
      </c>
      <c r="BM25" s="53">
        <f>(T25-BL25)</f>
        <v/>
      </c>
    </row>
    <row r="26" ht="15.75" customHeight="1" s="218">
      <c r="A26" s="58">
        <f>A25+1</f>
        <v/>
      </c>
      <c r="B26" s="144">
        <f>BOM!B26</f>
        <v/>
      </c>
      <c r="C26" s="144">
        <f>BOM!C26</f>
        <v/>
      </c>
      <c r="D26" s="144">
        <f>BOM!D26</f>
        <v/>
      </c>
      <c r="E26" s="144">
        <f>BOM!E26</f>
        <v/>
      </c>
      <c r="F26" s="144">
        <f>BOM!F26</f>
        <v/>
      </c>
      <c r="G26" s="144">
        <f>BOM!G26</f>
        <v/>
      </c>
      <c r="H26" s="144">
        <f>BOM!H26</f>
        <v/>
      </c>
      <c r="I26" s="147">
        <f>I23*1</f>
        <v/>
      </c>
      <c r="J26" s="146">
        <f>BOM!J26</f>
        <v/>
      </c>
      <c r="K26" s="146">
        <f>BOM!K26</f>
        <v/>
      </c>
      <c r="L26" s="146">
        <f>BOM!L26</f>
        <v/>
      </c>
      <c r="M26" s="146">
        <f>BOM!M26</f>
        <v/>
      </c>
      <c r="N26" s="146">
        <f>BOM!N26</f>
        <v/>
      </c>
      <c r="O26" s="146">
        <f>BOM!O26</f>
        <v/>
      </c>
      <c r="P26" s="146">
        <f>BOM!P26</f>
        <v/>
      </c>
      <c r="Q26" s="46">
        <f>$F$97</f>
        <v/>
      </c>
      <c r="R26" s="46">
        <f>$F$98</f>
        <v/>
      </c>
      <c r="S26" s="48">
        <f>U26-(U26*R26)</f>
        <v/>
      </c>
      <c r="T26" s="48">
        <f>S26*I26</f>
        <v/>
      </c>
      <c r="U26" s="48">
        <f>(AN26)/(1-(BH26+Q26))</f>
        <v/>
      </c>
      <c r="V26" s="48">
        <f>U26*I26</f>
        <v/>
      </c>
      <c r="W26" s="49">
        <f>T26*$W$4</f>
        <v/>
      </c>
      <c r="X26" s="49">
        <f>T26*$X$4</f>
        <v/>
      </c>
      <c r="Y26" s="50">
        <f>M26</f>
        <v/>
      </c>
      <c r="Z26" s="9" t="n"/>
      <c r="AA26" s="9" t="n"/>
      <c r="AB26" s="9" t="n"/>
      <c r="AC26" s="51">
        <f t="array" ref="AC26">IF(I26&gt;0,VLOOKUP(Y26&amp;$P$88&amp;$P$89&amp;$P$90,Variáveis!$O$2:$S$300&amp;Variáveis!$P$2:$T$300&amp;Variáveis!$Q$2:$U$300&amp;Variáveis!$R$2:$V$300,5,FALSE),0)</f>
        <v/>
      </c>
      <c r="AD26" s="52">
        <f>T26*AC26</f>
        <v/>
      </c>
      <c r="AE26" s="53">
        <f>IF(AB26="não",((V26/(1-VLOOKUP(AA26,Variáveis!$AK$3:$AN$29,4,FALSE)))*VLOOKUP(AA26,Variáveis!$AK$3:$AN$29,4,FALSE))-AD26,0)</f>
        <v/>
      </c>
      <c r="AF26" s="53">
        <f>T26*$AF$4</f>
        <v/>
      </c>
      <c r="AG26" s="53">
        <f>IF(AB26="SIM","Cliente pode pagar DIFA na entrada", )</f>
        <v/>
      </c>
      <c r="AH26" s="54" t="n"/>
      <c r="AI26" s="53">
        <f>IF(K26="SIM",(J26*$F$102),J26)</f>
        <v/>
      </c>
      <c r="AJ26" s="53">
        <f>IF(L26="SIM",(AI26*$F$101),AI26)</f>
        <v/>
      </c>
      <c r="AK26" s="53">
        <f>AJ26-AS26</f>
        <v/>
      </c>
      <c r="AL26" s="53">
        <f>AJ26*I26</f>
        <v/>
      </c>
      <c r="AM26" s="53">
        <f>AK26*I26</f>
        <v/>
      </c>
      <c r="AN26" s="53">
        <f>AK26-AP26-AQ26</f>
        <v/>
      </c>
      <c r="AO26" s="53">
        <f>AN26*I26</f>
        <v/>
      </c>
      <c r="AP26" s="53">
        <f>$AP$4*AK26</f>
        <v/>
      </c>
      <c r="AQ26" s="53">
        <f>$AQ$4*AK26</f>
        <v/>
      </c>
      <c r="AR26" s="51">
        <f t="array" ref="AR26">VLOOKUP(M26&amp;N26&amp;O26&amp;P26,Variáveis!$A$2:$E$240&amp;Variáveis!$B$2:$F$240&amp;Variáveis!$C$2:$G$240&amp;Variáveis!$D$2:$H$240,5,FALSE)</f>
        <v/>
      </c>
      <c r="AS26" s="53">
        <f>((AJ26*(1-AR26))*AR26)</f>
        <v/>
      </c>
      <c r="AT26" s="53">
        <f>(((J26+(J26*AU26))*0.18)-(J26*AR26))</f>
        <v/>
      </c>
      <c r="AU26" s="55">
        <f>(((1+AV26)*(1-AR26))/(1-0.18)-1)</f>
        <v/>
      </c>
      <c r="AV26" s="55">
        <f>IF(BB26&gt;0,BB26,IF(BA26&gt;0,BA26,IF(AZ26&gt;0,AZ26,IF(AY26&gt;0,AY26,IF(AX26&gt;0,AX26)))))/100</f>
        <v/>
      </c>
      <c r="AW26" s="56">
        <f>VALUE(LEFT(G26,4))</f>
        <v/>
      </c>
      <c r="AX26" s="56">
        <f>VALUE(IFERROR(VLOOKUP(VALUE(LEFT(G26,4)),ST!$C$4:$E$300,3,FALSE),"0"))</f>
        <v/>
      </c>
      <c r="AY26" s="56">
        <f>VALUE(IFERROR(VLOOKUP(VALUE(LEFT(G26,5)),ST!$C$4:$E$300,3,FALSE),"0"))</f>
        <v/>
      </c>
      <c r="AZ26" s="56">
        <f>VALUE(IFERROR(VLOOKUP(VALUE(LEFT(G26,6)),ST!$C$4:$E$300,3,FALSE),"0"))</f>
        <v/>
      </c>
      <c r="BA26" s="56">
        <f>VALUE(IFERROR(VLOOKUP(VALUE(LEFT(G26,7)),ST!$C$4:$E$300,3,FALSE),"0"))</f>
        <v/>
      </c>
      <c r="BB26" s="56">
        <f>VALUE(IFERROR(VLOOKUP(G26,ST!$C$4:$E$400,3,FALSE),"0"))</f>
        <v/>
      </c>
      <c r="BC26" s="57">
        <f>IF(VLOOKUP(AW26,ST!$C$4:$F$298,4,FALSE)&lt;&gt;0,VLOOKUP(AW26,ST!$C$4:$F$298,4,FALSE),VLOOKUP(G26,ST!$C$4:$F$298,4,FALSE))</f>
        <v/>
      </c>
      <c r="BD26" s="57">
        <f>IF(O26="SC","Desconsiderar coluna ICMS ST",IF(O26="PR","Haverá ST", ))</f>
        <v/>
      </c>
      <c r="BE26" s="53">
        <f>W26</f>
        <v/>
      </c>
      <c r="BF26" s="53">
        <f>X26</f>
        <v/>
      </c>
      <c r="BG26" s="53">
        <f>AD26-AS26</f>
        <v/>
      </c>
      <c r="BH26" s="51">
        <f>$W$4+$X$4+AC26+$BJ$4+0.07</f>
        <v/>
      </c>
      <c r="BI26" s="53">
        <f>IF(BD26="Haverá ST",AJ26+AS26+AT26,AJ26+AS26)</f>
        <v/>
      </c>
      <c r="BJ26" s="53">
        <f>T26*$BJ$4</f>
        <v/>
      </c>
      <c r="BK26" s="53">
        <f>T26*$BK$4</f>
        <v/>
      </c>
      <c r="BL26" s="53">
        <f>BE26+BF26+AO26+BJ26+BK26+AD26</f>
        <v/>
      </c>
      <c r="BM26" s="53">
        <f>(T26-BL26)</f>
        <v/>
      </c>
    </row>
    <row r="27" ht="15.75" customHeight="1" s="218">
      <c r="A27" s="58">
        <f>A26+1</f>
        <v/>
      </c>
      <c r="B27" s="144">
        <f>BOM!B27</f>
        <v/>
      </c>
      <c r="C27" s="144">
        <f>BOM!C27</f>
        <v/>
      </c>
      <c r="D27" s="144">
        <f>BOM!D27</f>
        <v/>
      </c>
      <c r="E27" s="144">
        <f>BOM!E27</f>
        <v/>
      </c>
      <c r="F27" s="144">
        <f>BOM!F27</f>
        <v/>
      </c>
      <c r="G27" s="144">
        <f>BOM!G27</f>
        <v/>
      </c>
      <c r="H27" s="144">
        <f>BOM!H27</f>
        <v/>
      </c>
      <c r="I27" s="147">
        <f>I23*1</f>
        <v/>
      </c>
      <c r="J27" s="146">
        <f>BOM!J27</f>
        <v/>
      </c>
      <c r="K27" s="146">
        <f>BOM!K27</f>
        <v/>
      </c>
      <c r="L27" s="146">
        <f>BOM!L27</f>
        <v/>
      </c>
      <c r="M27" s="146">
        <f>BOM!M27</f>
        <v/>
      </c>
      <c r="N27" s="146">
        <f>BOM!N27</f>
        <v/>
      </c>
      <c r="O27" s="146">
        <f>BOM!O27</f>
        <v/>
      </c>
      <c r="P27" s="146">
        <f>BOM!P27</f>
        <v/>
      </c>
      <c r="Q27" s="46">
        <f>$F$97</f>
        <v/>
      </c>
      <c r="R27" s="46">
        <f>$F$98</f>
        <v/>
      </c>
      <c r="S27" s="48">
        <f>U27-(U27*R27)</f>
        <v/>
      </c>
      <c r="T27" s="48">
        <f>S27*I27</f>
        <v/>
      </c>
      <c r="U27" s="48">
        <f>(AN27)/(1-(BH27+Q27))</f>
        <v/>
      </c>
      <c r="V27" s="48">
        <f>U27*I27</f>
        <v/>
      </c>
      <c r="W27" s="49">
        <f>T27*$W$4</f>
        <v/>
      </c>
      <c r="X27" s="49">
        <f>T27*$X$4</f>
        <v/>
      </c>
      <c r="Y27" s="50">
        <f>M27</f>
        <v/>
      </c>
      <c r="Z27" s="9" t="n"/>
      <c r="AA27" s="9" t="n"/>
      <c r="AB27" s="9" t="n"/>
      <c r="AC27" s="51">
        <f t="array" ref="AC27">IF(I27&gt;0,VLOOKUP(Y27&amp;$P$88&amp;$P$89&amp;$P$90,Variáveis!$O$2:$S$300&amp;Variáveis!$P$2:$T$300&amp;Variáveis!$Q$2:$U$300&amp;Variáveis!$R$2:$V$300,5,FALSE),0)</f>
        <v/>
      </c>
      <c r="AD27" s="52">
        <f>T27*AC27</f>
        <v/>
      </c>
      <c r="AE27" s="53">
        <f>IF(AB27="não",((V27/(1-VLOOKUP(AA27,Variáveis!$AK$3:$AN$29,4,FALSE)))*VLOOKUP(AA27,Variáveis!$AK$3:$AN$29,4,FALSE))-AD27,0)</f>
        <v/>
      </c>
      <c r="AF27" s="53">
        <f>T27*$AF$4</f>
        <v/>
      </c>
      <c r="AG27" s="53">
        <f>IF(AB27="SIM","Cliente pode pagar DIFA na entrada", )</f>
        <v/>
      </c>
      <c r="AH27" s="54" t="n"/>
      <c r="AI27" s="53">
        <f>IF(K27="SIM",(J27*$F$102),J27)</f>
        <v/>
      </c>
      <c r="AJ27" s="53">
        <f>IF(L27="SIM",(AI27*$F$101),AI27)</f>
        <v/>
      </c>
      <c r="AK27" s="53">
        <f>AJ27-AS27</f>
        <v/>
      </c>
      <c r="AL27" s="53">
        <f>AJ27*I27</f>
        <v/>
      </c>
      <c r="AM27" s="53">
        <f>AK27*I27</f>
        <v/>
      </c>
      <c r="AN27" s="53">
        <f>AK27-AP27-AQ27</f>
        <v/>
      </c>
      <c r="AO27" s="53">
        <f>AN27*I27</f>
        <v/>
      </c>
      <c r="AP27" s="53">
        <f>$AP$4*AK27</f>
        <v/>
      </c>
      <c r="AQ27" s="53">
        <f>$AQ$4*AK27</f>
        <v/>
      </c>
      <c r="AR27" s="51">
        <f t="array" ref="AR27">VLOOKUP(M27&amp;N27&amp;O27&amp;P27,Variáveis!$A$2:$E$240&amp;Variáveis!$B$2:$F$240&amp;Variáveis!$C$2:$G$240&amp;Variáveis!$D$2:$H$240,5,FALSE)</f>
        <v/>
      </c>
      <c r="AS27" s="53">
        <f>((AJ27*(1-AR27))*AR27)</f>
        <v/>
      </c>
      <c r="AT27" s="53">
        <f>(((J27+(J27*AU27))*0.18)-(J27*AR27))</f>
        <v/>
      </c>
      <c r="AU27" s="55">
        <f>(((1+AV27)*(1-AR27))/(1-0.18)-1)</f>
        <v/>
      </c>
      <c r="AV27" s="55">
        <f>IF(BB27&gt;0,BB27,IF(BA27&gt;0,BA27,IF(AZ27&gt;0,AZ27,IF(AY27&gt;0,AY27,IF(AX27&gt;0,AX27)))))/100</f>
        <v/>
      </c>
      <c r="AW27" s="56">
        <f>VALUE(LEFT(G27,4))</f>
        <v/>
      </c>
      <c r="AX27" s="56">
        <f>VALUE(IFERROR(VLOOKUP(VALUE(LEFT(G27,4)),ST!$C$4:$E$300,3,FALSE),"0"))</f>
        <v/>
      </c>
      <c r="AY27" s="56">
        <f>VALUE(IFERROR(VLOOKUP(VALUE(LEFT(G27,5)),ST!$C$4:$E$300,3,FALSE),"0"))</f>
        <v/>
      </c>
      <c r="AZ27" s="56">
        <f>VALUE(IFERROR(VLOOKUP(VALUE(LEFT(G27,6)),ST!$C$4:$E$300,3,FALSE),"0"))</f>
        <v/>
      </c>
      <c r="BA27" s="56">
        <f>VALUE(IFERROR(VLOOKUP(VALUE(LEFT(G27,7)),ST!$C$4:$E$300,3,FALSE),"0"))</f>
        <v/>
      </c>
      <c r="BB27" s="56">
        <f>VALUE(IFERROR(VLOOKUP(G27,ST!$C$4:$E$400,3,FALSE),"0"))</f>
        <v/>
      </c>
      <c r="BC27" s="57">
        <f>IF(VLOOKUP(AW27,ST!$C$4:$F$298,4,FALSE)&lt;&gt;0,VLOOKUP(AW27,ST!$C$4:$F$298,4,FALSE),VLOOKUP(G27,ST!$C$4:$F$298,4,FALSE))</f>
        <v/>
      </c>
      <c r="BD27" s="57">
        <f>IF(O27="SC","Desconsiderar coluna ICMS ST",IF(O27="PR","Haverá ST", ))</f>
        <v/>
      </c>
      <c r="BE27" s="53">
        <f>W27</f>
        <v/>
      </c>
      <c r="BF27" s="53">
        <f>X27</f>
        <v/>
      </c>
      <c r="BG27" s="53">
        <f>AD27-AS27</f>
        <v/>
      </c>
      <c r="BH27" s="51">
        <f>$W$4+$X$4+AC27+$BJ$4+0.07</f>
        <v/>
      </c>
      <c r="BI27" s="53">
        <f>IF(BD27="Haverá ST",AJ27+AS27+AT27,AJ27+AS27)</f>
        <v/>
      </c>
      <c r="BJ27" s="53">
        <f>T27*$BJ$4</f>
        <v/>
      </c>
      <c r="BK27" s="53">
        <f>T27*$BK$4</f>
        <v/>
      </c>
      <c r="BL27" s="53">
        <f>BE27+BF27+AO27+BJ27+BK27+AD27</f>
        <v/>
      </c>
      <c r="BM27" s="53">
        <f>(T27-BL27)</f>
        <v/>
      </c>
    </row>
    <row r="28" ht="15.75" customHeight="1" s="218">
      <c r="A28" s="58">
        <f>A27+1</f>
        <v/>
      </c>
      <c r="B28" s="144">
        <f>BOM!B28</f>
        <v/>
      </c>
      <c r="C28" s="144">
        <f>BOM!C28</f>
        <v/>
      </c>
      <c r="D28" s="144">
        <f>BOM!D28</f>
        <v/>
      </c>
      <c r="E28" s="144">
        <f>BOM!E28</f>
        <v/>
      </c>
      <c r="F28" s="144">
        <f>BOM!F28</f>
        <v/>
      </c>
      <c r="G28" s="144">
        <f>BOM!G28</f>
        <v/>
      </c>
      <c r="H28" s="144">
        <f>BOM!H28</f>
        <v/>
      </c>
      <c r="I28" s="147">
        <f>I23</f>
        <v/>
      </c>
      <c r="J28" s="146">
        <f>BOM!J28</f>
        <v/>
      </c>
      <c r="K28" s="146">
        <f>BOM!K28</f>
        <v/>
      </c>
      <c r="L28" s="146">
        <f>BOM!L28</f>
        <v/>
      </c>
      <c r="M28" s="146">
        <f>BOM!M28</f>
        <v/>
      </c>
      <c r="N28" s="146">
        <f>BOM!N28</f>
        <v/>
      </c>
      <c r="O28" s="146">
        <f>BOM!O28</f>
        <v/>
      </c>
      <c r="P28" s="146">
        <f>BOM!P28</f>
        <v/>
      </c>
      <c r="Q28" s="46">
        <f>$F$97</f>
        <v/>
      </c>
      <c r="R28" s="46">
        <f>$F$98</f>
        <v/>
      </c>
      <c r="S28" s="48">
        <f>U28-(U28*R28)</f>
        <v/>
      </c>
      <c r="T28" s="48">
        <f>S28*I28</f>
        <v/>
      </c>
      <c r="U28" s="48">
        <f>(AN28)/(1-(BH28+Q28))</f>
        <v/>
      </c>
      <c r="V28" s="48">
        <f>U28*I28</f>
        <v/>
      </c>
      <c r="W28" s="49">
        <f>T28*$W$4</f>
        <v/>
      </c>
      <c r="X28" s="49">
        <f>T28*$X$4</f>
        <v/>
      </c>
      <c r="Y28" s="50">
        <f>M28</f>
        <v/>
      </c>
      <c r="Z28" s="9" t="n"/>
      <c r="AA28" s="9" t="n"/>
      <c r="AB28" s="9" t="n"/>
      <c r="AC28" s="51">
        <f t="array" ref="AC28">IF(I28&gt;0,VLOOKUP(Y28&amp;$P$88&amp;$P$89&amp;$P$90,Variáveis!$O$2:$S$300&amp;Variáveis!$P$2:$T$300&amp;Variáveis!$Q$2:$U$300&amp;Variáveis!$R$2:$V$300,5,FALSE),0)</f>
        <v/>
      </c>
      <c r="AD28" s="52">
        <f>T28*AC28</f>
        <v/>
      </c>
      <c r="AE28" s="53">
        <f>IF(AB28="não",((V28/(1-VLOOKUP(AA28,Variáveis!$AK$3:$AN$29,4,FALSE)))*VLOOKUP(AA28,Variáveis!$AK$3:$AN$29,4,FALSE))-AD28,0)</f>
        <v/>
      </c>
      <c r="AF28" s="53">
        <f>T28*$AF$4</f>
        <v/>
      </c>
      <c r="AG28" s="53">
        <f>IF(AB28="SIM","Cliente pode pagar DIFA na entrada", )</f>
        <v/>
      </c>
      <c r="AH28" s="54" t="n"/>
      <c r="AI28" s="53">
        <f>IF(K28="SIM",(J28*$F$102),J28)</f>
        <v/>
      </c>
      <c r="AJ28" s="53">
        <f>IF(L28="SIM",(AI28*$F$101),AI28)</f>
        <v/>
      </c>
      <c r="AK28" s="53">
        <f>AJ28-AS28</f>
        <v/>
      </c>
      <c r="AL28" s="53">
        <f>AJ28*I28</f>
        <v/>
      </c>
      <c r="AM28" s="53">
        <f>AK28*I28</f>
        <v/>
      </c>
      <c r="AN28" s="53">
        <f>AK28-AP28-AQ28</f>
        <v/>
      </c>
      <c r="AO28" s="53">
        <f>AN28*I28</f>
        <v/>
      </c>
      <c r="AP28" s="53">
        <f>$AP$4*AK28</f>
        <v/>
      </c>
      <c r="AQ28" s="53">
        <f>$AQ$4*AK28</f>
        <v/>
      </c>
      <c r="AR28" s="51">
        <f t="array" ref="AR28">VLOOKUP(M28&amp;N28&amp;O28&amp;P28,Variáveis!$A$2:$E$240&amp;Variáveis!$B$2:$F$240&amp;Variáveis!$C$2:$G$240&amp;Variáveis!$D$2:$H$240,5,FALSE)</f>
        <v/>
      </c>
      <c r="AS28" s="53">
        <f>((AJ28*(1-AR28))*AR28)</f>
        <v/>
      </c>
      <c r="AT28" s="53">
        <f>(((J28+(J28*AU28))*0.18)-(J28*AR28))</f>
        <v/>
      </c>
      <c r="AU28" s="55">
        <f>(((1+AV28)*(1-AR28))/(1-0.18)-1)</f>
        <v/>
      </c>
      <c r="AV28" s="55">
        <f>IF(BB28&gt;0,BB28,IF(BA28&gt;0,BA28,IF(AZ28&gt;0,AZ28,IF(AY28&gt;0,AY28,IF(AX28&gt;0,AX28)))))/100</f>
        <v/>
      </c>
      <c r="AW28" s="56">
        <f>VALUE(LEFT(G28,4))</f>
        <v/>
      </c>
      <c r="AX28" s="56">
        <f>VALUE(IFERROR(VLOOKUP(VALUE(LEFT(G28,4)),ST!$C$4:$E$300,3,FALSE),"0"))</f>
        <v/>
      </c>
      <c r="AY28" s="56">
        <f>VALUE(IFERROR(VLOOKUP(VALUE(LEFT(G28,5)),ST!$C$4:$E$300,3,FALSE),"0"))</f>
        <v/>
      </c>
      <c r="AZ28" s="56">
        <f>VALUE(IFERROR(VLOOKUP(VALUE(LEFT(G28,6)),ST!$C$4:$E$300,3,FALSE),"0"))</f>
        <v/>
      </c>
      <c r="BA28" s="56">
        <f>VALUE(IFERROR(VLOOKUP(VALUE(LEFT(G28,7)),ST!$C$4:$E$300,3,FALSE),"0"))</f>
        <v/>
      </c>
      <c r="BB28" s="56">
        <f>VALUE(IFERROR(VLOOKUP(G28,ST!$C$4:$E$400,3,FALSE),"0"))</f>
        <v/>
      </c>
      <c r="BC28" s="57">
        <f>IF(VLOOKUP(AW28,ST!$C$4:$F$298,4,FALSE)&lt;&gt;0,VLOOKUP(AW28,ST!$C$4:$F$298,4,FALSE),VLOOKUP(G28,ST!$C$4:$F$298,4,FALSE))</f>
        <v/>
      </c>
      <c r="BD28" s="57">
        <f>IF(O28="SC","Desconsiderar coluna ICMS ST",IF(O28="PR","Haverá ST", ))</f>
        <v/>
      </c>
      <c r="BE28" s="53">
        <f>W28</f>
        <v/>
      </c>
      <c r="BF28" s="53">
        <f>X28</f>
        <v/>
      </c>
      <c r="BG28" s="53">
        <f>AD28-AS28</f>
        <v/>
      </c>
      <c r="BH28" s="51">
        <f>$W$4+$X$4+AC28+$BJ$4+0.07</f>
        <v/>
      </c>
      <c r="BI28" s="53">
        <f>IF(BD28="Haverá ST",AJ28+AS28+AT28,AJ28+AS28)</f>
        <v/>
      </c>
      <c r="BJ28" s="53">
        <f>T28*$BJ$4</f>
        <v/>
      </c>
      <c r="BK28" s="53">
        <f>T28*$BK$4</f>
        <v/>
      </c>
      <c r="BL28" s="53">
        <f>BE28+BF28+AO28+BJ28+BK28+AD28</f>
        <v/>
      </c>
      <c r="BM28" s="53">
        <f>(T28-BL28)</f>
        <v/>
      </c>
    </row>
    <row r="29" ht="15.75" customHeight="1" s="218">
      <c r="A29" s="58">
        <f>A28+1</f>
        <v/>
      </c>
      <c r="B29" s="144">
        <f>BOM!B29</f>
        <v/>
      </c>
      <c r="C29" s="144">
        <f>BOM!C29</f>
        <v/>
      </c>
      <c r="D29" s="144">
        <f>BOM!D29</f>
        <v/>
      </c>
      <c r="E29" s="144">
        <f>BOM!E29</f>
        <v/>
      </c>
      <c r="F29" s="144">
        <f>BOM!F29</f>
        <v/>
      </c>
      <c r="G29" s="144">
        <f>BOM!G29</f>
        <v/>
      </c>
      <c r="H29" s="144">
        <f>BOM!H29</f>
        <v/>
      </c>
      <c r="I29" s="147">
        <f>I23</f>
        <v/>
      </c>
      <c r="J29" s="146">
        <f>BOM!J29</f>
        <v/>
      </c>
      <c r="K29" s="146">
        <f>BOM!K29</f>
        <v/>
      </c>
      <c r="L29" s="146">
        <f>BOM!L29</f>
        <v/>
      </c>
      <c r="M29" s="146">
        <f>BOM!M29</f>
        <v/>
      </c>
      <c r="N29" s="146">
        <f>BOM!N29</f>
        <v/>
      </c>
      <c r="O29" s="146">
        <f>BOM!O29</f>
        <v/>
      </c>
      <c r="P29" s="146">
        <f>BOM!P29</f>
        <v/>
      </c>
      <c r="Q29" s="46">
        <f>$F$97</f>
        <v/>
      </c>
      <c r="R29" s="46">
        <f>$F$98</f>
        <v/>
      </c>
      <c r="S29" s="48">
        <f>U29-(U29*R29)</f>
        <v/>
      </c>
      <c r="T29" s="48">
        <f>S29*I29</f>
        <v/>
      </c>
      <c r="U29" s="48">
        <f>(AN29)/(1-(BH29+Q29))</f>
        <v/>
      </c>
      <c r="V29" s="48">
        <f>U29*I29</f>
        <v/>
      </c>
      <c r="W29" s="49">
        <f>T29*$W$4</f>
        <v/>
      </c>
      <c r="X29" s="49">
        <f>T29*$X$4</f>
        <v/>
      </c>
      <c r="Y29" s="50">
        <f>M29</f>
        <v/>
      </c>
      <c r="Z29" s="9" t="n"/>
      <c r="AA29" s="9" t="n"/>
      <c r="AB29" s="9" t="n"/>
      <c r="AC29" s="51">
        <f t="array" ref="AC29">IF(I29&gt;0,VLOOKUP(Y29&amp;$P$88&amp;$P$89&amp;$P$90,Variáveis!$O$2:$S$300&amp;Variáveis!$P$2:$T$300&amp;Variáveis!$Q$2:$U$300&amp;Variáveis!$R$2:$V$300,5,FALSE),0)</f>
        <v/>
      </c>
      <c r="AD29" s="52">
        <f>T29*AC29</f>
        <v/>
      </c>
      <c r="AE29" s="53">
        <f>IF(AB29="não",((V29/(1-VLOOKUP(AA29,Variáveis!$AK$3:$AN$29,4,FALSE)))*VLOOKUP(AA29,Variáveis!$AK$3:$AN$29,4,FALSE))-AD29,0)</f>
        <v/>
      </c>
      <c r="AF29" s="53">
        <f>T29*$AF$4</f>
        <v/>
      </c>
      <c r="AG29" s="53">
        <f>IF(AB29="SIM","Cliente pode pagar DIFA na entrada", )</f>
        <v/>
      </c>
      <c r="AH29" s="54" t="n"/>
      <c r="AI29" s="53">
        <f>IF(K29="SIM",(J29*$F$102),J29)</f>
        <v/>
      </c>
      <c r="AJ29" s="53">
        <f>IF(L29="SIM",(AI29*$F$101),AI29)</f>
        <v/>
      </c>
      <c r="AK29" s="53">
        <f>AJ29-AS29</f>
        <v/>
      </c>
      <c r="AL29" s="53">
        <f>AJ29*I29</f>
        <v/>
      </c>
      <c r="AM29" s="53">
        <f>AK29*I29</f>
        <v/>
      </c>
      <c r="AN29" s="53">
        <f>AK29-AP29-AQ29</f>
        <v/>
      </c>
      <c r="AO29" s="53">
        <f>AN29*I29</f>
        <v/>
      </c>
      <c r="AP29" s="53">
        <f>$AP$4*AK29</f>
        <v/>
      </c>
      <c r="AQ29" s="53">
        <f>$AQ$4*AK29</f>
        <v/>
      </c>
      <c r="AR29" s="51">
        <f t="array" ref="AR29">VLOOKUP(M29&amp;N29&amp;O29&amp;P29,Variáveis!$A$2:$E$240&amp;Variáveis!$B$2:$F$240&amp;Variáveis!$C$2:$G$240&amp;Variáveis!$D$2:$H$240,5,FALSE)</f>
        <v/>
      </c>
      <c r="AS29" s="53">
        <f>((AJ29*(1-AR29))*AR29)</f>
        <v/>
      </c>
      <c r="AT29" s="53">
        <f>(((J29+(J29*AU29))*0.18)-(J29*AR29))</f>
        <v/>
      </c>
      <c r="AU29" s="55">
        <f>(((1+AV29)*(1-AR29))/(1-0.18)-1)</f>
        <v/>
      </c>
      <c r="AV29" s="55">
        <f>IF(BB29&gt;0,BB29,IF(BA29&gt;0,BA29,IF(AZ29&gt;0,AZ29,IF(AY29&gt;0,AY29,IF(AX29&gt;0,AX29)))))/100</f>
        <v/>
      </c>
      <c r="AW29" s="56">
        <f>VALUE(LEFT(G29,4))</f>
        <v/>
      </c>
      <c r="AX29" s="56">
        <f>VALUE(IFERROR(VLOOKUP(VALUE(LEFT(G29,4)),ST!$C$4:$E$300,3,FALSE),"0"))</f>
        <v/>
      </c>
      <c r="AY29" s="56">
        <f>VALUE(IFERROR(VLOOKUP(VALUE(LEFT(G29,5)),ST!$C$4:$E$300,3,FALSE),"0"))</f>
        <v/>
      </c>
      <c r="AZ29" s="56">
        <f>VALUE(IFERROR(VLOOKUP(VALUE(LEFT(G29,6)),ST!$C$4:$E$300,3,FALSE),"0"))</f>
        <v/>
      </c>
      <c r="BA29" s="56">
        <f>VALUE(IFERROR(VLOOKUP(VALUE(LEFT(G29,7)),ST!$C$4:$E$300,3,FALSE),"0"))</f>
        <v/>
      </c>
      <c r="BB29" s="56">
        <f>VALUE(IFERROR(VLOOKUP(G29,ST!$C$4:$E$400,3,FALSE),"0"))</f>
        <v/>
      </c>
      <c r="BC29" s="57">
        <f>IF(VLOOKUP(AW29,ST!$C$4:$F$298,4,FALSE)&lt;&gt;0,VLOOKUP(AW29,ST!$C$4:$F$298,4,FALSE),VLOOKUP(G29,ST!$C$4:$F$298,4,FALSE))</f>
        <v/>
      </c>
      <c r="BD29" s="57">
        <f>IF(O29="SC","Desconsiderar coluna ICMS ST",IF(O29="PR","Haverá ST", ))</f>
        <v/>
      </c>
      <c r="BE29" s="53">
        <f>W29</f>
        <v/>
      </c>
      <c r="BF29" s="53">
        <f>X29</f>
        <v/>
      </c>
      <c r="BG29" s="53">
        <f>AD29-AS29</f>
        <v/>
      </c>
      <c r="BH29" s="51">
        <f>$W$4+$X$4+AC29+$BJ$4+0.07</f>
        <v/>
      </c>
      <c r="BI29" s="53">
        <f>IF(BD29="Haverá ST",AJ29+AS29+AT29,AJ29+AS29)</f>
        <v/>
      </c>
      <c r="BJ29" s="53">
        <f>T29*$BJ$4</f>
        <v/>
      </c>
      <c r="BK29" s="53">
        <f>T29*$BK$4</f>
        <v/>
      </c>
      <c r="BL29" s="53">
        <f>BE29+BF29+AO29+BJ29+BK29+AD29</f>
        <v/>
      </c>
      <c r="BM29" s="53">
        <f>(T29-BL29)</f>
        <v/>
      </c>
    </row>
    <row r="30" ht="15.75" customHeight="1" s="218">
      <c r="A30" s="58">
        <f>A29+1</f>
        <v/>
      </c>
      <c r="B30" s="144">
        <f>BOM!B30</f>
        <v/>
      </c>
      <c r="C30" s="144">
        <f>BOM!C30</f>
        <v/>
      </c>
      <c r="D30" s="144">
        <f>BOM!D30</f>
        <v/>
      </c>
      <c r="E30" s="144">
        <f>BOM!E30</f>
        <v/>
      </c>
      <c r="F30" s="144">
        <f>BOM!F30</f>
        <v/>
      </c>
      <c r="G30" s="144">
        <f>BOM!G30</f>
        <v/>
      </c>
      <c r="H30" s="144">
        <f>BOM!H30</f>
        <v/>
      </c>
      <c r="I30" s="147">
        <f>I24</f>
        <v/>
      </c>
      <c r="J30" s="146">
        <f>BOM!J30</f>
        <v/>
      </c>
      <c r="K30" s="146">
        <f>BOM!K30</f>
        <v/>
      </c>
      <c r="L30" s="146">
        <f>BOM!L30</f>
        <v/>
      </c>
      <c r="M30" s="146">
        <f>BOM!M30</f>
        <v/>
      </c>
      <c r="N30" s="146">
        <f>BOM!N30</f>
        <v/>
      </c>
      <c r="O30" s="146">
        <f>BOM!O30</f>
        <v/>
      </c>
      <c r="P30" s="146">
        <f>BOM!P30</f>
        <v/>
      </c>
      <c r="Q30" s="46">
        <f>$F$97</f>
        <v/>
      </c>
      <c r="R30" s="46">
        <f>$F$98</f>
        <v/>
      </c>
      <c r="S30" s="48">
        <f>U30-(U30*R30)</f>
        <v/>
      </c>
      <c r="T30" s="48">
        <f>S30*I30</f>
        <v/>
      </c>
      <c r="U30" s="48">
        <f>(AN30)/(1-(BH30+Q30))</f>
        <v/>
      </c>
      <c r="V30" s="48">
        <f>U30*I30</f>
        <v/>
      </c>
      <c r="W30" s="49">
        <f>T30*$W$4</f>
        <v/>
      </c>
      <c r="X30" s="49">
        <f>T30*$X$4</f>
        <v/>
      </c>
      <c r="Y30" s="50">
        <f>M30</f>
        <v/>
      </c>
      <c r="Z30" s="9" t="n"/>
      <c r="AA30" s="9" t="n"/>
      <c r="AB30" s="9" t="n"/>
      <c r="AC30" s="51">
        <f t="array" ref="AC30">IF(I30&gt;0,VLOOKUP(Y30&amp;$P$88&amp;$P$89&amp;$P$90,Variáveis!$O$2:$S$300&amp;Variáveis!$P$2:$T$300&amp;Variáveis!$Q$2:$U$300&amp;Variáveis!$R$2:$V$300,5,FALSE),0)</f>
        <v/>
      </c>
      <c r="AD30" s="52">
        <f>T30*AC30</f>
        <v/>
      </c>
      <c r="AE30" s="53">
        <f>IF(AB30="não",((V30/(1-VLOOKUP(AA30,Variáveis!$AK$3:$AN$29,4,FALSE)))*VLOOKUP(AA30,Variáveis!$AK$3:$AN$29,4,FALSE))-AD30,0)</f>
        <v/>
      </c>
      <c r="AF30" s="53">
        <f>T30*$AF$4</f>
        <v/>
      </c>
      <c r="AG30" s="53">
        <f>IF(AB30="SIM","Cliente pode pagar DIFA na entrada", )</f>
        <v/>
      </c>
      <c r="AH30" s="54" t="n"/>
      <c r="AI30" s="53">
        <f>IF(K30="SIM",(J30*$F$102),J30)</f>
        <v/>
      </c>
      <c r="AJ30" s="53">
        <f>IF(L30="SIM",(AI30*$F$101),AI30)</f>
        <v/>
      </c>
      <c r="AK30" s="53">
        <f>AJ30-AS30</f>
        <v/>
      </c>
      <c r="AL30" s="53">
        <f>AJ30*I30</f>
        <v/>
      </c>
      <c r="AM30" s="53">
        <f>AK30*I30</f>
        <v/>
      </c>
      <c r="AN30" s="53">
        <f>AK30-AP30-AQ30</f>
        <v/>
      </c>
      <c r="AO30" s="53">
        <f>AN30*I30</f>
        <v/>
      </c>
      <c r="AP30" s="53">
        <f>$AP$4*AK30</f>
        <v/>
      </c>
      <c r="AQ30" s="53">
        <f>$AQ$4*AK30</f>
        <v/>
      </c>
      <c r="AR30" s="51">
        <f t="array" ref="AR30">VLOOKUP(M30&amp;N30&amp;O30&amp;P30,Variáveis!$A$2:$E$240&amp;Variáveis!$B$2:$F$240&amp;Variáveis!$C$2:$G$240&amp;Variáveis!$D$2:$H$240,5,FALSE)</f>
        <v/>
      </c>
      <c r="AS30" s="53">
        <f>((AJ30*(1-AR30))*AR30)</f>
        <v/>
      </c>
      <c r="AT30" s="53">
        <f>(((J30+(J30*AU30))*0.18)-(J30*AR30))</f>
        <v/>
      </c>
      <c r="AU30" s="55">
        <f>(((1+AV30)*(1-AR30))/(1-0.18)-1)</f>
        <v/>
      </c>
      <c r="AV30" s="55">
        <f>IF(BB30&gt;0,BB30,IF(BA30&gt;0,BA30,IF(AZ30&gt;0,AZ30,IF(AY30&gt;0,AY30,IF(AX30&gt;0,AX30)))))/100</f>
        <v/>
      </c>
      <c r="AW30" s="56">
        <f>VALUE(LEFT(G30,4))</f>
        <v/>
      </c>
      <c r="AX30" s="56">
        <f>VALUE(IFERROR(VLOOKUP(VALUE(LEFT(G30,4)),ST!$C$4:$E$300,3,FALSE),"0"))</f>
        <v/>
      </c>
      <c r="AY30" s="56">
        <f>VALUE(IFERROR(VLOOKUP(VALUE(LEFT(G30,5)),ST!$C$4:$E$300,3,FALSE),"0"))</f>
        <v/>
      </c>
      <c r="AZ30" s="56">
        <f>VALUE(IFERROR(VLOOKUP(VALUE(LEFT(G30,6)),ST!$C$4:$E$300,3,FALSE),"0"))</f>
        <v/>
      </c>
      <c r="BA30" s="56">
        <f>VALUE(IFERROR(VLOOKUP(VALUE(LEFT(G30,7)),ST!$C$4:$E$300,3,FALSE),"0"))</f>
        <v/>
      </c>
      <c r="BB30" s="56">
        <f>VALUE(IFERROR(VLOOKUP(G30,ST!$C$4:$E$400,3,FALSE),"0"))</f>
        <v/>
      </c>
      <c r="BC30" s="57">
        <f>IF(VLOOKUP(AW30,ST!$C$4:$F$298,4,FALSE)&lt;&gt;0,VLOOKUP(AW30,ST!$C$4:$F$298,4,FALSE),VLOOKUP(G30,ST!$C$4:$F$298,4,FALSE))</f>
        <v/>
      </c>
      <c r="BD30" s="57">
        <f>IF(O30="SC","Desconsiderar coluna ICMS ST",IF(O30="PR","Haverá ST", ))</f>
        <v/>
      </c>
      <c r="BE30" s="53">
        <f>W30</f>
        <v/>
      </c>
      <c r="BF30" s="53">
        <f>X30</f>
        <v/>
      </c>
      <c r="BG30" s="53">
        <f>AD30-AS30</f>
        <v/>
      </c>
      <c r="BH30" s="51">
        <f>$W$4+$X$4+AC30+$BJ$4+0.07</f>
        <v/>
      </c>
      <c r="BI30" s="53">
        <f>IF(BD30="Haverá ST",AJ30+AS30+AT30,AJ30+AS30)</f>
        <v/>
      </c>
      <c r="BJ30" s="53">
        <f>T30*$BJ$4</f>
        <v/>
      </c>
      <c r="BK30" s="53">
        <f>T30*$BK$4</f>
        <v/>
      </c>
      <c r="BL30" s="53">
        <f>BE30+BF30+AO30+BJ30+BK30+AD30</f>
        <v/>
      </c>
      <c r="BM30" s="53">
        <f>(T30-BL30)</f>
        <v/>
      </c>
    </row>
    <row r="31" ht="15.75" customHeight="1" s="218">
      <c r="A31" s="58">
        <f>A30+1</f>
        <v/>
      </c>
      <c r="B31" s="144">
        <f>BOM!B31</f>
        <v/>
      </c>
      <c r="C31" s="144">
        <f>BOM!C31</f>
        <v/>
      </c>
      <c r="D31" s="144">
        <f>BOM!D31</f>
        <v/>
      </c>
      <c r="E31" s="144">
        <f>BOM!E31</f>
        <v/>
      </c>
      <c r="F31" s="144">
        <f>BOM!F31</f>
        <v/>
      </c>
      <c r="G31" s="144">
        <f>BOM!G31</f>
        <v/>
      </c>
      <c r="H31" s="144">
        <f>BOM!H31</f>
        <v/>
      </c>
      <c r="I31" s="147">
        <f>I23</f>
        <v/>
      </c>
      <c r="J31" s="146">
        <f>BOM!J31</f>
        <v/>
      </c>
      <c r="K31" s="146">
        <f>BOM!K31</f>
        <v/>
      </c>
      <c r="L31" s="146">
        <f>BOM!L31</f>
        <v/>
      </c>
      <c r="M31" s="146">
        <f>BOM!M31</f>
        <v/>
      </c>
      <c r="N31" s="146">
        <f>BOM!N31</f>
        <v/>
      </c>
      <c r="O31" s="146">
        <f>BOM!O31</f>
        <v/>
      </c>
      <c r="P31" s="146">
        <f>BOM!P31</f>
        <v/>
      </c>
      <c r="Q31" s="46">
        <f>$F$97</f>
        <v/>
      </c>
      <c r="R31" s="46">
        <f>$F$98</f>
        <v/>
      </c>
      <c r="S31" s="48">
        <f>U31-(U31*R31)</f>
        <v/>
      </c>
      <c r="T31" s="48">
        <f>S31*I31</f>
        <v/>
      </c>
      <c r="U31" s="48">
        <f>(AN31)/(1-(BH31+Q31))</f>
        <v/>
      </c>
      <c r="V31" s="48">
        <f>U31*I31</f>
        <v/>
      </c>
      <c r="W31" s="49">
        <f>T31*$W$4</f>
        <v/>
      </c>
      <c r="X31" s="49">
        <f>T31*$X$4</f>
        <v/>
      </c>
      <c r="Y31" s="50">
        <f>M31</f>
        <v/>
      </c>
      <c r="Z31" s="9" t="n"/>
      <c r="AA31" s="9" t="n"/>
      <c r="AB31" s="9" t="n"/>
      <c r="AC31" s="51">
        <f t="array" ref="AC31">IF(I31&gt;0,VLOOKUP(Y31&amp;$P$88&amp;$P$89&amp;$P$90,Variáveis!$O$2:$S$300&amp;Variáveis!$P$2:$T$300&amp;Variáveis!$Q$2:$U$300&amp;Variáveis!$R$2:$V$300,5,FALSE),0)</f>
        <v/>
      </c>
      <c r="AD31" s="52">
        <f>T31*AC31</f>
        <v/>
      </c>
      <c r="AE31" s="53">
        <f>IF(AB31="não",((V31/(1-VLOOKUP(AA31,Variáveis!$AK$3:$AN$29,4,FALSE)))*VLOOKUP(AA31,Variáveis!$AK$3:$AN$29,4,FALSE))-AD31,0)</f>
        <v/>
      </c>
      <c r="AF31" s="53">
        <f>T31*$AF$4</f>
        <v/>
      </c>
      <c r="AG31" s="53">
        <f>IF(AB31="SIM","Cliente pode pagar DIFA na entrada", )</f>
        <v/>
      </c>
      <c r="AH31" s="54" t="n"/>
      <c r="AI31" s="53">
        <f>IF(K31="SIM",(J31*$F$102),J31)</f>
        <v/>
      </c>
      <c r="AJ31" s="53">
        <f>IF(L31="SIM",(AI31*$F$101),AI31)</f>
        <v/>
      </c>
      <c r="AK31" s="53">
        <f>AJ31-AS31</f>
        <v/>
      </c>
      <c r="AL31" s="53">
        <f>AJ31*I31</f>
        <v/>
      </c>
      <c r="AM31" s="53">
        <f>AK31*I31</f>
        <v/>
      </c>
      <c r="AN31" s="53">
        <f>AK31-AP31-AQ31</f>
        <v/>
      </c>
      <c r="AO31" s="53">
        <f>AN31*I31</f>
        <v/>
      </c>
      <c r="AP31" s="53">
        <f>$AP$4*AK31</f>
        <v/>
      </c>
      <c r="AQ31" s="53">
        <f>$AQ$4*AK31</f>
        <v/>
      </c>
      <c r="AR31" s="51">
        <f t="array" ref="AR31">VLOOKUP(M31&amp;N31&amp;O31&amp;P31,Variáveis!$A$2:$E$240&amp;Variáveis!$B$2:$F$240&amp;Variáveis!$C$2:$G$240&amp;Variáveis!$D$2:$H$240,5,FALSE)</f>
        <v/>
      </c>
      <c r="AS31" s="53">
        <f>((AJ31*(1-AR31))*AR31)</f>
        <v/>
      </c>
      <c r="AT31" s="53">
        <f>(((J31+(J31*AU31))*0.18)-(J31*AR31))</f>
        <v/>
      </c>
      <c r="AU31" s="55">
        <f>(((1+AV31)*(1-AR31))/(1-0.18)-1)</f>
        <v/>
      </c>
      <c r="AV31" s="55">
        <f>IF(BB31&gt;0,BB31,IF(BA31&gt;0,BA31,IF(AZ31&gt;0,AZ31,IF(AY31&gt;0,AY31,IF(AX31&gt;0,AX31)))))/100</f>
        <v/>
      </c>
      <c r="AW31" s="56">
        <f>VALUE(LEFT(G31,4))</f>
        <v/>
      </c>
      <c r="AX31" s="56">
        <f>VALUE(IFERROR(VLOOKUP(VALUE(LEFT(G31,4)),ST!$C$4:$E$300,3,FALSE),"0"))</f>
        <v/>
      </c>
      <c r="AY31" s="56">
        <f>VALUE(IFERROR(VLOOKUP(VALUE(LEFT(G31,5)),ST!$C$4:$E$300,3,FALSE),"0"))</f>
        <v/>
      </c>
      <c r="AZ31" s="56">
        <f>VALUE(IFERROR(VLOOKUP(VALUE(LEFT(G31,6)),ST!$C$4:$E$300,3,FALSE),"0"))</f>
        <v/>
      </c>
      <c r="BA31" s="56">
        <f>VALUE(IFERROR(VLOOKUP(VALUE(LEFT(G31,7)),ST!$C$4:$E$300,3,FALSE),"0"))</f>
        <v/>
      </c>
      <c r="BB31" s="56">
        <f>VALUE(IFERROR(VLOOKUP(G31,ST!$C$4:$E$400,3,FALSE),"0"))</f>
        <v/>
      </c>
      <c r="BC31" s="57">
        <f>IF(VLOOKUP(AW31,ST!$C$4:$F$298,4,FALSE)&lt;&gt;0,VLOOKUP(AW31,ST!$C$4:$F$298,4,FALSE),VLOOKUP(G31,ST!$C$4:$F$298,4,FALSE))</f>
        <v/>
      </c>
      <c r="BD31" s="57">
        <f>IF(O31="SC","Desconsiderar coluna ICMS ST",IF(O31="PR","Haverá ST", ))</f>
        <v/>
      </c>
      <c r="BE31" s="53">
        <f>W31</f>
        <v/>
      </c>
      <c r="BF31" s="53">
        <f>X31</f>
        <v/>
      </c>
      <c r="BG31" s="53">
        <f>AD31-AS31</f>
        <v/>
      </c>
      <c r="BH31" s="51">
        <f>$W$4+$X$4+AC31+$BJ$4+0.07</f>
        <v/>
      </c>
      <c r="BI31" s="53">
        <f>IF(BD31="Haverá ST",AJ31+AS31+AT31,AJ31+AS31)</f>
        <v/>
      </c>
      <c r="BJ31" s="53">
        <f>T31*$BJ$4</f>
        <v/>
      </c>
      <c r="BK31" s="53">
        <f>T31*$BK$4</f>
        <v/>
      </c>
      <c r="BL31" s="53">
        <f>BE31+BF31+AO31+BJ31+BK31+AD31</f>
        <v/>
      </c>
      <c r="BM31" s="53">
        <f>(T31-BL31)</f>
        <v/>
      </c>
    </row>
    <row r="32" ht="15.75" customHeight="1" s="218">
      <c r="A32" s="58">
        <f>A31+1</f>
        <v/>
      </c>
      <c r="B32" s="144">
        <f>BOM!B32</f>
        <v/>
      </c>
      <c r="C32" s="144">
        <f>BOM!C32</f>
        <v/>
      </c>
      <c r="D32" s="144">
        <f>BOM!D32</f>
        <v/>
      </c>
      <c r="E32" s="144">
        <f>BOM!E32</f>
        <v/>
      </c>
      <c r="F32" s="39">
        <f>BOM!F32</f>
        <v/>
      </c>
      <c r="G32" s="144">
        <f>BOM!G32</f>
        <v/>
      </c>
      <c r="H32" s="144">
        <f>BOM!H32</f>
        <v/>
      </c>
      <c r="I32" s="148">
        <f>BASE!C8</f>
        <v/>
      </c>
      <c r="J32" s="146">
        <f>BOM!J32</f>
        <v/>
      </c>
      <c r="K32" s="146">
        <f>BOM!K32</f>
        <v/>
      </c>
      <c r="L32" s="146">
        <f>BOM!L32</f>
        <v/>
      </c>
      <c r="M32" s="146">
        <f>BOM!M32</f>
        <v/>
      </c>
      <c r="N32" s="146">
        <f>BOM!N32</f>
        <v/>
      </c>
      <c r="O32" s="146">
        <f>BOM!O32</f>
        <v/>
      </c>
      <c r="P32" s="146">
        <f>BOM!P32</f>
        <v/>
      </c>
      <c r="Q32" s="46">
        <f>$F$97</f>
        <v/>
      </c>
      <c r="R32" s="46">
        <f>$F$98</f>
        <v/>
      </c>
      <c r="S32" s="48">
        <f>U32-(U32*R32)</f>
        <v/>
      </c>
      <c r="T32" s="48">
        <f>S32*I32</f>
        <v/>
      </c>
      <c r="U32" s="48">
        <f>(AN32)/(1-(BH32+Q32))</f>
        <v/>
      </c>
      <c r="V32" s="48">
        <f>U32*I32</f>
        <v/>
      </c>
      <c r="W32" s="49">
        <f>T32*$W$4</f>
        <v/>
      </c>
      <c r="X32" s="49">
        <f>T32*$X$4</f>
        <v/>
      </c>
      <c r="Y32" s="50">
        <f>M32</f>
        <v/>
      </c>
      <c r="Z32" s="9" t="n"/>
      <c r="AA32" s="9" t="n"/>
      <c r="AB32" s="9" t="n"/>
      <c r="AC32" s="51">
        <f t="array" ref="AC32">IF(I32&gt;0,VLOOKUP(Y32&amp;$P$88&amp;$P$89&amp;$P$90,Variáveis!$O$2:$S$300&amp;Variáveis!$P$2:$T$300&amp;Variáveis!$Q$2:$U$300&amp;Variáveis!$R$2:$V$300,5,FALSE),0)</f>
        <v/>
      </c>
      <c r="AD32" s="52">
        <f>T32*AC32</f>
        <v/>
      </c>
      <c r="AE32" s="53">
        <f>IF(AB32="não",((V32/(1-VLOOKUP(AA32,Variáveis!$AK$3:$AN$29,4,FALSE)))*VLOOKUP(AA32,Variáveis!$AK$3:$AN$29,4,FALSE))-AD32,0)</f>
        <v/>
      </c>
      <c r="AF32" s="53">
        <f>T32*$AF$4</f>
        <v/>
      </c>
      <c r="AG32" s="53">
        <f>IF(AB32="SIM","Cliente pode pagar DIFA na entrada", )</f>
        <v/>
      </c>
      <c r="AH32" s="54" t="n"/>
      <c r="AI32" s="53">
        <f>IF(K32="SIM",(J32*$F$102),J32)</f>
        <v/>
      </c>
      <c r="AJ32" s="53">
        <f>IF(L32="SIM",(AI32*$F$101),AI32)</f>
        <v/>
      </c>
      <c r="AK32" s="53">
        <f>AJ32-AS32</f>
        <v/>
      </c>
      <c r="AL32" s="53">
        <f>AJ32*I32</f>
        <v/>
      </c>
      <c r="AM32" s="53">
        <f>AK32*I32</f>
        <v/>
      </c>
      <c r="AN32" s="53">
        <f>AK32-AP32-AQ32</f>
        <v/>
      </c>
      <c r="AO32" s="53">
        <f>AN32*I32</f>
        <v/>
      </c>
      <c r="AP32" s="53">
        <f>$AP$4*AK32</f>
        <v/>
      </c>
      <c r="AQ32" s="53">
        <f>$AQ$4*AK32</f>
        <v/>
      </c>
      <c r="AR32" s="51">
        <f t="array" ref="AR32">VLOOKUP(M32&amp;N32&amp;O32&amp;P32,Variáveis!$A$2:$E$240&amp;Variáveis!$B$2:$F$240&amp;Variáveis!$C$2:$G$240&amp;Variáveis!$D$2:$H$240,5,FALSE)</f>
        <v/>
      </c>
      <c r="AS32" s="53">
        <f>((AJ32*(1-AR32))*AR32)</f>
        <v/>
      </c>
      <c r="AT32" s="53">
        <f>(((J32+(J32*AU32))*0.18)-(J32*AR32))</f>
        <v/>
      </c>
      <c r="AU32" s="55">
        <f>(((1+AV32)*(1-AR32))/(1-0.18)-1)</f>
        <v/>
      </c>
      <c r="AV32" s="55">
        <f>IF(BB32&gt;0,BB32,IF(BA32&gt;0,BA32,IF(AZ32&gt;0,AZ32,IF(AY32&gt;0,AY32,IF(AX32&gt;0,AX32)))))/100</f>
        <v/>
      </c>
      <c r="AW32" s="56">
        <f>VALUE(LEFT(G32,4))</f>
        <v/>
      </c>
      <c r="AX32" s="56">
        <f>VALUE(IFERROR(VLOOKUP(VALUE(LEFT(G32,4)),ST!$C$4:$E$300,3,FALSE),"0"))</f>
        <v/>
      </c>
      <c r="AY32" s="56">
        <f>VALUE(IFERROR(VLOOKUP(VALUE(LEFT(G32,5)),ST!$C$4:$E$300,3,FALSE),"0"))</f>
        <v/>
      </c>
      <c r="AZ32" s="56">
        <f>VALUE(IFERROR(VLOOKUP(VALUE(LEFT(G32,6)),ST!$C$4:$E$300,3,FALSE),"0"))</f>
        <v/>
      </c>
      <c r="BA32" s="56">
        <f>VALUE(IFERROR(VLOOKUP(VALUE(LEFT(G32,7)),ST!$C$4:$E$300,3,FALSE),"0"))</f>
        <v/>
      </c>
      <c r="BB32" s="56">
        <f>VALUE(IFERROR(VLOOKUP(G32,ST!$C$4:$E$400,3,FALSE),"0"))</f>
        <v/>
      </c>
      <c r="BC32" s="57">
        <f>IF(VLOOKUP(AW32,ST!$C$4:$F$298,4,FALSE)&lt;&gt;0,VLOOKUP(AW32,ST!$C$4:$F$298,4,FALSE),VLOOKUP(G32,ST!$C$4:$F$298,4,FALSE))</f>
        <v/>
      </c>
      <c r="BD32" s="57">
        <f>IF(O32="SC","Desconsiderar coluna ICMS ST",IF(O32="PR","Haverá ST", ))</f>
        <v/>
      </c>
      <c r="BE32" s="53">
        <f>W32</f>
        <v/>
      </c>
      <c r="BF32" s="53">
        <f>X32</f>
        <v/>
      </c>
      <c r="BG32" s="53">
        <f>AD32-AS32</f>
        <v/>
      </c>
      <c r="BH32" s="51">
        <f>$W$4+$X$4+AC32+$BJ$4+0.07</f>
        <v/>
      </c>
      <c r="BI32" s="53">
        <f>IF(BD32="Haverá ST",AJ32+AS32+AT32,AJ32+AS32)</f>
        <v/>
      </c>
      <c r="BJ32" s="53">
        <f>T32*$BJ$4</f>
        <v/>
      </c>
      <c r="BK32" s="53">
        <f>T32*$BK$4</f>
        <v/>
      </c>
      <c r="BL32" s="53">
        <f>BE32+BF32+AO32+BJ32+BK32+AD32</f>
        <v/>
      </c>
      <c r="BM32" s="53">
        <f>(T32-BL32)</f>
        <v/>
      </c>
    </row>
    <row r="33" ht="15.75" customHeight="1" s="218">
      <c r="A33" s="58">
        <f>A32+1</f>
        <v/>
      </c>
      <c r="B33" s="144">
        <f>BOM!B33</f>
        <v/>
      </c>
      <c r="C33" s="144">
        <f>BOM!C33</f>
        <v/>
      </c>
      <c r="D33" s="144">
        <f>BOM!D33</f>
        <v/>
      </c>
      <c r="E33" s="144">
        <f>BOM!E33</f>
        <v/>
      </c>
      <c r="F33" s="144">
        <f>BOM!F33</f>
        <v/>
      </c>
      <c r="G33" s="144">
        <f>BOM!G33</f>
        <v/>
      </c>
      <c r="H33" s="144">
        <f>BOM!H33</f>
        <v/>
      </c>
      <c r="I33" s="148">
        <f>I32</f>
        <v/>
      </c>
      <c r="J33" s="146">
        <f>BOM!J33</f>
        <v/>
      </c>
      <c r="K33" s="146">
        <f>BOM!K33</f>
        <v/>
      </c>
      <c r="L33" s="146">
        <f>BOM!L33</f>
        <v/>
      </c>
      <c r="M33" s="146">
        <f>BOM!M33</f>
        <v/>
      </c>
      <c r="N33" s="146">
        <f>BOM!N33</f>
        <v/>
      </c>
      <c r="O33" s="146">
        <f>BOM!O33</f>
        <v/>
      </c>
      <c r="P33" s="146">
        <f>BOM!P33</f>
        <v/>
      </c>
      <c r="Q33" s="46">
        <f>$F$97</f>
        <v/>
      </c>
      <c r="R33" s="46">
        <f>$F$98</f>
        <v/>
      </c>
      <c r="S33" s="48">
        <f>U33-(U33*R33)</f>
        <v/>
      </c>
      <c r="T33" s="48">
        <f>S33*I33</f>
        <v/>
      </c>
      <c r="U33" s="48">
        <f>(AN33)/(1-(BH33+Q33))</f>
        <v/>
      </c>
      <c r="V33" s="48">
        <f>U33*I33</f>
        <v/>
      </c>
      <c r="W33" s="49">
        <f>T33*$W$4</f>
        <v/>
      </c>
      <c r="X33" s="49">
        <f>T33*$X$4</f>
        <v/>
      </c>
      <c r="Y33" s="50">
        <f>M33</f>
        <v/>
      </c>
      <c r="Z33" s="9" t="n"/>
      <c r="AA33" s="9" t="n"/>
      <c r="AB33" s="9" t="n"/>
      <c r="AC33" s="51">
        <f t="array" ref="AC33">IF(I33&gt;0,VLOOKUP(Y33&amp;$P$88&amp;$P$89&amp;$P$90,Variáveis!$O$2:$S$300&amp;Variáveis!$P$2:$T$300&amp;Variáveis!$Q$2:$U$300&amp;Variáveis!$R$2:$V$300,5,FALSE),0)</f>
        <v/>
      </c>
      <c r="AD33" s="52">
        <f>T33*AC33</f>
        <v/>
      </c>
      <c r="AE33" s="53">
        <f>IF(AB33="não",((V33/(1-VLOOKUP(AA33,Variáveis!$AK$3:$AN$29,4,FALSE)))*VLOOKUP(AA33,Variáveis!$AK$3:$AN$29,4,FALSE))-AD33,0)</f>
        <v/>
      </c>
      <c r="AF33" s="53">
        <f>T33*$AF$4</f>
        <v/>
      </c>
      <c r="AG33" s="53">
        <f>IF(AB33="SIM","Cliente pode pagar DIFA na entrada", )</f>
        <v/>
      </c>
      <c r="AH33" s="54" t="n"/>
      <c r="AI33" s="53">
        <f>IF(K33="SIM",(J33*$F$102),J33)</f>
        <v/>
      </c>
      <c r="AJ33" s="53">
        <f>IF(L33="SIM",(AI33*$F$101),AI33)</f>
        <v/>
      </c>
      <c r="AK33" s="53">
        <f>AJ33-AS33</f>
        <v/>
      </c>
      <c r="AL33" s="53">
        <f>AJ33*I33</f>
        <v/>
      </c>
      <c r="AM33" s="53">
        <f>AK33*I33</f>
        <v/>
      </c>
      <c r="AN33" s="53">
        <f>AK33-AP33-AQ33</f>
        <v/>
      </c>
      <c r="AO33" s="53">
        <f>AN33*I33</f>
        <v/>
      </c>
      <c r="AP33" s="53">
        <f>$AP$4*AK33</f>
        <v/>
      </c>
      <c r="AQ33" s="53">
        <f>$AQ$4*AK33</f>
        <v/>
      </c>
      <c r="AR33" s="51">
        <f t="array" ref="AR33">VLOOKUP(M33&amp;N33&amp;O33&amp;P33,Variáveis!$A$2:$E$240&amp;Variáveis!$B$2:$F$240&amp;Variáveis!$C$2:$G$240&amp;Variáveis!$D$2:$H$240,5,FALSE)</f>
        <v/>
      </c>
      <c r="AS33" s="53">
        <f>((AJ33*(1-AR33))*AR33)</f>
        <v/>
      </c>
      <c r="AT33" s="53">
        <f>(((J33+(J33*AU33))*0.18)-(J33*AR33))</f>
        <v/>
      </c>
      <c r="AU33" s="55">
        <f>(((1+AV33)*(1-AR33))/(1-0.18)-1)</f>
        <v/>
      </c>
      <c r="AV33" s="55">
        <f>IF(BB33&gt;0,BB33,IF(BA33&gt;0,BA33,IF(AZ33&gt;0,AZ33,IF(AY33&gt;0,AY33,IF(AX33&gt;0,AX33)))))/100</f>
        <v/>
      </c>
      <c r="AW33" s="56">
        <f>VALUE(LEFT(G33,4))</f>
        <v/>
      </c>
      <c r="AX33" s="56">
        <f>VALUE(IFERROR(VLOOKUP(VALUE(LEFT(G33,4)),ST!$C$4:$E$300,3,FALSE),"0"))</f>
        <v/>
      </c>
      <c r="AY33" s="56">
        <f>VALUE(IFERROR(VLOOKUP(VALUE(LEFT(G33,5)),ST!$C$4:$E$300,3,FALSE),"0"))</f>
        <v/>
      </c>
      <c r="AZ33" s="56">
        <f>VALUE(IFERROR(VLOOKUP(VALUE(LEFT(G33,6)),ST!$C$4:$E$300,3,FALSE),"0"))</f>
        <v/>
      </c>
      <c r="BA33" s="56">
        <f>VALUE(IFERROR(VLOOKUP(VALUE(LEFT(G33,7)),ST!$C$4:$E$300,3,FALSE),"0"))</f>
        <v/>
      </c>
      <c r="BB33" s="56">
        <f>VALUE(IFERROR(VLOOKUP(G33,ST!$C$4:$E$400,3,FALSE),"0"))</f>
        <v/>
      </c>
      <c r="BC33" s="57">
        <f>IF(VLOOKUP(AW33,ST!$C$4:$F$298,4,FALSE)&lt;&gt;0,VLOOKUP(AW33,ST!$C$4:$F$298,4,FALSE),VLOOKUP(G33,ST!$C$4:$F$298,4,FALSE))</f>
        <v/>
      </c>
      <c r="BD33" s="57">
        <f>IF(O33="SC","Desconsiderar coluna ICMS ST",IF(O33="PR","Haverá ST", ))</f>
        <v/>
      </c>
      <c r="BE33" s="53">
        <f>W33</f>
        <v/>
      </c>
      <c r="BF33" s="53">
        <f>X33</f>
        <v/>
      </c>
      <c r="BG33" s="53">
        <f>AD33-AS33</f>
        <v/>
      </c>
      <c r="BH33" s="51">
        <f>$W$4+$X$4+AC33+$BJ$4+0.07</f>
        <v/>
      </c>
      <c r="BI33" s="53">
        <f>IF(BD33="Haverá ST",AJ33+AS33+AT33,AJ33+AS33)</f>
        <v/>
      </c>
      <c r="BJ33" s="53">
        <f>T33*$BJ$4</f>
        <v/>
      </c>
      <c r="BK33" s="53">
        <f>T33*$BK$4</f>
        <v/>
      </c>
      <c r="BL33" s="53">
        <f>BE33+BF33+AO33+BJ33+BK33+AD33</f>
        <v/>
      </c>
      <c r="BM33" s="53">
        <f>(T33-BL33)</f>
        <v/>
      </c>
    </row>
    <row r="34" ht="15.75" customHeight="1" s="218">
      <c r="A34" s="58">
        <f>A33+1</f>
        <v/>
      </c>
      <c r="B34" s="144">
        <f>BOM!B34</f>
        <v/>
      </c>
      <c r="C34" s="144">
        <f>BOM!C34</f>
        <v/>
      </c>
      <c r="D34" s="144">
        <f>BOM!D34</f>
        <v/>
      </c>
      <c r="E34" s="144">
        <f>BOM!E34</f>
        <v/>
      </c>
      <c r="F34" s="144">
        <f>BOM!F34</f>
        <v/>
      </c>
      <c r="G34" s="144">
        <f>BOM!G34</f>
        <v/>
      </c>
      <c r="H34" s="144">
        <f>BOM!H34</f>
        <v/>
      </c>
      <c r="I34" s="148" t="n">
        <v>0</v>
      </c>
      <c r="J34" s="146">
        <f>BOM!J34</f>
        <v/>
      </c>
      <c r="K34" s="146">
        <f>BOM!K34</f>
        <v/>
      </c>
      <c r="L34" s="146">
        <f>BOM!L34</f>
        <v/>
      </c>
      <c r="M34" s="146">
        <f>BOM!M34</f>
        <v/>
      </c>
      <c r="N34" s="146">
        <f>BOM!N34</f>
        <v/>
      </c>
      <c r="O34" s="146">
        <f>BOM!O34</f>
        <v/>
      </c>
      <c r="P34" s="146">
        <f>BOM!P34</f>
        <v/>
      </c>
      <c r="Q34" s="46">
        <f>$F$97</f>
        <v/>
      </c>
      <c r="R34" s="46">
        <f>$F$98</f>
        <v/>
      </c>
      <c r="S34" s="48">
        <f>U34-(U34*R34)</f>
        <v/>
      </c>
      <c r="T34" s="48">
        <f>S34*I34</f>
        <v/>
      </c>
      <c r="U34" s="48">
        <f>(AN34)/(1-(BH34+Q34))</f>
        <v/>
      </c>
      <c r="V34" s="48">
        <f>U34*I34</f>
        <v/>
      </c>
      <c r="W34" s="49">
        <f>T34*$W$4</f>
        <v/>
      </c>
      <c r="X34" s="49">
        <f>T34*$X$4</f>
        <v/>
      </c>
      <c r="Y34" s="50">
        <f>M34</f>
        <v/>
      </c>
      <c r="Z34" s="9" t="n"/>
      <c r="AA34" s="9" t="n"/>
      <c r="AB34" s="9" t="n"/>
      <c r="AC34" s="51">
        <f t="array" ref="AC34">IF(I34&gt;0,VLOOKUP(Y34&amp;$P$88&amp;$P$89&amp;$P$90,Variáveis!$O$2:$S$300&amp;Variáveis!$P$2:$T$300&amp;Variáveis!$Q$2:$U$300&amp;Variáveis!$R$2:$V$300,5,FALSE),0)</f>
        <v/>
      </c>
      <c r="AD34" s="52">
        <f>T34*AC34</f>
        <v/>
      </c>
      <c r="AE34" s="53">
        <f>IF(AB34="não",((V34/(1-VLOOKUP(AA34,Variáveis!$AK$3:$AN$29,4,FALSE)))*VLOOKUP(AA34,Variáveis!$AK$3:$AN$29,4,FALSE))-AD34,0)</f>
        <v/>
      </c>
      <c r="AF34" s="53">
        <f>T34*$AF$4</f>
        <v/>
      </c>
      <c r="AG34" s="53">
        <f>IF(AB34="SIM","Cliente pode pagar DIFA na entrada", )</f>
        <v/>
      </c>
      <c r="AH34" s="54" t="n"/>
      <c r="AI34" s="53">
        <f>IF(K34="SIM",(J34*$F$102),J34)</f>
        <v/>
      </c>
      <c r="AJ34" s="53">
        <f>IF(L34="SIM",(AI34*$F$101),AI34)</f>
        <v/>
      </c>
      <c r="AK34" s="53">
        <f>AJ34-AS34</f>
        <v/>
      </c>
      <c r="AL34" s="53">
        <f>AJ34*I34</f>
        <v/>
      </c>
      <c r="AM34" s="53">
        <f>AK34*I34</f>
        <v/>
      </c>
      <c r="AN34" s="53">
        <f>AK34-AP34-AQ34</f>
        <v/>
      </c>
      <c r="AO34" s="53">
        <f>AN34*I34</f>
        <v/>
      </c>
      <c r="AP34" s="53">
        <f>$AP$4*AK34</f>
        <v/>
      </c>
      <c r="AQ34" s="53">
        <f>$AQ$4*AK34</f>
        <v/>
      </c>
      <c r="AR34" s="51">
        <f t="array" ref="AR34">VLOOKUP(M34&amp;N34&amp;O34&amp;P34,Variáveis!$A$2:$E$240&amp;Variáveis!$B$2:$F$240&amp;Variáveis!$C$2:$G$240&amp;Variáveis!$D$2:$H$240,5,FALSE)</f>
        <v/>
      </c>
      <c r="AS34" s="53">
        <f>((AJ34*(1-AR34))*AR34)</f>
        <v/>
      </c>
      <c r="AT34" s="53">
        <f>(((J34+(J34*AU34))*0.18)-(J34*AR34))</f>
        <v/>
      </c>
      <c r="AU34" s="55">
        <f>(((1+AV34)*(1-AR34))/(1-0.18)-1)</f>
        <v/>
      </c>
      <c r="AV34" s="55">
        <f>IF(BB34&gt;0,BB34,IF(BA34&gt;0,BA34,IF(AZ34&gt;0,AZ34,IF(AY34&gt;0,AY34,IF(AX34&gt;0,AX34)))))/100</f>
        <v/>
      </c>
      <c r="AW34" s="56">
        <f>VALUE(LEFT(G34,4))</f>
        <v/>
      </c>
      <c r="AX34" s="56">
        <f>VALUE(IFERROR(VLOOKUP(VALUE(LEFT(G34,4)),ST!$C$4:$E$300,3,FALSE),"0"))</f>
        <v/>
      </c>
      <c r="AY34" s="56">
        <f>VALUE(IFERROR(VLOOKUP(VALUE(LEFT(G34,5)),ST!$C$4:$E$300,3,FALSE),"0"))</f>
        <v/>
      </c>
      <c r="AZ34" s="56">
        <f>VALUE(IFERROR(VLOOKUP(VALUE(LEFT(G34,6)),ST!$C$4:$E$300,3,FALSE),"0"))</f>
        <v/>
      </c>
      <c r="BA34" s="56">
        <f>VALUE(IFERROR(VLOOKUP(VALUE(LEFT(G34,7)),ST!$C$4:$E$300,3,FALSE),"0"))</f>
        <v/>
      </c>
      <c r="BB34" s="56">
        <f>VALUE(IFERROR(VLOOKUP(G34,ST!$C$4:$E$400,3,FALSE),"0"))</f>
        <v/>
      </c>
      <c r="BC34" s="57">
        <f>IF(VLOOKUP(AW34,ST!$C$4:$F$298,4,FALSE)&lt;&gt;0,VLOOKUP(AW34,ST!$C$4:$F$298,4,FALSE),VLOOKUP(G34,ST!$C$4:$F$298,4,FALSE))</f>
        <v/>
      </c>
      <c r="BD34" s="57">
        <f>IF(O34="SC","Desconsiderar coluna ICMS ST",IF(O34="PR","Haverá ST", ))</f>
        <v/>
      </c>
      <c r="BE34" s="53">
        <f>W34</f>
        <v/>
      </c>
      <c r="BF34" s="53">
        <f>X34</f>
        <v/>
      </c>
      <c r="BG34" s="53">
        <f>AD34-AS34</f>
        <v/>
      </c>
      <c r="BH34" s="51">
        <f>$W$4+$X$4+AC34+$BJ$4+0.07</f>
        <v/>
      </c>
      <c r="BI34" s="53">
        <f>IF(BD34="Haverá ST",AJ34+AS34+AT34,AJ34+AS34)</f>
        <v/>
      </c>
      <c r="BJ34" s="53">
        <f>T34*$BJ$4</f>
        <v/>
      </c>
      <c r="BK34" s="53">
        <f>T34*$BK$4</f>
        <v/>
      </c>
      <c r="BL34" s="53">
        <f>BE34+BF34+AO34+BJ34+BK34+AD34</f>
        <v/>
      </c>
      <c r="BM34" s="53">
        <f>(T34-BL34)</f>
        <v/>
      </c>
    </row>
    <row r="35" ht="15.75" customHeight="1" s="218">
      <c r="A35" s="58">
        <f>A34+1</f>
        <v/>
      </c>
      <c r="B35" s="144">
        <f>BOM!B35</f>
        <v/>
      </c>
      <c r="C35" s="144">
        <f>BOM!C35</f>
        <v/>
      </c>
      <c r="D35" s="144">
        <f>BOM!D35</f>
        <v/>
      </c>
      <c r="E35" s="144">
        <f>BOM!E35</f>
        <v/>
      </c>
      <c r="F35" s="39">
        <f>BOM!F35</f>
        <v/>
      </c>
      <c r="G35" s="144">
        <f>BOM!G35</f>
        <v/>
      </c>
      <c r="H35" s="144">
        <f>BOM!H35</f>
        <v/>
      </c>
      <c r="I35" s="148" t="n">
        <v>0</v>
      </c>
      <c r="J35" s="146">
        <f>BOM!J35</f>
        <v/>
      </c>
      <c r="K35" s="146">
        <f>BOM!K35</f>
        <v/>
      </c>
      <c r="L35" s="146">
        <f>BOM!L35</f>
        <v/>
      </c>
      <c r="M35" s="146">
        <f>BOM!M35</f>
        <v/>
      </c>
      <c r="N35" s="146">
        <f>BOM!N35</f>
        <v/>
      </c>
      <c r="O35" s="146">
        <f>BOM!O35</f>
        <v/>
      </c>
      <c r="P35" s="146">
        <f>BOM!P35</f>
        <v/>
      </c>
      <c r="Q35" s="46">
        <f>$F$97</f>
        <v/>
      </c>
      <c r="R35" s="46">
        <f>$F$98</f>
        <v/>
      </c>
      <c r="S35" s="48">
        <f>U35-(U35*R35)</f>
        <v/>
      </c>
      <c r="T35" s="48">
        <f>S35*I35</f>
        <v/>
      </c>
      <c r="U35" s="48">
        <f>(AN35)/(1-(BH35+Q35))</f>
        <v/>
      </c>
      <c r="V35" s="48">
        <f>U35*I35</f>
        <v/>
      </c>
      <c r="W35" s="49">
        <f>T35*$W$4</f>
        <v/>
      </c>
      <c r="X35" s="49">
        <f>T35*$X$4</f>
        <v/>
      </c>
      <c r="Y35" s="50">
        <f>M35</f>
        <v/>
      </c>
      <c r="Z35" s="9" t="n"/>
      <c r="AA35" s="9" t="n"/>
      <c r="AB35" s="9" t="n"/>
      <c r="AC35" s="51">
        <f t="array" ref="AC35">IF(I35&gt;0,VLOOKUP(Y35&amp;$P$88&amp;$P$89&amp;$P$90,Variáveis!$O$2:$S$300&amp;Variáveis!$P$2:$T$300&amp;Variáveis!$Q$2:$U$300&amp;Variáveis!$R$2:$V$300,5,FALSE),0)</f>
        <v/>
      </c>
      <c r="AD35" s="52">
        <f>T35*AC35</f>
        <v/>
      </c>
      <c r="AE35" s="53">
        <f>IF(AB35="não",((V35/(1-VLOOKUP(AA35,Variáveis!$AK$3:$AN$29,4,FALSE)))*VLOOKUP(AA35,Variáveis!$AK$3:$AN$29,4,FALSE))-AD35,0)</f>
        <v/>
      </c>
      <c r="AF35" s="53">
        <f>T35*$AF$4</f>
        <v/>
      </c>
      <c r="AG35" s="53">
        <f>IF(AB35="SIM","Cliente pode pagar DIFA na entrada", )</f>
        <v/>
      </c>
      <c r="AH35" s="54" t="n"/>
      <c r="AI35" s="53">
        <f>IF(K35="SIM",(J35*$F$102),J35)</f>
        <v/>
      </c>
      <c r="AJ35" s="53">
        <f>IF(L35="SIM",(AI35*$F$101),AI35)</f>
        <v/>
      </c>
      <c r="AK35" s="53">
        <f>AJ35-AS35</f>
        <v/>
      </c>
      <c r="AL35" s="53">
        <f>AJ35*I35</f>
        <v/>
      </c>
      <c r="AM35" s="53">
        <f>AK35*I35</f>
        <v/>
      </c>
      <c r="AN35" s="53">
        <f>AK35-AP35-AQ35</f>
        <v/>
      </c>
      <c r="AO35" s="53">
        <f>AN35*I35</f>
        <v/>
      </c>
      <c r="AP35" s="53">
        <f>$AP$4*AK35</f>
        <v/>
      </c>
      <c r="AQ35" s="53">
        <f>$AQ$4*AK35</f>
        <v/>
      </c>
      <c r="AR35" s="51">
        <f t="array" ref="AR35">VLOOKUP(M35&amp;N35&amp;O35&amp;P35,Variáveis!$A$2:$E$240&amp;Variáveis!$B$2:$F$240&amp;Variáveis!$C$2:$G$240&amp;Variáveis!$D$2:$H$240,5,FALSE)</f>
        <v/>
      </c>
      <c r="AS35" s="53">
        <f>((AJ35*(1-AR35))*AR35)</f>
        <v/>
      </c>
      <c r="AT35" s="53">
        <f>(((J35+(J35*AU35))*0.18)-(J35*AR35))</f>
        <v/>
      </c>
      <c r="AU35" s="55">
        <f>(((1+AV35)*(1-AR35))/(1-0.18)-1)</f>
        <v/>
      </c>
      <c r="AV35" s="55">
        <f>IF(BB35&gt;0,BB35,IF(BA35&gt;0,BA35,IF(AZ35&gt;0,AZ35,IF(AY35&gt;0,AY35,IF(AX35&gt;0,AX35)))))/100</f>
        <v/>
      </c>
      <c r="AW35" s="56">
        <f>VALUE(LEFT(G35,4))</f>
        <v/>
      </c>
      <c r="AX35" s="56">
        <f>VALUE(IFERROR(VLOOKUP(VALUE(LEFT(G35,4)),ST!$C$4:$E$300,3,FALSE),"0"))</f>
        <v/>
      </c>
      <c r="AY35" s="56">
        <f>VALUE(IFERROR(VLOOKUP(VALUE(LEFT(G35,5)),ST!$C$4:$E$300,3,FALSE),"0"))</f>
        <v/>
      </c>
      <c r="AZ35" s="56">
        <f>VALUE(IFERROR(VLOOKUP(VALUE(LEFT(G35,6)),ST!$C$4:$E$300,3,FALSE),"0"))</f>
        <v/>
      </c>
      <c r="BA35" s="56">
        <f>VALUE(IFERROR(VLOOKUP(VALUE(LEFT(G35,7)),ST!$C$4:$E$300,3,FALSE),"0"))</f>
        <v/>
      </c>
      <c r="BB35" s="56">
        <f>VALUE(IFERROR(VLOOKUP(G35,ST!$C$4:$E$400,3,FALSE),"0"))</f>
        <v/>
      </c>
      <c r="BC35" s="57">
        <f>IF(VLOOKUP(AW35,ST!$C$4:$F$298,4,FALSE)&lt;&gt;0,VLOOKUP(AW35,ST!$C$4:$F$298,4,FALSE),VLOOKUP(G35,ST!$C$4:$F$298,4,FALSE))</f>
        <v/>
      </c>
      <c r="BD35" s="57">
        <f>IF(O35="SC","Desconsiderar coluna ICMS ST",IF(O35="PR","Haverá ST", ))</f>
        <v/>
      </c>
      <c r="BE35" s="53">
        <f>W35</f>
        <v/>
      </c>
      <c r="BF35" s="53">
        <f>X35</f>
        <v/>
      </c>
      <c r="BG35" s="53">
        <f>AD35-AS35</f>
        <v/>
      </c>
      <c r="BH35" s="51">
        <f>$W$4+$X$4+AC35+$BJ$4+0.07</f>
        <v/>
      </c>
      <c r="BI35" s="53">
        <f>IF(BD35="Haverá ST",AJ35+AS35+AT35,AJ35+AS35)</f>
        <v/>
      </c>
      <c r="BJ35" s="53">
        <f>T35*$BJ$4</f>
        <v/>
      </c>
      <c r="BK35" s="53">
        <f>T35*$BK$4</f>
        <v/>
      </c>
      <c r="BL35" s="53">
        <f>BE35+BF35+AO35+BJ35+BK35+AD35</f>
        <v/>
      </c>
      <c r="BM35" s="53">
        <f>(T35-BL35)</f>
        <v/>
      </c>
    </row>
    <row r="36" ht="15.75" customHeight="1" s="218">
      <c r="A36" s="58">
        <f>A35+1</f>
        <v/>
      </c>
      <c r="B36" s="144">
        <f>BOM!B36</f>
        <v/>
      </c>
      <c r="C36" s="144">
        <f>BOM!C36</f>
        <v/>
      </c>
      <c r="D36" s="144">
        <f>BOM!D36</f>
        <v/>
      </c>
      <c r="E36" s="144">
        <f>BOM!E36</f>
        <v/>
      </c>
      <c r="F36" s="144">
        <f>BOM!F36</f>
        <v/>
      </c>
      <c r="G36" s="144">
        <f>BOM!G36</f>
        <v/>
      </c>
      <c r="H36" s="144">
        <f>BOM!H36</f>
        <v/>
      </c>
      <c r="I36" s="148" t="n">
        <v>0</v>
      </c>
      <c r="J36" s="146">
        <f>BOM!J36</f>
        <v/>
      </c>
      <c r="K36" s="146">
        <f>BOM!K36</f>
        <v/>
      </c>
      <c r="L36" s="146">
        <f>BOM!L36</f>
        <v/>
      </c>
      <c r="M36" s="146">
        <f>BOM!M36</f>
        <v/>
      </c>
      <c r="N36" s="146">
        <f>BOM!N36</f>
        <v/>
      </c>
      <c r="O36" s="146">
        <f>BOM!O36</f>
        <v/>
      </c>
      <c r="P36" s="146">
        <f>BOM!P36</f>
        <v/>
      </c>
      <c r="Q36" s="46">
        <f>$F$97</f>
        <v/>
      </c>
      <c r="R36" s="46">
        <f>$F$98</f>
        <v/>
      </c>
      <c r="S36" s="48">
        <f>U36-(U36*R36)</f>
        <v/>
      </c>
      <c r="T36" s="48">
        <f>S36*I36</f>
        <v/>
      </c>
      <c r="U36" s="48">
        <f>(AN36)/(1-(BH36+Q36))</f>
        <v/>
      </c>
      <c r="V36" s="48">
        <f>U36*I36</f>
        <v/>
      </c>
      <c r="W36" s="49">
        <f>T36*$W$4</f>
        <v/>
      </c>
      <c r="X36" s="49">
        <f>T36*$X$4</f>
        <v/>
      </c>
      <c r="Y36" s="50">
        <f>M36</f>
        <v/>
      </c>
      <c r="Z36" s="9" t="n"/>
      <c r="AA36" s="9" t="n"/>
      <c r="AB36" s="9" t="n"/>
      <c r="AC36" s="51">
        <f t="array" ref="AC36">IF(I36&gt;0,VLOOKUP(Y36&amp;$P$88&amp;$P$89&amp;$P$90,Variáveis!$O$2:$S$300&amp;Variáveis!$P$2:$T$300&amp;Variáveis!$Q$2:$U$300&amp;Variáveis!$R$2:$V$300,5,FALSE),0)</f>
        <v/>
      </c>
      <c r="AD36" s="52">
        <f>T36*AC36</f>
        <v/>
      </c>
      <c r="AE36" s="53">
        <f>IF(AB36="não",((V36/(1-VLOOKUP(AA36,Variáveis!$AK$3:$AN$29,4,FALSE)))*VLOOKUP(AA36,Variáveis!$AK$3:$AN$29,4,FALSE))-AD36,0)</f>
        <v/>
      </c>
      <c r="AF36" s="53">
        <f>T36*$AF$4</f>
        <v/>
      </c>
      <c r="AG36" s="53">
        <f>IF(AB36="SIM","Cliente pode pagar DIFA na entrada", )</f>
        <v/>
      </c>
      <c r="AH36" s="54" t="n"/>
      <c r="AI36" s="53">
        <f>IF(K36="SIM",(J36*$F$102),J36)</f>
        <v/>
      </c>
      <c r="AJ36" s="53">
        <f>IF(L36="SIM",(AI36*$F$101),AI36)</f>
        <v/>
      </c>
      <c r="AK36" s="53">
        <f>AJ36-AS36</f>
        <v/>
      </c>
      <c r="AL36" s="53">
        <f>AJ36*I36</f>
        <v/>
      </c>
      <c r="AM36" s="53">
        <f>AK36*I36</f>
        <v/>
      </c>
      <c r="AN36" s="53">
        <f>AK36-AP36-AQ36</f>
        <v/>
      </c>
      <c r="AO36" s="53">
        <f>AN36*I36</f>
        <v/>
      </c>
      <c r="AP36" s="53">
        <f>$AP$4*AK36</f>
        <v/>
      </c>
      <c r="AQ36" s="53">
        <f>$AQ$4*AK36</f>
        <v/>
      </c>
      <c r="AR36" s="51">
        <f t="array" ref="AR36">VLOOKUP(M36&amp;N36&amp;O36&amp;P36,Variáveis!$A$2:$E$240&amp;Variáveis!$B$2:$F$240&amp;Variáveis!$C$2:$G$240&amp;Variáveis!$D$2:$H$240,5,FALSE)</f>
        <v/>
      </c>
      <c r="AS36" s="53">
        <f>((AJ36*(1-AR36))*AR36)</f>
        <v/>
      </c>
      <c r="AT36" s="53">
        <f>(((J36+(J36*AU36))*0.18)-(J36*AR36))</f>
        <v/>
      </c>
      <c r="AU36" s="55">
        <f>(((1+AV36)*(1-AR36))/(1-0.18)-1)</f>
        <v/>
      </c>
      <c r="AV36" s="55">
        <f>IF(BB36&gt;0,BB36,IF(BA36&gt;0,BA36,IF(AZ36&gt;0,AZ36,IF(AY36&gt;0,AY36,IF(AX36&gt;0,AX36)))))/100</f>
        <v/>
      </c>
      <c r="AW36" s="56">
        <f>VALUE(LEFT(G36,4))</f>
        <v/>
      </c>
      <c r="AX36" s="56">
        <f>VALUE(IFERROR(VLOOKUP(VALUE(LEFT(G36,4)),ST!$C$4:$E$300,3,FALSE),"0"))</f>
        <v/>
      </c>
      <c r="AY36" s="56">
        <f>VALUE(IFERROR(VLOOKUP(VALUE(LEFT(G36,5)),ST!$C$4:$E$300,3,FALSE),"0"))</f>
        <v/>
      </c>
      <c r="AZ36" s="56">
        <f>VALUE(IFERROR(VLOOKUP(VALUE(LEFT(G36,6)),ST!$C$4:$E$300,3,FALSE),"0"))</f>
        <v/>
      </c>
      <c r="BA36" s="56">
        <f>VALUE(IFERROR(VLOOKUP(VALUE(LEFT(G36,7)),ST!$C$4:$E$300,3,FALSE),"0"))</f>
        <v/>
      </c>
      <c r="BB36" s="56">
        <f>VALUE(IFERROR(VLOOKUP(G36,ST!$C$4:$E$400,3,FALSE),"0"))</f>
        <v/>
      </c>
      <c r="BC36" s="57">
        <f>IF(VLOOKUP(AW36,ST!$C$4:$F$298,4,FALSE)&lt;&gt;0,VLOOKUP(AW36,ST!$C$4:$F$298,4,FALSE),VLOOKUP(G36,ST!$C$4:$F$298,4,FALSE))</f>
        <v/>
      </c>
      <c r="BD36" s="57">
        <f>IF(O36="SC","Desconsiderar coluna ICMS ST",IF(O36="PR","Haverá ST", ))</f>
        <v/>
      </c>
      <c r="BE36" s="53">
        <f>W36</f>
        <v/>
      </c>
      <c r="BF36" s="53">
        <f>X36</f>
        <v/>
      </c>
      <c r="BG36" s="53">
        <f>AD36-AS36</f>
        <v/>
      </c>
      <c r="BH36" s="51">
        <f>$W$4+$X$4+AC36+$BJ$4+0.07</f>
        <v/>
      </c>
      <c r="BI36" s="53">
        <f>IF(BD36="Haverá ST",AJ36+AS36+AT36,AJ36+AS36)</f>
        <v/>
      </c>
      <c r="BJ36" s="53">
        <f>T36*$BJ$4</f>
        <v/>
      </c>
      <c r="BK36" s="53">
        <f>T36*$BK$4</f>
        <v/>
      </c>
      <c r="BL36" s="53">
        <f>BE36+BF36+AO36+BJ36+BK36+AD36</f>
        <v/>
      </c>
      <c r="BM36" s="53">
        <f>(T36-BL36)</f>
        <v/>
      </c>
    </row>
    <row r="37" ht="15.75" customHeight="1" s="218">
      <c r="A37" s="58">
        <f>A36+1</f>
        <v/>
      </c>
      <c r="B37" s="144">
        <f>BOM!B37</f>
        <v/>
      </c>
      <c r="C37" s="144">
        <f>BOM!C37</f>
        <v/>
      </c>
      <c r="D37" s="144">
        <f>BOM!D37</f>
        <v/>
      </c>
      <c r="E37" s="144">
        <f>BOM!E37</f>
        <v/>
      </c>
      <c r="F37" s="144">
        <f>BOM!F37</f>
        <v/>
      </c>
      <c r="G37" s="144">
        <f>BOM!G37</f>
        <v/>
      </c>
      <c r="H37" s="144">
        <f>BOM!H37</f>
        <v/>
      </c>
      <c r="I37" s="148" t="n">
        <v>0</v>
      </c>
      <c r="J37" s="146">
        <f>BOM!J37</f>
        <v/>
      </c>
      <c r="K37" s="146">
        <f>BOM!K37</f>
        <v/>
      </c>
      <c r="L37" s="146">
        <f>BOM!L37</f>
        <v/>
      </c>
      <c r="M37" s="146">
        <f>BOM!M37</f>
        <v/>
      </c>
      <c r="N37" s="146">
        <f>BOM!N37</f>
        <v/>
      </c>
      <c r="O37" s="146">
        <f>BOM!O37</f>
        <v/>
      </c>
      <c r="P37" s="146">
        <f>BOM!P37</f>
        <v/>
      </c>
      <c r="Q37" s="46">
        <f>$F$97</f>
        <v/>
      </c>
      <c r="R37" s="46">
        <f>$F$98</f>
        <v/>
      </c>
      <c r="S37" s="48">
        <f>U37-(U37*R37)</f>
        <v/>
      </c>
      <c r="T37" s="48">
        <f>S37*I37</f>
        <v/>
      </c>
      <c r="U37" s="48">
        <f>(AN37)/(1-(BH37+Q37))</f>
        <v/>
      </c>
      <c r="V37" s="48">
        <f>U37*I37</f>
        <v/>
      </c>
      <c r="W37" s="49">
        <f>T37*$W$4</f>
        <v/>
      </c>
      <c r="X37" s="49">
        <f>T37*$X$4</f>
        <v/>
      </c>
      <c r="Y37" s="50">
        <f>M37</f>
        <v/>
      </c>
      <c r="Z37" s="9" t="n"/>
      <c r="AA37" s="9" t="n"/>
      <c r="AB37" s="9" t="n"/>
      <c r="AC37" s="51">
        <f t="array" ref="AC37">IF(I37&gt;0,VLOOKUP(Y37&amp;$P$88&amp;$P$89&amp;$P$90,Variáveis!$O$2:$S$300&amp;Variáveis!$P$2:$T$300&amp;Variáveis!$Q$2:$U$300&amp;Variáveis!$R$2:$V$300,5,FALSE),0)</f>
        <v/>
      </c>
      <c r="AD37" s="52">
        <f>T37*AC37</f>
        <v/>
      </c>
      <c r="AE37" s="53">
        <f>IF(AB37="não",((V37/(1-VLOOKUP(AA37,Variáveis!$AK$3:$AN$29,4,FALSE)))*VLOOKUP(AA37,Variáveis!$AK$3:$AN$29,4,FALSE))-AD37,0)</f>
        <v/>
      </c>
      <c r="AF37" s="53">
        <f>T37*$AF$4</f>
        <v/>
      </c>
      <c r="AG37" s="53">
        <f>IF(AB37="SIM","Cliente pode pagar DIFA na entrada", )</f>
        <v/>
      </c>
      <c r="AH37" s="54" t="n"/>
      <c r="AI37" s="53">
        <f>IF(K37="SIM",(J37*$F$102),J37)</f>
        <v/>
      </c>
      <c r="AJ37" s="53">
        <f>IF(L37="SIM",(AI37*$F$101),AI37)</f>
        <v/>
      </c>
      <c r="AK37" s="53">
        <f>AJ37-AS37</f>
        <v/>
      </c>
      <c r="AL37" s="53">
        <f>AJ37*I37</f>
        <v/>
      </c>
      <c r="AM37" s="53">
        <f>AK37*I37</f>
        <v/>
      </c>
      <c r="AN37" s="53">
        <f>AK37-AP37-AQ37</f>
        <v/>
      </c>
      <c r="AO37" s="53">
        <f>AN37*I37</f>
        <v/>
      </c>
      <c r="AP37" s="53">
        <f>$AP$4*AK37</f>
        <v/>
      </c>
      <c r="AQ37" s="53">
        <f>$AQ$4*AK37</f>
        <v/>
      </c>
      <c r="AR37" s="51">
        <f t="array" ref="AR37">VLOOKUP(M37&amp;N37&amp;O37&amp;P37,Variáveis!$A$2:$E$240&amp;Variáveis!$B$2:$F$240&amp;Variáveis!$C$2:$G$240&amp;Variáveis!$D$2:$H$240,5,FALSE)</f>
        <v/>
      </c>
      <c r="AS37" s="53">
        <f>((AJ37*(1-AR37))*AR37)</f>
        <v/>
      </c>
      <c r="AT37" s="53">
        <f>(((J37+(J37*AU37))*0.18)-(J37*AR37))</f>
        <v/>
      </c>
      <c r="AU37" s="55">
        <f>(((1+AV37)*(1-AR37))/(1-0.18)-1)</f>
        <v/>
      </c>
      <c r="AV37" s="55">
        <f>IF(BB37&gt;0,BB37,IF(BA37&gt;0,BA37,IF(AZ37&gt;0,AZ37,IF(AY37&gt;0,AY37,IF(AX37&gt;0,AX37)))))/100</f>
        <v/>
      </c>
      <c r="AW37" s="56">
        <f>VALUE(LEFT(G37,4))</f>
        <v/>
      </c>
      <c r="AX37" s="56">
        <f>VALUE(IFERROR(VLOOKUP(VALUE(LEFT(G37,4)),ST!$C$4:$E$300,3,FALSE),"0"))</f>
        <v/>
      </c>
      <c r="AY37" s="56">
        <f>VALUE(IFERROR(VLOOKUP(VALUE(LEFT(G37,5)),ST!$C$4:$E$300,3,FALSE),"0"))</f>
        <v/>
      </c>
      <c r="AZ37" s="56">
        <f>VALUE(IFERROR(VLOOKUP(VALUE(LEFT(G37,6)),ST!$C$4:$E$300,3,FALSE),"0"))</f>
        <v/>
      </c>
      <c r="BA37" s="56">
        <f>VALUE(IFERROR(VLOOKUP(VALUE(LEFT(G37,7)),ST!$C$4:$E$300,3,FALSE),"0"))</f>
        <v/>
      </c>
      <c r="BB37" s="56">
        <f>VALUE(IFERROR(VLOOKUP(G37,ST!$C$4:$E$400,3,FALSE),"0"))</f>
        <v/>
      </c>
      <c r="BC37" s="57">
        <f>IF(VLOOKUP(AW37,ST!$C$4:$F$298,4,FALSE)&lt;&gt;0,VLOOKUP(AW37,ST!$C$4:$F$298,4,FALSE),VLOOKUP(G37,ST!$C$4:$F$298,4,FALSE))</f>
        <v/>
      </c>
      <c r="BD37" s="57">
        <f>IF(O37="SC","Desconsiderar coluna ICMS ST",IF(O37="PR","Haverá ST", ))</f>
        <v/>
      </c>
      <c r="BE37" s="53">
        <f>W37</f>
        <v/>
      </c>
      <c r="BF37" s="53">
        <f>X37</f>
        <v/>
      </c>
      <c r="BG37" s="53">
        <f>AD37-AS37</f>
        <v/>
      </c>
      <c r="BH37" s="51">
        <f>$W$4+$X$4+AC37+$BJ$4+0.07</f>
        <v/>
      </c>
      <c r="BI37" s="53">
        <f>IF(BD37="Haverá ST",AJ37+AS37+AT37,AJ37+AS37)</f>
        <v/>
      </c>
      <c r="BJ37" s="53">
        <f>T37*$BJ$4</f>
        <v/>
      </c>
      <c r="BK37" s="53">
        <f>T37*$BK$4</f>
        <v/>
      </c>
      <c r="BL37" s="53">
        <f>BE37+BF37+AO37+BJ37+BK37+AD37</f>
        <v/>
      </c>
      <c r="BM37" s="53">
        <f>(T37-BL37)</f>
        <v/>
      </c>
    </row>
    <row r="38" ht="15.75" customHeight="1" s="218">
      <c r="A38" s="58">
        <f>A37+1</f>
        <v/>
      </c>
      <c r="B38" s="144">
        <f>BOM!B38</f>
        <v/>
      </c>
      <c r="C38" s="144">
        <f>BOM!C38</f>
        <v/>
      </c>
      <c r="D38" s="144">
        <f>BOM!D38</f>
        <v/>
      </c>
      <c r="E38" s="144">
        <f>BOM!E38</f>
        <v/>
      </c>
      <c r="F38" s="144">
        <f>BOM!F38</f>
        <v/>
      </c>
      <c r="G38" s="144">
        <f>BOM!G38</f>
        <v/>
      </c>
      <c r="H38" s="144">
        <f>BOM!H38</f>
        <v/>
      </c>
      <c r="I38" s="148" t="n">
        <v>0</v>
      </c>
      <c r="J38" s="146">
        <f>BOM!J38</f>
        <v/>
      </c>
      <c r="K38" s="146">
        <f>BOM!K38</f>
        <v/>
      </c>
      <c r="L38" s="146">
        <f>BOM!L38</f>
        <v/>
      </c>
      <c r="M38" s="146">
        <f>BOM!M38</f>
        <v/>
      </c>
      <c r="N38" s="146">
        <f>BOM!N38</f>
        <v/>
      </c>
      <c r="O38" s="146">
        <f>BOM!O38</f>
        <v/>
      </c>
      <c r="P38" s="146">
        <f>BOM!P38</f>
        <v/>
      </c>
      <c r="Q38" s="46">
        <f>$F$97</f>
        <v/>
      </c>
      <c r="R38" s="46">
        <f>$F$98</f>
        <v/>
      </c>
      <c r="S38" s="48">
        <f>U38-(U38*R38)</f>
        <v/>
      </c>
      <c r="T38" s="48">
        <f>S38*I38</f>
        <v/>
      </c>
      <c r="U38" s="48">
        <f>(AN38)/(1-(BH38+Q38))</f>
        <v/>
      </c>
      <c r="V38" s="48">
        <f>U38*I38</f>
        <v/>
      </c>
      <c r="W38" s="49">
        <f>T38*$W$4</f>
        <v/>
      </c>
      <c r="X38" s="49">
        <f>T38*$X$4</f>
        <v/>
      </c>
      <c r="Y38" s="50">
        <f>M38</f>
        <v/>
      </c>
      <c r="Z38" s="9" t="n"/>
      <c r="AA38" s="9" t="n"/>
      <c r="AB38" s="9" t="n"/>
      <c r="AC38" s="51">
        <f t="array" ref="AC38">IF(I38&gt;0,VLOOKUP(Y38&amp;$P$88&amp;$P$89&amp;$P$90,Variáveis!$O$2:$S$300&amp;Variáveis!$P$2:$T$300&amp;Variáveis!$Q$2:$U$300&amp;Variáveis!$R$2:$V$300,5,FALSE),0)</f>
        <v/>
      </c>
      <c r="AD38" s="52">
        <f>T38*AC38</f>
        <v/>
      </c>
      <c r="AE38" s="53">
        <f>IF(AB38="não",((V38/(1-VLOOKUP(AA38,Variáveis!$AK$3:$AN$29,4,FALSE)))*VLOOKUP(AA38,Variáveis!$AK$3:$AN$29,4,FALSE))-AD38,0)</f>
        <v/>
      </c>
      <c r="AF38" s="53">
        <f>T38*$AF$4</f>
        <v/>
      </c>
      <c r="AG38" s="53">
        <f>IF(AB38="SIM","Cliente pode pagar DIFA na entrada", )</f>
        <v/>
      </c>
      <c r="AH38" s="54" t="n"/>
      <c r="AI38" s="53">
        <f>IF(K38="SIM",(J38*$F$102),J38)</f>
        <v/>
      </c>
      <c r="AJ38" s="53">
        <f>IF(L38="SIM",(AI38*$F$101),AI38)</f>
        <v/>
      </c>
      <c r="AK38" s="53">
        <f>AJ38-AS38</f>
        <v/>
      </c>
      <c r="AL38" s="53">
        <f>AJ38*I38</f>
        <v/>
      </c>
      <c r="AM38" s="53">
        <f>AK38*I38</f>
        <v/>
      </c>
      <c r="AN38" s="53">
        <f>AK38-AP38-AQ38</f>
        <v/>
      </c>
      <c r="AO38" s="53">
        <f>AN38*I38</f>
        <v/>
      </c>
      <c r="AP38" s="53">
        <f>$AP$4*AK38</f>
        <v/>
      </c>
      <c r="AQ38" s="53">
        <f>$AQ$4*AK38</f>
        <v/>
      </c>
      <c r="AR38" s="51">
        <f t="array" ref="AR38">VLOOKUP(M38&amp;N38&amp;O38&amp;P38,Variáveis!$A$2:$E$240&amp;Variáveis!$B$2:$F$240&amp;Variáveis!$C$2:$G$240&amp;Variáveis!$D$2:$H$240,5,FALSE)</f>
        <v/>
      </c>
      <c r="AS38" s="53">
        <f>((AJ38*(1-AR38))*AR38)</f>
        <v/>
      </c>
      <c r="AT38" s="53">
        <f>(((J38+(J38*AU38))*0.18)-(J38*AR38))</f>
        <v/>
      </c>
      <c r="AU38" s="55">
        <f>(((1+AV38)*(1-AR38))/(1-0.18)-1)</f>
        <v/>
      </c>
      <c r="AV38" s="55">
        <f>IF(BB38&gt;0,BB38,IF(BA38&gt;0,BA38,IF(AZ38&gt;0,AZ38,IF(AY38&gt;0,AY38,IF(AX38&gt;0,AX38)))))/100</f>
        <v/>
      </c>
      <c r="AW38" s="56">
        <f>VALUE(LEFT(G38,4))</f>
        <v/>
      </c>
      <c r="AX38" s="56">
        <f>VALUE(IFERROR(VLOOKUP(VALUE(LEFT(G38,4)),ST!$C$4:$E$300,3,FALSE),"0"))</f>
        <v/>
      </c>
      <c r="AY38" s="56">
        <f>VALUE(IFERROR(VLOOKUP(VALUE(LEFT(G38,5)),ST!$C$4:$E$300,3,FALSE),"0"))</f>
        <v/>
      </c>
      <c r="AZ38" s="56">
        <f>VALUE(IFERROR(VLOOKUP(VALUE(LEFT(G38,6)),ST!$C$4:$E$300,3,FALSE),"0"))</f>
        <v/>
      </c>
      <c r="BA38" s="56">
        <f>VALUE(IFERROR(VLOOKUP(VALUE(LEFT(G38,7)),ST!$C$4:$E$300,3,FALSE),"0"))</f>
        <v/>
      </c>
      <c r="BB38" s="56">
        <f>VALUE(IFERROR(VLOOKUP(G38,ST!$C$4:$E$400,3,FALSE),"0"))</f>
        <v/>
      </c>
      <c r="BC38" s="57">
        <f>IF(VLOOKUP(AW38,ST!$C$4:$F$298,4,FALSE)&lt;&gt;0,VLOOKUP(AW38,ST!$C$4:$F$298,4,FALSE),VLOOKUP(G38,ST!$C$4:$F$298,4,FALSE))</f>
        <v/>
      </c>
      <c r="BD38" s="57">
        <f>IF(O38="SC","Desconsiderar coluna ICMS ST",IF(O38="PR","Haverá ST", ))</f>
        <v/>
      </c>
      <c r="BE38" s="53">
        <f>W38</f>
        <v/>
      </c>
      <c r="BF38" s="53">
        <f>X38</f>
        <v/>
      </c>
      <c r="BG38" s="53">
        <f>AD38-AS38</f>
        <v/>
      </c>
      <c r="BH38" s="51">
        <f>$W$4+$X$4+AC38+$BJ$4+0.07</f>
        <v/>
      </c>
      <c r="BI38" s="53">
        <f>IF(BD38="Haverá ST",AJ38+AS38+AT38,AJ38+AS38)</f>
        <v/>
      </c>
      <c r="BJ38" s="53">
        <f>T38*$BJ$4</f>
        <v/>
      </c>
      <c r="BK38" s="53">
        <f>T38*$BK$4</f>
        <v/>
      </c>
      <c r="BL38" s="53">
        <f>BE38+BF38+AO38+BJ38+BK38+AD38</f>
        <v/>
      </c>
      <c r="BM38" s="53">
        <f>(T38-BL38)</f>
        <v/>
      </c>
    </row>
    <row r="39" hidden="1" ht="15.75" customHeight="1" s="218">
      <c r="A39" s="58">
        <f>A38+1</f>
        <v/>
      </c>
      <c r="B39" s="144">
        <f>BOM!B39</f>
        <v/>
      </c>
      <c r="C39" s="144">
        <f>BOM!C39</f>
        <v/>
      </c>
      <c r="D39" s="144">
        <f>BOM!D39</f>
        <v/>
      </c>
      <c r="E39" s="144">
        <f>BOM!E39</f>
        <v/>
      </c>
      <c r="F39" s="144">
        <f>BOM!F39</f>
        <v/>
      </c>
      <c r="G39" s="144">
        <f>BOM!G39</f>
        <v/>
      </c>
      <c r="H39" s="144">
        <f>BOM!H39</f>
        <v/>
      </c>
      <c r="I39" s="144">
        <f>BOM!I39</f>
        <v/>
      </c>
      <c r="J39" s="146">
        <f>BOM!J39</f>
        <v/>
      </c>
      <c r="K39" s="146">
        <f>BOM!K39</f>
        <v/>
      </c>
      <c r="L39" s="146">
        <f>BOM!L39</f>
        <v/>
      </c>
      <c r="M39" s="146">
        <f>BOM!M39</f>
        <v/>
      </c>
      <c r="N39" s="146">
        <f>BOM!N39</f>
        <v/>
      </c>
      <c r="O39" s="146">
        <f>BOM!O39</f>
        <v/>
      </c>
      <c r="P39" s="146">
        <f>BOM!P39</f>
        <v/>
      </c>
      <c r="Q39" s="46">
        <f>$F$97</f>
        <v/>
      </c>
      <c r="R39" s="46">
        <f>$F$98</f>
        <v/>
      </c>
      <c r="S39" s="48">
        <f>U39-(U39*R39)</f>
        <v/>
      </c>
      <c r="T39" s="48">
        <f>S39*I39</f>
        <v/>
      </c>
      <c r="U39" s="48">
        <f>(AN39)/(1-(BH39+Q39))</f>
        <v/>
      </c>
      <c r="V39" s="48">
        <f>U39*I39</f>
        <v/>
      </c>
      <c r="W39" s="49">
        <f>T39*$W$4</f>
        <v/>
      </c>
      <c r="X39" s="49">
        <f>T39*$X$4</f>
        <v/>
      </c>
      <c r="Y39" s="50">
        <f>M39</f>
        <v/>
      </c>
      <c r="Z39" s="9" t="n"/>
      <c r="AA39" s="9" t="n"/>
      <c r="AB39" s="9" t="n"/>
      <c r="AC39" s="51">
        <f t="array" ref="AC39">IF(I39&gt;0,VLOOKUP(Y39&amp;$P$88&amp;$P$89&amp;$P$90,Variáveis!$O$2:$S$300&amp;Variáveis!$P$2:$T$300&amp;Variáveis!$Q$2:$U$300&amp;Variáveis!$R$2:$V$300,5,FALSE),0)</f>
        <v/>
      </c>
      <c r="AD39" s="52">
        <f>T39*AC39</f>
        <v/>
      </c>
      <c r="AE39" s="53">
        <f>IF(AB39="não",((V39/(1-VLOOKUP(AA39,Variáveis!$AK$3:$AN$29,4,FALSE)))*VLOOKUP(AA39,Variáveis!$AK$3:$AN$29,4,FALSE))-AD39,0)</f>
        <v/>
      </c>
      <c r="AF39" s="53">
        <f>T39*$AF$4</f>
        <v/>
      </c>
      <c r="AG39" s="53">
        <f>IF(AB39="SIM","Cliente pode pagar DIFA na entrada", )</f>
        <v/>
      </c>
      <c r="AH39" s="54" t="n"/>
      <c r="AI39" s="53">
        <f>IF(K39="SIM",(J39*$F$102),J39)</f>
        <v/>
      </c>
      <c r="AJ39" s="53">
        <f>IF(L39="SIM",(AI39*$F$101),AI39)</f>
        <v/>
      </c>
      <c r="AK39" s="53">
        <f>AJ39-AS39</f>
        <v/>
      </c>
      <c r="AL39" s="53">
        <f>AJ39*I39</f>
        <v/>
      </c>
      <c r="AM39" s="53">
        <f>AK39*I39</f>
        <v/>
      </c>
      <c r="AN39" s="53">
        <f>AK39-AP39-AQ39</f>
        <v/>
      </c>
      <c r="AO39" s="53">
        <f>AN39*I39</f>
        <v/>
      </c>
      <c r="AP39" s="53">
        <f>$AP$4*AK39</f>
        <v/>
      </c>
      <c r="AQ39" s="53">
        <f>$AQ$4*AK39</f>
        <v/>
      </c>
      <c r="AR39" s="51">
        <f t="array" ref="AR39">VLOOKUP(M39&amp;N39&amp;O39&amp;P39,Variáveis!$A$2:$E$240&amp;Variáveis!$B$2:$F$240&amp;Variáveis!$C$2:$G$240&amp;Variáveis!$D$2:$H$240,5,FALSE)</f>
        <v/>
      </c>
      <c r="AS39" s="53">
        <f>((AJ39*(1-AR39))*AR39)</f>
        <v/>
      </c>
      <c r="AT39" s="53">
        <f>(((J39+(J39*AU39))*0.18)-(J39*AR39))</f>
        <v/>
      </c>
      <c r="AU39" s="55">
        <f>(((1+AV39)*(1-AR39))/(1-0.18)-1)</f>
        <v/>
      </c>
      <c r="AV39" s="55">
        <f>IF(BB39&gt;0,BB39,IF(BA39&gt;0,BA39,IF(AZ39&gt;0,AZ39,IF(AY39&gt;0,AY39,IF(AX39&gt;0,AX39)))))/100</f>
        <v/>
      </c>
      <c r="AW39" s="56">
        <f>VALUE(LEFT(G39,4))</f>
        <v/>
      </c>
      <c r="AX39" s="56">
        <f>VALUE(IFERROR(VLOOKUP(VALUE(LEFT(G39,4)),ST!$C$4:$E$300,3,FALSE),"0"))</f>
        <v/>
      </c>
      <c r="AY39" s="56">
        <f>VALUE(IFERROR(VLOOKUP(VALUE(LEFT(G39,5)),ST!$C$4:$E$300,3,FALSE),"0"))</f>
        <v/>
      </c>
      <c r="AZ39" s="56">
        <f>VALUE(IFERROR(VLOOKUP(VALUE(LEFT(G39,6)),ST!$C$4:$E$300,3,FALSE),"0"))</f>
        <v/>
      </c>
      <c r="BA39" s="56">
        <f>VALUE(IFERROR(VLOOKUP(VALUE(LEFT(G39,7)),ST!$C$4:$E$300,3,FALSE),"0"))</f>
        <v/>
      </c>
      <c r="BB39" s="56">
        <f>VALUE(IFERROR(VLOOKUP(G39,ST!$C$4:$E$400,3,FALSE),"0"))</f>
        <v/>
      </c>
      <c r="BC39" s="57">
        <f>IF(VLOOKUP(AW39,ST!$C$4:$F$298,4,FALSE)&lt;&gt;0,VLOOKUP(AW39,ST!$C$4:$F$298,4,FALSE),VLOOKUP(G39,ST!$C$4:$F$298,4,FALSE))</f>
        <v/>
      </c>
      <c r="BD39" s="57">
        <f>IF(O39="SC","Desconsiderar coluna ICMS ST",IF(O39="PR","Haverá ST", ))</f>
        <v/>
      </c>
      <c r="BE39" s="53">
        <f>W39</f>
        <v/>
      </c>
      <c r="BF39" s="53">
        <f>X39</f>
        <v/>
      </c>
      <c r="BG39" s="53">
        <f>AD39-AS39</f>
        <v/>
      </c>
      <c r="BH39" s="51">
        <f>$W$4+$X$4+AC39+$BJ$4+0.07</f>
        <v/>
      </c>
      <c r="BI39" s="53">
        <f>IF(BD39="Haverá ST",AJ39+AS39+AT39,AJ39+AS39)</f>
        <v/>
      </c>
      <c r="BJ39" s="53">
        <f>T39*$BJ$4</f>
        <v/>
      </c>
      <c r="BK39" s="53">
        <f>T39*$BK$4</f>
        <v/>
      </c>
      <c r="BL39" s="53">
        <f>BE39+BF39+AO39+BJ39+BK39+AD39</f>
        <v/>
      </c>
      <c r="BM39" s="53">
        <f>(T39-BL39)</f>
        <v/>
      </c>
    </row>
    <row r="40" hidden="1" ht="15.75" customHeight="1" s="218">
      <c r="A40" s="58">
        <f>A39+1</f>
        <v/>
      </c>
      <c r="B40" s="144">
        <f>BOM!B40</f>
        <v/>
      </c>
      <c r="C40" s="144">
        <f>BOM!C40</f>
        <v/>
      </c>
      <c r="D40" s="144">
        <f>BOM!D40</f>
        <v/>
      </c>
      <c r="E40" s="144">
        <f>BOM!E40</f>
        <v/>
      </c>
      <c r="F40" s="144">
        <f>BOM!F40</f>
        <v/>
      </c>
      <c r="G40" s="144">
        <f>BOM!G40</f>
        <v/>
      </c>
      <c r="H40" s="144">
        <f>BOM!H40</f>
        <v/>
      </c>
      <c r="I40" s="144">
        <f>BOM!I40</f>
        <v/>
      </c>
      <c r="J40" s="146">
        <f>BOM!J40</f>
        <v/>
      </c>
      <c r="K40" s="146">
        <f>BOM!K40</f>
        <v/>
      </c>
      <c r="L40" s="146">
        <f>BOM!L40</f>
        <v/>
      </c>
      <c r="M40" s="146">
        <f>BOM!M40</f>
        <v/>
      </c>
      <c r="N40" s="146">
        <f>BOM!N40</f>
        <v/>
      </c>
      <c r="O40" s="146">
        <f>BOM!O40</f>
        <v/>
      </c>
      <c r="P40" s="146">
        <f>BOM!P40</f>
        <v/>
      </c>
      <c r="Q40" s="46">
        <f>$F$97</f>
        <v/>
      </c>
      <c r="R40" s="46">
        <f>$F$98</f>
        <v/>
      </c>
      <c r="S40" s="48">
        <f>U40-(U40*R40)</f>
        <v/>
      </c>
      <c r="T40" s="48">
        <f>S40*I40</f>
        <v/>
      </c>
      <c r="U40" s="48">
        <f>(AN40)/(1-(BH40+Q40))</f>
        <v/>
      </c>
      <c r="V40" s="48">
        <f>U40*I40</f>
        <v/>
      </c>
      <c r="W40" s="49">
        <f>T40*$W$4</f>
        <v/>
      </c>
      <c r="X40" s="49">
        <f>T40*$X$4</f>
        <v/>
      </c>
      <c r="Y40" s="50">
        <f>M40</f>
        <v/>
      </c>
      <c r="Z40" s="9" t="n"/>
      <c r="AA40" s="9" t="n"/>
      <c r="AB40" s="9" t="n"/>
      <c r="AC40" s="51">
        <f t="array" ref="AC40">IF(I40&gt;0,VLOOKUP(Y40&amp;$P$88&amp;$P$89&amp;$P$90,Variáveis!$O$2:$S$300&amp;Variáveis!$P$2:$T$300&amp;Variáveis!$Q$2:$U$300&amp;Variáveis!$R$2:$V$300,5,FALSE),0)</f>
        <v/>
      </c>
      <c r="AD40" s="52">
        <f>T40*AC40</f>
        <v/>
      </c>
      <c r="AE40" s="53">
        <f>IF(AB40="não",((V40/(1-VLOOKUP(AA40,Variáveis!$AK$3:$AN$29,4,FALSE)))*VLOOKUP(AA40,Variáveis!$AK$3:$AN$29,4,FALSE))-AD40,0)</f>
        <v/>
      </c>
      <c r="AF40" s="53">
        <f>T40*$AF$4</f>
        <v/>
      </c>
      <c r="AG40" s="53">
        <f>IF(AB40="SIM","Cliente pode pagar DIFA na entrada", )</f>
        <v/>
      </c>
      <c r="AH40" s="54" t="n"/>
      <c r="AI40" s="53">
        <f>IF(K40="SIM",(J40*$F$102),J40)</f>
        <v/>
      </c>
      <c r="AJ40" s="53">
        <f>IF(L40="SIM",(AI40*$F$101),AI40)</f>
        <v/>
      </c>
      <c r="AK40" s="53">
        <f>AJ40-AS40</f>
        <v/>
      </c>
      <c r="AL40" s="53">
        <f>AJ40*I40</f>
        <v/>
      </c>
      <c r="AM40" s="53">
        <f>AK40*I40</f>
        <v/>
      </c>
      <c r="AN40" s="53">
        <f>AK40-AP40-AQ40</f>
        <v/>
      </c>
      <c r="AO40" s="53">
        <f>AN40*I40</f>
        <v/>
      </c>
      <c r="AP40" s="53">
        <f>$AP$4*AK40</f>
        <v/>
      </c>
      <c r="AQ40" s="53">
        <f>$AQ$4*AK40</f>
        <v/>
      </c>
      <c r="AR40" s="51">
        <f t="array" ref="AR40">VLOOKUP(M40&amp;N40&amp;O40&amp;P40,Variáveis!$A$2:$E$240&amp;Variáveis!$B$2:$F$240&amp;Variáveis!$C$2:$G$240&amp;Variáveis!$D$2:$H$240,5,FALSE)</f>
        <v/>
      </c>
      <c r="AS40" s="53">
        <f>((AJ40*(1-AR40))*AR40)</f>
        <v/>
      </c>
      <c r="AT40" s="53">
        <f>(((J40+(J40*AU40))*0.18)-(J40*AR40))</f>
        <v/>
      </c>
      <c r="AU40" s="55">
        <f>(((1+AV40)*(1-AR40))/(1-0.18)-1)</f>
        <v/>
      </c>
      <c r="AV40" s="55">
        <f>IF(BB40&gt;0,BB40,IF(BA40&gt;0,BA40,IF(AZ40&gt;0,AZ40,IF(AY40&gt;0,AY40,IF(AX40&gt;0,AX40)))))/100</f>
        <v/>
      </c>
      <c r="AW40" s="56">
        <f>VALUE(LEFT(G40,4))</f>
        <v/>
      </c>
      <c r="AX40" s="56">
        <f>VALUE(IFERROR(VLOOKUP(VALUE(LEFT(G40,4)),ST!$C$4:$E$300,3,FALSE),"0"))</f>
        <v/>
      </c>
      <c r="AY40" s="56">
        <f>VALUE(IFERROR(VLOOKUP(VALUE(LEFT(G40,5)),ST!$C$4:$E$300,3,FALSE),"0"))</f>
        <v/>
      </c>
      <c r="AZ40" s="56">
        <f>VALUE(IFERROR(VLOOKUP(VALUE(LEFT(G40,6)),ST!$C$4:$E$300,3,FALSE),"0"))</f>
        <v/>
      </c>
      <c r="BA40" s="56">
        <f>VALUE(IFERROR(VLOOKUP(VALUE(LEFT(G40,7)),ST!$C$4:$E$300,3,FALSE),"0"))</f>
        <v/>
      </c>
      <c r="BB40" s="56">
        <f>VALUE(IFERROR(VLOOKUP(G40,ST!$C$4:$E$400,3,FALSE),"0"))</f>
        <v/>
      </c>
      <c r="BC40" s="57">
        <f>IF(VLOOKUP(AW40,ST!$C$4:$F$298,4,FALSE)&lt;&gt;0,VLOOKUP(AW40,ST!$C$4:$F$298,4,FALSE),VLOOKUP(G40,ST!$C$4:$F$298,4,FALSE))</f>
        <v/>
      </c>
      <c r="BD40" s="57">
        <f>IF(O40="SC","Desconsiderar coluna ICMS ST",IF(O40="PR","Haverá ST", ))</f>
        <v/>
      </c>
      <c r="BE40" s="53">
        <f>W40</f>
        <v/>
      </c>
      <c r="BF40" s="53">
        <f>X40</f>
        <v/>
      </c>
      <c r="BG40" s="53">
        <f>AD40-AS40</f>
        <v/>
      </c>
      <c r="BH40" s="51">
        <f>$W$4+$X$4+AC40+$BJ$4+0.07</f>
        <v/>
      </c>
      <c r="BI40" s="53">
        <f>IF(BD40="Haverá ST",AJ40+AS40+AT40,AJ40+AS40)</f>
        <v/>
      </c>
      <c r="BJ40" s="53">
        <f>T40*$BJ$4</f>
        <v/>
      </c>
      <c r="BK40" s="53">
        <f>T40*$BK$4</f>
        <v/>
      </c>
      <c r="BL40" s="53">
        <f>BE40+BF40+AO40+BJ40+BK40+AD40</f>
        <v/>
      </c>
      <c r="BM40" s="53">
        <f>(T40-BL40)</f>
        <v/>
      </c>
    </row>
    <row r="41" hidden="1" ht="15.75" customHeight="1" s="218">
      <c r="A41" s="58">
        <f>A40+1</f>
        <v/>
      </c>
      <c r="B41" s="144">
        <f>BOM!B41</f>
        <v/>
      </c>
      <c r="C41" s="144">
        <f>BOM!C41</f>
        <v/>
      </c>
      <c r="D41" s="144">
        <f>BOM!D41</f>
        <v/>
      </c>
      <c r="E41" s="144">
        <f>BOM!E41</f>
        <v/>
      </c>
      <c r="F41" s="144" t="n"/>
      <c r="G41" s="144" t="n"/>
      <c r="H41" s="144" t="n"/>
      <c r="I41" s="144" t="n">
        <v>0</v>
      </c>
      <c r="J41" s="144" t="n"/>
      <c r="K41" s="144" t="n"/>
      <c r="L41" s="144" t="n"/>
      <c r="M41" s="144" t="n"/>
      <c r="N41" s="144" t="n"/>
      <c r="O41" s="144" t="n"/>
      <c r="P41" s="144" t="n"/>
      <c r="Q41" s="46">
        <f>$F$97</f>
        <v/>
      </c>
      <c r="R41" s="46">
        <f>$F$98</f>
        <v/>
      </c>
      <c r="S41" s="48">
        <f>U41-(U41*R41)</f>
        <v/>
      </c>
      <c r="T41" s="48">
        <f>S41*I41</f>
        <v/>
      </c>
      <c r="U41" s="48">
        <f>(AN41)/(1-(BH41+Q41))</f>
        <v/>
      </c>
      <c r="V41" s="48">
        <f>U41*I41</f>
        <v/>
      </c>
      <c r="W41" s="49">
        <f>T41*$W$4</f>
        <v/>
      </c>
      <c r="X41" s="49">
        <f>T41*$X$4</f>
        <v/>
      </c>
      <c r="Y41" s="50">
        <f>M41</f>
        <v/>
      </c>
      <c r="Z41" s="9" t="n"/>
      <c r="AA41" s="9" t="n"/>
      <c r="AB41" s="9" t="n"/>
      <c r="AC41" s="51">
        <f t="array" ref="AC41">IF(I41&gt;0,VLOOKUP(Y41&amp;$P$88&amp;$P$89&amp;$P$90,Variáveis!$O$2:$S$300&amp;Variáveis!$P$2:$T$300&amp;Variáveis!$Q$2:$U$300&amp;Variáveis!$R$2:$V$300,5,FALSE),0)</f>
        <v/>
      </c>
      <c r="AD41" s="52">
        <f>T41*AC41</f>
        <v/>
      </c>
      <c r="AE41" s="53">
        <f>IF(AB41="não",((V41/(1-VLOOKUP(AA41,Variáveis!$AK$3:$AN$29,4,FALSE)))*VLOOKUP(AA41,Variáveis!$AK$3:$AN$29,4,FALSE))-AD41,0)</f>
        <v/>
      </c>
      <c r="AF41" s="53">
        <f>T41*$AF$4</f>
        <v/>
      </c>
      <c r="AG41" s="53">
        <f>IF(AB41="SIM","Cliente pode pagar DIFA na entrada", )</f>
        <v/>
      </c>
      <c r="AH41" s="54" t="n"/>
      <c r="AI41" s="53">
        <f>IF(K41="SIM",(J41*$F$102),J41)</f>
        <v/>
      </c>
      <c r="AJ41" s="53">
        <f>IF(L41="SIM",(AI41*$F$101),AI41)</f>
        <v/>
      </c>
      <c r="AK41" s="53">
        <f>AJ41-AS41</f>
        <v/>
      </c>
      <c r="AL41" s="53">
        <f>AJ41*I41</f>
        <v/>
      </c>
      <c r="AM41" s="53">
        <f>AK41*I41</f>
        <v/>
      </c>
      <c r="AN41" s="53">
        <f>AK41-AP41-AQ41</f>
        <v/>
      </c>
      <c r="AO41" s="53">
        <f>AN41*I41</f>
        <v/>
      </c>
      <c r="AP41" s="53">
        <f>$AP$4*AK41</f>
        <v/>
      </c>
      <c r="AQ41" s="53">
        <f>$AQ$4*AK41</f>
        <v/>
      </c>
      <c r="AR41" s="51">
        <f t="array" ref="AR41">VLOOKUP(M41&amp;N41&amp;O41&amp;P41,Variáveis!$A$2:$E$240&amp;Variáveis!$B$2:$F$240&amp;Variáveis!$C$2:$G$240&amp;Variáveis!$D$2:$H$240,5,FALSE)</f>
        <v/>
      </c>
      <c r="AS41" s="53">
        <f>((AJ41*(1-AR41))*AR41)</f>
        <v/>
      </c>
      <c r="AT41" s="53">
        <f>(((J41+(J41*AU41))*0.18)-(J41*AR41))</f>
        <v/>
      </c>
      <c r="AU41" s="55">
        <f>(((1+AV41)*(1-AR41))/(1-0.18)-1)</f>
        <v/>
      </c>
      <c r="AV41" s="55">
        <f>IF(BB41&gt;0,BB41,IF(BA41&gt;0,BA41,IF(AZ41&gt;0,AZ41,IF(AY41&gt;0,AY41,IF(AX41&gt;0,AX41)))))/100</f>
        <v/>
      </c>
      <c r="AW41" s="56">
        <f>VALUE(LEFT(G41,4))</f>
        <v/>
      </c>
      <c r="AX41" s="56">
        <f>VALUE(IFERROR(VLOOKUP(VALUE(LEFT(G41,4)),ST!$C$4:$E$300,3,FALSE),"0"))</f>
        <v/>
      </c>
      <c r="AY41" s="56">
        <f>VALUE(IFERROR(VLOOKUP(VALUE(LEFT(G41,5)),ST!$C$4:$E$300,3,FALSE),"0"))</f>
        <v/>
      </c>
      <c r="AZ41" s="56">
        <f>VALUE(IFERROR(VLOOKUP(VALUE(LEFT(G41,6)),ST!$C$4:$E$300,3,FALSE),"0"))</f>
        <v/>
      </c>
      <c r="BA41" s="56">
        <f>VALUE(IFERROR(VLOOKUP(VALUE(LEFT(G41,7)),ST!$C$4:$E$300,3,FALSE),"0"))</f>
        <v/>
      </c>
      <c r="BB41" s="56">
        <f>VALUE(IFERROR(VLOOKUP(G41,ST!$C$4:$E$400,3,FALSE),"0"))</f>
        <v/>
      </c>
      <c r="BC41" s="57">
        <f>IF(VLOOKUP(AW41,ST!$C$4:$F$298,4,FALSE)&lt;&gt;0,VLOOKUP(AW41,ST!$C$4:$F$298,4,FALSE),VLOOKUP(G41,ST!$C$4:$F$298,4,FALSE))</f>
        <v/>
      </c>
      <c r="BD41" s="57">
        <f>IF(O41="SC","Desconsiderar coluna ICMS ST",IF(O41="PR","Haverá ST", ))</f>
        <v/>
      </c>
      <c r="BE41" s="53">
        <f>W41</f>
        <v/>
      </c>
      <c r="BF41" s="53">
        <f>X41</f>
        <v/>
      </c>
      <c r="BG41" s="53">
        <f>AD41-AS41</f>
        <v/>
      </c>
      <c r="BH41" s="51">
        <f>$W$4+$X$4+AC41+$BJ$4+0.07</f>
        <v/>
      </c>
      <c r="BI41" s="53">
        <f>IF(BD41="Haverá ST",AJ41+AS41+AT41,AJ41+AS41)</f>
        <v/>
      </c>
      <c r="BJ41" s="53">
        <f>T41*$BJ$4</f>
        <v/>
      </c>
      <c r="BK41" s="53">
        <f>T41*$BK$4</f>
        <v/>
      </c>
      <c r="BL41" s="53">
        <f>BE41+BF41+AO41+BJ41+BK41+AD41</f>
        <v/>
      </c>
      <c r="BM41" s="53">
        <f>(T41-BL41)</f>
        <v/>
      </c>
    </row>
    <row r="42" hidden="1" ht="15.75" customHeight="1" s="218">
      <c r="A42" s="58">
        <f>A41+1</f>
        <v/>
      </c>
      <c r="B42" s="144">
        <f>BOM!B42</f>
        <v/>
      </c>
      <c r="C42" s="144">
        <f>BOM!C42</f>
        <v/>
      </c>
      <c r="D42" s="144">
        <f>BOM!D42</f>
        <v/>
      </c>
      <c r="E42" s="144">
        <f>BOM!E42</f>
        <v/>
      </c>
      <c r="F42" s="144">
        <f>BOM!F42</f>
        <v/>
      </c>
      <c r="G42" s="144">
        <f>BOM!G42</f>
        <v/>
      </c>
      <c r="H42" s="144">
        <f>BOM!H42</f>
        <v/>
      </c>
      <c r="I42" s="144">
        <f>BOM!I42</f>
        <v/>
      </c>
      <c r="J42" s="146">
        <f>BOM!J42</f>
        <v/>
      </c>
      <c r="K42" s="146">
        <f>BOM!K42</f>
        <v/>
      </c>
      <c r="L42" s="146">
        <f>BOM!L42</f>
        <v/>
      </c>
      <c r="M42" s="146">
        <f>BOM!M42</f>
        <v/>
      </c>
      <c r="N42" s="146">
        <f>BOM!N42</f>
        <v/>
      </c>
      <c r="O42" s="146">
        <f>BOM!O42</f>
        <v/>
      </c>
      <c r="P42" s="146">
        <f>BOM!P42</f>
        <v/>
      </c>
      <c r="Q42" s="46">
        <f>$F$97</f>
        <v/>
      </c>
      <c r="R42" s="46">
        <f>$F$98</f>
        <v/>
      </c>
      <c r="S42" s="48">
        <f>U42-(U42*R42)</f>
        <v/>
      </c>
      <c r="T42" s="48">
        <f>S42*I42</f>
        <v/>
      </c>
      <c r="U42" s="48">
        <f>(AN42)/(1-(BH42+Q42))</f>
        <v/>
      </c>
      <c r="V42" s="48">
        <f>U42*I42</f>
        <v/>
      </c>
      <c r="W42" s="49">
        <f>T42*$W$4</f>
        <v/>
      </c>
      <c r="X42" s="49">
        <f>T42*$X$4</f>
        <v/>
      </c>
      <c r="Y42" s="50">
        <f>M42</f>
        <v/>
      </c>
      <c r="Z42" s="9" t="n"/>
      <c r="AA42" s="9" t="n"/>
      <c r="AB42" s="9" t="n"/>
      <c r="AC42" s="51">
        <f t="array" ref="AC42">IF(I42&gt;0,VLOOKUP(Y42&amp;$P$88&amp;$P$89&amp;$P$90,Variáveis!$O$2:$S$300&amp;Variáveis!$P$2:$T$300&amp;Variáveis!$Q$2:$U$300&amp;Variáveis!$R$2:$V$300,5,FALSE),0)</f>
        <v/>
      </c>
      <c r="AD42" s="52">
        <f>T42*AC42</f>
        <v/>
      </c>
      <c r="AE42" s="53">
        <f>IF(AB42="não",((V42/(1-VLOOKUP(AA42,Variáveis!$AK$3:$AN$29,4,FALSE)))*VLOOKUP(AA42,Variáveis!$AK$3:$AN$29,4,FALSE))-AD42,0)</f>
        <v/>
      </c>
      <c r="AF42" s="53">
        <f>T42*$AF$4</f>
        <v/>
      </c>
      <c r="AG42" s="53">
        <f>IF(AB42="SIM","Cliente pode pagar DIFA na entrada", )</f>
        <v/>
      </c>
      <c r="AH42" s="54" t="n"/>
      <c r="AI42" s="53">
        <f>IF(K42="SIM",(J42*$F$102),J42)</f>
        <v/>
      </c>
      <c r="AJ42" s="53">
        <f>IF(L42="SIM",(AI42*$F$101),AI42)</f>
        <v/>
      </c>
      <c r="AK42" s="53">
        <f>AJ42-AS42</f>
        <v/>
      </c>
      <c r="AL42" s="53">
        <f>AJ42*I42</f>
        <v/>
      </c>
      <c r="AM42" s="53">
        <f>AK42*I42</f>
        <v/>
      </c>
      <c r="AN42" s="53">
        <f>AK42-AP42-AQ42</f>
        <v/>
      </c>
      <c r="AO42" s="53">
        <f>AN42*I42</f>
        <v/>
      </c>
      <c r="AP42" s="53">
        <f>$AP$4*AK42</f>
        <v/>
      </c>
      <c r="AQ42" s="53">
        <f>$AQ$4*AK42</f>
        <v/>
      </c>
      <c r="AR42" s="51">
        <f t="array" ref="AR42">VLOOKUP(M42&amp;N42&amp;O42&amp;P42,Variáveis!$A$2:$E$240&amp;Variáveis!$B$2:$F$240&amp;Variáveis!$C$2:$G$240&amp;Variáveis!$D$2:$H$240,5,FALSE)</f>
        <v/>
      </c>
      <c r="AS42" s="53">
        <f>((AJ42*(1-AR42))*AR42)</f>
        <v/>
      </c>
      <c r="AT42" s="53">
        <f>(((J42+(J42*AU42))*0.18)-(J42*AR42))</f>
        <v/>
      </c>
      <c r="AU42" s="55">
        <f>(((1+AV42)*(1-AR42))/(1-0.18)-1)</f>
        <v/>
      </c>
      <c r="AV42" s="55">
        <f>IF(BB42&gt;0,BB42,IF(BA42&gt;0,BA42,IF(AZ42&gt;0,AZ42,IF(AY42&gt;0,AY42,IF(AX42&gt;0,AX42)))))/100</f>
        <v/>
      </c>
      <c r="AW42" s="56">
        <f>VALUE(LEFT(G42,4))</f>
        <v/>
      </c>
      <c r="AX42" s="56">
        <f>VALUE(IFERROR(VLOOKUP(VALUE(LEFT(G42,4)),ST!$C$4:$E$300,3,FALSE),"0"))</f>
        <v/>
      </c>
      <c r="AY42" s="56">
        <f>VALUE(IFERROR(VLOOKUP(VALUE(LEFT(G42,5)),ST!$C$4:$E$300,3,FALSE),"0"))</f>
        <v/>
      </c>
      <c r="AZ42" s="56">
        <f>VALUE(IFERROR(VLOOKUP(VALUE(LEFT(G42,6)),ST!$C$4:$E$300,3,FALSE),"0"))</f>
        <v/>
      </c>
      <c r="BA42" s="56">
        <f>VALUE(IFERROR(VLOOKUP(VALUE(LEFT(G42,7)),ST!$C$4:$E$300,3,FALSE),"0"))</f>
        <v/>
      </c>
      <c r="BB42" s="56">
        <f>VALUE(IFERROR(VLOOKUP(G42,ST!$C$4:$E$400,3,FALSE),"0"))</f>
        <v/>
      </c>
      <c r="BC42" s="57">
        <f>IF(VLOOKUP(AW42,ST!$C$4:$F$298,4,FALSE)&lt;&gt;0,VLOOKUP(AW42,ST!$C$4:$F$298,4,FALSE),VLOOKUP(G42,ST!$C$4:$F$298,4,FALSE))</f>
        <v/>
      </c>
      <c r="BD42" s="57">
        <f>IF(O42="SC","Desconsiderar coluna ICMS ST",IF(O42="PR","Haverá ST", ))</f>
        <v/>
      </c>
      <c r="BE42" s="53">
        <f>W42</f>
        <v/>
      </c>
      <c r="BF42" s="53">
        <f>X42</f>
        <v/>
      </c>
      <c r="BG42" s="53">
        <f>AD42-AS42</f>
        <v/>
      </c>
      <c r="BH42" s="51">
        <f>$W$4+$X$4+AC42+$BJ$4+0.07</f>
        <v/>
      </c>
      <c r="BI42" s="53">
        <f>IF(BD42="Haverá ST",AJ42+AS42+AT42,AJ42+AS42)</f>
        <v/>
      </c>
      <c r="BJ42" s="53">
        <f>T42*$BJ$4</f>
        <v/>
      </c>
      <c r="BK42" s="53">
        <f>T42*$BK$4</f>
        <v/>
      </c>
      <c r="BL42" s="53">
        <f>BE42+BF42+AO42+BJ42+BK42+AD42</f>
        <v/>
      </c>
      <c r="BM42" s="53">
        <f>(T42-BL42)</f>
        <v/>
      </c>
    </row>
    <row r="43" hidden="1" ht="15.75" customHeight="1" s="218">
      <c r="A43" s="58">
        <f>A42+1</f>
        <v/>
      </c>
      <c r="B43" s="144">
        <f>BOM!B43</f>
        <v/>
      </c>
      <c r="C43" s="144">
        <f>BOM!C43</f>
        <v/>
      </c>
      <c r="D43" s="144">
        <f>BOM!D43</f>
        <v/>
      </c>
      <c r="E43" s="144">
        <f>BOM!E43</f>
        <v/>
      </c>
      <c r="F43" s="144">
        <f>BOM!F43</f>
        <v/>
      </c>
      <c r="G43" s="144">
        <f>BOM!G43</f>
        <v/>
      </c>
      <c r="H43" s="144">
        <f>BOM!H43</f>
        <v/>
      </c>
      <c r="I43" s="144">
        <f>BOM!I43</f>
        <v/>
      </c>
      <c r="J43" s="146">
        <f>BOM!J43</f>
        <v/>
      </c>
      <c r="K43" s="146">
        <f>BOM!K43</f>
        <v/>
      </c>
      <c r="L43" s="146">
        <f>BOM!L43</f>
        <v/>
      </c>
      <c r="M43" s="146">
        <f>BOM!M43</f>
        <v/>
      </c>
      <c r="N43" s="146">
        <f>BOM!N43</f>
        <v/>
      </c>
      <c r="O43" s="146">
        <f>BOM!O43</f>
        <v/>
      </c>
      <c r="P43" s="146">
        <f>BOM!P43</f>
        <v/>
      </c>
      <c r="Q43" s="46">
        <f>$F$97</f>
        <v/>
      </c>
      <c r="R43" s="46">
        <f>$F$98</f>
        <v/>
      </c>
      <c r="S43" s="48">
        <f>U43-(U43*R43)</f>
        <v/>
      </c>
      <c r="T43" s="48">
        <f>S43*I43</f>
        <v/>
      </c>
      <c r="U43" s="48">
        <f>(AN43)/(1-(BH43+Q43))</f>
        <v/>
      </c>
      <c r="V43" s="48">
        <f>U43*I43</f>
        <v/>
      </c>
      <c r="W43" s="49">
        <f>T43*$W$4</f>
        <v/>
      </c>
      <c r="X43" s="49">
        <f>T43*$X$4</f>
        <v/>
      </c>
      <c r="Y43" s="50">
        <f>M43</f>
        <v/>
      </c>
      <c r="Z43" s="9" t="n"/>
      <c r="AA43" s="9" t="n"/>
      <c r="AB43" s="9" t="n"/>
      <c r="AC43" s="51">
        <f t="array" ref="AC43">IF(I43&gt;0,VLOOKUP(Y43&amp;$P$88&amp;$P$89&amp;$P$90,Variáveis!$O$2:$S$300&amp;Variáveis!$P$2:$T$300&amp;Variáveis!$Q$2:$U$300&amp;Variáveis!$R$2:$V$300,5,FALSE),0)</f>
        <v/>
      </c>
      <c r="AD43" s="52">
        <f>T43*AC43</f>
        <v/>
      </c>
      <c r="AE43" s="53">
        <f>IF(AB43="não",((V43/(1-VLOOKUP(AA43,Variáveis!$AK$3:$AN$29,4,FALSE)))*VLOOKUP(AA43,Variáveis!$AK$3:$AN$29,4,FALSE))-AD43,0)</f>
        <v/>
      </c>
      <c r="AF43" s="53">
        <f>T43*$AF$4</f>
        <v/>
      </c>
      <c r="AG43" s="53">
        <f>IF(AB43="SIM","Cliente pode pagar DIFA na entrada", )</f>
        <v/>
      </c>
      <c r="AH43" s="54" t="n"/>
      <c r="AI43" s="53">
        <f>IF(K43="SIM",(J43*$F$102),J43)</f>
        <v/>
      </c>
      <c r="AJ43" s="53">
        <f>IF(L43="SIM",(AI43*$F$101),AI43)</f>
        <v/>
      </c>
      <c r="AK43" s="53">
        <f>AJ43-AS43</f>
        <v/>
      </c>
      <c r="AL43" s="53">
        <f>AJ43*I43</f>
        <v/>
      </c>
      <c r="AM43" s="53">
        <f>AK43*I43</f>
        <v/>
      </c>
      <c r="AN43" s="53">
        <f>AK43-AP43-AQ43</f>
        <v/>
      </c>
      <c r="AO43" s="53">
        <f>AN43*I43</f>
        <v/>
      </c>
      <c r="AP43" s="53">
        <f>$AP$4*AK43</f>
        <v/>
      </c>
      <c r="AQ43" s="53">
        <f>$AQ$4*AK43</f>
        <v/>
      </c>
      <c r="AR43" s="51">
        <f t="array" ref="AR43">VLOOKUP(M43&amp;N43&amp;O43&amp;P43,Variáveis!$A$2:$E$240&amp;Variáveis!$B$2:$F$240&amp;Variáveis!$C$2:$G$240&amp;Variáveis!$D$2:$H$240,5,FALSE)</f>
        <v/>
      </c>
      <c r="AS43" s="53">
        <f>((AJ43*(1-AR43))*AR43)</f>
        <v/>
      </c>
      <c r="AT43" s="53">
        <f>(((J43+(J43*AU43))*0.18)-(J43*AR43))</f>
        <v/>
      </c>
      <c r="AU43" s="55">
        <f>(((1+AV43)*(1-AR43))/(1-0.18)-1)</f>
        <v/>
      </c>
      <c r="AV43" s="55">
        <f>IF(BB43&gt;0,BB43,IF(BA43&gt;0,BA43,IF(AZ43&gt;0,AZ43,IF(AY43&gt;0,AY43,IF(AX43&gt;0,AX43)))))/100</f>
        <v/>
      </c>
      <c r="AW43" s="56">
        <f>VALUE(LEFT(G43,4))</f>
        <v/>
      </c>
      <c r="AX43" s="56">
        <f>VALUE(IFERROR(VLOOKUP(VALUE(LEFT(G43,4)),ST!$C$4:$E$300,3,FALSE),"0"))</f>
        <v/>
      </c>
      <c r="AY43" s="56">
        <f>VALUE(IFERROR(VLOOKUP(VALUE(LEFT(G43,5)),ST!$C$4:$E$300,3,FALSE),"0"))</f>
        <v/>
      </c>
      <c r="AZ43" s="56">
        <f>VALUE(IFERROR(VLOOKUP(VALUE(LEFT(G43,6)),ST!$C$4:$E$300,3,FALSE),"0"))</f>
        <v/>
      </c>
      <c r="BA43" s="56">
        <f>VALUE(IFERROR(VLOOKUP(VALUE(LEFT(G43,7)),ST!$C$4:$E$300,3,FALSE),"0"))</f>
        <v/>
      </c>
      <c r="BB43" s="56">
        <f>VALUE(IFERROR(VLOOKUP(G43,ST!$C$4:$E$400,3,FALSE),"0"))</f>
        <v/>
      </c>
      <c r="BC43" s="57">
        <f>IF(VLOOKUP(AW43,ST!$C$4:$F$298,4,FALSE)&lt;&gt;0,VLOOKUP(AW43,ST!$C$4:$F$298,4,FALSE),VLOOKUP(G43,ST!$C$4:$F$298,4,FALSE))</f>
        <v/>
      </c>
      <c r="BD43" s="57">
        <f>IF(O43="SC","Desconsiderar coluna ICMS ST",IF(O43="PR","Haverá ST", ))</f>
        <v/>
      </c>
      <c r="BE43" s="53">
        <f>W43</f>
        <v/>
      </c>
      <c r="BF43" s="53">
        <f>X43</f>
        <v/>
      </c>
      <c r="BG43" s="53">
        <f>AD43-AS43</f>
        <v/>
      </c>
      <c r="BH43" s="51">
        <f>$W$4+$X$4+AC43+$BJ$4+0.07</f>
        <v/>
      </c>
      <c r="BI43" s="53">
        <f>IF(BD43="Haverá ST",AJ43+AS43+AT43,AJ43+AS43)</f>
        <v/>
      </c>
      <c r="BJ43" s="53">
        <f>T43*$BJ$4</f>
        <v/>
      </c>
      <c r="BK43" s="53">
        <f>T43*$BK$4</f>
        <v/>
      </c>
      <c r="BL43" s="53">
        <f>BE43+BF43+AO43+BJ43+BK43+AD43</f>
        <v/>
      </c>
      <c r="BM43" s="53">
        <f>(T43-BL43)</f>
        <v/>
      </c>
    </row>
    <row r="44" hidden="1" ht="15.75" customHeight="1" s="218">
      <c r="A44" s="58">
        <f>A43+1</f>
        <v/>
      </c>
      <c r="B44" s="144">
        <f>BOM!B44</f>
        <v/>
      </c>
      <c r="C44" s="144">
        <f>BOM!C44</f>
        <v/>
      </c>
      <c r="D44" s="144">
        <f>BOM!D44</f>
        <v/>
      </c>
      <c r="E44" s="144">
        <f>BOM!E44</f>
        <v/>
      </c>
      <c r="F44" s="144">
        <f>BOM!F44</f>
        <v/>
      </c>
      <c r="G44" s="144">
        <f>BOM!G44</f>
        <v/>
      </c>
      <c r="H44" s="144">
        <f>BOM!H44</f>
        <v/>
      </c>
      <c r="I44" s="144">
        <f>BOM!I44</f>
        <v/>
      </c>
      <c r="J44" s="146">
        <f>BOM!J44</f>
        <v/>
      </c>
      <c r="K44" s="146">
        <f>BOM!K44</f>
        <v/>
      </c>
      <c r="L44" s="146">
        <f>BOM!L44</f>
        <v/>
      </c>
      <c r="M44" s="146">
        <f>BOM!M44</f>
        <v/>
      </c>
      <c r="N44" s="146">
        <f>BOM!N44</f>
        <v/>
      </c>
      <c r="O44" s="146">
        <f>BOM!O44</f>
        <v/>
      </c>
      <c r="P44" s="146">
        <f>BOM!P44</f>
        <v/>
      </c>
      <c r="Q44" s="46">
        <f>$F$97</f>
        <v/>
      </c>
      <c r="R44" s="46">
        <f>$F$98</f>
        <v/>
      </c>
      <c r="S44" s="48">
        <f>U44-(U44*R44)</f>
        <v/>
      </c>
      <c r="T44" s="48">
        <f>S44*I44</f>
        <v/>
      </c>
      <c r="U44" s="48">
        <f>(AN44)/(1-(BH44+Q44))</f>
        <v/>
      </c>
      <c r="V44" s="48">
        <f>U44*I44</f>
        <v/>
      </c>
      <c r="W44" s="49">
        <f>T44*$W$4</f>
        <v/>
      </c>
      <c r="X44" s="49">
        <f>T44*$X$4</f>
        <v/>
      </c>
      <c r="Y44" s="50">
        <f>M44</f>
        <v/>
      </c>
      <c r="Z44" s="9" t="n"/>
      <c r="AA44" s="9" t="n"/>
      <c r="AB44" s="9" t="n"/>
      <c r="AC44" s="51">
        <f t="array" ref="AC44">IF(I44&gt;0,VLOOKUP(Y44&amp;$P$88&amp;$P$89&amp;$P$90,Variáveis!$O$2:$S$300&amp;Variáveis!$P$2:$T$300&amp;Variáveis!$Q$2:$U$300&amp;Variáveis!$R$2:$V$300,5,FALSE),0)</f>
        <v/>
      </c>
      <c r="AD44" s="52">
        <f>T44*AC44</f>
        <v/>
      </c>
      <c r="AE44" s="53">
        <f>IF(AB44="não",((V44/(1-VLOOKUP(AA44,Variáveis!$AK$3:$AN$29,4,FALSE)))*VLOOKUP(AA44,Variáveis!$AK$3:$AN$29,4,FALSE))-AD44,0)</f>
        <v/>
      </c>
      <c r="AF44" s="53">
        <f>T44*$AF$4</f>
        <v/>
      </c>
      <c r="AG44" s="53">
        <f>IF(AB44="SIM","Cliente pode pagar DIFA na entrada", )</f>
        <v/>
      </c>
      <c r="AH44" s="54" t="n"/>
      <c r="AI44" s="53">
        <f>IF(K44="SIM",(J44*$F$102),J44)</f>
        <v/>
      </c>
      <c r="AJ44" s="53">
        <f>IF(L44="SIM",(AI44*$F$101),AI44)</f>
        <v/>
      </c>
      <c r="AK44" s="53">
        <f>AJ44-AS44</f>
        <v/>
      </c>
      <c r="AL44" s="53">
        <f>AJ44*I44</f>
        <v/>
      </c>
      <c r="AM44" s="53">
        <f>AK44*I44</f>
        <v/>
      </c>
      <c r="AN44" s="53">
        <f>AK44-AP44-AQ44</f>
        <v/>
      </c>
      <c r="AO44" s="53">
        <f>AN44*I44</f>
        <v/>
      </c>
      <c r="AP44" s="53">
        <f>$AP$4*AK44</f>
        <v/>
      </c>
      <c r="AQ44" s="53">
        <f>$AQ$4*AK44</f>
        <v/>
      </c>
      <c r="AR44" s="51">
        <f t="array" ref="AR44">VLOOKUP(M44&amp;N44&amp;O44&amp;P44,Variáveis!$A$2:$E$240&amp;Variáveis!$B$2:$F$240&amp;Variáveis!$C$2:$G$240&amp;Variáveis!$D$2:$H$240,5,FALSE)</f>
        <v/>
      </c>
      <c r="AS44" s="53">
        <f>((AJ44*(1-AR44))*AR44)</f>
        <v/>
      </c>
      <c r="AT44" s="53">
        <f>(((J44+(J44*AU44))*0.18)-(J44*AR44))</f>
        <v/>
      </c>
      <c r="AU44" s="55">
        <f>(((1+AV44)*(1-AR44))/(1-0.18)-1)</f>
        <v/>
      </c>
      <c r="AV44" s="55">
        <f>IF(BB44&gt;0,BB44,IF(BA44&gt;0,BA44,IF(AZ44&gt;0,AZ44,IF(AY44&gt;0,AY44,IF(AX44&gt;0,AX44)))))/100</f>
        <v/>
      </c>
      <c r="AW44" s="56">
        <f>VALUE(LEFT(G44,4))</f>
        <v/>
      </c>
      <c r="AX44" s="56">
        <f>VALUE(IFERROR(VLOOKUP(VALUE(LEFT(G44,4)),ST!$C$4:$E$300,3,FALSE),"0"))</f>
        <v/>
      </c>
      <c r="AY44" s="56">
        <f>VALUE(IFERROR(VLOOKUP(VALUE(LEFT(G44,5)),ST!$C$4:$E$300,3,FALSE),"0"))</f>
        <v/>
      </c>
      <c r="AZ44" s="56">
        <f>VALUE(IFERROR(VLOOKUP(VALUE(LEFT(G44,6)),ST!$C$4:$E$300,3,FALSE),"0"))</f>
        <v/>
      </c>
      <c r="BA44" s="56">
        <f>VALUE(IFERROR(VLOOKUP(VALUE(LEFT(G44,7)),ST!$C$4:$E$300,3,FALSE),"0"))</f>
        <v/>
      </c>
      <c r="BB44" s="56">
        <f>VALUE(IFERROR(VLOOKUP(G44,ST!$C$4:$E$400,3,FALSE),"0"))</f>
        <v/>
      </c>
      <c r="BC44" s="57">
        <f>IF(VLOOKUP(AW44,ST!$C$4:$F$298,4,FALSE)&lt;&gt;0,VLOOKUP(AW44,ST!$C$4:$F$298,4,FALSE),VLOOKUP(G44,ST!$C$4:$F$298,4,FALSE))</f>
        <v/>
      </c>
      <c r="BD44" s="57">
        <f>IF(O44="SC","Desconsiderar coluna ICMS ST",IF(O44="PR","Haverá ST", ))</f>
        <v/>
      </c>
      <c r="BE44" s="53">
        <f>W44</f>
        <v/>
      </c>
      <c r="BF44" s="53">
        <f>X44</f>
        <v/>
      </c>
      <c r="BG44" s="53">
        <f>AD44-AS44</f>
        <v/>
      </c>
      <c r="BH44" s="51">
        <f>$W$4+$X$4+AC44+$BJ$4+0.07</f>
        <v/>
      </c>
      <c r="BI44" s="53">
        <f>IF(BD44="Haverá ST",AJ44+AS44+AT44,AJ44+AS44)</f>
        <v/>
      </c>
      <c r="BJ44" s="53">
        <f>T44*$BJ$4</f>
        <v/>
      </c>
      <c r="BK44" s="53">
        <f>T44*$BK$4</f>
        <v/>
      </c>
      <c r="BL44" s="53">
        <f>BE44+BF44+AO44+BJ44+BK44+AD44</f>
        <v/>
      </c>
      <c r="BM44" s="53">
        <f>(T44-BL44)</f>
        <v/>
      </c>
    </row>
    <row r="45" hidden="1" ht="15.75" customHeight="1" s="218">
      <c r="A45" s="58">
        <f>A44+1</f>
        <v/>
      </c>
      <c r="B45" s="144">
        <f>BOM!B45</f>
        <v/>
      </c>
      <c r="C45" s="144">
        <f>BOM!C45</f>
        <v/>
      </c>
      <c r="D45" s="144">
        <f>BOM!D45</f>
        <v/>
      </c>
      <c r="E45" s="144">
        <f>BOM!E45</f>
        <v/>
      </c>
      <c r="F45" s="144">
        <f>BOM!F45</f>
        <v/>
      </c>
      <c r="G45" s="144">
        <f>BOM!G45</f>
        <v/>
      </c>
      <c r="H45" s="144">
        <f>BOM!H45</f>
        <v/>
      </c>
      <c r="I45" s="144">
        <f>BOM!I45</f>
        <v/>
      </c>
      <c r="J45" s="146">
        <f>BOM!J45</f>
        <v/>
      </c>
      <c r="K45" s="146">
        <f>BOM!K45</f>
        <v/>
      </c>
      <c r="L45" s="146">
        <f>BOM!L45</f>
        <v/>
      </c>
      <c r="M45" s="146">
        <f>BOM!M45</f>
        <v/>
      </c>
      <c r="N45" s="146">
        <f>BOM!N45</f>
        <v/>
      </c>
      <c r="O45" s="146">
        <f>BOM!O45</f>
        <v/>
      </c>
      <c r="P45" s="146">
        <f>BOM!P45</f>
        <v/>
      </c>
      <c r="Q45" s="46">
        <f>$F$97</f>
        <v/>
      </c>
      <c r="R45" s="46">
        <f>$F$98</f>
        <v/>
      </c>
      <c r="S45" s="48">
        <f>U45-(U45*R45)</f>
        <v/>
      </c>
      <c r="T45" s="48">
        <f>S45*I45</f>
        <v/>
      </c>
      <c r="U45" s="48">
        <f>(AN45)/(1-(BH45+Q45))</f>
        <v/>
      </c>
      <c r="V45" s="48">
        <f>U45*I45</f>
        <v/>
      </c>
      <c r="W45" s="49">
        <f>T45*$W$4</f>
        <v/>
      </c>
      <c r="X45" s="49">
        <f>T45*$X$4</f>
        <v/>
      </c>
      <c r="Y45" s="50">
        <f>M45</f>
        <v/>
      </c>
      <c r="Z45" s="9" t="n"/>
      <c r="AA45" s="9" t="n"/>
      <c r="AB45" s="9" t="n"/>
      <c r="AC45" s="51">
        <f t="array" ref="AC45">IF(I45&gt;0,VLOOKUP(Y45&amp;$P$88&amp;$P$89&amp;$P$90,Variáveis!$O$2:$S$300&amp;Variáveis!$P$2:$T$300&amp;Variáveis!$Q$2:$U$300&amp;Variáveis!$R$2:$V$300,5,FALSE),0)</f>
        <v/>
      </c>
      <c r="AD45" s="52">
        <f>T45*AC45</f>
        <v/>
      </c>
      <c r="AE45" s="53">
        <f>IF(AB45="não",((V45/(1-VLOOKUP(AA45,Variáveis!$AK$3:$AN$29,4,FALSE)))*VLOOKUP(AA45,Variáveis!$AK$3:$AN$29,4,FALSE))-AD45,0)</f>
        <v/>
      </c>
      <c r="AF45" s="53">
        <f>T45*$AF$4</f>
        <v/>
      </c>
      <c r="AG45" s="53">
        <f>IF(AB45="SIM","Cliente pode pagar DIFA na entrada", )</f>
        <v/>
      </c>
      <c r="AH45" s="54" t="n"/>
      <c r="AI45" s="53">
        <f>IF(K45="SIM",(J45*$F$102),J45)</f>
        <v/>
      </c>
      <c r="AJ45" s="53">
        <f>IF(L45="SIM",(AI45*$F$101),AI45)</f>
        <v/>
      </c>
      <c r="AK45" s="53">
        <f>AJ45-AS45</f>
        <v/>
      </c>
      <c r="AL45" s="53">
        <f>AJ45*I45</f>
        <v/>
      </c>
      <c r="AM45" s="53">
        <f>AK45*I45</f>
        <v/>
      </c>
      <c r="AN45" s="53">
        <f>AK45-AP45-AQ45</f>
        <v/>
      </c>
      <c r="AO45" s="53">
        <f>AN45*I45</f>
        <v/>
      </c>
      <c r="AP45" s="53">
        <f>$AP$4*AK45</f>
        <v/>
      </c>
      <c r="AQ45" s="53">
        <f>$AQ$4*AK45</f>
        <v/>
      </c>
      <c r="AR45" s="51">
        <f t="array" ref="AR45">VLOOKUP(M45&amp;N45&amp;O45&amp;P45,Variáveis!$A$2:$E$240&amp;Variáveis!$B$2:$F$240&amp;Variáveis!$C$2:$G$240&amp;Variáveis!$D$2:$H$240,5,FALSE)</f>
        <v/>
      </c>
      <c r="AS45" s="53">
        <f>((AJ45*(1-AR45))*AR45)</f>
        <v/>
      </c>
      <c r="AT45" s="53">
        <f>(((J45+(J45*AU45))*0.18)-(J45*AR45))</f>
        <v/>
      </c>
      <c r="AU45" s="55">
        <f>(((1+AV45)*(1-AR45))/(1-0.18)-1)</f>
        <v/>
      </c>
      <c r="AV45" s="55">
        <f>IF(BB45&gt;0,BB45,IF(BA45&gt;0,BA45,IF(AZ45&gt;0,AZ45,IF(AY45&gt;0,AY45,IF(AX45&gt;0,AX45)))))/100</f>
        <v/>
      </c>
      <c r="AW45" s="56">
        <f>VALUE(LEFT(G45,4))</f>
        <v/>
      </c>
      <c r="AX45" s="56">
        <f>VALUE(IFERROR(VLOOKUP(VALUE(LEFT(G45,4)),ST!$C$4:$E$300,3,FALSE),"0"))</f>
        <v/>
      </c>
      <c r="AY45" s="56">
        <f>VALUE(IFERROR(VLOOKUP(VALUE(LEFT(G45,5)),ST!$C$4:$E$300,3,FALSE),"0"))</f>
        <v/>
      </c>
      <c r="AZ45" s="56">
        <f>VALUE(IFERROR(VLOOKUP(VALUE(LEFT(G45,6)),ST!$C$4:$E$300,3,FALSE),"0"))</f>
        <v/>
      </c>
      <c r="BA45" s="56">
        <f>VALUE(IFERROR(VLOOKUP(VALUE(LEFT(G45,7)),ST!$C$4:$E$300,3,FALSE),"0"))</f>
        <v/>
      </c>
      <c r="BB45" s="56">
        <f>VALUE(IFERROR(VLOOKUP(G45,ST!$C$4:$E$400,3,FALSE),"0"))</f>
        <v/>
      </c>
      <c r="BC45" s="57">
        <f>IF(VLOOKUP(AW45,ST!$C$4:$F$298,4,FALSE)&lt;&gt;0,VLOOKUP(AW45,ST!$C$4:$F$298,4,FALSE),VLOOKUP(G45,ST!$C$4:$F$298,4,FALSE))</f>
        <v/>
      </c>
      <c r="BD45" s="57">
        <f>IF(O45="SC","Desconsiderar coluna ICMS ST",IF(O45="PR","Haverá ST", ))</f>
        <v/>
      </c>
      <c r="BE45" s="53">
        <f>W45</f>
        <v/>
      </c>
      <c r="BF45" s="53">
        <f>X45</f>
        <v/>
      </c>
      <c r="BG45" s="53">
        <f>AD45-AS45</f>
        <v/>
      </c>
      <c r="BH45" s="51">
        <f>$W$4+$X$4+AC45+$BJ$4+0.07</f>
        <v/>
      </c>
      <c r="BI45" s="53">
        <f>IF(BD45="Haverá ST",AJ45+AS45+AT45,AJ45+AS45)</f>
        <v/>
      </c>
      <c r="BJ45" s="53">
        <f>T45*$BJ$4</f>
        <v/>
      </c>
      <c r="BK45" s="53">
        <f>T45*$BK$4</f>
        <v/>
      </c>
      <c r="BL45" s="53">
        <f>BE45+BF45+AO45+BJ45+BK45+AD45</f>
        <v/>
      </c>
      <c r="BM45" s="53">
        <f>(T45-BL45)</f>
        <v/>
      </c>
    </row>
    <row r="46" hidden="1" ht="15.75" customHeight="1" s="218">
      <c r="A46" s="58">
        <f>A45+1</f>
        <v/>
      </c>
      <c r="B46" s="144">
        <f>BOM!B46</f>
        <v/>
      </c>
      <c r="C46" s="144">
        <f>BOM!C46</f>
        <v/>
      </c>
      <c r="D46" s="144">
        <f>BOM!D46</f>
        <v/>
      </c>
      <c r="E46" s="144">
        <f>BOM!E46</f>
        <v/>
      </c>
      <c r="F46" s="144">
        <f>BOM!F46</f>
        <v/>
      </c>
      <c r="G46" s="144">
        <f>BOM!G46</f>
        <v/>
      </c>
      <c r="H46" s="144">
        <f>BOM!H46</f>
        <v/>
      </c>
      <c r="I46" s="144">
        <f>BOM!I46</f>
        <v/>
      </c>
      <c r="J46" s="146">
        <f>BOM!J46</f>
        <v/>
      </c>
      <c r="K46" s="146">
        <f>BOM!K46</f>
        <v/>
      </c>
      <c r="L46" s="146">
        <f>BOM!L46</f>
        <v/>
      </c>
      <c r="M46" s="146">
        <f>BOM!M46</f>
        <v/>
      </c>
      <c r="N46" s="146">
        <f>BOM!N46</f>
        <v/>
      </c>
      <c r="O46" s="146">
        <f>BOM!O46</f>
        <v/>
      </c>
      <c r="P46" s="146">
        <f>BOM!P46</f>
        <v/>
      </c>
      <c r="Q46" s="46">
        <f>$F$97</f>
        <v/>
      </c>
      <c r="R46" s="46">
        <f>$F$98</f>
        <v/>
      </c>
      <c r="S46" s="48">
        <f>U46-(U46*R46)</f>
        <v/>
      </c>
      <c r="T46" s="48">
        <f>S46*I46</f>
        <v/>
      </c>
      <c r="U46" s="48">
        <f>(AN46)/(1-(BH46+Q46))</f>
        <v/>
      </c>
      <c r="V46" s="48">
        <f>U46*I46</f>
        <v/>
      </c>
      <c r="W46" s="49">
        <f>T46*$W$4</f>
        <v/>
      </c>
      <c r="X46" s="49">
        <f>T46*$X$4</f>
        <v/>
      </c>
      <c r="Y46" s="50">
        <f>M46</f>
        <v/>
      </c>
      <c r="Z46" s="9" t="n"/>
      <c r="AA46" s="9" t="n"/>
      <c r="AB46" s="9" t="n"/>
      <c r="AC46" s="51">
        <f t="array" ref="AC46">IF(I46&gt;0,VLOOKUP(Y46&amp;$P$88&amp;$P$89&amp;$P$90,Variáveis!$O$2:$S$300&amp;Variáveis!$P$2:$T$300&amp;Variáveis!$Q$2:$U$300&amp;Variáveis!$R$2:$V$300,5,FALSE),0)</f>
        <v/>
      </c>
      <c r="AD46" s="52">
        <f>T46*AC46</f>
        <v/>
      </c>
      <c r="AE46" s="53">
        <f>IF(AB46="não",((V46/(1-VLOOKUP(AA46,Variáveis!$AK$3:$AN$29,4,FALSE)))*VLOOKUP(AA46,Variáveis!$AK$3:$AN$29,4,FALSE))-AD46,0)</f>
        <v/>
      </c>
      <c r="AF46" s="53">
        <f>T46*$AF$4</f>
        <v/>
      </c>
      <c r="AG46" s="53">
        <f>IF(AB46="SIM","Cliente pode pagar DIFA na entrada", )</f>
        <v/>
      </c>
      <c r="AH46" s="54" t="n"/>
      <c r="AI46" s="53">
        <f>IF(K46="SIM",(J46*$F$102),J46)</f>
        <v/>
      </c>
      <c r="AJ46" s="53">
        <f>IF(L46="SIM",(AI46*$F$101),AI46)</f>
        <v/>
      </c>
      <c r="AK46" s="53">
        <f>AJ46-AS46</f>
        <v/>
      </c>
      <c r="AL46" s="53">
        <f>AJ46*I46</f>
        <v/>
      </c>
      <c r="AM46" s="53">
        <f>AK46*I46</f>
        <v/>
      </c>
      <c r="AN46" s="53">
        <f>AK46-AP46-AQ46</f>
        <v/>
      </c>
      <c r="AO46" s="53">
        <f>AN46*I46</f>
        <v/>
      </c>
      <c r="AP46" s="53">
        <f>$AP$4*AK46</f>
        <v/>
      </c>
      <c r="AQ46" s="53">
        <f>$AQ$4*AK46</f>
        <v/>
      </c>
      <c r="AR46" s="51">
        <f t="array" ref="AR46">VLOOKUP(M46&amp;N46&amp;O46&amp;P46,Variáveis!$A$2:$E$240&amp;Variáveis!$B$2:$F$240&amp;Variáveis!$C$2:$G$240&amp;Variáveis!$D$2:$H$240,5,FALSE)</f>
        <v/>
      </c>
      <c r="AS46" s="53">
        <f>((AJ46*(1-AR46))*AR46)</f>
        <v/>
      </c>
      <c r="AT46" s="53">
        <f>(((J46+(J46*AU46))*0.18)-(J46*AR46))</f>
        <v/>
      </c>
      <c r="AU46" s="55">
        <f>(((1+AV46)*(1-AR46))/(1-0.18)-1)</f>
        <v/>
      </c>
      <c r="AV46" s="55">
        <f>IF(BB46&gt;0,BB46,IF(BA46&gt;0,BA46,IF(AZ46&gt;0,AZ46,IF(AY46&gt;0,AY46,IF(AX46&gt;0,AX46)))))/100</f>
        <v/>
      </c>
      <c r="AW46" s="56">
        <f>VALUE(LEFT(G46,4))</f>
        <v/>
      </c>
      <c r="AX46" s="56">
        <f>VALUE(IFERROR(VLOOKUP(VALUE(LEFT(G46,4)),ST!$C$4:$E$300,3,FALSE),"0"))</f>
        <v/>
      </c>
      <c r="AY46" s="56">
        <f>VALUE(IFERROR(VLOOKUP(VALUE(LEFT(G46,5)),ST!$C$4:$E$300,3,FALSE),"0"))</f>
        <v/>
      </c>
      <c r="AZ46" s="56">
        <f>VALUE(IFERROR(VLOOKUP(VALUE(LEFT(G46,6)),ST!$C$4:$E$300,3,FALSE),"0"))</f>
        <v/>
      </c>
      <c r="BA46" s="56">
        <f>VALUE(IFERROR(VLOOKUP(VALUE(LEFT(G46,7)),ST!$C$4:$E$300,3,FALSE),"0"))</f>
        <v/>
      </c>
      <c r="BB46" s="56">
        <f>VALUE(IFERROR(VLOOKUP(G46,ST!$C$4:$E$400,3,FALSE),"0"))</f>
        <v/>
      </c>
      <c r="BC46" s="57">
        <f>IF(VLOOKUP(AW46,ST!$C$4:$F$298,4,FALSE)&lt;&gt;0,VLOOKUP(AW46,ST!$C$4:$F$298,4,FALSE),VLOOKUP(G46,ST!$C$4:$F$298,4,FALSE))</f>
        <v/>
      </c>
      <c r="BD46" s="57">
        <f>IF(O46="SC","Desconsiderar coluna ICMS ST",IF(O46="PR","Haverá ST", ))</f>
        <v/>
      </c>
      <c r="BE46" s="53">
        <f>W46</f>
        <v/>
      </c>
      <c r="BF46" s="53">
        <f>X46</f>
        <v/>
      </c>
      <c r="BG46" s="53">
        <f>AD46-AS46</f>
        <v/>
      </c>
      <c r="BH46" s="51">
        <f>$W$4+$X$4+AC46+$BJ$4+0.07</f>
        <v/>
      </c>
      <c r="BI46" s="53">
        <f>IF(BD46="Haverá ST",AJ46+AS46+AT46,AJ46+AS46)</f>
        <v/>
      </c>
      <c r="BJ46" s="53">
        <f>T46*$BJ$4</f>
        <v/>
      </c>
      <c r="BK46" s="53">
        <f>T46*$BK$4</f>
        <v/>
      </c>
      <c r="BL46" s="53">
        <f>BE46+BF46+AO46+BJ46+BK46+AD46</f>
        <v/>
      </c>
      <c r="BM46" s="53">
        <f>(T46-BL46)</f>
        <v/>
      </c>
    </row>
    <row r="47" hidden="1" ht="15.75" customHeight="1" s="218">
      <c r="A47" s="58">
        <f>A46+1</f>
        <v/>
      </c>
      <c r="B47" s="144">
        <f>BOM!B47</f>
        <v/>
      </c>
      <c r="C47" s="144">
        <f>BOM!C47</f>
        <v/>
      </c>
      <c r="D47" s="144">
        <f>BOM!D47</f>
        <v/>
      </c>
      <c r="E47" s="144">
        <f>BOM!E47</f>
        <v/>
      </c>
      <c r="F47" s="144">
        <f>BOM!F47</f>
        <v/>
      </c>
      <c r="G47" s="144">
        <f>BOM!G47</f>
        <v/>
      </c>
      <c r="H47" s="144">
        <f>BOM!H47</f>
        <v/>
      </c>
      <c r="I47" s="144">
        <f>BOM!I47</f>
        <v/>
      </c>
      <c r="J47" s="146">
        <f>BOM!J47</f>
        <v/>
      </c>
      <c r="K47" s="146">
        <f>BOM!K47</f>
        <v/>
      </c>
      <c r="L47" s="146">
        <f>BOM!L47</f>
        <v/>
      </c>
      <c r="M47" s="146">
        <f>BOM!M47</f>
        <v/>
      </c>
      <c r="N47" s="146">
        <f>BOM!N47</f>
        <v/>
      </c>
      <c r="O47" s="146">
        <f>BOM!O47</f>
        <v/>
      </c>
      <c r="P47" s="146">
        <f>BOM!P47</f>
        <v/>
      </c>
      <c r="Q47" s="46">
        <f>$F$97</f>
        <v/>
      </c>
      <c r="R47" s="46">
        <f>$F$98</f>
        <v/>
      </c>
      <c r="S47" s="48">
        <f>U47-(U47*R47)</f>
        <v/>
      </c>
      <c r="T47" s="48">
        <f>S47*I47</f>
        <v/>
      </c>
      <c r="U47" s="48">
        <f>(AN47)/(1-(BH47+Q47))</f>
        <v/>
      </c>
      <c r="V47" s="48">
        <f>U47*I47</f>
        <v/>
      </c>
      <c r="W47" s="49">
        <f>T47*$W$4</f>
        <v/>
      </c>
      <c r="X47" s="49">
        <f>T47*$X$4</f>
        <v/>
      </c>
      <c r="Y47" s="50">
        <f>M47</f>
        <v/>
      </c>
      <c r="Z47" s="9" t="n"/>
      <c r="AA47" s="9" t="n"/>
      <c r="AB47" s="9" t="n"/>
      <c r="AC47" s="51">
        <f t="array" ref="AC47">IF(I47&gt;0,VLOOKUP(Y47&amp;$P$88&amp;$P$89&amp;$P$90,Variáveis!$O$2:$S$300&amp;Variáveis!$P$2:$T$300&amp;Variáveis!$Q$2:$U$300&amp;Variáveis!$R$2:$V$300,5,FALSE),0)</f>
        <v/>
      </c>
      <c r="AD47" s="52">
        <f>T47*AC47</f>
        <v/>
      </c>
      <c r="AE47" s="53">
        <f>IF(AB47="não",((V47/(1-VLOOKUP(AA47,Variáveis!$AK$3:$AN$29,4,FALSE)))*VLOOKUP(AA47,Variáveis!$AK$3:$AN$29,4,FALSE))-AD47,0)</f>
        <v/>
      </c>
      <c r="AF47" s="53">
        <f>T47*$AF$4</f>
        <v/>
      </c>
      <c r="AG47" s="53">
        <f>IF(AB47="SIM","Cliente pode pagar DIFA na entrada", )</f>
        <v/>
      </c>
      <c r="AH47" s="54" t="n"/>
      <c r="AI47" s="53">
        <f>IF(K47="SIM",(J47*$F$102),J47)</f>
        <v/>
      </c>
      <c r="AJ47" s="53">
        <f>IF(L47="SIM",(AI47*$F$101),AI47)</f>
        <v/>
      </c>
      <c r="AK47" s="53">
        <f>AJ47-AS47</f>
        <v/>
      </c>
      <c r="AL47" s="53">
        <f>AJ47*I47</f>
        <v/>
      </c>
      <c r="AM47" s="53">
        <f>AK47*I47</f>
        <v/>
      </c>
      <c r="AN47" s="53">
        <f>AK47-AP47-AQ47</f>
        <v/>
      </c>
      <c r="AO47" s="53">
        <f>AN47*I47</f>
        <v/>
      </c>
      <c r="AP47" s="53">
        <f>$AP$4*AK47</f>
        <v/>
      </c>
      <c r="AQ47" s="53">
        <f>$AQ$4*AK47</f>
        <v/>
      </c>
      <c r="AR47" s="51">
        <f t="array" ref="AR47">VLOOKUP(M47&amp;N47&amp;O47&amp;P47,Variáveis!$A$2:$E$240&amp;Variáveis!$B$2:$F$240&amp;Variáveis!$C$2:$G$240&amp;Variáveis!$D$2:$H$240,5,FALSE)</f>
        <v/>
      </c>
      <c r="AS47" s="53">
        <f>((AJ47*(1-AR47))*AR47)</f>
        <v/>
      </c>
      <c r="AT47" s="53">
        <f>(((J47+(J47*AU47))*0.18)-(J47*AR47))</f>
        <v/>
      </c>
      <c r="AU47" s="55">
        <f>(((1+AV47)*(1-AR47))/(1-0.18)-1)</f>
        <v/>
      </c>
      <c r="AV47" s="55">
        <f>IF(BB47&gt;0,BB47,IF(BA47&gt;0,BA47,IF(AZ47&gt;0,AZ47,IF(AY47&gt;0,AY47,IF(AX47&gt;0,AX47)))))/100</f>
        <v/>
      </c>
      <c r="AW47" s="56">
        <f>VALUE(LEFT(G47,4))</f>
        <v/>
      </c>
      <c r="AX47" s="56">
        <f>VALUE(IFERROR(VLOOKUP(VALUE(LEFT(G47,4)),ST!$C$4:$E$300,3,FALSE),"0"))</f>
        <v/>
      </c>
      <c r="AY47" s="56">
        <f>VALUE(IFERROR(VLOOKUP(VALUE(LEFT(G47,5)),ST!$C$4:$E$300,3,FALSE),"0"))</f>
        <v/>
      </c>
      <c r="AZ47" s="56">
        <f>VALUE(IFERROR(VLOOKUP(VALUE(LEFT(G47,6)),ST!$C$4:$E$300,3,FALSE),"0"))</f>
        <v/>
      </c>
      <c r="BA47" s="56">
        <f>VALUE(IFERROR(VLOOKUP(VALUE(LEFT(G47,7)),ST!$C$4:$E$300,3,FALSE),"0"))</f>
        <v/>
      </c>
      <c r="BB47" s="56">
        <f>VALUE(IFERROR(VLOOKUP(G47,ST!$C$4:$E$400,3,FALSE),"0"))</f>
        <v/>
      </c>
      <c r="BC47" s="57">
        <f>IF(VLOOKUP(AW47,ST!$C$4:$F$298,4,FALSE)&lt;&gt;0,VLOOKUP(AW47,ST!$C$4:$F$298,4,FALSE),VLOOKUP(G47,ST!$C$4:$F$298,4,FALSE))</f>
        <v/>
      </c>
      <c r="BD47" s="57">
        <f>IF(O47="SC","Desconsiderar coluna ICMS ST",IF(O47="PR","Haverá ST", ))</f>
        <v/>
      </c>
      <c r="BE47" s="53">
        <f>W47</f>
        <v/>
      </c>
      <c r="BF47" s="53">
        <f>X47</f>
        <v/>
      </c>
      <c r="BG47" s="53">
        <f>AD47-AS47</f>
        <v/>
      </c>
      <c r="BH47" s="51">
        <f>$W$4+$X$4+AC47+$BJ$4+0.07</f>
        <v/>
      </c>
      <c r="BI47" s="53">
        <f>IF(BD47="Haverá ST",AJ47+AS47+AT47,AJ47+AS47)</f>
        <v/>
      </c>
      <c r="BJ47" s="53">
        <f>T47*$BJ$4</f>
        <v/>
      </c>
      <c r="BK47" s="53">
        <f>T47*$BK$4</f>
        <v/>
      </c>
      <c r="BL47" s="53">
        <f>BE47+BF47+AO47+BJ47+BK47+AD47</f>
        <v/>
      </c>
      <c r="BM47" s="53">
        <f>(T47-BL47)</f>
        <v/>
      </c>
    </row>
    <row r="48" hidden="1" ht="15.75" customHeight="1" s="218">
      <c r="A48" s="58">
        <f>A47+1</f>
        <v/>
      </c>
      <c r="B48" s="144">
        <f>BOM!B48</f>
        <v/>
      </c>
      <c r="C48" s="144">
        <f>BOM!C48</f>
        <v/>
      </c>
      <c r="D48" s="144">
        <f>BOM!D48</f>
        <v/>
      </c>
      <c r="E48" s="144">
        <f>BOM!E48</f>
        <v/>
      </c>
      <c r="F48" s="144">
        <f>BOM!F48</f>
        <v/>
      </c>
      <c r="G48" s="144">
        <f>BOM!G48</f>
        <v/>
      </c>
      <c r="H48" s="144">
        <f>BOM!H48</f>
        <v/>
      </c>
      <c r="I48" s="144">
        <f>BOM!I48</f>
        <v/>
      </c>
      <c r="J48" s="146">
        <f>BOM!J48</f>
        <v/>
      </c>
      <c r="K48" s="146">
        <f>BOM!K48</f>
        <v/>
      </c>
      <c r="L48" s="146">
        <f>BOM!L48</f>
        <v/>
      </c>
      <c r="M48" s="146">
        <f>BOM!M48</f>
        <v/>
      </c>
      <c r="N48" s="146">
        <f>BOM!N48</f>
        <v/>
      </c>
      <c r="O48" s="146">
        <f>BOM!O48</f>
        <v/>
      </c>
      <c r="P48" s="146">
        <f>BOM!P48</f>
        <v/>
      </c>
      <c r="Q48" s="46">
        <f>$F$97</f>
        <v/>
      </c>
      <c r="R48" s="46">
        <f>$F$98</f>
        <v/>
      </c>
      <c r="S48" s="48">
        <f>U48-(U48*R48)</f>
        <v/>
      </c>
      <c r="T48" s="48">
        <f>S48*I48</f>
        <v/>
      </c>
      <c r="U48" s="48">
        <f>(AN48)/(1-(BH48+Q48))</f>
        <v/>
      </c>
      <c r="V48" s="48">
        <f>U48*I48</f>
        <v/>
      </c>
      <c r="W48" s="49">
        <f>T48*$W$4</f>
        <v/>
      </c>
      <c r="X48" s="49">
        <f>T48*$X$4</f>
        <v/>
      </c>
      <c r="Y48" s="50">
        <f>M48</f>
        <v/>
      </c>
      <c r="Z48" s="9" t="n"/>
      <c r="AA48" s="9" t="n"/>
      <c r="AB48" s="9" t="n"/>
      <c r="AC48" s="51">
        <f t="array" ref="AC48">IF(I48&gt;0,VLOOKUP(Y48&amp;$P$88&amp;$P$89&amp;$P$90,Variáveis!$O$2:$S$300&amp;Variáveis!$P$2:$T$300&amp;Variáveis!$Q$2:$U$300&amp;Variáveis!$R$2:$V$300,5,FALSE),0)</f>
        <v/>
      </c>
      <c r="AD48" s="52">
        <f>T48*AC48</f>
        <v/>
      </c>
      <c r="AE48" s="53">
        <f>IF(AB48="não",((V48/(1-VLOOKUP(AA48,Variáveis!$AK$3:$AN$29,4,FALSE)))*VLOOKUP(AA48,Variáveis!$AK$3:$AN$29,4,FALSE))-AD48,0)</f>
        <v/>
      </c>
      <c r="AF48" s="53">
        <f>T48*$AF$4</f>
        <v/>
      </c>
      <c r="AG48" s="53">
        <f>IF(AB48="SIM","Cliente pode pagar DIFA na entrada", )</f>
        <v/>
      </c>
      <c r="AH48" s="54" t="n"/>
      <c r="AI48" s="53">
        <f>IF(K48="SIM",(J48*$F$102),J48)</f>
        <v/>
      </c>
      <c r="AJ48" s="53">
        <f>IF(L48="SIM",(AI48*$F$101),AI48)</f>
        <v/>
      </c>
      <c r="AK48" s="53">
        <f>AJ48-AS48</f>
        <v/>
      </c>
      <c r="AL48" s="53">
        <f>AJ48*I48</f>
        <v/>
      </c>
      <c r="AM48" s="53">
        <f>AK48*I48</f>
        <v/>
      </c>
      <c r="AN48" s="53">
        <f>AK48-AP48-AQ48</f>
        <v/>
      </c>
      <c r="AO48" s="53">
        <f>AN48*I48</f>
        <v/>
      </c>
      <c r="AP48" s="53">
        <f>$AP$4*AK48</f>
        <v/>
      </c>
      <c r="AQ48" s="53">
        <f>$AQ$4*AK48</f>
        <v/>
      </c>
      <c r="AR48" s="51">
        <f t="array" ref="AR48">VLOOKUP(M48&amp;N48&amp;O48&amp;P48,Variáveis!$A$2:$E$240&amp;Variáveis!$B$2:$F$240&amp;Variáveis!$C$2:$G$240&amp;Variáveis!$D$2:$H$240,5,FALSE)</f>
        <v/>
      </c>
      <c r="AS48" s="53">
        <f>((AJ48*(1-AR48))*AR48)</f>
        <v/>
      </c>
      <c r="AT48" s="53">
        <f>(((J48+(J48*AU48))*0.18)-(J48*AR48))</f>
        <v/>
      </c>
      <c r="AU48" s="55">
        <f>(((1+AV48)*(1-AR48))/(1-0.18)-1)</f>
        <v/>
      </c>
      <c r="AV48" s="55">
        <f>IF(BB48&gt;0,BB48,IF(BA48&gt;0,BA48,IF(AZ48&gt;0,AZ48,IF(AY48&gt;0,AY48,IF(AX48&gt;0,AX48)))))/100</f>
        <v/>
      </c>
      <c r="AW48" s="56">
        <f>VALUE(LEFT(G48,4))</f>
        <v/>
      </c>
      <c r="AX48" s="56">
        <f>VALUE(IFERROR(VLOOKUP(VALUE(LEFT(G48,4)),ST!$C$4:$E$300,3,FALSE),"0"))</f>
        <v/>
      </c>
      <c r="AY48" s="56">
        <f>VALUE(IFERROR(VLOOKUP(VALUE(LEFT(G48,5)),ST!$C$4:$E$300,3,FALSE),"0"))</f>
        <v/>
      </c>
      <c r="AZ48" s="56">
        <f>VALUE(IFERROR(VLOOKUP(VALUE(LEFT(G48,6)),ST!$C$4:$E$300,3,FALSE),"0"))</f>
        <v/>
      </c>
      <c r="BA48" s="56">
        <f>VALUE(IFERROR(VLOOKUP(VALUE(LEFT(G48,7)),ST!$C$4:$E$300,3,FALSE),"0"))</f>
        <v/>
      </c>
      <c r="BB48" s="56">
        <f>VALUE(IFERROR(VLOOKUP(G48,ST!$C$4:$E$400,3,FALSE),"0"))</f>
        <v/>
      </c>
      <c r="BC48" s="57">
        <f>IF(VLOOKUP(AW48,ST!$C$4:$F$298,4,FALSE)&lt;&gt;0,VLOOKUP(AW48,ST!$C$4:$F$298,4,FALSE),VLOOKUP(G48,ST!$C$4:$F$298,4,FALSE))</f>
        <v/>
      </c>
      <c r="BD48" s="57">
        <f>IF(O48="SC","Desconsiderar coluna ICMS ST",IF(O48="PR","Haverá ST", ))</f>
        <v/>
      </c>
      <c r="BE48" s="53">
        <f>W48</f>
        <v/>
      </c>
      <c r="BF48" s="53">
        <f>X48</f>
        <v/>
      </c>
      <c r="BG48" s="53">
        <f>AD48-AS48</f>
        <v/>
      </c>
      <c r="BH48" s="51">
        <f>$W$4+$X$4+AC48+$BJ$4+0.07</f>
        <v/>
      </c>
      <c r="BI48" s="53">
        <f>IF(BD48="Haverá ST",AJ48+AS48+AT48,AJ48+AS48)</f>
        <v/>
      </c>
      <c r="BJ48" s="53">
        <f>T48*$BJ$4</f>
        <v/>
      </c>
      <c r="BK48" s="53">
        <f>T48*$BK$4</f>
        <v/>
      </c>
      <c r="BL48" s="53">
        <f>BE48+BF48+AO48+BJ48+BK48+AD48</f>
        <v/>
      </c>
      <c r="BM48" s="53">
        <f>(T48-BL48)</f>
        <v/>
      </c>
    </row>
    <row r="49" hidden="1" ht="15.75" customHeight="1" s="218">
      <c r="A49" s="58">
        <f>A48+1</f>
        <v/>
      </c>
      <c r="B49" s="144">
        <f>BOM!B49</f>
        <v/>
      </c>
      <c r="C49" s="144">
        <f>BOM!C49</f>
        <v/>
      </c>
      <c r="D49" s="144">
        <f>BOM!D49</f>
        <v/>
      </c>
      <c r="E49" s="144">
        <f>BOM!E49</f>
        <v/>
      </c>
      <c r="F49" s="144">
        <f>BOM!F49</f>
        <v/>
      </c>
      <c r="G49" s="144">
        <f>BOM!G49</f>
        <v/>
      </c>
      <c r="H49" s="144">
        <f>BOM!H49</f>
        <v/>
      </c>
      <c r="I49" s="144">
        <f>BOM!I49</f>
        <v/>
      </c>
      <c r="J49" s="146">
        <f>BOM!J49</f>
        <v/>
      </c>
      <c r="K49" s="146">
        <f>BOM!K49</f>
        <v/>
      </c>
      <c r="L49" s="146">
        <f>BOM!L49</f>
        <v/>
      </c>
      <c r="M49" s="146">
        <f>BOM!M49</f>
        <v/>
      </c>
      <c r="N49" s="146">
        <f>BOM!N49</f>
        <v/>
      </c>
      <c r="O49" s="146">
        <f>BOM!O49</f>
        <v/>
      </c>
      <c r="P49" s="146">
        <f>BOM!P49</f>
        <v/>
      </c>
      <c r="Q49" s="46">
        <f>$F$97</f>
        <v/>
      </c>
      <c r="R49" s="46">
        <f>$F$98</f>
        <v/>
      </c>
      <c r="S49" s="48">
        <f>U49-(U49*R49)</f>
        <v/>
      </c>
      <c r="T49" s="48">
        <f>S49*I49</f>
        <v/>
      </c>
      <c r="U49" s="48">
        <f>(AN49)/(1-(BH49+Q49))</f>
        <v/>
      </c>
      <c r="V49" s="48">
        <f>U49*I49</f>
        <v/>
      </c>
      <c r="W49" s="49">
        <f>T49*$W$4</f>
        <v/>
      </c>
      <c r="X49" s="49">
        <f>T49*$X$4</f>
        <v/>
      </c>
      <c r="Y49" s="50">
        <f>M49</f>
        <v/>
      </c>
      <c r="Z49" s="9" t="n"/>
      <c r="AA49" s="9" t="n"/>
      <c r="AB49" s="9" t="n"/>
      <c r="AC49" s="51">
        <f t="array" ref="AC49">IF(I49&gt;0,VLOOKUP(Y49&amp;$P$88&amp;$P$89&amp;$P$90,Variáveis!$O$2:$S$300&amp;Variáveis!$P$2:$T$300&amp;Variáveis!$Q$2:$U$300&amp;Variáveis!$R$2:$V$300,5,FALSE),0)</f>
        <v/>
      </c>
      <c r="AD49" s="52">
        <f>T49*AC49</f>
        <v/>
      </c>
      <c r="AE49" s="53">
        <f>IF(AB49="não",((V49/(1-VLOOKUP(AA49,Variáveis!$AK$3:$AN$29,4,FALSE)))*VLOOKUP(AA49,Variáveis!$AK$3:$AN$29,4,FALSE))-AD49,0)</f>
        <v/>
      </c>
      <c r="AF49" s="53">
        <f>T49*$AF$4</f>
        <v/>
      </c>
      <c r="AG49" s="53">
        <f>IF(AB49="SIM","Cliente pode pagar DIFA na entrada", )</f>
        <v/>
      </c>
      <c r="AH49" s="54" t="n"/>
      <c r="AI49" s="53">
        <f>IF(K49="SIM",(J49*$F$102),J49)</f>
        <v/>
      </c>
      <c r="AJ49" s="53">
        <f>IF(L49="SIM",(AI49*$F$101),AI49)</f>
        <v/>
      </c>
      <c r="AK49" s="53">
        <f>AJ49-AS49</f>
        <v/>
      </c>
      <c r="AL49" s="53">
        <f>AJ49*I49</f>
        <v/>
      </c>
      <c r="AM49" s="53">
        <f>AK49*I49</f>
        <v/>
      </c>
      <c r="AN49" s="53">
        <f>AK49-AP49-AQ49</f>
        <v/>
      </c>
      <c r="AO49" s="53">
        <f>AN49*I49</f>
        <v/>
      </c>
      <c r="AP49" s="53">
        <f>$AP$4*AK49</f>
        <v/>
      </c>
      <c r="AQ49" s="53">
        <f>$AQ$4*AK49</f>
        <v/>
      </c>
      <c r="AR49" s="51">
        <f t="array" ref="AR49">VLOOKUP(M49&amp;N49&amp;O49&amp;P49,Variáveis!$A$2:$E$240&amp;Variáveis!$B$2:$F$240&amp;Variáveis!$C$2:$G$240&amp;Variáveis!$D$2:$H$240,5,FALSE)</f>
        <v/>
      </c>
      <c r="AS49" s="53">
        <f>((AJ49*(1-AR49))*AR49)</f>
        <v/>
      </c>
      <c r="AT49" s="53">
        <f>(((J49+(J49*AU49))*0.18)-(J49*AR49))</f>
        <v/>
      </c>
      <c r="AU49" s="55">
        <f>(((1+AV49)*(1-AR49))/(1-0.18)-1)</f>
        <v/>
      </c>
      <c r="AV49" s="55">
        <f>IF(BB49&gt;0,BB49,IF(BA49&gt;0,BA49,IF(AZ49&gt;0,AZ49,IF(AY49&gt;0,AY49,IF(AX49&gt;0,AX49)))))/100</f>
        <v/>
      </c>
      <c r="AW49" s="56">
        <f>VALUE(LEFT(G49,4))</f>
        <v/>
      </c>
      <c r="AX49" s="56">
        <f>VALUE(IFERROR(VLOOKUP(VALUE(LEFT(G49,4)),ST!$C$4:$E$300,3,FALSE),"0"))</f>
        <v/>
      </c>
      <c r="AY49" s="56">
        <f>VALUE(IFERROR(VLOOKUP(VALUE(LEFT(G49,5)),ST!$C$4:$E$300,3,FALSE),"0"))</f>
        <v/>
      </c>
      <c r="AZ49" s="56">
        <f>VALUE(IFERROR(VLOOKUP(VALUE(LEFT(G49,6)),ST!$C$4:$E$300,3,FALSE),"0"))</f>
        <v/>
      </c>
      <c r="BA49" s="56">
        <f>VALUE(IFERROR(VLOOKUP(VALUE(LEFT(G49,7)),ST!$C$4:$E$300,3,FALSE),"0"))</f>
        <v/>
      </c>
      <c r="BB49" s="56">
        <f>VALUE(IFERROR(VLOOKUP(G49,ST!$C$4:$E$400,3,FALSE),"0"))</f>
        <v/>
      </c>
      <c r="BC49" s="57">
        <f>IF(VLOOKUP(AW49,ST!$C$4:$F$298,4,FALSE)&lt;&gt;0,VLOOKUP(AW49,ST!$C$4:$F$298,4,FALSE),VLOOKUP(G49,ST!$C$4:$F$298,4,FALSE))</f>
        <v/>
      </c>
      <c r="BD49" s="57">
        <f>IF(O49="SC","Desconsiderar coluna ICMS ST",IF(O49="PR","Haverá ST", ))</f>
        <v/>
      </c>
      <c r="BE49" s="53">
        <f>W49</f>
        <v/>
      </c>
      <c r="BF49" s="53">
        <f>X49</f>
        <v/>
      </c>
      <c r="BG49" s="53">
        <f>AD49-AS49</f>
        <v/>
      </c>
      <c r="BH49" s="51">
        <f>$W$4+$X$4+AC49+$BJ$4+0.07</f>
        <v/>
      </c>
      <c r="BI49" s="53">
        <f>IF(BD49="Haverá ST",AJ49+AS49+AT49,AJ49+AS49)</f>
        <v/>
      </c>
      <c r="BJ49" s="53">
        <f>T49*$BJ$4</f>
        <v/>
      </c>
      <c r="BK49" s="53">
        <f>T49*$BK$4</f>
        <v/>
      </c>
      <c r="BL49" s="53">
        <f>BE49+BF49+AO49+BJ49+BK49+AD49</f>
        <v/>
      </c>
      <c r="BM49" s="53">
        <f>(T49-BL49)</f>
        <v/>
      </c>
    </row>
    <row r="50" hidden="1" ht="15.75" customHeight="1" s="218">
      <c r="A50" s="58">
        <f>A49+1</f>
        <v/>
      </c>
      <c r="B50" s="144">
        <f>BOM!B50</f>
        <v/>
      </c>
      <c r="C50" s="144">
        <f>BOM!C50</f>
        <v/>
      </c>
      <c r="D50" s="144">
        <f>BOM!D50</f>
        <v/>
      </c>
      <c r="E50" s="144">
        <f>BOM!E50</f>
        <v/>
      </c>
      <c r="F50" s="144">
        <f>BOM!F50</f>
        <v/>
      </c>
      <c r="G50" s="144">
        <f>BOM!G50</f>
        <v/>
      </c>
      <c r="H50" s="144">
        <f>BOM!H50</f>
        <v/>
      </c>
      <c r="I50" s="144">
        <f>BOM!I50</f>
        <v/>
      </c>
      <c r="J50" s="146">
        <f>BOM!J50</f>
        <v/>
      </c>
      <c r="K50" s="146">
        <f>BOM!K50</f>
        <v/>
      </c>
      <c r="L50" s="146">
        <f>BOM!L50</f>
        <v/>
      </c>
      <c r="M50" s="146">
        <f>BOM!M50</f>
        <v/>
      </c>
      <c r="N50" s="146">
        <f>BOM!N50</f>
        <v/>
      </c>
      <c r="O50" s="146">
        <f>BOM!O50</f>
        <v/>
      </c>
      <c r="P50" s="146">
        <f>BOM!P50</f>
        <v/>
      </c>
      <c r="Q50" s="46">
        <f>$F$97</f>
        <v/>
      </c>
      <c r="R50" s="46">
        <f>$F$98</f>
        <v/>
      </c>
      <c r="S50" s="48">
        <f>U50-(U50*R50)</f>
        <v/>
      </c>
      <c r="T50" s="48">
        <f>S50*I50</f>
        <v/>
      </c>
      <c r="U50" s="48">
        <f>(AN50)/(1-(BH50+Q50))</f>
        <v/>
      </c>
      <c r="V50" s="48">
        <f>U50*I50</f>
        <v/>
      </c>
      <c r="W50" s="49">
        <f>T50*$W$4</f>
        <v/>
      </c>
      <c r="X50" s="49">
        <f>T50*$X$4</f>
        <v/>
      </c>
      <c r="Y50" s="50">
        <f>M50</f>
        <v/>
      </c>
      <c r="Z50" s="9" t="n"/>
      <c r="AA50" s="9" t="n"/>
      <c r="AB50" s="9" t="n"/>
      <c r="AC50" s="51">
        <f t="array" ref="AC50">IF(I50&gt;0,VLOOKUP(Y50&amp;$P$88&amp;$P$89&amp;$P$90,Variáveis!$O$2:$S$300&amp;Variáveis!$P$2:$T$300&amp;Variáveis!$Q$2:$U$300&amp;Variáveis!$R$2:$V$300,5,FALSE),0)</f>
        <v/>
      </c>
      <c r="AD50" s="52">
        <f>T50*AC50</f>
        <v/>
      </c>
      <c r="AE50" s="53">
        <f>IF(AB50="não",((V50/(1-VLOOKUP(AA50,Variáveis!$AK$3:$AN$29,4,FALSE)))*VLOOKUP(AA50,Variáveis!$AK$3:$AN$29,4,FALSE))-AD50,0)</f>
        <v/>
      </c>
      <c r="AF50" s="53">
        <f>T50*$AF$4</f>
        <v/>
      </c>
      <c r="AG50" s="53">
        <f>IF(AB50="SIM","Cliente pode pagar DIFA na entrada", )</f>
        <v/>
      </c>
      <c r="AH50" s="54" t="n"/>
      <c r="AI50" s="53">
        <f>IF(K50="SIM",(J50*$F$102),J50)</f>
        <v/>
      </c>
      <c r="AJ50" s="53">
        <f>IF(L50="SIM",(AI50*$F$101),AI50)</f>
        <v/>
      </c>
      <c r="AK50" s="53">
        <f>AJ50-AS50</f>
        <v/>
      </c>
      <c r="AL50" s="53">
        <f>AJ50*I50</f>
        <v/>
      </c>
      <c r="AM50" s="53">
        <f>AK50*I50</f>
        <v/>
      </c>
      <c r="AN50" s="53">
        <f>AK50-AP50-AQ50</f>
        <v/>
      </c>
      <c r="AO50" s="53">
        <f>AN50*I50</f>
        <v/>
      </c>
      <c r="AP50" s="53">
        <f>$AP$4*AK50</f>
        <v/>
      </c>
      <c r="AQ50" s="53">
        <f>$AQ$4*AK50</f>
        <v/>
      </c>
      <c r="AR50" s="51">
        <f t="array" ref="AR50">VLOOKUP(M50&amp;N50&amp;O50&amp;P50,Variáveis!$A$2:$E$240&amp;Variáveis!$B$2:$F$240&amp;Variáveis!$C$2:$G$240&amp;Variáveis!$D$2:$H$240,5,FALSE)</f>
        <v/>
      </c>
      <c r="AS50" s="53">
        <f>((AJ50*(1-AR50))*AR50)</f>
        <v/>
      </c>
      <c r="AT50" s="53">
        <f>(((J50+(J50*AU50))*0.18)-(J50*AR50))</f>
        <v/>
      </c>
      <c r="AU50" s="55">
        <f>(((1+AV50)*(1-AR50))/(1-0.18)-1)</f>
        <v/>
      </c>
      <c r="AV50" s="55">
        <f>IF(BB50&gt;0,BB50,IF(BA50&gt;0,BA50,IF(AZ50&gt;0,AZ50,IF(AY50&gt;0,AY50,IF(AX50&gt;0,AX50)))))/100</f>
        <v/>
      </c>
      <c r="AW50" s="56">
        <f>VALUE(LEFT(G50,4))</f>
        <v/>
      </c>
      <c r="AX50" s="56">
        <f>VALUE(IFERROR(VLOOKUP(VALUE(LEFT(G50,4)),ST!$C$4:$E$300,3,FALSE),"0"))</f>
        <v/>
      </c>
      <c r="AY50" s="56">
        <f>VALUE(IFERROR(VLOOKUP(VALUE(LEFT(G50,5)),ST!$C$4:$E$300,3,FALSE),"0"))</f>
        <v/>
      </c>
      <c r="AZ50" s="56">
        <f>VALUE(IFERROR(VLOOKUP(VALUE(LEFT(G50,6)),ST!$C$4:$E$300,3,FALSE),"0"))</f>
        <v/>
      </c>
      <c r="BA50" s="56">
        <f>VALUE(IFERROR(VLOOKUP(VALUE(LEFT(G50,7)),ST!$C$4:$E$300,3,FALSE),"0"))</f>
        <v/>
      </c>
      <c r="BB50" s="56">
        <f>VALUE(IFERROR(VLOOKUP(G50,ST!$C$4:$E$400,3,FALSE),"0"))</f>
        <v/>
      </c>
      <c r="BC50" s="57">
        <f>IF(VLOOKUP(AW50,ST!$C$4:$F$298,4,FALSE)&lt;&gt;0,VLOOKUP(AW50,ST!$C$4:$F$298,4,FALSE),VLOOKUP(G50,ST!$C$4:$F$298,4,FALSE))</f>
        <v/>
      </c>
      <c r="BD50" s="57">
        <f>IF(O50="SC","Desconsiderar coluna ICMS ST",IF(O50="PR","Haverá ST", ))</f>
        <v/>
      </c>
      <c r="BE50" s="53">
        <f>W50</f>
        <v/>
      </c>
      <c r="BF50" s="53">
        <f>X50</f>
        <v/>
      </c>
      <c r="BG50" s="53">
        <f>AD50-AS50</f>
        <v/>
      </c>
      <c r="BH50" s="51">
        <f>$W$4+$X$4+AC50+$BJ$4+0.07</f>
        <v/>
      </c>
      <c r="BI50" s="53">
        <f>IF(BD50="Haverá ST",AJ50+AS50+AT50,AJ50+AS50)</f>
        <v/>
      </c>
      <c r="BJ50" s="53">
        <f>T50*$BJ$4</f>
        <v/>
      </c>
      <c r="BK50" s="53">
        <f>T50*$BK$4</f>
        <v/>
      </c>
      <c r="BL50" s="53">
        <f>BE50+BF50+AO50+BJ50+BK50+AD50</f>
        <v/>
      </c>
      <c r="BM50" s="53">
        <f>(T50-BL50)</f>
        <v/>
      </c>
    </row>
    <row r="51" hidden="1" ht="15.75" customHeight="1" s="218">
      <c r="A51" s="58">
        <f>A50+1</f>
        <v/>
      </c>
      <c r="B51" s="144">
        <f>BOM!B51</f>
        <v/>
      </c>
      <c r="C51" s="144">
        <f>BOM!C51</f>
        <v/>
      </c>
      <c r="D51" s="144">
        <f>BOM!D51</f>
        <v/>
      </c>
      <c r="E51" s="144">
        <f>BOM!E51</f>
        <v/>
      </c>
      <c r="F51" s="144">
        <f>BOM!F51</f>
        <v/>
      </c>
      <c r="G51" s="144">
        <f>BOM!G51</f>
        <v/>
      </c>
      <c r="H51" s="144">
        <f>BOM!H51</f>
        <v/>
      </c>
      <c r="I51" s="144">
        <f>BOM!I51</f>
        <v/>
      </c>
      <c r="J51" s="146">
        <f>BOM!J51</f>
        <v/>
      </c>
      <c r="K51" s="146">
        <f>BOM!K51</f>
        <v/>
      </c>
      <c r="L51" s="146">
        <f>BOM!L51</f>
        <v/>
      </c>
      <c r="M51" s="146">
        <f>BOM!M51</f>
        <v/>
      </c>
      <c r="N51" s="146">
        <f>BOM!N51</f>
        <v/>
      </c>
      <c r="O51" s="146">
        <f>BOM!O51</f>
        <v/>
      </c>
      <c r="P51" s="146">
        <f>BOM!P51</f>
        <v/>
      </c>
      <c r="Q51" s="46">
        <f>$F$97</f>
        <v/>
      </c>
      <c r="R51" s="46">
        <f>$F$98</f>
        <v/>
      </c>
      <c r="S51" s="48">
        <f>U51-(U51*R51)</f>
        <v/>
      </c>
      <c r="T51" s="48">
        <f>S51*I51</f>
        <v/>
      </c>
      <c r="U51" s="48">
        <f>(AN51)/(1-(BH51+Q51))</f>
        <v/>
      </c>
      <c r="V51" s="48">
        <f>U51*I51</f>
        <v/>
      </c>
      <c r="W51" s="49">
        <f>T51*$W$4</f>
        <v/>
      </c>
      <c r="X51" s="49">
        <f>T51*$X$4</f>
        <v/>
      </c>
      <c r="Y51" s="50">
        <f>M51</f>
        <v/>
      </c>
      <c r="Z51" s="9" t="n"/>
      <c r="AA51" s="9" t="n"/>
      <c r="AB51" s="9" t="n"/>
      <c r="AC51" s="51">
        <f t="array" ref="AC51">IF(I51&gt;0,VLOOKUP(Y51&amp;$P$88&amp;$P$89&amp;$P$90,Variáveis!$O$2:$S$300&amp;Variáveis!$P$2:$T$300&amp;Variáveis!$Q$2:$U$300&amp;Variáveis!$R$2:$V$300,5,FALSE),0)</f>
        <v/>
      </c>
      <c r="AD51" s="52">
        <f>T51*AC51</f>
        <v/>
      </c>
      <c r="AE51" s="53">
        <f>IF(AB51="não",((V51/(1-VLOOKUP(AA51,Variáveis!$AK$3:$AN$29,4,FALSE)))*VLOOKUP(AA51,Variáveis!$AK$3:$AN$29,4,FALSE))-AD51,0)</f>
        <v/>
      </c>
      <c r="AF51" s="53">
        <f>T51*$AF$4</f>
        <v/>
      </c>
      <c r="AG51" s="53">
        <f>IF(AB51="SIM","Cliente pode pagar DIFA na entrada", )</f>
        <v/>
      </c>
      <c r="AH51" s="54" t="n"/>
      <c r="AI51" s="53">
        <f>IF(K51="SIM",(J51*$F$102),J51)</f>
        <v/>
      </c>
      <c r="AJ51" s="53">
        <f>IF(L51="SIM",(AI51*$F$101),AI51)</f>
        <v/>
      </c>
      <c r="AK51" s="53">
        <f>AJ51-AS51</f>
        <v/>
      </c>
      <c r="AL51" s="53">
        <f>AJ51*I51</f>
        <v/>
      </c>
      <c r="AM51" s="53">
        <f>AK51*I51</f>
        <v/>
      </c>
      <c r="AN51" s="53">
        <f>AK51-AP51-AQ51</f>
        <v/>
      </c>
      <c r="AO51" s="53">
        <f>AN51*I51</f>
        <v/>
      </c>
      <c r="AP51" s="53">
        <f>$AP$4*AK51</f>
        <v/>
      </c>
      <c r="AQ51" s="53">
        <f>$AQ$4*AK51</f>
        <v/>
      </c>
      <c r="AR51" s="51">
        <f t="array" ref="AR51">VLOOKUP(M51&amp;N51&amp;O51&amp;P51,Variáveis!$A$2:$E$240&amp;Variáveis!$B$2:$F$240&amp;Variáveis!$C$2:$G$240&amp;Variáveis!$D$2:$H$240,5,FALSE)</f>
        <v/>
      </c>
      <c r="AS51" s="53">
        <f>((AJ51*(1-AR51))*AR51)</f>
        <v/>
      </c>
      <c r="AT51" s="53">
        <f>(((J51+(J51*AU51))*0.18)-(J51*AR51))</f>
        <v/>
      </c>
      <c r="AU51" s="55">
        <f>(((1+AV51)*(1-AR51))/(1-0.18)-1)</f>
        <v/>
      </c>
      <c r="AV51" s="55">
        <f>IF(BB51&gt;0,BB51,IF(BA51&gt;0,BA51,IF(AZ51&gt;0,AZ51,IF(AY51&gt;0,AY51,IF(AX51&gt;0,AX51)))))/100</f>
        <v/>
      </c>
      <c r="AW51" s="56">
        <f>VALUE(LEFT(G51,4))</f>
        <v/>
      </c>
      <c r="AX51" s="56">
        <f>VALUE(IFERROR(VLOOKUP(VALUE(LEFT(G51,4)),ST!$C$4:$E$300,3,FALSE),"0"))</f>
        <v/>
      </c>
      <c r="AY51" s="56">
        <f>VALUE(IFERROR(VLOOKUP(VALUE(LEFT(G51,5)),ST!$C$4:$E$300,3,FALSE),"0"))</f>
        <v/>
      </c>
      <c r="AZ51" s="56">
        <f>VALUE(IFERROR(VLOOKUP(VALUE(LEFT(G51,6)),ST!$C$4:$E$300,3,FALSE),"0"))</f>
        <v/>
      </c>
      <c r="BA51" s="56">
        <f>VALUE(IFERROR(VLOOKUP(VALUE(LEFT(G51,7)),ST!$C$4:$E$300,3,FALSE),"0"))</f>
        <v/>
      </c>
      <c r="BB51" s="56">
        <f>VALUE(IFERROR(VLOOKUP(G51,ST!$C$4:$E$400,3,FALSE),"0"))</f>
        <v/>
      </c>
      <c r="BC51" s="57">
        <f>IF(VLOOKUP(AW51,ST!$C$4:$F$298,4,FALSE)&lt;&gt;0,VLOOKUP(AW51,ST!$C$4:$F$298,4,FALSE),VLOOKUP(G51,ST!$C$4:$F$298,4,FALSE))</f>
        <v/>
      </c>
      <c r="BD51" s="57">
        <f>IF(O51="SC","Desconsiderar coluna ICMS ST",IF(O51="PR","Haverá ST", ))</f>
        <v/>
      </c>
      <c r="BE51" s="53">
        <f>W51</f>
        <v/>
      </c>
      <c r="BF51" s="53">
        <f>X51</f>
        <v/>
      </c>
      <c r="BG51" s="53">
        <f>AD51-AS51</f>
        <v/>
      </c>
      <c r="BH51" s="51">
        <f>$W$4+$X$4+AC51+$BJ$4+0.07</f>
        <v/>
      </c>
      <c r="BI51" s="53">
        <f>IF(BD51="Haverá ST",AJ51+AS51+AT51,AJ51+AS51)</f>
        <v/>
      </c>
      <c r="BJ51" s="53">
        <f>T51*$BJ$4</f>
        <v/>
      </c>
      <c r="BK51" s="53">
        <f>T51*$BK$4</f>
        <v/>
      </c>
      <c r="BL51" s="53">
        <f>BE51+BF51+AO51+BJ51+BK51+AD51</f>
        <v/>
      </c>
      <c r="BM51" s="53">
        <f>(T51-BL51)</f>
        <v/>
      </c>
    </row>
    <row r="52" hidden="1" ht="15.75" customHeight="1" s="218">
      <c r="A52" s="58">
        <f>A51+1</f>
        <v/>
      </c>
      <c r="B52" s="144">
        <f>BOM!B52</f>
        <v/>
      </c>
      <c r="C52" s="144">
        <f>BOM!C52</f>
        <v/>
      </c>
      <c r="D52" s="144">
        <f>BOM!D52</f>
        <v/>
      </c>
      <c r="E52" s="144">
        <f>BOM!E52</f>
        <v/>
      </c>
      <c r="F52" s="144">
        <f>BOM!F52</f>
        <v/>
      </c>
      <c r="G52" s="144">
        <f>BOM!G52</f>
        <v/>
      </c>
      <c r="H52" s="144">
        <f>BOM!H52</f>
        <v/>
      </c>
      <c r="I52" s="144">
        <f>BOM!I52</f>
        <v/>
      </c>
      <c r="J52" s="146">
        <f>BOM!J52</f>
        <v/>
      </c>
      <c r="K52" s="146">
        <f>BOM!K52</f>
        <v/>
      </c>
      <c r="L52" s="146">
        <f>BOM!L52</f>
        <v/>
      </c>
      <c r="M52" s="146">
        <f>BOM!M52</f>
        <v/>
      </c>
      <c r="N52" s="146">
        <f>BOM!N52</f>
        <v/>
      </c>
      <c r="O52" s="146">
        <f>BOM!O52</f>
        <v/>
      </c>
      <c r="P52" s="146">
        <f>BOM!P52</f>
        <v/>
      </c>
      <c r="Q52" s="46">
        <f>$F$97</f>
        <v/>
      </c>
      <c r="R52" s="46">
        <f>$F$98</f>
        <v/>
      </c>
      <c r="S52" s="48">
        <f>U52-(U52*R52)</f>
        <v/>
      </c>
      <c r="T52" s="48">
        <f>S52*I52</f>
        <v/>
      </c>
      <c r="U52" s="48">
        <f>(AN52)/(1-(BH52+Q52))</f>
        <v/>
      </c>
      <c r="V52" s="48">
        <f>U52*I52</f>
        <v/>
      </c>
      <c r="W52" s="49">
        <f>T52*$W$4</f>
        <v/>
      </c>
      <c r="X52" s="49">
        <f>T52*$X$4</f>
        <v/>
      </c>
      <c r="Y52" s="50">
        <f>M52</f>
        <v/>
      </c>
      <c r="Z52" s="9" t="n"/>
      <c r="AA52" s="9" t="n"/>
      <c r="AB52" s="9" t="n"/>
      <c r="AC52" s="51">
        <f t="array" ref="AC52">IF(I52&gt;0,VLOOKUP(Y52&amp;$P$88&amp;$P$89&amp;$P$90,Variáveis!$O$2:$S$300&amp;Variáveis!$P$2:$T$300&amp;Variáveis!$Q$2:$U$300&amp;Variáveis!$R$2:$V$300,5,FALSE),0)</f>
        <v/>
      </c>
      <c r="AD52" s="52">
        <f>T52*AC52</f>
        <v/>
      </c>
      <c r="AE52" s="53">
        <f>IF(AB52="não",((V52/(1-VLOOKUP(AA52,Variáveis!$AK$3:$AN$29,4,FALSE)))*VLOOKUP(AA52,Variáveis!$AK$3:$AN$29,4,FALSE))-AD52,0)</f>
        <v/>
      </c>
      <c r="AF52" s="53">
        <f>T52*$AF$4</f>
        <v/>
      </c>
      <c r="AG52" s="53">
        <f>IF(AB52="SIM","Cliente pode pagar DIFA na entrada", )</f>
        <v/>
      </c>
      <c r="AH52" s="54" t="n"/>
      <c r="AI52" s="53">
        <f>IF(K52="SIM",(J52*$F$102),J52)</f>
        <v/>
      </c>
      <c r="AJ52" s="53">
        <f>IF(L52="SIM",(AI52*$F$101),AI52)</f>
        <v/>
      </c>
      <c r="AK52" s="53">
        <f>AJ52-AS52</f>
        <v/>
      </c>
      <c r="AL52" s="53">
        <f>AJ52*I52</f>
        <v/>
      </c>
      <c r="AM52" s="53">
        <f>AK52*I52</f>
        <v/>
      </c>
      <c r="AN52" s="53">
        <f>AK52-AP52-AQ52</f>
        <v/>
      </c>
      <c r="AO52" s="53">
        <f>AN52*I52</f>
        <v/>
      </c>
      <c r="AP52" s="53">
        <f>$AP$4*AK52</f>
        <v/>
      </c>
      <c r="AQ52" s="53">
        <f>$AQ$4*AK52</f>
        <v/>
      </c>
      <c r="AR52" s="51">
        <f t="array" ref="AR52">VLOOKUP(M52&amp;N52&amp;O52&amp;P52,Variáveis!$A$2:$E$240&amp;Variáveis!$B$2:$F$240&amp;Variáveis!$C$2:$G$240&amp;Variáveis!$D$2:$H$240,5,FALSE)</f>
        <v/>
      </c>
      <c r="AS52" s="53">
        <f>((AJ52*(1-AR52))*AR52)</f>
        <v/>
      </c>
      <c r="AT52" s="53">
        <f>(((J52+(J52*AU52))*0.18)-(J52*AR52))</f>
        <v/>
      </c>
      <c r="AU52" s="55">
        <f>(((1+AV52)*(1-AR52))/(1-0.18)-1)</f>
        <v/>
      </c>
      <c r="AV52" s="55">
        <f>IF(BB52&gt;0,BB52,IF(BA52&gt;0,BA52,IF(AZ52&gt;0,AZ52,IF(AY52&gt;0,AY52,IF(AX52&gt;0,AX52)))))/100</f>
        <v/>
      </c>
      <c r="AW52" s="56">
        <f>VALUE(LEFT(G52,4))</f>
        <v/>
      </c>
      <c r="AX52" s="56">
        <f>VALUE(IFERROR(VLOOKUP(VALUE(LEFT(G52,4)),ST!$C$4:$E$300,3,FALSE),"0"))</f>
        <v/>
      </c>
      <c r="AY52" s="56">
        <f>VALUE(IFERROR(VLOOKUP(VALUE(LEFT(G52,5)),ST!$C$4:$E$300,3,FALSE),"0"))</f>
        <v/>
      </c>
      <c r="AZ52" s="56">
        <f>VALUE(IFERROR(VLOOKUP(VALUE(LEFT(G52,6)),ST!$C$4:$E$300,3,FALSE),"0"))</f>
        <v/>
      </c>
      <c r="BA52" s="56">
        <f>VALUE(IFERROR(VLOOKUP(VALUE(LEFT(G52,7)),ST!$C$4:$E$300,3,FALSE),"0"))</f>
        <v/>
      </c>
      <c r="BB52" s="56">
        <f>VALUE(IFERROR(VLOOKUP(G52,ST!$C$4:$E$400,3,FALSE),"0"))</f>
        <v/>
      </c>
      <c r="BC52" s="57">
        <f>IF(VLOOKUP(AW52,ST!$C$4:$F$298,4,FALSE)&lt;&gt;0,VLOOKUP(AW52,ST!$C$4:$F$298,4,FALSE),VLOOKUP(G52,ST!$C$4:$F$298,4,FALSE))</f>
        <v/>
      </c>
      <c r="BD52" s="57">
        <f>IF(O52="SC","Desconsiderar coluna ICMS ST",IF(O52="PR","Haverá ST", ))</f>
        <v/>
      </c>
      <c r="BE52" s="53">
        <f>W52</f>
        <v/>
      </c>
      <c r="BF52" s="53">
        <f>X52</f>
        <v/>
      </c>
      <c r="BG52" s="53">
        <f>AD52-AS52</f>
        <v/>
      </c>
      <c r="BH52" s="51">
        <f>$W$4+$X$4+AC52+$BJ$4+0.07</f>
        <v/>
      </c>
      <c r="BI52" s="53">
        <f>IF(BD52="Haverá ST",AJ52+AS52+AT52,AJ52+AS52)</f>
        <v/>
      </c>
      <c r="BJ52" s="53">
        <f>T52*$BJ$4</f>
        <v/>
      </c>
      <c r="BK52" s="53">
        <f>T52*$BK$4</f>
        <v/>
      </c>
      <c r="BL52" s="53">
        <f>BE52+BF52+AO52+BJ52+BK52+AD52</f>
        <v/>
      </c>
      <c r="BM52" s="53">
        <f>(T52-BL52)</f>
        <v/>
      </c>
    </row>
    <row r="53" hidden="1" ht="15.75" customHeight="1" s="218">
      <c r="A53" s="58">
        <f>A52+1</f>
        <v/>
      </c>
      <c r="B53" s="144">
        <f>BOM!B53</f>
        <v/>
      </c>
      <c r="C53" s="144">
        <f>BOM!C53</f>
        <v/>
      </c>
      <c r="D53" s="144">
        <f>BOM!D53</f>
        <v/>
      </c>
      <c r="E53" s="144">
        <f>BOM!E53</f>
        <v/>
      </c>
      <c r="F53" s="144">
        <f>BOM!F53</f>
        <v/>
      </c>
      <c r="G53" s="144">
        <f>BOM!G53</f>
        <v/>
      </c>
      <c r="H53" s="144">
        <f>BOM!H53</f>
        <v/>
      </c>
      <c r="I53" s="144">
        <f>BOM!I53</f>
        <v/>
      </c>
      <c r="J53" s="146">
        <f>BOM!J53</f>
        <v/>
      </c>
      <c r="K53" s="146">
        <f>BOM!K53</f>
        <v/>
      </c>
      <c r="L53" s="146">
        <f>BOM!L53</f>
        <v/>
      </c>
      <c r="M53" s="146">
        <f>BOM!M53</f>
        <v/>
      </c>
      <c r="N53" s="146">
        <f>BOM!N53</f>
        <v/>
      </c>
      <c r="O53" s="146">
        <f>BOM!O53</f>
        <v/>
      </c>
      <c r="P53" s="146">
        <f>BOM!P53</f>
        <v/>
      </c>
      <c r="Q53" s="46">
        <f>$F$97</f>
        <v/>
      </c>
      <c r="R53" s="46">
        <f>$F$98</f>
        <v/>
      </c>
      <c r="S53" s="48">
        <f>U53-(U53*R53)</f>
        <v/>
      </c>
      <c r="T53" s="48">
        <f>S53*I53</f>
        <v/>
      </c>
      <c r="U53" s="48">
        <f>(AN53)/(1-(BH53+Q53))</f>
        <v/>
      </c>
      <c r="V53" s="48">
        <f>U53*I53</f>
        <v/>
      </c>
      <c r="W53" s="49">
        <f>T53*$W$4</f>
        <v/>
      </c>
      <c r="X53" s="49">
        <f>T53*$X$4</f>
        <v/>
      </c>
      <c r="Y53" s="50">
        <f>M53</f>
        <v/>
      </c>
      <c r="Z53" s="9" t="n"/>
      <c r="AA53" s="9" t="n"/>
      <c r="AB53" s="9" t="n"/>
      <c r="AC53" s="51">
        <f t="array" ref="AC53">IF(I53&gt;0,VLOOKUP(Y53&amp;$P$88&amp;$P$89&amp;$P$90,Variáveis!$O$2:$S$300&amp;Variáveis!$P$2:$T$300&amp;Variáveis!$Q$2:$U$300&amp;Variáveis!$R$2:$V$300,5,FALSE),0)</f>
        <v/>
      </c>
      <c r="AD53" s="52">
        <f>T53*AC53</f>
        <v/>
      </c>
      <c r="AE53" s="53">
        <f>IF(AB53="não",((V53/(1-VLOOKUP(AA53,Variáveis!$AK$3:$AN$29,4,FALSE)))*VLOOKUP(AA53,Variáveis!$AK$3:$AN$29,4,FALSE))-AD53,0)</f>
        <v/>
      </c>
      <c r="AF53" s="53">
        <f>T53*$AF$4</f>
        <v/>
      </c>
      <c r="AG53" s="53">
        <f>IF(AB53="SIM","Cliente pode pagar DIFA na entrada", )</f>
        <v/>
      </c>
      <c r="AH53" s="54" t="n"/>
      <c r="AI53" s="53">
        <f>IF(K53="SIM",(J53*$F$102),J53)</f>
        <v/>
      </c>
      <c r="AJ53" s="53">
        <f>IF(L53="SIM",(AI53*$F$101),AI53)</f>
        <v/>
      </c>
      <c r="AK53" s="53">
        <f>AJ53-AS53</f>
        <v/>
      </c>
      <c r="AL53" s="53">
        <f>AJ53*I53</f>
        <v/>
      </c>
      <c r="AM53" s="53">
        <f>AK53*I53</f>
        <v/>
      </c>
      <c r="AN53" s="53">
        <f>AK53-AP53-AQ53</f>
        <v/>
      </c>
      <c r="AO53" s="53">
        <f>AN53*I53</f>
        <v/>
      </c>
      <c r="AP53" s="53">
        <f>$AP$4*AK53</f>
        <v/>
      </c>
      <c r="AQ53" s="53">
        <f>$AQ$4*AK53</f>
        <v/>
      </c>
      <c r="AR53" s="51">
        <f t="array" ref="AR53">VLOOKUP(M53&amp;N53&amp;O53&amp;P53,Variáveis!$A$2:$E$240&amp;Variáveis!$B$2:$F$240&amp;Variáveis!$C$2:$G$240&amp;Variáveis!$D$2:$H$240,5,FALSE)</f>
        <v/>
      </c>
      <c r="AS53" s="53">
        <f>((AJ53*(1-AR53))*AR53)</f>
        <v/>
      </c>
      <c r="AT53" s="53">
        <f>(((J53+(J53*AU53))*0.18)-(J53*AR53))</f>
        <v/>
      </c>
      <c r="AU53" s="55">
        <f>(((1+AV53)*(1-AR53))/(1-0.18)-1)</f>
        <v/>
      </c>
      <c r="AV53" s="55">
        <f>IF(BB53&gt;0,BB53,IF(BA53&gt;0,BA53,IF(AZ53&gt;0,AZ53,IF(AY53&gt;0,AY53,IF(AX53&gt;0,AX53)))))/100</f>
        <v/>
      </c>
      <c r="AW53" s="56">
        <f>VALUE(LEFT(G53,4))</f>
        <v/>
      </c>
      <c r="AX53" s="56">
        <f>VALUE(IFERROR(VLOOKUP(VALUE(LEFT(G53,4)),ST!$C$4:$E$300,3,FALSE),"0"))</f>
        <v/>
      </c>
      <c r="AY53" s="56">
        <f>VALUE(IFERROR(VLOOKUP(VALUE(LEFT(G53,5)),ST!$C$4:$E$300,3,FALSE),"0"))</f>
        <v/>
      </c>
      <c r="AZ53" s="56">
        <f>VALUE(IFERROR(VLOOKUP(VALUE(LEFT(G53,6)),ST!$C$4:$E$300,3,FALSE),"0"))</f>
        <v/>
      </c>
      <c r="BA53" s="56">
        <f>VALUE(IFERROR(VLOOKUP(VALUE(LEFT(G53,7)),ST!$C$4:$E$300,3,FALSE),"0"))</f>
        <v/>
      </c>
      <c r="BB53" s="56">
        <f>VALUE(IFERROR(VLOOKUP(G53,ST!$C$4:$E$400,3,FALSE),"0"))</f>
        <v/>
      </c>
      <c r="BC53" s="57">
        <f>IF(VLOOKUP(AW53,ST!$C$4:$F$298,4,FALSE)&lt;&gt;0,VLOOKUP(AW53,ST!$C$4:$F$298,4,FALSE),VLOOKUP(G53,ST!$C$4:$F$298,4,FALSE))</f>
        <v/>
      </c>
      <c r="BD53" s="57">
        <f>IF(O53="SC","Desconsiderar coluna ICMS ST",IF(O53="PR","Haverá ST", ))</f>
        <v/>
      </c>
      <c r="BE53" s="53">
        <f>W53</f>
        <v/>
      </c>
      <c r="BF53" s="53">
        <f>X53</f>
        <v/>
      </c>
      <c r="BG53" s="53">
        <f>AD53-AS53</f>
        <v/>
      </c>
      <c r="BH53" s="51">
        <f>$W$4+$X$4+AC53+$BJ$4+0.07</f>
        <v/>
      </c>
      <c r="BI53" s="53">
        <f>IF(BD53="Haverá ST",AJ53+AS53+AT53,AJ53+AS53)</f>
        <v/>
      </c>
      <c r="BJ53" s="53">
        <f>T53*$BJ$4</f>
        <v/>
      </c>
      <c r="BK53" s="53">
        <f>T53*$BK$4</f>
        <v/>
      </c>
      <c r="BL53" s="53">
        <f>BE53+BF53+AO53+BJ53+BK53+AD53</f>
        <v/>
      </c>
      <c r="BM53" s="53">
        <f>(T53-BL53)</f>
        <v/>
      </c>
    </row>
    <row r="54" hidden="1" ht="15.75" customHeight="1" s="218">
      <c r="A54" s="58">
        <f>A53+1</f>
        <v/>
      </c>
      <c r="B54" s="144">
        <f>BOM!B54</f>
        <v/>
      </c>
      <c r="C54" s="144">
        <f>BOM!C54</f>
        <v/>
      </c>
      <c r="D54" s="144">
        <f>BOM!D54</f>
        <v/>
      </c>
      <c r="E54" s="144">
        <f>BOM!E54</f>
        <v/>
      </c>
      <c r="F54" s="144">
        <f>BOM!F54</f>
        <v/>
      </c>
      <c r="G54" s="144">
        <f>BOM!G54</f>
        <v/>
      </c>
      <c r="H54" s="144">
        <f>BOM!H54</f>
        <v/>
      </c>
      <c r="I54" s="144">
        <f>BOM!I54</f>
        <v/>
      </c>
      <c r="J54" s="146">
        <f>BOM!J54</f>
        <v/>
      </c>
      <c r="K54" s="146">
        <f>BOM!K54</f>
        <v/>
      </c>
      <c r="L54" s="146">
        <f>BOM!L54</f>
        <v/>
      </c>
      <c r="M54" s="146">
        <f>BOM!M54</f>
        <v/>
      </c>
      <c r="N54" s="146">
        <f>BOM!N54</f>
        <v/>
      </c>
      <c r="O54" s="146">
        <f>BOM!O54</f>
        <v/>
      </c>
      <c r="P54" s="146">
        <f>BOM!P54</f>
        <v/>
      </c>
      <c r="Q54" s="46">
        <f>$F$97</f>
        <v/>
      </c>
      <c r="R54" s="46">
        <f>$F$98</f>
        <v/>
      </c>
      <c r="S54" s="48">
        <f>U54-(U54*R54)</f>
        <v/>
      </c>
      <c r="T54" s="48">
        <f>S54*I54</f>
        <v/>
      </c>
      <c r="U54" s="48">
        <f>(AN54)/(1-(BH54+Q54))</f>
        <v/>
      </c>
      <c r="V54" s="48">
        <f>U54*I54</f>
        <v/>
      </c>
      <c r="W54" s="49">
        <f>T54*$W$4</f>
        <v/>
      </c>
      <c r="X54" s="49">
        <f>T54*$X$4</f>
        <v/>
      </c>
      <c r="Y54" s="50">
        <f>M54</f>
        <v/>
      </c>
      <c r="Z54" s="9" t="n"/>
      <c r="AA54" s="9" t="n"/>
      <c r="AB54" s="9" t="n"/>
      <c r="AC54" s="51">
        <f t="array" ref="AC54">IF(I54&gt;0,VLOOKUP(Y54&amp;$P$88&amp;$P$89&amp;$P$90,Variáveis!$O$2:$S$300&amp;Variáveis!$P$2:$T$300&amp;Variáveis!$Q$2:$U$300&amp;Variáveis!$R$2:$V$300,5,FALSE),0)</f>
        <v/>
      </c>
      <c r="AD54" s="52">
        <f>T54*AC54</f>
        <v/>
      </c>
      <c r="AE54" s="53">
        <f>IF(AB54="não",((V54/(1-VLOOKUP(AA54,Variáveis!$AK$3:$AN$29,4,FALSE)))*VLOOKUP(AA54,Variáveis!$AK$3:$AN$29,4,FALSE))-AD54,0)</f>
        <v/>
      </c>
      <c r="AF54" s="53">
        <f>T54*$AF$4</f>
        <v/>
      </c>
      <c r="AG54" s="53">
        <f>IF(AB54="SIM","Cliente pode pagar DIFA na entrada", )</f>
        <v/>
      </c>
      <c r="AH54" s="54" t="n"/>
      <c r="AI54" s="53">
        <f>IF(K54="SIM",(J54*$F$102),J54)</f>
        <v/>
      </c>
      <c r="AJ54" s="53">
        <f>IF(L54="SIM",(AI54*$F$101),AI54)</f>
        <v/>
      </c>
      <c r="AK54" s="53">
        <f>AJ54-AS54</f>
        <v/>
      </c>
      <c r="AL54" s="53">
        <f>AJ54*I54</f>
        <v/>
      </c>
      <c r="AM54" s="53">
        <f>AK54*I54</f>
        <v/>
      </c>
      <c r="AN54" s="53">
        <f>AK54-AP54-AQ54</f>
        <v/>
      </c>
      <c r="AO54" s="53">
        <f>AN54*I54</f>
        <v/>
      </c>
      <c r="AP54" s="53">
        <f>$AP$4*AK54</f>
        <v/>
      </c>
      <c r="AQ54" s="53">
        <f>$AQ$4*AK54</f>
        <v/>
      </c>
      <c r="AR54" s="51">
        <f t="array" ref="AR54">VLOOKUP(M54&amp;N54&amp;O54&amp;P54,Variáveis!$A$2:$E$240&amp;Variáveis!$B$2:$F$240&amp;Variáveis!$C$2:$G$240&amp;Variáveis!$D$2:$H$240,5,FALSE)</f>
        <v/>
      </c>
      <c r="AS54" s="53">
        <f>((AJ54*(1-AR54))*AR54)</f>
        <v/>
      </c>
      <c r="AT54" s="53">
        <f>(((J54+(J54*AU54))*0.18)-(J54*AR54))</f>
        <v/>
      </c>
      <c r="AU54" s="55">
        <f>(((1+AV54)*(1-AR54))/(1-0.18)-1)</f>
        <v/>
      </c>
      <c r="AV54" s="55">
        <f>IF(BB54&gt;0,BB54,IF(BA54&gt;0,BA54,IF(AZ54&gt;0,AZ54,IF(AY54&gt;0,AY54,IF(AX54&gt;0,AX54)))))/100</f>
        <v/>
      </c>
      <c r="AW54" s="56">
        <f>VALUE(LEFT(G54,4))</f>
        <v/>
      </c>
      <c r="AX54" s="56">
        <f>VALUE(IFERROR(VLOOKUP(VALUE(LEFT(G54,4)),ST!$C$4:$E$300,3,FALSE),"0"))</f>
        <v/>
      </c>
      <c r="AY54" s="56">
        <f>VALUE(IFERROR(VLOOKUP(VALUE(LEFT(G54,5)),ST!$C$4:$E$300,3,FALSE),"0"))</f>
        <v/>
      </c>
      <c r="AZ54" s="56">
        <f>VALUE(IFERROR(VLOOKUP(VALUE(LEFT(G54,6)),ST!$C$4:$E$300,3,FALSE),"0"))</f>
        <v/>
      </c>
      <c r="BA54" s="56">
        <f>VALUE(IFERROR(VLOOKUP(VALUE(LEFT(G54,7)),ST!$C$4:$E$300,3,FALSE),"0"))</f>
        <v/>
      </c>
      <c r="BB54" s="56">
        <f>VALUE(IFERROR(VLOOKUP(G54,ST!$C$4:$E$400,3,FALSE),"0"))</f>
        <v/>
      </c>
      <c r="BC54" s="57">
        <f>IF(VLOOKUP(AW54,ST!$C$4:$F$298,4,FALSE)&lt;&gt;0,VLOOKUP(AW54,ST!$C$4:$F$298,4,FALSE),VLOOKUP(G54,ST!$C$4:$F$298,4,FALSE))</f>
        <v/>
      </c>
      <c r="BD54" s="57">
        <f>IF(O54="SC","Desconsiderar coluna ICMS ST",IF(O54="PR","Haverá ST", ))</f>
        <v/>
      </c>
      <c r="BE54" s="53">
        <f>W54</f>
        <v/>
      </c>
      <c r="BF54" s="53">
        <f>X54</f>
        <v/>
      </c>
      <c r="BG54" s="53">
        <f>AD54-AS54</f>
        <v/>
      </c>
      <c r="BH54" s="51">
        <f>$W$4+$X$4+AC54+$BJ$4+0.07</f>
        <v/>
      </c>
      <c r="BI54" s="53">
        <f>IF(BD54="Haverá ST",AJ54+AS54+AT54,AJ54+AS54)</f>
        <v/>
      </c>
      <c r="BJ54" s="53">
        <f>T54*$BJ$4</f>
        <v/>
      </c>
      <c r="BK54" s="53">
        <f>T54*$BK$4</f>
        <v/>
      </c>
      <c r="BL54" s="53">
        <f>BE54+BF54+AO54+BJ54+BK54+AD54</f>
        <v/>
      </c>
      <c r="BM54" s="53">
        <f>(T54-BL54)</f>
        <v/>
      </c>
    </row>
    <row r="55" hidden="1" ht="15.75" customHeight="1" s="218">
      <c r="A55" s="58">
        <f>A54+1</f>
        <v/>
      </c>
      <c r="B55" s="144">
        <f>BOM!B55</f>
        <v/>
      </c>
      <c r="C55" s="144">
        <f>BOM!C55</f>
        <v/>
      </c>
      <c r="D55" s="144">
        <f>BOM!D55</f>
        <v/>
      </c>
      <c r="E55" s="144">
        <f>BOM!E55</f>
        <v/>
      </c>
      <c r="F55" s="144">
        <f>BOM!F55</f>
        <v/>
      </c>
      <c r="G55" s="144">
        <f>BOM!G55</f>
        <v/>
      </c>
      <c r="H55" s="144">
        <f>BOM!H55</f>
        <v/>
      </c>
      <c r="I55" s="144">
        <f>BOM!I55</f>
        <v/>
      </c>
      <c r="J55" s="146">
        <f>BOM!J55</f>
        <v/>
      </c>
      <c r="K55" s="146">
        <f>BOM!K55</f>
        <v/>
      </c>
      <c r="L55" s="146">
        <f>BOM!L55</f>
        <v/>
      </c>
      <c r="M55" s="146">
        <f>BOM!M55</f>
        <v/>
      </c>
      <c r="N55" s="146">
        <f>BOM!N55</f>
        <v/>
      </c>
      <c r="O55" s="146">
        <f>BOM!O55</f>
        <v/>
      </c>
      <c r="P55" s="146">
        <f>BOM!P55</f>
        <v/>
      </c>
      <c r="Q55" s="46">
        <f>$F$97</f>
        <v/>
      </c>
      <c r="R55" s="46">
        <f>$F$98</f>
        <v/>
      </c>
      <c r="S55" s="48">
        <f>U55-(U55*R55)</f>
        <v/>
      </c>
      <c r="T55" s="48">
        <f>S55*I55</f>
        <v/>
      </c>
      <c r="U55" s="48">
        <f>(AN55)/(1-(BH55+Q55))</f>
        <v/>
      </c>
      <c r="V55" s="48">
        <f>U55*I55</f>
        <v/>
      </c>
      <c r="W55" s="49">
        <f>T55*$W$4</f>
        <v/>
      </c>
      <c r="X55" s="49">
        <f>T55*$X$4</f>
        <v/>
      </c>
      <c r="Y55" s="50">
        <f>M55</f>
        <v/>
      </c>
      <c r="Z55" s="9" t="n"/>
      <c r="AA55" s="9" t="n"/>
      <c r="AB55" s="9" t="n"/>
      <c r="AC55" s="51">
        <f t="array" ref="AC55">IF(I55&gt;0,VLOOKUP(Y55&amp;$P$88&amp;$P$89&amp;$P$90,Variáveis!$O$2:$S$300&amp;Variáveis!$P$2:$T$300&amp;Variáveis!$Q$2:$U$300&amp;Variáveis!$R$2:$V$300,5,FALSE),0)</f>
        <v/>
      </c>
      <c r="AD55" s="52">
        <f>T55*AC55</f>
        <v/>
      </c>
      <c r="AE55" s="53">
        <f>IF(AB55="não",((V55/(1-VLOOKUP(AA55,Variáveis!$AK$3:$AN$29,4,FALSE)))*VLOOKUP(AA55,Variáveis!$AK$3:$AN$29,4,FALSE))-AD55,0)</f>
        <v/>
      </c>
      <c r="AF55" s="53">
        <f>T55*$AF$4</f>
        <v/>
      </c>
      <c r="AG55" s="53">
        <f>IF(AB55="SIM","Cliente pode pagar DIFA na entrada", )</f>
        <v/>
      </c>
      <c r="AH55" s="54" t="n"/>
      <c r="AI55" s="53">
        <f>IF(K55="SIM",(J55*$F$102),J55)</f>
        <v/>
      </c>
      <c r="AJ55" s="53">
        <f>IF(L55="SIM",(AI55*$F$101),AI55)</f>
        <v/>
      </c>
      <c r="AK55" s="53">
        <f>AJ55-AS55</f>
        <v/>
      </c>
      <c r="AL55" s="53">
        <f>AJ55*I55</f>
        <v/>
      </c>
      <c r="AM55" s="53">
        <f>AK55*I55</f>
        <v/>
      </c>
      <c r="AN55" s="53">
        <f>AK55-AP55-AQ55</f>
        <v/>
      </c>
      <c r="AO55" s="53">
        <f>AN55*I55</f>
        <v/>
      </c>
      <c r="AP55" s="53">
        <f>$AP$4*AK55</f>
        <v/>
      </c>
      <c r="AQ55" s="53">
        <f>$AQ$4*AK55</f>
        <v/>
      </c>
      <c r="AR55" s="51">
        <f t="array" ref="AR55">VLOOKUP(M55&amp;N55&amp;O55&amp;P55,Variáveis!$A$2:$E$240&amp;Variáveis!$B$2:$F$240&amp;Variáveis!$C$2:$G$240&amp;Variáveis!$D$2:$H$240,5,FALSE)</f>
        <v/>
      </c>
      <c r="AS55" s="53">
        <f>((AJ55*(1-AR55))*AR55)</f>
        <v/>
      </c>
      <c r="AT55" s="53">
        <f>(((J55+(J55*AU55))*0.18)-(J55*AR55))</f>
        <v/>
      </c>
      <c r="AU55" s="55">
        <f>(((1+AV55)*(1-AR55))/(1-0.18)-1)</f>
        <v/>
      </c>
      <c r="AV55" s="55">
        <f>IF(BB55&gt;0,BB55,IF(BA55&gt;0,BA55,IF(AZ55&gt;0,AZ55,IF(AY55&gt;0,AY55,IF(AX55&gt;0,AX55)))))/100</f>
        <v/>
      </c>
      <c r="AW55" s="56">
        <f>VALUE(LEFT(G55,4))</f>
        <v/>
      </c>
      <c r="AX55" s="56">
        <f>VALUE(IFERROR(VLOOKUP(VALUE(LEFT(G55,4)),ST!$C$4:$E$300,3,FALSE),"0"))</f>
        <v/>
      </c>
      <c r="AY55" s="56">
        <f>VALUE(IFERROR(VLOOKUP(VALUE(LEFT(G55,5)),ST!$C$4:$E$300,3,FALSE),"0"))</f>
        <v/>
      </c>
      <c r="AZ55" s="56">
        <f>VALUE(IFERROR(VLOOKUP(VALUE(LEFT(G55,6)),ST!$C$4:$E$300,3,FALSE),"0"))</f>
        <v/>
      </c>
      <c r="BA55" s="56">
        <f>VALUE(IFERROR(VLOOKUP(VALUE(LEFT(G55,7)),ST!$C$4:$E$300,3,FALSE),"0"))</f>
        <v/>
      </c>
      <c r="BB55" s="56">
        <f>VALUE(IFERROR(VLOOKUP(G55,ST!$C$4:$E$400,3,FALSE),"0"))</f>
        <v/>
      </c>
      <c r="BC55" s="57">
        <f>IF(VLOOKUP(AW55,ST!$C$4:$F$298,4,FALSE)&lt;&gt;0,VLOOKUP(AW55,ST!$C$4:$F$298,4,FALSE),VLOOKUP(G55,ST!$C$4:$F$298,4,FALSE))</f>
        <v/>
      </c>
      <c r="BD55" s="57">
        <f>IF(O55="SC","Desconsiderar coluna ICMS ST",IF(O55="PR","Haverá ST", ))</f>
        <v/>
      </c>
      <c r="BE55" s="53">
        <f>W55</f>
        <v/>
      </c>
      <c r="BF55" s="53">
        <f>X55</f>
        <v/>
      </c>
      <c r="BG55" s="53">
        <f>AD55-AS55</f>
        <v/>
      </c>
      <c r="BH55" s="51">
        <f>$W$4+$X$4+AC55+$BJ$4+0.07</f>
        <v/>
      </c>
      <c r="BI55" s="53">
        <f>IF(BD55="Haverá ST",AJ55+AS55+AT55,AJ55+AS55)</f>
        <v/>
      </c>
      <c r="BJ55" s="53">
        <f>T55*$BJ$4</f>
        <v/>
      </c>
      <c r="BK55" s="53">
        <f>T55*$BK$4</f>
        <v/>
      </c>
      <c r="BL55" s="53">
        <f>BE55+BF55+AO55+BJ55+BK55+AD55</f>
        <v/>
      </c>
      <c r="BM55" s="53">
        <f>(T55-BL55)</f>
        <v/>
      </c>
    </row>
    <row r="56" hidden="1" ht="15.75" customHeight="1" s="218">
      <c r="A56" s="58">
        <f>A55+1</f>
        <v/>
      </c>
      <c r="B56" s="144">
        <f>BOM!B56</f>
        <v/>
      </c>
      <c r="C56" s="144">
        <f>BOM!C56</f>
        <v/>
      </c>
      <c r="D56" s="144">
        <f>BOM!D56</f>
        <v/>
      </c>
      <c r="E56" s="144">
        <f>BOM!E56</f>
        <v/>
      </c>
      <c r="F56" s="144">
        <f>BOM!F56</f>
        <v/>
      </c>
      <c r="G56" s="144">
        <f>BOM!G56</f>
        <v/>
      </c>
      <c r="H56" s="144">
        <f>BOM!H56</f>
        <v/>
      </c>
      <c r="I56" s="144">
        <f>BOM!I56</f>
        <v/>
      </c>
      <c r="J56" s="146">
        <f>BOM!J56</f>
        <v/>
      </c>
      <c r="K56" s="146">
        <f>BOM!K56</f>
        <v/>
      </c>
      <c r="L56" s="146">
        <f>BOM!L56</f>
        <v/>
      </c>
      <c r="M56" s="146">
        <f>BOM!M56</f>
        <v/>
      </c>
      <c r="N56" s="146">
        <f>BOM!N56</f>
        <v/>
      </c>
      <c r="O56" s="146">
        <f>BOM!O56</f>
        <v/>
      </c>
      <c r="P56" s="146">
        <f>BOM!P56</f>
        <v/>
      </c>
      <c r="Q56" s="46">
        <f>$F$97</f>
        <v/>
      </c>
      <c r="R56" s="46">
        <f>$F$98</f>
        <v/>
      </c>
      <c r="S56" s="48">
        <f>U56-(U56*R56)</f>
        <v/>
      </c>
      <c r="T56" s="48">
        <f>S56*I56</f>
        <v/>
      </c>
      <c r="U56" s="48">
        <f>(AN56)/(1-(BH56+Q56))</f>
        <v/>
      </c>
      <c r="V56" s="48">
        <f>U56*I56</f>
        <v/>
      </c>
      <c r="W56" s="49">
        <f>T56*$W$4</f>
        <v/>
      </c>
      <c r="X56" s="49">
        <f>T56*$X$4</f>
        <v/>
      </c>
      <c r="Y56" s="50">
        <f>M56</f>
        <v/>
      </c>
      <c r="Z56" s="9" t="n"/>
      <c r="AA56" s="9" t="n"/>
      <c r="AB56" s="9" t="n"/>
      <c r="AC56" s="51">
        <f t="array" ref="AC56">IF(I56&gt;0,VLOOKUP(Y56&amp;$P$88&amp;$P$89&amp;$P$90,Variáveis!$O$2:$S$300&amp;Variáveis!$P$2:$T$300&amp;Variáveis!$Q$2:$U$300&amp;Variáveis!$R$2:$V$300,5,FALSE),0)</f>
        <v/>
      </c>
      <c r="AD56" s="52">
        <f>T56*AC56</f>
        <v/>
      </c>
      <c r="AE56" s="53">
        <f>IF(AB56="não",((V56/(1-VLOOKUP(AA56,Variáveis!$AK$3:$AN$29,4,FALSE)))*VLOOKUP(AA56,Variáveis!$AK$3:$AN$29,4,FALSE))-AD56,0)</f>
        <v/>
      </c>
      <c r="AF56" s="53">
        <f>T56*$AF$4</f>
        <v/>
      </c>
      <c r="AG56" s="53">
        <f>IF(AB56="SIM","Cliente pode pagar DIFA na entrada", )</f>
        <v/>
      </c>
      <c r="AH56" s="54" t="n"/>
      <c r="AI56" s="53">
        <f>IF(K56="SIM",(J56*$F$102),J56)</f>
        <v/>
      </c>
      <c r="AJ56" s="53">
        <f>IF(L56="SIM",(AI56*$F$101),AI56)</f>
        <v/>
      </c>
      <c r="AK56" s="53">
        <f>AJ56-AS56</f>
        <v/>
      </c>
      <c r="AL56" s="53">
        <f>AJ56*I56</f>
        <v/>
      </c>
      <c r="AM56" s="53">
        <f>AK56*I56</f>
        <v/>
      </c>
      <c r="AN56" s="53">
        <f>AK56-AP56-AQ56</f>
        <v/>
      </c>
      <c r="AO56" s="53">
        <f>AN56*I56</f>
        <v/>
      </c>
      <c r="AP56" s="53">
        <f>$AP$4*AK56</f>
        <v/>
      </c>
      <c r="AQ56" s="53">
        <f>$AQ$4*AK56</f>
        <v/>
      </c>
      <c r="AR56" s="51">
        <f t="array" ref="AR56">VLOOKUP(M56&amp;N56&amp;O56&amp;P56,Variáveis!$A$2:$E$240&amp;Variáveis!$B$2:$F$240&amp;Variáveis!$C$2:$G$240&amp;Variáveis!$D$2:$H$240,5,FALSE)</f>
        <v/>
      </c>
      <c r="AS56" s="53">
        <f>((AJ56*(1-AR56))*AR56)</f>
        <v/>
      </c>
      <c r="AT56" s="53">
        <f>(((J56+(J56*AU56))*0.18)-(J56*AR56))</f>
        <v/>
      </c>
      <c r="AU56" s="55">
        <f>(((1+AV56)*(1-AR56))/(1-0.18)-1)</f>
        <v/>
      </c>
      <c r="AV56" s="55">
        <f>IF(BB56&gt;0,BB56,IF(BA56&gt;0,BA56,IF(AZ56&gt;0,AZ56,IF(AY56&gt;0,AY56,IF(AX56&gt;0,AX56)))))/100</f>
        <v/>
      </c>
      <c r="AW56" s="56">
        <f>VALUE(LEFT(G56,4))</f>
        <v/>
      </c>
      <c r="AX56" s="56">
        <f>VALUE(IFERROR(VLOOKUP(VALUE(LEFT(G56,4)),ST!$C$4:$E$300,3,FALSE),"0"))</f>
        <v/>
      </c>
      <c r="AY56" s="56">
        <f>VALUE(IFERROR(VLOOKUP(VALUE(LEFT(G56,5)),ST!$C$4:$E$300,3,FALSE),"0"))</f>
        <v/>
      </c>
      <c r="AZ56" s="56">
        <f>VALUE(IFERROR(VLOOKUP(VALUE(LEFT(G56,6)),ST!$C$4:$E$300,3,FALSE),"0"))</f>
        <v/>
      </c>
      <c r="BA56" s="56">
        <f>VALUE(IFERROR(VLOOKUP(VALUE(LEFT(G56,7)),ST!$C$4:$E$300,3,FALSE),"0"))</f>
        <v/>
      </c>
      <c r="BB56" s="56">
        <f>VALUE(IFERROR(VLOOKUP(G56,ST!$C$4:$E$400,3,FALSE),"0"))</f>
        <v/>
      </c>
      <c r="BC56" s="57">
        <f>IF(VLOOKUP(AW56,ST!$C$4:$F$298,4,FALSE)&lt;&gt;0,VLOOKUP(AW56,ST!$C$4:$F$298,4,FALSE),VLOOKUP(G56,ST!$C$4:$F$298,4,FALSE))</f>
        <v/>
      </c>
      <c r="BD56" s="57">
        <f>IF(O56="SC","Desconsiderar coluna ICMS ST",IF(O56="PR","Haverá ST", ))</f>
        <v/>
      </c>
      <c r="BE56" s="53">
        <f>W56</f>
        <v/>
      </c>
      <c r="BF56" s="53">
        <f>X56</f>
        <v/>
      </c>
      <c r="BG56" s="53">
        <f>AD56-AS56</f>
        <v/>
      </c>
      <c r="BH56" s="51">
        <f>$W$4+$X$4+AC56+$BJ$4+0.07</f>
        <v/>
      </c>
      <c r="BI56" s="53">
        <f>IF(BD56="Haverá ST",AJ56+AS56+AT56,AJ56+AS56)</f>
        <v/>
      </c>
      <c r="BJ56" s="53">
        <f>T56*$BJ$4</f>
        <v/>
      </c>
      <c r="BK56" s="53">
        <f>T56*$BK$4</f>
        <v/>
      </c>
      <c r="BL56" s="53">
        <f>BE56+BF56+AO56+BJ56+BK56+AD56</f>
        <v/>
      </c>
      <c r="BM56" s="53">
        <f>(T56-BL56)</f>
        <v/>
      </c>
    </row>
    <row r="57" hidden="1" ht="15.75" customHeight="1" s="218">
      <c r="A57" s="58">
        <f>A56+1</f>
        <v/>
      </c>
      <c r="B57" s="144">
        <f>BOM!B57</f>
        <v/>
      </c>
      <c r="C57" s="144">
        <f>BOM!C57</f>
        <v/>
      </c>
      <c r="D57" s="144">
        <f>BOM!D57</f>
        <v/>
      </c>
      <c r="E57" s="144">
        <f>BOM!E57</f>
        <v/>
      </c>
      <c r="F57" s="144">
        <f>BOM!F57</f>
        <v/>
      </c>
      <c r="G57" s="144">
        <f>BOM!G57</f>
        <v/>
      </c>
      <c r="H57" s="144">
        <f>BOM!H57</f>
        <v/>
      </c>
      <c r="I57" s="144">
        <f>BOM!I57</f>
        <v/>
      </c>
      <c r="J57" s="146">
        <f>BOM!J57</f>
        <v/>
      </c>
      <c r="K57" s="146">
        <f>BOM!K57</f>
        <v/>
      </c>
      <c r="L57" s="146">
        <f>BOM!L57</f>
        <v/>
      </c>
      <c r="M57" s="146">
        <f>BOM!M57</f>
        <v/>
      </c>
      <c r="N57" s="146">
        <f>BOM!N57</f>
        <v/>
      </c>
      <c r="O57" s="146">
        <f>BOM!O57</f>
        <v/>
      </c>
      <c r="P57" s="146">
        <f>BOM!P57</f>
        <v/>
      </c>
      <c r="Q57" s="46">
        <f>$F$97</f>
        <v/>
      </c>
      <c r="R57" s="46">
        <f>$F$98</f>
        <v/>
      </c>
      <c r="S57" s="48">
        <f>U57-(U57*R57)</f>
        <v/>
      </c>
      <c r="T57" s="48">
        <f>S57*I57</f>
        <v/>
      </c>
      <c r="U57" s="48">
        <f>(AN57)/(1-(BH57+Q57))</f>
        <v/>
      </c>
      <c r="V57" s="48">
        <f>U57*I57</f>
        <v/>
      </c>
      <c r="W57" s="49">
        <f>T57*$W$4</f>
        <v/>
      </c>
      <c r="X57" s="49">
        <f>T57*$X$4</f>
        <v/>
      </c>
      <c r="Y57" s="50">
        <f>M57</f>
        <v/>
      </c>
      <c r="Z57" s="9" t="n"/>
      <c r="AA57" s="9" t="n"/>
      <c r="AB57" s="9" t="n"/>
      <c r="AC57" s="51">
        <f t="array" ref="AC57">IF(I57&gt;0,VLOOKUP(Y57&amp;$P$88&amp;$P$89&amp;$P$90,Variáveis!$O$2:$S$300&amp;Variáveis!$P$2:$T$300&amp;Variáveis!$Q$2:$U$300&amp;Variáveis!$R$2:$V$300,5,FALSE),0)</f>
        <v/>
      </c>
      <c r="AD57" s="52">
        <f>T57*AC57</f>
        <v/>
      </c>
      <c r="AE57" s="53">
        <f>IF(AB57="não",((V57/(1-VLOOKUP(AA57,Variáveis!$AK$3:$AN$29,4,FALSE)))*VLOOKUP(AA57,Variáveis!$AK$3:$AN$29,4,FALSE))-AD57,0)</f>
        <v/>
      </c>
      <c r="AF57" s="53">
        <f>T57*$AF$4</f>
        <v/>
      </c>
      <c r="AG57" s="53">
        <f>IF(AB57="SIM","Cliente pode pagar DIFA na entrada", )</f>
        <v/>
      </c>
      <c r="AH57" s="54" t="n"/>
      <c r="AI57" s="53">
        <f>IF(K57="SIM",(J57*$F$102),J57)</f>
        <v/>
      </c>
      <c r="AJ57" s="53">
        <f>IF(L57="SIM",(AI57*$F$101),AI57)</f>
        <v/>
      </c>
      <c r="AK57" s="53">
        <f>AJ57-AS57</f>
        <v/>
      </c>
      <c r="AL57" s="53">
        <f>AJ57*I57</f>
        <v/>
      </c>
      <c r="AM57" s="53">
        <f>AK57*I57</f>
        <v/>
      </c>
      <c r="AN57" s="53">
        <f>AK57-AP57-AQ57</f>
        <v/>
      </c>
      <c r="AO57" s="53">
        <f>AN57*I57</f>
        <v/>
      </c>
      <c r="AP57" s="53">
        <f>$AP$4*AK57</f>
        <v/>
      </c>
      <c r="AQ57" s="53">
        <f>$AQ$4*AK57</f>
        <v/>
      </c>
      <c r="AR57" s="51">
        <f t="array" ref="AR57">VLOOKUP(M57&amp;N57&amp;O57&amp;P57,Variáveis!$A$2:$E$240&amp;Variáveis!$B$2:$F$240&amp;Variáveis!$C$2:$G$240&amp;Variáveis!$D$2:$H$240,5,FALSE)</f>
        <v/>
      </c>
      <c r="AS57" s="53">
        <f>((AJ57*(1-AR57))*AR57)</f>
        <v/>
      </c>
      <c r="AT57" s="53">
        <f>(((J57+(J57*AU57))*0.18)-(J57*AR57))</f>
        <v/>
      </c>
      <c r="AU57" s="55">
        <f>(((1+AV57)*(1-AR57))/(1-0.18)-1)</f>
        <v/>
      </c>
      <c r="AV57" s="55">
        <f>IF(BB57&gt;0,BB57,IF(BA57&gt;0,BA57,IF(AZ57&gt;0,AZ57,IF(AY57&gt;0,AY57,IF(AX57&gt;0,AX57)))))/100</f>
        <v/>
      </c>
      <c r="AW57" s="56">
        <f>VALUE(LEFT(G57,4))</f>
        <v/>
      </c>
      <c r="AX57" s="56">
        <f>VALUE(IFERROR(VLOOKUP(VALUE(LEFT(G57,4)),ST!$C$4:$E$300,3,FALSE),"0"))</f>
        <v/>
      </c>
      <c r="AY57" s="56">
        <f>VALUE(IFERROR(VLOOKUP(VALUE(LEFT(G57,5)),ST!$C$4:$E$300,3,FALSE),"0"))</f>
        <v/>
      </c>
      <c r="AZ57" s="56">
        <f>VALUE(IFERROR(VLOOKUP(VALUE(LEFT(G57,6)),ST!$C$4:$E$300,3,FALSE),"0"))</f>
        <v/>
      </c>
      <c r="BA57" s="56">
        <f>VALUE(IFERROR(VLOOKUP(VALUE(LEFT(G57,7)),ST!$C$4:$E$300,3,FALSE),"0"))</f>
        <v/>
      </c>
      <c r="BB57" s="56">
        <f>VALUE(IFERROR(VLOOKUP(G57,ST!$C$4:$E$400,3,FALSE),"0"))</f>
        <v/>
      </c>
      <c r="BC57" s="57">
        <f>IF(VLOOKUP(AW57,ST!$C$4:$F$298,4,FALSE)&lt;&gt;0,VLOOKUP(AW57,ST!$C$4:$F$298,4,FALSE),VLOOKUP(G57,ST!$C$4:$F$298,4,FALSE))</f>
        <v/>
      </c>
      <c r="BD57" s="57">
        <f>IF(O57="SC","Desconsiderar coluna ICMS ST",IF(O57="PR","Haverá ST", ))</f>
        <v/>
      </c>
      <c r="BE57" s="53">
        <f>W57</f>
        <v/>
      </c>
      <c r="BF57" s="53">
        <f>X57</f>
        <v/>
      </c>
      <c r="BG57" s="53">
        <f>AD57-AS57</f>
        <v/>
      </c>
      <c r="BH57" s="51">
        <f>$W$4+$X$4+AC57+$BJ$4+0.07</f>
        <v/>
      </c>
      <c r="BI57" s="53">
        <f>IF(BD57="Haverá ST",AJ57+AS57+AT57,AJ57+AS57)</f>
        <v/>
      </c>
      <c r="BJ57" s="53">
        <f>T57*$BJ$4</f>
        <v/>
      </c>
      <c r="BK57" s="53">
        <f>T57*$BK$4</f>
        <v/>
      </c>
      <c r="BL57" s="53">
        <f>BE57+BF57+AO57+BJ57+BK57+AD57</f>
        <v/>
      </c>
      <c r="BM57" s="53">
        <f>(T57-BL57)</f>
        <v/>
      </c>
    </row>
    <row r="58" hidden="1" ht="15.75" customHeight="1" s="218">
      <c r="A58" s="58">
        <f>A57+1</f>
        <v/>
      </c>
      <c r="B58" s="144">
        <f>BOM!B58</f>
        <v/>
      </c>
      <c r="C58" s="144">
        <f>BOM!C58</f>
        <v/>
      </c>
      <c r="D58" s="144">
        <f>BOM!D58</f>
        <v/>
      </c>
      <c r="E58" s="144">
        <f>BOM!E58</f>
        <v/>
      </c>
      <c r="F58" s="144">
        <f>BOM!F58</f>
        <v/>
      </c>
      <c r="G58" s="144">
        <f>BOM!G58</f>
        <v/>
      </c>
      <c r="H58" s="144">
        <f>BOM!H58</f>
        <v/>
      </c>
      <c r="I58" s="144">
        <f>BOM!I58</f>
        <v/>
      </c>
      <c r="J58" s="146">
        <f>BOM!J58</f>
        <v/>
      </c>
      <c r="K58" s="146">
        <f>BOM!K58</f>
        <v/>
      </c>
      <c r="L58" s="146">
        <f>BOM!L58</f>
        <v/>
      </c>
      <c r="M58" s="146">
        <f>BOM!M58</f>
        <v/>
      </c>
      <c r="N58" s="146">
        <f>BOM!N58</f>
        <v/>
      </c>
      <c r="O58" s="146">
        <f>BOM!O58</f>
        <v/>
      </c>
      <c r="P58" s="146">
        <f>BOM!P58</f>
        <v/>
      </c>
      <c r="Q58" s="46">
        <f>$F$97</f>
        <v/>
      </c>
      <c r="R58" s="46">
        <f>$F$98</f>
        <v/>
      </c>
      <c r="S58" s="48">
        <f>U58-(U58*R58)</f>
        <v/>
      </c>
      <c r="T58" s="48">
        <f>S58*I58</f>
        <v/>
      </c>
      <c r="U58" s="48">
        <f>(AN58)/(1-(BH58+Q58))</f>
        <v/>
      </c>
      <c r="V58" s="48">
        <f>U58*I58</f>
        <v/>
      </c>
      <c r="W58" s="49">
        <f>T58*$W$4</f>
        <v/>
      </c>
      <c r="X58" s="49">
        <f>T58*$X$4</f>
        <v/>
      </c>
      <c r="Y58" s="50">
        <f>M58</f>
        <v/>
      </c>
      <c r="Z58" s="9" t="n"/>
      <c r="AA58" s="9" t="n"/>
      <c r="AB58" s="9" t="n"/>
      <c r="AC58" s="51">
        <f t="array" ref="AC58">IF(I58&gt;0,VLOOKUP(Y58&amp;$P$88&amp;$P$89&amp;$P$90,Variáveis!$O$2:$S$300&amp;Variáveis!$P$2:$T$300&amp;Variáveis!$Q$2:$U$300&amp;Variáveis!$R$2:$V$300,5,FALSE),0)</f>
        <v/>
      </c>
      <c r="AD58" s="52">
        <f>T58*AC58</f>
        <v/>
      </c>
      <c r="AE58" s="53">
        <f>IF(AB58="não",((V58/(1-VLOOKUP(AA58,Variáveis!$AK$3:$AN$29,4,FALSE)))*VLOOKUP(AA58,Variáveis!$AK$3:$AN$29,4,FALSE))-AD58,0)</f>
        <v/>
      </c>
      <c r="AF58" s="53">
        <f>T58*$AF$4</f>
        <v/>
      </c>
      <c r="AG58" s="53">
        <f>IF(AB58="SIM","Cliente pode pagar DIFA na entrada", )</f>
        <v/>
      </c>
      <c r="AH58" s="54" t="n"/>
      <c r="AI58" s="53">
        <f>IF(K58="SIM",(J58*$F$102),J58)</f>
        <v/>
      </c>
      <c r="AJ58" s="53">
        <f>IF(L58="SIM",(AI58*$F$101),AI58)</f>
        <v/>
      </c>
      <c r="AK58" s="53">
        <f>AJ58-AS58</f>
        <v/>
      </c>
      <c r="AL58" s="53">
        <f>AJ58*I58</f>
        <v/>
      </c>
      <c r="AM58" s="53">
        <f>AK58*I58</f>
        <v/>
      </c>
      <c r="AN58" s="53">
        <f>AK58-AP58-AQ58</f>
        <v/>
      </c>
      <c r="AO58" s="53">
        <f>AN58*I58</f>
        <v/>
      </c>
      <c r="AP58" s="53">
        <f>$AP$4*AK58</f>
        <v/>
      </c>
      <c r="AQ58" s="53">
        <f>$AQ$4*AK58</f>
        <v/>
      </c>
      <c r="AR58" s="51">
        <f t="array" ref="AR58">VLOOKUP(M58&amp;N58&amp;O58&amp;P58,Variáveis!$A$2:$E$240&amp;Variáveis!$B$2:$F$240&amp;Variáveis!$C$2:$G$240&amp;Variáveis!$D$2:$H$240,5,FALSE)</f>
        <v/>
      </c>
      <c r="AS58" s="53">
        <f>((AJ58*(1-AR58))*AR58)</f>
        <v/>
      </c>
      <c r="AT58" s="53">
        <f>(((J58+(J58*AU58))*0.18)-(J58*AR58))</f>
        <v/>
      </c>
      <c r="AU58" s="55">
        <f>(((1+AV58)*(1-AR58))/(1-0.18)-1)</f>
        <v/>
      </c>
      <c r="AV58" s="55">
        <f>IF(BB58&gt;0,BB58,IF(BA58&gt;0,BA58,IF(AZ58&gt;0,AZ58,IF(AY58&gt;0,AY58,IF(AX58&gt;0,AX58)))))/100</f>
        <v/>
      </c>
      <c r="AW58" s="56">
        <f>VALUE(LEFT(G58,4))</f>
        <v/>
      </c>
      <c r="AX58" s="56">
        <f>VALUE(IFERROR(VLOOKUP(VALUE(LEFT(G58,4)),ST!$C$4:$E$300,3,FALSE),"0"))</f>
        <v/>
      </c>
      <c r="AY58" s="56">
        <f>VALUE(IFERROR(VLOOKUP(VALUE(LEFT(G58,5)),ST!$C$4:$E$300,3,FALSE),"0"))</f>
        <v/>
      </c>
      <c r="AZ58" s="56">
        <f>VALUE(IFERROR(VLOOKUP(VALUE(LEFT(G58,6)),ST!$C$4:$E$300,3,FALSE),"0"))</f>
        <v/>
      </c>
      <c r="BA58" s="56">
        <f>VALUE(IFERROR(VLOOKUP(VALUE(LEFT(G58,7)),ST!$C$4:$E$300,3,FALSE),"0"))</f>
        <v/>
      </c>
      <c r="BB58" s="56">
        <f>VALUE(IFERROR(VLOOKUP(G58,ST!$C$4:$E$400,3,FALSE),"0"))</f>
        <v/>
      </c>
      <c r="BC58" s="57">
        <f>IF(VLOOKUP(AW58,ST!$C$4:$F$298,4,FALSE)&lt;&gt;0,VLOOKUP(AW58,ST!$C$4:$F$298,4,FALSE),VLOOKUP(G58,ST!$C$4:$F$298,4,FALSE))</f>
        <v/>
      </c>
      <c r="BD58" s="57">
        <f>IF(O58="SC","Desconsiderar coluna ICMS ST",IF(O58="PR","Haverá ST", ))</f>
        <v/>
      </c>
      <c r="BE58" s="53">
        <f>W58</f>
        <v/>
      </c>
      <c r="BF58" s="53">
        <f>X58</f>
        <v/>
      </c>
      <c r="BG58" s="53">
        <f>AD58-AS58</f>
        <v/>
      </c>
      <c r="BH58" s="51">
        <f>$W$4+$X$4+AC58+$BJ$4+0.07</f>
        <v/>
      </c>
      <c r="BI58" s="53">
        <f>IF(BD58="Haverá ST",AJ58+AS58+AT58,AJ58+AS58)</f>
        <v/>
      </c>
      <c r="BJ58" s="53">
        <f>T58*$BJ$4</f>
        <v/>
      </c>
      <c r="BK58" s="53">
        <f>T58*$BK$4</f>
        <v/>
      </c>
      <c r="BL58" s="53">
        <f>BE58+BF58+AO58+BJ58+BK58+AD58</f>
        <v/>
      </c>
      <c r="BM58" s="53">
        <f>(T58-BL58)</f>
        <v/>
      </c>
    </row>
    <row r="59" hidden="1" ht="15.75" customHeight="1" s="218">
      <c r="A59" s="58">
        <f>A58+1</f>
        <v/>
      </c>
      <c r="B59" s="144">
        <f>BOM!B59</f>
        <v/>
      </c>
      <c r="C59" s="144">
        <f>BOM!C59</f>
        <v/>
      </c>
      <c r="D59" s="144">
        <f>BOM!D59</f>
        <v/>
      </c>
      <c r="E59" s="144">
        <f>BOM!E59</f>
        <v/>
      </c>
      <c r="F59" s="144">
        <f>BOM!F59</f>
        <v/>
      </c>
      <c r="G59" s="144">
        <f>BOM!G59</f>
        <v/>
      </c>
      <c r="H59" s="144">
        <f>BOM!H59</f>
        <v/>
      </c>
      <c r="I59" s="144">
        <f>BOM!I59</f>
        <v/>
      </c>
      <c r="J59" s="146">
        <f>BOM!J59</f>
        <v/>
      </c>
      <c r="K59" s="146">
        <f>BOM!K59</f>
        <v/>
      </c>
      <c r="L59" s="146">
        <f>BOM!L59</f>
        <v/>
      </c>
      <c r="M59" s="146">
        <f>BOM!M59</f>
        <v/>
      </c>
      <c r="N59" s="146">
        <f>BOM!N59</f>
        <v/>
      </c>
      <c r="O59" s="146">
        <f>BOM!O59</f>
        <v/>
      </c>
      <c r="P59" s="146">
        <f>BOM!P59</f>
        <v/>
      </c>
      <c r="Q59" s="46">
        <f>$F$97</f>
        <v/>
      </c>
      <c r="R59" s="46">
        <f>$F$98</f>
        <v/>
      </c>
      <c r="S59" s="48">
        <f>U59-(U59*R59)</f>
        <v/>
      </c>
      <c r="T59" s="48">
        <f>S59*I59</f>
        <v/>
      </c>
      <c r="U59" s="48">
        <f>(AN59)/(1-(BH59+Q59))</f>
        <v/>
      </c>
      <c r="V59" s="48">
        <f>U59*I59</f>
        <v/>
      </c>
      <c r="W59" s="49">
        <f>T59*$W$4</f>
        <v/>
      </c>
      <c r="X59" s="49">
        <f>T59*$X$4</f>
        <v/>
      </c>
      <c r="Y59" s="50">
        <f>M59</f>
        <v/>
      </c>
      <c r="Z59" s="9" t="n"/>
      <c r="AA59" s="9" t="n"/>
      <c r="AB59" s="9" t="n"/>
      <c r="AC59" s="51">
        <f t="array" ref="AC59">IF(I59&gt;0,VLOOKUP(Y59&amp;$P$88&amp;$P$89&amp;$P$90,Variáveis!$O$2:$S$300&amp;Variáveis!$P$2:$T$300&amp;Variáveis!$Q$2:$U$300&amp;Variáveis!$R$2:$V$300,5,FALSE),0)</f>
        <v/>
      </c>
      <c r="AD59" s="52">
        <f>T59*AC59</f>
        <v/>
      </c>
      <c r="AE59" s="53">
        <f>IF(AB59="não",((V59/(1-VLOOKUP(AA59,Variáveis!$AK$3:$AN$29,4,FALSE)))*VLOOKUP(AA59,Variáveis!$AK$3:$AN$29,4,FALSE))-AD59,0)</f>
        <v/>
      </c>
      <c r="AF59" s="53">
        <f>T59*$AF$4</f>
        <v/>
      </c>
      <c r="AG59" s="53">
        <f>IF(AB59="SIM","Cliente pode pagar DIFA na entrada", )</f>
        <v/>
      </c>
      <c r="AH59" s="54" t="n"/>
      <c r="AI59" s="53">
        <f>IF(K59="SIM",(J59*$F$102),J59)</f>
        <v/>
      </c>
      <c r="AJ59" s="53">
        <f>IF(L59="SIM",(AI59*$F$101),AI59)</f>
        <v/>
      </c>
      <c r="AK59" s="53">
        <f>AJ59-AS59</f>
        <v/>
      </c>
      <c r="AL59" s="53">
        <f>AJ59*I59</f>
        <v/>
      </c>
      <c r="AM59" s="53">
        <f>AK59*I59</f>
        <v/>
      </c>
      <c r="AN59" s="53">
        <f>AK59-AP59-AQ59</f>
        <v/>
      </c>
      <c r="AO59" s="53">
        <f>AN59*I59</f>
        <v/>
      </c>
      <c r="AP59" s="53">
        <f>$AP$4*AK59</f>
        <v/>
      </c>
      <c r="AQ59" s="53">
        <f>$AQ$4*AK59</f>
        <v/>
      </c>
      <c r="AR59" s="51">
        <f t="array" ref="AR59">VLOOKUP(M59&amp;N59&amp;O59&amp;P59,Variáveis!$A$2:$E$240&amp;Variáveis!$B$2:$F$240&amp;Variáveis!$C$2:$G$240&amp;Variáveis!$D$2:$H$240,5,FALSE)</f>
        <v/>
      </c>
      <c r="AS59" s="53">
        <f>((AJ59*(1-AR59))*AR59)</f>
        <v/>
      </c>
      <c r="AT59" s="53">
        <f>(((J59+(J59*AU59))*0.18)-(J59*AR59))</f>
        <v/>
      </c>
      <c r="AU59" s="55">
        <f>(((1+AV59)*(1-AR59))/(1-0.18)-1)</f>
        <v/>
      </c>
      <c r="AV59" s="55">
        <f>IF(BB59&gt;0,BB59,IF(BA59&gt;0,BA59,IF(AZ59&gt;0,AZ59,IF(AY59&gt;0,AY59,IF(AX59&gt;0,AX59)))))/100</f>
        <v/>
      </c>
      <c r="AW59" s="56">
        <f>VALUE(LEFT(G59,4))</f>
        <v/>
      </c>
      <c r="AX59" s="56">
        <f>VALUE(IFERROR(VLOOKUP(VALUE(LEFT(G59,4)),ST!$C$4:$E$300,3,FALSE),"0"))</f>
        <v/>
      </c>
      <c r="AY59" s="56">
        <f>VALUE(IFERROR(VLOOKUP(VALUE(LEFT(G59,5)),ST!$C$4:$E$300,3,FALSE),"0"))</f>
        <v/>
      </c>
      <c r="AZ59" s="56">
        <f>VALUE(IFERROR(VLOOKUP(VALUE(LEFT(G59,6)),ST!$C$4:$E$300,3,FALSE),"0"))</f>
        <v/>
      </c>
      <c r="BA59" s="56">
        <f>VALUE(IFERROR(VLOOKUP(VALUE(LEFT(G59,7)),ST!$C$4:$E$300,3,FALSE),"0"))</f>
        <v/>
      </c>
      <c r="BB59" s="56">
        <f>VALUE(IFERROR(VLOOKUP(G59,ST!$C$4:$E$400,3,FALSE),"0"))</f>
        <v/>
      </c>
      <c r="BC59" s="57">
        <f>IF(VLOOKUP(AW59,ST!$C$4:$F$298,4,FALSE)&lt;&gt;0,VLOOKUP(AW59,ST!$C$4:$F$298,4,FALSE),VLOOKUP(G59,ST!$C$4:$F$298,4,FALSE))</f>
        <v/>
      </c>
      <c r="BD59" s="57">
        <f>IF(O59="SC","Desconsiderar coluna ICMS ST",IF(O59="PR","Haverá ST", ))</f>
        <v/>
      </c>
      <c r="BE59" s="53">
        <f>W59</f>
        <v/>
      </c>
      <c r="BF59" s="53">
        <f>X59</f>
        <v/>
      </c>
      <c r="BG59" s="53">
        <f>AD59-AS59</f>
        <v/>
      </c>
      <c r="BH59" s="51">
        <f>$W$4+$X$4+AC59+$BJ$4+0.07</f>
        <v/>
      </c>
      <c r="BI59" s="53">
        <f>IF(BD59="Haverá ST",AJ59+AS59+AT59,AJ59+AS59)</f>
        <v/>
      </c>
      <c r="BJ59" s="53">
        <f>T59*$BJ$4</f>
        <v/>
      </c>
      <c r="BK59" s="53">
        <f>T59*$BK$4</f>
        <v/>
      </c>
      <c r="BL59" s="53">
        <f>BE59+BF59+AO59+BJ59+BK59+AD59</f>
        <v/>
      </c>
      <c r="BM59" s="53">
        <f>(T59-BL59)</f>
        <v/>
      </c>
    </row>
    <row r="60" hidden="1" ht="15.75" customHeight="1" s="218">
      <c r="A60" s="58">
        <f>A59+1</f>
        <v/>
      </c>
      <c r="B60" s="144">
        <f>BOM!B60</f>
        <v/>
      </c>
      <c r="C60" s="144">
        <f>BOM!C60</f>
        <v/>
      </c>
      <c r="D60" s="144">
        <f>BOM!D60</f>
        <v/>
      </c>
      <c r="E60" s="144">
        <f>BOM!E60</f>
        <v/>
      </c>
      <c r="F60" s="144">
        <f>BOM!F60</f>
        <v/>
      </c>
      <c r="G60" s="144">
        <f>BOM!G60</f>
        <v/>
      </c>
      <c r="H60" s="144">
        <f>BOM!H60</f>
        <v/>
      </c>
      <c r="I60" s="144">
        <f>BOM!I60</f>
        <v/>
      </c>
      <c r="J60" s="146">
        <f>BOM!J60</f>
        <v/>
      </c>
      <c r="K60" s="146">
        <f>BOM!K60</f>
        <v/>
      </c>
      <c r="L60" s="146">
        <f>BOM!L60</f>
        <v/>
      </c>
      <c r="M60" s="146">
        <f>BOM!M60</f>
        <v/>
      </c>
      <c r="N60" s="146">
        <f>BOM!N60</f>
        <v/>
      </c>
      <c r="O60" s="146">
        <f>BOM!O60</f>
        <v/>
      </c>
      <c r="P60" s="146">
        <f>BOM!P60</f>
        <v/>
      </c>
      <c r="Q60" s="46">
        <f>$F$97</f>
        <v/>
      </c>
      <c r="R60" s="46">
        <f>$F$98</f>
        <v/>
      </c>
      <c r="S60" s="48">
        <f>U60-(U60*R60)</f>
        <v/>
      </c>
      <c r="T60" s="48">
        <f>S60*I60</f>
        <v/>
      </c>
      <c r="U60" s="48">
        <f>(AN60)/(1-(BH60+Q60))</f>
        <v/>
      </c>
      <c r="V60" s="48">
        <f>U60*I60</f>
        <v/>
      </c>
      <c r="W60" s="49">
        <f>T60*$W$4</f>
        <v/>
      </c>
      <c r="X60" s="49">
        <f>T60*$X$4</f>
        <v/>
      </c>
      <c r="Y60" s="50">
        <f>M60</f>
        <v/>
      </c>
      <c r="Z60" s="9" t="n"/>
      <c r="AA60" s="9" t="n"/>
      <c r="AB60" s="9" t="n"/>
      <c r="AC60" s="51">
        <f t="array" ref="AC60">IF(I60&gt;0,VLOOKUP(Y60&amp;$P$88&amp;$P$89&amp;$P$90,Variáveis!$O$2:$S$300&amp;Variáveis!$P$2:$T$300&amp;Variáveis!$Q$2:$U$300&amp;Variáveis!$R$2:$V$300,5,FALSE),0)</f>
        <v/>
      </c>
      <c r="AD60" s="52">
        <f>T60*AC60</f>
        <v/>
      </c>
      <c r="AE60" s="53">
        <f>IF(AB60="não",((V60/(1-VLOOKUP(AA60,Variáveis!$AK$3:$AN$29,4,FALSE)))*VLOOKUP(AA60,Variáveis!$AK$3:$AN$29,4,FALSE))-AD60,0)</f>
        <v/>
      </c>
      <c r="AF60" s="53">
        <f>T60*$AF$4</f>
        <v/>
      </c>
      <c r="AG60" s="53">
        <f>IF(AB60="SIM","Cliente pode pagar DIFA na entrada", )</f>
        <v/>
      </c>
      <c r="AH60" s="54" t="n"/>
      <c r="AI60" s="53">
        <f>IF(K60="SIM",(J60*$F$102),J60)</f>
        <v/>
      </c>
      <c r="AJ60" s="53">
        <f>IF(L60="SIM",(AI60*$F$101),AI60)</f>
        <v/>
      </c>
      <c r="AK60" s="53">
        <f>AJ60-AS60</f>
        <v/>
      </c>
      <c r="AL60" s="53">
        <f>AJ60*I60</f>
        <v/>
      </c>
      <c r="AM60" s="53">
        <f>AK60*I60</f>
        <v/>
      </c>
      <c r="AN60" s="53">
        <f>AK60-AP60-AQ60</f>
        <v/>
      </c>
      <c r="AO60" s="53">
        <f>AN60*I60</f>
        <v/>
      </c>
      <c r="AP60" s="53">
        <f>$AP$4*AK60</f>
        <v/>
      </c>
      <c r="AQ60" s="53">
        <f>$AQ$4*AK60</f>
        <v/>
      </c>
      <c r="AR60" s="51">
        <f t="array" ref="AR60">VLOOKUP(M60&amp;N60&amp;O60&amp;P60,Variáveis!$A$2:$E$240&amp;Variáveis!$B$2:$F$240&amp;Variáveis!$C$2:$G$240&amp;Variáveis!$D$2:$H$240,5,FALSE)</f>
        <v/>
      </c>
      <c r="AS60" s="53">
        <f>((AJ60*(1-AR60))*AR60)</f>
        <v/>
      </c>
      <c r="AT60" s="53">
        <f>(((J60+(J60*AU60))*0.18)-(J60*AR60))</f>
        <v/>
      </c>
      <c r="AU60" s="55">
        <f>(((1+AV60)*(1-AR60))/(1-0.18)-1)</f>
        <v/>
      </c>
      <c r="AV60" s="55">
        <f>IF(BB60&gt;0,BB60,IF(BA60&gt;0,BA60,IF(AZ60&gt;0,AZ60,IF(AY60&gt;0,AY60,IF(AX60&gt;0,AX60)))))/100</f>
        <v/>
      </c>
      <c r="AW60" s="56">
        <f>VALUE(LEFT(G60,4))</f>
        <v/>
      </c>
      <c r="AX60" s="56">
        <f>VALUE(IFERROR(VLOOKUP(VALUE(LEFT(G60,4)),ST!$C$4:$E$300,3,FALSE),"0"))</f>
        <v/>
      </c>
      <c r="AY60" s="56">
        <f>VALUE(IFERROR(VLOOKUP(VALUE(LEFT(G60,5)),ST!$C$4:$E$300,3,FALSE),"0"))</f>
        <v/>
      </c>
      <c r="AZ60" s="56">
        <f>VALUE(IFERROR(VLOOKUP(VALUE(LEFT(G60,6)),ST!$C$4:$E$300,3,FALSE),"0"))</f>
        <v/>
      </c>
      <c r="BA60" s="56">
        <f>VALUE(IFERROR(VLOOKUP(VALUE(LEFT(G60,7)),ST!$C$4:$E$300,3,FALSE),"0"))</f>
        <v/>
      </c>
      <c r="BB60" s="56">
        <f>VALUE(IFERROR(VLOOKUP(G60,ST!$C$4:$E$400,3,FALSE),"0"))</f>
        <v/>
      </c>
      <c r="BC60" s="57">
        <f>IF(VLOOKUP(AW60,ST!$C$4:$F$298,4,FALSE)&lt;&gt;0,VLOOKUP(AW60,ST!$C$4:$F$298,4,FALSE),VLOOKUP(G60,ST!$C$4:$F$298,4,FALSE))</f>
        <v/>
      </c>
      <c r="BD60" s="57">
        <f>IF(O60="SC","Desconsiderar coluna ICMS ST",IF(O60="PR","Haverá ST", ))</f>
        <v/>
      </c>
      <c r="BE60" s="53">
        <f>W60</f>
        <v/>
      </c>
      <c r="BF60" s="53">
        <f>X60</f>
        <v/>
      </c>
      <c r="BG60" s="53">
        <f>AD60-AS60</f>
        <v/>
      </c>
      <c r="BH60" s="51">
        <f>$W$4+$X$4+AC60+$BJ$4+0.07</f>
        <v/>
      </c>
      <c r="BI60" s="53">
        <f>IF(BD60="Haverá ST",AJ60+AS60+AT60,AJ60+AS60)</f>
        <v/>
      </c>
      <c r="BJ60" s="53">
        <f>T60*$BJ$4</f>
        <v/>
      </c>
      <c r="BK60" s="53">
        <f>T60*$BK$4</f>
        <v/>
      </c>
      <c r="BL60" s="53">
        <f>BE60+BF60+AO60+BJ60+BK60+AD60</f>
        <v/>
      </c>
      <c r="BM60" s="53">
        <f>(T60-BL60)</f>
        <v/>
      </c>
    </row>
    <row r="61" hidden="1" ht="15.75" customHeight="1" s="218">
      <c r="A61" s="58">
        <f>A60+1</f>
        <v/>
      </c>
      <c r="B61" s="144">
        <f>BOM!B61</f>
        <v/>
      </c>
      <c r="C61" s="144">
        <f>BOM!C61</f>
        <v/>
      </c>
      <c r="D61" s="144">
        <f>BOM!D61</f>
        <v/>
      </c>
      <c r="E61" s="144">
        <f>BOM!E61</f>
        <v/>
      </c>
      <c r="F61" s="144">
        <f>BOM!F61</f>
        <v/>
      </c>
      <c r="G61" s="144">
        <f>BOM!G61</f>
        <v/>
      </c>
      <c r="H61" s="144">
        <f>BOM!H61</f>
        <v/>
      </c>
      <c r="I61" s="144">
        <f>BOM!I61</f>
        <v/>
      </c>
      <c r="J61" s="146">
        <f>BOM!J61</f>
        <v/>
      </c>
      <c r="K61" s="146">
        <f>BOM!K61</f>
        <v/>
      </c>
      <c r="L61" s="146">
        <f>BOM!L61</f>
        <v/>
      </c>
      <c r="M61" s="146">
        <f>BOM!M61</f>
        <v/>
      </c>
      <c r="N61" s="146">
        <f>BOM!N61</f>
        <v/>
      </c>
      <c r="O61" s="146">
        <f>BOM!O61</f>
        <v/>
      </c>
      <c r="P61" s="146">
        <f>BOM!P61</f>
        <v/>
      </c>
      <c r="Q61" s="46">
        <f>$F$97</f>
        <v/>
      </c>
      <c r="R61" s="46">
        <f>$F$98</f>
        <v/>
      </c>
      <c r="S61" s="48">
        <f>U61-(U61*R61)</f>
        <v/>
      </c>
      <c r="T61" s="48">
        <f>S61*I61</f>
        <v/>
      </c>
      <c r="U61" s="48">
        <f>(AN61)/(1-(BH61+Q61))</f>
        <v/>
      </c>
      <c r="V61" s="48">
        <f>U61*I61</f>
        <v/>
      </c>
      <c r="W61" s="49">
        <f>T61*$W$4</f>
        <v/>
      </c>
      <c r="X61" s="49">
        <f>T61*$X$4</f>
        <v/>
      </c>
      <c r="Y61" s="50">
        <f>M61</f>
        <v/>
      </c>
      <c r="Z61" s="9" t="n"/>
      <c r="AA61" s="9" t="n"/>
      <c r="AB61" s="9" t="n"/>
      <c r="AC61" s="51">
        <f t="array" ref="AC61">IF(I61&gt;0,VLOOKUP(Y61&amp;$P$88&amp;$P$89&amp;$P$90,Variáveis!$O$2:$S$300&amp;Variáveis!$P$2:$T$300&amp;Variáveis!$Q$2:$U$300&amp;Variáveis!$R$2:$V$300,5,FALSE),0)</f>
        <v/>
      </c>
      <c r="AD61" s="52">
        <f>T61*AC61</f>
        <v/>
      </c>
      <c r="AE61" s="53">
        <f>IF(AB61="não",((V61/(1-VLOOKUP(AA61,Variáveis!$AK$3:$AN$29,4,FALSE)))*VLOOKUP(AA61,Variáveis!$AK$3:$AN$29,4,FALSE))-AD61,0)</f>
        <v/>
      </c>
      <c r="AF61" s="53">
        <f>T61*$AF$4</f>
        <v/>
      </c>
      <c r="AG61" s="53">
        <f>IF(AB61="SIM","Cliente pode pagar DIFA na entrada", )</f>
        <v/>
      </c>
      <c r="AH61" s="54" t="n"/>
      <c r="AI61" s="53">
        <f>IF(K61="SIM",(J61*$F$102),J61)</f>
        <v/>
      </c>
      <c r="AJ61" s="53">
        <f>IF(L61="SIM",(AI61*$F$101),AI61)</f>
        <v/>
      </c>
      <c r="AK61" s="53">
        <f>AJ61-AS61</f>
        <v/>
      </c>
      <c r="AL61" s="53">
        <f>AJ61*I61</f>
        <v/>
      </c>
      <c r="AM61" s="53">
        <f>AK61*I61</f>
        <v/>
      </c>
      <c r="AN61" s="53">
        <f>AK61-AP61-AQ61</f>
        <v/>
      </c>
      <c r="AO61" s="53">
        <f>AN61*I61</f>
        <v/>
      </c>
      <c r="AP61" s="53">
        <f>$AP$4*AK61</f>
        <v/>
      </c>
      <c r="AQ61" s="53">
        <f>$AQ$4*AK61</f>
        <v/>
      </c>
      <c r="AR61" s="51">
        <f t="array" ref="AR61">VLOOKUP(M61&amp;N61&amp;O61&amp;P61,Variáveis!$A$2:$E$240&amp;Variáveis!$B$2:$F$240&amp;Variáveis!$C$2:$G$240&amp;Variáveis!$D$2:$H$240,5,FALSE)</f>
        <v/>
      </c>
      <c r="AS61" s="53">
        <f>((AJ61*(1-AR61))*AR61)</f>
        <v/>
      </c>
      <c r="AT61" s="53">
        <f>(((J61+(J61*AU61))*0.18)-(J61*AR61))</f>
        <v/>
      </c>
      <c r="AU61" s="55">
        <f>(((1+AV61)*(1-AR61))/(1-0.18)-1)</f>
        <v/>
      </c>
      <c r="AV61" s="55">
        <f>IF(BB61&gt;0,BB61,IF(BA61&gt;0,BA61,IF(AZ61&gt;0,AZ61,IF(AY61&gt;0,AY61,IF(AX61&gt;0,AX61)))))/100</f>
        <v/>
      </c>
      <c r="AW61" s="56">
        <f>VALUE(LEFT(G61,4))</f>
        <v/>
      </c>
      <c r="AX61" s="56">
        <f>VALUE(IFERROR(VLOOKUP(VALUE(LEFT(G61,4)),ST!$C$4:$E$300,3,FALSE),"0"))</f>
        <v/>
      </c>
      <c r="AY61" s="56">
        <f>VALUE(IFERROR(VLOOKUP(VALUE(LEFT(G61,5)),ST!$C$4:$E$300,3,FALSE),"0"))</f>
        <v/>
      </c>
      <c r="AZ61" s="56">
        <f>VALUE(IFERROR(VLOOKUP(VALUE(LEFT(G61,6)),ST!$C$4:$E$300,3,FALSE),"0"))</f>
        <v/>
      </c>
      <c r="BA61" s="56">
        <f>VALUE(IFERROR(VLOOKUP(VALUE(LEFT(G61,7)),ST!$C$4:$E$300,3,FALSE),"0"))</f>
        <v/>
      </c>
      <c r="BB61" s="56">
        <f>VALUE(IFERROR(VLOOKUP(G61,ST!$C$4:$E$400,3,FALSE),"0"))</f>
        <v/>
      </c>
      <c r="BC61" s="57">
        <f>IF(VLOOKUP(AW61,ST!$C$4:$F$298,4,FALSE)&lt;&gt;0,VLOOKUP(AW61,ST!$C$4:$F$298,4,FALSE),VLOOKUP(G61,ST!$C$4:$F$298,4,FALSE))</f>
        <v/>
      </c>
      <c r="BD61" s="57">
        <f>IF(O61="SC","Desconsiderar coluna ICMS ST",IF(O61="PR","Haverá ST", ))</f>
        <v/>
      </c>
      <c r="BE61" s="53">
        <f>W61</f>
        <v/>
      </c>
      <c r="BF61" s="53">
        <f>X61</f>
        <v/>
      </c>
      <c r="BG61" s="53">
        <f>AD61-AS61</f>
        <v/>
      </c>
      <c r="BH61" s="51">
        <f>$W$4+$X$4+AC61+$BJ$4+0.07</f>
        <v/>
      </c>
      <c r="BI61" s="53">
        <f>IF(BD61="Haverá ST",AJ61+AS61+AT61,AJ61+AS61)</f>
        <v/>
      </c>
      <c r="BJ61" s="53">
        <f>T61*$BJ$4</f>
        <v/>
      </c>
      <c r="BK61" s="53">
        <f>T61*$BK$4</f>
        <v/>
      </c>
      <c r="BL61" s="53">
        <f>BE61+BF61+AO61+BJ61+BK61+AD61</f>
        <v/>
      </c>
      <c r="BM61" s="53">
        <f>(T61-BL61)</f>
        <v/>
      </c>
    </row>
    <row r="62" ht="15.75" customHeight="1" s="218">
      <c r="A62" s="26" t="n"/>
      <c r="B62" s="26" t="n"/>
      <c r="C62" s="26" t="n"/>
      <c r="D62" s="26" t="n"/>
      <c r="E62" s="27" t="n"/>
      <c r="F62" s="26" t="inlineStr">
        <is>
          <t>LICENÇAS</t>
        </is>
      </c>
      <c r="G62" s="28" t="n"/>
      <c r="H62" s="26" t="n"/>
      <c r="I62" s="26" t="inlineStr">
        <is>
          <t>Qde</t>
        </is>
      </c>
      <c r="J62" s="29" t="n"/>
      <c r="K62" s="27" t="n"/>
      <c r="L62" s="27" t="n"/>
      <c r="M62" s="29" t="n"/>
      <c r="N62" s="29" t="n"/>
      <c r="O62" s="29" t="n"/>
      <c r="P62" s="29" t="n"/>
      <c r="Q62" s="27" t="n"/>
      <c r="R62" s="27" t="n"/>
      <c r="S62" s="20" t="inlineStr">
        <is>
          <t>Preço Unitário c/ Desconto</t>
        </is>
      </c>
      <c r="T62" s="20" t="inlineStr">
        <is>
          <t>Preço Total c/ Desconto</t>
        </is>
      </c>
      <c r="U62" s="27" t="inlineStr">
        <is>
          <t>Preço Unitário</t>
        </is>
      </c>
      <c r="V62" s="30" t="n"/>
      <c r="W62" s="31" t="n">
        <v>0.0165</v>
      </c>
      <c r="X62" s="31" t="n">
        <v>0.076</v>
      </c>
      <c r="Y62" s="32" t="n"/>
      <c r="Z62" s="32" t="n"/>
      <c r="AA62" s="32" t="n"/>
      <c r="AB62" s="32" t="n"/>
      <c r="AC62" s="31">
        <f t="array" ref="AC62">VLOOKUP(Y62&amp;Z62&amp;AA62&amp;AB62,Variáveis!$O$2:$S$300&amp;Variáveis!$P$2:$T$300&amp;Variáveis!$Q$2:$U$300&amp;Variáveis!$R$2:$V$300,5,FALSE)</f>
        <v/>
      </c>
      <c r="AD62" s="31" t="n"/>
      <c r="AE62" s="33" t="n"/>
      <c r="AF62" s="33" t="n">
        <v>0.02</v>
      </c>
      <c r="AG62" s="33" t="n"/>
      <c r="AH62" s="27" t="n"/>
      <c r="AI62" s="29" t="n"/>
      <c r="AJ62" s="29" t="n"/>
      <c r="AK62" s="29" t="n"/>
      <c r="AL62" s="29" t="n"/>
      <c r="AM62" s="29" t="n"/>
      <c r="AN62" s="29" t="n"/>
      <c r="AO62" s="29" t="n"/>
      <c r="AP62" s="29" t="n"/>
      <c r="AQ62" s="29" t="n"/>
      <c r="AR62" s="29">
        <f t="array" ref="AR62">VLOOKUP(M62&amp;N62&amp;O62&amp;P62,Variáveis!$A$2:$E$240&amp;Variáveis!$B$2:$F$240&amp;Variáveis!$C$2:$G$240&amp;Variáveis!$D$2:$H$240,5,FALSE)</f>
        <v/>
      </c>
      <c r="AS62" s="29" t="n"/>
      <c r="AT62" s="29" t="n"/>
      <c r="AU62" s="29" t="n"/>
      <c r="AV62" s="29" t="n"/>
      <c r="AW62" s="29" t="n"/>
      <c r="AX62" s="29" t="n"/>
      <c r="AY62" s="29" t="n"/>
      <c r="AZ62" s="29" t="n"/>
      <c r="BA62" s="29" t="n"/>
      <c r="BB62" s="29" t="n"/>
      <c r="BC62" s="29" t="n"/>
      <c r="BD62" s="73" t="n"/>
      <c r="BE62" s="29" t="n"/>
      <c r="BF62" s="29" t="n"/>
      <c r="BG62" s="29" t="n"/>
      <c r="BH62" s="29" t="n"/>
      <c r="BI62" s="29" t="n"/>
      <c r="BJ62" s="31" t="n">
        <v>0.0288</v>
      </c>
      <c r="BK62" s="31">
        <f>BK4</f>
        <v/>
      </c>
      <c r="BL62" s="29" t="n"/>
      <c r="BM62" s="31" t="n"/>
    </row>
    <row r="63" ht="15.75" customHeight="1" s="218">
      <c r="A63" s="74">
        <f>A61+1</f>
        <v/>
      </c>
      <c r="B63" s="144">
        <f>BOM!B63</f>
        <v/>
      </c>
      <c r="C63" s="144">
        <f>BOM!C63</f>
        <v/>
      </c>
      <c r="D63" s="144">
        <f>BOM!D63</f>
        <v/>
      </c>
      <c r="E63" s="144">
        <f>BOM!E63</f>
        <v/>
      </c>
      <c r="F63" s="149">
        <f>BOM!F63</f>
        <v/>
      </c>
      <c r="G63" s="49">
        <f>BOM!G63</f>
        <v/>
      </c>
      <c r="H63" s="49">
        <f>BOM!H63</f>
        <v/>
      </c>
      <c r="I63" s="144" t="n">
        <v>0</v>
      </c>
      <c r="J63" s="146">
        <f>BOM!J63</f>
        <v/>
      </c>
      <c r="K63" s="146">
        <f>BOM!K63</f>
        <v/>
      </c>
      <c r="L63" s="146">
        <f>BOM!L63</f>
        <v/>
      </c>
      <c r="M63" s="150">
        <f>BOM!M63</f>
        <v/>
      </c>
      <c r="N63" s="150">
        <f>BOM!N63</f>
        <v/>
      </c>
      <c r="O63" s="150">
        <f>BOM!O63</f>
        <v/>
      </c>
      <c r="P63" s="150">
        <f>BOM!P63</f>
        <v/>
      </c>
      <c r="Q63" s="46">
        <f>$F$97</f>
        <v/>
      </c>
      <c r="R63" s="46">
        <f>$F$98</f>
        <v/>
      </c>
      <c r="S63" s="48">
        <f>U63-(U63*R63)</f>
        <v/>
      </c>
      <c r="T63" s="48">
        <f>S63*I63</f>
        <v/>
      </c>
      <c r="U63" s="48">
        <f>(AJ63)/(1-(BH63+Q63))</f>
        <v/>
      </c>
      <c r="V63" s="48">
        <f>U63*I63</f>
        <v/>
      </c>
      <c r="W63" s="49">
        <f>T63*$W$62</f>
        <v/>
      </c>
      <c r="X63" s="49">
        <f>T63*$X$62</f>
        <v/>
      </c>
      <c r="Y63" s="79" t="n"/>
      <c r="Z63" s="80" t="n"/>
      <c r="AA63" s="80" t="n"/>
      <c r="AB63" s="80" t="n"/>
      <c r="AC63" s="80" t="n"/>
      <c r="AD63" s="80" t="n"/>
      <c r="AE63" s="81" t="n"/>
      <c r="AF63" s="49">
        <f>T63*$AF$62</f>
        <v/>
      </c>
      <c r="AG63" s="49" t="n"/>
      <c r="AH63" s="82" t="n"/>
      <c r="AI63" s="53">
        <f>IF(K63="SIM",(J63*$F$103),J63)</f>
        <v/>
      </c>
      <c r="AJ63" s="53">
        <f>IF(L63="SIM",(AI63*$F$101),AI63)</f>
        <v/>
      </c>
      <c r="AK63" s="53" t="n"/>
      <c r="AL63" s="53">
        <f>AJ63*I63</f>
        <v/>
      </c>
      <c r="AM63" s="83" t="n"/>
      <c r="AN63" s="83" t="n"/>
      <c r="AO63" s="83" t="n"/>
      <c r="AP63" s="84" t="n"/>
      <c r="AQ63" s="84" t="n"/>
      <c r="AR63" s="84">
        <f t="array" ref="AR63">VLOOKUP(M63&amp;N63&amp;O63&amp;P63,Variáveis!$A$2:$E$240&amp;Variáveis!$B$2:$F$240&amp;Variáveis!$C$2:$G$240&amp;Variáveis!$D$2:$H$240,5,FALSE)</f>
        <v/>
      </c>
      <c r="AS63" s="85" t="n"/>
      <c r="AT63" s="85" t="n"/>
      <c r="AU63" s="85" t="n"/>
      <c r="AV63" s="85" t="n"/>
      <c r="AW63" s="85" t="n"/>
      <c r="AX63" s="85" t="n"/>
      <c r="AY63" s="85" t="n"/>
      <c r="AZ63" s="85" t="n"/>
      <c r="BA63" s="85" t="n"/>
      <c r="BB63" s="85" t="n"/>
      <c r="BC63" s="85" t="n"/>
      <c r="BD63" s="86" t="n"/>
      <c r="BE63" s="53">
        <f>W63</f>
        <v/>
      </c>
      <c r="BF63" s="53">
        <f>X63</f>
        <v/>
      </c>
      <c r="BG63" s="53" t="n"/>
      <c r="BH63" s="51">
        <f>$W$62+$X$62+$AF$62+$BJ$62+0.07</f>
        <v/>
      </c>
      <c r="BI63" s="53">
        <f>AJ63+AS63+AT63</f>
        <v/>
      </c>
      <c r="BJ63" s="53">
        <f>T63*$BJ$62</f>
        <v/>
      </c>
      <c r="BK63" s="53">
        <f>T63*$BK$62</f>
        <v/>
      </c>
      <c r="BL63" s="53">
        <f>BE63+BF63+AL63+BJ63+BK63+AD63+AF63</f>
        <v/>
      </c>
      <c r="BM63" s="49">
        <f>(T63-BL63)</f>
        <v/>
      </c>
    </row>
    <row r="64" ht="15.75" customHeight="1" s="218">
      <c r="A64" s="74">
        <f>A63+1</f>
        <v/>
      </c>
      <c r="B64" s="144">
        <f>BOM!B64</f>
        <v/>
      </c>
      <c r="C64" s="144">
        <f>BOM!C64</f>
        <v/>
      </c>
      <c r="D64" s="144">
        <f>BOM!D64</f>
        <v/>
      </c>
      <c r="E64" s="144">
        <f>BOM!E64</f>
        <v/>
      </c>
      <c r="F64" s="149">
        <f>BOM!F64</f>
        <v/>
      </c>
      <c r="G64" s="49">
        <f>BOM!G64</f>
        <v/>
      </c>
      <c r="H64" s="49">
        <f>BOM!H64</f>
        <v/>
      </c>
      <c r="I64" s="144">
        <f>I32</f>
        <v/>
      </c>
      <c r="J64" s="146">
        <f>BOM!J64</f>
        <v/>
      </c>
      <c r="K64" s="146">
        <f>BOM!K64</f>
        <v/>
      </c>
      <c r="L64" s="146">
        <f>BOM!L64</f>
        <v/>
      </c>
      <c r="M64" s="150">
        <f>BOM!M64</f>
        <v/>
      </c>
      <c r="N64" s="150">
        <f>BOM!N64</f>
        <v/>
      </c>
      <c r="O64" s="150">
        <f>BOM!O64</f>
        <v/>
      </c>
      <c r="P64" s="150">
        <f>BOM!P64</f>
        <v/>
      </c>
      <c r="Q64" s="46">
        <f>$F$97</f>
        <v/>
      </c>
      <c r="R64" s="46">
        <f>$F$98</f>
        <v/>
      </c>
      <c r="S64" s="48">
        <f>U64-(U64*R64)</f>
        <v/>
      </c>
      <c r="T64" s="48">
        <f>S64*I64</f>
        <v/>
      </c>
      <c r="U64" s="48">
        <f>(AJ64)/(1-(BH64+Q64))</f>
        <v/>
      </c>
      <c r="V64" s="48">
        <f>U64*I64</f>
        <v/>
      </c>
      <c r="W64" s="49">
        <f>T64*$W$62</f>
        <v/>
      </c>
      <c r="X64" s="49">
        <f>T64*$X$62</f>
        <v/>
      </c>
      <c r="Y64" s="90" t="n"/>
      <c r="Z64" s="91" t="n"/>
      <c r="AA64" s="91" t="n"/>
      <c r="AB64" s="91" t="n"/>
      <c r="AC64" s="91" t="n"/>
      <c r="AD64" s="91" t="n"/>
      <c r="AE64" s="92" t="n"/>
      <c r="AF64" s="49">
        <f>T64*$AF$62</f>
        <v/>
      </c>
      <c r="AG64" s="49" t="n"/>
      <c r="AH64" s="82" t="n"/>
      <c r="AI64" s="53">
        <f>IF(K64="SIM",(J64*$F$103),J64)</f>
        <v/>
      </c>
      <c r="AJ64" s="53">
        <f>IF(L64="SIM",(AI64*$F$101),AI64)</f>
        <v/>
      </c>
      <c r="AK64" s="53" t="n"/>
      <c r="AL64" s="53">
        <f>AJ64*I64</f>
        <v/>
      </c>
      <c r="AM64" s="93" t="n"/>
      <c r="AN64" s="93" t="n"/>
      <c r="AO64" s="93" t="n"/>
      <c r="AP64" s="94" t="n"/>
      <c r="AQ64" s="94" t="n"/>
      <c r="AR64" s="94" t="n"/>
      <c r="AS64" s="95" t="n"/>
      <c r="AT64" s="95" t="n"/>
      <c r="AU64" s="95" t="n"/>
      <c r="AV64" s="95" t="n"/>
      <c r="AW64" s="95" t="n"/>
      <c r="AX64" s="95" t="n"/>
      <c r="AY64" s="95" t="n"/>
      <c r="AZ64" s="95" t="n"/>
      <c r="BA64" s="95" t="n"/>
      <c r="BB64" s="95" t="n"/>
      <c r="BC64" s="95" t="n"/>
      <c r="BD64" s="96" t="n"/>
      <c r="BE64" s="53">
        <f>W64</f>
        <v/>
      </c>
      <c r="BF64" s="53">
        <f>X64</f>
        <v/>
      </c>
      <c r="BG64" s="53" t="n"/>
      <c r="BH64" s="51">
        <f>$W$62+$X$62+$AF$62+$BJ$62+0.07</f>
        <v/>
      </c>
      <c r="BI64" s="53">
        <f>AJ64+AS64+AT64</f>
        <v/>
      </c>
      <c r="BJ64" s="53">
        <f>T64*$BJ$62</f>
        <v/>
      </c>
      <c r="BK64" s="53">
        <f>T64*$BK$62</f>
        <v/>
      </c>
      <c r="BL64" s="53">
        <f>BE64+BF64+AL64+BJ64+BK64+AD64+AF64</f>
        <v/>
      </c>
      <c r="BM64" s="49">
        <f>(T64-BL64)</f>
        <v/>
      </c>
    </row>
    <row r="65" ht="15.75" customHeight="1" s="218">
      <c r="A65" s="74" t="n">
        <v>59</v>
      </c>
      <c r="B65" s="144">
        <f>BOM!B65</f>
        <v/>
      </c>
      <c r="C65" s="144">
        <f>BOM!C65</f>
        <v/>
      </c>
      <c r="D65" s="144">
        <f>BOM!D65</f>
        <v/>
      </c>
      <c r="E65" s="144">
        <f>BOM!E65</f>
        <v/>
      </c>
      <c r="F65" s="149">
        <f>BOM!F65</f>
        <v/>
      </c>
      <c r="G65" s="49">
        <f>BOM!G65</f>
        <v/>
      </c>
      <c r="H65" s="49">
        <f>BOM!H65</f>
        <v/>
      </c>
      <c r="I65" s="144">
        <f>BOM!I65</f>
        <v/>
      </c>
      <c r="J65" s="146">
        <f>BOM!J65</f>
        <v/>
      </c>
      <c r="K65" s="146">
        <f>BOM!K65</f>
        <v/>
      </c>
      <c r="L65" s="146">
        <f>BOM!L65</f>
        <v/>
      </c>
      <c r="M65" s="150">
        <f>BOM!M65</f>
        <v/>
      </c>
      <c r="N65" s="150">
        <f>BOM!N65</f>
        <v/>
      </c>
      <c r="O65" s="150">
        <f>BOM!O65</f>
        <v/>
      </c>
      <c r="P65" s="150">
        <f>BOM!P65</f>
        <v/>
      </c>
      <c r="Q65" s="46">
        <f>$F$97</f>
        <v/>
      </c>
      <c r="R65" s="46">
        <f>$F$98</f>
        <v/>
      </c>
      <c r="S65" s="48">
        <f>U65-(U65*R65)</f>
        <v/>
      </c>
      <c r="T65" s="48">
        <f>S65*I65</f>
        <v/>
      </c>
      <c r="U65" s="48">
        <f>(AJ65)/(1-(BH65+Q65))</f>
        <v/>
      </c>
      <c r="V65" s="48">
        <f>U65*I65</f>
        <v/>
      </c>
      <c r="W65" s="49">
        <f>T65*$W$62</f>
        <v/>
      </c>
      <c r="X65" s="49">
        <f>T65*$X$62</f>
        <v/>
      </c>
      <c r="Y65" s="90" t="n"/>
      <c r="Z65" s="91" t="n"/>
      <c r="AA65" s="91" t="n"/>
      <c r="AB65" s="91" t="n"/>
      <c r="AC65" s="91" t="n"/>
      <c r="AD65" s="91" t="n"/>
      <c r="AE65" s="92" t="n"/>
      <c r="AF65" s="49">
        <f>T65*$AF$62</f>
        <v/>
      </c>
      <c r="AG65" s="49" t="n"/>
      <c r="AH65" s="82" t="n"/>
      <c r="AI65" s="53">
        <f>IF(K65="SIM",(J65*$F$103),J65)</f>
        <v/>
      </c>
      <c r="AJ65" s="53">
        <f>IF(L65="SIM",(AI65*$F$101),AI65)</f>
        <v/>
      </c>
      <c r="AK65" s="53" t="n"/>
      <c r="AL65" s="53">
        <f>AJ65*I65</f>
        <v/>
      </c>
      <c r="AM65" s="93" t="n"/>
      <c r="AN65" s="93" t="n"/>
      <c r="AO65" s="93" t="n"/>
      <c r="AP65" s="94" t="n"/>
      <c r="AQ65" s="94" t="n"/>
      <c r="AR65" s="94" t="n"/>
      <c r="AS65" s="95" t="n"/>
      <c r="AT65" s="95" t="n"/>
      <c r="AU65" s="95" t="n"/>
      <c r="AV65" s="95" t="n"/>
      <c r="AW65" s="95" t="n"/>
      <c r="AX65" s="95" t="n"/>
      <c r="AY65" s="95" t="n"/>
      <c r="AZ65" s="95" t="n"/>
      <c r="BA65" s="95" t="n"/>
      <c r="BB65" s="95" t="n"/>
      <c r="BC65" s="95" t="n"/>
      <c r="BD65" s="96" t="n"/>
      <c r="BE65" s="53">
        <f>W65</f>
        <v/>
      </c>
      <c r="BF65" s="53">
        <f>X65</f>
        <v/>
      </c>
      <c r="BG65" s="53" t="n"/>
      <c r="BH65" s="51">
        <f>$W$62+$X$62+$AF$62+$BJ$62+0.07</f>
        <v/>
      </c>
      <c r="BI65" s="53">
        <f>AJ65+AS65+AT65</f>
        <v/>
      </c>
      <c r="BJ65" s="53">
        <f>T65*$BJ$62</f>
        <v/>
      </c>
      <c r="BK65" s="53">
        <f>T65*$BK$62</f>
        <v/>
      </c>
      <c r="BL65" s="53">
        <f>BE65+BF65+AL65+BJ65+BK65+AD65+AF65</f>
        <v/>
      </c>
      <c r="BM65" s="49">
        <f>(T65-BL65)</f>
        <v/>
      </c>
    </row>
    <row r="66" ht="15.75" customHeight="1" s="218">
      <c r="A66" s="74" t="n">
        <v>60</v>
      </c>
      <c r="B66" s="144">
        <f>BOM!B66</f>
        <v/>
      </c>
      <c r="C66" s="144">
        <f>BOM!C66</f>
        <v/>
      </c>
      <c r="D66" s="144">
        <f>BOM!D66</f>
        <v/>
      </c>
      <c r="E66" s="144">
        <f>BOM!E66</f>
        <v/>
      </c>
      <c r="F66" s="149">
        <f>BOM!F66</f>
        <v/>
      </c>
      <c r="G66" s="49">
        <f>BOM!G66</f>
        <v/>
      </c>
      <c r="H66" s="49">
        <f>BOM!H66</f>
        <v/>
      </c>
      <c r="I66" s="144">
        <f>BOM!I66</f>
        <v/>
      </c>
      <c r="J66" s="146">
        <f>BOM!J66</f>
        <v/>
      </c>
      <c r="K66" s="146">
        <f>BOM!K66</f>
        <v/>
      </c>
      <c r="L66" s="146">
        <f>BOM!L66</f>
        <v/>
      </c>
      <c r="M66" s="150">
        <f>BOM!M66</f>
        <v/>
      </c>
      <c r="N66" s="150">
        <f>BOM!N66</f>
        <v/>
      </c>
      <c r="O66" s="150">
        <f>BOM!O66</f>
        <v/>
      </c>
      <c r="P66" s="150">
        <f>BOM!P66</f>
        <v/>
      </c>
      <c r="Q66" s="46">
        <f>$F$97</f>
        <v/>
      </c>
      <c r="R66" s="46">
        <f>$F$98</f>
        <v/>
      </c>
      <c r="S66" s="48">
        <f>U66-(U66*R66)</f>
        <v/>
      </c>
      <c r="T66" s="48">
        <f>S66*I66</f>
        <v/>
      </c>
      <c r="U66" s="48">
        <f>(AJ66)/(1-(BH66+Q66))</f>
        <v/>
      </c>
      <c r="V66" s="48">
        <f>U66*I66</f>
        <v/>
      </c>
      <c r="W66" s="49">
        <f>T66*$W$62</f>
        <v/>
      </c>
      <c r="X66" s="49">
        <f>T66*$X$62</f>
        <v/>
      </c>
      <c r="Y66" s="90" t="n"/>
      <c r="Z66" s="91" t="n"/>
      <c r="AA66" s="91" t="n"/>
      <c r="AB66" s="91" t="n"/>
      <c r="AC66" s="91" t="n"/>
      <c r="AD66" s="91" t="n"/>
      <c r="AE66" s="92" t="n"/>
      <c r="AF66" s="49">
        <f>T66*$AF$62</f>
        <v/>
      </c>
      <c r="AG66" s="49" t="n"/>
      <c r="AH66" s="82" t="n"/>
      <c r="AI66" s="53">
        <f>IF(K66="SIM",(J66*$F$103),J66)</f>
        <v/>
      </c>
      <c r="AJ66" s="53">
        <f>IF(L66="SIM",(AI66*$F$101),AI66)</f>
        <v/>
      </c>
      <c r="AK66" s="53" t="n"/>
      <c r="AL66" s="53">
        <f>AJ66*I66</f>
        <v/>
      </c>
      <c r="AM66" s="93" t="n"/>
      <c r="AN66" s="93" t="n"/>
      <c r="AO66" s="93" t="n"/>
      <c r="AP66" s="94" t="n"/>
      <c r="AQ66" s="94" t="n"/>
      <c r="AR66" s="94" t="n"/>
      <c r="AS66" s="95" t="n"/>
      <c r="AT66" s="95" t="n"/>
      <c r="AU66" s="95" t="n"/>
      <c r="AV66" s="95" t="n"/>
      <c r="AW66" s="95" t="n"/>
      <c r="AX66" s="95" t="n"/>
      <c r="AY66" s="95" t="n"/>
      <c r="AZ66" s="95" t="n"/>
      <c r="BA66" s="95" t="n"/>
      <c r="BB66" s="95" t="n"/>
      <c r="BC66" s="95" t="n"/>
      <c r="BD66" s="96" t="n"/>
      <c r="BE66" s="53">
        <f>W66</f>
        <v/>
      </c>
      <c r="BF66" s="53">
        <f>X66</f>
        <v/>
      </c>
      <c r="BG66" s="53" t="n"/>
      <c r="BH66" s="51">
        <f>$W$62+$X$62+$AF$62+$BJ$62+0.07</f>
        <v/>
      </c>
      <c r="BI66" s="53">
        <f>AJ66+AS66+AT66</f>
        <v/>
      </c>
      <c r="BJ66" s="53">
        <f>T66*$BJ$62</f>
        <v/>
      </c>
      <c r="BK66" s="53">
        <f>T66*$BK$62</f>
        <v/>
      </c>
      <c r="BL66" s="53">
        <f>BE66+BF66+AL66+BJ66+BK66+AD66+AF66</f>
        <v/>
      </c>
      <c r="BM66" s="49">
        <f>(T66-BL66)</f>
        <v/>
      </c>
    </row>
    <row r="67" ht="15.75" customHeight="1" s="218">
      <c r="A67" s="74" t="n">
        <v>61</v>
      </c>
      <c r="B67" s="144">
        <f>BOM!B67</f>
        <v/>
      </c>
      <c r="C67" s="144">
        <f>BOM!C67</f>
        <v/>
      </c>
      <c r="D67" s="144">
        <f>BOM!D67</f>
        <v/>
      </c>
      <c r="E67" s="144">
        <f>BOM!E67</f>
        <v/>
      </c>
      <c r="F67" s="149">
        <f>BOM!F67</f>
        <v/>
      </c>
      <c r="G67" s="49">
        <f>BOM!G67</f>
        <v/>
      </c>
      <c r="H67" s="49">
        <f>BOM!H67</f>
        <v/>
      </c>
      <c r="I67" s="144">
        <f>BOM!I67</f>
        <v/>
      </c>
      <c r="J67" s="146">
        <f>BOM!J67</f>
        <v/>
      </c>
      <c r="K67" s="146">
        <f>BOM!K67</f>
        <v/>
      </c>
      <c r="L67" s="146">
        <f>BOM!L67</f>
        <v/>
      </c>
      <c r="M67" s="150">
        <f>BOM!M67</f>
        <v/>
      </c>
      <c r="N67" s="150">
        <f>BOM!N67</f>
        <v/>
      </c>
      <c r="O67" s="150">
        <f>BOM!O67</f>
        <v/>
      </c>
      <c r="P67" s="150">
        <f>BOM!P67</f>
        <v/>
      </c>
      <c r="Q67" s="46">
        <f>$F$97</f>
        <v/>
      </c>
      <c r="R67" s="46">
        <f>$F$98</f>
        <v/>
      </c>
      <c r="S67" s="48">
        <f>U67-(U67*R67)</f>
        <v/>
      </c>
      <c r="T67" s="48">
        <f>S67*I67</f>
        <v/>
      </c>
      <c r="U67" s="48">
        <f>(AJ67)/(1-(BH67+Q67))</f>
        <v/>
      </c>
      <c r="V67" s="48">
        <f>U67*I67</f>
        <v/>
      </c>
      <c r="W67" s="49">
        <f>T67*$W$62</f>
        <v/>
      </c>
      <c r="X67" s="49">
        <f>T67*$X$62</f>
        <v/>
      </c>
      <c r="Y67" s="90" t="n"/>
      <c r="Z67" s="91" t="n"/>
      <c r="AA67" s="91" t="n"/>
      <c r="AB67" s="91" t="n"/>
      <c r="AC67" s="91" t="n"/>
      <c r="AD67" s="91" t="n"/>
      <c r="AE67" s="92" t="n"/>
      <c r="AF67" s="49">
        <f>T67*$AF$62</f>
        <v/>
      </c>
      <c r="AG67" s="49" t="n"/>
      <c r="AH67" s="82" t="n"/>
      <c r="AI67" s="53">
        <f>IF(K67="SIM",(J67*$F$103),J67)</f>
        <v/>
      </c>
      <c r="AJ67" s="53">
        <f>IF(L67="SIM",(AI67*$F$101),AI67)</f>
        <v/>
      </c>
      <c r="AK67" s="53" t="n"/>
      <c r="AL67" s="53">
        <f>AJ67*I67</f>
        <v/>
      </c>
      <c r="AM67" s="93" t="n"/>
      <c r="AN67" s="93" t="n"/>
      <c r="AO67" s="93" t="n"/>
      <c r="AP67" s="94" t="n"/>
      <c r="AQ67" s="94" t="n"/>
      <c r="AR67" s="94" t="n"/>
      <c r="AS67" s="95" t="n"/>
      <c r="AT67" s="95" t="n"/>
      <c r="AU67" s="95" t="n"/>
      <c r="AV67" s="95" t="n"/>
      <c r="AW67" s="95" t="n"/>
      <c r="AX67" s="95" t="n"/>
      <c r="AY67" s="95" t="n"/>
      <c r="AZ67" s="95" t="n"/>
      <c r="BA67" s="95" t="n"/>
      <c r="BB67" s="95" t="n"/>
      <c r="BC67" s="95" t="n"/>
      <c r="BD67" s="96" t="n"/>
      <c r="BE67" s="53">
        <f>W67</f>
        <v/>
      </c>
      <c r="BF67" s="53">
        <f>X67</f>
        <v/>
      </c>
      <c r="BG67" s="53" t="n"/>
      <c r="BH67" s="51">
        <f>$W$62+$X$62+$AF$62+$BJ$62+0.07</f>
        <v/>
      </c>
      <c r="BI67" s="53">
        <f>AJ67+AS67+AT67</f>
        <v/>
      </c>
      <c r="BJ67" s="53">
        <f>T67*$BJ$62</f>
        <v/>
      </c>
      <c r="BK67" s="53">
        <f>T67*$BK$62</f>
        <v/>
      </c>
      <c r="BL67" s="53">
        <f>BE67+BF67+AL67+BJ67+BK67+AD67+AF67</f>
        <v/>
      </c>
      <c r="BM67" s="49">
        <f>(T67-BL67)</f>
        <v/>
      </c>
    </row>
    <row r="68" ht="15.75" customHeight="1" s="218">
      <c r="A68" s="74" t="n">
        <v>62</v>
      </c>
      <c r="B68" s="144">
        <f>BOM!B68</f>
        <v/>
      </c>
      <c r="C68" s="144">
        <f>BOM!C68</f>
        <v/>
      </c>
      <c r="D68" s="144">
        <f>BOM!D68</f>
        <v/>
      </c>
      <c r="E68" s="144">
        <f>BOM!E68</f>
        <v/>
      </c>
      <c r="F68" s="149">
        <f>BOM!F68</f>
        <v/>
      </c>
      <c r="G68" s="49">
        <f>BOM!G68</f>
        <v/>
      </c>
      <c r="H68" s="49">
        <f>BOM!H68</f>
        <v/>
      </c>
      <c r="I68" s="144">
        <f>BOM!I68</f>
        <v/>
      </c>
      <c r="J68" s="146">
        <f>BOM!J68</f>
        <v/>
      </c>
      <c r="K68" s="146">
        <f>BOM!K68</f>
        <v/>
      </c>
      <c r="L68" s="146">
        <f>BOM!L68</f>
        <v/>
      </c>
      <c r="M68" s="150">
        <f>BOM!M68</f>
        <v/>
      </c>
      <c r="N68" s="150">
        <f>BOM!N68</f>
        <v/>
      </c>
      <c r="O68" s="150">
        <f>BOM!O68</f>
        <v/>
      </c>
      <c r="P68" s="150">
        <f>BOM!P68</f>
        <v/>
      </c>
      <c r="Q68" s="46">
        <f>$F$97</f>
        <v/>
      </c>
      <c r="R68" s="46">
        <f>$F$98</f>
        <v/>
      </c>
      <c r="S68" s="48">
        <f>U68-(U68*R68)</f>
        <v/>
      </c>
      <c r="T68" s="48">
        <f>S68*I68</f>
        <v/>
      </c>
      <c r="U68" s="48">
        <f>(AJ68)/(1-(BH68+Q68))</f>
        <v/>
      </c>
      <c r="V68" s="48">
        <f>U68*I68</f>
        <v/>
      </c>
      <c r="W68" s="49">
        <f>T68*$W$62</f>
        <v/>
      </c>
      <c r="X68" s="49">
        <f>T68*$X$62</f>
        <v/>
      </c>
      <c r="Y68" s="90" t="n"/>
      <c r="Z68" s="91" t="n"/>
      <c r="AA68" s="91" t="n"/>
      <c r="AB68" s="91" t="n"/>
      <c r="AC68" s="91" t="n"/>
      <c r="AD68" s="91" t="n"/>
      <c r="AE68" s="92" t="n"/>
      <c r="AF68" s="49">
        <f>T68*$AF$62</f>
        <v/>
      </c>
      <c r="AG68" s="49" t="n"/>
      <c r="AH68" s="82" t="n"/>
      <c r="AI68" s="53">
        <f>IF(K68="SIM",(J68*$F$103),J68)</f>
        <v/>
      </c>
      <c r="AJ68" s="53">
        <f>IF(L68="SIM",(AI68*$F$101),AI68)</f>
        <v/>
      </c>
      <c r="AK68" s="53" t="n"/>
      <c r="AL68" s="53">
        <f>AJ68*I68</f>
        <v/>
      </c>
      <c r="AM68" s="93" t="n"/>
      <c r="AN68" s="93" t="n"/>
      <c r="AO68" s="93" t="n"/>
      <c r="AP68" s="94" t="n"/>
      <c r="AQ68" s="94" t="n"/>
      <c r="AR68" s="94" t="n"/>
      <c r="AS68" s="95" t="n"/>
      <c r="AT68" s="95" t="n"/>
      <c r="AU68" s="95" t="n"/>
      <c r="AV68" s="95" t="n"/>
      <c r="AW68" s="95" t="n"/>
      <c r="AX68" s="95" t="n"/>
      <c r="AY68" s="95" t="n"/>
      <c r="AZ68" s="95" t="n"/>
      <c r="BA68" s="95" t="n"/>
      <c r="BB68" s="95" t="n"/>
      <c r="BC68" s="95" t="n"/>
      <c r="BD68" s="96" t="n"/>
      <c r="BE68" s="53">
        <f>W68</f>
        <v/>
      </c>
      <c r="BF68" s="53">
        <f>X68</f>
        <v/>
      </c>
      <c r="BG68" s="53" t="n"/>
      <c r="BH68" s="51">
        <f>$W$62+$X$62+$AF$62+$BJ$62+0.07</f>
        <v/>
      </c>
      <c r="BI68" s="53">
        <f>AJ68+AS68+AT68</f>
        <v/>
      </c>
      <c r="BJ68" s="53">
        <f>T68*$BJ$62</f>
        <v/>
      </c>
      <c r="BK68" s="53">
        <f>T68*$BK$62</f>
        <v/>
      </c>
      <c r="BL68" s="53">
        <f>BE68+BF68+AL68+BJ68+BK68+AD68+AF68</f>
        <v/>
      </c>
      <c r="BM68" s="49">
        <f>(T68-BL68)</f>
        <v/>
      </c>
    </row>
    <row r="69" ht="15.75" customHeight="1" s="218">
      <c r="A69" s="74" t="n">
        <v>63</v>
      </c>
      <c r="B69" s="144">
        <f>BOM!B69</f>
        <v/>
      </c>
      <c r="C69" s="144">
        <f>BOM!C69</f>
        <v/>
      </c>
      <c r="D69" s="144">
        <f>BOM!D69</f>
        <v/>
      </c>
      <c r="E69" s="144">
        <f>BOM!E69</f>
        <v/>
      </c>
      <c r="F69" s="149">
        <f>BOM!F69</f>
        <v/>
      </c>
      <c r="G69" s="49">
        <f>BOM!G69</f>
        <v/>
      </c>
      <c r="H69" s="49">
        <f>BOM!H69</f>
        <v/>
      </c>
      <c r="I69" s="144">
        <f>BOM!I69</f>
        <v/>
      </c>
      <c r="J69" s="146">
        <f>BOM!J69</f>
        <v/>
      </c>
      <c r="K69" s="146">
        <f>BOM!K69</f>
        <v/>
      </c>
      <c r="L69" s="146">
        <f>BOM!L69</f>
        <v/>
      </c>
      <c r="M69" s="150">
        <f>BOM!M69</f>
        <v/>
      </c>
      <c r="N69" s="150">
        <f>BOM!N69</f>
        <v/>
      </c>
      <c r="O69" s="150">
        <f>BOM!O69</f>
        <v/>
      </c>
      <c r="P69" s="150">
        <f>BOM!P69</f>
        <v/>
      </c>
      <c r="Q69" s="46">
        <f>$F$97</f>
        <v/>
      </c>
      <c r="R69" s="46">
        <f>$F$98</f>
        <v/>
      </c>
      <c r="S69" s="48">
        <f>U69-(U69*R69)</f>
        <v/>
      </c>
      <c r="T69" s="48">
        <f>S69*I69</f>
        <v/>
      </c>
      <c r="U69" s="48">
        <f>(AJ69)/(1-(BH69+Q69))</f>
        <v/>
      </c>
      <c r="V69" s="48">
        <f>U69*I69</f>
        <v/>
      </c>
      <c r="W69" s="49">
        <f>T69*$W$62</f>
        <v/>
      </c>
      <c r="X69" s="49">
        <f>T69*$X$62</f>
        <v/>
      </c>
      <c r="Y69" s="100" t="n"/>
      <c r="Z69" s="101" t="n"/>
      <c r="AA69" s="101" t="n"/>
      <c r="AB69" s="101" t="n"/>
      <c r="AC69" s="101" t="n"/>
      <c r="AD69" s="101" t="n"/>
      <c r="AE69" s="102" t="n"/>
      <c r="AF69" s="49">
        <f>T69*$AF$62</f>
        <v/>
      </c>
      <c r="AG69" s="49" t="n"/>
      <c r="AH69" s="82" t="n"/>
      <c r="AI69" s="53">
        <f>IF(K69="SIM",(J69*$F$103),J69)</f>
        <v/>
      </c>
      <c r="AJ69" s="53">
        <f>IF(L69="SIM",(AI69*$F$101),AI69)</f>
        <v/>
      </c>
      <c r="AK69" s="53" t="n"/>
      <c r="AL69" s="53">
        <f>AJ69*I69</f>
        <v/>
      </c>
      <c r="AM69" s="103" t="n"/>
      <c r="AN69" s="103" t="n"/>
      <c r="AO69" s="103" t="n"/>
      <c r="AP69" s="104" t="n"/>
      <c r="AQ69" s="104" t="n"/>
      <c r="AR69" s="104" t="n"/>
      <c r="AS69" s="105" t="n"/>
      <c r="AT69" s="105" t="n"/>
      <c r="AU69" s="105" t="n"/>
      <c r="AV69" s="105" t="n"/>
      <c r="AW69" s="105" t="n"/>
      <c r="AX69" s="105" t="n"/>
      <c r="AY69" s="105" t="n"/>
      <c r="AZ69" s="105" t="n"/>
      <c r="BA69" s="105" t="n"/>
      <c r="BB69" s="105" t="n"/>
      <c r="BC69" s="105" t="n"/>
      <c r="BD69" s="106" t="n"/>
      <c r="BE69" s="53">
        <f>W69</f>
        <v/>
      </c>
      <c r="BF69" s="53">
        <f>X69</f>
        <v/>
      </c>
      <c r="BG69" s="53" t="n"/>
      <c r="BH69" s="51">
        <f>$W$62+$X$62+$AF$62+$BJ$62+0.07</f>
        <v/>
      </c>
      <c r="BI69" s="53">
        <f>AJ69+AS69+AT69</f>
        <v/>
      </c>
      <c r="BJ69" s="53">
        <f>T69*$BJ$62</f>
        <v/>
      </c>
      <c r="BK69" s="53">
        <f>T69*$BK$62</f>
        <v/>
      </c>
      <c r="BL69" s="53">
        <f>BE69+BF69+AL69+BJ69+BK69+AD69+AF69</f>
        <v/>
      </c>
      <c r="BM69" s="49">
        <f>(T69-BL69)</f>
        <v/>
      </c>
    </row>
    <row r="70" ht="15.75" customHeight="1" s="218">
      <c r="A70" s="26" t="n"/>
      <c r="B70" s="26" t="n"/>
      <c r="C70" s="26" t="n"/>
      <c r="D70" s="26" t="n"/>
      <c r="E70" s="27" t="n"/>
      <c r="F70" s="26" t="inlineStr">
        <is>
          <t>SERVIÇOS</t>
        </is>
      </c>
      <c r="G70" s="28" t="n"/>
      <c r="H70" s="26" t="n"/>
      <c r="I70" s="26" t="inlineStr">
        <is>
          <t>Qde</t>
        </is>
      </c>
      <c r="J70" s="29" t="n"/>
      <c r="K70" s="107" t="n"/>
      <c r="L70" s="107" t="n"/>
      <c r="M70" s="108" t="n"/>
      <c r="N70" s="108" t="n"/>
      <c r="O70" s="108" t="n"/>
      <c r="P70" s="108" t="n"/>
      <c r="Q70" s="27" t="n"/>
      <c r="R70" s="27" t="n"/>
      <c r="S70" s="20" t="inlineStr">
        <is>
          <t>Preço Unitário c/ Desconto</t>
        </is>
      </c>
      <c r="T70" s="20" t="inlineStr">
        <is>
          <t>Preço Total c/ Desconto</t>
        </is>
      </c>
      <c r="U70" s="27" t="inlineStr">
        <is>
          <t>Preço Unitário</t>
        </is>
      </c>
      <c r="V70" s="30" t="n"/>
      <c r="W70" s="31" t="n">
        <v>0.0165</v>
      </c>
      <c r="X70" s="31" t="n">
        <v>0.076</v>
      </c>
      <c r="Y70" s="32" t="n"/>
      <c r="Z70" s="32" t="n"/>
      <c r="AA70" s="32" t="n"/>
      <c r="AB70" s="32" t="n"/>
      <c r="AC70" s="31">
        <f t="array" ref="AC70">VLOOKUP(Y70&amp;Z70&amp;AA70&amp;AB70,Variáveis!$O$2:$S$300&amp;Variáveis!$P$2:$T$300&amp;Variáveis!$Q$2:$U$300&amp;Variáveis!$R$2:$V$300,5,FALSE)</f>
        <v/>
      </c>
      <c r="AD70" s="31" t="n"/>
      <c r="AE70" s="33" t="n"/>
      <c r="AF70" s="33" t="n">
        <v>0.02</v>
      </c>
      <c r="AG70" s="33" t="n"/>
      <c r="AH70" s="27" t="n"/>
      <c r="AI70" s="29" t="n"/>
      <c r="AJ70" s="29" t="n"/>
      <c r="AK70" s="29" t="n"/>
      <c r="AL70" s="29" t="n"/>
      <c r="AM70" s="29" t="n"/>
      <c r="AN70" s="29" t="n"/>
      <c r="AO70" s="29" t="n"/>
      <c r="AP70" s="29" t="n"/>
      <c r="AQ70" s="29" t="n"/>
      <c r="AR70" s="29">
        <f t="array" ref="AR70">VLOOKUP(M70&amp;N70&amp;O70&amp;P70,Variáveis!$A$2:$E$240&amp;Variáveis!$B$2:$F$240&amp;Variáveis!$C$2:$G$240&amp;Variáveis!$D$2:$H$240,5,FALSE)</f>
        <v/>
      </c>
      <c r="AS70" s="29" t="n"/>
      <c r="AT70" s="29" t="n"/>
      <c r="AU70" s="29" t="n"/>
      <c r="AV70" s="29" t="n"/>
      <c r="AW70" s="29" t="n"/>
      <c r="AX70" s="29" t="n"/>
      <c r="AY70" s="29" t="n"/>
      <c r="AZ70" s="29" t="n"/>
      <c r="BA70" s="29" t="n"/>
      <c r="BB70" s="29" t="n"/>
      <c r="BC70" s="29" t="n"/>
      <c r="BD70" s="73" t="n"/>
      <c r="BE70" s="29" t="n"/>
      <c r="BF70" s="29" t="n"/>
      <c r="BG70" s="29" t="n"/>
      <c r="BH70" s="29" t="n"/>
      <c r="BI70" s="29" t="n"/>
      <c r="BJ70" s="31" t="n">
        <v>0.0288</v>
      </c>
      <c r="BK70" s="31">
        <f>BK4</f>
        <v/>
      </c>
      <c r="BL70" s="29" t="n"/>
      <c r="BM70" s="31" t="n"/>
    </row>
    <row r="71" ht="15.75" customHeight="1" s="218">
      <c r="A71" s="74" t="n"/>
      <c r="B71" s="74" t="n"/>
      <c r="C71" s="74" t="n"/>
      <c r="D71" s="74" t="n"/>
      <c r="E71" s="70" t="n"/>
      <c r="F71" s="149">
        <f>BOM!F71</f>
        <v/>
      </c>
      <c r="G71" s="49">
        <f>BOM!G71</f>
        <v/>
      </c>
      <c r="H71" s="49">
        <f>BOM!H71</f>
        <v/>
      </c>
      <c r="I71" s="144">
        <f>BOM!I71</f>
        <v/>
      </c>
      <c r="J71" s="146">
        <f>BOM!J71</f>
        <v/>
      </c>
      <c r="K71" s="150">
        <f>BOM!K71</f>
        <v/>
      </c>
      <c r="L71" s="150">
        <f>BOM!L71</f>
        <v/>
      </c>
      <c r="M71" s="150">
        <f>BOM!M71</f>
        <v/>
      </c>
      <c r="N71" s="150">
        <f>BOM!N71</f>
        <v/>
      </c>
      <c r="O71" s="150">
        <f>BOM!O71</f>
        <v/>
      </c>
      <c r="P71" s="150">
        <f>BOM!P71</f>
        <v/>
      </c>
      <c r="Q71" s="46">
        <f>$F$97</f>
        <v/>
      </c>
      <c r="R71" s="46">
        <f>$F$98</f>
        <v/>
      </c>
      <c r="S71" s="48">
        <f>U71-(U71*R71)</f>
        <v/>
      </c>
      <c r="T71" s="48">
        <f>S71*I71</f>
        <v/>
      </c>
      <c r="U71" s="48">
        <f>(BI71)/(1-(BH71+Q71))</f>
        <v/>
      </c>
      <c r="V71" s="48">
        <f>U71*I71</f>
        <v/>
      </c>
      <c r="W71" s="49">
        <f>T71*$W$62</f>
        <v/>
      </c>
      <c r="X71" s="49">
        <f>T71*$X$62</f>
        <v/>
      </c>
      <c r="Y71" s="79">
        <f>M73</f>
        <v/>
      </c>
      <c r="Z71" s="80" t="n"/>
      <c r="AA71" s="80" t="n"/>
      <c r="AB71" s="80" t="n"/>
      <c r="AC71" s="80" t="n"/>
      <c r="AD71" s="80" t="n"/>
      <c r="AE71" s="81" t="n"/>
      <c r="AF71" s="49">
        <f>T71*$AF$62</f>
        <v/>
      </c>
      <c r="AG71" s="49" t="n"/>
      <c r="AH71" s="82" t="n"/>
      <c r="AI71" s="53">
        <f>J71</f>
        <v/>
      </c>
      <c r="AJ71" s="53">
        <f>AI71</f>
        <v/>
      </c>
      <c r="AK71" s="53" t="n"/>
      <c r="AL71" s="53">
        <f>AJ71*I71</f>
        <v/>
      </c>
      <c r="AM71" s="83" t="n"/>
      <c r="AN71" s="83" t="n"/>
      <c r="AO71" s="83" t="n"/>
      <c r="AP71" s="110" t="n"/>
      <c r="AQ71" s="110" t="n"/>
      <c r="AR71" s="110">
        <f t="array" ref="AR71">VLOOKUP(M71&amp;N71&amp;O71&amp;P71,Variáveis!$A$2:$E$240&amp;Variáveis!$B$2:$F$240&amp;Variáveis!$C$2:$G$240&amp;Variáveis!$D$2:$H$240,5,FALSE)</f>
        <v/>
      </c>
      <c r="AS71" s="111" t="n"/>
      <c r="AT71" s="111" t="n"/>
      <c r="AU71" s="111" t="n"/>
      <c r="AV71" s="111" t="n"/>
      <c r="AW71" s="111" t="n"/>
      <c r="AX71" s="111" t="n"/>
      <c r="AY71" s="111" t="n"/>
      <c r="AZ71" s="111" t="n"/>
      <c r="BA71" s="111" t="n"/>
      <c r="BB71" s="111" t="n"/>
      <c r="BC71" s="111" t="n"/>
      <c r="BD71" s="112" t="n"/>
      <c r="BE71" s="49">
        <f>W71</f>
        <v/>
      </c>
      <c r="BF71" s="49">
        <f>X71</f>
        <v/>
      </c>
      <c r="BG71" s="49" t="n"/>
      <c r="BH71" s="51">
        <f>$W$62+$X$62+$AF$62+$BJ$62+0.07</f>
        <v/>
      </c>
      <c r="BI71" s="53">
        <f>AJ71+AS71+AT71</f>
        <v/>
      </c>
      <c r="BJ71" s="53">
        <f>T71*$BJ$62</f>
        <v/>
      </c>
      <c r="BK71" s="53">
        <f>T71*$BK$62</f>
        <v/>
      </c>
      <c r="BL71" s="53">
        <f>BE71+BF71+AL71+BJ71+BK71+AD71+AF71</f>
        <v/>
      </c>
      <c r="BM71" s="49">
        <f>(T71-BL71)</f>
        <v/>
      </c>
    </row>
    <row r="72" ht="15.75" customHeight="1" s="218">
      <c r="A72" s="74" t="n"/>
      <c r="B72" s="74" t="n"/>
      <c r="C72" s="74" t="n"/>
      <c r="D72" s="74" t="n"/>
      <c r="E72" s="70" t="n"/>
      <c r="F72" s="149">
        <f>BOM!F72</f>
        <v/>
      </c>
      <c r="G72" s="49">
        <f>BOM!G72</f>
        <v/>
      </c>
      <c r="H72" s="49">
        <f>BOM!H72</f>
        <v/>
      </c>
      <c r="I72" s="144">
        <f>BOM!I72</f>
        <v/>
      </c>
      <c r="J72" s="146">
        <f>BOM!J72</f>
        <v/>
      </c>
      <c r="K72" s="150">
        <f>BOM!K72</f>
        <v/>
      </c>
      <c r="L72" s="150">
        <f>BOM!L72</f>
        <v/>
      </c>
      <c r="M72" s="150">
        <f>BOM!M72</f>
        <v/>
      </c>
      <c r="N72" s="150">
        <f>BOM!N72</f>
        <v/>
      </c>
      <c r="O72" s="150">
        <f>BOM!O72</f>
        <v/>
      </c>
      <c r="P72" s="150">
        <f>BOM!P72</f>
        <v/>
      </c>
      <c r="Q72" s="46">
        <f>$F$97</f>
        <v/>
      </c>
      <c r="R72" s="46">
        <f>$F$98</f>
        <v/>
      </c>
      <c r="S72" s="48">
        <f>U72-(U72*R72)</f>
        <v/>
      </c>
      <c r="T72" s="48">
        <f>S72*I72</f>
        <v/>
      </c>
      <c r="U72" s="48">
        <f>(BI72)/(1-(BH72+Q72))</f>
        <v/>
      </c>
      <c r="V72" s="48">
        <f>U72*I72</f>
        <v/>
      </c>
      <c r="W72" s="49">
        <f>T72*$W$62</f>
        <v/>
      </c>
      <c r="X72" s="49">
        <f>T72*$X$62</f>
        <v/>
      </c>
      <c r="Y72" s="90" t="n"/>
      <c r="Z72" s="91" t="n"/>
      <c r="AA72" s="91" t="n"/>
      <c r="AB72" s="91" t="n"/>
      <c r="AC72" s="91" t="n"/>
      <c r="AD72" s="91" t="n"/>
      <c r="AE72" s="92" t="n"/>
      <c r="AF72" s="49">
        <f>T72*$AF$62</f>
        <v/>
      </c>
      <c r="AG72" s="49" t="n"/>
      <c r="AH72" s="82" t="n"/>
      <c r="AI72" s="53">
        <f>J72</f>
        <v/>
      </c>
      <c r="AJ72" s="53">
        <f>AI72</f>
        <v/>
      </c>
      <c r="AK72" s="53" t="n"/>
      <c r="AL72" s="53">
        <f>AJ72*I72</f>
        <v/>
      </c>
      <c r="AM72" s="93" t="n"/>
      <c r="AN72" s="93" t="n"/>
      <c r="AO72" s="93" t="n"/>
      <c r="AP72" s="113" t="n"/>
      <c r="AQ72" s="113" t="n"/>
      <c r="AR72" s="113" t="n"/>
      <c r="AS72" s="114" t="n"/>
      <c r="AT72" s="114" t="n"/>
      <c r="AU72" s="114" t="n"/>
      <c r="AV72" s="114" t="n"/>
      <c r="AW72" s="114" t="n"/>
      <c r="AX72" s="114" t="n"/>
      <c r="AY72" s="114" t="n"/>
      <c r="AZ72" s="114" t="n"/>
      <c r="BA72" s="114" t="n"/>
      <c r="BB72" s="114" t="n"/>
      <c r="BC72" s="114" t="n"/>
      <c r="BD72" s="115" t="n"/>
      <c r="BE72" s="49">
        <f>W72</f>
        <v/>
      </c>
      <c r="BF72" s="49">
        <f>X72</f>
        <v/>
      </c>
      <c r="BG72" s="49" t="n"/>
      <c r="BH72" s="51">
        <f>$W$62+$X$62+$AF$62+$BJ$62+0.07</f>
        <v/>
      </c>
      <c r="BI72" s="53">
        <f>AJ72+AS72+AT72</f>
        <v/>
      </c>
      <c r="BJ72" s="53">
        <f>T72*$BJ$62</f>
        <v/>
      </c>
      <c r="BK72" s="53">
        <f>T72*$BK$62</f>
        <v/>
      </c>
      <c r="BL72" s="53">
        <f>BE72+BF72+AL72+BJ72+BK72+AD72+AF72</f>
        <v/>
      </c>
      <c r="BM72" s="49">
        <f>(T72-BL72)</f>
        <v/>
      </c>
    </row>
    <row r="73" ht="15.75" customHeight="1" s="218">
      <c r="A73" s="74" t="n"/>
      <c r="B73" s="74" t="n"/>
      <c r="C73" s="74" t="n"/>
      <c r="D73" s="74" t="n"/>
      <c r="E73" s="70" t="n"/>
      <c r="F73" s="149">
        <f>BOM!F73</f>
        <v/>
      </c>
      <c r="G73" s="49">
        <f>BOM!G73</f>
        <v/>
      </c>
      <c r="H73" s="49">
        <f>BOM!H73</f>
        <v/>
      </c>
      <c r="I73" s="144">
        <f>BOM!I73</f>
        <v/>
      </c>
      <c r="J73" s="146">
        <f>BOM!J73</f>
        <v/>
      </c>
      <c r="K73" s="150">
        <f>BOM!K73</f>
        <v/>
      </c>
      <c r="L73" s="150">
        <f>BOM!L73</f>
        <v/>
      </c>
      <c r="M73" s="150">
        <f>BOM!M73</f>
        <v/>
      </c>
      <c r="N73" s="150">
        <f>BOM!N73</f>
        <v/>
      </c>
      <c r="O73" s="150">
        <f>BOM!O73</f>
        <v/>
      </c>
      <c r="P73" s="150">
        <f>BOM!P73</f>
        <v/>
      </c>
      <c r="Q73" s="46">
        <f>$F$97</f>
        <v/>
      </c>
      <c r="R73" s="46">
        <f>$F$98</f>
        <v/>
      </c>
      <c r="S73" s="48">
        <f>U73-(U73*R73)</f>
        <v/>
      </c>
      <c r="T73" s="48">
        <f>S73*I73</f>
        <v/>
      </c>
      <c r="U73" s="48">
        <f>(BI73)/(1-(BH73+Q73))</f>
        <v/>
      </c>
      <c r="V73" s="48">
        <f>U73*I73</f>
        <v/>
      </c>
      <c r="W73" s="49">
        <f>T73*$W$62</f>
        <v/>
      </c>
      <c r="X73" s="49">
        <f>T73*$X$62</f>
        <v/>
      </c>
      <c r="Y73" s="90" t="n"/>
      <c r="Z73" s="91" t="n"/>
      <c r="AA73" s="91" t="n"/>
      <c r="AB73" s="91" t="n"/>
      <c r="AC73" s="91" t="n"/>
      <c r="AD73" s="91" t="n"/>
      <c r="AE73" s="92" t="n"/>
      <c r="AF73" s="49">
        <f>T73*$AF$62</f>
        <v/>
      </c>
      <c r="AG73" s="49" t="n"/>
      <c r="AH73" s="82" t="n"/>
      <c r="AI73" s="53">
        <f>J73</f>
        <v/>
      </c>
      <c r="AJ73" s="53">
        <f>AI73</f>
        <v/>
      </c>
      <c r="AK73" s="53" t="n"/>
      <c r="AL73" s="53">
        <f>AJ73*I73</f>
        <v/>
      </c>
      <c r="AM73" s="93" t="n"/>
      <c r="AN73" s="93" t="n"/>
      <c r="AO73" s="93" t="n"/>
      <c r="AP73" s="113" t="n"/>
      <c r="AQ73" s="113" t="n"/>
      <c r="AR73" s="113" t="n"/>
      <c r="AS73" s="114" t="n"/>
      <c r="AT73" s="114" t="n"/>
      <c r="AU73" s="114" t="n"/>
      <c r="AV73" s="114" t="n"/>
      <c r="AW73" s="114" t="n"/>
      <c r="AX73" s="114" t="n"/>
      <c r="AY73" s="114" t="n"/>
      <c r="AZ73" s="114" t="n"/>
      <c r="BA73" s="114" t="n"/>
      <c r="BB73" s="114" t="n"/>
      <c r="BC73" s="114" t="n"/>
      <c r="BD73" s="115" t="n"/>
      <c r="BE73" s="49">
        <f>W73</f>
        <v/>
      </c>
      <c r="BF73" s="49">
        <f>X73</f>
        <v/>
      </c>
      <c r="BG73" s="49" t="n"/>
      <c r="BH73" s="51">
        <f>$W$62+$X$62+$AF$62+$BJ$62+0.07</f>
        <v/>
      </c>
      <c r="BI73" s="53">
        <f>AJ73+AS73+AT73</f>
        <v/>
      </c>
      <c r="BJ73" s="53">
        <f>T73*$BJ$62</f>
        <v/>
      </c>
      <c r="BK73" s="53">
        <f>T73*$BK$62</f>
        <v/>
      </c>
      <c r="BL73" s="53">
        <f>BE73+BF73+AL73+BJ73+BK73+AD73+AF73</f>
        <v/>
      </c>
      <c r="BM73" s="49">
        <f>(T73-BL73)</f>
        <v/>
      </c>
    </row>
    <row r="74" ht="15.75" customHeight="1" s="218">
      <c r="A74" s="74" t="n"/>
      <c r="B74" s="74" t="n"/>
      <c r="C74" s="74" t="n"/>
      <c r="D74" s="74" t="n"/>
      <c r="E74" s="70" t="n"/>
      <c r="F74" s="149">
        <f>BOM!F74</f>
        <v/>
      </c>
      <c r="G74" s="49">
        <f>BOM!G74</f>
        <v/>
      </c>
      <c r="H74" s="49">
        <f>BOM!H74</f>
        <v/>
      </c>
      <c r="I74" s="144">
        <f>20*I32</f>
        <v/>
      </c>
      <c r="J74" s="146">
        <f>BOM!J74</f>
        <v/>
      </c>
      <c r="K74" s="150">
        <f>BOM!K74</f>
        <v/>
      </c>
      <c r="L74" s="150">
        <f>BOM!L74</f>
        <v/>
      </c>
      <c r="M74" s="150">
        <f>BOM!M74</f>
        <v/>
      </c>
      <c r="N74" s="150">
        <f>BOM!N74</f>
        <v/>
      </c>
      <c r="O74" s="150">
        <f>BOM!O74</f>
        <v/>
      </c>
      <c r="P74" s="150">
        <f>BOM!P74</f>
        <v/>
      </c>
      <c r="Q74" s="46">
        <f>$F$97</f>
        <v/>
      </c>
      <c r="R74" s="46">
        <f>$F$98</f>
        <v/>
      </c>
      <c r="S74" s="48">
        <f>U74-(U74*R74)</f>
        <v/>
      </c>
      <c r="T74" s="48">
        <f>S74*I74</f>
        <v/>
      </c>
      <c r="U74" s="48">
        <f>(BI74)/(1-(BH74+Q74))</f>
        <v/>
      </c>
      <c r="V74" s="48">
        <f>U74*I74</f>
        <v/>
      </c>
      <c r="W74" s="49">
        <f>T74*$W$62</f>
        <v/>
      </c>
      <c r="X74" s="49">
        <f>T74*$X$62</f>
        <v/>
      </c>
      <c r="Y74" s="90" t="n"/>
      <c r="Z74" s="91" t="n"/>
      <c r="AA74" s="91" t="n"/>
      <c r="AB74" s="91" t="n"/>
      <c r="AC74" s="91" t="n"/>
      <c r="AD74" s="91" t="n"/>
      <c r="AE74" s="92" t="n"/>
      <c r="AF74" s="49">
        <f>T74*$AF$62</f>
        <v/>
      </c>
      <c r="AG74" s="49" t="n"/>
      <c r="AH74" s="82" t="n"/>
      <c r="AI74" s="53">
        <f>J74</f>
        <v/>
      </c>
      <c r="AJ74" s="53">
        <f>AI74</f>
        <v/>
      </c>
      <c r="AK74" s="53" t="n"/>
      <c r="AL74" s="53">
        <f>AJ74*I74</f>
        <v/>
      </c>
      <c r="AM74" s="93" t="n"/>
      <c r="AN74" s="93" t="n"/>
      <c r="AO74" s="93" t="n"/>
      <c r="AP74" s="113" t="n"/>
      <c r="AQ74" s="113" t="n"/>
      <c r="AR74" s="113" t="n"/>
      <c r="AS74" s="114" t="n"/>
      <c r="AT74" s="114" t="n"/>
      <c r="AU74" s="114" t="n"/>
      <c r="AV74" s="114" t="n"/>
      <c r="AW74" s="114" t="n"/>
      <c r="AX74" s="114" t="n"/>
      <c r="AY74" s="114" t="n"/>
      <c r="AZ74" s="114" t="n"/>
      <c r="BA74" s="114" t="n"/>
      <c r="BB74" s="114" t="n"/>
      <c r="BC74" s="114" t="n"/>
      <c r="BD74" s="115" t="n"/>
      <c r="BE74" s="49">
        <f>W74</f>
        <v/>
      </c>
      <c r="BF74" s="49">
        <f>X74</f>
        <v/>
      </c>
      <c r="BG74" s="49" t="n"/>
      <c r="BH74" s="51">
        <f>$W$62+$X$62+$AF$62+$BJ$62+0.07</f>
        <v/>
      </c>
      <c r="BI74" s="53">
        <f>AJ74+AS74+AT74</f>
        <v/>
      </c>
      <c r="BJ74" s="53">
        <f>T74*$BJ$62</f>
        <v/>
      </c>
      <c r="BK74" s="53">
        <f>T74*$BK$62</f>
        <v/>
      </c>
      <c r="BL74" s="53">
        <f>BE74+BF74+AL74+BJ74+BK74+AD74+AF74</f>
        <v/>
      </c>
      <c r="BM74" s="49">
        <f>(T74-BL74)</f>
        <v/>
      </c>
    </row>
    <row r="75" ht="15.75" customHeight="1" s="218">
      <c r="A75" s="74" t="n"/>
      <c r="B75" s="74" t="n"/>
      <c r="C75" s="74" t="n"/>
      <c r="D75" s="74" t="n"/>
      <c r="E75" s="70" t="n"/>
      <c r="F75" s="149">
        <f>BOM!F75</f>
        <v/>
      </c>
      <c r="G75" s="49">
        <f>BOM!G75</f>
        <v/>
      </c>
      <c r="H75" s="49">
        <f>BOM!H75</f>
        <v/>
      </c>
      <c r="I75" s="144">
        <f>BOM!I75</f>
        <v/>
      </c>
      <c r="J75" s="146">
        <f>BOM!J75</f>
        <v/>
      </c>
      <c r="K75" s="150">
        <f>BOM!K75</f>
        <v/>
      </c>
      <c r="L75" s="150">
        <f>BOM!L75</f>
        <v/>
      </c>
      <c r="M75" s="150">
        <f>BOM!M75</f>
        <v/>
      </c>
      <c r="N75" s="150">
        <f>BOM!N75</f>
        <v/>
      </c>
      <c r="O75" s="150">
        <f>BOM!O75</f>
        <v/>
      </c>
      <c r="P75" s="150">
        <f>BOM!P75</f>
        <v/>
      </c>
      <c r="Q75" s="46">
        <f>$F$97</f>
        <v/>
      </c>
      <c r="R75" s="46">
        <f>$F$98</f>
        <v/>
      </c>
      <c r="S75" s="48">
        <f>U75-(U75*R75)</f>
        <v/>
      </c>
      <c r="T75" s="48">
        <f>S75*I75</f>
        <v/>
      </c>
      <c r="U75" s="48">
        <f>(BI75)/(1-(BH75+Q75))</f>
        <v/>
      </c>
      <c r="V75" s="48">
        <f>U75*I75</f>
        <v/>
      </c>
      <c r="W75" s="49">
        <f>T75*$W$62</f>
        <v/>
      </c>
      <c r="X75" s="49">
        <f>T75*$X$62</f>
        <v/>
      </c>
      <c r="Y75" s="90" t="n"/>
      <c r="Z75" s="91" t="n"/>
      <c r="AA75" s="91" t="n"/>
      <c r="AB75" s="91" t="n"/>
      <c r="AC75" s="91" t="n"/>
      <c r="AD75" s="91" t="n"/>
      <c r="AE75" s="92" t="n"/>
      <c r="AF75" s="49">
        <f>T75*$AF$62</f>
        <v/>
      </c>
      <c r="AG75" s="49" t="n"/>
      <c r="AH75" s="82" t="n"/>
      <c r="AI75" s="53">
        <f>J75</f>
        <v/>
      </c>
      <c r="AJ75" s="53">
        <f>AI75</f>
        <v/>
      </c>
      <c r="AK75" s="53" t="n"/>
      <c r="AL75" s="53">
        <f>AJ75*I75</f>
        <v/>
      </c>
      <c r="AM75" s="93" t="n"/>
      <c r="AN75" s="93" t="n"/>
      <c r="AO75" s="93" t="n"/>
      <c r="AP75" s="113" t="n"/>
      <c r="AQ75" s="113" t="n"/>
      <c r="AR75" s="113" t="n"/>
      <c r="AS75" s="114" t="n"/>
      <c r="AT75" s="114" t="n"/>
      <c r="AU75" s="114" t="n"/>
      <c r="AV75" s="114" t="n"/>
      <c r="AW75" s="114" t="n"/>
      <c r="AX75" s="114" t="n"/>
      <c r="AY75" s="114" t="n"/>
      <c r="AZ75" s="114" t="n"/>
      <c r="BA75" s="114" t="n"/>
      <c r="BB75" s="114" t="n"/>
      <c r="BC75" s="114" t="n"/>
      <c r="BD75" s="115" t="n"/>
      <c r="BE75" s="49">
        <f>W75</f>
        <v/>
      </c>
      <c r="BF75" s="49">
        <f>X75</f>
        <v/>
      </c>
      <c r="BG75" s="49" t="n"/>
      <c r="BH75" s="51">
        <f>$W$62+$X$62+$AF$62+$BJ$62+0.07</f>
        <v/>
      </c>
      <c r="BI75" s="53">
        <f>AJ75+AS75+AT75</f>
        <v/>
      </c>
      <c r="BJ75" s="53">
        <f>T75*$BJ$62</f>
        <v/>
      </c>
      <c r="BK75" s="53">
        <f>T75*$BK$62</f>
        <v/>
      </c>
      <c r="BL75" s="53">
        <f>BE75+BF75+AL75+BJ75+BK75+AD75+AF75</f>
        <v/>
      </c>
      <c r="BM75" s="49">
        <f>(T75-BL75)</f>
        <v/>
      </c>
    </row>
    <row r="76" ht="15.75" customHeight="1" s="218">
      <c r="A76" s="74" t="n"/>
      <c r="B76" s="74" t="n"/>
      <c r="C76" s="74" t="n"/>
      <c r="D76" s="74" t="n"/>
      <c r="E76" s="70" t="n"/>
      <c r="F76" s="149">
        <f>BOM!F76</f>
        <v/>
      </c>
      <c r="G76" s="49">
        <f>BOM!G76</f>
        <v/>
      </c>
      <c r="H76" s="49">
        <f>BOM!H76</f>
        <v/>
      </c>
      <c r="I76" s="144">
        <f>BOM!I76</f>
        <v/>
      </c>
      <c r="J76" s="146">
        <f>BOM!J76</f>
        <v/>
      </c>
      <c r="K76" s="150">
        <f>BOM!K76</f>
        <v/>
      </c>
      <c r="L76" s="150">
        <f>BOM!L76</f>
        <v/>
      </c>
      <c r="M76" s="150">
        <f>BOM!M76</f>
        <v/>
      </c>
      <c r="N76" s="150">
        <f>BOM!N76</f>
        <v/>
      </c>
      <c r="O76" s="150">
        <f>BOM!O76</f>
        <v/>
      </c>
      <c r="P76" s="150">
        <f>BOM!P76</f>
        <v/>
      </c>
      <c r="Q76" s="46">
        <f>$F$97</f>
        <v/>
      </c>
      <c r="R76" s="46">
        <f>$F$98</f>
        <v/>
      </c>
      <c r="S76" s="48">
        <f>U76-(U76*R76)</f>
        <v/>
      </c>
      <c r="T76" s="48">
        <f>S76*I76</f>
        <v/>
      </c>
      <c r="U76" s="48">
        <f>(BI76)/(1-(BH76+Q76))</f>
        <v/>
      </c>
      <c r="V76" s="48">
        <f>U76*I76</f>
        <v/>
      </c>
      <c r="W76" s="49">
        <f>T76*$W$62</f>
        <v/>
      </c>
      <c r="X76" s="49">
        <f>T76*$X$62</f>
        <v/>
      </c>
      <c r="Y76" s="90" t="n"/>
      <c r="Z76" s="91" t="n"/>
      <c r="AA76" s="91" t="n"/>
      <c r="AB76" s="91" t="n"/>
      <c r="AC76" s="91" t="n"/>
      <c r="AD76" s="91" t="n"/>
      <c r="AE76" s="92" t="n"/>
      <c r="AF76" s="49">
        <f>T76*$AF$62</f>
        <v/>
      </c>
      <c r="AG76" s="49" t="n"/>
      <c r="AH76" s="82" t="n"/>
      <c r="AI76" s="53">
        <f>J76</f>
        <v/>
      </c>
      <c r="AJ76" s="53">
        <f>AI76</f>
        <v/>
      </c>
      <c r="AK76" s="53" t="n"/>
      <c r="AL76" s="53">
        <f>AJ76*I76</f>
        <v/>
      </c>
      <c r="AM76" s="93" t="n"/>
      <c r="AN76" s="93" t="n"/>
      <c r="AO76" s="93" t="n"/>
      <c r="AP76" s="113" t="n"/>
      <c r="AQ76" s="113" t="n"/>
      <c r="AR76" s="113" t="n"/>
      <c r="AS76" s="114" t="n"/>
      <c r="AT76" s="114" t="n"/>
      <c r="AU76" s="114" t="n"/>
      <c r="AV76" s="114" t="n"/>
      <c r="AW76" s="114" t="n"/>
      <c r="AX76" s="114" t="n"/>
      <c r="AY76" s="114" t="n"/>
      <c r="AZ76" s="114" t="n"/>
      <c r="BA76" s="114" t="n"/>
      <c r="BB76" s="114" t="n"/>
      <c r="BC76" s="114" t="n"/>
      <c r="BD76" s="115" t="n"/>
      <c r="BE76" s="49">
        <f>W76</f>
        <v/>
      </c>
      <c r="BF76" s="49">
        <f>X76</f>
        <v/>
      </c>
      <c r="BG76" s="49" t="n"/>
      <c r="BH76" s="51">
        <f>$W$62+$X$62+$AF$62+$BJ$62+0.07</f>
        <v/>
      </c>
      <c r="BI76" s="53">
        <f>AJ76+AS76+AT76</f>
        <v/>
      </c>
      <c r="BJ76" s="53">
        <f>T76*$BJ$62</f>
        <v/>
      </c>
      <c r="BK76" s="53">
        <f>T76*$BK$62</f>
        <v/>
      </c>
      <c r="BL76" s="53">
        <f>BE76+BF76+AL76+BJ76+BK76+AD76+AF76</f>
        <v/>
      </c>
      <c r="BM76" s="49">
        <f>(T76-BL76)</f>
        <v/>
      </c>
    </row>
    <row r="77" ht="15.75" customHeight="1" s="218">
      <c r="A77" s="74" t="n"/>
      <c r="B77" s="74" t="n"/>
      <c r="C77" s="74" t="n"/>
      <c r="D77" s="74" t="n"/>
      <c r="E77" s="70" t="n"/>
      <c r="F77" s="149">
        <f>BOM!F77</f>
        <v/>
      </c>
      <c r="G77" s="49">
        <f>BOM!G77</f>
        <v/>
      </c>
      <c r="H77" s="49">
        <f>BOM!H77</f>
        <v/>
      </c>
      <c r="I77" s="144">
        <f>BOM!I77</f>
        <v/>
      </c>
      <c r="J77" s="146">
        <f>BOM!J77</f>
        <v/>
      </c>
      <c r="K77" s="150">
        <f>BOM!K77</f>
        <v/>
      </c>
      <c r="L77" s="150">
        <f>BOM!L77</f>
        <v/>
      </c>
      <c r="M77" s="150">
        <f>BOM!M77</f>
        <v/>
      </c>
      <c r="N77" s="150">
        <f>BOM!N77</f>
        <v/>
      </c>
      <c r="O77" s="150">
        <f>BOM!O77</f>
        <v/>
      </c>
      <c r="P77" s="150">
        <f>BOM!P77</f>
        <v/>
      </c>
      <c r="Q77" s="46">
        <f>$F$97</f>
        <v/>
      </c>
      <c r="R77" s="46">
        <f>$F$98</f>
        <v/>
      </c>
      <c r="S77" s="48">
        <f>U77-(U77*R77)</f>
        <v/>
      </c>
      <c r="T77" s="48">
        <f>S77*I77</f>
        <v/>
      </c>
      <c r="U77" s="48">
        <f>(BI77)/(1-(BH77+Q77))</f>
        <v/>
      </c>
      <c r="V77" s="48">
        <f>U77*I77</f>
        <v/>
      </c>
      <c r="W77" s="49">
        <f>T77*$W$62</f>
        <v/>
      </c>
      <c r="X77" s="49">
        <f>T77*$X$62</f>
        <v/>
      </c>
      <c r="Y77" s="90" t="n"/>
      <c r="Z77" s="91" t="n"/>
      <c r="AA77" s="91" t="n"/>
      <c r="AB77" s="91" t="n"/>
      <c r="AC77" s="91" t="n"/>
      <c r="AD77" s="91" t="n"/>
      <c r="AE77" s="92" t="n"/>
      <c r="AF77" s="49">
        <f>T77*$AF$62</f>
        <v/>
      </c>
      <c r="AG77" s="49" t="n"/>
      <c r="AH77" s="82" t="n"/>
      <c r="AI77" s="53">
        <f>J77</f>
        <v/>
      </c>
      <c r="AJ77" s="53">
        <f>AI77</f>
        <v/>
      </c>
      <c r="AK77" s="53" t="n"/>
      <c r="AL77" s="53">
        <f>AJ77*I77</f>
        <v/>
      </c>
      <c r="AM77" s="93" t="n"/>
      <c r="AN77" s="93" t="n"/>
      <c r="AO77" s="93" t="n"/>
      <c r="AP77" s="113" t="n"/>
      <c r="AQ77" s="113" t="n"/>
      <c r="AR77" s="113" t="n"/>
      <c r="AS77" s="114" t="n"/>
      <c r="AT77" s="114" t="n"/>
      <c r="AU77" s="114" t="n"/>
      <c r="AV77" s="114" t="n"/>
      <c r="AW77" s="114" t="n"/>
      <c r="AX77" s="114" t="n"/>
      <c r="AY77" s="114" t="n"/>
      <c r="AZ77" s="114" t="n"/>
      <c r="BA77" s="114" t="n"/>
      <c r="BB77" s="114" t="n"/>
      <c r="BC77" s="114" t="n"/>
      <c r="BD77" s="115" t="n"/>
      <c r="BE77" s="49">
        <f>W77</f>
        <v/>
      </c>
      <c r="BF77" s="49">
        <f>X77</f>
        <v/>
      </c>
      <c r="BG77" s="49" t="n"/>
      <c r="BH77" s="51">
        <f>$W$62+$X$62+$AF$62+$BJ$62+0.07</f>
        <v/>
      </c>
      <c r="BI77" s="53">
        <f>AJ77+AS77+AT77</f>
        <v/>
      </c>
      <c r="BJ77" s="53">
        <f>T77*$BJ$62</f>
        <v/>
      </c>
      <c r="BK77" s="53">
        <f>T77*$BK$62</f>
        <v/>
      </c>
      <c r="BL77" s="53">
        <f>BE77+BF77+AL77+BJ77+BK77+AD77+AF77</f>
        <v/>
      </c>
      <c r="BM77" s="49">
        <f>(T77-BL77)</f>
        <v/>
      </c>
    </row>
    <row r="78" ht="15.75" customHeight="1" s="218">
      <c r="A78" s="74" t="n"/>
      <c r="B78" s="74" t="n"/>
      <c r="C78" s="74" t="n"/>
      <c r="D78" s="74" t="n"/>
      <c r="E78" s="70" t="n"/>
      <c r="F78" s="149">
        <f>BOM!F78</f>
        <v/>
      </c>
      <c r="G78" s="49">
        <f>BOM!G78</f>
        <v/>
      </c>
      <c r="H78" s="49">
        <f>BOM!H78</f>
        <v/>
      </c>
      <c r="I78" s="144">
        <f>BOM!I78</f>
        <v/>
      </c>
      <c r="J78" s="146">
        <f>BOM!J78</f>
        <v/>
      </c>
      <c r="K78" s="150">
        <f>BOM!K78</f>
        <v/>
      </c>
      <c r="L78" s="150">
        <f>BOM!L78</f>
        <v/>
      </c>
      <c r="M78" s="150">
        <f>BOM!M78</f>
        <v/>
      </c>
      <c r="N78" s="150">
        <f>BOM!N78</f>
        <v/>
      </c>
      <c r="O78" s="150">
        <f>BOM!O78</f>
        <v/>
      </c>
      <c r="P78" s="150">
        <f>BOM!P78</f>
        <v/>
      </c>
      <c r="Q78" s="46">
        <f>$F$97</f>
        <v/>
      </c>
      <c r="R78" s="46">
        <f>$F$98</f>
        <v/>
      </c>
      <c r="S78" s="48">
        <f>U78-(U78*R78)</f>
        <v/>
      </c>
      <c r="T78" s="48">
        <f>S78*I78</f>
        <v/>
      </c>
      <c r="U78" s="48">
        <f>(BI78)/(1-(BH78+Q78))</f>
        <v/>
      </c>
      <c r="V78" s="48">
        <f>U78*I78</f>
        <v/>
      </c>
      <c r="W78" s="49">
        <f>T78*$W$62</f>
        <v/>
      </c>
      <c r="X78" s="49">
        <f>T78*$X$62</f>
        <v/>
      </c>
      <c r="Y78" s="90" t="n"/>
      <c r="Z78" s="91" t="n"/>
      <c r="AA78" s="91" t="n"/>
      <c r="AB78" s="91" t="n"/>
      <c r="AC78" s="91" t="n"/>
      <c r="AD78" s="91" t="n"/>
      <c r="AE78" s="92" t="n"/>
      <c r="AF78" s="49">
        <f>T78*$AF$62</f>
        <v/>
      </c>
      <c r="AG78" s="49" t="n"/>
      <c r="AH78" s="82" t="n"/>
      <c r="AI78" s="53">
        <f>J78</f>
        <v/>
      </c>
      <c r="AJ78" s="53">
        <f>AI78</f>
        <v/>
      </c>
      <c r="AK78" s="53" t="n"/>
      <c r="AL78" s="53">
        <f>AJ78*I78</f>
        <v/>
      </c>
      <c r="AM78" s="93" t="n"/>
      <c r="AN78" s="93" t="n"/>
      <c r="AO78" s="93" t="n"/>
      <c r="AP78" s="113" t="n"/>
      <c r="AQ78" s="113" t="n"/>
      <c r="AR78" s="113" t="n"/>
      <c r="AS78" s="114" t="n"/>
      <c r="AT78" s="114" t="n"/>
      <c r="AU78" s="114" t="n"/>
      <c r="AV78" s="114" t="n"/>
      <c r="AW78" s="114" t="n"/>
      <c r="AX78" s="114" t="n"/>
      <c r="AY78" s="114" t="n"/>
      <c r="AZ78" s="114" t="n"/>
      <c r="BA78" s="114" t="n"/>
      <c r="BB78" s="114" t="n"/>
      <c r="BC78" s="114" t="n"/>
      <c r="BD78" s="115" t="n"/>
      <c r="BE78" s="49">
        <f>W78</f>
        <v/>
      </c>
      <c r="BF78" s="49">
        <f>X78</f>
        <v/>
      </c>
      <c r="BG78" s="49" t="n"/>
      <c r="BH78" s="51">
        <f>$W$62+$X$62+$AF$62+$BJ$62+0.07</f>
        <v/>
      </c>
      <c r="BI78" s="53">
        <f>AJ78+AS78+AT78</f>
        <v/>
      </c>
      <c r="BJ78" s="53">
        <f>T78*$BJ$62</f>
        <v/>
      </c>
      <c r="BK78" s="53">
        <f>T78*$BK$62</f>
        <v/>
      </c>
      <c r="BL78" s="53">
        <f>BE78+BF78+AL78+BJ78+BK78+AD78+AF78</f>
        <v/>
      </c>
      <c r="BM78" s="49">
        <f>(T78-BL78)</f>
        <v/>
      </c>
    </row>
    <row r="79" ht="15.75" customHeight="1" s="218">
      <c r="A79" s="74" t="n"/>
      <c r="B79" s="74" t="n"/>
      <c r="C79" s="74" t="n"/>
      <c r="D79" s="74" t="n"/>
      <c r="E79" s="70" t="n"/>
      <c r="F79" s="149">
        <f>BOM!F79</f>
        <v/>
      </c>
      <c r="G79" s="49">
        <f>BOM!G79</f>
        <v/>
      </c>
      <c r="H79" s="49">
        <f>BOM!H79</f>
        <v/>
      </c>
      <c r="I79" s="144">
        <f>BOM!I79</f>
        <v/>
      </c>
      <c r="J79" s="146">
        <f>BOM!J79</f>
        <v/>
      </c>
      <c r="K79" s="150">
        <f>BOM!K79</f>
        <v/>
      </c>
      <c r="L79" s="150">
        <f>BOM!L79</f>
        <v/>
      </c>
      <c r="M79" s="150">
        <f>BOM!M79</f>
        <v/>
      </c>
      <c r="N79" s="150">
        <f>BOM!N79</f>
        <v/>
      </c>
      <c r="O79" s="150">
        <f>BOM!O79</f>
        <v/>
      </c>
      <c r="P79" s="150">
        <f>BOM!P79</f>
        <v/>
      </c>
      <c r="Q79" s="46">
        <f>$F$97</f>
        <v/>
      </c>
      <c r="R79" s="46">
        <f>$F$98</f>
        <v/>
      </c>
      <c r="S79" s="48">
        <f>U79-(U79*R79)</f>
        <v/>
      </c>
      <c r="T79" s="48">
        <f>S79*I79</f>
        <v/>
      </c>
      <c r="U79" s="48">
        <f>(BI79)/(1-(BH79+Q79))</f>
        <v/>
      </c>
      <c r="V79" s="48">
        <f>U79*I79</f>
        <v/>
      </c>
      <c r="W79" s="49">
        <f>T79*$W$62</f>
        <v/>
      </c>
      <c r="X79" s="49">
        <f>T79*$X$62</f>
        <v/>
      </c>
      <c r="Y79" s="90" t="n"/>
      <c r="Z79" s="91" t="n"/>
      <c r="AA79" s="91" t="n"/>
      <c r="AB79" s="91" t="n"/>
      <c r="AC79" s="91" t="n"/>
      <c r="AD79" s="91" t="n"/>
      <c r="AE79" s="92" t="n"/>
      <c r="AF79" s="49">
        <f>T79*$AF$62</f>
        <v/>
      </c>
      <c r="AG79" s="49" t="n"/>
      <c r="AH79" s="82" t="n"/>
      <c r="AI79" s="53">
        <f>J79</f>
        <v/>
      </c>
      <c r="AJ79" s="53">
        <f>AI79</f>
        <v/>
      </c>
      <c r="AK79" s="53" t="n"/>
      <c r="AL79" s="53">
        <f>AJ79*I79</f>
        <v/>
      </c>
      <c r="AM79" s="93" t="n"/>
      <c r="AN79" s="93" t="n"/>
      <c r="AO79" s="93" t="n"/>
      <c r="AP79" s="113" t="n"/>
      <c r="AQ79" s="113" t="n"/>
      <c r="AR79" s="113" t="n"/>
      <c r="AS79" s="114" t="n"/>
      <c r="AT79" s="114" t="n"/>
      <c r="AU79" s="114" t="n"/>
      <c r="AV79" s="114" t="n"/>
      <c r="AW79" s="114" t="n"/>
      <c r="AX79" s="114" t="n"/>
      <c r="AY79" s="114" t="n"/>
      <c r="AZ79" s="114" t="n"/>
      <c r="BA79" s="114" t="n"/>
      <c r="BB79" s="114" t="n"/>
      <c r="BC79" s="114" t="n"/>
      <c r="BD79" s="115" t="n"/>
      <c r="BE79" s="49">
        <f>W79</f>
        <v/>
      </c>
      <c r="BF79" s="49">
        <f>X79</f>
        <v/>
      </c>
      <c r="BG79" s="49" t="n"/>
      <c r="BH79" s="51">
        <f>$W$62+$X$62+$AF$62+$BJ$62+0.07</f>
        <v/>
      </c>
      <c r="BI79" s="53">
        <f>AJ79+AS79+AT79</f>
        <v/>
      </c>
      <c r="BJ79" s="53">
        <f>T79*$BJ$62</f>
        <v/>
      </c>
      <c r="BK79" s="53">
        <f>T79*$BK$62</f>
        <v/>
      </c>
      <c r="BL79" s="53">
        <f>BE79+BF79+AL79+BJ79+BK79+AD79+AF79</f>
        <v/>
      </c>
      <c r="BM79" s="49">
        <f>(T79-BL79)</f>
        <v/>
      </c>
    </row>
    <row r="80" ht="15.75" customHeight="1" s="218">
      <c r="A80" s="74" t="n"/>
      <c r="B80" s="74" t="n"/>
      <c r="C80" s="74" t="n"/>
      <c r="D80" s="74" t="n"/>
      <c r="E80" s="70" t="n"/>
      <c r="F80" s="149">
        <f>BOM!F80</f>
        <v/>
      </c>
      <c r="G80" s="49">
        <f>BOM!G80</f>
        <v/>
      </c>
      <c r="H80" s="49">
        <f>BOM!H80</f>
        <v/>
      </c>
      <c r="I80" s="144">
        <f>BOM!I80</f>
        <v/>
      </c>
      <c r="J80" s="146">
        <f>BOM!J80</f>
        <v/>
      </c>
      <c r="K80" s="150">
        <f>BOM!K80</f>
        <v/>
      </c>
      <c r="L80" s="150">
        <f>BOM!L80</f>
        <v/>
      </c>
      <c r="M80" s="150">
        <f>BOM!M80</f>
        <v/>
      </c>
      <c r="N80" s="150">
        <f>BOM!N80</f>
        <v/>
      </c>
      <c r="O80" s="150">
        <f>BOM!O80</f>
        <v/>
      </c>
      <c r="P80" s="150">
        <f>BOM!P80</f>
        <v/>
      </c>
      <c r="Q80" s="46">
        <f>$F$97</f>
        <v/>
      </c>
      <c r="R80" s="46">
        <f>$F$98</f>
        <v/>
      </c>
      <c r="S80" s="48">
        <f>U80-(U80*R80)</f>
        <v/>
      </c>
      <c r="T80" s="48">
        <f>S80*I80</f>
        <v/>
      </c>
      <c r="U80" s="48">
        <f>(BI80)/(1-(BH80+Q80))</f>
        <v/>
      </c>
      <c r="V80" s="48">
        <f>U80*I80</f>
        <v/>
      </c>
      <c r="W80" s="49">
        <f>T80*$W$62</f>
        <v/>
      </c>
      <c r="X80" s="49">
        <f>T80*$X$62</f>
        <v/>
      </c>
      <c r="Y80" s="90" t="n"/>
      <c r="Z80" s="91" t="n"/>
      <c r="AA80" s="91" t="n"/>
      <c r="AB80" s="91" t="n"/>
      <c r="AC80" s="91" t="n"/>
      <c r="AD80" s="91" t="n"/>
      <c r="AE80" s="92" t="n"/>
      <c r="AF80" s="49">
        <f>T80*$AF$62</f>
        <v/>
      </c>
      <c r="AG80" s="49" t="n"/>
      <c r="AH80" s="82" t="n"/>
      <c r="AI80" s="53">
        <f>J80</f>
        <v/>
      </c>
      <c r="AJ80" s="53">
        <f>AI80</f>
        <v/>
      </c>
      <c r="AK80" s="53" t="n"/>
      <c r="AL80" s="53">
        <f>AJ80*I80</f>
        <v/>
      </c>
      <c r="AM80" s="93" t="n"/>
      <c r="AN80" s="93" t="n"/>
      <c r="AO80" s="93" t="n"/>
      <c r="AP80" s="113" t="n"/>
      <c r="AQ80" s="113" t="n"/>
      <c r="AR80" s="113" t="n"/>
      <c r="AS80" s="114" t="n"/>
      <c r="AT80" s="114" t="n"/>
      <c r="AU80" s="114" t="n"/>
      <c r="AV80" s="114" t="n"/>
      <c r="AW80" s="114" t="n"/>
      <c r="AX80" s="114" t="n"/>
      <c r="AY80" s="114" t="n"/>
      <c r="AZ80" s="114" t="n"/>
      <c r="BA80" s="114" t="n"/>
      <c r="BB80" s="114" t="n"/>
      <c r="BC80" s="114" t="n"/>
      <c r="BD80" s="115" t="n"/>
      <c r="BE80" s="49">
        <f>W80</f>
        <v/>
      </c>
      <c r="BF80" s="49">
        <f>X80</f>
        <v/>
      </c>
      <c r="BG80" s="49" t="n"/>
      <c r="BH80" s="51">
        <f>$W$62+$X$62+$AF$62+$BJ$62+0.07</f>
        <v/>
      </c>
      <c r="BI80" s="53">
        <f>AJ80+AS80+AT80</f>
        <v/>
      </c>
      <c r="BJ80" s="53">
        <f>T80*$BJ$62</f>
        <v/>
      </c>
      <c r="BK80" s="53">
        <f>T80*$BK$62</f>
        <v/>
      </c>
      <c r="BL80" s="53">
        <f>BE80+BF80+AL80+BJ80+BK80+AD80+AF80</f>
        <v/>
      </c>
      <c r="BM80" s="49">
        <f>(T80-BL80)</f>
        <v/>
      </c>
    </row>
    <row r="81" ht="15.75" customHeight="1" s="218">
      <c r="A81" s="74" t="n"/>
      <c r="B81" s="74" t="n"/>
      <c r="C81" s="74" t="n"/>
      <c r="D81" s="74" t="n"/>
      <c r="E81" s="70" t="n"/>
      <c r="F81" s="149">
        <f>BOM!F81</f>
        <v/>
      </c>
      <c r="G81" s="49">
        <f>BOM!G81</f>
        <v/>
      </c>
      <c r="H81" s="49">
        <f>BOM!H81</f>
        <v/>
      </c>
      <c r="I81" s="144">
        <f>BOM!I81</f>
        <v/>
      </c>
      <c r="J81" s="146">
        <f>BOM!J81</f>
        <v/>
      </c>
      <c r="K81" s="150">
        <f>BOM!K81</f>
        <v/>
      </c>
      <c r="L81" s="150">
        <f>BOM!L81</f>
        <v/>
      </c>
      <c r="M81" s="150">
        <f>BOM!M81</f>
        <v/>
      </c>
      <c r="N81" s="150">
        <f>BOM!N81</f>
        <v/>
      </c>
      <c r="O81" s="150">
        <f>BOM!O81</f>
        <v/>
      </c>
      <c r="P81" s="150">
        <f>BOM!P81</f>
        <v/>
      </c>
      <c r="Q81" s="46">
        <f>$F$97</f>
        <v/>
      </c>
      <c r="R81" s="46">
        <f>$F$98</f>
        <v/>
      </c>
      <c r="S81" s="48">
        <f>U81-(U81*R81)</f>
        <v/>
      </c>
      <c r="T81" s="48">
        <f>S81*I81</f>
        <v/>
      </c>
      <c r="U81" s="48">
        <f>(BI81)/(1-(BH81+Q81))</f>
        <v/>
      </c>
      <c r="V81" s="48">
        <f>U81*I81</f>
        <v/>
      </c>
      <c r="W81" s="49">
        <f>T81*$W$62</f>
        <v/>
      </c>
      <c r="X81" s="49">
        <f>T81*$X$62</f>
        <v/>
      </c>
      <c r="Y81" s="90" t="n"/>
      <c r="Z81" s="91" t="n"/>
      <c r="AA81" s="91" t="n"/>
      <c r="AB81" s="91" t="n"/>
      <c r="AC81" s="91" t="n"/>
      <c r="AD81" s="91" t="n"/>
      <c r="AE81" s="92" t="n"/>
      <c r="AF81" s="49">
        <f>T81*$AF$62</f>
        <v/>
      </c>
      <c r="AG81" s="49" t="n"/>
      <c r="AH81" s="82" t="n"/>
      <c r="AI81" s="53">
        <f>J81</f>
        <v/>
      </c>
      <c r="AJ81" s="53">
        <f>AI81</f>
        <v/>
      </c>
      <c r="AK81" s="53" t="n"/>
      <c r="AL81" s="53">
        <f>AJ81*I81</f>
        <v/>
      </c>
      <c r="AM81" s="93" t="n"/>
      <c r="AN81" s="93" t="n"/>
      <c r="AO81" s="93" t="n"/>
      <c r="AP81" s="113" t="n"/>
      <c r="AQ81" s="113" t="n"/>
      <c r="AR81" s="113" t="n"/>
      <c r="AS81" s="114" t="n"/>
      <c r="AT81" s="114" t="n"/>
      <c r="AU81" s="114" t="n"/>
      <c r="AV81" s="114" t="n"/>
      <c r="AW81" s="114" t="n"/>
      <c r="AX81" s="114" t="n"/>
      <c r="AY81" s="114" t="n"/>
      <c r="AZ81" s="114" t="n"/>
      <c r="BA81" s="114" t="n"/>
      <c r="BB81" s="114" t="n"/>
      <c r="BC81" s="114" t="n"/>
      <c r="BD81" s="115" t="n"/>
      <c r="BE81" s="49">
        <f>W81</f>
        <v/>
      </c>
      <c r="BF81" s="49">
        <f>X81</f>
        <v/>
      </c>
      <c r="BG81" s="49" t="n"/>
      <c r="BH81" s="51">
        <f>$W$62+$X$62+$AF$62+$BJ$62+0.07</f>
        <v/>
      </c>
      <c r="BI81" s="53">
        <f>AJ81+AS81+AT81</f>
        <v/>
      </c>
      <c r="BJ81" s="53">
        <f>T81*$BJ$62</f>
        <v/>
      </c>
      <c r="BK81" s="53">
        <f>T81*$BK$62</f>
        <v/>
      </c>
      <c r="BL81" s="53">
        <f>BE81+BF81+AL81+BJ81+BK81+AD81+AF81</f>
        <v/>
      </c>
      <c r="BM81" s="49">
        <f>(T81-BL81)</f>
        <v/>
      </c>
    </row>
    <row r="82" ht="15.75" customHeight="1" s="218">
      <c r="A82" s="74" t="n"/>
      <c r="B82" s="74" t="n"/>
      <c r="C82" s="74" t="n"/>
      <c r="D82" s="74" t="n"/>
      <c r="E82" s="70" t="n"/>
      <c r="F82" s="149">
        <f>BOM!F82</f>
        <v/>
      </c>
      <c r="G82" s="49">
        <f>BOM!G82</f>
        <v/>
      </c>
      <c r="H82" s="49">
        <f>BOM!H82</f>
        <v/>
      </c>
      <c r="I82" s="144">
        <f>BOM!I82</f>
        <v/>
      </c>
      <c r="J82" s="146">
        <f>BOM!J82</f>
        <v/>
      </c>
      <c r="K82" s="150">
        <f>BOM!K82</f>
        <v/>
      </c>
      <c r="L82" s="150">
        <f>BOM!L82</f>
        <v/>
      </c>
      <c r="M82" s="150">
        <f>BOM!M82</f>
        <v/>
      </c>
      <c r="N82" s="150">
        <f>BOM!N82</f>
        <v/>
      </c>
      <c r="O82" s="150">
        <f>BOM!O82</f>
        <v/>
      </c>
      <c r="P82" s="150">
        <f>BOM!P82</f>
        <v/>
      </c>
      <c r="Q82" s="46">
        <f>$F$97</f>
        <v/>
      </c>
      <c r="R82" s="46">
        <f>$F$98</f>
        <v/>
      </c>
      <c r="S82" s="48">
        <f>U82-(U82*R82)</f>
        <v/>
      </c>
      <c r="T82" s="48">
        <f>S82*I82</f>
        <v/>
      </c>
      <c r="U82" s="48">
        <f>(BI82)/(1-(BH82+Q82))</f>
        <v/>
      </c>
      <c r="V82" s="48">
        <f>U82*I82</f>
        <v/>
      </c>
      <c r="W82" s="49">
        <f>T82*$W$62</f>
        <v/>
      </c>
      <c r="X82" s="49">
        <f>T82*$X$62</f>
        <v/>
      </c>
      <c r="Y82" s="90" t="n"/>
      <c r="Z82" s="91" t="n"/>
      <c r="AA82" s="91" t="n"/>
      <c r="AB82" s="91" t="n"/>
      <c r="AC82" s="91" t="n"/>
      <c r="AD82" s="91" t="n"/>
      <c r="AE82" s="92" t="n"/>
      <c r="AF82" s="49">
        <f>T82*$AF$62</f>
        <v/>
      </c>
      <c r="AG82" s="49" t="n"/>
      <c r="AH82" s="82" t="n"/>
      <c r="AI82" s="53">
        <f>J82</f>
        <v/>
      </c>
      <c r="AJ82" s="53">
        <f>AI82</f>
        <v/>
      </c>
      <c r="AK82" s="53" t="n"/>
      <c r="AL82" s="53">
        <f>AJ82*I82</f>
        <v/>
      </c>
      <c r="AM82" s="93" t="n"/>
      <c r="AN82" s="93" t="n"/>
      <c r="AO82" s="93" t="n"/>
      <c r="AP82" s="113" t="n"/>
      <c r="AQ82" s="113" t="n"/>
      <c r="AR82" s="113" t="n"/>
      <c r="AS82" s="114" t="n"/>
      <c r="AT82" s="114" t="n"/>
      <c r="AU82" s="114" t="n"/>
      <c r="AV82" s="114" t="n"/>
      <c r="AW82" s="114" t="n"/>
      <c r="AX82" s="114" t="n"/>
      <c r="AY82" s="114" t="n"/>
      <c r="AZ82" s="114" t="n"/>
      <c r="BA82" s="114" t="n"/>
      <c r="BB82" s="114" t="n"/>
      <c r="BC82" s="114" t="n"/>
      <c r="BD82" s="115" t="n"/>
      <c r="BE82" s="49">
        <f>W82</f>
        <v/>
      </c>
      <c r="BF82" s="49">
        <f>X82</f>
        <v/>
      </c>
      <c r="BG82" s="49" t="n"/>
      <c r="BH82" s="51">
        <f>$W$62+$X$62+$AF$62+$BJ$62+0.07</f>
        <v/>
      </c>
      <c r="BI82" s="53">
        <f>AJ82+AS82+AT82</f>
        <v/>
      </c>
      <c r="BJ82" s="53">
        <f>T82*$BJ$62</f>
        <v/>
      </c>
      <c r="BK82" s="53">
        <f>T82*$BK$62</f>
        <v/>
      </c>
      <c r="BL82" s="53">
        <f>BE82+BF82+AL82+BJ82+BK82+AD82+AF82</f>
        <v/>
      </c>
      <c r="BM82" s="49">
        <f>(T82-BL82)</f>
        <v/>
      </c>
    </row>
    <row r="83" ht="15.75" customHeight="1" s="218">
      <c r="A83" s="74" t="n"/>
      <c r="B83" s="74" t="n"/>
      <c r="C83" s="74" t="n"/>
      <c r="D83" s="74" t="n"/>
      <c r="E83" s="70" t="n"/>
      <c r="F83" s="149">
        <f>BOM!F83</f>
        <v/>
      </c>
      <c r="G83" s="49">
        <f>BOM!G83</f>
        <v/>
      </c>
      <c r="H83" s="49">
        <f>BOM!H83</f>
        <v/>
      </c>
      <c r="I83" s="144">
        <f>BOM!I83</f>
        <v/>
      </c>
      <c r="J83" s="146">
        <f>F88*0.03</f>
        <v/>
      </c>
      <c r="K83" s="150">
        <f>BOM!K83</f>
        <v/>
      </c>
      <c r="L83" s="150">
        <f>BOM!L83</f>
        <v/>
      </c>
      <c r="M83" s="150">
        <f>BOM!M83</f>
        <v/>
      </c>
      <c r="N83" s="150">
        <f>BOM!N83</f>
        <v/>
      </c>
      <c r="O83" s="150">
        <f>BOM!O83</f>
        <v/>
      </c>
      <c r="P83" s="150">
        <f>BOM!P83</f>
        <v/>
      </c>
      <c r="Q83" s="46">
        <f>$F$97</f>
        <v/>
      </c>
      <c r="R83" s="46">
        <f>$F$98</f>
        <v/>
      </c>
      <c r="S83" s="48">
        <f>U83-(U83*R83)</f>
        <v/>
      </c>
      <c r="T83" s="48">
        <f>S83*I83</f>
        <v/>
      </c>
      <c r="U83" s="48">
        <f>(BI83)/(1-(BH83+Q83))</f>
        <v/>
      </c>
      <c r="V83" s="48">
        <f>U83*I83</f>
        <v/>
      </c>
      <c r="W83" s="49">
        <f>T83*$W$62</f>
        <v/>
      </c>
      <c r="X83" s="49">
        <f>T83*$X$62</f>
        <v/>
      </c>
      <c r="Y83" s="100" t="n"/>
      <c r="Z83" s="101" t="n"/>
      <c r="AA83" s="101" t="n"/>
      <c r="AB83" s="101" t="n"/>
      <c r="AC83" s="101" t="n"/>
      <c r="AD83" s="101" t="n"/>
      <c r="AE83" s="102" t="n"/>
      <c r="AF83" s="49">
        <f>T83*$AF$62</f>
        <v/>
      </c>
      <c r="AG83" s="49" t="n"/>
      <c r="AH83" s="82" t="n"/>
      <c r="AI83" s="53">
        <f>IF(K83="SIM",(J83*$F$103),J83)</f>
        <v/>
      </c>
      <c r="AJ83" s="53">
        <f>IF(L83="SIM",(AI83*$F$101),AI83)</f>
        <v/>
      </c>
      <c r="AK83" s="53" t="n"/>
      <c r="AL83" s="53">
        <f>AJ83*I83</f>
        <v/>
      </c>
      <c r="AM83" s="103" t="n"/>
      <c r="AN83" s="103" t="n"/>
      <c r="AO83" s="103" t="n"/>
      <c r="AP83" s="120" t="n"/>
      <c r="AQ83" s="120" t="n"/>
      <c r="AR83" s="120" t="n"/>
      <c r="AS83" s="121" t="n"/>
      <c r="AT83" s="121" t="n"/>
      <c r="AU83" s="121" t="n"/>
      <c r="AV83" s="121" t="n"/>
      <c r="AW83" s="121" t="n"/>
      <c r="AX83" s="121" t="n"/>
      <c r="AY83" s="121" t="n"/>
      <c r="AZ83" s="121" t="n"/>
      <c r="BA83" s="121" t="n"/>
      <c r="BB83" s="121" t="n"/>
      <c r="BC83" s="121" t="n"/>
      <c r="BD83" s="122" t="n"/>
      <c r="BE83" s="49">
        <f>W83</f>
        <v/>
      </c>
      <c r="BF83" s="49">
        <f>X83</f>
        <v/>
      </c>
      <c r="BG83" s="49" t="n"/>
      <c r="BH83" s="51">
        <f>$W$62+$X$62+$AF$62+$BJ$62+0.07</f>
        <v/>
      </c>
      <c r="BI83" s="49">
        <f>IF(BD83="Haverá ST",J83+AS83+AT83,J83+AS83)</f>
        <v/>
      </c>
      <c r="BJ83" s="53">
        <f>T83*$BJ$62</f>
        <v/>
      </c>
      <c r="BK83" s="53">
        <f>T83*$BK$62</f>
        <v/>
      </c>
      <c r="BL83" s="53">
        <f>BE83+BF83+AL83+BJ83+BK83+AD83+AF83</f>
        <v/>
      </c>
      <c r="BM83" s="49">
        <f>(T83-BL83)</f>
        <v/>
      </c>
    </row>
    <row r="84" ht="15.75" customHeight="1" s="218">
      <c r="A84" s="123" t="n"/>
      <c r="B84" s="123" t="n"/>
      <c r="C84" s="123" t="n"/>
      <c r="D84" s="123" t="n"/>
      <c r="E84" s="123" t="n"/>
      <c r="F84" s="123" t="n"/>
      <c r="G84" s="124" t="n"/>
      <c r="H84" s="123" t="n"/>
      <c r="I84" s="123" t="n"/>
      <c r="J84" s="13" t="n"/>
      <c r="K84" s="123" t="n"/>
      <c r="L84" s="123" t="n"/>
      <c r="M84" s="13" t="n"/>
      <c r="N84" s="13" t="n"/>
      <c r="O84" s="13" t="n"/>
      <c r="P84" s="13" t="n"/>
      <c r="Q84" s="123" t="n"/>
      <c r="R84" s="123" t="n"/>
      <c r="S84" s="123" t="n"/>
      <c r="T84" s="123" t="n"/>
      <c r="U84" s="123" t="n"/>
      <c r="V84" s="125" t="n"/>
      <c r="W84" s="10" t="n"/>
      <c r="X84" s="10" t="n"/>
      <c r="Y84" s="11" t="n"/>
      <c r="Z84" s="11" t="n"/>
      <c r="AA84" s="11" t="n"/>
      <c r="AB84" s="11" t="n"/>
      <c r="AC84" s="11" t="n"/>
      <c r="AD84" s="11" t="n"/>
      <c r="AE84" s="10" t="n"/>
      <c r="AF84" s="10" t="n"/>
      <c r="AG84" s="10" t="n"/>
      <c r="AH84" s="10" t="n"/>
      <c r="AI84" s="13" t="n"/>
      <c r="AJ84" s="13" t="n"/>
      <c r="AK84" s="13" t="n"/>
      <c r="AL84" s="13" t="n"/>
      <c r="AM84" s="13" t="n"/>
      <c r="AN84" s="13" t="n"/>
      <c r="AO84" s="13" t="n"/>
      <c r="AP84" s="14" t="n"/>
      <c r="AQ84" s="14" t="n"/>
      <c r="AR84" s="14" t="n"/>
      <c r="AS84" s="13" t="n"/>
      <c r="AT84" s="13" t="n"/>
      <c r="AU84" s="10" t="n"/>
      <c r="AV84" s="10" t="n"/>
      <c r="AW84" s="10" t="n"/>
      <c r="AX84" s="10" t="n"/>
      <c r="AY84" s="10" t="n"/>
      <c r="AZ84" s="10" t="n"/>
      <c r="BA84" s="10" t="n"/>
      <c r="BB84" s="10" t="n"/>
      <c r="BC84" s="10" t="n"/>
      <c r="BD84" s="11" t="n"/>
      <c r="BE84" s="10" t="n"/>
      <c r="BF84" s="10" t="n"/>
      <c r="BG84" s="10" t="n"/>
      <c r="BH84" s="10" t="n"/>
      <c r="BI84" s="10" t="n"/>
      <c r="BJ84" s="10" t="n"/>
      <c r="BK84" s="10" t="n"/>
      <c r="BL84" s="10" t="n"/>
      <c r="BM84" s="10" t="n"/>
    </row>
    <row r="85" ht="15.75" customHeight="1" s="218">
      <c r="A85" s="126" t="n"/>
      <c r="B85" s="126" t="n"/>
      <c r="C85" s="126" t="n"/>
      <c r="D85" s="126" t="n"/>
      <c r="E85" s="126" t="n"/>
      <c r="F85" s="126" t="n"/>
      <c r="G85" s="126" t="n"/>
      <c r="H85" s="126" t="n"/>
      <c r="I85" s="126" t="n"/>
      <c r="J85" s="127">
        <f>SUM(J5:J84)</f>
        <v/>
      </c>
      <c r="K85" s="126" t="n"/>
      <c r="L85" s="126" t="n"/>
      <c r="M85" s="127" t="n"/>
      <c r="N85" s="127" t="n"/>
      <c r="O85" s="127" t="n"/>
      <c r="P85" s="127" t="n"/>
      <c r="Q85" s="126" t="n"/>
      <c r="R85" s="126" t="n"/>
      <c r="S85" s="126" t="n"/>
      <c r="T85" s="126" t="n"/>
      <c r="U85" s="126" t="inlineStr">
        <is>
          <t>Valor Total</t>
        </is>
      </c>
      <c r="V85" s="127">
        <f>SUM(V5:V84)</f>
        <v/>
      </c>
      <c r="W85" s="127">
        <f>SUM(W5:W84)</f>
        <v/>
      </c>
      <c r="X85" s="127">
        <f>SUM(X5:X84)</f>
        <v/>
      </c>
      <c r="Y85" s="128" t="n"/>
      <c r="Z85" s="128" t="n"/>
      <c r="AA85" s="128" t="n"/>
      <c r="AB85" s="128">
        <f>SUM(AB5:AB84)</f>
        <v/>
      </c>
      <c r="AC85" s="128" t="n"/>
      <c r="AD85" s="128" t="n"/>
      <c r="AE85" s="127" t="n"/>
      <c r="AF85" s="127">
        <f>SUM(AF5:AF84)</f>
        <v/>
      </c>
      <c r="AG85" s="129" t="n"/>
      <c r="AH85" s="129" t="n"/>
      <c r="AI85" s="127" t="n"/>
      <c r="AJ85" s="127">
        <f>SUM(AJ5:AJ84)</f>
        <v/>
      </c>
      <c r="AK85" s="127" t="n"/>
      <c r="AL85" s="127" t="n"/>
      <c r="AM85" s="127" t="n"/>
      <c r="AN85" s="127" t="n"/>
      <c r="AO85" s="127" t="n"/>
      <c r="AP85" s="130" t="n"/>
      <c r="AQ85" s="130" t="n"/>
      <c r="AR85" s="130" t="n"/>
      <c r="AS85" s="127">
        <f>SUM(AS5:AS84)</f>
        <v/>
      </c>
      <c r="AT85" s="127">
        <f>SUM(AT5:AT84)</f>
        <v/>
      </c>
      <c r="AU85" s="127" t="n"/>
      <c r="AV85" s="127" t="n"/>
      <c r="AW85" s="127" t="n"/>
      <c r="AX85" s="127" t="n"/>
      <c r="AY85" s="127" t="n"/>
      <c r="AZ85" s="127" t="n"/>
      <c r="BA85" s="127" t="n"/>
      <c r="BB85" s="127" t="n"/>
      <c r="BC85" s="127" t="n"/>
      <c r="BD85" s="128" t="n"/>
      <c r="BE85" s="127">
        <f>SUM(BE5:BE84)</f>
        <v/>
      </c>
      <c r="BF85" s="127">
        <f>SUM(BF5:BF84)</f>
        <v/>
      </c>
      <c r="BG85" s="127">
        <f>SUM(BG5:BG84)</f>
        <v/>
      </c>
      <c r="BH85" s="127" t="n"/>
      <c r="BI85" s="127">
        <f>SUM(BI5:BI84)</f>
        <v/>
      </c>
      <c r="BJ85" s="127">
        <f>SUM(BJ5:BJ84)</f>
        <v/>
      </c>
      <c r="BK85" s="127">
        <f>SUM(BK5:BK84)</f>
        <v/>
      </c>
      <c r="BL85" s="127">
        <f>SUM(BL5:BL84)</f>
        <v/>
      </c>
      <c r="BM85" s="127">
        <f>SUM(BM5:BM84)</f>
        <v/>
      </c>
    </row>
    <row r="86" ht="15.75" customHeight="1" s="218">
      <c r="A86" s="10" t="n"/>
      <c r="B86" s="10" t="n"/>
      <c r="C86" s="10" t="n"/>
      <c r="D86" s="10" t="n"/>
      <c r="E86" s="10" t="n"/>
      <c r="F86" s="10" t="n"/>
      <c r="G86" s="131" t="n"/>
      <c r="H86" s="132" t="n"/>
      <c r="I86" s="10" t="n"/>
      <c r="J86" s="10" t="n"/>
      <c r="K86" s="10" t="n"/>
      <c r="L86" s="10" t="n"/>
      <c r="M86" s="13" t="n"/>
      <c r="N86" s="13" t="n"/>
      <c r="O86" s="13" t="n"/>
      <c r="P86" s="13" t="n"/>
      <c r="Q86" s="10" t="n"/>
      <c r="R86" s="10" t="n"/>
      <c r="S86" s="10" t="n"/>
      <c r="T86" s="10" t="n"/>
      <c r="U86" s="10" t="n"/>
      <c r="V86" s="10" t="n"/>
      <c r="W86" s="10" t="n"/>
      <c r="X86" s="10" t="n"/>
      <c r="Y86" s="11" t="n"/>
      <c r="Z86" s="11" t="n"/>
      <c r="AA86" s="11" t="n"/>
      <c r="AB86" s="11" t="n"/>
      <c r="AC86" s="11" t="n"/>
      <c r="AD86" s="11" t="n"/>
      <c r="AE86" s="10" t="n"/>
      <c r="AF86" s="10" t="n"/>
      <c r="AG86" s="10" t="n"/>
      <c r="AH86" s="10" t="n"/>
      <c r="AI86" s="13" t="n"/>
      <c r="AJ86" s="13" t="n"/>
      <c r="AK86" s="13" t="n"/>
      <c r="AL86" s="13" t="n"/>
      <c r="AM86" s="13" t="n"/>
      <c r="AN86" s="13" t="n"/>
      <c r="AO86" s="13" t="n"/>
      <c r="AP86" s="14" t="n"/>
      <c r="AQ86" s="14" t="n"/>
      <c r="AR86" s="14" t="n"/>
      <c r="AS86" s="13" t="n"/>
      <c r="AT86" s="13" t="n"/>
      <c r="AU86" s="10" t="n"/>
      <c r="AV86" s="10" t="n"/>
      <c r="AW86" s="10" t="n"/>
      <c r="AX86" s="10" t="n"/>
      <c r="AY86" s="10" t="n"/>
      <c r="AZ86" s="10" t="n"/>
      <c r="BA86" s="10" t="n"/>
      <c r="BB86" s="10" t="n"/>
      <c r="BC86" s="10" t="n"/>
      <c r="BD86" s="11" t="n"/>
      <c r="BE86" s="10" t="n"/>
      <c r="BF86" s="10" t="n"/>
      <c r="BG86" s="10" t="n"/>
      <c r="BH86" s="10" t="n"/>
      <c r="BI86" s="10" t="n"/>
      <c r="BJ86" s="10" t="n"/>
      <c r="BK86" s="10" t="n"/>
      <c r="BL86" s="10" t="n"/>
      <c r="BM86" s="10" t="n"/>
    </row>
    <row r="87" ht="15.75" customHeight="1" s="218">
      <c r="A87" s="10" t="n"/>
      <c r="B87" s="278" t="inlineStr">
        <is>
          <t>Total Venda</t>
        </is>
      </c>
      <c r="C87" s="279" t="n"/>
      <c r="D87" s="279" t="n"/>
      <c r="E87" s="280" t="n"/>
      <c r="F87" s="133">
        <f>F88+F89+F90</f>
        <v/>
      </c>
      <c r="H87" s="10" t="n"/>
      <c r="I87" s="10" t="n"/>
      <c r="J87" s="134" t="n"/>
      <c r="K87" s="10" t="n"/>
      <c r="L87" s="10" t="n"/>
      <c r="M87" s="17" t="inlineStr">
        <is>
          <t>DADOS FATURAMENTO DE SAÍDA</t>
        </is>
      </c>
      <c r="N87" s="264" t="n"/>
      <c r="O87" s="264" t="n"/>
      <c r="P87" s="265" t="n"/>
      <c r="Q87" s="10" t="n"/>
      <c r="R87" s="10" t="n"/>
      <c r="S87" s="10" t="n"/>
      <c r="T87" s="10" t="n"/>
      <c r="U87" s="10" t="n"/>
      <c r="V87" s="10" t="n"/>
      <c r="W87" s="10" t="n"/>
      <c r="X87" s="10" t="n"/>
      <c r="Y87" s="11" t="n"/>
      <c r="Z87" s="11" t="n"/>
      <c r="AA87" s="11" t="n"/>
      <c r="AB87" s="11" t="n"/>
      <c r="AC87" s="11" t="n"/>
      <c r="AD87" s="11" t="n"/>
      <c r="AE87" s="10" t="n"/>
      <c r="AF87" s="10" t="n"/>
      <c r="AG87" s="10" t="n"/>
      <c r="AH87" s="10" t="n"/>
      <c r="AI87" s="13" t="n"/>
      <c r="AJ87" s="13" t="n"/>
      <c r="AK87" s="13" t="n"/>
      <c r="AL87" s="13" t="n"/>
      <c r="AM87" s="13" t="n"/>
      <c r="AN87" s="13" t="n"/>
      <c r="AO87" s="13" t="n"/>
      <c r="AP87" s="14" t="n"/>
      <c r="AQ87" s="14" t="n"/>
      <c r="AR87" s="14" t="n"/>
      <c r="AS87" s="13" t="n"/>
      <c r="AT87" s="13" t="n"/>
      <c r="AU87" s="10" t="n"/>
      <c r="AV87" s="10" t="n"/>
      <c r="AW87" s="10" t="n"/>
      <c r="AX87" s="10" t="n"/>
      <c r="AY87" s="10" t="n"/>
      <c r="AZ87" s="10" t="n"/>
      <c r="BA87" s="10" t="n"/>
      <c r="BB87" s="10" t="n"/>
      <c r="BC87" s="10" t="n"/>
      <c r="BD87" s="11" t="n"/>
      <c r="BE87" s="10" t="n"/>
      <c r="BF87" s="10" t="n"/>
      <c r="BG87" s="10" t="n"/>
      <c r="BH87" s="10" t="n"/>
      <c r="BI87" s="10" t="n"/>
      <c r="BJ87" s="10" t="n"/>
      <c r="BK87" s="135" t="n"/>
      <c r="BL87" s="10" t="n"/>
      <c r="BM87" s="13" t="n"/>
    </row>
    <row r="88" ht="15.75" customHeight="1" s="218">
      <c r="A88" s="10" t="n"/>
      <c r="B88" s="281" t="inlineStr">
        <is>
          <t>TOTAL VENDA PRODUTOS</t>
        </is>
      </c>
      <c r="C88" s="264" t="n"/>
      <c r="D88" s="264" t="n"/>
      <c r="E88" s="265" t="n"/>
      <c r="F88" s="136">
        <f>SUM(T5:T61)</f>
        <v/>
      </c>
      <c r="H88" s="11" t="n"/>
      <c r="I88" s="10" t="n"/>
      <c r="J88" s="134" t="n"/>
      <c r="K88" s="10" t="n"/>
      <c r="L88" s="10" t="n"/>
      <c r="M88" s="273" t="inlineStr">
        <is>
          <t>CNPJ DE FATURAMENTO</t>
        </is>
      </c>
      <c r="N88" s="264" t="n"/>
      <c r="O88" s="265" t="n"/>
      <c r="P88" s="9">
        <f>BOM!P88</f>
        <v/>
      </c>
      <c r="Q88" s="10" t="n"/>
      <c r="R88" s="10" t="n"/>
      <c r="S88" s="10" t="n"/>
      <c r="T88" s="10" t="n"/>
      <c r="U88" s="10" t="n"/>
      <c r="V88" s="10" t="n"/>
      <c r="W88" s="10" t="n"/>
      <c r="X88" s="10" t="n"/>
      <c r="Y88" s="11" t="n"/>
      <c r="Z88" s="11" t="n"/>
      <c r="AA88" s="11" t="n"/>
      <c r="AB88" s="11" t="n"/>
      <c r="AC88" s="11" t="n"/>
      <c r="AD88" s="11" t="n"/>
      <c r="AE88" s="10" t="n"/>
      <c r="AF88" s="10" t="n"/>
      <c r="AG88" s="10" t="n"/>
      <c r="AH88" s="10" t="n"/>
      <c r="AI88" s="13" t="n"/>
      <c r="AJ88" s="13" t="n"/>
      <c r="AK88" s="13" t="n"/>
      <c r="AL88" s="13" t="n"/>
      <c r="AM88" s="13" t="n"/>
      <c r="AN88" s="13" t="n"/>
      <c r="AO88" s="13" t="n"/>
      <c r="AP88" s="14" t="n"/>
      <c r="AQ88" s="14" t="n"/>
      <c r="AR88" s="14" t="n"/>
      <c r="AS88" s="13" t="n"/>
      <c r="AT88" s="13" t="n"/>
      <c r="AU88" s="10" t="n"/>
      <c r="AV88" s="10" t="n"/>
      <c r="AW88" s="10" t="n"/>
      <c r="AX88" s="10" t="n"/>
      <c r="AY88" s="10" t="n"/>
      <c r="AZ88" s="10" t="n"/>
      <c r="BA88" s="10" t="n"/>
      <c r="BB88" s="10" t="n"/>
      <c r="BC88" s="10" t="n"/>
      <c r="BD88" s="11" t="n"/>
      <c r="BE88" s="10" t="n"/>
      <c r="BF88" s="10" t="n"/>
      <c r="BG88" s="10" t="n"/>
      <c r="BH88" s="10" t="n"/>
      <c r="BI88" s="10" t="n"/>
      <c r="BJ88" s="10" t="n"/>
      <c r="BK88" s="10" t="n"/>
      <c r="BL88" s="10" t="n"/>
      <c r="BM88" s="10" t="n"/>
    </row>
    <row r="89" ht="15.75" customHeight="1" s="218">
      <c r="A89" s="10" t="n"/>
      <c r="B89" s="281" t="inlineStr">
        <is>
          <t>TOTAL VENDA LICENÇAS</t>
        </is>
      </c>
      <c r="C89" s="264" t="n"/>
      <c r="D89" s="264" t="n"/>
      <c r="E89" s="265" t="n"/>
      <c r="F89" s="136">
        <f>SUM(T63:T69)</f>
        <v/>
      </c>
      <c r="H89" s="10" t="n"/>
      <c r="I89" s="10" t="n"/>
      <c r="J89" s="134" t="n"/>
      <c r="K89" s="10" t="n"/>
      <c r="L89" s="10" t="n"/>
      <c r="M89" s="274" t="inlineStr">
        <is>
          <t>ESTADO DE DESTINO</t>
        </is>
      </c>
      <c r="N89" s="264" t="n"/>
      <c r="O89" s="265" t="n"/>
      <c r="P89" s="9">
        <f>BOM!P89</f>
        <v/>
      </c>
      <c r="Q89" s="10" t="n"/>
      <c r="R89" s="10" t="n"/>
      <c r="S89" s="10" t="n"/>
      <c r="T89" s="10" t="n"/>
      <c r="U89" s="10" t="n"/>
      <c r="V89" s="10" t="n"/>
      <c r="W89" s="10" t="n"/>
      <c r="X89" s="10" t="n"/>
      <c r="Y89" s="11" t="n"/>
      <c r="Z89" s="11" t="n"/>
      <c r="AA89" s="11" t="n"/>
      <c r="AB89" s="11" t="n"/>
      <c r="AC89" s="11" t="n"/>
      <c r="AD89" s="11" t="n"/>
      <c r="AE89" s="10" t="n"/>
      <c r="AF89" s="10" t="n"/>
      <c r="AG89" s="10" t="n"/>
      <c r="AH89" s="10" t="n"/>
      <c r="AI89" s="13" t="n"/>
      <c r="AJ89" s="13" t="n"/>
      <c r="AK89" s="13" t="n"/>
      <c r="AL89" s="13" t="n"/>
      <c r="AM89" s="13" t="n"/>
      <c r="AN89" s="13" t="n"/>
      <c r="AO89" s="13" t="n"/>
      <c r="AP89" s="14" t="n"/>
      <c r="AQ89" s="14" t="n"/>
      <c r="AR89" s="14" t="n"/>
      <c r="AS89" s="13" t="n"/>
      <c r="AT89" s="13" t="n"/>
      <c r="AU89" s="10" t="n"/>
      <c r="AV89" s="10" t="n"/>
      <c r="AW89" s="10" t="n"/>
      <c r="AX89" s="10" t="n"/>
      <c r="AY89" s="10" t="n"/>
      <c r="AZ89" s="10" t="n"/>
      <c r="BA89" s="10" t="n"/>
      <c r="BB89" s="10" t="n"/>
      <c r="BC89" s="10" t="n"/>
      <c r="BD89" s="11" t="n"/>
      <c r="BE89" s="10" t="n"/>
      <c r="BF89" s="10" t="n"/>
      <c r="BG89" s="10" t="n"/>
      <c r="BH89" s="10" t="n"/>
      <c r="BI89" s="10" t="n"/>
      <c r="BJ89" s="10" t="n"/>
      <c r="BK89" s="10" t="n"/>
      <c r="BL89" s="10" t="n"/>
      <c r="BM89" s="10" t="n"/>
    </row>
    <row r="90" ht="15.75" customHeight="1" s="218">
      <c r="A90" s="10" t="n"/>
      <c r="B90" s="281" t="inlineStr">
        <is>
          <t>TOTAL PRESTAÇÃO SERVIÇO</t>
        </is>
      </c>
      <c r="C90" s="264" t="n"/>
      <c r="D90" s="264" t="n"/>
      <c r="E90" s="265" t="n"/>
      <c r="F90" s="136">
        <f>SUM(T71:T83)</f>
        <v/>
      </c>
      <c r="H90" s="10" t="n"/>
      <c r="I90" s="10" t="n"/>
      <c r="J90" s="134" t="n"/>
      <c r="K90" s="10" t="n"/>
      <c r="L90" s="10" t="n"/>
      <c r="M90" s="273" t="inlineStr">
        <is>
          <t>CLIENTE É CONTRIBUINTE</t>
        </is>
      </c>
      <c r="N90" s="264" t="n"/>
      <c r="O90" s="265" t="n"/>
      <c r="P90" s="9">
        <f>BOM!P90</f>
        <v/>
      </c>
      <c r="Q90" s="10" t="n"/>
      <c r="R90" s="10" t="n"/>
      <c r="S90" s="10" t="n"/>
      <c r="T90" s="10" t="n"/>
      <c r="U90" s="10" t="n"/>
      <c r="V90" s="10" t="n"/>
      <c r="W90" s="10" t="n"/>
      <c r="X90" s="10" t="n"/>
      <c r="Y90" s="11" t="n"/>
      <c r="Z90" s="11" t="n"/>
      <c r="AA90" s="11" t="n"/>
      <c r="AB90" s="11" t="n"/>
      <c r="AC90" s="11" t="n"/>
      <c r="AD90" s="11" t="n"/>
      <c r="AE90" s="10" t="n"/>
      <c r="AF90" s="10" t="n"/>
      <c r="AG90" s="10" t="n"/>
      <c r="AH90" s="10" t="n"/>
      <c r="AI90" s="13" t="n"/>
      <c r="AJ90" s="13" t="n"/>
      <c r="AK90" s="13" t="n"/>
      <c r="AL90" s="13" t="n"/>
      <c r="AM90" s="13" t="n"/>
      <c r="AN90" s="13" t="n"/>
      <c r="AO90" s="13" t="n"/>
      <c r="AP90" s="14" t="n"/>
      <c r="AQ90" s="14" t="n"/>
      <c r="AR90" s="14" t="n"/>
      <c r="AS90" s="13" t="n"/>
      <c r="AT90" s="13" t="n"/>
      <c r="AU90" s="10" t="n"/>
      <c r="AV90" s="10" t="n"/>
      <c r="AW90" s="10" t="n"/>
      <c r="AX90" s="10" t="n"/>
      <c r="AY90" s="10" t="n"/>
      <c r="AZ90" s="10" t="n"/>
      <c r="BA90" s="10" t="n"/>
      <c r="BB90" s="10" t="n"/>
      <c r="BC90" s="10" t="n"/>
      <c r="BD90" s="11" t="n"/>
      <c r="BE90" s="10" t="n"/>
      <c r="BF90" s="10" t="n"/>
      <c r="BG90" s="10" t="n"/>
      <c r="BH90" s="10" t="n"/>
      <c r="BI90" s="10" t="n"/>
      <c r="BJ90" s="10" t="n"/>
      <c r="BK90" s="10" t="n"/>
      <c r="BL90" s="10" t="n"/>
      <c r="BM90" s="10" t="n"/>
    </row>
    <row r="91" hidden="1" ht="15.75" customHeight="1" s="218">
      <c r="A91" s="10" t="n"/>
      <c r="B91" s="281" t="inlineStr">
        <is>
          <t>IMPOSTO PRODUTO</t>
        </is>
      </c>
      <c r="C91" s="264" t="n"/>
      <c r="D91" s="264" t="n"/>
      <c r="E91" s="265" t="n"/>
      <c r="F91" s="137" t="n"/>
      <c r="H91" s="10" t="n"/>
      <c r="I91" s="10" t="n"/>
      <c r="J91" s="134" t="n"/>
      <c r="K91" s="10" t="n"/>
      <c r="L91" s="10" t="n"/>
      <c r="M91" s="13" t="n"/>
      <c r="N91" s="13" t="n"/>
      <c r="O91" s="13" t="n"/>
      <c r="P91" s="13" t="n"/>
      <c r="Q91" s="10" t="n"/>
      <c r="R91" s="10" t="n"/>
      <c r="S91" s="10" t="n"/>
      <c r="T91" s="10" t="n"/>
      <c r="U91" s="10" t="n"/>
      <c r="V91" s="10" t="n"/>
      <c r="W91" s="10" t="n"/>
      <c r="X91" s="10" t="n"/>
      <c r="Y91" s="11" t="n"/>
      <c r="Z91" s="11" t="n"/>
      <c r="AA91" s="11" t="n"/>
      <c r="AB91" s="11" t="n"/>
      <c r="AC91" s="11" t="n"/>
      <c r="AD91" s="11" t="n"/>
      <c r="AE91" s="10" t="n"/>
      <c r="AF91" s="10" t="n"/>
      <c r="AG91" s="10" t="n"/>
      <c r="AH91" s="10" t="n"/>
      <c r="AI91" s="13" t="n"/>
      <c r="AJ91" s="13" t="n"/>
      <c r="AK91" s="13" t="n"/>
      <c r="AL91" s="13" t="n"/>
      <c r="AM91" s="13" t="n"/>
      <c r="AN91" s="13" t="n"/>
      <c r="AO91" s="13" t="n"/>
      <c r="AP91" s="14" t="n"/>
      <c r="AQ91" s="14" t="n"/>
      <c r="AR91" s="14" t="n"/>
      <c r="AS91" s="13" t="n"/>
      <c r="AT91" s="13" t="n"/>
      <c r="AU91" s="10" t="n"/>
      <c r="AV91" s="10" t="n"/>
      <c r="AW91" s="10" t="n"/>
      <c r="AX91" s="10" t="n"/>
      <c r="AY91" s="10" t="n"/>
      <c r="AZ91" s="10" t="n"/>
      <c r="BA91" s="10" t="n"/>
      <c r="BB91" s="10" t="n"/>
      <c r="BC91" s="10" t="n"/>
      <c r="BD91" s="11" t="n"/>
      <c r="BE91" s="10" t="n"/>
      <c r="BF91" s="10" t="n"/>
      <c r="BG91" s="10" t="n"/>
      <c r="BH91" s="10" t="n"/>
      <c r="BI91" s="10" t="n"/>
      <c r="BJ91" s="10" t="n"/>
      <c r="BK91" s="10" t="n"/>
      <c r="BL91" s="10" t="n"/>
      <c r="BM91" s="10" t="n"/>
    </row>
    <row r="92" hidden="1" ht="15.75" customHeight="1" s="218">
      <c r="A92" s="10" t="n"/>
      <c r="B92" s="281" t="inlineStr">
        <is>
          <t>IMPOSTO LICENÇA</t>
        </is>
      </c>
      <c r="C92" s="264" t="n"/>
      <c r="D92" s="264" t="n"/>
      <c r="E92" s="265" t="n"/>
      <c r="F92" s="137" t="n"/>
      <c r="H92" s="10" t="n"/>
      <c r="I92" s="10" t="n"/>
      <c r="J92" s="134" t="n"/>
      <c r="K92" s="10" t="n"/>
      <c r="L92" s="10" t="n"/>
      <c r="M92" s="13" t="n"/>
      <c r="N92" s="13" t="n"/>
      <c r="O92" s="13" t="n"/>
      <c r="P92" s="13" t="n"/>
      <c r="Q92" s="10" t="n"/>
      <c r="R92" s="10" t="n"/>
      <c r="S92" s="10" t="n"/>
      <c r="T92" s="10" t="n"/>
      <c r="U92" s="10" t="n"/>
      <c r="V92" s="10" t="n"/>
      <c r="W92" s="10" t="n"/>
      <c r="X92" s="10" t="n"/>
      <c r="Y92" s="11" t="n"/>
      <c r="Z92" s="11" t="n"/>
      <c r="AA92" s="11" t="n"/>
      <c r="AB92" s="11" t="n"/>
      <c r="AC92" s="11" t="n"/>
      <c r="AD92" s="11" t="n"/>
      <c r="AE92" s="10" t="n"/>
      <c r="AF92" s="10" t="n"/>
      <c r="AG92" s="10" t="n"/>
      <c r="AH92" s="10" t="n"/>
      <c r="AI92" s="13" t="n"/>
      <c r="AJ92" s="13" t="n"/>
      <c r="AK92" s="13" t="n"/>
      <c r="AL92" s="13" t="n"/>
      <c r="AM92" s="13" t="n"/>
      <c r="AN92" s="13" t="n"/>
      <c r="AO92" s="13" t="n"/>
      <c r="AP92" s="14" t="n"/>
      <c r="AQ92" s="14" t="n"/>
      <c r="AR92" s="14" t="n"/>
      <c r="AS92" s="13" t="n"/>
      <c r="AT92" s="13" t="n"/>
      <c r="AU92" s="10" t="n"/>
      <c r="AV92" s="10" t="n"/>
      <c r="AW92" s="10" t="n"/>
      <c r="AX92" s="10" t="n"/>
      <c r="AY92" s="10" t="n"/>
      <c r="AZ92" s="10" t="n"/>
      <c r="BA92" s="10" t="n"/>
      <c r="BB92" s="10" t="n"/>
      <c r="BC92" s="10" t="n"/>
      <c r="BD92" s="11" t="n"/>
      <c r="BE92" s="10" t="n"/>
      <c r="BF92" s="10" t="n"/>
      <c r="BG92" s="10" t="n"/>
      <c r="BH92" s="10" t="n"/>
      <c r="BI92" s="10" t="n"/>
      <c r="BJ92" s="10" t="n"/>
      <c r="BK92" s="10" t="n"/>
      <c r="BL92" s="10" t="n"/>
      <c r="BM92" s="10" t="n"/>
    </row>
    <row r="93" hidden="1" ht="15.75" customHeight="1" s="218">
      <c r="A93" s="10" t="n"/>
      <c r="B93" s="281" t="inlineStr">
        <is>
          <t>IMPOSTO SERVIÇO</t>
        </is>
      </c>
      <c r="C93" s="264" t="n"/>
      <c r="D93" s="264" t="n"/>
      <c r="E93" s="265" t="n"/>
      <c r="F93" s="137" t="n"/>
      <c r="H93" s="10" t="n"/>
      <c r="I93" s="10" t="n"/>
      <c r="J93" s="134" t="n"/>
      <c r="K93" s="10" t="n"/>
      <c r="L93" s="10" t="n"/>
      <c r="M93" s="13" t="n"/>
      <c r="N93" s="13" t="n"/>
      <c r="O93" s="13" t="n"/>
      <c r="P93" s="13" t="n"/>
      <c r="Q93" s="10" t="n"/>
      <c r="R93" s="10" t="n"/>
      <c r="S93" s="10" t="n"/>
      <c r="T93" s="10" t="n"/>
      <c r="U93" s="10" t="n"/>
      <c r="V93" s="10" t="n"/>
      <c r="W93" s="10" t="n"/>
      <c r="X93" s="10" t="n"/>
      <c r="Y93" s="11" t="n"/>
      <c r="Z93" s="11" t="n"/>
      <c r="AA93" s="11" t="n"/>
      <c r="AB93" s="11" t="n"/>
      <c r="AC93" s="11" t="n"/>
      <c r="AD93" s="11" t="n"/>
      <c r="AE93" s="10" t="n"/>
      <c r="AF93" s="10" t="n"/>
      <c r="AG93" s="10" t="n"/>
      <c r="AH93" s="10" t="n"/>
      <c r="AI93" s="13" t="n"/>
      <c r="AJ93" s="13" t="n"/>
      <c r="AK93" s="13" t="n"/>
      <c r="AL93" s="13" t="n"/>
      <c r="AM93" s="13" t="n"/>
      <c r="AN93" s="13" t="n"/>
      <c r="AO93" s="13" t="n"/>
      <c r="AP93" s="14" t="n"/>
      <c r="AQ93" s="14" t="n"/>
      <c r="AR93" s="14" t="n"/>
      <c r="AS93" s="13" t="n"/>
      <c r="AT93" s="13" t="n"/>
      <c r="AU93" s="10" t="n"/>
      <c r="AV93" s="10" t="n"/>
      <c r="AW93" s="10" t="n"/>
      <c r="AX93" s="10" t="n"/>
      <c r="AY93" s="10" t="n"/>
      <c r="AZ93" s="10" t="n"/>
      <c r="BA93" s="10" t="n"/>
      <c r="BB93" s="10" t="n"/>
      <c r="BC93" s="10" t="n"/>
      <c r="BD93" s="11" t="n"/>
      <c r="BE93" s="10" t="n"/>
      <c r="BF93" s="10" t="n"/>
      <c r="BG93" s="10" t="n"/>
      <c r="BH93" s="10" t="n"/>
      <c r="BI93" s="10" t="n"/>
      <c r="BJ93" s="10" t="n"/>
      <c r="BK93" s="10" t="n"/>
      <c r="BL93" s="10" t="n"/>
      <c r="BM93" s="10" t="n"/>
    </row>
    <row r="94" ht="15.75" customHeight="1" s="218">
      <c r="A94" s="10" t="n"/>
      <c r="B94" s="281" t="inlineStr">
        <is>
          <t>CUSTO PRODUTO</t>
        </is>
      </c>
      <c r="C94" s="264" t="n"/>
      <c r="D94" s="264" t="n"/>
      <c r="E94" s="265" t="n"/>
      <c r="F94" s="136">
        <f>SUM(AL5:AL61)</f>
        <v/>
      </c>
      <c r="H94" s="10" t="n"/>
      <c r="I94" s="10" t="n"/>
      <c r="J94" s="134" t="n"/>
      <c r="K94" s="10" t="n"/>
      <c r="L94" s="10" t="n"/>
      <c r="M94" s="13" t="n"/>
      <c r="N94" s="13" t="n"/>
      <c r="O94" s="13" t="n"/>
      <c r="P94" s="13" t="n"/>
      <c r="Q94" s="10" t="n"/>
      <c r="R94" s="10" t="n"/>
      <c r="S94" s="10" t="n"/>
      <c r="T94" s="10" t="n"/>
      <c r="U94" s="10" t="n"/>
      <c r="V94" s="10" t="n"/>
      <c r="W94" s="10" t="n"/>
      <c r="X94" s="10" t="n"/>
      <c r="Y94" s="11" t="n"/>
      <c r="Z94" s="11" t="n"/>
      <c r="AA94" s="11" t="n"/>
      <c r="AB94" s="11" t="n"/>
      <c r="AC94" s="11" t="n"/>
      <c r="AD94" s="11" t="n"/>
      <c r="AE94" s="10" t="n"/>
      <c r="AF94" s="10" t="n"/>
      <c r="AG94" s="10" t="n"/>
      <c r="AH94" s="10" t="n"/>
      <c r="AI94" s="13" t="n"/>
      <c r="AJ94" s="13" t="n"/>
      <c r="AK94" s="13" t="n"/>
      <c r="AL94" s="13" t="n"/>
      <c r="AM94" s="13" t="n"/>
      <c r="AN94" s="13" t="n"/>
      <c r="AO94" s="13" t="n"/>
      <c r="AP94" s="14" t="n"/>
      <c r="AQ94" s="14" t="n"/>
      <c r="AR94" s="14" t="n"/>
      <c r="AS94" s="13" t="n"/>
      <c r="AT94" s="13" t="n"/>
      <c r="AU94" s="10" t="n"/>
      <c r="AV94" s="10" t="n"/>
      <c r="AW94" s="10" t="n"/>
      <c r="AX94" s="10" t="n"/>
      <c r="AY94" s="10" t="n"/>
      <c r="AZ94" s="10" t="n"/>
      <c r="BA94" s="10" t="n"/>
      <c r="BB94" s="10" t="n"/>
      <c r="BC94" s="10" t="n"/>
      <c r="BD94" s="11" t="n"/>
      <c r="BE94" s="10" t="n"/>
      <c r="BF94" s="10" t="n"/>
      <c r="BG94" s="10" t="n"/>
      <c r="BH94" s="10" t="n"/>
      <c r="BI94" s="10" t="n"/>
      <c r="BJ94" s="10" t="n"/>
      <c r="BK94" s="10" t="n"/>
      <c r="BL94" s="10" t="n"/>
      <c r="BM94" s="10" t="n"/>
    </row>
    <row r="95" ht="15.75" customHeight="1" s="218">
      <c r="A95" s="10" t="n"/>
      <c r="B95" s="281" t="inlineStr">
        <is>
          <t>CUSTO LICENÇAS</t>
        </is>
      </c>
      <c r="C95" s="264" t="n"/>
      <c r="D95" s="264" t="n"/>
      <c r="E95" s="265" t="n"/>
      <c r="F95" s="136">
        <f>SUM(AL63:AL69)</f>
        <v/>
      </c>
      <c r="H95" s="10" t="n"/>
      <c r="I95" s="10" t="n"/>
      <c r="J95" s="134" t="n"/>
      <c r="K95" s="10" t="n"/>
      <c r="L95" s="10" t="n"/>
      <c r="M95" s="13" t="n"/>
      <c r="N95" s="13" t="n"/>
      <c r="O95" s="13" t="n"/>
      <c r="P95" s="13" t="n"/>
      <c r="Q95" s="10" t="n"/>
      <c r="R95" s="10" t="n"/>
      <c r="S95" s="10" t="n"/>
      <c r="T95" s="10" t="n"/>
      <c r="U95" s="10" t="n"/>
      <c r="V95" s="10" t="n"/>
      <c r="W95" s="10" t="n"/>
      <c r="X95" s="10" t="n"/>
      <c r="Y95" s="11" t="n"/>
      <c r="Z95" s="11" t="n"/>
      <c r="AA95" s="11" t="n"/>
      <c r="AB95" s="11" t="n"/>
      <c r="AC95" s="11" t="n"/>
      <c r="AD95" s="11" t="n"/>
      <c r="AE95" s="10" t="n"/>
      <c r="AF95" s="10" t="n"/>
      <c r="AG95" s="10" t="n"/>
      <c r="AH95" s="10" t="n"/>
      <c r="AI95" s="13" t="n"/>
      <c r="AJ95" s="13" t="n"/>
      <c r="AK95" s="13" t="n"/>
      <c r="AL95" s="13" t="n"/>
      <c r="AM95" s="13" t="n"/>
      <c r="AN95" s="13" t="n"/>
      <c r="AO95" s="13" t="n"/>
      <c r="AP95" s="14" t="n"/>
      <c r="AQ95" s="14" t="n"/>
      <c r="AR95" s="14" t="n"/>
      <c r="AS95" s="13" t="n"/>
      <c r="AT95" s="13" t="n"/>
      <c r="AU95" s="10" t="n"/>
      <c r="AV95" s="10" t="n"/>
      <c r="AW95" s="10" t="n"/>
      <c r="AX95" s="10" t="n"/>
      <c r="AY95" s="10" t="n"/>
      <c r="AZ95" s="10" t="n"/>
      <c r="BA95" s="10" t="n"/>
      <c r="BB95" s="10" t="n"/>
      <c r="BC95" s="10" t="n"/>
      <c r="BD95" s="11" t="n"/>
      <c r="BE95" s="10" t="n"/>
      <c r="BF95" s="10" t="n"/>
      <c r="BG95" s="10" t="n"/>
      <c r="BH95" s="10" t="n"/>
      <c r="BI95" s="10" t="n"/>
      <c r="BJ95" s="10" t="n"/>
      <c r="BK95" s="10" t="n"/>
      <c r="BL95" s="10" t="n"/>
      <c r="BM95" s="10" t="n"/>
    </row>
    <row r="96" ht="15.75" customHeight="1" s="218">
      <c r="A96" s="10" t="n"/>
      <c r="B96" s="281" t="inlineStr">
        <is>
          <t>CUSTO SERVIÇO</t>
        </is>
      </c>
      <c r="C96" s="264" t="n"/>
      <c r="D96" s="264" t="n"/>
      <c r="E96" s="265" t="n"/>
      <c r="F96" s="136">
        <f>SUM(AL71:AL83)</f>
        <v/>
      </c>
      <c r="H96" s="10" t="n"/>
      <c r="I96" s="10" t="n"/>
      <c r="J96" s="134" t="n"/>
      <c r="K96" s="10" t="n"/>
      <c r="L96" s="10" t="n"/>
      <c r="M96" s="13" t="n"/>
      <c r="N96" s="13" t="n"/>
      <c r="O96" s="13" t="n"/>
      <c r="P96" s="13" t="n"/>
      <c r="Q96" s="10" t="n"/>
      <c r="R96" s="10" t="n"/>
      <c r="S96" s="10" t="n"/>
      <c r="T96" s="10" t="n"/>
      <c r="U96" s="10" t="n"/>
      <c r="V96" s="10" t="n"/>
      <c r="W96" s="10" t="n"/>
      <c r="X96" s="10" t="n"/>
      <c r="Y96" s="11" t="n"/>
      <c r="Z96" s="11" t="n"/>
      <c r="AA96" s="11" t="n"/>
      <c r="AB96" s="11" t="n"/>
      <c r="AC96" s="11" t="n"/>
      <c r="AD96" s="11" t="n"/>
      <c r="AE96" s="10" t="n"/>
      <c r="AF96" s="10" t="n"/>
      <c r="AG96" s="10" t="n"/>
      <c r="AH96" s="10" t="n"/>
      <c r="AI96" s="13" t="n"/>
      <c r="AJ96" s="13" t="n"/>
      <c r="AK96" s="13" t="n"/>
      <c r="AL96" s="13" t="n"/>
      <c r="AM96" s="13" t="n"/>
      <c r="AN96" s="13" t="n"/>
      <c r="AO96" s="13" t="n"/>
      <c r="AP96" s="14" t="n"/>
      <c r="AQ96" s="14" t="n"/>
      <c r="AR96" s="14" t="n"/>
      <c r="AS96" s="13" t="n"/>
      <c r="AT96" s="13" t="n"/>
      <c r="AU96" s="10" t="n"/>
      <c r="AV96" s="10" t="n"/>
      <c r="AW96" s="10" t="n"/>
      <c r="AX96" s="10" t="n"/>
      <c r="AY96" s="10" t="n"/>
      <c r="AZ96" s="10" t="n"/>
      <c r="BA96" s="10" t="n"/>
      <c r="BB96" s="10" t="n"/>
      <c r="BC96" s="10" t="n"/>
      <c r="BD96" s="11" t="n"/>
      <c r="BE96" s="10" t="n"/>
      <c r="BF96" s="10" t="n"/>
      <c r="BG96" s="10" t="n"/>
      <c r="BH96" s="10" t="n"/>
      <c r="BI96" s="10" t="n"/>
      <c r="BJ96" s="10" t="n"/>
      <c r="BK96" s="10" t="n"/>
      <c r="BL96" s="10" t="n"/>
      <c r="BM96" s="10" t="n"/>
    </row>
    <row r="97" ht="15.75" customHeight="1" s="218">
      <c r="A97" s="10" t="n"/>
      <c r="B97" s="281" t="inlineStr">
        <is>
          <t>Margem Bruta (%)</t>
        </is>
      </c>
      <c r="C97" s="264" t="n"/>
      <c r="D97" s="264" t="n"/>
      <c r="E97" s="265" t="n"/>
      <c r="F97" s="137">
        <f>BOM!F97</f>
        <v/>
      </c>
      <c r="H97" s="10" t="n"/>
      <c r="I97" s="10" t="n"/>
      <c r="J97" s="134" t="n"/>
      <c r="K97" s="10" t="n"/>
      <c r="L97" s="10" t="n"/>
      <c r="M97" s="13" t="n"/>
      <c r="N97" s="13" t="n"/>
      <c r="O97" s="13" t="n"/>
      <c r="P97" s="13" t="n"/>
      <c r="Q97" s="10" t="n"/>
      <c r="R97" s="10" t="n"/>
      <c r="S97" s="10" t="n"/>
      <c r="T97" s="10" t="n"/>
      <c r="U97" s="10" t="n"/>
      <c r="V97" s="10" t="n"/>
      <c r="W97" s="10" t="n"/>
      <c r="X97" s="10" t="n"/>
      <c r="Y97" s="11" t="n"/>
      <c r="Z97" s="11" t="n"/>
      <c r="AA97" s="11" t="n"/>
      <c r="AB97" s="11" t="n"/>
      <c r="AC97" s="11" t="n"/>
      <c r="AD97" s="11" t="n"/>
      <c r="AE97" s="10" t="n"/>
      <c r="AF97" s="10" t="n"/>
      <c r="AG97" s="10" t="n"/>
      <c r="AH97" s="10" t="n"/>
      <c r="AI97" s="13" t="n"/>
      <c r="AJ97" s="13" t="n"/>
      <c r="AK97" s="13" t="n"/>
      <c r="AL97" s="13" t="n"/>
      <c r="AM97" s="13" t="n"/>
      <c r="AN97" s="13" t="n"/>
      <c r="AO97" s="13" t="n"/>
      <c r="AP97" s="14" t="n"/>
      <c r="AQ97" s="14" t="n"/>
      <c r="AR97" s="14" t="n"/>
      <c r="AS97" s="13" t="n"/>
      <c r="AT97" s="13" t="n"/>
      <c r="AU97" s="10" t="n"/>
      <c r="AV97" s="10" t="n"/>
      <c r="AW97" s="10" t="n"/>
      <c r="AX97" s="10" t="n"/>
      <c r="AY97" s="10" t="n"/>
      <c r="AZ97" s="10" t="n"/>
      <c r="BA97" s="10" t="n"/>
      <c r="BB97" s="10" t="n"/>
      <c r="BC97" s="10" t="n"/>
      <c r="BD97" s="11" t="n"/>
      <c r="BE97" s="10" t="n"/>
      <c r="BF97" s="10" t="n"/>
      <c r="BG97" s="10" t="n"/>
      <c r="BH97" s="10" t="n"/>
      <c r="BI97" s="10" t="n"/>
      <c r="BJ97" s="10" t="n"/>
      <c r="BK97" s="10" t="n"/>
      <c r="BL97" s="10" t="n"/>
      <c r="BM97" s="10" t="n"/>
    </row>
    <row r="98" ht="15.75" customHeight="1" s="218">
      <c r="A98" s="10" t="n"/>
      <c r="B98" s="281" t="inlineStr">
        <is>
          <t>Desconto (%)</t>
        </is>
      </c>
      <c r="C98" s="264" t="n"/>
      <c r="D98" s="264" t="n"/>
      <c r="E98" s="265" t="n"/>
      <c r="F98" s="137">
        <f>BOM!F98</f>
        <v/>
      </c>
      <c r="H98" s="10" t="n"/>
      <c r="I98" s="10" t="n"/>
      <c r="J98" s="134" t="n"/>
      <c r="K98" s="10" t="n"/>
      <c r="L98" s="10" t="n"/>
      <c r="M98" s="13" t="n"/>
      <c r="N98" s="13" t="n"/>
      <c r="O98" s="13" t="n"/>
      <c r="P98" s="13" t="n"/>
      <c r="Q98" s="10" t="n"/>
      <c r="R98" s="10" t="n"/>
      <c r="S98" s="10" t="n"/>
      <c r="T98" s="10" t="n"/>
      <c r="U98" s="10" t="n"/>
      <c r="V98" s="10" t="n"/>
      <c r="W98" s="10" t="n"/>
      <c r="X98" s="10" t="n"/>
      <c r="Y98" s="11" t="n"/>
      <c r="Z98" s="11" t="n"/>
      <c r="AA98" s="11" t="n"/>
      <c r="AB98" s="11" t="n"/>
      <c r="AC98" s="11" t="n"/>
      <c r="AD98" s="11" t="n"/>
      <c r="AE98" s="10" t="n"/>
      <c r="AF98" s="10" t="n"/>
      <c r="AG98" s="10" t="n"/>
      <c r="AH98" s="10" t="n"/>
      <c r="AI98" s="13" t="n"/>
      <c r="AJ98" s="13" t="n"/>
      <c r="AK98" s="13" t="n"/>
      <c r="AL98" s="13" t="n"/>
      <c r="AM98" s="13" t="n"/>
      <c r="AN98" s="13" t="n"/>
      <c r="AO98" s="13" t="n"/>
      <c r="AP98" s="14" t="n"/>
      <c r="AQ98" s="14" t="n"/>
      <c r="AR98" s="14" t="n"/>
      <c r="AS98" s="13" t="n"/>
      <c r="AT98" s="13" t="n"/>
      <c r="AU98" s="10" t="n"/>
      <c r="AV98" s="10" t="n"/>
      <c r="AW98" s="10" t="n"/>
      <c r="AX98" s="10" t="n"/>
      <c r="AY98" s="10" t="n"/>
      <c r="AZ98" s="10" t="n"/>
      <c r="BA98" s="10" t="n"/>
      <c r="BB98" s="10" t="n"/>
      <c r="BC98" s="10" t="n"/>
      <c r="BD98" s="11" t="n"/>
      <c r="BE98" s="10" t="n"/>
      <c r="BF98" s="10" t="n"/>
      <c r="BG98" s="10" t="n"/>
      <c r="BH98" s="10" t="n"/>
      <c r="BI98" s="10" t="n"/>
      <c r="BJ98" s="10" t="n"/>
      <c r="BK98" s="10" t="n"/>
      <c r="BL98" s="10" t="n"/>
      <c r="BM98" s="10" t="n"/>
    </row>
    <row r="99" ht="15.75" customHeight="1" s="218">
      <c r="A99" s="10" t="n"/>
      <c r="B99" s="281" t="inlineStr">
        <is>
          <t>Comissão 10%</t>
        </is>
      </c>
      <c r="C99" s="264" t="n"/>
      <c r="D99" s="264" t="n"/>
      <c r="E99" s="265" t="n"/>
      <c r="F99" s="138">
        <f>BM85*0.1</f>
        <v/>
      </c>
      <c r="H99" s="10" t="n"/>
      <c r="I99" s="10" t="n"/>
      <c r="J99" s="134" t="n"/>
      <c r="K99" s="10" t="n"/>
      <c r="L99" s="10" t="n"/>
      <c r="M99" s="13" t="n"/>
      <c r="N99" s="13" t="n"/>
      <c r="O99" s="13" t="n"/>
      <c r="P99" s="13" t="n"/>
      <c r="Q99" s="10" t="n"/>
      <c r="R99" s="10" t="n"/>
      <c r="S99" s="10" t="n"/>
      <c r="T99" s="10" t="n"/>
      <c r="U99" s="10" t="n"/>
      <c r="V99" s="10" t="n"/>
      <c r="W99" s="10" t="n"/>
      <c r="X99" s="10" t="n"/>
      <c r="Y99" s="11" t="n"/>
      <c r="Z99" s="11" t="n"/>
      <c r="AA99" s="11" t="n"/>
      <c r="AB99" s="11" t="n"/>
      <c r="AC99" s="11" t="n"/>
      <c r="AD99" s="11" t="n"/>
      <c r="AE99" s="10" t="n"/>
      <c r="AF99" s="10" t="n"/>
      <c r="AG99" s="10" t="n"/>
      <c r="AH99" s="10" t="n"/>
      <c r="AI99" s="13" t="n"/>
      <c r="AJ99" s="13" t="n"/>
      <c r="AK99" s="13" t="n"/>
      <c r="AL99" s="13" t="n"/>
      <c r="AM99" s="13" t="n"/>
      <c r="AN99" s="13" t="n"/>
      <c r="AO99" s="13" t="n"/>
      <c r="AP99" s="14" t="n"/>
      <c r="AQ99" s="14" t="n"/>
      <c r="AR99" s="14" t="n"/>
      <c r="AS99" s="13" t="n"/>
      <c r="AT99" s="13" t="n"/>
      <c r="AU99" s="10" t="n"/>
      <c r="AV99" s="10" t="n"/>
      <c r="AW99" s="10" t="n"/>
      <c r="AX99" s="10" t="n"/>
      <c r="AY99" s="10" t="n"/>
      <c r="AZ99" s="10" t="n"/>
      <c r="BA99" s="10" t="n"/>
      <c r="BB99" s="10" t="n"/>
      <c r="BC99" s="10" t="n"/>
      <c r="BD99" s="11" t="n"/>
      <c r="BE99" s="10" t="n"/>
      <c r="BF99" s="10" t="n"/>
      <c r="BG99" s="10" t="n"/>
      <c r="BH99" s="10" t="n"/>
      <c r="BI99" s="10" t="n"/>
      <c r="BJ99" s="10" t="n"/>
      <c r="BK99" s="10" t="n"/>
      <c r="BL99" s="10" t="n"/>
      <c r="BM99" s="10" t="n"/>
    </row>
    <row r="100" ht="15.75" customHeight="1" s="218">
      <c r="A100" s="10" t="n"/>
      <c r="B100" s="281" t="inlineStr">
        <is>
          <t>Margem do projeto</t>
        </is>
      </c>
      <c r="C100" s="264" t="n"/>
      <c r="D100" s="264" t="n"/>
      <c r="E100" s="265" t="n"/>
      <c r="F100" s="137">
        <f>(BM85-F99)/F87</f>
        <v/>
      </c>
      <c r="G100" s="139" t="n"/>
      <c r="H100" s="10" t="n"/>
      <c r="I100" s="10" t="n"/>
      <c r="J100" s="134" t="n"/>
      <c r="K100" s="10" t="n"/>
      <c r="L100" s="10" t="n"/>
      <c r="M100" s="13" t="n"/>
      <c r="N100" s="13" t="n"/>
      <c r="O100" s="13" t="n"/>
      <c r="P100" s="13" t="n"/>
      <c r="Q100" s="10" t="n"/>
      <c r="R100" s="10" t="n"/>
      <c r="S100" s="10" t="n"/>
      <c r="T100" s="10" t="n"/>
      <c r="U100" s="10" t="n"/>
      <c r="V100" s="10" t="n"/>
      <c r="W100" s="10" t="n"/>
      <c r="X100" s="10" t="n"/>
      <c r="Y100" s="11" t="n"/>
      <c r="Z100" s="11" t="n"/>
      <c r="AA100" s="11" t="n"/>
      <c r="AB100" s="11" t="n"/>
      <c r="AC100" s="11" t="n"/>
      <c r="AD100" s="11" t="n"/>
      <c r="AE100" s="10" t="n"/>
      <c r="AF100" s="10" t="n"/>
      <c r="AG100" s="10" t="n"/>
      <c r="AH100" s="10" t="n"/>
      <c r="AI100" s="13" t="n"/>
      <c r="AJ100" s="13" t="n"/>
      <c r="AK100" s="13" t="n"/>
      <c r="AL100" s="13" t="n"/>
      <c r="AM100" s="13" t="n"/>
      <c r="AN100" s="13" t="n"/>
      <c r="AO100" s="13" t="n"/>
      <c r="AP100" s="14" t="n"/>
      <c r="AQ100" s="14" t="n"/>
      <c r="AR100" s="14" t="n"/>
      <c r="AS100" s="13" t="n"/>
      <c r="AT100" s="13" t="n"/>
      <c r="AU100" s="10" t="n"/>
      <c r="AV100" s="10" t="n"/>
      <c r="AW100" s="10" t="n"/>
      <c r="AX100" s="10" t="n"/>
      <c r="AY100" s="10" t="n"/>
      <c r="AZ100" s="10" t="n"/>
      <c r="BA100" s="10" t="n"/>
      <c r="BB100" s="10" t="n"/>
      <c r="BC100" s="10" t="n"/>
      <c r="BD100" s="11" t="n"/>
      <c r="BE100" s="10" t="n"/>
      <c r="BF100" s="10" t="n"/>
      <c r="BG100" s="10" t="n"/>
      <c r="BH100" s="10" t="n"/>
      <c r="BI100" s="10" t="n"/>
      <c r="BJ100" s="10" t="n"/>
      <c r="BK100" s="10" t="n"/>
      <c r="BL100" s="10" t="n"/>
      <c r="BM100" s="10" t="n"/>
    </row>
    <row r="101" ht="15.75" customHeight="1" s="218">
      <c r="A101" s="10" t="n"/>
      <c r="B101" s="281" t="inlineStr">
        <is>
          <t>Dólar</t>
        </is>
      </c>
      <c r="C101" s="264" t="n"/>
      <c r="D101" s="264" t="n"/>
      <c r="E101" s="265" t="n"/>
      <c r="F101" s="138">
        <f>BOM!F101</f>
        <v/>
      </c>
      <c r="G101" s="109">
        <f>IFERROR(__xludf.DUMMYFUNCTION("GoogleFinance(""USDBRL"")"),5.00059999999999)</f>
        <v/>
      </c>
      <c r="H101" s="10" t="n"/>
      <c r="I101" s="10" t="n"/>
      <c r="J101" s="134" t="n"/>
      <c r="K101" s="10" t="n"/>
      <c r="L101" s="10" t="n"/>
      <c r="M101" s="13" t="n"/>
      <c r="N101" s="13" t="n"/>
      <c r="O101" s="13" t="n"/>
      <c r="P101" s="13" t="n"/>
      <c r="Q101" s="10" t="n"/>
      <c r="R101" s="10" t="n"/>
      <c r="S101" s="10" t="n"/>
      <c r="T101" s="10" t="n"/>
      <c r="U101" s="10" t="n"/>
      <c r="V101" s="10" t="n"/>
      <c r="W101" s="10" t="n"/>
      <c r="X101" s="10" t="n"/>
      <c r="Y101" s="11" t="n"/>
      <c r="Z101" s="11" t="n"/>
      <c r="AA101" s="11" t="n"/>
      <c r="AB101" s="11" t="n"/>
      <c r="AC101" s="11" t="n"/>
      <c r="AD101" s="11" t="n"/>
      <c r="AE101" s="10" t="n"/>
      <c r="AF101" s="10" t="n"/>
      <c r="AG101" s="10" t="n"/>
      <c r="AH101" s="10" t="n"/>
      <c r="AI101" s="13" t="n"/>
      <c r="AJ101" s="13" t="n"/>
      <c r="AK101" s="13" t="n"/>
      <c r="AL101" s="13" t="n"/>
      <c r="AM101" s="13" t="n"/>
      <c r="AN101" s="13" t="n"/>
      <c r="AO101" s="13" t="n"/>
      <c r="AP101" s="14" t="n"/>
      <c r="AQ101" s="14" t="n"/>
      <c r="AR101" s="14" t="n"/>
      <c r="AS101" s="13" t="n"/>
      <c r="AT101" s="13" t="n"/>
      <c r="AU101" s="10" t="n"/>
      <c r="AV101" s="10" t="n"/>
      <c r="AW101" s="10" t="n"/>
      <c r="AX101" s="10" t="n"/>
      <c r="AY101" s="10" t="n"/>
      <c r="AZ101" s="10" t="n"/>
      <c r="BA101" s="10" t="n"/>
      <c r="BB101" s="10" t="n"/>
      <c r="BC101" s="10" t="n"/>
      <c r="BD101" s="11" t="n"/>
      <c r="BE101" s="10" t="n"/>
      <c r="BF101" s="10" t="n"/>
      <c r="BG101" s="10" t="n"/>
      <c r="BH101" s="10" t="n"/>
      <c r="BI101" s="10" t="n"/>
      <c r="BJ101" s="10" t="n"/>
      <c r="BK101" s="10" t="n"/>
      <c r="BL101" s="10" t="n"/>
      <c r="BM101" s="10" t="n"/>
    </row>
    <row r="102" ht="15.75" customHeight="1" s="218">
      <c r="A102" s="10" t="n"/>
      <c r="B102" s="281" t="inlineStr">
        <is>
          <t>Importação Produto</t>
        </is>
      </c>
      <c r="C102" s="264" t="n"/>
      <c r="D102" s="264" t="n"/>
      <c r="E102" s="265" t="n"/>
      <c r="F102" s="136" t="n">
        <v>2.2</v>
      </c>
      <c r="H102" s="10" t="n"/>
      <c r="I102" s="10" t="n"/>
      <c r="J102" s="134" t="n"/>
      <c r="K102" s="10" t="n"/>
      <c r="L102" s="10" t="n"/>
      <c r="M102" s="13" t="n"/>
      <c r="N102" s="13" t="n"/>
      <c r="O102" s="13" t="n"/>
      <c r="P102" s="13" t="n"/>
      <c r="Q102" s="10" t="n"/>
      <c r="R102" s="10" t="n"/>
      <c r="S102" s="10" t="n"/>
      <c r="T102" s="10" t="n"/>
      <c r="U102" s="10" t="n"/>
      <c r="V102" s="10" t="n"/>
      <c r="W102" s="10" t="n"/>
      <c r="X102" s="10" t="n"/>
      <c r="Y102" s="11" t="n"/>
      <c r="Z102" s="11" t="n"/>
      <c r="AA102" s="11" t="n"/>
      <c r="AB102" s="11" t="n"/>
      <c r="AC102" s="11" t="n"/>
      <c r="AD102" s="11" t="n"/>
      <c r="AE102" s="10" t="n"/>
      <c r="AF102" s="10" t="n"/>
      <c r="AG102" s="10" t="n"/>
      <c r="AH102" s="10" t="n"/>
      <c r="AI102" s="13" t="n"/>
      <c r="AJ102" s="13" t="n"/>
      <c r="AK102" s="13" t="n"/>
      <c r="AL102" s="13" t="n"/>
      <c r="AM102" s="13" t="n"/>
      <c r="AN102" s="13" t="n"/>
      <c r="AO102" s="13" t="n"/>
      <c r="AP102" s="14" t="n"/>
      <c r="AQ102" s="14" t="n"/>
      <c r="AR102" s="14" t="n"/>
      <c r="AS102" s="13" t="n"/>
      <c r="AT102" s="13" t="n"/>
      <c r="AU102" s="10" t="n"/>
      <c r="AV102" s="10" t="n"/>
      <c r="AW102" s="10" t="n"/>
      <c r="AX102" s="10" t="n"/>
      <c r="AY102" s="10" t="n"/>
      <c r="AZ102" s="10" t="n"/>
      <c r="BA102" s="10" t="n"/>
      <c r="BB102" s="10" t="n"/>
      <c r="BC102" s="10" t="n"/>
      <c r="BD102" s="11" t="n"/>
      <c r="BE102" s="10" t="n"/>
      <c r="BF102" s="10" t="n"/>
      <c r="BG102" s="10" t="n"/>
      <c r="BH102" s="10" t="n"/>
      <c r="BI102" s="10" t="n"/>
      <c r="BJ102" s="10" t="n"/>
      <c r="BK102" s="10" t="n"/>
      <c r="BL102" s="10" t="n"/>
      <c r="BM102" s="10" t="n"/>
    </row>
    <row r="103" ht="15.75" customHeight="1" s="218">
      <c r="A103" s="10" t="n"/>
      <c r="B103" s="282" t="inlineStr">
        <is>
          <t>Importação Licenças/Serviços</t>
        </is>
      </c>
      <c r="C103" s="283" t="n"/>
      <c r="D103" s="283" t="n"/>
      <c r="E103" s="284" t="n"/>
      <c r="F103" s="140" t="n">
        <v>1.2</v>
      </c>
      <c r="H103" s="10" t="n"/>
      <c r="I103" s="10" t="n"/>
      <c r="J103" s="134" t="n"/>
      <c r="K103" s="10" t="n"/>
      <c r="L103" s="10" t="n"/>
      <c r="M103" s="13" t="n"/>
      <c r="N103" s="13" t="n"/>
      <c r="O103" s="13" t="n"/>
      <c r="P103" s="13" t="n"/>
      <c r="Q103" s="10" t="n"/>
      <c r="R103" s="10" t="n"/>
      <c r="S103" s="10" t="n"/>
      <c r="T103" s="10" t="n"/>
      <c r="U103" s="10" t="n"/>
      <c r="V103" s="10" t="n"/>
      <c r="W103" s="10" t="n"/>
      <c r="X103" s="10" t="n"/>
      <c r="Y103" s="11" t="n"/>
      <c r="Z103" s="11" t="n"/>
      <c r="AA103" s="11" t="n"/>
      <c r="AB103" s="11" t="n"/>
      <c r="AC103" s="11" t="n"/>
      <c r="AD103" s="11" t="n"/>
      <c r="AE103" s="10" t="n"/>
      <c r="AF103" s="10" t="n"/>
      <c r="AG103" s="10" t="n"/>
      <c r="AH103" s="10" t="n"/>
      <c r="AI103" s="13" t="n"/>
      <c r="AJ103" s="13" t="n"/>
      <c r="AK103" s="13" t="n"/>
      <c r="AL103" s="13" t="n"/>
      <c r="AM103" s="13" t="n"/>
      <c r="AN103" s="13" t="n"/>
      <c r="AO103" s="13" t="n"/>
      <c r="AP103" s="14" t="n"/>
      <c r="AQ103" s="14" t="n"/>
      <c r="AR103" s="14" t="n"/>
      <c r="AS103" s="13" t="n"/>
      <c r="AT103" s="13" t="n"/>
      <c r="AU103" s="10" t="n"/>
      <c r="AV103" s="10" t="n"/>
      <c r="AW103" s="10" t="n"/>
      <c r="AX103" s="10" t="n"/>
      <c r="AY103" s="10" t="n"/>
      <c r="AZ103" s="10" t="n"/>
      <c r="BA103" s="10" t="n"/>
      <c r="BB103" s="10" t="n"/>
      <c r="BC103" s="10" t="n"/>
      <c r="BD103" s="11" t="n"/>
      <c r="BE103" s="10" t="n"/>
      <c r="BF103" s="10" t="n"/>
      <c r="BG103" s="10" t="n"/>
      <c r="BH103" s="10" t="n"/>
      <c r="BI103" s="10" t="n"/>
      <c r="BJ103" s="10" t="n"/>
      <c r="BK103" s="10" t="n"/>
      <c r="BL103" s="10" t="n"/>
      <c r="BM103" s="10" t="n"/>
    </row>
    <row r="104" ht="15.75" customHeight="1" s="218">
      <c r="A104" s="10" t="n"/>
      <c r="B104" s="10" t="n"/>
      <c r="C104" s="10" t="n"/>
      <c r="D104" s="10" t="n"/>
      <c r="E104" s="10" t="n"/>
      <c r="F104" s="10" t="n"/>
      <c r="G104" s="11" t="n"/>
      <c r="H104" s="10" t="n"/>
      <c r="I104" s="10" t="n"/>
      <c r="J104" s="134" t="n"/>
      <c r="K104" s="10" t="n"/>
      <c r="L104" s="10" t="n"/>
      <c r="M104" s="13" t="n"/>
      <c r="N104" s="13" t="n"/>
      <c r="O104" s="13" t="n"/>
      <c r="P104" s="13" t="n"/>
      <c r="Q104" s="10" t="n"/>
      <c r="R104" s="10" t="n"/>
      <c r="S104" s="10" t="n"/>
      <c r="T104" s="10" t="n"/>
      <c r="U104" s="10" t="n"/>
      <c r="V104" s="10" t="n"/>
      <c r="W104" s="10" t="n"/>
      <c r="X104" s="10" t="n"/>
      <c r="Y104" s="11" t="n"/>
      <c r="Z104" s="11" t="n"/>
      <c r="AA104" s="11" t="n"/>
      <c r="AB104" s="11" t="n"/>
      <c r="AC104" s="11" t="n"/>
      <c r="AD104" s="11" t="n"/>
      <c r="AE104" s="10" t="n"/>
      <c r="AF104" s="10" t="n"/>
      <c r="AG104" s="10" t="n"/>
      <c r="AH104" s="10" t="n"/>
      <c r="AI104" s="13" t="n"/>
      <c r="AJ104" s="13" t="n"/>
      <c r="AK104" s="13" t="n"/>
      <c r="AL104" s="13" t="n"/>
      <c r="AM104" s="13" t="n"/>
      <c r="AN104" s="13" t="n"/>
      <c r="AO104" s="13" t="n"/>
      <c r="AP104" s="14" t="n"/>
      <c r="AQ104" s="14" t="n"/>
      <c r="AR104" s="14" t="n"/>
      <c r="AS104" s="13" t="n"/>
      <c r="AT104" s="13" t="n"/>
      <c r="AU104" s="10" t="n"/>
      <c r="AV104" s="10" t="n"/>
      <c r="AW104" s="10" t="n"/>
      <c r="AX104" s="10" t="n"/>
      <c r="AY104" s="10" t="n"/>
      <c r="AZ104" s="10" t="n"/>
      <c r="BA104" s="10" t="n"/>
      <c r="BB104" s="10" t="n"/>
      <c r="BC104" s="10" t="n"/>
      <c r="BD104" s="11" t="n"/>
      <c r="BE104" s="10" t="n"/>
      <c r="BF104" s="10" t="n"/>
      <c r="BG104" s="10" t="n"/>
      <c r="BH104" s="10" t="n"/>
      <c r="BI104" s="10" t="n"/>
      <c r="BJ104" s="10" t="n"/>
      <c r="BK104" s="10" t="n"/>
      <c r="BL104" s="10" t="n"/>
      <c r="BM104" s="10" t="n"/>
    </row>
    <row r="105" ht="15.75" customHeight="1" s="218">
      <c r="A105" s="10" t="n"/>
      <c r="B105" s="10" t="n"/>
      <c r="C105" s="10" t="n"/>
      <c r="D105" s="10" t="n"/>
      <c r="E105" s="10" t="n"/>
      <c r="F105" s="10" t="n"/>
      <c r="G105" s="11" t="n"/>
      <c r="H105" s="10" t="n"/>
      <c r="I105" s="10" t="n"/>
      <c r="J105" s="134" t="n"/>
      <c r="K105" s="10" t="n"/>
      <c r="L105" s="10" t="n"/>
      <c r="M105" s="13" t="n"/>
      <c r="N105" s="13" t="n"/>
      <c r="O105" s="13" t="n"/>
      <c r="P105" s="13" t="n"/>
      <c r="Q105" s="10" t="n"/>
      <c r="R105" s="10" t="n"/>
      <c r="S105" s="10" t="n"/>
      <c r="T105" s="10" t="n"/>
      <c r="U105" s="10" t="n"/>
      <c r="V105" s="10" t="n"/>
      <c r="W105" s="10" t="n"/>
      <c r="X105" s="10" t="n"/>
      <c r="Y105" s="11" t="n"/>
      <c r="Z105" s="11" t="n"/>
      <c r="AA105" s="11" t="n"/>
      <c r="AB105" s="11" t="n"/>
      <c r="AC105" s="11" t="n"/>
      <c r="AD105" s="11" t="n"/>
      <c r="AE105" s="10" t="n"/>
      <c r="AF105" s="10" t="n"/>
      <c r="AG105" s="10" t="n"/>
      <c r="AH105" s="10" t="n"/>
      <c r="AI105" s="13" t="n"/>
      <c r="AJ105" s="13" t="n"/>
      <c r="AK105" s="13" t="n"/>
      <c r="AL105" s="13" t="n"/>
      <c r="AM105" s="13" t="n"/>
      <c r="AN105" s="13" t="n"/>
      <c r="AO105" s="13" t="n"/>
      <c r="AP105" s="14" t="n"/>
      <c r="AQ105" s="14" t="n"/>
      <c r="AR105" s="14" t="n"/>
      <c r="AS105" s="13" t="n"/>
      <c r="AT105" s="13" t="n"/>
      <c r="AU105" s="10" t="n"/>
      <c r="AV105" s="10" t="n"/>
      <c r="AW105" s="10" t="n"/>
      <c r="AX105" s="10" t="n"/>
      <c r="AY105" s="10" t="n"/>
      <c r="AZ105" s="10" t="n"/>
      <c r="BA105" s="10" t="n"/>
      <c r="BB105" s="10" t="n"/>
      <c r="BC105" s="10" t="n"/>
      <c r="BD105" s="11" t="n"/>
      <c r="BE105" s="10" t="n"/>
      <c r="BF105" s="10" t="n"/>
      <c r="BG105" s="10" t="n"/>
      <c r="BH105" s="10" t="n"/>
      <c r="BI105" s="10" t="n"/>
      <c r="BJ105" s="10" t="n"/>
      <c r="BK105" s="10" t="n"/>
      <c r="BL105" s="10" t="n"/>
      <c r="BM105" s="10" t="n"/>
    </row>
    <row r="106" ht="15.75" customHeight="1" s="218">
      <c r="A106" s="10" t="n"/>
      <c r="B106" s="10" t="n"/>
      <c r="C106" s="10" t="n"/>
      <c r="D106" s="10" t="n"/>
      <c r="E106" s="10" t="n"/>
      <c r="F106" s="10" t="n"/>
      <c r="G106" s="11" t="n"/>
      <c r="H106" s="10" t="n"/>
      <c r="I106" s="10" t="n"/>
      <c r="J106" s="134" t="n"/>
      <c r="K106" s="10" t="n"/>
      <c r="L106" s="10" t="n"/>
      <c r="M106" s="13" t="n"/>
      <c r="N106" s="13" t="n"/>
      <c r="O106" s="13" t="n"/>
      <c r="P106" s="13" t="n"/>
      <c r="Q106" s="10" t="n"/>
      <c r="R106" s="10" t="n"/>
      <c r="S106" s="10" t="n"/>
      <c r="T106" s="10" t="n"/>
      <c r="U106" s="10" t="n"/>
      <c r="V106" s="10" t="n"/>
      <c r="W106" s="10" t="n"/>
      <c r="X106" s="10" t="n"/>
      <c r="Y106" s="11" t="n"/>
      <c r="Z106" s="11" t="n"/>
      <c r="AA106" s="11" t="n"/>
      <c r="AB106" s="11" t="n"/>
      <c r="AC106" s="11" t="n"/>
      <c r="AD106" s="11" t="n"/>
      <c r="AE106" s="10" t="n"/>
      <c r="AF106" s="10" t="n"/>
      <c r="AG106" s="10" t="n"/>
      <c r="AH106" s="10" t="n"/>
      <c r="AI106" s="13" t="n"/>
      <c r="AJ106" s="13" t="n"/>
      <c r="AK106" s="13" t="n"/>
      <c r="AL106" s="13" t="n"/>
      <c r="AM106" s="13" t="n"/>
      <c r="AN106" s="13" t="n"/>
      <c r="AO106" s="13" t="n"/>
      <c r="AP106" s="14" t="n"/>
      <c r="AQ106" s="14" t="n"/>
      <c r="AR106" s="14" t="n"/>
      <c r="AS106" s="13" t="n"/>
      <c r="AT106" s="13" t="n"/>
      <c r="AU106" s="10" t="n"/>
      <c r="AV106" s="10" t="n"/>
      <c r="AW106" s="10" t="n"/>
      <c r="AX106" s="10" t="n"/>
      <c r="AY106" s="10" t="n"/>
      <c r="AZ106" s="10" t="n"/>
      <c r="BA106" s="10" t="n"/>
      <c r="BB106" s="10" t="n"/>
      <c r="BC106" s="10" t="n"/>
      <c r="BD106" s="11" t="n"/>
      <c r="BE106" s="10" t="n"/>
      <c r="BF106" s="10" t="n"/>
      <c r="BG106" s="10" t="n"/>
      <c r="BH106" s="10" t="n"/>
      <c r="BI106" s="10" t="n"/>
      <c r="BJ106" s="10" t="n"/>
      <c r="BK106" s="10" t="n"/>
      <c r="BL106" s="10" t="n"/>
      <c r="BM106" s="10" t="n"/>
    </row>
    <row r="107" ht="15.75" customHeight="1" s="218">
      <c r="A107" s="10" t="n"/>
      <c r="B107" s="10" t="n"/>
      <c r="C107" s="10" t="n"/>
      <c r="D107" s="10" t="n"/>
      <c r="E107" s="10" t="n"/>
      <c r="F107" s="10" t="n"/>
      <c r="G107" s="11" t="n"/>
      <c r="H107" s="10" t="n"/>
      <c r="I107" s="10" t="n"/>
      <c r="J107" s="134" t="n"/>
      <c r="K107" s="10" t="n"/>
      <c r="L107" s="10" t="n"/>
      <c r="M107" s="13" t="n"/>
      <c r="N107" s="13" t="n"/>
      <c r="O107" s="13" t="n"/>
      <c r="P107" s="13" t="n"/>
      <c r="Q107" s="10" t="n"/>
      <c r="R107" s="10" t="n"/>
      <c r="S107" s="10" t="n"/>
      <c r="T107" s="10" t="n"/>
      <c r="U107" s="10" t="n"/>
      <c r="V107" s="10" t="n"/>
      <c r="W107" s="10" t="n"/>
      <c r="X107" s="10" t="n"/>
      <c r="Y107" s="11" t="n"/>
      <c r="Z107" s="11" t="n"/>
      <c r="AA107" s="11" t="n"/>
      <c r="AB107" s="11" t="n"/>
      <c r="AC107" s="11" t="n"/>
      <c r="AD107" s="11" t="n"/>
      <c r="AE107" s="10" t="n"/>
      <c r="AF107" s="10" t="n"/>
      <c r="AG107" s="10" t="n"/>
      <c r="AH107" s="10" t="n"/>
      <c r="AI107" s="13" t="n"/>
      <c r="AJ107" s="13" t="n"/>
      <c r="AK107" s="13" t="n"/>
      <c r="AL107" s="13" t="n"/>
      <c r="AM107" s="13" t="n"/>
      <c r="AN107" s="13" t="n"/>
      <c r="AO107" s="13" t="n"/>
      <c r="AP107" s="14" t="n"/>
      <c r="AQ107" s="14" t="n"/>
      <c r="AR107" s="14" t="n"/>
      <c r="AS107" s="13" t="n"/>
      <c r="AT107" s="13" t="n"/>
      <c r="AU107" s="10" t="n"/>
      <c r="AV107" s="10" t="n"/>
      <c r="AW107" s="10" t="n"/>
      <c r="AX107" s="10" t="n"/>
      <c r="AY107" s="10" t="n"/>
      <c r="AZ107" s="10" t="n"/>
      <c r="BA107" s="10" t="n"/>
      <c r="BB107" s="10" t="n"/>
      <c r="BC107" s="10" t="n"/>
      <c r="BD107" s="11" t="n"/>
      <c r="BE107" s="10" t="n"/>
      <c r="BF107" s="10" t="n"/>
      <c r="BG107" s="10" t="n"/>
      <c r="BH107" s="10" t="n"/>
      <c r="BI107" s="10" t="n"/>
      <c r="BJ107" s="10" t="n"/>
      <c r="BK107" s="10" t="n"/>
      <c r="BL107" s="10" t="n"/>
      <c r="BM107" s="10" t="n"/>
    </row>
    <row r="108" ht="15.75" customHeight="1" s="218">
      <c r="A108" s="10" t="n"/>
      <c r="B108" s="10" t="n"/>
      <c r="C108" s="10" t="n"/>
      <c r="D108" s="10" t="n"/>
      <c r="E108" s="10" t="n"/>
      <c r="F108" s="10" t="n"/>
      <c r="G108" s="11" t="n"/>
      <c r="H108" s="10" t="n"/>
      <c r="I108" s="10" t="n"/>
      <c r="J108" s="10" t="n"/>
      <c r="K108" s="10" t="n"/>
      <c r="L108" s="10" t="n"/>
      <c r="M108" s="13" t="n"/>
      <c r="N108" s="13" t="n"/>
      <c r="O108" s="13" t="n"/>
      <c r="P108" s="13" t="n"/>
      <c r="Q108" s="10" t="n"/>
      <c r="R108" s="10" t="n"/>
      <c r="S108" s="10" t="n"/>
      <c r="T108" s="10" t="n"/>
      <c r="U108" s="10" t="n"/>
      <c r="V108" s="10" t="n"/>
      <c r="W108" s="10" t="n"/>
      <c r="X108" s="10" t="n"/>
      <c r="Y108" s="11" t="n"/>
      <c r="Z108" s="11" t="n"/>
      <c r="AA108" s="11" t="n"/>
      <c r="AB108" s="11" t="n"/>
      <c r="AC108" s="11" t="n"/>
      <c r="AD108" s="11" t="n"/>
      <c r="AE108" s="10" t="n"/>
      <c r="AF108" s="10" t="n"/>
      <c r="AG108" s="10" t="n"/>
      <c r="AH108" s="10" t="n"/>
      <c r="AI108" s="13" t="n"/>
      <c r="AJ108" s="13" t="n"/>
      <c r="AK108" s="13" t="n"/>
      <c r="AL108" s="13" t="n"/>
      <c r="AM108" s="13" t="n"/>
      <c r="AN108" s="13" t="n"/>
      <c r="AO108" s="13" t="n"/>
      <c r="AP108" s="14" t="n"/>
      <c r="AQ108" s="14" t="n"/>
      <c r="AR108" s="14" t="n"/>
      <c r="AS108" s="13" t="n"/>
      <c r="AT108" s="13" t="n"/>
      <c r="AU108" s="10" t="n"/>
      <c r="AV108" s="10" t="n"/>
      <c r="AW108" s="10" t="n"/>
      <c r="AX108" s="10" t="n"/>
      <c r="AY108" s="10" t="n"/>
      <c r="AZ108" s="10" t="n"/>
      <c r="BA108" s="10" t="n"/>
      <c r="BB108" s="10" t="n"/>
      <c r="BC108" s="10" t="n"/>
      <c r="BD108" s="11" t="n"/>
      <c r="BE108" s="10" t="n"/>
      <c r="BF108" s="10" t="n"/>
      <c r="BG108" s="10" t="n"/>
      <c r="BH108" s="10" t="n"/>
      <c r="BI108" s="10" t="n"/>
      <c r="BJ108" s="10" t="n"/>
      <c r="BK108" s="10" t="n"/>
      <c r="BL108" s="10" t="n"/>
      <c r="BM108" s="10" t="n"/>
    </row>
    <row r="109" ht="15.75" customHeight="1" s="218">
      <c r="A109" s="10" t="n"/>
      <c r="B109" s="10" t="n"/>
      <c r="C109" s="10" t="n"/>
      <c r="D109" s="10" t="n"/>
      <c r="E109" s="10" t="n"/>
      <c r="F109" s="10" t="n"/>
      <c r="G109" s="11" t="n"/>
      <c r="H109" s="10" t="n"/>
      <c r="I109" s="10" t="n"/>
      <c r="J109" s="10" t="n"/>
      <c r="K109" s="10" t="n"/>
      <c r="L109" s="10" t="n"/>
      <c r="M109" s="13" t="n"/>
      <c r="N109" s="13" t="n"/>
      <c r="O109" s="13" t="n"/>
      <c r="P109" s="13" t="n"/>
      <c r="Q109" s="10" t="n"/>
      <c r="R109" s="10" t="n"/>
      <c r="S109" s="10" t="n"/>
      <c r="T109" s="10" t="n"/>
      <c r="U109" s="10" t="n"/>
      <c r="V109" s="10" t="n"/>
      <c r="W109" s="10" t="n"/>
      <c r="X109" s="10" t="n"/>
      <c r="Y109" s="11" t="n"/>
      <c r="Z109" s="11" t="n"/>
      <c r="AA109" s="11" t="n"/>
      <c r="AB109" s="11" t="n"/>
      <c r="AC109" s="11" t="n"/>
      <c r="AD109" s="11" t="n"/>
      <c r="AE109" s="10" t="n"/>
      <c r="AF109" s="10" t="n"/>
      <c r="AG109" s="10" t="n"/>
      <c r="AH109" s="10" t="n"/>
      <c r="AI109" s="13" t="n"/>
      <c r="AJ109" s="13" t="n"/>
      <c r="AK109" s="13" t="n"/>
      <c r="AL109" s="13" t="n"/>
      <c r="AM109" s="13" t="n"/>
      <c r="AN109" s="13" t="n"/>
      <c r="AO109" s="13" t="n"/>
      <c r="AP109" s="14" t="n"/>
      <c r="AQ109" s="14" t="n"/>
      <c r="AR109" s="14" t="n"/>
      <c r="AS109" s="13" t="n"/>
      <c r="AT109" s="13" t="n"/>
      <c r="AU109" s="10" t="n"/>
      <c r="AV109" s="10" t="n"/>
      <c r="AW109" s="10" t="n"/>
      <c r="AX109" s="10" t="n"/>
      <c r="AY109" s="10" t="n"/>
      <c r="AZ109" s="10" t="n"/>
      <c r="BA109" s="10" t="n"/>
      <c r="BB109" s="10" t="n"/>
      <c r="BC109" s="10" t="n"/>
      <c r="BD109" s="11" t="n"/>
      <c r="BE109" s="10" t="n"/>
      <c r="BF109" s="10" t="n"/>
      <c r="BG109" s="10" t="n"/>
      <c r="BH109" s="10" t="n"/>
      <c r="BI109" s="10" t="n"/>
      <c r="BJ109" s="10" t="n"/>
      <c r="BK109" s="10" t="n"/>
      <c r="BL109" s="10" t="n"/>
      <c r="BM109" s="10" t="n"/>
    </row>
    <row r="110" ht="15.75" customHeight="1" s="218">
      <c r="A110" s="10" t="n"/>
      <c r="B110" s="10" t="n"/>
      <c r="C110" s="10" t="n"/>
      <c r="D110" s="10" t="n"/>
      <c r="E110" s="10" t="n"/>
      <c r="F110" s="10" t="n"/>
      <c r="G110" s="11" t="n"/>
      <c r="H110" s="10" t="n"/>
      <c r="I110" s="10" t="n"/>
      <c r="J110" s="10" t="n"/>
      <c r="K110" s="10" t="n"/>
      <c r="L110" s="10" t="n"/>
      <c r="M110" s="13" t="n"/>
      <c r="N110" s="13" t="n"/>
      <c r="O110" s="13" t="n"/>
      <c r="P110" s="13" t="n"/>
      <c r="Q110" s="10" t="n"/>
      <c r="R110" s="10" t="n"/>
      <c r="S110" s="10" t="n"/>
      <c r="T110" s="10" t="n"/>
      <c r="U110" s="10" t="n"/>
      <c r="V110" s="10" t="n"/>
      <c r="W110" s="10" t="n"/>
      <c r="X110" s="10" t="n"/>
      <c r="Y110" s="11" t="n"/>
      <c r="Z110" s="11" t="n"/>
      <c r="AA110" s="11" t="n"/>
      <c r="AB110" s="11" t="n"/>
      <c r="AC110" s="11" t="n"/>
      <c r="AD110" s="11" t="n"/>
      <c r="AE110" s="10" t="n"/>
      <c r="AF110" s="10" t="n"/>
      <c r="AG110" s="10" t="n"/>
      <c r="AH110" s="10" t="n"/>
      <c r="AI110" s="13" t="n"/>
      <c r="AJ110" s="13" t="n"/>
      <c r="AK110" s="13" t="n"/>
      <c r="AL110" s="13" t="n"/>
      <c r="AM110" s="13" t="n"/>
      <c r="AN110" s="13" t="n"/>
      <c r="AO110" s="13" t="n"/>
      <c r="AP110" s="14" t="n"/>
      <c r="AQ110" s="14" t="n"/>
      <c r="AR110" s="14" t="n"/>
      <c r="AS110" s="13" t="n"/>
      <c r="AT110" s="13" t="n"/>
      <c r="AU110" s="10" t="n"/>
      <c r="AV110" s="10" t="n"/>
      <c r="AW110" s="10" t="n"/>
      <c r="AX110" s="10" t="n"/>
      <c r="AY110" s="10" t="n"/>
      <c r="AZ110" s="10" t="n"/>
      <c r="BA110" s="10" t="n"/>
      <c r="BB110" s="10" t="n"/>
      <c r="BC110" s="10" t="n"/>
      <c r="BD110" s="11" t="n"/>
      <c r="BE110" s="10" t="n"/>
      <c r="BF110" s="10" t="n"/>
      <c r="BG110" s="10" t="n"/>
      <c r="BH110" s="10" t="n"/>
      <c r="BI110" s="10" t="n"/>
      <c r="BJ110" s="10" t="n"/>
      <c r="BK110" s="10" t="n"/>
      <c r="BL110" s="10" t="n"/>
      <c r="BM110" s="10" t="n"/>
    </row>
    <row r="111" ht="15.75" customHeight="1" s="218">
      <c r="A111" s="10" t="n"/>
      <c r="B111" s="10" t="n"/>
      <c r="C111" s="10" t="n"/>
      <c r="D111" s="10" t="n"/>
      <c r="E111" s="10" t="n"/>
      <c r="F111" s="10" t="n"/>
      <c r="G111" s="11" t="n"/>
      <c r="H111" s="10" t="n"/>
      <c r="I111" s="10" t="n"/>
      <c r="J111" s="10" t="n"/>
      <c r="K111" s="10" t="n"/>
      <c r="L111" s="10" t="n"/>
      <c r="M111" s="13" t="n"/>
      <c r="N111" s="13" t="n"/>
      <c r="O111" s="13" t="n"/>
      <c r="P111" s="13" t="n"/>
      <c r="Q111" s="10" t="n"/>
      <c r="R111" s="10" t="n"/>
      <c r="S111" s="10" t="n"/>
      <c r="T111" s="10" t="n"/>
      <c r="U111" s="10" t="n"/>
      <c r="V111" s="10" t="n"/>
      <c r="W111" s="10" t="n"/>
      <c r="X111" s="10" t="n"/>
      <c r="Y111" s="11" t="n"/>
      <c r="Z111" s="11" t="n"/>
      <c r="AA111" s="11" t="n"/>
      <c r="AB111" s="11" t="n"/>
      <c r="AC111" s="11" t="n"/>
      <c r="AD111" s="11" t="n"/>
      <c r="AE111" s="10" t="n"/>
      <c r="AF111" s="10" t="n"/>
      <c r="AG111" s="10" t="n"/>
      <c r="AH111" s="10" t="n"/>
      <c r="AI111" s="13" t="n"/>
      <c r="AJ111" s="13" t="n"/>
      <c r="AK111" s="13" t="n"/>
      <c r="AL111" s="13" t="n"/>
      <c r="AM111" s="13" t="n"/>
      <c r="AN111" s="13" t="n"/>
      <c r="AO111" s="13" t="n"/>
      <c r="AP111" s="14" t="n"/>
      <c r="AQ111" s="14" t="n"/>
      <c r="AR111" s="14" t="n"/>
      <c r="AS111" s="13" t="n"/>
      <c r="AT111" s="13" t="n"/>
      <c r="AU111" s="10" t="n"/>
      <c r="AV111" s="10" t="n"/>
      <c r="AW111" s="10" t="n"/>
      <c r="AX111" s="10" t="n"/>
      <c r="AY111" s="10" t="n"/>
      <c r="AZ111" s="10" t="n"/>
      <c r="BA111" s="10" t="n"/>
      <c r="BB111" s="10" t="n"/>
      <c r="BC111" s="10" t="n"/>
      <c r="BD111" s="11" t="n"/>
      <c r="BE111" s="10" t="n"/>
      <c r="BF111" s="10" t="n"/>
      <c r="BG111" s="10" t="n"/>
      <c r="BH111" s="10" t="n"/>
      <c r="BI111" s="10" t="n"/>
      <c r="BJ111" s="10" t="n"/>
      <c r="BK111" s="10" t="n"/>
      <c r="BL111" s="10" t="n"/>
      <c r="BM111" s="10" t="n"/>
    </row>
    <row r="112" ht="15.75" customHeight="1" s="218">
      <c r="A112" s="10" t="n"/>
      <c r="B112" s="10" t="n"/>
      <c r="C112" s="10" t="n"/>
      <c r="D112" s="10" t="n"/>
      <c r="E112" s="10" t="n"/>
      <c r="F112" s="10" t="n"/>
      <c r="G112" s="11" t="n"/>
      <c r="H112" s="10" t="n"/>
      <c r="I112" s="10" t="n"/>
      <c r="J112" s="10" t="n"/>
      <c r="K112" s="10" t="n"/>
      <c r="L112" s="10" t="n"/>
      <c r="M112" s="13" t="n"/>
      <c r="N112" s="13" t="n"/>
      <c r="O112" s="13" t="n"/>
      <c r="P112" s="13" t="n"/>
      <c r="Q112" s="10" t="n"/>
      <c r="R112" s="10" t="n"/>
      <c r="S112" s="10" t="n"/>
      <c r="T112" s="10" t="n"/>
      <c r="U112" s="10" t="n"/>
      <c r="V112" s="10" t="n"/>
      <c r="W112" s="10" t="n"/>
      <c r="X112" s="10" t="n"/>
      <c r="Y112" s="11" t="n"/>
      <c r="Z112" s="11" t="n"/>
      <c r="AA112" s="11" t="n"/>
      <c r="AB112" s="11" t="n"/>
      <c r="AC112" s="11" t="n"/>
      <c r="AD112" s="11" t="n"/>
      <c r="AE112" s="10" t="n"/>
      <c r="AF112" s="10" t="n"/>
      <c r="AG112" s="10" t="n"/>
      <c r="AH112" s="10" t="n"/>
      <c r="AI112" s="13" t="n"/>
      <c r="AJ112" s="13" t="n"/>
      <c r="AK112" s="13" t="n"/>
      <c r="AL112" s="13" t="n"/>
      <c r="AM112" s="13" t="n"/>
      <c r="AN112" s="13" t="n"/>
      <c r="AO112" s="13" t="n"/>
      <c r="AP112" s="14" t="n"/>
      <c r="AQ112" s="14" t="n"/>
      <c r="AR112" s="14" t="n"/>
      <c r="AS112" s="13" t="n"/>
      <c r="AT112" s="13" t="n"/>
      <c r="AU112" s="10" t="n"/>
      <c r="AV112" s="10" t="n"/>
      <c r="AW112" s="10" t="n"/>
      <c r="AX112" s="10" t="n"/>
      <c r="AY112" s="10" t="n"/>
      <c r="AZ112" s="10" t="n"/>
      <c r="BA112" s="10" t="n"/>
      <c r="BB112" s="10" t="n"/>
      <c r="BC112" s="10" t="n"/>
      <c r="BD112" s="11" t="n"/>
      <c r="BE112" s="10" t="n"/>
      <c r="BF112" s="10" t="n"/>
      <c r="BG112" s="10" t="n"/>
      <c r="BH112" s="10" t="n"/>
      <c r="BI112" s="10" t="n"/>
      <c r="BJ112" s="10" t="n"/>
      <c r="BK112" s="10" t="n"/>
      <c r="BL112" s="10" t="n"/>
      <c r="BM112" s="10" t="n"/>
    </row>
    <row r="113" ht="15.75" customHeight="1" s="218">
      <c r="A113" s="10" t="n"/>
      <c r="B113" s="10" t="n"/>
      <c r="C113" s="10" t="n"/>
      <c r="D113" s="10" t="n"/>
      <c r="E113" s="10" t="n"/>
      <c r="F113" s="10" t="n"/>
      <c r="G113" s="11" t="n"/>
      <c r="H113" s="10" t="n"/>
      <c r="I113" s="10" t="n"/>
      <c r="J113" s="10" t="n"/>
      <c r="K113" s="10" t="n"/>
      <c r="L113" s="10" t="n"/>
      <c r="M113" s="13" t="n"/>
      <c r="N113" s="13" t="n"/>
      <c r="O113" s="13" t="n"/>
      <c r="P113" s="13" t="n"/>
      <c r="Q113" s="10" t="n"/>
      <c r="R113" s="10" t="n"/>
      <c r="S113" s="10" t="n"/>
      <c r="T113" s="10" t="n"/>
      <c r="U113" s="10" t="n"/>
      <c r="V113" s="10" t="n"/>
      <c r="W113" s="10" t="n"/>
      <c r="X113" s="10" t="n"/>
      <c r="Y113" s="11" t="n"/>
      <c r="Z113" s="11" t="n"/>
      <c r="AA113" s="11" t="n"/>
      <c r="AB113" s="11" t="n"/>
      <c r="AC113" s="11" t="n"/>
      <c r="AD113" s="11" t="n"/>
      <c r="AE113" s="10" t="n"/>
      <c r="AF113" s="10" t="n"/>
      <c r="AG113" s="10" t="n"/>
      <c r="AH113" s="10" t="n"/>
      <c r="AI113" s="13" t="n"/>
      <c r="AJ113" s="13" t="n"/>
      <c r="AK113" s="13" t="n"/>
      <c r="AL113" s="13" t="n"/>
      <c r="AM113" s="13" t="n"/>
      <c r="AN113" s="13" t="n"/>
      <c r="AO113" s="13" t="n"/>
      <c r="AP113" s="14" t="n"/>
      <c r="AQ113" s="14" t="n"/>
      <c r="AR113" s="14" t="n"/>
      <c r="AS113" s="13" t="n"/>
      <c r="AT113" s="13" t="n"/>
      <c r="AU113" s="10" t="n"/>
      <c r="AV113" s="10" t="n"/>
      <c r="AW113" s="10" t="n"/>
      <c r="AX113" s="10" t="n"/>
      <c r="AY113" s="10" t="n"/>
      <c r="AZ113" s="10" t="n"/>
      <c r="BA113" s="10" t="n"/>
      <c r="BB113" s="10" t="n"/>
      <c r="BC113" s="10" t="n"/>
      <c r="BD113" s="11" t="n"/>
      <c r="BE113" s="10" t="n"/>
      <c r="BF113" s="10" t="n"/>
      <c r="BG113" s="10" t="n"/>
      <c r="BH113" s="10" t="n"/>
      <c r="BI113" s="10" t="n"/>
      <c r="BJ113" s="10" t="n"/>
      <c r="BK113" s="10" t="n"/>
      <c r="BL113" s="10" t="n"/>
      <c r="BM113" s="10" t="n"/>
    </row>
    <row r="114" ht="15.75" customHeight="1" s="218">
      <c r="A114" s="10" t="n"/>
      <c r="B114" s="10" t="n"/>
      <c r="C114" s="10" t="n"/>
      <c r="D114" s="10" t="n"/>
      <c r="E114" s="10" t="n"/>
      <c r="F114" s="10" t="n"/>
      <c r="G114" s="11" t="n"/>
      <c r="H114" s="10" t="n"/>
      <c r="I114" s="10" t="n"/>
      <c r="J114" s="10" t="n"/>
      <c r="K114" s="10" t="n"/>
      <c r="L114" s="10" t="n"/>
      <c r="M114" s="13" t="n"/>
      <c r="N114" s="13" t="n"/>
      <c r="O114" s="13" t="n"/>
      <c r="P114" s="13" t="n"/>
      <c r="Q114" s="10" t="n"/>
      <c r="R114" s="10" t="n"/>
      <c r="S114" s="10" t="n"/>
      <c r="T114" s="10" t="n"/>
      <c r="U114" s="10" t="n"/>
      <c r="V114" s="10" t="n"/>
      <c r="W114" s="10" t="n"/>
      <c r="X114" s="10" t="n"/>
      <c r="Y114" s="11" t="n"/>
      <c r="Z114" s="11" t="n"/>
      <c r="AA114" s="11" t="n"/>
      <c r="AB114" s="11" t="n"/>
      <c r="AC114" s="11" t="n"/>
      <c r="AD114" s="11" t="n"/>
      <c r="AE114" s="10" t="n"/>
      <c r="AF114" s="10" t="n"/>
      <c r="AG114" s="10" t="n"/>
      <c r="AH114" s="10" t="n"/>
      <c r="AI114" s="13" t="n"/>
      <c r="AJ114" s="13" t="n"/>
      <c r="AK114" s="13" t="n"/>
      <c r="AL114" s="13" t="n"/>
      <c r="AM114" s="13" t="n"/>
      <c r="AN114" s="13" t="n"/>
      <c r="AO114" s="13" t="n"/>
      <c r="AP114" s="14" t="n"/>
      <c r="AQ114" s="14" t="n"/>
      <c r="AR114" s="14" t="n"/>
      <c r="AS114" s="13" t="n"/>
      <c r="AT114" s="13" t="n"/>
      <c r="AU114" s="10" t="n"/>
      <c r="AV114" s="10" t="n"/>
      <c r="AW114" s="10" t="n"/>
      <c r="AX114" s="10" t="n"/>
      <c r="AY114" s="10" t="n"/>
      <c r="AZ114" s="10" t="n"/>
      <c r="BA114" s="10" t="n"/>
      <c r="BB114" s="10" t="n"/>
      <c r="BC114" s="10" t="n"/>
      <c r="BD114" s="11" t="n"/>
      <c r="BE114" s="10" t="n"/>
      <c r="BF114" s="10" t="n"/>
      <c r="BG114" s="10" t="n"/>
      <c r="BH114" s="10" t="n"/>
      <c r="BI114" s="10" t="n"/>
      <c r="BJ114" s="10" t="n"/>
      <c r="BK114" s="10" t="n"/>
      <c r="BL114" s="10" t="n"/>
      <c r="BM114" s="10" t="n"/>
    </row>
    <row r="115" ht="15.75" customHeight="1" s="218">
      <c r="A115" s="10" t="n"/>
      <c r="B115" s="10" t="n"/>
      <c r="C115" s="10" t="n"/>
      <c r="D115" s="10" t="n"/>
      <c r="E115" s="10" t="n"/>
      <c r="F115" s="10" t="n"/>
      <c r="G115" s="11" t="n"/>
      <c r="H115" s="10" t="n"/>
      <c r="I115" s="10" t="n"/>
      <c r="J115" s="10" t="n"/>
      <c r="K115" s="10" t="n"/>
      <c r="L115" s="10" t="n"/>
      <c r="M115" s="13" t="n"/>
      <c r="N115" s="13" t="n"/>
      <c r="O115" s="13" t="n"/>
      <c r="P115" s="13" t="n"/>
      <c r="Q115" s="10" t="n"/>
      <c r="R115" s="10" t="n"/>
      <c r="S115" s="10" t="n"/>
      <c r="T115" s="10" t="n"/>
      <c r="U115" s="10" t="n"/>
      <c r="V115" s="10" t="n"/>
      <c r="W115" s="10" t="n"/>
      <c r="X115" s="10" t="n"/>
      <c r="Y115" s="11" t="n"/>
      <c r="Z115" s="11" t="n"/>
      <c r="AA115" s="11" t="n"/>
      <c r="AB115" s="11" t="n"/>
      <c r="AC115" s="11" t="n"/>
      <c r="AD115" s="11" t="n"/>
      <c r="AE115" s="10" t="n"/>
      <c r="AF115" s="10" t="n"/>
      <c r="AG115" s="10" t="n"/>
      <c r="AH115" s="10" t="n"/>
      <c r="AI115" s="13" t="n"/>
      <c r="AJ115" s="13" t="n"/>
      <c r="AK115" s="13" t="n"/>
      <c r="AL115" s="13" t="n"/>
      <c r="AM115" s="13" t="n"/>
      <c r="AN115" s="13" t="n"/>
      <c r="AO115" s="13" t="n"/>
      <c r="AP115" s="14" t="n"/>
      <c r="AQ115" s="14" t="n"/>
      <c r="AR115" s="14" t="n"/>
      <c r="AS115" s="13" t="n"/>
      <c r="AT115" s="13" t="n"/>
      <c r="AU115" s="10" t="n"/>
      <c r="AV115" s="10" t="n"/>
      <c r="AW115" s="10" t="n"/>
      <c r="AX115" s="10" t="n"/>
      <c r="AY115" s="10" t="n"/>
      <c r="AZ115" s="10" t="n"/>
      <c r="BA115" s="10" t="n"/>
      <c r="BB115" s="10" t="n"/>
      <c r="BC115" s="10" t="n"/>
      <c r="BD115" s="11" t="n"/>
      <c r="BE115" s="10" t="n"/>
      <c r="BF115" s="10" t="n"/>
      <c r="BG115" s="10" t="n"/>
      <c r="BH115" s="10" t="n"/>
      <c r="BI115" s="10" t="n"/>
      <c r="BJ115" s="10" t="n"/>
      <c r="BK115" s="10" t="n"/>
      <c r="BL115" s="10" t="n"/>
      <c r="BM115" s="10" t="n"/>
    </row>
    <row r="116" ht="15.75" customHeight="1" s="218">
      <c r="A116" s="10" t="n"/>
      <c r="B116" s="10" t="n"/>
      <c r="C116" s="10" t="n"/>
      <c r="D116" s="10" t="n"/>
      <c r="E116" s="10" t="n"/>
      <c r="F116" s="10" t="n"/>
      <c r="G116" s="11" t="n"/>
      <c r="H116" s="10" t="n"/>
      <c r="I116" s="10" t="n"/>
      <c r="J116" s="10" t="n"/>
      <c r="K116" s="10" t="n"/>
      <c r="L116" s="10" t="n"/>
      <c r="M116" s="13" t="n"/>
      <c r="N116" s="13" t="n"/>
      <c r="O116" s="13" t="n"/>
      <c r="P116" s="13" t="n"/>
      <c r="Q116" s="10" t="n"/>
      <c r="R116" s="10" t="n"/>
      <c r="S116" s="10" t="n"/>
      <c r="T116" s="10" t="n"/>
      <c r="U116" s="10" t="n"/>
      <c r="V116" s="10" t="n"/>
      <c r="W116" s="10" t="n"/>
      <c r="X116" s="10" t="n"/>
      <c r="Y116" s="11" t="n"/>
      <c r="Z116" s="11" t="n"/>
      <c r="AA116" s="11" t="n"/>
      <c r="AB116" s="11" t="n"/>
      <c r="AC116" s="11" t="n"/>
      <c r="AD116" s="11" t="n"/>
      <c r="AE116" s="10" t="n"/>
      <c r="AF116" s="10" t="n"/>
      <c r="AG116" s="10" t="n"/>
      <c r="AH116" s="10" t="n"/>
      <c r="AI116" s="13" t="n"/>
      <c r="AJ116" s="13" t="n"/>
      <c r="AK116" s="13" t="n"/>
      <c r="AL116" s="13" t="n"/>
      <c r="AM116" s="13" t="n"/>
      <c r="AN116" s="13" t="n"/>
      <c r="AO116" s="13" t="n"/>
      <c r="AP116" s="14" t="n"/>
      <c r="AQ116" s="14" t="n"/>
      <c r="AR116" s="14" t="n"/>
      <c r="AS116" s="13" t="n"/>
      <c r="AT116" s="13" t="n"/>
      <c r="AU116" s="10" t="n"/>
      <c r="AV116" s="10" t="n"/>
      <c r="AW116" s="10" t="n"/>
      <c r="AX116" s="10" t="n"/>
      <c r="AY116" s="10" t="n"/>
      <c r="AZ116" s="10" t="n"/>
      <c r="BA116" s="10" t="n"/>
      <c r="BB116" s="10" t="n"/>
      <c r="BC116" s="10" t="n"/>
      <c r="BD116" s="11" t="n"/>
      <c r="BE116" s="10" t="n"/>
      <c r="BF116" s="10" t="n"/>
      <c r="BG116" s="10" t="n"/>
      <c r="BH116" s="10" t="n"/>
      <c r="BI116" s="10" t="n"/>
      <c r="BJ116" s="10" t="n"/>
      <c r="BK116" s="10" t="n"/>
      <c r="BL116" s="10" t="n"/>
      <c r="BM116" s="10" t="n"/>
    </row>
    <row r="117" ht="15.75" customHeight="1" s="218">
      <c r="A117" s="10" t="n"/>
      <c r="B117" s="10" t="n"/>
      <c r="C117" s="10" t="n"/>
      <c r="D117" s="10" t="n"/>
      <c r="E117" s="10" t="n"/>
      <c r="F117" s="10" t="n"/>
      <c r="G117" s="11" t="n"/>
      <c r="H117" s="10" t="n"/>
      <c r="I117" s="10" t="n"/>
      <c r="J117" s="10" t="n"/>
      <c r="K117" s="10" t="n"/>
      <c r="L117" s="10" t="n"/>
      <c r="M117" s="13" t="n"/>
      <c r="N117" s="13" t="n"/>
      <c r="O117" s="13" t="n"/>
      <c r="P117" s="13" t="n"/>
      <c r="Q117" s="10" t="n"/>
      <c r="R117" s="10" t="n"/>
      <c r="S117" s="10" t="n"/>
      <c r="T117" s="10" t="n"/>
      <c r="U117" s="10" t="n"/>
      <c r="V117" s="10" t="n"/>
      <c r="W117" s="10" t="n"/>
      <c r="X117" s="10" t="n"/>
      <c r="Y117" s="11" t="n"/>
      <c r="Z117" s="11" t="n"/>
      <c r="AA117" s="11" t="n"/>
      <c r="AB117" s="11" t="n"/>
      <c r="AC117" s="11" t="n"/>
      <c r="AD117" s="11" t="n"/>
      <c r="AE117" s="10" t="n"/>
      <c r="AF117" s="10" t="n"/>
      <c r="AG117" s="10" t="n"/>
      <c r="AH117" s="10" t="n"/>
      <c r="AI117" s="13" t="n"/>
      <c r="AJ117" s="13" t="n"/>
      <c r="AK117" s="13" t="n"/>
      <c r="AL117" s="13" t="n"/>
      <c r="AM117" s="13" t="n"/>
      <c r="AN117" s="13" t="n"/>
      <c r="AO117" s="13" t="n"/>
      <c r="AP117" s="14" t="n"/>
      <c r="AQ117" s="14" t="n"/>
      <c r="AR117" s="14" t="n"/>
      <c r="AS117" s="13" t="n"/>
      <c r="AT117" s="13" t="n"/>
      <c r="AU117" s="10" t="n"/>
      <c r="AV117" s="10" t="n"/>
      <c r="AW117" s="10" t="n"/>
      <c r="AX117" s="10" t="n"/>
      <c r="AY117" s="10" t="n"/>
      <c r="AZ117" s="10" t="n"/>
      <c r="BA117" s="10" t="n"/>
      <c r="BB117" s="10" t="n"/>
      <c r="BC117" s="10" t="n"/>
      <c r="BD117" s="11" t="n"/>
      <c r="BE117" s="10" t="n"/>
      <c r="BF117" s="10" t="n"/>
      <c r="BG117" s="10" t="n"/>
      <c r="BH117" s="10" t="n"/>
      <c r="BI117" s="10" t="n"/>
      <c r="BJ117" s="10" t="n"/>
      <c r="BK117" s="10" t="n"/>
      <c r="BL117" s="10" t="n"/>
      <c r="BM117" s="10" t="n"/>
    </row>
    <row r="118" ht="15.75" customHeight="1" s="218">
      <c r="A118" s="10" t="n"/>
      <c r="B118" s="10" t="n"/>
      <c r="C118" s="10" t="n"/>
      <c r="D118" s="10" t="n"/>
      <c r="E118" s="10" t="n"/>
      <c r="F118" s="10" t="n"/>
      <c r="G118" s="11" t="n"/>
      <c r="H118" s="10" t="n"/>
      <c r="I118" s="10" t="n"/>
      <c r="J118" s="10" t="n"/>
      <c r="K118" s="10" t="n"/>
      <c r="L118" s="10" t="n"/>
      <c r="M118" s="13" t="n"/>
      <c r="N118" s="13" t="n"/>
      <c r="O118" s="13" t="n"/>
      <c r="P118" s="13" t="n"/>
      <c r="Q118" s="10" t="n"/>
      <c r="R118" s="10" t="n"/>
      <c r="S118" s="10" t="n"/>
      <c r="T118" s="10" t="n"/>
      <c r="U118" s="10" t="n"/>
      <c r="V118" s="10" t="n"/>
      <c r="W118" s="10" t="n"/>
      <c r="X118" s="10" t="n"/>
      <c r="Y118" s="11" t="n"/>
      <c r="Z118" s="11" t="n"/>
      <c r="AA118" s="11" t="n"/>
      <c r="AB118" s="11" t="n"/>
      <c r="AC118" s="11" t="n"/>
      <c r="AD118" s="11" t="n"/>
      <c r="AE118" s="10" t="n"/>
      <c r="AF118" s="10" t="n"/>
      <c r="AG118" s="10" t="n"/>
      <c r="AH118" s="10" t="n"/>
      <c r="AI118" s="13" t="n"/>
      <c r="AJ118" s="13" t="n"/>
      <c r="AK118" s="13" t="n"/>
      <c r="AL118" s="13" t="n"/>
      <c r="AM118" s="13" t="n"/>
      <c r="AN118" s="13" t="n"/>
      <c r="AO118" s="13" t="n"/>
      <c r="AP118" s="14" t="n"/>
      <c r="AQ118" s="14" t="n"/>
      <c r="AR118" s="14" t="n"/>
      <c r="AS118" s="13" t="n"/>
      <c r="AT118" s="13" t="n"/>
      <c r="AU118" s="10" t="n"/>
      <c r="AV118" s="10" t="n"/>
      <c r="AW118" s="10" t="n"/>
      <c r="AX118" s="10" t="n"/>
      <c r="AY118" s="10" t="n"/>
      <c r="AZ118" s="10" t="n"/>
      <c r="BA118" s="10" t="n"/>
      <c r="BB118" s="10" t="n"/>
      <c r="BC118" s="10" t="n"/>
      <c r="BD118" s="11" t="n"/>
      <c r="BE118" s="10" t="n"/>
      <c r="BF118" s="10" t="n"/>
      <c r="BG118" s="10" t="n"/>
      <c r="BH118" s="10" t="n"/>
      <c r="BI118" s="10" t="n"/>
      <c r="BJ118" s="10" t="n"/>
      <c r="BK118" s="10" t="n"/>
      <c r="BL118" s="10" t="n"/>
      <c r="BM118" s="10" t="n"/>
    </row>
    <row r="119" ht="15.75" customHeight="1" s="218">
      <c r="A119" s="10" t="n"/>
      <c r="B119" s="10" t="n"/>
      <c r="C119" s="10" t="n"/>
      <c r="D119" s="10" t="n"/>
      <c r="E119" s="10" t="n"/>
      <c r="F119" s="10" t="n"/>
      <c r="G119" s="11" t="n"/>
      <c r="H119" s="10" t="n"/>
      <c r="I119" s="10" t="n"/>
      <c r="J119" s="10" t="n"/>
      <c r="K119" s="10" t="n"/>
      <c r="L119" s="10" t="n"/>
      <c r="M119" s="13" t="n"/>
      <c r="N119" s="13" t="n"/>
      <c r="O119" s="13" t="n"/>
      <c r="P119" s="13" t="n"/>
      <c r="Q119" s="10" t="n"/>
      <c r="R119" s="10" t="n"/>
      <c r="S119" s="10" t="n"/>
      <c r="T119" s="10" t="n"/>
      <c r="U119" s="10" t="n"/>
      <c r="V119" s="10" t="n"/>
      <c r="W119" s="10" t="n"/>
      <c r="X119" s="10" t="n"/>
      <c r="Y119" s="11" t="n"/>
      <c r="Z119" s="11" t="n"/>
      <c r="AA119" s="11" t="n"/>
      <c r="AB119" s="11" t="n"/>
      <c r="AC119" s="11" t="n"/>
      <c r="AD119" s="11" t="n"/>
      <c r="AE119" s="10" t="n"/>
      <c r="AF119" s="10" t="n"/>
      <c r="AG119" s="10" t="n"/>
      <c r="AH119" s="10" t="n"/>
      <c r="AI119" s="13" t="n"/>
      <c r="AJ119" s="13" t="n"/>
      <c r="AK119" s="13" t="n"/>
      <c r="AL119" s="13" t="n"/>
      <c r="AM119" s="13" t="n"/>
      <c r="AN119" s="13" t="n"/>
      <c r="AO119" s="13" t="n"/>
      <c r="AP119" s="14" t="n"/>
      <c r="AQ119" s="14" t="n"/>
      <c r="AR119" s="14" t="n"/>
      <c r="AS119" s="13" t="n"/>
      <c r="AT119" s="13" t="n"/>
      <c r="AU119" s="10" t="n"/>
      <c r="AV119" s="10" t="n"/>
      <c r="AW119" s="10" t="n"/>
      <c r="AX119" s="10" t="n"/>
      <c r="AY119" s="10" t="n"/>
      <c r="AZ119" s="10" t="n"/>
      <c r="BA119" s="10" t="n"/>
      <c r="BB119" s="10" t="n"/>
      <c r="BC119" s="10" t="n"/>
      <c r="BD119" s="11" t="n"/>
      <c r="BE119" s="10" t="n"/>
      <c r="BF119" s="10" t="n"/>
      <c r="BG119" s="10" t="n"/>
      <c r="BH119" s="10" t="n"/>
      <c r="BI119" s="10" t="n"/>
      <c r="BJ119" s="10" t="n"/>
      <c r="BK119" s="10" t="n"/>
      <c r="BL119" s="10" t="n"/>
      <c r="BM119" s="10" t="n"/>
    </row>
    <row r="120" ht="15.75" customHeight="1" s="218">
      <c r="A120" s="10" t="n"/>
      <c r="B120" s="10" t="n"/>
      <c r="C120" s="10" t="n"/>
      <c r="D120" s="10" t="n"/>
      <c r="E120" s="10" t="n"/>
      <c r="F120" s="10" t="n"/>
      <c r="G120" s="11" t="n"/>
      <c r="H120" s="10" t="n"/>
      <c r="I120" s="10" t="n"/>
      <c r="J120" s="10" t="n"/>
      <c r="K120" s="10" t="n"/>
      <c r="L120" s="10" t="n"/>
      <c r="M120" s="13" t="n"/>
      <c r="N120" s="13" t="n"/>
      <c r="O120" s="13" t="n"/>
      <c r="P120" s="13" t="n"/>
      <c r="Q120" s="10" t="n"/>
      <c r="R120" s="10" t="n"/>
      <c r="S120" s="10" t="n"/>
      <c r="T120" s="10" t="n"/>
      <c r="U120" s="10" t="n"/>
      <c r="V120" s="10" t="n"/>
      <c r="W120" s="10" t="n"/>
      <c r="X120" s="10" t="n"/>
      <c r="Y120" s="11" t="n"/>
      <c r="Z120" s="11" t="n"/>
      <c r="AA120" s="11" t="n"/>
      <c r="AB120" s="11" t="n"/>
      <c r="AC120" s="11" t="n"/>
      <c r="AD120" s="11" t="n"/>
      <c r="AE120" s="10" t="n"/>
      <c r="AF120" s="10" t="n"/>
      <c r="AG120" s="10" t="n"/>
      <c r="AH120" s="10" t="n"/>
      <c r="AI120" s="13" t="n"/>
      <c r="AJ120" s="13" t="n"/>
      <c r="AK120" s="13" t="n"/>
      <c r="AL120" s="13" t="n"/>
      <c r="AM120" s="13" t="n"/>
      <c r="AN120" s="13" t="n"/>
      <c r="AO120" s="13" t="n"/>
      <c r="AP120" s="14" t="n"/>
      <c r="AQ120" s="14" t="n"/>
      <c r="AR120" s="14" t="n"/>
      <c r="AS120" s="13" t="n"/>
      <c r="AT120" s="13" t="n"/>
      <c r="AU120" s="10" t="n"/>
      <c r="AV120" s="10" t="n"/>
      <c r="AW120" s="10" t="n"/>
      <c r="AX120" s="10" t="n"/>
      <c r="AY120" s="10" t="n"/>
      <c r="AZ120" s="10" t="n"/>
      <c r="BA120" s="10" t="n"/>
      <c r="BB120" s="10" t="n"/>
      <c r="BC120" s="10" t="n"/>
      <c r="BD120" s="11" t="n"/>
      <c r="BE120" s="10" t="n"/>
      <c r="BF120" s="10" t="n"/>
      <c r="BG120" s="10" t="n"/>
      <c r="BH120" s="10" t="n"/>
      <c r="BI120" s="10" t="n"/>
      <c r="BJ120" s="10" t="n"/>
      <c r="BK120" s="10" t="n"/>
      <c r="BL120" s="10" t="n"/>
      <c r="BM120" s="10" t="n"/>
    </row>
    <row r="121" ht="15.75" customHeight="1" s="218">
      <c r="A121" s="10" t="n"/>
      <c r="B121" s="10" t="n"/>
      <c r="C121" s="10" t="n"/>
      <c r="D121" s="10" t="n"/>
      <c r="E121" s="10" t="n"/>
      <c r="F121" s="10" t="n"/>
      <c r="G121" s="11" t="n"/>
      <c r="H121" s="10" t="n"/>
      <c r="I121" s="10" t="n"/>
      <c r="J121" s="10" t="n"/>
      <c r="K121" s="10" t="n"/>
      <c r="L121" s="10" t="n"/>
      <c r="M121" s="13" t="n"/>
      <c r="N121" s="13" t="n"/>
      <c r="O121" s="13" t="n"/>
      <c r="P121" s="13" t="n"/>
      <c r="Q121" s="10" t="n"/>
      <c r="R121" s="10" t="n"/>
      <c r="S121" s="10" t="n"/>
      <c r="T121" s="10" t="n"/>
      <c r="U121" s="10" t="n"/>
      <c r="V121" s="10" t="n"/>
      <c r="W121" s="10" t="n"/>
      <c r="X121" s="10" t="n"/>
      <c r="Y121" s="11" t="n"/>
      <c r="Z121" s="11" t="n"/>
      <c r="AA121" s="11" t="n"/>
      <c r="AB121" s="11" t="n"/>
      <c r="AC121" s="11" t="n"/>
      <c r="AD121" s="11" t="n"/>
      <c r="AE121" s="10" t="n"/>
      <c r="AF121" s="10" t="n"/>
      <c r="AG121" s="10" t="n"/>
      <c r="AH121" s="10" t="n"/>
      <c r="AI121" s="13" t="n"/>
      <c r="AJ121" s="13" t="n"/>
      <c r="AK121" s="13" t="n"/>
      <c r="AL121" s="13" t="n"/>
      <c r="AM121" s="13" t="n"/>
      <c r="AN121" s="13" t="n"/>
      <c r="AO121" s="13" t="n"/>
      <c r="AP121" s="14" t="n"/>
      <c r="AQ121" s="14" t="n"/>
      <c r="AR121" s="14" t="n"/>
      <c r="AS121" s="13" t="n"/>
      <c r="AT121" s="13" t="n"/>
      <c r="AU121" s="10" t="n"/>
      <c r="AV121" s="10" t="n"/>
      <c r="AW121" s="10" t="n"/>
      <c r="AX121" s="10" t="n"/>
      <c r="AY121" s="10" t="n"/>
      <c r="AZ121" s="10" t="n"/>
      <c r="BA121" s="10" t="n"/>
      <c r="BB121" s="10" t="n"/>
      <c r="BC121" s="10" t="n"/>
      <c r="BD121" s="11" t="n"/>
      <c r="BE121" s="10" t="n"/>
      <c r="BF121" s="10" t="n"/>
      <c r="BG121" s="10" t="n"/>
      <c r="BH121" s="10" t="n"/>
      <c r="BI121" s="10" t="n"/>
      <c r="BJ121" s="10" t="n"/>
      <c r="BK121" s="10" t="n"/>
      <c r="BL121" s="10" t="n"/>
      <c r="BM121" s="10" t="n"/>
    </row>
    <row r="122" ht="15.75" customHeight="1" s="218">
      <c r="A122" s="10" t="n"/>
      <c r="B122" s="10" t="n"/>
      <c r="C122" s="10" t="n"/>
      <c r="D122" s="10" t="n"/>
      <c r="E122" s="10" t="n"/>
      <c r="F122" s="10" t="n"/>
      <c r="G122" s="11" t="n"/>
      <c r="H122" s="10" t="n"/>
      <c r="I122" s="10" t="n"/>
      <c r="J122" s="10" t="n"/>
      <c r="K122" s="10" t="n"/>
      <c r="L122" s="10" t="n"/>
      <c r="M122" s="13" t="n"/>
      <c r="N122" s="13" t="n"/>
      <c r="O122" s="13" t="n"/>
      <c r="P122" s="13" t="n"/>
      <c r="Q122" s="10" t="n"/>
      <c r="R122" s="10" t="n"/>
      <c r="S122" s="10" t="n"/>
      <c r="T122" s="10" t="n"/>
      <c r="U122" s="10" t="n"/>
      <c r="V122" s="10" t="n"/>
      <c r="W122" s="10" t="n"/>
      <c r="X122" s="10" t="n"/>
      <c r="Y122" s="11" t="n"/>
      <c r="Z122" s="11" t="n"/>
      <c r="AA122" s="11" t="n"/>
      <c r="AB122" s="11" t="n"/>
      <c r="AC122" s="11" t="n"/>
      <c r="AD122" s="11" t="n"/>
      <c r="AE122" s="10" t="n"/>
      <c r="AF122" s="10" t="n"/>
      <c r="AG122" s="10" t="n"/>
      <c r="AH122" s="10" t="n"/>
      <c r="AI122" s="13" t="n"/>
      <c r="AJ122" s="13" t="n"/>
      <c r="AK122" s="13" t="n"/>
      <c r="AL122" s="13" t="n"/>
      <c r="AM122" s="13" t="n"/>
      <c r="AN122" s="13" t="n"/>
      <c r="AO122" s="13" t="n"/>
      <c r="AP122" s="14" t="n"/>
      <c r="AQ122" s="14" t="n"/>
      <c r="AR122" s="14" t="n"/>
      <c r="AS122" s="13" t="n"/>
      <c r="AT122" s="13" t="n"/>
      <c r="AU122" s="10" t="n"/>
      <c r="AV122" s="10" t="n"/>
      <c r="AW122" s="10" t="n"/>
      <c r="AX122" s="10" t="n"/>
      <c r="AY122" s="10" t="n"/>
      <c r="AZ122" s="10" t="n"/>
      <c r="BA122" s="10" t="n"/>
      <c r="BB122" s="10" t="n"/>
      <c r="BC122" s="10" t="n"/>
      <c r="BD122" s="11" t="n"/>
      <c r="BE122" s="10" t="n"/>
      <c r="BF122" s="10" t="n"/>
      <c r="BG122" s="10" t="n"/>
      <c r="BH122" s="10" t="n"/>
      <c r="BI122" s="10" t="n"/>
      <c r="BJ122" s="10" t="n"/>
      <c r="BK122" s="10" t="n"/>
      <c r="BL122" s="10" t="n"/>
      <c r="BM122" s="10" t="n"/>
    </row>
    <row r="123" ht="15.75" customHeight="1" s="218">
      <c r="A123" s="10" t="n"/>
      <c r="B123" s="10" t="n"/>
      <c r="C123" s="10" t="n"/>
      <c r="D123" s="10" t="n"/>
      <c r="E123" s="10" t="n"/>
      <c r="F123" s="10" t="n"/>
      <c r="G123" s="11" t="n"/>
      <c r="H123" s="10" t="n"/>
      <c r="I123" s="10" t="n"/>
      <c r="J123" s="10" t="n"/>
      <c r="K123" s="10" t="n"/>
      <c r="L123" s="10" t="n"/>
      <c r="M123" s="13" t="n"/>
      <c r="N123" s="13" t="n"/>
      <c r="O123" s="13" t="n"/>
      <c r="P123" s="13" t="n"/>
      <c r="Q123" s="10" t="n"/>
      <c r="R123" s="10" t="n"/>
      <c r="S123" s="10" t="n"/>
      <c r="T123" s="10" t="n"/>
      <c r="U123" s="10" t="n"/>
      <c r="V123" s="10" t="n"/>
      <c r="W123" s="10" t="n"/>
      <c r="X123" s="10" t="n"/>
      <c r="Y123" s="11" t="n"/>
      <c r="Z123" s="11" t="n"/>
      <c r="AA123" s="11" t="n"/>
      <c r="AB123" s="11" t="n"/>
      <c r="AC123" s="11" t="n"/>
      <c r="AD123" s="11" t="n"/>
      <c r="AE123" s="10" t="n"/>
      <c r="AF123" s="10" t="n"/>
      <c r="AG123" s="10" t="n"/>
      <c r="AH123" s="10" t="n"/>
      <c r="AI123" s="13" t="n"/>
      <c r="AJ123" s="13" t="n"/>
      <c r="AK123" s="13" t="n"/>
      <c r="AL123" s="13" t="n"/>
      <c r="AM123" s="13" t="n"/>
      <c r="AN123" s="13" t="n"/>
      <c r="AO123" s="13" t="n"/>
      <c r="AP123" s="14" t="n"/>
      <c r="AQ123" s="14" t="n"/>
      <c r="AR123" s="14" t="n"/>
      <c r="AS123" s="13" t="n"/>
      <c r="AT123" s="13" t="n"/>
      <c r="AU123" s="10" t="n"/>
      <c r="AV123" s="10" t="n"/>
      <c r="AW123" s="10" t="n"/>
      <c r="AX123" s="10" t="n"/>
      <c r="AY123" s="10" t="n"/>
      <c r="AZ123" s="10" t="n"/>
      <c r="BA123" s="10" t="n"/>
      <c r="BB123" s="10" t="n"/>
      <c r="BC123" s="10" t="n"/>
      <c r="BD123" s="11" t="n"/>
      <c r="BE123" s="10" t="n"/>
      <c r="BF123" s="10" t="n"/>
      <c r="BG123" s="10" t="n"/>
      <c r="BH123" s="10" t="n"/>
      <c r="BI123" s="10" t="n"/>
      <c r="BJ123" s="10" t="n"/>
      <c r="BK123" s="10" t="n"/>
      <c r="BL123" s="10" t="n"/>
      <c r="BM123" s="10" t="n"/>
    </row>
    <row r="124" ht="15.75" customHeight="1" s="218">
      <c r="A124" s="10" t="n"/>
      <c r="B124" s="10" t="n"/>
      <c r="C124" s="10" t="n"/>
      <c r="D124" s="10" t="n"/>
      <c r="E124" s="10" t="n"/>
      <c r="F124" s="10" t="n"/>
      <c r="H124" s="10" t="n"/>
      <c r="I124" s="10" t="n"/>
      <c r="J124" s="10" t="n"/>
      <c r="K124" s="10" t="n"/>
      <c r="L124" s="10" t="n"/>
      <c r="M124" s="13" t="n"/>
      <c r="N124" s="13" t="n"/>
      <c r="O124" s="13" t="n"/>
      <c r="P124" s="13" t="n"/>
      <c r="Q124" s="10" t="n"/>
      <c r="R124" s="10" t="n"/>
      <c r="S124" s="10" t="n"/>
      <c r="T124" s="10" t="n"/>
      <c r="U124" s="10" t="n"/>
      <c r="V124" s="10" t="n"/>
      <c r="W124" s="10" t="n"/>
      <c r="X124" s="10" t="n"/>
      <c r="Y124" s="11" t="n"/>
      <c r="Z124" s="11" t="n"/>
      <c r="AA124" s="11" t="n"/>
      <c r="AB124" s="11" t="n"/>
      <c r="AC124" s="11" t="n"/>
      <c r="AD124" s="11" t="n"/>
      <c r="AE124" s="10" t="n"/>
      <c r="AF124" s="10" t="n"/>
      <c r="AG124" s="10" t="n"/>
      <c r="AH124" s="10" t="n"/>
      <c r="AI124" s="13" t="n"/>
      <c r="AJ124" s="13" t="n"/>
      <c r="AK124" s="13" t="n"/>
      <c r="AL124" s="13" t="n"/>
      <c r="AM124" s="13" t="n"/>
      <c r="AN124" s="13" t="n"/>
      <c r="AO124" s="13" t="n"/>
      <c r="AP124" s="14" t="n"/>
      <c r="AQ124" s="14" t="n"/>
      <c r="AR124" s="14" t="n"/>
      <c r="AS124" s="13" t="n"/>
      <c r="AT124" s="13" t="n"/>
      <c r="AU124" s="10" t="n"/>
      <c r="AV124" s="10" t="n"/>
      <c r="AW124" s="10" t="n"/>
      <c r="AX124" s="10" t="n"/>
      <c r="AY124" s="10" t="n"/>
      <c r="AZ124" s="10" t="n"/>
      <c r="BA124" s="10" t="n"/>
      <c r="BB124" s="10" t="n"/>
      <c r="BC124" s="10" t="n"/>
      <c r="BD124" s="11" t="n"/>
      <c r="BE124" s="10" t="n"/>
      <c r="BF124" s="10" t="n"/>
      <c r="BG124" s="10" t="n"/>
      <c r="BH124" s="10" t="n"/>
      <c r="BI124" s="10" t="n"/>
      <c r="BJ124" s="10" t="n"/>
      <c r="BK124" s="10" t="n"/>
      <c r="BL124" s="10" t="n"/>
      <c r="BM124" s="10" t="n"/>
    </row>
    <row r="125" ht="15.75" customHeight="1" s="218">
      <c r="A125" s="10" t="n"/>
      <c r="B125" s="10" t="n"/>
      <c r="C125" s="10" t="n"/>
      <c r="D125" s="10" t="n"/>
      <c r="E125" s="10" t="n"/>
      <c r="F125" s="10" t="n"/>
      <c r="G125" s="11" t="n"/>
      <c r="H125" s="10" t="n"/>
      <c r="I125" s="10" t="n"/>
      <c r="J125" s="10" t="n"/>
      <c r="K125" s="10" t="n"/>
      <c r="L125" s="10" t="n"/>
      <c r="M125" s="13" t="n"/>
      <c r="N125" s="13" t="n"/>
      <c r="O125" s="13" t="n"/>
      <c r="P125" s="13" t="n"/>
      <c r="Q125" s="10" t="n"/>
      <c r="R125" s="10" t="n"/>
      <c r="S125" s="10" t="n"/>
      <c r="T125" s="10" t="n"/>
      <c r="U125" s="10" t="n"/>
      <c r="V125" s="10" t="n"/>
      <c r="W125" s="10" t="n"/>
      <c r="X125" s="10" t="n"/>
      <c r="Y125" s="11" t="n"/>
      <c r="Z125" s="11" t="n"/>
      <c r="AA125" s="11" t="n"/>
      <c r="AB125" s="11" t="n"/>
      <c r="AC125" s="11" t="n"/>
      <c r="AD125" s="11" t="n"/>
      <c r="AE125" s="10" t="n"/>
      <c r="AF125" s="10" t="n"/>
      <c r="AG125" s="10" t="n"/>
      <c r="AH125" s="10" t="n"/>
      <c r="AI125" s="13" t="n"/>
      <c r="AJ125" s="13" t="n"/>
      <c r="AK125" s="13" t="n"/>
      <c r="AL125" s="13" t="n"/>
      <c r="AM125" s="13" t="n"/>
      <c r="AN125" s="13" t="n"/>
      <c r="AO125" s="13" t="n"/>
      <c r="AP125" s="14" t="n"/>
      <c r="AQ125" s="14" t="n"/>
      <c r="AR125" s="14" t="n"/>
      <c r="AS125" s="13" t="n"/>
      <c r="AT125" s="13" t="n"/>
      <c r="AU125" s="10" t="n"/>
      <c r="AV125" s="10" t="n"/>
      <c r="AW125" s="10" t="n"/>
      <c r="AX125" s="10" t="n"/>
      <c r="AY125" s="10" t="n"/>
      <c r="AZ125" s="10" t="n"/>
      <c r="BA125" s="10" t="n"/>
      <c r="BB125" s="10" t="n"/>
      <c r="BC125" s="10" t="n"/>
      <c r="BD125" s="11" t="n"/>
      <c r="BE125" s="10" t="n"/>
      <c r="BF125" s="10" t="n"/>
      <c r="BG125" s="10" t="n"/>
      <c r="BH125" s="10" t="n"/>
      <c r="BI125" s="10" t="n"/>
      <c r="BJ125" s="10" t="n"/>
      <c r="BK125" s="10" t="n"/>
      <c r="BL125" s="10" t="n"/>
      <c r="BM125" s="10" t="n"/>
    </row>
    <row r="126" ht="15.75" customHeight="1" s="218">
      <c r="A126" s="10" t="n"/>
      <c r="B126" s="10" t="n"/>
      <c r="C126" s="10" t="n"/>
      <c r="D126" s="10" t="n"/>
      <c r="E126" s="10" t="n"/>
      <c r="F126" s="10" t="n"/>
      <c r="G126" s="11" t="n"/>
      <c r="H126" s="10" t="n"/>
      <c r="I126" s="10" t="n"/>
      <c r="J126" s="10" t="n"/>
      <c r="K126" s="10" t="n"/>
      <c r="L126" s="10" t="n"/>
      <c r="M126" s="13" t="n"/>
      <c r="N126" s="13" t="n"/>
      <c r="O126" s="13" t="n"/>
      <c r="P126" s="13" t="n"/>
      <c r="Q126" s="10" t="n"/>
      <c r="R126" s="10" t="n"/>
      <c r="S126" s="10" t="n"/>
      <c r="T126" s="10" t="n"/>
      <c r="U126" s="10" t="n"/>
      <c r="V126" s="10" t="n"/>
      <c r="W126" s="10" t="n"/>
      <c r="X126" s="10" t="n"/>
      <c r="Y126" s="11" t="n"/>
      <c r="Z126" s="11" t="n"/>
      <c r="AA126" s="11" t="n"/>
      <c r="AB126" s="11" t="n"/>
      <c r="AC126" s="11" t="n"/>
      <c r="AD126" s="11" t="n"/>
      <c r="AE126" s="10" t="n"/>
      <c r="AF126" s="10" t="n"/>
      <c r="AG126" s="10" t="n"/>
      <c r="AH126" s="10" t="n"/>
      <c r="AI126" s="13" t="n"/>
      <c r="AJ126" s="13" t="n"/>
      <c r="AK126" s="13" t="n"/>
      <c r="AL126" s="13" t="n"/>
      <c r="AM126" s="13" t="n"/>
      <c r="AN126" s="13" t="n"/>
      <c r="AO126" s="13" t="n"/>
      <c r="AP126" s="14" t="n"/>
      <c r="AQ126" s="14" t="n"/>
      <c r="AR126" s="14" t="n"/>
      <c r="AS126" s="13" t="n"/>
      <c r="AT126" s="13" t="n"/>
      <c r="AU126" s="10" t="n"/>
      <c r="AV126" s="10" t="n"/>
      <c r="AW126" s="10" t="n"/>
      <c r="AX126" s="10" t="n"/>
      <c r="AY126" s="10" t="n"/>
      <c r="AZ126" s="10" t="n"/>
      <c r="BA126" s="10" t="n"/>
      <c r="BB126" s="10" t="n"/>
      <c r="BC126" s="10" t="n"/>
      <c r="BD126" s="11" t="n"/>
      <c r="BE126" s="10" t="n"/>
      <c r="BF126" s="10" t="n"/>
      <c r="BG126" s="10" t="n"/>
      <c r="BH126" s="10" t="n"/>
      <c r="BI126" s="10" t="n"/>
      <c r="BJ126" s="10" t="n"/>
      <c r="BK126" s="10" t="n"/>
      <c r="BL126" s="10" t="n"/>
      <c r="BM126" s="10" t="n"/>
    </row>
    <row r="127" ht="15.75" customHeight="1" s="218">
      <c r="A127" s="10" t="n"/>
      <c r="B127" s="10" t="n"/>
      <c r="C127" s="10" t="n"/>
      <c r="D127" s="10" t="n"/>
      <c r="E127" s="10" t="n"/>
      <c r="F127" s="10" t="n"/>
      <c r="G127" s="11" t="n"/>
      <c r="H127" s="10" t="n"/>
      <c r="I127" s="10" t="n"/>
      <c r="J127" s="10" t="n"/>
      <c r="K127" s="10" t="n"/>
      <c r="L127" s="10" t="n"/>
      <c r="M127" s="13" t="n"/>
      <c r="N127" s="13" t="n"/>
      <c r="O127" s="13" t="n"/>
      <c r="P127" s="13" t="n"/>
      <c r="Q127" s="10" t="n"/>
      <c r="R127" s="10" t="n"/>
      <c r="S127" s="10" t="n"/>
      <c r="T127" s="10" t="n"/>
      <c r="U127" s="10" t="n"/>
      <c r="V127" s="10" t="n"/>
      <c r="W127" s="10" t="n"/>
      <c r="X127" s="10" t="n"/>
      <c r="Y127" s="11" t="n"/>
      <c r="Z127" s="11" t="n"/>
      <c r="AA127" s="11" t="n"/>
      <c r="AB127" s="11" t="n"/>
      <c r="AC127" s="11" t="n"/>
      <c r="AD127" s="11" t="n"/>
      <c r="AE127" s="10" t="n"/>
      <c r="AF127" s="10" t="n"/>
      <c r="AG127" s="10" t="n"/>
      <c r="AH127" s="10" t="n"/>
      <c r="AI127" s="13" t="n"/>
      <c r="AJ127" s="13" t="n"/>
      <c r="AK127" s="13" t="n"/>
      <c r="AL127" s="13" t="n"/>
      <c r="AM127" s="13" t="n"/>
      <c r="AN127" s="13" t="n"/>
      <c r="AO127" s="13" t="n"/>
      <c r="AP127" s="14" t="n"/>
      <c r="AQ127" s="14" t="n"/>
      <c r="AR127" s="14" t="n"/>
      <c r="AS127" s="13" t="n"/>
      <c r="AT127" s="13" t="n"/>
      <c r="AU127" s="10" t="n"/>
      <c r="AV127" s="10" t="n"/>
      <c r="AW127" s="10" t="n"/>
      <c r="AX127" s="10" t="n"/>
      <c r="AY127" s="10" t="n"/>
      <c r="AZ127" s="10" t="n"/>
      <c r="BA127" s="10" t="n"/>
      <c r="BB127" s="10" t="n"/>
      <c r="BC127" s="10" t="n"/>
      <c r="BD127" s="11" t="n"/>
      <c r="BE127" s="10" t="n"/>
      <c r="BF127" s="10" t="n"/>
      <c r="BG127" s="10" t="n"/>
      <c r="BH127" s="10" t="n"/>
      <c r="BI127" s="10" t="n"/>
      <c r="BJ127" s="10" t="n"/>
      <c r="BK127" s="10" t="n"/>
      <c r="BL127" s="10" t="n"/>
      <c r="BM127" s="10" t="n"/>
    </row>
    <row r="128" ht="15.75" customHeight="1" s="218">
      <c r="A128" s="10" t="n"/>
      <c r="B128" s="10" t="n"/>
      <c r="C128" s="10" t="n"/>
      <c r="D128" s="10" t="n"/>
      <c r="E128" s="10" t="n"/>
      <c r="F128" s="10" t="n"/>
      <c r="G128" s="11" t="n"/>
      <c r="H128" s="10" t="n"/>
      <c r="I128" s="10" t="n"/>
      <c r="J128" s="10" t="n"/>
      <c r="K128" s="10" t="n"/>
      <c r="L128" s="10" t="n"/>
      <c r="M128" s="13" t="n"/>
      <c r="N128" s="13" t="n"/>
      <c r="O128" s="13" t="n"/>
      <c r="P128" s="13" t="n"/>
      <c r="Q128" s="10" t="n"/>
      <c r="R128" s="10" t="n"/>
      <c r="S128" s="10" t="n"/>
      <c r="T128" s="10" t="n"/>
      <c r="U128" s="10" t="n"/>
      <c r="V128" s="10" t="n"/>
      <c r="W128" s="10" t="n"/>
      <c r="X128" s="10" t="n"/>
      <c r="Y128" s="11" t="n"/>
      <c r="Z128" s="11" t="n"/>
      <c r="AA128" s="11" t="n"/>
      <c r="AB128" s="11" t="n"/>
      <c r="AC128" s="11" t="n"/>
      <c r="AD128" s="11" t="n"/>
      <c r="AE128" s="10" t="n"/>
      <c r="AF128" s="10" t="n"/>
      <c r="AG128" s="10" t="n"/>
      <c r="AH128" s="10" t="n"/>
      <c r="AI128" s="13" t="n"/>
      <c r="AJ128" s="13" t="n"/>
      <c r="AK128" s="13" t="n"/>
      <c r="AL128" s="13" t="n"/>
      <c r="AM128" s="13" t="n"/>
      <c r="AN128" s="13" t="n"/>
      <c r="AO128" s="13" t="n"/>
      <c r="AP128" s="14" t="n"/>
      <c r="AQ128" s="14" t="n"/>
      <c r="AR128" s="14" t="n"/>
      <c r="AS128" s="13" t="n"/>
      <c r="AT128" s="13" t="n"/>
      <c r="AU128" s="10" t="n"/>
      <c r="AV128" s="10" t="n"/>
      <c r="AW128" s="10" t="n"/>
      <c r="AX128" s="10" t="n"/>
      <c r="AY128" s="10" t="n"/>
      <c r="AZ128" s="10" t="n"/>
      <c r="BA128" s="10" t="n"/>
      <c r="BB128" s="10" t="n"/>
      <c r="BC128" s="10" t="n"/>
      <c r="BD128" s="11" t="n"/>
      <c r="BE128" s="10" t="n"/>
      <c r="BF128" s="10" t="n"/>
      <c r="BG128" s="10" t="n"/>
      <c r="BH128" s="10" t="n"/>
      <c r="BI128" s="10" t="n"/>
      <c r="BJ128" s="10" t="n"/>
      <c r="BK128" s="10" t="n"/>
      <c r="BL128" s="10" t="n"/>
      <c r="BM128" s="10" t="n"/>
    </row>
    <row r="129" ht="15.75" customHeight="1" s="218">
      <c r="A129" s="10" t="n"/>
      <c r="B129" s="10" t="n"/>
      <c r="C129" s="10" t="n"/>
      <c r="D129" s="10" t="n"/>
      <c r="E129" s="10" t="n"/>
      <c r="F129" s="10" t="n"/>
      <c r="G129" s="11" t="n"/>
      <c r="H129" s="10" t="n"/>
      <c r="I129" s="10" t="n"/>
      <c r="J129" s="10" t="n"/>
      <c r="K129" s="10" t="n"/>
      <c r="L129" s="10" t="n"/>
      <c r="M129" s="13" t="n"/>
      <c r="N129" s="13" t="n"/>
      <c r="O129" s="13" t="n"/>
      <c r="P129" s="13" t="n"/>
      <c r="Q129" s="10" t="n"/>
      <c r="R129" s="10" t="n"/>
      <c r="S129" s="10" t="n"/>
      <c r="T129" s="10" t="n"/>
      <c r="U129" s="10" t="n"/>
      <c r="V129" s="10" t="n"/>
      <c r="W129" s="10" t="n"/>
      <c r="X129" s="10" t="n"/>
      <c r="Y129" s="11" t="n"/>
      <c r="Z129" s="11" t="n"/>
      <c r="AA129" s="11" t="n"/>
      <c r="AB129" s="11" t="n"/>
      <c r="AC129" s="11" t="n"/>
      <c r="AD129" s="11" t="n"/>
      <c r="AE129" s="10" t="n"/>
      <c r="AF129" s="10" t="n"/>
      <c r="AG129" s="10" t="n"/>
      <c r="AH129" s="10" t="n"/>
      <c r="AI129" s="13" t="n"/>
      <c r="AJ129" s="13" t="n"/>
      <c r="AK129" s="13" t="n"/>
      <c r="AL129" s="13" t="n"/>
      <c r="AM129" s="13" t="n"/>
      <c r="AN129" s="13" t="n"/>
      <c r="AO129" s="13" t="n"/>
      <c r="AP129" s="14" t="n"/>
      <c r="AQ129" s="14" t="n"/>
      <c r="AR129" s="14" t="n"/>
      <c r="AS129" s="13" t="n"/>
      <c r="AT129" s="13" t="n"/>
      <c r="AU129" s="10" t="n"/>
      <c r="AV129" s="10" t="n"/>
      <c r="AW129" s="10" t="n"/>
      <c r="AX129" s="10" t="n"/>
      <c r="AY129" s="10" t="n"/>
      <c r="AZ129" s="10" t="n"/>
      <c r="BA129" s="10" t="n"/>
      <c r="BB129" s="10" t="n"/>
      <c r="BC129" s="10" t="n"/>
      <c r="BD129" s="11" t="n"/>
      <c r="BE129" s="10" t="n"/>
      <c r="BF129" s="10" t="n"/>
      <c r="BG129" s="10" t="n"/>
      <c r="BH129" s="10" t="n"/>
      <c r="BI129" s="10" t="n"/>
      <c r="BJ129" s="10" t="n"/>
      <c r="BK129" s="10" t="n"/>
      <c r="BL129" s="10" t="n"/>
      <c r="BM129" s="10" t="n"/>
    </row>
    <row r="130" ht="15.75" customHeight="1" s="218">
      <c r="A130" s="10" t="n"/>
      <c r="B130" s="10" t="n"/>
      <c r="C130" s="10" t="n"/>
      <c r="D130" s="10" t="n"/>
      <c r="E130" s="10" t="n"/>
      <c r="F130" s="10" t="n"/>
      <c r="G130" s="11" t="n"/>
      <c r="H130" s="10" t="n"/>
      <c r="I130" s="10" t="n"/>
      <c r="J130" s="10" t="n"/>
      <c r="K130" s="10" t="n"/>
      <c r="L130" s="10" t="n"/>
      <c r="M130" s="13" t="n"/>
      <c r="N130" s="13" t="n"/>
      <c r="O130" s="13" t="n"/>
      <c r="P130" s="13" t="n"/>
      <c r="Q130" s="10" t="n"/>
      <c r="R130" s="10" t="n"/>
      <c r="S130" s="10" t="n"/>
      <c r="T130" s="10" t="n"/>
      <c r="U130" s="10" t="n"/>
      <c r="V130" s="10" t="n"/>
      <c r="W130" s="10" t="n"/>
      <c r="X130" s="10" t="n"/>
      <c r="Y130" s="11" t="n"/>
      <c r="Z130" s="11" t="n"/>
      <c r="AA130" s="11" t="n"/>
      <c r="AB130" s="11" t="n"/>
      <c r="AC130" s="11" t="n"/>
      <c r="AD130" s="11" t="n"/>
      <c r="AE130" s="10" t="n"/>
      <c r="AF130" s="10" t="n"/>
      <c r="AG130" s="10" t="n"/>
      <c r="AH130" s="10" t="n"/>
      <c r="AI130" s="13" t="n"/>
      <c r="AJ130" s="13" t="n"/>
      <c r="AK130" s="13" t="n"/>
      <c r="AL130" s="13" t="n"/>
      <c r="AM130" s="13" t="n"/>
      <c r="AN130" s="13" t="n"/>
      <c r="AO130" s="13" t="n"/>
      <c r="AP130" s="14" t="n"/>
      <c r="AQ130" s="14" t="n"/>
      <c r="AR130" s="14" t="n"/>
      <c r="AS130" s="13" t="n"/>
      <c r="AT130" s="13" t="n"/>
      <c r="AU130" s="10" t="n"/>
      <c r="AV130" s="10" t="n"/>
      <c r="AW130" s="10" t="n"/>
      <c r="AX130" s="10" t="n"/>
      <c r="AY130" s="10" t="n"/>
      <c r="AZ130" s="10" t="n"/>
      <c r="BA130" s="10" t="n"/>
      <c r="BB130" s="10" t="n"/>
      <c r="BC130" s="10" t="n"/>
      <c r="BD130" s="11" t="n"/>
      <c r="BE130" s="10" t="n"/>
      <c r="BF130" s="10" t="n"/>
      <c r="BG130" s="10" t="n"/>
      <c r="BH130" s="10" t="n"/>
      <c r="BI130" s="10" t="n"/>
      <c r="BJ130" s="10" t="n"/>
      <c r="BK130" s="10" t="n"/>
      <c r="BL130" s="10" t="n"/>
      <c r="BM130" s="10" t="n"/>
    </row>
    <row r="131" ht="15.75" customHeight="1" s="218">
      <c r="A131" s="10" t="n"/>
      <c r="B131" s="10" t="n"/>
      <c r="C131" s="10" t="n"/>
      <c r="D131" s="10" t="n"/>
      <c r="E131" s="10" t="n"/>
      <c r="F131" s="10" t="n"/>
      <c r="G131" s="11" t="n"/>
      <c r="H131" s="10" t="n"/>
      <c r="I131" s="10" t="n"/>
      <c r="J131" s="10" t="n"/>
      <c r="K131" s="10" t="n"/>
      <c r="L131" s="10" t="n"/>
      <c r="M131" s="13" t="n"/>
      <c r="N131" s="13" t="n"/>
      <c r="O131" s="13" t="n"/>
      <c r="P131" s="13" t="n"/>
      <c r="Q131" s="10" t="n"/>
      <c r="R131" s="10" t="n"/>
      <c r="S131" s="10" t="n"/>
      <c r="T131" s="10" t="n"/>
      <c r="U131" s="10" t="n"/>
      <c r="V131" s="10" t="n"/>
      <c r="W131" s="10" t="n"/>
      <c r="X131" s="10" t="n"/>
      <c r="Y131" s="11" t="n"/>
      <c r="Z131" s="11" t="n"/>
      <c r="AA131" s="11" t="n"/>
      <c r="AB131" s="11" t="n"/>
      <c r="AC131" s="11" t="n"/>
      <c r="AD131" s="11" t="n"/>
      <c r="AE131" s="10" t="n"/>
      <c r="AF131" s="10" t="n"/>
      <c r="AG131" s="10" t="n"/>
      <c r="AH131" s="10" t="n"/>
      <c r="AI131" s="13" t="n"/>
      <c r="AJ131" s="13" t="n"/>
      <c r="AK131" s="13" t="n"/>
      <c r="AL131" s="13" t="n"/>
      <c r="AM131" s="13" t="n"/>
      <c r="AN131" s="13" t="n"/>
      <c r="AO131" s="13" t="n"/>
      <c r="AP131" s="14" t="n"/>
      <c r="AQ131" s="14" t="n"/>
      <c r="AR131" s="14" t="n"/>
      <c r="AS131" s="13" t="n"/>
      <c r="AT131" s="13" t="n"/>
      <c r="AU131" s="10" t="n"/>
      <c r="AV131" s="10" t="n"/>
      <c r="AW131" s="10" t="n"/>
      <c r="AX131" s="10" t="n"/>
      <c r="AY131" s="10" t="n"/>
      <c r="AZ131" s="10" t="n"/>
      <c r="BA131" s="10" t="n"/>
      <c r="BB131" s="10" t="n"/>
      <c r="BC131" s="10" t="n"/>
      <c r="BD131" s="11" t="n"/>
      <c r="BE131" s="10" t="n"/>
      <c r="BF131" s="10" t="n"/>
      <c r="BG131" s="10" t="n"/>
      <c r="BH131" s="10" t="n"/>
      <c r="BI131" s="10" t="n"/>
      <c r="BJ131" s="10" t="n"/>
      <c r="BK131" s="10" t="n"/>
      <c r="BL131" s="10" t="n"/>
      <c r="BM131" s="10" t="n"/>
    </row>
    <row r="132" ht="15.75" customHeight="1" s="218">
      <c r="A132" s="10" t="n"/>
      <c r="B132" s="10" t="n"/>
      <c r="C132" s="10" t="n"/>
      <c r="D132" s="10" t="n"/>
      <c r="E132" s="10" t="n"/>
      <c r="F132" s="10" t="n"/>
      <c r="G132" s="11" t="n"/>
      <c r="H132" s="10" t="n"/>
      <c r="I132" s="10" t="n"/>
      <c r="J132" s="10" t="n"/>
      <c r="K132" s="10" t="n"/>
      <c r="L132" s="10" t="n"/>
      <c r="M132" s="13" t="n"/>
      <c r="N132" s="13" t="n"/>
      <c r="O132" s="13" t="n"/>
      <c r="P132" s="13" t="n"/>
      <c r="Q132" s="10" t="n"/>
      <c r="R132" s="10" t="n"/>
      <c r="S132" s="10" t="n"/>
      <c r="T132" s="10" t="n"/>
      <c r="U132" s="10" t="n"/>
      <c r="V132" s="10" t="n"/>
      <c r="W132" s="10" t="n"/>
      <c r="X132" s="10" t="n"/>
      <c r="Y132" s="11" t="n"/>
      <c r="Z132" s="11" t="n"/>
      <c r="AA132" s="11" t="n"/>
      <c r="AB132" s="11" t="n"/>
      <c r="AC132" s="11" t="n"/>
      <c r="AD132" s="11" t="n"/>
      <c r="AE132" s="10" t="n"/>
      <c r="AF132" s="10" t="n"/>
      <c r="AG132" s="10" t="n"/>
      <c r="AH132" s="10" t="n"/>
      <c r="AI132" s="13" t="n"/>
      <c r="AJ132" s="13" t="n"/>
      <c r="AK132" s="13" t="n"/>
      <c r="AL132" s="13" t="n"/>
      <c r="AM132" s="13" t="n"/>
      <c r="AN132" s="13" t="n"/>
      <c r="AO132" s="13" t="n"/>
      <c r="AP132" s="14" t="n"/>
      <c r="AQ132" s="14" t="n"/>
      <c r="AR132" s="14" t="n"/>
      <c r="AS132" s="13" t="n"/>
      <c r="AT132" s="13" t="n"/>
      <c r="AU132" s="10" t="n"/>
      <c r="AV132" s="10" t="n"/>
      <c r="AW132" s="10" t="n"/>
      <c r="AX132" s="10" t="n"/>
      <c r="AY132" s="10" t="n"/>
      <c r="AZ132" s="10" t="n"/>
      <c r="BA132" s="10" t="n"/>
      <c r="BB132" s="10" t="n"/>
      <c r="BC132" s="10" t="n"/>
      <c r="BD132" s="11" t="n"/>
      <c r="BE132" s="10" t="n"/>
      <c r="BF132" s="10" t="n"/>
      <c r="BG132" s="10" t="n"/>
      <c r="BH132" s="10" t="n"/>
      <c r="BI132" s="10" t="n"/>
      <c r="BJ132" s="10" t="n"/>
      <c r="BK132" s="10" t="n"/>
      <c r="BL132" s="10" t="n"/>
      <c r="BM132" s="10" t="n"/>
    </row>
    <row r="133" ht="15.75" customHeight="1" s="218">
      <c r="A133" s="10" t="n"/>
      <c r="B133" s="10" t="n"/>
      <c r="C133" s="10" t="n"/>
      <c r="D133" s="10" t="n"/>
      <c r="E133" s="10" t="n"/>
      <c r="F133" s="10" t="n"/>
      <c r="G133" s="11" t="n"/>
      <c r="H133" s="10" t="n"/>
      <c r="I133" s="10" t="n"/>
      <c r="J133" s="10" t="n"/>
      <c r="K133" s="10" t="n"/>
      <c r="L133" s="10" t="n"/>
      <c r="M133" s="13" t="n"/>
      <c r="N133" s="13" t="n"/>
      <c r="O133" s="13" t="n"/>
      <c r="P133" s="13" t="n"/>
      <c r="Q133" s="10" t="n"/>
      <c r="R133" s="10" t="n"/>
      <c r="S133" s="10" t="n"/>
      <c r="T133" s="10" t="n"/>
      <c r="U133" s="10" t="n"/>
      <c r="V133" s="10" t="n"/>
      <c r="W133" s="10" t="n"/>
      <c r="X133" s="10" t="n"/>
      <c r="Y133" s="11" t="n"/>
      <c r="Z133" s="11" t="n"/>
      <c r="AA133" s="11" t="n"/>
      <c r="AB133" s="11" t="n"/>
      <c r="AC133" s="11" t="n"/>
      <c r="AD133" s="11" t="n"/>
      <c r="AE133" s="10" t="n"/>
      <c r="AF133" s="10" t="n"/>
      <c r="AG133" s="10" t="n"/>
      <c r="AH133" s="10" t="n"/>
      <c r="AI133" s="13" t="n"/>
      <c r="AJ133" s="13" t="n"/>
      <c r="AK133" s="13" t="n"/>
      <c r="AL133" s="13" t="n"/>
      <c r="AM133" s="13" t="n"/>
      <c r="AN133" s="13" t="n"/>
      <c r="AO133" s="13" t="n"/>
      <c r="AP133" s="14" t="n"/>
      <c r="AQ133" s="14" t="n"/>
      <c r="AR133" s="14" t="n"/>
      <c r="AS133" s="13" t="n"/>
      <c r="AT133" s="13" t="n"/>
      <c r="AU133" s="10" t="n"/>
      <c r="AV133" s="10" t="n"/>
      <c r="AW133" s="10" t="n"/>
      <c r="AX133" s="10" t="n"/>
      <c r="AY133" s="10" t="n"/>
      <c r="AZ133" s="10" t="n"/>
      <c r="BA133" s="10" t="n"/>
      <c r="BB133" s="10" t="n"/>
      <c r="BC133" s="10" t="n"/>
      <c r="BD133" s="11" t="n"/>
      <c r="BE133" s="10" t="n"/>
      <c r="BF133" s="10" t="n"/>
      <c r="BG133" s="10" t="n"/>
      <c r="BH133" s="10" t="n"/>
      <c r="BI133" s="10" t="n"/>
      <c r="BJ133" s="10" t="n"/>
      <c r="BK133" s="10" t="n"/>
      <c r="BL133" s="10" t="n"/>
      <c r="BM133" s="10" t="n"/>
    </row>
    <row r="134" ht="15.75" customHeight="1" s="218">
      <c r="A134" s="10" t="n"/>
      <c r="B134" s="10" t="n"/>
      <c r="C134" s="10" t="n"/>
      <c r="D134" s="10" t="n"/>
      <c r="E134" s="10" t="n"/>
      <c r="F134" s="10" t="n"/>
      <c r="G134" s="11" t="n"/>
      <c r="H134" s="10" t="n"/>
      <c r="I134" s="10" t="n"/>
      <c r="J134" s="10" t="n"/>
      <c r="K134" s="10" t="n"/>
      <c r="L134" s="10" t="n"/>
      <c r="M134" s="13" t="n"/>
      <c r="N134" s="13" t="n"/>
      <c r="O134" s="13" t="n"/>
      <c r="P134" s="13" t="n"/>
      <c r="Q134" s="10" t="n"/>
      <c r="R134" s="10" t="n"/>
      <c r="S134" s="10" t="n"/>
      <c r="T134" s="10" t="n"/>
      <c r="U134" s="10" t="n"/>
      <c r="V134" s="10" t="n"/>
      <c r="W134" s="10" t="n"/>
      <c r="X134" s="10" t="n"/>
      <c r="Y134" s="11" t="n"/>
      <c r="Z134" s="11" t="n"/>
      <c r="AA134" s="11" t="n"/>
      <c r="AB134" s="11" t="n"/>
      <c r="AC134" s="11" t="n"/>
      <c r="AD134" s="11" t="n"/>
      <c r="AE134" s="10" t="n"/>
      <c r="AF134" s="10" t="n"/>
      <c r="AG134" s="10" t="n"/>
      <c r="AH134" s="10" t="n"/>
      <c r="AI134" s="13" t="n"/>
      <c r="AJ134" s="13" t="n"/>
      <c r="AK134" s="13" t="n"/>
      <c r="AL134" s="13" t="n"/>
      <c r="AM134" s="13" t="n"/>
      <c r="AN134" s="13" t="n"/>
      <c r="AO134" s="13" t="n"/>
      <c r="AP134" s="14" t="n"/>
      <c r="AQ134" s="14" t="n"/>
      <c r="AR134" s="14" t="n"/>
      <c r="AS134" s="13" t="n"/>
      <c r="AT134" s="13" t="n"/>
      <c r="AU134" s="10" t="n"/>
      <c r="AV134" s="10" t="n"/>
      <c r="AW134" s="10" t="n"/>
      <c r="AX134" s="10" t="n"/>
      <c r="AY134" s="10" t="n"/>
      <c r="AZ134" s="10" t="n"/>
      <c r="BA134" s="10" t="n"/>
      <c r="BB134" s="10" t="n"/>
      <c r="BC134" s="10" t="n"/>
      <c r="BD134" s="11" t="n"/>
      <c r="BE134" s="10" t="n"/>
      <c r="BF134" s="10" t="n"/>
      <c r="BG134" s="10" t="n"/>
      <c r="BH134" s="10" t="n"/>
      <c r="BI134" s="10" t="n"/>
      <c r="BJ134" s="10" t="n"/>
      <c r="BK134" s="10" t="n"/>
      <c r="BL134" s="10" t="n"/>
      <c r="BM134" s="10" t="n"/>
    </row>
    <row r="135" ht="15.75" customHeight="1" s="218">
      <c r="A135" s="10" t="n"/>
      <c r="B135" s="10" t="n"/>
      <c r="C135" s="10" t="n"/>
      <c r="D135" s="10" t="n"/>
      <c r="E135" s="10" t="n"/>
      <c r="F135" s="10" t="n"/>
      <c r="G135" s="11" t="n"/>
      <c r="H135" s="10" t="n"/>
      <c r="I135" s="10" t="n"/>
      <c r="J135" s="10" t="n"/>
      <c r="K135" s="10" t="n"/>
      <c r="L135" s="10" t="n"/>
      <c r="M135" s="13" t="n"/>
      <c r="N135" s="13" t="n"/>
      <c r="O135" s="13" t="n"/>
      <c r="P135" s="13" t="n"/>
      <c r="Q135" s="10" t="n"/>
      <c r="R135" s="10" t="n"/>
      <c r="S135" s="10" t="n"/>
      <c r="T135" s="10" t="n"/>
      <c r="U135" s="10" t="n"/>
      <c r="V135" s="10" t="n"/>
      <c r="W135" s="10" t="n"/>
      <c r="X135" s="10" t="n"/>
      <c r="Y135" s="11" t="n"/>
      <c r="Z135" s="11" t="n"/>
      <c r="AA135" s="11" t="n"/>
      <c r="AB135" s="11" t="n"/>
      <c r="AC135" s="11" t="n"/>
      <c r="AD135" s="11" t="n"/>
      <c r="AE135" s="10" t="n"/>
      <c r="AF135" s="10" t="n"/>
      <c r="AG135" s="10" t="n"/>
      <c r="AH135" s="10" t="n"/>
      <c r="AI135" s="13" t="n"/>
      <c r="AJ135" s="13" t="n"/>
      <c r="AK135" s="13" t="n"/>
      <c r="AL135" s="13" t="n"/>
      <c r="AM135" s="13" t="n"/>
      <c r="AN135" s="13" t="n"/>
      <c r="AO135" s="13" t="n"/>
      <c r="AP135" s="14" t="n"/>
      <c r="AQ135" s="14" t="n"/>
      <c r="AR135" s="14" t="n"/>
      <c r="AS135" s="13" t="n"/>
      <c r="AT135" s="13" t="n"/>
      <c r="AU135" s="10" t="n"/>
      <c r="AV135" s="10" t="n"/>
      <c r="AW135" s="10" t="n"/>
      <c r="AX135" s="10" t="n"/>
      <c r="AY135" s="10" t="n"/>
      <c r="AZ135" s="10" t="n"/>
      <c r="BA135" s="10" t="n"/>
      <c r="BB135" s="10" t="n"/>
      <c r="BC135" s="10" t="n"/>
      <c r="BD135" s="11" t="n"/>
      <c r="BE135" s="10" t="n"/>
      <c r="BF135" s="10" t="n"/>
      <c r="BG135" s="10" t="n"/>
      <c r="BH135" s="10" t="n"/>
      <c r="BI135" s="10" t="n"/>
      <c r="BJ135" s="10" t="n"/>
      <c r="BK135" s="10" t="n"/>
      <c r="BL135" s="10" t="n"/>
      <c r="BM135" s="10" t="n"/>
    </row>
    <row r="136" ht="15.75" customHeight="1" s="218">
      <c r="A136" s="10" t="n"/>
      <c r="B136" s="10" t="n"/>
      <c r="C136" s="10" t="n"/>
      <c r="D136" s="10" t="n"/>
      <c r="E136" s="10" t="n"/>
      <c r="F136" s="10" t="n"/>
      <c r="G136" s="11" t="n"/>
      <c r="H136" s="10" t="n"/>
      <c r="I136" s="10" t="n"/>
      <c r="J136" s="10" t="n"/>
      <c r="K136" s="10" t="n"/>
      <c r="L136" s="10" t="n"/>
      <c r="M136" s="13" t="n"/>
      <c r="N136" s="13" t="n"/>
      <c r="O136" s="13" t="n"/>
      <c r="P136" s="13" t="n"/>
      <c r="Q136" s="10" t="n"/>
      <c r="R136" s="10" t="n"/>
      <c r="S136" s="10" t="n"/>
      <c r="T136" s="10" t="n"/>
      <c r="U136" s="10" t="n"/>
      <c r="V136" s="10" t="n"/>
      <c r="W136" s="10" t="n"/>
      <c r="X136" s="10" t="n"/>
      <c r="Y136" s="11" t="n"/>
      <c r="Z136" s="11" t="n"/>
      <c r="AA136" s="11" t="n"/>
      <c r="AB136" s="11" t="n"/>
      <c r="AC136" s="11" t="n"/>
      <c r="AD136" s="11" t="n"/>
      <c r="AE136" s="10" t="n"/>
      <c r="AF136" s="10" t="n"/>
      <c r="AG136" s="10" t="n"/>
      <c r="AH136" s="10" t="n"/>
      <c r="AI136" s="13" t="n"/>
      <c r="AJ136" s="13" t="n"/>
      <c r="AK136" s="13" t="n"/>
      <c r="AL136" s="13" t="n"/>
      <c r="AM136" s="13" t="n"/>
      <c r="AN136" s="13" t="n"/>
      <c r="AO136" s="13" t="n"/>
      <c r="AP136" s="14" t="n"/>
      <c r="AQ136" s="14" t="n"/>
      <c r="AR136" s="14" t="n"/>
      <c r="AS136" s="13" t="n"/>
      <c r="AT136" s="13" t="n"/>
      <c r="AU136" s="10" t="n"/>
      <c r="AV136" s="10" t="n"/>
      <c r="AW136" s="10" t="n"/>
      <c r="AX136" s="10" t="n"/>
      <c r="AY136" s="10" t="n"/>
      <c r="AZ136" s="10" t="n"/>
      <c r="BA136" s="10" t="n"/>
      <c r="BB136" s="10" t="n"/>
      <c r="BC136" s="10" t="n"/>
      <c r="BD136" s="11" t="n"/>
      <c r="BE136" s="10" t="n"/>
      <c r="BF136" s="10" t="n"/>
      <c r="BG136" s="10" t="n"/>
      <c r="BH136" s="10" t="n"/>
      <c r="BI136" s="10" t="n"/>
      <c r="BJ136" s="10" t="n"/>
      <c r="BK136" s="10" t="n"/>
      <c r="BL136" s="10" t="n"/>
      <c r="BM136" s="10" t="n"/>
    </row>
    <row r="137" ht="15.75" customHeight="1" s="218">
      <c r="A137" s="10" t="n"/>
      <c r="B137" s="10" t="n"/>
      <c r="C137" s="10" t="n"/>
      <c r="D137" s="10" t="n"/>
      <c r="E137" s="10" t="n"/>
      <c r="F137" s="10" t="n"/>
      <c r="G137" s="11" t="n"/>
      <c r="H137" s="10" t="n"/>
      <c r="I137" s="10" t="n"/>
      <c r="J137" s="10" t="n"/>
      <c r="K137" s="10" t="n"/>
      <c r="L137" s="10" t="n"/>
      <c r="M137" s="13" t="n"/>
      <c r="N137" s="13" t="n"/>
      <c r="O137" s="13" t="n"/>
      <c r="P137" s="13" t="n"/>
      <c r="Q137" s="10" t="n"/>
      <c r="R137" s="10" t="n"/>
      <c r="S137" s="10" t="n"/>
      <c r="T137" s="10" t="n"/>
      <c r="U137" s="10" t="n"/>
      <c r="V137" s="10" t="n"/>
      <c r="W137" s="10" t="n"/>
      <c r="X137" s="10" t="n"/>
      <c r="Y137" s="11" t="n"/>
      <c r="Z137" s="11" t="n"/>
      <c r="AA137" s="11" t="n"/>
      <c r="AB137" s="11" t="n"/>
      <c r="AC137" s="11" t="n"/>
      <c r="AD137" s="11" t="n"/>
      <c r="AE137" s="10" t="n"/>
      <c r="AF137" s="10" t="n"/>
      <c r="AG137" s="10" t="n"/>
      <c r="AH137" s="10" t="n"/>
      <c r="AI137" s="13" t="n"/>
      <c r="AJ137" s="13" t="n"/>
      <c r="AK137" s="13" t="n"/>
      <c r="AL137" s="13" t="n"/>
      <c r="AM137" s="13" t="n"/>
      <c r="AN137" s="13" t="n"/>
      <c r="AO137" s="13" t="n"/>
      <c r="AP137" s="14" t="n"/>
      <c r="AQ137" s="14" t="n"/>
      <c r="AR137" s="14" t="n"/>
      <c r="AS137" s="13" t="n"/>
      <c r="AT137" s="13" t="n"/>
      <c r="AU137" s="10" t="n"/>
      <c r="AV137" s="10" t="n"/>
      <c r="AW137" s="10" t="n"/>
      <c r="AX137" s="10" t="n"/>
      <c r="AY137" s="10" t="n"/>
      <c r="AZ137" s="10" t="n"/>
      <c r="BA137" s="10" t="n"/>
      <c r="BB137" s="10" t="n"/>
      <c r="BC137" s="10" t="n"/>
      <c r="BD137" s="11" t="n"/>
      <c r="BE137" s="10" t="n"/>
      <c r="BF137" s="10" t="n"/>
      <c r="BG137" s="10" t="n"/>
      <c r="BH137" s="10" t="n"/>
      <c r="BI137" s="10" t="n"/>
      <c r="BJ137" s="10" t="n"/>
      <c r="BK137" s="10" t="n"/>
      <c r="BL137" s="10" t="n"/>
      <c r="BM137" s="10" t="n"/>
    </row>
    <row r="138" ht="15.75" customHeight="1" s="218">
      <c r="A138" s="10" t="n"/>
      <c r="B138" s="10" t="n"/>
      <c r="C138" s="10" t="n"/>
      <c r="D138" s="10" t="n"/>
      <c r="E138" s="10" t="n"/>
      <c r="F138" s="10" t="n"/>
      <c r="G138" s="11" t="n"/>
      <c r="H138" s="10" t="n"/>
      <c r="I138" s="10" t="n"/>
      <c r="J138" s="10" t="n"/>
      <c r="K138" s="10" t="n"/>
      <c r="L138" s="10" t="n"/>
      <c r="M138" s="13" t="n"/>
      <c r="N138" s="13" t="n"/>
      <c r="O138" s="13" t="n"/>
      <c r="P138" s="13" t="n"/>
      <c r="Q138" s="10" t="n"/>
      <c r="R138" s="10" t="n"/>
      <c r="S138" s="10" t="n"/>
      <c r="T138" s="10" t="n"/>
      <c r="U138" s="10" t="n"/>
      <c r="V138" s="10" t="n"/>
      <c r="W138" s="10" t="n"/>
      <c r="X138" s="10" t="n"/>
      <c r="Y138" s="11" t="n"/>
      <c r="Z138" s="11" t="n"/>
      <c r="AA138" s="11" t="n"/>
      <c r="AB138" s="11" t="n"/>
      <c r="AC138" s="11" t="n"/>
      <c r="AD138" s="11" t="n"/>
      <c r="AE138" s="10" t="n"/>
      <c r="AF138" s="10" t="n"/>
      <c r="AG138" s="10" t="n"/>
      <c r="AH138" s="10" t="n"/>
      <c r="AI138" s="13" t="n"/>
      <c r="AJ138" s="13" t="n"/>
      <c r="AK138" s="13" t="n"/>
      <c r="AL138" s="13" t="n"/>
      <c r="AM138" s="13" t="n"/>
      <c r="AN138" s="13" t="n"/>
      <c r="AO138" s="13" t="n"/>
      <c r="AP138" s="14" t="n"/>
      <c r="AQ138" s="14" t="n"/>
      <c r="AR138" s="14" t="n"/>
      <c r="AS138" s="13" t="n"/>
      <c r="AT138" s="13" t="n"/>
      <c r="AU138" s="10" t="n"/>
      <c r="AV138" s="10" t="n"/>
      <c r="AW138" s="10" t="n"/>
      <c r="AX138" s="10" t="n"/>
      <c r="AY138" s="10" t="n"/>
      <c r="AZ138" s="10" t="n"/>
      <c r="BA138" s="10" t="n"/>
      <c r="BB138" s="10" t="n"/>
      <c r="BC138" s="10" t="n"/>
      <c r="BD138" s="11" t="n"/>
      <c r="BE138" s="10" t="n"/>
      <c r="BF138" s="10" t="n"/>
      <c r="BG138" s="10" t="n"/>
      <c r="BH138" s="10" t="n"/>
      <c r="BI138" s="10" t="n"/>
      <c r="BJ138" s="10" t="n"/>
      <c r="BK138" s="10" t="n"/>
      <c r="BL138" s="10" t="n"/>
      <c r="BM138" s="10" t="n"/>
    </row>
    <row r="139" ht="15.75" customHeight="1" s="218">
      <c r="A139" s="10" t="n"/>
      <c r="B139" s="10" t="n"/>
      <c r="C139" s="10" t="n"/>
      <c r="D139" s="10" t="n"/>
      <c r="E139" s="10" t="n"/>
      <c r="F139" s="10" t="n"/>
      <c r="G139" s="11" t="n"/>
      <c r="H139" s="10" t="n"/>
      <c r="I139" s="10" t="n"/>
      <c r="J139" s="10" t="n"/>
      <c r="K139" s="10" t="n"/>
      <c r="L139" s="10" t="n"/>
      <c r="M139" s="13" t="n"/>
      <c r="N139" s="13" t="n"/>
      <c r="O139" s="13" t="n"/>
      <c r="P139" s="13" t="n"/>
      <c r="Q139" s="10" t="n"/>
      <c r="R139" s="10" t="n"/>
      <c r="S139" s="10" t="n"/>
      <c r="T139" s="10" t="n"/>
      <c r="U139" s="10" t="n"/>
      <c r="V139" s="10" t="n"/>
      <c r="W139" s="10" t="n"/>
      <c r="X139" s="10" t="n"/>
      <c r="Y139" s="11" t="n"/>
      <c r="Z139" s="11" t="n"/>
      <c r="AA139" s="11" t="n"/>
      <c r="AB139" s="11" t="n"/>
      <c r="AC139" s="11" t="n"/>
      <c r="AD139" s="11" t="n"/>
      <c r="AE139" s="10" t="n"/>
      <c r="AF139" s="10" t="n"/>
      <c r="AG139" s="10" t="n"/>
      <c r="AH139" s="10" t="n"/>
      <c r="AI139" s="13" t="n"/>
      <c r="AJ139" s="13" t="n"/>
      <c r="AK139" s="13" t="n"/>
      <c r="AL139" s="13" t="n"/>
      <c r="AM139" s="13" t="n"/>
      <c r="AN139" s="13" t="n"/>
      <c r="AO139" s="13" t="n"/>
      <c r="AP139" s="14" t="n"/>
      <c r="AQ139" s="14" t="n"/>
      <c r="AR139" s="14" t="n"/>
      <c r="AS139" s="13" t="n"/>
      <c r="AT139" s="13" t="n"/>
      <c r="AU139" s="10" t="n"/>
      <c r="AV139" s="10" t="n"/>
      <c r="AW139" s="10" t="n"/>
      <c r="AX139" s="10" t="n"/>
      <c r="AY139" s="10" t="n"/>
      <c r="AZ139" s="10" t="n"/>
      <c r="BA139" s="10" t="n"/>
      <c r="BB139" s="10" t="n"/>
      <c r="BC139" s="10" t="n"/>
      <c r="BD139" s="11" t="n"/>
      <c r="BE139" s="10" t="n"/>
      <c r="BF139" s="10" t="n"/>
      <c r="BG139" s="10" t="n"/>
      <c r="BH139" s="10" t="n"/>
      <c r="BI139" s="10" t="n"/>
      <c r="BJ139" s="10" t="n"/>
      <c r="BK139" s="10" t="n"/>
      <c r="BL139" s="10" t="n"/>
      <c r="BM139" s="10" t="n"/>
    </row>
    <row r="140" ht="15.75" customHeight="1" s="218">
      <c r="A140" s="10" t="n"/>
      <c r="B140" s="10" t="n"/>
      <c r="C140" s="10" t="n"/>
      <c r="D140" s="10" t="n"/>
      <c r="E140" s="10" t="n"/>
      <c r="F140" s="10" t="n"/>
      <c r="G140" s="11" t="n"/>
      <c r="H140" s="10" t="n"/>
      <c r="I140" s="10" t="n"/>
      <c r="J140" s="10" t="n"/>
      <c r="K140" s="10" t="n"/>
      <c r="L140" s="10" t="n"/>
      <c r="M140" s="13" t="n"/>
      <c r="N140" s="13" t="n"/>
      <c r="O140" s="13" t="n"/>
      <c r="P140" s="13" t="n"/>
      <c r="Q140" s="10" t="n"/>
      <c r="R140" s="10" t="n"/>
      <c r="S140" s="10" t="n"/>
      <c r="T140" s="10" t="n"/>
      <c r="U140" s="10" t="n"/>
      <c r="V140" s="10" t="n"/>
      <c r="W140" s="10" t="n"/>
      <c r="X140" s="10" t="n"/>
      <c r="Y140" s="11" t="n"/>
      <c r="Z140" s="11" t="n"/>
      <c r="AA140" s="11" t="n"/>
      <c r="AB140" s="11" t="n"/>
      <c r="AC140" s="11" t="n"/>
      <c r="AD140" s="11" t="n"/>
      <c r="AE140" s="10" t="n"/>
      <c r="AF140" s="10" t="n"/>
      <c r="AG140" s="10" t="n"/>
      <c r="AH140" s="10" t="n"/>
      <c r="AI140" s="13" t="n"/>
      <c r="AJ140" s="13" t="n"/>
      <c r="AK140" s="13" t="n"/>
      <c r="AL140" s="13" t="n"/>
      <c r="AM140" s="13" t="n"/>
      <c r="AN140" s="13" t="n"/>
      <c r="AO140" s="13" t="n"/>
      <c r="AP140" s="14" t="n"/>
      <c r="AQ140" s="14" t="n"/>
      <c r="AR140" s="14" t="n"/>
      <c r="AS140" s="13" t="n"/>
      <c r="AT140" s="13" t="n"/>
      <c r="AU140" s="10" t="n"/>
      <c r="AV140" s="10" t="n"/>
      <c r="AW140" s="10" t="n"/>
      <c r="AX140" s="10" t="n"/>
      <c r="AY140" s="10" t="n"/>
      <c r="AZ140" s="10" t="n"/>
      <c r="BA140" s="10" t="n"/>
      <c r="BB140" s="10" t="n"/>
      <c r="BC140" s="10" t="n"/>
      <c r="BD140" s="11" t="n"/>
      <c r="BE140" s="10" t="n"/>
      <c r="BF140" s="10" t="n"/>
      <c r="BG140" s="10" t="n"/>
      <c r="BH140" s="10" t="n"/>
      <c r="BI140" s="10" t="n"/>
      <c r="BJ140" s="10" t="n"/>
      <c r="BK140" s="10" t="n"/>
      <c r="BL140" s="10" t="n"/>
      <c r="BM140" s="10" t="n"/>
    </row>
    <row r="141" ht="15.75" customHeight="1" s="218">
      <c r="A141" s="10" t="n"/>
      <c r="B141" s="10" t="n"/>
      <c r="C141" s="10" t="n"/>
      <c r="D141" s="10" t="n"/>
      <c r="E141" s="10" t="n"/>
      <c r="F141" s="10" t="n"/>
      <c r="G141" s="11" t="n"/>
      <c r="H141" s="10" t="n"/>
      <c r="I141" s="10" t="n"/>
      <c r="J141" s="10" t="n"/>
      <c r="K141" s="10" t="n"/>
      <c r="L141" s="10" t="n"/>
      <c r="M141" s="13" t="n"/>
      <c r="N141" s="13" t="n"/>
      <c r="O141" s="13" t="n"/>
      <c r="P141" s="13" t="n"/>
      <c r="Q141" s="10" t="n"/>
      <c r="R141" s="10" t="n"/>
      <c r="S141" s="10" t="n"/>
      <c r="T141" s="10" t="n"/>
      <c r="U141" s="10" t="n"/>
      <c r="V141" s="10" t="n"/>
      <c r="W141" s="10" t="n"/>
      <c r="X141" s="10" t="n"/>
      <c r="Y141" s="11" t="n"/>
      <c r="Z141" s="11" t="n"/>
      <c r="AA141" s="11" t="n"/>
      <c r="AB141" s="11" t="n"/>
      <c r="AC141" s="11" t="n"/>
      <c r="AD141" s="11" t="n"/>
      <c r="AE141" s="10" t="n"/>
      <c r="AF141" s="10" t="n"/>
      <c r="AG141" s="10" t="n"/>
      <c r="AH141" s="10" t="n"/>
      <c r="AI141" s="13" t="n"/>
      <c r="AJ141" s="13" t="n"/>
      <c r="AK141" s="13" t="n"/>
      <c r="AL141" s="13" t="n"/>
      <c r="AM141" s="13" t="n"/>
      <c r="AN141" s="13" t="n"/>
      <c r="AO141" s="13" t="n"/>
      <c r="AP141" s="14" t="n"/>
      <c r="AQ141" s="14" t="n"/>
      <c r="AR141" s="14" t="n"/>
      <c r="AS141" s="13" t="n"/>
      <c r="AT141" s="13" t="n"/>
      <c r="AU141" s="10" t="n"/>
      <c r="AV141" s="10" t="n"/>
      <c r="AW141" s="10" t="n"/>
      <c r="AX141" s="10" t="n"/>
      <c r="AY141" s="10" t="n"/>
      <c r="AZ141" s="10" t="n"/>
      <c r="BA141" s="10" t="n"/>
      <c r="BB141" s="10" t="n"/>
      <c r="BC141" s="10" t="n"/>
      <c r="BD141" s="11" t="n"/>
      <c r="BE141" s="10" t="n"/>
      <c r="BF141" s="10" t="n"/>
      <c r="BG141" s="10" t="n"/>
      <c r="BH141" s="10" t="n"/>
      <c r="BI141" s="10" t="n"/>
      <c r="BJ141" s="10" t="n"/>
      <c r="BK141" s="10" t="n"/>
      <c r="BL141" s="10" t="n"/>
      <c r="BM141" s="10" t="n"/>
    </row>
    <row r="142" ht="15.75" customHeight="1" s="218">
      <c r="A142" s="10" t="n"/>
      <c r="B142" s="10" t="n"/>
      <c r="C142" s="10" t="n"/>
      <c r="D142" s="10" t="n"/>
      <c r="E142" s="10" t="n"/>
      <c r="F142" s="10" t="n"/>
      <c r="G142" s="11" t="n"/>
      <c r="H142" s="10" t="n"/>
      <c r="I142" s="10" t="n"/>
      <c r="J142" s="10" t="n"/>
      <c r="K142" s="10" t="n"/>
      <c r="L142" s="10" t="n"/>
      <c r="M142" s="13" t="n"/>
      <c r="N142" s="13" t="n"/>
      <c r="O142" s="13" t="n"/>
      <c r="P142" s="13" t="n"/>
      <c r="Q142" s="10" t="n"/>
      <c r="R142" s="10" t="n"/>
      <c r="S142" s="10" t="n"/>
      <c r="T142" s="10" t="n"/>
      <c r="U142" s="10" t="n"/>
      <c r="V142" s="10" t="n"/>
      <c r="W142" s="10" t="n"/>
      <c r="X142" s="10" t="n"/>
      <c r="Y142" s="11" t="n"/>
      <c r="Z142" s="11" t="n"/>
      <c r="AA142" s="11" t="n"/>
      <c r="AB142" s="11" t="n"/>
      <c r="AC142" s="11" t="n"/>
      <c r="AD142" s="11" t="n"/>
      <c r="AE142" s="10" t="n"/>
      <c r="AF142" s="10" t="n"/>
      <c r="AG142" s="10" t="n"/>
      <c r="AH142" s="10" t="n"/>
      <c r="AI142" s="13" t="n"/>
      <c r="AJ142" s="13" t="n"/>
      <c r="AK142" s="13" t="n"/>
      <c r="AL142" s="13" t="n"/>
      <c r="AM142" s="13" t="n"/>
      <c r="AN142" s="13" t="n"/>
      <c r="AO142" s="13" t="n"/>
      <c r="AP142" s="14" t="n"/>
      <c r="AQ142" s="14" t="n"/>
      <c r="AR142" s="14" t="n"/>
      <c r="AS142" s="13" t="n"/>
      <c r="AT142" s="13" t="n"/>
      <c r="AU142" s="10" t="n"/>
      <c r="AV142" s="10" t="n"/>
      <c r="AW142" s="10" t="n"/>
      <c r="AX142" s="10" t="n"/>
      <c r="AY142" s="10" t="n"/>
      <c r="AZ142" s="10" t="n"/>
      <c r="BA142" s="10" t="n"/>
      <c r="BB142" s="10" t="n"/>
      <c r="BC142" s="10" t="n"/>
      <c r="BD142" s="11" t="n"/>
      <c r="BE142" s="10" t="n"/>
      <c r="BF142" s="10" t="n"/>
      <c r="BG142" s="10" t="n"/>
      <c r="BH142" s="10" t="n"/>
      <c r="BI142" s="10" t="n"/>
      <c r="BJ142" s="10" t="n"/>
      <c r="BK142" s="10" t="n"/>
      <c r="BL142" s="10" t="n"/>
      <c r="BM142" s="10" t="n"/>
    </row>
    <row r="143" ht="15.75" customHeight="1" s="218">
      <c r="A143" s="10" t="n"/>
      <c r="B143" s="10" t="n"/>
      <c r="C143" s="10" t="n"/>
      <c r="D143" s="10" t="n"/>
      <c r="E143" s="10" t="n"/>
      <c r="F143" s="10" t="n"/>
      <c r="G143" s="11" t="n"/>
      <c r="H143" s="10" t="n"/>
      <c r="I143" s="10" t="n"/>
      <c r="J143" s="10" t="n"/>
      <c r="K143" s="10" t="n"/>
      <c r="L143" s="10" t="n"/>
      <c r="M143" s="13" t="n"/>
      <c r="N143" s="13" t="n"/>
      <c r="O143" s="13" t="n"/>
      <c r="P143" s="13" t="n"/>
      <c r="Q143" s="10" t="n"/>
      <c r="R143" s="10" t="n"/>
      <c r="S143" s="10" t="n"/>
      <c r="T143" s="10" t="n"/>
      <c r="U143" s="10" t="n"/>
      <c r="V143" s="10" t="n"/>
      <c r="W143" s="10" t="n"/>
      <c r="X143" s="10" t="n"/>
      <c r="Y143" s="11" t="n"/>
      <c r="Z143" s="11" t="n"/>
      <c r="AA143" s="11" t="n"/>
      <c r="AB143" s="11" t="n"/>
      <c r="AC143" s="11" t="n"/>
      <c r="AD143" s="11" t="n"/>
      <c r="AE143" s="10" t="n"/>
      <c r="AF143" s="10" t="n"/>
      <c r="AG143" s="10" t="n"/>
      <c r="AH143" s="10" t="n"/>
      <c r="AI143" s="13" t="n"/>
      <c r="AJ143" s="13" t="n"/>
      <c r="AK143" s="13" t="n"/>
      <c r="AL143" s="13" t="n"/>
      <c r="AM143" s="13" t="n"/>
      <c r="AN143" s="13" t="n"/>
      <c r="AO143" s="13" t="n"/>
      <c r="AP143" s="14" t="n"/>
      <c r="AQ143" s="14" t="n"/>
      <c r="AR143" s="14" t="n"/>
      <c r="AS143" s="13" t="n"/>
      <c r="AT143" s="13" t="n"/>
      <c r="AU143" s="10" t="n"/>
      <c r="AV143" s="10" t="n"/>
      <c r="AW143" s="10" t="n"/>
      <c r="AX143" s="10" t="n"/>
      <c r="AY143" s="10" t="n"/>
      <c r="AZ143" s="10" t="n"/>
      <c r="BA143" s="10" t="n"/>
      <c r="BB143" s="10" t="n"/>
      <c r="BC143" s="10" t="n"/>
      <c r="BD143" s="11" t="n"/>
      <c r="BE143" s="10" t="n"/>
      <c r="BF143" s="10" t="n"/>
      <c r="BG143" s="10" t="n"/>
      <c r="BH143" s="10" t="n"/>
      <c r="BI143" s="10" t="n"/>
      <c r="BJ143" s="10" t="n"/>
      <c r="BK143" s="10" t="n"/>
      <c r="BL143" s="10" t="n"/>
      <c r="BM143" s="10" t="n"/>
    </row>
    <row r="144" ht="15.75" customHeight="1" s="218">
      <c r="A144" s="10" t="n"/>
      <c r="B144" s="10" t="n"/>
      <c r="C144" s="10" t="n"/>
      <c r="D144" s="10" t="n"/>
      <c r="E144" s="10" t="n"/>
      <c r="F144" s="10" t="n"/>
      <c r="G144" s="11" t="n"/>
      <c r="H144" s="10" t="n"/>
      <c r="I144" s="10" t="n"/>
      <c r="J144" s="10" t="n"/>
      <c r="K144" s="10" t="n"/>
      <c r="L144" s="10" t="n"/>
      <c r="M144" s="13" t="n"/>
      <c r="N144" s="13" t="n"/>
      <c r="O144" s="13" t="n"/>
      <c r="P144" s="13" t="n"/>
      <c r="Q144" s="10" t="n"/>
      <c r="R144" s="10" t="n"/>
      <c r="S144" s="10" t="n"/>
      <c r="T144" s="10" t="n"/>
      <c r="U144" s="10" t="n"/>
      <c r="V144" s="10" t="n"/>
      <c r="W144" s="10" t="n"/>
      <c r="X144" s="10" t="n"/>
      <c r="Y144" s="11" t="n"/>
      <c r="Z144" s="11" t="n"/>
      <c r="AA144" s="11" t="n"/>
      <c r="AB144" s="11" t="n"/>
      <c r="AC144" s="11" t="n"/>
      <c r="AD144" s="11" t="n"/>
      <c r="AE144" s="10" t="n"/>
      <c r="AF144" s="10" t="n"/>
      <c r="AG144" s="10" t="n"/>
      <c r="AH144" s="10" t="n"/>
      <c r="AI144" s="13" t="n"/>
      <c r="AJ144" s="13" t="n"/>
      <c r="AK144" s="13" t="n"/>
      <c r="AL144" s="13" t="n"/>
      <c r="AM144" s="13" t="n"/>
      <c r="AN144" s="13" t="n"/>
      <c r="AO144" s="13" t="n"/>
      <c r="AP144" s="14" t="n"/>
      <c r="AQ144" s="14" t="n"/>
      <c r="AR144" s="14" t="n"/>
      <c r="AS144" s="13" t="n"/>
      <c r="AT144" s="13" t="n"/>
      <c r="AU144" s="10" t="n"/>
      <c r="AV144" s="10" t="n"/>
      <c r="AW144" s="10" t="n"/>
      <c r="AX144" s="10" t="n"/>
      <c r="AY144" s="10" t="n"/>
      <c r="AZ144" s="10" t="n"/>
      <c r="BA144" s="10" t="n"/>
      <c r="BB144" s="10" t="n"/>
      <c r="BC144" s="10" t="n"/>
      <c r="BD144" s="11" t="n"/>
      <c r="BE144" s="10" t="n"/>
      <c r="BF144" s="10" t="n"/>
      <c r="BG144" s="10" t="n"/>
      <c r="BH144" s="10" t="n"/>
      <c r="BI144" s="10" t="n"/>
      <c r="BJ144" s="10" t="n"/>
      <c r="BK144" s="10" t="n"/>
      <c r="BL144" s="10" t="n"/>
      <c r="BM144" s="10" t="n"/>
    </row>
    <row r="145" ht="15.75" customHeight="1" s="218">
      <c r="A145" s="10" t="n"/>
      <c r="B145" s="10" t="n"/>
      <c r="C145" s="10" t="n"/>
      <c r="D145" s="10" t="n"/>
      <c r="E145" s="10" t="n"/>
      <c r="F145" s="10" t="n"/>
      <c r="G145" s="11" t="n"/>
      <c r="H145" s="10" t="n"/>
      <c r="I145" s="10" t="n"/>
      <c r="J145" s="10" t="n"/>
      <c r="K145" s="10" t="n"/>
      <c r="L145" s="10" t="n"/>
      <c r="M145" s="13" t="n"/>
      <c r="N145" s="13" t="n"/>
      <c r="O145" s="13" t="n"/>
      <c r="P145" s="13" t="n"/>
      <c r="Q145" s="10" t="n"/>
      <c r="R145" s="10" t="n"/>
      <c r="S145" s="10" t="n"/>
      <c r="T145" s="10" t="n"/>
      <c r="U145" s="10" t="n"/>
      <c r="V145" s="10" t="n"/>
      <c r="W145" s="10" t="n"/>
      <c r="X145" s="10" t="n"/>
      <c r="Y145" s="11" t="n"/>
      <c r="Z145" s="11" t="n"/>
      <c r="AA145" s="11" t="n"/>
      <c r="AB145" s="11" t="n"/>
      <c r="AC145" s="11" t="n"/>
      <c r="AD145" s="11" t="n"/>
      <c r="AE145" s="10" t="n"/>
      <c r="AF145" s="10" t="n"/>
      <c r="AG145" s="10" t="n"/>
      <c r="AH145" s="10" t="n"/>
      <c r="AI145" s="13" t="n"/>
      <c r="AJ145" s="13" t="n"/>
      <c r="AK145" s="13" t="n"/>
      <c r="AL145" s="13" t="n"/>
      <c r="AM145" s="13" t="n"/>
      <c r="AN145" s="13" t="n"/>
      <c r="AO145" s="13" t="n"/>
      <c r="AP145" s="14" t="n"/>
      <c r="AQ145" s="14" t="n"/>
      <c r="AR145" s="14" t="n"/>
      <c r="AS145" s="13" t="n"/>
      <c r="AT145" s="13" t="n"/>
      <c r="AU145" s="10" t="n"/>
      <c r="AV145" s="10" t="n"/>
      <c r="AW145" s="10" t="n"/>
      <c r="AX145" s="10" t="n"/>
      <c r="AY145" s="10" t="n"/>
      <c r="AZ145" s="10" t="n"/>
      <c r="BA145" s="10" t="n"/>
      <c r="BB145" s="10" t="n"/>
      <c r="BC145" s="10" t="n"/>
      <c r="BD145" s="11" t="n"/>
      <c r="BE145" s="10" t="n"/>
      <c r="BF145" s="10" t="n"/>
      <c r="BG145" s="10" t="n"/>
      <c r="BH145" s="10" t="n"/>
      <c r="BI145" s="10" t="n"/>
      <c r="BJ145" s="10" t="n"/>
      <c r="BK145" s="10" t="n"/>
      <c r="BL145" s="10" t="n"/>
      <c r="BM145" s="10" t="n"/>
    </row>
    <row r="146" ht="15.75" customHeight="1" s="218">
      <c r="A146" s="10" t="n"/>
      <c r="B146" s="10" t="n"/>
      <c r="C146" s="10" t="n"/>
      <c r="D146" s="10" t="n"/>
      <c r="E146" s="10" t="n"/>
      <c r="F146" s="10" t="n"/>
      <c r="G146" s="11" t="n"/>
      <c r="H146" s="10" t="n"/>
      <c r="I146" s="10" t="n"/>
      <c r="J146" s="10" t="n"/>
      <c r="K146" s="10" t="n"/>
      <c r="L146" s="10" t="n"/>
      <c r="M146" s="13" t="n"/>
      <c r="N146" s="13" t="n"/>
      <c r="O146" s="13" t="n"/>
      <c r="P146" s="13" t="n"/>
      <c r="Q146" s="10" t="n"/>
      <c r="R146" s="10" t="n"/>
      <c r="S146" s="10" t="n"/>
      <c r="T146" s="10" t="n"/>
      <c r="U146" s="10" t="n"/>
      <c r="V146" s="10" t="n"/>
      <c r="W146" s="10" t="n"/>
      <c r="X146" s="10" t="n"/>
      <c r="Y146" s="11" t="n"/>
      <c r="Z146" s="11" t="n"/>
      <c r="AA146" s="11" t="n"/>
      <c r="AB146" s="11" t="n"/>
      <c r="AC146" s="11" t="n"/>
      <c r="AD146" s="11" t="n"/>
      <c r="AE146" s="10" t="n"/>
      <c r="AF146" s="10" t="n"/>
      <c r="AG146" s="10" t="n"/>
      <c r="AH146" s="10" t="n"/>
      <c r="AI146" s="13" t="n"/>
      <c r="AJ146" s="13" t="n"/>
      <c r="AK146" s="13" t="n"/>
      <c r="AL146" s="13" t="n"/>
      <c r="AM146" s="13" t="n"/>
      <c r="AN146" s="13" t="n"/>
      <c r="AO146" s="13" t="n"/>
      <c r="AP146" s="14" t="n"/>
      <c r="AQ146" s="14" t="n"/>
      <c r="AR146" s="14" t="n"/>
      <c r="AS146" s="13" t="n"/>
      <c r="AT146" s="13" t="n"/>
      <c r="AU146" s="10" t="n"/>
      <c r="AV146" s="10" t="n"/>
      <c r="AW146" s="10" t="n"/>
      <c r="AX146" s="10" t="n"/>
      <c r="AY146" s="10" t="n"/>
      <c r="AZ146" s="10" t="n"/>
      <c r="BA146" s="10" t="n"/>
      <c r="BB146" s="10" t="n"/>
      <c r="BC146" s="10" t="n"/>
      <c r="BD146" s="11" t="n"/>
      <c r="BE146" s="10" t="n"/>
      <c r="BF146" s="10" t="n"/>
      <c r="BG146" s="10" t="n"/>
      <c r="BH146" s="10" t="n"/>
      <c r="BI146" s="10" t="n"/>
      <c r="BJ146" s="10" t="n"/>
      <c r="BK146" s="10" t="n"/>
      <c r="BL146" s="10" t="n"/>
      <c r="BM146" s="10" t="n"/>
    </row>
    <row r="147" ht="15.75" customHeight="1" s="218">
      <c r="A147" s="10" t="n"/>
      <c r="B147" s="10" t="n"/>
      <c r="C147" s="10" t="n"/>
      <c r="D147" s="10" t="n"/>
      <c r="E147" s="10" t="n"/>
      <c r="F147" s="10" t="n"/>
      <c r="G147" s="11" t="n"/>
      <c r="H147" s="10" t="n"/>
      <c r="I147" s="10" t="n"/>
      <c r="J147" s="10" t="n"/>
      <c r="K147" s="10" t="n"/>
      <c r="L147" s="10" t="n"/>
      <c r="M147" s="13" t="n"/>
      <c r="N147" s="13" t="n"/>
      <c r="O147" s="13" t="n"/>
      <c r="P147" s="13" t="n"/>
      <c r="Q147" s="10" t="n"/>
      <c r="R147" s="10" t="n"/>
      <c r="S147" s="10" t="n"/>
      <c r="T147" s="10" t="n"/>
      <c r="U147" s="10" t="n"/>
      <c r="V147" s="10" t="n"/>
      <c r="W147" s="10" t="n"/>
      <c r="X147" s="10" t="n"/>
      <c r="Y147" s="11" t="n"/>
      <c r="Z147" s="11" t="n"/>
      <c r="AA147" s="11" t="n"/>
      <c r="AB147" s="11" t="n"/>
      <c r="AC147" s="11" t="n"/>
      <c r="AD147" s="11" t="n"/>
      <c r="AE147" s="10" t="n"/>
      <c r="AF147" s="10" t="n"/>
      <c r="AG147" s="10" t="n"/>
      <c r="AH147" s="10" t="n"/>
      <c r="AI147" s="13" t="n"/>
      <c r="AJ147" s="13" t="n"/>
      <c r="AK147" s="13" t="n"/>
      <c r="AL147" s="13" t="n"/>
      <c r="AM147" s="13" t="n"/>
      <c r="AN147" s="13" t="n"/>
      <c r="AO147" s="13" t="n"/>
      <c r="AP147" s="14" t="n"/>
      <c r="AQ147" s="14" t="n"/>
      <c r="AR147" s="14" t="n"/>
      <c r="AS147" s="13" t="n"/>
      <c r="AT147" s="13" t="n"/>
      <c r="AU147" s="10" t="n"/>
      <c r="AV147" s="10" t="n"/>
      <c r="AW147" s="10" t="n"/>
      <c r="AX147" s="10" t="n"/>
      <c r="AY147" s="10" t="n"/>
      <c r="AZ147" s="10" t="n"/>
      <c r="BA147" s="10" t="n"/>
      <c r="BB147" s="10" t="n"/>
      <c r="BC147" s="10" t="n"/>
      <c r="BD147" s="11" t="n"/>
      <c r="BE147" s="10" t="n"/>
      <c r="BF147" s="10" t="n"/>
      <c r="BG147" s="10" t="n"/>
      <c r="BH147" s="10" t="n"/>
      <c r="BI147" s="10" t="n"/>
      <c r="BJ147" s="10" t="n"/>
      <c r="BK147" s="10" t="n"/>
      <c r="BL147" s="10" t="n"/>
      <c r="BM147" s="10" t="n"/>
    </row>
    <row r="148" ht="15.75" customHeight="1" s="218">
      <c r="A148" s="10" t="n"/>
      <c r="B148" s="10" t="n"/>
      <c r="C148" s="10" t="n"/>
      <c r="D148" s="10" t="n"/>
      <c r="E148" s="10" t="n"/>
      <c r="F148" s="10" t="n"/>
      <c r="G148" s="11" t="n"/>
      <c r="H148" s="10" t="n"/>
      <c r="I148" s="10" t="n"/>
      <c r="J148" s="10" t="n"/>
      <c r="K148" s="10" t="n"/>
      <c r="L148" s="10" t="n"/>
      <c r="M148" s="13" t="n"/>
      <c r="N148" s="13" t="n"/>
      <c r="O148" s="13" t="n"/>
      <c r="P148" s="13" t="n"/>
      <c r="Q148" s="10" t="n"/>
      <c r="R148" s="10" t="n"/>
      <c r="S148" s="10" t="n"/>
      <c r="T148" s="10" t="n"/>
      <c r="U148" s="10" t="n"/>
      <c r="V148" s="10" t="n"/>
      <c r="W148" s="10" t="n"/>
      <c r="X148" s="10" t="n"/>
      <c r="Y148" s="11" t="n"/>
      <c r="Z148" s="11" t="n"/>
      <c r="AA148" s="11" t="n"/>
      <c r="AB148" s="11" t="n"/>
      <c r="AC148" s="11" t="n"/>
      <c r="AD148" s="11" t="n"/>
      <c r="AE148" s="10" t="n"/>
      <c r="AF148" s="10" t="n"/>
      <c r="AG148" s="10" t="n"/>
      <c r="AH148" s="10" t="n"/>
      <c r="AI148" s="13" t="n"/>
      <c r="AJ148" s="13" t="n"/>
      <c r="AK148" s="13" t="n"/>
      <c r="AL148" s="13" t="n"/>
      <c r="AM148" s="13" t="n"/>
      <c r="AN148" s="13" t="n"/>
      <c r="AO148" s="13" t="n"/>
      <c r="AP148" s="14" t="n"/>
      <c r="AQ148" s="14" t="n"/>
      <c r="AR148" s="14" t="n"/>
      <c r="AS148" s="13" t="n"/>
      <c r="AT148" s="13" t="n"/>
      <c r="AU148" s="10" t="n"/>
      <c r="AV148" s="10" t="n"/>
      <c r="AW148" s="10" t="n"/>
      <c r="AX148" s="10" t="n"/>
      <c r="AY148" s="10" t="n"/>
      <c r="AZ148" s="10" t="n"/>
      <c r="BA148" s="10" t="n"/>
      <c r="BB148" s="10" t="n"/>
      <c r="BC148" s="10" t="n"/>
      <c r="BD148" s="11" t="n"/>
      <c r="BE148" s="10" t="n"/>
      <c r="BF148" s="10" t="n"/>
      <c r="BG148" s="10" t="n"/>
      <c r="BH148" s="10" t="n"/>
      <c r="BI148" s="10" t="n"/>
      <c r="BJ148" s="10" t="n"/>
      <c r="BK148" s="10" t="n"/>
      <c r="BL148" s="10" t="n"/>
      <c r="BM148" s="10" t="n"/>
    </row>
    <row r="149" ht="15.75" customHeight="1" s="218">
      <c r="A149" s="10" t="n"/>
      <c r="B149" s="10" t="n"/>
      <c r="C149" s="10" t="n"/>
      <c r="D149" s="10" t="n"/>
      <c r="E149" s="10" t="n"/>
      <c r="F149" s="10" t="n"/>
      <c r="G149" s="11" t="n"/>
      <c r="H149" s="10" t="n"/>
      <c r="I149" s="10" t="n"/>
      <c r="J149" s="10" t="n"/>
      <c r="K149" s="10" t="n"/>
      <c r="L149" s="10" t="n"/>
      <c r="M149" s="13" t="n"/>
      <c r="N149" s="13" t="n"/>
      <c r="O149" s="13" t="n"/>
      <c r="P149" s="13" t="n"/>
      <c r="Q149" s="10" t="n"/>
      <c r="R149" s="10" t="n"/>
      <c r="S149" s="10" t="n"/>
      <c r="T149" s="10" t="n"/>
      <c r="U149" s="10" t="n"/>
      <c r="V149" s="10" t="n"/>
      <c r="W149" s="10" t="n"/>
      <c r="X149" s="10" t="n"/>
      <c r="Y149" s="11" t="n"/>
      <c r="Z149" s="11" t="n"/>
      <c r="AA149" s="11" t="n"/>
      <c r="AB149" s="11" t="n"/>
      <c r="AC149" s="11" t="n"/>
      <c r="AD149" s="11" t="n"/>
      <c r="AE149" s="10" t="n"/>
      <c r="AF149" s="10" t="n"/>
      <c r="AG149" s="10" t="n"/>
      <c r="AH149" s="10" t="n"/>
      <c r="AI149" s="13" t="n"/>
      <c r="AJ149" s="13" t="n"/>
      <c r="AK149" s="13" t="n"/>
      <c r="AL149" s="13" t="n"/>
      <c r="AM149" s="13" t="n"/>
      <c r="AN149" s="13" t="n"/>
      <c r="AO149" s="13" t="n"/>
      <c r="AP149" s="14" t="n"/>
      <c r="AQ149" s="14" t="n"/>
      <c r="AR149" s="14" t="n"/>
      <c r="AS149" s="13" t="n"/>
      <c r="AT149" s="13" t="n"/>
      <c r="AU149" s="10" t="n"/>
      <c r="AV149" s="10" t="n"/>
      <c r="AW149" s="10" t="n"/>
      <c r="AX149" s="10" t="n"/>
      <c r="AY149" s="10" t="n"/>
      <c r="AZ149" s="10" t="n"/>
      <c r="BA149" s="10" t="n"/>
      <c r="BB149" s="10" t="n"/>
      <c r="BC149" s="10" t="n"/>
      <c r="BD149" s="11" t="n"/>
      <c r="BE149" s="10" t="n"/>
      <c r="BF149" s="10" t="n"/>
      <c r="BG149" s="10" t="n"/>
      <c r="BH149" s="10" t="n"/>
      <c r="BI149" s="10" t="n"/>
      <c r="BJ149" s="10" t="n"/>
      <c r="BK149" s="10" t="n"/>
      <c r="BL149" s="10" t="n"/>
      <c r="BM149" s="10" t="n"/>
    </row>
    <row r="150" ht="15.75" customHeight="1" s="218">
      <c r="A150" s="10" t="n"/>
      <c r="B150" s="10" t="n"/>
      <c r="C150" s="10" t="n"/>
      <c r="D150" s="10" t="n"/>
      <c r="E150" s="10" t="n"/>
      <c r="F150" s="10" t="n"/>
      <c r="G150" s="11" t="n"/>
      <c r="H150" s="10" t="n"/>
      <c r="I150" s="10" t="n"/>
      <c r="J150" s="10" t="n"/>
      <c r="K150" s="10" t="n"/>
      <c r="L150" s="10" t="n"/>
      <c r="M150" s="13" t="n"/>
      <c r="N150" s="13" t="n"/>
      <c r="O150" s="13" t="n"/>
      <c r="P150" s="13" t="n"/>
      <c r="Q150" s="10" t="n"/>
      <c r="R150" s="10" t="n"/>
      <c r="S150" s="10" t="n"/>
      <c r="T150" s="10" t="n"/>
      <c r="U150" s="10" t="n"/>
      <c r="V150" s="10" t="n"/>
      <c r="W150" s="10" t="n"/>
      <c r="X150" s="10" t="n"/>
      <c r="Y150" s="11" t="n"/>
      <c r="Z150" s="11" t="n"/>
      <c r="AA150" s="11" t="n"/>
      <c r="AB150" s="11" t="n"/>
      <c r="AC150" s="11" t="n"/>
      <c r="AD150" s="11" t="n"/>
      <c r="AE150" s="10" t="n"/>
      <c r="AF150" s="10" t="n"/>
      <c r="AG150" s="10" t="n"/>
      <c r="AH150" s="10" t="n"/>
      <c r="AI150" s="13" t="n"/>
      <c r="AJ150" s="13" t="n"/>
      <c r="AK150" s="13" t="n"/>
      <c r="AL150" s="13" t="n"/>
      <c r="AM150" s="13" t="n"/>
      <c r="AN150" s="13" t="n"/>
      <c r="AO150" s="13" t="n"/>
      <c r="AP150" s="14" t="n"/>
      <c r="AQ150" s="14" t="n"/>
      <c r="AR150" s="14" t="n"/>
      <c r="AS150" s="13" t="n"/>
      <c r="AT150" s="13" t="n"/>
      <c r="AU150" s="10" t="n"/>
      <c r="AV150" s="10" t="n"/>
      <c r="AW150" s="10" t="n"/>
      <c r="AX150" s="10" t="n"/>
      <c r="AY150" s="10" t="n"/>
      <c r="AZ150" s="10" t="n"/>
      <c r="BA150" s="10" t="n"/>
      <c r="BB150" s="10" t="n"/>
      <c r="BC150" s="10" t="n"/>
      <c r="BD150" s="11" t="n"/>
      <c r="BE150" s="10" t="n"/>
      <c r="BF150" s="10" t="n"/>
      <c r="BG150" s="10" t="n"/>
      <c r="BH150" s="10" t="n"/>
      <c r="BI150" s="10" t="n"/>
      <c r="BJ150" s="10" t="n"/>
      <c r="BK150" s="10" t="n"/>
      <c r="BL150" s="10" t="n"/>
      <c r="BM150" s="10" t="n"/>
    </row>
    <row r="151" ht="15.75" customHeight="1" s="218">
      <c r="A151" s="10" t="n"/>
      <c r="B151" s="10" t="n"/>
      <c r="C151" s="10" t="n"/>
      <c r="D151" s="10" t="n"/>
      <c r="E151" s="10" t="n"/>
      <c r="F151" s="10" t="n"/>
      <c r="G151" s="11" t="n"/>
      <c r="H151" s="10" t="n"/>
      <c r="I151" s="10" t="n"/>
      <c r="J151" s="10" t="n"/>
      <c r="K151" s="10" t="n"/>
      <c r="L151" s="10" t="n"/>
      <c r="M151" s="13" t="n"/>
      <c r="N151" s="13" t="n"/>
      <c r="O151" s="13" t="n"/>
      <c r="P151" s="13" t="n"/>
      <c r="Q151" s="10" t="n"/>
      <c r="R151" s="10" t="n"/>
      <c r="S151" s="10" t="n"/>
      <c r="T151" s="10" t="n"/>
      <c r="U151" s="10" t="n"/>
      <c r="V151" s="10" t="n"/>
      <c r="W151" s="10" t="n"/>
      <c r="X151" s="10" t="n"/>
      <c r="Y151" s="11" t="n"/>
      <c r="Z151" s="11" t="n"/>
      <c r="AA151" s="11" t="n"/>
      <c r="AB151" s="11" t="n"/>
      <c r="AC151" s="11" t="n"/>
      <c r="AD151" s="11" t="n"/>
      <c r="AE151" s="10" t="n"/>
      <c r="AF151" s="10" t="n"/>
      <c r="AG151" s="10" t="n"/>
      <c r="AH151" s="10" t="n"/>
      <c r="AI151" s="13" t="n"/>
      <c r="AJ151" s="13" t="n"/>
      <c r="AK151" s="13" t="n"/>
      <c r="AL151" s="13" t="n"/>
      <c r="AM151" s="13" t="n"/>
      <c r="AN151" s="13" t="n"/>
      <c r="AO151" s="13" t="n"/>
      <c r="AP151" s="14" t="n"/>
      <c r="AQ151" s="14" t="n"/>
      <c r="AR151" s="14" t="n"/>
      <c r="AS151" s="13" t="n"/>
      <c r="AT151" s="13" t="n"/>
      <c r="AU151" s="10" t="n"/>
      <c r="AV151" s="10" t="n"/>
      <c r="AW151" s="10" t="n"/>
      <c r="AX151" s="10" t="n"/>
      <c r="AY151" s="10" t="n"/>
      <c r="AZ151" s="10" t="n"/>
      <c r="BA151" s="10" t="n"/>
      <c r="BB151" s="10" t="n"/>
      <c r="BC151" s="10" t="n"/>
      <c r="BD151" s="11" t="n"/>
      <c r="BE151" s="10" t="n"/>
      <c r="BF151" s="10" t="n"/>
      <c r="BG151" s="10" t="n"/>
      <c r="BH151" s="10" t="n"/>
      <c r="BI151" s="10" t="n"/>
      <c r="BJ151" s="10" t="n"/>
      <c r="BK151" s="10" t="n"/>
      <c r="BL151" s="10" t="n"/>
      <c r="BM151" s="10" t="n"/>
    </row>
    <row r="152" ht="15.75" customHeight="1" s="218">
      <c r="A152" s="10" t="n"/>
      <c r="B152" s="10" t="n"/>
      <c r="C152" s="10" t="n"/>
      <c r="D152" s="10" t="n"/>
      <c r="E152" s="10" t="n"/>
      <c r="F152" s="10" t="n"/>
      <c r="G152" s="11" t="n"/>
      <c r="H152" s="10" t="n"/>
      <c r="I152" s="10" t="n"/>
      <c r="J152" s="10" t="n"/>
      <c r="K152" s="10" t="n"/>
      <c r="L152" s="10" t="n"/>
      <c r="M152" s="13" t="n"/>
      <c r="N152" s="13" t="n"/>
      <c r="O152" s="13" t="n"/>
      <c r="P152" s="13" t="n"/>
      <c r="Q152" s="10" t="n"/>
      <c r="R152" s="10" t="n"/>
      <c r="S152" s="10" t="n"/>
      <c r="T152" s="10" t="n"/>
      <c r="U152" s="10" t="n"/>
      <c r="V152" s="10" t="n"/>
      <c r="W152" s="10" t="n"/>
      <c r="X152" s="10" t="n"/>
      <c r="Y152" s="11" t="n"/>
      <c r="Z152" s="11" t="n"/>
      <c r="AA152" s="11" t="n"/>
      <c r="AB152" s="11" t="n"/>
      <c r="AC152" s="11" t="n"/>
      <c r="AD152" s="11" t="n"/>
      <c r="AE152" s="10" t="n"/>
      <c r="AF152" s="10" t="n"/>
      <c r="AG152" s="10" t="n"/>
      <c r="AH152" s="10" t="n"/>
      <c r="AI152" s="13" t="n"/>
      <c r="AJ152" s="13" t="n"/>
      <c r="AK152" s="13" t="n"/>
      <c r="AL152" s="13" t="n"/>
      <c r="AM152" s="13" t="n"/>
      <c r="AN152" s="13" t="n"/>
      <c r="AO152" s="13" t="n"/>
      <c r="AP152" s="14" t="n"/>
      <c r="AQ152" s="14" t="n"/>
      <c r="AR152" s="14" t="n"/>
      <c r="AS152" s="13" t="n"/>
      <c r="AT152" s="13" t="n"/>
      <c r="AU152" s="10" t="n"/>
      <c r="AV152" s="10" t="n"/>
      <c r="AW152" s="10" t="n"/>
      <c r="AX152" s="10" t="n"/>
      <c r="AY152" s="10" t="n"/>
      <c r="AZ152" s="10" t="n"/>
      <c r="BA152" s="10" t="n"/>
      <c r="BB152" s="10" t="n"/>
      <c r="BC152" s="10" t="n"/>
      <c r="BD152" s="11" t="n"/>
      <c r="BE152" s="10" t="n"/>
      <c r="BF152" s="10" t="n"/>
      <c r="BG152" s="10" t="n"/>
      <c r="BH152" s="10" t="n"/>
      <c r="BI152" s="10" t="n"/>
      <c r="BJ152" s="10" t="n"/>
      <c r="BK152" s="10" t="n"/>
      <c r="BL152" s="10" t="n"/>
      <c r="BM152" s="10" t="n"/>
    </row>
    <row r="153" ht="15.75" customHeight="1" s="218">
      <c r="A153" s="10" t="n"/>
      <c r="B153" s="10" t="n"/>
      <c r="C153" s="10" t="n"/>
      <c r="D153" s="10" t="n"/>
      <c r="E153" s="10" t="n"/>
      <c r="F153" s="10" t="n"/>
      <c r="G153" s="11" t="n"/>
      <c r="H153" s="10" t="n"/>
      <c r="I153" s="10" t="n"/>
      <c r="J153" s="10" t="n"/>
      <c r="K153" s="10" t="n"/>
      <c r="L153" s="10" t="n"/>
      <c r="M153" s="13" t="n"/>
      <c r="N153" s="13" t="n"/>
      <c r="O153" s="13" t="n"/>
      <c r="P153" s="13" t="n"/>
      <c r="Q153" s="10" t="n"/>
      <c r="R153" s="10" t="n"/>
      <c r="S153" s="10" t="n"/>
      <c r="T153" s="10" t="n"/>
      <c r="U153" s="10" t="n"/>
      <c r="V153" s="10" t="n"/>
      <c r="W153" s="10" t="n"/>
      <c r="X153" s="10" t="n"/>
      <c r="Y153" s="11" t="n"/>
      <c r="Z153" s="11" t="n"/>
      <c r="AA153" s="11" t="n"/>
      <c r="AB153" s="11" t="n"/>
      <c r="AC153" s="11" t="n"/>
      <c r="AD153" s="11" t="n"/>
      <c r="AE153" s="10" t="n"/>
      <c r="AF153" s="10" t="n"/>
      <c r="AG153" s="10" t="n"/>
      <c r="AH153" s="10" t="n"/>
      <c r="AI153" s="13" t="n"/>
      <c r="AJ153" s="13" t="n"/>
      <c r="AK153" s="13" t="n"/>
      <c r="AL153" s="13" t="n"/>
      <c r="AM153" s="13" t="n"/>
      <c r="AN153" s="13" t="n"/>
      <c r="AO153" s="13" t="n"/>
      <c r="AP153" s="14" t="n"/>
      <c r="AQ153" s="14" t="n"/>
      <c r="AR153" s="14" t="n"/>
      <c r="AS153" s="13" t="n"/>
      <c r="AT153" s="13" t="n"/>
      <c r="AU153" s="10" t="n"/>
      <c r="AV153" s="10" t="n"/>
      <c r="AW153" s="10" t="n"/>
      <c r="AX153" s="10" t="n"/>
      <c r="AY153" s="10" t="n"/>
      <c r="AZ153" s="10" t="n"/>
      <c r="BA153" s="10" t="n"/>
      <c r="BB153" s="10" t="n"/>
      <c r="BC153" s="10" t="n"/>
      <c r="BD153" s="11" t="n"/>
      <c r="BE153" s="10" t="n"/>
      <c r="BF153" s="10" t="n"/>
      <c r="BG153" s="10" t="n"/>
      <c r="BH153" s="10" t="n"/>
      <c r="BI153" s="10" t="n"/>
      <c r="BJ153" s="10" t="n"/>
      <c r="BK153" s="10" t="n"/>
      <c r="BL153" s="10" t="n"/>
      <c r="BM153" s="10" t="n"/>
    </row>
    <row r="154" ht="15.75" customHeight="1" s="218">
      <c r="A154" s="10" t="n"/>
      <c r="B154" s="10" t="n"/>
      <c r="C154" s="10" t="n"/>
      <c r="D154" s="10" t="n"/>
      <c r="E154" s="10" t="n"/>
      <c r="F154" s="10" t="n"/>
      <c r="G154" s="11" t="n"/>
      <c r="H154" s="10" t="n"/>
      <c r="I154" s="10" t="n"/>
      <c r="J154" s="10" t="n"/>
      <c r="K154" s="10" t="n"/>
      <c r="L154" s="10" t="n"/>
      <c r="M154" s="13" t="n"/>
      <c r="N154" s="13" t="n"/>
      <c r="O154" s="13" t="n"/>
      <c r="P154" s="13" t="n"/>
      <c r="Q154" s="10" t="n"/>
      <c r="R154" s="10" t="n"/>
      <c r="S154" s="10" t="n"/>
      <c r="T154" s="10" t="n"/>
      <c r="U154" s="10" t="n"/>
      <c r="V154" s="10" t="n"/>
      <c r="W154" s="10" t="n"/>
      <c r="X154" s="10" t="n"/>
      <c r="Y154" s="11" t="n"/>
      <c r="Z154" s="11" t="n"/>
      <c r="AA154" s="11" t="n"/>
      <c r="AB154" s="11" t="n"/>
      <c r="AC154" s="11" t="n"/>
      <c r="AD154" s="11" t="n"/>
      <c r="AE154" s="10" t="n"/>
      <c r="AF154" s="10" t="n"/>
      <c r="AG154" s="10" t="n"/>
      <c r="AH154" s="10" t="n"/>
      <c r="AI154" s="13" t="n"/>
      <c r="AJ154" s="13" t="n"/>
      <c r="AK154" s="13" t="n"/>
      <c r="AL154" s="13" t="n"/>
      <c r="AM154" s="13" t="n"/>
      <c r="AN154" s="13" t="n"/>
      <c r="AO154" s="13" t="n"/>
      <c r="AP154" s="14" t="n"/>
      <c r="AQ154" s="14" t="n"/>
      <c r="AR154" s="14" t="n"/>
      <c r="AS154" s="13" t="n"/>
      <c r="AT154" s="13" t="n"/>
      <c r="AU154" s="10" t="n"/>
      <c r="AV154" s="10" t="n"/>
      <c r="AW154" s="10" t="n"/>
      <c r="AX154" s="10" t="n"/>
      <c r="AY154" s="10" t="n"/>
      <c r="AZ154" s="10" t="n"/>
      <c r="BA154" s="10" t="n"/>
      <c r="BB154" s="10" t="n"/>
      <c r="BC154" s="10" t="n"/>
      <c r="BD154" s="11" t="n"/>
      <c r="BE154" s="10" t="n"/>
      <c r="BF154" s="10" t="n"/>
      <c r="BG154" s="10" t="n"/>
      <c r="BH154" s="10" t="n"/>
      <c r="BI154" s="10" t="n"/>
      <c r="BJ154" s="10" t="n"/>
      <c r="BK154" s="10" t="n"/>
      <c r="BL154" s="10" t="n"/>
      <c r="BM154" s="10" t="n"/>
    </row>
    <row r="155" ht="15.75" customHeight="1" s="218">
      <c r="A155" s="10" t="n"/>
      <c r="B155" s="10" t="n"/>
      <c r="C155" s="10" t="n"/>
      <c r="D155" s="10" t="n"/>
      <c r="E155" s="10" t="n"/>
      <c r="F155" s="10" t="n"/>
      <c r="G155" s="11" t="n"/>
      <c r="H155" s="10" t="n"/>
      <c r="I155" s="10" t="n"/>
      <c r="J155" s="10" t="n"/>
      <c r="K155" s="10" t="n"/>
      <c r="L155" s="10" t="n"/>
      <c r="M155" s="13" t="n"/>
      <c r="N155" s="13" t="n"/>
      <c r="O155" s="13" t="n"/>
      <c r="P155" s="13" t="n"/>
      <c r="Q155" s="10" t="n"/>
      <c r="R155" s="10" t="n"/>
      <c r="S155" s="10" t="n"/>
      <c r="T155" s="10" t="n"/>
      <c r="U155" s="10" t="n"/>
      <c r="V155" s="10" t="n"/>
      <c r="W155" s="10" t="n"/>
      <c r="X155" s="10" t="n"/>
      <c r="Y155" s="11" t="n"/>
      <c r="Z155" s="11" t="n"/>
      <c r="AA155" s="11" t="n"/>
      <c r="AB155" s="11" t="n"/>
      <c r="AC155" s="11" t="n"/>
      <c r="AD155" s="11" t="n"/>
      <c r="AE155" s="10" t="n"/>
      <c r="AF155" s="10" t="n"/>
      <c r="AG155" s="10" t="n"/>
      <c r="AH155" s="10" t="n"/>
      <c r="AI155" s="13" t="n"/>
      <c r="AJ155" s="13" t="n"/>
      <c r="AK155" s="13" t="n"/>
      <c r="AL155" s="13" t="n"/>
      <c r="AM155" s="13" t="n"/>
      <c r="AN155" s="13" t="n"/>
      <c r="AO155" s="13" t="n"/>
      <c r="AP155" s="14" t="n"/>
      <c r="AQ155" s="14" t="n"/>
      <c r="AR155" s="14" t="n"/>
      <c r="AS155" s="13" t="n"/>
      <c r="AT155" s="13" t="n"/>
      <c r="AU155" s="10" t="n"/>
      <c r="AV155" s="10" t="n"/>
      <c r="AW155" s="10" t="n"/>
      <c r="AX155" s="10" t="n"/>
      <c r="AY155" s="10" t="n"/>
      <c r="AZ155" s="10" t="n"/>
      <c r="BA155" s="10" t="n"/>
      <c r="BB155" s="10" t="n"/>
      <c r="BC155" s="10" t="n"/>
      <c r="BD155" s="11" t="n"/>
      <c r="BE155" s="10" t="n"/>
      <c r="BF155" s="10" t="n"/>
      <c r="BG155" s="10" t="n"/>
      <c r="BH155" s="10" t="n"/>
      <c r="BI155" s="10" t="n"/>
      <c r="BJ155" s="10" t="n"/>
      <c r="BK155" s="10" t="n"/>
      <c r="BL155" s="10" t="n"/>
      <c r="BM155" s="10" t="n"/>
    </row>
    <row r="156" ht="15.75" customHeight="1" s="218">
      <c r="A156" s="10" t="n"/>
      <c r="B156" s="10" t="n"/>
      <c r="C156" s="10" t="n"/>
      <c r="D156" s="10" t="n"/>
      <c r="E156" s="10" t="n"/>
      <c r="F156" s="10" t="n"/>
      <c r="G156" s="11" t="n"/>
      <c r="H156" s="10" t="n"/>
      <c r="I156" s="10" t="n"/>
      <c r="J156" s="10" t="n"/>
      <c r="K156" s="10" t="n"/>
      <c r="L156" s="10" t="n"/>
      <c r="M156" s="13" t="n"/>
      <c r="N156" s="13" t="n"/>
      <c r="O156" s="13" t="n"/>
      <c r="P156" s="13" t="n"/>
      <c r="Q156" s="10" t="n"/>
      <c r="R156" s="10" t="n"/>
      <c r="S156" s="10" t="n"/>
      <c r="T156" s="10" t="n"/>
      <c r="U156" s="10" t="n"/>
      <c r="V156" s="10" t="n"/>
      <c r="W156" s="10" t="n"/>
      <c r="X156" s="10" t="n"/>
      <c r="Y156" s="11" t="n"/>
      <c r="Z156" s="11" t="n"/>
      <c r="AA156" s="11" t="n"/>
      <c r="AB156" s="11" t="n"/>
      <c r="AC156" s="11" t="n"/>
      <c r="AD156" s="11" t="n"/>
      <c r="AE156" s="10" t="n"/>
      <c r="AF156" s="10" t="n"/>
      <c r="AG156" s="10" t="n"/>
      <c r="AH156" s="10" t="n"/>
      <c r="AI156" s="13" t="n"/>
      <c r="AJ156" s="13" t="n"/>
      <c r="AK156" s="13" t="n"/>
      <c r="AL156" s="13" t="n"/>
      <c r="AM156" s="13" t="n"/>
      <c r="AN156" s="13" t="n"/>
      <c r="AO156" s="13" t="n"/>
      <c r="AP156" s="14" t="n"/>
      <c r="AQ156" s="14" t="n"/>
      <c r="AR156" s="14" t="n"/>
      <c r="AS156" s="13" t="n"/>
      <c r="AT156" s="13" t="n"/>
      <c r="AU156" s="10" t="n"/>
      <c r="AV156" s="10" t="n"/>
      <c r="AW156" s="10" t="n"/>
      <c r="AX156" s="10" t="n"/>
      <c r="AY156" s="10" t="n"/>
      <c r="AZ156" s="10" t="n"/>
      <c r="BA156" s="10" t="n"/>
      <c r="BB156" s="10" t="n"/>
      <c r="BC156" s="10" t="n"/>
      <c r="BD156" s="11" t="n"/>
      <c r="BE156" s="10" t="n"/>
      <c r="BF156" s="10" t="n"/>
      <c r="BG156" s="10" t="n"/>
      <c r="BH156" s="10" t="n"/>
      <c r="BI156" s="10" t="n"/>
      <c r="BJ156" s="10" t="n"/>
      <c r="BK156" s="10" t="n"/>
      <c r="BL156" s="10" t="n"/>
      <c r="BM156" s="10" t="n"/>
    </row>
    <row r="157" ht="15.75" customHeight="1" s="218">
      <c r="A157" s="10" t="n"/>
      <c r="B157" s="10" t="n"/>
      <c r="C157" s="10" t="n"/>
      <c r="D157" s="10" t="n"/>
      <c r="E157" s="10" t="n"/>
      <c r="F157" s="10" t="n"/>
      <c r="G157" s="11" t="n"/>
      <c r="H157" s="10" t="n"/>
      <c r="I157" s="10" t="n"/>
      <c r="J157" s="10" t="n"/>
      <c r="K157" s="10" t="n"/>
      <c r="L157" s="10" t="n"/>
      <c r="M157" s="13" t="n"/>
      <c r="N157" s="13" t="n"/>
      <c r="O157" s="13" t="n"/>
      <c r="P157" s="13" t="n"/>
      <c r="Q157" s="10" t="n"/>
      <c r="R157" s="10" t="n"/>
      <c r="S157" s="10" t="n"/>
      <c r="T157" s="10" t="n"/>
      <c r="U157" s="10" t="n"/>
      <c r="V157" s="10" t="n"/>
      <c r="W157" s="10" t="n"/>
      <c r="X157" s="10" t="n"/>
      <c r="Y157" s="11" t="n"/>
      <c r="Z157" s="11" t="n"/>
      <c r="AA157" s="11" t="n"/>
      <c r="AB157" s="11" t="n"/>
      <c r="AC157" s="11" t="n"/>
      <c r="AD157" s="11" t="n"/>
      <c r="AE157" s="10" t="n"/>
      <c r="AF157" s="10" t="n"/>
      <c r="AG157" s="10" t="n"/>
      <c r="AH157" s="10" t="n"/>
      <c r="AI157" s="13" t="n"/>
      <c r="AJ157" s="13" t="n"/>
      <c r="AK157" s="13" t="n"/>
      <c r="AL157" s="13" t="n"/>
      <c r="AM157" s="13" t="n"/>
      <c r="AN157" s="13" t="n"/>
      <c r="AO157" s="13" t="n"/>
      <c r="AP157" s="14" t="n"/>
      <c r="AQ157" s="14" t="n"/>
      <c r="AR157" s="14" t="n"/>
      <c r="AS157" s="13" t="n"/>
      <c r="AT157" s="13" t="n"/>
      <c r="AU157" s="10" t="n"/>
      <c r="AV157" s="10" t="n"/>
      <c r="AW157" s="10" t="n"/>
      <c r="AX157" s="10" t="n"/>
      <c r="AY157" s="10" t="n"/>
      <c r="AZ157" s="10" t="n"/>
      <c r="BA157" s="10" t="n"/>
      <c r="BB157" s="10" t="n"/>
      <c r="BC157" s="10" t="n"/>
      <c r="BD157" s="11" t="n"/>
      <c r="BE157" s="10" t="n"/>
      <c r="BF157" s="10" t="n"/>
      <c r="BG157" s="10" t="n"/>
      <c r="BH157" s="10" t="n"/>
      <c r="BI157" s="10" t="n"/>
      <c r="BJ157" s="10" t="n"/>
      <c r="BK157" s="10" t="n"/>
      <c r="BL157" s="10" t="n"/>
      <c r="BM157" s="10" t="n"/>
    </row>
    <row r="158" ht="15.75" customHeight="1" s="218">
      <c r="A158" s="10" t="n"/>
      <c r="B158" s="10" t="n"/>
      <c r="C158" s="10" t="n"/>
      <c r="D158" s="10" t="n"/>
      <c r="E158" s="10" t="n"/>
      <c r="F158" s="10" t="n"/>
      <c r="G158" s="11" t="n"/>
      <c r="H158" s="10" t="n"/>
      <c r="I158" s="10" t="n"/>
      <c r="J158" s="10" t="n"/>
      <c r="K158" s="10" t="n"/>
      <c r="L158" s="10" t="n"/>
      <c r="M158" s="13" t="n"/>
      <c r="N158" s="13" t="n"/>
      <c r="O158" s="13" t="n"/>
      <c r="P158" s="13" t="n"/>
      <c r="Q158" s="10" t="n"/>
      <c r="R158" s="10" t="n"/>
      <c r="S158" s="10" t="n"/>
      <c r="T158" s="10" t="n"/>
      <c r="U158" s="10" t="n"/>
      <c r="V158" s="10" t="n"/>
      <c r="W158" s="10" t="n"/>
      <c r="X158" s="10" t="n"/>
      <c r="Y158" s="11" t="n"/>
      <c r="Z158" s="11" t="n"/>
      <c r="AA158" s="11" t="n"/>
      <c r="AB158" s="11" t="n"/>
      <c r="AC158" s="11" t="n"/>
      <c r="AD158" s="11" t="n"/>
      <c r="AE158" s="10" t="n"/>
      <c r="AF158" s="10" t="n"/>
      <c r="AG158" s="10" t="n"/>
      <c r="AH158" s="10" t="n"/>
      <c r="AI158" s="13" t="n"/>
      <c r="AJ158" s="13" t="n"/>
      <c r="AK158" s="13" t="n"/>
      <c r="AL158" s="13" t="n"/>
      <c r="AM158" s="13" t="n"/>
      <c r="AN158" s="13" t="n"/>
      <c r="AO158" s="13" t="n"/>
      <c r="AP158" s="14" t="n"/>
      <c r="AQ158" s="14" t="n"/>
      <c r="AR158" s="14" t="n"/>
      <c r="AS158" s="13" t="n"/>
      <c r="AT158" s="13" t="n"/>
      <c r="AU158" s="10" t="n"/>
      <c r="AV158" s="10" t="n"/>
      <c r="AW158" s="10" t="n"/>
      <c r="AX158" s="10" t="n"/>
      <c r="AY158" s="10" t="n"/>
      <c r="AZ158" s="10" t="n"/>
      <c r="BA158" s="10" t="n"/>
      <c r="BB158" s="10" t="n"/>
      <c r="BC158" s="10" t="n"/>
      <c r="BD158" s="11" t="n"/>
      <c r="BE158" s="10" t="n"/>
      <c r="BF158" s="10" t="n"/>
      <c r="BG158" s="10" t="n"/>
      <c r="BH158" s="10" t="n"/>
      <c r="BI158" s="10" t="n"/>
      <c r="BJ158" s="10" t="n"/>
      <c r="BK158" s="10" t="n"/>
      <c r="BL158" s="10" t="n"/>
      <c r="BM158" s="10" t="n"/>
    </row>
    <row r="159" ht="15.75" customHeight="1" s="218">
      <c r="A159" s="10" t="n"/>
      <c r="B159" s="10" t="n"/>
      <c r="C159" s="10" t="n"/>
      <c r="D159" s="10" t="n"/>
      <c r="E159" s="10" t="n"/>
      <c r="F159" s="10" t="n"/>
      <c r="G159" s="11" t="n"/>
      <c r="H159" s="10" t="n"/>
      <c r="I159" s="10" t="n"/>
      <c r="J159" s="10" t="n"/>
      <c r="K159" s="10" t="n"/>
      <c r="L159" s="10" t="n"/>
      <c r="M159" s="13" t="n"/>
      <c r="N159" s="13" t="n"/>
      <c r="O159" s="13" t="n"/>
      <c r="P159" s="13" t="n"/>
      <c r="Q159" s="10" t="n"/>
      <c r="R159" s="10" t="n"/>
      <c r="S159" s="10" t="n"/>
      <c r="T159" s="10" t="n"/>
      <c r="U159" s="10" t="n"/>
      <c r="V159" s="10" t="n"/>
      <c r="W159" s="10" t="n"/>
      <c r="X159" s="10" t="n"/>
      <c r="Y159" s="11" t="n"/>
      <c r="Z159" s="11" t="n"/>
      <c r="AA159" s="11" t="n"/>
      <c r="AB159" s="11" t="n"/>
      <c r="AC159" s="11" t="n"/>
      <c r="AD159" s="11" t="n"/>
      <c r="AE159" s="10" t="n"/>
      <c r="AF159" s="10" t="n"/>
      <c r="AG159" s="10" t="n"/>
      <c r="AH159" s="10" t="n"/>
      <c r="AI159" s="13" t="n"/>
      <c r="AJ159" s="13" t="n"/>
      <c r="AK159" s="13" t="n"/>
      <c r="AL159" s="13" t="n"/>
      <c r="AM159" s="13" t="n"/>
      <c r="AN159" s="13" t="n"/>
      <c r="AO159" s="13" t="n"/>
      <c r="AP159" s="14" t="n"/>
      <c r="AQ159" s="14" t="n"/>
      <c r="AR159" s="14" t="n"/>
      <c r="AS159" s="13" t="n"/>
      <c r="AT159" s="13" t="n"/>
      <c r="AU159" s="10" t="n"/>
      <c r="AV159" s="10" t="n"/>
      <c r="AW159" s="10" t="n"/>
      <c r="AX159" s="10" t="n"/>
      <c r="AY159" s="10" t="n"/>
      <c r="AZ159" s="10" t="n"/>
      <c r="BA159" s="10" t="n"/>
      <c r="BB159" s="10" t="n"/>
      <c r="BC159" s="10" t="n"/>
      <c r="BD159" s="11" t="n"/>
      <c r="BE159" s="10" t="n"/>
      <c r="BF159" s="10" t="n"/>
      <c r="BG159" s="10" t="n"/>
      <c r="BH159" s="10" t="n"/>
      <c r="BI159" s="10" t="n"/>
      <c r="BJ159" s="10" t="n"/>
      <c r="BK159" s="10" t="n"/>
      <c r="BL159" s="10" t="n"/>
      <c r="BM159" s="10" t="n"/>
    </row>
    <row r="160" ht="15.75" customHeight="1" s="218">
      <c r="A160" s="10" t="n"/>
      <c r="B160" s="10" t="n"/>
      <c r="C160" s="10" t="n"/>
      <c r="D160" s="10" t="n"/>
      <c r="E160" s="10" t="n"/>
      <c r="F160" s="10" t="n"/>
      <c r="G160" s="11" t="n"/>
      <c r="H160" s="10" t="n"/>
      <c r="I160" s="10" t="n"/>
      <c r="J160" s="10" t="n"/>
      <c r="K160" s="10" t="n"/>
      <c r="L160" s="10" t="n"/>
      <c r="M160" s="13" t="n"/>
      <c r="N160" s="13" t="n"/>
      <c r="O160" s="13" t="n"/>
      <c r="P160" s="13" t="n"/>
      <c r="Q160" s="10" t="n"/>
      <c r="R160" s="10" t="n"/>
      <c r="S160" s="10" t="n"/>
      <c r="T160" s="10" t="n"/>
      <c r="U160" s="10" t="n"/>
      <c r="V160" s="10" t="n"/>
      <c r="W160" s="10" t="n"/>
      <c r="X160" s="10" t="n"/>
      <c r="Y160" s="11" t="n"/>
      <c r="Z160" s="11" t="n"/>
      <c r="AA160" s="11" t="n"/>
      <c r="AB160" s="11" t="n"/>
      <c r="AC160" s="11" t="n"/>
      <c r="AD160" s="11" t="n"/>
      <c r="AE160" s="10" t="n"/>
      <c r="AF160" s="10" t="n"/>
      <c r="AG160" s="10" t="n"/>
      <c r="AH160" s="10" t="n"/>
      <c r="AI160" s="13" t="n"/>
      <c r="AJ160" s="13" t="n"/>
      <c r="AK160" s="13" t="n"/>
      <c r="AL160" s="13" t="n"/>
      <c r="AM160" s="13" t="n"/>
      <c r="AN160" s="13" t="n"/>
      <c r="AO160" s="13" t="n"/>
      <c r="AP160" s="14" t="n"/>
      <c r="AQ160" s="14" t="n"/>
      <c r="AR160" s="14" t="n"/>
      <c r="AS160" s="13" t="n"/>
      <c r="AT160" s="13" t="n"/>
      <c r="AU160" s="10" t="n"/>
      <c r="AV160" s="10" t="n"/>
      <c r="AW160" s="10" t="n"/>
      <c r="AX160" s="10" t="n"/>
      <c r="AY160" s="10" t="n"/>
      <c r="AZ160" s="10" t="n"/>
      <c r="BA160" s="10" t="n"/>
      <c r="BB160" s="10" t="n"/>
      <c r="BC160" s="10" t="n"/>
      <c r="BD160" s="11" t="n"/>
      <c r="BE160" s="10" t="n"/>
      <c r="BF160" s="10" t="n"/>
      <c r="BG160" s="10" t="n"/>
      <c r="BH160" s="10" t="n"/>
      <c r="BI160" s="10" t="n"/>
      <c r="BJ160" s="10" t="n"/>
      <c r="BK160" s="10" t="n"/>
      <c r="BL160" s="10" t="n"/>
      <c r="BM160" s="10" t="n"/>
    </row>
    <row r="161" ht="15.75" customHeight="1" s="218">
      <c r="A161" s="10" t="n"/>
      <c r="B161" s="10" t="n"/>
      <c r="C161" s="10" t="n"/>
      <c r="D161" s="10" t="n"/>
      <c r="E161" s="10" t="n"/>
      <c r="F161" s="10" t="n"/>
      <c r="G161" s="11" t="n"/>
      <c r="H161" s="10" t="n"/>
      <c r="I161" s="10" t="n"/>
      <c r="J161" s="10" t="n"/>
      <c r="K161" s="10" t="n"/>
      <c r="L161" s="10" t="n"/>
      <c r="M161" s="13" t="n"/>
      <c r="N161" s="13" t="n"/>
      <c r="O161" s="13" t="n"/>
      <c r="P161" s="13" t="n"/>
      <c r="Q161" s="10" t="n"/>
      <c r="R161" s="10" t="n"/>
      <c r="S161" s="10" t="n"/>
      <c r="T161" s="10" t="n"/>
      <c r="U161" s="10" t="n"/>
      <c r="V161" s="10" t="n"/>
      <c r="W161" s="10" t="n"/>
      <c r="X161" s="10" t="n"/>
      <c r="Y161" s="11" t="n"/>
      <c r="Z161" s="11" t="n"/>
      <c r="AA161" s="11" t="n"/>
      <c r="AB161" s="11" t="n"/>
      <c r="AC161" s="11" t="n"/>
      <c r="AD161" s="11" t="n"/>
      <c r="AE161" s="10" t="n"/>
      <c r="AF161" s="10" t="n"/>
      <c r="AG161" s="10" t="n"/>
      <c r="AH161" s="10" t="n"/>
      <c r="AI161" s="13" t="n"/>
      <c r="AJ161" s="13" t="n"/>
      <c r="AK161" s="13" t="n"/>
      <c r="AL161" s="13" t="n"/>
      <c r="AM161" s="13" t="n"/>
      <c r="AN161" s="13" t="n"/>
      <c r="AO161" s="13" t="n"/>
      <c r="AP161" s="14" t="n"/>
      <c r="AQ161" s="14" t="n"/>
      <c r="AR161" s="14" t="n"/>
      <c r="AS161" s="13" t="n"/>
      <c r="AT161" s="13" t="n"/>
      <c r="AU161" s="10" t="n"/>
      <c r="AV161" s="10" t="n"/>
      <c r="AW161" s="10" t="n"/>
      <c r="AX161" s="10" t="n"/>
      <c r="AY161" s="10" t="n"/>
      <c r="AZ161" s="10" t="n"/>
      <c r="BA161" s="10" t="n"/>
      <c r="BB161" s="10" t="n"/>
      <c r="BC161" s="10" t="n"/>
      <c r="BD161" s="11" t="n"/>
      <c r="BE161" s="10" t="n"/>
      <c r="BF161" s="10" t="n"/>
      <c r="BG161" s="10" t="n"/>
      <c r="BH161" s="10" t="n"/>
      <c r="BI161" s="10" t="n"/>
      <c r="BJ161" s="10" t="n"/>
      <c r="BK161" s="10" t="n"/>
      <c r="BL161" s="10" t="n"/>
      <c r="BM161" s="10" t="n"/>
    </row>
    <row r="162" ht="15.75" customHeight="1" s="218">
      <c r="A162" s="10" t="n"/>
      <c r="B162" s="10" t="n"/>
      <c r="C162" s="10" t="n"/>
      <c r="D162" s="10" t="n"/>
      <c r="E162" s="10" t="n"/>
      <c r="F162" s="10" t="n"/>
      <c r="G162" s="11" t="n"/>
      <c r="H162" s="10" t="n"/>
      <c r="I162" s="10" t="n"/>
      <c r="J162" s="10" t="n"/>
      <c r="K162" s="10" t="n"/>
      <c r="L162" s="10" t="n"/>
      <c r="M162" s="13" t="n"/>
      <c r="N162" s="13" t="n"/>
      <c r="O162" s="13" t="n"/>
      <c r="P162" s="13" t="n"/>
      <c r="Q162" s="10" t="n"/>
      <c r="R162" s="10" t="n"/>
      <c r="S162" s="10" t="n"/>
      <c r="T162" s="10" t="n"/>
      <c r="U162" s="10" t="n"/>
      <c r="V162" s="10" t="n"/>
      <c r="W162" s="10" t="n"/>
      <c r="X162" s="10" t="n"/>
      <c r="Y162" s="11" t="n"/>
      <c r="Z162" s="11" t="n"/>
      <c r="AA162" s="11" t="n"/>
      <c r="AB162" s="11" t="n"/>
      <c r="AC162" s="11" t="n"/>
      <c r="AD162" s="11" t="n"/>
      <c r="AE162" s="10" t="n"/>
      <c r="AF162" s="10" t="n"/>
      <c r="AG162" s="10" t="n"/>
      <c r="AH162" s="10" t="n"/>
      <c r="AI162" s="13" t="n"/>
      <c r="AJ162" s="13" t="n"/>
      <c r="AK162" s="13" t="n"/>
      <c r="AL162" s="13" t="n"/>
      <c r="AM162" s="13" t="n"/>
      <c r="AN162" s="13" t="n"/>
      <c r="AO162" s="13" t="n"/>
      <c r="AP162" s="14" t="n"/>
      <c r="AQ162" s="14" t="n"/>
      <c r="AR162" s="14" t="n"/>
      <c r="AS162" s="13" t="n"/>
      <c r="AT162" s="13" t="n"/>
      <c r="AU162" s="10" t="n"/>
      <c r="AV162" s="10" t="n"/>
      <c r="AW162" s="10" t="n"/>
      <c r="AX162" s="10" t="n"/>
      <c r="AY162" s="10" t="n"/>
      <c r="AZ162" s="10" t="n"/>
      <c r="BA162" s="10" t="n"/>
      <c r="BB162" s="10" t="n"/>
      <c r="BC162" s="10" t="n"/>
      <c r="BD162" s="11" t="n"/>
      <c r="BE162" s="10" t="n"/>
      <c r="BF162" s="10" t="n"/>
      <c r="BG162" s="10" t="n"/>
      <c r="BH162" s="10" t="n"/>
      <c r="BI162" s="10" t="n"/>
      <c r="BJ162" s="10" t="n"/>
      <c r="BK162" s="10" t="n"/>
      <c r="BL162" s="10" t="n"/>
      <c r="BM162" s="10" t="n"/>
    </row>
    <row r="163" ht="15.75" customHeight="1" s="218">
      <c r="A163" s="10" t="n"/>
      <c r="B163" s="10" t="n"/>
      <c r="C163" s="10" t="n"/>
      <c r="D163" s="10" t="n"/>
      <c r="E163" s="10" t="n"/>
      <c r="F163" s="10" t="n"/>
      <c r="G163" s="11" t="n"/>
      <c r="H163" s="10" t="n"/>
      <c r="I163" s="10" t="n"/>
      <c r="J163" s="10" t="n"/>
      <c r="K163" s="10" t="n"/>
      <c r="L163" s="10" t="n"/>
      <c r="M163" s="13" t="n"/>
      <c r="N163" s="13" t="n"/>
      <c r="O163" s="13" t="n"/>
      <c r="P163" s="13" t="n"/>
      <c r="Q163" s="10" t="n"/>
      <c r="R163" s="10" t="n"/>
      <c r="S163" s="10" t="n"/>
      <c r="T163" s="10" t="n"/>
      <c r="U163" s="10" t="n"/>
      <c r="V163" s="10" t="n"/>
      <c r="W163" s="10" t="n"/>
      <c r="X163" s="10" t="n"/>
      <c r="Y163" s="11" t="n"/>
      <c r="Z163" s="11" t="n"/>
      <c r="AA163" s="11" t="n"/>
      <c r="AB163" s="11" t="n"/>
      <c r="AC163" s="11" t="n"/>
      <c r="AD163" s="11" t="n"/>
      <c r="AE163" s="10" t="n"/>
      <c r="AF163" s="10" t="n"/>
      <c r="AG163" s="10" t="n"/>
      <c r="AH163" s="10" t="n"/>
      <c r="AI163" s="13" t="n"/>
      <c r="AJ163" s="13" t="n"/>
      <c r="AK163" s="13" t="n"/>
      <c r="AL163" s="13" t="n"/>
      <c r="AM163" s="13" t="n"/>
      <c r="AN163" s="13" t="n"/>
      <c r="AO163" s="13" t="n"/>
      <c r="AP163" s="14" t="n"/>
      <c r="AQ163" s="14" t="n"/>
      <c r="AR163" s="14" t="n"/>
      <c r="AS163" s="13" t="n"/>
      <c r="AT163" s="13" t="n"/>
      <c r="AU163" s="10" t="n"/>
      <c r="AV163" s="10" t="n"/>
      <c r="AW163" s="10" t="n"/>
      <c r="AX163" s="10" t="n"/>
      <c r="AY163" s="10" t="n"/>
      <c r="AZ163" s="10" t="n"/>
      <c r="BA163" s="10" t="n"/>
      <c r="BB163" s="10" t="n"/>
      <c r="BC163" s="10" t="n"/>
      <c r="BD163" s="11" t="n"/>
      <c r="BE163" s="10" t="n"/>
      <c r="BF163" s="10" t="n"/>
      <c r="BG163" s="10" t="n"/>
      <c r="BH163" s="10" t="n"/>
      <c r="BI163" s="10" t="n"/>
      <c r="BJ163" s="10" t="n"/>
      <c r="BK163" s="10" t="n"/>
      <c r="BL163" s="10" t="n"/>
      <c r="BM163" s="10" t="n"/>
    </row>
    <row r="164" ht="15.75" customHeight="1" s="218">
      <c r="A164" s="10" t="n"/>
      <c r="B164" s="10" t="n"/>
      <c r="C164" s="10" t="n"/>
      <c r="D164" s="10" t="n"/>
      <c r="E164" s="10" t="n"/>
      <c r="F164" s="10" t="n"/>
      <c r="G164" s="11" t="n"/>
      <c r="H164" s="10" t="n"/>
      <c r="I164" s="10" t="n"/>
      <c r="J164" s="10" t="n"/>
      <c r="K164" s="10" t="n"/>
      <c r="L164" s="10" t="n"/>
      <c r="M164" s="13" t="n"/>
      <c r="N164" s="13" t="n"/>
      <c r="O164" s="13" t="n"/>
      <c r="P164" s="13" t="n"/>
      <c r="Q164" s="10" t="n"/>
      <c r="R164" s="10" t="n"/>
      <c r="S164" s="10" t="n"/>
      <c r="T164" s="10" t="n"/>
      <c r="U164" s="10" t="n"/>
      <c r="V164" s="10" t="n"/>
      <c r="W164" s="10" t="n"/>
      <c r="X164" s="10" t="n"/>
      <c r="Y164" s="11" t="n"/>
      <c r="Z164" s="11" t="n"/>
      <c r="AA164" s="11" t="n"/>
      <c r="AB164" s="11" t="n"/>
      <c r="AC164" s="11" t="n"/>
      <c r="AD164" s="11" t="n"/>
      <c r="AE164" s="10" t="n"/>
      <c r="AF164" s="10" t="n"/>
      <c r="AG164" s="10" t="n"/>
      <c r="AH164" s="10" t="n"/>
      <c r="AI164" s="13" t="n"/>
      <c r="AJ164" s="13" t="n"/>
      <c r="AK164" s="13" t="n"/>
      <c r="AL164" s="13" t="n"/>
      <c r="AM164" s="13" t="n"/>
      <c r="AN164" s="13" t="n"/>
      <c r="AO164" s="13" t="n"/>
      <c r="AP164" s="14" t="n"/>
      <c r="AQ164" s="14" t="n"/>
      <c r="AR164" s="14" t="n"/>
      <c r="AS164" s="13" t="n"/>
      <c r="AT164" s="13" t="n"/>
      <c r="AU164" s="10" t="n"/>
      <c r="AV164" s="10" t="n"/>
      <c r="AW164" s="10" t="n"/>
      <c r="AX164" s="10" t="n"/>
      <c r="AY164" s="10" t="n"/>
      <c r="AZ164" s="10" t="n"/>
      <c r="BA164" s="10" t="n"/>
      <c r="BB164" s="10" t="n"/>
      <c r="BC164" s="10" t="n"/>
      <c r="BD164" s="11" t="n"/>
      <c r="BE164" s="10" t="n"/>
      <c r="BF164" s="10" t="n"/>
      <c r="BG164" s="10" t="n"/>
      <c r="BH164" s="10" t="n"/>
      <c r="BI164" s="10" t="n"/>
      <c r="BJ164" s="10" t="n"/>
      <c r="BK164" s="10" t="n"/>
      <c r="BL164" s="10" t="n"/>
      <c r="BM164" s="10" t="n"/>
    </row>
    <row r="165" ht="15.75" customHeight="1" s="218">
      <c r="A165" s="10" t="n"/>
      <c r="B165" s="10" t="n"/>
      <c r="C165" s="10" t="n"/>
      <c r="D165" s="10" t="n"/>
      <c r="E165" s="10" t="n"/>
      <c r="F165" s="10" t="n"/>
      <c r="G165" s="11" t="n"/>
      <c r="H165" s="10" t="n"/>
      <c r="I165" s="10" t="n"/>
      <c r="J165" s="10" t="n"/>
      <c r="K165" s="10" t="n"/>
      <c r="L165" s="10" t="n"/>
      <c r="M165" s="13" t="n"/>
      <c r="N165" s="13" t="n"/>
      <c r="O165" s="13" t="n"/>
      <c r="P165" s="13" t="n"/>
      <c r="Q165" s="10" t="n"/>
      <c r="R165" s="10" t="n"/>
      <c r="S165" s="10" t="n"/>
      <c r="T165" s="10" t="n"/>
      <c r="U165" s="10" t="n"/>
      <c r="V165" s="10" t="n"/>
      <c r="W165" s="10" t="n"/>
      <c r="X165" s="10" t="n"/>
      <c r="Y165" s="11" t="n"/>
      <c r="Z165" s="11" t="n"/>
      <c r="AA165" s="11" t="n"/>
      <c r="AB165" s="11" t="n"/>
      <c r="AC165" s="11" t="n"/>
      <c r="AD165" s="11" t="n"/>
      <c r="AE165" s="10" t="n"/>
      <c r="AF165" s="10" t="n"/>
      <c r="AG165" s="10" t="n"/>
      <c r="AH165" s="10" t="n"/>
      <c r="AI165" s="13" t="n"/>
      <c r="AJ165" s="13" t="n"/>
      <c r="AK165" s="13" t="n"/>
      <c r="AL165" s="13" t="n"/>
      <c r="AM165" s="13" t="n"/>
      <c r="AN165" s="13" t="n"/>
      <c r="AO165" s="13" t="n"/>
      <c r="AP165" s="14" t="n"/>
      <c r="AQ165" s="14" t="n"/>
      <c r="AR165" s="14" t="n"/>
      <c r="AS165" s="13" t="n"/>
      <c r="AT165" s="13" t="n"/>
      <c r="AU165" s="10" t="n"/>
      <c r="AV165" s="10" t="n"/>
      <c r="AW165" s="10" t="n"/>
      <c r="AX165" s="10" t="n"/>
      <c r="AY165" s="10" t="n"/>
      <c r="AZ165" s="10" t="n"/>
      <c r="BA165" s="10" t="n"/>
      <c r="BB165" s="10" t="n"/>
      <c r="BC165" s="10" t="n"/>
      <c r="BD165" s="11" t="n"/>
      <c r="BE165" s="10" t="n"/>
      <c r="BF165" s="10" t="n"/>
      <c r="BG165" s="10" t="n"/>
      <c r="BH165" s="10" t="n"/>
      <c r="BI165" s="10" t="n"/>
      <c r="BJ165" s="10" t="n"/>
      <c r="BK165" s="10" t="n"/>
      <c r="BL165" s="10" t="n"/>
      <c r="BM165" s="10" t="n"/>
    </row>
    <row r="166" ht="15.75" customHeight="1" s="218">
      <c r="A166" s="10" t="n"/>
      <c r="B166" s="10" t="n"/>
      <c r="C166" s="10" t="n"/>
      <c r="D166" s="10" t="n"/>
      <c r="E166" s="10" t="n"/>
      <c r="F166" s="10" t="n"/>
      <c r="G166" s="11" t="n"/>
      <c r="H166" s="10" t="n"/>
      <c r="I166" s="10" t="n"/>
      <c r="J166" s="10" t="n"/>
      <c r="K166" s="10" t="n"/>
      <c r="L166" s="10" t="n"/>
      <c r="M166" s="13" t="n"/>
      <c r="N166" s="13" t="n"/>
      <c r="O166" s="13" t="n"/>
      <c r="P166" s="13" t="n"/>
      <c r="Q166" s="10" t="n"/>
      <c r="R166" s="10" t="n"/>
      <c r="S166" s="10" t="n"/>
      <c r="T166" s="10" t="n"/>
      <c r="U166" s="10" t="n"/>
      <c r="V166" s="10" t="n"/>
      <c r="W166" s="10" t="n"/>
      <c r="X166" s="10" t="n"/>
      <c r="Y166" s="11" t="n"/>
      <c r="Z166" s="11" t="n"/>
      <c r="AA166" s="11" t="n"/>
      <c r="AB166" s="11" t="n"/>
      <c r="AC166" s="11" t="n"/>
      <c r="AD166" s="11" t="n"/>
      <c r="AE166" s="10" t="n"/>
      <c r="AF166" s="10" t="n"/>
      <c r="AG166" s="10" t="n"/>
      <c r="AH166" s="10" t="n"/>
      <c r="AI166" s="13" t="n"/>
      <c r="AJ166" s="13" t="n"/>
      <c r="AK166" s="13" t="n"/>
      <c r="AL166" s="13" t="n"/>
      <c r="AM166" s="13" t="n"/>
      <c r="AN166" s="13" t="n"/>
      <c r="AO166" s="13" t="n"/>
      <c r="AP166" s="14" t="n"/>
      <c r="AQ166" s="14" t="n"/>
      <c r="AR166" s="14" t="n"/>
      <c r="AS166" s="13" t="n"/>
      <c r="AT166" s="13" t="n"/>
      <c r="AU166" s="10" t="n"/>
      <c r="AV166" s="10" t="n"/>
      <c r="AW166" s="10" t="n"/>
      <c r="AX166" s="10" t="n"/>
      <c r="AY166" s="10" t="n"/>
      <c r="AZ166" s="10" t="n"/>
      <c r="BA166" s="10" t="n"/>
      <c r="BB166" s="10" t="n"/>
      <c r="BC166" s="10" t="n"/>
      <c r="BD166" s="11" t="n"/>
      <c r="BE166" s="10" t="n"/>
      <c r="BF166" s="10" t="n"/>
      <c r="BG166" s="10" t="n"/>
      <c r="BH166" s="10" t="n"/>
      <c r="BI166" s="10" t="n"/>
      <c r="BJ166" s="10" t="n"/>
      <c r="BK166" s="10" t="n"/>
      <c r="BL166" s="10" t="n"/>
      <c r="BM166" s="10" t="n"/>
    </row>
    <row r="167" ht="15.75" customHeight="1" s="218">
      <c r="A167" s="10" t="n"/>
      <c r="B167" s="10" t="n"/>
      <c r="C167" s="10" t="n"/>
      <c r="D167" s="10" t="n"/>
      <c r="E167" s="10" t="n"/>
      <c r="F167" s="10" t="n"/>
      <c r="G167" s="11" t="n"/>
      <c r="H167" s="10" t="n"/>
      <c r="I167" s="10" t="n"/>
      <c r="J167" s="10" t="n"/>
      <c r="K167" s="10" t="n"/>
      <c r="L167" s="10" t="n"/>
      <c r="M167" s="13" t="n"/>
      <c r="N167" s="13" t="n"/>
      <c r="O167" s="13" t="n"/>
      <c r="P167" s="13" t="n"/>
      <c r="Q167" s="10" t="n"/>
      <c r="R167" s="10" t="n"/>
      <c r="S167" s="10" t="n"/>
      <c r="T167" s="10" t="n"/>
      <c r="U167" s="10" t="n"/>
      <c r="V167" s="10" t="n"/>
      <c r="W167" s="10" t="n"/>
      <c r="X167" s="10" t="n"/>
      <c r="Y167" s="11" t="n"/>
      <c r="Z167" s="11" t="n"/>
      <c r="AA167" s="11" t="n"/>
      <c r="AB167" s="11" t="n"/>
      <c r="AC167" s="11" t="n"/>
      <c r="AD167" s="11" t="n"/>
      <c r="AE167" s="10" t="n"/>
      <c r="AF167" s="10" t="n"/>
      <c r="AG167" s="10" t="n"/>
      <c r="AH167" s="10" t="n"/>
      <c r="AI167" s="13" t="n"/>
      <c r="AJ167" s="13" t="n"/>
      <c r="AK167" s="13" t="n"/>
      <c r="AL167" s="13" t="n"/>
      <c r="AM167" s="13" t="n"/>
      <c r="AN167" s="13" t="n"/>
      <c r="AO167" s="13" t="n"/>
      <c r="AP167" s="14" t="n"/>
      <c r="AQ167" s="14" t="n"/>
      <c r="AR167" s="14" t="n"/>
      <c r="AS167" s="13" t="n"/>
      <c r="AT167" s="13" t="n"/>
      <c r="AU167" s="10" t="n"/>
      <c r="AV167" s="10" t="n"/>
      <c r="AW167" s="10" t="n"/>
      <c r="AX167" s="10" t="n"/>
      <c r="AY167" s="10" t="n"/>
      <c r="AZ167" s="10" t="n"/>
      <c r="BA167" s="10" t="n"/>
      <c r="BB167" s="10" t="n"/>
      <c r="BC167" s="10" t="n"/>
      <c r="BD167" s="11" t="n"/>
      <c r="BE167" s="10" t="n"/>
      <c r="BF167" s="10" t="n"/>
      <c r="BG167" s="10" t="n"/>
      <c r="BH167" s="10" t="n"/>
      <c r="BI167" s="10" t="n"/>
      <c r="BJ167" s="10" t="n"/>
      <c r="BK167" s="10" t="n"/>
      <c r="BL167" s="10" t="n"/>
      <c r="BM167" s="10" t="n"/>
    </row>
    <row r="168" ht="15.75" customHeight="1" s="218">
      <c r="A168" s="10" t="n"/>
      <c r="B168" s="10" t="n"/>
      <c r="C168" s="10" t="n"/>
      <c r="D168" s="10" t="n"/>
      <c r="E168" s="10" t="n"/>
      <c r="F168" s="10" t="n"/>
      <c r="G168" s="11" t="n"/>
      <c r="H168" s="10" t="n"/>
      <c r="I168" s="10" t="n"/>
      <c r="J168" s="10" t="n"/>
      <c r="K168" s="10" t="n"/>
      <c r="L168" s="10" t="n"/>
      <c r="M168" s="13" t="n"/>
      <c r="N168" s="13" t="n"/>
      <c r="O168" s="13" t="n"/>
      <c r="P168" s="13" t="n"/>
      <c r="Q168" s="10" t="n"/>
      <c r="R168" s="10" t="n"/>
      <c r="S168" s="10" t="n"/>
      <c r="T168" s="10" t="n"/>
      <c r="U168" s="10" t="n"/>
      <c r="V168" s="10" t="n"/>
      <c r="W168" s="10" t="n"/>
      <c r="X168" s="10" t="n"/>
      <c r="Y168" s="11" t="n"/>
      <c r="Z168" s="11" t="n"/>
      <c r="AA168" s="11" t="n"/>
      <c r="AB168" s="11" t="n"/>
      <c r="AC168" s="11" t="n"/>
      <c r="AD168" s="11" t="n"/>
      <c r="AE168" s="10" t="n"/>
      <c r="AF168" s="10" t="n"/>
      <c r="AG168" s="10" t="n"/>
      <c r="AH168" s="10" t="n"/>
      <c r="AI168" s="13" t="n"/>
      <c r="AJ168" s="13" t="n"/>
      <c r="AK168" s="13" t="n"/>
      <c r="AL168" s="13" t="n"/>
      <c r="AM168" s="13" t="n"/>
      <c r="AN168" s="13" t="n"/>
      <c r="AO168" s="13" t="n"/>
      <c r="AP168" s="14" t="n"/>
      <c r="AQ168" s="14" t="n"/>
      <c r="AR168" s="14" t="n"/>
      <c r="AS168" s="13" t="n"/>
      <c r="AT168" s="13" t="n"/>
      <c r="AU168" s="10" t="n"/>
      <c r="AV168" s="10" t="n"/>
      <c r="AW168" s="10" t="n"/>
      <c r="AX168" s="10" t="n"/>
      <c r="AY168" s="10" t="n"/>
      <c r="AZ168" s="10" t="n"/>
      <c r="BA168" s="10" t="n"/>
      <c r="BB168" s="10" t="n"/>
      <c r="BC168" s="10" t="n"/>
      <c r="BD168" s="11" t="n"/>
      <c r="BE168" s="10" t="n"/>
      <c r="BF168" s="10" t="n"/>
      <c r="BG168" s="10" t="n"/>
      <c r="BH168" s="10" t="n"/>
      <c r="BI168" s="10" t="n"/>
      <c r="BJ168" s="10" t="n"/>
      <c r="BK168" s="10" t="n"/>
      <c r="BL168" s="10" t="n"/>
      <c r="BM168" s="10" t="n"/>
    </row>
    <row r="169" ht="15.75" customHeight="1" s="218">
      <c r="A169" s="10" t="n"/>
      <c r="B169" s="10" t="n"/>
      <c r="C169" s="10" t="n"/>
      <c r="D169" s="10" t="n"/>
      <c r="E169" s="10" t="n"/>
      <c r="F169" s="10" t="n"/>
      <c r="G169" s="11" t="n"/>
      <c r="H169" s="10" t="n"/>
      <c r="I169" s="10" t="n"/>
      <c r="J169" s="10" t="n"/>
      <c r="K169" s="10" t="n"/>
      <c r="L169" s="10" t="n"/>
      <c r="M169" s="13" t="n"/>
      <c r="N169" s="13" t="n"/>
      <c r="O169" s="13" t="n"/>
      <c r="P169" s="13" t="n"/>
      <c r="Q169" s="10" t="n"/>
      <c r="R169" s="10" t="n"/>
      <c r="S169" s="10" t="n"/>
      <c r="T169" s="10" t="n"/>
      <c r="U169" s="10" t="n"/>
      <c r="V169" s="10" t="n"/>
      <c r="W169" s="10" t="n"/>
      <c r="X169" s="10" t="n"/>
      <c r="Y169" s="11" t="n"/>
      <c r="Z169" s="11" t="n"/>
      <c r="AA169" s="11" t="n"/>
      <c r="AB169" s="11" t="n"/>
      <c r="AC169" s="11" t="n"/>
      <c r="AD169" s="11" t="n"/>
      <c r="AE169" s="10" t="n"/>
      <c r="AF169" s="10" t="n"/>
      <c r="AG169" s="10" t="n"/>
      <c r="AH169" s="10" t="n"/>
      <c r="AI169" s="13" t="n"/>
      <c r="AJ169" s="13" t="n"/>
      <c r="AK169" s="13" t="n"/>
      <c r="AL169" s="13" t="n"/>
      <c r="AM169" s="13" t="n"/>
      <c r="AN169" s="13" t="n"/>
      <c r="AO169" s="13" t="n"/>
      <c r="AP169" s="14" t="n"/>
      <c r="AQ169" s="14" t="n"/>
      <c r="AR169" s="14" t="n"/>
      <c r="AS169" s="13" t="n"/>
      <c r="AT169" s="13" t="n"/>
      <c r="AU169" s="10" t="n"/>
      <c r="AV169" s="10" t="n"/>
      <c r="AW169" s="10" t="n"/>
      <c r="AX169" s="10" t="n"/>
      <c r="AY169" s="10" t="n"/>
      <c r="AZ169" s="10" t="n"/>
      <c r="BA169" s="10" t="n"/>
      <c r="BB169" s="10" t="n"/>
      <c r="BC169" s="10" t="n"/>
      <c r="BD169" s="11" t="n"/>
      <c r="BE169" s="10" t="n"/>
      <c r="BF169" s="10" t="n"/>
      <c r="BG169" s="10" t="n"/>
      <c r="BH169" s="10" t="n"/>
      <c r="BI169" s="10" t="n"/>
      <c r="BJ169" s="10" t="n"/>
      <c r="BK169" s="10" t="n"/>
      <c r="BL169" s="10" t="n"/>
      <c r="BM169" s="10" t="n"/>
    </row>
    <row r="170" ht="15.75" customHeight="1" s="218">
      <c r="A170" s="10" t="n"/>
      <c r="B170" s="10" t="n"/>
      <c r="C170" s="10" t="n"/>
      <c r="D170" s="10" t="n"/>
      <c r="E170" s="10" t="n"/>
      <c r="F170" s="10" t="n"/>
      <c r="G170" s="11" t="n"/>
      <c r="H170" s="10" t="n"/>
      <c r="I170" s="10" t="n"/>
      <c r="J170" s="10" t="n"/>
      <c r="K170" s="10" t="n"/>
      <c r="L170" s="10" t="n"/>
      <c r="M170" s="13" t="n"/>
      <c r="N170" s="13" t="n"/>
      <c r="O170" s="13" t="n"/>
      <c r="P170" s="13" t="n"/>
      <c r="Q170" s="10" t="n"/>
      <c r="R170" s="10" t="n"/>
      <c r="S170" s="10" t="n"/>
      <c r="T170" s="10" t="n"/>
      <c r="U170" s="10" t="n"/>
      <c r="V170" s="10" t="n"/>
      <c r="W170" s="10" t="n"/>
      <c r="X170" s="10" t="n"/>
      <c r="Y170" s="11" t="n"/>
      <c r="Z170" s="11" t="n"/>
      <c r="AA170" s="11" t="n"/>
      <c r="AB170" s="11" t="n"/>
      <c r="AC170" s="11" t="n"/>
      <c r="AD170" s="11" t="n"/>
      <c r="AE170" s="10" t="n"/>
      <c r="AF170" s="10" t="n"/>
      <c r="AG170" s="10" t="n"/>
      <c r="AH170" s="10" t="n"/>
      <c r="AI170" s="13" t="n"/>
      <c r="AJ170" s="13" t="n"/>
      <c r="AK170" s="13" t="n"/>
      <c r="AL170" s="13" t="n"/>
      <c r="AM170" s="13" t="n"/>
      <c r="AN170" s="13" t="n"/>
      <c r="AO170" s="13" t="n"/>
      <c r="AP170" s="14" t="n"/>
      <c r="AQ170" s="14" t="n"/>
      <c r="AR170" s="14" t="n"/>
      <c r="AS170" s="13" t="n"/>
      <c r="AT170" s="13" t="n"/>
      <c r="AU170" s="10" t="n"/>
      <c r="AV170" s="10" t="n"/>
      <c r="AW170" s="10" t="n"/>
      <c r="AX170" s="10" t="n"/>
      <c r="AY170" s="10" t="n"/>
      <c r="AZ170" s="10" t="n"/>
      <c r="BA170" s="10" t="n"/>
      <c r="BB170" s="10" t="n"/>
      <c r="BC170" s="10" t="n"/>
      <c r="BD170" s="11" t="n"/>
      <c r="BE170" s="10" t="n"/>
      <c r="BF170" s="10" t="n"/>
      <c r="BG170" s="10" t="n"/>
      <c r="BH170" s="10" t="n"/>
      <c r="BI170" s="10" t="n"/>
      <c r="BJ170" s="10" t="n"/>
      <c r="BK170" s="10" t="n"/>
      <c r="BL170" s="10" t="n"/>
      <c r="BM170" s="10" t="n"/>
    </row>
    <row r="171" ht="15.75" customHeight="1" s="218">
      <c r="A171" s="10" t="n"/>
      <c r="B171" s="10" t="n"/>
      <c r="C171" s="10" t="n"/>
      <c r="D171" s="10" t="n"/>
      <c r="E171" s="10" t="n"/>
      <c r="F171" s="10" t="n"/>
      <c r="G171" s="11" t="n"/>
      <c r="H171" s="10" t="n"/>
      <c r="I171" s="10" t="n"/>
      <c r="J171" s="10" t="n"/>
      <c r="K171" s="10" t="n"/>
      <c r="L171" s="10" t="n"/>
      <c r="M171" s="13" t="n"/>
      <c r="N171" s="13" t="n"/>
      <c r="O171" s="13" t="n"/>
      <c r="P171" s="13" t="n"/>
      <c r="Q171" s="10" t="n"/>
      <c r="R171" s="10" t="n"/>
      <c r="S171" s="10" t="n"/>
      <c r="T171" s="10" t="n"/>
      <c r="U171" s="10" t="n"/>
      <c r="V171" s="10" t="n"/>
      <c r="W171" s="10" t="n"/>
      <c r="X171" s="10" t="n"/>
      <c r="Y171" s="11" t="n"/>
      <c r="Z171" s="11" t="n"/>
      <c r="AA171" s="11" t="n"/>
      <c r="AB171" s="11" t="n"/>
      <c r="AC171" s="11" t="n"/>
      <c r="AD171" s="11" t="n"/>
      <c r="AE171" s="10" t="n"/>
      <c r="AF171" s="10" t="n"/>
      <c r="AG171" s="10" t="n"/>
      <c r="AH171" s="10" t="n"/>
      <c r="AI171" s="13" t="n"/>
      <c r="AJ171" s="13" t="n"/>
      <c r="AK171" s="13" t="n"/>
      <c r="AL171" s="13" t="n"/>
      <c r="AM171" s="13" t="n"/>
      <c r="AN171" s="13" t="n"/>
      <c r="AO171" s="13" t="n"/>
      <c r="AP171" s="14" t="n"/>
      <c r="AQ171" s="14" t="n"/>
      <c r="AR171" s="14" t="n"/>
      <c r="AS171" s="13" t="n"/>
      <c r="AT171" s="13" t="n"/>
      <c r="AU171" s="10" t="n"/>
      <c r="AV171" s="10" t="n"/>
      <c r="AW171" s="10" t="n"/>
      <c r="AX171" s="10" t="n"/>
      <c r="AY171" s="10" t="n"/>
      <c r="AZ171" s="10" t="n"/>
      <c r="BA171" s="10" t="n"/>
      <c r="BB171" s="10" t="n"/>
      <c r="BC171" s="10" t="n"/>
      <c r="BD171" s="11" t="n"/>
      <c r="BE171" s="10" t="n"/>
      <c r="BF171" s="10" t="n"/>
      <c r="BG171" s="10" t="n"/>
      <c r="BH171" s="10" t="n"/>
      <c r="BI171" s="10" t="n"/>
      <c r="BJ171" s="10" t="n"/>
      <c r="BK171" s="10" t="n"/>
      <c r="BL171" s="10" t="n"/>
      <c r="BM171" s="10" t="n"/>
    </row>
    <row r="172" ht="15.75" customHeight="1" s="218">
      <c r="A172" s="10" t="n"/>
      <c r="B172" s="10" t="n"/>
      <c r="C172" s="10" t="n"/>
      <c r="D172" s="10" t="n"/>
      <c r="E172" s="10" t="n"/>
      <c r="F172" s="10" t="n"/>
      <c r="G172" s="11" t="n"/>
      <c r="H172" s="10" t="n"/>
      <c r="I172" s="10" t="n"/>
      <c r="J172" s="10" t="n"/>
      <c r="K172" s="10" t="n"/>
      <c r="L172" s="10" t="n"/>
      <c r="M172" s="13" t="n"/>
      <c r="N172" s="13" t="n"/>
      <c r="O172" s="13" t="n"/>
      <c r="P172" s="13" t="n"/>
      <c r="Q172" s="10" t="n"/>
      <c r="R172" s="10" t="n"/>
      <c r="S172" s="10" t="n"/>
      <c r="T172" s="10" t="n"/>
      <c r="U172" s="10" t="n"/>
      <c r="V172" s="10" t="n"/>
      <c r="W172" s="10" t="n"/>
      <c r="X172" s="10" t="n"/>
      <c r="Y172" s="11" t="n"/>
      <c r="Z172" s="11" t="n"/>
      <c r="AA172" s="11" t="n"/>
      <c r="AB172" s="11" t="n"/>
      <c r="AC172" s="11" t="n"/>
      <c r="AD172" s="11" t="n"/>
      <c r="AE172" s="10" t="n"/>
      <c r="AF172" s="10" t="n"/>
      <c r="AG172" s="10" t="n"/>
      <c r="AH172" s="10" t="n"/>
      <c r="AI172" s="13" t="n"/>
      <c r="AJ172" s="13" t="n"/>
      <c r="AK172" s="13" t="n"/>
      <c r="AL172" s="13" t="n"/>
      <c r="AM172" s="13" t="n"/>
      <c r="AN172" s="13" t="n"/>
      <c r="AO172" s="13" t="n"/>
      <c r="AP172" s="14" t="n"/>
      <c r="AQ172" s="14" t="n"/>
      <c r="AR172" s="14" t="n"/>
      <c r="AS172" s="13" t="n"/>
      <c r="AT172" s="13" t="n"/>
      <c r="AU172" s="10" t="n"/>
      <c r="AV172" s="10" t="n"/>
      <c r="AW172" s="10" t="n"/>
      <c r="AX172" s="10" t="n"/>
      <c r="AY172" s="10" t="n"/>
      <c r="AZ172" s="10" t="n"/>
      <c r="BA172" s="10" t="n"/>
      <c r="BB172" s="10" t="n"/>
      <c r="BC172" s="10" t="n"/>
      <c r="BD172" s="11" t="n"/>
      <c r="BE172" s="10" t="n"/>
      <c r="BF172" s="10" t="n"/>
      <c r="BG172" s="10" t="n"/>
      <c r="BH172" s="10" t="n"/>
      <c r="BI172" s="10" t="n"/>
      <c r="BJ172" s="10" t="n"/>
      <c r="BK172" s="10" t="n"/>
      <c r="BL172" s="10" t="n"/>
      <c r="BM172" s="10" t="n"/>
    </row>
    <row r="173" ht="15.75" customHeight="1" s="218">
      <c r="A173" s="10" t="n"/>
      <c r="B173" s="10" t="n"/>
      <c r="C173" s="10" t="n"/>
      <c r="D173" s="10" t="n"/>
      <c r="E173" s="10" t="n"/>
      <c r="F173" s="10" t="n"/>
      <c r="G173" s="11" t="n"/>
      <c r="H173" s="10" t="n"/>
      <c r="I173" s="10" t="n"/>
      <c r="J173" s="10" t="n"/>
      <c r="K173" s="10" t="n"/>
      <c r="L173" s="10" t="n"/>
      <c r="M173" s="13" t="n"/>
      <c r="N173" s="13" t="n"/>
      <c r="O173" s="13" t="n"/>
      <c r="P173" s="13" t="n"/>
      <c r="Q173" s="10" t="n"/>
      <c r="R173" s="10" t="n"/>
      <c r="S173" s="10" t="n"/>
      <c r="T173" s="10" t="n"/>
      <c r="U173" s="10" t="n"/>
      <c r="V173" s="10" t="n"/>
      <c r="W173" s="10" t="n"/>
      <c r="X173" s="10" t="n"/>
      <c r="Y173" s="11" t="n"/>
      <c r="Z173" s="11" t="n"/>
      <c r="AA173" s="11" t="n"/>
      <c r="AB173" s="11" t="n"/>
      <c r="AC173" s="11" t="n"/>
      <c r="AD173" s="11" t="n"/>
      <c r="AE173" s="10" t="n"/>
      <c r="AF173" s="10" t="n"/>
      <c r="AG173" s="10" t="n"/>
      <c r="AH173" s="10" t="n"/>
      <c r="AI173" s="13" t="n"/>
      <c r="AJ173" s="13" t="n"/>
      <c r="AK173" s="13" t="n"/>
      <c r="AL173" s="13" t="n"/>
      <c r="AM173" s="13" t="n"/>
      <c r="AN173" s="13" t="n"/>
      <c r="AO173" s="13" t="n"/>
      <c r="AP173" s="14" t="n"/>
      <c r="AQ173" s="14" t="n"/>
      <c r="AR173" s="14" t="n"/>
      <c r="AS173" s="13" t="n"/>
      <c r="AT173" s="13" t="n"/>
      <c r="AU173" s="10" t="n"/>
      <c r="AV173" s="10" t="n"/>
      <c r="AW173" s="10" t="n"/>
      <c r="AX173" s="10" t="n"/>
      <c r="AY173" s="10" t="n"/>
      <c r="AZ173" s="10" t="n"/>
      <c r="BA173" s="10" t="n"/>
      <c r="BB173" s="10" t="n"/>
      <c r="BC173" s="10" t="n"/>
      <c r="BD173" s="11" t="n"/>
      <c r="BE173" s="10" t="n"/>
      <c r="BF173" s="10" t="n"/>
      <c r="BG173" s="10" t="n"/>
      <c r="BH173" s="10" t="n"/>
      <c r="BI173" s="10" t="n"/>
      <c r="BJ173" s="10" t="n"/>
      <c r="BK173" s="10" t="n"/>
      <c r="BL173" s="10" t="n"/>
      <c r="BM173" s="10" t="n"/>
    </row>
    <row r="174" ht="15.75" customHeight="1" s="218">
      <c r="A174" s="10" t="n"/>
      <c r="B174" s="10" t="n"/>
      <c r="C174" s="10" t="n"/>
      <c r="D174" s="10" t="n"/>
      <c r="E174" s="10" t="n"/>
      <c r="F174" s="10" t="n"/>
      <c r="G174" s="11" t="n"/>
      <c r="H174" s="10" t="n"/>
      <c r="I174" s="10" t="n"/>
      <c r="J174" s="10" t="n"/>
      <c r="K174" s="10" t="n"/>
      <c r="L174" s="10" t="n"/>
      <c r="M174" s="13" t="n"/>
      <c r="N174" s="13" t="n"/>
      <c r="O174" s="13" t="n"/>
      <c r="P174" s="13" t="n"/>
      <c r="Q174" s="10" t="n"/>
      <c r="R174" s="10" t="n"/>
      <c r="S174" s="10" t="n"/>
      <c r="T174" s="10" t="n"/>
      <c r="U174" s="10" t="n"/>
      <c r="V174" s="10" t="n"/>
      <c r="W174" s="10" t="n"/>
      <c r="X174" s="10" t="n"/>
      <c r="Y174" s="11" t="n"/>
      <c r="Z174" s="11" t="n"/>
      <c r="AA174" s="11" t="n"/>
      <c r="AB174" s="11" t="n"/>
      <c r="AC174" s="11" t="n"/>
      <c r="AD174" s="11" t="n"/>
      <c r="AE174" s="10" t="n"/>
      <c r="AF174" s="10" t="n"/>
      <c r="AG174" s="10" t="n"/>
      <c r="AH174" s="10" t="n"/>
      <c r="AI174" s="13" t="n"/>
      <c r="AJ174" s="13" t="n"/>
      <c r="AK174" s="13" t="n"/>
      <c r="AL174" s="13" t="n"/>
      <c r="AM174" s="13" t="n"/>
      <c r="AN174" s="13" t="n"/>
      <c r="AO174" s="13" t="n"/>
      <c r="AP174" s="14" t="n"/>
      <c r="AQ174" s="14" t="n"/>
      <c r="AR174" s="14" t="n"/>
      <c r="AS174" s="13" t="n"/>
      <c r="AT174" s="13" t="n"/>
      <c r="AU174" s="10" t="n"/>
      <c r="AV174" s="10" t="n"/>
      <c r="AW174" s="10" t="n"/>
      <c r="AX174" s="10" t="n"/>
      <c r="AY174" s="10" t="n"/>
      <c r="AZ174" s="10" t="n"/>
      <c r="BA174" s="10" t="n"/>
      <c r="BB174" s="10" t="n"/>
      <c r="BC174" s="10" t="n"/>
      <c r="BD174" s="11" t="n"/>
      <c r="BE174" s="10" t="n"/>
      <c r="BF174" s="10" t="n"/>
      <c r="BG174" s="10" t="n"/>
      <c r="BH174" s="10" t="n"/>
      <c r="BI174" s="10" t="n"/>
      <c r="BJ174" s="10" t="n"/>
      <c r="BK174" s="10" t="n"/>
      <c r="BL174" s="10" t="n"/>
      <c r="BM174" s="10" t="n"/>
    </row>
    <row r="175" ht="15.75" customHeight="1" s="218">
      <c r="A175" s="10" t="n"/>
      <c r="B175" s="10" t="n"/>
      <c r="C175" s="10" t="n"/>
      <c r="D175" s="10" t="n"/>
      <c r="E175" s="10" t="n"/>
      <c r="F175" s="10" t="n"/>
      <c r="G175" s="11" t="n"/>
      <c r="H175" s="10" t="n"/>
      <c r="I175" s="10" t="n"/>
      <c r="J175" s="10" t="n"/>
      <c r="K175" s="10" t="n"/>
      <c r="L175" s="10" t="n"/>
      <c r="M175" s="13" t="n"/>
      <c r="N175" s="13" t="n"/>
      <c r="O175" s="13" t="n"/>
      <c r="P175" s="13" t="n"/>
      <c r="Q175" s="10" t="n"/>
      <c r="R175" s="10" t="n"/>
      <c r="S175" s="10" t="n"/>
      <c r="T175" s="10" t="n"/>
      <c r="U175" s="10" t="n"/>
      <c r="V175" s="10" t="n"/>
      <c r="W175" s="10" t="n"/>
      <c r="X175" s="10" t="n"/>
      <c r="Y175" s="11" t="n"/>
      <c r="Z175" s="11" t="n"/>
      <c r="AA175" s="11" t="n"/>
      <c r="AB175" s="11" t="n"/>
      <c r="AC175" s="11" t="n"/>
      <c r="AD175" s="11" t="n"/>
      <c r="AE175" s="10" t="n"/>
      <c r="AF175" s="10" t="n"/>
      <c r="AG175" s="10" t="n"/>
      <c r="AH175" s="10" t="n"/>
      <c r="AI175" s="13" t="n"/>
      <c r="AJ175" s="13" t="n"/>
      <c r="AK175" s="13" t="n"/>
      <c r="AL175" s="13" t="n"/>
      <c r="AM175" s="13" t="n"/>
      <c r="AN175" s="13" t="n"/>
      <c r="AO175" s="13" t="n"/>
      <c r="AP175" s="14" t="n"/>
      <c r="AQ175" s="14" t="n"/>
      <c r="AR175" s="14" t="n"/>
      <c r="AS175" s="13" t="n"/>
      <c r="AT175" s="13" t="n"/>
      <c r="AU175" s="10" t="n"/>
      <c r="AV175" s="10" t="n"/>
      <c r="AW175" s="10" t="n"/>
      <c r="AX175" s="10" t="n"/>
      <c r="AY175" s="10" t="n"/>
      <c r="AZ175" s="10" t="n"/>
      <c r="BA175" s="10" t="n"/>
      <c r="BB175" s="10" t="n"/>
      <c r="BC175" s="10" t="n"/>
      <c r="BD175" s="11" t="n"/>
      <c r="BE175" s="10" t="n"/>
      <c r="BF175" s="10" t="n"/>
      <c r="BG175" s="10" t="n"/>
      <c r="BH175" s="10" t="n"/>
      <c r="BI175" s="10" t="n"/>
      <c r="BJ175" s="10" t="n"/>
      <c r="BK175" s="10" t="n"/>
      <c r="BL175" s="10" t="n"/>
      <c r="BM175" s="10" t="n"/>
    </row>
    <row r="176" ht="15.75" customHeight="1" s="218">
      <c r="A176" s="10" t="n"/>
      <c r="B176" s="10" t="n"/>
      <c r="C176" s="10" t="n"/>
      <c r="D176" s="10" t="n"/>
      <c r="E176" s="10" t="n"/>
      <c r="F176" s="10" t="n"/>
      <c r="G176" s="11" t="n"/>
      <c r="H176" s="10" t="n"/>
      <c r="I176" s="10" t="n"/>
      <c r="J176" s="10" t="n"/>
      <c r="K176" s="10" t="n"/>
      <c r="L176" s="10" t="n"/>
      <c r="M176" s="13" t="n"/>
      <c r="N176" s="13" t="n"/>
      <c r="O176" s="13" t="n"/>
      <c r="P176" s="13" t="n"/>
      <c r="Q176" s="10" t="n"/>
      <c r="R176" s="10" t="n"/>
      <c r="S176" s="10" t="n"/>
      <c r="T176" s="10" t="n"/>
      <c r="U176" s="10" t="n"/>
      <c r="V176" s="10" t="n"/>
      <c r="W176" s="10" t="n"/>
      <c r="X176" s="10" t="n"/>
      <c r="Y176" s="11" t="n"/>
      <c r="Z176" s="11" t="n"/>
      <c r="AA176" s="11" t="n"/>
      <c r="AB176" s="11" t="n"/>
      <c r="AC176" s="11" t="n"/>
      <c r="AD176" s="11" t="n"/>
      <c r="AE176" s="10" t="n"/>
      <c r="AF176" s="10" t="n"/>
      <c r="AG176" s="10" t="n"/>
      <c r="AH176" s="10" t="n"/>
      <c r="AI176" s="13" t="n"/>
      <c r="AJ176" s="13" t="n"/>
      <c r="AK176" s="13" t="n"/>
      <c r="AL176" s="13" t="n"/>
      <c r="AM176" s="13" t="n"/>
      <c r="AN176" s="13" t="n"/>
      <c r="AO176" s="13" t="n"/>
      <c r="AP176" s="14" t="n"/>
      <c r="AQ176" s="14" t="n"/>
      <c r="AR176" s="14" t="n"/>
      <c r="AS176" s="13" t="n"/>
      <c r="AT176" s="13" t="n"/>
      <c r="AU176" s="10" t="n"/>
      <c r="AV176" s="10" t="n"/>
      <c r="AW176" s="10" t="n"/>
      <c r="AX176" s="10" t="n"/>
      <c r="AY176" s="10" t="n"/>
      <c r="AZ176" s="10" t="n"/>
      <c r="BA176" s="10" t="n"/>
      <c r="BB176" s="10" t="n"/>
      <c r="BC176" s="10" t="n"/>
      <c r="BD176" s="11" t="n"/>
      <c r="BE176" s="10" t="n"/>
      <c r="BF176" s="10" t="n"/>
      <c r="BG176" s="10" t="n"/>
      <c r="BH176" s="10" t="n"/>
      <c r="BI176" s="10" t="n"/>
      <c r="BJ176" s="10" t="n"/>
      <c r="BK176" s="10" t="n"/>
      <c r="BL176" s="10" t="n"/>
      <c r="BM176" s="10" t="n"/>
    </row>
    <row r="177" ht="15.75" customHeight="1" s="218">
      <c r="A177" s="10" t="n"/>
      <c r="B177" s="10" t="n"/>
      <c r="C177" s="10" t="n"/>
      <c r="D177" s="10" t="n"/>
      <c r="E177" s="10" t="n"/>
      <c r="F177" s="10" t="n"/>
      <c r="G177" s="11" t="n"/>
      <c r="H177" s="10" t="n"/>
      <c r="I177" s="10" t="n"/>
      <c r="J177" s="10" t="n"/>
      <c r="K177" s="10" t="n"/>
      <c r="L177" s="10" t="n"/>
      <c r="M177" s="13" t="n"/>
      <c r="N177" s="13" t="n"/>
      <c r="O177" s="13" t="n"/>
      <c r="P177" s="13" t="n"/>
      <c r="Q177" s="10" t="n"/>
      <c r="R177" s="10" t="n"/>
      <c r="S177" s="10" t="n"/>
      <c r="T177" s="10" t="n"/>
      <c r="U177" s="10" t="n"/>
      <c r="V177" s="10" t="n"/>
      <c r="W177" s="10" t="n"/>
      <c r="X177" s="10" t="n"/>
      <c r="Y177" s="11" t="n"/>
      <c r="Z177" s="11" t="n"/>
      <c r="AA177" s="11" t="n"/>
      <c r="AB177" s="11" t="n"/>
      <c r="AC177" s="11" t="n"/>
      <c r="AD177" s="11" t="n"/>
      <c r="AE177" s="10" t="n"/>
      <c r="AF177" s="10" t="n"/>
      <c r="AG177" s="10" t="n"/>
      <c r="AH177" s="10" t="n"/>
      <c r="AI177" s="13" t="n"/>
      <c r="AJ177" s="13" t="n"/>
      <c r="AK177" s="13" t="n"/>
      <c r="AL177" s="13" t="n"/>
      <c r="AM177" s="13" t="n"/>
      <c r="AN177" s="13" t="n"/>
      <c r="AO177" s="13" t="n"/>
      <c r="AP177" s="14" t="n"/>
      <c r="AQ177" s="14" t="n"/>
      <c r="AR177" s="14" t="n"/>
      <c r="AS177" s="13" t="n"/>
      <c r="AT177" s="13" t="n"/>
      <c r="AU177" s="10" t="n"/>
      <c r="AV177" s="10" t="n"/>
      <c r="AW177" s="10" t="n"/>
      <c r="AX177" s="10" t="n"/>
      <c r="AY177" s="10" t="n"/>
      <c r="AZ177" s="10" t="n"/>
      <c r="BA177" s="10" t="n"/>
      <c r="BB177" s="10" t="n"/>
      <c r="BC177" s="10" t="n"/>
      <c r="BD177" s="11" t="n"/>
      <c r="BE177" s="10" t="n"/>
      <c r="BF177" s="10" t="n"/>
      <c r="BG177" s="10" t="n"/>
      <c r="BH177" s="10" t="n"/>
      <c r="BI177" s="10" t="n"/>
      <c r="BJ177" s="10" t="n"/>
      <c r="BK177" s="10" t="n"/>
      <c r="BL177" s="10" t="n"/>
      <c r="BM177" s="10" t="n"/>
    </row>
    <row r="178" ht="15.75" customHeight="1" s="218">
      <c r="A178" s="10" t="n"/>
      <c r="B178" s="10" t="n"/>
      <c r="C178" s="10" t="n"/>
      <c r="D178" s="10" t="n"/>
      <c r="E178" s="10" t="n"/>
      <c r="F178" s="10" t="n"/>
      <c r="G178" s="11" t="n"/>
      <c r="H178" s="10" t="n"/>
      <c r="I178" s="10" t="n"/>
      <c r="J178" s="10" t="n"/>
      <c r="K178" s="10" t="n"/>
      <c r="L178" s="10" t="n"/>
      <c r="M178" s="13" t="n"/>
      <c r="N178" s="13" t="n"/>
      <c r="O178" s="13" t="n"/>
      <c r="P178" s="13" t="n"/>
      <c r="Q178" s="10" t="n"/>
      <c r="R178" s="10" t="n"/>
      <c r="S178" s="10" t="n"/>
      <c r="T178" s="10" t="n"/>
      <c r="U178" s="10" t="n"/>
      <c r="V178" s="10" t="n"/>
      <c r="W178" s="10" t="n"/>
      <c r="X178" s="10" t="n"/>
      <c r="Y178" s="11" t="n"/>
      <c r="Z178" s="11" t="n"/>
      <c r="AA178" s="11" t="n"/>
      <c r="AB178" s="11" t="n"/>
      <c r="AC178" s="11" t="n"/>
      <c r="AD178" s="11" t="n"/>
      <c r="AE178" s="10" t="n"/>
      <c r="AF178" s="10" t="n"/>
      <c r="AG178" s="10" t="n"/>
      <c r="AH178" s="10" t="n"/>
      <c r="AI178" s="13" t="n"/>
      <c r="AJ178" s="13" t="n"/>
      <c r="AK178" s="13" t="n"/>
      <c r="AL178" s="13" t="n"/>
      <c r="AM178" s="13" t="n"/>
      <c r="AN178" s="13" t="n"/>
      <c r="AO178" s="13" t="n"/>
      <c r="AP178" s="14" t="n"/>
      <c r="AQ178" s="14" t="n"/>
      <c r="AR178" s="14" t="n"/>
      <c r="AS178" s="13" t="n"/>
      <c r="AT178" s="13" t="n"/>
      <c r="AU178" s="10" t="n"/>
      <c r="AV178" s="10" t="n"/>
      <c r="AW178" s="10" t="n"/>
      <c r="AX178" s="10" t="n"/>
      <c r="AY178" s="10" t="n"/>
      <c r="AZ178" s="10" t="n"/>
      <c r="BA178" s="10" t="n"/>
      <c r="BB178" s="10" t="n"/>
      <c r="BC178" s="10" t="n"/>
      <c r="BD178" s="11" t="n"/>
      <c r="BE178" s="10" t="n"/>
      <c r="BF178" s="10" t="n"/>
      <c r="BG178" s="10" t="n"/>
      <c r="BH178" s="10" t="n"/>
      <c r="BI178" s="10" t="n"/>
      <c r="BJ178" s="10" t="n"/>
      <c r="BK178" s="10" t="n"/>
      <c r="BL178" s="10" t="n"/>
      <c r="BM178" s="10" t="n"/>
    </row>
    <row r="179" ht="15.75" customHeight="1" s="218">
      <c r="A179" s="10" t="n"/>
      <c r="B179" s="10" t="n"/>
      <c r="C179" s="10" t="n"/>
      <c r="D179" s="10" t="n"/>
      <c r="E179" s="10" t="n"/>
      <c r="F179" s="10" t="n"/>
      <c r="G179" s="11" t="n"/>
      <c r="H179" s="10" t="n"/>
      <c r="I179" s="10" t="n"/>
      <c r="J179" s="10" t="n"/>
      <c r="K179" s="10" t="n"/>
      <c r="L179" s="10" t="n"/>
      <c r="M179" s="13" t="n"/>
      <c r="N179" s="13" t="n"/>
      <c r="O179" s="13" t="n"/>
      <c r="P179" s="13" t="n"/>
      <c r="Q179" s="10" t="n"/>
      <c r="R179" s="10" t="n"/>
      <c r="S179" s="10" t="n"/>
      <c r="T179" s="10" t="n"/>
      <c r="U179" s="10" t="n"/>
      <c r="V179" s="10" t="n"/>
      <c r="W179" s="10" t="n"/>
      <c r="X179" s="10" t="n"/>
      <c r="Y179" s="11" t="n"/>
      <c r="Z179" s="11" t="n"/>
      <c r="AA179" s="11" t="n"/>
      <c r="AB179" s="11" t="n"/>
      <c r="AC179" s="11" t="n"/>
      <c r="AD179" s="11" t="n"/>
      <c r="AE179" s="10" t="n"/>
      <c r="AF179" s="10" t="n"/>
      <c r="AG179" s="10" t="n"/>
      <c r="AH179" s="10" t="n"/>
      <c r="AI179" s="13" t="n"/>
      <c r="AJ179" s="13" t="n"/>
      <c r="AK179" s="13" t="n"/>
      <c r="AL179" s="13" t="n"/>
      <c r="AM179" s="13" t="n"/>
      <c r="AN179" s="13" t="n"/>
      <c r="AO179" s="13" t="n"/>
      <c r="AP179" s="14" t="n"/>
      <c r="AQ179" s="14" t="n"/>
      <c r="AR179" s="14" t="n"/>
      <c r="AS179" s="13" t="n"/>
      <c r="AT179" s="13" t="n"/>
      <c r="AU179" s="10" t="n"/>
      <c r="AV179" s="10" t="n"/>
      <c r="AW179" s="10" t="n"/>
      <c r="AX179" s="10" t="n"/>
      <c r="AY179" s="10" t="n"/>
      <c r="AZ179" s="10" t="n"/>
      <c r="BA179" s="10" t="n"/>
      <c r="BB179" s="10" t="n"/>
      <c r="BC179" s="10" t="n"/>
      <c r="BD179" s="11" t="n"/>
      <c r="BE179" s="10" t="n"/>
      <c r="BF179" s="10" t="n"/>
      <c r="BG179" s="10" t="n"/>
      <c r="BH179" s="10" t="n"/>
      <c r="BI179" s="10" t="n"/>
      <c r="BJ179" s="10" t="n"/>
      <c r="BK179" s="10" t="n"/>
      <c r="BL179" s="10" t="n"/>
      <c r="BM179" s="10" t="n"/>
    </row>
    <row r="180" ht="15.75" customHeight="1" s="218">
      <c r="A180" s="10" t="n"/>
      <c r="B180" s="10" t="n"/>
      <c r="C180" s="10" t="n"/>
      <c r="D180" s="10" t="n"/>
      <c r="E180" s="10" t="n"/>
      <c r="F180" s="10" t="n"/>
      <c r="G180" s="11" t="n"/>
      <c r="H180" s="10" t="n"/>
      <c r="I180" s="10" t="n"/>
      <c r="J180" s="10" t="n"/>
      <c r="K180" s="10" t="n"/>
      <c r="L180" s="10" t="n"/>
      <c r="M180" s="13" t="n"/>
      <c r="N180" s="13" t="n"/>
      <c r="O180" s="13" t="n"/>
      <c r="P180" s="13" t="n"/>
      <c r="Q180" s="10" t="n"/>
      <c r="R180" s="10" t="n"/>
      <c r="S180" s="10" t="n"/>
      <c r="T180" s="10" t="n"/>
      <c r="U180" s="10" t="n"/>
      <c r="V180" s="10" t="n"/>
      <c r="W180" s="10" t="n"/>
      <c r="X180" s="10" t="n"/>
      <c r="Y180" s="11" t="n"/>
      <c r="Z180" s="11" t="n"/>
      <c r="AA180" s="11" t="n"/>
      <c r="AB180" s="11" t="n"/>
      <c r="AC180" s="11" t="n"/>
      <c r="AD180" s="11" t="n"/>
      <c r="AE180" s="10" t="n"/>
      <c r="AF180" s="10" t="n"/>
      <c r="AG180" s="10" t="n"/>
      <c r="AH180" s="10" t="n"/>
      <c r="AI180" s="13" t="n"/>
      <c r="AJ180" s="13" t="n"/>
      <c r="AK180" s="13" t="n"/>
      <c r="AL180" s="13" t="n"/>
      <c r="AM180" s="13" t="n"/>
      <c r="AN180" s="13" t="n"/>
      <c r="AO180" s="13" t="n"/>
      <c r="AP180" s="14" t="n"/>
      <c r="AQ180" s="14" t="n"/>
      <c r="AR180" s="14" t="n"/>
      <c r="AS180" s="13" t="n"/>
      <c r="AT180" s="13" t="n"/>
      <c r="AU180" s="10" t="n"/>
      <c r="AV180" s="10" t="n"/>
      <c r="AW180" s="10" t="n"/>
      <c r="AX180" s="10" t="n"/>
      <c r="AY180" s="10" t="n"/>
      <c r="AZ180" s="10" t="n"/>
      <c r="BA180" s="10" t="n"/>
      <c r="BB180" s="10" t="n"/>
      <c r="BC180" s="10" t="n"/>
      <c r="BD180" s="11" t="n"/>
      <c r="BE180" s="10" t="n"/>
      <c r="BF180" s="10" t="n"/>
      <c r="BG180" s="10" t="n"/>
      <c r="BH180" s="10" t="n"/>
      <c r="BI180" s="10" t="n"/>
      <c r="BJ180" s="10" t="n"/>
      <c r="BK180" s="10" t="n"/>
      <c r="BL180" s="10" t="n"/>
      <c r="BM180" s="10" t="n"/>
    </row>
    <row r="181" ht="15.75" customHeight="1" s="218">
      <c r="A181" s="10" t="n"/>
      <c r="B181" s="10" t="n"/>
      <c r="C181" s="10" t="n"/>
      <c r="D181" s="10" t="n"/>
      <c r="E181" s="10" t="n"/>
      <c r="F181" s="10" t="n"/>
      <c r="G181" s="11" t="n"/>
      <c r="H181" s="10" t="n"/>
      <c r="I181" s="10" t="n"/>
      <c r="J181" s="10" t="n"/>
      <c r="K181" s="10" t="n"/>
      <c r="L181" s="10" t="n"/>
      <c r="M181" s="13" t="n"/>
      <c r="N181" s="13" t="n"/>
      <c r="O181" s="13" t="n"/>
      <c r="P181" s="13" t="n"/>
      <c r="Q181" s="10" t="n"/>
      <c r="R181" s="10" t="n"/>
      <c r="S181" s="10" t="n"/>
      <c r="T181" s="10" t="n"/>
      <c r="U181" s="10" t="n"/>
      <c r="V181" s="10" t="n"/>
      <c r="W181" s="10" t="n"/>
      <c r="X181" s="10" t="n"/>
      <c r="Y181" s="11" t="n"/>
      <c r="Z181" s="11" t="n"/>
      <c r="AA181" s="11" t="n"/>
      <c r="AB181" s="11" t="n"/>
      <c r="AC181" s="11" t="n"/>
      <c r="AD181" s="11" t="n"/>
      <c r="AE181" s="10" t="n"/>
      <c r="AF181" s="10" t="n"/>
      <c r="AG181" s="10" t="n"/>
      <c r="AH181" s="10" t="n"/>
      <c r="AI181" s="13" t="n"/>
      <c r="AJ181" s="13" t="n"/>
      <c r="AK181" s="13" t="n"/>
      <c r="AL181" s="13" t="n"/>
      <c r="AM181" s="13" t="n"/>
      <c r="AN181" s="13" t="n"/>
      <c r="AO181" s="13" t="n"/>
      <c r="AP181" s="14" t="n"/>
      <c r="AQ181" s="14" t="n"/>
      <c r="AR181" s="14" t="n"/>
      <c r="AS181" s="13" t="n"/>
      <c r="AT181" s="13" t="n"/>
      <c r="AU181" s="10" t="n"/>
      <c r="AV181" s="10" t="n"/>
      <c r="AW181" s="10" t="n"/>
      <c r="AX181" s="10" t="n"/>
      <c r="AY181" s="10" t="n"/>
      <c r="AZ181" s="10" t="n"/>
      <c r="BA181" s="10" t="n"/>
      <c r="BB181" s="10" t="n"/>
      <c r="BC181" s="10" t="n"/>
      <c r="BD181" s="11" t="n"/>
      <c r="BE181" s="10" t="n"/>
      <c r="BF181" s="10" t="n"/>
      <c r="BG181" s="10" t="n"/>
      <c r="BH181" s="10" t="n"/>
      <c r="BI181" s="10" t="n"/>
      <c r="BJ181" s="10" t="n"/>
      <c r="BK181" s="10" t="n"/>
      <c r="BL181" s="10" t="n"/>
      <c r="BM181" s="10" t="n"/>
    </row>
    <row r="182" ht="15.75" customHeight="1" s="218">
      <c r="A182" s="10" t="n"/>
      <c r="B182" s="10" t="n"/>
      <c r="C182" s="10" t="n"/>
      <c r="D182" s="10" t="n"/>
      <c r="E182" s="10" t="n"/>
      <c r="F182" s="10" t="n"/>
      <c r="G182" s="11" t="n"/>
      <c r="H182" s="10" t="n"/>
      <c r="I182" s="10" t="n"/>
      <c r="J182" s="10" t="n"/>
      <c r="K182" s="10" t="n"/>
      <c r="L182" s="10" t="n"/>
      <c r="M182" s="13" t="n"/>
      <c r="N182" s="13" t="n"/>
      <c r="O182" s="13" t="n"/>
      <c r="P182" s="13" t="n"/>
      <c r="Q182" s="10" t="n"/>
      <c r="R182" s="10" t="n"/>
      <c r="S182" s="10" t="n"/>
      <c r="T182" s="10" t="n"/>
      <c r="U182" s="10" t="n"/>
      <c r="V182" s="10" t="n"/>
      <c r="W182" s="10" t="n"/>
      <c r="X182" s="10" t="n"/>
      <c r="Y182" s="11" t="n"/>
      <c r="Z182" s="11" t="n"/>
      <c r="AA182" s="11" t="n"/>
      <c r="AB182" s="11" t="n"/>
      <c r="AC182" s="11" t="n"/>
      <c r="AD182" s="11" t="n"/>
      <c r="AE182" s="10" t="n"/>
      <c r="AF182" s="10" t="n"/>
      <c r="AG182" s="10" t="n"/>
      <c r="AH182" s="10" t="n"/>
      <c r="AI182" s="13" t="n"/>
      <c r="AJ182" s="13" t="n"/>
      <c r="AK182" s="13" t="n"/>
      <c r="AL182" s="13" t="n"/>
      <c r="AM182" s="13" t="n"/>
      <c r="AN182" s="13" t="n"/>
      <c r="AO182" s="13" t="n"/>
      <c r="AP182" s="14" t="n"/>
      <c r="AQ182" s="14" t="n"/>
      <c r="AR182" s="14" t="n"/>
      <c r="AS182" s="13" t="n"/>
      <c r="AT182" s="13" t="n"/>
      <c r="AU182" s="10" t="n"/>
      <c r="AV182" s="10" t="n"/>
      <c r="AW182" s="10" t="n"/>
      <c r="AX182" s="10" t="n"/>
      <c r="AY182" s="10" t="n"/>
      <c r="AZ182" s="10" t="n"/>
      <c r="BA182" s="10" t="n"/>
      <c r="BB182" s="10" t="n"/>
      <c r="BC182" s="10" t="n"/>
      <c r="BD182" s="11" t="n"/>
      <c r="BE182" s="10" t="n"/>
      <c r="BF182" s="10" t="n"/>
      <c r="BG182" s="10" t="n"/>
      <c r="BH182" s="10" t="n"/>
      <c r="BI182" s="10" t="n"/>
      <c r="BJ182" s="10" t="n"/>
      <c r="BK182" s="10" t="n"/>
      <c r="BL182" s="10" t="n"/>
      <c r="BM182" s="10" t="n"/>
    </row>
    <row r="183" ht="15.75" customHeight="1" s="218">
      <c r="A183" s="10" t="n"/>
      <c r="B183" s="10" t="n"/>
      <c r="C183" s="10" t="n"/>
      <c r="D183" s="10" t="n"/>
      <c r="E183" s="10" t="n"/>
      <c r="F183" s="10" t="n"/>
      <c r="G183" s="11" t="n"/>
      <c r="H183" s="10" t="n"/>
      <c r="I183" s="10" t="n"/>
      <c r="J183" s="10" t="n"/>
      <c r="K183" s="10" t="n"/>
      <c r="L183" s="10" t="n"/>
      <c r="M183" s="13" t="n"/>
      <c r="N183" s="13" t="n"/>
      <c r="O183" s="13" t="n"/>
      <c r="P183" s="13" t="n"/>
      <c r="Q183" s="10" t="n"/>
      <c r="R183" s="10" t="n"/>
      <c r="S183" s="10" t="n"/>
      <c r="T183" s="10" t="n"/>
      <c r="U183" s="10" t="n"/>
      <c r="V183" s="10" t="n"/>
      <c r="W183" s="10" t="n"/>
      <c r="X183" s="10" t="n"/>
      <c r="Y183" s="11" t="n"/>
      <c r="Z183" s="11" t="n"/>
      <c r="AA183" s="11" t="n"/>
      <c r="AB183" s="11" t="n"/>
      <c r="AC183" s="11" t="n"/>
      <c r="AD183" s="11" t="n"/>
      <c r="AE183" s="10" t="n"/>
      <c r="AF183" s="10" t="n"/>
      <c r="AG183" s="10" t="n"/>
      <c r="AH183" s="10" t="n"/>
      <c r="AI183" s="13" t="n"/>
      <c r="AJ183" s="13" t="n"/>
      <c r="AK183" s="13" t="n"/>
      <c r="AL183" s="13" t="n"/>
      <c r="AM183" s="13" t="n"/>
      <c r="AN183" s="13" t="n"/>
      <c r="AO183" s="13" t="n"/>
      <c r="AP183" s="14" t="n"/>
      <c r="AQ183" s="14" t="n"/>
      <c r="AR183" s="14" t="n"/>
      <c r="AS183" s="13" t="n"/>
      <c r="AT183" s="13" t="n"/>
      <c r="AU183" s="10" t="n"/>
      <c r="AV183" s="10" t="n"/>
      <c r="AW183" s="10" t="n"/>
      <c r="AX183" s="10" t="n"/>
      <c r="AY183" s="10" t="n"/>
      <c r="AZ183" s="10" t="n"/>
      <c r="BA183" s="10" t="n"/>
      <c r="BB183" s="10" t="n"/>
      <c r="BC183" s="10" t="n"/>
      <c r="BD183" s="11" t="n"/>
      <c r="BE183" s="10" t="n"/>
      <c r="BF183" s="10" t="n"/>
      <c r="BG183" s="10" t="n"/>
      <c r="BH183" s="10" t="n"/>
      <c r="BI183" s="10" t="n"/>
      <c r="BJ183" s="10" t="n"/>
      <c r="BK183" s="10" t="n"/>
      <c r="BL183" s="10" t="n"/>
      <c r="BM183" s="10" t="n"/>
    </row>
    <row r="184" ht="15.75" customHeight="1" s="218">
      <c r="A184" s="10" t="n"/>
      <c r="B184" s="10" t="n"/>
      <c r="C184" s="10" t="n"/>
      <c r="D184" s="10" t="n"/>
      <c r="E184" s="10" t="n"/>
      <c r="F184" s="10" t="n"/>
      <c r="G184" s="11" t="n"/>
      <c r="H184" s="10" t="n"/>
      <c r="I184" s="10" t="n"/>
      <c r="J184" s="10" t="n"/>
      <c r="K184" s="10" t="n"/>
      <c r="L184" s="10" t="n"/>
      <c r="M184" s="13" t="n"/>
      <c r="N184" s="13" t="n"/>
      <c r="O184" s="13" t="n"/>
      <c r="P184" s="13" t="n"/>
      <c r="Q184" s="10" t="n"/>
      <c r="R184" s="10" t="n"/>
      <c r="S184" s="10" t="n"/>
      <c r="T184" s="10" t="n"/>
      <c r="U184" s="10" t="n"/>
      <c r="V184" s="10" t="n"/>
      <c r="W184" s="10" t="n"/>
      <c r="X184" s="10" t="n"/>
      <c r="Y184" s="11" t="n"/>
      <c r="Z184" s="11" t="n"/>
      <c r="AA184" s="11" t="n"/>
      <c r="AB184" s="11" t="n"/>
      <c r="AC184" s="11" t="n"/>
      <c r="AD184" s="11" t="n"/>
      <c r="AE184" s="10" t="n"/>
      <c r="AF184" s="10" t="n"/>
      <c r="AG184" s="10" t="n"/>
      <c r="AH184" s="10" t="n"/>
      <c r="AI184" s="13" t="n"/>
      <c r="AJ184" s="13" t="n"/>
      <c r="AK184" s="13" t="n"/>
      <c r="AL184" s="13" t="n"/>
      <c r="AM184" s="13" t="n"/>
      <c r="AN184" s="13" t="n"/>
      <c r="AO184" s="13" t="n"/>
      <c r="AP184" s="14" t="n"/>
      <c r="AQ184" s="14" t="n"/>
      <c r="AR184" s="14" t="n"/>
      <c r="AS184" s="13" t="n"/>
      <c r="AT184" s="13" t="n"/>
      <c r="AU184" s="10" t="n"/>
      <c r="AV184" s="10" t="n"/>
      <c r="AW184" s="10" t="n"/>
      <c r="AX184" s="10" t="n"/>
      <c r="AY184" s="10" t="n"/>
      <c r="AZ184" s="10" t="n"/>
      <c r="BA184" s="10" t="n"/>
      <c r="BB184" s="10" t="n"/>
      <c r="BC184" s="10" t="n"/>
      <c r="BD184" s="11" t="n"/>
      <c r="BE184" s="10" t="n"/>
      <c r="BF184" s="10" t="n"/>
      <c r="BG184" s="10" t="n"/>
      <c r="BH184" s="10" t="n"/>
      <c r="BI184" s="10" t="n"/>
      <c r="BJ184" s="10" t="n"/>
      <c r="BK184" s="10" t="n"/>
      <c r="BL184" s="10" t="n"/>
      <c r="BM184" s="10" t="n"/>
    </row>
    <row r="185" ht="15.75" customHeight="1" s="218">
      <c r="A185" s="10" t="n"/>
      <c r="B185" s="10" t="n"/>
      <c r="C185" s="10" t="n"/>
      <c r="D185" s="10" t="n"/>
      <c r="E185" s="10" t="n"/>
      <c r="F185" s="10" t="n"/>
      <c r="G185" s="11" t="n"/>
      <c r="H185" s="10" t="n"/>
      <c r="I185" s="10" t="n"/>
      <c r="J185" s="10" t="n"/>
      <c r="K185" s="10" t="n"/>
      <c r="L185" s="10" t="n"/>
      <c r="M185" s="13" t="n"/>
      <c r="N185" s="13" t="n"/>
      <c r="O185" s="13" t="n"/>
      <c r="P185" s="13" t="n"/>
      <c r="Q185" s="10" t="n"/>
      <c r="R185" s="10" t="n"/>
      <c r="S185" s="10" t="n"/>
      <c r="T185" s="10" t="n"/>
      <c r="U185" s="10" t="n"/>
      <c r="V185" s="10" t="n"/>
      <c r="W185" s="10" t="n"/>
      <c r="X185" s="10" t="n"/>
      <c r="Y185" s="11" t="n"/>
      <c r="Z185" s="11" t="n"/>
      <c r="AA185" s="11" t="n"/>
      <c r="AB185" s="11" t="n"/>
      <c r="AC185" s="11" t="n"/>
      <c r="AD185" s="11" t="n"/>
      <c r="AE185" s="10" t="n"/>
      <c r="AF185" s="10" t="n"/>
      <c r="AG185" s="10" t="n"/>
      <c r="AH185" s="10" t="n"/>
      <c r="AI185" s="13" t="n"/>
      <c r="AJ185" s="13" t="n"/>
      <c r="AK185" s="13" t="n"/>
      <c r="AL185" s="13" t="n"/>
      <c r="AM185" s="13" t="n"/>
      <c r="AN185" s="13" t="n"/>
      <c r="AO185" s="13" t="n"/>
      <c r="AP185" s="14" t="n"/>
      <c r="AQ185" s="14" t="n"/>
      <c r="AR185" s="14" t="n"/>
      <c r="AS185" s="13" t="n"/>
      <c r="AT185" s="13" t="n"/>
      <c r="AU185" s="10" t="n"/>
      <c r="AV185" s="10" t="n"/>
      <c r="AW185" s="10" t="n"/>
      <c r="AX185" s="10" t="n"/>
      <c r="AY185" s="10" t="n"/>
      <c r="AZ185" s="10" t="n"/>
      <c r="BA185" s="10" t="n"/>
      <c r="BB185" s="10" t="n"/>
      <c r="BC185" s="10" t="n"/>
      <c r="BD185" s="11" t="n"/>
      <c r="BE185" s="10" t="n"/>
      <c r="BF185" s="10" t="n"/>
      <c r="BG185" s="10" t="n"/>
      <c r="BH185" s="10" t="n"/>
      <c r="BI185" s="10" t="n"/>
      <c r="BJ185" s="10" t="n"/>
      <c r="BK185" s="10" t="n"/>
      <c r="BL185" s="10" t="n"/>
      <c r="BM185" s="10" t="n"/>
    </row>
    <row r="186" ht="15.75" customHeight="1" s="218">
      <c r="A186" s="10" t="n"/>
      <c r="B186" s="10" t="n"/>
      <c r="C186" s="10" t="n"/>
      <c r="D186" s="10" t="n"/>
      <c r="E186" s="10" t="n"/>
      <c r="F186" s="10" t="n"/>
      <c r="G186" s="11" t="n"/>
      <c r="H186" s="10" t="n"/>
      <c r="I186" s="10" t="n"/>
      <c r="J186" s="10" t="n"/>
      <c r="K186" s="10" t="n"/>
      <c r="L186" s="10" t="n"/>
      <c r="M186" s="13" t="n"/>
      <c r="N186" s="13" t="n"/>
      <c r="O186" s="13" t="n"/>
      <c r="P186" s="13" t="n"/>
      <c r="Q186" s="10" t="n"/>
      <c r="R186" s="10" t="n"/>
      <c r="S186" s="10" t="n"/>
      <c r="T186" s="10" t="n"/>
      <c r="U186" s="10" t="n"/>
      <c r="V186" s="10" t="n"/>
      <c r="W186" s="10" t="n"/>
      <c r="X186" s="10" t="n"/>
      <c r="Y186" s="11" t="n"/>
      <c r="Z186" s="11" t="n"/>
      <c r="AA186" s="11" t="n"/>
      <c r="AB186" s="11" t="n"/>
      <c r="AC186" s="11" t="n"/>
      <c r="AD186" s="11" t="n"/>
      <c r="AE186" s="10" t="n"/>
      <c r="AF186" s="10" t="n"/>
      <c r="AG186" s="10" t="n"/>
      <c r="AH186" s="10" t="n"/>
      <c r="AI186" s="13" t="n"/>
      <c r="AJ186" s="13" t="n"/>
      <c r="AK186" s="13" t="n"/>
      <c r="AL186" s="13" t="n"/>
      <c r="AM186" s="13" t="n"/>
      <c r="AN186" s="13" t="n"/>
      <c r="AO186" s="13" t="n"/>
      <c r="AP186" s="14" t="n"/>
      <c r="AQ186" s="14" t="n"/>
      <c r="AR186" s="14" t="n"/>
      <c r="AS186" s="13" t="n"/>
      <c r="AT186" s="13" t="n"/>
      <c r="AU186" s="10" t="n"/>
      <c r="AV186" s="10" t="n"/>
      <c r="AW186" s="10" t="n"/>
      <c r="AX186" s="10" t="n"/>
      <c r="AY186" s="10" t="n"/>
      <c r="AZ186" s="10" t="n"/>
      <c r="BA186" s="10" t="n"/>
      <c r="BB186" s="10" t="n"/>
      <c r="BC186" s="10" t="n"/>
      <c r="BD186" s="11" t="n"/>
      <c r="BE186" s="10" t="n"/>
      <c r="BF186" s="10" t="n"/>
      <c r="BG186" s="10" t="n"/>
      <c r="BH186" s="10" t="n"/>
      <c r="BI186" s="10" t="n"/>
      <c r="BJ186" s="10" t="n"/>
      <c r="BK186" s="10" t="n"/>
      <c r="BL186" s="10" t="n"/>
      <c r="BM186" s="10" t="n"/>
    </row>
    <row r="187" ht="15.75" customHeight="1" s="218">
      <c r="A187" s="10" t="n"/>
      <c r="B187" s="10" t="n"/>
      <c r="C187" s="10" t="n"/>
      <c r="D187" s="10" t="n"/>
      <c r="E187" s="10" t="n"/>
      <c r="F187" s="10" t="n"/>
      <c r="G187" s="11" t="n"/>
      <c r="H187" s="10" t="n"/>
      <c r="I187" s="10" t="n"/>
      <c r="J187" s="10" t="n"/>
      <c r="K187" s="10" t="n"/>
      <c r="L187" s="10" t="n"/>
      <c r="M187" s="13" t="n"/>
      <c r="N187" s="13" t="n"/>
      <c r="O187" s="13" t="n"/>
      <c r="P187" s="13" t="n"/>
      <c r="Q187" s="10" t="n"/>
      <c r="R187" s="10" t="n"/>
      <c r="S187" s="10" t="n"/>
      <c r="T187" s="10" t="n"/>
      <c r="U187" s="10" t="n"/>
      <c r="V187" s="10" t="n"/>
      <c r="W187" s="10" t="n"/>
      <c r="X187" s="10" t="n"/>
      <c r="Y187" s="11" t="n"/>
      <c r="Z187" s="11" t="n"/>
      <c r="AA187" s="11" t="n"/>
      <c r="AB187" s="11" t="n"/>
      <c r="AC187" s="11" t="n"/>
      <c r="AD187" s="11" t="n"/>
      <c r="AE187" s="10" t="n"/>
      <c r="AF187" s="10" t="n"/>
      <c r="AG187" s="10" t="n"/>
      <c r="AH187" s="10" t="n"/>
      <c r="AI187" s="13" t="n"/>
      <c r="AJ187" s="13" t="n"/>
      <c r="AK187" s="13" t="n"/>
      <c r="AL187" s="13" t="n"/>
      <c r="AM187" s="13" t="n"/>
      <c r="AN187" s="13" t="n"/>
      <c r="AO187" s="13" t="n"/>
      <c r="AP187" s="14" t="n"/>
      <c r="AQ187" s="14" t="n"/>
      <c r="AR187" s="14" t="n"/>
      <c r="AS187" s="13" t="n"/>
      <c r="AT187" s="13" t="n"/>
      <c r="AU187" s="10" t="n"/>
      <c r="AV187" s="10" t="n"/>
      <c r="AW187" s="10" t="n"/>
      <c r="AX187" s="10" t="n"/>
      <c r="AY187" s="10" t="n"/>
      <c r="AZ187" s="10" t="n"/>
      <c r="BA187" s="10" t="n"/>
      <c r="BB187" s="10" t="n"/>
      <c r="BC187" s="10" t="n"/>
      <c r="BD187" s="11" t="n"/>
      <c r="BE187" s="10" t="n"/>
      <c r="BF187" s="10" t="n"/>
      <c r="BG187" s="10" t="n"/>
      <c r="BH187" s="10" t="n"/>
      <c r="BI187" s="10" t="n"/>
      <c r="BJ187" s="10" t="n"/>
      <c r="BK187" s="10" t="n"/>
      <c r="BL187" s="10" t="n"/>
      <c r="BM187" s="10" t="n"/>
    </row>
    <row r="188" ht="15.75" customHeight="1" s="218">
      <c r="A188" s="10" t="n"/>
      <c r="B188" s="10" t="n"/>
      <c r="C188" s="10" t="n"/>
      <c r="D188" s="10" t="n"/>
      <c r="E188" s="10" t="n"/>
      <c r="F188" s="10" t="n"/>
      <c r="G188" s="11" t="n"/>
      <c r="H188" s="10" t="n"/>
      <c r="I188" s="10" t="n"/>
      <c r="J188" s="10" t="n"/>
      <c r="K188" s="10" t="n"/>
      <c r="L188" s="10" t="n"/>
      <c r="M188" s="13" t="n"/>
      <c r="N188" s="13" t="n"/>
      <c r="O188" s="13" t="n"/>
      <c r="P188" s="13" t="n"/>
      <c r="Q188" s="10" t="n"/>
      <c r="R188" s="10" t="n"/>
      <c r="S188" s="10" t="n"/>
      <c r="T188" s="10" t="n"/>
      <c r="U188" s="10" t="n"/>
      <c r="V188" s="10" t="n"/>
      <c r="W188" s="10" t="n"/>
      <c r="X188" s="10" t="n"/>
      <c r="Y188" s="11" t="n"/>
      <c r="Z188" s="11" t="n"/>
      <c r="AA188" s="11" t="n"/>
      <c r="AB188" s="11" t="n"/>
      <c r="AC188" s="11" t="n"/>
      <c r="AD188" s="11" t="n"/>
      <c r="AE188" s="10" t="n"/>
      <c r="AF188" s="10" t="n"/>
      <c r="AG188" s="10" t="n"/>
      <c r="AH188" s="10" t="n"/>
      <c r="AI188" s="13" t="n"/>
      <c r="AJ188" s="13" t="n"/>
      <c r="AK188" s="13" t="n"/>
      <c r="AL188" s="13" t="n"/>
      <c r="AM188" s="13" t="n"/>
      <c r="AN188" s="13" t="n"/>
      <c r="AO188" s="13" t="n"/>
      <c r="AP188" s="14" t="n"/>
      <c r="AQ188" s="14" t="n"/>
      <c r="AR188" s="14" t="n"/>
      <c r="AS188" s="13" t="n"/>
      <c r="AT188" s="13" t="n"/>
      <c r="AU188" s="10" t="n"/>
      <c r="AV188" s="10" t="n"/>
      <c r="AW188" s="10" t="n"/>
      <c r="AX188" s="10" t="n"/>
      <c r="AY188" s="10" t="n"/>
      <c r="AZ188" s="10" t="n"/>
      <c r="BA188" s="10" t="n"/>
      <c r="BB188" s="10" t="n"/>
      <c r="BC188" s="10" t="n"/>
      <c r="BD188" s="11" t="n"/>
      <c r="BE188" s="10" t="n"/>
      <c r="BF188" s="10" t="n"/>
      <c r="BG188" s="10" t="n"/>
      <c r="BH188" s="10" t="n"/>
      <c r="BI188" s="10" t="n"/>
      <c r="BJ188" s="10" t="n"/>
      <c r="BK188" s="10" t="n"/>
      <c r="BL188" s="10" t="n"/>
      <c r="BM188" s="10" t="n"/>
    </row>
    <row r="189" ht="15.75" customHeight="1" s="218">
      <c r="A189" s="10" t="n"/>
      <c r="B189" s="10" t="n"/>
      <c r="C189" s="10" t="n"/>
      <c r="D189" s="10" t="n"/>
      <c r="E189" s="10" t="n"/>
      <c r="F189" s="10" t="n"/>
      <c r="G189" s="11" t="n"/>
      <c r="H189" s="10" t="n"/>
      <c r="I189" s="10" t="n"/>
      <c r="J189" s="10" t="n"/>
      <c r="K189" s="10" t="n"/>
      <c r="L189" s="10" t="n"/>
      <c r="M189" s="13" t="n"/>
      <c r="N189" s="13" t="n"/>
      <c r="O189" s="13" t="n"/>
      <c r="P189" s="13" t="n"/>
      <c r="Q189" s="10" t="n"/>
      <c r="R189" s="10" t="n"/>
      <c r="S189" s="10" t="n"/>
      <c r="T189" s="10" t="n"/>
      <c r="U189" s="10" t="n"/>
      <c r="V189" s="10" t="n"/>
      <c r="W189" s="10" t="n"/>
      <c r="X189" s="10" t="n"/>
      <c r="Y189" s="11" t="n"/>
      <c r="Z189" s="11" t="n"/>
      <c r="AA189" s="11" t="n"/>
      <c r="AB189" s="11" t="n"/>
      <c r="AC189" s="11" t="n"/>
      <c r="AD189" s="11" t="n"/>
      <c r="AE189" s="10" t="n"/>
      <c r="AF189" s="10" t="n"/>
      <c r="AG189" s="10" t="n"/>
      <c r="AH189" s="10" t="n"/>
      <c r="AI189" s="13" t="n"/>
      <c r="AJ189" s="13" t="n"/>
      <c r="AK189" s="13" t="n"/>
      <c r="AL189" s="13" t="n"/>
      <c r="AM189" s="13" t="n"/>
      <c r="AN189" s="13" t="n"/>
      <c r="AO189" s="13" t="n"/>
      <c r="AP189" s="14" t="n"/>
      <c r="AQ189" s="14" t="n"/>
      <c r="AR189" s="14" t="n"/>
      <c r="AS189" s="13" t="n"/>
      <c r="AT189" s="13" t="n"/>
      <c r="AU189" s="10" t="n"/>
      <c r="AV189" s="10" t="n"/>
      <c r="AW189" s="10" t="n"/>
      <c r="AX189" s="10" t="n"/>
      <c r="AY189" s="10" t="n"/>
      <c r="AZ189" s="10" t="n"/>
      <c r="BA189" s="10" t="n"/>
      <c r="BB189" s="10" t="n"/>
      <c r="BC189" s="10" t="n"/>
      <c r="BD189" s="11" t="n"/>
      <c r="BE189" s="10" t="n"/>
      <c r="BF189" s="10" t="n"/>
      <c r="BG189" s="10" t="n"/>
      <c r="BH189" s="10" t="n"/>
      <c r="BI189" s="10" t="n"/>
      <c r="BJ189" s="10" t="n"/>
      <c r="BK189" s="10" t="n"/>
      <c r="BL189" s="10" t="n"/>
      <c r="BM189" s="10" t="n"/>
    </row>
    <row r="190" ht="15.75" customHeight="1" s="218">
      <c r="A190" s="10" t="n"/>
      <c r="B190" s="10" t="n"/>
      <c r="C190" s="10" t="n"/>
      <c r="D190" s="10" t="n"/>
      <c r="E190" s="10" t="n"/>
      <c r="F190" s="10" t="n"/>
      <c r="G190" s="11" t="n"/>
      <c r="H190" s="10" t="n"/>
      <c r="I190" s="10" t="n"/>
      <c r="J190" s="10" t="n"/>
      <c r="K190" s="10" t="n"/>
      <c r="L190" s="10" t="n"/>
      <c r="M190" s="13" t="n"/>
      <c r="N190" s="13" t="n"/>
      <c r="O190" s="13" t="n"/>
      <c r="P190" s="13" t="n"/>
      <c r="Q190" s="10" t="n"/>
      <c r="R190" s="10" t="n"/>
      <c r="S190" s="10" t="n"/>
      <c r="T190" s="10" t="n"/>
      <c r="U190" s="10" t="n"/>
      <c r="V190" s="10" t="n"/>
      <c r="W190" s="10" t="n"/>
      <c r="X190" s="10" t="n"/>
      <c r="Y190" s="11" t="n"/>
      <c r="Z190" s="11" t="n"/>
      <c r="AA190" s="11" t="n"/>
      <c r="AB190" s="11" t="n"/>
      <c r="AC190" s="11" t="n"/>
      <c r="AD190" s="11" t="n"/>
      <c r="AE190" s="10" t="n"/>
      <c r="AF190" s="10" t="n"/>
      <c r="AG190" s="10" t="n"/>
      <c r="AH190" s="10" t="n"/>
      <c r="AI190" s="13" t="n"/>
      <c r="AJ190" s="13" t="n"/>
      <c r="AK190" s="13" t="n"/>
      <c r="AL190" s="13" t="n"/>
      <c r="AM190" s="13" t="n"/>
      <c r="AN190" s="13" t="n"/>
      <c r="AO190" s="13" t="n"/>
      <c r="AP190" s="14" t="n"/>
      <c r="AQ190" s="14" t="n"/>
      <c r="AR190" s="14" t="n"/>
      <c r="AS190" s="13" t="n"/>
      <c r="AT190" s="13" t="n"/>
      <c r="AU190" s="10" t="n"/>
      <c r="AV190" s="10" t="n"/>
      <c r="AW190" s="10" t="n"/>
      <c r="AX190" s="10" t="n"/>
      <c r="AY190" s="10" t="n"/>
      <c r="AZ190" s="10" t="n"/>
      <c r="BA190" s="10" t="n"/>
      <c r="BB190" s="10" t="n"/>
      <c r="BC190" s="10" t="n"/>
      <c r="BD190" s="11" t="n"/>
      <c r="BE190" s="10" t="n"/>
      <c r="BF190" s="10" t="n"/>
      <c r="BG190" s="10" t="n"/>
      <c r="BH190" s="10" t="n"/>
      <c r="BI190" s="10" t="n"/>
      <c r="BJ190" s="10" t="n"/>
      <c r="BK190" s="10" t="n"/>
      <c r="BL190" s="10" t="n"/>
      <c r="BM190" s="10" t="n"/>
    </row>
    <row r="191" ht="15.75" customHeight="1" s="218">
      <c r="A191" s="10" t="n"/>
      <c r="B191" s="10" t="n"/>
      <c r="C191" s="10" t="n"/>
      <c r="D191" s="10" t="n"/>
      <c r="E191" s="10" t="n"/>
      <c r="F191" s="10" t="n"/>
      <c r="G191" s="11" t="n"/>
      <c r="H191" s="10" t="n"/>
      <c r="I191" s="10" t="n"/>
      <c r="J191" s="10" t="n"/>
      <c r="K191" s="10" t="n"/>
      <c r="L191" s="10" t="n"/>
      <c r="M191" s="13" t="n"/>
      <c r="N191" s="13" t="n"/>
      <c r="O191" s="13" t="n"/>
      <c r="P191" s="13" t="n"/>
      <c r="Q191" s="10" t="n"/>
      <c r="R191" s="10" t="n"/>
      <c r="S191" s="10" t="n"/>
      <c r="T191" s="10" t="n"/>
      <c r="U191" s="10" t="n"/>
      <c r="V191" s="10" t="n"/>
      <c r="W191" s="10" t="n"/>
      <c r="X191" s="10" t="n"/>
      <c r="Y191" s="11" t="n"/>
      <c r="Z191" s="11" t="n"/>
      <c r="AA191" s="11" t="n"/>
      <c r="AB191" s="11" t="n"/>
      <c r="AC191" s="11" t="n"/>
      <c r="AD191" s="11" t="n"/>
      <c r="AE191" s="10" t="n"/>
      <c r="AF191" s="10" t="n"/>
      <c r="AG191" s="10" t="n"/>
      <c r="AH191" s="10" t="n"/>
      <c r="AI191" s="13" t="n"/>
      <c r="AJ191" s="13" t="n"/>
      <c r="AK191" s="13" t="n"/>
      <c r="AL191" s="13" t="n"/>
      <c r="AM191" s="13" t="n"/>
      <c r="AN191" s="13" t="n"/>
      <c r="AO191" s="13" t="n"/>
      <c r="AP191" s="14" t="n"/>
      <c r="AQ191" s="14" t="n"/>
      <c r="AR191" s="14" t="n"/>
      <c r="AS191" s="13" t="n"/>
      <c r="AT191" s="13" t="n"/>
      <c r="AU191" s="10" t="n"/>
      <c r="AV191" s="10" t="n"/>
      <c r="AW191" s="10" t="n"/>
      <c r="AX191" s="10" t="n"/>
      <c r="AY191" s="10" t="n"/>
      <c r="AZ191" s="10" t="n"/>
      <c r="BA191" s="10" t="n"/>
      <c r="BB191" s="10" t="n"/>
      <c r="BC191" s="10" t="n"/>
      <c r="BD191" s="11" t="n"/>
      <c r="BE191" s="10" t="n"/>
      <c r="BF191" s="10" t="n"/>
      <c r="BG191" s="10" t="n"/>
      <c r="BH191" s="10" t="n"/>
      <c r="BI191" s="10" t="n"/>
      <c r="BJ191" s="10" t="n"/>
      <c r="BK191" s="10" t="n"/>
      <c r="BL191" s="10" t="n"/>
      <c r="BM191" s="10" t="n"/>
    </row>
    <row r="192" ht="15.75" customHeight="1" s="218">
      <c r="A192" s="10" t="n"/>
      <c r="B192" s="10" t="n"/>
      <c r="C192" s="10" t="n"/>
      <c r="D192" s="10" t="n"/>
      <c r="E192" s="10" t="n"/>
      <c r="F192" s="10" t="n"/>
      <c r="G192" s="11" t="n"/>
      <c r="H192" s="10" t="n"/>
      <c r="I192" s="10" t="n"/>
      <c r="J192" s="10" t="n"/>
      <c r="K192" s="10" t="n"/>
      <c r="L192" s="10" t="n"/>
      <c r="M192" s="13" t="n"/>
      <c r="N192" s="13" t="n"/>
      <c r="O192" s="13" t="n"/>
      <c r="P192" s="13" t="n"/>
      <c r="Q192" s="10" t="n"/>
      <c r="R192" s="10" t="n"/>
      <c r="S192" s="10" t="n"/>
      <c r="T192" s="10" t="n"/>
      <c r="U192" s="10" t="n"/>
      <c r="V192" s="10" t="n"/>
      <c r="W192" s="10" t="n"/>
      <c r="X192" s="10" t="n"/>
      <c r="Y192" s="11" t="n"/>
      <c r="Z192" s="11" t="n"/>
      <c r="AA192" s="11" t="n"/>
      <c r="AB192" s="11" t="n"/>
      <c r="AC192" s="11" t="n"/>
      <c r="AD192" s="11" t="n"/>
      <c r="AE192" s="10" t="n"/>
      <c r="AF192" s="10" t="n"/>
      <c r="AG192" s="10" t="n"/>
      <c r="AH192" s="10" t="n"/>
      <c r="AI192" s="13" t="n"/>
      <c r="AJ192" s="13" t="n"/>
      <c r="AK192" s="13" t="n"/>
      <c r="AL192" s="13" t="n"/>
      <c r="AM192" s="13" t="n"/>
      <c r="AN192" s="13" t="n"/>
      <c r="AO192" s="13" t="n"/>
      <c r="AP192" s="14" t="n"/>
      <c r="AQ192" s="14" t="n"/>
      <c r="AR192" s="14" t="n"/>
      <c r="AS192" s="13" t="n"/>
      <c r="AT192" s="13" t="n"/>
      <c r="AU192" s="10" t="n"/>
      <c r="AV192" s="10" t="n"/>
      <c r="AW192" s="10" t="n"/>
      <c r="AX192" s="10" t="n"/>
      <c r="AY192" s="10" t="n"/>
      <c r="AZ192" s="10" t="n"/>
      <c r="BA192" s="10" t="n"/>
      <c r="BB192" s="10" t="n"/>
      <c r="BC192" s="10" t="n"/>
      <c r="BD192" s="11" t="n"/>
      <c r="BE192" s="10" t="n"/>
      <c r="BF192" s="10" t="n"/>
      <c r="BG192" s="10" t="n"/>
      <c r="BH192" s="10" t="n"/>
      <c r="BI192" s="10" t="n"/>
      <c r="BJ192" s="10" t="n"/>
      <c r="BK192" s="10" t="n"/>
      <c r="BL192" s="10" t="n"/>
      <c r="BM192" s="10" t="n"/>
    </row>
    <row r="193" ht="15.75" customHeight="1" s="218">
      <c r="A193" s="10" t="n"/>
      <c r="B193" s="10" t="n"/>
      <c r="C193" s="10" t="n"/>
      <c r="D193" s="10" t="n"/>
      <c r="E193" s="10" t="n"/>
      <c r="F193" s="10" t="n"/>
      <c r="G193" s="11" t="n"/>
      <c r="H193" s="10" t="n"/>
      <c r="I193" s="10" t="n"/>
      <c r="J193" s="10" t="n"/>
      <c r="K193" s="10" t="n"/>
      <c r="L193" s="10" t="n"/>
      <c r="M193" s="13" t="n"/>
      <c r="N193" s="13" t="n"/>
      <c r="O193" s="13" t="n"/>
      <c r="P193" s="13" t="n"/>
      <c r="Q193" s="10" t="n"/>
      <c r="R193" s="10" t="n"/>
      <c r="S193" s="10" t="n"/>
      <c r="T193" s="10" t="n"/>
      <c r="U193" s="10" t="n"/>
      <c r="V193" s="10" t="n"/>
      <c r="W193" s="10" t="n"/>
      <c r="X193" s="10" t="n"/>
      <c r="Y193" s="11" t="n"/>
      <c r="Z193" s="11" t="n"/>
      <c r="AA193" s="11" t="n"/>
      <c r="AB193" s="11" t="n"/>
      <c r="AC193" s="11" t="n"/>
      <c r="AD193" s="11" t="n"/>
      <c r="AE193" s="10" t="n"/>
      <c r="AF193" s="10" t="n"/>
      <c r="AG193" s="10" t="n"/>
      <c r="AH193" s="10" t="n"/>
      <c r="AI193" s="13" t="n"/>
      <c r="AJ193" s="13" t="n"/>
      <c r="AK193" s="13" t="n"/>
      <c r="AL193" s="13" t="n"/>
      <c r="AM193" s="13" t="n"/>
      <c r="AN193" s="13" t="n"/>
      <c r="AO193" s="13" t="n"/>
      <c r="AP193" s="14" t="n"/>
      <c r="AQ193" s="14" t="n"/>
      <c r="AR193" s="14" t="n"/>
      <c r="AS193" s="13" t="n"/>
      <c r="AT193" s="13" t="n"/>
      <c r="AU193" s="10" t="n"/>
      <c r="AV193" s="10" t="n"/>
      <c r="AW193" s="10" t="n"/>
      <c r="AX193" s="10" t="n"/>
      <c r="AY193" s="10" t="n"/>
      <c r="AZ193" s="10" t="n"/>
      <c r="BA193" s="10" t="n"/>
      <c r="BB193" s="10" t="n"/>
      <c r="BC193" s="10" t="n"/>
      <c r="BD193" s="11" t="n"/>
      <c r="BE193" s="10" t="n"/>
      <c r="BF193" s="10" t="n"/>
      <c r="BG193" s="10" t="n"/>
      <c r="BH193" s="10" t="n"/>
      <c r="BI193" s="10" t="n"/>
      <c r="BJ193" s="10" t="n"/>
      <c r="BK193" s="10" t="n"/>
      <c r="BL193" s="10" t="n"/>
      <c r="BM193" s="10" t="n"/>
    </row>
    <row r="194" ht="15.75" customHeight="1" s="218">
      <c r="A194" s="10" t="n"/>
      <c r="B194" s="10" t="n"/>
      <c r="C194" s="10" t="n"/>
      <c r="D194" s="10" t="n"/>
      <c r="E194" s="10" t="n"/>
      <c r="F194" s="10" t="n"/>
      <c r="G194" s="11" t="n"/>
      <c r="H194" s="10" t="n"/>
      <c r="I194" s="10" t="n"/>
      <c r="J194" s="10" t="n"/>
      <c r="K194" s="10" t="n"/>
      <c r="L194" s="10" t="n"/>
      <c r="M194" s="13" t="n"/>
      <c r="N194" s="13" t="n"/>
      <c r="O194" s="13" t="n"/>
      <c r="P194" s="13" t="n"/>
      <c r="Q194" s="10" t="n"/>
      <c r="R194" s="10" t="n"/>
      <c r="S194" s="10" t="n"/>
      <c r="T194" s="10" t="n"/>
      <c r="U194" s="10" t="n"/>
      <c r="V194" s="10" t="n"/>
      <c r="W194" s="10" t="n"/>
      <c r="X194" s="10" t="n"/>
      <c r="Y194" s="11" t="n"/>
      <c r="Z194" s="11" t="n"/>
      <c r="AA194" s="11" t="n"/>
      <c r="AB194" s="11" t="n"/>
      <c r="AC194" s="11" t="n"/>
      <c r="AD194" s="11" t="n"/>
      <c r="AE194" s="10" t="n"/>
      <c r="AF194" s="10" t="n"/>
      <c r="AG194" s="10" t="n"/>
      <c r="AH194" s="10" t="n"/>
      <c r="AI194" s="13" t="n"/>
      <c r="AJ194" s="13" t="n"/>
      <c r="AK194" s="13" t="n"/>
      <c r="AL194" s="13" t="n"/>
      <c r="AM194" s="13" t="n"/>
      <c r="AN194" s="13" t="n"/>
      <c r="AO194" s="13" t="n"/>
      <c r="AP194" s="14" t="n"/>
      <c r="AQ194" s="14" t="n"/>
      <c r="AR194" s="14" t="n"/>
      <c r="AS194" s="13" t="n"/>
      <c r="AT194" s="13" t="n"/>
      <c r="AU194" s="10" t="n"/>
      <c r="AV194" s="10" t="n"/>
      <c r="AW194" s="10" t="n"/>
      <c r="AX194" s="10" t="n"/>
      <c r="AY194" s="10" t="n"/>
      <c r="AZ194" s="10" t="n"/>
      <c r="BA194" s="10" t="n"/>
      <c r="BB194" s="10" t="n"/>
      <c r="BC194" s="10" t="n"/>
      <c r="BD194" s="11" t="n"/>
      <c r="BE194" s="10" t="n"/>
      <c r="BF194" s="10" t="n"/>
      <c r="BG194" s="10" t="n"/>
      <c r="BH194" s="10" t="n"/>
      <c r="BI194" s="10" t="n"/>
      <c r="BJ194" s="10" t="n"/>
      <c r="BK194" s="10" t="n"/>
      <c r="BL194" s="10" t="n"/>
      <c r="BM194" s="10" t="n"/>
    </row>
    <row r="195" ht="15.75" customHeight="1" s="218">
      <c r="A195" s="10" t="n"/>
      <c r="B195" s="10" t="n"/>
      <c r="C195" s="10" t="n"/>
      <c r="D195" s="10" t="n"/>
      <c r="E195" s="10" t="n"/>
      <c r="F195" s="10" t="n"/>
      <c r="G195" s="11" t="n"/>
      <c r="H195" s="10" t="n"/>
      <c r="I195" s="10" t="n"/>
      <c r="J195" s="10" t="n"/>
      <c r="K195" s="10" t="n"/>
      <c r="L195" s="10" t="n"/>
      <c r="M195" s="13" t="n"/>
      <c r="N195" s="13" t="n"/>
      <c r="O195" s="13" t="n"/>
      <c r="P195" s="13" t="n"/>
      <c r="Q195" s="10" t="n"/>
      <c r="R195" s="10" t="n"/>
      <c r="S195" s="10" t="n"/>
      <c r="T195" s="10" t="n"/>
      <c r="U195" s="10" t="n"/>
      <c r="V195" s="10" t="n"/>
      <c r="W195" s="10" t="n"/>
      <c r="X195" s="10" t="n"/>
      <c r="Y195" s="11" t="n"/>
      <c r="Z195" s="11" t="n"/>
      <c r="AA195" s="11" t="n"/>
      <c r="AB195" s="11" t="n"/>
      <c r="AC195" s="11" t="n"/>
      <c r="AD195" s="11" t="n"/>
      <c r="AE195" s="10" t="n"/>
      <c r="AF195" s="10" t="n"/>
      <c r="AG195" s="10" t="n"/>
      <c r="AH195" s="10" t="n"/>
      <c r="AI195" s="13" t="n"/>
      <c r="AJ195" s="13" t="n"/>
      <c r="AK195" s="13" t="n"/>
      <c r="AL195" s="13" t="n"/>
      <c r="AM195" s="13" t="n"/>
      <c r="AN195" s="13" t="n"/>
      <c r="AO195" s="13" t="n"/>
      <c r="AP195" s="14" t="n"/>
      <c r="AQ195" s="14" t="n"/>
      <c r="AR195" s="14" t="n"/>
      <c r="AS195" s="13" t="n"/>
      <c r="AT195" s="13" t="n"/>
      <c r="AU195" s="10" t="n"/>
      <c r="AV195" s="10" t="n"/>
      <c r="AW195" s="10" t="n"/>
      <c r="AX195" s="10" t="n"/>
      <c r="AY195" s="10" t="n"/>
      <c r="AZ195" s="10" t="n"/>
      <c r="BA195" s="10" t="n"/>
      <c r="BB195" s="10" t="n"/>
      <c r="BC195" s="10" t="n"/>
      <c r="BD195" s="11" t="n"/>
      <c r="BE195" s="10" t="n"/>
      <c r="BF195" s="10" t="n"/>
      <c r="BG195" s="10" t="n"/>
      <c r="BH195" s="10" t="n"/>
      <c r="BI195" s="10" t="n"/>
      <c r="BJ195" s="10" t="n"/>
      <c r="BK195" s="10" t="n"/>
      <c r="BL195" s="10" t="n"/>
      <c r="BM195" s="10" t="n"/>
    </row>
    <row r="196" ht="15.75" customHeight="1" s="218">
      <c r="A196" s="10" t="n"/>
      <c r="B196" s="10" t="n"/>
      <c r="C196" s="10" t="n"/>
      <c r="D196" s="10" t="n"/>
      <c r="E196" s="10" t="n"/>
      <c r="F196" s="10" t="n"/>
      <c r="G196" s="11" t="n"/>
      <c r="H196" s="10" t="n"/>
      <c r="I196" s="10" t="n"/>
      <c r="J196" s="10" t="n"/>
      <c r="K196" s="10" t="n"/>
      <c r="L196" s="10" t="n"/>
      <c r="M196" s="13" t="n"/>
      <c r="N196" s="13" t="n"/>
      <c r="O196" s="13" t="n"/>
      <c r="P196" s="13" t="n"/>
      <c r="Q196" s="10" t="n"/>
      <c r="R196" s="10" t="n"/>
      <c r="S196" s="10" t="n"/>
      <c r="T196" s="10" t="n"/>
      <c r="U196" s="10" t="n"/>
      <c r="V196" s="10" t="n"/>
      <c r="W196" s="10" t="n"/>
      <c r="X196" s="10" t="n"/>
      <c r="Y196" s="11" t="n"/>
      <c r="Z196" s="11" t="n"/>
      <c r="AA196" s="11" t="n"/>
      <c r="AB196" s="11" t="n"/>
      <c r="AC196" s="11" t="n"/>
      <c r="AD196" s="11" t="n"/>
      <c r="AE196" s="10" t="n"/>
      <c r="AF196" s="10" t="n"/>
      <c r="AG196" s="10" t="n"/>
      <c r="AH196" s="10" t="n"/>
      <c r="AI196" s="13" t="n"/>
      <c r="AJ196" s="13" t="n"/>
      <c r="AK196" s="13" t="n"/>
      <c r="AL196" s="13" t="n"/>
      <c r="AM196" s="13" t="n"/>
      <c r="AN196" s="13" t="n"/>
      <c r="AO196" s="13" t="n"/>
      <c r="AP196" s="14" t="n"/>
      <c r="AQ196" s="14" t="n"/>
      <c r="AR196" s="14" t="n"/>
      <c r="AS196" s="13" t="n"/>
      <c r="AT196" s="13" t="n"/>
      <c r="AU196" s="10" t="n"/>
      <c r="AV196" s="10" t="n"/>
      <c r="AW196" s="10" t="n"/>
      <c r="AX196" s="10" t="n"/>
      <c r="AY196" s="10" t="n"/>
      <c r="AZ196" s="10" t="n"/>
      <c r="BA196" s="10" t="n"/>
      <c r="BB196" s="10" t="n"/>
      <c r="BC196" s="10" t="n"/>
      <c r="BD196" s="11" t="n"/>
      <c r="BE196" s="10" t="n"/>
      <c r="BF196" s="10" t="n"/>
      <c r="BG196" s="10" t="n"/>
      <c r="BH196" s="10" t="n"/>
      <c r="BI196" s="10" t="n"/>
      <c r="BJ196" s="10" t="n"/>
      <c r="BK196" s="10" t="n"/>
      <c r="BL196" s="10" t="n"/>
      <c r="BM196" s="10" t="n"/>
    </row>
    <row r="197" ht="15.75" customHeight="1" s="218">
      <c r="A197" s="10" t="n"/>
      <c r="B197" s="10" t="n"/>
      <c r="C197" s="10" t="n"/>
      <c r="D197" s="10" t="n"/>
      <c r="E197" s="10" t="n"/>
      <c r="F197" s="10" t="n"/>
      <c r="G197" s="11" t="n"/>
      <c r="H197" s="10" t="n"/>
      <c r="I197" s="10" t="n"/>
      <c r="J197" s="10" t="n"/>
      <c r="K197" s="10" t="n"/>
      <c r="L197" s="10" t="n"/>
      <c r="M197" s="13" t="n"/>
      <c r="N197" s="13" t="n"/>
      <c r="O197" s="13" t="n"/>
      <c r="P197" s="13" t="n"/>
      <c r="Q197" s="10" t="n"/>
      <c r="R197" s="10" t="n"/>
      <c r="S197" s="10" t="n"/>
      <c r="T197" s="10" t="n"/>
      <c r="U197" s="10" t="n"/>
      <c r="V197" s="10" t="n"/>
      <c r="W197" s="10" t="n"/>
      <c r="X197" s="10" t="n"/>
      <c r="Y197" s="11" t="n"/>
      <c r="Z197" s="11" t="n"/>
      <c r="AA197" s="11" t="n"/>
      <c r="AB197" s="11" t="n"/>
      <c r="AC197" s="11" t="n"/>
      <c r="AD197" s="11" t="n"/>
      <c r="AE197" s="10" t="n"/>
      <c r="AF197" s="10" t="n"/>
      <c r="AG197" s="10" t="n"/>
      <c r="AH197" s="10" t="n"/>
      <c r="AI197" s="13" t="n"/>
      <c r="AJ197" s="13" t="n"/>
      <c r="AK197" s="13" t="n"/>
      <c r="AL197" s="13" t="n"/>
      <c r="AM197" s="13" t="n"/>
      <c r="AN197" s="13" t="n"/>
      <c r="AO197" s="13" t="n"/>
      <c r="AP197" s="14" t="n"/>
      <c r="AQ197" s="14" t="n"/>
      <c r="AR197" s="14" t="n"/>
      <c r="AS197" s="13" t="n"/>
      <c r="AT197" s="13" t="n"/>
      <c r="AU197" s="10" t="n"/>
      <c r="AV197" s="10" t="n"/>
      <c r="AW197" s="10" t="n"/>
      <c r="AX197" s="10" t="n"/>
      <c r="AY197" s="10" t="n"/>
      <c r="AZ197" s="10" t="n"/>
      <c r="BA197" s="10" t="n"/>
      <c r="BB197" s="10" t="n"/>
      <c r="BC197" s="10" t="n"/>
      <c r="BD197" s="11" t="n"/>
      <c r="BE197" s="10" t="n"/>
      <c r="BF197" s="10" t="n"/>
      <c r="BG197" s="10" t="n"/>
      <c r="BH197" s="10" t="n"/>
      <c r="BI197" s="10" t="n"/>
      <c r="BJ197" s="10" t="n"/>
      <c r="BK197" s="10" t="n"/>
      <c r="BL197" s="10" t="n"/>
      <c r="BM197" s="10" t="n"/>
    </row>
    <row r="198" ht="15.75" customHeight="1" s="218">
      <c r="A198" s="10" t="n"/>
      <c r="B198" s="10" t="n"/>
      <c r="C198" s="10" t="n"/>
      <c r="D198" s="10" t="n"/>
      <c r="E198" s="10" t="n"/>
      <c r="F198" s="10" t="n"/>
      <c r="G198" s="11" t="n"/>
      <c r="H198" s="10" t="n"/>
      <c r="I198" s="10" t="n"/>
      <c r="J198" s="10" t="n"/>
      <c r="K198" s="10" t="n"/>
      <c r="L198" s="10" t="n"/>
      <c r="M198" s="13" t="n"/>
      <c r="N198" s="13" t="n"/>
      <c r="O198" s="13" t="n"/>
      <c r="P198" s="13" t="n"/>
      <c r="Q198" s="10" t="n"/>
      <c r="R198" s="10" t="n"/>
      <c r="S198" s="10" t="n"/>
      <c r="T198" s="10" t="n"/>
      <c r="U198" s="10" t="n"/>
      <c r="V198" s="10" t="n"/>
      <c r="W198" s="10" t="n"/>
      <c r="X198" s="10" t="n"/>
      <c r="Y198" s="11" t="n"/>
      <c r="Z198" s="11" t="n"/>
      <c r="AA198" s="11" t="n"/>
      <c r="AB198" s="11" t="n"/>
      <c r="AC198" s="11" t="n"/>
      <c r="AD198" s="11" t="n"/>
      <c r="AE198" s="10" t="n"/>
      <c r="AF198" s="10" t="n"/>
      <c r="AG198" s="10" t="n"/>
      <c r="AH198" s="10" t="n"/>
      <c r="AI198" s="13" t="n"/>
      <c r="AJ198" s="13" t="n"/>
      <c r="AK198" s="13" t="n"/>
      <c r="AL198" s="13" t="n"/>
      <c r="AM198" s="13" t="n"/>
      <c r="AN198" s="13" t="n"/>
      <c r="AO198" s="13" t="n"/>
      <c r="AP198" s="14" t="n"/>
      <c r="AQ198" s="14" t="n"/>
      <c r="AR198" s="14" t="n"/>
      <c r="AS198" s="13" t="n"/>
      <c r="AT198" s="13" t="n"/>
      <c r="AU198" s="10" t="n"/>
      <c r="AV198" s="10" t="n"/>
      <c r="AW198" s="10" t="n"/>
      <c r="AX198" s="10" t="n"/>
      <c r="AY198" s="10" t="n"/>
      <c r="AZ198" s="10" t="n"/>
      <c r="BA198" s="10" t="n"/>
      <c r="BB198" s="10" t="n"/>
      <c r="BC198" s="10" t="n"/>
      <c r="BD198" s="11" t="n"/>
      <c r="BE198" s="10" t="n"/>
      <c r="BF198" s="10" t="n"/>
      <c r="BG198" s="10" t="n"/>
      <c r="BH198" s="10" t="n"/>
      <c r="BI198" s="10" t="n"/>
      <c r="BJ198" s="10" t="n"/>
      <c r="BK198" s="10" t="n"/>
      <c r="BL198" s="10" t="n"/>
      <c r="BM198" s="10" t="n"/>
    </row>
    <row r="199" ht="15.75" customHeight="1" s="218">
      <c r="A199" s="10" t="n"/>
      <c r="B199" s="10" t="n"/>
      <c r="C199" s="10" t="n"/>
      <c r="D199" s="10" t="n"/>
      <c r="E199" s="10" t="n"/>
      <c r="F199" s="10" t="n"/>
      <c r="G199" s="11" t="n"/>
      <c r="H199" s="10" t="n"/>
      <c r="I199" s="10" t="n"/>
      <c r="J199" s="10" t="n"/>
      <c r="K199" s="10" t="n"/>
      <c r="L199" s="10" t="n"/>
      <c r="M199" s="13" t="n"/>
      <c r="N199" s="13" t="n"/>
      <c r="O199" s="13" t="n"/>
      <c r="P199" s="13" t="n"/>
      <c r="Q199" s="10" t="n"/>
      <c r="R199" s="10" t="n"/>
      <c r="S199" s="10" t="n"/>
      <c r="T199" s="10" t="n"/>
      <c r="U199" s="10" t="n"/>
      <c r="V199" s="10" t="n"/>
      <c r="W199" s="10" t="n"/>
      <c r="X199" s="10" t="n"/>
      <c r="Y199" s="11" t="n"/>
      <c r="Z199" s="11" t="n"/>
      <c r="AA199" s="11" t="n"/>
      <c r="AB199" s="11" t="n"/>
      <c r="AC199" s="11" t="n"/>
      <c r="AD199" s="11" t="n"/>
      <c r="AE199" s="10" t="n"/>
      <c r="AF199" s="10" t="n"/>
      <c r="AG199" s="10" t="n"/>
      <c r="AH199" s="10" t="n"/>
      <c r="AI199" s="13" t="n"/>
      <c r="AJ199" s="13" t="n"/>
      <c r="AK199" s="13" t="n"/>
      <c r="AL199" s="13" t="n"/>
      <c r="AM199" s="13" t="n"/>
      <c r="AN199" s="13" t="n"/>
      <c r="AO199" s="13" t="n"/>
      <c r="AP199" s="14" t="n"/>
      <c r="AQ199" s="14" t="n"/>
      <c r="AR199" s="14" t="n"/>
      <c r="AS199" s="13" t="n"/>
      <c r="AT199" s="13" t="n"/>
      <c r="AU199" s="10" t="n"/>
      <c r="AV199" s="10" t="n"/>
      <c r="AW199" s="10" t="n"/>
      <c r="AX199" s="10" t="n"/>
      <c r="AY199" s="10" t="n"/>
      <c r="AZ199" s="10" t="n"/>
      <c r="BA199" s="10" t="n"/>
      <c r="BB199" s="10" t="n"/>
      <c r="BC199" s="10" t="n"/>
      <c r="BD199" s="11" t="n"/>
      <c r="BE199" s="10" t="n"/>
      <c r="BF199" s="10" t="n"/>
      <c r="BG199" s="10" t="n"/>
      <c r="BH199" s="10" t="n"/>
      <c r="BI199" s="10" t="n"/>
      <c r="BJ199" s="10" t="n"/>
      <c r="BK199" s="10" t="n"/>
      <c r="BL199" s="10" t="n"/>
      <c r="BM199" s="10" t="n"/>
    </row>
    <row r="200" ht="15.75" customHeight="1" s="218">
      <c r="A200" s="10" t="n"/>
      <c r="B200" s="10" t="n"/>
      <c r="C200" s="10" t="n"/>
      <c r="D200" s="10" t="n"/>
      <c r="E200" s="10" t="n"/>
      <c r="F200" s="10" t="n"/>
      <c r="G200" s="11" t="n"/>
      <c r="H200" s="10" t="n"/>
      <c r="I200" s="10" t="n"/>
      <c r="J200" s="10" t="n"/>
      <c r="K200" s="10" t="n"/>
      <c r="L200" s="10" t="n"/>
      <c r="M200" s="13" t="n"/>
      <c r="N200" s="13" t="n"/>
      <c r="O200" s="13" t="n"/>
      <c r="P200" s="13" t="n"/>
      <c r="Q200" s="10" t="n"/>
      <c r="R200" s="10" t="n"/>
      <c r="S200" s="10" t="n"/>
      <c r="T200" s="10" t="n"/>
      <c r="U200" s="10" t="n"/>
      <c r="V200" s="10" t="n"/>
      <c r="W200" s="10" t="n"/>
      <c r="X200" s="10" t="n"/>
      <c r="Y200" s="11" t="n"/>
      <c r="Z200" s="11" t="n"/>
      <c r="AA200" s="11" t="n"/>
      <c r="AB200" s="11" t="n"/>
      <c r="AC200" s="11" t="n"/>
      <c r="AD200" s="11" t="n"/>
      <c r="AE200" s="10" t="n"/>
      <c r="AF200" s="10" t="n"/>
      <c r="AG200" s="10" t="n"/>
      <c r="AH200" s="10" t="n"/>
      <c r="AI200" s="13" t="n"/>
      <c r="AJ200" s="13" t="n"/>
      <c r="AK200" s="13" t="n"/>
      <c r="AL200" s="13" t="n"/>
      <c r="AM200" s="13" t="n"/>
      <c r="AN200" s="13" t="n"/>
      <c r="AO200" s="13" t="n"/>
      <c r="AP200" s="14" t="n"/>
      <c r="AQ200" s="14" t="n"/>
      <c r="AR200" s="14" t="n"/>
      <c r="AS200" s="13" t="n"/>
      <c r="AT200" s="13" t="n"/>
      <c r="AU200" s="10" t="n"/>
      <c r="AV200" s="10" t="n"/>
      <c r="AW200" s="10" t="n"/>
      <c r="AX200" s="10" t="n"/>
      <c r="AY200" s="10" t="n"/>
      <c r="AZ200" s="10" t="n"/>
      <c r="BA200" s="10" t="n"/>
      <c r="BB200" s="10" t="n"/>
      <c r="BC200" s="10" t="n"/>
      <c r="BD200" s="11" t="n"/>
      <c r="BE200" s="10" t="n"/>
      <c r="BF200" s="10" t="n"/>
      <c r="BG200" s="10" t="n"/>
      <c r="BH200" s="10" t="n"/>
      <c r="BI200" s="10" t="n"/>
      <c r="BJ200" s="10" t="n"/>
      <c r="BK200" s="10" t="n"/>
      <c r="BL200" s="10" t="n"/>
      <c r="BM200" s="10" t="n"/>
    </row>
    <row r="201" ht="15.75" customHeight="1" s="218">
      <c r="A201" s="10" t="n"/>
      <c r="B201" s="10" t="n"/>
      <c r="C201" s="10" t="n"/>
      <c r="D201" s="10" t="n"/>
      <c r="E201" s="10" t="n"/>
      <c r="F201" s="10" t="n"/>
      <c r="G201" s="11" t="n"/>
      <c r="H201" s="10" t="n"/>
      <c r="I201" s="10" t="n"/>
      <c r="J201" s="10" t="n"/>
      <c r="K201" s="10" t="n"/>
      <c r="L201" s="10" t="n"/>
      <c r="M201" s="13" t="n"/>
      <c r="N201" s="13" t="n"/>
      <c r="O201" s="13" t="n"/>
      <c r="P201" s="13" t="n"/>
      <c r="Q201" s="10" t="n"/>
      <c r="R201" s="10" t="n"/>
      <c r="S201" s="10" t="n"/>
      <c r="T201" s="10" t="n"/>
      <c r="U201" s="10" t="n"/>
      <c r="V201" s="10" t="n"/>
      <c r="W201" s="10" t="n"/>
      <c r="X201" s="10" t="n"/>
      <c r="Y201" s="11" t="n"/>
      <c r="Z201" s="11" t="n"/>
      <c r="AA201" s="11" t="n"/>
      <c r="AB201" s="11" t="n"/>
      <c r="AC201" s="11" t="n"/>
      <c r="AD201" s="11" t="n"/>
      <c r="AE201" s="10" t="n"/>
      <c r="AF201" s="10" t="n"/>
      <c r="AG201" s="10" t="n"/>
      <c r="AH201" s="10" t="n"/>
      <c r="AI201" s="13" t="n"/>
      <c r="AJ201" s="13" t="n"/>
      <c r="AK201" s="13" t="n"/>
      <c r="AL201" s="13" t="n"/>
      <c r="AM201" s="13" t="n"/>
      <c r="AN201" s="13" t="n"/>
      <c r="AO201" s="13" t="n"/>
      <c r="AP201" s="14" t="n"/>
      <c r="AQ201" s="14" t="n"/>
      <c r="AR201" s="14" t="n"/>
      <c r="AS201" s="13" t="n"/>
      <c r="AT201" s="13" t="n"/>
      <c r="AU201" s="10" t="n"/>
      <c r="AV201" s="10" t="n"/>
      <c r="AW201" s="10" t="n"/>
      <c r="AX201" s="10" t="n"/>
      <c r="AY201" s="10" t="n"/>
      <c r="AZ201" s="10" t="n"/>
      <c r="BA201" s="10" t="n"/>
      <c r="BB201" s="10" t="n"/>
      <c r="BC201" s="10" t="n"/>
      <c r="BD201" s="11" t="n"/>
      <c r="BE201" s="10" t="n"/>
      <c r="BF201" s="10" t="n"/>
      <c r="BG201" s="10" t="n"/>
      <c r="BH201" s="10" t="n"/>
      <c r="BI201" s="10" t="n"/>
      <c r="BJ201" s="10" t="n"/>
      <c r="BK201" s="10" t="n"/>
      <c r="BL201" s="10" t="n"/>
      <c r="BM201" s="10" t="n"/>
    </row>
    <row r="202" ht="15.75" customHeight="1" s="218">
      <c r="A202" s="10" t="n"/>
      <c r="B202" s="10" t="n"/>
      <c r="C202" s="10" t="n"/>
      <c r="D202" s="10" t="n"/>
      <c r="E202" s="10" t="n"/>
      <c r="F202" s="10" t="n"/>
      <c r="G202" s="11" t="n"/>
      <c r="H202" s="10" t="n"/>
      <c r="I202" s="10" t="n"/>
      <c r="J202" s="10" t="n"/>
      <c r="K202" s="10" t="n"/>
      <c r="L202" s="10" t="n"/>
      <c r="M202" s="13" t="n"/>
      <c r="N202" s="13" t="n"/>
      <c r="O202" s="13" t="n"/>
      <c r="P202" s="13" t="n"/>
      <c r="Q202" s="10" t="n"/>
      <c r="R202" s="10" t="n"/>
      <c r="S202" s="10" t="n"/>
      <c r="T202" s="10" t="n"/>
      <c r="U202" s="10" t="n"/>
      <c r="V202" s="10" t="n"/>
      <c r="W202" s="10" t="n"/>
      <c r="X202" s="10" t="n"/>
      <c r="Y202" s="11" t="n"/>
      <c r="Z202" s="11" t="n"/>
      <c r="AA202" s="11" t="n"/>
      <c r="AB202" s="11" t="n"/>
      <c r="AC202" s="11" t="n"/>
      <c r="AD202" s="11" t="n"/>
      <c r="AE202" s="10" t="n"/>
      <c r="AF202" s="10" t="n"/>
      <c r="AG202" s="10" t="n"/>
      <c r="AH202" s="10" t="n"/>
      <c r="AI202" s="13" t="n"/>
      <c r="AJ202" s="13" t="n"/>
      <c r="AK202" s="13" t="n"/>
      <c r="AL202" s="13" t="n"/>
      <c r="AM202" s="13" t="n"/>
      <c r="AN202" s="13" t="n"/>
      <c r="AO202" s="13" t="n"/>
      <c r="AP202" s="14" t="n"/>
      <c r="AQ202" s="14" t="n"/>
      <c r="AR202" s="14" t="n"/>
      <c r="AS202" s="13" t="n"/>
      <c r="AT202" s="13" t="n"/>
      <c r="AU202" s="10" t="n"/>
      <c r="AV202" s="10" t="n"/>
      <c r="AW202" s="10" t="n"/>
      <c r="AX202" s="10" t="n"/>
      <c r="AY202" s="10" t="n"/>
      <c r="AZ202" s="10" t="n"/>
      <c r="BA202" s="10" t="n"/>
      <c r="BB202" s="10" t="n"/>
      <c r="BC202" s="10" t="n"/>
      <c r="BD202" s="11" t="n"/>
      <c r="BE202" s="10" t="n"/>
      <c r="BF202" s="10" t="n"/>
      <c r="BG202" s="10" t="n"/>
      <c r="BH202" s="10" t="n"/>
      <c r="BI202" s="10" t="n"/>
      <c r="BJ202" s="10" t="n"/>
      <c r="BK202" s="10" t="n"/>
      <c r="BL202" s="10" t="n"/>
      <c r="BM202" s="10" t="n"/>
    </row>
    <row r="203" ht="15.75" customHeight="1" s="218">
      <c r="A203" s="10" t="n"/>
      <c r="B203" s="10" t="n"/>
      <c r="C203" s="10" t="n"/>
      <c r="D203" s="10" t="n"/>
      <c r="E203" s="10" t="n"/>
      <c r="F203" s="10" t="n"/>
      <c r="G203" s="11" t="n"/>
      <c r="H203" s="10" t="n"/>
      <c r="I203" s="10" t="n"/>
      <c r="J203" s="10" t="n"/>
      <c r="K203" s="10" t="n"/>
      <c r="L203" s="10" t="n"/>
      <c r="M203" s="13" t="n"/>
      <c r="N203" s="13" t="n"/>
      <c r="O203" s="13" t="n"/>
      <c r="P203" s="13" t="n"/>
      <c r="Q203" s="10" t="n"/>
      <c r="R203" s="10" t="n"/>
      <c r="S203" s="10" t="n"/>
      <c r="T203" s="10" t="n"/>
      <c r="U203" s="10" t="n"/>
      <c r="V203" s="10" t="n"/>
      <c r="W203" s="10" t="n"/>
      <c r="X203" s="10" t="n"/>
      <c r="Y203" s="11" t="n"/>
      <c r="Z203" s="11" t="n"/>
      <c r="AA203" s="11" t="n"/>
      <c r="AB203" s="11" t="n"/>
      <c r="AC203" s="11" t="n"/>
      <c r="AD203" s="11" t="n"/>
      <c r="AE203" s="10" t="n"/>
      <c r="AF203" s="10" t="n"/>
      <c r="AG203" s="10" t="n"/>
      <c r="AH203" s="10" t="n"/>
      <c r="AI203" s="13" t="n"/>
      <c r="AJ203" s="13" t="n"/>
      <c r="AK203" s="13" t="n"/>
      <c r="AL203" s="13" t="n"/>
      <c r="AM203" s="13" t="n"/>
      <c r="AN203" s="13" t="n"/>
      <c r="AO203" s="13" t="n"/>
      <c r="AP203" s="14" t="n"/>
      <c r="AQ203" s="14" t="n"/>
      <c r="AR203" s="14" t="n"/>
      <c r="AS203" s="13" t="n"/>
      <c r="AT203" s="13" t="n"/>
      <c r="AU203" s="10" t="n"/>
      <c r="AV203" s="10" t="n"/>
      <c r="AW203" s="10" t="n"/>
      <c r="AX203" s="10" t="n"/>
      <c r="AY203" s="10" t="n"/>
      <c r="AZ203" s="10" t="n"/>
      <c r="BA203" s="10" t="n"/>
      <c r="BB203" s="10" t="n"/>
      <c r="BC203" s="10" t="n"/>
      <c r="BD203" s="11" t="n"/>
      <c r="BE203" s="10" t="n"/>
      <c r="BF203" s="10" t="n"/>
      <c r="BG203" s="10" t="n"/>
      <c r="BH203" s="10" t="n"/>
      <c r="BI203" s="10" t="n"/>
      <c r="BJ203" s="10" t="n"/>
      <c r="BK203" s="10" t="n"/>
      <c r="BL203" s="10" t="n"/>
      <c r="BM203" s="10" t="n"/>
    </row>
    <row r="204" ht="15.75" customHeight="1" s="218">
      <c r="A204" s="10" t="n"/>
      <c r="B204" s="10" t="n"/>
      <c r="C204" s="10" t="n"/>
      <c r="D204" s="10" t="n"/>
      <c r="E204" s="10" t="n"/>
      <c r="F204" s="10" t="n"/>
      <c r="G204" s="11" t="n"/>
      <c r="H204" s="10" t="n"/>
      <c r="I204" s="10" t="n"/>
      <c r="J204" s="10" t="n"/>
      <c r="K204" s="10" t="n"/>
      <c r="L204" s="10" t="n"/>
      <c r="M204" s="13" t="n"/>
      <c r="N204" s="13" t="n"/>
      <c r="O204" s="13" t="n"/>
      <c r="P204" s="13" t="n"/>
      <c r="Q204" s="10" t="n"/>
      <c r="R204" s="10" t="n"/>
      <c r="S204" s="10" t="n"/>
      <c r="T204" s="10" t="n"/>
      <c r="U204" s="10" t="n"/>
      <c r="V204" s="10" t="n"/>
      <c r="W204" s="10" t="n"/>
      <c r="X204" s="10" t="n"/>
      <c r="Y204" s="11" t="n"/>
      <c r="Z204" s="11" t="n"/>
      <c r="AA204" s="11" t="n"/>
      <c r="AB204" s="11" t="n"/>
      <c r="AC204" s="11" t="n"/>
      <c r="AD204" s="11" t="n"/>
      <c r="AE204" s="10" t="n"/>
      <c r="AF204" s="10" t="n"/>
      <c r="AG204" s="10" t="n"/>
      <c r="AH204" s="10" t="n"/>
      <c r="AI204" s="13" t="n"/>
      <c r="AJ204" s="13" t="n"/>
      <c r="AK204" s="13" t="n"/>
      <c r="AL204" s="13" t="n"/>
      <c r="AM204" s="13" t="n"/>
      <c r="AN204" s="13" t="n"/>
      <c r="AO204" s="13" t="n"/>
      <c r="AP204" s="14" t="n"/>
      <c r="AQ204" s="14" t="n"/>
      <c r="AR204" s="14" t="n"/>
      <c r="AS204" s="13" t="n"/>
      <c r="AT204" s="13" t="n"/>
      <c r="AU204" s="10" t="n"/>
      <c r="AV204" s="10" t="n"/>
      <c r="AW204" s="10" t="n"/>
      <c r="AX204" s="10" t="n"/>
      <c r="AY204" s="10" t="n"/>
      <c r="AZ204" s="10" t="n"/>
      <c r="BA204" s="10" t="n"/>
      <c r="BB204" s="10" t="n"/>
      <c r="BC204" s="10" t="n"/>
      <c r="BD204" s="11" t="n"/>
      <c r="BE204" s="10" t="n"/>
      <c r="BF204" s="10" t="n"/>
      <c r="BG204" s="10" t="n"/>
      <c r="BH204" s="10" t="n"/>
      <c r="BI204" s="10" t="n"/>
      <c r="BJ204" s="10" t="n"/>
      <c r="BK204" s="10" t="n"/>
      <c r="BL204" s="10" t="n"/>
      <c r="BM204" s="10" t="n"/>
    </row>
    <row r="205" ht="15.75" customHeight="1" s="218">
      <c r="A205" s="10" t="n"/>
      <c r="B205" s="10" t="n"/>
      <c r="C205" s="10" t="n"/>
      <c r="D205" s="10" t="n"/>
      <c r="E205" s="10" t="n"/>
      <c r="F205" s="10" t="n"/>
      <c r="G205" s="11" t="n"/>
      <c r="H205" s="10" t="n"/>
      <c r="I205" s="10" t="n"/>
      <c r="J205" s="10" t="n"/>
      <c r="K205" s="10" t="n"/>
      <c r="L205" s="10" t="n"/>
      <c r="M205" s="13" t="n"/>
      <c r="N205" s="13" t="n"/>
      <c r="O205" s="13" t="n"/>
      <c r="P205" s="13" t="n"/>
      <c r="Q205" s="10" t="n"/>
      <c r="R205" s="10" t="n"/>
      <c r="S205" s="10" t="n"/>
      <c r="T205" s="10" t="n"/>
      <c r="U205" s="10" t="n"/>
      <c r="V205" s="10" t="n"/>
      <c r="W205" s="10" t="n"/>
      <c r="X205" s="10" t="n"/>
      <c r="Y205" s="11" t="n"/>
      <c r="Z205" s="11" t="n"/>
      <c r="AA205" s="11" t="n"/>
      <c r="AB205" s="11" t="n"/>
      <c r="AC205" s="11" t="n"/>
      <c r="AD205" s="11" t="n"/>
      <c r="AE205" s="10" t="n"/>
      <c r="AF205" s="10" t="n"/>
      <c r="AG205" s="10" t="n"/>
      <c r="AH205" s="10" t="n"/>
      <c r="AI205" s="13" t="n"/>
      <c r="AJ205" s="13" t="n"/>
      <c r="AK205" s="13" t="n"/>
      <c r="AL205" s="13" t="n"/>
      <c r="AM205" s="13" t="n"/>
      <c r="AN205" s="13" t="n"/>
      <c r="AO205" s="13" t="n"/>
      <c r="AP205" s="14" t="n"/>
      <c r="AQ205" s="14" t="n"/>
      <c r="AR205" s="14" t="n"/>
      <c r="AS205" s="13" t="n"/>
      <c r="AT205" s="13" t="n"/>
      <c r="AU205" s="10" t="n"/>
      <c r="AV205" s="10" t="n"/>
      <c r="AW205" s="10" t="n"/>
      <c r="AX205" s="10" t="n"/>
      <c r="AY205" s="10" t="n"/>
      <c r="AZ205" s="10" t="n"/>
      <c r="BA205" s="10" t="n"/>
      <c r="BB205" s="10" t="n"/>
      <c r="BC205" s="10" t="n"/>
      <c r="BD205" s="11" t="n"/>
      <c r="BE205" s="10" t="n"/>
      <c r="BF205" s="10" t="n"/>
      <c r="BG205" s="10" t="n"/>
      <c r="BH205" s="10" t="n"/>
      <c r="BI205" s="10" t="n"/>
      <c r="BJ205" s="10" t="n"/>
      <c r="BK205" s="10" t="n"/>
      <c r="BL205" s="10" t="n"/>
      <c r="BM205" s="10" t="n"/>
    </row>
    <row r="206" ht="15.75" customHeight="1" s="218">
      <c r="A206" s="10" t="n"/>
      <c r="B206" s="10" t="n"/>
      <c r="C206" s="10" t="n"/>
      <c r="D206" s="10" t="n"/>
      <c r="E206" s="10" t="n"/>
      <c r="F206" s="10" t="n"/>
      <c r="G206" s="11" t="n"/>
      <c r="H206" s="10" t="n"/>
      <c r="I206" s="10" t="n"/>
      <c r="J206" s="10" t="n"/>
      <c r="K206" s="10" t="n"/>
      <c r="L206" s="10" t="n"/>
      <c r="M206" s="13" t="n"/>
      <c r="N206" s="13" t="n"/>
      <c r="O206" s="13" t="n"/>
      <c r="P206" s="13" t="n"/>
      <c r="Q206" s="10" t="n"/>
      <c r="R206" s="10" t="n"/>
      <c r="S206" s="10" t="n"/>
      <c r="T206" s="10" t="n"/>
      <c r="U206" s="10" t="n"/>
      <c r="V206" s="10" t="n"/>
      <c r="W206" s="10" t="n"/>
      <c r="X206" s="10" t="n"/>
      <c r="Y206" s="11" t="n"/>
      <c r="Z206" s="11" t="n"/>
      <c r="AA206" s="11" t="n"/>
      <c r="AB206" s="11" t="n"/>
      <c r="AC206" s="11" t="n"/>
      <c r="AD206" s="11" t="n"/>
      <c r="AE206" s="10" t="n"/>
      <c r="AF206" s="10" t="n"/>
      <c r="AG206" s="10" t="n"/>
      <c r="AH206" s="10" t="n"/>
      <c r="AI206" s="13" t="n"/>
      <c r="AJ206" s="13" t="n"/>
      <c r="AK206" s="13" t="n"/>
      <c r="AL206" s="13" t="n"/>
      <c r="AM206" s="13" t="n"/>
      <c r="AN206" s="13" t="n"/>
      <c r="AO206" s="13" t="n"/>
      <c r="AP206" s="14" t="n"/>
      <c r="AQ206" s="14" t="n"/>
      <c r="AR206" s="14" t="n"/>
      <c r="AS206" s="13" t="n"/>
      <c r="AT206" s="13" t="n"/>
      <c r="AU206" s="10" t="n"/>
      <c r="AV206" s="10" t="n"/>
      <c r="AW206" s="10" t="n"/>
      <c r="AX206" s="10" t="n"/>
      <c r="AY206" s="10" t="n"/>
      <c r="AZ206" s="10" t="n"/>
      <c r="BA206" s="10" t="n"/>
      <c r="BB206" s="10" t="n"/>
      <c r="BC206" s="10" t="n"/>
      <c r="BD206" s="11" t="n"/>
      <c r="BE206" s="10" t="n"/>
      <c r="BF206" s="10" t="n"/>
      <c r="BG206" s="10" t="n"/>
      <c r="BH206" s="10" t="n"/>
      <c r="BI206" s="10" t="n"/>
      <c r="BJ206" s="10" t="n"/>
      <c r="BK206" s="10" t="n"/>
      <c r="BL206" s="10" t="n"/>
      <c r="BM206" s="10" t="n"/>
    </row>
    <row r="207" ht="15.75" customHeight="1" s="218">
      <c r="A207" s="10" t="n"/>
      <c r="B207" s="10" t="n"/>
      <c r="C207" s="10" t="n"/>
      <c r="D207" s="10" t="n"/>
      <c r="E207" s="10" t="n"/>
      <c r="F207" s="10" t="n"/>
      <c r="G207" s="11" t="n"/>
      <c r="H207" s="10" t="n"/>
      <c r="I207" s="10" t="n"/>
      <c r="J207" s="10" t="n"/>
      <c r="K207" s="10" t="n"/>
      <c r="L207" s="10" t="n"/>
      <c r="M207" s="13" t="n"/>
      <c r="N207" s="13" t="n"/>
      <c r="O207" s="13" t="n"/>
      <c r="P207" s="13" t="n"/>
      <c r="Q207" s="10" t="n"/>
      <c r="R207" s="10" t="n"/>
      <c r="S207" s="10" t="n"/>
      <c r="T207" s="10" t="n"/>
      <c r="U207" s="10" t="n"/>
      <c r="V207" s="10" t="n"/>
      <c r="W207" s="10" t="n"/>
      <c r="X207" s="10" t="n"/>
      <c r="Y207" s="11" t="n"/>
      <c r="Z207" s="11" t="n"/>
      <c r="AA207" s="11" t="n"/>
      <c r="AB207" s="11" t="n"/>
      <c r="AC207" s="11" t="n"/>
      <c r="AD207" s="11" t="n"/>
      <c r="AE207" s="10" t="n"/>
      <c r="AF207" s="10" t="n"/>
      <c r="AG207" s="10" t="n"/>
      <c r="AH207" s="10" t="n"/>
      <c r="AI207" s="13" t="n"/>
      <c r="AJ207" s="13" t="n"/>
      <c r="AK207" s="13" t="n"/>
      <c r="AL207" s="13" t="n"/>
      <c r="AM207" s="13" t="n"/>
      <c r="AN207" s="13" t="n"/>
      <c r="AO207" s="13" t="n"/>
      <c r="AP207" s="14" t="n"/>
      <c r="AQ207" s="14" t="n"/>
      <c r="AR207" s="14" t="n"/>
      <c r="AS207" s="13" t="n"/>
      <c r="AT207" s="13" t="n"/>
      <c r="AU207" s="10" t="n"/>
      <c r="AV207" s="10" t="n"/>
      <c r="AW207" s="10" t="n"/>
      <c r="AX207" s="10" t="n"/>
      <c r="AY207" s="10" t="n"/>
      <c r="AZ207" s="10" t="n"/>
      <c r="BA207" s="10" t="n"/>
      <c r="BB207" s="10" t="n"/>
      <c r="BC207" s="10" t="n"/>
      <c r="BD207" s="11" t="n"/>
      <c r="BE207" s="10" t="n"/>
      <c r="BF207" s="10" t="n"/>
      <c r="BG207" s="10" t="n"/>
      <c r="BH207" s="10" t="n"/>
      <c r="BI207" s="10" t="n"/>
      <c r="BJ207" s="10" t="n"/>
      <c r="BK207" s="10" t="n"/>
      <c r="BL207" s="10" t="n"/>
      <c r="BM207" s="10" t="n"/>
    </row>
    <row r="208" ht="15.75" customHeight="1" s="218">
      <c r="A208" s="10" t="n"/>
      <c r="B208" s="10" t="n"/>
      <c r="C208" s="10" t="n"/>
      <c r="D208" s="10" t="n"/>
      <c r="E208" s="10" t="n"/>
      <c r="F208" s="10" t="n"/>
      <c r="G208" s="11" t="n"/>
      <c r="H208" s="10" t="n"/>
      <c r="I208" s="10" t="n"/>
      <c r="J208" s="10" t="n"/>
      <c r="K208" s="10" t="n"/>
      <c r="L208" s="10" t="n"/>
      <c r="M208" s="13" t="n"/>
      <c r="N208" s="13" t="n"/>
      <c r="O208" s="13" t="n"/>
      <c r="P208" s="13" t="n"/>
      <c r="Q208" s="10" t="n"/>
      <c r="R208" s="10" t="n"/>
      <c r="S208" s="10" t="n"/>
      <c r="T208" s="10" t="n"/>
      <c r="U208" s="10" t="n"/>
      <c r="V208" s="10" t="n"/>
      <c r="W208" s="10" t="n"/>
      <c r="X208" s="10" t="n"/>
      <c r="Y208" s="11" t="n"/>
      <c r="Z208" s="11" t="n"/>
      <c r="AA208" s="11" t="n"/>
      <c r="AB208" s="11" t="n"/>
      <c r="AC208" s="11" t="n"/>
      <c r="AD208" s="11" t="n"/>
      <c r="AE208" s="10" t="n"/>
      <c r="AF208" s="10" t="n"/>
      <c r="AG208" s="10" t="n"/>
      <c r="AH208" s="10" t="n"/>
      <c r="AI208" s="13" t="n"/>
      <c r="AJ208" s="13" t="n"/>
      <c r="AK208" s="13" t="n"/>
      <c r="AL208" s="13" t="n"/>
      <c r="AM208" s="13" t="n"/>
      <c r="AN208" s="13" t="n"/>
      <c r="AO208" s="13" t="n"/>
      <c r="AP208" s="14" t="n"/>
      <c r="AQ208" s="14" t="n"/>
      <c r="AR208" s="14" t="n"/>
      <c r="AS208" s="13" t="n"/>
      <c r="AT208" s="13" t="n"/>
      <c r="AU208" s="10" t="n"/>
      <c r="AV208" s="10" t="n"/>
      <c r="AW208" s="10" t="n"/>
      <c r="AX208" s="10" t="n"/>
      <c r="AY208" s="10" t="n"/>
      <c r="AZ208" s="10" t="n"/>
      <c r="BA208" s="10" t="n"/>
      <c r="BB208" s="10" t="n"/>
      <c r="BC208" s="10" t="n"/>
      <c r="BD208" s="11" t="n"/>
      <c r="BE208" s="10" t="n"/>
      <c r="BF208" s="10" t="n"/>
      <c r="BG208" s="10" t="n"/>
      <c r="BH208" s="10" t="n"/>
      <c r="BI208" s="10" t="n"/>
      <c r="BJ208" s="10" t="n"/>
      <c r="BK208" s="10" t="n"/>
      <c r="BL208" s="10" t="n"/>
      <c r="BM208" s="10" t="n"/>
    </row>
    <row r="209" ht="15.75" customHeight="1" s="218">
      <c r="A209" s="10" t="n"/>
      <c r="B209" s="10" t="n"/>
      <c r="C209" s="10" t="n"/>
      <c r="D209" s="10" t="n"/>
      <c r="E209" s="10" t="n"/>
      <c r="F209" s="10" t="n"/>
      <c r="G209" s="11" t="n"/>
      <c r="H209" s="10" t="n"/>
      <c r="I209" s="10" t="n"/>
      <c r="J209" s="10" t="n"/>
      <c r="K209" s="10" t="n"/>
      <c r="L209" s="10" t="n"/>
      <c r="M209" s="13" t="n"/>
      <c r="N209" s="13" t="n"/>
      <c r="O209" s="13" t="n"/>
      <c r="P209" s="13" t="n"/>
      <c r="Q209" s="10" t="n"/>
      <c r="R209" s="10" t="n"/>
      <c r="S209" s="10" t="n"/>
      <c r="T209" s="10" t="n"/>
      <c r="U209" s="10" t="n"/>
      <c r="V209" s="10" t="n"/>
      <c r="W209" s="10" t="n"/>
      <c r="X209" s="10" t="n"/>
      <c r="Y209" s="11" t="n"/>
      <c r="Z209" s="11" t="n"/>
      <c r="AA209" s="11" t="n"/>
      <c r="AB209" s="11" t="n"/>
      <c r="AC209" s="11" t="n"/>
      <c r="AD209" s="11" t="n"/>
      <c r="AE209" s="10" t="n"/>
      <c r="AF209" s="10" t="n"/>
      <c r="AG209" s="10" t="n"/>
      <c r="AH209" s="10" t="n"/>
      <c r="AI209" s="13" t="n"/>
      <c r="AJ209" s="13" t="n"/>
      <c r="AK209" s="13" t="n"/>
      <c r="AL209" s="13" t="n"/>
      <c r="AM209" s="13" t="n"/>
      <c r="AN209" s="13" t="n"/>
      <c r="AO209" s="13" t="n"/>
      <c r="AP209" s="14" t="n"/>
      <c r="AQ209" s="14" t="n"/>
      <c r="AR209" s="14" t="n"/>
      <c r="AS209" s="13" t="n"/>
      <c r="AT209" s="13" t="n"/>
      <c r="AU209" s="10" t="n"/>
      <c r="AV209" s="10" t="n"/>
      <c r="AW209" s="10" t="n"/>
      <c r="AX209" s="10" t="n"/>
      <c r="AY209" s="10" t="n"/>
      <c r="AZ209" s="10" t="n"/>
      <c r="BA209" s="10" t="n"/>
      <c r="BB209" s="10" t="n"/>
      <c r="BC209" s="10" t="n"/>
      <c r="BD209" s="11" t="n"/>
      <c r="BE209" s="10" t="n"/>
      <c r="BF209" s="10" t="n"/>
      <c r="BG209" s="10" t="n"/>
      <c r="BH209" s="10" t="n"/>
      <c r="BI209" s="10" t="n"/>
      <c r="BJ209" s="10" t="n"/>
      <c r="BK209" s="10" t="n"/>
      <c r="BL209" s="10" t="n"/>
      <c r="BM209" s="10" t="n"/>
    </row>
    <row r="210" ht="15.75" customHeight="1" s="218">
      <c r="A210" s="10" t="n"/>
      <c r="B210" s="10" t="n"/>
      <c r="C210" s="10" t="n"/>
      <c r="D210" s="10" t="n"/>
      <c r="E210" s="10" t="n"/>
      <c r="F210" s="10" t="n"/>
      <c r="G210" s="11" t="n"/>
      <c r="H210" s="10" t="n"/>
      <c r="I210" s="10" t="n"/>
      <c r="J210" s="10" t="n"/>
      <c r="K210" s="10" t="n"/>
      <c r="L210" s="10" t="n"/>
      <c r="M210" s="13" t="n"/>
      <c r="N210" s="13" t="n"/>
      <c r="O210" s="13" t="n"/>
      <c r="P210" s="13" t="n"/>
      <c r="Q210" s="10" t="n"/>
      <c r="R210" s="10" t="n"/>
      <c r="S210" s="10" t="n"/>
      <c r="T210" s="10" t="n"/>
      <c r="U210" s="10" t="n"/>
      <c r="V210" s="10" t="n"/>
      <c r="W210" s="10" t="n"/>
      <c r="X210" s="10" t="n"/>
      <c r="Y210" s="11" t="n"/>
      <c r="Z210" s="11" t="n"/>
      <c r="AA210" s="11" t="n"/>
      <c r="AB210" s="11" t="n"/>
      <c r="AC210" s="11" t="n"/>
      <c r="AD210" s="11" t="n"/>
      <c r="AE210" s="10" t="n"/>
      <c r="AF210" s="10" t="n"/>
      <c r="AG210" s="10" t="n"/>
      <c r="AH210" s="10" t="n"/>
      <c r="AI210" s="13" t="n"/>
      <c r="AJ210" s="13" t="n"/>
      <c r="AK210" s="13" t="n"/>
      <c r="AL210" s="13" t="n"/>
      <c r="AM210" s="13" t="n"/>
      <c r="AN210" s="13" t="n"/>
      <c r="AO210" s="13" t="n"/>
      <c r="AP210" s="14" t="n"/>
      <c r="AQ210" s="14" t="n"/>
      <c r="AR210" s="14" t="n"/>
      <c r="AS210" s="13" t="n"/>
      <c r="AT210" s="13" t="n"/>
      <c r="AU210" s="10" t="n"/>
      <c r="AV210" s="10" t="n"/>
      <c r="AW210" s="10" t="n"/>
      <c r="AX210" s="10" t="n"/>
      <c r="AY210" s="10" t="n"/>
      <c r="AZ210" s="10" t="n"/>
      <c r="BA210" s="10" t="n"/>
      <c r="BB210" s="10" t="n"/>
      <c r="BC210" s="10" t="n"/>
      <c r="BD210" s="11" t="n"/>
      <c r="BE210" s="10" t="n"/>
      <c r="BF210" s="10" t="n"/>
      <c r="BG210" s="10" t="n"/>
      <c r="BH210" s="10" t="n"/>
      <c r="BI210" s="10" t="n"/>
      <c r="BJ210" s="10" t="n"/>
      <c r="BK210" s="10" t="n"/>
      <c r="BL210" s="10" t="n"/>
      <c r="BM210" s="10" t="n"/>
    </row>
    <row r="211" ht="15.75" customHeight="1" s="218">
      <c r="A211" s="10" t="n"/>
      <c r="B211" s="10" t="n"/>
      <c r="C211" s="10" t="n"/>
      <c r="D211" s="10" t="n"/>
      <c r="E211" s="10" t="n"/>
      <c r="F211" s="10" t="n"/>
      <c r="G211" s="11" t="n"/>
      <c r="H211" s="10" t="n"/>
      <c r="I211" s="10" t="n"/>
      <c r="J211" s="10" t="n"/>
      <c r="K211" s="10" t="n"/>
      <c r="L211" s="10" t="n"/>
      <c r="M211" s="13" t="n"/>
      <c r="N211" s="13" t="n"/>
      <c r="O211" s="13" t="n"/>
      <c r="P211" s="13" t="n"/>
      <c r="Q211" s="10" t="n"/>
      <c r="R211" s="10" t="n"/>
      <c r="S211" s="10" t="n"/>
      <c r="T211" s="10" t="n"/>
      <c r="U211" s="10" t="n"/>
      <c r="V211" s="10" t="n"/>
      <c r="W211" s="10" t="n"/>
      <c r="X211" s="10" t="n"/>
      <c r="Y211" s="11" t="n"/>
      <c r="Z211" s="11" t="n"/>
      <c r="AA211" s="11" t="n"/>
      <c r="AB211" s="11" t="n"/>
      <c r="AC211" s="11" t="n"/>
      <c r="AD211" s="11" t="n"/>
      <c r="AE211" s="10" t="n"/>
      <c r="AF211" s="10" t="n"/>
      <c r="AG211" s="10" t="n"/>
      <c r="AH211" s="10" t="n"/>
      <c r="AI211" s="13" t="n"/>
      <c r="AJ211" s="13" t="n"/>
      <c r="AK211" s="13" t="n"/>
      <c r="AL211" s="13" t="n"/>
      <c r="AM211" s="13" t="n"/>
      <c r="AN211" s="13" t="n"/>
      <c r="AO211" s="13" t="n"/>
      <c r="AP211" s="14" t="n"/>
      <c r="AQ211" s="14" t="n"/>
      <c r="AR211" s="14" t="n"/>
      <c r="AS211" s="13" t="n"/>
      <c r="AT211" s="13" t="n"/>
      <c r="AU211" s="10" t="n"/>
      <c r="AV211" s="10" t="n"/>
      <c r="AW211" s="10" t="n"/>
      <c r="AX211" s="10" t="n"/>
      <c r="AY211" s="10" t="n"/>
      <c r="AZ211" s="10" t="n"/>
      <c r="BA211" s="10" t="n"/>
      <c r="BB211" s="10" t="n"/>
      <c r="BC211" s="10" t="n"/>
      <c r="BD211" s="11" t="n"/>
      <c r="BE211" s="10" t="n"/>
      <c r="BF211" s="10" t="n"/>
      <c r="BG211" s="10" t="n"/>
      <c r="BH211" s="10" t="n"/>
      <c r="BI211" s="10" t="n"/>
      <c r="BJ211" s="10" t="n"/>
      <c r="BK211" s="10" t="n"/>
      <c r="BL211" s="10" t="n"/>
      <c r="BM211" s="10" t="n"/>
    </row>
    <row r="212" ht="15.75" customHeight="1" s="218">
      <c r="A212" s="10" t="n"/>
      <c r="B212" s="10" t="n"/>
      <c r="C212" s="10" t="n"/>
      <c r="D212" s="10" t="n"/>
      <c r="E212" s="10" t="n"/>
      <c r="F212" s="10" t="n"/>
      <c r="G212" s="11" t="n"/>
      <c r="H212" s="10" t="n"/>
      <c r="I212" s="10" t="n"/>
      <c r="J212" s="10" t="n"/>
      <c r="K212" s="10" t="n"/>
      <c r="L212" s="10" t="n"/>
      <c r="M212" s="13" t="n"/>
      <c r="N212" s="13" t="n"/>
      <c r="O212" s="13" t="n"/>
      <c r="P212" s="13" t="n"/>
      <c r="Q212" s="10" t="n"/>
      <c r="R212" s="10" t="n"/>
      <c r="S212" s="10" t="n"/>
      <c r="T212" s="10" t="n"/>
      <c r="U212" s="10" t="n"/>
      <c r="V212" s="10" t="n"/>
      <c r="W212" s="10" t="n"/>
      <c r="X212" s="10" t="n"/>
      <c r="Y212" s="11" t="n"/>
      <c r="Z212" s="11" t="n"/>
      <c r="AA212" s="11" t="n"/>
      <c r="AB212" s="11" t="n"/>
      <c r="AC212" s="11" t="n"/>
      <c r="AD212" s="11" t="n"/>
      <c r="AE212" s="10" t="n"/>
      <c r="AF212" s="10" t="n"/>
      <c r="AG212" s="10" t="n"/>
      <c r="AH212" s="10" t="n"/>
      <c r="AI212" s="13" t="n"/>
      <c r="AJ212" s="13" t="n"/>
      <c r="AK212" s="13" t="n"/>
      <c r="AL212" s="13" t="n"/>
      <c r="AM212" s="13" t="n"/>
      <c r="AN212" s="13" t="n"/>
      <c r="AO212" s="13" t="n"/>
      <c r="AP212" s="14" t="n"/>
      <c r="AQ212" s="14" t="n"/>
      <c r="AR212" s="14" t="n"/>
      <c r="AS212" s="13" t="n"/>
      <c r="AT212" s="13" t="n"/>
      <c r="AU212" s="10" t="n"/>
      <c r="AV212" s="10" t="n"/>
      <c r="AW212" s="10" t="n"/>
      <c r="AX212" s="10" t="n"/>
      <c r="AY212" s="10" t="n"/>
      <c r="AZ212" s="10" t="n"/>
      <c r="BA212" s="10" t="n"/>
      <c r="BB212" s="10" t="n"/>
      <c r="BC212" s="10" t="n"/>
      <c r="BD212" s="11" t="n"/>
      <c r="BE212" s="10" t="n"/>
      <c r="BF212" s="10" t="n"/>
      <c r="BG212" s="10" t="n"/>
      <c r="BH212" s="10" t="n"/>
      <c r="BI212" s="10" t="n"/>
      <c r="BJ212" s="10" t="n"/>
      <c r="BK212" s="10" t="n"/>
      <c r="BL212" s="10" t="n"/>
      <c r="BM212" s="10" t="n"/>
    </row>
    <row r="213" ht="15.75" customHeight="1" s="218">
      <c r="A213" s="10" t="n"/>
      <c r="B213" s="10" t="n"/>
      <c r="C213" s="10" t="n"/>
      <c r="D213" s="10" t="n"/>
      <c r="E213" s="10" t="n"/>
      <c r="F213" s="10" t="n"/>
      <c r="G213" s="11" t="n"/>
      <c r="H213" s="10" t="n"/>
      <c r="I213" s="10" t="n"/>
      <c r="J213" s="10" t="n"/>
      <c r="K213" s="10" t="n"/>
      <c r="L213" s="10" t="n"/>
      <c r="M213" s="13" t="n"/>
      <c r="N213" s="13" t="n"/>
      <c r="O213" s="13" t="n"/>
      <c r="P213" s="13" t="n"/>
      <c r="Q213" s="10" t="n"/>
      <c r="R213" s="10" t="n"/>
      <c r="S213" s="10" t="n"/>
      <c r="T213" s="10" t="n"/>
      <c r="U213" s="10" t="n"/>
      <c r="V213" s="10" t="n"/>
      <c r="W213" s="10" t="n"/>
      <c r="X213" s="10" t="n"/>
      <c r="Y213" s="11" t="n"/>
      <c r="Z213" s="11" t="n"/>
      <c r="AA213" s="11" t="n"/>
      <c r="AB213" s="11" t="n"/>
      <c r="AC213" s="11" t="n"/>
      <c r="AD213" s="11" t="n"/>
      <c r="AE213" s="10" t="n"/>
      <c r="AF213" s="10" t="n"/>
      <c r="AG213" s="10" t="n"/>
      <c r="AH213" s="10" t="n"/>
      <c r="AI213" s="13" t="n"/>
      <c r="AJ213" s="13" t="n"/>
      <c r="AK213" s="13" t="n"/>
      <c r="AL213" s="13" t="n"/>
      <c r="AM213" s="13" t="n"/>
      <c r="AN213" s="13" t="n"/>
      <c r="AO213" s="13" t="n"/>
      <c r="AP213" s="14" t="n"/>
      <c r="AQ213" s="14" t="n"/>
      <c r="AR213" s="14" t="n"/>
      <c r="AS213" s="13" t="n"/>
      <c r="AT213" s="13" t="n"/>
      <c r="AU213" s="10" t="n"/>
      <c r="AV213" s="10" t="n"/>
      <c r="AW213" s="10" t="n"/>
      <c r="AX213" s="10" t="n"/>
      <c r="AY213" s="10" t="n"/>
      <c r="AZ213" s="10" t="n"/>
      <c r="BA213" s="10" t="n"/>
      <c r="BB213" s="10" t="n"/>
      <c r="BC213" s="10" t="n"/>
      <c r="BD213" s="11" t="n"/>
      <c r="BE213" s="10" t="n"/>
      <c r="BF213" s="10" t="n"/>
      <c r="BG213" s="10" t="n"/>
      <c r="BH213" s="10" t="n"/>
      <c r="BI213" s="10" t="n"/>
      <c r="BJ213" s="10" t="n"/>
      <c r="BK213" s="10" t="n"/>
      <c r="BL213" s="10" t="n"/>
      <c r="BM213" s="10" t="n"/>
    </row>
    <row r="214" ht="15.75" customHeight="1" s="218">
      <c r="A214" s="10" t="n"/>
      <c r="B214" s="10" t="n"/>
      <c r="C214" s="10" t="n"/>
      <c r="D214" s="10" t="n"/>
      <c r="E214" s="10" t="n"/>
      <c r="F214" s="10" t="n"/>
      <c r="G214" s="11" t="n"/>
      <c r="H214" s="10" t="n"/>
      <c r="I214" s="10" t="n"/>
      <c r="J214" s="10" t="n"/>
      <c r="K214" s="10" t="n"/>
      <c r="L214" s="10" t="n"/>
      <c r="M214" s="13" t="n"/>
      <c r="N214" s="13" t="n"/>
      <c r="O214" s="13" t="n"/>
      <c r="P214" s="13" t="n"/>
      <c r="Q214" s="10" t="n"/>
      <c r="R214" s="10" t="n"/>
      <c r="S214" s="10" t="n"/>
      <c r="T214" s="10" t="n"/>
      <c r="U214" s="10" t="n"/>
      <c r="V214" s="10" t="n"/>
      <c r="W214" s="10" t="n"/>
      <c r="X214" s="10" t="n"/>
      <c r="Y214" s="11" t="n"/>
      <c r="Z214" s="11" t="n"/>
      <c r="AA214" s="11" t="n"/>
      <c r="AB214" s="11" t="n"/>
      <c r="AC214" s="11" t="n"/>
      <c r="AD214" s="11" t="n"/>
      <c r="AE214" s="10" t="n"/>
      <c r="AF214" s="10" t="n"/>
      <c r="AG214" s="10" t="n"/>
      <c r="AH214" s="10" t="n"/>
      <c r="AI214" s="13" t="n"/>
      <c r="AJ214" s="13" t="n"/>
      <c r="AK214" s="13" t="n"/>
      <c r="AL214" s="13" t="n"/>
      <c r="AM214" s="13" t="n"/>
      <c r="AN214" s="13" t="n"/>
      <c r="AO214" s="13" t="n"/>
      <c r="AP214" s="14" t="n"/>
      <c r="AQ214" s="14" t="n"/>
      <c r="AR214" s="14" t="n"/>
      <c r="AS214" s="13" t="n"/>
      <c r="AT214" s="13" t="n"/>
      <c r="AU214" s="10" t="n"/>
      <c r="AV214" s="10" t="n"/>
      <c r="AW214" s="10" t="n"/>
      <c r="AX214" s="10" t="n"/>
      <c r="AY214" s="10" t="n"/>
      <c r="AZ214" s="10" t="n"/>
      <c r="BA214" s="10" t="n"/>
      <c r="BB214" s="10" t="n"/>
      <c r="BC214" s="10" t="n"/>
      <c r="BD214" s="11" t="n"/>
      <c r="BE214" s="10" t="n"/>
      <c r="BF214" s="10" t="n"/>
      <c r="BG214" s="10" t="n"/>
      <c r="BH214" s="10" t="n"/>
      <c r="BI214" s="10" t="n"/>
      <c r="BJ214" s="10" t="n"/>
      <c r="BK214" s="10" t="n"/>
      <c r="BL214" s="10" t="n"/>
      <c r="BM214" s="10" t="n"/>
    </row>
    <row r="215" ht="15.75" customHeight="1" s="218">
      <c r="A215" s="10" t="n"/>
      <c r="B215" s="10" t="n"/>
      <c r="C215" s="10" t="n"/>
      <c r="D215" s="10" t="n"/>
      <c r="E215" s="10" t="n"/>
      <c r="F215" s="10" t="n"/>
      <c r="G215" s="11" t="n"/>
      <c r="H215" s="10" t="n"/>
      <c r="I215" s="10" t="n"/>
      <c r="J215" s="10" t="n"/>
      <c r="K215" s="10" t="n"/>
      <c r="L215" s="10" t="n"/>
      <c r="M215" s="13" t="n"/>
      <c r="N215" s="13" t="n"/>
      <c r="O215" s="13" t="n"/>
      <c r="P215" s="13" t="n"/>
      <c r="Q215" s="10" t="n"/>
      <c r="R215" s="10" t="n"/>
      <c r="S215" s="10" t="n"/>
      <c r="T215" s="10" t="n"/>
      <c r="U215" s="10" t="n"/>
      <c r="V215" s="10" t="n"/>
      <c r="W215" s="10" t="n"/>
      <c r="X215" s="10" t="n"/>
      <c r="Y215" s="11" t="n"/>
      <c r="Z215" s="11" t="n"/>
      <c r="AA215" s="11" t="n"/>
      <c r="AB215" s="11" t="n"/>
      <c r="AC215" s="11" t="n"/>
      <c r="AD215" s="11" t="n"/>
      <c r="AE215" s="10" t="n"/>
      <c r="AF215" s="10" t="n"/>
      <c r="AG215" s="10" t="n"/>
      <c r="AH215" s="10" t="n"/>
      <c r="AI215" s="13" t="n"/>
      <c r="AJ215" s="13" t="n"/>
      <c r="AK215" s="13" t="n"/>
      <c r="AL215" s="13" t="n"/>
      <c r="AM215" s="13" t="n"/>
      <c r="AN215" s="13" t="n"/>
      <c r="AO215" s="13" t="n"/>
      <c r="AP215" s="14" t="n"/>
      <c r="AQ215" s="14" t="n"/>
      <c r="AR215" s="14" t="n"/>
      <c r="AS215" s="13" t="n"/>
      <c r="AT215" s="13" t="n"/>
      <c r="AU215" s="10" t="n"/>
      <c r="AV215" s="10" t="n"/>
      <c r="AW215" s="10" t="n"/>
      <c r="AX215" s="10" t="n"/>
      <c r="AY215" s="10" t="n"/>
      <c r="AZ215" s="10" t="n"/>
      <c r="BA215" s="10" t="n"/>
      <c r="BB215" s="10" t="n"/>
      <c r="BC215" s="10" t="n"/>
      <c r="BD215" s="11" t="n"/>
      <c r="BE215" s="10" t="n"/>
      <c r="BF215" s="10" t="n"/>
      <c r="BG215" s="10" t="n"/>
      <c r="BH215" s="10" t="n"/>
      <c r="BI215" s="10" t="n"/>
      <c r="BJ215" s="10" t="n"/>
      <c r="BK215" s="10" t="n"/>
      <c r="BL215" s="10" t="n"/>
      <c r="BM215" s="10" t="n"/>
    </row>
    <row r="216" ht="15.75" customHeight="1" s="218">
      <c r="A216" s="10" t="n"/>
      <c r="B216" s="10" t="n"/>
      <c r="C216" s="10" t="n"/>
      <c r="D216" s="10" t="n"/>
      <c r="E216" s="10" t="n"/>
      <c r="F216" s="10" t="n"/>
      <c r="G216" s="11" t="n"/>
      <c r="H216" s="10" t="n"/>
      <c r="I216" s="10" t="n"/>
      <c r="J216" s="10" t="n"/>
      <c r="K216" s="10" t="n"/>
      <c r="L216" s="10" t="n"/>
      <c r="M216" s="13" t="n"/>
      <c r="N216" s="13" t="n"/>
      <c r="O216" s="13" t="n"/>
      <c r="P216" s="13" t="n"/>
      <c r="Q216" s="10" t="n"/>
      <c r="R216" s="10" t="n"/>
      <c r="S216" s="10" t="n"/>
      <c r="T216" s="10" t="n"/>
      <c r="U216" s="10" t="n"/>
      <c r="V216" s="10" t="n"/>
      <c r="W216" s="10" t="n"/>
      <c r="X216" s="10" t="n"/>
      <c r="Y216" s="11" t="n"/>
      <c r="Z216" s="11" t="n"/>
      <c r="AA216" s="11" t="n"/>
      <c r="AB216" s="11" t="n"/>
      <c r="AC216" s="11" t="n"/>
      <c r="AD216" s="11" t="n"/>
      <c r="AE216" s="10" t="n"/>
      <c r="AF216" s="10" t="n"/>
      <c r="AG216" s="10" t="n"/>
      <c r="AH216" s="10" t="n"/>
      <c r="AI216" s="13" t="n"/>
      <c r="AJ216" s="13" t="n"/>
      <c r="AK216" s="13" t="n"/>
      <c r="AL216" s="13" t="n"/>
      <c r="AM216" s="13" t="n"/>
      <c r="AN216" s="13" t="n"/>
      <c r="AO216" s="13" t="n"/>
      <c r="AP216" s="14" t="n"/>
      <c r="AQ216" s="14" t="n"/>
      <c r="AR216" s="14" t="n"/>
      <c r="AS216" s="13" t="n"/>
      <c r="AT216" s="13" t="n"/>
      <c r="AU216" s="10" t="n"/>
      <c r="AV216" s="10" t="n"/>
      <c r="AW216" s="10" t="n"/>
      <c r="AX216" s="10" t="n"/>
      <c r="AY216" s="10" t="n"/>
      <c r="AZ216" s="10" t="n"/>
      <c r="BA216" s="10" t="n"/>
      <c r="BB216" s="10" t="n"/>
      <c r="BC216" s="10" t="n"/>
      <c r="BD216" s="11" t="n"/>
      <c r="BE216" s="10" t="n"/>
      <c r="BF216" s="10" t="n"/>
      <c r="BG216" s="10" t="n"/>
      <c r="BH216" s="10" t="n"/>
      <c r="BI216" s="10" t="n"/>
      <c r="BJ216" s="10" t="n"/>
      <c r="BK216" s="10" t="n"/>
      <c r="BL216" s="10" t="n"/>
      <c r="BM216" s="10" t="n"/>
    </row>
    <row r="217" ht="15.75" customHeight="1" s="218">
      <c r="A217" s="10" t="n"/>
      <c r="B217" s="10" t="n"/>
      <c r="C217" s="10" t="n"/>
      <c r="D217" s="10" t="n"/>
      <c r="E217" s="10" t="n"/>
      <c r="F217" s="10" t="n"/>
      <c r="G217" s="11" t="n"/>
      <c r="H217" s="10" t="n"/>
      <c r="I217" s="10" t="n"/>
      <c r="J217" s="10" t="n"/>
      <c r="K217" s="10" t="n"/>
      <c r="L217" s="10" t="n"/>
      <c r="M217" s="13" t="n"/>
      <c r="N217" s="13" t="n"/>
      <c r="O217" s="13" t="n"/>
      <c r="P217" s="13" t="n"/>
      <c r="Q217" s="10" t="n"/>
      <c r="R217" s="10" t="n"/>
      <c r="S217" s="10" t="n"/>
      <c r="T217" s="10" t="n"/>
      <c r="U217" s="10" t="n"/>
      <c r="V217" s="10" t="n"/>
      <c r="W217" s="10" t="n"/>
      <c r="X217" s="10" t="n"/>
      <c r="Y217" s="11" t="n"/>
      <c r="Z217" s="11" t="n"/>
      <c r="AA217" s="11" t="n"/>
      <c r="AB217" s="11" t="n"/>
      <c r="AC217" s="11" t="n"/>
      <c r="AD217" s="11" t="n"/>
      <c r="AE217" s="10" t="n"/>
      <c r="AF217" s="10" t="n"/>
      <c r="AG217" s="10" t="n"/>
      <c r="AH217" s="10" t="n"/>
      <c r="AI217" s="13" t="n"/>
      <c r="AJ217" s="13" t="n"/>
      <c r="AK217" s="13" t="n"/>
      <c r="AL217" s="13" t="n"/>
      <c r="AM217" s="13" t="n"/>
      <c r="AN217" s="13" t="n"/>
      <c r="AO217" s="13" t="n"/>
      <c r="AP217" s="14" t="n"/>
      <c r="AQ217" s="14" t="n"/>
      <c r="AR217" s="14" t="n"/>
      <c r="AS217" s="13" t="n"/>
      <c r="AT217" s="13" t="n"/>
      <c r="AU217" s="10" t="n"/>
      <c r="AV217" s="10" t="n"/>
      <c r="AW217" s="10" t="n"/>
      <c r="AX217" s="10" t="n"/>
      <c r="AY217" s="10" t="n"/>
      <c r="AZ217" s="10" t="n"/>
      <c r="BA217" s="10" t="n"/>
      <c r="BB217" s="10" t="n"/>
      <c r="BC217" s="10" t="n"/>
      <c r="BD217" s="11" t="n"/>
      <c r="BE217" s="10" t="n"/>
      <c r="BF217" s="10" t="n"/>
      <c r="BG217" s="10" t="n"/>
      <c r="BH217" s="10" t="n"/>
      <c r="BI217" s="10" t="n"/>
      <c r="BJ217" s="10" t="n"/>
      <c r="BK217" s="10" t="n"/>
      <c r="BL217" s="10" t="n"/>
      <c r="BM217" s="10" t="n"/>
    </row>
    <row r="218" ht="15.75" customHeight="1" s="218">
      <c r="A218" s="10" t="n"/>
      <c r="B218" s="10" t="n"/>
      <c r="C218" s="10" t="n"/>
      <c r="D218" s="10" t="n"/>
      <c r="E218" s="10" t="n"/>
      <c r="F218" s="10" t="n"/>
      <c r="G218" s="11" t="n"/>
      <c r="H218" s="10" t="n"/>
      <c r="I218" s="10" t="n"/>
      <c r="J218" s="10" t="n"/>
      <c r="K218" s="10" t="n"/>
      <c r="L218" s="10" t="n"/>
      <c r="M218" s="13" t="n"/>
      <c r="N218" s="13" t="n"/>
      <c r="O218" s="13" t="n"/>
      <c r="P218" s="13" t="n"/>
      <c r="Q218" s="10" t="n"/>
      <c r="R218" s="10" t="n"/>
      <c r="S218" s="10" t="n"/>
      <c r="T218" s="10" t="n"/>
      <c r="U218" s="10" t="n"/>
      <c r="V218" s="10" t="n"/>
      <c r="W218" s="10" t="n"/>
      <c r="X218" s="10" t="n"/>
      <c r="Y218" s="11" t="n"/>
      <c r="Z218" s="11" t="n"/>
      <c r="AA218" s="11" t="n"/>
      <c r="AB218" s="11" t="n"/>
      <c r="AC218" s="11" t="n"/>
      <c r="AD218" s="11" t="n"/>
      <c r="AE218" s="10" t="n"/>
      <c r="AF218" s="10" t="n"/>
      <c r="AG218" s="10" t="n"/>
      <c r="AH218" s="10" t="n"/>
      <c r="AI218" s="13" t="n"/>
      <c r="AJ218" s="13" t="n"/>
      <c r="AK218" s="13" t="n"/>
      <c r="AL218" s="13" t="n"/>
      <c r="AM218" s="13" t="n"/>
      <c r="AN218" s="13" t="n"/>
      <c r="AO218" s="13" t="n"/>
      <c r="AP218" s="14" t="n"/>
      <c r="AQ218" s="14" t="n"/>
      <c r="AR218" s="14" t="n"/>
      <c r="AS218" s="13" t="n"/>
      <c r="AT218" s="13" t="n"/>
      <c r="AU218" s="10" t="n"/>
      <c r="AV218" s="10" t="n"/>
      <c r="AW218" s="10" t="n"/>
      <c r="AX218" s="10" t="n"/>
      <c r="AY218" s="10" t="n"/>
      <c r="AZ218" s="10" t="n"/>
      <c r="BA218" s="10" t="n"/>
      <c r="BB218" s="10" t="n"/>
      <c r="BC218" s="10" t="n"/>
      <c r="BD218" s="11" t="n"/>
      <c r="BE218" s="10" t="n"/>
      <c r="BF218" s="10" t="n"/>
      <c r="BG218" s="10" t="n"/>
      <c r="BH218" s="10" t="n"/>
      <c r="BI218" s="10" t="n"/>
      <c r="BJ218" s="10" t="n"/>
      <c r="BK218" s="10" t="n"/>
      <c r="BL218" s="10" t="n"/>
      <c r="BM218" s="10" t="n"/>
    </row>
    <row r="219" ht="15.75" customHeight="1" s="218">
      <c r="A219" s="10" t="n"/>
      <c r="B219" s="10" t="n"/>
      <c r="C219" s="10" t="n"/>
      <c r="D219" s="10" t="n"/>
      <c r="E219" s="10" t="n"/>
      <c r="F219" s="10" t="n"/>
      <c r="G219" s="11" t="n"/>
      <c r="H219" s="10" t="n"/>
      <c r="I219" s="10" t="n"/>
      <c r="J219" s="10" t="n"/>
      <c r="K219" s="10" t="n"/>
      <c r="L219" s="10" t="n"/>
      <c r="M219" s="13" t="n"/>
      <c r="N219" s="13" t="n"/>
      <c r="O219" s="13" t="n"/>
      <c r="P219" s="13" t="n"/>
      <c r="Q219" s="10" t="n"/>
      <c r="R219" s="10" t="n"/>
      <c r="S219" s="10" t="n"/>
      <c r="T219" s="10" t="n"/>
      <c r="U219" s="10" t="n"/>
      <c r="V219" s="10" t="n"/>
      <c r="W219" s="10" t="n"/>
      <c r="X219" s="10" t="n"/>
      <c r="Y219" s="11" t="n"/>
      <c r="Z219" s="11" t="n"/>
      <c r="AA219" s="11" t="n"/>
      <c r="AB219" s="11" t="n"/>
      <c r="AC219" s="11" t="n"/>
      <c r="AD219" s="11" t="n"/>
      <c r="AE219" s="10" t="n"/>
      <c r="AF219" s="10" t="n"/>
      <c r="AG219" s="10" t="n"/>
      <c r="AH219" s="10" t="n"/>
      <c r="AI219" s="13" t="n"/>
      <c r="AJ219" s="13" t="n"/>
      <c r="AK219" s="13" t="n"/>
      <c r="AL219" s="13" t="n"/>
      <c r="AM219" s="13" t="n"/>
      <c r="AN219" s="13" t="n"/>
      <c r="AO219" s="13" t="n"/>
      <c r="AP219" s="14" t="n"/>
      <c r="AQ219" s="14" t="n"/>
      <c r="AR219" s="14" t="n"/>
      <c r="AS219" s="13" t="n"/>
      <c r="AT219" s="13" t="n"/>
      <c r="AU219" s="10" t="n"/>
      <c r="AV219" s="10" t="n"/>
      <c r="AW219" s="10" t="n"/>
      <c r="AX219" s="10" t="n"/>
      <c r="AY219" s="10" t="n"/>
      <c r="AZ219" s="10" t="n"/>
      <c r="BA219" s="10" t="n"/>
      <c r="BB219" s="10" t="n"/>
      <c r="BC219" s="10" t="n"/>
      <c r="BD219" s="11" t="n"/>
      <c r="BE219" s="10" t="n"/>
      <c r="BF219" s="10" t="n"/>
      <c r="BG219" s="10" t="n"/>
      <c r="BH219" s="10" t="n"/>
      <c r="BI219" s="10" t="n"/>
      <c r="BJ219" s="10" t="n"/>
      <c r="BK219" s="10" t="n"/>
      <c r="BL219" s="10" t="n"/>
      <c r="BM219" s="10" t="n"/>
    </row>
    <row r="220" ht="15.75" customHeight="1" s="218">
      <c r="A220" s="10" t="n"/>
      <c r="B220" s="10" t="n"/>
      <c r="C220" s="10" t="n"/>
      <c r="D220" s="10" t="n"/>
      <c r="E220" s="10" t="n"/>
      <c r="F220" s="10" t="n"/>
      <c r="G220" s="11" t="n"/>
      <c r="H220" s="10" t="n"/>
      <c r="I220" s="10" t="n"/>
      <c r="J220" s="10" t="n"/>
      <c r="K220" s="10" t="n"/>
      <c r="L220" s="10" t="n"/>
      <c r="M220" s="13" t="n"/>
      <c r="N220" s="13" t="n"/>
      <c r="O220" s="13" t="n"/>
      <c r="P220" s="13" t="n"/>
      <c r="Q220" s="10" t="n"/>
      <c r="R220" s="10" t="n"/>
      <c r="S220" s="10" t="n"/>
      <c r="T220" s="10" t="n"/>
      <c r="U220" s="10" t="n"/>
      <c r="V220" s="10" t="n"/>
      <c r="W220" s="10" t="n"/>
      <c r="X220" s="10" t="n"/>
      <c r="Y220" s="11" t="n"/>
      <c r="Z220" s="11" t="n"/>
      <c r="AA220" s="11" t="n"/>
      <c r="AB220" s="11" t="n"/>
      <c r="AC220" s="11" t="n"/>
      <c r="AD220" s="11" t="n"/>
      <c r="AE220" s="10" t="n"/>
      <c r="AF220" s="10" t="n"/>
      <c r="AG220" s="10" t="n"/>
      <c r="AH220" s="10" t="n"/>
      <c r="AI220" s="13" t="n"/>
      <c r="AJ220" s="13" t="n"/>
      <c r="AK220" s="13" t="n"/>
      <c r="AL220" s="13" t="n"/>
      <c r="AM220" s="13" t="n"/>
      <c r="AN220" s="13" t="n"/>
      <c r="AO220" s="13" t="n"/>
      <c r="AP220" s="14" t="n"/>
      <c r="AQ220" s="14" t="n"/>
      <c r="AR220" s="14" t="n"/>
      <c r="AS220" s="13" t="n"/>
      <c r="AT220" s="13" t="n"/>
      <c r="AU220" s="10" t="n"/>
      <c r="AV220" s="10" t="n"/>
      <c r="AW220" s="10" t="n"/>
      <c r="AX220" s="10" t="n"/>
      <c r="AY220" s="10" t="n"/>
      <c r="AZ220" s="10" t="n"/>
      <c r="BA220" s="10" t="n"/>
      <c r="BB220" s="10" t="n"/>
      <c r="BC220" s="10" t="n"/>
      <c r="BD220" s="11" t="n"/>
      <c r="BE220" s="10" t="n"/>
      <c r="BF220" s="10" t="n"/>
      <c r="BG220" s="10" t="n"/>
      <c r="BH220" s="10" t="n"/>
      <c r="BI220" s="10" t="n"/>
      <c r="BJ220" s="10" t="n"/>
      <c r="BK220" s="10" t="n"/>
      <c r="BL220" s="10" t="n"/>
      <c r="BM220" s="10" t="n"/>
    </row>
    <row r="221" ht="15.75" customHeight="1" s="218">
      <c r="A221" s="10" t="n"/>
      <c r="B221" s="10" t="n"/>
      <c r="C221" s="10" t="n"/>
      <c r="D221" s="10" t="n"/>
      <c r="E221" s="10" t="n"/>
      <c r="F221" s="10" t="n"/>
      <c r="G221" s="11" t="n"/>
      <c r="H221" s="10" t="n"/>
      <c r="I221" s="10" t="n"/>
      <c r="J221" s="10" t="n"/>
      <c r="K221" s="10" t="n"/>
      <c r="L221" s="10" t="n"/>
      <c r="M221" s="13" t="n"/>
      <c r="N221" s="13" t="n"/>
      <c r="O221" s="13" t="n"/>
      <c r="P221" s="13" t="n"/>
      <c r="Q221" s="10" t="n"/>
      <c r="R221" s="10" t="n"/>
      <c r="S221" s="10" t="n"/>
      <c r="T221" s="10" t="n"/>
      <c r="U221" s="10" t="n"/>
      <c r="V221" s="10" t="n"/>
      <c r="W221" s="10" t="n"/>
      <c r="X221" s="10" t="n"/>
      <c r="Y221" s="11" t="n"/>
      <c r="Z221" s="11" t="n"/>
      <c r="AA221" s="11" t="n"/>
      <c r="AB221" s="11" t="n"/>
      <c r="AC221" s="11" t="n"/>
      <c r="AD221" s="11" t="n"/>
      <c r="AE221" s="10" t="n"/>
      <c r="AF221" s="10" t="n"/>
      <c r="AG221" s="10" t="n"/>
      <c r="AH221" s="10" t="n"/>
      <c r="AI221" s="13" t="n"/>
      <c r="AJ221" s="13" t="n"/>
      <c r="AK221" s="13" t="n"/>
      <c r="AL221" s="13" t="n"/>
      <c r="AM221" s="13" t="n"/>
      <c r="AN221" s="13" t="n"/>
      <c r="AO221" s="13" t="n"/>
      <c r="AP221" s="14" t="n"/>
      <c r="AQ221" s="14" t="n"/>
      <c r="AR221" s="14" t="n"/>
      <c r="AS221" s="13" t="n"/>
      <c r="AT221" s="13" t="n"/>
      <c r="AU221" s="10" t="n"/>
      <c r="AV221" s="10" t="n"/>
      <c r="AW221" s="10" t="n"/>
      <c r="AX221" s="10" t="n"/>
      <c r="AY221" s="10" t="n"/>
      <c r="AZ221" s="10" t="n"/>
      <c r="BA221" s="10" t="n"/>
      <c r="BB221" s="10" t="n"/>
      <c r="BC221" s="10" t="n"/>
      <c r="BD221" s="11" t="n"/>
      <c r="BE221" s="10" t="n"/>
      <c r="BF221" s="10" t="n"/>
      <c r="BG221" s="10" t="n"/>
      <c r="BH221" s="10" t="n"/>
      <c r="BI221" s="10" t="n"/>
      <c r="BJ221" s="10" t="n"/>
      <c r="BK221" s="10" t="n"/>
      <c r="BL221" s="10" t="n"/>
      <c r="BM221" s="10" t="n"/>
    </row>
    <row r="222" ht="15.75" customHeight="1" s="218">
      <c r="A222" s="10" t="n"/>
      <c r="B222" s="10" t="n"/>
      <c r="C222" s="10" t="n"/>
      <c r="D222" s="10" t="n"/>
      <c r="E222" s="10" t="n"/>
      <c r="F222" s="10" t="n"/>
      <c r="G222" s="11" t="n"/>
      <c r="H222" s="10" t="n"/>
      <c r="I222" s="10" t="n"/>
      <c r="J222" s="10" t="n"/>
      <c r="K222" s="10" t="n"/>
      <c r="L222" s="10" t="n"/>
      <c r="M222" s="13" t="n"/>
      <c r="N222" s="13" t="n"/>
      <c r="O222" s="13" t="n"/>
      <c r="P222" s="13" t="n"/>
      <c r="Q222" s="10" t="n"/>
      <c r="R222" s="10" t="n"/>
      <c r="S222" s="10" t="n"/>
      <c r="T222" s="10" t="n"/>
      <c r="U222" s="10" t="n"/>
      <c r="V222" s="10" t="n"/>
      <c r="W222" s="10" t="n"/>
      <c r="X222" s="10" t="n"/>
      <c r="Y222" s="11" t="n"/>
      <c r="Z222" s="11" t="n"/>
      <c r="AA222" s="11" t="n"/>
      <c r="AB222" s="11" t="n"/>
      <c r="AC222" s="11" t="n"/>
      <c r="AD222" s="11" t="n"/>
      <c r="AE222" s="10" t="n"/>
      <c r="AF222" s="10" t="n"/>
      <c r="AG222" s="10" t="n"/>
      <c r="AH222" s="10" t="n"/>
      <c r="AI222" s="13" t="n"/>
      <c r="AJ222" s="13" t="n"/>
      <c r="AK222" s="13" t="n"/>
      <c r="AL222" s="13" t="n"/>
      <c r="AM222" s="13" t="n"/>
      <c r="AN222" s="13" t="n"/>
      <c r="AO222" s="13" t="n"/>
      <c r="AP222" s="14" t="n"/>
      <c r="AQ222" s="14" t="n"/>
      <c r="AR222" s="14" t="n"/>
      <c r="AS222" s="13" t="n"/>
      <c r="AT222" s="13" t="n"/>
      <c r="AU222" s="10" t="n"/>
      <c r="AV222" s="10" t="n"/>
      <c r="AW222" s="10" t="n"/>
      <c r="AX222" s="10" t="n"/>
      <c r="AY222" s="10" t="n"/>
      <c r="AZ222" s="10" t="n"/>
      <c r="BA222" s="10" t="n"/>
      <c r="BB222" s="10" t="n"/>
      <c r="BC222" s="10" t="n"/>
      <c r="BD222" s="11" t="n"/>
      <c r="BE222" s="10" t="n"/>
      <c r="BF222" s="10" t="n"/>
      <c r="BG222" s="10" t="n"/>
      <c r="BH222" s="10" t="n"/>
      <c r="BI222" s="10" t="n"/>
      <c r="BJ222" s="10" t="n"/>
      <c r="BK222" s="10" t="n"/>
      <c r="BL222" s="10" t="n"/>
      <c r="BM222" s="10" t="n"/>
    </row>
    <row r="223" ht="15.75" customHeight="1" s="218">
      <c r="A223" s="10" t="n"/>
      <c r="B223" s="10" t="n"/>
      <c r="C223" s="10" t="n"/>
      <c r="D223" s="10" t="n"/>
      <c r="E223" s="10" t="n"/>
      <c r="F223" s="10" t="n"/>
      <c r="G223" s="11" t="n"/>
      <c r="H223" s="10" t="n"/>
      <c r="I223" s="10" t="n"/>
      <c r="J223" s="10" t="n"/>
      <c r="K223" s="10" t="n"/>
      <c r="L223" s="10" t="n"/>
      <c r="M223" s="13" t="n"/>
      <c r="N223" s="13" t="n"/>
      <c r="O223" s="13" t="n"/>
      <c r="P223" s="13" t="n"/>
      <c r="Q223" s="10" t="n"/>
      <c r="R223" s="10" t="n"/>
      <c r="S223" s="10" t="n"/>
      <c r="T223" s="10" t="n"/>
      <c r="U223" s="10" t="n"/>
      <c r="V223" s="10" t="n"/>
      <c r="W223" s="10" t="n"/>
      <c r="X223" s="10" t="n"/>
      <c r="Y223" s="11" t="n"/>
      <c r="Z223" s="11" t="n"/>
      <c r="AA223" s="11" t="n"/>
      <c r="AB223" s="11" t="n"/>
      <c r="AC223" s="11" t="n"/>
      <c r="AD223" s="11" t="n"/>
      <c r="AE223" s="10" t="n"/>
      <c r="AF223" s="10" t="n"/>
      <c r="AG223" s="10" t="n"/>
      <c r="AH223" s="10" t="n"/>
      <c r="AI223" s="13" t="n"/>
      <c r="AJ223" s="13" t="n"/>
      <c r="AK223" s="13" t="n"/>
      <c r="AL223" s="13" t="n"/>
      <c r="AM223" s="13" t="n"/>
      <c r="AN223" s="13" t="n"/>
      <c r="AO223" s="13" t="n"/>
      <c r="AP223" s="14" t="n"/>
      <c r="AQ223" s="14" t="n"/>
      <c r="AR223" s="14" t="n"/>
      <c r="AS223" s="13" t="n"/>
      <c r="AT223" s="13" t="n"/>
      <c r="AU223" s="10" t="n"/>
      <c r="AV223" s="10" t="n"/>
      <c r="AW223" s="10" t="n"/>
      <c r="AX223" s="10" t="n"/>
      <c r="AY223" s="10" t="n"/>
      <c r="AZ223" s="10" t="n"/>
      <c r="BA223" s="10" t="n"/>
      <c r="BB223" s="10" t="n"/>
      <c r="BC223" s="10" t="n"/>
      <c r="BD223" s="11" t="n"/>
      <c r="BE223" s="10" t="n"/>
      <c r="BF223" s="10" t="n"/>
      <c r="BG223" s="10" t="n"/>
      <c r="BH223" s="10" t="n"/>
      <c r="BI223" s="10" t="n"/>
      <c r="BJ223" s="10" t="n"/>
      <c r="BK223" s="10" t="n"/>
      <c r="BL223" s="10" t="n"/>
      <c r="BM223" s="10" t="n"/>
    </row>
    <row r="224" ht="15.75" customHeight="1" s="218">
      <c r="A224" s="10" t="n"/>
      <c r="B224" s="10" t="n"/>
      <c r="C224" s="10" t="n"/>
      <c r="D224" s="10" t="n"/>
      <c r="E224" s="10" t="n"/>
      <c r="F224" s="10" t="n"/>
      <c r="G224" s="11" t="n"/>
      <c r="H224" s="10" t="n"/>
      <c r="I224" s="10" t="n"/>
      <c r="J224" s="10" t="n"/>
      <c r="K224" s="10" t="n"/>
      <c r="L224" s="10" t="n"/>
      <c r="M224" s="13" t="n"/>
      <c r="N224" s="13" t="n"/>
      <c r="O224" s="13" t="n"/>
      <c r="P224" s="13" t="n"/>
      <c r="Q224" s="10" t="n"/>
      <c r="R224" s="10" t="n"/>
      <c r="S224" s="10" t="n"/>
      <c r="T224" s="10" t="n"/>
      <c r="U224" s="10" t="n"/>
      <c r="V224" s="10" t="n"/>
      <c r="W224" s="10" t="n"/>
      <c r="X224" s="10" t="n"/>
      <c r="Y224" s="11" t="n"/>
      <c r="Z224" s="11" t="n"/>
      <c r="AA224" s="11" t="n"/>
      <c r="AB224" s="11" t="n"/>
      <c r="AC224" s="11" t="n"/>
      <c r="AD224" s="11" t="n"/>
      <c r="AE224" s="10" t="n"/>
      <c r="AF224" s="10" t="n"/>
      <c r="AG224" s="10" t="n"/>
      <c r="AH224" s="10" t="n"/>
      <c r="AI224" s="13" t="n"/>
      <c r="AJ224" s="13" t="n"/>
      <c r="AK224" s="13" t="n"/>
      <c r="AL224" s="13" t="n"/>
      <c r="AM224" s="13" t="n"/>
      <c r="AN224" s="13" t="n"/>
      <c r="AO224" s="13" t="n"/>
      <c r="AP224" s="14" t="n"/>
      <c r="AQ224" s="14" t="n"/>
      <c r="AR224" s="14" t="n"/>
      <c r="AS224" s="13" t="n"/>
      <c r="AT224" s="13" t="n"/>
      <c r="AU224" s="10" t="n"/>
      <c r="AV224" s="10" t="n"/>
      <c r="AW224" s="10" t="n"/>
      <c r="AX224" s="10" t="n"/>
      <c r="AY224" s="10" t="n"/>
      <c r="AZ224" s="10" t="n"/>
      <c r="BA224" s="10" t="n"/>
      <c r="BB224" s="10" t="n"/>
      <c r="BC224" s="10" t="n"/>
      <c r="BD224" s="11" t="n"/>
      <c r="BE224" s="10" t="n"/>
      <c r="BF224" s="10" t="n"/>
      <c r="BG224" s="10" t="n"/>
      <c r="BH224" s="10" t="n"/>
      <c r="BI224" s="10" t="n"/>
      <c r="BJ224" s="10" t="n"/>
      <c r="BK224" s="10" t="n"/>
      <c r="BL224" s="10" t="n"/>
      <c r="BM224" s="10" t="n"/>
    </row>
    <row r="225" ht="15.75" customHeight="1" s="218">
      <c r="A225" s="10" t="n"/>
      <c r="B225" s="10" t="n"/>
      <c r="C225" s="10" t="n"/>
      <c r="D225" s="10" t="n"/>
      <c r="E225" s="10" t="n"/>
      <c r="F225" s="10" t="n"/>
      <c r="G225" s="11" t="n"/>
      <c r="H225" s="10" t="n"/>
      <c r="I225" s="10" t="n"/>
      <c r="J225" s="10" t="n"/>
      <c r="K225" s="10" t="n"/>
      <c r="L225" s="10" t="n"/>
      <c r="M225" s="13" t="n"/>
      <c r="N225" s="13" t="n"/>
      <c r="O225" s="13" t="n"/>
      <c r="P225" s="13" t="n"/>
      <c r="Q225" s="10" t="n"/>
      <c r="R225" s="10" t="n"/>
      <c r="S225" s="10" t="n"/>
      <c r="T225" s="10" t="n"/>
      <c r="U225" s="10" t="n"/>
      <c r="V225" s="10" t="n"/>
      <c r="W225" s="10" t="n"/>
      <c r="X225" s="10" t="n"/>
      <c r="Y225" s="11" t="n"/>
      <c r="Z225" s="11" t="n"/>
      <c r="AA225" s="11" t="n"/>
      <c r="AB225" s="11" t="n"/>
      <c r="AC225" s="11" t="n"/>
      <c r="AD225" s="11" t="n"/>
      <c r="AE225" s="10" t="n"/>
      <c r="AF225" s="10" t="n"/>
      <c r="AG225" s="10" t="n"/>
      <c r="AH225" s="10" t="n"/>
      <c r="AI225" s="13" t="n"/>
      <c r="AJ225" s="13" t="n"/>
      <c r="AK225" s="13" t="n"/>
      <c r="AL225" s="13" t="n"/>
      <c r="AM225" s="13" t="n"/>
      <c r="AN225" s="13" t="n"/>
      <c r="AO225" s="13" t="n"/>
      <c r="AP225" s="14" t="n"/>
      <c r="AQ225" s="14" t="n"/>
      <c r="AR225" s="14" t="n"/>
      <c r="AS225" s="13" t="n"/>
      <c r="AT225" s="13" t="n"/>
      <c r="AU225" s="10" t="n"/>
      <c r="AV225" s="10" t="n"/>
      <c r="AW225" s="10" t="n"/>
      <c r="AX225" s="10" t="n"/>
      <c r="AY225" s="10" t="n"/>
      <c r="AZ225" s="10" t="n"/>
      <c r="BA225" s="10" t="n"/>
      <c r="BB225" s="10" t="n"/>
      <c r="BC225" s="10" t="n"/>
      <c r="BD225" s="11" t="n"/>
      <c r="BE225" s="10" t="n"/>
      <c r="BF225" s="10" t="n"/>
      <c r="BG225" s="10" t="n"/>
      <c r="BH225" s="10" t="n"/>
      <c r="BI225" s="10" t="n"/>
      <c r="BJ225" s="10" t="n"/>
      <c r="BK225" s="10" t="n"/>
      <c r="BL225" s="10" t="n"/>
      <c r="BM225" s="10" t="n"/>
    </row>
    <row r="226" ht="15.75" customHeight="1" s="218">
      <c r="A226" s="10" t="n"/>
      <c r="B226" s="10" t="n"/>
      <c r="C226" s="10" t="n"/>
      <c r="D226" s="10" t="n"/>
      <c r="E226" s="10" t="n"/>
      <c r="F226" s="10" t="n"/>
      <c r="G226" s="11" t="n"/>
      <c r="H226" s="10" t="n"/>
      <c r="I226" s="10" t="n"/>
      <c r="J226" s="10" t="n"/>
      <c r="K226" s="10" t="n"/>
      <c r="L226" s="10" t="n"/>
      <c r="M226" s="13" t="n"/>
      <c r="N226" s="13" t="n"/>
      <c r="O226" s="13" t="n"/>
      <c r="P226" s="13" t="n"/>
      <c r="Q226" s="10" t="n"/>
      <c r="R226" s="10" t="n"/>
      <c r="S226" s="10" t="n"/>
      <c r="T226" s="10" t="n"/>
      <c r="U226" s="10" t="n"/>
      <c r="V226" s="10" t="n"/>
      <c r="W226" s="10" t="n"/>
      <c r="X226" s="10" t="n"/>
      <c r="Y226" s="11" t="n"/>
      <c r="Z226" s="11" t="n"/>
      <c r="AA226" s="11" t="n"/>
      <c r="AB226" s="11" t="n"/>
      <c r="AC226" s="11" t="n"/>
      <c r="AD226" s="11" t="n"/>
      <c r="AE226" s="10" t="n"/>
      <c r="AF226" s="10" t="n"/>
      <c r="AG226" s="10" t="n"/>
      <c r="AH226" s="10" t="n"/>
      <c r="AI226" s="13" t="n"/>
      <c r="AJ226" s="13" t="n"/>
      <c r="AK226" s="13" t="n"/>
      <c r="AL226" s="13" t="n"/>
      <c r="AM226" s="13" t="n"/>
      <c r="AN226" s="13" t="n"/>
      <c r="AO226" s="13" t="n"/>
      <c r="AP226" s="14" t="n"/>
      <c r="AQ226" s="14" t="n"/>
      <c r="AR226" s="14" t="n"/>
      <c r="AS226" s="13" t="n"/>
      <c r="AT226" s="13" t="n"/>
      <c r="AU226" s="10" t="n"/>
      <c r="AV226" s="10" t="n"/>
      <c r="AW226" s="10" t="n"/>
      <c r="AX226" s="10" t="n"/>
      <c r="AY226" s="10" t="n"/>
      <c r="AZ226" s="10" t="n"/>
      <c r="BA226" s="10" t="n"/>
      <c r="BB226" s="10" t="n"/>
      <c r="BC226" s="10" t="n"/>
      <c r="BD226" s="11" t="n"/>
      <c r="BE226" s="10" t="n"/>
      <c r="BF226" s="10" t="n"/>
      <c r="BG226" s="10" t="n"/>
      <c r="BH226" s="10" t="n"/>
      <c r="BI226" s="10" t="n"/>
      <c r="BJ226" s="10" t="n"/>
      <c r="BK226" s="10" t="n"/>
      <c r="BL226" s="10" t="n"/>
      <c r="BM226" s="10" t="n"/>
    </row>
    <row r="227" ht="15.75" customHeight="1" s="218">
      <c r="A227" s="10" t="n"/>
      <c r="B227" s="10" t="n"/>
      <c r="C227" s="10" t="n"/>
      <c r="D227" s="10" t="n"/>
      <c r="E227" s="10" t="n"/>
      <c r="F227" s="10" t="n"/>
      <c r="G227" s="11" t="n"/>
      <c r="H227" s="10" t="n"/>
      <c r="I227" s="10" t="n"/>
      <c r="J227" s="10" t="n"/>
      <c r="K227" s="10" t="n"/>
      <c r="L227" s="10" t="n"/>
      <c r="M227" s="13" t="n"/>
      <c r="N227" s="13" t="n"/>
      <c r="O227" s="13" t="n"/>
      <c r="P227" s="13" t="n"/>
      <c r="Q227" s="10" t="n"/>
      <c r="R227" s="10" t="n"/>
      <c r="S227" s="10" t="n"/>
      <c r="T227" s="10" t="n"/>
      <c r="U227" s="10" t="n"/>
      <c r="V227" s="10" t="n"/>
      <c r="W227" s="10" t="n"/>
      <c r="X227" s="10" t="n"/>
      <c r="Y227" s="11" t="n"/>
      <c r="Z227" s="11" t="n"/>
      <c r="AA227" s="11" t="n"/>
      <c r="AB227" s="11" t="n"/>
      <c r="AC227" s="11" t="n"/>
      <c r="AD227" s="11" t="n"/>
      <c r="AE227" s="10" t="n"/>
      <c r="AF227" s="10" t="n"/>
      <c r="AG227" s="10" t="n"/>
      <c r="AH227" s="10" t="n"/>
      <c r="AI227" s="13" t="n"/>
      <c r="AJ227" s="13" t="n"/>
      <c r="AK227" s="13" t="n"/>
      <c r="AL227" s="13" t="n"/>
      <c r="AM227" s="13" t="n"/>
      <c r="AN227" s="13" t="n"/>
      <c r="AO227" s="13" t="n"/>
      <c r="AP227" s="14" t="n"/>
      <c r="AQ227" s="14" t="n"/>
      <c r="AR227" s="14" t="n"/>
      <c r="AS227" s="13" t="n"/>
      <c r="AT227" s="13" t="n"/>
      <c r="AU227" s="10" t="n"/>
      <c r="AV227" s="10" t="n"/>
      <c r="AW227" s="10" t="n"/>
      <c r="AX227" s="10" t="n"/>
      <c r="AY227" s="10" t="n"/>
      <c r="AZ227" s="10" t="n"/>
      <c r="BA227" s="10" t="n"/>
      <c r="BB227" s="10" t="n"/>
      <c r="BC227" s="10" t="n"/>
      <c r="BD227" s="11" t="n"/>
      <c r="BE227" s="10" t="n"/>
      <c r="BF227" s="10" t="n"/>
      <c r="BG227" s="10" t="n"/>
      <c r="BH227" s="10" t="n"/>
      <c r="BI227" s="10" t="n"/>
      <c r="BJ227" s="10" t="n"/>
      <c r="BK227" s="10" t="n"/>
      <c r="BL227" s="10" t="n"/>
      <c r="BM227" s="10" t="n"/>
    </row>
    <row r="228" ht="15.75" customHeight="1" s="218">
      <c r="A228" s="10" t="n"/>
      <c r="B228" s="10" t="n"/>
      <c r="C228" s="10" t="n"/>
      <c r="D228" s="10" t="n"/>
      <c r="E228" s="10" t="n"/>
      <c r="F228" s="10" t="n"/>
      <c r="G228" s="11" t="n"/>
      <c r="H228" s="10" t="n"/>
      <c r="I228" s="10" t="n"/>
      <c r="J228" s="10" t="n"/>
      <c r="K228" s="10" t="n"/>
      <c r="L228" s="10" t="n"/>
      <c r="M228" s="13" t="n"/>
      <c r="N228" s="13" t="n"/>
      <c r="O228" s="13" t="n"/>
      <c r="P228" s="13" t="n"/>
      <c r="Q228" s="10" t="n"/>
      <c r="R228" s="10" t="n"/>
      <c r="S228" s="10" t="n"/>
      <c r="T228" s="10" t="n"/>
      <c r="U228" s="10" t="n"/>
      <c r="V228" s="10" t="n"/>
      <c r="W228" s="10" t="n"/>
      <c r="X228" s="10" t="n"/>
      <c r="Y228" s="11" t="n"/>
      <c r="Z228" s="11" t="n"/>
      <c r="AA228" s="11" t="n"/>
      <c r="AB228" s="11" t="n"/>
      <c r="AC228" s="11" t="n"/>
      <c r="AD228" s="11" t="n"/>
      <c r="AE228" s="10" t="n"/>
      <c r="AF228" s="10" t="n"/>
      <c r="AG228" s="10" t="n"/>
      <c r="AH228" s="10" t="n"/>
      <c r="AI228" s="13" t="n"/>
      <c r="AJ228" s="13" t="n"/>
      <c r="AK228" s="13" t="n"/>
      <c r="AL228" s="13" t="n"/>
      <c r="AM228" s="13" t="n"/>
      <c r="AN228" s="13" t="n"/>
      <c r="AO228" s="13" t="n"/>
      <c r="AP228" s="14" t="n"/>
      <c r="AQ228" s="14" t="n"/>
      <c r="AR228" s="14" t="n"/>
      <c r="AS228" s="13" t="n"/>
      <c r="AT228" s="13" t="n"/>
      <c r="AU228" s="10" t="n"/>
      <c r="AV228" s="10" t="n"/>
      <c r="AW228" s="10" t="n"/>
      <c r="AX228" s="10" t="n"/>
      <c r="AY228" s="10" t="n"/>
      <c r="AZ228" s="10" t="n"/>
      <c r="BA228" s="10" t="n"/>
      <c r="BB228" s="10" t="n"/>
      <c r="BC228" s="10" t="n"/>
      <c r="BD228" s="11" t="n"/>
      <c r="BE228" s="10" t="n"/>
      <c r="BF228" s="10" t="n"/>
      <c r="BG228" s="10" t="n"/>
      <c r="BH228" s="10" t="n"/>
      <c r="BI228" s="10" t="n"/>
      <c r="BJ228" s="10" t="n"/>
      <c r="BK228" s="10" t="n"/>
      <c r="BL228" s="10" t="n"/>
      <c r="BM228" s="10" t="n"/>
    </row>
    <row r="229" ht="15.75" customHeight="1" s="218">
      <c r="A229" s="10" t="n"/>
      <c r="B229" s="10" t="n"/>
      <c r="C229" s="10" t="n"/>
      <c r="D229" s="10" t="n"/>
      <c r="E229" s="10" t="n"/>
      <c r="F229" s="10" t="n"/>
      <c r="G229" s="11" t="n"/>
      <c r="H229" s="10" t="n"/>
      <c r="I229" s="10" t="n"/>
      <c r="J229" s="10" t="n"/>
      <c r="K229" s="10" t="n"/>
      <c r="L229" s="10" t="n"/>
      <c r="M229" s="13" t="n"/>
      <c r="N229" s="13" t="n"/>
      <c r="O229" s="13" t="n"/>
      <c r="P229" s="13" t="n"/>
      <c r="Q229" s="10" t="n"/>
      <c r="R229" s="10" t="n"/>
      <c r="S229" s="10" t="n"/>
      <c r="T229" s="10" t="n"/>
      <c r="U229" s="10" t="n"/>
      <c r="V229" s="10" t="n"/>
      <c r="W229" s="10" t="n"/>
      <c r="X229" s="10" t="n"/>
      <c r="Y229" s="11" t="n"/>
      <c r="Z229" s="11" t="n"/>
      <c r="AA229" s="11" t="n"/>
      <c r="AB229" s="11" t="n"/>
      <c r="AC229" s="11" t="n"/>
      <c r="AD229" s="11" t="n"/>
      <c r="AE229" s="10" t="n"/>
      <c r="AF229" s="10" t="n"/>
      <c r="AG229" s="10" t="n"/>
      <c r="AH229" s="10" t="n"/>
      <c r="AI229" s="13" t="n"/>
      <c r="AJ229" s="13" t="n"/>
      <c r="AK229" s="13" t="n"/>
      <c r="AL229" s="13" t="n"/>
      <c r="AM229" s="13" t="n"/>
      <c r="AN229" s="13" t="n"/>
      <c r="AO229" s="13" t="n"/>
      <c r="AP229" s="14" t="n"/>
      <c r="AQ229" s="14" t="n"/>
      <c r="AR229" s="14" t="n"/>
      <c r="AS229" s="13" t="n"/>
      <c r="AT229" s="13" t="n"/>
      <c r="AU229" s="10" t="n"/>
      <c r="AV229" s="10" t="n"/>
      <c r="AW229" s="10" t="n"/>
      <c r="AX229" s="10" t="n"/>
      <c r="AY229" s="10" t="n"/>
      <c r="AZ229" s="10" t="n"/>
      <c r="BA229" s="10" t="n"/>
      <c r="BB229" s="10" t="n"/>
      <c r="BC229" s="10" t="n"/>
      <c r="BD229" s="11" t="n"/>
      <c r="BE229" s="10" t="n"/>
      <c r="BF229" s="10" t="n"/>
      <c r="BG229" s="10" t="n"/>
      <c r="BH229" s="10" t="n"/>
      <c r="BI229" s="10" t="n"/>
      <c r="BJ229" s="10" t="n"/>
      <c r="BK229" s="10" t="n"/>
      <c r="BL229" s="10" t="n"/>
      <c r="BM229" s="10" t="n"/>
    </row>
    <row r="230" ht="15.75" customHeight="1" s="218">
      <c r="A230" s="10" t="n"/>
      <c r="B230" s="10" t="n"/>
      <c r="C230" s="10" t="n"/>
      <c r="D230" s="10" t="n"/>
      <c r="E230" s="10" t="n"/>
      <c r="F230" s="10" t="n"/>
      <c r="G230" s="11" t="n"/>
      <c r="H230" s="10" t="n"/>
      <c r="I230" s="10" t="n"/>
      <c r="J230" s="10" t="n"/>
      <c r="K230" s="10" t="n"/>
      <c r="L230" s="10" t="n"/>
      <c r="M230" s="13" t="n"/>
      <c r="N230" s="13" t="n"/>
      <c r="O230" s="13" t="n"/>
      <c r="P230" s="13" t="n"/>
      <c r="Q230" s="10" t="n"/>
      <c r="R230" s="10" t="n"/>
      <c r="S230" s="10" t="n"/>
      <c r="T230" s="10" t="n"/>
      <c r="U230" s="10" t="n"/>
      <c r="V230" s="10" t="n"/>
      <c r="W230" s="10" t="n"/>
      <c r="X230" s="10" t="n"/>
      <c r="Y230" s="11" t="n"/>
      <c r="Z230" s="11" t="n"/>
      <c r="AA230" s="11" t="n"/>
      <c r="AB230" s="11" t="n"/>
      <c r="AC230" s="11" t="n"/>
      <c r="AD230" s="11" t="n"/>
      <c r="AE230" s="10" t="n"/>
      <c r="AF230" s="10" t="n"/>
      <c r="AG230" s="10" t="n"/>
      <c r="AH230" s="10" t="n"/>
      <c r="AI230" s="13" t="n"/>
      <c r="AJ230" s="13" t="n"/>
      <c r="AK230" s="13" t="n"/>
      <c r="AL230" s="13" t="n"/>
      <c r="AM230" s="13" t="n"/>
      <c r="AN230" s="13" t="n"/>
      <c r="AO230" s="13" t="n"/>
      <c r="AP230" s="14" t="n"/>
      <c r="AQ230" s="14" t="n"/>
      <c r="AR230" s="14" t="n"/>
      <c r="AS230" s="13" t="n"/>
      <c r="AT230" s="13" t="n"/>
      <c r="AU230" s="10" t="n"/>
      <c r="AV230" s="10" t="n"/>
      <c r="AW230" s="10" t="n"/>
      <c r="AX230" s="10" t="n"/>
      <c r="AY230" s="10" t="n"/>
      <c r="AZ230" s="10" t="n"/>
      <c r="BA230" s="10" t="n"/>
      <c r="BB230" s="10" t="n"/>
      <c r="BC230" s="10" t="n"/>
      <c r="BD230" s="11" t="n"/>
      <c r="BE230" s="10" t="n"/>
      <c r="BF230" s="10" t="n"/>
      <c r="BG230" s="10" t="n"/>
      <c r="BH230" s="10" t="n"/>
      <c r="BI230" s="10" t="n"/>
      <c r="BJ230" s="10" t="n"/>
      <c r="BK230" s="10" t="n"/>
      <c r="BL230" s="10" t="n"/>
      <c r="BM230" s="10" t="n"/>
    </row>
    <row r="231" ht="15.75" customHeight="1" s="218">
      <c r="A231" s="10" t="n"/>
      <c r="B231" s="10" t="n"/>
      <c r="C231" s="10" t="n"/>
      <c r="D231" s="10" t="n"/>
      <c r="E231" s="10" t="n"/>
      <c r="F231" s="10" t="n"/>
      <c r="G231" s="11" t="n"/>
      <c r="H231" s="10" t="n"/>
      <c r="I231" s="10" t="n"/>
      <c r="J231" s="10" t="n"/>
      <c r="K231" s="10" t="n"/>
      <c r="L231" s="10" t="n"/>
      <c r="M231" s="13" t="n"/>
      <c r="N231" s="13" t="n"/>
      <c r="O231" s="13" t="n"/>
      <c r="P231" s="13" t="n"/>
      <c r="Q231" s="10" t="n"/>
      <c r="R231" s="10" t="n"/>
      <c r="S231" s="10" t="n"/>
      <c r="T231" s="10" t="n"/>
      <c r="U231" s="10" t="n"/>
      <c r="V231" s="10" t="n"/>
      <c r="W231" s="10" t="n"/>
      <c r="X231" s="10" t="n"/>
      <c r="Y231" s="11" t="n"/>
      <c r="Z231" s="11" t="n"/>
      <c r="AA231" s="11" t="n"/>
      <c r="AB231" s="11" t="n"/>
      <c r="AC231" s="11" t="n"/>
      <c r="AD231" s="11" t="n"/>
      <c r="AE231" s="10" t="n"/>
      <c r="AF231" s="10" t="n"/>
      <c r="AG231" s="10" t="n"/>
      <c r="AH231" s="10" t="n"/>
      <c r="AI231" s="13" t="n"/>
      <c r="AJ231" s="13" t="n"/>
      <c r="AK231" s="13" t="n"/>
      <c r="AL231" s="13" t="n"/>
      <c r="AM231" s="13" t="n"/>
      <c r="AN231" s="13" t="n"/>
      <c r="AO231" s="13" t="n"/>
      <c r="AP231" s="14" t="n"/>
      <c r="AQ231" s="14" t="n"/>
      <c r="AR231" s="14" t="n"/>
      <c r="AS231" s="13" t="n"/>
      <c r="AT231" s="13" t="n"/>
      <c r="AU231" s="10" t="n"/>
      <c r="AV231" s="10" t="n"/>
      <c r="AW231" s="10" t="n"/>
      <c r="AX231" s="10" t="n"/>
      <c r="AY231" s="10" t="n"/>
      <c r="AZ231" s="10" t="n"/>
      <c r="BA231" s="10" t="n"/>
      <c r="BB231" s="10" t="n"/>
      <c r="BC231" s="10" t="n"/>
      <c r="BD231" s="11" t="n"/>
      <c r="BE231" s="10" t="n"/>
      <c r="BF231" s="10" t="n"/>
      <c r="BG231" s="10" t="n"/>
      <c r="BH231" s="10" t="n"/>
      <c r="BI231" s="10" t="n"/>
      <c r="BJ231" s="10" t="n"/>
      <c r="BK231" s="10" t="n"/>
      <c r="BL231" s="10" t="n"/>
      <c r="BM231" s="10" t="n"/>
    </row>
    <row r="232" ht="15.75" customHeight="1" s="218">
      <c r="A232" s="10" t="n"/>
      <c r="B232" s="10" t="n"/>
      <c r="C232" s="10" t="n"/>
      <c r="D232" s="10" t="n"/>
      <c r="E232" s="10" t="n"/>
      <c r="F232" s="10" t="n"/>
      <c r="G232" s="11" t="n"/>
      <c r="H232" s="10" t="n"/>
      <c r="I232" s="10" t="n"/>
      <c r="J232" s="10" t="n"/>
      <c r="K232" s="10" t="n"/>
      <c r="L232" s="10" t="n"/>
      <c r="M232" s="13" t="n"/>
      <c r="N232" s="13" t="n"/>
      <c r="O232" s="13" t="n"/>
      <c r="P232" s="13" t="n"/>
      <c r="Q232" s="10" t="n"/>
      <c r="R232" s="10" t="n"/>
      <c r="S232" s="10" t="n"/>
      <c r="T232" s="10" t="n"/>
      <c r="U232" s="10" t="n"/>
      <c r="V232" s="10" t="n"/>
      <c r="W232" s="10" t="n"/>
      <c r="X232" s="10" t="n"/>
      <c r="Y232" s="11" t="n"/>
      <c r="Z232" s="11" t="n"/>
      <c r="AA232" s="11" t="n"/>
      <c r="AB232" s="11" t="n"/>
      <c r="AC232" s="11" t="n"/>
      <c r="AD232" s="11" t="n"/>
      <c r="AE232" s="10" t="n"/>
      <c r="AF232" s="10" t="n"/>
      <c r="AG232" s="10" t="n"/>
      <c r="AH232" s="10" t="n"/>
      <c r="AI232" s="13" t="n"/>
      <c r="AJ232" s="13" t="n"/>
      <c r="AK232" s="13" t="n"/>
      <c r="AL232" s="13" t="n"/>
      <c r="AM232" s="13" t="n"/>
      <c r="AN232" s="13" t="n"/>
      <c r="AO232" s="13" t="n"/>
      <c r="AP232" s="14" t="n"/>
      <c r="AQ232" s="14" t="n"/>
      <c r="AR232" s="14" t="n"/>
      <c r="AS232" s="13" t="n"/>
      <c r="AT232" s="13" t="n"/>
      <c r="AU232" s="10" t="n"/>
      <c r="AV232" s="10" t="n"/>
      <c r="AW232" s="10" t="n"/>
      <c r="AX232" s="10" t="n"/>
      <c r="AY232" s="10" t="n"/>
      <c r="AZ232" s="10" t="n"/>
      <c r="BA232" s="10" t="n"/>
      <c r="BB232" s="10" t="n"/>
      <c r="BC232" s="10" t="n"/>
      <c r="BD232" s="11" t="n"/>
      <c r="BE232" s="10" t="n"/>
      <c r="BF232" s="10" t="n"/>
      <c r="BG232" s="10" t="n"/>
      <c r="BH232" s="10" t="n"/>
      <c r="BI232" s="10" t="n"/>
      <c r="BJ232" s="10" t="n"/>
      <c r="BK232" s="10" t="n"/>
      <c r="BL232" s="10" t="n"/>
      <c r="BM232" s="10" t="n"/>
    </row>
    <row r="233" ht="15.75" customHeight="1" s="218">
      <c r="A233" s="10" t="n"/>
      <c r="B233" s="10" t="n"/>
      <c r="C233" s="10" t="n"/>
      <c r="D233" s="10" t="n"/>
      <c r="E233" s="10" t="n"/>
      <c r="F233" s="10" t="n"/>
      <c r="G233" s="11" t="n"/>
      <c r="H233" s="10" t="n"/>
      <c r="I233" s="10" t="n"/>
      <c r="J233" s="10" t="n"/>
      <c r="K233" s="10" t="n"/>
      <c r="L233" s="10" t="n"/>
      <c r="M233" s="13" t="n"/>
      <c r="N233" s="13" t="n"/>
      <c r="O233" s="13" t="n"/>
      <c r="P233" s="13" t="n"/>
      <c r="Q233" s="10" t="n"/>
      <c r="R233" s="10" t="n"/>
      <c r="S233" s="10" t="n"/>
      <c r="T233" s="10" t="n"/>
      <c r="U233" s="10" t="n"/>
      <c r="V233" s="10" t="n"/>
      <c r="W233" s="10" t="n"/>
      <c r="X233" s="10" t="n"/>
      <c r="Y233" s="11" t="n"/>
      <c r="Z233" s="11" t="n"/>
      <c r="AA233" s="11" t="n"/>
      <c r="AB233" s="11" t="n"/>
      <c r="AC233" s="11" t="n"/>
      <c r="AD233" s="11" t="n"/>
      <c r="AE233" s="10" t="n"/>
      <c r="AF233" s="10" t="n"/>
      <c r="AG233" s="10" t="n"/>
      <c r="AH233" s="10" t="n"/>
      <c r="AI233" s="13" t="n"/>
      <c r="AJ233" s="13" t="n"/>
      <c r="AK233" s="13" t="n"/>
      <c r="AL233" s="13" t="n"/>
      <c r="AM233" s="13" t="n"/>
      <c r="AN233" s="13" t="n"/>
      <c r="AO233" s="13" t="n"/>
      <c r="AP233" s="14" t="n"/>
      <c r="AQ233" s="14" t="n"/>
      <c r="AR233" s="14" t="n"/>
      <c r="AS233" s="13" t="n"/>
      <c r="AT233" s="13" t="n"/>
      <c r="AU233" s="10" t="n"/>
      <c r="AV233" s="10" t="n"/>
      <c r="AW233" s="10" t="n"/>
      <c r="AX233" s="10" t="n"/>
      <c r="AY233" s="10" t="n"/>
      <c r="AZ233" s="10" t="n"/>
      <c r="BA233" s="10" t="n"/>
      <c r="BB233" s="10" t="n"/>
      <c r="BC233" s="10" t="n"/>
      <c r="BD233" s="11" t="n"/>
      <c r="BE233" s="10" t="n"/>
      <c r="BF233" s="10" t="n"/>
      <c r="BG233" s="10" t="n"/>
      <c r="BH233" s="10" t="n"/>
      <c r="BI233" s="10" t="n"/>
      <c r="BJ233" s="10" t="n"/>
      <c r="BK233" s="10" t="n"/>
      <c r="BL233" s="10" t="n"/>
      <c r="BM233" s="10" t="n"/>
    </row>
    <row r="234" ht="15.75" customHeight="1" s="218">
      <c r="A234" s="10" t="n"/>
      <c r="B234" s="10" t="n"/>
      <c r="C234" s="10" t="n"/>
      <c r="D234" s="10" t="n"/>
      <c r="E234" s="10" t="n"/>
      <c r="F234" s="10" t="n"/>
      <c r="G234" s="11" t="n"/>
      <c r="H234" s="10" t="n"/>
      <c r="I234" s="10" t="n"/>
      <c r="J234" s="10" t="n"/>
      <c r="K234" s="10" t="n"/>
      <c r="L234" s="10" t="n"/>
      <c r="M234" s="13" t="n"/>
      <c r="N234" s="13" t="n"/>
      <c r="O234" s="13" t="n"/>
      <c r="P234" s="13" t="n"/>
      <c r="Q234" s="10" t="n"/>
      <c r="R234" s="10" t="n"/>
      <c r="S234" s="10" t="n"/>
      <c r="T234" s="10" t="n"/>
      <c r="U234" s="10" t="n"/>
      <c r="V234" s="10" t="n"/>
      <c r="W234" s="10" t="n"/>
      <c r="X234" s="10" t="n"/>
      <c r="Y234" s="11" t="n"/>
      <c r="Z234" s="11" t="n"/>
      <c r="AA234" s="11" t="n"/>
      <c r="AB234" s="11" t="n"/>
      <c r="AC234" s="11" t="n"/>
      <c r="AD234" s="11" t="n"/>
      <c r="AE234" s="10" t="n"/>
      <c r="AF234" s="10" t="n"/>
      <c r="AG234" s="10" t="n"/>
      <c r="AH234" s="10" t="n"/>
      <c r="AI234" s="13" t="n"/>
      <c r="AJ234" s="13" t="n"/>
      <c r="AK234" s="13" t="n"/>
      <c r="AL234" s="13" t="n"/>
      <c r="AM234" s="13" t="n"/>
      <c r="AN234" s="13" t="n"/>
      <c r="AO234" s="13" t="n"/>
      <c r="AP234" s="14" t="n"/>
      <c r="AQ234" s="14" t="n"/>
      <c r="AR234" s="14" t="n"/>
      <c r="AS234" s="13" t="n"/>
      <c r="AT234" s="13" t="n"/>
      <c r="AU234" s="10" t="n"/>
      <c r="AV234" s="10" t="n"/>
      <c r="AW234" s="10" t="n"/>
      <c r="AX234" s="10" t="n"/>
      <c r="AY234" s="10" t="n"/>
      <c r="AZ234" s="10" t="n"/>
      <c r="BA234" s="10" t="n"/>
      <c r="BB234" s="10" t="n"/>
      <c r="BC234" s="10" t="n"/>
      <c r="BD234" s="11" t="n"/>
      <c r="BE234" s="10" t="n"/>
      <c r="BF234" s="10" t="n"/>
      <c r="BG234" s="10" t="n"/>
      <c r="BH234" s="10" t="n"/>
      <c r="BI234" s="10" t="n"/>
      <c r="BJ234" s="10" t="n"/>
      <c r="BK234" s="10" t="n"/>
      <c r="BL234" s="10" t="n"/>
      <c r="BM234" s="10" t="n"/>
    </row>
    <row r="235" ht="15.75" customHeight="1" s="218">
      <c r="A235" s="10" t="n"/>
      <c r="B235" s="10" t="n"/>
      <c r="C235" s="10" t="n"/>
      <c r="D235" s="10" t="n"/>
      <c r="E235" s="10" t="n"/>
      <c r="F235" s="10" t="n"/>
      <c r="G235" s="11" t="n"/>
      <c r="H235" s="10" t="n"/>
      <c r="I235" s="10" t="n"/>
      <c r="J235" s="10" t="n"/>
      <c r="K235" s="10" t="n"/>
      <c r="L235" s="10" t="n"/>
      <c r="M235" s="13" t="n"/>
      <c r="N235" s="13" t="n"/>
      <c r="O235" s="13" t="n"/>
      <c r="P235" s="13" t="n"/>
      <c r="Q235" s="10" t="n"/>
      <c r="R235" s="10" t="n"/>
      <c r="S235" s="10" t="n"/>
      <c r="T235" s="10" t="n"/>
      <c r="U235" s="10" t="n"/>
      <c r="V235" s="10" t="n"/>
      <c r="W235" s="10" t="n"/>
      <c r="X235" s="10" t="n"/>
      <c r="Y235" s="11" t="n"/>
      <c r="Z235" s="11" t="n"/>
      <c r="AA235" s="11" t="n"/>
      <c r="AB235" s="11" t="n"/>
      <c r="AC235" s="11" t="n"/>
      <c r="AD235" s="11" t="n"/>
      <c r="AE235" s="10" t="n"/>
      <c r="AF235" s="10" t="n"/>
      <c r="AG235" s="10" t="n"/>
      <c r="AH235" s="10" t="n"/>
      <c r="AI235" s="13" t="n"/>
      <c r="AJ235" s="13" t="n"/>
      <c r="AK235" s="13" t="n"/>
      <c r="AL235" s="13" t="n"/>
      <c r="AM235" s="13" t="n"/>
      <c r="AN235" s="13" t="n"/>
      <c r="AO235" s="13" t="n"/>
      <c r="AP235" s="14" t="n"/>
      <c r="AQ235" s="14" t="n"/>
      <c r="AR235" s="14" t="n"/>
      <c r="AS235" s="13" t="n"/>
      <c r="AT235" s="13" t="n"/>
      <c r="AU235" s="10" t="n"/>
      <c r="AV235" s="10" t="n"/>
      <c r="AW235" s="10" t="n"/>
      <c r="AX235" s="10" t="n"/>
      <c r="AY235" s="10" t="n"/>
      <c r="AZ235" s="10" t="n"/>
      <c r="BA235" s="10" t="n"/>
      <c r="BB235" s="10" t="n"/>
      <c r="BC235" s="10" t="n"/>
      <c r="BD235" s="11" t="n"/>
      <c r="BE235" s="10" t="n"/>
      <c r="BF235" s="10" t="n"/>
      <c r="BG235" s="10" t="n"/>
      <c r="BH235" s="10" t="n"/>
      <c r="BI235" s="10" t="n"/>
      <c r="BJ235" s="10" t="n"/>
      <c r="BK235" s="10" t="n"/>
      <c r="BL235" s="10" t="n"/>
      <c r="BM235" s="10" t="n"/>
    </row>
    <row r="236" ht="15.75" customHeight="1" s="218">
      <c r="A236" s="10" t="n"/>
      <c r="B236" s="10" t="n"/>
      <c r="C236" s="10" t="n"/>
      <c r="D236" s="10" t="n"/>
      <c r="E236" s="10" t="n"/>
      <c r="F236" s="10" t="n"/>
      <c r="G236" s="11" t="n"/>
      <c r="H236" s="10" t="n"/>
      <c r="I236" s="10" t="n"/>
      <c r="J236" s="10" t="n"/>
      <c r="K236" s="10" t="n"/>
      <c r="L236" s="10" t="n"/>
      <c r="M236" s="13" t="n"/>
      <c r="N236" s="13" t="n"/>
      <c r="O236" s="13" t="n"/>
      <c r="P236" s="13" t="n"/>
      <c r="Q236" s="10" t="n"/>
      <c r="R236" s="10" t="n"/>
      <c r="S236" s="10" t="n"/>
      <c r="T236" s="10" t="n"/>
      <c r="U236" s="10" t="n"/>
      <c r="V236" s="10" t="n"/>
      <c r="W236" s="10" t="n"/>
      <c r="X236" s="10" t="n"/>
      <c r="Y236" s="11" t="n"/>
      <c r="Z236" s="11" t="n"/>
      <c r="AA236" s="11" t="n"/>
      <c r="AB236" s="11" t="n"/>
      <c r="AC236" s="11" t="n"/>
      <c r="AD236" s="11" t="n"/>
      <c r="AE236" s="10" t="n"/>
      <c r="AF236" s="10" t="n"/>
      <c r="AG236" s="10" t="n"/>
      <c r="AH236" s="10" t="n"/>
      <c r="AI236" s="13" t="n"/>
      <c r="AJ236" s="13" t="n"/>
      <c r="AK236" s="13" t="n"/>
      <c r="AL236" s="13" t="n"/>
      <c r="AM236" s="13" t="n"/>
      <c r="AN236" s="13" t="n"/>
      <c r="AO236" s="13" t="n"/>
      <c r="AP236" s="14" t="n"/>
      <c r="AQ236" s="14" t="n"/>
      <c r="AR236" s="14" t="n"/>
      <c r="AS236" s="13" t="n"/>
      <c r="AT236" s="13" t="n"/>
      <c r="AU236" s="10" t="n"/>
      <c r="AV236" s="10" t="n"/>
      <c r="AW236" s="10" t="n"/>
      <c r="AX236" s="10" t="n"/>
      <c r="AY236" s="10" t="n"/>
      <c r="AZ236" s="10" t="n"/>
      <c r="BA236" s="10" t="n"/>
      <c r="BB236" s="10" t="n"/>
      <c r="BC236" s="10" t="n"/>
      <c r="BD236" s="11" t="n"/>
      <c r="BE236" s="10" t="n"/>
      <c r="BF236" s="10" t="n"/>
      <c r="BG236" s="10" t="n"/>
      <c r="BH236" s="10" t="n"/>
      <c r="BI236" s="10" t="n"/>
      <c r="BJ236" s="10" t="n"/>
      <c r="BK236" s="10" t="n"/>
      <c r="BL236" s="10" t="n"/>
      <c r="BM236" s="10" t="n"/>
    </row>
    <row r="237" ht="15.75" customHeight="1" s="218">
      <c r="A237" s="10" t="n"/>
      <c r="B237" s="10" t="n"/>
      <c r="C237" s="10" t="n"/>
      <c r="D237" s="10" t="n"/>
      <c r="E237" s="10" t="n"/>
      <c r="F237" s="10" t="n"/>
      <c r="G237" s="11" t="n"/>
      <c r="H237" s="10" t="n"/>
      <c r="I237" s="10" t="n"/>
      <c r="J237" s="10" t="n"/>
      <c r="K237" s="10" t="n"/>
      <c r="L237" s="10" t="n"/>
      <c r="M237" s="13" t="n"/>
      <c r="N237" s="13" t="n"/>
      <c r="O237" s="13" t="n"/>
      <c r="P237" s="13" t="n"/>
      <c r="Q237" s="10" t="n"/>
      <c r="R237" s="10" t="n"/>
      <c r="S237" s="10" t="n"/>
      <c r="T237" s="10" t="n"/>
      <c r="U237" s="10" t="n"/>
      <c r="V237" s="10" t="n"/>
      <c r="W237" s="10" t="n"/>
      <c r="X237" s="10" t="n"/>
      <c r="Y237" s="11" t="n"/>
      <c r="Z237" s="11" t="n"/>
      <c r="AA237" s="11" t="n"/>
      <c r="AB237" s="11" t="n"/>
      <c r="AC237" s="11" t="n"/>
      <c r="AD237" s="11" t="n"/>
      <c r="AE237" s="10" t="n"/>
      <c r="AF237" s="10" t="n"/>
      <c r="AG237" s="10" t="n"/>
      <c r="AH237" s="10" t="n"/>
      <c r="AI237" s="13" t="n"/>
      <c r="AJ237" s="13" t="n"/>
      <c r="AK237" s="13" t="n"/>
      <c r="AL237" s="13" t="n"/>
      <c r="AM237" s="13" t="n"/>
      <c r="AN237" s="13" t="n"/>
      <c r="AO237" s="13" t="n"/>
      <c r="AP237" s="14" t="n"/>
      <c r="AQ237" s="14" t="n"/>
      <c r="AR237" s="14" t="n"/>
      <c r="AS237" s="13" t="n"/>
      <c r="AT237" s="13" t="n"/>
      <c r="AU237" s="10" t="n"/>
      <c r="AV237" s="10" t="n"/>
      <c r="AW237" s="10" t="n"/>
      <c r="AX237" s="10" t="n"/>
      <c r="AY237" s="10" t="n"/>
      <c r="AZ237" s="10" t="n"/>
      <c r="BA237" s="10" t="n"/>
      <c r="BB237" s="10" t="n"/>
      <c r="BC237" s="10" t="n"/>
      <c r="BD237" s="11" t="n"/>
      <c r="BE237" s="10" t="n"/>
      <c r="BF237" s="10" t="n"/>
      <c r="BG237" s="10" t="n"/>
      <c r="BH237" s="10" t="n"/>
      <c r="BI237" s="10" t="n"/>
      <c r="BJ237" s="10" t="n"/>
      <c r="BK237" s="10" t="n"/>
      <c r="BL237" s="10" t="n"/>
      <c r="BM237" s="10" t="n"/>
    </row>
    <row r="238" ht="15.75" customHeight="1" s="218">
      <c r="A238" s="10" t="n"/>
      <c r="B238" s="10" t="n"/>
      <c r="C238" s="10" t="n"/>
      <c r="D238" s="10" t="n"/>
      <c r="E238" s="10" t="n"/>
      <c r="F238" s="10" t="n"/>
      <c r="G238" s="11" t="n"/>
      <c r="H238" s="10" t="n"/>
      <c r="I238" s="10" t="n"/>
      <c r="J238" s="10" t="n"/>
      <c r="K238" s="10" t="n"/>
      <c r="L238" s="10" t="n"/>
      <c r="M238" s="13" t="n"/>
      <c r="N238" s="13" t="n"/>
      <c r="O238" s="13" t="n"/>
      <c r="P238" s="13" t="n"/>
      <c r="Q238" s="10" t="n"/>
      <c r="R238" s="10" t="n"/>
      <c r="S238" s="10" t="n"/>
      <c r="T238" s="10" t="n"/>
      <c r="U238" s="10" t="n"/>
      <c r="V238" s="10" t="n"/>
      <c r="W238" s="10" t="n"/>
      <c r="X238" s="10" t="n"/>
      <c r="Y238" s="11" t="n"/>
      <c r="Z238" s="11" t="n"/>
      <c r="AA238" s="11" t="n"/>
      <c r="AB238" s="11" t="n"/>
      <c r="AC238" s="11" t="n"/>
      <c r="AD238" s="11" t="n"/>
      <c r="AE238" s="10" t="n"/>
      <c r="AF238" s="10" t="n"/>
      <c r="AG238" s="10" t="n"/>
      <c r="AH238" s="10" t="n"/>
      <c r="AI238" s="13" t="n"/>
      <c r="AJ238" s="13" t="n"/>
      <c r="AK238" s="13" t="n"/>
      <c r="AL238" s="13" t="n"/>
      <c r="AM238" s="13" t="n"/>
      <c r="AN238" s="13" t="n"/>
      <c r="AO238" s="13" t="n"/>
      <c r="AP238" s="14" t="n"/>
      <c r="AQ238" s="14" t="n"/>
      <c r="AR238" s="14" t="n"/>
      <c r="AS238" s="13" t="n"/>
      <c r="AT238" s="13" t="n"/>
      <c r="AU238" s="10" t="n"/>
      <c r="AV238" s="10" t="n"/>
      <c r="AW238" s="10" t="n"/>
      <c r="AX238" s="10" t="n"/>
      <c r="AY238" s="10" t="n"/>
      <c r="AZ238" s="10" t="n"/>
      <c r="BA238" s="10" t="n"/>
      <c r="BB238" s="10" t="n"/>
      <c r="BC238" s="10" t="n"/>
      <c r="BD238" s="11" t="n"/>
      <c r="BE238" s="10" t="n"/>
      <c r="BF238" s="10" t="n"/>
      <c r="BG238" s="10" t="n"/>
      <c r="BH238" s="10" t="n"/>
      <c r="BI238" s="10" t="n"/>
      <c r="BJ238" s="10" t="n"/>
      <c r="BK238" s="10" t="n"/>
      <c r="BL238" s="10" t="n"/>
      <c r="BM238" s="10" t="n"/>
    </row>
    <row r="239" ht="15.75" customHeight="1" s="218">
      <c r="A239" s="10" t="n"/>
      <c r="B239" s="10" t="n"/>
      <c r="C239" s="10" t="n"/>
      <c r="D239" s="10" t="n"/>
      <c r="E239" s="10" t="n"/>
      <c r="F239" s="10" t="n"/>
      <c r="G239" s="11" t="n"/>
      <c r="H239" s="10" t="n"/>
      <c r="I239" s="10" t="n"/>
      <c r="J239" s="10" t="n"/>
      <c r="K239" s="10" t="n"/>
      <c r="L239" s="10" t="n"/>
      <c r="M239" s="13" t="n"/>
      <c r="N239" s="13" t="n"/>
      <c r="O239" s="13" t="n"/>
      <c r="P239" s="13" t="n"/>
      <c r="Q239" s="10" t="n"/>
      <c r="R239" s="10" t="n"/>
      <c r="S239" s="10" t="n"/>
      <c r="T239" s="10" t="n"/>
      <c r="U239" s="10" t="n"/>
      <c r="V239" s="10" t="n"/>
      <c r="W239" s="10" t="n"/>
      <c r="X239" s="10" t="n"/>
      <c r="Y239" s="11" t="n"/>
      <c r="Z239" s="11" t="n"/>
      <c r="AA239" s="11" t="n"/>
      <c r="AB239" s="11" t="n"/>
      <c r="AC239" s="11" t="n"/>
      <c r="AD239" s="11" t="n"/>
      <c r="AE239" s="10" t="n"/>
      <c r="AF239" s="10" t="n"/>
      <c r="AG239" s="10" t="n"/>
      <c r="AH239" s="10" t="n"/>
      <c r="AI239" s="13" t="n"/>
      <c r="AJ239" s="13" t="n"/>
      <c r="AK239" s="13" t="n"/>
      <c r="AL239" s="13" t="n"/>
      <c r="AM239" s="13" t="n"/>
      <c r="AN239" s="13" t="n"/>
      <c r="AO239" s="13" t="n"/>
      <c r="AP239" s="14" t="n"/>
      <c r="AQ239" s="14" t="n"/>
      <c r="AR239" s="14" t="n"/>
      <c r="AS239" s="13" t="n"/>
      <c r="AT239" s="13" t="n"/>
      <c r="AU239" s="10" t="n"/>
      <c r="AV239" s="10" t="n"/>
      <c r="AW239" s="10" t="n"/>
      <c r="AX239" s="10" t="n"/>
      <c r="AY239" s="10" t="n"/>
      <c r="AZ239" s="10" t="n"/>
      <c r="BA239" s="10" t="n"/>
      <c r="BB239" s="10" t="n"/>
      <c r="BC239" s="10" t="n"/>
      <c r="BD239" s="11" t="n"/>
      <c r="BE239" s="10" t="n"/>
      <c r="BF239" s="10" t="n"/>
      <c r="BG239" s="10" t="n"/>
      <c r="BH239" s="10" t="n"/>
      <c r="BI239" s="10" t="n"/>
      <c r="BJ239" s="10" t="n"/>
      <c r="BK239" s="10" t="n"/>
      <c r="BL239" s="10" t="n"/>
      <c r="BM239" s="10" t="n"/>
    </row>
    <row r="240" ht="15.75" customHeight="1" s="218">
      <c r="A240" s="10" t="n"/>
      <c r="B240" s="10" t="n"/>
      <c r="C240" s="10" t="n"/>
      <c r="D240" s="10" t="n"/>
      <c r="E240" s="10" t="n"/>
      <c r="F240" s="10" t="n"/>
      <c r="G240" s="11" t="n"/>
      <c r="H240" s="10" t="n"/>
      <c r="I240" s="10" t="n"/>
      <c r="J240" s="10" t="n"/>
      <c r="K240" s="10" t="n"/>
      <c r="L240" s="10" t="n"/>
      <c r="M240" s="13" t="n"/>
      <c r="N240" s="13" t="n"/>
      <c r="O240" s="13" t="n"/>
      <c r="P240" s="13" t="n"/>
      <c r="Q240" s="10" t="n"/>
      <c r="R240" s="10" t="n"/>
      <c r="S240" s="10" t="n"/>
      <c r="T240" s="10" t="n"/>
      <c r="U240" s="10" t="n"/>
      <c r="V240" s="10" t="n"/>
      <c r="W240" s="10" t="n"/>
      <c r="X240" s="10" t="n"/>
      <c r="Y240" s="11" t="n"/>
      <c r="Z240" s="11" t="n"/>
      <c r="AA240" s="11" t="n"/>
      <c r="AB240" s="11" t="n"/>
      <c r="AC240" s="11" t="n"/>
      <c r="AD240" s="11" t="n"/>
      <c r="AE240" s="10" t="n"/>
      <c r="AF240" s="10" t="n"/>
      <c r="AG240" s="10" t="n"/>
      <c r="AH240" s="10" t="n"/>
      <c r="AI240" s="13" t="n"/>
      <c r="AJ240" s="13" t="n"/>
      <c r="AK240" s="13" t="n"/>
      <c r="AL240" s="13" t="n"/>
      <c r="AM240" s="13" t="n"/>
      <c r="AN240" s="13" t="n"/>
      <c r="AO240" s="13" t="n"/>
      <c r="AP240" s="14" t="n"/>
      <c r="AQ240" s="14" t="n"/>
      <c r="AR240" s="14" t="n"/>
      <c r="AS240" s="13" t="n"/>
      <c r="AT240" s="13" t="n"/>
      <c r="AU240" s="10" t="n"/>
      <c r="AV240" s="10" t="n"/>
      <c r="AW240" s="10" t="n"/>
      <c r="AX240" s="10" t="n"/>
      <c r="AY240" s="10" t="n"/>
      <c r="AZ240" s="10" t="n"/>
      <c r="BA240" s="10" t="n"/>
      <c r="BB240" s="10" t="n"/>
      <c r="BC240" s="10" t="n"/>
      <c r="BD240" s="11" t="n"/>
      <c r="BE240" s="10" t="n"/>
      <c r="BF240" s="10" t="n"/>
      <c r="BG240" s="10" t="n"/>
      <c r="BH240" s="10" t="n"/>
      <c r="BI240" s="10" t="n"/>
      <c r="BJ240" s="10" t="n"/>
      <c r="BK240" s="10" t="n"/>
      <c r="BL240" s="10" t="n"/>
      <c r="BM240" s="10" t="n"/>
    </row>
    <row r="241" ht="15.75" customHeight="1" s="218">
      <c r="A241" s="10" t="n"/>
      <c r="B241" s="10" t="n"/>
      <c r="C241" s="10" t="n"/>
      <c r="D241" s="10" t="n"/>
      <c r="E241" s="10" t="n"/>
      <c r="F241" s="10" t="n"/>
      <c r="G241" s="11" t="n"/>
      <c r="H241" s="10" t="n"/>
      <c r="I241" s="10" t="n"/>
      <c r="J241" s="10" t="n"/>
      <c r="K241" s="10" t="n"/>
      <c r="L241" s="10" t="n"/>
      <c r="M241" s="13" t="n"/>
      <c r="N241" s="13" t="n"/>
      <c r="O241" s="13" t="n"/>
      <c r="P241" s="13" t="n"/>
      <c r="Q241" s="10" t="n"/>
      <c r="R241" s="10" t="n"/>
      <c r="S241" s="10" t="n"/>
      <c r="T241" s="10" t="n"/>
      <c r="U241" s="10" t="n"/>
      <c r="V241" s="10" t="n"/>
      <c r="W241" s="10" t="n"/>
      <c r="X241" s="10" t="n"/>
      <c r="Y241" s="11" t="n"/>
      <c r="Z241" s="11" t="n"/>
      <c r="AA241" s="11" t="n"/>
      <c r="AB241" s="11" t="n"/>
      <c r="AC241" s="11" t="n"/>
      <c r="AD241" s="11" t="n"/>
      <c r="AE241" s="10" t="n"/>
      <c r="AF241" s="10" t="n"/>
      <c r="AG241" s="10" t="n"/>
      <c r="AH241" s="10" t="n"/>
      <c r="AI241" s="13" t="n"/>
      <c r="AJ241" s="13" t="n"/>
      <c r="AK241" s="13" t="n"/>
      <c r="AL241" s="13" t="n"/>
      <c r="AM241" s="13" t="n"/>
      <c r="AN241" s="13" t="n"/>
      <c r="AO241" s="13" t="n"/>
      <c r="AP241" s="14" t="n"/>
      <c r="AQ241" s="14" t="n"/>
      <c r="AR241" s="14" t="n"/>
      <c r="AS241" s="13" t="n"/>
      <c r="AT241" s="13" t="n"/>
      <c r="AU241" s="10" t="n"/>
      <c r="AV241" s="10" t="n"/>
      <c r="AW241" s="10" t="n"/>
      <c r="AX241" s="10" t="n"/>
      <c r="AY241" s="10" t="n"/>
      <c r="AZ241" s="10" t="n"/>
      <c r="BA241" s="10" t="n"/>
      <c r="BB241" s="10" t="n"/>
      <c r="BC241" s="10" t="n"/>
      <c r="BD241" s="11" t="n"/>
      <c r="BE241" s="10" t="n"/>
      <c r="BF241" s="10" t="n"/>
      <c r="BG241" s="10" t="n"/>
      <c r="BH241" s="10" t="n"/>
      <c r="BI241" s="10" t="n"/>
      <c r="BJ241" s="10" t="n"/>
      <c r="BK241" s="10" t="n"/>
      <c r="BL241" s="10" t="n"/>
      <c r="BM241" s="10" t="n"/>
    </row>
    <row r="242" ht="15.75" customHeight="1" s="218">
      <c r="A242" s="10" t="n"/>
      <c r="B242" s="10" t="n"/>
      <c r="C242" s="10" t="n"/>
      <c r="D242" s="10" t="n"/>
      <c r="E242" s="10" t="n"/>
      <c r="F242" s="10" t="n"/>
      <c r="G242" s="11" t="n"/>
      <c r="H242" s="10" t="n"/>
      <c r="I242" s="10" t="n"/>
      <c r="J242" s="10" t="n"/>
      <c r="K242" s="10" t="n"/>
      <c r="L242" s="10" t="n"/>
      <c r="M242" s="13" t="n"/>
      <c r="N242" s="13" t="n"/>
      <c r="O242" s="13" t="n"/>
      <c r="P242" s="13" t="n"/>
      <c r="Q242" s="10" t="n"/>
      <c r="R242" s="10" t="n"/>
      <c r="S242" s="10" t="n"/>
      <c r="T242" s="10" t="n"/>
      <c r="U242" s="10" t="n"/>
      <c r="V242" s="10" t="n"/>
      <c r="W242" s="10" t="n"/>
      <c r="X242" s="10" t="n"/>
      <c r="Y242" s="11" t="n"/>
      <c r="Z242" s="11" t="n"/>
      <c r="AA242" s="11" t="n"/>
      <c r="AB242" s="11" t="n"/>
      <c r="AC242" s="11" t="n"/>
      <c r="AD242" s="11" t="n"/>
      <c r="AE242" s="10" t="n"/>
      <c r="AF242" s="10" t="n"/>
      <c r="AG242" s="10" t="n"/>
      <c r="AH242" s="10" t="n"/>
      <c r="AI242" s="13" t="n"/>
      <c r="AJ242" s="13" t="n"/>
      <c r="AK242" s="13" t="n"/>
      <c r="AL242" s="13" t="n"/>
      <c r="AM242" s="13" t="n"/>
      <c r="AN242" s="13" t="n"/>
      <c r="AO242" s="13" t="n"/>
      <c r="AP242" s="14" t="n"/>
      <c r="AQ242" s="14" t="n"/>
      <c r="AR242" s="14" t="n"/>
      <c r="AS242" s="13" t="n"/>
      <c r="AT242" s="13" t="n"/>
      <c r="AU242" s="10" t="n"/>
      <c r="AV242" s="10" t="n"/>
      <c r="AW242" s="10" t="n"/>
      <c r="AX242" s="10" t="n"/>
      <c r="AY242" s="10" t="n"/>
      <c r="AZ242" s="10" t="n"/>
      <c r="BA242" s="10" t="n"/>
      <c r="BB242" s="10" t="n"/>
      <c r="BC242" s="10" t="n"/>
      <c r="BD242" s="11" t="n"/>
      <c r="BE242" s="10" t="n"/>
      <c r="BF242" s="10" t="n"/>
      <c r="BG242" s="10" t="n"/>
      <c r="BH242" s="10" t="n"/>
      <c r="BI242" s="10" t="n"/>
      <c r="BJ242" s="10" t="n"/>
      <c r="BK242" s="10" t="n"/>
      <c r="BL242" s="10" t="n"/>
      <c r="BM242" s="10" t="n"/>
    </row>
    <row r="243" ht="15.75" customHeight="1" s="218">
      <c r="A243" s="10" t="n"/>
      <c r="B243" s="10" t="n"/>
      <c r="C243" s="10" t="n"/>
      <c r="D243" s="10" t="n"/>
      <c r="E243" s="10" t="n"/>
      <c r="F243" s="10" t="n"/>
      <c r="G243" s="11" t="n"/>
      <c r="H243" s="10" t="n"/>
      <c r="I243" s="10" t="n"/>
      <c r="J243" s="10" t="n"/>
      <c r="K243" s="10" t="n"/>
      <c r="L243" s="10" t="n"/>
      <c r="M243" s="13" t="n"/>
      <c r="N243" s="13" t="n"/>
      <c r="O243" s="13" t="n"/>
      <c r="P243" s="13" t="n"/>
      <c r="Q243" s="10" t="n"/>
      <c r="R243" s="10" t="n"/>
      <c r="S243" s="10" t="n"/>
      <c r="T243" s="10" t="n"/>
      <c r="U243" s="10" t="n"/>
      <c r="V243" s="10" t="n"/>
      <c r="W243" s="10" t="n"/>
      <c r="X243" s="10" t="n"/>
      <c r="Y243" s="11" t="n"/>
      <c r="Z243" s="11" t="n"/>
      <c r="AA243" s="11" t="n"/>
      <c r="AB243" s="11" t="n"/>
      <c r="AC243" s="11" t="n"/>
      <c r="AD243" s="11" t="n"/>
      <c r="AE243" s="10" t="n"/>
      <c r="AF243" s="10" t="n"/>
      <c r="AG243" s="10" t="n"/>
      <c r="AH243" s="10" t="n"/>
      <c r="AI243" s="13" t="n"/>
      <c r="AJ243" s="13" t="n"/>
      <c r="AK243" s="13" t="n"/>
      <c r="AL243" s="13" t="n"/>
      <c r="AM243" s="13" t="n"/>
      <c r="AN243" s="13" t="n"/>
      <c r="AO243" s="13" t="n"/>
      <c r="AP243" s="14" t="n"/>
      <c r="AQ243" s="14" t="n"/>
      <c r="AR243" s="14" t="n"/>
      <c r="AS243" s="13" t="n"/>
      <c r="AT243" s="13" t="n"/>
      <c r="AU243" s="10" t="n"/>
      <c r="AV243" s="10" t="n"/>
      <c r="AW243" s="10" t="n"/>
      <c r="AX243" s="10" t="n"/>
      <c r="AY243" s="10" t="n"/>
      <c r="AZ243" s="10" t="n"/>
      <c r="BA243" s="10" t="n"/>
      <c r="BB243" s="10" t="n"/>
      <c r="BC243" s="10" t="n"/>
      <c r="BD243" s="11" t="n"/>
      <c r="BE243" s="10" t="n"/>
      <c r="BF243" s="10" t="n"/>
      <c r="BG243" s="10" t="n"/>
      <c r="BH243" s="10" t="n"/>
      <c r="BI243" s="10" t="n"/>
      <c r="BJ243" s="10" t="n"/>
      <c r="BK243" s="10" t="n"/>
      <c r="BL243" s="10" t="n"/>
      <c r="BM243" s="10" t="n"/>
    </row>
    <row r="244" ht="15.75" customHeight="1" s="218">
      <c r="A244" s="10" t="n"/>
      <c r="B244" s="10" t="n"/>
      <c r="C244" s="10" t="n"/>
      <c r="D244" s="10" t="n"/>
      <c r="E244" s="10" t="n"/>
      <c r="F244" s="10" t="n"/>
      <c r="G244" s="11" t="n"/>
      <c r="H244" s="10" t="n"/>
      <c r="I244" s="10" t="n"/>
      <c r="J244" s="10" t="n"/>
      <c r="K244" s="10" t="n"/>
      <c r="L244" s="10" t="n"/>
      <c r="M244" s="13" t="n"/>
      <c r="N244" s="13" t="n"/>
      <c r="O244" s="13" t="n"/>
      <c r="P244" s="13" t="n"/>
      <c r="Q244" s="10" t="n"/>
      <c r="R244" s="10" t="n"/>
      <c r="S244" s="10" t="n"/>
      <c r="T244" s="10" t="n"/>
      <c r="U244" s="10" t="n"/>
      <c r="V244" s="10" t="n"/>
      <c r="W244" s="10" t="n"/>
      <c r="X244" s="10" t="n"/>
      <c r="Y244" s="11" t="n"/>
      <c r="Z244" s="11" t="n"/>
      <c r="AA244" s="11" t="n"/>
      <c r="AB244" s="11" t="n"/>
      <c r="AC244" s="11" t="n"/>
      <c r="AD244" s="11" t="n"/>
      <c r="AE244" s="10" t="n"/>
      <c r="AF244" s="10" t="n"/>
      <c r="AG244" s="10" t="n"/>
      <c r="AH244" s="10" t="n"/>
      <c r="AI244" s="13" t="n"/>
      <c r="AJ244" s="13" t="n"/>
      <c r="AK244" s="13" t="n"/>
      <c r="AL244" s="13" t="n"/>
      <c r="AM244" s="13" t="n"/>
      <c r="AN244" s="13" t="n"/>
      <c r="AO244" s="13" t="n"/>
      <c r="AP244" s="14" t="n"/>
      <c r="AQ244" s="14" t="n"/>
      <c r="AR244" s="14" t="n"/>
      <c r="AS244" s="13" t="n"/>
      <c r="AT244" s="13" t="n"/>
      <c r="AU244" s="10" t="n"/>
      <c r="AV244" s="10" t="n"/>
      <c r="AW244" s="10" t="n"/>
      <c r="AX244" s="10" t="n"/>
      <c r="AY244" s="10" t="n"/>
      <c r="AZ244" s="10" t="n"/>
      <c r="BA244" s="10" t="n"/>
      <c r="BB244" s="10" t="n"/>
      <c r="BC244" s="10" t="n"/>
      <c r="BD244" s="11" t="n"/>
      <c r="BE244" s="10" t="n"/>
      <c r="BF244" s="10" t="n"/>
      <c r="BG244" s="10" t="n"/>
      <c r="BH244" s="10" t="n"/>
      <c r="BI244" s="10" t="n"/>
      <c r="BJ244" s="10" t="n"/>
      <c r="BK244" s="10" t="n"/>
      <c r="BL244" s="10" t="n"/>
      <c r="BM244" s="10" t="n"/>
    </row>
    <row r="245" ht="15.75" customHeight="1" s="218">
      <c r="A245" s="10" t="n"/>
      <c r="B245" s="10" t="n"/>
      <c r="C245" s="10" t="n"/>
      <c r="D245" s="10" t="n"/>
      <c r="E245" s="10" t="n"/>
      <c r="F245" s="10" t="n"/>
      <c r="G245" s="11" t="n"/>
      <c r="H245" s="10" t="n"/>
      <c r="I245" s="10" t="n"/>
      <c r="J245" s="10" t="n"/>
      <c r="K245" s="10" t="n"/>
      <c r="L245" s="10" t="n"/>
      <c r="M245" s="13" t="n"/>
      <c r="N245" s="13" t="n"/>
      <c r="O245" s="13" t="n"/>
      <c r="P245" s="13" t="n"/>
      <c r="Q245" s="10" t="n"/>
      <c r="R245" s="10" t="n"/>
      <c r="S245" s="10" t="n"/>
      <c r="T245" s="10" t="n"/>
      <c r="U245" s="10" t="n"/>
      <c r="V245" s="10" t="n"/>
      <c r="W245" s="10" t="n"/>
      <c r="X245" s="10" t="n"/>
      <c r="Y245" s="11" t="n"/>
      <c r="Z245" s="11" t="n"/>
      <c r="AA245" s="11" t="n"/>
      <c r="AB245" s="11" t="n"/>
      <c r="AC245" s="11" t="n"/>
      <c r="AD245" s="11" t="n"/>
      <c r="AE245" s="10" t="n"/>
      <c r="AF245" s="10" t="n"/>
      <c r="AG245" s="10" t="n"/>
      <c r="AH245" s="10" t="n"/>
      <c r="AI245" s="13" t="n"/>
      <c r="AJ245" s="13" t="n"/>
      <c r="AK245" s="13" t="n"/>
      <c r="AL245" s="13" t="n"/>
      <c r="AM245" s="13" t="n"/>
      <c r="AN245" s="13" t="n"/>
      <c r="AO245" s="13" t="n"/>
      <c r="AP245" s="14" t="n"/>
      <c r="AQ245" s="14" t="n"/>
      <c r="AR245" s="14" t="n"/>
      <c r="AS245" s="13" t="n"/>
      <c r="AT245" s="13" t="n"/>
      <c r="AU245" s="10" t="n"/>
      <c r="AV245" s="10" t="n"/>
      <c r="AW245" s="10" t="n"/>
      <c r="AX245" s="10" t="n"/>
      <c r="AY245" s="10" t="n"/>
      <c r="AZ245" s="10" t="n"/>
      <c r="BA245" s="10" t="n"/>
      <c r="BB245" s="10" t="n"/>
      <c r="BC245" s="10" t="n"/>
      <c r="BD245" s="11" t="n"/>
      <c r="BE245" s="10" t="n"/>
      <c r="BF245" s="10" t="n"/>
      <c r="BG245" s="10" t="n"/>
      <c r="BH245" s="10" t="n"/>
      <c r="BI245" s="10" t="n"/>
      <c r="BJ245" s="10" t="n"/>
      <c r="BK245" s="10" t="n"/>
      <c r="BL245" s="10" t="n"/>
      <c r="BM245" s="10" t="n"/>
    </row>
    <row r="246" ht="15.75" customHeight="1" s="218">
      <c r="A246" s="10" t="n"/>
      <c r="B246" s="10" t="n"/>
      <c r="C246" s="10" t="n"/>
      <c r="D246" s="10" t="n"/>
      <c r="E246" s="10" t="n"/>
      <c r="F246" s="10" t="n"/>
      <c r="G246" s="11" t="n"/>
      <c r="H246" s="10" t="n"/>
      <c r="I246" s="10" t="n"/>
      <c r="J246" s="10" t="n"/>
      <c r="K246" s="10" t="n"/>
      <c r="L246" s="10" t="n"/>
      <c r="M246" s="13" t="n"/>
      <c r="N246" s="13" t="n"/>
      <c r="O246" s="13" t="n"/>
      <c r="P246" s="13" t="n"/>
      <c r="Q246" s="10" t="n"/>
      <c r="R246" s="10" t="n"/>
      <c r="S246" s="10" t="n"/>
      <c r="T246" s="10" t="n"/>
      <c r="U246" s="10" t="n"/>
      <c r="V246" s="10" t="n"/>
      <c r="W246" s="10" t="n"/>
      <c r="X246" s="10" t="n"/>
      <c r="Y246" s="11" t="n"/>
      <c r="Z246" s="11" t="n"/>
      <c r="AA246" s="11" t="n"/>
      <c r="AB246" s="11" t="n"/>
      <c r="AC246" s="11" t="n"/>
      <c r="AD246" s="11" t="n"/>
      <c r="AE246" s="10" t="n"/>
      <c r="AF246" s="10" t="n"/>
      <c r="AG246" s="10" t="n"/>
      <c r="AH246" s="10" t="n"/>
      <c r="AI246" s="13" t="n"/>
      <c r="AJ246" s="13" t="n"/>
      <c r="AK246" s="13" t="n"/>
      <c r="AL246" s="13" t="n"/>
      <c r="AM246" s="13" t="n"/>
      <c r="AN246" s="13" t="n"/>
      <c r="AO246" s="13" t="n"/>
      <c r="AP246" s="14" t="n"/>
      <c r="AQ246" s="14" t="n"/>
      <c r="AR246" s="14" t="n"/>
      <c r="AS246" s="13" t="n"/>
      <c r="AT246" s="13" t="n"/>
      <c r="AU246" s="10" t="n"/>
      <c r="AV246" s="10" t="n"/>
      <c r="AW246" s="10" t="n"/>
      <c r="AX246" s="10" t="n"/>
      <c r="AY246" s="10" t="n"/>
      <c r="AZ246" s="10" t="n"/>
      <c r="BA246" s="10" t="n"/>
      <c r="BB246" s="10" t="n"/>
      <c r="BC246" s="10" t="n"/>
      <c r="BD246" s="11" t="n"/>
      <c r="BE246" s="10" t="n"/>
      <c r="BF246" s="10" t="n"/>
      <c r="BG246" s="10" t="n"/>
      <c r="BH246" s="10" t="n"/>
      <c r="BI246" s="10" t="n"/>
      <c r="BJ246" s="10" t="n"/>
      <c r="BK246" s="10" t="n"/>
      <c r="BL246" s="10" t="n"/>
      <c r="BM246" s="10" t="n"/>
    </row>
    <row r="247" ht="15.75" customHeight="1" s="218">
      <c r="A247" s="10" t="n"/>
      <c r="B247" s="10" t="n"/>
      <c r="C247" s="10" t="n"/>
      <c r="D247" s="10" t="n"/>
      <c r="E247" s="10" t="n"/>
      <c r="F247" s="10" t="n"/>
      <c r="G247" s="11" t="n"/>
      <c r="H247" s="10" t="n"/>
      <c r="I247" s="10" t="n"/>
      <c r="J247" s="10" t="n"/>
      <c r="K247" s="10" t="n"/>
      <c r="L247" s="10" t="n"/>
      <c r="M247" s="13" t="n"/>
      <c r="N247" s="13" t="n"/>
      <c r="O247" s="13" t="n"/>
      <c r="P247" s="13" t="n"/>
      <c r="Q247" s="10" t="n"/>
      <c r="R247" s="10" t="n"/>
      <c r="S247" s="10" t="n"/>
      <c r="T247" s="10" t="n"/>
      <c r="U247" s="10" t="n"/>
      <c r="V247" s="10" t="n"/>
      <c r="W247" s="10" t="n"/>
      <c r="X247" s="10" t="n"/>
      <c r="Y247" s="11" t="n"/>
      <c r="Z247" s="11" t="n"/>
      <c r="AA247" s="11" t="n"/>
      <c r="AB247" s="11" t="n"/>
      <c r="AC247" s="11" t="n"/>
      <c r="AD247" s="11" t="n"/>
      <c r="AE247" s="10" t="n"/>
      <c r="AF247" s="10" t="n"/>
      <c r="AG247" s="10" t="n"/>
      <c r="AH247" s="10" t="n"/>
      <c r="AI247" s="13" t="n"/>
      <c r="AJ247" s="13" t="n"/>
      <c r="AK247" s="13" t="n"/>
      <c r="AL247" s="13" t="n"/>
      <c r="AM247" s="13" t="n"/>
      <c r="AN247" s="13" t="n"/>
      <c r="AO247" s="13" t="n"/>
      <c r="AP247" s="14" t="n"/>
      <c r="AQ247" s="14" t="n"/>
      <c r="AR247" s="14" t="n"/>
      <c r="AS247" s="13" t="n"/>
      <c r="AT247" s="13" t="n"/>
      <c r="AU247" s="10" t="n"/>
      <c r="AV247" s="10" t="n"/>
      <c r="AW247" s="10" t="n"/>
      <c r="AX247" s="10" t="n"/>
      <c r="AY247" s="10" t="n"/>
      <c r="AZ247" s="10" t="n"/>
      <c r="BA247" s="10" t="n"/>
      <c r="BB247" s="10" t="n"/>
      <c r="BC247" s="10" t="n"/>
      <c r="BD247" s="11" t="n"/>
      <c r="BE247" s="10" t="n"/>
      <c r="BF247" s="10" t="n"/>
      <c r="BG247" s="10" t="n"/>
      <c r="BH247" s="10" t="n"/>
      <c r="BI247" s="10" t="n"/>
      <c r="BJ247" s="10" t="n"/>
      <c r="BK247" s="10" t="n"/>
      <c r="BL247" s="10" t="n"/>
      <c r="BM247" s="10" t="n"/>
    </row>
    <row r="248" ht="15.75" customHeight="1" s="218">
      <c r="A248" s="10" t="n"/>
      <c r="B248" s="10" t="n"/>
      <c r="C248" s="10" t="n"/>
      <c r="D248" s="10" t="n"/>
      <c r="E248" s="10" t="n"/>
      <c r="F248" s="10" t="n"/>
      <c r="G248" s="11" t="n"/>
      <c r="H248" s="10" t="n"/>
      <c r="I248" s="10" t="n"/>
      <c r="J248" s="10" t="n"/>
      <c r="K248" s="10" t="n"/>
      <c r="L248" s="10" t="n"/>
      <c r="M248" s="13" t="n"/>
      <c r="N248" s="13" t="n"/>
      <c r="O248" s="13" t="n"/>
      <c r="P248" s="13" t="n"/>
      <c r="Q248" s="10" t="n"/>
      <c r="R248" s="10" t="n"/>
      <c r="S248" s="10" t="n"/>
      <c r="T248" s="10" t="n"/>
      <c r="U248" s="10" t="n"/>
      <c r="V248" s="10" t="n"/>
      <c r="W248" s="10" t="n"/>
      <c r="X248" s="10" t="n"/>
      <c r="Y248" s="11" t="n"/>
      <c r="Z248" s="11" t="n"/>
      <c r="AA248" s="11" t="n"/>
      <c r="AB248" s="11" t="n"/>
      <c r="AC248" s="11" t="n"/>
      <c r="AD248" s="11" t="n"/>
      <c r="AE248" s="10" t="n"/>
      <c r="AF248" s="10" t="n"/>
      <c r="AG248" s="10" t="n"/>
      <c r="AH248" s="10" t="n"/>
      <c r="AI248" s="13" t="n"/>
      <c r="AJ248" s="13" t="n"/>
      <c r="AK248" s="13" t="n"/>
      <c r="AL248" s="13" t="n"/>
      <c r="AM248" s="13" t="n"/>
      <c r="AN248" s="13" t="n"/>
      <c r="AO248" s="13" t="n"/>
      <c r="AP248" s="14" t="n"/>
      <c r="AQ248" s="14" t="n"/>
      <c r="AR248" s="14" t="n"/>
      <c r="AS248" s="13" t="n"/>
      <c r="AT248" s="13" t="n"/>
      <c r="AU248" s="10" t="n"/>
      <c r="AV248" s="10" t="n"/>
      <c r="AW248" s="10" t="n"/>
      <c r="AX248" s="10" t="n"/>
      <c r="AY248" s="10" t="n"/>
      <c r="AZ248" s="10" t="n"/>
      <c r="BA248" s="10" t="n"/>
      <c r="BB248" s="10" t="n"/>
      <c r="BC248" s="10" t="n"/>
      <c r="BD248" s="11" t="n"/>
      <c r="BE248" s="10" t="n"/>
      <c r="BF248" s="10" t="n"/>
      <c r="BG248" s="10" t="n"/>
      <c r="BH248" s="10" t="n"/>
      <c r="BI248" s="10" t="n"/>
      <c r="BJ248" s="10" t="n"/>
      <c r="BK248" s="10" t="n"/>
      <c r="BL248" s="10" t="n"/>
      <c r="BM248" s="10" t="n"/>
    </row>
    <row r="249" ht="15.75" customHeight="1" s="218">
      <c r="A249" s="10" t="n"/>
      <c r="B249" s="10" t="n"/>
      <c r="C249" s="10" t="n"/>
      <c r="D249" s="10" t="n"/>
      <c r="E249" s="10" t="n"/>
      <c r="F249" s="10" t="n"/>
      <c r="G249" s="11" t="n"/>
      <c r="H249" s="10" t="n"/>
      <c r="I249" s="10" t="n"/>
      <c r="J249" s="10" t="n"/>
      <c r="K249" s="10" t="n"/>
      <c r="L249" s="10" t="n"/>
      <c r="M249" s="13" t="n"/>
      <c r="N249" s="13" t="n"/>
      <c r="O249" s="13" t="n"/>
      <c r="P249" s="13" t="n"/>
      <c r="Q249" s="10" t="n"/>
      <c r="R249" s="10" t="n"/>
      <c r="S249" s="10" t="n"/>
      <c r="T249" s="10" t="n"/>
      <c r="U249" s="10" t="n"/>
      <c r="V249" s="10" t="n"/>
      <c r="W249" s="10" t="n"/>
      <c r="X249" s="10" t="n"/>
      <c r="Y249" s="11" t="n"/>
      <c r="Z249" s="11" t="n"/>
      <c r="AA249" s="11" t="n"/>
      <c r="AB249" s="11" t="n"/>
      <c r="AC249" s="11" t="n"/>
      <c r="AD249" s="11" t="n"/>
      <c r="AE249" s="10" t="n"/>
      <c r="AF249" s="10" t="n"/>
      <c r="AG249" s="10" t="n"/>
      <c r="AH249" s="10" t="n"/>
      <c r="AI249" s="13" t="n"/>
      <c r="AJ249" s="13" t="n"/>
      <c r="AK249" s="13" t="n"/>
      <c r="AL249" s="13" t="n"/>
      <c r="AM249" s="13" t="n"/>
      <c r="AN249" s="13" t="n"/>
      <c r="AO249" s="13" t="n"/>
      <c r="AP249" s="14" t="n"/>
      <c r="AQ249" s="14" t="n"/>
      <c r="AR249" s="14" t="n"/>
      <c r="AS249" s="13" t="n"/>
      <c r="AT249" s="13" t="n"/>
      <c r="AU249" s="10" t="n"/>
      <c r="AV249" s="10" t="n"/>
      <c r="AW249" s="10" t="n"/>
      <c r="AX249" s="10" t="n"/>
      <c r="AY249" s="10" t="n"/>
      <c r="AZ249" s="10" t="n"/>
      <c r="BA249" s="10" t="n"/>
      <c r="BB249" s="10" t="n"/>
      <c r="BC249" s="10" t="n"/>
      <c r="BD249" s="11" t="n"/>
      <c r="BE249" s="10" t="n"/>
      <c r="BF249" s="10" t="n"/>
      <c r="BG249" s="10" t="n"/>
      <c r="BH249" s="10" t="n"/>
      <c r="BI249" s="10" t="n"/>
      <c r="BJ249" s="10" t="n"/>
      <c r="BK249" s="10" t="n"/>
      <c r="BL249" s="10" t="n"/>
      <c r="BM249" s="10" t="n"/>
    </row>
    <row r="250" ht="15.75" customHeight="1" s="218">
      <c r="A250" s="10" t="n"/>
      <c r="B250" s="10" t="n"/>
      <c r="C250" s="10" t="n"/>
      <c r="D250" s="10" t="n"/>
      <c r="E250" s="10" t="n"/>
      <c r="F250" s="10" t="n"/>
      <c r="G250" s="11" t="n"/>
      <c r="H250" s="10" t="n"/>
      <c r="I250" s="10" t="n"/>
      <c r="J250" s="10" t="n"/>
      <c r="K250" s="10" t="n"/>
      <c r="L250" s="10" t="n"/>
      <c r="M250" s="13" t="n"/>
      <c r="N250" s="13" t="n"/>
      <c r="O250" s="13" t="n"/>
      <c r="P250" s="13" t="n"/>
      <c r="Q250" s="10" t="n"/>
      <c r="R250" s="10" t="n"/>
      <c r="S250" s="10" t="n"/>
      <c r="T250" s="10" t="n"/>
      <c r="U250" s="10" t="n"/>
      <c r="V250" s="10" t="n"/>
      <c r="W250" s="10" t="n"/>
      <c r="X250" s="10" t="n"/>
      <c r="Y250" s="11" t="n"/>
      <c r="Z250" s="11" t="n"/>
      <c r="AA250" s="11" t="n"/>
      <c r="AB250" s="11" t="n"/>
      <c r="AC250" s="11" t="n"/>
      <c r="AD250" s="11" t="n"/>
      <c r="AE250" s="10" t="n"/>
      <c r="AF250" s="10" t="n"/>
      <c r="AG250" s="10" t="n"/>
      <c r="AH250" s="10" t="n"/>
      <c r="AI250" s="13" t="n"/>
      <c r="AJ250" s="13" t="n"/>
      <c r="AK250" s="13" t="n"/>
      <c r="AL250" s="13" t="n"/>
      <c r="AM250" s="13" t="n"/>
      <c r="AN250" s="13" t="n"/>
      <c r="AO250" s="13" t="n"/>
      <c r="AP250" s="14" t="n"/>
      <c r="AQ250" s="14" t="n"/>
      <c r="AR250" s="14" t="n"/>
      <c r="AS250" s="13" t="n"/>
      <c r="AT250" s="13" t="n"/>
      <c r="AU250" s="10" t="n"/>
      <c r="AV250" s="10" t="n"/>
      <c r="AW250" s="10" t="n"/>
      <c r="AX250" s="10" t="n"/>
      <c r="AY250" s="10" t="n"/>
      <c r="AZ250" s="10" t="n"/>
      <c r="BA250" s="10" t="n"/>
      <c r="BB250" s="10" t="n"/>
      <c r="BC250" s="10" t="n"/>
      <c r="BD250" s="11" t="n"/>
      <c r="BE250" s="10" t="n"/>
      <c r="BF250" s="10" t="n"/>
      <c r="BG250" s="10" t="n"/>
      <c r="BH250" s="10" t="n"/>
      <c r="BI250" s="10" t="n"/>
      <c r="BJ250" s="10" t="n"/>
      <c r="BK250" s="10" t="n"/>
      <c r="BL250" s="10" t="n"/>
      <c r="BM250" s="10" t="n"/>
    </row>
    <row r="251" ht="15.75" customHeight="1" s="218">
      <c r="A251" s="10" t="n"/>
      <c r="B251" s="10" t="n"/>
      <c r="C251" s="10" t="n"/>
      <c r="D251" s="10" t="n"/>
      <c r="E251" s="10" t="n"/>
      <c r="F251" s="10" t="n"/>
      <c r="G251" s="11" t="n"/>
      <c r="H251" s="10" t="n"/>
      <c r="I251" s="10" t="n"/>
      <c r="J251" s="10" t="n"/>
      <c r="K251" s="10" t="n"/>
      <c r="L251" s="10" t="n"/>
      <c r="M251" s="13" t="n"/>
      <c r="N251" s="13" t="n"/>
      <c r="O251" s="13" t="n"/>
      <c r="P251" s="13" t="n"/>
      <c r="Q251" s="10" t="n"/>
      <c r="R251" s="10" t="n"/>
      <c r="S251" s="10" t="n"/>
      <c r="T251" s="10" t="n"/>
      <c r="U251" s="10" t="n"/>
      <c r="V251" s="10" t="n"/>
      <c r="W251" s="10" t="n"/>
      <c r="X251" s="10" t="n"/>
      <c r="Y251" s="11" t="n"/>
      <c r="Z251" s="11" t="n"/>
      <c r="AA251" s="11" t="n"/>
      <c r="AB251" s="11" t="n"/>
      <c r="AC251" s="11" t="n"/>
      <c r="AD251" s="11" t="n"/>
      <c r="AE251" s="10" t="n"/>
      <c r="AF251" s="10" t="n"/>
      <c r="AG251" s="10" t="n"/>
      <c r="AH251" s="10" t="n"/>
      <c r="AI251" s="13" t="n"/>
      <c r="AJ251" s="13" t="n"/>
      <c r="AK251" s="13" t="n"/>
      <c r="AL251" s="13" t="n"/>
      <c r="AM251" s="13" t="n"/>
      <c r="AN251" s="13" t="n"/>
      <c r="AO251" s="13" t="n"/>
      <c r="AP251" s="14" t="n"/>
      <c r="AQ251" s="14" t="n"/>
      <c r="AR251" s="14" t="n"/>
      <c r="AS251" s="13" t="n"/>
      <c r="AT251" s="13" t="n"/>
      <c r="AU251" s="10" t="n"/>
      <c r="AV251" s="10" t="n"/>
      <c r="AW251" s="10" t="n"/>
      <c r="AX251" s="10" t="n"/>
      <c r="AY251" s="10" t="n"/>
      <c r="AZ251" s="10" t="n"/>
      <c r="BA251" s="10" t="n"/>
      <c r="BB251" s="10" t="n"/>
      <c r="BC251" s="10" t="n"/>
      <c r="BD251" s="11" t="n"/>
      <c r="BE251" s="10" t="n"/>
      <c r="BF251" s="10" t="n"/>
      <c r="BG251" s="10" t="n"/>
      <c r="BH251" s="10" t="n"/>
      <c r="BI251" s="10" t="n"/>
      <c r="BJ251" s="10" t="n"/>
      <c r="BK251" s="10" t="n"/>
      <c r="BL251" s="10" t="n"/>
      <c r="BM251" s="10" t="n"/>
    </row>
    <row r="252" ht="15.75" customHeight="1" s="218">
      <c r="A252" s="10" t="n"/>
      <c r="B252" s="10" t="n"/>
      <c r="C252" s="10" t="n"/>
      <c r="D252" s="10" t="n"/>
      <c r="E252" s="10" t="n"/>
      <c r="F252" s="10" t="n"/>
      <c r="G252" s="11" t="n"/>
      <c r="H252" s="10" t="n"/>
      <c r="I252" s="10" t="n"/>
      <c r="J252" s="10" t="n"/>
      <c r="K252" s="10" t="n"/>
      <c r="L252" s="10" t="n"/>
      <c r="M252" s="13" t="n"/>
      <c r="N252" s="13" t="n"/>
      <c r="O252" s="13" t="n"/>
      <c r="P252" s="13" t="n"/>
      <c r="Q252" s="10" t="n"/>
      <c r="R252" s="10" t="n"/>
      <c r="S252" s="10" t="n"/>
      <c r="T252" s="10" t="n"/>
      <c r="U252" s="10" t="n"/>
      <c r="V252" s="10" t="n"/>
      <c r="W252" s="10" t="n"/>
      <c r="X252" s="10" t="n"/>
      <c r="Y252" s="11" t="n"/>
      <c r="Z252" s="11" t="n"/>
      <c r="AA252" s="11" t="n"/>
      <c r="AB252" s="11" t="n"/>
      <c r="AC252" s="11" t="n"/>
      <c r="AD252" s="11" t="n"/>
      <c r="AE252" s="10" t="n"/>
      <c r="AF252" s="10" t="n"/>
      <c r="AG252" s="10" t="n"/>
      <c r="AH252" s="10" t="n"/>
      <c r="AI252" s="13" t="n"/>
      <c r="AJ252" s="13" t="n"/>
      <c r="AK252" s="13" t="n"/>
      <c r="AL252" s="13" t="n"/>
      <c r="AM252" s="13" t="n"/>
      <c r="AN252" s="13" t="n"/>
      <c r="AO252" s="13" t="n"/>
      <c r="AP252" s="14" t="n"/>
      <c r="AQ252" s="14" t="n"/>
      <c r="AR252" s="14" t="n"/>
      <c r="AS252" s="13" t="n"/>
      <c r="AT252" s="13" t="n"/>
      <c r="AU252" s="10" t="n"/>
      <c r="AV252" s="10" t="n"/>
      <c r="AW252" s="10" t="n"/>
      <c r="AX252" s="10" t="n"/>
      <c r="AY252" s="10" t="n"/>
      <c r="AZ252" s="10" t="n"/>
      <c r="BA252" s="10" t="n"/>
      <c r="BB252" s="10" t="n"/>
      <c r="BC252" s="10" t="n"/>
      <c r="BD252" s="11" t="n"/>
      <c r="BE252" s="10" t="n"/>
      <c r="BF252" s="10" t="n"/>
      <c r="BG252" s="10" t="n"/>
      <c r="BH252" s="10" t="n"/>
      <c r="BI252" s="10" t="n"/>
      <c r="BJ252" s="10" t="n"/>
      <c r="BK252" s="10" t="n"/>
      <c r="BL252" s="10" t="n"/>
      <c r="BM252" s="10" t="n"/>
    </row>
    <row r="253" ht="15.75" customHeight="1" s="218">
      <c r="A253" s="10" t="n"/>
      <c r="B253" s="10" t="n"/>
      <c r="C253" s="10" t="n"/>
      <c r="D253" s="10" t="n"/>
      <c r="E253" s="10" t="n"/>
      <c r="F253" s="10" t="n"/>
      <c r="G253" s="11" t="n"/>
      <c r="H253" s="10" t="n"/>
      <c r="I253" s="10" t="n"/>
      <c r="J253" s="10" t="n"/>
      <c r="K253" s="10" t="n"/>
      <c r="L253" s="10" t="n"/>
      <c r="M253" s="13" t="n"/>
      <c r="N253" s="13" t="n"/>
      <c r="O253" s="13" t="n"/>
      <c r="P253" s="13" t="n"/>
      <c r="Q253" s="10" t="n"/>
      <c r="R253" s="10" t="n"/>
      <c r="S253" s="10" t="n"/>
      <c r="T253" s="10" t="n"/>
      <c r="U253" s="10" t="n"/>
      <c r="V253" s="10" t="n"/>
      <c r="W253" s="10" t="n"/>
      <c r="X253" s="10" t="n"/>
      <c r="Y253" s="11" t="n"/>
      <c r="Z253" s="11" t="n"/>
      <c r="AA253" s="11" t="n"/>
      <c r="AB253" s="11" t="n"/>
      <c r="AC253" s="11" t="n"/>
      <c r="AD253" s="11" t="n"/>
      <c r="AE253" s="10" t="n"/>
      <c r="AF253" s="10" t="n"/>
      <c r="AG253" s="10" t="n"/>
      <c r="AH253" s="10" t="n"/>
      <c r="AI253" s="13" t="n"/>
      <c r="AJ253" s="13" t="n"/>
      <c r="AK253" s="13" t="n"/>
      <c r="AL253" s="13" t="n"/>
      <c r="AM253" s="13" t="n"/>
      <c r="AN253" s="13" t="n"/>
      <c r="AO253" s="13" t="n"/>
      <c r="AP253" s="14" t="n"/>
      <c r="AQ253" s="14" t="n"/>
      <c r="AR253" s="14" t="n"/>
      <c r="AS253" s="13" t="n"/>
      <c r="AT253" s="13" t="n"/>
      <c r="AU253" s="10" t="n"/>
      <c r="AV253" s="10" t="n"/>
      <c r="AW253" s="10" t="n"/>
      <c r="AX253" s="10" t="n"/>
      <c r="AY253" s="10" t="n"/>
      <c r="AZ253" s="10" t="n"/>
      <c r="BA253" s="10" t="n"/>
      <c r="BB253" s="10" t="n"/>
      <c r="BC253" s="10" t="n"/>
      <c r="BD253" s="11" t="n"/>
      <c r="BE253" s="10" t="n"/>
      <c r="BF253" s="10" t="n"/>
      <c r="BG253" s="10" t="n"/>
      <c r="BH253" s="10" t="n"/>
      <c r="BI253" s="10" t="n"/>
      <c r="BJ253" s="10" t="n"/>
      <c r="BK253" s="10" t="n"/>
      <c r="BL253" s="10" t="n"/>
      <c r="BM253" s="10" t="n"/>
    </row>
    <row r="254" ht="15.75" customHeight="1" s="218">
      <c r="A254" s="10" t="n"/>
      <c r="B254" s="10" t="n"/>
      <c r="C254" s="10" t="n"/>
      <c r="D254" s="10" t="n"/>
      <c r="E254" s="10" t="n"/>
      <c r="F254" s="10" t="n"/>
      <c r="G254" s="11" t="n"/>
      <c r="H254" s="10" t="n"/>
      <c r="I254" s="10" t="n"/>
      <c r="J254" s="10" t="n"/>
      <c r="K254" s="10" t="n"/>
      <c r="L254" s="10" t="n"/>
      <c r="M254" s="13" t="n"/>
      <c r="N254" s="13" t="n"/>
      <c r="O254" s="13" t="n"/>
      <c r="P254" s="13" t="n"/>
      <c r="Q254" s="10" t="n"/>
      <c r="R254" s="10" t="n"/>
      <c r="S254" s="10" t="n"/>
      <c r="T254" s="10" t="n"/>
      <c r="U254" s="10" t="n"/>
      <c r="V254" s="10" t="n"/>
      <c r="W254" s="10" t="n"/>
      <c r="X254" s="10" t="n"/>
      <c r="Y254" s="11" t="n"/>
      <c r="Z254" s="11" t="n"/>
      <c r="AA254" s="11" t="n"/>
      <c r="AB254" s="11" t="n"/>
      <c r="AC254" s="11" t="n"/>
      <c r="AD254" s="11" t="n"/>
      <c r="AE254" s="10" t="n"/>
      <c r="AF254" s="10" t="n"/>
      <c r="AG254" s="10" t="n"/>
      <c r="AH254" s="10" t="n"/>
      <c r="AI254" s="13" t="n"/>
      <c r="AJ254" s="13" t="n"/>
      <c r="AK254" s="13" t="n"/>
      <c r="AL254" s="13" t="n"/>
      <c r="AM254" s="13" t="n"/>
      <c r="AN254" s="13" t="n"/>
      <c r="AO254" s="13" t="n"/>
      <c r="AP254" s="14" t="n"/>
      <c r="AQ254" s="14" t="n"/>
      <c r="AR254" s="14" t="n"/>
      <c r="AS254" s="13" t="n"/>
      <c r="AT254" s="13" t="n"/>
      <c r="AU254" s="10" t="n"/>
      <c r="AV254" s="10" t="n"/>
      <c r="AW254" s="10" t="n"/>
      <c r="AX254" s="10" t="n"/>
      <c r="AY254" s="10" t="n"/>
      <c r="AZ254" s="10" t="n"/>
      <c r="BA254" s="10" t="n"/>
      <c r="BB254" s="10" t="n"/>
      <c r="BC254" s="10" t="n"/>
      <c r="BD254" s="11" t="n"/>
      <c r="BE254" s="10" t="n"/>
      <c r="BF254" s="10" t="n"/>
      <c r="BG254" s="10" t="n"/>
      <c r="BH254" s="10" t="n"/>
      <c r="BI254" s="10" t="n"/>
      <c r="BJ254" s="10" t="n"/>
      <c r="BK254" s="10" t="n"/>
      <c r="BL254" s="10" t="n"/>
      <c r="BM254" s="10" t="n"/>
    </row>
    <row r="255" ht="15.75" customHeight="1" s="218">
      <c r="A255" s="10" t="n"/>
      <c r="B255" s="10" t="n"/>
      <c r="C255" s="10" t="n"/>
      <c r="D255" s="10" t="n"/>
      <c r="E255" s="10" t="n"/>
      <c r="F255" s="10" t="n"/>
      <c r="G255" s="11" t="n"/>
      <c r="H255" s="10" t="n"/>
      <c r="I255" s="10" t="n"/>
      <c r="J255" s="10" t="n"/>
      <c r="K255" s="10" t="n"/>
      <c r="L255" s="10" t="n"/>
      <c r="M255" s="13" t="n"/>
      <c r="N255" s="13" t="n"/>
      <c r="O255" s="13" t="n"/>
      <c r="P255" s="13" t="n"/>
      <c r="Q255" s="10" t="n"/>
      <c r="R255" s="10" t="n"/>
      <c r="S255" s="10" t="n"/>
      <c r="T255" s="10" t="n"/>
      <c r="U255" s="10" t="n"/>
      <c r="V255" s="10" t="n"/>
      <c r="W255" s="10" t="n"/>
      <c r="X255" s="10" t="n"/>
      <c r="Y255" s="11" t="n"/>
      <c r="Z255" s="11" t="n"/>
      <c r="AA255" s="11" t="n"/>
      <c r="AB255" s="11" t="n"/>
      <c r="AC255" s="11" t="n"/>
      <c r="AD255" s="11" t="n"/>
      <c r="AE255" s="10" t="n"/>
      <c r="AF255" s="10" t="n"/>
      <c r="AG255" s="10" t="n"/>
      <c r="AH255" s="10" t="n"/>
      <c r="AI255" s="13" t="n"/>
      <c r="AJ255" s="13" t="n"/>
      <c r="AK255" s="13" t="n"/>
      <c r="AL255" s="13" t="n"/>
      <c r="AM255" s="13" t="n"/>
      <c r="AN255" s="13" t="n"/>
      <c r="AO255" s="13" t="n"/>
      <c r="AP255" s="14" t="n"/>
      <c r="AQ255" s="14" t="n"/>
      <c r="AR255" s="14" t="n"/>
      <c r="AS255" s="13" t="n"/>
      <c r="AT255" s="13" t="n"/>
      <c r="AU255" s="10" t="n"/>
      <c r="AV255" s="10" t="n"/>
      <c r="AW255" s="10" t="n"/>
      <c r="AX255" s="10" t="n"/>
      <c r="AY255" s="10" t="n"/>
      <c r="AZ255" s="10" t="n"/>
      <c r="BA255" s="10" t="n"/>
      <c r="BB255" s="10" t="n"/>
      <c r="BC255" s="10" t="n"/>
      <c r="BD255" s="11" t="n"/>
      <c r="BE255" s="10" t="n"/>
      <c r="BF255" s="10" t="n"/>
      <c r="BG255" s="10" t="n"/>
      <c r="BH255" s="10" t="n"/>
      <c r="BI255" s="10" t="n"/>
      <c r="BJ255" s="10" t="n"/>
      <c r="BK255" s="10" t="n"/>
      <c r="BL255" s="10" t="n"/>
      <c r="BM255" s="10" t="n"/>
    </row>
    <row r="256" ht="15.75" customHeight="1" s="218">
      <c r="A256" s="10" t="n"/>
      <c r="B256" s="10" t="n"/>
      <c r="C256" s="10" t="n"/>
      <c r="D256" s="10" t="n"/>
      <c r="E256" s="10" t="n"/>
      <c r="F256" s="10" t="n"/>
      <c r="G256" s="11" t="n"/>
      <c r="H256" s="10" t="n"/>
      <c r="I256" s="10" t="n"/>
      <c r="J256" s="10" t="n"/>
      <c r="K256" s="10" t="n"/>
      <c r="L256" s="10" t="n"/>
      <c r="M256" s="13" t="n"/>
      <c r="N256" s="13" t="n"/>
      <c r="O256" s="13" t="n"/>
      <c r="P256" s="13" t="n"/>
      <c r="Q256" s="10" t="n"/>
      <c r="R256" s="10" t="n"/>
      <c r="S256" s="10" t="n"/>
      <c r="T256" s="10" t="n"/>
      <c r="U256" s="10" t="n"/>
      <c r="V256" s="10" t="n"/>
      <c r="W256" s="10" t="n"/>
      <c r="X256" s="10" t="n"/>
      <c r="Y256" s="11" t="n"/>
      <c r="Z256" s="11" t="n"/>
      <c r="AA256" s="11" t="n"/>
      <c r="AB256" s="11" t="n"/>
      <c r="AC256" s="11" t="n"/>
      <c r="AD256" s="11" t="n"/>
      <c r="AE256" s="10" t="n"/>
      <c r="AF256" s="10" t="n"/>
      <c r="AG256" s="10" t="n"/>
      <c r="AH256" s="10" t="n"/>
      <c r="AI256" s="13" t="n"/>
      <c r="AJ256" s="13" t="n"/>
      <c r="AK256" s="13" t="n"/>
      <c r="AL256" s="13" t="n"/>
      <c r="AM256" s="13" t="n"/>
      <c r="AN256" s="13" t="n"/>
      <c r="AO256" s="13" t="n"/>
      <c r="AP256" s="14" t="n"/>
      <c r="AQ256" s="14" t="n"/>
      <c r="AR256" s="14" t="n"/>
      <c r="AS256" s="13" t="n"/>
      <c r="AT256" s="13" t="n"/>
      <c r="AU256" s="10" t="n"/>
      <c r="AV256" s="10" t="n"/>
      <c r="AW256" s="10" t="n"/>
      <c r="AX256" s="10" t="n"/>
      <c r="AY256" s="10" t="n"/>
      <c r="AZ256" s="10" t="n"/>
      <c r="BA256" s="10" t="n"/>
      <c r="BB256" s="10" t="n"/>
      <c r="BC256" s="10" t="n"/>
      <c r="BD256" s="11" t="n"/>
      <c r="BE256" s="10" t="n"/>
      <c r="BF256" s="10" t="n"/>
      <c r="BG256" s="10" t="n"/>
      <c r="BH256" s="10" t="n"/>
      <c r="BI256" s="10" t="n"/>
      <c r="BJ256" s="10" t="n"/>
      <c r="BK256" s="10" t="n"/>
      <c r="BL256" s="10" t="n"/>
      <c r="BM256" s="10" t="n"/>
    </row>
    <row r="257" ht="15.75" customHeight="1" s="218">
      <c r="A257" s="10" t="n"/>
      <c r="B257" s="10" t="n"/>
      <c r="C257" s="10" t="n"/>
      <c r="D257" s="10" t="n"/>
      <c r="E257" s="10" t="n"/>
      <c r="F257" s="10" t="n"/>
      <c r="G257" s="11" t="n"/>
      <c r="H257" s="10" t="n"/>
      <c r="I257" s="10" t="n"/>
      <c r="J257" s="10" t="n"/>
      <c r="K257" s="10" t="n"/>
      <c r="L257" s="10" t="n"/>
      <c r="M257" s="13" t="n"/>
      <c r="N257" s="13" t="n"/>
      <c r="O257" s="13" t="n"/>
      <c r="P257" s="13" t="n"/>
      <c r="Q257" s="10" t="n"/>
      <c r="R257" s="10" t="n"/>
      <c r="S257" s="10" t="n"/>
      <c r="T257" s="10" t="n"/>
      <c r="U257" s="10" t="n"/>
      <c r="V257" s="10" t="n"/>
      <c r="W257" s="10" t="n"/>
      <c r="X257" s="10" t="n"/>
      <c r="Y257" s="11" t="n"/>
      <c r="Z257" s="11" t="n"/>
      <c r="AA257" s="11" t="n"/>
      <c r="AB257" s="11" t="n"/>
      <c r="AC257" s="11" t="n"/>
      <c r="AD257" s="11" t="n"/>
      <c r="AE257" s="10" t="n"/>
      <c r="AF257" s="10" t="n"/>
      <c r="AG257" s="10" t="n"/>
      <c r="AH257" s="10" t="n"/>
      <c r="AI257" s="13" t="n"/>
      <c r="AJ257" s="13" t="n"/>
      <c r="AK257" s="13" t="n"/>
      <c r="AL257" s="13" t="n"/>
      <c r="AM257" s="13" t="n"/>
      <c r="AN257" s="13" t="n"/>
      <c r="AO257" s="13" t="n"/>
      <c r="AP257" s="14" t="n"/>
      <c r="AQ257" s="14" t="n"/>
      <c r="AR257" s="14" t="n"/>
      <c r="AS257" s="13" t="n"/>
      <c r="AT257" s="13" t="n"/>
      <c r="AU257" s="10" t="n"/>
      <c r="AV257" s="10" t="n"/>
      <c r="AW257" s="10" t="n"/>
      <c r="AX257" s="10" t="n"/>
      <c r="AY257" s="10" t="n"/>
      <c r="AZ257" s="10" t="n"/>
      <c r="BA257" s="10" t="n"/>
      <c r="BB257" s="10" t="n"/>
      <c r="BC257" s="10" t="n"/>
      <c r="BD257" s="11" t="n"/>
      <c r="BE257" s="10" t="n"/>
      <c r="BF257" s="10" t="n"/>
      <c r="BG257" s="10" t="n"/>
      <c r="BH257" s="10" t="n"/>
      <c r="BI257" s="10" t="n"/>
      <c r="BJ257" s="10" t="n"/>
      <c r="BK257" s="10" t="n"/>
      <c r="BL257" s="10" t="n"/>
      <c r="BM257" s="10" t="n"/>
    </row>
    <row r="258" ht="15.75" customHeight="1" s="218">
      <c r="A258" s="10" t="n"/>
      <c r="B258" s="10" t="n"/>
      <c r="C258" s="10" t="n"/>
      <c r="D258" s="10" t="n"/>
      <c r="E258" s="10" t="n"/>
      <c r="F258" s="10" t="n"/>
      <c r="G258" s="11" t="n"/>
      <c r="H258" s="10" t="n"/>
      <c r="I258" s="10" t="n"/>
      <c r="J258" s="10" t="n"/>
      <c r="K258" s="10" t="n"/>
      <c r="L258" s="10" t="n"/>
      <c r="M258" s="13" t="n"/>
      <c r="N258" s="13" t="n"/>
      <c r="O258" s="13" t="n"/>
      <c r="P258" s="13" t="n"/>
      <c r="Q258" s="10" t="n"/>
      <c r="R258" s="10" t="n"/>
      <c r="S258" s="10" t="n"/>
      <c r="T258" s="10" t="n"/>
      <c r="U258" s="10" t="n"/>
      <c r="V258" s="10" t="n"/>
      <c r="W258" s="10" t="n"/>
      <c r="X258" s="10" t="n"/>
      <c r="Y258" s="11" t="n"/>
      <c r="Z258" s="11" t="n"/>
      <c r="AA258" s="11" t="n"/>
      <c r="AB258" s="11" t="n"/>
      <c r="AC258" s="11" t="n"/>
      <c r="AD258" s="11" t="n"/>
      <c r="AE258" s="10" t="n"/>
      <c r="AF258" s="10" t="n"/>
      <c r="AG258" s="10" t="n"/>
      <c r="AH258" s="10" t="n"/>
      <c r="AI258" s="13" t="n"/>
      <c r="AJ258" s="13" t="n"/>
      <c r="AK258" s="13" t="n"/>
      <c r="AL258" s="13" t="n"/>
      <c r="AM258" s="13" t="n"/>
      <c r="AN258" s="13" t="n"/>
      <c r="AO258" s="13" t="n"/>
      <c r="AP258" s="14" t="n"/>
      <c r="AQ258" s="14" t="n"/>
      <c r="AR258" s="14" t="n"/>
      <c r="AS258" s="13" t="n"/>
      <c r="AT258" s="13" t="n"/>
      <c r="AU258" s="10" t="n"/>
      <c r="AV258" s="10" t="n"/>
      <c r="AW258" s="10" t="n"/>
      <c r="AX258" s="10" t="n"/>
      <c r="AY258" s="10" t="n"/>
      <c r="AZ258" s="10" t="n"/>
      <c r="BA258" s="10" t="n"/>
      <c r="BB258" s="10" t="n"/>
      <c r="BC258" s="10" t="n"/>
      <c r="BD258" s="11" t="n"/>
      <c r="BE258" s="10" t="n"/>
      <c r="BF258" s="10" t="n"/>
      <c r="BG258" s="10" t="n"/>
      <c r="BH258" s="10" t="n"/>
      <c r="BI258" s="10" t="n"/>
      <c r="BJ258" s="10" t="n"/>
      <c r="BK258" s="10" t="n"/>
      <c r="BL258" s="10" t="n"/>
      <c r="BM258" s="10" t="n"/>
    </row>
    <row r="259" ht="15.75" customHeight="1" s="218">
      <c r="A259" s="10" t="n"/>
      <c r="B259" s="10" t="n"/>
      <c r="C259" s="10" t="n"/>
      <c r="D259" s="10" t="n"/>
      <c r="E259" s="10" t="n"/>
      <c r="F259" s="10" t="n"/>
      <c r="G259" s="11" t="n"/>
      <c r="H259" s="10" t="n"/>
      <c r="I259" s="10" t="n"/>
      <c r="J259" s="10" t="n"/>
      <c r="K259" s="10" t="n"/>
      <c r="L259" s="10" t="n"/>
      <c r="M259" s="13" t="n"/>
      <c r="N259" s="13" t="n"/>
      <c r="O259" s="13" t="n"/>
      <c r="P259" s="13" t="n"/>
      <c r="Q259" s="10" t="n"/>
      <c r="R259" s="10" t="n"/>
      <c r="S259" s="10" t="n"/>
      <c r="T259" s="10" t="n"/>
      <c r="U259" s="10" t="n"/>
      <c r="V259" s="10" t="n"/>
      <c r="W259" s="10" t="n"/>
      <c r="X259" s="10" t="n"/>
      <c r="Y259" s="11" t="n"/>
      <c r="Z259" s="11" t="n"/>
      <c r="AA259" s="11" t="n"/>
      <c r="AB259" s="11" t="n"/>
      <c r="AC259" s="11" t="n"/>
      <c r="AD259" s="11" t="n"/>
      <c r="AE259" s="10" t="n"/>
      <c r="AF259" s="10" t="n"/>
      <c r="AG259" s="10" t="n"/>
      <c r="AH259" s="10" t="n"/>
      <c r="AI259" s="13" t="n"/>
      <c r="AJ259" s="13" t="n"/>
      <c r="AK259" s="13" t="n"/>
      <c r="AL259" s="13" t="n"/>
      <c r="AM259" s="13" t="n"/>
      <c r="AN259" s="13" t="n"/>
      <c r="AO259" s="13" t="n"/>
      <c r="AP259" s="14" t="n"/>
      <c r="AQ259" s="14" t="n"/>
      <c r="AR259" s="14" t="n"/>
      <c r="AS259" s="13" t="n"/>
      <c r="AT259" s="13" t="n"/>
      <c r="AU259" s="10" t="n"/>
      <c r="AV259" s="10" t="n"/>
      <c r="AW259" s="10" t="n"/>
      <c r="AX259" s="10" t="n"/>
      <c r="AY259" s="10" t="n"/>
      <c r="AZ259" s="10" t="n"/>
      <c r="BA259" s="10" t="n"/>
      <c r="BB259" s="10" t="n"/>
      <c r="BC259" s="10" t="n"/>
      <c r="BD259" s="11" t="n"/>
      <c r="BE259" s="10" t="n"/>
      <c r="BF259" s="10" t="n"/>
      <c r="BG259" s="10" t="n"/>
      <c r="BH259" s="10" t="n"/>
      <c r="BI259" s="10" t="n"/>
      <c r="BJ259" s="10" t="n"/>
      <c r="BK259" s="10" t="n"/>
      <c r="BL259" s="10" t="n"/>
      <c r="BM259" s="10" t="n"/>
    </row>
    <row r="260" ht="15.75" customHeight="1" s="218">
      <c r="A260" s="10" t="n"/>
      <c r="B260" s="10" t="n"/>
      <c r="C260" s="10" t="n"/>
      <c r="D260" s="10" t="n"/>
      <c r="E260" s="10" t="n"/>
      <c r="F260" s="10" t="n"/>
      <c r="G260" s="11" t="n"/>
      <c r="H260" s="10" t="n"/>
      <c r="I260" s="10" t="n"/>
      <c r="J260" s="10" t="n"/>
      <c r="K260" s="10" t="n"/>
      <c r="L260" s="10" t="n"/>
      <c r="M260" s="13" t="n"/>
      <c r="N260" s="13" t="n"/>
      <c r="O260" s="13" t="n"/>
      <c r="P260" s="13" t="n"/>
      <c r="Q260" s="10" t="n"/>
      <c r="R260" s="10" t="n"/>
      <c r="S260" s="10" t="n"/>
      <c r="T260" s="10" t="n"/>
      <c r="U260" s="10" t="n"/>
      <c r="V260" s="10" t="n"/>
      <c r="W260" s="10" t="n"/>
      <c r="X260" s="10" t="n"/>
      <c r="Y260" s="11" t="n"/>
      <c r="Z260" s="11" t="n"/>
      <c r="AA260" s="11" t="n"/>
      <c r="AB260" s="11" t="n"/>
      <c r="AC260" s="11" t="n"/>
      <c r="AD260" s="11" t="n"/>
      <c r="AE260" s="10" t="n"/>
      <c r="AF260" s="10" t="n"/>
      <c r="AG260" s="10" t="n"/>
      <c r="AH260" s="10" t="n"/>
      <c r="AI260" s="13" t="n"/>
      <c r="AJ260" s="13" t="n"/>
      <c r="AK260" s="13" t="n"/>
      <c r="AL260" s="13" t="n"/>
      <c r="AM260" s="13" t="n"/>
      <c r="AN260" s="13" t="n"/>
      <c r="AO260" s="13" t="n"/>
      <c r="AP260" s="14" t="n"/>
      <c r="AQ260" s="14" t="n"/>
      <c r="AR260" s="14" t="n"/>
      <c r="AS260" s="13" t="n"/>
      <c r="AT260" s="13" t="n"/>
      <c r="AU260" s="10" t="n"/>
      <c r="AV260" s="10" t="n"/>
      <c r="AW260" s="10" t="n"/>
      <c r="AX260" s="10" t="n"/>
      <c r="AY260" s="10" t="n"/>
      <c r="AZ260" s="10" t="n"/>
      <c r="BA260" s="10" t="n"/>
      <c r="BB260" s="10" t="n"/>
      <c r="BC260" s="10" t="n"/>
      <c r="BD260" s="11" t="n"/>
      <c r="BE260" s="10" t="n"/>
      <c r="BF260" s="10" t="n"/>
      <c r="BG260" s="10" t="n"/>
      <c r="BH260" s="10" t="n"/>
      <c r="BI260" s="10" t="n"/>
      <c r="BJ260" s="10" t="n"/>
      <c r="BK260" s="10" t="n"/>
      <c r="BL260" s="10" t="n"/>
      <c r="BM260" s="10" t="n"/>
    </row>
    <row r="261" ht="15.75" customHeight="1" s="218">
      <c r="A261" s="10" t="n"/>
      <c r="B261" s="10" t="n"/>
      <c r="C261" s="10" t="n"/>
      <c r="D261" s="10" t="n"/>
      <c r="E261" s="10" t="n"/>
      <c r="F261" s="10" t="n"/>
      <c r="G261" s="11" t="n"/>
      <c r="H261" s="10" t="n"/>
      <c r="I261" s="10" t="n"/>
      <c r="J261" s="10" t="n"/>
      <c r="K261" s="10" t="n"/>
      <c r="L261" s="10" t="n"/>
      <c r="M261" s="13" t="n"/>
      <c r="N261" s="13" t="n"/>
      <c r="O261" s="13" t="n"/>
      <c r="P261" s="13" t="n"/>
      <c r="Q261" s="10" t="n"/>
      <c r="R261" s="10" t="n"/>
      <c r="S261" s="10" t="n"/>
      <c r="T261" s="10" t="n"/>
      <c r="U261" s="10" t="n"/>
      <c r="V261" s="10" t="n"/>
      <c r="W261" s="10" t="n"/>
      <c r="X261" s="10" t="n"/>
      <c r="Y261" s="11" t="n"/>
      <c r="Z261" s="11" t="n"/>
      <c r="AA261" s="11" t="n"/>
      <c r="AB261" s="11" t="n"/>
      <c r="AC261" s="11" t="n"/>
      <c r="AD261" s="11" t="n"/>
      <c r="AE261" s="10" t="n"/>
      <c r="AF261" s="10" t="n"/>
      <c r="AG261" s="10" t="n"/>
      <c r="AH261" s="10" t="n"/>
      <c r="AI261" s="13" t="n"/>
      <c r="AJ261" s="13" t="n"/>
      <c r="AK261" s="13" t="n"/>
      <c r="AL261" s="13" t="n"/>
      <c r="AM261" s="13" t="n"/>
      <c r="AN261" s="13" t="n"/>
      <c r="AO261" s="13" t="n"/>
      <c r="AP261" s="14" t="n"/>
      <c r="AQ261" s="14" t="n"/>
      <c r="AR261" s="14" t="n"/>
      <c r="AS261" s="13" t="n"/>
      <c r="AT261" s="13" t="n"/>
      <c r="AU261" s="10" t="n"/>
      <c r="AV261" s="10" t="n"/>
      <c r="AW261" s="10" t="n"/>
      <c r="AX261" s="10" t="n"/>
      <c r="AY261" s="10" t="n"/>
      <c r="AZ261" s="10" t="n"/>
      <c r="BA261" s="10" t="n"/>
      <c r="BB261" s="10" t="n"/>
      <c r="BC261" s="10" t="n"/>
      <c r="BD261" s="11" t="n"/>
      <c r="BE261" s="10" t="n"/>
      <c r="BF261" s="10" t="n"/>
      <c r="BG261" s="10" t="n"/>
      <c r="BH261" s="10" t="n"/>
      <c r="BI261" s="10" t="n"/>
      <c r="BJ261" s="10" t="n"/>
      <c r="BK261" s="10" t="n"/>
      <c r="BL261" s="10" t="n"/>
      <c r="BM261" s="10" t="n"/>
    </row>
    <row r="262" ht="15.75" customHeight="1" s="218">
      <c r="A262" s="10" t="n"/>
      <c r="B262" s="10" t="n"/>
      <c r="C262" s="10" t="n"/>
      <c r="D262" s="10" t="n"/>
      <c r="E262" s="10" t="n"/>
      <c r="F262" s="10" t="n"/>
      <c r="G262" s="11" t="n"/>
      <c r="H262" s="10" t="n"/>
      <c r="I262" s="10" t="n"/>
      <c r="J262" s="10" t="n"/>
      <c r="K262" s="10" t="n"/>
      <c r="L262" s="10" t="n"/>
      <c r="M262" s="13" t="n"/>
      <c r="N262" s="13" t="n"/>
      <c r="O262" s="13" t="n"/>
      <c r="P262" s="13" t="n"/>
      <c r="Q262" s="10" t="n"/>
      <c r="R262" s="10" t="n"/>
      <c r="S262" s="10" t="n"/>
      <c r="T262" s="10" t="n"/>
      <c r="U262" s="10" t="n"/>
      <c r="V262" s="10" t="n"/>
      <c r="W262" s="10" t="n"/>
      <c r="X262" s="10" t="n"/>
      <c r="Y262" s="11" t="n"/>
      <c r="Z262" s="11" t="n"/>
      <c r="AA262" s="11" t="n"/>
      <c r="AB262" s="11" t="n"/>
      <c r="AC262" s="11" t="n"/>
      <c r="AD262" s="11" t="n"/>
      <c r="AE262" s="10" t="n"/>
      <c r="AF262" s="10" t="n"/>
      <c r="AG262" s="10" t="n"/>
      <c r="AH262" s="10" t="n"/>
      <c r="AI262" s="13" t="n"/>
      <c r="AJ262" s="13" t="n"/>
      <c r="AK262" s="13" t="n"/>
      <c r="AL262" s="13" t="n"/>
      <c r="AM262" s="13" t="n"/>
      <c r="AN262" s="13" t="n"/>
      <c r="AO262" s="13" t="n"/>
      <c r="AP262" s="14" t="n"/>
      <c r="AQ262" s="14" t="n"/>
      <c r="AR262" s="14" t="n"/>
      <c r="AS262" s="13" t="n"/>
      <c r="AT262" s="13" t="n"/>
      <c r="AU262" s="10" t="n"/>
      <c r="AV262" s="10" t="n"/>
      <c r="AW262" s="10" t="n"/>
      <c r="AX262" s="10" t="n"/>
      <c r="AY262" s="10" t="n"/>
      <c r="AZ262" s="10" t="n"/>
      <c r="BA262" s="10" t="n"/>
      <c r="BB262" s="10" t="n"/>
      <c r="BC262" s="10" t="n"/>
      <c r="BD262" s="11" t="n"/>
      <c r="BE262" s="10" t="n"/>
      <c r="BF262" s="10" t="n"/>
      <c r="BG262" s="10" t="n"/>
      <c r="BH262" s="10" t="n"/>
      <c r="BI262" s="10" t="n"/>
      <c r="BJ262" s="10" t="n"/>
      <c r="BK262" s="10" t="n"/>
      <c r="BL262" s="10" t="n"/>
      <c r="BM262" s="10" t="n"/>
    </row>
    <row r="263" ht="15.75" customHeight="1" s="218">
      <c r="A263" s="10" t="n"/>
      <c r="B263" s="10" t="n"/>
      <c r="C263" s="10" t="n"/>
      <c r="D263" s="10" t="n"/>
      <c r="E263" s="10" t="n"/>
      <c r="F263" s="10" t="n"/>
      <c r="G263" s="11" t="n"/>
      <c r="H263" s="10" t="n"/>
      <c r="I263" s="10" t="n"/>
      <c r="J263" s="10" t="n"/>
      <c r="K263" s="10" t="n"/>
      <c r="L263" s="10" t="n"/>
      <c r="M263" s="13" t="n"/>
      <c r="N263" s="13" t="n"/>
      <c r="O263" s="13" t="n"/>
      <c r="P263" s="13" t="n"/>
      <c r="Q263" s="10" t="n"/>
      <c r="R263" s="10" t="n"/>
      <c r="S263" s="10" t="n"/>
      <c r="T263" s="10" t="n"/>
      <c r="U263" s="10" t="n"/>
      <c r="V263" s="10" t="n"/>
      <c r="W263" s="10" t="n"/>
      <c r="X263" s="10" t="n"/>
      <c r="Y263" s="11" t="n"/>
      <c r="Z263" s="11" t="n"/>
      <c r="AA263" s="11" t="n"/>
      <c r="AB263" s="11" t="n"/>
      <c r="AC263" s="11" t="n"/>
      <c r="AD263" s="11" t="n"/>
      <c r="AE263" s="10" t="n"/>
      <c r="AF263" s="10" t="n"/>
      <c r="AG263" s="10" t="n"/>
      <c r="AH263" s="10" t="n"/>
      <c r="AI263" s="13" t="n"/>
      <c r="AJ263" s="13" t="n"/>
      <c r="AK263" s="13" t="n"/>
      <c r="AL263" s="13" t="n"/>
      <c r="AM263" s="13" t="n"/>
      <c r="AN263" s="13" t="n"/>
      <c r="AO263" s="13" t="n"/>
      <c r="AP263" s="14" t="n"/>
      <c r="AQ263" s="14" t="n"/>
      <c r="AR263" s="14" t="n"/>
      <c r="AS263" s="13" t="n"/>
      <c r="AT263" s="13" t="n"/>
      <c r="AU263" s="10" t="n"/>
      <c r="AV263" s="10" t="n"/>
      <c r="AW263" s="10" t="n"/>
      <c r="AX263" s="10" t="n"/>
      <c r="AY263" s="10" t="n"/>
      <c r="AZ263" s="10" t="n"/>
      <c r="BA263" s="10" t="n"/>
      <c r="BB263" s="10" t="n"/>
      <c r="BC263" s="10" t="n"/>
      <c r="BD263" s="11" t="n"/>
      <c r="BE263" s="10" t="n"/>
      <c r="BF263" s="10" t="n"/>
      <c r="BG263" s="10" t="n"/>
      <c r="BH263" s="10" t="n"/>
      <c r="BI263" s="10" t="n"/>
      <c r="BJ263" s="10" t="n"/>
      <c r="BK263" s="10" t="n"/>
      <c r="BL263" s="10" t="n"/>
      <c r="BM263" s="10" t="n"/>
    </row>
    <row r="264" ht="15.75" customHeight="1" s="218">
      <c r="A264" s="10" t="n"/>
      <c r="B264" s="10" t="n"/>
      <c r="C264" s="10" t="n"/>
      <c r="D264" s="10" t="n"/>
      <c r="E264" s="10" t="n"/>
      <c r="F264" s="10" t="n"/>
      <c r="G264" s="11" t="n"/>
      <c r="H264" s="10" t="n"/>
      <c r="I264" s="10" t="n"/>
      <c r="J264" s="10" t="n"/>
      <c r="K264" s="10" t="n"/>
      <c r="L264" s="10" t="n"/>
      <c r="M264" s="13" t="n"/>
      <c r="N264" s="13" t="n"/>
      <c r="O264" s="13" t="n"/>
      <c r="P264" s="13" t="n"/>
      <c r="Q264" s="10" t="n"/>
      <c r="R264" s="10" t="n"/>
      <c r="S264" s="10" t="n"/>
      <c r="T264" s="10" t="n"/>
      <c r="U264" s="10" t="n"/>
      <c r="V264" s="10" t="n"/>
      <c r="W264" s="10" t="n"/>
      <c r="X264" s="10" t="n"/>
      <c r="Y264" s="11" t="n"/>
      <c r="Z264" s="11" t="n"/>
      <c r="AA264" s="11" t="n"/>
      <c r="AB264" s="11" t="n"/>
      <c r="AC264" s="11" t="n"/>
      <c r="AD264" s="11" t="n"/>
      <c r="AE264" s="10" t="n"/>
      <c r="AF264" s="10" t="n"/>
      <c r="AG264" s="10" t="n"/>
      <c r="AH264" s="10" t="n"/>
      <c r="AI264" s="13" t="n"/>
      <c r="AJ264" s="13" t="n"/>
      <c r="AK264" s="13" t="n"/>
      <c r="AL264" s="13" t="n"/>
      <c r="AM264" s="13" t="n"/>
      <c r="AN264" s="13" t="n"/>
      <c r="AO264" s="13" t="n"/>
      <c r="AP264" s="14" t="n"/>
      <c r="AQ264" s="14" t="n"/>
      <c r="AR264" s="14" t="n"/>
      <c r="AS264" s="13" t="n"/>
      <c r="AT264" s="13" t="n"/>
      <c r="AU264" s="10" t="n"/>
      <c r="AV264" s="10" t="n"/>
      <c r="AW264" s="10" t="n"/>
      <c r="AX264" s="10" t="n"/>
      <c r="AY264" s="10" t="n"/>
      <c r="AZ264" s="10" t="n"/>
      <c r="BA264" s="10" t="n"/>
      <c r="BB264" s="10" t="n"/>
      <c r="BC264" s="10" t="n"/>
      <c r="BD264" s="11" t="n"/>
      <c r="BE264" s="10" t="n"/>
      <c r="BF264" s="10" t="n"/>
      <c r="BG264" s="10" t="n"/>
      <c r="BH264" s="10" t="n"/>
      <c r="BI264" s="10" t="n"/>
      <c r="BJ264" s="10" t="n"/>
      <c r="BK264" s="10" t="n"/>
      <c r="BL264" s="10" t="n"/>
      <c r="BM264" s="10" t="n"/>
    </row>
    <row r="265" ht="15.75" customHeight="1" s="218">
      <c r="A265" s="10" t="n"/>
      <c r="B265" s="10" t="n"/>
      <c r="C265" s="10" t="n"/>
      <c r="D265" s="10" t="n"/>
      <c r="E265" s="10" t="n"/>
      <c r="F265" s="10" t="n"/>
      <c r="G265" s="11" t="n"/>
      <c r="H265" s="10" t="n"/>
      <c r="I265" s="10" t="n"/>
      <c r="J265" s="10" t="n"/>
      <c r="K265" s="10" t="n"/>
      <c r="L265" s="10" t="n"/>
      <c r="M265" s="13" t="n"/>
      <c r="N265" s="13" t="n"/>
      <c r="O265" s="13" t="n"/>
      <c r="P265" s="13" t="n"/>
      <c r="Q265" s="10" t="n"/>
      <c r="R265" s="10" t="n"/>
      <c r="S265" s="10" t="n"/>
      <c r="T265" s="10" t="n"/>
      <c r="U265" s="10" t="n"/>
      <c r="V265" s="10" t="n"/>
      <c r="W265" s="10" t="n"/>
      <c r="X265" s="10" t="n"/>
      <c r="Y265" s="11" t="n"/>
      <c r="Z265" s="11" t="n"/>
      <c r="AA265" s="11" t="n"/>
      <c r="AB265" s="11" t="n"/>
      <c r="AC265" s="11" t="n"/>
      <c r="AD265" s="11" t="n"/>
      <c r="AE265" s="10" t="n"/>
      <c r="AF265" s="10" t="n"/>
      <c r="AG265" s="10" t="n"/>
      <c r="AH265" s="10" t="n"/>
      <c r="AI265" s="13" t="n"/>
      <c r="AJ265" s="13" t="n"/>
      <c r="AK265" s="13" t="n"/>
      <c r="AL265" s="13" t="n"/>
      <c r="AM265" s="13" t="n"/>
      <c r="AN265" s="13" t="n"/>
      <c r="AO265" s="13" t="n"/>
      <c r="AP265" s="14" t="n"/>
      <c r="AQ265" s="14" t="n"/>
      <c r="AR265" s="14" t="n"/>
      <c r="AS265" s="13" t="n"/>
      <c r="AT265" s="13" t="n"/>
      <c r="AU265" s="10" t="n"/>
      <c r="AV265" s="10" t="n"/>
      <c r="AW265" s="10" t="n"/>
      <c r="AX265" s="10" t="n"/>
      <c r="AY265" s="10" t="n"/>
      <c r="AZ265" s="10" t="n"/>
      <c r="BA265" s="10" t="n"/>
      <c r="BB265" s="10" t="n"/>
      <c r="BC265" s="10" t="n"/>
      <c r="BD265" s="11" t="n"/>
      <c r="BE265" s="10" t="n"/>
      <c r="BF265" s="10" t="n"/>
      <c r="BG265" s="10" t="n"/>
      <c r="BH265" s="10" t="n"/>
      <c r="BI265" s="10" t="n"/>
      <c r="BJ265" s="10" t="n"/>
      <c r="BK265" s="10" t="n"/>
      <c r="BL265" s="10" t="n"/>
      <c r="BM265" s="10" t="n"/>
    </row>
    <row r="266" ht="15.75" customHeight="1" s="218">
      <c r="A266" s="10" t="n"/>
      <c r="B266" s="10" t="n"/>
      <c r="C266" s="10" t="n"/>
      <c r="D266" s="10" t="n"/>
      <c r="E266" s="10" t="n"/>
      <c r="F266" s="10" t="n"/>
      <c r="G266" s="11" t="n"/>
      <c r="H266" s="10" t="n"/>
      <c r="I266" s="10" t="n"/>
      <c r="J266" s="10" t="n"/>
      <c r="K266" s="10" t="n"/>
      <c r="L266" s="10" t="n"/>
      <c r="M266" s="13" t="n"/>
      <c r="N266" s="13" t="n"/>
      <c r="O266" s="13" t="n"/>
      <c r="P266" s="13" t="n"/>
      <c r="Q266" s="10" t="n"/>
      <c r="R266" s="10" t="n"/>
      <c r="S266" s="10" t="n"/>
      <c r="T266" s="10" t="n"/>
      <c r="U266" s="10" t="n"/>
      <c r="V266" s="10" t="n"/>
      <c r="W266" s="10" t="n"/>
      <c r="X266" s="10" t="n"/>
      <c r="Y266" s="11" t="n"/>
      <c r="Z266" s="11" t="n"/>
      <c r="AA266" s="11" t="n"/>
      <c r="AB266" s="11" t="n"/>
      <c r="AC266" s="11" t="n"/>
      <c r="AD266" s="11" t="n"/>
      <c r="AE266" s="10" t="n"/>
      <c r="AF266" s="10" t="n"/>
      <c r="AG266" s="10" t="n"/>
      <c r="AH266" s="10" t="n"/>
      <c r="AI266" s="13" t="n"/>
      <c r="AJ266" s="13" t="n"/>
      <c r="AK266" s="13" t="n"/>
      <c r="AL266" s="13" t="n"/>
      <c r="AM266" s="13" t="n"/>
      <c r="AN266" s="13" t="n"/>
      <c r="AO266" s="13" t="n"/>
      <c r="AP266" s="14" t="n"/>
      <c r="AQ266" s="14" t="n"/>
      <c r="AR266" s="14" t="n"/>
      <c r="AS266" s="13" t="n"/>
      <c r="AT266" s="13" t="n"/>
      <c r="AU266" s="10" t="n"/>
      <c r="AV266" s="10" t="n"/>
      <c r="AW266" s="10" t="n"/>
      <c r="AX266" s="10" t="n"/>
      <c r="AY266" s="10" t="n"/>
      <c r="AZ266" s="10" t="n"/>
      <c r="BA266" s="10" t="n"/>
      <c r="BB266" s="10" t="n"/>
      <c r="BC266" s="10" t="n"/>
      <c r="BD266" s="11" t="n"/>
      <c r="BE266" s="10" t="n"/>
      <c r="BF266" s="10" t="n"/>
      <c r="BG266" s="10" t="n"/>
      <c r="BH266" s="10" t="n"/>
      <c r="BI266" s="10" t="n"/>
      <c r="BJ266" s="10" t="n"/>
      <c r="BK266" s="10" t="n"/>
      <c r="BL266" s="10" t="n"/>
      <c r="BM266" s="10" t="n"/>
    </row>
    <row r="267" ht="15.75" customHeight="1" s="218">
      <c r="A267" s="10" t="n"/>
      <c r="B267" s="10" t="n"/>
      <c r="C267" s="10" t="n"/>
      <c r="D267" s="10" t="n"/>
      <c r="E267" s="10" t="n"/>
      <c r="F267" s="10" t="n"/>
      <c r="G267" s="11" t="n"/>
      <c r="H267" s="10" t="n"/>
      <c r="I267" s="10" t="n"/>
      <c r="J267" s="10" t="n"/>
      <c r="K267" s="10" t="n"/>
      <c r="L267" s="10" t="n"/>
      <c r="M267" s="13" t="n"/>
      <c r="N267" s="13" t="n"/>
      <c r="O267" s="13" t="n"/>
      <c r="P267" s="13" t="n"/>
      <c r="Q267" s="10" t="n"/>
      <c r="R267" s="10" t="n"/>
      <c r="S267" s="10" t="n"/>
      <c r="T267" s="10" t="n"/>
      <c r="U267" s="10" t="n"/>
      <c r="V267" s="10" t="n"/>
      <c r="W267" s="10" t="n"/>
      <c r="X267" s="10" t="n"/>
      <c r="Y267" s="11" t="n"/>
      <c r="Z267" s="11" t="n"/>
      <c r="AA267" s="11" t="n"/>
      <c r="AB267" s="11" t="n"/>
      <c r="AC267" s="11" t="n"/>
      <c r="AD267" s="11" t="n"/>
      <c r="AE267" s="10" t="n"/>
      <c r="AF267" s="10" t="n"/>
      <c r="AG267" s="10" t="n"/>
      <c r="AH267" s="10" t="n"/>
      <c r="AI267" s="13" t="n"/>
      <c r="AJ267" s="13" t="n"/>
      <c r="AK267" s="13" t="n"/>
      <c r="AL267" s="13" t="n"/>
      <c r="AM267" s="13" t="n"/>
      <c r="AN267" s="13" t="n"/>
      <c r="AO267" s="13" t="n"/>
      <c r="AP267" s="14" t="n"/>
      <c r="AQ267" s="14" t="n"/>
      <c r="AR267" s="14" t="n"/>
      <c r="AS267" s="13" t="n"/>
      <c r="AT267" s="13" t="n"/>
      <c r="AU267" s="10" t="n"/>
      <c r="AV267" s="10" t="n"/>
      <c r="AW267" s="10" t="n"/>
      <c r="AX267" s="10" t="n"/>
      <c r="AY267" s="10" t="n"/>
      <c r="AZ267" s="10" t="n"/>
      <c r="BA267" s="10" t="n"/>
      <c r="BB267" s="10" t="n"/>
      <c r="BC267" s="10" t="n"/>
      <c r="BD267" s="11" t="n"/>
      <c r="BE267" s="10" t="n"/>
      <c r="BF267" s="10" t="n"/>
      <c r="BG267" s="10" t="n"/>
      <c r="BH267" s="10" t="n"/>
      <c r="BI267" s="10" t="n"/>
      <c r="BJ267" s="10" t="n"/>
      <c r="BK267" s="10" t="n"/>
      <c r="BL267" s="10" t="n"/>
      <c r="BM267" s="10" t="n"/>
    </row>
    <row r="268" ht="15.75" customHeight="1" s="218">
      <c r="A268" s="10" t="n"/>
      <c r="B268" s="10" t="n"/>
      <c r="C268" s="10" t="n"/>
      <c r="D268" s="10" t="n"/>
      <c r="E268" s="10" t="n"/>
      <c r="F268" s="10" t="n"/>
      <c r="G268" s="11" t="n"/>
      <c r="H268" s="10" t="n"/>
      <c r="I268" s="10" t="n"/>
      <c r="J268" s="10" t="n"/>
      <c r="K268" s="10" t="n"/>
      <c r="L268" s="10" t="n"/>
      <c r="M268" s="13" t="n"/>
      <c r="N268" s="13" t="n"/>
      <c r="O268" s="13" t="n"/>
      <c r="P268" s="13" t="n"/>
      <c r="Q268" s="10" t="n"/>
      <c r="R268" s="10" t="n"/>
      <c r="S268" s="10" t="n"/>
      <c r="T268" s="10" t="n"/>
      <c r="U268" s="10" t="n"/>
      <c r="V268" s="10" t="n"/>
      <c r="W268" s="10" t="n"/>
      <c r="X268" s="10" t="n"/>
      <c r="Y268" s="11" t="n"/>
      <c r="Z268" s="11" t="n"/>
      <c r="AA268" s="11" t="n"/>
      <c r="AB268" s="11" t="n"/>
      <c r="AC268" s="11" t="n"/>
      <c r="AD268" s="11" t="n"/>
      <c r="AE268" s="10" t="n"/>
      <c r="AF268" s="10" t="n"/>
      <c r="AG268" s="10" t="n"/>
      <c r="AH268" s="10" t="n"/>
      <c r="AI268" s="13" t="n"/>
      <c r="AJ268" s="13" t="n"/>
      <c r="AK268" s="13" t="n"/>
      <c r="AL268" s="13" t="n"/>
      <c r="AM268" s="13" t="n"/>
      <c r="AN268" s="13" t="n"/>
      <c r="AO268" s="13" t="n"/>
      <c r="AP268" s="14" t="n"/>
      <c r="AQ268" s="14" t="n"/>
      <c r="AR268" s="14" t="n"/>
      <c r="AS268" s="13" t="n"/>
      <c r="AT268" s="13" t="n"/>
      <c r="AU268" s="10" t="n"/>
      <c r="AV268" s="10" t="n"/>
      <c r="AW268" s="10" t="n"/>
      <c r="AX268" s="10" t="n"/>
      <c r="AY268" s="10" t="n"/>
      <c r="AZ268" s="10" t="n"/>
      <c r="BA268" s="10" t="n"/>
      <c r="BB268" s="10" t="n"/>
      <c r="BC268" s="10" t="n"/>
      <c r="BD268" s="11" t="n"/>
      <c r="BE268" s="10" t="n"/>
      <c r="BF268" s="10" t="n"/>
      <c r="BG268" s="10" t="n"/>
      <c r="BH268" s="10" t="n"/>
      <c r="BI268" s="10" t="n"/>
      <c r="BJ268" s="10" t="n"/>
      <c r="BK268" s="10" t="n"/>
      <c r="BL268" s="10" t="n"/>
      <c r="BM268" s="10" t="n"/>
    </row>
    <row r="269" ht="15.75" customHeight="1" s="218">
      <c r="A269" s="10" t="n"/>
      <c r="B269" s="10" t="n"/>
      <c r="C269" s="10" t="n"/>
      <c r="D269" s="10" t="n"/>
      <c r="E269" s="10" t="n"/>
      <c r="F269" s="10" t="n"/>
      <c r="G269" s="11" t="n"/>
      <c r="H269" s="10" t="n"/>
      <c r="I269" s="10" t="n"/>
      <c r="J269" s="10" t="n"/>
      <c r="K269" s="10" t="n"/>
      <c r="L269" s="10" t="n"/>
      <c r="M269" s="13" t="n"/>
      <c r="N269" s="13" t="n"/>
      <c r="O269" s="13" t="n"/>
      <c r="P269" s="13" t="n"/>
      <c r="Q269" s="10" t="n"/>
      <c r="R269" s="10" t="n"/>
      <c r="S269" s="10" t="n"/>
      <c r="T269" s="10" t="n"/>
      <c r="U269" s="10" t="n"/>
      <c r="V269" s="10" t="n"/>
      <c r="W269" s="10" t="n"/>
      <c r="X269" s="10" t="n"/>
      <c r="Y269" s="11" t="n"/>
      <c r="Z269" s="11" t="n"/>
      <c r="AA269" s="11" t="n"/>
      <c r="AB269" s="11" t="n"/>
      <c r="AC269" s="11" t="n"/>
      <c r="AD269" s="11" t="n"/>
      <c r="AE269" s="10" t="n"/>
      <c r="AF269" s="10" t="n"/>
      <c r="AG269" s="10" t="n"/>
      <c r="AH269" s="10" t="n"/>
      <c r="AI269" s="13" t="n"/>
      <c r="AJ269" s="13" t="n"/>
      <c r="AK269" s="13" t="n"/>
      <c r="AL269" s="13" t="n"/>
      <c r="AM269" s="13" t="n"/>
      <c r="AN269" s="13" t="n"/>
      <c r="AO269" s="13" t="n"/>
      <c r="AP269" s="14" t="n"/>
      <c r="AQ269" s="14" t="n"/>
      <c r="AR269" s="14" t="n"/>
      <c r="AS269" s="13" t="n"/>
      <c r="AT269" s="13" t="n"/>
      <c r="AU269" s="10" t="n"/>
      <c r="AV269" s="10" t="n"/>
      <c r="AW269" s="10" t="n"/>
      <c r="AX269" s="10" t="n"/>
      <c r="AY269" s="10" t="n"/>
      <c r="AZ269" s="10" t="n"/>
      <c r="BA269" s="10" t="n"/>
      <c r="BB269" s="10" t="n"/>
      <c r="BC269" s="10" t="n"/>
      <c r="BD269" s="11" t="n"/>
      <c r="BE269" s="10" t="n"/>
      <c r="BF269" s="10" t="n"/>
      <c r="BG269" s="10" t="n"/>
      <c r="BH269" s="10" t="n"/>
      <c r="BI269" s="10" t="n"/>
      <c r="BJ269" s="10" t="n"/>
      <c r="BK269" s="10" t="n"/>
      <c r="BL269" s="10" t="n"/>
      <c r="BM269" s="10" t="n"/>
    </row>
    <row r="270" ht="15.75" customHeight="1" s="218">
      <c r="A270" s="10" t="n"/>
      <c r="B270" s="10" t="n"/>
      <c r="C270" s="10" t="n"/>
      <c r="D270" s="10" t="n"/>
      <c r="E270" s="10" t="n"/>
      <c r="F270" s="10" t="n"/>
      <c r="G270" s="11" t="n"/>
      <c r="H270" s="10" t="n"/>
      <c r="I270" s="10" t="n"/>
      <c r="J270" s="10" t="n"/>
      <c r="K270" s="10" t="n"/>
      <c r="L270" s="10" t="n"/>
      <c r="M270" s="13" t="n"/>
      <c r="N270" s="13" t="n"/>
      <c r="O270" s="13" t="n"/>
      <c r="P270" s="13" t="n"/>
      <c r="Q270" s="10" t="n"/>
      <c r="R270" s="10" t="n"/>
      <c r="S270" s="10" t="n"/>
      <c r="T270" s="10" t="n"/>
      <c r="U270" s="10" t="n"/>
      <c r="V270" s="10" t="n"/>
      <c r="W270" s="10" t="n"/>
      <c r="X270" s="10" t="n"/>
      <c r="Y270" s="11" t="n"/>
      <c r="Z270" s="11" t="n"/>
      <c r="AA270" s="11" t="n"/>
      <c r="AB270" s="11" t="n"/>
      <c r="AC270" s="11" t="n"/>
      <c r="AD270" s="11" t="n"/>
      <c r="AE270" s="10" t="n"/>
      <c r="AF270" s="10" t="n"/>
      <c r="AG270" s="10" t="n"/>
      <c r="AH270" s="10" t="n"/>
      <c r="AI270" s="13" t="n"/>
      <c r="AJ270" s="13" t="n"/>
      <c r="AK270" s="13" t="n"/>
      <c r="AL270" s="13" t="n"/>
      <c r="AM270" s="13" t="n"/>
      <c r="AN270" s="13" t="n"/>
      <c r="AO270" s="13" t="n"/>
      <c r="AP270" s="14" t="n"/>
      <c r="AQ270" s="14" t="n"/>
      <c r="AR270" s="14" t="n"/>
      <c r="AS270" s="13" t="n"/>
      <c r="AT270" s="13" t="n"/>
      <c r="AU270" s="10" t="n"/>
      <c r="AV270" s="10" t="n"/>
      <c r="AW270" s="10" t="n"/>
      <c r="AX270" s="10" t="n"/>
      <c r="AY270" s="10" t="n"/>
      <c r="AZ270" s="10" t="n"/>
      <c r="BA270" s="10" t="n"/>
      <c r="BB270" s="10" t="n"/>
      <c r="BC270" s="10" t="n"/>
      <c r="BD270" s="11" t="n"/>
      <c r="BE270" s="10" t="n"/>
      <c r="BF270" s="10" t="n"/>
      <c r="BG270" s="10" t="n"/>
      <c r="BH270" s="10" t="n"/>
      <c r="BI270" s="10" t="n"/>
      <c r="BJ270" s="10" t="n"/>
      <c r="BK270" s="10" t="n"/>
      <c r="BL270" s="10" t="n"/>
      <c r="BM270" s="10" t="n"/>
    </row>
    <row r="271" ht="15.75" customHeight="1" s="218">
      <c r="A271" s="10" t="n"/>
      <c r="B271" s="10" t="n"/>
      <c r="C271" s="10" t="n"/>
      <c r="D271" s="10" t="n"/>
      <c r="E271" s="10" t="n"/>
      <c r="F271" s="10" t="n"/>
      <c r="G271" s="11" t="n"/>
      <c r="H271" s="10" t="n"/>
      <c r="I271" s="10" t="n"/>
      <c r="J271" s="10" t="n"/>
      <c r="K271" s="10" t="n"/>
      <c r="L271" s="10" t="n"/>
      <c r="M271" s="13" t="n"/>
      <c r="N271" s="13" t="n"/>
      <c r="O271" s="13" t="n"/>
      <c r="P271" s="13" t="n"/>
      <c r="Q271" s="10" t="n"/>
      <c r="R271" s="10" t="n"/>
      <c r="S271" s="10" t="n"/>
      <c r="T271" s="10" t="n"/>
      <c r="U271" s="10" t="n"/>
      <c r="V271" s="10" t="n"/>
      <c r="W271" s="10" t="n"/>
      <c r="X271" s="10" t="n"/>
      <c r="Y271" s="11" t="n"/>
      <c r="Z271" s="11" t="n"/>
      <c r="AA271" s="11" t="n"/>
      <c r="AB271" s="11" t="n"/>
      <c r="AC271" s="11" t="n"/>
      <c r="AD271" s="11" t="n"/>
      <c r="AE271" s="10" t="n"/>
      <c r="AF271" s="10" t="n"/>
      <c r="AG271" s="10" t="n"/>
      <c r="AH271" s="10" t="n"/>
      <c r="AI271" s="13" t="n"/>
      <c r="AJ271" s="13" t="n"/>
      <c r="AK271" s="13" t="n"/>
      <c r="AL271" s="13" t="n"/>
      <c r="AM271" s="13" t="n"/>
      <c r="AN271" s="13" t="n"/>
      <c r="AO271" s="13" t="n"/>
      <c r="AP271" s="14" t="n"/>
      <c r="AQ271" s="14" t="n"/>
      <c r="AR271" s="14" t="n"/>
      <c r="AS271" s="13" t="n"/>
      <c r="AT271" s="13" t="n"/>
      <c r="AU271" s="10" t="n"/>
      <c r="AV271" s="10" t="n"/>
      <c r="AW271" s="10" t="n"/>
      <c r="AX271" s="10" t="n"/>
      <c r="AY271" s="10" t="n"/>
      <c r="AZ271" s="10" t="n"/>
      <c r="BA271" s="10" t="n"/>
      <c r="BB271" s="10" t="n"/>
      <c r="BC271" s="10" t="n"/>
      <c r="BD271" s="11" t="n"/>
      <c r="BE271" s="10" t="n"/>
      <c r="BF271" s="10" t="n"/>
      <c r="BG271" s="10" t="n"/>
      <c r="BH271" s="10" t="n"/>
      <c r="BI271" s="10" t="n"/>
      <c r="BJ271" s="10" t="n"/>
      <c r="BK271" s="10" t="n"/>
      <c r="BL271" s="10" t="n"/>
      <c r="BM271" s="10" t="n"/>
    </row>
    <row r="272" ht="15.75" customHeight="1" s="218">
      <c r="A272" s="10" t="n"/>
      <c r="B272" s="10" t="n"/>
      <c r="C272" s="10" t="n"/>
      <c r="D272" s="10" t="n"/>
      <c r="E272" s="10" t="n"/>
      <c r="F272" s="10" t="n"/>
      <c r="G272" s="11" t="n"/>
      <c r="H272" s="10" t="n"/>
      <c r="I272" s="10" t="n"/>
      <c r="J272" s="10" t="n"/>
      <c r="K272" s="10" t="n"/>
      <c r="L272" s="10" t="n"/>
      <c r="M272" s="13" t="n"/>
      <c r="N272" s="13" t="n"/>
      <c r="O272" s="13" t="n"/>
      <c r="P272" s="13" t="n"/>
      <c r="Q272" s="10" t="n"/>
      <c r="R272" s="10" t="n"/>
      <c r="S272" s="10" t="n"/>
      <c r="T272" s="10" t="n"/>
      <c r="U272" s="10" t="n"/>
      <c r="V272" s="10" t="n"/>
      <c r="W272" s="10" t="n"/>
      <c r="X272" s="10" t="n"/>
      <c r="Y272" s="11" t="n"/>
      <c r="Z272" s="11" t="n"/>
      <c r="AA272" s="11" t="n"/>
      <c r="AB272" s="11" t="n"/>
      <c r="AC272" s="11" t="n"/>
      <c r="AD272" s="11" t="n"/>
      <c r="AE272" s="10" t="n"/>
      <c r="AF272" s="10" t="n"/>
      <c r="AG272" s="10" t="n"/>
      <c r="AH272" s="10" t="n"/>
      <c r="AI272" s="13" t="n"/>
      <c r="AJ272" s="13" t="n"/>
      <c r="AK272" s="13" t="n"/>
      <c r="AL272" s="13" t="n"/>
      <c r="AM272" s="13" t="n"/>
      <c r="AN272" s="13" t="n"/>
      <c r="AO272" s="13" t="n"/>
      <c r="AP272" s="14" t="n"/>
      <c r="AQ272" s="14" t="n"/>
      <c r="AR272" s="14" t="n"/>
      <c r="AS272" s="13" t="n"/>
      <c r="AT272" s="13" t="n"/>
      <c r="AU272" s="10" t="n"/>
      <c r="AV272" s="10" t="n"/>
      <c r="AW272" s="10" t="n"/>
      <c r="AX272" s="10" t="n"/>
      <c r="AY272" s="10" t="n"/>
      <c r="AZ272" s="10" t="n"/>
      <c r="BA272" s="10" t="n"/>
      <c r="BB272" s="10" t="n"/>
      <c r="BC272" s="10" t="n"/>
      <c r="BD272" s="11" t="n"/>
      <c r="BE272" s="10" t="n"/>
      <c r="BF272" s="10" t="n"/>
      <c r="BG272" s="10" t="n"/>
      <c r="BH272" s="10" t="n"/>
      <c r="BI272" s="10" t="n"/>
      <c r="BJ272" s="10" t="n"/>
      <c r="BK272" s="10" t="n"/>
      <c r="BL272" s="10" t="n"/>
      <c r="BM272" s="10" t="n"/>
    </row>
    <row r="273" ht="15.75" customHeight="1" s="218">
      <c r="A273" s="10" t="n"/>
      <c r="B273" s="10" t="n"/>
      <c r="C273" s="10" t="n"/>
      <c r="D273" s="10" t="n"/>
      <c r="E273" s="10" t="n"/>
      <c r="F273" s="10" t="n"/>
      <c r="G273" s="11" t="n"/>
      <c r="H273" s="10" t="n"/>
      <c r="I273" s="10" t="n"/>
      <c r="J273" s="10" t="n"/>
      <c r="K273" s="10" t="n"/>
      <c r="L273" s="10" t="n"/>
      <c r="M273" s="13" t="n"/>
      <c r="N273" s="13" t="n"/>
      <c r="O273" s="13" t="n"/>
      <c r="P273" s="13" t="n"/>
      <c r="Q273" s="10" t="n"/>
      <c r="R273" s="10" t="n"/>
      <c r="S273" s="10" t="n"/>
      <c r="T273" s="10" t="n"/>
      <c r="U273" s="10" t="n"/>
      <c r="V273" s="10" t="n"/>
      <c r="W273" s="10" t="n"/>
      <c r="X273" s="10" t="n"/>
      <c r="Y273" s="11" t="n"/>
      <c r="Z273" s="11" t="n"/>
      <c r="AA273" s="11" t="n"/>
      <c r="AB273" s="11" t="n"/>
      <c r="AC273" s="11" t="n"/>
      <c r="AD273" s="11" t="n"/>
      <c r="AE273" s="10" t="n"/>
      <c r="AF273" s="10" t="n"/>
      <c r="AG273" s="10" t="n"/>
      <c r="AH273" s="10" t="n"/>
      <c r="AI273" s="13" t="n"/>
      <c r="AJ273" s="13" t="n"/>
      <c r="AK273" s="13" t="n"/>
      <c r="AL273" s="13" t="n"/>
      <c r="AM273" s="13" t="n"/>
      <c r="AN273" s="13" t="n"/>
      <c r="AO273" s="13" t="n"/>
      <c r="AP273" s="14" t="n"/>
      <c r="AQ273" s="14" t="n"/>
      <c r="AR273" s="14" t="n"/>
      <c r="AS273" s="13" t="n"/>
      <c r="AT273" s="13" t="n"/>
      <c r="AU273" s="10" t="n"/>
      <c r="AV273" s="10" t="n"/>
      <c r="AW273" s="10" t="n"/>
      <c r="AX273" s="10" t="n"/>
      <c r="AY273" s="10" t="n"/>
      <c r="AZ273" s="10" t="n"/>
      <c r="BA273" s="10" t="n"/>
      <c r="BB273" s="10" t="n"/>
      <c r="BC273" s="10" t="n"/>
      <c r="BD273" s="11" t="n"/>
      <c r="BE273" s="10" t="n"/>
      <c r="BF273" s="10" t="n"/>
      <c r="BG273" s="10" t="n"/>
      <c r="BH273" s="10" t="n"/>
      <c r="BI273" s="10" t="n"/>
      <c r="BJ273" s="10" t="n"/>
      <c r="BK273" s="10" t="n"/>
      <c r="BL273" s="10" t="n"/>
      <c r="BM273" s="10" t="n"/>
    </row>
    <row r="274" ht="15.75" customHeight="1" s="218">
      <c r="A274" s="10" t="n"/>
      <c r="B274" s="10" t="n"/>
      <c r="C274" s="10" t="n"/>
      <c r="D274" s="10" t="n"/>
      <c r="E274" s="10" t="n"/>
      <c r="F274" s="10" t="n"/>
      <c r="G274" s="11" t="n"/>
      <c r="H274" s="10" t="n"/>
      <c r="I274" s="10" t="n"/>
      <c r="J274" s="10" t="n"/>
      <c r="K274" s="10" t="n"/>
      <c r="L274" s="10" t="n"/>
      <c r="M274" s="13" t="n"/>
      <c r="N274" s="13" t="n"/>
      <c r="O274" s="13" t="n"/>
      <c r="P274" s="13" t="n"/>
      <c r="Q274" s="10" t="n"/>
      <c r="R274" s="10" t="n"/>
      <c r="S274" s="10" t="n"/>
      <c r="T274" s="10" t="n"/>
      <c r="U274" s="10" t="n"/>
      <c r="V274" s="10" t="n"/>
      <c r="W274" s="10" t="n"/>
      <c r="X274" s="10" t="n"/>
      <c r="Y274" s="11" t="n"/>
      <c r="Z274" s="11" t="n"/>
      <c r="AA274" s="11" t="n"/>
      <c r="AB274" s="11" t="n"/>
      <c r="AC274" s="11" t="n"/>
      <c r="AD274" s="11" t="n"/>
      <c r="AE274" s="10" t="n"/>
      <c r="AF274" s="10" t="n"/>
      <c r="AG274" s="10" t="n"/>
      <c r="AH274" s="10" t="n"/>
      <c r="AI274" s="13" t="n"/>
      <c r="AJ274" s="13" t="n"/>
      <c r="AK274" s="13" t="n"/>
      <c r="AL274" s="13" t="n"/>
      <c r="AM274" s="13" t="n"/>
      <c r="AN274" s="13" t="n"/>
      <c r="AO274" s="13" t="n"/>
      <c r="AP274" s="14" t="n"/>
      <c r="AQ274" s="14" t="n"/>
      <c r="AR274" s="14" t="n"/>
      <c r="AS274" s="13" t="n"/>
      <c r="AT274" s="13" t="n"/>
      <c r="AU274" s="10" t="n"/>
      <c r="AV274" s="10" t="n"/>
      <c r="AW274" s="10" t="n"/>
      <c r="AX274" s="10" t="n"/>
      <c r="AY274" s="10" t="n"/>
      <c r="AZ274" s="10" t="n"/>
      <c r="BA274" s="10" t="n"/>
      <c r="BB274" s="10" t="n"/>
      <c r="BC274" s="10" t="n"/>
      <c r="BD274" s="11" t="n"/>
      <c r="BE274" s="10" t="n"/>
      <c r="BF274" s="10" t="n"/>
      <c r="BG274" s="10" t="n"/>
      <c r="BH274" s="10" t="n"/>
      <c r="BI274" s="10" t="n"/>
      <c r="BJ274" s="10" t="n"/>
      <c r="BK274" s="10" t="n"/>
      <c r="BL274" s="10" t="n"/>
      <c r="BM274" s="10" t="n"/>
    </row>
    <row r="275" ht="15.75" customHeight="1" s="218">
      <c r="A275" s="10" t="n"/>
      <c r="B275" s="10" t="n"/>
      <c r="C275" s="10" t="n"/>
      <c r="D275" s="10" t="n"/>
      <c r="E275" s="10" t="n"/>
      <c r="F275" s="10" t="n"/>
      <c r="G275" s="11" t="n"/>
      <c r="H275" s="10" t="n"/>
      <c r="I275" s="10" t="n"/>
      <c r="J275" s="10" t="n"/>
      <c r="K275" s="10" t="n"/>
      <c r="L275" s="10" t="n"/>
      <c r="M275" s="13" t="n"/>
      <c r="N275" s="13" t="n"/>
      <c r="O275" s="13" t="n"/>
      <c r="P275" s="13" t="n"/>
      <c r="Q275" s="10" t="n"/>
      <c r="R275" s="10" t="n"/>
      <c r="S275" s="10" t="n"/>
      <c r="T275" s="10" t="n"/>
      <c r="U275" s="10" t="n"/>
      <c r="V275" s="10" t="n"/>
      <c r="W275" s="10" t="n"/>
      <c r="X275" s="10" t="n"/>
      <c r="Y275" s="11" t="n"/>
      <c r="Z275" s="11" t="n"/>
      <c r="AA275" s="11" t="n"/>
      <c r="AB275" s="11" t="n"/>
      <c r="AC275" s="11" t="n"/>
      <c r="AD275" s="11" t="n"/>
      <c r="AE275" s="10" t="n"/>
      <c r="AF275" s="10" t="n"/>
      <c r="AG275" s="10" t="n"/>
      <c r="AH275" s="10" t="n"/>
      <c r="AI275" s="13" t="n"/>
      <c r="AJ275" s="13" t="n"/>
      <c r="AK275" s="13" t="n"/>
      <c r="AL275" s="13" t="n"/>
      <c r="AM275" s="13" t="n"/>
      <c r="AN275" s="13" t="n"/>
      <c r="AO275" s="13" t="n"/>
      <c r="AP275" s="14" t="n"/>
      <c r="AQ275" s="14" t="n"/>
      <c r="AR275" s="14" t="n"/>
      <c r="AS275" s="13" t="n"/>
      <c r="AT275" s="13" t="n"/>
      <c r="AU275" s="10" t="n"/>
      <c r="AV275" s="10" t="n"/>
      <c r="AW275" s="10" t="n"/>
      <c r="AX275" s="10" t="n"/>
      <c r="AY275" s="10" t="n"/>
      <c r="AZ275" s="10" t="n"/>
      <c r="BA275" s="10" t="n"/>
      <c r="BB275" s="10" t="n"/>
      <c r="BC275" s="10" t="n"/>
      <c r="BD275" s="11" t="n"/>
      <c r="BE275" s="10" t="n"/>
      <c r="BF275" s="10" t="n"/>
      <c r="BG275" s="10" t="n"/>
      <c r="BH275" s="10" t="n"/>
      <c r="BI275" s="10" t="n"/>
      <c r="BJ275" s="10" t="n"/>
      <c r="BK275" s="10" t="n"/>
      <c r="BL275" s="10" t="n"/>
      <c r="BM275" s="10" t="n"/>
    </row>
    <row r="276" ht="15.75" customHeight="1" s="218">
      <c r="A276" s="10" t="n"/>
      <c r="B276" s="10" t="n"/>
      <c r="C276" s="10" t="n"/>
      <c r="D276" s="10" t="n"/>
      <c r="E276" s="10" t="n"/>
      <c r="F276" s="10" t="n"/>
      <c r="G276" s="11" t="n"/>
      <c r="H276" s="10" t="n"/>
      <c r="I276" s="10" t="n"/>
      <c r="J276" s="10" t="n"/>
      <c r="K276" s="10" t="n"/>
      <c r="L276" s="10" t="n"/>
      <c r="M276" s="13" t="n"/>
      <c r="N276" s="13" t="n"/>
      <c r="O276" s="13" t="n"/>
      <c r="P276" s="13" t="n"/>
      <c r="Q276" s="10" t="n"/>
      <c r="R276" s="10" t="n"/>
      <c r="S276" s="10" t="n"/>
      <c r="T276" s="10" t="n"/>
      <c r="U276" s="10" t="n"/>
      <c r="V276" s="10" t="n"/>
      <c r="W276" s="10" t="n"/>
      <c r="X276" s="10" t="n"/>
      <c r="Y276" s="11" t="n"/>
      <c r="Z276" s="11" t="n"/>
      <c r="AA276" s="11" t="n"/>
      <c r="AB276" s="11" t="n"/>
      <c r="AC276" s="11" t="n"/>
      <c r="AD276" s="11" t="n"/>
      <c r="AE276" s="10" t="n"/>
      <c r="AF276" s="10" t="n"/>
      <c r="AG276" s="10" t="n"/>
      <c r="AH276" s="10" t="n"/>
      <c r="AI276" s="13" t="n"/>
      <c r="AJ276" s="13" t="n"/>
      <c r="AK276" s="13" t="n"/>
      <c r="AL276" s="13" t="n"/>
      <c r="AM276" s="13" t="n"/>
      <c r="AN276" s="13" t="n"/>
      <c r="AO276" s="13" t="n"/>
      <c r="AP276" s="14" t="n"/>
      <c r="AQ276" s="14" t="n"/>
      <c r="AR276" s="14" t="n"/>
      <c r="AS276" s="13" t="n"/>
      <c r="AT276" s="13" t="n"/>
      <c r="AU276" s="10" t="n"/>
      <c r="AV276" s="10" t="n"/>
      <c r="AW276" s="10" t="n"/>
      <c r="AX276" s="10" t="n"/>
      <c r="AY276" s="10" t="n"/>
      <c r="AZ276" s="10" t="n"/>
      <c r="BA276" s="10" t="n"/>
      <c r="BB276" s="10" t="n"/>
      <c r="BC276" s="10" t="n"/>
      <c r="BD276" s="11" t="n"/>
      <c r="BE276" s="10" t="n"/>
      <c r="BF276" s="10" t="n"/>
      <c r="BG276" s="10" t="n"/>
      <c r="BH276" s="10" t="n"/>
      <c r="BI276" s="10" t="n"/>
      <c r="BJ276" s="10" t="n"/>
      <c r="BK276" s="10" t="n"/>
      <c r="BL276" s="10" t="n"/>
      <c r="BM276" s="10" t="n"/>
    </row>
    <row r="277" ht="15.75" customHeight="1" s="218">
      <c r="A277" s="10" t="n"/>
      <c r="B277" s="10" t="n"/>
      <c r="C277" s="10" t="n"/>
      <c r="D277" s="10" t="n"/>
      <c r="E277" s="10" t="n"/>
      <c r="F277" s="10" t="n"/>
      <c r="G277" s="11" t="n"/>
      <c r="H277" s="10" t="n"/>
      <c r="I277" s="10" t="n"/>
      <c r="J277" s="10" t="n"/>
      <c r="K277" s="10" t="n"/>
      <c r="L277" s="10" t="n"/>
      <c r="M277" s="13" t="n"/>
      <c r="N277" s="13" t="n"/>
      <c r="O277" s="13" t="n"/>
      <c r="P277" s="13" t="n"/>
      <c r="Q277" s="10" t="n"/>
      <c r="R277" s="10" t="n"/>
      <c r="S277" s="10" t="n"/>
      <c r="T277" s="10" t="n"/>
      <c r="U277" s="10" t="n"/>
      <c r="V277" s="10" t="n"/>
      <c r="W277" s="10" t="n"/>
      <c r="X277" s="10" t="n"/>
      <c r="Y277" s="11" t="n"/>
      <c r="Z277" s="11" t="n"/>
      <c r="AA277" s="11" t="n"/>
      <c r="AB277" s="11" t="n"/>
      <c r="AC277" s="11" t="n"/>
      <c r="AD277" s="11" t="n"/>
      <c r="AE277" s="10" t="n"/>
      <c r="AF277" s="10" t="n"/>
      <c r="AG277" s="10" t="n"/>
      <c r="AH277" s="10" t="n"/>
      <c r="AI277" s="13" t="n"/>
      <c r="AJ277" s="13" t="n"/>
      <c r="AK277" s="13" t="n"/>
      <c r="AL277" s="13" t="n"/>
      <c r="AM277" s="13" t="n"/>
      <c r="AN277" s="13" t="n"/>
      <c r="AO277" s="13" t="n"/>
      <c r="AP277" s="14" t="n"/>
      <c r="AQ277" s="14" t="n"/>
      <c r="AR277" s="14" t="n"/>
      <c r="AS277" s="13" t="n"/>
      <c r="AT277" s="13" t="n"/>
      <c r="AU277" s="10" t="n"/>
      <c r="AV277" s="10" t="n"/>
      <c r="AW277" s="10" t="n"/>
      <c r="AX277" s="10" t="n"/>
      <c r="AY277" s="10" t="n"/>
      <c r="AZ277" s="10" t="n"/>
      <c r="BA277" s="10" t="n"/>
      <c r="BB277" s="10" t="n"/>
      <c r="BC277" s="10" t="n"/>
      <c r="BD277" s="11" t="n"/>
      <c r="BE277" s="10" t="n"/>
      <c r="BF277" s="10" t="n"/>
      <c r="BG277" s="10" t="n"/>
      <c r="BH277" s="10" t="n"/>
      <c r="BI277" s="10" t="n"/>
      <c r="BJ277" s="10" t="n"/>
      <c r="BK277" s="10" t="n"/>
      <c r="BL277" s="10" t="n"/>
      <c r="BM277" s="10" t="n"/>
    </row>
    <row r="278" ht="15.75" customHeight="1" s="218">
      <c r="A278" s="10" t="n"/>
      <c r="B278" s="10" t="n"/>
      <c r="C278" s="10" t="n"/>
      <c r="D278" s="10" t="n"/>
      <c r="E278" s="10" t="n"/>
      <c r="F278" s="10" t="n"/>
      <c r="G278" s="11" t="n"/>
      <c r="H278" s="10" t="n"/>
      <c r="I278" s="10" t="n"/>
      <c r="J278" s="10" t="n"/>
      <c r="K278" s="10" t="n"/>
      <c r="L278" s="10" t="n"/>
      <c r="M278" s="13" t="n"/>
      <c r="N278" s="13" t="n"/>
      <c r="O278" s="13" t="n"/>
      <c r="P278" s="13" t="n"/>
      <c r="Q278" s="10" t="n"/>
      <c r="R278" s="10" t="n"/>
      <c r="S278" s="10" t="n"/>
      <c r="T278" s="10" t="n"/>
      <c r="U278" s="10" t="n"/>
      <c r="V278" s="10" t="n"/>
      <c r="W278" s="10" t="n"/>
      <c r="X278" s="10" t="n"/>
      <c r="Y278" s="11" t="n"/>
      <c r="Z278" s="11" t="n"/>
      <c r="AA278" s="11" t="n"/>
      <c r="AB278" s="11" t="n"/>
      <c r="AC278" s="11" t="n"/>
      <c r="AD278" s="11" t="n"/>
      <c r="AE278" s="10" t="n"/>
      <c r="AF278" s="10" t="n"/>
      <c r="AG278" s="10" t="n"/>
      <c r="AH278" s="10" t="n"/>
      <c r="AI278" s="13" t="n"/>
      <c r="AJ278" s="13" t="n"/>
      <c r="AK278" s="13" t="n"/>
      <c r="AL278" s="13" t="n"/>
      <c r="AM278" s="13" t="n"/>
      <c r="AN278" s="13" t="n"/>
      <c r="AO278" s="13" t="n"/>
      <c r="AP278" s="14" t="n"/>
      <c r="AQ278" s="14" t="n"/>
      <c r="AR278" s="14" t="n"/>
      <c r="AS278" s="13" t="n"/>
      <c r="AT278" s="13" t="n"/>
      <c r="AU278" s="10" t="n"/>
      <c r="AV278" s="10" t="n"/>
      <c r="AW278" s="10" t="n"/>
      <c r="AX278" s="10" t="n"/>
      <c r="AY278" s="10" t="n"/>
      <c r="AZ278" s="10" t="n"/>
      <c r="BA278" s="10" t="n"/>
      <c r="BB278" s="10" t="n"/>
      <c r="BC278" s="10" t="n"/>
      <c r="BD278" s="11" t="n"/>
      <c r="BE278" s="10" t="n"/>
      <c r="BF278" s="10" t="n"/>
      <c r="BG278" s="10" t="n"/>
      <c r="BH278" s="10" t="n"/>
      <c r="BI278" s="10" t="n"/>
      <c r="BJ278" s="10" t="n"/>
      <c r="BK278" s="10" t="n"/>
      <c r="BL278" s="10" t="n"/>
      <c r="BM278" s="10" t="n"/>
    </row>
    <row r="279" ht="15.75" customHeight="1" s="218">
      <c r="A279" s="10" t="n"/>
      <c r="B279" s="10" t="n"/>
      <c r="C279" s="10" t="n"/>
      <c r="D279" s="10" t="n"/>
      <c r="E279" s="10" t="n"/>
      <c r="F279" s="10" t="n"/>
      <c r="G279" s="11" t="n"/>
      <c r="H279" s="10" t="n"/>
      <c r="I279" s="10" t="n"/>
      <c r="J279" s="10" t="n"/>
      <c r="K279" s="10" t="n"/>
      <c r="L279" s="10" t="n"/>
      <c r="M279" s="13" t="n"/>
      <c r="N279" s="13" t="n"/>
      <c r="O279" s="13" t="n"/>
      <c r="P279" s="13" t="n"/>
      <c r="Q279" s="10" t="n"/>
      <c r="R279" s="10" t="n"/>
      <c r="S279" s="10" t="n"/>
      <c r="T279" s="10" t="n"/>
      <c r="U279" s="10" t="n"/>
      <c r="V279" s="10" t="n"/>
      <c r="W279" s="10" t="n"/>
      <c r="X279" s="10" t="n"/>
      <c r="Y279" s="11" t="n"/>
      <c r="Z279" s="11" t="n"/>
      <c r="AA279" s="11" t="n"/>
      <c r="AB279" s="11" t="n"/>
      <c r="AC279" s="11" t="n"/>
      <c r="AD279" s="11" t="n"/>
      <c r="AE279" s="10" t="n"/>
      <c r="AF279" s="10" t="n"/>
      <c r="AG279" s="10" t="n"/>
      <c r="AH279" s="10" t="n"/>
      <c r="AI279" s="13" t="n"/>
      <c r="AJ279" s="13" t="n"/>
      <c r="AK279" s="13" t="n"/>
      <c r="AL279" s="13" t="n"/>
      <c r="AM279" s="13" t="n"/>
      <c r="AN279" s="13" t="n"/>
      <c r="AO279" s="13" t="n"/>
      <c r="AP279" s="14" t="n"/>
      <c r="AQ279" s="14" t="n"/>
      <c r="AR279" s="14" t="n"/>
      <c r="AS279" s="13" t="n"/>
      <c r="AT279" s="13" t="n"/>
      <c r="AU279" s="10" t="n"/>
      <c r="AV279" s="10" t="n"/>
      <c r="AW279" s="10" t="n"/>
      <c r="AX279" s="10" t="n"/>
      <c r="AY279" s="10" t="n"/>
      <c r="AZ279" s="10" t="n"/>
      <c r="BA279" s="10" t="n"/>
      <c r="BB279" s="10" t="n"/>
      <c r="BC279" s="10" t="n"/>
      <c r="BD279" s="11" t="n"/>
      <c r="BE279" s="10" t="n"/>
      <c r="BF279" s="10" t="n"/>
      <c r="BG279" s="10" t="n"/>
      <c r="BH279" s="10" t="n"/>
      <c r="BI279" s="10" t="n"/>
      <c r="BJ279" s="10" t="n"/>
      <c r="BK279" s="10" t="n"/>
      <c r="BL279" s="10" t="n"/>
      <c r="BM279" s="10" t="n"/>
    </row>
    <row r="280" ht="15.75" customHeight="1" s="218">
      <c r="A280" s="10" t="n"/>
      <c r="B280" s="10" t="n"/>
      <c r="C280" s="10" t="n"/>
      <c r="D280" s="10" t="n"/>
      <c r="E280" s="10" t="n"/>
      <c r="F280" s="10" t="n"/>
      <c r="G280" s="11" t="n"/>
      <c r="H280" s="10" t="n"/>
      <c r="I280" s="10" t="n"/>
      <c r="J280" s="10" t="n"/>
      <c r="K280" s="10" t="n"/>
      <c r="L280" s="10" t="n"/>
      <c r="M280" s="13" t="n"/>
      <c r="N280" s="13" t="n"/>
      <c r="O280" s="13" t="n"/>
      <c r="P280" s="13" t="n"/>
      <c r="Q280" s="10" t="n"/>
      <c r="R280" s="10" t="n"/>
      <c r="S280" s="10" t="n"/>
      <c r="T280" s="10" t="n"/>
      <c r="U280" s="10" t="n"/>
      <c r="V280" s="10" t="n"/>
      <c r="W280" s="10" t="n"/>
      <c r="X280" s="10" t="n"/>
      <c r="Y280" s="11" t="n"/>
      <c r="Z280" s="11" t="n"/>
      <c r="AA280" s="11" t="n"/>
      <c r="AB280" s="11" t="n"/>
      <c r="AC280" s="11" t="n"/>
      <c r="AD280" s="11" t="n"/>
      <c r="AE280" s="10" t="n"/>
      <c r="AF280" s="10" t="n"/>
      <c r="AG280" s="10" t="n"/>
      <c r="AH280" s="10" t="n"/>
      <c r="AI280" s="13" t="n"/>
      <c r="AJ280" s="13" t="n"/>
      <c r="AK280" s="13" t="n"/>
      <c r="AL280" s="13" t="n"/>
      <c r="AM280" s="13" t="n"/>
      <c r="AN280" s="13" t="n"/>
      <c r="AO280" s="13" t="n"/>
      <c r="AP280" s="14" t="n"/>
      <c r="AQ280" s="14" t="n"/>
      <c r="AR280" s="14" t="n"/>
      <c r="AS280" s="13" t="n"/>
      <c r="AT280" s="13" t="n"/>
      <c r="AU280" s="10" t="n"/>
      <c r="AV280" s="10" t="n"/>
      <c r="AW280" s="10" t="n"/>
      <c r="AX280" s="10" t="n"/>
      <c r="AY280" s="10" t="n"/>
      <c r="AZ280" s="10" t="n"/>
      <c r="BA280" s="10" t="n"/>
      <c r="BB280" s="10" t="n"/>
      <c r="BC280" s="10" t="n"/>
      <c r="BD280" s="11" t="n"/>
      <c r="BE280" s="10" t="n"/>
      <c r="BF280" s="10" t="n"/>
      <c r="BG280" s="10" t="n"/>
      <c r="BH280" s="10" t="n"/>
      <c r="BI280" s="10" t="n"/>
      <c r="BJ280" s="10" t="n"/>
      <c r="BK280" s="10" t="n"/>
      <c r="BL280" s="10" t="n"/>
      <c r="BM280" s="10" t="n"/>
    </row>
    <row r="281" ht="15.75" customHeight="1" s="218">
      <c r="A281" s="10" t="n"/>
      <c r="B281" s="10" t="n"/>
      <c r="C281" s="10" t="n"/>
      <c r="D281" s="10" t="n"/>
      <c r="E281" s="10" t="n"/>
      <c r="F281" s="10" t="n"/>
      <c r="G281" s="11" t="n"/>
      <c r="H281" s="10" t="n"/>
      <c r="I281" s="10" t="n"/>
      <c r="J281" s="10" t="n"/>
      <c r="K281" s="10" t="n"/>
      <c r="L281" s="10" t="n"/>
      <c r="M281" s="13" t="n"/>
      <c r="N281" s="13" t="n"/>
      <c r="O281" s="13" t="n"/>
      <c r="P281" s="13" t="n"/>
      <c r="Q281" s="10" t="n"/>
      <c r="R281" s="10" t="n"/>
      <c r="S281" s="10" t="n"/>
      <c r="T281" s="10" t="n"/>
      <c r="U281" s="10" t="n"/>
      <c r="V281" s="10" t="n"/>
      <c r="W281" s="10" t="n"/>
      <c r="X281" s="10" t="n"/>
      <c r="Y281" s="11" t="n"/>
      <c r="Z281" s="11" t="n"/>
      <c r="AA281" s="11" t="n"/>
      <c r="AB281" s="11" t="n"/>
      <c r="AC281" s="11" t="n"/>
      <c r="AD281" s="11" t="n"/>
      <c r="AE281" s="10" t="n"/>
      <c r="AF281" s="10" t="n"/>
      <c r="AG281" s="10" t="n"/>
      <c r="AH281" s="10" t="n"/>
      <c r="AI281" s="13" t="n"/>
      <c r="AJ281" s="13" t="n"/>
      <c r="AK281" s="13" t="n"/>
      <c r="AL281" s="13" t="n"/>
      <c r="AM281" s="13" t="n"/>
      <c r="AN281" s="13" t="n"/>
      <c r="AO281" s="13" t="n"/>
      <c r="AP281" s="14" t="n"/>
      <c r="AQ281" s="14" t="n"/>
      <c r="AR281" s="14" t="n"/>
      <c r="AS281" s="13" t="n"/>
      <c r="AT281" s="13" t="n"/>
      <c r="AU281" s="10" t="n"/>
      <c r="AV281" s="10" t="n"/>
      <c r="AW281" s="10" t="n"/>
      <c r="AX281" s="10" t="n"/>
      <c r="AY281" s="10" t="n"/>
      <c r="AZ281" s="10" t="n"/>
      <c r="BA281" s="10" t="n"/>
      <c r="BB281" s="10" t="n"/>
      <c r="BC281" s="10" t="n"/>
      <c r="BD281" s="11" t="n"/>
      <c r="BE281" s="10" t="n"/>
      <c r="BF281" s="10" t="n"/>
      <c r="BG281" s="10" t="n"/>
      <c r="BH281" s="10" t="n"/>
      <c r="BI281" s="10" t="n"/>
      <c r="BJ281" s="10" t="n"/>
      <c r="BK281" s="10" t="n"/>
      <c r="BL281" s="10" t="n"/>
      <c r="BM281" s="10" t="n"/>
    </row>
    <row r="282" ht="15.75" customHeight="1" s="218">
      <c r="A282" s="10" t="n"/>
      <c r="B282" s="10" t="n"/>
      <c r="C282" s="10" t="n"/>
      <c r="D282" s="10" t="n"/>
      <c r="E282" s="10" t="n"/>
      <c r="F282" s="10" t="n"/>
      <c r="G282" s="11" t="n"/>
      <c r="H282" s="10" t="n"/>
      <c r="I282" s="10" t="n"/>
      <c r="J282" s="10" t="n"/>
      <c r="K282" s="10" t="n"/>
      <c r="L282" s="10" t="n"/>
      <c r="M282" s="13" t="n"/>
      <c r="N282" s="13" t="n"/>
      <c r="O282" s="13" t="n"/>
      <c r="P282" s="13" t="n"/>
      <c r="Q282" s="10" t="n"/>
      <c r="R282" s="10" t="n"/>
      <c r="S282" s="10" t="n"/>
      <c r="T282" s="10" t="n"/>
      <c r="U282" s="10" t="n"/>
      <c r="V282" s="10" t="n"/>
      <c r="W282" s="10" t="n"/>
      <c r="X282" s="10" t="n"/>
      <c r="Y282" s="11" t="n"/>
      <c r="Z282" s="11" t="n"/>
      <c r="AA282" s="11" t="n"/>
      <c r="AB282" s="11" t="n"/>
      <c r="AC282" s="11" t="n"/>
      <c r="AD282" s="11" t="n"/>
      <c r="AE282" s="10" t="n"/>
      <c r="AF282" s="10" t="n"/>
      <c r="AG282" s="10" t="n"/>
      <c r="AH282" s="10" t="n"/>
      <c r="AI282" s="13" t="n"/>
      <c r="AJ282" s="13" t="n"/>
      <c r="AK282" s="13" t="n"/>
      <c r="AL282" s="13" t="n"/>
      <c r="AM282" s="13" t="n"/>
      <c r="AN282" s="13" t="n"/>
      <c r="AO282" s="13" t="n"/>
      <c r="AP282" s="14" t="n"/>
      <c r="AQ282" s="14" t="n"/>
      <c r="AR282" s="14" t="n"/>
      <c r="AS282" s="13" t="n"/>
      <c r="AT282" s="13" t="n"/>
      <c r="AU282" s="10" t="n"/>
      <c r="AV282" s="10" t="n"/>
      <c r="AW282" s="10" t="n"/>
      <c r="AX282" s="10" t="n"/>
      <c r="AY282" s="10" t="n"/>
      <c r="AZ282" s="10" t="n"/>
      <c r="BA282" s="10" t="n"/>
      <c r="BB282" s="10" t="n"/>
      <c r="BC282" s="10" t="n"/>
      <c r="BD282" s="11" t="n"/>
      <c r="BE282" s="10" t="n"/>
      <c r="BF282" s="10" t="n"/>
      <c r="BG282" s="10" t="n"/>
      <c r="BH282" s="10" t="n"/>
      <c r="BI282" s="10" t="n"/>
      <c r="BJ282" s="10" t="n"/>
      <c r="BK282" s="10" t="n"/>
      <c r="BL282" s="10" t="n"/>
      <c r="BM282" s="10" t="n"/>
    </row>
    <row r="283" ht="15.75" customHeight="1" s="218">
      <c r="A283" s="10" t="n"/>
      <c r="B283" s="10" t="n"/>
      <c r="C283" s="10" t="n"/>
      <c r="D283" s="10" t="n"/>
      <c r="E283" s="10" t="n"/>
      <c r="F283" s="10" t="n"/>
      <c r="G283" s="11" t="n"/>
      <c r="H283" s="10" t="n"/>
      <c r="I283" s="10" t="n"/>
      <c r="J283" s="10" t="n"/>
      <c r="K283" s="10" t="n"/>
      <c r="L283" s="10" t="n"/>
      <c r="M283" s="13" t="n"/>
      <c r="N283" s="13" t="n"/>
      <c r="O283" s="13" t="n"/>
      <c r="P283" s="13" t="n"/>
      <c r="Q283" s="10" t="n"/>
      <c r="R283" s="10" t="n"/>
      <c r="S283" s="10" t="n"/>
      <c r="T283" s="10" t="n"/>
      <c r="U283" s="10" t="n"/>
      <c r="V283" s="10" t="n"/>
      <c r="W283" s="10" t="n"/>
      <c r="X283" s="10" t="n"/>
      <c r="Y283" s="11" t="n"/>
      <c r="Z283" s="11" t="n"/>
      <c r="AA283" s="11" t="n"/>
      <c r="AB283" s="11" t="n"/>
      <c r="AC283" s="11" t="n"/>
      <c r="AD283" s="11" t="n"/>
      <c r="AE283" s="10" t="n"/>
      <c r="AF283" s="10" t="n"/>
      <c r="AG283" s="10" t="n"/>
      <c r="AH283" s="10" t="n"/>
      <c r="AI283" s="13" t="n"/>
      <c r="AJ283" s="13" t="n"/>
      <c r="AK283" s="13" t="n"/>
      <c r="AL283" s="13" t="n"/>
      <c r="AM283" s="13" t="n"/>
      <c r="AN283" s="13" t="n"/>
      <c r="AO283" s="13" t="n"/>
      <c r="AP283" s="14" t="n"/>
      <c r="AQ283" s="14" t="n"/>
      <c r="AR283" s="14" t="n"/>
      <c r="AS283" s="13" t="n"/>
      <c r="AT283" s="13" t="n"/>
      <c r="AU283" s="10" t="n"/>
      <c r="AV283" s="10" t="n"/>
      <c r="AW283" s="10" t="n"/>
      <c r="AX283" s="10" t="n"/>
      <c r="AY283" s="10" t="n"/>
      <c r="AZ283" s="10" t="n"/>
      <c r="BA283" s="10" t="n"/>
      <c r="BB283" s="10" t="n"/>
      <c r="BC283" s="10" t="n"/>
      <c r="BD283" s="11" t="n"/>
      <c r="BE283" s="10" t="n"/>
      <c r="BF283" s="10" t="n"/>
      <c r="BG283" s="10" t="n"/>
      <c r="BH283" s="10" t="n"/>
      <c r="BI283" s="10" t="n"/>
      <c r="BJ283" s="10" t="n"/>
      <c r="BK283" s="10" t="n"/>
      <c r="BL283" s="10" t="n"/>
      <c r="BM283" s="10" t="n"/>
    </row>
    <row r="284" ht="15.75" customHeight="1" s="218">
      <c r="A284" s="10" t="n"/>
      <c r="B284" s="10" t="n"/>
      <c r="C284" s="10" t="n"/>
      <c r="D284" s="10" t="n"/>
      <c r="E284" s="10" t="n"/>
      <c r="F284" s="10" t="n"/>
      <c r="G284" s="11" t="n"/>
      <c r="H284" s="10" t="n"/>
      <c r="I284" s="10" t="n"/>
      <c r="J284" s="10" t="n"/>
      <c r="K284" s="10" t="n"/>
      <c r="L284" s="10" t="n"/>
      <c r="M284" s="13" t="n"/>
      <c r="N284" s="13" t="n"/>
      <c r="O284" s="13" t="n"/>
      <c r="P284" s="13" t="n"/>
      <c r="Q284" s="10" t="n"/>
      <c r="R284" s="10" t="n"/>
      <c r="S284" s="10" t="n"/>
      <c r="T284" s="10" t="n"/>
      <c r="U284" s="10" t="n"/>
      <c r="V284" s="10" t="n"/>
      <c r="W284" s="10" t="n"/>
      <c r="X284" s="10" t="n"/>
      <c r="Y284" s="11" t="n"/>
      <c r="Z284" s="11" t="n"/>
      <c r="AA284" s="11" t="n"/>
      <c r="AB284" s="11" t="n"/>
      <c r="AC284" s="11" t="n"/>
      <c r="AD284" s="11" t="n"/>
      <c r="AE284" s="10" t="n"/>
      <c r="AF284" s="10" t="n"/>
      <c r="AG284" s="10" t="n"/>
      <c r="AH284" s="10" t="n"/>
      <c r="AI284" s="13" t="n"/>
      <c r="AJ284" s="13" t="n"/>
      <c r="AK284" s="13" t="n"/>
      <c r="AL284" s="13" t="n"/>
      <c r="AM284" s="13" t="n"/>
      <c r="AN284" s="13" t="n"/>
      <c r="AO284" s="13" t="n"/>
      <c r="AP284" s="14" t="n"/>
      <c r="AQ284" s="14" t="n"/>
      <c r="AR284" s="14" t="n"/>
      <c r="AS284" s="13" t="n"/>
      <c r="AT284" s="13" t="n"/>
      <c r="AU284" s="10" t="n"/>
      <c r="AV284" s="10" t="n"/>
      <c r="AW284" s="10" t="n"/>
      <c r="AX284" s="10" t="n"/>
      <c r="AY284" s="10" t="n"/>
      <c r="AZ284" s="10" t="n"/>
      <c r="BA284" s="10" t="n"/>
      <c r="BB284" s="10" t="n"/>
      <c r="BC284" s="10" t="n"/>
      <c r="BD284" s="11" t="n"/>
      <c r="BE284" s="10" t="n"/>
      <c r="BF284" s="10" t="n"/>
      <c r="BG284" s="10" t="n"/>
      <c r="BH284" s="10" t="n"/>
      <c r="BI284" s="10" t="n"/>
      <c r="BJ284" s="10" t="n"/>
      <c r="BK284" s="10" t="n"/>
      <c r="BL284" s="10" t="n"/>
      <c r="BM284" s="10" t="n"/>
    </row>
    <row r="285" ht="15.75" customHeight="1" s="218">
      <c r="A285" s="132" t="n"/>
      <c r="B285" s="132" t="n"/>
      <c r="C285" s="132" t="n"/>
      <c r="D285" s="132" t="n"/>
      <c r="E285" s="132" t="n"/>
      <c r="F285" s="132" t="n"/>
      <c r="G285" s="131" t="n"/>
      <c r="H285" s="132" t="n"/>
      <c r="I285" s="132" t="n"/>
      <c r="J285" s="132" t="n"/>
      <c r="K285" s="132" t="n"/>
      <c r="L285" s="132" t="n"/>
      <c r="M285" s="141" t="n"/>
      <c r="N285" s="141" t="n"/>
      <c r="O285" s="141" t="n"/>
      <c r="P285" s="141" t="n"/>
      <c r="Q285" s="132" t="n"/>
      <c r="R285" s="132" t="n"/>
      <c r="S285" s="132" t="n"/>
      <c r="T285" s="132" t="n"/>
      <c r="U285" s="132" t="n"/>
      <c r="V285" s="132" t="n"/>
      <c r="W285" s="132" t="n"/>
      <c r="X285" s="132" t="n"/>
      <c r="Y285" s="131" t="n"/>
      <c r="Z285" s="131" t="n"/>
      <c r="AA285" s="131" t="n"/>
      <c r="AB285" s="131" t="n"/>
      <c r="AC285" s="131" t="n"/>
      <c r="AD285" s="131" t="n"/>
      <c r="AE285" s="132" t="n"/>
      <c r="AF285" s="132" t="n"/>
      <c r="AG285" s="132" t="n"/>
      <c r="AH285" s="132" t="n"/>
      <c r="AI285" s="132" t="n"/>
      <c r="AJ285" s="132" t="n"/>
      <c r="AK285" s="132" t="n"/>
      <c r="AL285" s="132" t="n"/>
      <c r="AM285" s="132" t="n"/>
      <c r="AN285" s="132" t="n"/>
      <c r="AO285" s="132" t="n"/>
      <c r="AP285" s="142" t="n"/>
      <c r="AQ285" s="142" t="n"/>
      <c r="AR285" s="142" t="n"/>
      <c r="AS285" s="132" t="n"/>
      <c r="AT285" s="132" t="n"/>
      <c r="AU285" s="132" t="n"/>
      <c r="AV285" s="132" t="n"/>
      <c r="AW285" s="132" t="n"/>
      <c r="AX285" s="132" t="n"/>
      <c r="AY285" s="132" t="n"/>
      <c r="AZ285" s="132" t="n"/>
      <c r="BA285" s="132" t="n"/>
      <c r="BB285" s="132" t="n"/>
      <c r="BC285" s="132" t="n"/>
      <c r="BD285" s="131" t="n"/>
      <c r="BE285" s="132" t="n"/>
      <c r="BF285" s="132" t="n"/>
      <c r="BG285" s="132" t="n"/>
      <c r="BH285" s="132" t="n"/>
      <c r="BI285" s="132" t="n"/>
      <c r="BJ285" s="132" t="n"/>
      <c r="BK285" s="132" t="n"/>
      <c r="BL285" s="132" t="n"/>
      <c r="BM285" s="132" t="n"/>
    </row>
    <row r="286" ht="15.75" customHeight="1" s="218">
      <c r="A286" s="132" t="n"/>
      <c r="B286" s="132" t="n"/>
      <c r="C286" s="132" t="n"/>
      <c r="D286" s="132" t="n"/>
      <c r="E286" s="132" t="n"/>
      <c r="F286" s="132" t="n"/>
      <c r="G286" s="131" t="n"/>
      <c r="H286" s="132" t="n"/>
      <c r="I286" s="132" t="n"/>
      <c r="J286" s="132" t="n"/>
      <c r="K286" s="132" t="n"/>
      <c r="L286" s="132" t="n"/>
      <c r="M286" s="141" t="n"/>
      <c r="N286" s="141" t="n"/>
      <c r="O286" s="141" t="n"/>
      <c r="P286" s="141" t="n"/>
      <c r="Q286" s="132" t="n"/>
      <c r="R286" s="132" t="n"/>
      <c r="S286" s="132" t="n"/>
      <c r="T286" s="132" t="n"/>
      <c r="U286" s="132" t="n"/>
      <c r="V286" s="132" t="n"/>
      <c r="W286" s="132" t="n"/>
      <c r="X286" s="132" t="n"/>
      <c r="Y286" s="131" t="n"/>
      <c r="Z286" s="131" t="n"/>
      <c r="AA286" s="131" t="n"/>
      <c r="AB286" s="131" t="n"/>
      <c r="AC286" s="131" t="n"/>
      <c r="AD286" s="131" t="n"/>
      <c r="AE286" s="132" t="n"/>
      <c r="AF286" s="132" t="n"/>
      <c r="AG286" s="132" t="n"/>
      <c r="AH286" s="132" t="n"/>
      <c r="AI286" s="132" t="n"/>
      <c r="AJ286" s="132" t="n"/>
      <c r="AK286" s="132" t="n"/>
      <c r="AL286" s="132" t="n"/>
      <c r="AM286" s="132" t="n"/>
      <c r="AN286" s="132" t="n"/>
      <c r="AO286" s="132" t="n"/>
      <c r="AP286" s="142" t="n"/>
      <c r="AQ286" s="142" t="n"/>
      <c r="AR286" s="142" t="n"/>
      <c r="AS286" s="132" t="n"/>
      <c r="AT286" s="132" t="n"/>
      <c r="AU286" s="132" t="n"/>
      <c r="AV286" s="132" t="n"/>
      <c r="AW286" s="132" t="n"/>
      <c r="AX286" s="132" t="n"/>
      <c r="AY286" s="132" t="n"/>
      <c r="AZ286" s="132" t="n"/>
      <c r="BA286" s="132" t="n"/>
      <c r="BB286" s="132" t="n"/>
      <c r="BC286" s="132" t="n"/>
      <c r="BD286" s="131" t="n"/>
      <c r="BE286" s="132" t="n"/>
      <c r="BF286" s="132" t="n"/>
      <c r="BG286" s="132" t="n"/>
      <c r="BH286" s="132" t="n"/>
      <c r="BI286" s="132" t="n"/>
      <c r="BJ286" s="132" t="n"/>
      <c r="BK286" s="132" t="n"/>
      <c r="BL286" s="132" t="n"/>
      <c r="BM286" s="132" t="n"/>
    </row>
    <row r="287" ht="15.75" customHeight="1" s="218">
      <c r="A287" s="132" t="n"/>
      <c r="B287" s="132" t="n"/>
      <c r="C287" s="132" t="n"/>
      <c r="D287" s="132" t="n"/>
      <c r="E287" s="132" t="n"/>
      <c r="F287" s="132" t="n"/>
      <c r="G287" s="131" t="n"/>
      <c r="H287" s="132" t="n"/>
      <c r="I287" s="132" t="n"/>
      <c r="J287" s="132" t="n"/>
      <c r="K287" s="132" t="n"/>
      <c r="L287" s="132" t="n"/>
      <c r="M287" s="141" t="n"/>
      <c r="N287" s="141" t="n"/>
      <c r="O287" s="141" t="n"/>
      <c r="P287" s="141" t="n"/>
      <c r="Q287" s="132" t="n"/>
      <c r="R287" s="132" t="n"/>
      <c r="S287" s="132" t="n"/>
      <c r="T287" s="132" t="n"/>
      <c r="U287" s="132" t="n"/>
      <c r="V287" s="132" t="n"/>
      <c r="W287" s="132" t="n"/>
      <c r="X287" s="132" t="n"/>
      <c r="Y287" s="131" t="n"/>
      <c r="Z287" s="131" t="n"/>
      <c r="AA287" s="131" t="n"/>
      <c r="AB287" s="131" t="n"/>
      <c r="AC287" s="131" t="n"/>
      <c r="AD287" s="131" t="n"/>
      <c r="AE287" s="132" t="n"/>
      <c r="AF287" s="132" t="n"/>
      <c r="AG287" s="132" t="n"/>
      <c r="AH287" s="132" t="n"/>
      <c r="AI287" s="132" t="n"/>
      <c r="AJ287" s="132" t="n"/>
      <c r="AK287" s="132" t="n"/>
      <c r="AL287" s="132" t="n"/>
      <c r="AM287" s="132" t="n"/>
      <c r="AN287" s="132" t="n"/>
      <c r="AO287" s="132" t="n"/>
      <c r="AP287" s="142" t="n"/>
      <c r="AQ287" s="142" t="n"/>
      <c r="AR287" s="142" t="n"/>
      <c r="AS287" s="132" t="n"/>
      <c r="AT287" s="132" t="n"/>
      <c r="AU287" s="132" t="n"/>
      <c r="AV287" s="132" t="n"/>
      <c r="AW287" s="132" t="n"/>
      <c r="AX287" s="132" t="n"/>
      <c r="AY287" s="132" t="n"/>
      <c r="AZ287" s="132" t="n"/>
      <c r="BA287" s="132" t="n"/>
      <c r="BB287" s="132" t="n"/>
      <c r="BC287" s="132" t="n"/>
      <c r="BD287" s="131" t="n"/>
      <c r="BE287" s="132" t="n"/>
      <c r="BF287" s="132" t="n"/>
      <c r="BG287" s="132" t="n"/>
      <c r="BH287" s="132" t="n"/>
      <c r="BI287" s="132" t="n"/>
      <c r="BJ287" s="132" t="n"/>
      <c r="BK287" s="132" t="n"/>
      <c r="BL287" s="132" t="n"/>
      <c r="BM287" s="132" t="n"/>
    </row>
    <row r="288" ht="15.75" customHeight="1" s="218">
      <c r="A288" s="132" t="n"/>
      <c r="B288" s="132" t="n"/>
      <c r="C288" s="132" t="n"/>
      <c r="D288" s="132" t="n"/>
      <c r="E288" s="132" t="n"/>
      <c r="F288" s="132" t="n"/>
      <c r="G288" s="131" t="n"/>
      <c r="H288" s="132" t="n"/>
      <c r="I288" s="132" t="n"/>
      <c r="J288" s="132" t="n"/>
      <c r="K288" s="132" t="n"/>
      <c r="L288" s="132" t="n"/>
      <c r="M288" s="141" t="n"/>
      <c r="N288" s="141" t="n"/>
      <c r="O288" s="141" t="n"/>
      <c r="P288" s="141" t="n"/>
      <c r="Q288" s="132" t="n"/>
      <c r="R288" s="132" t="n"/>
      <c r="S288" s="132" t="n"/>
      <c r="T288" s="132" t="n"/>
      <c r="U288" s="132" t="n"/>
      <c r="V288" s="132" t="n"/>
      <c r="W288" s="132" t="n"/>
      <c r="X288" s="132" t="n"/>
      <c r="Y288" s="131" t="n"/>
      <c r="Z288" s="131" t="n"/>
      <c r="AA288" s="131" t="n"/>
      <c r="AB288" s="131" t="n"/>
      <c r="AC288" s="131" t="n"/>
      <c r="AD288" s="131" t="n"/>
      <c r="AE288" s="132" t="n"/>
      <c r="AF288" s="132" t="n"/>
      <c r="AG288" s="132" t="n"/>
      <c r="AH288" s="132" t="n"/>
      <c r="AI288" s="132" t="n"/>
      <c r="AJ288" s="132" t="n"/>
      <c r="AK288" s="132" t="n"/>
      <c r="AL288" s="132" t="n"/>
      <c r="AM288" s="132" t="n"/>
      <c r="AN288" s="132" t="n"/>
      <c r="AO288" s="132" t="n"/>
      <c r="AP288" s="142" t="n"/>
      <c r="AQ288" s="142" t="n"/>
      <c r="AR288" s="142" t="n"/>
      <c r="AS288" s="132" t="n"/>
      <c r="AT288" s="132" t="n"/>
      <c r="AU288" s="132" t="n"/>
      <c r="AV288" s="132" t="n"/>
      <c r="AW288" s="132" t="n"/>
      <c r="AX288" s="132" t="n"/>
      <c r="AY288" s="132" t="n"/>
      <c r="AZ288" s="132" t="n"/>
      <c r="BA288" s="132" t="n"/>
      <c r="BB288" s="132" t="n"/>
      <c r="BC288" s="132" t="n"/>
      <c r="BD288" s="131" t="n"/>
      <c r="BE288" s="132" t="n"/>
      <c r="BF288" s="132" t="n"/>
      <c r="BG288" s="132" t="n"/>
      <c r="BH288" s="132" t="n"/>
      <c r="BI288" s="132" t="n"/>
      <c r="BJ288" s="132" t="n"/>
      <c r="BK288" s="132" t="n"/>
      <c r="BL288" s="132" t="n"/>
      <c r="BM288" s="132" t="n"/>
    </row>
    <row r="289" ht="15.75" customHeight="1" s="218">
      <c r="A289" s="132" t="n"/>
      <c r="B289" s="132" t="n"/>
      <c r="C289" s="132" t="n"/>
      <c r="D289" s="132" t="n"/>
      <c r="E289" s="132" t="n"/>
      <c r="F289" s="132" t="n"/>
      <c r="G289" s="131" t="n"/>
      <c r="H289" s="132" t="n"/>
      <c r="I289" s="132" t="n"/>
      <c r="J289" s="132" t="n"/>
      <c r="K289" s="132" t="n"/>
      <c r="L289" s="132" t="n"/>
      <c r="M289" s="141" t="n"/>
      <c r="N289" s="141" t="n"/>
      <c r="O289" s="141" t="n"/>
      <c r="P289" s="141" t="n"/>
      <c r="Q289" s="132" t="n"/>
      <c r="R289" s="132" t="n"/>
      <c r="S289" s="132" t="n"/>
      <c r="T289" s="132" t="n"/>
      <c r="U289" s="132" t="n"/>
      <c r="V289" s="132" t="n"/>
      <c r="W289" s="132" t="n"/>
      <c r="X289" s="132" t="n"/>
      <c r="Y289" s="131" t="n"/>
      <c r="Z289" s="131" t="n"/>
      <c r="AA289" s="131" t="n"/>
      <c r="AB289" s="131" t="n"/>
      <c r="AC289" s="131" t="n"/>
      <c r="AD289" s="131" t="n"/>
      <c r="AE289" s="132" t="n"/>
      <c r="AF289" s="132" t="n"/>
      <c r="AG289" s="132" t="n"/>
      <c r="AH289" s="132" t="n"/>
      <c r="AI289" s="132" t="n"/>
      <c r="AJ289" s="132" t="n"/>
      <c r="AK289" s="132" t="n"/>
      <c r="AL289" s="132" t="n"/>
      <c r="AM289" s="132" t="n"/>
      <c r="AN289" s="132" t="n"/>
      <c r="AO289" s="132" t="n"/>
      <c r="AP289" s="142" t="n"/>
      <c r="AQ289" s="142" t="n"/>
      <c r="AR289" s="142" t="n"/>
      <c r="AS289" s="132" t="n"/>
      <c r="AT289" s="132" t="n"/>
      <c r="AU289" s="132" t="n"/>
      <c r="AV289" s="132" t="n"/>
      <c r="AW289" s="132" t="n"/>
      <c r="AX289" s="132" t="n"/>
      <c r="AY289" s="132" t="n"/>
      <c r="AZ289" s="132" t="n"/>
      <c r="BA289" s="132" t="n"/>
      <c r="BB289" s="132" t="n"/>
      <c r="BC289" s="132" t="n"/>
      <c r="BD289" s="131" t="n"/>
      <c r="BE289" s="132" t="n"/>
      <c r="BF289" s="132" t="n"/>
      <c r="BG289" s="132" t="n"/>
      <c r="BH289" s="132" t="n"/>
      <c r="BI289" s="132" t="n"/>
      <c r="BJ289" s="132" t="n"/>
      <c r="BK289" s="132" t="n"/>
      <c r="BL289" s="132" t="n"/>
      <c r="BM289" s="132" t="n"/>
    </row>
    <row r="290" ht="15.75" customHeight="1" s="218">
      <c r="A290" s="132" t="n"/>
      <c r="B290" s="132" t="n"/>
      <c r="C290" s="132" t="n"/>
      <c r="D290" s="132" t="n"/>
      <c r="E290" s="132" t="n"/>
      <c r="F290" s="132" t="n"/>
      <c r="G290" s="131" t="n"/>
      <c r="H290" s="132" t="n"/>
      <c r="I290" s="132" t="n"/>
      <c r="J290" s="132" t="n"/>
      <c r="K290" s="132" t="n"/>
      <c r="L290" s="132" t="n"/>
      <c r="M290" s="141" t="n"/>
      <c r="N290" s="141" t="n"/>
      <c r="O290" s="141" t="n"/>
      <c r="P290" s="141" t="n"/>
      <c r="Q290" s="132" t="n"/>
      <c r="R290" s="132" t="n"/>
      <c r="S290" s="132" t="n"/>
      <c r="T290" s="132" t="n"/>
      <c r="U290" s="132" t="n"/>
      <c r="V290" s="132" t="n"/>
      <c r="W290" s="132" t="n"/>
      <c r="X290" s="132" t="n"/>
      <c r="Y290" s="131" t="n"/>
      <c r="Z290" s="131" t="n"/>
      <c r="AA290" s="131" t="n"/>
      <c r="AB290" s="131" t="n"/>
      <c r="AC290" s="131" t="n"/>
      <c r="AD290" s="131" t="n"/>
      <c r="AE290" s="132" t="n"/>
      <c r="AF290" s="132" t="n"/>
      <c r="AG290" s="132" t="n"/>
      <c r="AH290" s="132" t="n"/>
      <c r="AI290" s="132" t="n"/>
      <c r="AJ290" s="132" t="n"/>
      <c r="AK290" s="132" t="n"/>
      <c r="AL290" s="132" t="n"/>
      <c r="AM290" s="132" t="n"/>
      <c r="AN290" s="132" t="n"/>
      <c r="AO290" s="132" t="n"/>
      <c r="AP290" s="142" t="n"/>
      <c r="AQ290" s="142" t="n"/>
      <c r="AR290" s="142" t="n"/>
      <c r="AS290" s="132" t="n"/>
      <c r="AT290" s="132" t="n"/>
      <c r="AU290" s="132" t="n"/>
      <c r="AV290" s="132" t="n"/>
      <c r="AW290" s="132" t="n"/>
      <c r="AX290" s="132" t="n"/>
      <c r="AY290" s="132" t="n"/>
      <c r="AZ290" s="132" t="n"/>
      <c r="BA290" s="132" t="n"/>
      <c r="BB290" s="132" t="n"/>
      <c r="BC290" s="132" t="n"/>
      <c r="BD290" s="131" t="n"/>
      <c r="BE290" s="132" t="n"/>
      <c r="BF290" s="132" t="n"/>
      <c r="BG290" s="132" t="n"/>
      <c r="BH290" s="132" t="n"/>
      <c r="BI290" s="132" t="n"/>
      <c r="BJ290" s="132" t="n"/>
      <c r="BK290" s="132" t="n"/>
      <c r="BL290" s="132" t="n"/>
      <c r="BM290" s="132" t="n"/>
    </row>
    <row r="291" ht="15.75" customHeight="1" s="218">
      <c r="A291" s="132" t="n"/>
      <c r="B291" s="132" t="n"/>
      <c r="C291" s="132" t="n"/>
      <c r="D291" s="132" t="n"/>
      <c r="E291" s="132" t="n"/>
      <c r="F291" s="132" t="n"/>
      <c r="G291" s="131" t="n"/>
      <c r="H291" s="132" t="n"/>
      <c r="I291" s="132" t="n"/>
      <c r="J291" s="132" t="n"/>
      <c r="K291" s="132" t="n"/>
      <c r="L291" s="132" t="n"/>
      <c r="M291" s="141" t="n"/>
      <c r="N291" s="141" t="n"/>
      <c r="O291" s="141" t="n"/>
      <c r="P291" s="141" t="n"/>
      <c r="Q291" s="132" t="n"/>
      <c r="R291" s="132" t="n"/>
      <c r="S291" s="132" t="n"/>
      <c r="T291" s="132" t="n"/>
      <c r="U291" s="132" t="n"/>
      <c r="V291" s="132" t="n"/>
      <c r="W291" s="132" t="n"/>
      <c r="X291" s="132" t="n"/>
      <c r="Y291" s="131" t="n"/>
      <c r="Z291" s="131" t="n"/>
      <c r="AA291" s="131" t="n"/>
      <c r="AB291" s="131" t="n"/>
      <c r="AC291" s="131" t="n"/>
      <c r="AD291" s="131" t="n"/>
      <c r="AE291" s="132" t="n"/>
      <c r="AF291" s="132" t="n"/>
      <c r="AG291" s="132" t="n"/>
      <c r="AH291" s="132" t="n"/>
      <c r="AI291" s="132" t="n"/>
      <c r="AJ291" s="132" t="n"/>
      <c r="AK291" s="132" t="n"/>
      <c r="AL291" s="132" t="n"/>
      <c r="AM291" s="132" t="n"/>
      <c r="AN291" s="132" t="n"/>
      <c r="AO291" s="132" t="n"/>
      <c r="AP291" s="142" t="n"/>
      <c r="AQ291" s="142" t="n"/>
      <c r="AR291" s="142" t="n"/>
      <c r="AS291" s="132" t="n"/>
      <c r="AT291" s="132" t="n"/>
      <c r="AU291" s="132" t="n"/>
      <c r="AV291" s="132" t="n"/>
      <c r="AW291" s="132" t="n"/>
      <c r="AX291" s="132" t="n"/>
      <c r="AY291" s="132" t="n"/>
      <c r="AZ291" s="132" t="n"/>
      <c r="BA291" s="132" t="n"/>
      <c r="BB291" s="132" t="n"/>
      <c r="BC291" s="132" t="n"/>
      <c r="BD291" s="131" t="n"/>
      <c r="BE291" s="132" t="n"/>
      <c r="BF291" s="132" t="n"/>
      <c r="BG291" s="132" t="n"/>
      <c r="BH291" s="132" t="n"/>
      <c r="BI291" s="132" t="n"/>
      <c r="BJ291" s="132" t="n"/>
      <c r="BK291" s="132" t="n"/>
      <c r="BL291" s="132" t="n"/>
      <c r="BM291" s="132" t="n"/>
    </row>
    <row r="292" ht="15.75" customHeight="1" s="218">
      <c r="A292" s="132" t="n"/>
      <c r="B292" s="132" t="n"/>
      <c r="C292" s="132" t="n"/>
      <c r="D292" s="132" t="n"/>
      <c r="E292" s="132" t="n"/>
      <c r="F292" s="132" t="n"/>
      <c r="G292" s="131" t="n"/>
      <c r="H292" s="132" t="n"/>
      <c r="I292" s="132" t="n"/>
      <c r="J292" s="132" t="n"/>
      <c r="K292" s="132" t="n"/>
      <c r="L292" s="132" t="n"/>
      <c r="M292" s="141" t="n"/>
      <c r="N292" s="141" t="n"/>
      <c r="O292" s="141" t="n"/>
      <c r="P292" s="141" t="n"/>
      <c r="Q292" s="132" t="n"/>
      <c r="R292" s="132" t="n"/>
      <c r="S292" s="132" t="n"/>
      <c r="T292" s="132" t="n"/>
      <c r="U292" s="132" t="n"/>
      <c r="V292" s="132" t="n"/>
      <c r="W292" s="132" t="n"/>
      <c r="X292" s="132" t="n"/>
      <c r="Y292" s="131" t="n"/>
      <c r="Z292" s="131" t="n"/>
      <c r="AA292" s="131" t="n"/>
      <c r="AB292" s="131" t="n"/>
      <c r="AC292" s="131" t="n"/>
      <c r="AD292" s="131" t="n"/>
      <c r="AE292" s="132" t="n"/>
      <c r="AF292" s="132" t="n"/>
      <c r="AG292" s="132" t="n"/>
      <c r="AH292" s="132" t="n"/>
      <c r="AI292" s="132" t="n"/>
      <c r="AJ292" s="132" t="n"/>
      <c r="AK292" s="132" t="n"/>
      <c r="AL292" s="132" t="n"/>
      <c r="AM292" s="132" t="n"/>
      <c r="AN292" s="132" t="n"/>
      <c r="AO292" s="132" t="n"/>
      <c r="AP292" s="142" t="n"/>
      <c r="AQ292" s="142" t="n"/>
      <c r="AR292" s="142" t="n"/>
      <c r="AS292" s="132" t="n"/>
      <c r="AT292" s="132" t="n"/>
      <c r="AU292" s="132" t="n"/>
      <c r="AV292" s="132" t="n"/>
      <c r="AW292" s="132" t="n"/>
      <c r="AX292" s="132" t="n"/>
      <c r="AY292" s="132" t="n"/>
      <c r="AZ292" s="132" t="n"/>
      <c r="BA292" s="132" t="n"/>
      <c r="BB292" s="132" t="n"/>
      <c r="BC292" s="132" t="n"/>
      <c r="BD292" s="131" t="n"/>
      <c r="BE292" s="132" t="n"/>
      <c r="BF292" s="132" t="n"/>
      <c r="BG292" s="132" t="n"/>
      <c r="BH292" s="132" t="n"/>
      <c r="BI292" s="132" t="n"/>
      <c r="BJ292" s="132" t="n"/>
      <c r="BK292" s="132" t="n"/>
      <c r="BL292" s="132" t="n"/>
      <c r="BM292" s="132" t="n"/>
    </row>
    <row r="293" ht="15.75" customHeight="1" s="218">
      <c r="M293" s="143" t="n"/>
      <c r="N293" s="143" t="n"/>
      <c r="O293" s="143" t="n"/>
      <c r="P293" s="143" t="n"/>
    </row>
    <row r="294" ht="15.75" customHeight="1" s="218">
      <c r="M294" s="143" t="n"/>
      <c r="N294" s="143" t="n"/>
      <c r="O294" s="143" t="n"/>
      <c r="P294" s="143" t="n"/>
    </row>
    <row r="295" ht="15.75" customHeight="1" s="218">
      <c r="M295" s="143" t="n"/>
      <c r="N295" s="143" t="n"/>
      <c r="O295" s="143" t="n"/>
      <c r="P295" s="143" t="n"/>
    </row>
    <row r="296" ht="15.75" customHeight="1" s="218">
      <c r="M296" s="143" t="n"/>
      <c r="N296" s="143" t="n"/>
      <c r="O296" s="143" t="n"/>
      <c r="P296" s="143" t="n"/>
    </row>
    <row r="297" ht="15.75" customHeight="1" s="218">
      <c r="M297" s="143" t="n"/>
      <c r="N297" s="143" t="n"/>
      <c r="O297" s="143" t="n"/>
      <c r="P297" s="143" t="n"/>
    </row>
    <row r="298" ht="15.75" customHeight="1" s="218">
      <c r="M298" s="143" t="n"/>
      <c r="N298" s="143" t="n"/>
      <c r="O298" s="143" t="n"/>
      <c r="P298" s="143" t="n"/>
    </row>
    <row r="299" ht="15.75" customHeight="1" s="218">
      <c r="M299" s="143" t="n"/>
      <c r="N299" s="143" t="n"/>
      <c r="O299" s="143" t="n"/>
      <c r="P299" s="143" t="n"/>
    </row>
    <row r="300" ht="15.75" customHeight="1" s="218">
      <c r="M300" s="143" t="n"/>
      <c r="N300" s="143" t="n"/>
      <c r="O300" s="143" t="n"/>
      <c r="P300" s="143" t="n"/>
    </row>
    <row r="301" ht="15.75" customHeight="1" s="218">
      <c r="M301" s="143" t="n"/>
      <c r="N301" s="143" t="n"/>
      <c r="O301" s="143" t="n"/>
      <c r="P301" s="143" t="n"/>
    </row>
    <row r="302" ht="15.75" customHeight="1" s="218">
      <c r="M302" s="143" t="n"/>
      <c r="N302" s="143" t="n"/>
      <c r="O302" s="143" t="n"/>
      <c r="P302" s="143" t="n"/>
    </row>
    <row r="303" ht="15.75" customHeight="1" s="218">
      <c r="M303" s="143" t="n"/>
      <c r="N303" s="143" t="n"/>
      <c r="O303" s="143" t="n"/>
      <c r="P303" s="143" t="n"/>
    </row>
    <row r="304" ht="15.75" customHeight="1" s="218">
      <c r="M304" s="143" t="n"/>
      <c r="N304" s="143" t="n"/>
      <c r="O304" s="143" t="n"/>
      <c r="P304" s="143" t="n"/>
    </row>
    <row r="305" ht="15.75" customHeight="1" s="218">
      <c r="M305" s="143" t="n"/>
      <c r="N305" s="143" t="n"/>
      <c r="O305" s="143" t="n"/>
      <c r="P305" s="143" t="n"/>
    </row>
    <row r="306" ht="15.75" customHeight="1" s="218">
      <c r="M306" s="143" t="n"/>
      <c r="N306" s="143" t="n"/>
      <c r="O306" s="143" t="n"/>
      <c r="P306" s="143" t="n"/>
    </row>
    <row r="307" ht="15.75" customHeight="1" s="218">
      <c r="M307" s="143" t="n"/>
      <c r="N307" s="143" t="n"/>
      <c r="O307" s="143" t="n"/>
      <c r="P307" s="143" t="n"/>
    </row>
    <row r="308" ht="15.75" customHeight="1" s="218">
      <c r="M308" s="143" t="n"/>
      <c r="N308" s="143" t="n"/>
      <c r="O308" s="143" t="n"/>
      <c r="P308" s="143" t="n"/>
    </row>
    <row r="309" ht="15.75" customHeight="1" s="218">
      <c r="M309" s="143" t="n"/>
      <c r="N309" s="143" t="n"/>
      <c r="O309" s="143" t="n"/>
      <c r="P309" s="143" t="n"/>
    </row>
    <row r="310" ht="15.75" customHeight="1" s="218">
      <c r="M310" s="143" t="n"/>
      <c r="N310" s="143" t="n"/>
      <c r="O310" s="143" t="n"/>
      <c r="P310" s="143" t="n"/>
    </row>
    <row r="311" ht="15.75" customHeight="1" s="218">
      <c r="M311" s="143" t="n"/>
      <c r="N311" s="143" t="n"/>
      <c r="O311" s="143" t="n"/>
      <c r="P311" s="143" t="n"/>
    </row>
    <row r="312" ht="15.75" customHeight="1" s="218">
      <c r="M312" s="143" t="n"/>
      <c r="N312" s="143" t="n"/>
      <c r="O312" s="143" t="n"/>
      <c r="P312" s="143" t="n"/>
    </row>
    <row r="313" ht="15.75" customHeight="1" s="218">
      <c r="M313" s="143" t="n"/>
      <c r="N313" s="143" t="n"/>
      <c r="O313" s="143" t="n"/>
      <c r="P313" s="143" t="n"/>
    </row>
    <row r="314" ht="15.75" customHeight="1" s="218">
      <c r="M314" s="143" t="n"/>
      <c r="N314" s="143" t="n"/>
      <c r="O314" s="143" t="n"/>
      <c r="P314" s="143" t="n"/>
    </row>
    <row r="315" ht="15.75" customHeight="1" s="218">
      <c r="M315" s="143" t="n"/>
      <c r="N315" s="143" t="n"/>
      <c r="O315" s="143" t="n"/>
      <c r="P315" s="143" t="n"/>
    </row>
    <row r="316" ht="15.75" customHeight="1" s="218">
      <c r="M316" s="143" t="n"/>
      <c r="N316" s="143" t="n"/>
      <c r="O316" s="143" t="n"/>
      <c r="P316" s="143" t="n"/>
    </row>
    <row r="317" ht="15.75" customHeight="1" s="218">
      <c r="M317" s="143" t="n"/>
      <c r="N317" s="143" t="n"/>
      <c r="O317" s="143" t="n"/>
      <c r="P317" s="143" t="n"/>
    </row>
    <row r="318" ht="15.75" customHeight="1" s="218">
      <c r="M318" s="143" t="n"/>
      <c r="N318" s="143" t="n"/>
      <c r="O318" s="143" t="n"/>
      <c r="P318" s="143" t="n"/>
    </row>
    <row r="319" ht="15.75" customHeight="1" s="218">
      <c r="M319" s="143" t="n"/>
      <c r="N319" s="143" t="n"/>
      <c r="O319" s="143" t="n"/>
      <c r="P319" s="143" t="n"/>
    </row>
    <row r="320" ht="15.75" customHeight="1" s="218">
      <c r="M320" s="143" t="n"/>
      <c r="N320" s="143" t="n"/>
      <c r="O320" s="143" t="n"/>
      <c r="P320" s="143" t="n"/>
    </row>
    <row r="321" ht="15.75" customHeight="1" s="218">
      <c r="M321" s="143" t="n"/>
      <c r="N321" s="143" t="n"/>
      <c r="O321" s="143" t="n"/>
      <c r="P321" s="143" t="n"/>
    </row>
    <row r="322" ht="15.75" customHeight="1" s="218">
      <c r="M322" s="143" t="n"/>
      <c r="N322" s="143" t="n"/>
      <c r="O322" s="143" t="n"/>
      <c r="P322" s="143" t="n"/>
    </row>
    <row r="323" ht="15.75" customHeight="1" s="218">
      <c r="M323" s="143" t="n"/>
      <c r="N323" s="143" t="n"/>
      <c r="O323" s="143" t="n"/>
      <c r="P323" s="143" t="n"/>
    </row>
    <row r="324" ht="15.75" customHeight="1" s="218">
      <c r="M324" s="143" t="n"/>
      <c r="N324" s="143" t="n"/>
      <c r="O324" s="143" t="n"/>
      <c r="P324" s="143" t="n"/>
    </row>
    <row r="325" ht="15.75" customHeight="1" s="218">
      <c r="M325" s="143" t="n"/>
      <c r="N325" s="143" t="n"/>
      <c r="O325" s="143" t="n"/>
      <c r="P325" s="143" t="n"/>
    </row>
    <row r="326" ht="15.75" customHeight="1" s="218">
      <c r="M326" s="143" t="n"/>
      <c r="N326" s="143" t="n"/>
      <c r="O326" s="143" t="n"/>
      <c r="P326" s="143" t="n"/>
    </row>
    <row r="327" ht="15.75" customHeight="1" s="218">
      <c r="M327" s="143" t="n"/>
      <c r="N327" s="143" t="n"/>
      <c r="O327" s="143" t="n"/>
      <c r="P327" s="143" t="n"/>
    </row>
    <row r="328" ht="15.75" customHeight="1" s="218">
      <c r="M328" s="143" t="n"/>
      <c r="N328" s="143" t="n"/>
      <c r="O328" s="143" t="n"/>
      <c r="P328" s="143" t="n"/>
    </row>
    <row r="329" ht="15.75" customHeight="1" s="218">
      <c r="M329" s="143" t="n"/>
      <c r="N329" s="143" t="n"/>
      <c r="O329" s="143" t="n"/>
      <c r="P329" s="143" t="n"/>
    </row>
    <row r="330" ht="15.75" customHeight="1" s="218">
      <c r="M330" s="143" t="n"/>
      <c r="N330" s="143" t="n"/>
      <c r="O330" s="143" t="n"/>
      <c r="P330" s="143" t="n"/>
    </row>
    <row r="331" ht="15.75" customHeight="1" s="218">
      <c r="M331" s="143" t="n"/>
      <c r="N331" s="143" t="n"/>
      <c r="O331" s="143" t="n"/>
      <c r="P331" s="143" t="n"/>
    </row>
    <row r="332" ht="15.75" customHeight="1" s="218">
      <c r="M332" s="143" t="n"/>
      <c r="N332" s="143" t="n"/>
      <c r="O332" s="143" t="n"/>
      <c r="P332" s="143" t="n"/>
    </row>
    <row r="333" ht="15.75" customHeight="1" s="218">
      <c r="M333" s="143" t="n"/>
      <c r="N333" s="143" t="n"/>
      <c r="O333" s="143" t="n"/>
      <c r="P333" s="143" t="n"/>
    </row>
    <row r="334" ht="15.75" customHeight="1" s="218">
      <c r="M334" s="143" t="n"/>
      <c r="N334" s="143" t="n"/>
      <c r="O334" s="143" t="n"/>
      <c r="P334" s="143" t="n"/>
    </row>
    <row r="335" ht="15.75" customHeight="1" s="218">
      <c r="M335" s="143" t="n"/>
      <c r="N335" s="143" t="n"/>
      <c r="O335" s="143" t="n"/>
      <c r="P335" s="143" t="n"/>
    </row>
    <row r="336" ht="15.75" customHeight="1" s="218">
      <c r="M336" s="143" t="n"/>
      <c r="N336" s="143" t="n"/>
      <c r="O336" s="143" t="n"/>
      <c r="P336" s="143" t="n"/>
    </row>
    <row r="337" ht="15.75" customHeight="1" s="218">
      <c r="M337" s="143" t="n"/>
      <c r="N337" s="143" t="n"/>
      <c r="O337" s="143" t="n"/>
      <c r="P337" s="143" t="n"/>
    </row>
    <row r="338" ht="15.75" customHeight="1" s="218">
      <c r="M338" s="143" t="n"/>
      <c r="N338" s="143" t="n"/>
      <c r="O338" s="143" t="n"/>
      <c r="P338" s="143" t="n"/>
    </row>
    <row r="339" ht="15.75" customHeight="1" s="218">
      <c r="M339" s="143" t="n"/>
      <c r="N339" s="143" t="n"/>
      <c r="O339" s="143" t="n"/>
      <c r="P339" s="143" t="n"/>
    </row>
    <row r="340" ht="15.75" customHeight="1" s="218">
      <c r="M340" s="143" t="n"/>
      <c r="N340" s="143" t="n"/>
      <c r="O340" s="143" t="n"/>
      <c r="P340" s="143" t="n"/>
    </row>
    <row r="341" ht="15.75" customHeight="1" s="218">
      <c r="M341" s="143" t="n"/>
      <c r="N341" s="143" t="n"/>
      <c r="O341" s="143" t="n"/>
      <c r="P341" s="143" t="n"/>
    </row>
    <row r="342" ht="15.75" customHeight="1" s="218">
      <c r="M342" s="143" t="n"/>
      <c r="N342" s="143" t="n"/>
      <c r="O342" s="143" t="n"/>
      <c r="P342" s="143" t="n"/>
    </row>
    <row r="343" ht="15.75" customHeight="1" s="218">
      <c r="M343" s="143" t="n"/>
      <c r="N343" s="143" t="n"/>
      <c r="O343" s="143" t="n"/>
      <c r="P343" s="143" t="n"/>
    </row>
    <row r="344" ht="15.75" customHeight="1" s="218">
      <c r="M344" s="143" t="n"/>
      <c r="N344" s="143" t="n"/>
      <c r="O344" s="143" t="n"/>
      <c r="P344" s="143" t="n"/>
    </row>
    <row r="345" ht="15.75" customHeight="1" s="218">
      <c r="M345" s="143" t="n"/>
      <c r="N345" s="143" t="n"/>
      <c r="O345" s="143" t="n"/>
      <c r="P345" s="143" t="n"/>
    </row>
    <row r="346" ht="15.75" customHeight="1" s="218">
      <c r="M346" s="143" t="n"/>
      <c r="N346" s="143" t="n"/>
      <c r="O346" s="143" t="n"/>
      <c r="P346" s="143" t="n"/>
    </row>
    <row r="347" ht="15.75" customHeight="1" s="218">
      <c r="M347" s="143" t="n"/>
      <c r="N347" s="143" t="n"/>
      <c r="O347" s="143" t="n"/>
      <c r="P347" s="143" t="n"/>
    </row>
    <row r="348" ht="15.75" customHeight="1" s="218">
      <c r="M348" s="143" t="n"/>
      <c r="N348" s="143" t="n"/>
      <c r="O348" s="143" t="n"/>
      <c r="P348" s="143" t="n"/>
    </row>
    <row r="349" ht="15.75" customHeight="1" s="218">
      <c r="M349" s="143" t="n"/>
      <c r="N349" s="143" t="n"/>
      <c r="O349" s="143" t="n"/>
      <c r="P349" s="143" t="n"/>
    </row>
    <row r="350" ht="15.75" customHeight="1" s="218">
      <c r="M350" s="143" t="n"/>
      <c r="N350" s="143" t="n"/>
      <c r="O350" s="143" t="n"/>
      <c r="P350" s="143" t="n"/>
    </row>
    <row r="351" ht="15.75" customHeight="1" s="218">
      <c r="M351" s="143" t="n"/>
      <c r="N351" s="143" t="n"/>
      <c r="O351" s="143" t="n"/>
      <c r="P351" s="143" t="n"/>
    </row>
    <row r="352" ht="15.75" customHeight="1" s="218">
      <c r="M352" s="143" t="n"/>
      <c r="N352" s="143" t="n"/>
      <c r="O352" s="143" t="n"/>
      <c r="P352" s="143" t="n"/>
    </row>
    <row r="353" ht="15.75" customHeight="1" s="218">
      <c r="M353" s="143" t="n"/>
      <c r="N353" s="143" t="n"/>
      <c r="O353" s="143" t="n"/>
      <c r="P353" s="143" t="n"/>
    </row>
    <row r="354" ht="15.75" customHeight="1" s="218">
      <c r="M354" s="143" t="n"/>
      <c r="N354" s="143" t="n"/>
      <c r="O354" s="143" t="n"/>
      <c r="P354" s="143" t="n"/>
    </row>
    <row r="355" ht="15.75" customHeight="1" s="218">
      <c r="M355" s="143" t="n"/>
      <c r="N355" s="143" t="n"/>
      <c r="O355" s="143" t="n"/>
      <c r="P355" s="143" t="n"/>
    </row>
    <row r="356" ht="15.75" customHeight="1" s="218">
      <c r="M356" s="143" t="n"/>
      <c r="N356" s="143" t="n"/>
      <c r="O356" s="143" t="n"/>
      <c r="P356" s="143" t="n"/>
    </row>
    <row r="357" ht="15.75" customHeight="1" s="218">
      <c r="M357" s="143" t="n"/>
      <c r="N357" s="143" t="n"/>
      <c r="O357" s="143" t="n"/>
      <c r="P357" s="143" t="n"/>
    </row>
    <row r="358" ht="15.75" customHeight="1" s="218">
      <c r="M358" s="143" t="n"/>
      <c r="N358" s="143" t="n"/>
      <c r="O358" s="143" t="n"/>
      <c r="P358" s="143" t="n"/>
    </row>
    <row r="359" ht="15.75" customHeight="1" s="218">
      <c r="M359" s="143" t="n"/>
      <c r="N359" s="143" t="n"/>
      <c r="O359" s="143" t="n"/>
      <c r="P359" s="143" t="n"/>
    </row>
    <row r="360" ht="15.75" customHeight="1" s="218">
      <c r="M360" s="143" t="n"/>
      <c r="N360" s="143" t="n"/>
      <c r="O360" s="143" t="n"/>
      <c r="P360" s="143" t="n"/>
    </row>
    <row r="361" ht="15.75" customHeight="1" s="218">
      <c r="M361" s="143" t="n"/>
      <c r="N361" s="143" t="n"/>
      <c r="O361" s="143" t="n"/>
      <c r="P361" s="143" t="n"/>
    </row>
    <row r="362" ht="15.75" customHeight="1" s="218">
      <c r="M362" s="143" t="n"/>
      <c r="N362" s="143" t="n"/>
      <c r="O362" s="143" t="n"/>
      <c r="P362" s="143" t="n"/>
    </row>
    <row r="363" ht="15.75" customHeight="1" s="218">
      <c r="M363" s="143" t="n"/>
      <c r="N363" s="143" t="n"/>
      <c r="O363" s="143" t="n"/>
      <c r="P363" s="143" t="n"/>
    </row>
    <row r="364" ht="15.75" customHeight="1" s="218">
      <c r="M364" s="143" t="n"/>
      <c r="N364" s="143" t="n"/>
      <c r="O364" s="143" t="n"/>
      <c r="P364" s="143" t="n"/>
    </row>
    <row r="365" ht="15.75" customHeight="1" s="218">
      <c r="M365" s="143" t="n"/>
      <c r="N365" s="143" t="n"/>
      <c r="O365" s="143" t="n"/>
      <c r="P365" s="143" t="n"/>
    </row>
    <row r="366" ht="15.75" customHeight="1" s="218">
      <c r="M366" s="143" t="n"/>
      <c r="N366" s="143" t="n"/>
      <c r="O366" s="143" t="n"/>
      <c r="P366" s="143" t="n"/>
    </row>
    <row r="367" ht="15.75" customHeight="1" s="218">
      <c r="M367" s="143" t="n"/>
      <c r="N367" s="143" t="n"/>
      <c r="O367" s="143" t="n"/>
      <c r="P367" s="143" t="n"/>
    </row>
    <row r="368" ht="15.75" customHeight="1" s="218">
      <c r="M368" s="143" t="n"/>
      <c r="N368" s="143" t="n"/>
      <c r="O368" s="143" t="n"/>
      <c r="P368" s="143" t="n"/>
    </row>
    <row r="369" ht="15.75" customHeight="1" s="218">
      <c r="M369" s="143" t="n"/>
      <c r="N369" s="143" t="n"/>
      <c r="O369" s="143" t="n"/>
      <c r="P369" s="143" t="n"/>
    </row>
    <row r="370" ht="15.75" customHeight="1" s="218">
      <c r="M370" s="143" t="n"/>
      <c r="N370" s="143" t="n"/>
      <c r="O370" s="143" t="n"/>
      <c r="P370" s="143" t="n"/>
    </row>
    <row r="371" ht="15.75" customHeight="1" s="218">
      <c r="M371" s="143" t="n"/>
      <c r="N371" s="143" t="n"/>
      <c r="O371" s="143" t="n"/>
      <c r="P371" s="143" t="n"/>
    </row>
    <row r="372" ht="15.75" customHeight="1" s="218">
      <c r="M372" s="143" t="n"/>
      <c r="N372" s="143" t="n"/>
      <c r="O372" s="143" t="n"/>
      <c r="P372" s="143" t="n"/>
    </row>
    <row r="373" ht="15.75" customHeight="1" s="218">
      <c r="M373" s="143" t="n"/>
      <c r="N373" s="143" t="n"/>
      <c r="O373" s="143" t="n"/>
      <c r="P373" s="143" t="n"/>
    </row>
    <row r="374" ht="15.75" customHeight="1" s="218">
      <c r="M374" s="143" t="n"/>
      <c r="N374" s="143" t="n"/>
      <c r="O374" s="143" t="n"/>
      <c r="P374" s="143" t="n"/>
    </row>
    <row r="375" ht="15.75" customHeight="1" s="218">
      <c r="M375" s="143" t="n"/>
      <c r="N375" s="143" t="n"/>
      <c r="O375" s="143" t="n"/>
      <c r="P375" s="143" t="n"/>
    </row>
    <row r="376" ht="15.75" customHeight="1" s="218">
      <c r="M376" s="143" t="n"/>
      <c r="N376" s="143" t="n"/>
      <c r="O376" s="143" t="n"/>
      <c r="P376" s="143" t="n"/>
    </row>
    <row r="377" ht="15.75" customHeight="1" s="218">
      <c r="M377" s="143" t="n"/>
      <c r="N377" s="143" t="n"/>
      <c r="O377" s="143" t="n"/>
      <c r="P377" s="143" t="n"/>
    </row>
    <row r="378" ht="15.75" customHeight="1" s="218">
      <c r="M378" s="143" t="n"/>
      <c r="N378" s="143" t="n"/>
      <c r="O378" s="143" t="n"/>
      <c r="P378" s="143" t="n"/>
    </row>
    <row r="379" ht="15.75" customHeight="1" s="218">
      <c r="M379" s="143" t="n"/>
      <c r="N379" s="143" t="n"/>
      <c r="O379" s="143" t="n"/>
      <c r="P379" s="143" t="n"/>
    </row>
    <row r="380" ht="15.75" customHeight="1" s="218">
      <c r="M380" s="143" t="n"/>
      <c r="N380" s="143" t="n"/>
      <c r="O380" s="143" t="n"/>
      <c r="P380" s="143" t="n"/>
    </row>
    <row r="381" ht="15.75" customHeight="1" s="218">
      <c r="M381" s="143" t="n"/>
      <c r="N381" s="143" t="n"/>
      <c r="O381" s="143" t="n"/>
      <c r="P381" s="143" t="n"/>
    </row>
    <row r="382" ht="15.75" customHeight="1" s="218">
      <c r="M382" s="143" t="n"/>
      <c r="N382" s="143" t="n"/>
      <c r="O382" s="143" t="n"/>
      <c r="P382" s="143" t="n"/>
    </row>
    <row r="383" ht="15.75" customHeight="1" s="218">
      <c r="M383" s="143" t="n"/>
      <c r="N383" s="143" t="n"/>
      <c r="O383" s="143" t="n"/>
      <c r="P383" s="143" t="n"/>
    </row>
    <row r="384" ht="15.75" customHeight="1" s="218">
      <c r="M384" s="143" t="n"/>
      <c r="N384" s="143" t="n"/>
      <c r="O384" s="143" t="n"/>
      <c r="P384" s="143" t="n"/>
    </row>
    <row r="385" ht="15.75" customHeight="1" s="218">
      <c r="M385" s="143" t="n"/>
      <c r="N385" s="143" t="n"/>
      <c r="O385" s="143" t="n"/>
      <c r="P385" s="143" t="n"/>
    </row>
    <row r="386" ht="15.75" customHeight="1" s="218">
      <c r="M386" s="143" t="n"/>
      <c r="N386" s="143" t="n"/>
      <c r="O386" s="143" t="n"/>
      <c r="P386" s="143" t="n"/>
    </row>
    <row r="387" ht="15.75" customHeight="1" s="218">
      <c r="M387" s="143" t="n"/>
      <c r="N387" s="143" t="n"/>
      <c r="O387" s="143" t="n"/>
      <c r="P387" s="143" t="n"/>
    </row>
    <row r="388" ht="15.75" customHeight="1" s="218">
      <c r="M388" s="143" t="n"/>
      <c r="N388" s="143" t="n"/>
      <c r="O388" s="143" t="n"/>
      <c r="P388" s="143" t="n"/>
    </row>
    <row r="389" ht="15.75" customHeight="1" s="218">
      <c r="M389" s="143" t="n"/>
      <c r="N389" s="143" t="n"/>
      <c r="O389" s="143" t="n"/>
      <c r="P389" s="143" t="n"/>
    </row>
    <row r="390" ht="15.75" customHeight="1" s="218">
      <c r="M390" s="143" t="n"/>
      <c r="N390" s="143" t="n"/>
      <c r="O390" s="143" t="n"/>
      <c r="P390" s="143" t="n"/>
    </row>
    <row r="391" ht="15.75" customHeight="1" s="218">
      <c r="M391" s="143" t="n"/>
      <c r="N391" s="143" t="n"/>
      <c r="O391" s="143" t="n"/>
      <c r="P391" s="143" t="n"/>
    </row>
    <row r="392" ht="15.75" customHeight="1" s="218">
      <c r="M392" s="143" t="n"/>
      <c r="N392" s="143" t="n"/>
      <c r="O392" s="143" t="n"/>
      <c r="P392" s="143" t="n"/>
    </row>
    <row r="393" ht="15.75" customHeight="1" s="218">
      <c r="M393" s="143" t="n"/>
      <c r="N393" s="143" t="n"/>
      <c r="O393" s="143" t="n"/>
      <c r="P393" s="143" t="n"/>
    </row>
    <row r="394" ht="15.75" customHeight="1" s="218">
      <c r="M394" s="143" t="n"/>
      <c r="N394" s="143" t="n"/>
      <c r="O394" s="143" t="n"/>
      <c r="P394" s="143" t="n"/>
    </row>
    <row r="395" ht="15.75" customHeight="1" s="218">
      <c r="M395" s="143" t="n"/>
      <c r="N395" s="143" t="n"/>
      <c r="O395" s="143" t="n"/>
      <c r="P395" s="143" t="n"/>
    </row>
    <row r="396" ht="15.75" customHeight="1" s="218">
      <c r="M396" s="143" t="n"/>
      <c r="N396" s="143" t="n"/>
      <c r="O396" s="143" t="n"/>
      <c r="P396" s="143" t="n"/>
    </row>
    <row r="397" ht="15.75" customHeight="1" s="218">
      <c r="M397" s="143" t="n"/>
      <c r="N397" s="143" t="n"/>
      <c r="O397" s="143" t="n"/>
      <c r="P397" s="143" t="n"/>
    </row>
    <row r="398" ht="15.75" customHeight="1" s="218">
      <c r="M398" s="143" t="n"/>
      <c r="N398" s="143" t="n"/>
      <c r="O398" s="143" t="n"/>
      <c r="P398" s="143" t="n"/>
    </row>
    <row r="399" ht="15.75" customHeight="1" s="218">
      <c r="M399" s="143" t="n"/>
      <c r="N399" s="143" t="n"/>
      <c r="O399" s="143" t="n"/>
      <c r="P399" s="143" t="n"/>
    </row>
    <row r="400" ht="15.75" customHeight="1" s="218">
      <c r="M400" s="143" t="n"/>
      <c r="N400" s="143" t="n"/>
      <c r="O400" s="143" t="n"/>
      <c r="P400" s="143" t="n"/>
    </row>
    <row r="401" ht="15.75" customHeight="1" s="218">
      <c r="M401" s="143" t="n"/>
      <c r="N401" s="143" t="n"/>
      <c r="O401" s="143" t="n"/>
      <c r="P401" s="143" t="n"/>
    </row>
    <row r="402" ht="15.75" customHeight="1" s="218">
      <c r="M402" s="143" t="n"/>
      <c r="N402" s="143" t="n"/>
      <c r="O402" s="143" t="n"/>
      <c r="P402" s="143" t="n"/>
    </row>
    <row r="403" ht="15.75" customHeight="1" s="218">
      <c r="M403" s="143" t="n"/>
      <c r="N403" s="143" t="n"/>
      <c r="O403" s="143" t="n"/>
      <c r="P403" s="143" t="n"/>
    </row>
    <row r="404" ht="15.75" customHeight="1" s="218">
      <c r="M404" s="143" t="n"/>
      <c r="N404" s="143" t="n"/>
      <c r="O404" s="143" t="n"/>
      <c r="P404" s="143" t="n"/>
    </row>
    <row r="405" ht="15.75" customHeight="1" s="218">
      <c r="M405" s="143" t="n"/>
      <c r="N405" s="143" t="n"/>
      <c r="O405" s="143" t="n"/>
      <c r="P405" s="143" t="n"/>
    </row>
    <row r="406" ht="15.75" customHeight="1" s="218">
      <c r="M406" s="143" t="n"/>
      <c r="N406" s="143" t="n"/>
      <c r="O406" s="143" t="n"/>
      <c r="P406" s="143" t="n"/>
    </row>
    <row r="407" ht="15.75" customHeight="1" s="218">
      <c r="M407" s="143" t="n"/>
      <c r="N407" s="143" t="n"/>
      <c r="O407" s="143" t="n"/>
      <c r="P407" s="143" t="n"/>
    </row>
    <row r="408" ht="15.75" customHeight="1" s="218">
      <c r="M408" s="143" t="n"/>
      <c r="N408" s="143" t="n"/>
      <c r="O408" s="143" t="n"/>
      <c r="P408" s="143" t="n"/>
    </row>
    <row r="409" ht="15.75" customHeight="1" s="218">
      <c r="M409" s="143" t="n"/>
      <c r="N409" s="143" t="n"/>
      <c r="O409" s="143" t="n"/>
      <c r="P409" s="143" t="n"/>
    </row>
    <row r="410" ht="15.75" customHeight="1" s="218">
      <c r="M410" s="143" t="n"/>
      <c r="N410" s="143" t="n"/>
      <c r="O410" s="143" t="n"/>
      <c r="P410" s="143" t="n"/>
    </row>
    <row r="411" ht="15.75" customHeight="1" s="218">
      <c r="M411" s="143" t="n"/>
      <c r="N411" s="143" t="n"/>
      <c r="O411" s="143" t="n"/>
      <c r="P411" s="143" t="n"/>
    </row>
    <row r="412" ht="15.75" customHeight="1" s="218">
      <c r="M412" s="143" t="n"/>
      <c r="N412" s="143" t="n"/>
      <c r="O412" s="143" t="n"/>
      <c r="P412" s="143" t="n"/>
    </row>
    <row r="413" ht="15.75" customHeight="1" s="218">
      <c r="M413" s="143" t="n"/>
      <c r="N413" s="143" t="n"/>
      <c r="O413" s="143" t="n"/>
      <c r="P413" s="143" t="n"/>
    </row>
    <row r="414" ht="15.75" customHeight="1" s="218">
      <c r="M414" s="143" t="n"/>
      <c r="N414" s="143" t="n"/>
      <c r="O414" s="143" t="n"/>
      <c r="P414" s="143" t="n"/>
    </row>
    <row r="415" ht="15.75" customHeight="1" s="218">
      <c r="M415" s="143" t="n"/>
      <c r="N415" s="143" t="n"/>
      <c r="O415" s="143" t="n"/>
      <c r="P415" s="143" t="n"/>
    </row>
    <row r="416" ht="15.75" customHeight="1" s="218">
      <c r="M416" s="143" t="n"/>
      <c r="N416" s="143" t="n"/>
      <c r="O416" s="143" t="n"/>
      <c r="P416" s="143" t="n"/>
    </row>
    <row r="417" ht="15.75" customHeight="1" s="218">
      <c r="M417" s="143" t="n"/>
      <c r="N417" s="143" t="n"/>
      <c r="O417" s="143" t="n"/>
      <c r="P417" s="143" t="n"/>
    </row>
    <row r="418" ht="15.75" customHeight="1" s="218">
      <c r="M418" s="143" t="n"/>
      <c r="N418" s="143" t="n"/>
      <c r="O418" s="143" t="n"/>
      <c r="P418" s="143" t="n"/>
    </row>
    <row r="419" ht="15.75" customHeight="1" s="218">
      <c r="M419" s="143" t="n"/>
      <c r="N419" s="143" t="n"/>
      <c r="O419" s="143" t="n"/>
      <c r="P419" s="143" t="n"/>
    </row>
    <row r="420" ht="15.75" customHeight="1" s="218">
      <c r="M420" s="143" t="n"/>
      <c r="N420" s="143" t="n"/>
      <c r="O420" s="143" t="n"/>
      <c r="P420" s="143" t="n"/>
    </row>
    <row r="421" ht="15.75" customHeight="1" s="218">
      <c r="M421" s="143" t="n"/>
      <c r="N421" s="143" t="n"/>
      <c r="O421" s="143" t="n"/>
      <c r="P421" s="143" t="n"/>
    </row>
    <row r="422" ht="15.75" customHeight="1" s="218">
      <c r="M422" s="143" t="n"/>
      <c r="N422" s="143" t="n"/>
      <c r="O422" s="143" t="n"/>
      <c r="P422" s="143" t="n"/>
    </row>
    <row r="423" ht="15.75" customHeight="1" s="218">
      <c r="M423" s="143" t="n"/>
      <c r="N423" s="143" t="n"/>
      <c r="O423" s="143" t="n"/>
      <c r="P423" s="143" t="n"/>
    </row>
    <row r="424" ht="15.75" customHeight="1" s="218">
      <c r="M424" s="143" t="n"/>
      <c r="N424" s="143" t="n"/>
      <c r="O424" s="143" t="n"/>
      <c r="P424" s="143" t="n"/>
    </row>
    <row r="425" ht="15.75" customHeight="1" s="218">
      <c r="M425" s="143" t="n"/>
      <c r="N425" s="143" t="n"/>
      <c r="O425" s="143" t="n"/>
      <c r="P425" s="143" t="n"/>
    </row>
    <row r="426" ht="15.75" customHeight="1" s="218">
      <c r="M426" s="143" t="n"/>
      <c r="N426" s="143" t="n"/>
      <c r="O426" s="143" t="n"/>
      <c r="P426" s="143" t="n"/>
    </row>
    <row r="427" ht="15.75" customHeight="1" s="218">
      <c r="M427" s="143" t="n"/>
      <c r="N427" s="143" t="n"/>
      <c r="O427" s="143" t="n"/>
      <c r="P427" s="143" t="n"/>
    </row>
    <row r="428" ht="15.75" customHeight="1" s="218">
      <c r="M428" s="143" t="n"/>
      <c r="N428" s="143" t="n"/>
      <c r="O428" s="143" t="n"/>
      <c r="P428" s="143" t="n"/>
    </row>
    <row r="429" ht="15.75" customHeight="1" s="218">
      <c r="M429" s="143" t="n"/>
      <c r="N429" s="143" t="n"/>
      <c r="O429" s="143" t="n"/>
      <c r="P429" s="143" t="n"/>
    </row>
    <row r="430" ht="15.75" customHeight="1" s="218">
      <c r="M430" s="143" t="n"/>
      <c r="N430" s="143" t="n"/>
      <c r="O430" s="143" t="n"/>
      <c r="P430" s="143" t="n"/>
    </row>
    <row r="431" ht="15.75" customHeight="1" s="218">
      <c r="M431" s="143" t="n"/>
      <c r="N431" s="143" t="n"/>
      <c r="O431" s="143" t="n"/>
      <c r="P431" s="143" t="n"/>
    </row>
    <row r="432" ht="15.75" customHeight="1" s="218">
      <c r="M432" s="143" t="n"/>
      <c r="N432" s="143" t="n"/>
      <c r="O432" s="143" t="n"/>
      <c r="P432" s="143" t="n"/>
    </row>
    <row r="433" ht="15.75" customHeight="1" s="218">
      <c r="M433" s="143" t="n"/>
      <c r="N433" s="143" t="n"/>
      <c r="O433" s="143" t="n"/>
      <c r="P433" s="143" t="n"/>
    </row>
    <row r="434" ht="15.75" customHeight="1" s="218">
      <c r="M434" s="143" t="n"/>
      <c r="N434" s="143" t="n"/>
      <c r="O434" s="143" t="n"/>
      <c r="P434" s="143" t="n"/>
    </row>
    <row r="435" ht="15.75" customHeight="1" s="218">
      <c r="M435" s="143" t="n"/>
      <c r="N435" s="143" t="n"/>
      <c r="O435" s="143" t="n"/>
      <c r="P435" s="143" t="n"/>
    </row>
    <row r="436" ht="15.75" customHeight="1" s="218">
      <c r="M436" s="143" t="n"/>
      <c r="N436" s="143" t="n"/>
      <c r="O436" s="143" t="n"/>
      <c r="P436" s="143" t="n"/>
    </row>
    <row r="437" ht="15.75" customHeight="1" s="218">
      <c r="M437" s="143" t="n"/>
      <c r="N437" s="143" t="n"/>
      <c r="O437" s="143" t="n"/>
      <c r="P437" s="143" t="n"/>
    </row>
    <row r="438" ht="15.75" customHeight="1" s="218">
      <c r="M438" s="143" t="n"/>
      <c r="N438" s="143" t="n"/>
      <c r="O438" s="143" t="n"/>
      <c r="P438" s="143" t="n"/>
    </row>
    <row r="439" ht="15.75" customHeight="1" s="218">
      <c r="M439" s="143" t="n"/>
      <c r="N439" s="143" t="n"/>
      <c r="O439" s="143" t="n"/>
      <c r="P439" s="143" t="n"/>
    </row>
    <row r="440" ht="15.75" customHeight="1" s="218">
      <c r="M440" s="143" t="n"/>
      <c r="N440" s="143" t="n"/>
      <c r="O440" s="143" t="n"/>
      <c r="P440" s="143" t="n"/>
    </row>
    <row r="441" ht="15.75" customHeight="1" s="218">
      <c r="M441" s="143" t="n"/>
      <c r="N441" s="143" t="n"/>
      <c r="O441" s="143" t="n"/>
      <c r="P441" s="143" t="n"/>
    </row>
    <row r="442" ht="15.75" customHeight="1" s="218">
      <c r="M442" s="143" t="n"/>
      <c r="N442" s="143" t="n"/>
      <c r="O442" s="143" t="n"/>
      <c r="P442" s="143" t="n"/>
    </row>
    <row r="443" ht="15.75" customHeight="1" s="218">
      <c r="M443" s="143" t="n"/>
      <c r="N443" s="143" t="n"/>
      <c r="O443" s="143" t="n"/>
      <c r="P443" s="143" t="n"/>
    </row>
    <row r="444" ht="15.75" customHeight="1" s="218">
      <c r="M444" s="143" t="n"/>
      <c r="N444" s="143" t="n"/>
      <c r="O444" s="143" t="n"/>
      <c r="P444" s="143" t="n"/>
    </row>
    <row r="445" ht="15.75" customHeight="1" s="218">
      <c r="M445" s="143" t="n"/>
      <c r="N445" s="143" t="n"/>
      <c r="O445" s="143" t="n"/>
      <c r="P445" s="143" t="n"/>
    </row>
    <row r="446" ht="15.75" customHeight="1" s="218">
      <c r="M446" s="143" t="n"/>
      <c r="N446" s="143" t="n"/>
      <c r="O446" s="143" t="n"/>
      <c r="P446" s="143" t="n"/>
    </row>
    <row r="447" ht="15.75" customHeight="1" s="218">
      <c r="M447" s="143" t="n"/>
      <c r="N447" s="143" t="n"/>
      <c r="O447" s="143" t="n"/>
      <c r="P447" s="143" t="n"/>
    </row>
    <row r="448" ht="15.75" customHeight="1" s="218">
      <c r="M448" s="143" t="n"/>
      <c r="N448" s="143" t="n"/>
      <c r="O448" s="143" t="n"/>
      <c r="P448" s="143" t="n"/>
    </row>
    <row r="449" ht="15.75" customHeight="1" s="218">
      <c r="M449" s="143" t="n"/>
      <c r="N449" s="143" t="n"/>
      <c r="O449" s="143" t="n"/>
      <c r="P449" s="143" t="n"/>
    </row>
    <row r="450" ht="15.75" customHeight="1" s="218">
      <c r="M450" s="143" t="n"/>
      <c r="N450" s="143" t="n"/>
      <c r="O450" s="143" t="n"/>
      <c r="P450" s="143" t="n"/>
    </row>
    <row r="451" ht="15.75" customHeight="1" s="218">
      <c r="M451" s="143" t="n"/>
      <c r="N451" s="143" t="n"/>
      <c r="O451" s="143" t="n"/>
      <c r="P451" s="143" t="n"/>
    </row>
    <row r="452" ht="15.75" customHeight="1" s="218">
      <c r="M452" s="143" t="n"/>
      <c r="N452" s="143" t="n"/>
      <c r="O452" s="143" t="n"/>
      <c r="P452" s="143" t="n"/>
    </row>
    <row r="453" ht="15.75" customHeight="1" s="218">
      <c r="M453" s="143" t="n"/>
      <c r="N453" s="143" t="n"/>
      <c r="O453" s="143" t="n"/>
      <c r="P453" s="143" t="n"/>
    </row>
    <row r="454" ht="15.75" customHeight="1" s="218">
      <c r="M454" s="143" t="n"/>
      <c r="N454" s="143" t="n"/>
      <c r="O454" s="143" t="n"/>
      <c r="P454" s="143" t="n"/>
    </row>
    <row r="455" ht="15.75" customHeight="1" s="218">
      <c r="M455" s="143" t="n"/>
      <c r="N455" s="143" t="n"/>
      <c r="O455" s="143" t="n"/>
      <c r="P455" s="143" t="n"/>
    </row>
    <row r="456" ht="15.75" customHeight="1" s="218">
      <c r="M456" s="143" t="n"/>
      <c r="N456" s="143" t="n"/>
      <c r="O456" s="143" t="n"/>
      <c r="P456" s="143" t="n"/>
    </row>
    <row r="457" ht="15.75" customHeight="1" s="218">
      <c r="M457" s="143" t="n"/>
      <c r="N457" s="143" t="n"/>
      <c r="O457" s="143" t="n"/>
      <c r="P457" s="143" t="n"/>
    </row>
    <row r="458" ht="15.75" customHeight="1" s="218">
      <c r="M458" s="143" t="n"/>
      <c r="N458" s="143" t="n"/>
      <c r="O458" s="143" t="n"/>
      <c r="P458" s="143" t="n"/>
    </row>
    <row r="459" ht="15.75" customHeight="1" s="218">
      <c r="M459" s="143" t="n"/>
      <c r="N459" s="143" t="n"/>
      <c r="O459" s="143" t="n"/>
      <c r="P459" s="143" t="n"/>
    </row>
    <row r="460" ht="15.75" customHeight="1" s="218">
      <c r="M460" s="143" t="n"/>
      <c r="N460" s="143" t="n"/>
      <c r="O460" s="143" t="n"/>
      <c r="P460" s="143" t="n"/>
    </row>
    <row r="461" ht="15.75" customHeight="1" s="218">
      <c r="M461" s="143" t="n"/>
      <c r="N461" s="143" t="n"/>
      <c r="O461" s="143" t="n"/>
      <c r="P461" s="143" t="n"/>
    </row>
    <row r="462" ht="15.75" customHeight="1" s="218">
      <c r="M462" s="143" t="n"/>
      <c r="N462" s="143" t="n"/>
      <c r="O462" s="143" t="n"/>
      <c r="P462" s="143" t="n"/>
    </row>
    <row r="463" ht="15.75" customHeight="1" s="218">
      <c r="M463" s="143" t="n"/>
      <c r="N463" s="143" t="n"/>
      <c r="O463" s="143" t="n"/>
      <c r="P463" s="143" t="n"/>
    </row>
    <row r="464" ht="15.75" customHeight="1" s="218">
      <c r="M464" s="143" t="n"/>
      <c r="N464" s="143" t="n"/>
      <c r="O464" s="143" t="n"/>
      <c r="P464" s="143" t="n"/>
    </row>
    <row r="465" ht="15.75" customHeight="1" s="218">
      <c r="M465" s="143" t="n"/>
      <c r="N465" s="143" t="n"/>
      <c r="O465" s="143" t="n"/>
      <c r="P465" s="143" t="n"/>
    </row>
    <row r="466" ht="15.75" customHeight="1" s="218">
      <c r="M466" s="143" t="n"/>
      <c r="N466" s="143" t="n"/>
      <c r="O466" s="143" t="n"/>
      <c r="P466" s="143" t="n"/>
    </row>
    <row r="467" ht="15.75" customHeight="1" s="218">
      <c r="M467" s="143" t="n"/>
      <c r="N467" s="143" t="n"/>
      <c r="O467" s="143" t="n"/>
      <c r="P467" s="143" t="n"/>
    </row>
    <row r="468" ht="15.75" customHeight="1" s="218">
      <c r="M468" s="143" t="n"/>
      <c r="N468" s="143" t="n"/>
      <c r="O468" s="143" t="n"/>
      <c r="P468" s="143" t="n"/>
    </row>
    <row r="469" ht="15.75" customHeight="1" s="218">
      <c r="M469" s="143" t="n"/>
      <c r="N469" s="143" t="n"/>
      <c r="O469" s="143" t="n"/>
      <c r="P469" s="143" t="n"/>
    </row>
    <row r="470" ht="15.75" customHeight="1" s="218">
      <c r="M470" s="143" t="n"/>
      <c r="N470" s="143" t="n"/>
      <c r="O470" s="143" t="n"/>
      <c r="P470" s="143" t="n"/>
    </row>
    <row r="471" ht="15.75" customHeight="1" s="218">
      <c r="M471" s="143" t="n"/>
      <c r="N471" s="143" t="n"/>
      <c r="O471" s="143" t="n"/>
      <c r="P471" s="143" t="n"/>
    </row>
    <row r="472" ht="15.75" customHeight="1" s="218">
      <c r="M472" s="143" t="n"/>
      <c r="N472" s="143" t="n"/>
      <c r="O472" s="143" t="n"/>
      <c r="P472" s="143" t="n"/>
    </row>
    <row r="473" ht="15.75" customHeight="1" s="218">
      <c r="M473" s="143" t="n"/>
      <c r="N473" s="143" t="n"/>
      <c r="O473" s="143" t="n"/>
      <c r="P473" s="143" t="n"/>
    </row>
    <row r="474" ht="15.75" customHeight="1" s="218">
      <c r="M474" s="143" t="n"/>
      <c r="N474" s="143" t="n"/>
      <c r="O474" s="143" t="n"/>
      <c r="P474" s="143" t="n"/>
    </row>
    <row r="475" ht="15.75" customHeight="1" s="218">
      <c r="M475" s="143" t="n"/>
      <c r="N475" s="143" t="n"/>
      <c r="O475" s="143" t="n"/>
      <c r="P475" s="143" t="n"/>
    </row>
    <row r="476" ht="15.75" customHeight="1" s="218">
      <c r="M476" s="143" t="n"/>
      <c r="N476" s="143" t="n"/>
      <c r="O476" s="143" t="n"/>
      <c r="P476" s="143" t="n"/>
    </row>
    <row r="477" ht="15.75" customHeight="1" s="218">
      <c r="M477" s="143" t="n"/>
      <c r="N477" s="143" t="n"/>
      <c r="O477" s="143" t="n"/>
      <c r="P477" s="143" t="n"/>
    </row>
    <row r="478" ht="15.75" customHeight="1" s="218">
      <c r="M478" s="143" t="n"/>
      <c r="N478" s="143" t="n"/>
      <c r="O478" s="143" t="n"/>
      <c r="P478" s="143" t="n"/>
    </row>
    <row r="479" ht="15.75" customHeight="1" s="218">
      <c r="M479" s="143" t="n"/>
      <c r="N479" s="143" t="n"/>
      <c r="O479" s="143" t="n"/>
      <c r="P479" s="143" t="n"/>
    </row>
    <row r="480" ht="15.75" customHeight="1" s="218">
      <c r="M480" s="143" t="n"/>
      <c r="N480" s="143" t="n"/>
      <c r="O480" s="143" t="n"/>
      <c r="P480" s="143" t="n"/>
    </row>
    <row r="481" ht="15.75" customHeight="1" s="218">
      <c r="M481" s="143" t="n"/>
      <c r="N481" s="143" t="n"/>
      <c r="O481" s="143" t="n"/>
      <c r="P481" s="143" t="n"/>
    </row>
    <row r="482" ht="15.75" customHeight="1" s="218">
      <c r="M482" s="143" t="n"/>
      <c r="N482" s="143" t="n"/>
      <c r="O482" s="143" t="n"/>
      <c r="P482" s="143" t="n"/>
    </row>
    <row r="483" ht="15.75" customHeight="1" s="218">
      <c r="M483" s="143" t="n"/>
      <c r="N483" s="143" t="n"/>
      <c r="O483" s="143" t="n"/>
      <c r="P483" s="143" t="n"/>
    </row>
    <row r="484" ht="15.75" customHeight="1" s="218">
      <c r="M484" s="143" t="n"/>
      <c r="N484" s="143" t="n"/>
      <c r="O484" s="143" t="n"/>
      <c r="P484" s="143" t="n"/>
    </row>
    <row r="485" ht="15.75" customHeight="1" s="218">
      <c r="M485" s="143" t="n"/>
      <c r="N485" s="143" t="n"/>
      <c r="O485" s="143" t="n"/>
      <c r="P485" s="143" t="n"/>
    </row>
    <row r="486" ht="15.75" customHeight="1" s="218">
      <c r="M486" s="143" t="n"/>
      <c r="N486" s="143" t="n"/>
      <c r="O486" s="143" t="n"/>
      <c r="P486" s="143" t="n"/>
    </row>
    <row r="487" ht="15.75" customHeight="1" s="218">
      <c r="M487" s="143" t="n"/>
      <c r="N487" s="143" t="n"/>
      <c r="O487" s="143" t="n"/>
      <c r="P487" s="143" t="n"/>
    </row>
    <row r="488" ht="15.75" customHeight="1" s="218">
      <c r="M488" s="143" t="n"/>
      <c r="N488" s="143" t="n"/>
      <c r="O488" s="143" t="n"/>
      <c r="P488" s="143" t="n"/>
    </row>
    <row r="489" ht="15.75" customHeight="1" s="218">
      <c r="M489" s="143" t="n"/>
      <c r="N489" s="143" t="n"/>
      <c r="O489" s="143" t="n"/>
      <c r="P489" s="143" t="n"/>
    </row>
    <row r="490" ht="15.75" customHeight="1" s="218">
      <c r="M490" s="143" t="n"/>
      <c r="N490" s="143" t="n"/>
      <c r="O490" s="143" t="n"/>
      <c r="P490" s="143" t="n"/>
    </row>
    <row r="491" ht="15.75" customHeight="1" s="218">
      <c r="M491" s="143" t="n"/>
      <c r="N491" s="143" t="n"/>
      <c r="O491" s="143" t="n"/>
      <c r="P491" s="143" t="n"/>
    </row>
    <row r="492" ht="15.75" customHeight="1" s="218">
      <c r="M492" s="143" t="n"/>
      <c r="N492" s="143" t="n"/>
      <c r="O492" s="143" t="n"/>
      <c r="P492" s="143" t="n"/>
    </row>
    <row r="493" ht="15.75" customHeight="1" s="218">
      <c r="M493" s="143" t="n"/>
      <c r="N493" s="143" t="n"/>
      <c r="O493" s="143" t="n"/>
      <c r="P493" s="143" t="n"/>
    </row>
    <row r="494" ht="15.75" customHeight="1" s="218">
      <c r="M494" s="143" t="n"/>
      <c r="N494" s="143" t="n"/>
      <c r="O494" s="143" t="n"/>
      <c r="P494" s="143" t="n"/>
    </row>
    <row r="495" ht="15.75" customHeight="1" s="218">
      <c r="M495" s="143" t="n"/>
      <c r="N495" s="143" t="n"/>
      <c r="O495" s="143" t="n"/>
      <c r="P495" s="143" t="n"/>
    </row>
    <row r="496" ht="15.75" customHeight="1" s="218">
      <c r="M496" s="143" t="n"/>
      <c r="N496" s="143" t="n"/>
      <c r="O496" s="143" t="n"/>
      <c r="P496" s="143" t="n"/>
    </row>
    <row r="497" ht="15.75" customHeight="1" s="218">
      <c r="M497" s="143" t="n"/>
      <c r="N497" s="143" t="n"/>
      <c r="O497" s="143" t="n"/>
      <c r="P497" s="143" t="n"/>
    </row>
    <row r="498" ht="15.75" customHeight="1" s="218">
      <c r="M498" s="143" t="n"/>
      <c r="N498" s="143" t="n"/>
      <c r="O498" s="143" t="n"/>
      <c r="P498" s="143" t="n"/>
    </row>
    <row r="499" ht="15.75" customHeight="1" s="218">
      <c r="M499" s="143" t="n"/>
      <c r="N499" s="143" t="n"/>
      <c r="O499" s="143" t="n"/>
      <c r="P499" s="143" t="n"/>
    </row>
    <row r="500" ht="15.75" customHeight="1" s="218">
      <c r="M500" s="143" t="n"/>
      <c r="N500" s="143" t="n"/>
      <c r="O500" s="143" t="n"/>
      <c r="P500" s="143" t="n"/>
    </row>
    <row r="501" ht="15.75" customHeight="1" s="218">
      <c r="M501" s="143" t="n"/>
      <c r="N501" s="143" t="n"/>
      <c r="O501" s="143" t="n"/>
      <c r="P501" s="143" t="n"/>
    </row>
    <row r="502" ht="15.75" customHeight="1" s="218">
      <c r="M502" s="143" t="n"/>
      <c r="N502" s="143" t="n"/>
      <c r="O502" s="143" t="n"/>
      <c r="P502" s="143" t="n"/>
    </row>
    <row r="503" ht="15.75" customHeight="1" s="218">
      <c r="M503" s="143" t="n"/>
      <c r="N503" s="143" t="n"/>
      <c r="O503" s="143" t="n"/>
      <c r="P503" s="143" t="n"/>
    </row>
    <row r="504" ht="15.75" customHeight="1" s="218">
      <c r="M504" s="143" t="n"/>
      <c r="N504" s="143" t="n"/>
      <c r="O504" s="143" t="n"/>
      <c r="P504" s="143" t="n"/>
    </row>
    <row r="505" ht="15.75" customHeight="1" s="218">
      <c r="M505" s="143" t="n"/>
      <c r="N505" s="143" t="n"/>
      <c r="O505" s="143" t="n"/>
      <c r="P505" s="143" t="n"/>
    </row>
    <row r="506" ht="15.75" customHeight="1" s="218">
      <c r="M506" s="143" t="n"/>
      <c r="N506" s="143" t="n"/>
      <c r="O506" s="143" t="n"/>
      <c r="P506" s="143" t="n"/>
    </row>
    <row r="507" ht="15.75" customHeight="1" s="218">
      <c r="M507" s="143" t="n"/>
      <c r="N507" s="143" t="n"/>
      <c r="O507" s="143" t="n"/>
      <c r="P507" s="143" t="n"/>
    </row>
    <row r="508" ht="15.75" customHeight="1" s="218">
      <c r="M508" s="143" t="n"/>
      <c r="N508" s="143" t="n"/>
      <c r="O508" s="143" t="n"/>
      <c r="P508" s="143" t="n"/>
    </row>
    <row r="509" ht="15.75" customHeight="1" s="218">
      <c r="M509" s="143" t="n"/>
      <c r="N509" s="143" t="n"/>
      <c r="O509" s="143" t="n"/>
      <c r="P509" s="143" t="n"/>
    </row>
    <row r="510" ht="15.75" customHeight="1" s="218">
      <c r="M510" s="143" t="n"/>
      <c r="N510" s="143" t="n"/>
      <c r="O510" s="143" t="n"/>
      <c r="P510" s="143" t="n"/>
    </row>
    <row r="511" ht="15.75" customHeight="1" s="218">
      <c r="M511" s="143" t="n"/>
      <c r="N511" s="143" t="n"/>
      <c r="O511" s="143" t="n"/>
      <c r="P511" s="143" t="n"/>
    </row>
    <row r="512" ht="15.75" customHeight="1" s="218">
      <c r="M512" s="143" t="n"/>
      <c r="N512" s="143" t="n"/>
      <c r="O512" s="143" t="n"/>
      <c r="P512" s="143" t="n"/>
    </row>
    <row r="513" ht="15.75" customHeight="1" s="218">
      <c r="M513" s="143" t="n"/>
      <c r="N513" s="143" t="n"/>
      <c r="O513" s="143" t="n"/>
      <c r="P513" s="143" t="n"/>
    </row>
    <row r="514" ht="15.75" customHeight="1" s="218">
      <c r="M514" s="143" t="n"/>
      <c r="N514" s="143" t="n"/>
      <c r="O514" s="143" t="n"/>
      <c r="P514" s="143" t="n"/>
    </row>
    <row r="515" ht="15.75" customHeight="1" s="218">
      <c r="M515" s="143" t="n"/>
      <c r="N515" s="143" t="n"/>
      <c r="O515" s="143" t="n"/>
      <c r="P515" s="143" t="n"/>
    </row>
    <row r="516" ht="15.75" customHeight="1" s="218">
      <c r="M516" s="143" t="n"/>
      <c r="N516" s="143" t="n"/>
      <c r="O516" s="143" t="n"/>
      <c r="P516" s="143" t="n"/>
    </row>
    <row r="517" ht="15.75" customHeight="1" s="218">
      <c r="M517" s="143" t="n"/>
      <c r="N517" s="143" t="n"/>
      <c r="O517" s="143" t="n"/>
      <c r="P517" s="143" t="n"/>
    </row>
    <row r="518" ht="15.75" customHeight="1" s="218">
      <c r="M518" s="143" t="n"/>
      <c r="N518" s="143" t="n"/>
      <c r="O518" s="143" t="n"/>
      <c r="P518" s="143" t="n"/>
    </row>
    <row r="519" ht="15.75" customHeight="1" s="218">
      <c r="M519" s="143" t="n"/>
      <c r="N519" s="143" t="n"/>
      <c r="O519" s="143" t="n"/>
      <c r="P519" s="143" t="n"/>
    </row>
    <row r="520" ht="15.75" customHeight="1" s="218">
      <c r="M520" s="143" t="n"/>
      <c r="N520" s="143" t="n"/>
      <c r="O520" s="143" t="n"/>
      <c r="P520" s="143" t="n"/>
    </row>
    <row r="521" ht="15.75" customHeight="1" s="218">
      <c r="M521" s="143" t="n"/>
      <c r="N521" s="143" t="n"/>
      <c r="O521" s="143" t="n"/>
      <c r="P521" s="143" t="n"/>
    </row>
    <row r="522" ht="15.75" customHeight="1" s="218">
      <c r="M522" s="143" t="n"/>
      <c r="N522" s="143" t="n"/>
      <c r="O522" s="143" t="n"/>
      <c r="P522" s="143" t="n"/>
    </row>
    <row r="523" ht="15.75" customHeight="1" s="218">
      <c r="M523" s="143" t="n"/>
      <c r="N523" s="143" t="n"/>
      <c r="O523" s="143" t="n"/>
      <c r="P523" s="143" t="n"/>
    </row>
    <row r="524" ht="15.75" customHeight="1" s="218">
      <c r="M524" s="143" t="n"/>
      <c r="N524" s="143" t="n"/>
      <c r="O524" s="143" t="n"/>
      <c r="P524" s="143" t="n"/>
    </row>
    <row r="525" ht="15.75" customHeight="1" s="218">
      <c r="M525" s="143" t="n"/>
      <c r="N525" s="143" t="n"/>
      <c r="O525" s="143" t="n"/>
      <c r="P525" s="143" t="n"/>
    </row>
    <row r="526" ht="15.75" customHeight="1" s="218">
      <c r="M526" s="143" t="n"/>
      <c r="N526" s="143" t="n"/>
      <c r="O526" s="143" t="n"/>
      <c r="P526" s="143" t="n"/>
    </row>
    <row r="527" ht="15.75" customHeight="1" s="218">
      <c r="M527" s="143" t="n"/>
      <c r="N527" s="143" t="n"/>
      <c r="O527" s="143" t="n"/>
      <c r="P527" s="143" t="n"/>
    </row>
    <row r="528" ht="15.75" customHeight="1" s="218">
      <c r="M528" s="143" t="n"/>
      <c r="N528" s="143" t="n"/>
      <c r="O528" s="143" t="n"/>
      <c r="P528" s="143" t="n"/>
    </row>
    <row r="529" ht="15.75" customHeight="1" s="218">
      <c r="M529" s="143" t="n"/>
      <c r="N529" s="143" t="n"/>
      <c r="O529" s="143" t="n"/>
      <c r="P529" s="143" t="n"/>
    </row>
    <row r="530" ht="15.75" customHeight="1" s="218">
      <c r="M530" s="143" t="n"/>
      <c r="N530" s="143" t="n"/>
      <c r="O530" s="143" t="n"/>
      <c r="P530" s="143" t="n"/>
    </row>
    <row r="531" ht="15.75" customHeight="1" s="218">
      <c r="M531" s="143" t="n"/>
      <c r="N531" s="143" t="n"/>
      <c r="O531" s="143" t="n"/>
      <c r="P531" s="143" t="n"/>
    </row>
    <row r="532" ht="15.75" customHeight="1" s="218">
      <c r="M532" s="143" t="n"/>
      <c r="N532" s="143" t="n"/>
      <c r="O532" s="143" t="n"/>
      <c r="P532" s="143" t="n"/>
    </row>
    <row r="533" ht="15.75" customHeight="1" s="218">
      <c r="M533" s="143" t="n"/>
      <c r="N533" s="143" t="n"/>
      <c r="O533" s="143" t="n"/>
      <c r="P533" s="143" t="n"/>
    </row>
    <row r="534" ht="15.75" customHeight="1" s="218">
      <c r="M534" s="143" t="n"/>
      <c r="N534" s="143" t="n"/>
      <c r="O534" s="143" t="n"/>
      <c r="P534" s="143" t="n"/>
    </row>
    <row r="535" ht="15.75" customHeight="1" s="218">
      <c r="M535" s="143" t="n"/>
      <c r="N535" s="143" t="n"/>
      <c r="O535" s="143" t="n"/>
      <c r="P535" s="143" t="n"/>
    </row>
    <row r="536" ht="15.75" customHeight="1" s="218">
      <c r="M536" s="143" t="n"/>
      <c r="N536" s="143" t="n"/>
      <c r="O536" s="143" t="n"/>
      <c r="P536" s="143" t="n"/>
    </row>
    <row r="537" ht="15.75" customHeight="1" s="218">
      <c r="M537" s="143" t="n"/>
      <c r="N537" s="143" t="n"/>
      <c r="O537" s="143" t="n"/>
      <c r="P537" s="143" t="n"/>
    </row>
    <row r="538" ht="15.75" customHeight="1" s="218">
      <c r="M538" s="143" t="n"/>
      <c r="N538" s="143" t="n"/>
      <c r="O538" s="143" t="n"/>
      <c r="P538" s="143" t="n"/>
    </row>
    <row r="539" ht="15.75" customHeight="1" s="218">
      <c r="M539" s="143" t="n"/>
      <c r="N539" s="143" t="n"/>
      <c r="O539" s="143" t="n"/>
      <c r="P539" s="143" t="n"/>
    </row>
    <row r="540" ht="15.75" customHeight="1" s="218">
      <c r="M540" s="143" t="n"/>
      <c r="N540" s="143" t="n"/>
      <c r="O540" s="143" t="n"/>
      <c r="P540" s="143" t="n"/>
    </row>
    <row r="541" ht="15.75" customHeight="1" s="218">
      <c r="M541" s="143" t="n"/>
      <c r="N541" s="143" t="n"/>
      <c r="O541" s="143" t="n"/>
      <c r="P541" s="143" t="n"/>
    </row>
    <row r="542" ht="15.75" customHeight="1" s="218">
      <c r="M542" s="143" t="n"/>
      <c r="N542" s="143" t="n"/>
      <c r="O542" s="143" t="n"/>
      <c r="P542" s="143" t="n"/>
    </row>
    <row r="543" ht="15.75" customHeight="1" s="218">
      <c r="M543" s="143" t="n"/>
      <c r="N543" s="143" t="n"/>
      <c r="O543" s="143" t="n"/>
      <c r="P543" s="143" t="n"/>
    </row>
    <row r="544" ht="15.75" customHeight="1" s="218">
      <c r="M544" s="143" t="n"/>
      <c r="N544" s="143" t="n"/>
      <c r="O544" s="143" t="n"/>
      <c r="P544" s="143" t="n"/>
    </row>
    <row r="545" ht="15.75" customHeight="1" s="218">
      <c r="M545" s="143" t="n"/>
      <c r="N545" s="143" t="n"/>
      <c r="O545" s="143" t="n"/>
      <c r="P545" s="143" t="n"/>
    </row>
    <row r="546" ht="15.75" customHeight="1" s="218">
      <c r="M546" s="143" t="n"/>
      <c r="N546" s="143" t="n"/>
      <c r="O546" s="143" t="n"/>
      <c r="P546" s="143" t="n"/>
    </row>
    <row r="547" ht="15.75" customHeight="1" s="218">
      <c r="M547" s="143" t="n"/>
      <c r="N547" s="143" t="n"/>
      <c r="O547" s="143" t="n"/>
      <c r="P547" s="143" t="n"/>
    </row>
    <row r="548" ht="15.75" customHeight="1" s="218">
      <c r="M548" s="143" t="n"/>
      <c r="N548" s="143" t="n"/>
      <c r="O548" s="143" t="n"/>
      <c r="P548" s="143" t="n"/>
    </row>
    <row r="549" ht="15.75" customHeight="1" s="218">
      <c r="M549" s="143" t="n"/>
      <c r="N549" s="143" t="n"/>
      <c r="O549" s="143" t="n"/>
      <c r="P549" s="143" t="n"/>
    </row>
    <row r="550" ht="15.75" customHeight="1" s="218">
      <c r="M550" s="143" t="n"/>
      <c r="N550" s="143" t="n"/>
      <c r="O550" s="143" t="n"/>
      <c r="P550" s="143" t="n"/>
    </row>
    <row r="551" ht="15.75" customHeight="1" s="218">
      <c r="M551" s="143" t="n"/>
      <c r="N551" s="143" t="n"/>
      <c r="O551" s="143" t="n"/>
      <c r="P551" s="143" t="n"/>
    </row>
    <row r="552" ht="15.75" customHeight="1" s="218">
      <c r="M552" s="143" t="n"/>
      <c r="N552" s="143" t="n"/>
      <c r="O552" s="143" t="n"/>
      <c r="P552" s="143" t="n"/>
    </row>
    <row r="553" ht="15.75" customHeight="1" s="218">
      <c r="M553" s="143" t="n"/>
      <c r="N553" s="143" t="n"/>
      <c r="O553" s="143" t="n"/>
      <c r="P553" s="143" t="n"/>
    </row>
    <row r="554" ht="15.75" customHeight="1" s="218">
      <c r="M554" s="143" t="n"/>
      <c r="N554" s="143" t="n"/>
      <c r="O554" s="143" t="n"/>
      <c r="P554" s="143" t="n"/>
    </row>
    <row r="555" ht="15.75" customHeight="1" s="218">
      <c r="M555" s="143" t="n"/>
      <c r="N555" s="143" t="n"/>
      <c r="O555" s="143" t="n"/>
      <c r="P555" s="143" t="n"/>
    </row>
    <row r="556" ht="15.75" customHeight="1" s="218">
      <c r="M556" s="143" t="n"/>
      <c r="N556" s="143" t="n"/>
      <c r="O556" s="143" t="n"/>
      <c r="P556" s="143" t="n"/>
    </row>
    <row r="557" ht="15.75" customHeight="1" s="218">
      <c r="M557" s="143" t="n"/>
      <c r="N557" s="143" t="n"/>
      <c r="O557" s="143" t="n"/>
      <c r="P557" s="143" t="n"/>
    </row>
    <row r="558" ht="15.75" customHeight="1" s="218">
      <c r="M558" s="143" t="n"/>
      <c r="N558" s="143" t="n"/>
      <c r="O558" s="143" t="n"/>
      <c r="P558" s="143" t="n"/>
    </row>
    <row r="559" ht="15.75" customHeight="1" s="218">
      <c r="M559" s="143" t="n"/>
      <c r="N559" s="143" t="n"/>
      <c r="O559" s="143" t="n"/>
      <c r="P559" s="143" t="n"/>
    </row>
    <row r="560" ht="15.75" customHeight="1" s="218">
      <c r="M560" s="143" t="n"/>
      <c r="N560" s="143" t="n"/>
      <c r="O560" s="143" t="n"/>
      <c r="P560" s="143" t="n"/>
    </row>
    <row r="561" ht="15.75" customHeight="1" s="218">
      <c r="M561" s="143" t="n"/>
      <c r="N561" s="143" t="n"/>
      <c r="O561" s="143" t="n"/>
      <c r="P561" s="143" t="n"/>
    </row>
    <row r="562" ht="15.75" customHeight="1" s="218">
      <c r="M562" s="143" t="n"/>
      <c r="N562" s="143" t="n"/>
      <c r="O562" s="143" t="n"/>
      <c r="P562" s="143" t="n"/>
    </row>
    <row r="563" ht="15.75" customHeight="1" s="218">
      <c r="M563" s="143" t="n"/>
      <c r="N563" s="143" t="n"/>
      <c r="O563" s="143" t="n"/>
      <c r="P563" s="143" t="n"/>
    </row>
    <row r="564" ht="15.75" customHeight="1" s="218">
      <c r="M564" s="143" t="n"/>
      <c r="N564" s="143" t="n"/>
      <c r="O564" s="143" t="n"/>
      <c r="P564" s="143" t="n"/>
    </row>
    <row r="565" ht="15.75" customHeight="1" s="218">
      <c r="M565" s="143" t="n"/>
      <c r="N565" s="143" t="n"/>
      <c r="O565" s="143" t="n"/>
      <c r="P565" s="143" t="n"/>
    </row>
    <row r="566" ht="15.75" customHeight="1" s="218">
      <c r="M566" s="143" t="n"/>
      <c r="N566" s="143" t="n"/>
      <c r="O566" s="143" t="n"/>
      <c r="P566" s="143" t="n"/>
    </row>
    <row r="567" ht="15.75" customHeight="1" s="218">
      <c r="M567" s="143" t="n"/>
      <c r="N567" s="143" t="n"/>
      <c r="O567" s="143" t="n"/>
      <c r="P567" s="143" t="n"/>
    </row>
    <row r="568" ht="15.75" customHeight="1" s="218">
      <c r="M568" s="143" t="n"/>
      <c r="N568" s="143" t="n"/>
      <c r="O568" s="143" t="n"/>
      <c r="P568" s="143" t="n"/>
    </row>
    <row r="569" ht="15.75" customHeight="1" s="218">
      <c r="M569" s="143" t="n"/>
      <c r="N569" s="143" t="n"/>
      <c r="O569" s="143" t="n"/>
      <c r="P569" s="143" t="n"/>
    </row>
    <row r="570" ht="15.75" customHeight="1" s="218">
      <c r="M570" s="143" t="n"/>
      <c r="N570" s="143" t="n"/>
      <c r="O570" s="143" t="n"/>
      <c r="P570" s="143" t="n"/>
    </row>
    <row r="571" ht="15.75" customHeight="1" s="218">
      <c r="M571" s="143" t="n"/>
      <c r="N571" s="143" t="n"/>
      <c r="O571" s="143" t="n"/>
      <c r="P571" s="143" t="n"/>
    </row>
    <row r="572" ht="15.75" customHeight="1" s="218">
      <c r="M572" s="143" t="n"/>
      <c r="N572" s="143" t="n"/>
      <c r="O572" s="143" t="n"/>
      <c r="P572" s="143" t="n"/>
    </row>
    <row r="573" ht="15.75" customHeight="1" s="218">
      <c r="M573" s="143" t="n"/>
      <c r="N573" s="143" t="n"/>
      <c r="O573" s="143" t="n"/>
      <c r="P573" s="143" t="n"/>
    </row>
    <row r="574" ht="15.75" customHeight="1" s="218">
      <c r="M574" s="143" t="n"/>
      <c r="N574" s="143" t="n"/>
      <c r="O574" s="143" t="n"/>
      <c r="P574" s="143" t="n"/>
    </row>
    <row r="575" ht="15.75" customHeight="1" s="218">
      <c r="M575" s="143" t="n"/>
      <c r="N575" s="143" t="n"/>
      <c r="O575" s="143" t="n"/>
      <c r="P575" s="143" t="n"/>
    </row>
    <row r="576" ht="15.75" customHeight="1" s="218">
      <c r="M576" s="143" t="n"/>
      <c r="N576" s="143" t="n"/>
      <c r="O576" s="143" t="n"/>
      <c r="P576" s="143" t="n"/>
    </row>
    <row r="577" ht="15.75" customHeight="1" s="218">
      <c r="M577" s="143" t="n"/>
      <c r="N577" s="143" t="n"/>
      <c r="O577" s="143" t="n"/>
      <c r="P577" s="143" t="n"/>
    </row>
    <row r="578" ht="15.75" customHeight="1" s="218">
      <c r="M578" s="143" t="n"/>
      <c r="N578" s="143" t="n"/>
      <c r="O578" s="143" t="n"/>
      <c r="P578" s="143" t="n"/>
    </row>
    <row r="579" ht="15.75" customHeight="1" s="218">
      <c r="M579" s="143" t="n"/>
      <c r="N579" s="143" t="n"/>
      <c r="O579" s="143" t="n"/>
      <c r="P579" s="143" t="n"/>
    </row>
    <row r="580" ht="15.75" customHeight="1" s="218">
      <c r="M580" s="143" t="n"/>
      <c r="N580" s="143" t="n"/>
      <c r="O580" s="143" t="n"/>
      <c r="P580" s="143" t="n"/>
    </row>
    <row r="581" ht="15.75" customHeight="1" s="218">
      <c r="M581" s="143" t="n"/>
      <c r="N581" s="143" t="n"/>
      <c r="O581" s="143" t="n"/>
      <c r="P581" s="143" t="n"/>
    </row>
    <row r="582" ht="15.75" customHeight="1" s="218">
      <c r="M582" s="143" t="n"/>
      <c r="N582" s="143" t="n"/>
      <c r="O582" s="143" t="n"/>
      <c r="P582" s="143" t="n"/>
    </row>
    <row r="583" ht="15.75" customHeight="1" s="218">
      <c r="M583" s="143" t="n"/>
      <c r="N583" s="143" t="n"/>
      <c r="O583" s="143" t="n"/>
      <c r="P583" s="143" t="n"/>
    </row>
    <row r="584" ht="15.75" customHeight="1" s="218">
      <c r="M584" s="143" t="n"/>
      <c r="N584" s="143" t="n"/>
      <c r="O584" s="143" t="n"/>
      <c r="P584" s="143" t="n"/>
    </row>
    <row r="585" ht="15.75" customHeight="1" s="218">
      <c r="M585" s="143" t="n"/>
      <c r="N585" s="143" t="n"/>
      <c r="O585" s="143" t="n"/>
      <c r="P585" s="143" t="n"/>
    </row>
    <row r="586" ht="15.75" customHeight="1" s="218">
      <c r="M586" s="143" t="n"/>
      <c r="N586" s="143" t="n"/>
      <c r="O586" s="143" t="n"/>
      <c r="P586" s="143" t="n"/>
    </row>
    <row r="587" ht="15.75" customHeight="1" s="218">
      <c r="M587" s="143" t="n"/>
      <c r="N587" s="143" t="n"/>
      <c r="O587" s="143" t="n"/>
      <c r="P587" s="143" t="n"/>
    </row>
    <row r="588" ht="15.75" customHeight="1" s="218">
      <c r="M588" s="143" t="n"/>
      <c r="N588" s="143" t="n"/>
      <c r="O588" s="143" t="n"/>
      <c r="P588" s="143" t="n"/>
    </row>
    <row r="589" ht="15.75" customHeight="1" s="218">
      <c r="M589" s="143" t="n"/>
      <c r="N589" s="143" t="n"/>
      <c r="O589" s="143" t="n"/>
      <c r="P589" s="143" t="n"/>
    </row>
    <row r="590" ht="15.75" customHeight="1" s="218">
      <c r="M590" s="143" t="n"/>
      <c r="N590" s="143" t="n"/>
      <c r="O590" s="143" t="n"/>
      <c r="P590" s="143" t="n"/>
    </row>
    <row r="591" ht="15.75" customHeight="1" s="218">
      <c r="M591" s="143" t="n"/>
      <c r="N591" s="143" t="n"/>
      <c r="O591" s="143" t="n"/>
      <c r="P591" s="143" t="n"/>
    </row>
    <row r="592" ht="15.75" customHeight="1" s="218">
      <c r="M592" s="143" t="n"/>
      <c r="N592" s="143" t="n"/>
      <c r="O592" s="143" t="n"/>
      <c r="P592" s="143" t="n"/>
    </row>
    <row r="593" ht="15.75" customHeight="1" s="218">
      <c r="M593" s="143" t="n"/>
      <c r="N593" s="143" t="n"/>
      <c r="O593" s="143" t="n"/>
      <c r="P593" s="143" t="n"/>
    </row>
    <row r="594" ht="15.75" customHeight="1" s="218">
      <c r="M594" s="143" t="n"/>
      <c r="N594" s="143" t="n"/>
      <c r="O594" s="143" t="n"/>
      <c r="P594" s="143" t="n"/>
    </row>
    <row r="595" ht="15.75" customHeight="1" s="218">
      <c r="M595" s="143" t="n"/>
      <c r="N595" s="143" t="n"/>
      <c r="O595" s="143" t="n"/>
      <c r="P595" s="143" t="n"/>
    </row>
    <row r="596" ht="15.75" customHeight="1" s="218">
      <c r="M596" s="143" t="n"/>
      <c r="N596" s="143" t="n"/>
      <c r="O596" s="143" t="n"/>
      <c r="P596" s="143" t="n"/>
    </row>
    <row r="597" ht="15.75" customHeight="1" s="218">
      <c r="M597" s="143" t="n"/>
      <c r="N597" s="143" t="n"/>
      <c r="O597" s="143" t="n"/>
      <c r="P597" s="143" t="n"/>
    </row>
    <row r="598" ht="15.75" customHeight="1" s="218">
      <c r="M598" s="143" t="n"/>
      <c r="N598" s="143" t="n"/>
      <c r="O598" s="143" t="n"/>
      <c r="P598" s="143" t="n"/>
    </row>
    <row r="599" ht="15.75" customHeight="1" s="218">
      <c r="M599" s="143" t="n"/>
      <c r="N599" s="143" t="n"/>
      <c r="O599" s="143" t="n"/>
      <c r="P599" s="143" t="n"/>
    </row>
    <row r="600" ht="15.75" customHeight="1" s="218">
      <c r="M600" s="143" t="n"/>
      <c r="N600" s="143" t="n"/>
      <c r="O600" s="143" t="n"/>
      <c r="P600" s="143" t="n"/>
    </row>
    <row r="601" ht="15.75" customHeight="1" s="218">
      <c r="M601" s="143" t="n"/>
      <c r="N601" s="143" t="n"/>
      <c r="O601" s="143" t="n"/>
      <c r="P601" s="143" t="n"/>
    </row>
    <row r="602" ht="15.75" customHeight="1" s="218">
      <c r="M602" s="143" t="n"/>
      <c r="N602" s="143" t="n"/>
      <c r="O602" s="143" t="n"/>
      <c r="P602" s="143" t="n"/>
    </row>
    <row r="603" ht="15.75" customHeight="1" s="218">
      <c r="M603" s="143" t="n"/>
      <c r="N603" s="143" t="n"/>
      <c r="O603" s="143" t="n"/>
      <c r="P603" s="143" t="n"/>
    </row>
    <row r="604" ht="15.75" customHeight="1" s="218">
      <c r="M604" s="143" t="n"/>
      <c r="N604" s="143" t="n"/>
      <c r="O604" s="143" t="n"/>
      <c r="P604" s="143" t="n"/>
    </row>
    <row r="605" ht="15.75" customHeight="1" s="218">
      <c r="M605" s="143" t="n"/>
      <c r="N605" s="143" t="n"/>
      <c r="O605" s="143" t="n"/>
      <c r="P605" s="143" t="n"/>
    </row>
    <row r="606" ht="15.75" customHeight="1" s="218">
      <c r="M606" s="143" t="n"/>
      <c r="N606" s="143" t="n"/>
      <c r="O606" s="143" t="n"/>
      <c r="P606" s="143" t="n"/>
    </row>
    <row r="607" ht="15.75" customHeight="1" s="218">
      <c r="M607" s="143" t="n"/>
      <c r="N607" s="143" t="n"/>
      <c r="O607" s="143" t="n"/>
      <c r="P607" s="143" t="n"/>
    </row>
    <row r="608" ht="15.75" customHeight="1" s="218">
      <c r="M608" s="143" t="n"/>
      <c r="N608" s="143" t="n"/>
      <c r="O608" s="143" t="n"/>
      <c r="P608" s="143" t="n"/>
    </row>
    <row r="609" ht="15.75" customHeight="1" s="218">
      <c r="M609" s="143" t="n"/>
      <c r="N609" s="143" t="n"/>
      <c r="O609" s="143" t="n"/>
      <c r="P609" s="143" t="n"/>
    </row>
    <row r="610" ht="15.75" customHeight="1" s="218">
      <c r="M610" s="143" t="n"/>
      <c r="N610" s="143" t="n"/>
      <c r="O610" s="143" t="n"/>
      <c r="P610" s="143" t="n"/>
    </row>
    <row r="611" ht="15.75" customHeight="1" s="218">
      <c r="M611" s="143" t="n"/>
      <c r="N611" s="143" t="n"/>
      <c r="O611" s="143" t="n"/>
      <c r="P611" s="143" t="n"/>
    </row>
    <row r="612" ht="15.75" customHeight="1" s="218">
      <c r="M612" s="143" t="n"/>
      <c r="N612" s="143" t="n"/>
      <c r="O612" s="143" t="n"/>
      <c r="P612" s="143" t="n"/>
    </row>
    <row r="613" ht="15.75" customHeight="1" s="218">
      <c r="M613" s="143" t="n"/>
      <c r="N613" s="143" t="n"/>
      <c r="O613" s="143" t="n"/>
      <c r="P613" s="143" t="n"/>
    </row>
    <row r="614" ht="15.75" customHeight="1" s="218">
      <c r="M614" s="143" t="n"/>
      <c r="N614" s="143" t="n"/>
      <c r="O614" s="143" t="n"/>
      <c r="P614" s="143" t="n"/>
    </row>
    <row r="615" ht="15.75" customHeight="1" s="218">
      <c r="M615" s="143" t="n"/>
      <c r="N615" s="143" t="n"/>
      <c r="O615" s="143" t="n"/>
      <c r="P615" s="143" t="n"/>
    </row>
    <row r="616" ht="15.75" customHeight="1" s="218">
      <c r="M616" s="143" t="n"/>
      <c r="N616" s="143" t="n"/>
      <c r="O616" s="143" t="n"/>
      <c r="P616" s="143" t="n"/>
    </row>
    <row r="617" ht="15.75" customHeight="1" s="218">
      <c r="M617" s="143" t="n"/>
      <c r="N617" s="143" t="n"/>
      <c r="O617" s="143" t="n"/>
      <c r="P617" s="143" t="n"/>
    </row>
    <row r="618" ht="15.75" customHeight="1" s="218">
      <c r="M618" s="143" t="n"/>
      <c r="N618" s="143" t="n"/>
      <c r="O618" s="143" t="n"/>
      <c r="P618" s="143" t="n"/>
    </row>
    <row r="619" ht="15.75" customHeight="1" s="218">
      <c r="M619" s="143" t="n"/>
      <c r="N619" s="143" t="n"/>
      <c r="O619" s="143" t="n"/>
      <c r="P619" s="143" t="n"/>
    </row>
    <row r="620" ht="15.75" customHeight="1" s="218">
      <c r="M620" s="143" t="n"/>
      <c r="N620" s="143" t="n"/>
      <c r="O620" s="143" t="n"/>
      <c r="P620" s="143" t="n"/>
    </row>
    <row r="621" ht="15.75" customHeight="1" s="218">
      <c r="M621" s="143" t="n"/>
      <c r="N621" s="143" t="n"/>
      <c r="O621" s="143" t="n"/>
      <c r="P621" s="143" t="n"/>
    </row>
    <row r="622" ht="15.75" customHeight="1" s="218">
      <c r="M622" s="143" t="n"/>
      <c r="N622" s="143" t="n"/>
      <c r="O622" s="143" t="n"/>
      <c r="P622" s="143" t="n"/>
    </row>
    <row r="623" ht="15.75" customHeight="1" s="218">
      <c r="M623" s="143" t="n"/>
      <c r="N623" s="143" t="n"/>
      <c r="O623" s="143" t="n"/>
      <c r="P623" s="143" t="n"/>
    </row>
    <row r="624" ht="15.75" customHeight="1" s="218">
      <c r="M624" s="143" t="n"/>
      <c r="N624" s="143" t="n"/>
      <c r="O624" s="143" t="n"/>
      <c r="P624" s="143" t="n"/>
    </row>
    <row r="625" ht="15.75" customHeight="1" s="218">
      <c r="M625" s="143" t="n"/>
      <c r="N625" s="143" t="n"/>
      <c r="O625" s="143" t="n"/>
      <c r="P625" s="143" t="n"/>
    </row>
    <row r="626" ht="15.75" customHeight="1" s="218">
      <c r="M626" s="143" t="n"/>
      <c r="N626" s="143" t="n"/>
      <c r="O626" s="143" t="n"/>
      <c r="P626" s="143" t="n"/>
    </row>
    <row r="627" ht="15.75" customHeight="1" s="218">
      <c r="M627" s="143" t="n"/>
      <c r="N627" s="143" t="n"/>
      <c r="O627" s="143" t="n"/>
      <c r="P627" s="143" t="n"/>
    </row>
    <row r="628" ht="15.75" customHeight="1" s="218">
      <c r="M628" s="143" t="n"/>
      <c r="N628" s="143" t="n"/>
      <c r="O628" s="143" t="n"/>
      <c r="P628" s="143" t="n"/>
    </row>
    <row r="629" ht="15.75" customHeight="1" s="218">
      <c r="M629" s="143" t="n"/>
      <c r="N629" s="143" t="n"/>
      <c r="O629" s="143" t="n"/>
      <c r="P629" s="143" t="n"/>
    </row>
    <row r="630" ht="15.75" customHeight="1" s="218">
      <c r="M630" s="143" t="n"/>
      <c r="N630" s="143" t="n"/>
      <c r="O630" s="143" t="n"/>
      <c r="P630" s="143" t="n"/>
    </row>
    <row r="631" ht="15.75" customHeight="1" s="218">
      <c r="M631" s="143" t="n"/>
      <c r="N631" s="143" t="n"/>
      <c r="O631" s="143" t="n"/>
      <c r="P631" s="143" t="n"/>
    </row>
    <row r="632" ht="15.75" customHeight="1" s="218">
      <c r="M632" s="143" t="n"/>
      <c r="N632" s="143" t="n"/>
      <c r="O632" s="143" t="n"/>
      <c r="P632" s="143" t="n"/>
    </row>
    <row r="633" ht="15.75" customHeight="1" s="218">
      <c r="M633" s="143" t="n"/>
      <c r="N633" s="143" t="n"/>
      <c r="O633" s="143" t="n"/>
      <c r="P633" s="143" t="n"/>
    </row>
    <row r="634" ht="15.75" customHeight="1" s="218">
      <c r="M634" s="143" t="n"/>
      <c r="N634" s="143" t="n"/>
      <c r="O634" s="143" t="n"/>
      <c r="P634" s="143" t="n"/>
    </row>
    <row r="635" ht="15.75" customHeight="1" s="218">
      <c r="M635" s="143" t="n"/>
      <c r="N635" s="143" t="n"/>
      <c r="O635" s="143" t="n"/>
      <c r="P635" s="143" t="n"/>
    </row>
    <row r="636" ht="15.75" customHeight="1" s="218">
      <c r="M636" s="143" t="n"/>
      <c r="N636" s="143" t="n"/>
      <c r="O636" s="143" t="n"/>
      <c r="P636" s="143" t="n"/>
    </row>
    <row r="637" ht="15.75" customHeight="1" s="218">
      <c r="M637" s="143" t="n"/>
      <c r="N637" s="143" t="n"/>
      <c r="O637" s="143" t="n"/>
      <c r="P637" s="143" t="n"/>
    </row>
    <row r="638" ht="15.75" customHeight="1" s="218">
      <c r="M638" s="143" t="n"/>
      <c r="N638" s="143" t="n"/>
      <c r="O638" s="143" t="n"/>
      <c r="P638" s="143" t="n"/>
    </row>
    <row r="639" ht="15.75" customHeight="1" s="218">
      <c r="M639" s="143" t="n"/>
      <c r="N639" s="143" t="n"/>
      <c r="O639" s="143" t="n"/>
      <c r="P639" s="143" t="n"/>
    </row>
    <row r="640" ht="15.75" customHeight="1" s="218">
      <c r="M640" s="143" t="n"/>
      <c r="N640" s="143" t="n"/>
      <c r="O640" s="143" t="n"/>
      <c r="P640" s="143" t="n"/>
    </row>
    <row r="641" ht="15.75" customHeight="1" s="218">
      <c r="M641" s="143" t="n"/>
      <c r="N641" s="143" t="n"/>
      <c r="O641" s="143" t="n"/>
      <c r="P641" s="143" t="n"/>
    </row>
    <row r="642" ht="15.75" customHeight="1" s="218">
      <c r="M642" s="143" t="n"/>
      <c r="N642" s="143" t="n"/>
      <c r="O642" s="143" t="n"/>
      <c r="P642" s="143" t="n"/>
    </row>
    <row r="643" ht="15.75" customHeight="1" s="218">
      <c r="M643" s="143" t="n"/>
      <c r="N643" s="143" t="n"/>
      <c r="O643" s="143" t="n"/>
      <c r="P643" s="143" t="n"/>
    </row>
    <row r="644" ht="15.75" customHeight="1" s="218">
      <c r="M644" s="143" t="n"/>
      <c r="N644" s="143" t="n"/>
      <c r="O644" s="143" t="n"/>
      <c r="P644" s="143" t="n"/>
    </row>
    <row r="645" ht="15.75" customHeight="1" s="218">
      <c r="M645" s="143" t="n"/>
      <c r="N645" s="143" t="n"/>
      <c r="O645" s="143" t="n"/>
      <c r="P645" s="143" t="n"/>
    </row>
    <row r="646" ht="15.75" customHeight="1" s="218">
      <c r="M646" s="143" t="n"/>
      <c r="N646" s="143" t="n"/>
      <c r="O646" s="143" t="n"/>
      <c r="P646" s="143" t="n"/>
    </row>
    <row r="647" ht="15.75" customHeight="1" s="218">
      <c r="M647" s="143" t="n"/>
      <c r="N647" s="143" t="n"/>
      <c r="O647" s="143" t="n"/>
      <c r="P647" s="143" t="n"/>
    </row>
    <row r="648" ht="15.75" customHeight="1" s="218">
      <c r="M648" s="143" t="n"/>
      <c r="N648" s="143" t="n"/>
      <c r="O648" s="143" t="n"/>
      <c r="P648" s="143" t="n"/>
    </row>
    <row r="649" ht="15.75" customHeight="1" s="218">
      <c r="M649" s="143" t="n"/>
      <c r="N649" s="143" t="n"/>
      <c r="O649" s="143" t="n"/>
      <c r="P649" s="143" t="n"/>
    </row>
    <row r="650" ht="15.75" customHeight="1" s="218">
      <c r="M650" s="143" t="n"/>
      <c r="N650" s="143" t="n"/>
      <c r="O650" s="143" t="n"/>
      <c r="P650" s="143" t="n"/>
    </row>
    <row r="651" ht="15.75" customHeight="1" s="218">
      <c r="M651" s="143" t="n"/>
      <c r="N651" s="143" t="n"/>
      <c r="O651" s="143" t="n"/>
      <c r="P651" s="143" t="n"/>
    </row>
    <row r="652" ht="15.75" customHeight="1" s="218">
      <c r="M652" s="143" t="n"/>
      <c r="N652" s="143" t="n"/>
      <c r="O652" s="143" t="n"/>
      <c r="P652" s="143" t="n"/>
    </row>
    <row r="653" ht="15.75" customHeight="1" s="218">
      <c r="M653" s="143" t="n"/>
      <c r="N653" s="143" t="n"/>
      <c r="O653" s="143" t="n"/>
      <c r="P653" s="143" t="n"/>
    </row>
    <row r="654" ht="15.75" customHeight="1" s="218">
      <c r="M654" s="143" t="n"/>
      <c r="N654" s="143" t="n"/>
      <c r="O654" s="143" t="n"/>
      <c r="P654" s="143" t="n"/>
    </row>
    <row r="655" ht="15.75" customHeight="1" s="218">
      <c r="M655" s="143" t="n"/>
      <c r="N655" s="143" t="n"/>
      <c r="O655" s="143" t="n"/>
      <c r="P655" s="143" t="n"/>
    </row>
    <row r="656" ht="15.75" customHeight="1" s="218">
      <c r="M656" s="143" t="n"/>
      <c r="N656" s="143" t="n"/>
      <c r="O656" s="143" t="n"/>
      <c r="P656" s="143" t="n"/>
    </row>
    <row r="657" ht="15.75" customHeight="1" s="218">
      <c r="M657" s="143" t="n"/>
      <c r="N657" s="143" t="n"/>
      <c r="O657" s="143" t="n"/>
      <c r="P657" s="143" t="n"/>
    </row>
    <row r="658" ht="15.75" customHeight="1" s="218">
      <c r="M658" s="143" t="n"/>
      <c r="N658" s="143" t="n"/>
      <c r="O658" s="143" t="n"/>
      <c r="P658" s="143" t="n"/>
    </row>
    <row r="659" ht="15.75" customHeight="1" s="218">
      <c r="M659" s="143" t="n"/>
      <c r="N659" s="143" t="n"/>
      <c r="O659" s="143" t="n"/>
      <c r="P659" s="143" t="n"/>
    </row>
    <row r="660" ht="15.75" customHeight="1" s="218">
      <c r="M660" s="143" t="n"/>
      <c r="N660" s="143" t="n"/>
      <c r="O660" s="143" t="n"/>
      <c r="P660" s="143" t="n"/>
    </row>
    <row r="661" ht="15.75" customHeight="1" s="218">
      <c r="M661" s="143" t="n"/>
      <c r="N661" s="143" t="n"/>
      <c r="O661" s="143" t="n"/>
      <c r="P661" s="143" t="n"/>
    </row>
    <row r="662" ht="15.75" customHeight="1" s="218">
      <c r="M662" s="143" t="n"/>
      <c r="N662" s="143" t="n"/>
      <c r="O662" s="143" t="n"/>
      <c r="P662" s="143" t="n"/>
    </row>
    <row r="663" ht="15.75" customHeight="1" s="218">
      <c r="M663" s="143" t="n"/>
      <c r="N663" s="143" t="n"/>
      <c r="O663" s="143" t="n"/>
      <c r="P663" s="143" t="n"/>
    </row>
    <row r="664" ht="15.75" customHeight="1" s="218">
      <c r="M664" s="143" t="n"/>
      <c r="N664" s="143" t="n"/>
      <c r="O664" s="143" t="n"/>
      <c r="P664" s="143" t="n"/>
    </row>
    <row r="665" ht="15.75" customHeight="1" s="218">
      <c r="M665" s="143" t="n"/>
      <c r="N665" s="143" t="n"/>
      <c r="O665" s="143" t="n"/>
      <c r="P665" s="143" t="n"/>
    </row>
    <row r="666" ht="15.75" customHeight="1" s="218">
      <c r="M666" s="143" t="n"/>
      <c r="N666" s="143" t="n"/>
      <c r="O666" s="143" t="n"/>
      <c r="P666" s="143" t="n"/>
    </row>
    <row r="667" ht="15.75" customHeight="1" s="218">
      <c r="M667" s="143" t="n"/>
      <c r="N667" s="143" t="n"/>
      <c r="O667" s="143" t="n"/>
      <c r="P667" s="143" t="n"/>
    </row>
    <row r="668" ht="15.75" customHeight="1" s="218">
      <c r="M668" s="143" t="n"/>
      <c r="N668" s="143" t="n"/>
      <c r="O668" s="143" t="n"/>
      <c r="P668" s="143" t="n"/>
    </row>
    <row r="669" ht="15.75" customHeight="1" s="218">
      <c r="M669" s="143" t="n"/>
      <c r="N669" s="143" t="n"/>
      <c r="O669" s="143" t="n"/>
      <c r="P669" s="143" t="n"/>
    </row>
    <row r="670" ht="15.75" customHeight="1" s="218">
      <c r="M670" s="143" t="n"/>
      <c r="N670" s="143" t="n"/>
      <c r="O670" s="143" t="n"/>
      <c r="P670" s="143" t="n"/>
    </row>
    <row r="671" ht="15.75" customHeight="1" s="218">
      <c r="M671" s="143" t="n"/>
      <c r="N671" s="143" t="n"/>
      <c r="O671" s="143" t="n"/>
      <c r="P671" s="143" t="n"/>
    </row>
    <row r="672" ht="15.75" customHeight="1" s="218">
      <c r="M672" s="143" t="n"/>
      <c r="N672" s="143" t="n"/>
      <c r="O672" s="143" t="n"/>
      <c r="P672" s="143" t="n"/>
    </row>
    <row r="673" ht="15.75" customHeight="1" s="218">
      <c r="M673" s="143" t="n"/>
      <c r="N673" s="143" t="n"/>
      <c r="O673" s="143" t="n"/>
      <c r="P673" s="143" t="n"/>
    </row>
    <row r="674" ht="15.75" customHeight="1" s="218">
      <c r="M674" s="143" t="n"/>
      <c r="N674" s="143" t="n"/>
      <c r="O674" s="143" t="n"/>
      <c r="P674" s="143" t="n"/>
    </row>
    <row r="675" ht="15.75" customHeight="1" s="218">
      <c r="M675" s="143" t="n"/>
      <c r="N675" s="143" t="n"/>
      <c r="O675" s="143" t="n"/>
      <c r="P675" s="143" t="n"/>
    </row>
    <row r="676" ht="15.75" customHeight="1" s="218">
      <c r="M676" s="143" t="n"/>
      <c r="N676" s="143" t="n"/>
      <c r="O676" s="143" t="n"/>
      <c r="P676" s="143" t="n"/>
    </row>
    <row r="677" ht="15.75" customHeight="1" s="218">
      <c r="M677" s="143" t="n"/>
      <c r="N677" s="143" t="n"/>
      <c r="O677" s="143" t="n"/>
      <c r="P677" s="143" t="n"/>
    </row>
    <row r="678" ht="15.75" customHeight="1" s="218">
      <c r="M678" s="143" t="n"/>
      <c r="N678" s="143" t="n"/>
      <c r="O678" s="143" t="n"/>
      <c r="P678" s="143" t="n"/>
    </row>
    <row r="679" ht="15.75" customHeight="1" s="218">
      <c r="M679" s="143" t="n"/>
      <c r="N679" s="143" t="n"/>
      <c r="O679" s="143" t="n"/>
      <c r="P679" s="143" t="n"/>
    </row>
    <row r="680" ht="15.75" customHeight="1" s="218">
      <c r="M680" s="143" t="n"/>
      <c r="N680" s="143" t="n"/>
      <c r="O680" s="143" t="n"/>
      <c r="P680" s="143" t="n"/>
    </row>
    <row r="681" ht="15.75" customHeight="1" s="218">
      <c r="M681" s="143" t="n"/>
      <c r="N681" s="143" t="n"/>
      <c r="O681" s="143" t="n"/>
      <c r="P681" s="143" t="n"/>
    </row>
    <row r="682" ht="15.75" customHeight="1" s="218">
      <c r="M682" s="143" t="n"/>
      <c r="N682" s="143" t="n"/>
      <c r="O682" s="143" t="n"/>
      <c r="P682" s="143" t="n"/>
    </row>
    <row r="683" ht="15.75" customHeight="1" s="218">
      <c r="M683" s="143" t="n"/>
      <c r="N683" s="143" t="n"/>
      <c r="O683" s="143" t="n"/>
      <c r="P683" s="143" t="n"/>
    </row>
    <row r="684" ht="15.75" customHeight="1" s="218">
      <c r="M684" s="143" t="n"/>
      <c r="N684" s="143" t="n"/>
      <c r="O684" s="143" t="n"/>
      <c r="P684" s="143" t="n"/>
    </row>
    <row r="685" ht="15.75" customHeight="1" s="218">
      <c r="M685" s="143" t="n"/>
      <c r="N685" s="143" t="n"/>
      <c r="O685" s="143" t="n"/>
      <c r="P685" s="143" t="n"/>
    </row>
    <row r="686" ht="15.75" customHeight="1" s="218">
      <c r="M686" s="143" t="n"/>
      <c r="N686" s="143" t="n"/>
      <c r="O686" s="143" t="n"/>
      <c r="P686" s="143" t="n"/>
    </row>
    <row r="687" ht="15.75" customHeight="1" s="218">
      <c r="M687" s="143" t="n"/>
      <c r="N687" s="143" t="n"/>
      <c r="O687" s="143" t="n"/>
      <c r="P687" s="143" t="n"/>
    </row>
    <row r="688" ht="15.75" customHeight="1" s="218">
      <c r="M688" s="143" t="n"/>
      <c r="N688" s="143" t="n"/>
      <c r="O688" s="143" t="n"/>
      <c r="P688" s="143" t="n"/>
    </row>
    <row r="689" ht="15.75" customHeight="1" s="218">
      <c r="M689" s="143" t="n"/>
      <c r="N689" s="143" t="n"/>
      <c r="O689" s="143" t="n"/>
      <c r="P689" s="143" t="n"/>
    </row>
    <row r="690" ht="15.75" customHeight="1" s="218">
      <c r="M690" s="143" t="n"/>
      <c r="N690" s="143" t="n"/>
      <c r="O690" s="143" t="n"/>
      <c r="P690" s="143" t="n"/>
    </row>
    <row r="691" ht="15.75" customHeight="1" s="218">
      <c r="M691" s="143" t="n"/>
      <c r="N691" s="143" t="n"/>
      <c r="O691" s="143" t="n"/>
      <c r="P691" s="143" t="n"/>
    </row>
    <row r="692" ht="15.75" customHeight="1" s="218">
      <c r="M692" s="143" t="n"/>
      <c r="N692" s="143" t="n"/>
      <c r="O692" s="143" t="n"/>
      <c r="P692" s="143" t="n"/>
    </row>
    <row r="693" ht="15.75" customHeight="1" s="218">
      <c r="M693" s="143" t="n"/>
      <c r="N693" s="143" t="n"/>
      <c r="O693" s="143" t="n"/>
      <c r="P693" s="143" t="n"/>
    </row>
    <row r="694" ht="15.75" customHeight="1" s="218">
      <c r="M694" s="143" t="n"/>
      <c r="N694" s="143" t="n"/>
      <c r="O694" s="143" t="n"/>
      <c r="P694" s="143" t="n"/>
    </row>
    <row r="695" ht="15.75" customHeight="1" s="218">
      <c r="M695" s="143" t="n"/>
      <c r="N695" s="143" t="n"/>
      <c r="O695" s="143" t="n"/>
      <c r="P695" s="143" t="n"/>
    </row>
    <row r="696" ht="15.75" customHeight="1" s="218">
      <c r="M696" s="143" t="n"/>
      <c r="N696" s="143" t="n"/>
      <c r="O696" s="143" t="n"/>
      <c r="P696" s="143" t="n"/>
    </row>
    <row r="697" ht="15.75" customHeight="1" s="218">
      <c r="M697" s="143" t="n"/>
      <c r="N697" s="143" t="n"/>
      <c r="O697" s="143" t="n"/>
      <c r="P697" s="143" t="n"/>
    </row>
    <row r="698" ht="15.75" customHeight="1" s="218">
      <c r="M698" s="143" t="n"/>
      <c r="N698" s="143" t="n"/>
      <c r="O698" s="143" t="n"/>
      <c r="P698" s="143" t="n"/>
    </row>
    <row r="699" ht="15.75" customHeight="1" s="218">
      <c r="M699" s="143" t="n"/>
      <c r="N699" s="143" t="n"/>
      <c r="O699" s="143" t="n"/>
      <c r="P699" s="143" t="n"/>
    </row>
    <row r="700" ht="15.75" customHeight="1" s="218">
      <c r="M700" s="143" t="n"/>
      <c r="N700" s="143" t="n"/>
      <c r="O700" s="143" t="n"/>
      <c r="P700" s="143" t="n"/>
    </row>
    <row r="701" ht="15.75" customHeight="1" s="218">
      <c r="M701" s="143" t="n"/>
      <c r="N701" s="143" t="n"/>
      <c r="O701" s="143" t="n"/>
      <c r="P701" s="143" t="n"/>
    </row>
    <row r="702" ht="15.75" customHeight="1" s="218">
      <c r="M702" s="143" t="n"/>
      <c r="N702" s="143" t="n"/>
      <c r="O702" s="143" t="n"/>
      <c r="P702" s="143" t="n"/>
    </row>
    <row r="703" ht="15.75" customHeight="1" s="218">
      <c r="M703" s="143" t="n"/>
      <c r="N703" s="143" t="n"/>
      <c r="O703" s="143" t="n"/>
      <c r="P703" s="143" t="n"/>
    </row>
    <row r="704" ht="15.75" customHeight="1" s="218">
      <c r="M704" s="143" t="n"/>
      <c r="N704" s="143" t="n"/>
      <c r="O704" s="143" t="n"/>
      <c r="P704" s="143" t="n"/>
    </row>
    <row r="705" ht="15.75" customHeight="1" s="218">
      <c r="M705" s="143" t="n"/>
      <c r="N705" s="143" t="n"/>
      <c r="O705" s="143" t="n"/>
      <c r="P705" s="143" t="n"/>
    </row>
    <row r="706" ht="15.75" customHeight="1" s="218">
      <c r="M706" s="143" t="n"/>
      <c r="N706" s="143" t="n"/>
      <c r="O706" s="143" t="n"/>
      <c r="P706" s="143" t="n"/>
    </row>
    <row r="707" ht="15.75" customHeight="1" s="218">
      <c r="M707" s="143" t="n"/>
      <c r="N707" s="143" t="n"/>
      <c r="O707" s="143" t="n"/>
      <c r="P707" s="143" t="n"/>
    </row>
    <row r="708" ht="15.75" customHeight="1" s="218">
      <c r="M708" s="143" t="n"/>
      <c r="N708" s="143" t="n"/>
      <c r="O708" s="143" t="n"/>
      <c r="P708" s="143" t="n"/>
    </row>
    <row r="709" ht="15.75" customHeight="1" s="218">
      <c r="M709" s="143" t="n"/>
      <c r="N709" s="143" t="n"/>
      <c r="O709" s="143" t="n"/>
      <c r="P709" s="143" t="n"/>
    </row>
    <row r="710" ht="15.75" customHeight="1" s="218">
      <c r="M710" s="143" t="n"/>
      <c r="N710" s="143" t="n"/>
      <c r="O710" s="143" t="n"/>
      <c r="P710" s="143" t="n"/>
    </row>
    <row r="711" ht="15.75" customHeight="1" s="218">
      <c r="M711" s="143" t="n"/>
      <c r="N711" s="143" t="n"/>
      <c r="O711" s="143" t="n"/>
      <c r="P711" s="143" t="n"/>
    </row>
    <row r="712" ht="15.75" customHeight="1" s="218">
      <c r="M712" s="143" t="n"/>
      <c r="N712" s="143" t="n"/>
      <c r="O712" s="143" t="n"/>
      <c r="P712" s="143" t="n"/>
    </row>
    <row r="713" ht="15.75" customHeight="1" s="218">
      <c r="M713" s="143" t="n"/>
      <c r="N713" s="143" t="n"/>
      <c r="O713" s="143" t="n"/>
      <c r="P713" s="143" t="n"/>
    </row>
    <row r="714" ht="15.75" customHeight="1" s="218">
      <c r="M714" s="143" t="n"/>
      <c r="N714" s="143" t="n"/>
      <c r="O714" s="143" t="n"/>
      <c r="P714" s="143" t="n"/>
    </row>
    <row r="715" ht="15.75" customHeight="1" s="218">
      <c r="M715" s="143" t="n"/>
      <c r="N715" s="143" t="n"/>
      <c r="O715" s="143" t="n"/>
      <c r="P715" s="143" t="n"/>
    </row>
    <row r="716" ht="15.75" customHeight="1" s="218">
      <c r="M716" s="143" t="n"/>
      <c r="N716" s="143" t="n"/>
      <c r="O716" s="143" t="n"/>
      <c r="P716" s="143" t="n"/>
    </row>
    <row r="717" ht="15.75" customHeight="1" s="218">
      <c r="M717" s="143" t="n"/>
      <c r="N717" s="143" t="n"/>
      <c r="O717" s="143" t="n"/>
      <c r="P717" s="143" t="n"/>
    </row>
    <row r="718" ht="15.75" customHeight="1" s="218">
      <c r="M718" s="143" t="n"/>
      <c r="N718" s="143" t="n"/>
      <c r="O718" s="143" t="n"/>
      <c r="P718" s="143" t="n"/>
    </row>
    <row r="719" ht="15.75" customHeight="1" s="218">
      <c r="M719" s="143" t="n"/>
      <c r="N719" s="143" t="n"/>
      <c r="O719" s="143" t="n"/>
      <c r="P719" s="143" t="n"/>
    </row>
    <row r="720" ht="15.75" customHeight="1" s="218">
      <c r="M720" s="143" t="n"/>
      <c r="N720" s="143" t="n"/>
      <c r="O720" s="143" t="n"/>
      <c r="P720" s="143" t="n"/>
    </row>
    <row r="721" ht="15.75" customHeight="1" s="218">
      <c r="M721" s="143" t="n"/>
      <c r="N721" s="143" t="n"/>
      <c r="O721" s="143" t="n"/>
      <c r="P721" s="143" t="n"/>
    </row>
    <row r="722" ht="15.75" customHeight="1" s="218">
      <c r="M722" s="143" t="n"/>
      <c r="N722" s="143" t="n"/>
      <c r="O722" s="143" t="n"/>
      <c r="P722" s="143" t="n"/>
    </row>
    <row r="723" ht="15.75" customHeight="1" s="218">
      <c r="M723" s="143" t="n"/>
      <c r="N723" s="143" t="n"/>
      <c r="O723" s="143" t="n"/>
      <c r="P723" s="143" t="n"/>
    </row>
    <row r="724" ht="15.75" customHeight="1" s="218">
      <c r="M724" s="143" t="n"/>
      <c r="N724" s="143" t="n"/>
      <c r="O724" s="143" t="n"/>
      <c r="P724" s="143" t="n"/>
    </row>
    <row r="725" ht="15.75" customHeight="1" s="218">
      <c r="M725" s="143" t="n"/>
      <c r="N725" s="143" t="n"/>
      <c r="O725" s="143" t="n"/>
      <c r="P725" s="143" t="n"/>
    </row>
    <row r="726" ht="15.75" customHeight="1" s="218">
      <c r="M726" s="143" t="n"/>
      <c r="N726" s="143" t="n"/>
      <c r="O726" s="143" t="n"/>
      <c r="P726" s="143" t="n"/>
    </row>
    <row r="727" ht="15.75" customHeight="1" s="218">
      <c r="M727" s="143" t="n"/>
      <c r="N727" s="143" t="n"/>
      <c r="O727" s="143" t="n"/>
      <c r="P727" s="143" t="n"/>
    </row>
    <row r="728" ht="15.75" customHeight="1" s="218">
      <c r="M728" s="143" t="n"/>
      <c r="N728" s="143" t="n"/>
      <c r="O728" s="143" t="n"/>
      <c r="P728" s="143" t="n"/>
    </row>
    <row r="729" ht="15.75" customHeight="1" s="218">
      <c r="M729" s="143" t="n"/>
      <c r="N729" s="143" t="n"/>
      <c r="O729" s="143" t="n"/>
      <c r="P729" s="143" t="n"/>
    </row>
    <row r="730" ht="15.75" customHeight="1" s="218">
      <c r="M730" s="143" t="n"/>
      <c r="N730" s="143" t="n"/>
      <c r="O730" s="143" t="n"/>
      <c r="P730" s="143" t="n"/>
    </row>
    <row r="731" ht="15.75" customHeight="1" s="218">
      <c r="M731" s="143" t="n"/>
      <c r="N731" s="143" t="n"/>
      <c r="O731" s="143" t="n"/>
      <c r="P731" s="143" t="n"/>
    </row>
    <row r="732" ht="15.75" customHeight="1" s="218">
      <c r="M732" s="143" t="n"/>
      <c r="N732" s="143" t="n"/>
      <c r="O732" s="143" t="n"/>
      <c r="P732" s="143" t="n"/>
    </row>
    <row r="733" ht="15.75" customHeight="1" s="218">
      <c r="M733" s="143" t="n"/>
      <c r="N733" s="143" t="n"/>
      <c r="O733" s="143" t="n"/>
      <c r="P733" s="143" t="n"/>
    </row>
    <row r="734" ht="15.75" customHeight="1" s="218">
      <c r="M734" s="143" t="n"/>
      <c r="N734" s="143" t="n"/>
      <c r="O734" s="143" t="n"/>
      <c r="P734" s="143" t="n"/>
    </row>
    <row r="735" ht="15.75" customHeight="1" s="218">
      <c r="M735" s="143" t="n"/>
      <c r="N735" s="143" t="n"/>
      <c r="O735" s="143" t="n"/>
      <c r="P735" s="143" t="n"/>
    </row>
    <row r="736" ht="15.75" customHeight="1" s="218">
      <c r="M736" s="143" t="n"/>
      <c r="N736" s="143" t="n"/>
      <c r="O736" s="143" t="n"/>
      <c r="P736" s="143" t="n"/>
    </row>
    <row r="737" ht="15.75" customHeight="1" s="218">
      <c r="M737" s="143" t="n"/>
      <c r="N737" s="143" t="n"/>
      <c r="O737" s="143" t="n"/>
      <c r="P737" s="143" t="n"/>
    </row>
    <row r="738" ht="15.75" customHeight="1" s="218">
      <c r="M738" s="143" t="n"/>
      <c r="N738" s="143" t="n"/>
      <c r="O738" s="143" t="n"/>
      <c r="P738" s="143" t="n"/>
    </row>
    <row r="739" ht="15.75" customHeight="1" s="218">
      <c r="M739" s="143" t="n"/>
      <c r="N739" s="143" t="n"/>
      <c r="O739" s="143" t="n"/>
      <c r="P739" s="143" t="n"/>
    </row>
    <row r="740" ht="15.75" customHeight="1" s="218">
      <c r="M740" s="143" t="n"/>
      <c r="N740" s="143" t="n"/>
      <c r="O740" s="143" t="n"/>
      <c r="P740" s="143" t="n"/>
    </row>
    <row r="741" ht="15.75" customHeight="1" s="218">
      <c r="M741" s="143" t="n"/>
      <c r="N741" s="143" t="n"/>
      <c r="O741" s="143" t="n"/>
      <c r="P741" s="143" t="n"/>
    </row>
    <row r="742" ht="15.75" customHeight="1" s="218">
      <c r="M742" s="143" t="n"/>
      <c r="N742" s="143" t="n"/>
      <c r="O742" s="143" t="n"/>
      <c r="P742" s="143" t="n"/>
    </row>
    <row r="743" ht="15.75" customHeight="1" s="218">
      <c r="M743" s="143" t="n"/>
      <c r="N743" s="143" t="n"/>
      <c r="O743" s="143" t="n"/>
      <c r="P743" s="143" t="n"/>
    </row>
    <row r="744" ht="15.75" customHeight="1" s="218">
      <c r="M744" s="143" t="n"/>
      <c r="N744" s="143" t="n"/>
      <c r="O744" s="143" t="n"/>
      <c r="P744" s="143" t="n"/>
    </row>
    <row r="745" ht="15.75" customHeight="1" s="218">
      <c r="M745" s="143" t="n"/>
      <c r="N745" s="143" t="n"/>
      <c r="O745" s="143" t="n"/>
      <c r="P745" s="143" t="n"/>
    </row>
    <row r="746" ht="15.75" customHeight="1" s="218">
      <c r="M746" s="143" t="n"/>
      <c r="N746" s="143" t="n"/>
      <c r="O746" s="143" t="n"/>
      <c r="P746" s="143" t="n"/>
    </row>
    <row r="747" ht="15.75" customHeight="1" s="218">
      <c r="M747" s="143" t="n"/>
      <c r="N747" s="143" t="n"/>
      <c r="O747" s="143" t="n"/>
      <c r="P747" s="143" t="n"/>
    </row>
    <row r="748" ht="15.75" customHeight="1" s="218">
      <c r="M748" s="143" t="n"/>
      <c r="N748" s="143" t="n"/>
      <c r="O748" s="143" t="n"/>
      <c r="P748" s="143" t="n"/>
    </row>
    <row r="749" ht="15.75" customHeight="1" s="218">
      <c r="M749" s="143" t="n"/>
      <c r="N749" s="143" t="n"/>
      <c r="O749" s="143" t="n"/>
      <c r="P749" s="143" t="n"/>
    </row>
    <row r="750" ht="15.75" customHeight="1" s="218">
      <c r="M750" s="143" t="n"/>
      <c r="N750" s="143" t="n"/>
      <c r="O750" s="143" t="n"/>
      <c r="P750" s="143" t="n"/>
    </row>
    <row r="751" ht="15.75" customHeight="1" s="218">
      <c r="M751" s="143" t="n"/>
      <c r="N751" s="143" t="n"/>
      <c r="O751" s="143" t="n"/>
      <c r="P751" s="143" t="n"/>
    </row>
    <row r="752" ht="15.75" customHeight="1" s="218">
      <c r="M752" s="143" t="n"/>
      <c r="N752" s="143" t="n"/>
      <c r="O752" s="143" t="n"/>
      <c r="P752" s="143" t="n"/>
    </row>
    <row r="753" ht="15.75" customHeight="1" s="218">
      <c r="M753" s="143" t="n"/>
      <c r="N753" s="143" t="n"/>
      <c r="O753" s="143" t="n"/>
      <c r="P753" s="143" t="n"/>
    </row>
    <row r="754" ht="15.75" customHeight="1" s="218">
      <c r="M754" s="143" t="n"/>
      <c r="N754" s="143" t="n"/>
      <c r="O754" s="143" t="n"/>
      <c r="P754" s="143" t="n"/>
    </row>
    <row r="755" ht="15.75" customHeight="1" s="218">
      <c r="M755" s="143" t="n"/>
      <c r="N755" s="143" t="n"/>
      <c r="O755" s="143" t="n"/>
      <c r="P755" s="143" t="n"/>
    </row>
    <row r="756" ht="15.75" customHeight="1" s="218">
      <c r="M756" s="143" t="n"/>
      <c r="N756" s="143" t="n"/>
      <c r="O756" s="143" t="n"/>
      <c r="P756" s="143" t="n"/>
    </row>
    <row r="757" ht="15.75" customHeight="1" s="218">
      <c r="M757" s="143" t="n"/>
      <c r="N757" s="143" t="n"/>
      <c r="O757" s="143" t="n"/>
      <c r="P757" s="143" t="n"/>
    </row>
    <row r="758" ht="15.75" customHeight="1" s="218">
      <c r="M758" s="143" t="n"/>
      <c r="N758" s="143" t="n"/>
      <c r="O758" s="143" t="n"/>
      <c r="P758" s="143" t="n"/>
    </row>
    <row r="759" ht="15.75" customHeight="1" s="218">
      <c r="M759" s="143" t="n"/>
      <c r="N759" s="143" t="n"/>
      <c r="O759" s="143" t="n"/>
      <c r="P759" s="143" t="n"/>
    </row>
    <row r="760" ht="15.75" customHeight="1" s="218">
      <c r="M760" s="143" t="n"/>
      <c r="N760" s="143" t="n"/>
      <c r="O760" s="143" t="n"/>
      <c r="P760" s="143" t="n"/>
    </row>
    <row r="761" ht="15.75" customHeight="1" s="218">
      <c r="M761" s="143" t="n"/>
      <c r="N761" s="143" t="n"/>
      <c r="O761" s="143" t="n"/>
      <c r="P761" s="143" t="n"/>
    </row>
    <row r="762" ht="15.75" customHeight="1" s="218">
      <c r="M762" s="143" t="n"/>
      <c r="N762" s="143" t="n"/>
      <c r="O762" s="143" t="n"/>
      <c r="P762" s="143" t="n"/>
    </row>
    <row r="763" ht="15.75" customHeight="1" s="218">
      <c r="M763" s="143" t="n"/>
      <c r="N763" s="143" t="n"/>
      <c r="O763" s="143" t="n"/>
      <c r="P763" s="143" t="n"/>
    </row>
    <row r="764" ht="15.75" customHeight="1" s="218">
      <c r="M764" s="143" t="n"/>
      <c r="N764" s="143" t="n"/>
      <c r="O764" s="143" t="n"/>
      <c r="P764" s="143" t="n"/>
    </row>
    <row r="765" ht="15.75" customHeight="1" s="218">
      <c r="M765" s="143" t="n"/>
      <c r="N765" s="143" t="n"/>
      <c r="O765" s="143" t="n"/>
      <c r="P765" s="143" t="n"/>
    </row>
    <row r="766" ht="15.75" customHeight="1" s="218">
      <c r="M766" s="143" t="n"/>
      <c r="N766" s="143" t="n"/>
      <c r="O766" s="143" t="n"/>
      <c r="P766" s="143" t="n"/>
    </row>
    <row r="767" ht="15.75" customHeight="1" s="218">
      <c r="M767" s="143" t="n"/>
      <c r="N767" s="143" t="n"/>
      <c r="O767" s="143" t="n"/>
      <c r="P767" s="143" t="n"/>
    </row>
    <row r="768" ht="15.75" customHeight="1" s="218">
      <c r="M768" s="143" t="n"/>
      <c r="N768" s="143" t="n"/>
      <c r="O768" s="143" t="n"/>
      <c r="P768" s="143" t="n"/>
    </row>
    <row r="769" ht="15.75" customHeight="1" s="218">
      <c r="M769" s="143" t="n"/>
      <c r="N769" s="143" t="n"/>
      <c r="O769" s="143" t="n"/>
      <c r="P769" s="143" t="n"/>
    </row>
    <row r="770" ht="15.75" customHeight="1" s="218">
      <c r="M770" s="143" t="n"/>
      <c r="N770" s="143" t="n"/>
      <c r="O770" s="143" t="n"/>
      <c r="P770" s="143" t="n"/>
    </row>
    <row r="771" ht="15.75" customHeight="1" s="218">
      <c r="M771" s="143" t="n"/>
      <c r="N771" s="143" t="n"/>
      <c r="O771" s="143" t="n"/>
      <c r="P771" s="143" t="n"/>
    </row>
    <row r="772" ht="15.75" customHeight="1" s="218">
      <c r="M772" s="143" t="n"/>
      <c r="N772" s="143" t="n"/>
      <c r="O772" s="143" t="n"/>
      <c r="P772" s="143" t="n"/>
    </row>
    <row r="773" ht="15.75" customHeight="1" s="218">
      <c r="M773" s="143" t="n"/>
      <c r="N773" s="143" t="n"/>
      <c r="O773" s="143" t="n"/>
      <c r="P773" s="143" t="n"/>
    </row>
    <row r="774" ht="15.75" customHeight="1" s="218">
      <c r="M774" s="143" t="n"/>
      <c r="N774" s="143" t="n"/>
      <c r="O774" s="143" t="n"/>
      <c r="P774" s="143" t="n"/>
    </row>
    <row r="775" ht="15.75" customHeight="1" s="218">
      <c r="M775" s="143" t="n"/>
      <c r="N775" s="143" t="n"/>
      <c r="O775" s="143" t="n"/>
      <c r="P775" s="143" t="n"/>
    </row>
    <row r="776" ht="15.75" customHeight="1" s="218">
      <c r="M776" s="143" t="n"/>
      <c r="N776" s="143" t="n"/>
      <c r="O776" s="143" t="n"/>
      <c r="P776" s="143" t="n"/>
    </row>
    <row r="777" ht="15.75" customHeight="1" s="218">
      <c r="M777" s="143" t="n"/>
      <c r="N777" s="143" t="n"/>
      <c r="O777" s="143" t="n"/>
      <c r="P777" s="143" t="n"/>
    </row>
    <row r="778" ht="15.75" customHeight="1" s="218">
      <c r="M778" s="143" t="n"/>
      <c r="N778" s="143" t="n"/>
      <c r="O778" s="143" t="n"/>
      <c r="P778" s="143" t="n"/>
    </row>
    <row r="779" ht="15.75" customHeight="1" s="218">
      <c r="M779" s="143" t="n"/>
      <c r="N779" s="143" t="n"/>
      <c r="O779" s="143" t="n"/>
      <c r="P779" s="143" t="n"/>
    </row>
    <row r="780" ht="15.75" customHeight="1" s="218">
      <c r="M780" s="143" t="n"/>
      <c r="N780" s="143" t="n"/>
      <c r="O780" s="143" t="n"/>
      <c r="P780" s="143" t="n"/>
    </row>
    <row r="781" ht="15.75" customHeight="1" s="218">
      <c r="M781" s="143" t="n"/>
      <c r="N781" s="143" t="n"/>
      <c r="O781" s="143" t="n"/>
      <c r="P781" s="143" t="n"/>
    </row>
    <row r="782" ht="15.75" customHeight="1" s="218">
      <c r="M782" s="143" t="n"/>
      <c r="N782" s="143" t="n"/>
      <c r="O782" s="143" t="n"/>
      <c r="P782" s="143" t="n"/>
    </row>
    <row r="783" ht="15.75" customHeight="1" s="218">
      <c r="M783" s="143" t="n"/>
      <c r="N783" s="143" t="n"/>
      <c r="O783" s="143" t="n"/>
      <c r="P783" s="143" t="n"/>
    </row>
    <row r="784" ht="15.75" customHeight="1" s="218">
      <c r="M784" s="143" t="n"/>
      <c r="N784" s="143" t="n"/>
      <c r="O784" s="143" t="n"/>
      <c r="P784" s="143" t="n"/>
    </row>
    <row r="785" ht="15.75" customHeight="1" s="218">
      <c r="M785" s="143" t="n"/>
      <c r="N785" s="143" t="n"/>
      <c r="O785" s="143" t="n"/>
      <c r="P785" s="143" t="n"/>
    </row>
    <row r="786" ht="15.75" customHeight="1" s="218">
      <c r="M786" s="143" t="n"/>
      <c r="N786" s="143" t="n"/>
      <c r="O786" s="143" t="n"/>
      <c r="P786" s="143" t="n"/>
    </row>
    <row r="787" ht="15.75" customHeight="1" s="218">
      <c r="M787" s="143" t="n"/>
      <c r="N787" s="143" t="n"/>
      <c r="O787" s="143" t="n"/>
      <c r="P787" s="143" t="n"/>
    </row>
    <row r="788" ht="15.75" customHeight="1" s="218">
      <c r="M788" s="143" t="n"/>
      <c r="N788" s="143" t="n"/>
      <c r="O788" s="143" t="n"/>
      <c r="P788" s="143" t="n"/>
    </row>
    <row r="789" ht="15.75" customHeight="1" s="218">
      <c r="M789" s="143" t="n"/>
      <c r="N789" s="143" t="n"/>
      <c r="O789" s="143" t="n"/>
      <c r="P789" s="143" t="n"/>
    </row>
    <row r="790" ht="15.75" customHeight="1" s="218">
      <c r="M790" s="143" t="n"/>
      <c r="N790" s="143" t="n"/>
      <c r="O790" s="143" t="n"/>
      <c r="P790" s="143" t="n"/>
    </row>
    <row r="791" ht="15.75" customHeight="1" s="218">
      <c r="M791" s="143" t="n"/>
      <c r="N791" s="143" t="n"/>
      <c r="O791" s="143" t="n"/>
      <c r="P791" s="143" t="n"/>
    </row>
    <row r="792" ht="15.75" customHeight="1" s="218">
      <c r="M792" s="143" t="n"/>
      <c r="N792" s="143" t="n"/>
      <c r="O792" s="143" t="n"/>
      <c r="P792" s="143" t="n"/>
    </row>
    <row r="793" ht="15.75" customHeight="1" s="218">
      <c r="M793" s="143" t="n"/>
      <c r="N793" s="143" t="n"/>
      <c r="O793" s="143" t="n"/>
      <c r="P793" s="143" t="n"/>
    </row>
    <row r="794" ht="15.75" customHeight="1" s="218">
      <c r="M794" s="143" t="n"/>
      <c r="N794" s="143" t="n"/>
      <c r="O794" s="143" t="n"/>
      <c r="P794" s="143" t="n"/>
    </row>
    <row r="795" ht="15.75" customHeight="1" s="218">
      <c r="M795" s="143" t="n"/>
      <c r="N795" s="143" t="n"/>
      <c r="O795" s="143" t="n"/>
      <c r="P795" s="143" t="n"/>
    </row>
    <row r="796" ht="15.75" customHeight="1" s="218">
      <c r="M796" s="143" t="n"/>
      <c r="N796" s="143" t="n"/>
      <c r="O796" s="143" t="n"/>
      <c r="P796" s="143" t="n"/>
    </row>
    <row r="797" ht="15.75" customHeight="1" s="218">
      <c r="M797" s="143" t="n"/>
      <c r="N797" s="143" t="n"/>
      <c r="O797" s="143" t="n"/>
      <c r="P797" s="143" t="n"/>
    </row>
    <row r="798" ht="15.75" customHeight="1" s="218">
      <c r="M798" s="143" t="n"/>
      <c r="N798" s="143" t="n"/>
      <c r="O798" s="143" t="n"/>
      <c r="P798" s="143" t="n"/>
    </row>
    <row r="799" ht="15.75" customHeight="1" s="218">
      <c r="M799" s="143" t="n"/>
      <c r="N799" s="143" t="n"/>
      <c r="O799" s="143" t="n"/>
      <c r="P799" s="143" t="n"/>
    </row>
    <row r="800" ht="15.75" customHeight="1" s="218">
      <c r="M800" s="143" t="n"/>
      <c r="N800" s="143" t="n"/>
      <c r="O800" s="143" t="n"/>
      <c r="P800" s="143" t="n"/>
    </row>
    <row r="801" ht="15.75" customHeight="1" s="218">
      <c r="M801" s="143" t="n"/>
      <c r="N801" s="143" t="n"/>
      <c r="O801" s="143" t="n"/>
      <c r="P801" s="143" t="n"/>
    </row>
    <row r="802" ht="15.75" customHeight="1" s="218">
      <c r="M802" s="143" t="n"/>
      <c r="N802" s="143" t="n"/>
      <c r="O802" s="143" t="n"/>
      <c r="P802" s="143" t="n"/>
    </row>
    <row r="803" ht="15.75" customHeight="1" s="218">
      <c r="M803" s="143" t="n"/>
      <c r="N803" s="143" t="n"/>
      <c r="O803" s="143" t="n"/>
      <c r="P803" s="143" t="n"/>
    </row>
    <row r="804" ht="15.75" customHeight="1" s="218">
      <c r="M804" s="143" t="n"/>
      <c r="N804" s="143" t="n"/>
      <c r="O804" s="143" t="n"/>
      <c r="P804" s="143" t="n"/>
    </row>
    <row r="805" ht="15.75" customHeight="1" s="218">
      <c r="M805" s="143" t="n"/>
      <c r="N805" s="143" t="n"/>
      <c r="O805" s="143" t="n"/>
      <c r="P805" s="143" t="n"/>
    </row>
    <row r="806" ht="15.75" customHeight="1" s="218">
      <c r="M806" s="143" t="n"/>
      <c r="N806" s="143" t="n"/>
      <c r="O806" s="143" t="n"/>
      <c r="P806" s="143" t="n"/>
    </row>
    <row r="807" ht="15.75" customHeight="1" s="218">
      <c r="M807" s="143" t="n"/>
      <c r="N807" s="143" t="n"/>
      <c r="O807" s="143" t="n"/>
      <c r="P807" s="143" t="n"/>
    </row>
    <row r="808" ht="15.75" customHeight="1" s="218">
      <c r="M808" s="143" t="n"/>
      <c r="N808" s="143" t="n"/>
      <c r="O808" s="143" t="n"/>
      <c r="P808" s="143" t="n"/>
    </row>
    <row r="809" ht="15.75" customHeight="1" s="218">
      <c r="M809" s="143" t="n"/>
      <c r="N809" s="143" t="n"/>
      <c r="O809" s="143" t="n"/>
      <c r="P809" s="143" t="n"/>
    </row>
    <row r="810" ht="15.75" customHeight="1" s="218">
      <c r="M810" s="143" t="n"/>
      <c r="N810" s="143" t="n"/>
      <c r="O810" s="143" t="n"/>
      <c r="P810" s="143" t="n"/>
    </row>
    <row r="811" ht="15.75" customHeight="1" s="218">
      <c r="M811" s="143" t="n"/>
      <c r="N811" s="143" t="n"/>
      <c r="O811" s="143" t="n"/>
      <c r="P811" s="143" t="n"/>
    </row>
    <row r="812" ht="15.75" customHeight="1" s="218">
      <c r="M812" s="143" t="n"/>
      <c r="N812" s="143" t="n"/>
      <c r="O812" s="143" t="n"/>
      <c r="P812" s="143" t="n"/>
    </row>
    <row r="813" ht="15.75" customHeight="1" s="218">
      <c r="M813" s="143" t="n"/>
      <c r="N813" s="143" t="n"/>
      <c r="O813" s="143" t="n"/>
      <c r="P813" s="143" t="n"/>
    </row>
    <row r="814" ht="15.75" customHeight="1" s="218">
      <c r="M814" s="143" t="n"/>
      <c r="N814" s="143" t="n"/>
      <c r="O814" s="143" t="n"/>
      <c r="P814" s="143" t="n"/>
    </row>
    <row r="815" ht="15.75" customHeight="1" s="218">
      <c r="M815" s="143" t="n"/>
      <c r="N815" s="143" t="n"/>
      <c r="O815" s="143" t="n"/>
      <c r="P815" s="143" t="n"/>
    </row>
    <row r="816" ht="15.75" customHeight="1" s="218">
      <c r="M816" s="143" t="n"/>
      <c r="N816" s="143" t="n"/>
      <c r="O816" s="143" t="n"/>
      <c r="P816" s="143" t="n"/>
    </row>
    <row r="817" ht="15.75" customHeight="1" s="218">
      <c r="M817" s="143" t="n"/>
      <c r="N817" s="143" t="n"/>
      <c r="O817" s="143" t="n"/>
      <c r="P817" s="143" t="n"/>
    </row>
    <row r="818" ht="15.75" customHeight="1" s="218">
      <c r="M818" s="143" t="n"/>
      <c r="N818" s="143" t="n"/>
      <c r="O818" s="143" t="n"/>
      <c r="P818" s="143" t="n"/>
    </row>
    <row r="819" ht="15.75" customHeight="1" s="218">
      <c r="M819" s="143" t="n"/>
      <c r="N819" s="143" t="n"/>
      <c r="O819" s="143" t="n"/>
      <c r="P819" s="143" t="n"/>
    </row>
    <row r="820" ht="15.75" customHeight="1" s="218">
      <c r="M820" s="143" t="n"/>
      <c r="N820" s="143" t="n"/>
      <c r="O820" s="143" t="n"/>
      <c r="P820" s="143" t="n"/>
    </row>
    <row r="821" ht="15.75" customHeight="1" s="218">
      <c r="M821" s="143" t="n"/>
      <c r="N821" s="143" t="n"/>
      <c r="O821" s="143" t="n"/>
      <c r="P821" s="143" t="n"/>
    </row>
    <row r="822" ht="15.75" customHeight="1" s="218">
      <c r="M822" s="143" t="n"/>
      <c r="N822" s="143" t="n"/>
      <c r="O822" s="143" t="n"/>
      <c r="P822" s="143" t="n"/>
    </row>
    <row r="823" ht="15.75" customHeight="1" s="218">
      <c r="M823" s="143" t="n"/>
      <c r="N823" s="143" t="n"/>
      <c r="O823" s="143" t="n"/>
      <c r="P823" s="143" t="n"/>
    </row>
    <row r="824" ht="15.75" customHeight="1" s="218">
      <c r="M824" s="143" t="n"/>
      <c r="N824" s="143" t="n"/>
      <c r="O824" s="143" t="n"/>
      <c r="P824" s="143" t="n"/>
    </row>
    <row r="825" ht="15.75" customHeight="1" s="218">
      <c r="M825" s="143" t="n"/>
      <c r="N825" s="143" t="n"/>
      <c r="O825" s="143" t="n"/>
      <c r="P825" s="143" t="n"/>
    </row>
    <row r="826" ht="15.75" customHeight="1" s="218">
      <c r="M826" s="143" t="n"/>
      <c r="N826" s="143" t="n"/>
      <c r="O826" s="143" t="n"/>
      <c r="P826" s="143" t="n"/>
    </row>
    <row r="827" ht="15.75" customHeight="1" s="218">
      <c r="M827" s="143" t="n"/>
      <c r="N827" s="143" t="n"/>
      <c r="O827" s="143" t="n"/>
      <c r="P827" s="143" t="n"/>
    </row>
    <row r="828" ht="15.75" customHeight="1" s="218">
      <c r="M828" s="143" t="n"/>
      <c r="N828" s="143" t="n"/>
      <c r="O828" s="143" t="n"/>
      <c r="P828" s="143" t="n"/>
    </row>
    <row r="829" ht="15.75" customHeight="1" s="218">
      <c r="M829" s="143" t="n"/>
      <c r="N829" s="143" t="n"/>
      <c r="O829" s="143" t="n"/>
      <c r="P829" s="143" t="n"/>
    </row>
    <row r="830" ht="15.75" customHeight="1" s="218">
      <c r="M830" s="143" t="n"/>
      <c r="N830" s="143" t="n"/>
      <c r="O830" s="143" t="n"/>
      <c r="P830" s="143" t="n"/>
    </row>
    <row r="831" ht="15.75" customHeight="1" s="218">
      <c r="M831" s="143" t="n"/>
      <c r="N831" s="143" t="n"/>
      <c r="O831" s="143" t="n"/>
      <c r="P831" s="143" t="n"/>
    </row>
    <row r="832" ht="15.75" customHeight="1" s="218">
      <c r="M832" s="143" t="n"/>
      <c r="N832" s="143" t="n"/>
      <c r="O832" s="143" t="n"/>
      <c r="P832" s="143" t="n"/>
    </row>
    <row r="833" ht="15.75" customHeight="1" s="218">
      <c r="M833" s="143" t="n"/>
      <c r="N833" s="143" t="n"/>
      <c r="O833" s="143" t="n"/>
      <c r="P833" s="143" t="n"/>
    </row>
    <row r="834" ht="15.75" customHeight="1" s="218">
      <c r="M834" s="143" t="n"/>
      <c r="N834" s="143" t="n"/>
      <c r="O834" s="143" t="n"/>
      <c r="P834" s="143" t="n"/>
    </row>
    <row r="835" ht="15.75" customHeight="1" s="218">
      <c r="M835" s="143" t="n"/>
      <c r="N835" s="143" t="n"/>
      <c r="O835" s="143" t="n"/>
      <c r="P835" s="143" t="n"/>
    </row>
    <row r="836" ht="15.75" customHeight="1" s="218">
      <c r="M836" s="143" t="n"/>
      <c r="N836" s="143" t="n"/>
      <c r="O836" s="143" t="n"/>
      <c r="P836" s="143" t="n"/>
    </row>
    <row r="837" ht="15.75" customHeight="1" s="218">
      <c r="M837" s="143" t="n"/>
      <c r="N837" s="143" t="n"/>
      <c r="O837" s="143" t="n"/>
      <c r="P837" s="143" t="n"/>
    </row>
    <row r="838" ht="15.75" customHeight="1" s="218">
      <c r="M838" s="143" t="n"/>
      <c r="N838" s="143" t="n"/>
      <c r="O838" s="143" t="n"/>
      <c r="P838" s="143" t="n"/>
    </row>
    <row r="839" ht="15.75" customHeight="1" s="218">
      <c r="M839" s="143" t="n"/>
      <c r="N839" s="143" t="n"/>
      <c r="O839" s="143" t="n"/>
      <c r="P839" s="143" t="n"/>
    </row>
    <row r="840" ht="15.75" customHeight="1" s="218">
      <c r="M840" s="143" t="n"/>
      <c r="N840" s="143" t="n"/>
      <c r="O840" s="143" t="n"/>
      <c r="P840" s="143" t="n"/>
    </row>
    <row r="841" ht="15.75" customHeight="1" s="218">
      <c r="M841" s="143" t="n"/>
      <c r="N841" s="143" t="n"/>
      <c r="O841" s="143" t="n"/>
      <c r="P841" s="143" t="n"/>
    </row>
    <row r="842" ht="15.75" customHeight="1" s="218">
      <c r="M842" s="143" t="n"/>
      <c r="N842" s="143" t="n"/>
      <c r="O842" s="143" t="n"/>
      <c r="P842" s="143" t="n"/>
    </row>
    <row r="843" ht="15.75" customHeight="1" s="218">
      <c r="M843" s="143" t="n"/>
      <c r="N843" s="143" t="n"/>
      <c r="O843" s="143" t="n"/>
      <c r="P843" s="143" t="n"/>
    </row>
    <row r="844" ht="15.75" customHeight="1" s="218">
      <c r="M844" s="143" t="n"/>
      <c r="N844" s="143" t="n"/>
      <c r="O844" s="143" t="n"/>
      <c r="P844" s="143" t="n"/>
    </row>
    <row r="845" ht="15.75" customHeight="1" s="218">
      <c r="M845" s="143" t="n"/>
      <c r="N845" s="143" t="n"/>
      <c r="O845" s="143" t="n"/>
      <c r="P845" s="143" t="n"/>
    </row>
    <row r="846" ht="15.75" customHeight="1" s="218">
      <c r="M846" s="143" t="n"/>
      <c r="N846" s="143" t="n"/>
      <c r="O846" s="143" t="n"/>
      <c r="P846" s="143" t="n"/>
    </row>
    <row r="847" ht="15.75" customHeight="1" s="218">
      <c r="M847" s="143" t="n"/>
      <c r="N847" s="143" t="n"/>
      <c r="O847" s="143" t="n"/>
      <c r="P847" s="143" t="n"/>
    </row>
    <row r="848" ht="15.75" customHeight="1" s="218">
      <c r="M848" s="143" t="n"/>
      <c r="N848" s="143" t="n"/>
      <c r="O848" s="143" t="n"/>
      <c r="P848" s="143" t="n"/>
    </row>
    <row r="849" ht="15.75" customHeight="1" s="218">
      <c r="M849" s="143" t="n"/>
      <c r="N849" s="143" t="n"/>
      <c r="O849" s="143" t="n"/>
      <c r="P849" s="143" t="n"/>
    </row>
    <row r="850" ht="15.75" customHeight="1" s="218">
      <c r="M850" s="143" t="n"/>
      <c r="N850" s="143" t="n"/>
      <c r="O850" s="143" t="n"/>
      <c r="P850" s="143" t="n"/>
    </row>
    <row r="851" ht="15.75" customHeight="1" s="218">
      <c r="M851" s="143" t="n"/>
      <c r="N851" s="143" t="n"/>
      <c r="O851" s="143" t="n"/>
      <c r="P851" s="143" t="n"/>
    </row>
    <row r="852" ht="15.75" customHeight="1" s="218">
      <c r="M852" s="143" t="n"/>
      <c r="N852" s="143" t="n"/>
      <c r="O852" s="143" t="n"/>
      <c r="P852" s="143" t="n"/>
    </row>
    <row r="853" ht="15.75" customHeight="1" s="218">
      <c r="M853" s="143" t="n"/>
      <c r="N853" s="143" t="n"/>
      <c r="O853" s="143" t="n"/>
      <c r="P853" s="143" t="n"/>
    </row>
    <row r="854" ht="15.75" customHeight="1" s="218">
      <c r="M854" s="143" t="n"/>
      <c r="N854" s="143" t="n"/>
      <c r="O854" s="143" t="n"/>
      <c r="P854" s="143" t="n"/>
    </row>
    <row r="855" ht="15.75" customHeight="1" s="218">
      <c r="M855" s="143" t="n"/>
      <c r="N855" s="143" t="n"/>
      <c r="O855" s="143" t="n"/>
      <c r="P855" s="143" t="n"/>
    </row>
    <row r="856" ht="15.75" customHeight="1" s="218">
      <c r="M856" s="143" t="n"/>
      <c r="N856" s="143" t="n"/>
      <c r="O856" s="143" t="n"/>
      <c r="P856" s="143" t="n"/>
    </row>
    <row r="857" ht="15.75" customHeight="1" s="218">
      <c r="M857" s="143" t="n"/>
      <c r="N857" s="143" t="n"/>
      <c r="O857" s="143" t="n"/>
      <c r="P857" s="143" t="n"/>
    </row>
    <row r="858" ht="15.75" customHeight="1" s="218">
      <c r="M858" s="143" t="n"/>
      <c r="N858" s="143" t="n"/>
      <c r="O858" s="143" t="n"/>
      <c r="P858" s="143" t="n"/>
    </row>
    <row r="859" ht="15.75" customHeight="1" s="218">
      <c r="M859" s="143" t="n"/>
      <c r="N859" s="143" t="n"/>
      <c r="O859" s="143" t="n"/>
      <c r="P859" s="143" t="n"/>
    </row>
    <row r="860" ht="15.75" customHeight="1" s="218">
      <c r="M860" s="143" t="n"/>
      <c r="N860" s="143" t="n"/>
      <c r="O860" s="143" t="n"/>
      <c r="P860" s="143" t="n"/>
    </row>
    <row r="861" ht="15.75" customHeight="1" s="218">
      <c r="M861" s="143" t="n"/>
      <c r="N861" s="143" t="n"/>
      <c r="O861" s="143" t="n"/>
      <c r="P861" s="143" t="n"/>
    </row>
    <row r="862" ht="15.75" customHeight="1" s="218">
      <c r="M862" s="143" t="n"/>
      <c r="N862" s="143" t="n"/>
      <c r="O862" s="143" t="n"/>
      <c r="P862" s="143" t="n"/>
    </row>
    <row r="863" ht="15.75" customHeight="1" s="218">
      <c r="M863" s="143" t="n"/>
      <c r="N863" s="143" t="n"/>
      <c r="O863" s="143" t="n"/>
      <c r="P863" s="143" t="n"/>
    </row>
    <row r="864" ht="15.75" customHeight="1" s="218">
      <c r="M864" s="143" t="n"/>
      <c r="N864" s="143" t="n"/>
      <c r="O864" s="143" t="n"/>
      <c r="P864" s="143" t="n"/>
    </row>
    <row r="865" ht="15.75" customHeight="1" s="218">
      <c r="M865" s="143" t="n"/>
      <c r="N865" s="143" t="n"/>
      <c r="O865" s="143" t="n"/>
      <c r="P865" s="143" t="n"/>
    </row>
    <row r="866" ht="15.75" customHeight="1" s="218">
      <c r="M866" s="143" t="n"/>
      <c r="N866" s="143" t="n"/>
      <c r="O866" s="143" t="n"/>
      <c r="P866" s="143" t="n"/>
    </row>
    <row r="867" ht="15.75" customHeight="1" s="218">
      <c r="M867" s="143" t="n"/>
      <c r="N867" s="143" t="n"/>
      <c r="O867" s="143" t="n"/>
      <c r="P867" s="143" t="n"/>
    </row>
    <row r="868" ht="15.75" customHeight="1" s="218">
      <c r="M868" s="143" t="n"/>
      <c r="N868" s="143" t="n"/>
      <c r="O868" s="143" t="n"/>
      <c r="P868" s="143" t="n"/>
    </row>
    <row r="869" ht="15.75" customHeight="1" s="218">
      <c r="M869" s="143" t="n"/>
      <c r="N869" s="143" t="n"/>
      <c r="O869" s="143" t="n"/>
      <c r="P869" s="143" t="n"/>
    </row>
    <row r="870" ht="15.75" customHeight="1" s="218">
      <c r="M870" s="143" t="n"/>
      <c r="N870" s="143" t="n"/>
      <c r="O870" s="143" t="n"/>
      <c r="P870" s="143" t="n"/>
    </row>
    <row r="871" ht="15.75" customHeight="1" s="218">
      <c r="M871" s="143" t="n"/>
      <c r="N871" s="143" t="n"/>
      <c r="O871" s="143" t="n"/>
      <c r="P871" s="143" t="n"/>
    </row>
    <row r="872" ht="15.75" customHeight="1" s="218">
      <c r="M872" s="143" t="n"/>
      <c r="N872" s="143" t="n"/>
      <c r="O872" s="143" t="n"/>
      <c r="P872" s="143" t="n"/>
    </row>
    <row r="873" ht="15.75" customHeight="1" s="218">
      <c r="M873" s="143" t="n"/>
      <c r="N873" s="143" t="n"/>
      <c r="O873" s="143" t="n"/>
      <c r="P873" s="143" t="n"/>
    </row>
    <row r="874" ht="15.75" customHeight="1" s="218">
      <c r="M874" s="143" t="n"/>
      <c r="N874" s="143" t="n"/>
      <c r="O874" s="143" t="n"/>
      <c r="P874" s="143" t="n"/>
    </row>
    <row r="875" ht="15.75" customHeight="1" s="218">
      <c r="M875" s="143" t="n"/>
      <c r="N875" s="143" t="n"/>
      <c r="O875" s="143" t="n"/>
      <c r="P875" s="143" t="n"/>
    </row>
    <row r="876" ht="15.75" customHeight="1" s="218">
      <c r="M876" s="143" t="n"/>
      <c r="N876" s="143" t="n"/>
      <c r="O876" s="143" t="n"/>
      <c r="P876" s="143" t="n"/>
    </row>
    <row r="877" ht="15.75" customHeight="1" s="218">
      <c r="M877" s="143" t="n"/>
      <c r="N877" s="143" t="n"/>
      <c r="O877" s="143" t="n"/>
      <c r="P877" s="143" t="n"/>
    </row>
    <row r="878" ht="15.75" customHeight="1" s="218">
      <c r="M878" s="143" t="n"/>
      <c r="N878" s="143" t="n"/>
      <c r="O878" s="143" t="n"/>
      <c r="P878" s="143" t="n"/>
    </row>
    <row r="879" ht="15.75" customHeight="1" s="218">
      <c r="M879" s="143" t="n"/>
      <c r="N879" s="143" t="n"/>
      <c r="O879" s="143" t="n"/>
      <c r="P879" s="143" t="n"/>
    </row>
    <row r="880" ht="15.75" customHeight="1" s="218">
      <c r="M880" s="143" t="n"/>
      <c r="N880" s="143" t="n"/>
      <c r="O880" s="143" t="n"/>
      <c r="P880" s="143" t="n"/>
    </row>
    <row r="881" ht="15.75" customHeight="1" s="218">
      <c r="M881" s="143" t="n"/>
      <c r="N881" s="143" t="n"/>
      <c r="O881" s="143" t="n"/>
      <c r="P881" s="143" t="n"/>
    </row>
    <row r="882" ht="15.75" customHeight="1" s="218">
      <c r="M882" s="143" t="n"/>
      <c r="N882" s="143" t="n"/>
      <c r="O882" s="143" t="n"/>
      <c r="P882" s="143" t="n"/>
    </row>
    <row r="883" ht="15.75" customHeight="1" s="218">
      <c r="M883" s="143" t="n"/>
      <c r="N883" s="143" t="n"/>
      <c r="O883" s="143" t="n"/>
      <c r="P883" s="143" t="n"/>
    </row>
    <row r="884" ht="15.75" customHeight="1" s="218">
      <c r="M884" s="143" t="n"/>
      <c r="N884" s="143" t="n"/>
      <c r="O884" s="143" t="n"/>
      <c r="P884" s="143" t="n"/>
    </row>
    <row r="885" ht="15.75" customHeight="1" s="218">
      <c r="M885" s="143" t="n"/>
      <c r="N885" s="143" t="n"/>
      <c r="O885" s="143" t="n"/>
      <c r="P885" s="143" t="n"/>
    </row>
    <row r="886" ht="15.75" customHeight="1" s="218">
      <c r="M886" s="143" t="n"/>
      <c r="N886" s="143" t="n"/>
      <c r="O886" s="143" t="n"/>
      <c r="P886" s="143" t="n"/>
    </row>
    <row r="887" ht="15.75" customHeight="1" s="218">
      <c r="M887" s="143" t="n"/>
      <c r="N887" s="143" t="n"/>
      <c r="O887" s="143" t="n"/>
      <c r="P887" s="143" t="n"/>
    </row>
    <row r="888" ht="15.75" customHeight="1" s="218">
      <c r="M888" s="143" t="n"/>
      <c r="N888" s="143" t="n"/>
      <c r="O888" s="143" t="n"/>
      <c r="P888" s="143" t="n"/>
    </row>
    <row r="889" ht="15.75" customHeight="1" s="218">
      <c r="M889" s="143" t="n"/>
      <c r="N889" s="143" t="n"/>
      <c r="O889" s="143" t="n"/>
      <c r="P889" s="143" t="n"/>
    </row>
    <row r="890" ht="15.75" customHeight="1" s="218">
      <c r="M890" s="143" t="n"/>
      <c r="N890" s="143" t="n"/>
      <c r="O890" s="143" t="n"/>
      <c r="P890" s="143" t="n"/>
    </row>
    <row r="891" ht="15.75" customHeight="1" s="218">
      <c r="M891" s="143" t="n"/>
      <c r="N891" s="143" t="n"/>
      <c r="O891" s="143" t="n"/>
      <c r="P891" s="143" t="n"/>
    </row>
    <row r="892" ht="15.75" customHeight="1" s="218">
      <c r="M892" s="143" t="n"/>
      <c r="N892" s="143" t="n"/>
      <c r="O892" s="143" t="n"/>
      <c r="P892" s="143" t="n"/>
    </row>
    <row r="893" ht="15.75" customHeight="1" s="218">
      <c r="M893" s="143" t="n"/>
      <c r="N893" s="143" t="n"/>
      <c r="O893" s="143" t="n"/>
      <c r="P893" s="143" t="n"/>
    </row>
    <row r="894" ht="15.75" customHeight="1" s="218">
      <c r="M894" s="143" t="n"/>
      <c r="N894" s="143" t="n"/>
      <c r="O894" s="143" t="n"/>
      <c r="P894" s="143" t="n"/>
    </row>
    <row r="895" ht="15.75" customHeight="1" s="218">
      <c r="M895" s="143" t="n"/>
      <c r="N895" s="143" t="n"/>
      <c r="O895" s="143" t="n"/>
      <c r="P895" s="143" t="n"/>
    </row>
    <row r="896" ht="15.75" customHeight="1" s="218">
      <c r="M896" s="143" t="n"/>
      <c r="N896" s="143" t="n"/>
      <c r="O896" s="143" t="n"/>
      <c r="P896" s="143" t="n"/>
    </row>
    <row r="897" ht="15.75" customHeight="1" s="218">
      <c r="M897" s="143" t="n"/>
      <c r="N897" s="143" t="n"/>
      <c r="O897" s="143" t="n"/>
      <c r="P897" s="143" t="n"/>
    </row>
    <row r="898" ht="15.75" customHeight="1" s="218">
      <c r="M898" s="143" t="n"/>
      <c r="N898" s="143" t="n"/>
      <c r="O898" s="143" t="n"/>
      <c r="P898" s="143" t="n"/>
    </row>
    <row r="899" ht="15.75" customHeight="1" s="218">
      <c r="M899" s="143" t="n"/>
      <c r="N899" s="143" t="n"/>
      <c r="O899" s="143" t="n"/>
      <c r="P899" s="143" t="n"/>
    </row>
    <row r="900" ht="15.75" customHeight="1" s="218">
      <c r="M900" s="143" t="n"/>
      <c r="N900" s="143" t="n"/>
      <c r="O900" s="143" t="n"/>
      <c r="P900" s="143" t="n"/>
    </row>
    <row r="901" ht="15.75" customHeight="1" s="218">
      <c r="M901" s="143" t="n"/>
      <c r="N901" s="143" t="n"/>
      <c r="O901" s="143" t="n"/>
      <c r="P901" s="143" t="n"/>
    </row>
    <row r="902" ht="15.75" customHeight="1" s="218">
      <c r="M902" s="143" t="n"/>
      <c r="N902" s="143" t="n"/>
      <c r="O902" s="143" t="n"/>
      <c r="P902" s="143" t="n"/>
    </row>
    <row r="903" ht="15.75" customHeight="1" s="218">
      <c r="M903" s="143" t="n"/>
      <c r="N903" s="143" t="n"/>
      <c r="O903" s="143" t="n"/>
      <c r="P903" s="143" t="n"/>
    </row>
    <row r="904" ht="15.75" customHeight="1" s="218">
      <c r="M904" s="143" t="n"/>
      <c r="N904" s="143" t="n"/>
      <c r="O904" s="143" t="n"/>
      <c r="P904" s="143" t="n"/>
    </row>
    <row r="905" ht="15.75" customHeight="1" s="218">
      <c r="M905" s="143" t="n"/>
      <c r="N905" s="143" t="n"/>
      <c r="O905" s="143" t="n"/>
      <c r="P905" s="143" t="n"/>
    </row>
    <row r="906" ht="15.75" customHeight="1" s="218">
      <c r="M906" s="143" t="n"/>
      <c r="N906" s="143" t="n"/>
      <c r="O906" s="143" t="n"/>
      <c r="P906" s="143" t="n"/>
    </row>
    <row r="907" ht="15.75" customHeight="1" s="218">
      <c r="M907" s="143" t="n"/>
      <c r="N907" s="143" t="n"/>
      <c r="O907" s="143" t="n"/>
      <c r="P907" s="143" t="n"/>
    </row>
    <row r="908" ht="15.75" customHeight="1" s="218">
      <c r="M908" s="143" t="n"/>
      <c r="N908" s="143" t="n"/>
      <c r="O908" s="143" t="n"/>
      <c r="P908" s="143" t="n"/>
    </row>
    <row r="909" ht="15.75" customHeight="1" s="218">
      <c r="M909" s="143" t="n"/>
      <c r="N909" s="143" t="n"/>
      <c r="O909" s="143" t="n"/>
      <c r="P909" s="143" t="n"/>
    </row>
    <row r="910" ht="15.75" customHeight="1" s="218">
      <c r="M910" s="143" t="n"/>
      <c r="N910" s="143" t="n"/>
      <c r="O910" s="143" t="n"/>
      <c r="P910" s="143" t="n"/>
    </row>
    <row r="911" ht="15.75" customHeight="1" s="218">
      <c r="M911" s="143" t="n"/>
      <c r="N911" s="143" t="n"/>
      <c r="O911" s="143" t="n"/>
      <c r="P911" s="143" t="n"/>
    </row>
    <row r="912" ht="15.75" customHeight="1" s="218">
      <c r="M912" s="143" t="n"/>
      <c r="N912" s="143" t="n"/>
      <c r="O912" s="143" t="n"/>
      <c r="P912" s="143" t="n"/>
    </row>
    <row r="913" ht="15.75" customHeight="1" s="218">
      <c r="M913" s="143" t="n"/>
      <c r="N913" s="143" t="n"/>
      <c r="O913" s="143" t="n"/>
      <c r="P913" s="143" t="n"/>
    </row>
    <row r="914" ht="15.75" customHeight="1" s="218">
      <c r="M914" s="143" t="n"/>
      <c r="N914" s="143" t="n"/>
      <c r="O914" s="143" t="n"/>
      <c r="P914" s="143" t="n"/>
    </row>
    <row r="915" ht="15.75" customHeight="1" s="218">
      <c r="M915" s="143" t="n"/>
      <c r="N915" s="143" t="n"/>
      <c r="O915" s="143" t="n"/>
      <c r="P915" s="143" t="n"/>
    </row>
    <row r="916" ht="15.75" customHeight="1" s="218">
      <c r="M916" s="143" t="n"/>
      <c r="N916" s="143" t="n"/>
      <c r="O916" s="143" t="n"/>
      <c r="P916" s="143" t="n"/>
    </row>
    <row r="917" ht="15.75" customHeight="1" s="218">
      <c r="M917" s="143" t="n"/>
      <c r="N917" s="143" t="n"/>
      <c r="O917" s="143" t="n"/>
      <c r="P917" s="143" t="n"/>
    </row>
    <row r="918" ht="15.75" customHeight="1" s="218">
      <c r="M918" s="143" t="n"/>
      <c r="N918" s="143" t="n"/>
      <c r="O918" s="143" t="n"/>
      <c r="P918" s="143" t="n"/>
    </row>
    <row r="919" ht="15.75" customHeight="1" s="218">
      <c r="M919" s="143" t="n"/>
      <c r="N919" s="143" t="n"/>
      <c r="O919" s="143" t="n"/>
      <c r="P919" s="143" t="n"/>
    </row>
    <row r="920" ht="15.75" customHeight="1" s="218">
      <c r="M920" s="143" t="n"/>
      <c r="N920" s="143" t="n"/>
      <c r="O920" s="143" t="n"/>
      <c r="P920" s="143" t="n"/>
    </row>
    <row r="921" ht="15.75" customHeight="1" s="218">
      <c r="M921" s="143" t="n"/>
      <c r="N921" s="143" t="n"/>
      <c r="O921" s="143" t="n"/>
      <c r="P921" s="143" t="n"/>
    </row>
    <row r="922" ht="15.75" customHeight="1" s="218">
      <c r="M922" s="143" t="n"/>
      <c r="N922" s="143" t="n"/>
      <c r="O922" s="143" t="n"/>
      <c r="P922" s="143" t="n"/>
    </row>
    <row r="923" ht="15.75" customHeight="1" s="218">
      <c r="M923" s="143" t="n"/>
      <c r="N923" s="143" t="n"/>
      <c r="O923" s="143" t="n"/>
      <c r="P923" s="143" t="n"/>
    </row>
    <row r="924" ht="15.75" customHeight="1" s="218">
      <c r="M924" s="143" t="n"/>
      <c r="N924" s="143" t="n"/>
      <c r="O924" s="143" t="n"/>
      <c r="P924" s="143" t="n"/>
    </row>
    <row r="925" ht="15.75" customHeight="1" s="218">
      <c r="M925" s="143" t="n"/>
      <c r="N925" s="143" t="n"/>
      <c r="O925" s="143" t="n"/>
      <c r="P925" s="143" t="n"/>
    </row>
    <row r="926" ht="15.75" customHeight="1" s="218">
      <c r="M926" s="143" t="n"/>
      <c r="N926" s="143" t="n"/>
      <c r="O926" s="143" t="n"/>
      <c r="P926" s="143" t="n"/>
    </row>
    <row r="927" ht="15.75" customHeight="1" s="218">
      <c r="M927" s="143" t="n"/>
      <c r="N927" s="143" t="n"/>
      <c r="O927" s="143" t="n"/>
      <c r="P927" s="143" t="n"/>
    </row>
    <row r="928" ht="15.75" customHeight="1" s="218">
      <c r="M928" s="143" t="n"/>
      <c r="N928" s="143" t="n"/>
      <c r="O928" s="143" t="n"/>
      <c r="P928" s="143" t="n"/>
    </row>
    <row r="929" ht="15.75" customHeight="1" s="218">
      <c r="M929" s="143" t="n"/>
      <c r="N929" s="143" t="n"/>
      <c r="O929" s="143" t="n"/>
      <c r="P929" s="143" t="n"/>
    </row>
    <row r="930" ht="15.75" customHeight="1" s="218">
      <c r="M930" s="143" t="n"/>
      <c r="N930" s="143" t="n"/>
      <c r="O930" s="143" t="n"/>
      <c r="P930" s="143" t="n"/>
    </row>
    <row r="931" ht="15.75" customHeight="1" s="218">
      <c r="M931" s="143" t="n"/>
      <c r="N931" s="143" t="n"/>
      <c r="O931" s="143" t="n"/>
      <c r="P931" s="143" t="n"/>
    </row>
    <row r="932" ht="15.75" customHeight="1" s="218">
      <c r="M932" s="143" t="n"/>
      <c r="N932" s="143" t="n"/>
      <c r="O932" s="143" t="n"/>
      <c r="P932" s="143" t="n"/>
    </row>
    <row r="933" ht="15.75" customHeight="1" s="218">
      <c r="M933" s="143" t="n"/>
      <c r="N933" s="143" t="n"/>
      <c r="O933" s="143" t="n"/>
      <c r="P933" s="143" t="n"/>
    </row>
    <row r="934" ht="15.75" customHeight="1" s="218">
      <c r="M934" s="143" t="n"/>
      <c r="N934" s="143" t="n"/>
      <c r="O934" s="143" t="n"/>
      <c r="P934" s="143" t="n"/>
    </row>
    <row r="935" ht="15.75" customHeight="1" s="218">
      <c r="M935" s="143" t="n"/>
      <c r="N935" s="143" t="n"/>
      <c r="O935" s="143" t="n"/>
      <c r="P935" s="143" t="n"/>
    </row>
    <row r="936" ht="15.75" customHeight="1" s="218">
      <c r="M936" s="143" t="n"/>
      <c r="N936" s="143" t="n"/>
      <c r="O936" s="143" t="n"/>
      <c r="P936" s="143" t="n"/>
    </row>
    <row r="937" ht="15.75" customHeight="1" s="218">
      <c r="M937" s="143" t="n"/>
      <c r="N937" s="143" t="n"/>
      <c r="O937" s="143" t="n"/>
      <c r="P937" s="143" t="n"/>
    </row>
    <row r="938" ht="15.75" customHeight="1" s="218">
      <c r="M938" s="143" t="n"/>
      <c r="N938" s="143" t="n"/>
      <c r="O938" s="143" t="n"/>
      <c r="P938" s="143" t="n"/>
    </row>
    <row r="939" ht="15.75" customHeight="1" s="218">
      <c r="M939" s="143" t="n"/>
      <c r="N939" s="143" t="n"/>
      <c r="O939" s="143" t="n"/>
      <c r="P939" s="143" t="n"/>
    </row>
    <row r="940" ht="15.75" customHeight="1" s="218">
      <c r="M940" s="143" t="n"/>
      <c r="N940" s="143" t="n"/>
      <c r="O940" s="143" t="n"/>
      <c r="P940" s="143" t="n"/>
    </row>
    <row r="941" ht="15.75" customHeight="1" s="218">
      <c r="M941" s="143" t="n"/>
      <c r="N941" s="143" t="n"/>
      <c r="O941" s="143" t="n"/>
      <c r="P941" s="143" t="n"/>
    </row>
    <row r="942" ht="15.75" customHeight="1" s="218">
      <c r="M942" s="143" t="n"/>
      <c r="N942" s="143" t="n"/>
      <c r="O942" s="143" t="n"/>
      <c r="P942" s="143" t="n"/>
    </row>
    <row r="943" ht="15.75" customHeight="1" s="218">
      <c r="M943" s="143" t="n"/>
      <c r="N943" s="143" t="n"/>
      <c r="O943" s="143" t="n"/>
      <c r="P943" s="143" t="n"/>
    </row>
    <row r="944" ht="15.75" customHeight="1" s="218">
      <c r="M944" s="143" t="n"/>
      <c r="N944" s="143" t="n"/>
      <c r="O944" s="143" t="n"/>
      <c r="P944" s="143" t="n"/>
    </row>
    <row r="945" ht="15.75" customHeight="1" s="218">
      <c r="M945" s="143" t="n"/>
      <c r="N945" s="143" t="n"/>
      <c r="O945" s="143" t="n"/>
      <c r="P945" s="143" t="n"/>
    </row>
    <row r="946" ht="15.75" customHeight="1" s="218">
      <c r="M946" s="143" t="n"/>
      <c r="N946" s="143" t="n"/>
      <c r="O946" s="143" t="n"/>
      <c r="P946" s="143" t="n"/>
    </row>
    <row r="947" ht="15.75" customHeight="1" s="218">
      <c r="M947" s="143" t="n"/>
      <c r="N947" s="143" t="n"/>
      <c r="O947" s="143" t="n"/>
      <c r="P947" s="143" t="n"/>
    </row>
    <row r="948" ht="15.75" customHeight="1" s="218">
      <c r="M948" s="143" t="n"/>
      <c r="N948" s="143" t="n"/>
      <c r="O948" s="143" t="n"/>
      <c r="P948" s="143" t="n"/>
    </row>
    <row r="949" ht="15.75" customHeight="1" s="218">
      <c r="M949" s="143" t="n"/>
      <c r="N949" s="143" t="n"/>
      <c r="O949" s="143" t="n"/>
      <c r="P949" s="143" t="n"/>
    </row>
    <row r="950" ht="15.75" customHeight="1" s="218">
      <c r="M950" s="143" t="n"/>
      <c r="N950" s="143" t="n"/>
      <c r="O950" s="143" t="n"/>
      <c r="P950" s="143" t="n"/>
    </row>
    <row r="951" ht="15.75" customHeight="1" s="218">
      <c r="M951" s="143" t="n"/>
      <c r="N951" s="143" t="n"/>
      <c r="O951" s="143" t="n"/>
      <c r="P951" s="143" t="n"/>
    </row>
    <row r="952" ht="15.75" customHeight="1" s="218">
      <c r="M952" s="143" t="n"/>
      <c r="N952" s="143" t="n"/>
      <c r="O952" s="143" t="n"/>
      <c r="P952" s="143" t="n"/>
    </row>
    <row r="953" ht="15.75" customHeight="1" s="218">
      <c r="M953" s="143" t="n"/>
      <c r="N953" s="143" t="n"/>
      <c r="O953" s="143" t="n"/>
      <c r="P953" s="143" t="n"/>
    </row>
    <row r="954" ht="15.75" customHeight="1" s="218">
      <c r="M954" s="143" t="n"/>
      <c r="N954" s="143" t="n"/>
      <c r="O954" s="143" t="n"/>
      <c r="P954" s="143" t="n"/>
    </row>
    <row r="955" ht="15.75" customHeight="1" s="218">
      <c r="M955" s="143" t="n"/>
      <c r="N955" s="143" t="n"/>
      <c r="O955" s="143" t="n"/>
      <c r="P955" s="143" t="n"/>
    </row>
    <row r="956" ht="15.75" customHeight="1" s="218">
      <c r="M956" s="143" t="n"/>
      <c r="N956" s="143" t="n"/>
      <c r="O956" s="143" t="n"/>
      <c r="P956" s="143" t="n"/>
    </row>
    <row r="957" ht="15.75" customHeight="1" s="218">
      <c r="M957" s="143" t="n"/>
      <c r="N957" s="143" t="n"/>
      <c r="O957" s="143" t="n"/>
      <c r="P957" s="143" t="n"/>
    </row>
    <row r="958" ht="15.75" customHeight="1" s="218">
      <c r="M958" s="143" t="n"/>
      <c r="N958" s="143" t="n"/>
      <c r="O958" s="143" t="n"/>
      <c r="P958" s="143" t="n"/>
    </row>
    <row r="959" ht="15.75" customHeight="1" s="218">
      <c r="M959" s="143" t="n"/>
      <c r="N959" s="143" t="n"/>
      <c r="O959" s="143" t="n"/>
      <c r="P959" s="143" t="n"/>
    </row>
    <row r="960" ht="15.75" customHeight="1" s="218">
      <c r="M960" s="143" t="n"/>
      <c r="N960" s="143" t="n"/>
      <c r="O960" s="143" t="n"/>
      <c r="P960" s="143" t="n"/>
    </row>
    <row r="961" ht="15.75" customHeight="1" s="218">
      <c r="M961" s="143" t="n"/>
      <c r="N961" s="143" t="n"/>
      <c r="O961" s="143" t="n"/>
      <c r="P961" s="143" t="n"/>
    </row>
    <row r="962" ht="15.75" customHeight="1" s="218">
      <c r="M962" s="143" t="n"/>
      <c r="N962" s="143" t="n"/>
      <c r="O962" s="143" t="n"/>
      <c r="P962" s="143" t="n"/>
    </row>
    <row r="963" ht="15.75" customHeight="1" s="218">
      <c r="M963" s="143" t="n"/>
      <c r="N963" s="143" t="n"/>
      <c r="O963" s="143" t="n"/>
      <c r="P963" s="143" t="n"/>
    </row>
    <row r="964" ht="15.75" customHeight="1" s="218">
      <c r="M964" s="143" t="n"/>
      <c r="N964" s="143" t="n"/>
      <c r="O964" s="143" t="n"/>
      <c r="P964" s="143" t="n"/>
    </row>
    <row r="965" ht="15.75" customHeight="1" s="218">
      <c r="M965" s="143" t="n"/>
      <c r="N965" s="143" t="n"/>
      <c r="O965" s="143" t="n"/>
      <c r="P965" s="143" t="n"/>
    </row>
    <row r="966" ht="15.75" customHeight="1" s="218">
      <c r="M966" s="143" t="n"/>
      <c r="N966" s="143" t="n"/>
      <c r="O966" s="143" t="n"/>
      <c r="P966" s="143" t="n"/>
    </row>
    <row r="967" ht="15.75" customHeight="1" s="218">
      <c r="M967" s="143" t="n"/>
      <c r="N967" s="143" t="n"/>
      <c r="O967" s="143" t="n"/>
      <c r="P967" s="143" t="n"/>
    </row>
    <row r="968" ht="15.75" customHeight="1" s="218">
      <c r="M968" s="143" t="n"/>
      <c r="N968" s="143" t="n"/>
      <c r="O968" s="143" t="n"/>
      <c r="P968" s="143" t="n"/>
    </row>
    <row r="969" ht="15.75" customHeight="1" s="218">
      <c r="M969" s="143" t="n"/>
      <c r="N969" s="143" t="n"/>
      <c r="O969" s="143" t="n"/>
      <c r="P969" s="143" t="n"/>
    </row>
    <row r="970" ht="15.75" customHeight="1" s="218">
      <c r="M970" s="143" t="n"/>
      <c r="N970" s="143" t="n"/>
      <c r="O970" s="143" t="n"/>
      <c r="P970" s="143" t="n"/>
    </row>
    <row r="971" ht="15.75" customHeight="1" s="218">
      <c r="M971" s="143" t="n"/>
      <c r="N971" s="143" t="n"/>
      <c r="O971" s="143" t="n"/>
      <c r="P971" s="143" t="n"/>
    </row>
    <row r="972" ht="15.75" customHeight="1" s="218">
      <c r="M972" s="143" t="n"/>
      <c r="N972" s="143" t="n"/>
      <c r="O972" s="143" t="n"/>
      <c r="P972" s="143" t="n"/>
    </row>
    <row r="973" ht="15.75" customHeight="1" s="218">
      <c r="M973" s="143" t="n"/>
      <c r="N973" s="143" t="n"/>
      <c r="O973" s="143" t="n"/>
      <c r="P973" s="143" t="n"/>
    </row>
    <row r="974" ht="15.75" customHeight="1" s="218">
      <c r="M974" s="143" t="n"/>
      <c r="N974" s="143" t="n"/>
      <c r="O974" s="143" t="n"/>
      <c r="P974" s="143" t="n"/>
    </row>
    <row r="975" ht="15.75" customHeight="1" s="218">
      <c r="M975" s="143" t="n"/>
      <c r="N975" s="143" t="n"/>
      <c r="O975" s="143" t="n"/>
      <c r="P975" s="143" t="n"/>
    </row>
    <row r="976" ht="15.75" customHeight="1" s="218">
      <c r="M976" s="143" t="n"/>
      <c r="N976" s="143" t="n"/>
      <c r="O976" s="143" t="n"/>
      <c r="P976" s="143" t="n"/>
    </row>
    <row r="977" ht="15.75" customHeight="1" s="218">
      <c r="M977" s="143" t="n"/>
      <c r="N977" s="143" t="n"/>
      <c r="O977" s="143" t="n"/>
      <c r="P977" s="143" t="n"/>
    </row>
    <row r="978" ht="15.75" customHeight="1" s="218">
      <c r="M978" s="143" t="n"/>
      <c r="N978" s="143" t="n"/>
      <c r="O978" s="143" t="n"/>
      <c r="P978" s="143" t="n"/>
    </row>
    <row r="979" ht="15.75" customHeight="1" s="218">
      <c r="M979" s="143" t="n"/>
      <c r="N979" s="143" t="n"/>
      <c r="O979" s="143" t="n"/>
      <c r="P979" s="143" t="n"/>
    </row>
    <row r="980" ht="15.75" customHeight="1" s="218">
      <c r="M980" s="143" t="n"/>
      <c r="N980" s="143" t="n"/>
      <c r="O980" s="143" t="n"/>
      <c r="P980" s="143" t="n"/>
    </row>
    <row r="981" ht="15.75" customHeight="1" s="218">
      <c r="M981" s="143" t="n"/>
      <c r="N981" s="143" t="n"/>
      <c r="O981" s="143" t="n"/>
      <c r="P981" s="143" t="n"/>
    </row>
    <row r="982" ht="15.75" customHeight="1" s="218">
      <c r="M982" s="143" t="n"/>
      <c r="N982" s="143" t="n"/>
      <c r="O982" s="143" t="n"/>
      <c r="P982" s="143" t="n"/>
    </row>
    <row r="983" ht="15.75" customHeight="1" s="218">
      <c r="M983" s="143" t="n"/>
      <c r="N983" s="143" t="n"/>
      <c r="O983" s="143" t="n"/>
      <c r="P983" s="143" t="n"/>
    </row>
    <row r="984" ht="15.75" customHeight="1" s="218">
      <c r="M984" s="143" t="n"/>
      <c r="N984" s="143" t="n"/>
      <c r="O984" s="143" t="n"/>
      <c r="P984" s="143" t="n"/>
    </row>
    <row r="985" ht="15.75" customHeight="1" s="218">
      <c r="M985" s="143" t="n"/>
      <c r="N985" s="143" t="n"/>
      <c r="O985" s="143" t="n"/>
      <c r="P985" s="143" t="n"/>
    </row>
    <row r="986" ht="15.75" customHeight="1" s="218">
      <c r="M986" s="143" t="n"/>
      <c r="N986" s="143" t="n"/>
      <c r="O986" s="143" t="n"/>
      <c r="P986" s="143" t="n"/>
    </row>
    <row r="987" ht="15.75" customHeight="1" s="218">
      <c r="M987" s="143" t="n"/>
      <c r="N987" s="143" t="n"/>
      <c r="O987" s="143" t="n"/>
      <c r="P987" s="143" t="n"/>
    </row>
    <row r="988" ht="15.75" customHeight="1" s="218">
      <c r="M988" s="143" t="n"/>
      <c r="N988" s="143" t="n"/>
      <c r="O988" s="143" t="n"/>
      <c r="P988" s="143" t="n"/>
    </row>
    <row r="989" ht="15.75" customHeight="1" s="218">
      <c r="M989" s="143" t="n"/>
      <c r="N989" s="143" t="n"/>
      <c r="O989" s="143" t="n"/>
      <c r="P989" s="143" t="n"/>
    </row>
    <row r="990" ht="15.75" customHeight="1" s="218">
      <c r="M990" s="143" t="n"/>
      <c r="N990" s="143" t="n"/>
      <c r="O990" s="143" t="n"/>
      <c r="P990" s="143" t="n"/>
    </row>
    <row r="991" ht="15.75" customHeight="1" s="218">
      <c r="M991" s="143" t="n"/>
      <c r="N991" s="143" t="n"/>
      <c r="O991" s="143" t="n"/>
      <c r="P991" s="143" t="n"/>
    </row>
    <row r="992" ht="15.75" customHeight="1" s="218">
      <c r="M992" s="143" t="n"/>
      <c r="N992" s="143" t="n"/>
      <c r="O992" s="143" t="n"/>
      <c r="P992" s="143" t="n"/>
    </row>
    <row r="993" ht="15.75" customHeight="1" s="218">
      <c r="M993" s="143" t="n"/>
      <c r="N993" s="143" t="n"/>
      <c r="O993" s="143" t="n"/>
      <c r="P993" s="143" t="n"/>
    </row>
    <row r="994" ht="15.75" customHeight="1" s="218">
      <c r="M994" s="143" t="n"/>
      <c r="N994" s="143" t="n"/>
      <c r="O994" s="143" t="n"/>
      <c r="P994" s="143" t="n"/>
    </row>
    <row r="995" ht="15.75" customHeight="1" s="218">
      <c r="M995" s="143" t="n"/>
      <c r="N995" s="143" t="n"/>
      <c r="O995" s="143" t="n"/>
      <c r="P995" s="143" t="n"/>
    </row>
    <row r="996" ht="15.75" customHeight="1" s="218">
      <c r="M996" s="143" t="n"/>
      <c r="N996" s="143" t="n"/>
      <c r="O996" s="143" t="n"/>
      <c r="P996" s="143" t="n"/>
    </row>
    <row r="997" ht="15.75" customHeight="1" s="218">
      <c r="M997" s="143" t="n"/>
      <c r="N997" s="143" t="n"/>
      <c r="O997" s="143" t="n"/>
      <c r="P997" s="143" t="n"/>
    </row>
    <row r="998" ht="15.75" customHeight="1" s="218">
      <c r="M998" s="143" t="n"/>
      <c r="N998" s="143" t="n"/>
      <c r="O998" s="143" t="n"/>
      <c r="P998" s="143" t="n"/>
    </row>
    <row r="999" ht="15.75" customHeight="1" s="218">
      <c r="M999" s="143" t="n"/>
      <c r="N999" s="143" t="n"/>
      <c r="O999" s="143" t="n"/>
      <c r="P999" s="143" t="n"/>
    </row>
    <row r="1000" ht="15.75" customHeight="1" s="218">
      <c r="M1000" s="143" t="n"/>
      <c r="N1000" s="143" t="n"/>
      <c r="O1000" s="143" t="n"/>
      <c r="P1000" s="143" t="n"/>
    </row>
    <row r="1001" ht="15.75" customHeight="1" s="218">
      <c r="M1001" s="143" t="n"/>
      <c r="N1001" s="143" t="n"/>
      <c r="O1001" s="143" t="n"/>
      <c r="P1001" s="143" t="n"/>
    </row>
    <row r="1002" ht="15.75" customHeight="1" s="218">
      <c r="M1002" s="143" t="n"/>
      <c r="N1002" s="143" t="n"/>
      <c r="O1002" s="143" t="n"/>
      <c r="P1002" s="143" t="n"/>
    </row>
    <row r="1003" ht="15.75" customHeight="1" s="218">
      <c r="M1003" s="143" t="n"/>
      <c r="N1003" s="143" t="n"/>
      <c r="O1003" s="143" t="n"/>
      <c r="P1003" s="143" t="n"/>
    </row>
    <row r="1004" ht="15.75" customHeight="1" s="218">
      <c r="M1004" s="143" t="n"/>
      <c r="N1004" s="143" t="n"/>
      <c r="O1004" s="143" t="n"/>
      <c r="P1004" s="143" t="n"/>
    </row>
    <row r="1005" ht="15.75" customHeight="1" s="218">
      <c r="M1005" s="143" t="n"/>
      <c r="N1005" s="143" t="n"/>
      <c r="O1005" s="143" t="n"/>
      <c r="P1005" s="143" t="n"/>
    </row>
  </sheetData>
  <mergeCells count="30">
    <mergeCell ref="S2:AG2"/>
    <mergeCell ref="B92:E92"/>
    <mergeCell ref="M90:O90"/>
    <mergeCell ref="AO3:AO4"/>
    <mergeCell ref="B95:E95"/>
    <mergeCell ref="B89:E89"/>
    <mergeCell ref="B94:E94"/>
    <mergeCell ref="AI2:BD2"/>
    <mergeCell ref="BE2:BG2"/>
    <mergeCell ref="M89:O89"/>
    <mergeCell ref="B97:E97"/>
    <mergeCell ref="B91:E91"/>
    <mergeCell ref="B100:E100"/>
    <mergeCell ref="M87:P87"/>
    <mergeCell ref="BJ2:BK2"/>
    <mergeCell ref="B90:E90"/>
    <mergeCell ref="Y3:AE3"/>
    <mergeCell ref="B93:E93"/>
    <mergeCell ref="B102:E102"/>
    <mergeCell ref="B96:E96"/>
    <mergeCell ref="M3:N3"/>
    <mergeCell ref="B101:E101"/>
    <mergeCell ref="B98:E98"/>
    <mergeCell ref="AX3:BB3"/>
    <mergeCell ref="B88:E88"/>
    <mergeCell ref="AN3:AN4"/>
    <mergeCell ref="B87:E87"/>
    <mergeCell ref="B103:E103"/>
    <mergeCell ref="M88:O88"/>
    <mergeCell ref="B99:E99"/>
  </mergeCells>
  <dataValidations count="3">
    <dataValidation sqref="P88 Z5:Z61" showDropDown="0" showInputMessage="0" showErrorMessage="0" allowBlank="0" type="list">
      <formula1>"SC,PR"</formula1>
    </dataValidation>
    <dataValidation sqref="P90 Y5:Y61 AB5:AB61" showDropDown="0" showInputMessage="0" showErrorMessage="0" allowBlank="0" type="list">
      <formula1>"SIM,NÃO"</formula1>
    </dataValidation>
    <dataValidation sqref="P89 AA5:AA61" showDropDown="0" showInputMessage="0" showErrorMessage="0" allowBlank="0" type="list">
      <formula1>"AC,AL,AM,AP,BA,CE,DF,ES,GO,MA,MT,MS,MG,PA,PB,PR,PE,PI,RN,RS,RJ,RO,RR,SP,SE,TO,SC"</formula1>
    </dataValidation>
  </dataValidations>
  <pageMargins left="0.511811024" right="0.511811024" top="0.787401575" bottom="0.787401575" header="0" footer="0"/>
  <pageSetup orientation="landscape"/>
</worksheet>
</file>

<file path=xl/worksheets/sheet10.xml><?xml version="1.0" encoding="utf-8"?>
<worksheet xmlns="http://schemas.openxmlformats.org/spreadsheetml/2006/main">
  <sheetPr>
    <tabColor rgb="FFFFFF00"/>
    <outlinePr summaryBelow="0" summaryRight="0"/>
    <pageSetUpPr/>
  </sheetPr>
  <dimension ref="A1:BM100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baseColWidth="8" defaultColWidth="14.44140625" defaultRowHeight="15" customHeight="1"/>
  <cols>
    <col width="5.109375" customWidth="1" style="218" min="1" max="1"/>
    <col width="11.33203125" customWidth="1" style="218" min="2" max="2"/>
    <col width="10" customWidth="1" style="218" min="3" max="3"/>
    <col width="10.109375" customWidth="1" style="218" min="4" max="5"/>
    <col width="58.5546875" customWidth="1" style="218" min="6" max="6"/>
    <col width="11.33203125" customWidth="1" style="218" min="7" max="7"/>
    <col width="8.44140625" customWidth="1" style="218" min="8" max="8"/>
    <col width="7.5546875" customWidth="1" style="218" min="9" max="9"/>
    <col width="18.109375" customWidth="1" style="218" min="10" max="10"/>
    <col width="11.109375" customWidth="1" style="218" min="11" max="11"/>
    <col width="8.6640625" customWidth="1" style="218" min="12" max="12"/>
    <col width="10.44140625" customWidth="1" style="218" min="13" max="13"/>
    <col width="13.6640625" customWidth="1" style="218" min="14" max="15"/>
    <col width="15.44140625" customWidth="1" style="218" min="16" max="16"/>
    <col width="8.44140625" customWidth="1" style="218" min="17" max="17"/>
    <col width="10.44140625" customWidth="1" style="218" min="18" max="18"/>
    <col width="16.44140625" customWidth="1" style="218" min="19" max="21"/>
    <col width="18.109375" customWidth="1" style="218" min="22" max="22"/>
    <col width="11.109375" customWidth="1" style="218" min="23" max="23"/>
    <col width="12.109375" customWidth="1" style="218" min="24" max="24"/>
    <col width="17.88671875" customWidth="1" style="218" min="25" max="25"/>
    <col hidden="1" width="15.5546875" customWidth="1" style="218" min="26" max="26"/>
    <col hidden="1" width="14.109375" customWidth="1" style="218" min="27" max="27"/>
    <col hidden="1" width="13" customWidth="1" style="218" min="28" max="28"/>
    <col width="13.109375" customWidth="1" style="218" min="29" max="29"/>
    <col width="11" customWidth="1" style="218" min="30" max="31"/>
    <col width="17.109375" customWidth="1" style="218" min="32" max="32"/>
    <col width="31.88671875" customWidth="1" style="218" min="33" max="33"/>
    <col width="3.88671875" customWidth="1" style="218" min="34" max="34"/>
    <col width="13" customWidth="1" style="218" min="35" max="35"/>
    <col width="12.44140625" customWidth="1" style="218" min="36" max="36"/>
    <col width="22.44140625" customWidth="1" style="218" min="37" max="37"/>
    <col width="21.44140625" customWidth="1" style="218" min="38" max="38"/>
    <col width="23.33203125" customWidth="1" style="218" min="39" max="39"/>
    <col width="17" customWidth="1" style="218" min="40" max="40"/>
    <col width="20.44140625" customWidth="1" style="218" min="41" max="41"/>
    <col width="10.88671875" customWidth="1" style="218" min="42" max="44"/>
    <col width="9.6640625" customWidth="1" style="218" min="45" max="45"/>
    <col width="12.109375" customWidth="1" style="218" min="46" max="46"/>
    <col width="13.109375" customWidth="1" style="218" min="47" max="47"/>
    <col width="15" customWidth="1" style="218" min="48" max="48"/>
    <col width="13.109375" customWidth="1" style="218" min="49" max="50"/>
    <col width="9.109375" customWidth="1" style="218" min="51" max="52"/>
    <col width="11.33203125" customWidth="1" style="218" min="53" max="53"/>
    <col width="11.88671875" customWidth="1" style="218" min="54" max="54"/>
    <col width="48.6640625" customWidth="1" style="218" min="55" max="55"/>
    <col width="33.33203125" customWidth="1" style="218" min="56" max="56"/>
    <col width="15" customWidth="1" style="218" min="57" max="57"/>
    <col width="18.44140625" customWidth="1" style="218" min="58" max="58"/>
    <col width="15.6640625" customWidth="1" style="218" min="59" max="59"/>
    <col width="16.33203125" customWidth="1" style="218" min="60" max="60"/>
    <col width="19.44140625" customWidth="1" style="218" min="61" max="61"/>
    <col width="15.6640625" customWidth="1" style="218" min="62" max="64"/>
    <col width="19.33203125" customWidth="1" style="218" min="65" max="65"/>
  </cols>
  <sheetData>
    <row r="1" ht="14.4" customHeight="1" s="218">
      <c r="A1" s="10" t="n"/>
      <c r="B1" s="10" t="n"/>
      <c r="C1" s="10" t="n"/>
      <c r="D1" s="10" t="n"/>
      <c r="E1" s="10" t="n"/>
      <c r="F1" s="10" t="n"/>
      <c r="G1" s="11" t="n"/>
      <c r="H1" s="10" t="n"/>
      <c r="I1" s="10" t="n"/>
      <c r="J1" s="10" t="n"/>
      <c r="K1" s="12" t="n"/>
      <c r="L1" s="10" t="n"/>
      <c r="Q1" s="10" t="n"/>
      <c r="R1" s="10" t="n"/>
      <c r="S1" s="10" t="n"/>
      <c r="T1" s="10" t="n"/>
      <c r="U1" s="10" t="n"/>
      <c r="V1" s="10" t="n"/>
      <c r="W1" s="10" t="n"/>
      <c r="X1" s="10" t="n"/>
      <c r="Y1" s="11" t="n"/>
      <c r="Z1" s="11" t="n"/>
      <c r="AA1" s="11" t="n"/>
      <c r="AB1" s="11" t="n"/>
      <c r="AC1" s="11" t="n"/>
      <c r="AD1" s="11" t="n"/>
      <c r="AE1" s="10" t="n"/>
      <c r="AF1" s="10" t="n"/>
      <c r="AG1" s="10" t="n"/>
      <c r="AH1" s="10" t="n"/>
      <c r="AI1" s="13" t="n"/>
      <c r="AJ1" s="13" t="n"/>
      <c r="AK1" s="13" t="n"/>
      <c r="AL1" s="13" t="n"/>
      <c r="AM1" s="13" t="n"/>
      <c r="AN1" s="13" t="n"/>
      <c r="AO1" s="13" t="n"/>
      <c r="AP1" s="14" t="n"/>
      <c r="AQ1" s="14" t="n"/>
      <c r="AR1" s="14" t="n"/>
      <c r="AS1" s="13" t="n"/>
      <c r="AT1" s="13" t="n"/>
      <c r="AU1" s="10" t="n"/>
      <c r="AV1" s="10" t="n"/>
      <c r="AW1" s="10" t="n"/>
      <c r="AX1" s="10" t="n"/>
      <c r="AY1" s="10" t="n"/>
      <c r="AZ1" s="10" t="n"/>
      <c r="BA1" s="10" t="n"/>
      <c r="BB1" s="10" t="n"/>
      <c r="BC1" s="10" t="inlineStr">
        <is>
          <t>** Se o estado do fornecedor não for um desses, o ICMS ST será calculado na entrada.</t>
        </is>
      </c>
      <c r="BD1" s="11" t="n"/>
      <c r="BE1" s="10" t="n"/>
      <c r="BF1" s="10" t="n"/>
      <c r="BG1" s="10" t="n"/>
      <c r="BH1" s="10" t="n"/>
      <c r="BI1" s="10" t="n"/>
      <c r="BJ1" s="10" t="n"/>
      <c r="BK1" s="10" t="n"/>
      <c r="BL1" s="10" t="n"/>
      <c r="BM1" s="10" t="n"/>
    </row>
    <row r="2" ht="14.4" customHeight="1" s="218">
      <c r="A2" s="12" t="n"/>
      <c r="B2" s="12" t="n"/>
      <c r="C2" s="12" t="n"/>
      <c r="D2" s="12" t="n"/>
      <c r="E2" s="12" t="n"/>
      <c r="F2" s="12" t="n"/>
      <c r="G2" s="11" t="n"/>
      <c r="H2" s="12" t="n"/>
      <c r="I2" s="12" t="n"/>
      <c r="J2" s="12" t="n"/>
      <c r="K2" s="12" t="n"/>
      <c r="L2" s="12" t="n"/>
      <c r="M2" s="229" t="n"/>
      <c r="N2" s="229" t="n"/>
      <c r="O2" s="229" t="n"/>
      <c r="P2" s="229" t="n"/>
      <c r="Q2" s="12" t="n"/>
      <c r="R2" s="12" t="n"/>
      <c r="S2" s="227" t="inlineStr">
        <is>
          <t>VENDA</t>
        </is>
      </c>
      <c r="AH2" s="12" t="n"/>
      <c r="AI2" s="228" t="n"/>
      <c r="BE2" s="234" t="inlineStr">
        <is>
          <t>COMPENSAÇÃO</t>
        </is>
      </c>
      <c r="BH2" s="229" t="n"/>
      <c r="BI2" s="229" t="n"/>
      <c r="BJ2" s="229" t="inlineStr">
        <is>
          <t>IMPOSTO SOBRE O LUCRO</t>
        </is>
      </c>
      <c r="BL2" s="229" t="n"/>
    </row>
    <row r="3" ht="28.8" customHeight="1" s="218">
      <c r="A3" s="16" t="inlineStr">
        <is>
          <t>Item</t>
        </is>
      </c>
      <c r="B3" s="16" t="inlineStr">
        <is>
          <t>Fornecedor</t>
        </is>
      </c>
      <c r="C3" s="16" t="inlineStr">
        <is>
          <t>Prazo</t>
        </is>
      </c>
      <c r="D3" s="16" t="inlineStr">
        <is>
          <t>Fabricante</t>
        </is>
      </c>
      <c r="E3" s="16" t="inlineStr">
        <is>
          <t>Cód. item</t>
        </is>
      </c>
      <c r="F3" s="17" t="inlineStr">
        <is>
          <t>Descrição</t>
        </is>
      </c>
      <c r="G3" s="16" t="inlineStr">
        <is>
          <t>NCM</t>
        </is>
      </c>
      <c r="H3" s="16" t="inlineStr">
        <is>
          <t>Unidade</t>
        </is>
      </c>
      <c r="I3" s="16" t="inlineStr">
        <is>
          <t>Qde</t>
        </is>
      </c>
      <c r="J3" s="17" t="inlineStr">
        <is>
          <t>Valor produto c/ IPI</t>
        </is>
      </c>
      <c r="K3" s="16" t="inlineStr">
        <is>
          <t>Importação I3C</t>
        </is>
      </c>
      <c r="L3" s="16" t="inlineStr">
        <is>
          <t>Dólar</t>
        </is>
      </c>
      <c r="M3" s="275" t="inlineStr">
        <is>
          <t>Produto</t>
        </is>
      </c>
      <c r="N3" s="265" t="n"/>
      <c r="O3" s="18" t="inlineStr">
        <is>
          <t>I3C</t>
        </is>
      </c>
      <c r="P3" s="19" t="inlineStr">
        <is>
          <t>Fornecedor</t>
        </is>
      </c>
      <c r="Q3" s="16" t="inlineStr">
        <is>
          <t>Margem</t>
        </is>
      </c>
      <c r="R3" s="16" t="inlineStr">
        <is>
          <t>Desconto</t>
        </is>
      </c>
      <c r="S3" s="20" t="inlineStr">
        <is>
          <t>Preço Unitário c/ Desconto</t>
        </is>
      </c>
      <c r="T3" s="20" t="inlineStr">
        <is>
          <t>Preço Total c/ Desconto</t>
        </is>
      </c>
      <c r="U3" s="20" t="inlineStr">
        <is>
          <t>Preço Unitário</t>
        </is>
      </c>
      <c r="V3" s="20" t="inlineStr">
        <is>
          <t>Preço Total</t>
        </is>
      </c>
      <c r="W3" s="20" t="inlineStr">
        <is>
          <t xml:space="preserve">PIS </t>
        </is>
      </c>
      <c r="X3" s="20" t="inlineStr">
        <is>
          <t xml:space="preserve">COFINS </t>
        </is>
      </c>
      <c r="Y3" s="16" t="inlineStr">
        <is>
          <t>ICMS</t>
        </is>
      </c>
      <c r="Z3" s="264" t="n"/>
      <c r="AA3" s="264" t="n"/>
      <c r="AB3" s="264" t="n"/>
      <c r="AC3" s="264" t="n"/>
      <c r="AD3" s="264" t="n"/>
      <c r="AE3" s="265" t="n"/>
      <c r="AF3" s="17" t="inlineStr">
        <is>
          <t xml:space="preserve">ISS </t>
        </is>
      </c>
      <c r="AG3" s="16" t="inlineStr">
        <is>
          <t>ATENÇÃO</t>
        </is>
      </c>
      <c r="AH3" s="17" t="n"/>
      <c r="AI3" s="17" t="n"/>
      <c r="AJ3" s="17" t="n"/>
      <c r="AK3" s="17" t="n"/>
      <c r="AL3" s="17" t="n"/>
      <c r="AM3" s="17" t="n"/>
      <c r="AN3" s="276" t="inlineStr">
        <is>
          <t>Custo unit desc PIS e Cofins IN</t>
        </is>
      </c>
      <c r="AO3" s="276" t="inlineStr">
        <is>
          <t>Custo Total Desc Pis e Cofins IN</t>
        </is>
      </c>
      <c r="AP3" s="21" t="inlineStr">
        <is>
          <t>PIS IN</t>
        </is>
      </c>
      <c r="AQ3" s="21" t="inlineStr">
        <is>
          <t>COFINS IN</t>
        </is>
      </c>
      <c r="AR3" s="22" t="inlineStr">
        <is>
          <t>%ICMS</t>
        </is>
      </c>
      <c r="AS3" s="23" t="inlineStr">
        <is>
          <t>VALOR</t>
        </is>
      </c>
      <c r="AT3" s="23" t="inlineStr">
        <is>
          <t>ICMS ST</t>
        </is>
      </c>
      <c r="AU3" s="23" t="inlineStr">
        <is>
          <t>ST%</t>
        </is>
      </c>
      <c r="AV3" s="23" t="inlineStr">
        <is>
          <t>MVA</t>
        </is>
      </c>
      <c r="AW3" s="24" t="inlineStr">
        <is>
          <t>FAMÍLIA NCM</t>
        </is>
      </c>
      <c r="AX3" s="24" t="inlineStr">
        <is>
          <t>DIVISÃO NCM</t>
        </is>
      </c>
      <c r="AY3" s="264" t="n"/>
      <c r="AZ3" s="264" t="n"/>
      <c r="BA3" s="264" t="n"/>
      <c r="BB3" s="265" t="n"/>
      <c r="BC3" s="25" t="inlineStr">
        <is>
          <t>ESTADOS COM</t>
        </is>
      </c>
      <c r="BD3" s="25" t="inlineStr">
        <is>
          <t>ATENÇÃO</t>
        </is>
      </c>
      <c r="BE3" s="23" t="inlineStr">
        <is>
          <t>PIS À PAGAR</t>
        </is>
      </c>
      <c r="BF3" s="23" t="inlineStr">
        <is>
          <t>COFINS à PAGAR</t>
        </is>
      </c>
      <c r="BG3" s="23" t="inlineStr">
        <is>
          <t>ICMS OUT-IN</t>
        </is>
      </c>
      <c r="BH3" s="23" t="inlineStr">
        <is>
          <t>IMPOSTOS SAÍDA</t>
        </is>
      </c>
      <c r="BI3" s="23" t="inlineStr">
        <is>
          <t>CUSTO SEM CRÉDITO</t>
        </is>
      </c>
      <c r="BJ3" s="20" t="inlineStr">
        <is>
          <t>CSLL</t>
        </is>
      </c>
      <c r="BK3" s="20" t="inlineStr">
        <is>
          <t>IRPJ</t>
        </is>
      </c>
      <c r="BL3" s="23" t="inlineStr">
        <is>
          <t>CUSTO TOTAL</t>
        </is>
      </c>
      <c r="BM3" s="20" t="inlineStr">
        <is>
          <t>RESULTADO BRUTO</t>
        </is>
      </c>
    </row>
    <row r="4" ht="14.4" customHeight="1" s="218">
      <c r="A4" s="26" t="n"/>
      <c r="B4" s="26" t="n"/>
      <c r="C4" s="26" t="n"/>
      <c r="D4" s="26" t="n"/>
      <c r="E4" s="27" t="n"/>
      <c r="F4" s="26" t="n"/>
      <c r="G4" s="28" t="n"/>
      <c r="H4" s="26" t="n"/>
      <c r="I4" s="26" t="n"/>
      <c r="J4" s="29" t="n"/>
      <c r="K4" s="27" t="n"/>
      <c r="L4" s="27" t="n"/>
      <c r="M4" s="29" t="inlineStr">
        <is>
          <t>Importado</t>
        </is>
      </c>
      <c r="N4" s="29" t="inlineStr">
        <is>
          <t>Estado Origem</t>
        </is>
      </c>
      <c r="O4" s="29" t="inlineStr">
        <is>
          <t>CNPJ Compra</t>
        </is>
      </c>
      <c r="P4" s="29" t="inlineStr">
        <is>
          <t>Optante Simples</t>
        </is>
      </c>
      <c r="Q4" s="27" t="n"/>
      <c r="R4" s="27" t="n"/>
      <c r="S4" s="30" t="n"/>
      <c r="T4" s="30" t="n"/>
      <c r="U4" s="30" t="n"/>
      <c r="V4" s="30" t="n"/>
      <c r="W4" s="31" t="n">
        <v>0.0065</v>
      </c>
      <c r="X4" s="31" t="n">
        <v>0.03</v>
      </c>
      <c r="Y4" s="32" t="inlineStr">
        <is>
          <t>Produto Importado</t>
        </is>
      </c>
      <c r="Z4" s="21" t="inlineStr">
        <is>
          <t>CNPJ Faturamento</t>
        </is>
      </c>
      <c r="AA4" s="32" t="inlineStr">
        <is>
          <t>Estado Destino</t>
        </is>
      </c>
      <c r="AB4" s="21" t="inlineStr">
        <is>
          <t>Contribuinte</t>
        </is>
      </c>
      <c r="AC4" s="21" t="inlineStr">
        <is>
          <t>%ICMS</t>
        </is>
      </c>
      <c r="AD4" s="21" t="inlineStr">
        <is>
          <t>ICMS</t>
        </is>
      </c>
      <c r="AE4" s="27" t="inlineStr">
        <is>
          <t>ICMS DIFAL</t>
        </is>
      </c>
      <c r="AF4" s="33" t="n">
        <v>0</v>
      </c>
      <c r="AG4" s="33" t="n"/>
      <c r="AH4" s="27" t="n"/>
      <c r="AI4" s="29" t="inlineStr">
        <is>
          <t>Custo Import.</t>
        </is>
      </c>
      <c r="AJ4" s="29" t="inlineStr">
        <is>
          <t>Custo Dólar</t>
        </is>
      </c>
      <c r="AK4" s="29" t="inlineStr">
        <is>
          <t>Custo unit Desc. ICMS IN</t>
        </is>
      </c>
      <c r="AL4" s="29" t="inlineStr">
        <is>
          <t>Custo Total s/ Impostos</t>
        </is>
      </c>
      <c r="AM4" s="29" t="inlineStr">
        <is>
          <t>Custo Total Desc. ICMS IN</t>
        </is>
      </c>
      <c r="AN4" s="277" t="n"/>
      <c r="AO4" s="277" t="n"/>
      <c r="AP4" s="31" t="n">
        <v>0</v>
      </c>
      <c r="AQ4" s="31" t="n">
        <v>0</v>
      </c>
      <c r="AR4" s="32" t="n"/>
      <c r="AS4" s="29" t="inlineStr">
        <is>
          <t>ICMS</t>
        </is>
      </c>
      <c r="AT4" s="29" t="n"/>
      <c r="AU4" s="31" t="n"/>
      <c r="AV4" s="31" t="n"/>
      <c r="AW4" s="31" t="n"/>
      <c r="AX4" s="31" t="n"/>
      <c r="AY4" s="25" t="n"/>
      <c r="AZ4" s="25" t="n"/>
      <c r="BA4" s="25" t="n"/>
      <c r="BB4" s="25" t="n"/>
      <c r="BC4" s="25" t="inlineStr">
        <is>
          <t>CONVÊNIO**</t>
        </is>
      </c>
      <c r="BD4" s="25" t="inlineStr">
        <is>
          <t>ICMS ST</t>
        </is>
      </c>
      <c r="BE4" s="29" t="n"/>
      <c r="BF4" s="29" t="n"/>
      <c r="BG4" s="29" t="n"/>
      <c r="BH4" s="29" t="n"/>
      <c r="BI4" s="29" t="n"/>
      <c r="BJ4" s="31" t="n">
        <v>0.0108</v>
      </c>
      <c r="BK4" s="31">
        <f>IF(((((((F88*8%)+(F89*32%))-20000)*10%))+(((F88*8%)+(F89*32%))*15%))/(F88+F89)&lt;0.07,0.07,((((((F88*8%)+(F89*32%))-20000)*10%))+(((F88*8%)+(F89*32%))*15%))/(F88+F89))</f>
        <v/>
      </c>
      <c r="BL4" s="29" t="n"/>
      <c r="BM4" s="34" t="n"/>
    </row>
    <row r="5" ht="14.4" customHeight="1" s="218">
      <c r="A5" s="35" t="n">
        <v>1</v>
      </c>
      <c r="B5" s="144">
        <f>BOM!B5</f>
        <v/>
      </c>
      <c r="C5" s="144">
        <f>BOM!C5</f>
        <v/>
      </c>
      <c r="D5" s="144">
        <f>BOM!D5</f>
        <v/>
      </c>
      <c r="E5" s="144">
        <f>BOM!E5</f>
        <v/>
      </c>
      <c r="F5" s="39">
        <f>BOM!F5</f>
        <v/>
      </c>
      <c r="G5" s="144">
        <f>BOM!G5</f>
        <v/>
      </c>
      <c r="H5" s="144">
        <f>BOM!H5</f>
        <v/>
      </c>
      <c r="I5" s="145" t="n">
        <v>0</v>
      </c>
      <c r="J5" s="146">
        <f>BOM!J5</f>
        <v/>
      </c>
      <c r="K5" s="146">
        <f>BOM!K5</f>
        <v/>
      </c>
      <c r="L5" s="146">
        <f>BOM!L5</f>
        <v/>
      </c>
      <c r="M5" s="146">
        <f>BOM!M5</f>
        <v/>
      </c>
      <c r="N5" s="146">
        <f>BOM!N5</f>
        <v/>
      </c>
      <c r="O5" s="146">
        <f>BOM!O5</f>
        <v/>
      </c>
      <c r="P5" s="146">
        <f>BOM!P5</f>
        <v/>
      </c>
      <c r="Q5" s="46">
        <f>$F$97</f>
        <v/>
      </c>
      <c r="R5" s="47" t="n">
        <v>0</v>
      </c>
      <c r="S5" s="48">
        <f>U5-(U5*R5)</f>
        <v/>
      </c>
      <c r="T5" s="48">
        <f>S5*I5</f>
        <v/>
      </c>
      <c r="U5" s="48">
        <f>(AN5)/(1-(BH5+Q5))</f>
        <v/>
      </c>
      <c r="V5" s="48">
        <f>U5*I5</f>
        <v/>
      </c>
      <c r="W5" s="49">
        <f>T5*$W$4</f>
        <v/>
      </c>
      <c r="X5" s="49">
        <f>T5*$X$4</f>
        <v/>
      </c>
      <c r="Y5" s="50">
        <f>M5</f>
        <v/>
      </c>
      <c r="Z5" s="9" t="n"/>
      <c r="AA5" s="9" t="n"/>
      <c r="AB5" s="9" t="n"/>
      <c r="AC5" s="51">
        <f t="array" ref="AC5">IF(I5&gt;0,VLOOKUP(Y5&amp;$P$88&amp;$P$89&amp;$P$90,Variáveis!$O$2:$S$300&amp;Variáveis!$P$2:$T$300&amp;Variáveis!$Q$2:$U$300&amp;Variáveis!$R$2:$V$300,5,FALSE),0)</f>
        <v/>
      </c>
      <c r="AD5" s="52">
        <f>T5*AC5</f>
        <v/>
      </c>
      <c r="AE5" s="53">
        <f>IF(AB5="não",((V5/(1-VLOOKUP(AA5,Variáveis!$AK$3:$AN$29,4,FALSE)))*VLOOKUP(AA5,Variáveis!$AK$3:$AN$29,4,FALSE))-AD5,0)</f>
        <v/>
      </c>
      <c r="AF5" s="53">
        <f>T5*$AF$4</f>
        <v/>
      </c>
      <c r="AG5" s="53">
        <f>IF(AB5="SIM","Cliente pode pagar DIFA na entrada", )</f>
        <v/>
      </c>
      <c r="AH5" s="54" t="n"/>
      <c r="AI5" s="53">
        <f>IF(K5="SIM",(J5*$F$102),J5)</f>
        <v/>
      </c>
      <c r="AJ5" s="53">
        <f>IF(L5="SIM",(AI5*$F$101),AI5)</f>
        <v/>
      </c>
      <c r="AK5" s="53">
        <f>AJ5-AS5</f>
        <v/>
      </c>
      <c r="AL5" s="53">
        <f>AJ5*I5</f>
        <v/>
      </c>
      <c r="AM5" s="53">
        <f>AK5*I5</f>
        <v/>
      </c>
      <c r="AN5" s="53">
        <f>AK5-AP5-AQ5</f>
        <v/>
      </c>
      <c r="AO5" s="53">
        <f>AN5*I5</f>
        <v/>
      </c>
      <c r="AP5" s="53">
        <f>$AP$4*AK5</f>
        <v/>
      </c>
      <c r="AQ5" s="53">
        <f>$AQ$4*AK5</f>
        <v/>
      </c>
      <c r="AR5" s="51">
        <f t="array" ref="AR5">VLOOKUP(M5&amp;N5&amp;O5&amp;P5,Variáveis!$A$2:$E$240&amp;Variáveis!$B$2:$F$240&amp;Variáveis!$C$2:$G$240&amp;Variáveis!$D$2:$H$240,5,FALSE)</f>
        <v/>
      </c>
      <c r="AS5" s="53">
        <f>((AJ5*(1-AR5))*AR5)</f>
        <v/>
      </c>
      <c r="AT5" s="53">
        <f>(((J5+(J5*AU5))*0.18)-(J5*AR5))</f>
        <v/>
      </c>
      <c r="AU5" s="55">
        <f>(((1+AV5)*(1-AR5))/(1-0.18)-1)</f>
        <v/>
      </c>
      <c r="AV5" s="55">
        <f>IF(BB5&gt;0,BB5,IF(BA5&gt;0,BA5,IF(AZ5&gt;0,AZ5,IF(AY5&gt;0,AY5,IF(AX5&gt;0,AX5)))))/100</f>
        <v/>
      </c>
      <c r="AW5" s="56">
        <f>VALUE(LEFT(G5,4))</f>
        <v/>
      </c>
      <c r="AX5" s="56">
        <f>VALUE(IFERROR(VLOOKUP(VALUE(LEFT(G5,4)),ST!$C$4:$E$300,3,FALSE),"0"))</f>
        <v/>
      </c>
      <c r="AY5" s="56">
        <f>VALUE(IFERROR(VLOOKUP(VALUE(LEFT(G5,5)),ST!$C$4:$E$300,3,FALSE),"0"))</f>
        <v/>
      </c>
      <c r="AZ5" s="56">
        <f>VALUE(IFERROR(VLOOKUP(VALUE(LEFT(G5,6)),ST!$C$4:$E$300,3,FALSE),"0"))</f>
        <v/>
      </c>
      <c r="BA5" s="56">
        <f>VALUE(IFERROR(VLOOKUP(VALUE(LEFT(G5,7)),ST!$C$4:$E$300,3,FALSE),"0"))</f>
        <v/>
      </c>
      <c r="BB5" s="56">
        <f>VALUE(IFERROR(VLOOKUP(G5,ST!$C$4:$E$400,3,FALSE),"0"))</f>
        <v/>
      </c>
      <c r="BC5" s="57">
        <f>IF(VLOOKUP(AW5,ST!$C$4:$F$298,4,FALSE)&lt;&gt;0,VLOOKUP(AW5,ST!$C$4:$F$298,4,FALSE),VLOOKUP(G5,ST!$C$4:$F$298,4,FALSE))</f>
        <v/>
      </c>
      <c r="BD5" s="57">
        <f>IF(O5="SC","Desconsiderar coluna ICMS ST",IF(O5="PR","Haverá ST", ))</f>
        <v/>
      </c>
      <c r="BE5" s="53">
        <f>W5</f>
        <v/>
      </c>
      <c r="BF5" s="53">
        <f>X5</f>
        <v/>
      </c>
      <c r="BG5" s="53">
        <f>AD5-AS5</f>
        <v/>
      </c>
      <c r="BH5" s="51">
        <f>$W$4+$X$4+AC5+$BJ$4+0.07</f>
        <v/>
      </c>
      <c r="BI5" s="53">
        <f>IF(BD5="Haverá ST",AJ5+AS5+AT5,AJ5+AS5)</f>
        <v/>
      </c>
      <c r="BJ5" s="53">
        <f>T5*$BJ$4</f>
        <v/>
      </c>
      <c r="BK5" s="53">
        <f>T5*$BK$4</f>
        <v/>
      </c>
      <c r="BL5" s="53">
        <f>BE5+BF5+AO5+BJ5+BK5+AD5</f>
        <v/>
      </c>
      <c r="BM5" s="53">
        <f>(T5-BL5)</f>
        <v/>
      </c>
    </row>
    <row r="6" ht="14.4" customHeight="1" s="218">
      <c r="A6" s="58">
        <f>A5+1</f>
        <v/>
      </c>
      <c r="B6" s="144">
        <f>BOM!B6</f>
        <v/>
      </c>
      <c r="C6" s="144">
        <f>BOM!C6</f>
        <v/>
      </c>
      <c r="D6" s="144">
        <f>BOM!D6</f>
        <v/>
      </c>
      <c r="E6" s="144">
        <f>BOM!E6</f>
        <v/>
      </c>
      <c r="F6" s="144">
        <f>BOM!F6</f>
        <v/>
      </c>
      <c r="G6" s="144">
        <f>BOM!G6</f>
        <v/>
      </c>
      <c r="H6" s="144">
        <f>BOM!H6</f>
        <v/>
      </c>
      <c r="I6" s="145" t="n">
        <v>0</v>
      </c>
      <c r="J6" s="146">
        <f>BOM!J6</f>
        <v/>
      </c>
      <c r="K6" s="146">
        <f>BOM!K6</f>
        <v/>
      </c>
      <c r="L6" s="146">
        <f>BOM!L6</f>
        <v/>
      </c>
      <c r="M6" s="146">
        <f>BOM!M6</f>
        <v/>
      </c>
      <c r="N6" s="146">
        <f>BOM!N6</f>
        <v/>
      </c>
      <c r="O6" s="146">
        <f>BOM!O6</f>
        <v/>
      </c>
      <c r="P6" s="146">
        <f>BOM!P6</f>
        <v/>
      </c>
      <c r="Q6" s="46">
        <f>$F$97</f>
        <v/>
      </c>
      <c r="R6" s="46">
        <f>$F$98</f>
        <v/>
      </c>
      <c r="S6" s="48">
        <f>U6-(U6*R6)</f>
        <v/>
      </c>
      <c r="T6" s="48">
        <f>S6*I6</f>
        <v/>
      </c>
      <c r="U6" s="48">
        <f>(AN6)/(1-(BH6+Q6))</f>
        <v/>
      </c>
      <c r="V6" s="48">
        <f>U6*I6</f>
        <v/>
      </c>
      <c r="W6" s="49">
        <f>T6*$W$4</f>
        <v/>
      </c>
      <c r="X6" s="49">
        <f>T6*$X$4</f>
        <v/>
      </c>
      <c r="Y6" s="50">
        <f>M6</f>
        <v/>
      </c>
      <c r="Z6" s="9" t="n"/>
      <c r="AA6" s="9" t="n"/>
      <c r="AB6" s="9" t="n"/>
      <c r="AC6" s="51">
        <f t="array" ref="AC6">IF(I6&gt;0,VLOOKUP(Y6&amp;$P$88&amp;$P$89&amp;$P$90,Variáveis!$O$2:$S$300&amp;Variáveis!$P$2:$T$300&amp;Variáveis!$Q$2:$U$300&amp;Variáveis!$R$2:$V$300,5,FALSE),0)</f>
        <v/>
      </c>
      <c r="AD6" s="52">
        <f>T6*AC6</f>
        <v/>
      </c>
      <c r="AE6" s="53">
        <f>IF(AB6="não",((V6/(1-VLOOKUP(AA6,Variáveis!$AK$3:$AN$29,4,FALSE)))*VLOOKUP(AA6,Variáveis!$AK$3:$AN$29,4,FALSE))-AD6,0)</f>
        <v/>
      </c>
      <c r="AF6" s="53">
        <f>T6*$AF$4</f>
        <v/>
      </c>
      <c r="AG6" s="53">
        <f>IF(AB6="SIM","Cliente pode pagar DIFA na entrada", )</f>
        <v/>
      </c>
      <c r="AH6" s="54" t="n"/>
      <c r="AI6" s="53">
        <f>IF(K6="SIM",(J6*$F$102),J6)</f>
        <v/>
      </c>
      <c r="AJ6" s="53">
        <f>IF(L6="SIM",(AI6*$F$101),AI6)</f>
        <v/>
      </c>
      <c r="AK6" s="53">
        <f>AJ6-AS6</f>
        <v/>
      </c>
      <c r="AL6" s="53">
        <f>AJ6*I6</f>
        <v/>
      </c>
      <c r="AM6" s="53">
        <f>AK6*I6</f>
        <v/>
      </c>
      <c r="AN6" s="53">
        <f>AK6-AP6-AQ6</f>
        <v/>
      </c>
      <c r="AO6" s="53">
        <f>AN6*I6</f>
        <v/>
      </c>
      <c r="AP6" s="53">
        <f>$AP$4*AK6</f>
        <v/>
      </c>
      <c r="AQ6" s="53">
        <f>$AQ$4*AK6</f>
        <v/>
      </c>
      <c r="AR6" s="51">
        <f t="array" ref="AR6">VLOOKUP(M6&amp;N6&amp;O6&amp;P6,Variáveis!$A$2:$E$240&amp;Variáveis!$B$2:$F$240&amp;Variáveis!$C$2:$G$240&amp;Variáveis!$D$2:$H$240,5,FALSE)</f>
        <v/>
      </c>
      <c r="AS6" s="53">
        <f>((AJ6*(1-AR6))*AR6)</f>
        <v/>
      </c>
      <c r="AT6" s="53">
        <f>(((J6+(J6*AU6))*0.18)-(J6*AR6))</f>
        <v/>
      </c>
      <c r="AU6" s="55">
        <f>(((1+AV6)*(1-AR6))/(1-0.18)-1)</f>
        <v/>
      </c>
      <c r="AV6" s="55">
        <f>IF(BB6&gt;0,BB6,IF(BA6&gt;0,BA6,IF(AZ6&gt;0,AZ6,IF(AY6&gt;0,AY6,IF(AX6&gt;0,AX6)))))/100</f>
        <v/>
      </c>
      <c r="AW6" s="56">
        <f>VALUE(LEFT(G6,4))</f>
        <v/>
      </c>
      <c r="AX6" s="56">
        <f>VALUE(IFERROR(VLOOKUP(VALUE(LEFT(G6,4)),ST!$C$4:$E$300,3,FALSE),"0"))</f>
        <v/>
      </c>
      <c r="AY6" s="56">
        <f>VALUE(IFERROR(VLOOKUP(VALUE(LEFT(G6,5)),ST!$C$4:$E$300,3,FALSE),"0"))</f>
        <v/>
      </c>
      <c r="AZ6" s="56">
        <f>VALUE(IFERROR(VLOOKUP(VALUE(LEFT(G6,6)),ST!$C$4:$E$300,3,FALSE),"0"))</f>
        <v/>
      </c>
      <c r="BA6" s="56">
        <f>VALUE(IFERROR(VLOOKUP(VALUE(LEFT(G6,7)),ST!$C$4:$E$300,3,FALSE),"0"))</f>
        <v/>
      </c>
      <c r="BB6" s="56">
        <f>VALUE(IFERROR(VLOOKUP(G6,ST!$C$4:$E$400,3,FALSE),"0"))</f>
        <v/>
      </c>
      <c r="BC6" s="57">
        <f>IF(VLOOKUP(AW6,ST!$C$4:$F$298,4,FALSE)&lt;&gt;0,VLOOKUP(AW6,ST!$C$4:$F$298,4,FALSE),VLOOKUP(G6,ST!$C$4:$F$298,4,FALSE))</f>
        <v/>
      </c>
      <c r="BD6" s="57">
        <f>IF(O6="SC","Desconsiderar coluna ICMS ST",IF(O6="PR","Haverá ST", ))</f>
        <v/>
      </c>
      <c r="BE6" s="53">
        <f>W6</f>
        <v/>
      </c>
      <c r="BF6" s="53">
        <f>X6</f>
        <v/>
      </c>
      <c r="BG6" s="53">
        <f>AD6-AS6</f>
        <v/>
      </c>
      <c r="BH6" s="51">
        <f>$W$4+$X$4+AC6+$BJ$4+0.07</f>
        <v/>
      </c>
      <c r="BI6" s="53">
        <f>IF(BD6="Haverá ST",AJ6+AS6+AT6,AJ6+AS6)</f>
        <v/>
      </c>
      <c r="BJ6" s="53">
        <f>T6*$BJ$4</f>
        <v/>
      </c>
      <c r="BK6" s="53">
        <f>T6*$BK$4</f>
        <v/>
      </c>
      <c r="BL6" s="53">
        <f>BE6+BF6+AO6+BJ6+BK6+AD6</f>
        <v/>
      </c>
      <c r="BM6" s="53">
        <f>(T6-BL6)</f>
        <v/>
      </c>
    </row>
    <row r="7" ht="14.4" customHeight="1" s="218">
      <c r="A7" s="58">
        <f>A6+1</f>
        <v/>
      </c>
      <c r="B7" s="144">
        <f>BOM!B7</f>
        <v/>
      </c>
      <c r="C7" s="144">
        <f>BOM!C7</f>
        <v/>
      </c>
      <c r="D7" s="144">
        <f>BOM!D7</f>
        <v/>
      </c>
      <c r="E7" s="144">
        <f>BOM!E7</f>
        <v/>
      </c>
      <c r="F7" s="144">
        <f>BOM!F7</f>
        <v/>
      </c>
      <c r="G7" s="144">
        <f>BOM!G7</f>
        <v/>
      </c>
      <c r="H7" s="144">
        <f>BOM!H7</f>
        <v/>
      </c>
      <c r="I7" s="147" t="n">
        <v>0</v>
      </c>
      <c r="J7" s="146">
        <f>BOM!J7</f>
        <v/>
      </c>
      <c r="K7" s="146">
        <f>BOM!K7</f>
        <v/>
      </c>
      <c r="L7" s="146">
        <f>BOM!L7</f>
        <v/>
      </c>
      <c r="M7" s="146">
        <f>BOM!M7</f>
        <v/>
      </c>
      <c r="N7" s="146">
        <f>BOM!N7</f>
        <v/>
      </c>
      <c r="O7" s="146">
        <f>BOM!O7</f>
        <v/>
      </c>
      <c r="P7" s="146">
        <f>BOM!P7</f>
        <v/>
      </c>
      <c r="Q7" s="46">
        <f>$F$97</f>
        <v/>
      </c>
      <c r="R7" s="46">
        <f>$F$98</f>
        <v/>
      </c>
      <c r="S7" s="48">
        <f>U7-(U7*R7)</f>
        <v/>
      </c>
      <c r="T7" s="48">
        <f>S7*I7</f>
        <v/>
      </c>
      <c r="U7" s="48">
        <f>(AN7)/(1-(BH7+Q7))</f>
        <v/>
      </c>
      <c r="V7" s="48">
        <f>U7*I7</f>
        <v/>
      </c>
      <c r="W7" s="49">
        <f>T7*$W$4</f>
        <v/>
      </c>
      <c r="X7" s="49">
        <f>T7*$X$4</f>
        <v/>
      </c>
      <c r="Y7" s="50">
        <f>M7</f>
        <v/>
      </c>
      <c r="Z7" s="9" t="n"/>
      <c r="AA7" s="9" t="n"/>
      <c r="AB7" s="9" t="n"/>
      <c r="AC7" s="51">
        <f t="array" ref="AC7">IF(I7&gt;0,VLOOKUP(Y7&amp;$P$88&amp;$P$89&amp;$P$90,Variáveis!$O$2:$S$300&amp;Variáveis!$P$2:$T$300&amp;Variáveis!$Q$2:$U$300&amp;Variáveis!$R$2:$V$300,5,FALSE),0)</f>
        <v/>
      </c>
      <c r="AD7" s="52">
        <f>T7*AC7</f>
        <v/>
      </c>
      <c r="AE7" s="53">
        <f>IF(AB7="não",((V7/(1-VLOOKUP(AA7,Variáveis!$AK$3:$AN$29,4,FALSE)))*VLOOKUP(AA7,Variáveis!$AK$3:$AN$29,4,FALSE))-AD7,0)</f>
        <v/>
      </c>
      <c r="AF7" s="53">
        <f>T7*$AF$4</f>
        <v/>
      </c>
      <c r="AG7" s="53">
        <f>IF(AB7="SIM","Cliente pode pagar DIFA na entrada", )</f>
        <v/>
      </c>
      <c r="AH7" s="54" t="n"/>
      <c r="AI7" s="53">
        <f>IF(K7="SIM",(J7*$F$102),J7)</f>
        <v/>
      </c>
      <c r="AJ7" s="53">
        <f>IF(L7="SIM",(AI7*$F$101),AI7)</f>
        <v/>
      </c>
      <c r="AK7" s="53">
        <f>AJ7-AS7</f>
        <v/>
      </c>
      <c r="AL7" s="53">
        <f>AJ7*I7</f>
        <v/>
      </c>
      <c r="AM7" s="53">
        <f>AK7*I7</f>
        <v/>
      </c>
      <c r="AN7" s="53">
        <f>AK7-AP7-AQ7</f>
        <v/>
      </c>
      <c r="AO7" s="53">
        <f>AN7*I7</f>
        <v/>
      </c>
      <c r="AP7" s="53">
        <f>$AP$4*AK7</f>
        <v/>
      </c>
      <c r="AQ7" s="53">
        <f>$AQ$4*AK7</f>
        <v/>
      </c>
      <c r="AR7" s="51">
        <f t="array" ref="AR7">VLOOKUP(M7&amp;N7&amp;O7&amp;P7,Variáveis!$A$2:$E$240&amp;Variáveis!$B$2:$F$240&amp;Variáveis!$C$2:$G$240&amp;Variáveis!$D$2:$H$240,5,FALSE)</f>
        <v/>
      </c>
      <c r="AS7" s="53">
        <f>((AJ7*(1-AR7))*AR7)</f>
        <v/>
      </c>
      <c r="AT7" s="53">
        <f>(((J7+(J7*AU7))*0.18)-(J7*AR7))</f>
        <v/>
      </c>
      <c r="AU7" s="55">
        <f>(((1+AV7)*(1-AR7))/(1-0.18)-1)</f>
        <v/>
      </c>
      <c r="AV7" s="55">
        <f>IF(BB7&gt;0,BB7,IF(BA7&gt;0,BA7,IF(AZ7&gt;0,AZ7,IF(AY7&gt;0,AY7,IF(AX7&gt;0,AX7)))))/100</f>
        <v/>
      </c>
      <c r="AW7" s="56">
        <f>VALUE(LEFT(G7,4))</f>
        <v/>
      </c>
      <c r="AX7" s="56">
        <f>VALUE(IFERROR(VLOOKUP(VALUE(LEFT(G7,4)),ST!$C$4:$E$300,3,FALSE),"0"))</f>
        <v/>
      </c>
      <c r="AY7" s="56">
        <f>VALUE(IFERROR(VLOOKUP(VALUE(LEFT(G7,5)),ST!$C$4:$E$300,3,FALSE),"0"))</f>
        <v/>
      </c>
      <c r="AZ7" s="56">
        <f>VALUE(IFERROR(VLOOKUP(VALUE(LEFT(G7,6)),ST!$C$4:$E$300,3,FALSE),"0"))</f>
        <v/>
      </c>
      <c r="BA7" s="56">
        <f>VALUE(IFERROR(VLOOKUP(VALUE(LEFT(G7,7)),ST!$C$4:$E$300,3,FALSE),"0"))</f>
        <v/>
      </c>
      <c r="BB7" s="56">
        <f>VALUE(IFERROR(VLOOKUP(G7,ST!$C$4:$E$400,3,FALSE),"0"))</f>
        <v/>
      </c>
      <c r="BC7" s="57">
        <f>IF(VLOOKUP(AW7,ST!$C$4:$F$298,4,FALSE)&lt;&gt;0,VLOOKUP(AW7,ST!$C$4:$F$298,4,FALSE),VLOOKUP(G7,ST!$C$4:$F$298,4,FALSE))</f>
        <v/>
      </c>
      <c r="BD7" s="57">
        <f>IF(O7="SC","Desconsiderar coluna ICMS ST",IF(O7="PR","Haverá ST", ))</f>
        <v/>
      </c>
      <c r="BE7" s="53">
        <f>W7</f>
        <v/>
      </c>
      <c r="BF7" s="53">
        <f>X7</f>
        <v/>
      </c>
      <c r="BG7" s="53">
        <f>AD7-AS7</f>
        <v/>
      </c>
      <c r="BH7" s="51">
        <f>$W$4+$X$4+AC7+$BJ$4+0.07</f>
        <v/>
      </c>
      <c r="BI7" s="53">
        <f>IF(BD7="Haverá ST",AJ7+AS7+AT7,AJ7+AS7)</f>
        <v/>
      </c>
      <c r="BJ7" s="53">
        <f>T7*$BJ$4</f>
        <v/>
      </c>
      <c r="BK7" s="53">
        <f>T7*$BK$4</f>
        <v/>
      </c>
      <c r="BL7" s="53">
        <f>BE7+BF7+AO7+BJ7+BK7+AD7</f>
        <v/>
      </c>
      <c r="BM7" s="53">
        <f>(T7-BL7)</f>
        <v/>
      </c>
    </row>
    <row r="8" ht="14.4" customHeight="1" s="218">
      <c r="A8" s="58" t="n"/>
      <c r="B8" s="144">
        <f>BOM!B8</f>
        <v/>
      </c>
      <c r="C8" s="144">
        <f>BOM!C8</f>
        <v/>
      </c>
      <c r="D8" s="144">
        <f>BOM!D8</f>
        <v/>
      </c>
      <c r="E8" s="144">
        <f>BOM!E8</f>
        <v/>
      </c>
      <c r="F8" s="39">
        <f>BOM!F8</f>
        <v/>
      </c>
      <c r="G8" s="144">
        <f>BOM!G8</f>
        <v/>
      </c>
      <c r="H8" s="144">
        <f>BOM!H8</f>
        <v/>
      </c>
      <c r="I8" s="147" t="n">
        <v>0</v>
      </c>
      <c r="J8" s="146">
        <f>BOM!J8</f>
        <v/>
      </c>
      <c r="K8" s="146">
        <f>BOM!K8</f>
        <v/>
      </c>
      <c r="L8" s="146">
        <f>BOM!L8</f>
        <v/>
      </c>
      <c r="M8" s="146">
        <f>BOM!M8</f>
        <v/>
      </c>
      <c r="N8" s="146">
        <f>BOM!N8</f>
        <v/>
      </c>
      <c r="O8" s="146">
        <f>BOM!O8</f>
        <v/>
      </c>
      <c r="P8" s="146">
        <f>BOM!P8</f>
        <v/>
      </c>
      <c r="Q8" s="46">
        <f>$F$97</f>
        <v/>
      </c>
      <c r="R8" s="46">
        <f>$F$98</f>
        <v/>
      </c>
      <c r="S8" s="48">
        <f>U8-(U8*R8)</f>
        <v/>
      </c>
      <c r="T8" s="48">
        <f>S8*I8</f>
        <v/>
      </c>
      <c r="U8" s="48">
        <f>(AN8)/(1-(BH8+Q8))</f>
        <v/>
      </c>
      <c r="V8" s="48">
        <f>U8*I8</f>
        <v/>
      </c>
      <c r="W8" s="49">
        <f>T8*$W$4</f>
        <v/>
      </c>
      <c r="X8" s="49">
        <f>T8*$X$4</f>
        <v/>
      </c>
      <c r="Y8" s="50">
        <f>M8</f>
        <v/>
      </c>
      <c r="Z8" s="9" t="n"/>
      <c r="AA8" s="9" t="n"/>
      <c r="AB8" s="9" t="n"/>
      <c r="AC8" s="51">
        <f t="array" ref="AC8">IF(I8&gt;0,VLOOKUP(Y8&amp;$P$88&amp;$P$89&amp;$P$90,Variáveis!$O$2:$S$300&amp;Variáveis!$P$2:$T$300&amp;Variáveis!$Q$2:$U$300&amp;Variáveis!$R$2:$V$300,5,FALSE),0)</f>
        <v/>
      </c>
      <c r="AD8" s="52">
        <f>T8*AC8</f>
        <v/>
      </c>
      <c r="AE8" s="53">
        <f>IF(AB8="não",((V8/(1-VLOOKUP(AA8,Variáveis!$AK$3:$AN$29,4,FALSE)))*VLOOKUP(AA8,Variáveis!$AK$3:$AN$29,4,FALSE))-AD8,0)</f>
        <v/>
      </c>
      <c r="AF8" s="53">
        <f>T8*$AF$4</f>
        <v/>
      </c>
      <c r="AG8" s="53">
        <f>IF(AB8="SIM","Cliente pode pagar DIFA na entrada", )</f>
        <v/>
      </c>
      <c r="AH8" s="54" t="n"/>
      <c r="AI8" s="53">
        <f>IF(K8="SIM",(J8*$F$102),J8)</f>
        <v/>
      </c>
      <c r="AJ8" s="53">
        <f>IF(L8="SIM",(AI8*$F$101),AI8)</f>
        <v/>
      </c>
      <c r="AK8" s="53">
        <f>AJ8-AS8</f>
        <v/>
      </c>
      <c r="AL8" s="53">
        <f>AJ8*I8</f>
        <v/>
      </c>
      <c r="AM8" s="53">
        <f>AK8*I8</f>
        <v/>
      </c>
      <c r="AN8" s="53">
        <f>AK8-AP8-AQ8</f>
        <v/>
      </c>
      <c r="AO8" s="53">
        <f>AN8*I8</f>
        <v/>
      </c>
      <c r="AP8" s="53">
        <f>$AP$4*AK8</f>
        <v/>
      </c>
      <c r="AQ8" s="53">
        <f>$AQ$4*AK8</f>
        <v/>
      </c>
      <c r="AR8" s="51">
        <f t="array" ref="AR8">VLOOKUP(M8&amp;N8&amp;O8&amp;P8,Variáveis!$A$2:$E$240&amp;Variáveis!$B$2:$F$240&amp;Variáveis!$C$2:$G$240&amp;Variáveis!$D$2:$H$240,5,FALSE)</f>
        <v/>
      </c>
      <c r="AS8" s="53">
        <f>((AJ8*(1-AR8))*AR8)</f>
        <v/>
      </c>
      <c r="AT8" s="53">
        <f>(((J8+(J8*AU8))*0.18)-(J8*AR8))</f>
        <v/>
      </c>
      <c r="AU8" s="55">
        <f>(((1+AV8)*(1-AR8))/(1-0.18)-1)</f>
        <v/>
      </c>
      <c r="AV8" s="55">
        <f>IF(BB8&gt;0,BB8,IF(BA8&gt;0,BA8,IF(AZ8&gt;0,AZ8,IF(AY8&gt;0,AY8,IF(AX8&gt;0,AX8)))))/100</f>
        <v/>
      </c>
      <c r="AW8" s="56">
        <f>VALUE(LEFT(G8,4))</f>
        <v/>
      </c>
      <c r="AX8" s="56">
        <f>VALUE(IFERROR(VLOOKUP(VALUE(LEFT(G8,4)),ST!$C$4:$E$300,3,FALSE),"0"))</f>
        <v/>
      </c>
      <c r="AY8" s="56">
        <f>VALUE(IFERROR(VLOOKUP(VALUE(LEFT(G8,5)),ST!$C$4:$E$300,3,FALSE),"0"))</f>
        <v/>
      </c>
      <c r="AZ8" s="56">
        <f>VALUE(IFERROR(VLOOKUP(VALUE(LEFT(G8,6)),ST!$C$4:$E$300,3,FALSE),"0"))</f>
        <v/>
      </c>
      <c r="BA8" s="56">
        <f>VALUE(IFERROR(VLOOKUP(VALUE(LEFT(G8,7)),ST!$C$4:$E$300,3,FALSE),"0"))</f>
        <v/>
      </c>
      <c r="BB8" s="56">
        <f>VALUE(IFERROR(VLOOKUP(G8,ST!$C$4:$E$400,3,FALSE),"0"))</f>
        <v/>
      </c>
      <c r="BC8" s="57">
        <f>IF(VLOOKUP(AW8,ST!$C$4:$F$298,4,FALSE)&lt;&gt;0,VLOOKUP(AW8,ST!$C$4:$F$298,4,FALSE),VLOOKUP(G8,ST!$C$4:$F$298,4,FALSE))</f>
        <v/>
      </c>
      <c r="BD8" s="57">
        <f>IF(O8="SC","Desconsiderar coluna ICMS ST",IF(O8="PR","Haverá ST", ))</f>
        <v/>
      </c>
      <c r="BE8" s="53">
        <f>W8</f>
        <v/>
      </c>
      <c r="BF8" s="53">
        <f>X8</f>
        <v/>
      </c>
      <c r="BG8" s="53">
        <f>AD8-AS8</f>
        <v/>
      </c>
      <c r="BH8" s="51">
        <f>$W$4+$X$4+AC8+$BJ$4+0.07</f>
        <v/>
      </c>
      <c r="BI8" s="53">
        <f>IF(BD8="Haverá ST",AJ8+AS8+AT8,AJ8+AS8)</f>
        <v/>
      </c>
      <c r="BJ8" s="53">
        <f>T8*$BJ$4</f>
        <v/>
      </c>
      <c r="BK8" s="53">
        <f>T8*$BK$4</f>
        <v/>
      </c>
      <c r="BL8" s="53">
        <f>BE8+BF8+AO8+BJ8+BK8+AD8</f>
        <v/>
      </c>
      <c r="BM8" s="53">
        <f>(T8-BL8)</f>
        <v/>
      </c>
    </row>
    <row r="9" ht="14.4" customHeight="1" s="218">
      <c r="A9" s="58">
        <f>A7+1</f>
        <v/>
      </c>
      <c r="B9" s="144">
        <f>BOM!B9</f>
        <v/>
      </c>
      <c r="C9" s="144">
        <f>BOM!C9</f>
        <v/>
      </c>
      <c r="D9" s="144">
        <f>BOM!D9</f>
        <v/>
      </c>
      <c r="E9" s="144">
        <f>BOM!E9</f>
        <v/>
      </c>
      <c r="F9" s="144">
        <f>BOM!F9</f>
        <v/>
      </c>
      <c r="G9" s="144">
        <f>BOM!G9</f>
        <v/>
      </c>
      <c r="H9" s="144">
        <f>BOM!H9</f>
        <v/>
      </c>
      <c r="I9" s="145" t="n">
        <v>0</v>
      </c>
      <c r="J9" s="146">
        <f>BOM!J9</f>
        <v/>
      </c>
      <c r="K9" s="146">
        <f>BOM!K9</f>
        <v/>
      </c>
      <c r="L9" s="146">
        <f>BOM!L9</f>
        <v/>
      </c>
      <c r="M9" s="146">
        <f>BOM!M9</f>
        <v/>
      </c>
      <c r="N9" s="146">
        <f>BOM!N9</f>
        <v/>
      </c>
      <c r="O9" s="146">
        <f>BOM!O9</f>
        <v/>
      </c>
      <c r="P9" s="146">
        <f>BOM!P9</f>
        <v/>
      </c>
      <c r="Q9" s="46">
        <f>$F$97</f>
        <v/>
      </c>
      <c r="R9" s="46">
        <f>$F$98</f>
        <v/>
      </c>
      <c r="S9" s="48">
        <f>U9-(U9*R9)</f>
        <v/>
      </c>
      <c r="T9" s="48">
        <f>S9*I9</f>
        <v/>
      </c>
      <c r="U9" s="48">
        <f>(AN9)/(1-(BH9+Q9))</f>
        <v/>
      </c>
      <c r="V9" s="48">
        <f>U9*I9</f>
        <v/>
      </c>
      <c r="W9" s="49">
        <f>T9*$W$4</f>
        <v/>
      </c>
      <c r="X9" s="49">
        <f>T9*$X$4</f>
        <v/>
      </c>
      <c r="Y9" s="50">
        <f>M9</f>
        <v/>
      </c>
      <c r="Z9" s="9" t="n"/>
      <c r="AA9" s="9" t="n"/>
      <c r="AB9" s="9" t="n"/>
      <c r="AC9" s="51">
        <f t="array" ref="AC9">IF(I9&gt;0,VLOOKUP(Y9&amp;$P$88&amp;$P$89&amp;$P$90,Variáveis!$O$2:$S$300&amp;Variáveis!$P$2:$T$300&amp;Variáveis!$Q$2:$U$300&amp;Variáveis!$R$2:$V$300,5,FALSE),0)</f>
        <v/>
      </c>
      <c r="AD9" s="52">
        <f>T9*AC9</f>
        <v/>
      </c>
      <c r="AE9" s="53">
        <f>IF(AB9="não",((V9/(1-VLOOKUP(AA9,Variáveis!$AK$3:$AN$29,4,FALSE)))*VLOOKUP(AA9,Variáveis!$AK$3:$AN$29,4,FALSE))-AD9,0)</f>
        <v/>
      </c>
      <c r="AF9" s="53">
        <f>T9*$AF$4</f>
        <v/>
      </c>
      <c r="AG9" s="53">
        <f>IF(AB9="SIM","Cliente pode pagar DIFA na entrada", )</f>
        <v/>
      </c>
      <c r="AH9" s="54" t="n"/>
      <c r="AI9" s="53">
        <f>IF(K9="SIM",(J9*$F$102),J9)</f>
        <v/>
      </c>
      <c r="AJ9" s="53">
        <f>IF(L9="SIM",(AI9*$F$101),AI9)</f>
        <v/>
      </c>
      <c r="AK9" s="53">
        <f>AJ9-AS9</f>
        <v/>
      </c>
      <c r="AL9" s="53">
        <f>AJ9*I9</f>
        <v/>
      </c>
      <c r="AM9" s="53">
        <f>AK9*I9</f>
        <v/>
      </c>
      <c r="AN9" s="53">
        <f>AK9-AP9-AQ9</f>
        <v/>
      </c>
      <c r="AO9" s="53">
        <f>AN9*I9</f>
        <v/>
      </c>
      <c r="AP9" s="53">
        <f>$AP$4*AK9</f>
        <v/>
      </c>
      <c r="AQ9" s="53">
        <f>$AQ$4*AK9</f>
        <v/>
      </c>
      <c r="AR9" s="51">
        <f t="array" ref="AR9">VLOOKUP(M9&amp;N9&amp;O9&amp;P9,Variáveis!$A$2:$E$240&amp;Variáveis!$B$2:$F$240&amp;Variáveis!$C$2:$G$240&amp;Variáveis!$D$2:$H$240,5,FALSE)</f>
        <v/>
      </c>
      <c r="AS9" s="53">
        <f>((AJ9*(1-AR9))*AR9)</f>
        <v/>
      </c>
      <c r="AT9" s="53">
        <f>(((J9+(J9*AU9))*0.18)-(J9*AR9))</f>
        <v/>
      </c>
      <c r="AU9" s="55">
        <f>(((1+AV9)*(1-AR9))/(1-0.18)-1)</f>
        <v/>
      </c>
      <c r="AV9" s="55">
        <f>IF(BB9&gt;0,BB9,IF(BA9&gt;0,BA9,IF(AZ9&gt;0,AZ9,IF(AY9&gt;0,AY9,IF(AX9&gt;0,AX9)))))/100</f>
        <v/>
      </c>
      <c r="AW9" s="56">
        <f>VALUE(LEFT(G9,4))</f>
        <v/>
      </c>
      <c r="AX9" s="56">
        <f>VALUE(IFERROR(VLOOKUP(VALUE(LEFT(G9,4)),ST!$C$4:$E$300,3,FALSE),"0"))</f>
        <v/>
      </c>
      <c r="AY9" s="56">
        <f>VALUE(IFERROR(VLOOKUP(VALUE(LEFT(G9,5)),ST!$C$4:$E$300,3,FALSE),"0"))</f>
        <v/>
      </c>
      <c r="AZ9" s="56">
        <f>VALUE(IFERROR(VLOOKUP(VALUE(LEFT(G9,6)),ST!$C$4:$E$300,3,FALSE),"0"))</f>
        <v/>
      </c>
      <c r="BA9" s="56">
        <f>VALUE(IFERROR(VLOOKUP(VALUE(LEFT(G9,7)),ST!$C$4:$E$300,3,FALSE),"0"))</f>
        <v/>
      </c>
      <c r="BB9" s="56">
        <f>VALUE(IFERROR(VLOOKUP(G9,ST!$C$4:$E$400,3,FALSE),"0"))</f>
        <v/>
      </c>
      <c r="BC9" s="57">
        <f>IF(VLOOKUP(AW9,ST!$C$4:$F$298,4,FALSE)&lt;&gt;0,VLOOKUP(AW9,ST!$C$4:$F$298,4,FALSE),VLOOKUP(G9,ST!$C$4:$F$298,4,FALSE))</f>
        <v/>
      </c>
      <c r="BD9" s="57">
        <f>IF(O9="SC","Desconsiderar coluna ICMS ST",IF(O9="PR","Haverá ST", ))</f>
        <v/>
      </c>
      <c r="BE9" s="53">
        <f>W9</f>
        <v/>
      </c>
      <c r="BF9" s="53">
        <f>X9</f>
        <v/>
      </c>
      <c r="BG9" s="53">
        <f>AD9-AS9</f>
        <v/>
      </c>
      <c r="BH9" s="51">
        <f>$W$4+$X$4+AC9+$BJ$4+0.07</f>
        <v/>
      </c>
      <c r="BI9" s="53">
        <f>IF(BD9="Haverá ST",AJ9+AS9+AT9,AJ9+AS9)</f>
        <v/>
      </c>
      <c r="BJ9" s="53">
        <f>T9*$BJ$4</f>
        <v/>
      </c>
      <c r="BK9" s="53">
        <f>T9*$BK$4</f>
        <v/>
      </c>
      <c r="BL9" s="53">
        <f>BE9+BF9+AO9+BJ9+BK9+AD9</f>
        <v/>
      </c>
      <c r="BM9" s="53">
        <f>(T9-BL9)</f>
        <v/>
      </c>
    </row>
    <row r="10" ht="14.4" customHeight="1" s="218">
      <c r="A10" s="58">
        <f>A9+1</f>
        <v/>
      </c>
      <c r="B10" s="144">
        <f>BOM!B10</f>
        <v/>
      </c>
      <c r="C10" s="144">
        <f>BOM!C10</f>
        <v/>
      </c>
      <c r="D10" s="144">
        <f>BOM!D10</f>
        <v/>
      </c>
      <c r="E10" s="144">
        <f>BOM!E10</f>
        <v/>
      </c>
      <c r="F10" s="144">
        <f>BOM!F10</f>
        <v/>
      </c>
      <c r="G10" s="144">
        <f>BOM!G10</f>
        <v/>
      </c>
      <c r="H10" s="144">
        <f>BOM!H10</f>
        <v/>
      </c>
      <c r="I10" s="145" t="n">
        <v>0</v>
      </c>
      <c r="J10" s="146">
        <f>BOM!J10</f>
        <v/>
      </c>
      <c r="K10" s="146">
        <f>BOM!K10</f>
        <v/>
      </c>
      <c r="L10" s="146">
        <f>BOM!L10</f>
        <v/>
      </c>
      <c r="M10" s="146">
        <f>BOM!M10</f>
        <v/>
      </c>
      <c r="N10" s="146">
        <f>BOM!N10</f>
        <v/>
      </c>
      <c r="O10" s="146">
        <f>BOM!O10</f>
        <v/>
      </c>
      <c r="P10" s="146">
        <f>BOM!P10</f>
        <v/>
      </c>
      <c r="Q10" s="46">
        <f>$F$97</f>
        <v/>
      </c>
      <c r="R10" s="46">
        <f>$F$98</f>
        <v/>
      </c>
      <c r="S10" s="48">
        <f>U10-(U10*R10)</f>
        <v/>
      </c>
      <c r="T10" s="48">
        <f>S10*I10</f>
        <v/>
      </c>
      <c r="U10" s="48">
        <f>(AN10)/(1-(BH10+Q10))</f>
        <v/>
      </c>
      <c r="V10" s="48">
        <f>U10*I10</f>
        <v/>
      </c>
      <c r="W10" s="49">
        <f>T10*$W$4</f>
        <v/>
      </c>
      <c r="X10" s="49">
        <f>T10*$X$4</f>
        <v/>
      </c>
      <c r="Y10" s="50">
        <f>M10</f>
        <v/>
      </c>
      <c r="Z10" s="9" t="n"/>
      <c r="AA10" s="9" t="n"/>
      <c r="AB10" s="9" t="n"/>
      <c r="AC10" s="51">
        <f t="array" ref="AC10">IF(I10&gt;0,VLOOKUP(Y10&amp;$P$88&amp;$P$89&amp;$P$90,Variáveis!$O$2:$S$300&amp;Variáveis!$P$2:$T$300&amp;Variáveis!$Q$2:$U$300&amp;Variáveis!$R$2:$V$300,5,FALSE),0)</f>
        <v/>
      </c>
      <c r="AD10" s="52">
        <f>T10*AC10</f>
        <v/>
      </c>
      <c r="AE10" s="53">
        <f>IF(AB10="não",((V10/(1-VLOOKUP(AA10,Variáveis!$AK$3:$AN$29,4,FALSE)))*VLOOKUP(AA10,Variáveis!$AK$3:$AN$29,4,FALSE))-AD10,0)</f>
        <v/>
      </c>
      <c r="AF10" s="53">
        <f>T10*$AF$4</f>
        <v/>
      </c>
      <c r="AG10" s="53">
        <f>IF(AB10="SIM","Cliente pode pagar DIFA na entrada", )</f>
        <v/>
      </c>
      <c r="AH10" s="54" t="n"/>
      <c r="AI10" s="53">
        <f>IF(K10="SIM",(J10*$F$102),J10)</f>
        <v/>
      </c>
      <c r="AJ10" s="53">
        <f>IF(L10="SIM",(AI10*$F$101),AI10)</f>
        <v/>
      </c>
      <c r="AK10" s="53">
        <f>AJ10-AS10</f>
        <v/>
      </c>
      <c r="AL10" s="53">
        <f>AJ10*I10</f>
        <v/>
      </c>
      <c r="AM10" s="53">
        <f>AK10*I10</f>
        <v/>
      </c>
      <c r="AN10" s="53">
        <f>AK10-AP10-AQ10</f>
        <v/>
      </c>
      <c r="AO10" s="53">
        <f>AN10*I10</f>
        <v/>
      </c>
      <c r="AP10" s="53">
        <f>$AP$4*AK10</f>
        <v/>
      </c>
      <c r="AQ10" s="53">
        <f>$AQ$4*AK10</f>
        <v/>
      </c>
      <c r="AR10" s="51">
        <f t="array" ref="AR10">VLOOKUP(M10&amp;N10&amp;O10&amp;P10,Variáveis!$A$2:$E$240&amp;Variáveis!$B$2:$F$240&amp;Variáveis!$C$2:$G$240&amp;Variáveis!$D$2:$H$240,5,FALSE)</f>
        <v/>
      </c>
      <c r="AS10" s="53">
        <f>((AJ10*(1-AR10))*AR10)</f>
        <v/>
      </c>
      <c r="AT10" s="53">
        <f>(((J10+(J10*AU10))*0.18)-(J10*AR10))</f>
        <v/>
      </c>
      <c r="AU10" s="55">
        <f>(((1+AV10)*(1-AR10))/(1-0.18)-1)</f>
        <v/>
      </c>
      <c r="AV10" s="55">
        <f>IF(BB10&gt;0,BB10,IF(BA10&gt;0,BA10,IF(AZ10&gt;0,AZ10,IF(AY10&gt;0,AY10,IF(AX10&gt;0,AX10)))))/100</f>
        <v/>
      </c>
      <c r="AW10" s="56">
        <f>VALUE(LEFT(G10,4))</f>
        <v/>
      </c>
      <c r="AX10" s="56">
        <f>VALUE(IFERROR(VLOOKUP(VALUE(LEFT(G10,4)),ST!$C$4:$E$300,3,FALSE),"0"))</f>
        <v/>
      </c>
      <c r="AY10" s="56">
        <f>VALUE(IFERROR(VLOOKUP(VALUE(LEFT(G10,5)),ST!$C$4:$E$300,3,FALSE),"0"))</f>
        <v/>
      </c>
      <c r="AZ10" s="56">
        <f>VALUE(IFERROR(VLOOKUP(VALUE(LEFT(G10,6)),ST!$C$4:$E$300,3,FALSE),"0"))</f>
        <v/>
      </c>
      <c r="BA10" s="56">
        <f>VALUE(IFERROR(VLOOKUP(VALUE(LEFT(G10,7)),ST!$C$4:$E$300,3,FALSE),"0"))</f>
        <v/>
      </c>
      <c r="BB10" s="56">
        <f>VALUE(IFERROR(VLOOKUP(G10,ST!$C$4:$E$400,3,FALSE),"0"))</f>
        <v/>
      </c>
      <c r="BC10" s="57">
        <f>IF(VLOOKUP(AW10,ST!$C$4:$F$298,4,FALSE)&lt;&gt;0,VLOOKUP(AW10,ST!$C$4:$F$298,4,FALSE),VLOOKUP(G10,ST!$C$4:$F$298,4,FALSE))</f>
        <v/>
      </c>
      <c r="BD10" s="57">
        <f>IF(O10="SC","Desconsiderar coluna ICMS ST",IF(O10="PR","Haverá ST", ))</f>
        <v/>
      </c>
      <c r="BE10" s="53">
        <f>W10</f>
        <v/>
      </c>
      <c r="BF10" s="53">
        <f>X10</f>
        <v/>
      </c>
      <c r="BG10" s="53">
        <f>AD10-AS10</f>
        <v/>
      </c>
      <c r="BH10" s="51">
        <f>$W$4+$X$4+AC10+$BJ$4+0.07</f>
        <v/>
      </c>
      <c r="BI10" s="53">
        <f>IF(BD10="Haverá ST",AJ10+AS10+AT10,AJ10+AS10)</f>
        <v/>
      </c>
      <c r="BJ10" s="53">
        <f>T10*$BJ$4</f>
        <v/>
      </c>
      <c r="BK10" s="53">
        <f>T10*$BK$4</f>
        <v/>
      </c>
      <c r="BL10" s="53">
        <f>BE10+BF10+AO10+BJ10+BK10+AD10</f>
        <v/>
      </c>
      <c r="BM10" s="53">
        <f>(T10-BL10)</f>
        <v/>
      </c>
    </row>
    <row r="11" ht="14.4" customHeight="1" s="218">
      <c r="A11" s="58">
        <f>A10+1</f>
        <v/>
      </c>
      <c r="B11" s="144">
        <f>BOM!B11</f>
        <v/>
      </c>
      <c r="C11" s="144">
        <f>BOM!C11</f>
        <v/>
      </c>
      <c r="D11" s="144">
        <f>BOM!D11</f>
        <v/>
      </c>
      <c r="E11" s="144">
        <f>BOM!E11</f>
        <v/>
      </c>
      <c r="F11" s="144">
        <f>BOM!F11</f>
        <v/>
      </c>
      <c r="G11" s="144">
        <f>BOM!G11</f>
        <v/>
      </c>
      <c r="H11" s="144">
        <f>BOM!H11</f>
        <v/>
      </c>
      <c r="I11" s="147" t="n"/>
      <c r="J11" s="146">
        <f>BOM!J11</f>
        <v/>
      </c>
      <c r="K11" s="146">
        <f>BOM!K11</f>
        <v/>
      </c>
      <c r="L11" s="146">
        <f>BOM!L11</f>
        <v/>
      </c>
      <c r="M11" s="146">
        <f>BOM!M11</f>
        <v/>
      </c>
      <c r="N11" s="146">
        <f>BOM!N11</f>
        <v/>
      </c>
      <c r="O11" s="146">
        <f>BOM!O11</f>
        <v/>
      </c>
      <c r="P11" s="146">
        <f>BOM!P11</f>
        <v/>
      </c>
      <c r="Q11" s="46">
        <f>$F$97</f>
        <v/>
      </c>
      <c r="R11" s="46">
        <f>$F$98</f>
        <v/>
      </c>
      <c r="S11" s="48">
        <f>U11-(U11*R11)</f>
        <v/>
      </c>
      <c r="T11" s="48">
        <f>S11*I11</f>
        <v/>
      </c>
      <c r="U11" s="48">
        <f>(AN11)/(1-(BH11+Q11))</f>
        <v/>
      </c>
      <c r="V11" s="48">
        <f>U11*I11</f>
        <v/>
      </c>
      <c r="W11" s="49">
        <f>T11*$W$4</f>
        <v/>
      </c>
      <c r="X11" s="49">
        <f>T11*$X$4</f>
        <v/>
      </c>
      <c r="Y11" s="50">
        <f>M11</f>
        <v/>
      </c>
      <c r="Z11" s="9" t="n"/>
      <c r="AA11" s="9" t="n"/>
      <c r="AB11" s="9" t="n"/>
      <c r="AC11" s="51">
        <f t="array" ref="AC11">IF(I11&gt;0,VLOOKUP(Y11&amp;$P$88&amp;$P$89&amp;$P$90,Variáveis!$O$2:$S$300&amp;Variáveis!$P$2:$T$300&amp;Variáveis!$Q$2:$U$300&amp;Variáveis!$R$2:$V$300,5,FALSE),0)</f>
        <v/>
      </c>
      <c r="AD11" s="52">
        <f>T11*AC11</f>
        <v/>
      </c>
      <c r="AE11" s="53">
        <f>IF(AB11="não",((V11/(1-VLOOKUP(AA11,Variáveis!$AK$3:$AN$29,4,FALSE)))*VLOOKUP(AA11,Variáveis!$AK$3:$AN$29,4,FALSE))-AD11,0)</f>
        <v/>
      </c>
      <c r="AF11" s="53">
        <f>T11*$AF$4</f>
        <v/>
      </c>
      <c r="AG11" s="53">
        <f>IF(AB11="SIM","Cliente pode pagar DIFA na entrada", )</f>
        <v/>
      </c>
      <c r="AH11" s="54" t="n"/>
      <c r="AI11" s="53">
        <f>IF(K11="SIM",(J11*$F$102),J11)</f>
        <v/>
      </c>
      <c r="AJ11" s="53">
        <f>IF(L11="SIM",(AI11*$F$101),AI11)</f>
        <v/>
      </c>
      <c r="AK11" s="53">
        <f>AJ11-AS11</f>
        <v/>
      </c>
      <c r="AL11" s="53">
        <f>AJ11*I11</f>
        <v/>
      </c>
      <c r="AM11" s="53">
        <f>AK11*I11</f>
        <v/>
      </c>
      <c r="AN11" s="53">
        <f>AK11-AP11-AQ11</f>
        <v/>
      </c>
      <c r="AO11" s="53">
        <f>AN11*I11</f>
        <v/>
      </c>
      <c r="AP11" s="53">
        <f>$AP$4*AK11</f>
        <v/>
      </c>
      <c r="AQ11" s="53">
        <f>$AQ$4*AK11</f>
        <v/>
      </c>
      <c r="AR11" s="51">
        <f t="array" ref="AR11">VLOOKUP(M11&amp;N11&amp;O11&amp;P11,Variáveis!$A$2:$E$240&amp;Variáveis!$B$2:$F$240&amp;Variáveis!$C$2:$G$240&amp;Variáveis!$D$2:$H$240,5,FALSE)</f>
        <v/>
      </c>
      <c r="AS11" s="53">
        <f>((AJ11*(1-AR11))*AR11)</f>
        <v/>
      </c>
      <c r="AT11" s="53">
        <f>(((J11+(J11*AU11))*0.18)-(J11*AR11))</f>
        <v/>
      </c>
      <c r="AU11" s="55">
        <f>(((1+AV11)*(1-AR11))/(1-0.18)-1)</f>
        <v/>
      </c>
      <c r="AV11" s="55">
        <f>IF(BB11&gt;0,BB11,IF(BA11&gt;0,BA11,IF(AZ11&gt;0,AZ11,IF(AY11&gt;0,AY11,IF(AX11&gt;0,AX11)))))/100</f>
        <v/>
      </c>
      <c r="AW11" s="56">
        <f>VALUE(LEFT(G11,4))</f>
        <v/>
      </c>
      <c r="AX11" s="56">
        <f>VALUE(IFERROR(VLOOKUP(VALUE(LEFT(G11,4)),ST!$C$4:$E$300,3,FALSE),"0"))</f>
        <v/>
      </c>
      <c r="AY11" s="56">
        <f>VALUE(IFERROR(VLOOKUP(VALUE(LEFT(G11,5)),ST!$C$4:$E$300,3,FALSE),"0"))</f>
        <v/>
      </c>
      <c r="AZ11" s="56">
        <f>VALUE(IFERROR(VLOOKUP(VALUE(LEFT(G11,6)),ST!$C$4:$E$300,3,FALSE),"0"))</f>
        <v/>
      </c>
      <c r="BA11" s="56">
        <f>VALUE(IFERROR(VLOOKUP(VALUE(LEFT(G11,7)),ST!$C$4:$E$300,3,FALSE),"0"))</f>
        <v/>
      </c>
      <c r="BB11" s="56">
        <f>VALUE(IFERROR(VLOOKUP(G11,ST!$C$4:$E$400,3,FALSE),"0"))</f>
        <v/>
      </c>
      <c r="BC11" s="57">
        <f>IF(VLOOKUP(AW11,ST!$C$4:$F$298,4,FALSE)&lt;&gt;0,VLOOKUP(AW11,ST!$C$4:$F$298,4,FALSE),VLOOKUP(G11,ST!$C$4:$F$298,4,FALSE))</f>
        <v/>
      </c>
      <c r="BD11" s="57">
        <f>IF(O11="SC","Desconsiderar coluna ICMS ST",IF(O11="PR","Haverá ST", ))</f>
        <v/>
      </c>
      <c r="BE11" s="53">
        <f>W11</f>
        <v/>
      </c>
      <c r="BF11" s="53">
        <f>X11</f>
        <v/>
      </c>
      <c r="BG11" s="53">
        <f>AD11-AS11</f>
        <v/>
      </c>
      <c r="BH11" s="51">
        <f>$W$4+$X$4+AC11+$BJ$4+0.07</f>
        <v/>
      </c>
      <c r="BI11" s="53">
        <f>IF(BD11="Haverá ST",AJ11+AS11+AT11,AJ11+AS11)</f>
        <v/>
      </c>
      <c r="BJ11" s="53">
        <f>T11*$BJ$4</f>
        <v/>
      </c>
      <c r="BK11" s="53">
        <f>T11*$BK$4</f>
        <v/>
      </c>
      <c r="BL11" s="53">
        <f>BE11+BF11+AO11+BJ11+BK11+AD11</f>
        <v/>
      </c>
      <c r="BM11" s="53">
        <f>(T11-BL11)</f>
        <v/>
      </c>
    </row>
    <row r="12" ht="14.4" customHeight="1" s="218">
      <c r="A12" s="58">
        <f>A11+1</f>
        <v/>
      </c>
      <c r="B12" s="144">
        <f>BOM!B12</f>
        <v/>
      </c>
      <c r="C12" s="144">
        <f>BOM!C12</f>
        <v/>
      </c>
      <c r="D12" s="144">
        <f>BOM!D12</f>
        <v/>
      </c>
      <c r="E12" s="144">
        <f>BOM!E12</f>
        <v/>
      </c>
      <c r="F12" s="144">
        <f>BOM!F12</f>
        <v/>
      </c>
      <c r="G12" s="144">
        <f>BOM!G12</f>
        <v/>
      </c>
      <c r="H12" s="144">
        <f>BOM!H12</f>
        <v/>
      </c>
      <c r="I12" s="147" t="n"/>
      <c r="J12" s="146">
        <f>BOM!J12</f>
        <v/>
      </c>
      <c r="K12" s="146">
        <f>BOM!K12</f>
        <v/>
      </c>
      <c r="L12" s="146">
        <f>BOM!L12</f>
        <v/>
      </c>
      <c r="M12" s="146">
        <f>BOM!M12</f>
        <v/>
      </c>
      <c r="N12" s="146">
        <f>BOM!N12</f>
        <v/>
      </c>
      <c r="O12" s="146">
        <f>BOM!O12</f>
        <v/>
      </c>
      <c r="P12" s="146">
        <f>BOM!P12</f>
        <v/>
      </c>
      <c r="Q12" s="46">
        <f>$F$97</f>
        <v/>
      </c>
      <c r="R12" s="46">
        <f>$F$98</f>
        <v/>
      </c>
      <c r="S12" s="48">
        <f>U12-(U12*R12)</f>
        <v/>
      </c>
      <c r="T12" s="48">
        <f>S12*I12</f>
        <v/>
      </c>
      <c r="U12" s="48">
        <f>(AN12)/(1-(BH12+Q12))</f>
        <v/>
      </c>
      <c r="V12" s="48">
        <f>U12*I12</f>
        <v/>
      </c>
      <c r="W12" s="49">
        <f>T12*$W$4</f>
        <v/>
      </c>
      <c r="X12" s="49">
        <f>T12*$X$4</f>
        <v/>
      </c>
      <c r="Y12" s="50">
        <f>M12</f>
        <v/>
      </c>
      <c r="Z12" s="9" t="n"/>
      <c r="AA12" s="9" t="n"/>
      <c r="AB12" s="9" t="n"/>
      <c r="AC12" s="51">
        <f t="array" ref="AC12">IF(I12&gt;0,VLOOKUP(Y12&amp;$P$88&amp;$P$89&amp;$P$90,Variáveis!$O$2:$S$300&amp;Variáveis!$P$2:$T$300&amp;Variáveis!$Q$2:$U$300&amp;Variáveis!$R$2:$V$300,5,FALSE),0)</f>
        <v/>
      </c>
      <c r="AD12" s="52">
        <f>T12*AC12</f>
        <v/>
      </c>
      <c r="AE12" s="53">
        <f>IF(AB12="não",((V12/(1-VLOOKUP(AA12,Variáveis!$AK$3:$AN$29,4,FALSE)))*VLOOKUP(AA12,Variáveis!$AK$3:$AN$29,4,FALSE))-AD12,0)</f>
        <v/>
      </c>
      <c r="AF12" s="53">
        <f>T12*$AF$4</f>
        <v/>
      </c>
      <c r="AG12" s="53">
        <f>IF(AB12="SIM","Cliente pode pagar DIFA na entrada", )</f>
        <v/>
      </c>
      <c r="AH12" s="54" t="n"/>
      <c r="AI12" s="53">
        <f>IF(K12="SIM",(J12*$F$102),J12)</f>
        <v/>
      </c>
      <c r="AJ12" s="53">
        <f>IF(L12="SIM",(AI12*$F$101),AI12)</f>
        <v/>
      </c>
      <c r="AK12" s="53">
        <f>AJ12-AS12</f>
        <v/>
      </c>
      <c r="AL12" s="53">
        <f>AJ12*I12</f>
        <v/>
      </c>
      <c r="AM12" s="53">
        <f>AK12*I12</f>
        <v/>
      </c>
      <c r="AN12" s="53">
        <f>AK12-AP12-AQ12</f>
        <v/>
      </c>
      <c r="AO12" s="53">
        <f>AN12*I12</f>
        <v/>
      </c>
      <c r="AP12" s="53">
        <f>$AP$4*AK12</f>
        <v/>
      </c>
      <c r="AQ12" s="53">
        <f>$AQ$4*AK12</f>
        <v/>
      </c>
      <c r="AR12" s="51">
        <f t="array" ref="AR12">VLOOKUP(M12&amp;N12&amp;O12&amp;P12,Variáveis!$A$2:$E$240&amp;Variáveis!$B$2:$F$240&amp;Variáveis!$C$2:$G$240&amp;Variáveis!$D$2:$H$240,5,FALSE)</f>
        <v/>
      </c>
      <c r="AS12" s="53">
        <f>((AJ12*(1-AR12))*AR12)</f>
        <v/>
      </c>
      <c r="AT12" s="53">
        <f>(((J12+(J12*AU12))*0.18)-(J12*AR12))</f>
        <v/>
      </c>
      <c r="AU12" s="55">
        <f>(((1+AV12)*(1-AR12))/(1-0.18)-1)</f>
        <v/>
      </c>
      <c r="AV12" s="55">
        <f>IF(BB12&gt;0,BB12,IF(BA12&gt;0,BA12,IF(AZ12&gt;0,AZ12,IF(AY12&gt;0,AY12,IF(AX12&gt;0,AX12)))))/100</f>
        <v/>
      </c>
      <c r="AW12" s="56">
        <f>VALUE(LEFT(G12,4))</f>
        <v/>
      </c>
      <c r="AX12" s="56">
        <f>VALUE(IFERROR(VLOOKUP(VALUE(LEFT(G12,4)),ST!$C$4:$E$300,3,FALSE),"0"))</f>
        <v/>
      </c>
      <c r="AY12" s="56">
        <f>VALUE(IFERROR(VLOOKUP(VALUE(LEFT(G12,5)),ST!$C$4:$E$300,3,FALSE),"0"))</f>
        <v/>
      </c>
      <c r="AZ12" s="56">
        <f>VALUE(IFERROR(VLOOKUP(VALUE(LEFT(G12,6)),ST!$C$4:$E$300,3,FALSE),"0"))</f>
        <v/>
      </c>
      <c r="BA12" s="56">
        <f>VALUE(IFERROR(VLOOKUP(VALUE(LEFT(G12,7)),ST!$C$4:$E$300,3,FALSE),"0"))</f>
        <v/>
      </c>
      <c r="BB12" s="56">
        <f>VALUE(IFERROR(VLOOKUP(G12,ST!$C$4:$E$400,3,FALSE),"0"))</f>
        <v/>
      </c>
      <c r="BC12" s="57">
        <f>IF(VLOOKUP(AW12,ST!$C$4:$F$298,4,FALSE)&lt;&gt;0,VLOOKUP(AW12,ST!$C$4:$F$298,4,FALSE),VLOOKUP(G12,ST!$C$4:$F$298,4,FALSE))</f>
        <v/>
      </c>
      <c r="BD12" s="57">
        <f>IF(O12="SC","Desconsiderar coluna ICMS ST",IF(O12="PR","Haverá ST", ))</f>
        <v/>
      </c>
      <c r="BE12" s="53">
        <f>W12</f>
        <v/>
      </c>
      <c r="BF12" s="53">
        <f>X12</f>
        <v/>
      </c>
      <c r="BG12" s="53">
        <f>AD12-AS12</f>
        <v/>
      </c>
      <c r="BH12" s="51">
        <f>$W$4+$X$4+AC12+$BJ$4+0.07</f>
        <v/>
      </c>
      <c r="BI12" s="53">
        <f>IF(BD12="Haverá ST",AJ12+AS12+AT12,AJ12+AS12)</f>
        <v/>
      </c>
      <c r="BJ12" s="53">
        <f>T12*$BJ$4</f>
        <v/>
      </c>
      <c r="BK12" s="53">
        <f>T12*$BK$4</f>
        <v/>
      </c>
      <c r="BL12" s="53">
        <f>BE12+BF12+AO12+BJ12+BK12+AD12</f>
        <v/>
      </c>
      <c r="BM12" s="53">
        <f>(T12-BL12)</f>
        <v/>
      </c>
    </row>
    <row r="13" ht="14.4" customHeight="1" s="218">
      <c r="A13" s="58">
        <f>A12+1</f>
        <v/>
      </c>
      <c r="B13" s="144">
        <f>BOM!B13</f>
        <v/>
      </c>
      <c r="C13" s="144">
        <f>BOM!C13</f>
        <v/>
      </c>
      <c r="D13" s="144">
        <f>BOM!D13</f>
        <v/>
      </c>
      <c r="E13" s="144">
        <f>BOM!E13</f>
        <v/>
      </c>
      <c r="F13" s="39">
        <f>BOM!F13</f>
        <v/>
      </c>
      <c r="G13" s="144">
        <f>BOM!G13</f>
        <v/>
      </c>
      <c r="H13" s="144">
        <f>BOM!H13</f>
        <v/>
      </c>
      <c r="I13" s="147" t="n">
        <v>0</v>
      </c>
      <c r="J13" s="146">
        <f>BOM!J13</f>
        <v/>
      </c>
      <c r="K13" s="146">
        <f>BOM!K13</f>
        <v/>
      </c>
      <c r="L13" s="146">
        <f>BOM!L13</f>
        <v/>
      </c>
      <c r="M13" s="146">
        <f>BOM!M13</f>
        <v/>
      </c>
      <c r="N13" s="146">
        <f>BOM!N13</f>
        <v/>
      </c>
      <c r="O13" s="146">
        <f>BOM!O13</f>
        <v/>
      </c>
      <c r="P13" s="146">
        <f>BOM!P13</f>
        <v/>
      </c>
      <c r="Q13" s="46">
        <f>$F$97</f>
        <v/>
      </c>
      <c r="R13" s="46">
        <f>$F$98</f>
        <v/>
      </c>
      <c r="S13" s="48">
        <f>U13-(U13*R13)</f>
        <v/>
      </c>
      <c r="T13" s="48">
        <f>S13*I13</f>
        <v/>
      </c>
      <c r="U13" s="48">
        <f>(AN13)/(1-(BH13+Q13))</f>
        <v/>
      </c>
      <c r="V13" s="48">
        <f>U13*I13</f>
        <v/>
      </c>
      <c r="W13" s="49">
        <f>T13*$W$4</f>
        <v/>
      </c>
      <c r="X13" s="49">
        <f>T13*$X$4</f>
        <v/>
      </c>
      <c r="Y13" s="50">
        <f>M13</f>
        <v/>
      </c>
      <c r="Z13" s="9" t="n"/>
      <c r="AA13" s="9" t="n"/>
      <c r="AB13" s="9" t="n"/>
      <c r="AC13" s="51">
        <f t="array" ref="AC13">IF(I13&gt;0,VLOOKUP(Y13&amp;$P$88&amp;$P$89&amp;$P$90,Variáveis!$O$2:$S$300&amp;Variáveis!$P$2:$T$300&amp;Variáveis!$Q$2:$U$300&amp;Variáveis!$R$2:$V$300,5,FALSE),0)</f>
        <v/>
      </c>
      <c r="AD13" s="52">
        <f>T13*AC13</f>
        <v/>
      </c>
      <c r="AE13" s="53">
        <f>IF(AB13="não",((V13/(1-VLOOKUP(AA13,Variáveis!$AK$3:$AN$29,4,FALSE)))*VLOOKUP(AA13,Variáveis!$AK$3:$AN$29,4,FALSE))-AD13,0)</f>
        <v/>
      </c>
      <c r="AF13" s="53">
        <f>T13*$AF$4</f>
        <v/>
      </c>
      <c r="AG13" s="53">
        <f>IF(AB13="SIM","Cliente pode pagar DIFA na entrada", )</f>
        <v/>
      </c>
      <c r="AH13" s="54" t="n"/>
      <c r="AI13" s="53">
        <f>IF(K13="SIM",(J13*$F$102),J13)</f>
        <v/>
      </c>
      <c r="AJ13" s="53">
        <f>IF(L13="SIM",(AI13*$F$101),AI13)</f>
        <v/>
      </c>
      <c r="AK13" s="53">
        <f>AJ13-AS13</f>
        <v/>
      </c>
      <c r="AL13" s="53">
        <f>AJ13*I13</f>
        <v/>
      </c>
      <c r="AM13" s="53">
        <f>AK13*I13</f>
        <v/>
      </c>
      <c r="AN13" s="53">
        <f>AK13-AP13-AQ13</f>
        <v/>
      </c>
      <c r="AO13" s="53">
        <f>AN13*I13</f>
        <v/>
      </c>
      <c r="AP13" s="53">
        <f>$AP$4*AK13</f>
        <v/>
      </c>
      <c r="AQ13" s="53">
        <f>$AQ$4*AK13</f>
        <v/>
      </c>
      <c r="AR13" s="51">
        <f t="array" ref="AR13">VLOOKUP(M13&amp;N13&amp;O13&amp;P13,Variáveis!$A$2:$E$240&amp;Variáveis!$B$2:$F$240&amp;Variáveis!$C$2:$G$240&amp;Variáveis!$D$2:$H$240,5,FALSE)</f>
        <v/>
      </c>
      <c r="AS13" s="53">
        <f>((AJ13*(1-AR13))*AR13)</f>
        <v/>
      </c>
      <c r="AT13" s="53">
        <f>(((J13+(J13*AU13))*0.18)-(J13*AR13))</f>
        <v/>
      </c>
      <c r="AU13" s="55">
        <f>(((1+AV13)*(1-AR13))/(1-0.18)-1)</f>
        <v/>
      </c>
      <c r="AV13" s="55">
        <f>IF(BB13&gt;0,BB13,IF(BA13&gt;0,BA13,IF(AZ13&gt;0,AZ13,IF(AY13&gt;0,AY13,IF(AX13&gt;0,AX13)))))/100</f>
        <v/>
      </c>
      <c r="AW13" s="56">
        <f>VALUE(LEFT(G13,4))</f>
        <v/>
      </c>
      <c r="AX13" s="56">
        <f>VALUE(IFERROR(VLOOKUP(VALUE(LEFT(G13,4)),ST!$C$4:$E$300,3,FALSE),"0"))</f>
        <v/>
      </c>
      <c r="AY13" s="56">
        <f>VALUE(IFERROR(VLOOKUP(VALUE(LEFT(G13,5)),ST!$C$4:$E$300,3,FALSE),"0"))</f>
        <v/>
      </c>
      <c r="AZ13" s="56">
        <f>VALUE(IFERROR(VLOOKUP(VALUE(LEFT(G13,6)),ST!$C$4:$E$300,3,FALSE),"0"))</f>
        <v/>
      </c>
      <c r="BA13" s="56">
        <f>VALUE(IFERROR(VLOOKUP(VALUE(LEFT(G13,7)),ST!$C$4:$E$300,3,FALSE),"0"))</f>
        <v/>
      </c>
      <c r="BB13" s="56">
        <f>VALUE(IFERROR(VLOOKUP(G13,ST!$C$4:$E$400,3,FALSE),"0"))</f>
        <v/>
      </c>
      <c r="BC13" s="57">
        <f>IF(VLOOKUP(AW13,ST!$C$4:$F$298,4,FALSE)&lt;&gt;0,VLOOKUP(AW13,ST!$C$4:$F$298,4,FALSE),VLOOKUP(G13,ST!$C$4:$F$298,4,FALSE))</f>
        <v/>
      </c>
      <c r="BD13" s="57">
        <f>IF(O13="SC","Desconsiderar coluna ICMS ST",IF(O13="PR","Haverá ST", ))</f>
        <v/>
      </c>
      <c r="BE13" s="53">
        <f>W13</f>
        <v/>
      </c>
      <c r="BF13" s="53">
        <f>X13</f>
        <v/>
      </c>
      <c r="BG13" s="53">
        <f>AD13-AS13</f>
        <v/>
      </c>
      <c r="BH13" s="51">
        <f>$W$4+$X$4+AC13+$BJ$4+0.07</f>
        <v/>
      </c>
      <c r="BI13" s="53">
        <f>IF(BD13="Haverá ST",AJ13+AS13+AT13,AJ13+AS13)</f>
        <v/>
      </c>
      <c r="BJ13" s="53">
        <f>T13*$BJ$4</f>
        <v/>
      </c>
      <c r="BK13" s="53">
        <f>T13*$BK$4</f>
        <v/>
      </c>
      <c r="BL13" s="53">
        <f>BE13+BF13+AO13+BJ13+BK13+AD13</f>
        <v/>
      </c>
      <c r="BM13" s="53">
        <f>(T13-BL13)</f>
        <v/>
      </c>
    </row>
    <row r="14" ht="15.75" customHeight="1" s="218">
      <c r="A14" s="58">
        <f>A13+1</f>
        <v/>
      </c>
      <c r="B14" s="144">
        <f>BOM!B14</f>
        <v/>
      </c>
      <c r="C14" s="144">
        <f>BOM!C14</f>
        <v/>
      </c>
      <c r="D14" s="144">
        <f>BOM!D14</f>
        <v/>
      </c>
      <c r="E14" s="144">
        <f>BOM!E14</f>
        <v/>
      </c>
      <c r="F14" s="144">
        <f>BOM!F14</f>
        <v/>
      </c>
      <c r="G14" s="144">
        <f>BOM!G14</f>
        <v/>
      </c>
      <c r="H14" s="144">
        <f>BOM!H14</f>
        <v/>
      </c>
      <c r="I14" s="147">
        <f>I13</f>
        <v/>
      </c>
      <c r="J14" s="146">
        <f>BOM!J14</f>
        <v/>
      </c>
      <c r="K14" s="146">
        <f>BOM!K14</f>
        <v/>
      </c>
      <c r="L14" s="146">
        <f>BOM!L14</f>
        <v/>
      </c>
      <c r="M14" s="146">
        <f>BOM!M14</f>
        <v/>
      </c>
      <c r="N14" s="146">
        <f>BOM!N14</f>
        <v/>
      </c>
      <c r="O14" s="146">
        <f>BOM!O14</f>
        <v/>
      </c>
      <c r="P14" s="146">
        <f>BOM!P14</f>
        <v/>
      </c>
      <c r="Q14" s="46">
        <f>$F$97</f>
        <v/>
      </c>
      <c r="R14" s="46">
        <f>$F$98</f>
        <v/>
      </c>
      <c r="S14" s="48">
        <f>U14-(U14*R14)</f>
        <v/>
      </c>
      <c r="T14" s="48">
        <f>S14*I14</f>
        <v/>
      </c>
      <c r="U14" s="48">
        <f>(AN14)/(1-(BH14+Q14))</f>
        <v/>
      </c>
      <c r="V14" s="48">
        <f>U14*I14</f>
        <v/>
      </c>
      <c r="W14" s="49">
        <f>T14*$W$4</f>
        <v/>
      </c>
      <c r="X14" s="49">
        <f>T14*$X$4</f>
        <v/>
      </c>
      <c r="Y14" s="50">
        <f>M14</f>
        <v/>
      </c>
      <c r="Z14" s="9" t="n"/>
      <c r="AA14" s="9" t="n"/>
      <c r="AB14" s="9" t="n"/>
      <c r="AC14" s="51">
        <f t="array" ref="AC14">IF(I14&gt;0,VLOOKUP(Y14&amp;$P$88&amp;$P$89&amp;$P$90,Variáveis!$O$2:$S$300&amp;Variáveis!$P$2:$T$300&amp;Variáveis!$Q$2:$U$300&amp;Variáveis!$R$2:$V$300,5,FALSE),0)</f>
        <v/>
      </c>
      <c r="AD14" s="52">
        <f>T14*AC14</f>
        <v/>
      </c>
      <c r="AE14" s="53">
        <f>IF(AB14="não",((V14/(1-VLOOKUP(AA14,Variáveis!$AK$3:$AN$29,4,FALSE)))*VLOOKUP(AA14,Variáveis!$AK$3:$AN$29,4,FALSE))-AD14,0)</f>
        <v/>
      </c>
      <c r="AF14" s="53">
        <f>T14*$AF$4</f>
        <v/>
      </c>
      <c r="AG14" s="53">
        <f>IF(AB14="SIM","Cliente pode pagar DIFA na entrada", )</f>
        <v/>
      </c>
      <c r="AH14" s="54" t="n"/>
      <c r="AI14" s="53">
        <f>IF(K14="SIM",(J14*$F$102),J14)</f>
        <v/>
      </c>
      <c r="AJ14" s="53">
        <f>IF(L14="SIM",(AI14*$F$101),AI14)</f>
        <v/>
      </c>
      <c r="AK14" s="53">
        <f>AJ14-AS14</f>
        <v/>
      </c>
      <c r="AL14" s="53">
        <f>AJ14*I14</f>
        <v/>
      </c>
      <c r="AM14" s="53">
        <f>AK14*I14</f>
        <v/>
      </c>
      <c r="AN14" s="53">
        <f>AK14-AP14-AQ14</f>
        <v/>
      </c>
      <c r="AO14" s="53">
        <f>AN14*I14</f>
        <v/>
      </c>
      <c r="AP14" s="53">
        <f>$AP$4*AK14</f>
        <v/>
      </c>
      <c r="AQ14" s="53">
        <f>$AQ$4*AK14</f>
        <v/>
      </c>
      <c r="AR14" s="51">
        <f t="array" ref="AR14">VLOOKUP(M14&amp;N14&amp;O14&amp;P14,Variáveis!$A$2:$E$240&amp;Variáveis!$B$2:$F$240&amp;Variáveis!$C$2:$G$240&amp;Variáveis!$D$2:$H$240,5,FALSE)</f>
        <v/>
      </c>
      <c r="AS14" s="53">
        <f>((AJ14*(1-AR14))*AR14)</f>
        <v/>
      </c>
      <c r="AT14" s="53">
        <f>(((J14+(J14*AU14))*0.18)-(J14*AR14))</f>
        <v/>
      </c>
      <c r="AU14" s="55">
        <f>(((1+AV14)*(1-AR14))/(1-0.18)-1)</f>
        <v/>
      </c>
      <c r="AV14" s="55">
        <f>IF(BB14&gt;0,BB14,IF(BA14&gt;0,BA14,IF(AZ14&gt;0,AZ14,IF(AY14&gt;0,AY14,IF(AX14&gt;0,AX14)))))/100</f>
        <v/>
      </c>
      <c r="AW14" s="56">
        <f>VALUE(LEFT(G14,4))</f>
        <v/>
      </c>
      <c r="AX14" s="56">
        <f>VALUE(IFERROR(VLOOKUP(VALUE(LEFT(G14,4)),ST!$C$4:$E$300,3,FALSE),"0"))</f>
        <v/>
      </c>
      <c r="AY14" s="56">
        <f>VALUE(IFERROR(VLOOKUP(VALUE(LEFT(G14,5)),ST!$C$4:$E$300,3,FALSE),"0"))</f>
        <v/>
      </c>
      <c r="AZ14" s="56">
        <f>VALUE(IFERROR(VLOOKUP(VALUE(LEFT(G14,6)),ST!$C$4:$E$300,3,FALSE),"0"))</f>
        <v/>
      </c>
      <c r="BA14" s="56">
        <f>VALUE(IFERROR(VLOOKUP(VALUE(LEFT(G14,7)),ST!$C$4:$E$300,3,FALSE),"0"))</f>
        <v/>
      </c>
      <c r="BB14" s="56">
        <f>VALUE(IFERROR(VLOOKUP(G14,ST!$C$4:$E$400,3,FALSE),"0"))</f>
        <v/>
      </c>
      <c r="BC14" s="57">
        <f>IF(VLOOKUP(AW14,ST!$C$4:$F$298,4,FALSE)&lt;&gt;0,VLOOKUP(AW14,ST!$C$4:$F$298,4,FALSE),VLOOKUP(G14,ST!$C$4:$F$298,4,FALSE))</f>
        <v/>
      </c>
      <c r="BD14" s="57">
        <f>IF(O14="SC","Desconsiderar coluna ICMS ST",IF(O14="PR","Haverá ST", ))</f>
        <v/>
      </c>
      <c r="BE14" s="53">
        <f>W14</f>
        <v/>
      </c>
      <c r="BF14" s="53">
        <f>X14</f>
        <v/>
      </c>
      <c r="BG14" s="53">
        <f>AD14-AS14</f>
        <v/>
      </c>
      <c r="BH14" s="51">
        <f>$W$4+$X$4+AC14+$BJ$4+0.07</f>
        <v/>
      </c>
      <c r="BI14" s="53">
        <f>IF(BD14="Haverá ST",AJ14+AS14+AT14,AJ14+AS14)</f>
        <v/>
      </c>
      <c r="BJ14" s="53">
        <f>T14*$BJ$4</f>
        <v/>
      </c>
      <c r="BK14" s="53">
        <f>T14*$BK$4</f>
        <v/>
      </c>
      <c r="BL14" s="53">
        <f>BE14+BF14+AO14+BJ14+BK14+AD14</f>
        <v/>
      </c>
      <c r="BM14" s="53">
        <f>(T14-BL14)</f>
        <v/>
      </c>
    </row>
    <row r="15" ht="15.75" customHeight="1" s="218">
      <c r="A15" s="58">
        <f>A14+1</f>
        <v/>
      </c>
      <c r="B15" s="144">
        <f>BOM!B15</f>
        <v/>
      </c>
      <c r="C15" s="144">
        <f>BOM!C15</f>
        <v/>
      </c>
      <c r="D15" s="144">
        <f>BOM!D15</f>
        <v/>
      </c>
      <c r="E15" s="144">
        <f>BOM!E15</f>
        <v/>
      </c>
      <c r="F15" s="144">
        <f>BOM!F15</f>
        <v/>
      </c>
      <c r="G15" s="144">
        <f>BOM!G15</f>
        <v/>
      </c>
      <c r="H15" s="144">
        <f>BOM!H15</f>
        <v/>
      </c>
      <c r="I15" s="147">
        <f>I13*4</f>
        <v/>
      </c>
      <c r="J15" s="146">
        <f>BOM!J15</f>
        <v/>
      </c>
      <c r="K15" s="146">
        <f>BOM!K15</f>
        <v/>
      </c>
      <c r="L15" s="146">
        <f>BOM!L15</f>
        <v/>
      </c>
      <c r="M15" s="146">
        <f>BOM!M15</f>
        <v/>
      </c>
      <c r="N15" s="146">
        <f>BOM!N15</f>
        <v/>
      </c>
      <c r="O15" s="146">
        <f>BOM!O15</f>
        <v/>
      </c>
      <c r="P15" s="146">
        <f>BOM!P15</f>
        <v/>
      </c>
      <c r="Q15" s="46">
        <f>$F$97</f>
        <v/>
      </c>
      <c r="R15" s="46">
        <f>$F$98</f>
        <v/>
      </c>
      <c r="S15" s="48">
        <f>U15-(U15*R15)</f>
        <v/>
      </c>
      <c r="T15" s="48">
        <f>S15*I15</f>
        <v/>
      </c>
      <c r="U15" s="48">
        <f>(AN15)/(1-(BH15+Q15))</f>
        <v/>
      </c>
      <c r="V15" s="48">
        <f>U15*I15</f>
        <v/>
      </c>
      <c r="W15" s="49">
        <f>T15*$W$4</f>
        <v/>
      </c>
      <c r="X15" s="49">
        <f>T15*$X$4</f>
        <v/>
      </c>
      <c r="Y15" s="50">
        <f>M15</f>
        <v/>
      </c>
      <c r="Z15" s="9" t="n"/>
      <c r="AA15" s="9" t="n"/>
      <c r="AB15" s="9" t="n"/>
      <c r="AC15" s="51">
        <f t="array" ref="AC15">IF(I15&gt;0,VLOOKUP(Y15&amp;$P$88&amp;$P$89&amp;$P$90,Variáveis!$O$2:$S$300&amp;Variáveis!$P$2:$T$300&amp;Variáveis!$Q$2:$U$300&amp;Variáveis!$R$2:$V$300,5,FALSE),0)</f>
        <v/>
      </c>
      <c r="AD15" s="52">
        <f>T15*AC15</f>
        <v/>
      </c>
      <c r="AE15" s="53">
        <f>IF(AB15="não",((V15/(1-VLOOKUP(AA15,Variáveis!$AK$3:$AN$29,4,FALSE)))*VLOOKUP(AA15,Variáveis!$AK$3:$AN$29,4,FALSE))-AD15,0)</f>
        <v/>
      </c>
      <c r="AF15" s="53">
        <f>T15*$AF$4</f>
        <v/>
      </c>
      <c r="AG15" s="53">
        <f>IF(AB15="SIM","Cliente pode pagar DIFA na entrada", )</f>
        <v/>
      </c>
      <c r="AH15" s="54" t="n"/>
      <c r="AI15" s="53">
        <f>IF(K15="SIM",(J15*$F$102),J15)</f>
        <v/>
      </c>
      <c r="AJ15" s="53">
        <f>IF(L15="SIM",(AI15*$F$101),AI15)</f>
        <v/>
      </c>
      <c r="AK15" s="53">
        <f>AJ15-AS15</f>
        <v/>
      </c>
      <c r="AL15" s="53">
        <f>AJ15*I15</f>
        <v/>
      </c>
      <c r="AM15" s="53">
        <f>AK15*I15</f>
        <v/>
      </c>
      <c r="AN15" s="53">
        <f>AK15-AP15-AQ15</f>
        <v/>
      </c>
      <c r="AO15" s="53">
        <f>AN15*I15</f>
        <v/>
      </c>
      <c r="AP15" s="53">
        <f>$AP$4*AK15</f>
        <v/>
      </c>
      <c r="AQ15" s="53">
        <f>$AQ$4*AK15</f>
        <v/>
      </c>
      <c r="AR15" s="51">
        <f t="array" ref="AR15">VLOOKUP(M15&amp;N15&amp;O15&amp;P15,Variáveis!$A$2:$E$240&amp;Variáveis!$B$2:$F$240&amp;Variáveis!$C$2:$G$240&amp;Variáveis!$D$2:$H$240,5,FALSE)</f>
        <v/>
      </c>
      <c r="AS15" s="53">
        <f>((AJ15*(1-AR15))*AR15)</f>
        <v/>
      </c>
      <c r="AT15" s="53">
        <f>(((J15+(J15*AU15))*0.18)-(J15*AR15))</f>
        <v/>
      </c>
      <c r="AU15" s="55">
        <f>(((1+AV15)*(1-AR15))/(1-0.18)-1)</f>
        <v/>
      </c>
      <c r="AV15" s="55">
        <f>IF(BB15&gt;0,BB15,IF(BA15&gt;0,BA15,IF(AZ15&gt;0,AZ15,IF(AY15&gt;0,AY15,IF(AX15&gt;0,AX15)))))/100</f>
        <v/>
      </c>
      <c r="AW15" s="56">
        <f>VALUE(LEFT(G15,4))</f>
        <v/>
      </c>
      <c r="AX15" s="56">
        <f>VALUE(IFERROR(VLOOKUP(VALUE(LEFT(G15,4)),ST!$C$4:$E$300,3,FALSE),"0"))</f>
        <v/>
      </c>
      <c r="AY15" s="56">
        <f>VALUE(IFERROR(VLOOKUP(VALUE(LEFT(G15,5)),ST!$C$4:$E$300,3,FALSE),"0"))</f>
        <v/>
      </c>
      <c r="AZ15" s="56">
        <f>VALUE(IFERROR(VLOOKUP(VALUE(LEFT(G15,6)),ST!$C$4:$E$300,3,FALSE),"0"))</f>
        <v/>
      </c>
      <c r="BA15" s="56">
        <f>VALUE(IFERROR(VLOOKUP(VALUE(LEFT(G15,7)),ST!$C$4:$E$300,3,FALSE),"0"))</f>
        <v/>
      </c>
      <c r="BB15" s="56">
        <f>VALUE(IFERROR(VLOOKUP(G15,ST!$C$4:$E$400,3,FALSE),"0"))</f>
        <v/>
      </c>
      <c r="BC15" s="57">
        <f>IF(VLOOKUP(AW15,ST!$C$4:$F$298,4,FALSE)&lt;&gt;0,VLOOKUP(AW15,ST!$C$4:$F$298,4,FALSE),VLOOKUP(G15,ST!$C$4:$F$298,4,FALSE))</f>
        <v/>
      </c>
      <c r="BD15" s="57">
        <f>IF(O15="SC","Desconsiderar coluna ICMS ST",IF(O15="PR","Haverá ST", ))</f>
        <v/>
      </c>
      <c r="BE15" s="53">
        <f>W15</f>
        <v/>
      </c>
      <c r="BF15" s="53">
        <f>X15</f>
        <v/>
      </c>
      <c r="BG15" s="53">
        <f>AD15-AS15</f>
        <v/>
      </c>
      <c r="BH15" s="51">
        <f>$W$4+$X$4+AC15+$BJ$4+0.07</f>
        <v/>
      </c>
      <c r="BI15" s="53">
        <f>IF(BD15="Haverá ST",AJ15+AS15+AT15,AJ15+AS15)</f>
        <v/>
      </c>
      <c r="BJ15" s="53">
        <f>T15*$BJ$4</f>
        <v/>
      </c>
      <c r="BK15" s="53">
        <f>T15*$BK$4</f>
        <v/>
      </c>
      <c r="BL15" s="53">
        <f>BE15+BF15+AO15+BJ15+BK15+AD15</f>
        <v/>
      </c>
      <c r="BM15" s="53">
        <f>(T15-BL15)</f>
        <v/>
      </c>
    </row>
    <row r="16" ht="15.75" customHeight="1" s="218">
      <c r="A16" s="58">
        <f>A15+1</f>
        <v/>
      </c>
      <c r="B16" s="144">
        <f>BOM!B16</f>
        <v/>
      </c>
      <c r="C16" s="144">
        <f>BOM!C16</f>
        <v/>
      </c>
      <c r="D16" s="144">
        <f>BOM!D16</f>
        <v/>
      </c>
      <c r="E16" s="144">
        <f>BOM!E16</f>
        <v/>
      </c>
      <c r="F16" s="144">
        <f>BOM!F16</f>
        <v/>
      </c>
      <c r="G16" s="144">
        <f>BOM!G16</f>
        <v/>
      </c>
      <c r="H16" s="144">
        <f>BOM!H16</f>
        <v/>
      </c>
      <c r="I16" s="147">
        <f>I13*2</f>
        <v/>
      </c>
      <c r="J16" s="146">
        <f>BOM!J16</f>
        <v/>
      </c>
      <c r="K16" s="146">
        <f>BOM!K16</f>
        <v/>
      </c>
      <c r="L16" s="146">
        <f>BOM!L16</f>
        <v/>
      </c>
      <c r="M16" s="146">
        <f>BOM!M16</f>
        <v/>
      </c>
      <c r="N16" s="146">
        <f>BOM!N16</f>
        <v/>
      </c>
      <c r="O16" s="146">
        <f>BOM!O16</f>
        <v/>
      </c>
      <c r="P16" s="146">
        <f>BOM!P16</f>
        <v/>
      </c>
      <c r="Q16" s="46">
        <f>$F$97</f>
        <v/>
      </c>
      <c r="R16" s="46">
        <f>$F$98</f>
        <v/>
      </c>
      <c r="S16" s="48">
        <f>U16-(U16*R16)</f>
        <v/>
      </c>
      <c r="T16" s="48">
        <f>S16*I16</f>
        <v/>
      </c>
      <c r="U16" s="48">
        <f>(AN16)/(1-(BH16+Q16))</f>
        <v/>
      </c>
      <c r="V16" s="48">
        <f>U16*I16</f>
        <v/>
      </c>
      <c r="W16" s="49">
        <f>T16*$W$4</f>
        <v/>
      </c>
      <c r="X16" s="49">
        <f>T16*$X$4</f>
        <v/>
      </c>
      <c r="Y16" s="50">
        <f>M16</f>
        <v/>
      </c>
      <c r="Z16" s="9" t="n"/>
      <c r="AA16" s="9" t="n"/>
      <c r="AB16" s="9" t="n"/>
      <c r="AC16" s="51">
        <f t="array" ref="AC16">IF(I16&gt;0,VLOOKUP(Y16&amp;$P$88&amp;$P$89&amp;$P$90,Variáveis!$O$2:$S$300&amp;Variáveis!$P$2:$T$300&amp;Variáveis!$Q$2:$U$300&amp;Variáveis!$R$2:$V$300,5,FALSE),0)</f>
        <v/>
      </c>
      <c r="AD16" s="52">
        <f>T16*AC16</f>
        <v/>
      </c>
      <c r="AE16" s="53">
        <f>IF(AB16="não",((V16/(1-VLOOKUP(AA16,Variáveis!$AK$3:$AN$29,4,FALSE)))*VLOOKUP(AA16,Variáveis!$AK$3:$AN$29,4,FALSE))-AD16,0)</f>
        <v/>
      </c>
      <c r="AF16" s="53">
        <f>T16*$AF$4</f>
        <v/>
      </c>
      <c r="AG16" s="53">
        <f>IF(AB16="SIM","Cliente pode pagar DIFA na entrada", )</f>
        <v/>
      </c>
      <c r="AH16" s="54" t="n"/>
      <c r="AI16" s="53">
        <f>IF(K16="SIM",(J16*$F$102),J16)</f>
        <v/>
      </c>
      <c r="AJ16" s="53">
        <f>IF(L16="SIM",(AI16*$F$101),AI16)</f>
        <v/>
      </c>
      <c r="AK16" s="53">
        <f>AJ16-AS16</f>
        <v/>
      </c>
      <c r="AL16" s="53">
        <f>AJ16*I16</f>
        <v/>
      </c>
      <c r="AM16" s="53">
        <f>AK16*I16</f>
        <v/>
      </c>
      <c r="AN16" s="53">
        <f>AK16-AP16-AQ16</f>
        <v/>
      </c>
      <c r="AO16" s="53">
        <f>AN16*I16</f>
        <v/>
      </c>
      <c r="AP16" s="53">
        <f>$AP$4*AK16</f>
        <v/>
      </c>
      <c r="AQ16" s="53">
        <f>$AQ$4*AK16</f>
        <v/>
      </c>
      <c r="AR16" s="51">
        <f t="array" ref="AR16">VLOOKUP(M16&amp;N16&amp;O16&amp;P16,Variáveis!$A$2:$E$240&amp;Variáveis!$B$2:$F$240&amp;Variáveis!$C$2:$G$240&amp;Variáveis!$D$2:$H$240,5,FALSE)</f>
        <v/>
      </c>
      <c r="AS16" s="53">
        <f>((AJ16*(1-AR16))*AR16)</f>
        <v/>
      </c>
      <c r="AT16" s="53">
        <f>(((J16+(J16*AU16))*0.18)-(J16*AR16))</f>
        <v/>
      </c>
      <c r="AU16" s="55">
        <f>(((1+AV16)*(1-AR16))/(1-0.18)-1)</f>
        <v/>
      </c>
      <c r="AV16" s="55">
        <f>IF(BB16&gt;0,BB16,IF(BA16&gt;0,BA16,IF(AZ16&gt;0,AZ16,IF(AY16&gt;0,AY16,IF(AX16&gt;0,AX16)))))/100</f>
        <v/>
      </c>
      <c r="AW16" s="56">
        <f>VALUE(LEFT(G16,4))</f>
        <v/>
      </c>
      <c r="AX16" s="56">
        <f>VALUE(IFERROR(VLOOKUP(VALUE(LEFT(G16,4)),ST!$C$4:$E$300,3,FALSE),"0"))</f>
        <v/>
      </c>
      <c r="AY16" s="56">
        <f>VALUE(IFERROR(VLOOKUP(VALUE(LEFT(G16,5)),ST!$C$4:$E$300,3,FALSE),"0"))</f>
        <v/>
      </c>
      <c r="AZ16" s="56">
        <f>VALUE(IFERROR(VLOOKUP(VALUE(LEFT(G16,6)),ST!$C$4:$E$300,3,FALSE),"0"))</f>
        <v/>
      </c>
      <c r="BA16" s="56">
        <f>VALUE(IFERROR(VLOOKUP(VALUE(LEFT(G16,7)),ST!$C$4:$E$300,3,FALSE),"0"))</f>
        <v/>
      </c>
      <c r="BB16" s="56">
        <f>VALUE(IFERROR(VLOOKUP(G16,ST!$C$4:$E$400,3,FALSE),"0"))</f>
        <v/>
      </c>
      <c r="BC16" s="57">
        <f>IF(VLOOKUP(AW16,ST!$C$4:$F$298,4,FALSE)&lt;&gt;0,VLOOKUP(AW16,ST!$C$4:$F$298,4,FALSE),VLOOKUP(G16,ST!$C$4:$F$298,4,FALSE))</f>
        <v/>
      </c>
      <c r="BD16" s="57">
        <f>IF(O16="SC","Desconsiderar coluna ICMS ST",IF(O16="PR","Haverá ST", ))</f>
        <v/>
      </c>
      <c r="BE16" s="53">
        <f>W16</f>
        <v/>
      </c>
      <c r="BF16" s="53">
        <f>X16</f>
        <v/>
      </c>
      <c r="BG16" s="53">
        <f>AD16-AS16</f>
        <v/>
      </c>
      <c r="BH16" s="51">
        <f>$W$4+$X$4+AC16+$BJ$4+0.07</f>
        <v/>
      </c>
      <c r="BI16" s="53">
        <f>IF(BD16="Haverá ST",AJ16+AS16+AT16,AJ16+AS16)</f>
        <v/>
      </c>
      <c r="BJ16" s="53">
        <f>T16*$BJ$4</f>
        <v/>
      </c>
      <c r="BK16" s="53">
        <f>T16*$BK$4</f>
        <v/>
      </c>
      <c r="BL16" s="53">
        <f>BE16+BF16+AO16+BJ16+BK16+AD16</f>
        <v/>
      </c>
      <c r="BM16" s="53">
        <f>(T16-BL16)</f>
        <v/>
      </c>
    </row>
    <row r="17" ht="15.75" customHeight="1" s="218">
      <c r="A17" s="58">
        <f>A16+1</f>
        <v/>
      </c>
      <c r="B17" s="144">
        <f>BOM!B17</f>
        <v/>
      </c>
      <c r="C17" s="144">
        <f>BOM!C17</f>
        <v/>
      </c>
      <c r="D17" s="144">
        <f>BOM!D17</f>
        <v/>
      </c>
      <c r="E17" s="144">
        <f>BOM!E17</f>
        <v/>
      </c>
      <c r="F17" s="144">
        <f>BOM!F17</f>
        <v/>
      </c>
      <c r="G17" s="144">
        <f>BOM!G17</f>
        <v/>
      </c>
      <c r="H17" s="144">
        <f>BOM!H17</f>
        <v/>
      </c>
      <c r="I17" s="147">
        <f>I13*2</f>
        <v/>
      </c>
      <c r="J17" s="146">
        <f>BOM!J17</f>
        <v/>
      </c>
      <c r="K17" s="146">
        <f>BOM!K17</f>
        <v/>
      </c>
      <c r="L17" s="146">
        <f>BOM!L17</f>
        <v/>
      </c>
      <c r="M17" s="146">
        <f>BOM!M17</f>
        <v/>
      </c>
      <c r="N17" s="146">
        <f>BOM!N17</f>
        <v/>
      </c>
      <c r="O17" s="146">
        <f>BOM!O17</f>
        <v/>
      </c>
      <c r="P17" s="146">
        <f>BOM!P17</f>
        <v/>
      </c>
      <c r="Q17" s="46">
        <f>$F$97</f>
        <v/>
      </c>
      <c r="R17" s="46">
        <f>$F$98</f>
        <v/>
      </c>
      <c r="S17" s="48">
        <f>U17-(U17*R17)</f>
        <v/>
      </c>
      <c r="T17" s="48">
        <f>S17*I17</f>
        <v/>
      </c>
      <c r="U17" s="48">
        <f>(AN17)/(1-(BH17+Q17))</f>
        <v/>
      </c>
      <c r="V17" s="48">
        <f>U17*I17</f>
        <v/>
      </c>
      <c r="W17" s="49">
        <f>T17*$W$4</f>
        <v/>
      </c>
      <c r="X17" s="49">
        <f>T17*$X$4</f>
        <v/>
      </c>
      <c r="Y17" s="50">
        <f>M17</f>
        <v/>
      </c>
      <c r="Z17" s="9" t="n"/>
      <c r="AA17" s="9" t="n"/>
      <c r="AB17" s="9" t="n"/>
      <c r="AC17" s="51">
        <f t="array" ref="AC17">IF(I17&gt;0,VLOOKUP(Y17&amp;$P$88&amp;$P$89&amp;$P$90,Variáveis!$O$2:$S$300&amp;Variáveis!$P$2:$T$300&amp;Variáveis!$Q$2:$U$300&amp;Variáveis!$R$2:$V$300,5,FALSE),0)</f>
        <v/>
      </c>
      <c r="AD17" s="52">
        <f>T17*AC17</f>
        <v/>
      </c>
      <c r="AE17" s="53">
        <f>IF(AB17="não",((V17/(1-VLOOKUP(AA17,Variáveis!$AK$3:$AN$29,4,FALSE)))*VLOOKUP(AA17,Variáveis!$AK$3:$AN$29,4,FALSE))-AD17,0)</f>
        <v/>
      </c>
      <c r="AF17" s="53">
        <f>T17*$AF$4</f>
        <v/>
      </c>
      <c r="AG17" s="53">
        <f>IF(AB17="SIM","Cliente pode pagar DIFA na entrada", )</f>
        <v/>
      </c>
      <c r="AH17" s="54" t="n"/>
      <c r="AI17" s="53">
        <f>IF(K17="SIM",(J17*$F$102),J17)</f>
        <v/>
      </c>
      <c r="AJ17" s="53">
        <f>IF(L17="SIM",(AI17*$F$101),AI17)</f>
        <v/>
      </c>
      <c r="AK17" s="53">
        <f>AJ17-AS17</f>
        <v/>
      </c>
      <c r="AL17" s="53">
        <f>AJ17*I17</f>
        <v/>
      </c>
      <c r="AM17" s="53">
        <f>AK17*I17</f>
        <v/>
      </c>
      <c r="AN17" s="53">
        <f>AK17-AP17-AQ17</f>
        <v/>
      </c>
      <c r="AO17" s="53">
        <f>AN17*I17</f>
        <v/>
      </c>
      <c r="AP17" s="53">
        <f>$AP$4*AK17</f>
        <v/>
      </c>
      <c r="AQ17" s="53">
        <f>$AQ$4*AK17</f>
        <v/>
      </c>
      <c r="AR17" s="51">
        <f t="array" ref="AR17">VLOOKUP(M17&amp;N17&amp;O17&amp;P17,Variáveis!$A$2:$E$240&amp;Variáveis!$B$2:$F$240&amp;Variáveis!$C$2:$G$240&amp;Variáveis!$D$2:$H$240,5,FALSE)</f>
        <v/>
      </c>
      <c r="AS17" s="53">
        <f>((AJ17*(1-AR17))*AR17)</f>
        <v/>
      </c>
      <c r="AT17" s="53">
        <f>(((J17+(J17*AU17))*0.18)-(J17*AR17))</f>
        <v/>
      </c>
      <c r="AU17" s="55">
        <f>(((1+AV17)*(1-AR17))/(1-0.18)-1)</f>
        <v/>
      </c>
      <c r="AV17" s="55">
        <f>IF(BB17&gt;0,BB17,IF(BA17&gt;0,BA17,IF(AZ17&gt;0,AZ17,IF(AY17&gt;0,AY17,IF(AX17&gt;0,AX17)))))/100</f>
        <v/>
      </c>
      <c r="AW17" s="56">
        <f>VALUE(LEFT(G17,4))</f>
        <v/>
      </c>
      <c r="AX17" s="56">
        <f>VALUE(IFERROR(VLOOKUP(VALUE(LEFT(G17,4)),ST!$C$4:$E$300,3,FALSE),"0"))</f>
        <v/>
      </c>
      <c r="AY17" s="56">
        <f>VALUE(IFERROR(VLOOKUP(VALUE(LEFT(G17,5)),ST!$C$4:$E$300,3,FALSE),"0"))</f>
        <v/>
      </c>
      <c r="AZ17" s="56">
        <f>VALUE(IFERROR(VLOOKUP(VALUE(LEFT(G17,6)),ST!$C$4:$E$300,3,FALSE),"0"))</f>
        <v/>
      </c>
      <c r="BA17" s="56">
        <f>VALUE(IFERROR(VLOOKUP(VALUE(LEFT(G17,7)),ST!$C$4:$E$300,3,FALSE),"0"))</f>
        <v/>
      </c>
      <c r="BB17" s="56">
        <f>VALUE(IFERROR(VLOOKUP(G17,ST!$C$4:$E$400,3,FALSE),"0"))</f>
        <v/>
      </c>
      <c r="BC17" s="57">
        <f>IF(VLOOKUP(AW17,ST!$C$4:$F$298,4,FALSE)&lt;&gt;0,VLOOKUP(AW17,ST!$C$4:$F$298,4,FALSE),VLOOKUP(G17,ST!$C$4:$F$298,4,FALSE))</f>
        <v/>
      </c>
      <c r="BD17" s="57">
        <f>IF(O17="SC","Desconsiderar coluna ICMS ST",IF(O17="PR","Haverá ST", ))</f>
        <v/>
      </c>
      <c r="BE17" s="53">
        <f>W17</f>
        <v/>
      </c>
      <c r="BF17" s="53">
        <f>X17</f>
        <v/>
      </c>
      <c r="BG17" s="53">
        <f>AD17-AS17</f>
        <v/>
      </c>
      <c r="BH17" s="51">
        <f>$W$4+$X$4+AC17+$BJ$4+0.07</f>
        <v/>
      </c>
      <c r="BI17" s="53">
        <f>IF(BD17="Haverá ST",AJ17+AS17+AT17,AJ17+AS17)</f>
        <v/>
      </c>
      <c r="BJ17" s="53">
        <f>T17*$BJ$4</f>
        <v/>
      </c>
      <c r="BK17" s="53">
        <f>T17*$BK$4</f>
        <v/>
      </c>
      <c r="BL17" s="53">
        <f>BE17+BF17+AO17+BJ17+BK17+AD17</f>
        <v/>
      </c>
      <c r="BM17" s="53">
        <f>(T17-BL17)</f>
        <v/>
      </c>
    </row>
    <row r="18" ht="15.75" customHeight="1" s="218">
      <c r="A18" s="58">
        <f>A17+1</f>
        <v/>
      </c>
      <c r="B18" s="144">
        <f>BOM!B18</f>
        <v/>
      </c>
      <c r="C18" s="144">
        <f>BOM!C18</f>
        <v/>
      </c>
      <c r="D18" s="144">
        <f>BOM!D18</f>
        <v/>
      </c>
      <c r="E18" s="144">
        <f>BOM!E18</f>
        <v/>
      </c>
      <c r="F18" s="144">
        <f>BOM!F18</f>
        <v/>
      </c>
      <c r="G18" s="144">
        <f>BOM!G18</f>
        <v/>
      </c>
      <c r="H18" s="144">
        <f>BOM!H18</f>
        <v/>
      </c>
      <c r="I18" s="147" t="n">
        <v>0</v>
      </c>
      <c r="J18" s="146">
        <f>BOM!J18</f>
        <v/>
      </c>
      <c r="K18" s="146">
        <f>BOM!K18</f>
        <v/>
      </c>
      <c r="L18" s="146">
        <f>BOM!L18</f>
        <v/>
      </c>
      <c r="M18" s="146">
        <f>BOM!M18</f>
        <v/>
      </c>
      <c r="N18" s="146">
        <f>BOM!N18</f>
        <v/>
      </c>
      <c r="O18" s="146">
        <f>BOM!O18</f>
        <v/>
      </c>
      <c r="P18" s="146">
        <f>BOM!P18</f>
        <v/>
      </c>
      <c r="Q18" s="46">
        <f>$F$97</f>
        <v/>
      </c>
      <c r="R18" s="46">
        <f>$F$98</f>
        <v/>
      </c>
      <c r="S18" s="48">
        <f>U18-(U18*R18)</f>
        <v/>
      </c>
      <c r="T18" s="48">
        <f>S18*I18</f>
        <v/>
      </c>
      <c r="U18" s="48">
        <f>(AN18)/(1-(BH18+Q18))</f>
        <v/>
      </c>
      <c r="V18" s="48">
        <f>U18*I18</f>
        <v/>
      </c>
      <c r="W18" s="49">
        <f>T18*$W$4</f>
        <v/>
      </c>
      <c r="X18" s="49">
        <f>T18*$X$4</f>
        <v/>
      </c>
      <c r="Y18" s="50">
        <f>M18</f>
        <v/>
      </c>
      <c r="Z18" s="9" t="n"/>
      <c r="AA18" s="9" t="n"/>
      <c r="AB18" s="9" t="n"/>
      <c r="AC18" s="51">
        <f t="array" ref="AC18">IF(I18&gt;0,VLOOKUP(Y18&amp;$P$88&amp;$P$89&amp;$P$90,Variáveis!$O$2:$S$300&amp;Variáveis!$P$2:$T$300&amp;Variáveis!$Q$2:$U$300&amp;Variáveis!$R$2:$V$300,5,FALSE),0)</f>
        <v/>
      </c>
      <c r="AD18" s="52">
        <f>T18*AC18</f>
        <v/>
      </c>
      <c r="AE18" s="53">
        <f>IF(AB18="não",((V18/(1-VLOOKUP(AA18,Variáveis!$AK$3:$AN$29,4,FALSE)))*VLOOKUP(AA18,Variáveis!$AK$3:$AN$29,4,FALSE))-AD18,0)</f>
        <v/>
      </c>
      <c r="AF18" s="53">
        <f>T18*$AF$4</f>
        <v/>
      </c>
      <c r="AG18" s="53">
        <f>IF(AB18="SIM","Cliente pode pagar DIFA na entrada", )</f>
        <v/>
      </c>
      <c r="AH18" s="54" t="n"/>
      <c r="AI18" s="53">
        <f>IF(K18="SIM",(J18*$F$102),J18)</f>
        <v/>
      </c>
      <c r="AJ18" s="53">
        <f>IF(L18="SIM",(AI18*$F$101),AI18)</f>
        <v/>
      </c>
      <c r="AK18" s="53">
        <f>AJ18-AS18</f>
        <v/>
      </c>
      <c r="AL18" s="53">
        <f>AJ18*I18</f>
        <v/>
      </c>
      <c r="AM18" s="53">
        <f>AK18*I18</f>
        <v/>
      </c>
      <c r="AN18" s="53">
        <f>AK18-AP18-AQ18</f>
        <v/>
      </c>
      <c r="AO18" s="53">
        <f>AN18*I18</f>
        <v/>
      </c>
      <c r="AP18" s="53">
        <f>$AP$4*AK18</f>
        <v/>
      </c>
      <c r="AQ18" s="53">
        <f>$AQ$4*AK18</f>
        <v/>
      </c>
      <c r="AR18" s="51">
        <f t="array" ref="AR18">VLOOKUP(M18&amp;N18&amp;O18&amp;P18,Variáveis!$A$2:$E$240&amp;Variáveis!$B$2:$F$240&amp;Variáveis!$C$2:$G$240&amp;Variáveis!$D$2:$H$240,5,FALSE)</f>
        <v/>
      </c>
      <c r="AS18" s="53">
        <f>((AJ18*(1-AR18))*AR18)</f>
        <v/>
      </c>
      <c r="AT18" s="53">
        <f>(((J18+(J18*AU18))*0.18)-(J18*AR18))</f>
        <v/>
      </c>
      <c r="AU18" s="55">
        <f>(((1+AV18)*(1-AR18))/(1-0.18)-1)</f>
        <v/>
      </c>
      <c r="AV18" s="55">
        <f>IF(BB18&gt;0,BB18,IF(BA18&gt;0,BA18,IF(AZ18&gt;0,AZ18,IF(AY18&gt;0,AY18,IF(AX18&gt;0,AX18)))))/100</f>
        <v/>
      </c>
      <c r="AW18" s="56">
        <f>VALUE(LEFT(G18,4))</f>
        <v/>
      </c>
      <c r="AX18" s="56">
        <f>VALUE(IFERROR(VLOOKUP(VALUE(LEFT(G18,4)),ST!$C$4:$E$300,3,FALSE),"0"))</f>
        <v/>
      </c>
      <c r="AY18" s="56">
        <f>VALUE(IFERROR(VLOOKUP(VALUE(LEFT(G18,5)),ST!$C$4:$E$300,3,FALSE),"0"))</f>
        <v/>
      </c>
      <c r="AZ18" s="56">
        <f>VALUE(IFERROR(VLOOKUP(VALUE(LEFT(G18,6)),ST!$C$4:$E$300,3,FALSE),"0"))</f>
        <v/>
      </c>
      <c r="BA18" s="56">
        <f>VALUE(IFERROR(VLOOKUP(VALUE(LEFT(G18,7)),ST!$C$4:$E$300,3,FALSE),"0"))</f>
        <v/>
      </c>
      <c r="BB18" s="56">
        <f>VALUE(IFERROR(VLOOKUP(G18,ST!$C$4:$E$400,3,FALSE),"0"))</f>
        <v/>
      </c>
      <c r="BC18" s="57">
        <f>IF(VLOOKUP(AW18,ST!$C$4:$F$298,4,FALSE)&lt;&gt;0,VLOOKUP(AW18,ST!$C$4:$F$298,4,FALSE),VLOOKUP(G18,ST!$C$4:$F$298,4,FALSE))</f>
        <v/>
      </c>
      <c r="BD18" s="57">
        <f>IF(O18="SC","Desconsiderar coluna ICMS ST",IF(O18="PR","Haverá ST", ))</f>
        <v/>
      </c>
      <c r="BE18" s="53">
        <f>W18</f>
        <v/>
      </c>
      <c r="BF18" s="53">
        <f>X18</f>
        <v/>
      </c>
      <c r="BG18" s="53">
        <f>AD18-AS18</f>
        <v/>
      </c>
      <c r="BH18" s="51">
        <f>$W$4+$X$4+AC18+$BJ$4+0.07</f>
        <v/>
      </c>
      <c r="BI18" s="53">
        <f>IF(BD18="Haverá ST",AJ18+AS18+AT18,AJ18+AS18)</f>
        <v/>
      </c>
      <c r="BJ18" s="53">
        <f>T18*$BJ$4</f>
        <v/>
      </c>
      <c r="BK18" s="53">
        <f>T18*$BK$4</f>
        <v/>
      </c>
      <c r="BL18" s="53">
        <f>BE18+BF18+AO18+BJ18+BK18+AD18</f>
        <v/>
      </c>
      <c r="BM18" s="53">
        <f>(T18-BL18)</f>
        <v/>
      </c>
    </row>
    <row r="19" ht="15.75" customHeight="1" s="218">
      <c r="A19" s="58">
        <f>A18+1</f>
        <v/>
      </c>
      <c r="B19" s="144">
        <f>BOM!B19</f>
        <v/>
      </c>
      <c r="C19" s="144">
        <f>BOM!C19</f>
        <v/>
      </c>
      <c r="D19" s="144">
        <f>BOM!D19</f>
        <v/>
      </c>
      <c r="E19" s="144">
        <f>BOM!E19</f>
        <v/>
      </c>
      <c r="F19" s="144">
        <f>BOM!F19</f>
        <v/>
      </c>
      <c r="G19" s="144">
        <f>BOM!G19</f>
        <v/>
      </c>
      <c r="H19" s="144">
        <f>BOM!H19</f>
        <v/>
      </c>
      <c r="I19" s="147" t="n">
        <v>0</v>
      </c>
      <c r="J19" s="146">
        <f>BOM!J19</f>
        <v/>
      </c>
      <c r="K19" s="146">
        <f>BOM!K19</f>
        <v/>
      </c>
      <c r="L19" s="146">
        <f>BOM!L19</f>
        <v/>
      </c>
      <c r="M19" s="146">
        <f>BOM!M19</f>
        <v/>
      </c>
      <c r="N19" s="146">
        <f>BOM!N19</f>
        <v/>
      </c>
      <c r="O19" s="146">
        <f>BOM!O19</f>
        <v/>
      </c>
      <c r="P19" s="146">
        <f>BOM!P19</f>
        <v/>
      </c>
      <c r="Q19" s="46">
        <f>$F$97</f>
        <v/>
      </c>
      <c r="R19" s="46">
        <f>$F$98</f>
        <v/>
      </c>
      <c r="S19" s="48">
        <f>U19-(U19*R19)</f>
        <v/>
      </c>
      <c r="T19" s="48">
        <f>S19*I19</f>
        <v/>
      </c>
      <c r="U19" s="48">
        <f>(AN19)/(1-(BH19+Q19))</f>
        <v/>
      </c>
      <c r="V19" s="48">
        <f>U19*I19</f>
        <v/>
      </c>
      <c r="W19" s="49">
        <f>T19*$W$4</f>
        <v/>
      </c>
      <c r="X19" s="49">
        <f>T19*$X$4</f>
        <v/>
      </c>
      <c r="Y19" s="50">
        <f>M19</f>
        <v/>
      </c>
      <c r="Z19" s="9" t="n"/>
      <c r="AA19" s="9" t="n"/>
      <c r="AB19" s="9" t="n"/>
      <c r="AC19" s="51">
        <f t="array" ref="AC19">IF(I19&gt;0,VLOOKUP(Y19&amp;$P$88&amp;$P$89&amp;$P$90,Variáveis!$O$2:$S$300&amp;Variáveis!$P$2:$T$300&amp;Variáveis!$Q$2:$U$300&amp;Variáveis!$R$2:$V$300,5,FALSE),0)</f>
        <v/>
      </c>
      <c r="AD19" s="52">
        <f>T19*AC19</f>
        <v/>
      </c>
      <c r="AE19" s="53">
        <f>IF(AB19="não",((V19/(1-VLOOKUP(AA19,Variáveis!$AK$3:$AN$29,4,FALSE)))*VLOOKUP(AA19,Variáveis!$AK$3:$AN$29,4,FALSE))-AD19,0)</f>
        <v/>
      </c>
      <c r="AF19" s="53">
        <f>T19*$AF$4</f>
        <v/>
      </c>
      <c r="AG19" s="53">
        <f>IF(AB19="SIM","Cliente pode pagar DIFA na entrada", )</f>
        <v/>
      </c>
      <c r="AH19" s="54" t="n"/>
      <c r="AI19" s="53">
        <f>IF(K19="SIM",(J19*$F$102),J19)</f>
        <v/>
      </c>
      <c r="AJ19" s="53">
        <f>IF(L19="SIM",(AI19*$F$101),AI19)</f>
        <v/>
      </c>
      <c r="AK19" s="53">
        <f>AJ19-AS19</f>
        <v/>
      </c>
      <c r="AL19" s="53">
        <f>AJ19*I19</f>
        <v/>
      </c>
      <c r="AM19" s="53">
        <f>AK19*I19</f>
        <v/>
      </c>
      <c r="AN19" s="53">
        <f>AK19-AP19-AQ19</f>
        <v/>
      </c>
      <c r="AO19" s="53">
        <f>AN19*I19</f>
        <v/>
      </c>
      <c r="AP19" s="53">
        <f>$AP$4*AK19</f>
        <v/>
      </c>
      <c r="AQ19" s="53">
        <f>$AQ$4*AK19</f>
        <v/>
      </c>
      <c r="AR19" s="51">
        <f t="array" ref="AR19">VLOOKUP(M19&amp;N19&amp;O19&amp;P19,Variáveis!$A$2:$E$240&amp;Variáveis!$B$2:$F$240&amp;Variáveis!$C$2:$G$240&amp;Variáveis!$D$2:$H$240,5,FALSE)</f>
        <v/>
      </c>
      <c r="AS19" s="53">
        <f>((AJ19*(1-AR19))*AR19)</f>
        <v/>
      </c>
      <c r="AT19" s="53">
        <f>(((J19+(J19*AU19))*0.18)-(J19*AR19))</f>
        <v/>
      </c>
      <c r="AU19" s="55">
        <f>(((1+AV19)*(1-AR19))/(1-0.18)-1)</f>
        <v/>
      </c>
      <c r="AV19" s="55">
        <f>IF(BB19&gt;0,BB19,IF(BA19&gt;0,BA19,IF(AZ19&gt;0,AZ19,IF(AY19&gt;0,AY19,IF(AX19&gt;0,AX19)))))/100</f>
        <v/>
      </c>
      <c r="AW19" s="56">
        <f>VALUE(LEFT(G19,4))</f>
        <v/>
      </c>
      <c r="AX19" s="56">
        <f>VALUE(IFERROR(VLOOKUP(VALUE(LEFT(G19,4)),ST!$C$4:$E$300,3,FALSE),"0"))</f>
        <v/>
      </c>
      <c r="AY19" s="56">
        <f>VALUE(IFERROR(VLOOKUP(VALUE(LEFT(G19,5)),ST!$C$4:$E$300,3,FALSE),"0"))</f>
        <v/>
      </c>
      <c r="AZ19" s="56">
        <f>VALUE(IFERROR(VLOOKUP(VALUE(LEFT(G19,6)),ST!$C$4:$E$300,3,FALSE),"0"))</f>
        <v/>
      </c>
      <c r="BA19" s="56">
        <f>VALUE(IFERROR(VLOOKUP(VALUE(LEFT(G19,7)),ST!$C$4:$E$300,3,FALSE),"0"))</f>
        <v/>
      </c>
      <c r="BB19" s="56">
        <f>VALUE(IFERROR(VLOOKUP(G19,ST!$C$4:$E$400,3,FALSE),"0"))</f>
        <v/>
      </c>
      <c r="BC19" s="57">
        <f>IF(VLOOKUP(AW19,ST!$C$4:$F$298,4,FALSE)&lt;&gt;0,VLOOKUP(AW19,ST!$C$4:$F$298,4,FALSE),VLOOKUP(G19,ST!$C$4:$F$298,4,FALSE))</f>
        <v/>
      </c>
      <c r="BD19" s="57">
        <f>IF(O19="SC","Desconsiderar coluna ICMS ST",IF(O19="PR","Haverá ST", ))</f>
        <v/>
      </c>
      <c r="BE19" s="53">
        <f>W19</f>
        <v/>
      </c>
      <c r="BF19" s="53">
        <f>X19</f>
        <v/>
      </c>
      <c r="BG19" s="53">
        <f>AD19-AS19</f>
        <v/>
      </c>
      <c r="BH19" s="51">
        <f>$W$4+$X$4+AC19+$BJ$4+0.07</f>
        <v/>
      </c>
      <c r="BI19" s="53">
        <f>IF(BD19="Haverá ST",AJ19+AS19+AT19,AJ19+AS19)</f>
        <v/>
      </c>
      <c r="BJ19" s="53">
        <f>T19*$BJ$4</f>
        <v/>
      </c>
      <c r="BK19" s="53">
        <f>T19*$BK$4</f>
        <v/>
      </c>
      <c r="BL19" s="53">
        <f>BE19+BF19+AO19+BJ19+BK19+AD19</f>
        <v/>
      </c>
      <c r="BM19" s="53">
        <f>(T19-BL19)</f>
        <v/>
      </c>
    </row>
    <row r="20" ht="15.75" customHeight="1" s="218">
      <c r="A20" s="58">
        <f>A19+1</f>
        <v/>
      </c>
      <c r="B20" s="144">
        <f>BOM!B20</f>
        <v/>
      </c>
      <c r="C20" s="144">
        <f>BOM!C20</f>
        <v/>
      </c>
      <c r="D20" s="144">
        <f>BOM!D20</f>
        <v/>
      </c>
      <c r="E20" s="144">
        <f>BOM!E20</f>
        <v/>
      </c>
      <c r="F20" s="144">
        <f>BOM!F20</f>
        <v/>
      </c>
      <c r="G20" s="144">
        <f>BOM!G20</f>
        <v/>
      </c>
      <c r="H20" s="144">
        <f>BOM!H20</f>
        <v/>
      </c>
      <c r="I20" s="147" t="n">
        <v>0</v>
      </c>
      <c r="J20" s="146">
        <f>BOM!J20</f>
        <v/>
      </c>
      <c r="K20" s="146">
        <f>BOM!K20</f>
        <v/>
      </c>
      <c r="L20" s="146">
        <f>BOM!L20</f>
        <v/>
      </c>
      <c r="M20" s="146">
        <f>BOM!M20</f>
        <v/>
      </c>
      <c r="N20" s="146">
        <f>BOM!N20</f>
        <v/>
      </c>
      <c r="O20" s="146">
        <f>BOM!O20</f>
        <v/>
      </c>
      <c r="P20" s="146">
        <f>BOM!P20</f>
        <v/>
      </c>
      <c r="Q20" s="46">
        <f>$F$97</f>
        <v/>
      </c>
      <c r="R20" s="46">
        <f>$F$98</f>
        <v/>
      </c>
      <c r="S20" s="48">
        <f>U20-(U20*R20)</f>
        <v/>
      </c>
      <c r="T20" s="48">
        <f>S20*I20</f>
        <v/>
      </c>
      <c r="U20" s="48">
        <f>(AN20)/(1-(BH20+Q20))</f>
        <v/>
      </c>
      <c r="V20" s="48">
        <f>U20*I20</f>
        <v/>
      </c>
      <c r="W20" s="49">
        <f>T20*$W$4</f>
        <v/>
      </c>
      <c r="X20" s="49">
        <f>T20*$X$4</f>
        <v/>
      </c>
      <c r="Y20" s="50">
        <f>M20</f>
        <v/>
      </c>
      <c r="Z20" s="9" t="n"/>
      <c r="AA20" s="9" t="n"/>
      <c r="AB20" s="9" t="n"/>
      <c r="AC20" s="51">
        <f t="array" ref="AC20">IF(I20&gt;0,VLOOKUP(Y20&amp;$P$88&amp;$P$89&amp;$P$90,Variáveis!$O$2:$S$300&amp;Variáveis!$P$2:$T$300&amp;Variáveis!$Q$2:$U$300&amp;Variáveis!$R$2:$V$300,5,FALSE),0)</f>
        <v/>
      </c>
      <c r="AD20" s="52">
        <f>T20*AC20</f>
        <v/>
      </c>
      <c r="AE20" s="53">
        <f>IF(AB20="não",((V20/(1-VLOOKUP(AA20,Variáveis!$AK$3:$AN$29,4,FALSE)))*VLOOKUP(AA20,Variáveis!$AK$3:$AN$29,4,FALSE))-AD20,0)</f>
        <v/>
      </c>
      <c r="AF20" s="53">
        <f>T20*$AF$4</f>
        <v/>
      </c>
      <c r="AG20" s="53">
        <f>IF(AB20="SIM","Cliente pode pagar DIFA na entrada", )</f>
        <v/>
      </c>
      <c r="AH20" s="54" t="n"/>
      <c r="AI20" s="53">
        <f>IF(K20="SIM",(J20*$F$102),J20)</f>
        <v/>
      </c>
      <c r="AJ20" s="53">
        <f>IF(L20="SIM",(AI20*$F$101),AI20)</f>
        <v/>
      </c>
      <c r="AK20" s="53">
        <f>AJ20-AS20</f>
        <v/>
      </c>
      <c r="AL20" s="53">
        <f>AJ20*I20</f>
        <v/>
      </c>
      <c r="AM20" s="53">
        <f>AK20*I20</f>
        <v/>
      </c>
      <c r="AN20" s="53">
        <f>AK20-AP20-AQ20</f>
        <v/>
      </c>
      <c r="AO20" s="53">
        <f>AN20*I20</f>
        <v/>
      </c>
      <c r="AP20" s="53">
        <f>$AP$4*AK20</f>
        <v/>
      </c>
      <c r="AQ20" s="53">
        <f>$AQ$4*AK20</f>
        <v/>
      </c>
      <c r="AR20" s="51">
        <f t="array" ref="AR20">VLOOKUP(M20&amp;N20&amp;O20&amp;P20,Variáveis!$A$2:$E$240&amp;Variáveis!$B$2:$F$240&amp;Variáveis!$C$2:$G$240&amp;Variáveis!$D$2:$H$240,5,FALSE)</f>
        <v/>
      </c>
      <c r="AS20" s="53">
        <f>((AJ20*(1-AR20))*AR20)</f>
        <v/>
      </c>
      <c r="AT20" s="53">
        <f>(((J20+(J20*AU20))*0.18)-(J20*AR20))</f>
        <v/>
      </c>
      <c r="AU20" s="55">
        <f>(((1+AV20)*(1-AR20))/(1-0.18)-1)</f>
        <v/>
      </c>
      <c r="AV20" s="55">
        <f>IF(BB20&gt;0,BB20,IF(BA20&gt;0,BA20,IF(AZ20&gt;0,AZ20,IF(AY20&gt;0,AY20,IF(AX20&gt;0,AX20)))))/100</f>
        <v/>
      </c>
      <c r="AW20" s="56">
        <f>VALUE(LEFT(G20,4))</f>
        <v/>
      </c>
      <c r="AX20" s="56">
        <f>VALUE(IFERROR(VLOOKUP(VALUE(LEFT(G20,4)),ST!$C$4:$E$300,3,FALSE),"0"))</f>
        <v/>
      </c>
      <c r="AY20" s="56">
        <f>VALUE(IFERROR(VLOOKUP(VALUE(LEFT(G20,5)),ST!$C$4:$E$300,3,FALSE),"0"))</f>
        <v/>
      </c>
      <c r="AZ20" s="56">
        <f>VALUE(IFERROR(VLOOKUP(VALUE(LEFT(G20,6)),ST!$C$4:$E$300,3,FALSE),"0"))</f>
        <v/>
      </c>
      <c r="BA20" s="56">
        <f>VALUE(IFERROR(VLOOKUP(VALUE(LEFT(G20,7)),ST!$C$4:$E$300,3,FALSE),"0"))</f>
        <v/>
      </c>
      <c r="BB20" s="56">
        <f>VALUE(IFERROR(VLOOKUP(G20,ST!$C$4:$E$400,3,FALSE),"0"))</f>
        <v/>
      </c>
      <c r="BC20" s="57">
        <f>IF(VLOOKUP(AW20,ST!$C$4:$F$298,4,FALSE)&lt;&gt;0,VLOOKUP(AW20,ST!$C$4:$F$298,4,FALSE),VLOOKUP(G20,ST!$C$4:$F$298,4,FALSE))</f>
        <v/>
      </c>
      <c r="BD20" s="57">
        <f>IF(O20="SC","Desconsiderar coluna ICMS ST",IF(O20="PR","Haverá ST", ))</f>
        <v/>
      </c>
      <c r="BE20" s="53">
        <f>W20</f>
        <v/>
      </c>
      <c r="BF20" s="53">
        <f>X20</f>
        <v/>
      </c>
      <c r="BG20" s="53">
        <f>AD20-AS20</f>
        <v/>
      </c>
      <c r="BH20" s="51">
        <f>$W$4+$X$4+AC20+$BJ$4+0.07</f>
        <v/>
      </c>
      <c r="BI20" s="53">
        <f>IF(BD20="Haverá ST",AJ20+AS20+AT20,AJ20+AS20)</f>
        <v/>
      </c>
      <c r="BJ20" s="53">
        <f>T20*$BJ$4</f>
        <v/>
      </c>
      <c r="BK20" s="53">
        <f>T20*$BK$4</f>
        <v/>
      </c>
      <c r="BL20" s="53">
        <f>BE20+BF20+AO20+BJ20+BK20+AD20</f>
        <v/>
      </c>
      <c r="BM20" s="53">
        <f>(T20-BL20)</f>
        <v/>
      </c>
    </row>
    <row r="21" ht="15.75" customHeight="1" s="218">
      <c r="A21" s="58">
        <f>A20+1</f>
        <v/>
      </c>
      <c r="B21" s="144">
        <f>BOM!B21</f>
        <v/>
      </c>
      <c r="C21" s="144">
        <f>BOM!C21</f>
        <v/>
      </c>
      <c r="D21" s="144">
        <f>BOM!D21</f>
        <v/>
      </c>
      <c r="E21" s="144">
        <f>BOM!E21</f>
        <v/>
      </c>
      <c r="F21" s="144">
        <f>BOM!F21</f>
        <v/>
      </c>
      <c r="G21" s="144">
        <f>BOM!G21</f>
        <v/>
      </c>
      <c r="H21" s="144">
        <f>BOM!H21</f>
        <v/>
      </c>
      <c r="I21" s="147" t="n">
        <v>0</v>
      </c>
      <c r="J21" s="146">
        <f>BOM!J21</f>
        <v/>
      </c>
      <c r="K21" s="146">
        <f>BOM!K21</f>
        <v/>
      </c>
      <c r="L21" s="146">
        <f>BOM!L21</f>
        <v/>
      </c>
      <c r="M21" s="146">
        <f>BOM!M21</f>
        <v/>
      </c>
      <c r="N21" s="146">
        <f>BOM!N21</f>
        <v/>
      </c>
      <c r="O21" s="146">
        <f>BOM!O21</f>
        <v/>
      </c>
      <c r="P21" s="146">
        <f>BOM!P21</f>
        <v/>
      </c>
      <c r="Q21" s="46">
        <f>$F$97</f>
        <v/>
      </c>
      <c r="R21" s="46">
        <f>$F$98</f>
        <v/>
      </c>
      <c r="S21" s="48">
        <f>U21-(U21*R21)</f>
        <v/>
      </c>
      <c r="T21" s="48">
        <f>S21*I21</f>
        <v/>
      </c>
      <c r="U21" s="48">
        <f>(AN21)/(1-(BH21+Q21))</f>
        <v/>
      </c>
      <c r="V21" s="48">
        <f>U21*I21</f>
        <v/>
      </c>
      <c r="W21" s="49">
        <f>T21*$W$4</f>
        <v/>
      </c>
      <c r="X21" s="49">
        <f>T21*$X$4</f>
        <v/>
      </c>
      <c r="Y21" s="50">
        <f>M21</f>
        <v/>
      </c>
      <c r="Z21" s="9" t="n"/>
      <c r="AA21" s="9" t="n"/>
      <c r="AB21" s="9" t="n"/>
      <c r="AC21" s="51">
        <f t="array" ref="AC21">IF(I21&gt;0,VLOOKUP(Y21&amp;$P$88&amp;$P$89&amp;$P$90,Variáveis!$O$2:$S$300&amp;Variáveis!$P$2:$T$300&amp;Variáveis!$Q$2:$U$300&amp;Variáveis!$R$2:$V$300,5,FALSE),0)</f>
        <v/>
      </c>
      <c r="AD21" s="52">
        <f>T21*AC21</f>
        <v/>
      </c>
      <c r="AE21" s="53">
        <f>IF(AB21="não",((V21/(1-VLOOKUP(AA21,Variáveis!$AK$3:$AN$29,4,FALSE)))*VLOOKUP(AA21,Variáveis!$AK$3:$AN$29,4,FALSE))-AD21,0)</f>
        <v/>
      </c>
      <c r="AF21" s="53">
        <f>T21*$AF$4</f>
        <v/>
      </c>
      <c r="AG21" s="53">
        <f>IF(AB21="SIM","Cliente pode pagar DIFA na entrada", )</f>
        <v/>
      </c>
      <c r="AH21" s="54" t="n"/>
      <c r="AI21" s="53">
        <f>IF(K21="SIM",(J21*$F$102),J21)</f>
        <v/>
      </c>
      <c r="AJ21" s="53">
        <f>IF(L21="SIM",(AI21*$F$101),AI21)</f>
        <v/>
      </c>
      <c r="AK21" s="53">
        <f>AJ21-AS21</f>
        <v/>
      </c>
      <c r="AL21" s="53">
        <f>AJ21*I21</f>
        <v/>
      </c>
      <c r="AM21" s="53">
        <f>AK21*I21</f>
        <v/>
      </c>
      <c r="AN21" s="53">
        <f>AK21-AP21-AQ21</f>
        <v/>
      </c>
      <c r="AO21" s="53">
        <f>AN21*I21</f>
        <v/>
      </c>
      <c r="AP21" s="53">
        <f>$AP$4*AK21</f>
        <v/>
      </c>
      <c r="AQ21" s="53">
        <f>$AQ$4*AK21</f>
        <v/>
      </c>
      <c r="AR21" s="51">
        <f t="array" ref="AR21">VLOOKUP(M21&amp;N21&amp;O21&amp;P21,Variáveis!$A$2:$E$240&amp;Variáveis!$B$2:$F$240&amp;Variáveis!$C$2:$G$240&amp;Variáveis!$D$2:$H$240,5,FALSE)</f>
        <v/>
      </c>
      <c r="AS21" s="53">
        <f>((AJ21*(1-AR21))*AR21)</f>
        <v/>
      </c>
      <c r="AT21" s="53">
        <f>(((J21+(J21*AU21))*0.18)-(J21*AR21))</f>
        <v/>
      </c>
      <c r="AU21" s="55">
        <f>(((1+AV21)*(1-AR21))/(1-0.18)-1)</f>
        <v/>
      </c>
      <c r="AV21" s="55">
        <f>IF(BB21&gt;0,BB21,IF(BA21&gt;0,BA21,IF(AZ21&gt;0,AZ21,IF(AY21&gt;0,AY21,IF(AX21&gt;0,AX21)))))/100</f>
        <v/>
      </c>
      <c r="AW21" s="56">
        <f>VALUE(LEFT(G21,4))</f>
        <v/>
      </c>
      <c r="AX21" s="56">
        <f>VALUE(IFERROR(VLOOKUP(VALUE(LEFT(G21,4)),ST!$C$4:$E$300,3,FALSE),"0"))</f>
        <v/>
      </c>
      <c r="AY21" s="56">
        <f>VALUE(IFERROR(VLOOKUP(VALUE(LEFT(G21,5)),ST!$C$4:$E$300,3,FALSE),"0"))</f>
        <v/>
      </c>
      <c r="AZ21" s="56">
        <f>VALUE(IFERROR(VLOOKUP(VALUE(LEFT(G21,6)),ST!$C$4:$E$300,3,FALSE),"0"))</f>
        <v/>
      </c>
      <c r="BA21" s="56">
        <f>VALUE(IFERROR(VLOOKUP(VALUE(LEFT(G21,7)),ST!$C$4:$E$300,3,FALSE),"0"))</f>
        <v/>
      </c>
      <c r="BB21" s="56">
        <f>VALUE(IFERROR(VLOOKUP(G21,ST!$C$4:$E$400,3,FALSE),"0"))</f>
        <v/>
      </c>
      <c r="BC21" s="57">
        <f>IF(VLOOKUP(AW21,ST!$C$4:$F$298,4,FALSE)&lt;&gt;0,VLOOKUP(AW21,ST!$C$4:$F$298,4,FALSE),VLOOKUP(G21,ST!$C$4:$F$298,4,FALSE))</f>
        <v/>
      </c>
      <c r="BD21" s="57">
        <f>IF(O21="SC","Desconsiderar coluna ICMS ST",IF(O21="PR","Haverá ST", ))</f>
        <v/>
      </c>
      <c r="BE21" s="53">
        <f>W21</f>
        <v/>
      </c>
      <c r="BF21" s="53">
        <f>X21</f>
        <v/>
      </c>
      <c r="BG21" s="53">
        <f>AD21-AS21</f>
        <v/>
      </c>
      <c r="BH21" s="51">
        <f>$W$4+$X$4+AC21+$BJ$4+0.07</f>
        <v/>
      </c>
      <c r="BI21" s="53">
        <f>IF(BD21="Haverá ST",AJ21+AS21+AT21,AJ21+AS21)</f>
        <v/>
      </c>
      <c r="BJ21" s="53">
        <f>T21*$BJ$4</f>
        <v/>
      </c>
      <c r="BK21" s="53">
        <f>T21*$BK$4</f>
        <v/>
      </c>
      <c r="BL21" s="53">
        <f>BE21+BF21+AO21+BJ21+BK21+AD21</f>
        <v/>
      </c>
      <c r="BM21" s="53">
        <f>(T21-BL21)</f>
        <v/>
      </c>
    </row>
    <row r="22" ht="15.75" customHeight="1" s="218">
      <c r="A22" s="58">
        <f>A21+1</f>
        <v/>
      </c>
      <c r="B22" s="144">
        <f>BOM!B22</f>
        <v/>
      </c>
      <c r="C22" s="144">
        <f>BOM!C22</f>
        <v/>
      </c>
      <c r="D22" s="144">
        <f>BOM!D22</f>
        <v/>
      </c>
      <c r="E22" s="144">
        <f>BOM!E22</f>
        <v/>
      </c>
      <c r="F22" s="144">
        <f>BOM!F22</f>
        <v/>
      </c>
      <c r="G22" s="144">
        <f>BOM!G22</f>
        <v/>
      </c>
      <c r="H22" s="144">
        <f>BOM!H22</f>
        <v/>
      </c>
      <c r="I22" s="147" t="n">
        <v>0</v>
      </c>
      <c r="J22" s="146">
        <f>BOM!J22</f>
        <v/>
      </c>
      <c r="K22" s="146">
        <f>BOM!K22</f>
        <v/>
      </c>
      <c r="L22" s="146">
        <f>BOM!L22</f>
        <v/>
      </c>
      <c r="M22" s="146">
        <f>BOM!M22</f>
        <v/>
      </c>
      <c r="N22" s="146">
        <f>BOM!N22</f>
        <v/>
      </c>
      <c r="O22" s="146">
        <f>BOM!O22</f>
        <v/>
      </c>
      <c r="P22" s="146">
        <f>BOM!P22</f>
        <v/>
      </c>
      <c r="Q22" s="46">
        <f>$F$97</f>
        <v/>
      </c>
      <c r="R22" s="46">
        <f>$F$98</f>
        <v/>
      </c>
      <c r="S22" s="48">
        <f>U22-(U22*R22)</f>
        <v/>
      </c>
      <c r="T22" s="48">
        <f>S22*I22</f>
        <v/>
      </c>
      <c r="U22" s="48">
        <f>(AN22)/(1-(BH22+Q22))</f>
        <v/>
      </c>
      <c r="V22" s="48">
        <f>U22*I22</f>
        <v/>
      </c>
      <c r="W22" s="49">
        <f>T22*$W$4</f>
        <v/>
      </c>
      <c r="X22" s="49">
        <f>T22*$X$4</f>
        <v/>
      </c>
      <c r="Y22" s="50">
        <f>M22</f>
        <v/>
      </c>
      <c r="Z22" s="9" t="n"/>
      <c r="AA22" s="9" t="n"/>
      <c r="AB22" s="9" t="n"/>
      <c r="AC22" s="51">
        <f t="array" ref="AC22">IF(I22&gt;0,VLOOKUP(Y22&amp;$P$88&amp;$P$89&amp;$P$90,Variáveis!$O$2:$S$300&amp;Variáveis!$P$2:$T$300&amp;Variáveis!$Q$2:$U$300&amp;Variáveis!$R$2:$V$300,5,FALSE),0)</f>
        <v/>
      </c>
      <c r="AD22" s="52">
        <f>T22*AC22</f>
        <v/>
      </c>
      <c r="AE22" s="53">
        <f>IF(AB22="não",((V22/(1-VLOOKUP(AA22,Variáveis!$AK$3:$AN$29,4,FALSE)))*VLOOKUP(AA22,Variáveis!$AK$3:$AN$29,4,FALSE))-AD22,0)</f>
        <v/>
      </c>
      <c r="AF22" s="53">
        <f>T22*$AF$4</f>
        <v/>
      </c>
      <c r="AG22" s="53">
        <f>IF(AB22="SIM","Cliente pode pagar DIFA na entrada", )</f>
        <v/>
      </c>
      <c r="AH22" s="54" t="n"/>
      <c r="AI22" s="53">
        <f>IF(K22="SIM",(J22*$F$102),J22)</f>
        <v/>
      </c>
      <c r="AJ22" s="53">
        <f>IF(L22="SIM",(AI22*$F$101),AI22)</f>
        <v/>
      </c>
      <c r="AK22" s="53">
        <f>AJ22-AS22</f>
        <v/>
      </c>
      <c r="AL22" s="53">
        <f>AJ22*I22</f>
        <v/>
      </c>
      <c r="AM22" s="53">
        <f>AK22*I22</f>
        <v/>
      </c>
      <c r="AN22" s="53">
        <f>AK22-AP22-AQ22</f>
        <v/>
      </c>
      <c r="AO22" s="53">
        <f>AN22*I22</f>
        <v/>
      </c>
      <c r="AP22" s="53">
        <f>$AP$4*AK22</f>
        <v/>
      </c>
      <c r="AQ22" s="53">
        <f>$AQ$4*AK22</f>
        <v/>
      </c>
      <c r="AR22" s="51">
        <f t="array" ref="AR22">VLOOKUP(M22&amp;N22&amp;O22&amp;P22,Variáveis!$A$2:$E$240&amp;Variáveis!$B$2:$F$240&amp;Variáveis!$C$2:$G$240&amp;Variáveis!$D$2:$H$240,5,FALSE)</f>
        <v/>
      </c>
      <c r="AS22" s="53">
        <f>((AJ22*(1-AR22))*AR22)</f>
        <v/>
      </c>
      <c r="AT22" s="53">
        <f>(((J22+(J22*AU22))*0.18)-(J22*AR22))</f>
        <v/>
      </c>
      <c r="AU22" s="55">
        <f>(((1+AV22)*(1-AR22))/(1-0.18)-1)</f>
        <v/>
      </c>
      <c r="AV22" s="55">
        <f>IF(BB22&gt;0,BB22,IF(BA22&gt;0,BA22,IF(AZ22&gt;0,AZ22,IF(AY22&gt;0,AY22,IF(AX22&gt;0,AX22)))))/100</f>
        <v/>
      </c>
      <c r="AW22" s="56">
        <f>VALUE(LEFT(G22,4))</f>
        <v/>
      </c>
      <c r="AX22" s="56">
        <f>VALUE(IFERROR(VLOOKUP(VALUE(LEFT(G22,4)),ST!$C$4:$E$300,3,FALSE),"0"))</f>
        <v/>
      </c>
      <c r="AY22" s="56">
        <f>VALUE(IFERROR(VLOOKUP(VALUE(LEFT(G22,5)),ST!$C$4:$E$300,3,FALSE),"0"))</f>
        <v/>
      </c>
      <c r="AZ22" s="56">
        <f>VALUE(IFERROR(VLOOKUP(VALUE(LEFT(G22,6)),ST!$C$4:$E$300,3,FALSE),"0"))</f>
        <v/>
      </c>
      <c r="BA22" s="56">
        <f>VALUE(IFERROR(VLOOKUP(VALUE(LEFT(G22,7)),ST!$C$4:$E$300,3,FALSE),"0"))</f>
        <v/>
      </c>
      <c r="BB22" s="56">
        <f>VALUE(IFERROR(VLOOKUP(G22,ST!$C$4:$E$400,3,FALSE),"0"))</f>
        <v/>
      </c>
      <c r="BC22" s="57">
        <f>IF(VLOOKUP(AW22,ST!$C$4:$F$298,4,FALSE)&lt;&gt;0,VLOOKUP(AW22,ST!$C$4:$F$298,4,FALSE),VLOOKUP(G22,ST!$C$4:$F$298,4,FALSE))</f>
        <v/>
      </c>
      <c r="BD22" s="57">
        <f>IF(O22="SC","Desconsiderar coluna ICMS ST",IF(O22="PR","Haverá ST", ))</f>
        <v/>
      </c>
      <c r="BE22" s="53">
        <f>W22</f>
        <v/>
      </c>
      <c r="BF22" s="53">
        <f>X22</f>
        <v/>
      </c>
      <c r="BG22" s="53">
        <f>AD22-AS22</f>
        <v/>
      </c>
      <c r="BH22" s="51">
        <f>$W$4+$X$4+AC22+$BJ$4+0.07</f>
        <v/>
      </c>
      <c r="BI22" s="53">
        <f>IF(BD22="Haverá ST",AJ22+AS22+AT22,AJ22+AS22)</f>
        <v/>
      </c>
      <c r="BJ22" s="53">
        <f>T22*$BJ$4</f>
        <v/>
      </c>
      <c r="BK22" s="53">
        <f>T22*$BK$4</f>
        <v/>
      </c>
      <c r="BL22" s="53">
        <f>BE22+BF22+AO22+BJ22+BK22+AD22</f>
        <v/>
      </c>
      <c r="BM22" s="53">
        <f>(T22-BL22)</f>
        <v/>
      </c>
    </row>
    <row r="23" ht="15.75" customHeight="1" s="218">
      <c r="A23" s="58">
        <f>A22+1</f>
        <v/>
      </c>
      <c r="B23" s="144">
        <f>BOM!B23</f>
        <v/>
      </c>
      <c r="C23" s="144">
        <f>BOM!C23</f>
        <v/>
      </c>
      <c r="D23" s="144">
        <f>BOM!D23</f>
        <v/>
      </c>
      <c r="E23" s="144">
        <f>BOM!E23</f>
        <v/>
      </c>
      <c r="F23" s="39">
        <f>BOM!F23</f>
        <v/>
      </c>
      <c r="G23" s="144">
        <f>BOM!G23</f>
        <v/>
      </c>
      <c r="H23" s="144">
        <f>BOM!H23</f>
        <v/>
      </c>
      <c r="I23" s="148">
        <f>BASE!C9</f>
        <v/>
      </c>
      <c r="J23" s="144" t="n">
        <v>0</v>
      </c>
      <c r="K23" s="146">
        <f>BOM!K23</f>
        <v/>
      </c>
      <c r="L23" s="146">
        <f>BOM!L23</f>
        <v/>
      </c>
      <c r="M23" s="146">
        <f>BOM!M23</f>
        <v/>
      </c>
      <c r="N23" s="146">
        <f>BOM!N23</f>
        <v/>
      </c>
      <c r="O23" s="146">
        <f>BOM!O23</f>
        <v/>
      </c>
      <c r="P23" s="146">
        <f>BOM!P23</f>
        <v/>
      </c>
      <c r="Q23" s="46">
        <f>$F$97</f>
        <v/>
      </c>
      <c r="R23" s="46">
        <f>$F$98</f>
        <v/>
      </c>
      <c r="S23" s="48">
        <f>U23-(U23*R23)</f>
        <v/>
      </c>
      <c r="T23" s="48">
        <f>S23*I23</f>
        <v/>
      </c>
      <c r="U23" s="48">
        <f>(AN23)/(1-(BH23+Q23))</f>
        <v/>
      </c>
      <c r="V23" s="48">
        <f>U23*I23</f>
        <v/>
      </c>
      <c r="W23" s="49">
        <f>T23*$W$4</f>
        <v/>
      </c>
      <c r="X23" s="49">
        <f>T23*$X$4</f>
        <v/>
      </c>
      <c r="Y23" s="50">
        <f>M23</f>
        <v/>
      </c>
      <c r="Z23" s="9" t="n"/>
      <c r="AA23" s="9" t="n"/>
      <c r="AB23" s="9" t="n"/>
      <c r="AC23" s="51">
        <f t="array" ref="AC23">IF(I23&gt;0,VLOOKUP(Y23&amp;$P$88&amp;$P$89&amp;$P$90,Variáveis!$O$2:$S$300&amp;Variáveis!$P$2:$T$300&amp;Variáveis!$Q$2:$U$300&amp;Variáveis!$R$2:$V$300,5,FALSE),0)</f>
        <v/>
      </c>
      <c r="AD23" s="52">
        <f>T23*AC23</f>
        <v/>
      </c>
      <c r="AE23" s="53">
        <f>IF(AB23="não",((V23/(1-VLOOKUP(AA23,Variáveis!$AK$3:$AN$29,4,FALSE)))*VLOOKUP(AA23,Variáveis!$AK$3:$AN$29,4,FALSE))-AD23,0)</f>
        <v/>
      </c>
      <c r="AF23" s="53">
        <f>T23*$AF$4</f>
        <v/>
      </c>
      <c r="AG23" s="53">
        <f>IF(AB23="SIM","Cliente pode pagar DIFA na entrada", )</f>
        <v/>
      </c>
      <c r="AH23" s="54" t="n"/>
      <c r="AI23" s="53">
        <f>IF(K23="SIM",(J23*$F$102),J23)</f>
        <v/>
      </c>
      <c r="AJ23" s="53">
        <f>IF(L23="SIM",(AI23*$F$101),AI23)</f>
        <v/>
      </c>
      <c r="AK23" s="53">
        <f>AJ23-AS23</f>
        <v/>
      </c>
      <c r="AL23" s="53">
        <f>AJ23*I23</f>
        <v/>
      </c>
      <c r="AM23" s="53">
        <f>AK23*I23</f>
        <v/>
      </c>
      <c r="AN23" s="53">
        <f>AK23-AP23-AQ23</f>
        <v/>
      </c>
      <c r="AO23" s="53">
        <f>AN23*I23</f>
        <v/>
      </c>
      <c r="AP23" s="53">
        <f>$AP$4*AK23</f>
        <v/>
      </c>
      <c r="AQ23" s="53">
        <f>$AQ$4*AK23</f>
        <v/>
      </c>
      <c r="AR23" s="51">
        <f t="array" ref="AR23">VLOOKUP(M23&amp;N23&amp;O23&amp;P23,Variáveis!$A$2:$E$240&amp;Variáveis!$B$2:$F$240&amp;Variáveis!$C$2:$G$240&amp;Variáveis!$D$2:$H$240,5,FALSE)</f>
        <v/>
      </c>
      <c r="AS23" s="53">
        <f>((AJ23*(1-AR23))*AR23)</f>
        <v/>
      </c>
      <c r="AT23" s="53">
        <f>(((J23+(J23*AU23))*0.18)-(J23*AR23))</f>
        <v/>
      </c>
      <c r="AU23" s="55">
        <f>(((1+AV23)*(1-AR23))/(1-0.18)-1)</f>
        <v/>
      </c>
      <c r="AV23" s="55">
        <f>IF(BB23&gt;0,BB23,IF(BA23&gt;0,BA23,IF(AZ23&gt;0,AZ23,IF(AY23&gt;0,AY23,IF(AX23&gt;0,AX23)))))/100</f>
        <v/>
      </c>
      <c r="AW23" s="56">
        <f>VALUE(LEFT(G23,4))</f>
        <v/>
      </c>
      <c r="AX23" s="56">
        <f>VALUE(IFERROR(VLOOKUP(VALUE(LEFT(G23,4)),ST!$C$4:$E$300,3,FALSE),"0"))</f>
        <v/>
      </c>
      <c r="AY23" s="56">
        <f>VALUE(IFERROR(VLOOKUP(VALUE(LEFT(G23,5)),ST!$C$4:$E$300,3,FALSE),"0"))</f>
        <v/>
      </c>
      <c r="AZ23" s="56">
        <f>VALUE(IFERROR(VLOOKUP(VALUE(LEFT(G23,6)),ST!$C$4:$E$300,3,FALSE),"0"))</f>
        <v/>
      </c>
      <c r="BA23" s="56">
        <f>VALUE(IFERROR(VLOOKUP(VALUE(LEFT(G23,7)),ST!$C$4:$E$300,3,FALSE),"0"))</f>
        <v/>
      </c>
      <c r="BB23" s="56">
        <f>VALUE(IFERROR(VLOOKUP(G23,ST!$C$4:$E$400,3,FALSE),"0"))</f>
        <v/>
      </c>
      <c r="BC23" s="57">
        <f>IF(VLOOKUP(AW23,ST!$C$4:$F$298,4,FALSE)&lt;&gt;0,VLOOKUP(AW23,ST!$C$4:$F$298,4,FALSE),VLOOKUP(G23,ST!$C$4:$F$298,4,FALSE))</f>
        <v/>
      </c>
      <c r="BD23" s="57">
        <f>IF(O23="SC","Desconsiderar coluna ICMS ST",IF(O23="PR","Haverá ST", ))</f>
        <v/>
      </c>
      <c r="BE23" s="53">
        <f>W23</f>
        <v/>
      </c>
      <c r="BF23" s="53">
        <f>X23</f>
        <v/>
      </c>
      <c r="BG23" s="53">
        <f>AD23-AS23</f>
        <v/>
      </c>
      <c r="BH23" s="51">
        <f>$W$4+$X$4+AC23+$BJ$4+0.07</f>
        <v/>
      </c>
      <c r="BI23" s="53">
        <f>IF(BD23="Haverá ST",AJ23+AS23+AT23,AJ23+AS23)</f>
        <v/>
      </c>
      <c r="BJ23" s="53">
        <f>T23*$BJ$4</f>
        <v/>
      </c>
      <c r="BK23" s="53">
        <f>T23*$BK$4</f>
        <v/>
      </c>
      <c r="BL23" s="53">
        <f>BE23+BF23+AO23+BJ23+BK23+AD23</f>
        <v/>
      </c>
      <c r="BM23" s="53">
        <f>(T23-BL23)</f>
        <v/>
      </c>
    </row>
    <row r="24" ht="15.75" customHeight="1" s="218">
      <c r="A24" s="58">
        <f>A23+1</f>
        <v/>
      </c>
      <c r="B24" s="144">
        <f>BOM!B24</f>
        <v/>
      </c>
      <c r="C24" s="144">
        <f>BOM!C24</f>
        <v/>
      </c>
      <c r="D24" s="144">
        <f>BOM!D24</f>
        <v/>
      </c>
      <c r="E24" s="144">
        <f>BOM!E24</f>
        <v/>
      </c>
      <c r="F24" s="144">
        <f>BOM!F24</f>
        <v/>
      </c>
      <c r="G24" s="144">
        <f>BOM!G24</f>
        <v/>
      </c>
      <c r="H24" s="144">
        <f>BOM!H24</f>
        <v/>
      </c>
      <c r="I24" s="147">
        <f>I23</f>
        <v/>
      </c>
      <c r="J24" s="146">
        <f>BOM!J24</f>
        <v/>
      </c>
      <c r="K24" s="146">
        <f>BOM!K24</f>
        <v/>
      </c>
      <c r="L24" s="146">
        <f>BOM!L24</f>
        <v/>
      </c>
      <c r="M24" s="146">
        <f>BOM!M24</f>
        <v/>
      </c>
      <c r="N24" s="146">
        <f>BOM!N24</f>
        <v/>
      </c>
      <c r="O24" s="146">
        <f>BOM!O24</f>
        <v/>
      </c>
      <c r="P24" s="146">
        <f>BOM!P24</f>
        <v/>
      </c>
      <c r="Q24" s="46">
        <f>$F$97</f>
        <v/>
      </c>
      <c r="R24" s="46">
        <f>$F$98</f>
        <v/>
      </c>
      <c r="S24" s="48">
        <f>U24-(U24*R24)</f>
        <v/>
      </c>
      <c r="T24" s="48">
        <f>S24*I24</f>
        <v/>
      </c>
      <c r="U24" s="48">
        <f>(AN24)/(1-(BH24+Q24))</f>
        <v/>
      </c>
      <c r="V24" s="48">
        <f>U24*I24</f>
        <v/>
      </c>
      <c r="W24" s="49">
        <f>T24*$W$4</f>
        <v/>
      </c>
      <c r="X24" s="49">
        <f>T24*$X$4</f>
        <v/>
      </c>
      <c r="Y24" s="50">
        <f>M24</f>
        <v/>
      </c>
      <c r="Z24" s="9" t="n"/>
      <c r="AA24" s="9" t="n"/>
      <c r="AB24" s="9" t="n"/>
      <c r="AC24" s="51">
        <f t="array" ref="AC24">IF(I24&gt;0,VLOOKUP(Y24&amp;$P$88&amp;$P$89&amp;$P$90,Variáveis!$O$2:$S$300&amp;Variáveis!$P$2:$T$300&amp;Variáveis!$Q$2:$U$300&amp;Variáveis!$R$2:$V$300,5,FALSE),0)</f>
        <v/>
      </c>
      <c r="AD24" s="52">
        <f>T24*AC24</f>
        <v/>
      </c>
      <c r="AE24" s="53">
        <f>IF(AB24="não",((V24/(1-VLOOKUP(AA24,Variáveis!$AK$3:$AN$29,4,FALSE)))*VLOOKUP(AA24,Variáveis!$AK$3:$AN$29,4,FALSE))-AD24,0)</f>
        <v/>
      </c>
      <c r="AF24" s="53">
        <f>T24*$AF$4</f>
        <v/>
      </c>
      <c r="AG24" s="53">
        <f>IF(AB24="SIM","Cliente pode pagar DIFA na entrada", )</f>
        <v/>
      </c>
      <c r="AH24" s="54" t="n"/>
      <c r="AI24" s="53">
        <f>IF(K24="SIM",(J24*$F$102),J24)</f>
        <v/>
      </c>
      <c r="AJ24" s="53">
        <f>IF(L24="SIM",(AI24*$F$101),AI24)</f>
        <v/>
      </c>
      <c r="AK24" s="53">
        <f>AJ24-AS24</f>
        <v/>
      </c>
      <c r="AL24" s="53">
        <f>AJ24*I24</f>
        <v/>
      </c>
      <c r="AM24" s="53">
        <f>AK24*I24</f>
        <v/>
      </c>
      <c r="AN24" s="53">
        <f>AK24-AP24-AQ24</f>
        <v/>
      </c>
      <c r="AO24" s="53">
        <f>AN24*I24</f>
        <v/>
      </c>
      <c r="AP24" s="53">
        <f>$AP$4*AK24</f>
        <v/>
      </c>
      <c r="AQ24" s="53">
        <f>$AQ$4*AK24</f>
        <v/>
      </c>
      <c r="AR24" s="51">
        <f t="array" ref="AR24">VLOOKUP(M24&amp;N24&amp;O24&amp;P24,Variáveis!$A$2:$E$240&amp;Variáveis!$B$2:$F$240&amp;Variáveis!$C$2:$G$240&amp;Variáveis!$D$2:$H$240,5,FALSE)</f>
        <v/>
      </c>
      <c r="AS24" s="53">
        <f>((AJ24*(1-AR24))*AR24)</f>
        <v/>
      </c>
      <c r="AT24" s="53">
        <f>(((J24+(J24*AU24))*0.18)-(J24*AR24))</f>
        <v/>
      </c>
      <c r="AU24" s="55">
        <f>(((1+AV24)*(1-AR24))/(1-0.18)-1)</f>
        <v/>
      </c>
      <c r="AV24" s="55">
        <f>IF(BB24&gt;0,BB24,IF(BA24&gt;0,BA24,IF(AZ24&gt;0,AZ24,IF(AY24&gt;0,AY24,IF(AX24&gt;0,AX24)))))/100</f>
        <v/>
      </c>
      <c r="AW24" s="56">
        <f>VALUE(LEFT(G24,4))</f>
        <v/>
      </c>
      <c r="AX24" s="56">
        <f>VALUE(IFERROR(VLOOKUP(VALUE(LEFT(G24,4)),ST!$C$4:$E$300,3,FALSE),"0"))</f>
        <v/>
      </c>
      <c r="AY24" s="56">
        <f>VALUE(IFERROR(VLOOKUP(VALUE(LEFT(G24,5)),ST!$C$4:$E$300,3,FALSE),"0"))</f>
        <v/>
      </c>
      <c r="AZ24" s="56">
        <f>VALUE(IFERROR(VLOOKUP(VALUE(LEFT(G24,6)),ST!$C$4:$E$300,3,FALSE),"0"))</f>
        <v/>
      </c>
      <c r="BA24" s="56">
        <f>VALUE(IFERROR(VLOOKUP(VALUE(LEFT(G24,7)),ST!$C$4:$E$300,3,FALSE),"0"))</f>
        <v/>
      </c>
      <c r="BB24" s="56">
        <f>VALUE(IFERROR(VLOOKUP(G24,ST!$C$4:$E$400,3,FALSE),"0"))</f>
        <v/>
      </c>
      <c r="BC24" s="57">
        <f>IF(VLOOKUP(AW24,ST!$C$4:$F$298,4,FALSE)&lt;&gt;0,VLOOKUP(AW24,ST!$C$4:$F$298,4,FALSE),VLOOKUP(G24,ST!$C$4:$F$298,4,FALSE))</f>
        <v/>
      </c>
      <c r="BD24" s="57">
        <f>IF(O24="SC","Desconsiderar coluna ICMS ST",IF(O24="PR","Haverá ST", ))</f>
        <v/>
      </c>
      <c r="BE24" s="53">
        <f>W24</f>
        <v/>
      </c>
      <c r="BF24" s="53">
        <f>X24</f>
        <v/>
      </c>
      <c r="BG24" s="53">
        <f>AD24-AS24</f>
        <v/>
      </c>
      <c r="BH24" s="51">
        <f>$W$4+$X$4+AC24+$BJ$4+0.07</f>
        <v/>
      </c>
      <c r="BI24" s="53">
        <f>IF(BD24="Haverá ST",AJ24+AS24+AT24,AJ24+AS24)</f>
        <v/>
      </c>
      <c r="BJ24" s="53">
        <f>T24*$BJ$4</f>
        <v/>
      </c>
      <c r="BK24" s="53">
        <f>T24*$BK$4</f>
        <v/>
      </c>
      <c r="BL24" s="53">
        <f>BE24+BF24+AO24+BJ24+BK24+AD24</f>
        <v/>
      </c>
      <c r="BM24" s="53">
        <f>(T24-BL24)</f>
        <v/>
      </c>
    </row>
    <row r="25" ht="15.75" customHeight="1" s="218">
      <c r="A25" s="58">
        <f>A24+1</f>
        <v/>
      </c>
      <c r="B25" s="144">
        <f>BOM!B25</f>
        <v/>
      </c>
      <c r="C25" s="144">
        <f>BOM!C25</f>
        <v/>
      </c>
      <c r="D25" s="144">
        <f>BOM!D25</f>
        <v/>
      </c>
      <c r="E25" s="144">
        <f>BOM!E25</f>
        <v/>
      </c>
      <c r="F25" s="144">
        <f>BOM!F25</f>
        <v/>
      </c>
      <c r="G25" s="144">
        <f>BOM!G25</f>
        <v/>
      </c>
      <c r="H25" s="144">
        <f>BOM!H25</f>
        <v/>
      </c>
      <c r="I25" s="147">
        <f>I23</f>
        <v/>
      </c>
      <c r="J25" s="146">
        <f>BOM!J25</f>
        <v/>
      </c>
      <c r="K25" s="146">
        <f>BOM!K25</f>
        <v/>
      </c>
      <c r="L25" s="146">
        <f>BOM!L25</f>
        <v/>
      </c>
      <c r="M25" s="146">
        <f>BOM!M25</f>
        <v/>
      </c>
      <c r="N25" s="146">
        <f>BOM!N25</f>
        <v/>
      </c>
      <c r="O25" s="146">
        <f>BOM!O25</f>
        <v/>
      </c>
      <c r="P25" s="146">
        <f>BOM!P25</f>
        <v/>
      </c>
      <c r="Q25" s="46">
        <f>$F$97</f>
        <v/>
      </c>
      <c r="R25" s="46">
        <f>$F$98</f>
        <v/>
      </c>
      <c r="S25" s="48">
        <f>U25-(U25*R25)</f>
        <v/>
      </c>
      <c r="T25" s="48">
        <f>S25*I25</f>
        <v/>
      </c>
      <c r="U25" s="48">
        <f>(AN25)/(1-(BH25+Q25))</f>
        <v/>
      </c>
      <c r="V25" s="48">
        <f>U25*I25</f>
        <v/>
      </c>
      <c r="W25" s="49">
        <f>T25*$W$4</f>
        <v/>
      </c>
      <c r="X25" s="49">
        <f>T25*$X$4</f>
        <v/>
      </c>
      <c r="Y25" s="50">
        <f>M25</f>
        <v/>
      </c>
      <c r="Z25" s="9" t="n"/>
      <c r="AA25" s="9" t="n"/>
      <c r="AB25" s="9" t="n"/>
      <c r="AC25" s="51">
        <f t="array" ref="AC25">IF(I25&gt;0,VLOOKUP(Y25&amp;$P$88&amp;$P$89&amp;$P$90,Variáveis!$O$2:$S$300&amp;Variáveis!$P$2:$T$300&amp;Variáveis!$Q$2:$U$300&amp;Variáveis!$R$2:$V$300,5,FALSE),0)</f>
        <v/>
      </c>
      <c r="AD25" s="52">
        <f>T25*AC25</f>
        <v/>
      </c>
      <c r="AE25" s="53">
        <f>IF(AB25="não",((V25/(1-VLOOKUP(AA25,Variáveis!$AK$3:$AN$29,4,FALSE)))*VLOOKUP(AA25,Variáveis!$AK$3:$AN$29,4,FALSE))-AD25,0)</f>
        <v/>
      </c>
      <c r="AF25" s="53">
        <f>T25*$AF$4</f>
        <v/>
      </c>
      <c r="AG25" s="53">
        <f>IF(AB25="SIM","Cliente pode pagar DIFA na entrada", )</f>
        <v/>
      </c>
      <c r="AH25" s="54" t="n"/>
      <c r="AI25" s="53">
        <f>IF(K25="SIM",(J25*$F$102),J25)</f>
        <v/>
      </c>
      <c r="AJ25" s="53">
        <f>IF(L25="SIM",(AI25*$F$101),AI25)</f>
        <v/>
      </c>
      <c r="AK25" s="53">
        <f>AJ25-AS25</f>
        <v/>
      </c>
      <c r="AL25" s="53">
        <f>AJ25*I25</f>
        <v/>
      </c>
      <c r="AM25" s="53">
        <f>AK25*I25</f>
        <v/>
      </c>
      <c r="AN25" s="53">
        <f>AK25-AP25-AQ25</f>
        <v/>
      </c>
      <c r="AO25" s="53">
        <f>AN25*I25</f>
        <v/>
      </c>
      <c r="AP25" s="53">
        <f>$AP$4*AK25</f>
        <v/>
      </c>
      <c r="AQ25" s="53">
        <f>$AQ$4*AK25</f>
        <v/>
      </c>
      <c r="AR25" s="51">
        <f t="array" ref="AR25">VLOOKUP(M25&amp;N25&amp;O25&amp;P25,Variáveis!$A$2:$E$240&amp;Variáveis!$B$2:$F$240&amp;Variáveis!$C$2:$G$240&amp;Variáveis!$D$2:$H$240,5,FALSE)</f>
        <v/>
      </c>
      <c r="AS25" s="53">
        <f>((AJ25*(1-AR25))*AR25)</f>
        <v/>
      </c>
      <c r="AT25" s="53">
        <f>(((J25+(J25*AU25))*0.18)-(J25*AR25))</f>
        <v/>
      </c>
      <c r="AU25" s="55">
        <f>(((1+AV25)*(1-AR25))/(1-0.18)-1)</f>
        <v/>
      </c>
      <c r="AV25" s="55">
        <f>IF(BB25&gt;0,BB25,IF(BA25&gt;0,BA25,IF(AZ25&gt;0,AZ25,IF(AY25&gt;0,AY25,IF(AX25&gt;0,AX25)))))/100</f>
        <v/>
      </c>
      <c r="AW25" s="56">
        <f>VALUE(LEFT(G25,4))</f>
        <v/>
      </c>
      <c r="AX25" s="56">
        <f>VALUE(IFERROR(VLOOKUP(VALUE(LEFT(G25,4)),ST!$C$4:$E$300,3,FALSE),"0"))</f>
        <v/>
      </c>
      <c r="AY25" s="56">
        <f>VALUE(IFERROR(VLOOKUP(VALUE(LEFT(G25,5)),ST!$C$4:$E$300,3,FALSE),"0"))</f>
        <v/>
      </c>
      <c r="AZ25" s="56">
        <f>VALUE(IFERROR(VLOOKUP(VALUE(LEFT(G25,6)),ST!$C$4:$E$300,3,FALSE),"0"))</f>
        <v/>
      </c>
      <c r="BA25" s="56">
        <f>VALUE(IFERROR(VLOOKUP(VALUE(LEFT(G25,7)),ST!$C$4:$E$300,3,FALSE),"0"))</f>
        <v/>
      </c>
      <c r="BB25" s="56">
        <f>VALUE(IFERROR(VLOOKUP(G25,ST!$C$4:$E$400,3,FALSE),"0"))</f>
        <v/>
      </c>
      <c r="BC25" s="57">
        <f>IF(VLOOKUP(AW25,ST!$C$4:$F$298,4,FALSE)&lt;&gt;0,VLOOKUP(AW25,ST!$C$4:$F$298,4,FALSE),VLOOKUP(G25,ST!$C$4:$F$298,4,FALSE))</f>
        <v/>
      </c>
      <c r="BD25" s="57">
        <f>IF(O25="SC","Desconsiderar coluna ICMS ST",IF(O25="PR","Haverá ST", ))</f>
        <v/>
      </c>
      <c r="BE25" s="53">
        <f>W25</f>
        <v/>
      </c>
      <c r="BF25" s="53">
        <f>X25</f>
        <v/>
      </c>
      <c r="BG25" s="53">
        <f>AD25-AS25</f>
        <v/>
      </c>
      <c r="BH25" s="51">
        <f>$W$4+$X$4+AC25+$BJ$4+0.07</f>
        <v/>
      </c>
      <c r="BI25" s="53">
        <f>IF(BD25="Haverá ST",AJ25+AS25+AT25,AJ25+AS25)</f>
        <v/>
      </c>
      <c r="BJ25" s="53">
        <f>T25*$BJ$4</f>
        <v/>
      </c>
      <c r="BK25" s="53">
        <f>T25*$BK$4</f>
        <v/>
      </c>
      <c r="BL25" s="53">
        <f>BE25+BF25+AO25+BJ25+BK25+AD25</f>
        <v/>
      </c>
      <c r="BM25" s="53">
        <f>(T25-BL25)</f>
        <v/>
      </c>
    </row>
    <row r="26" ht="15.75" customHeight="1" s="218">
      <c r="A26" s="58">
        <f>A25+1</f>
        <v/>
      </c>
      <c r="B26" s="144">
        <f>BOM!B26</f>
        <v/>
      </c>
      <c r="C26" s="144">
        <f>BOM!C26</f>
        <v/>
      </c>
      <c r="D26" s="144">
        <f>BOM!D26</f>
        <v/>
      </c>
      <c r="E26" s="144">
        <f>BOM!E26</f>
        <v/>
      </c>
      <c r="F26" s="144">
        <f>BOM!F26</f>
        <v/>
      </c>
      <c r="G26" s="144">
        <f>BOM!G26</f>
        <v/>
      </c>
      <c r="H26" s="144">
        <f>BOM!H26</f>
        <v/>
      </c>
      <c r="I26" s="147">
        <f>I23*1</f>
        <v/>
      </c>
      <c r="J26" s="146">
        <f>BOM!J26</f>
        <v/>
      </c>
      <c r="K26" s="146">
        <f>BOM!K26</f>
        <v/>
      </c>
      <c r="L26" s="146">
        <f>BOM!L26</f>
        <v/>
      </c>
      <c r="M26" s="146">
        <f>BOM!M26</f>
        <v/>
      </c>
      <c r="N26" s="146">
        <f>BOM!N26</f>
        <v/>
      </c>
      <c r="O26" s="146">
        <f>BOM!O26</f>
        <v/>
      </c>
      <c r="P26" s="146">
        <f>BOM!P26</f>
        <v/>
      </c>
      <c r="Q26" s="46">
        <f>$F$97</f>
        <v/>
      </c>
      <c r="R26" s="46">
        <f>$F$98</f>
        <v/>
      </c>
      <c r="S26" s="48">
        <f>U26-(U26*R26)</f>
        <v/>
      </c>
      <c r="T26" s="48">
        <f>S26*I26</f>
        <v/>
      </c>
      <c r="U26" s="48">
        <f>(AN26)/(1-(BH26+Q26))</f>
        <v/>
      </c>
      <c r="V26" s="48">
        <f>U26*I26</f>
        <v/>
      </c>
      <c r="W26" s="49">
        <f>T26*$W$4</f>
        <v/>
      </c>
      <c r="X26" s="49">
        <f>T26*$X$4</f>
        <v/>
      </c>
      <c r="Y26" s="50">
        <f>M26</f>
        <v/>
      </c>
      <c r="Z26" s="9" t="n"/>
      <c r="AA26" s="9" t="n"/>
      <c r="AB26" s="9" t="n"/>
      <c r="AC26" s="51">
        <f t="array" ref="AC26">IF(I26&gt;0,VLOOKUP(Y26&amp;$P$88&amp;$P$89&amp;$P$90,Variáveis!$O$2:$S$300&amp;Variáveis!$P$2:$T$300&amp;Variáveis!$Q$2:$U$300&amp;Variáveis!$R$2:$V$300,5,FALSE),0)</f>
        <v/>
      </c>
      <c r="AD26" s="52">
        <f>T26*AC26</f>
        <v/>
      </c>
      <c r="AE26" s="53">
        <f>IF(AB26="não",((V26/(1-VLOOKUP(AA26,Variáveis!$AK$3:$AN$29,4,FALSE)))*VLOOKUP(AA26,Variáveis!$AK$3:$AN$29,4,FALSE))-AD26,0)</f>
        <v/>
      </c>
      <c r="AF26" s="53">
        <f>T26*$AF$4</f>
        <v/>
      </c>
      <c r="AG26" s="53">
        <f>IF(AB26="SIM","Cliente pode pagar DIFA na entrada", )</f>
        <v/>
      </c>
      <c r="AH26" s="54" t="n"/>
      <c r="AI26" s="53">
        <f>IF(K26="SIM",(J26*$F$102),J26)</f>
        <v/>
      </c>
      <c r="AJ26" s="53">
        <f>IF(L26="SIM",(AI26*$F$101),AI26)</f>
        <v/>
      </c>
      <c r="AK26" s="53">
        <f>AJ26-AS26</f>
        <v/>
      </c>
      <c r="AL26" s="53">
        <f>AJ26*I26</f>
        <v/>
      </c>
      <c r="AM26" s="53">
        <f>AK26*I26</f>
        <v/>
      </c>
      <c r="AN26" s="53">
        <f>AK26-AP26-AQ26</f>
        <v/>
      </c>
      <c r="AO26" s="53">
        <f>AN26*I26</f>
        <v/>
      </c>
      <c r="AP26" s="53">
        <f>$AP$4*AK26</f>
        <v/>
      </c>
      <c r="AQ26" s="53">
        <f>$AQ$4*AK26</f>
        <v/>
      </c>
      <c r="AR26" s="51">
        <f t="array" ref="AR26">VLOOKUP(M26&amp;N26&amp;O26&amp;P26,Variáveis!$A$2:$E$240&amp;Variáveis!$B$2:$F$240&amp;Variáveis!$C$2:$G$240&amp;Variáveis!$D$2:$H$240,5,FALSE)</f>
        <v/>
      </c>
      <c r="AS26" s="53">
        <f>((AJ26*(1-AR26))*AR26)</f>
        <v/>
      </c>
      <c r="AT26" s="53">
        <f>(((J26+(J26*AU26))*0.18)-(J26*AR26))</f>
        <v/>
      </c>
      <c r="AU26" s="55">
        <f>(((1+AV26)*(1-AR26))/(1-0.18)-1)</f>
        <v/>
      </c>
      <c r="AV26" s="55">
        <f>IF(BB26&gt;0,BB26,IF(BA26&gt;0,BA26,IF(AZ26&gt;0,AZ26,IF(AY26&gt;0,AY26,IF(AX26&gt;0,AX26)))))/100</f>
        <v/>
      </c>
      <c r="AW26" s="56">
        <f>VALUE(LEFT(G26,4))</f>
        <v/>
      </c>
      <c r="AX26" s="56">
        <f>VALUE(IFERROR(VLOOKUP(VALUE(LEFT(G26,4)),ST!$C$4:$E$300,3,FALSE),"0"))</f>
        <v/>
      </c>
      <c r="AY26" s="56">
        <f>VALUE(IFERROR(VLOOKUP(VALUE(LEFT(G26,5)),ST!$C$4:$E$300,3,FALSE),"0"))</f>
        <v/>
      </c>
      <c r="AZ26" s="56">
        <f>VALUE(IFERROR(VLOOKUP(VALUE(LEFT(G26,6)),ST!$C$4:$E$300,3,FALSE),"0"))</f>
        <v/>
      </c>
      <c r="BA26" s="56">
        <f>VALUE(IFERROR(VLOOKUP(VALUE(LEFT(G26,7)),ST!$C$4:$E$300,3,FALSE),"0"))</f>
        <v/>
      </c>
      <c r="BB26" s="56">
        <f>VALUE(IFERROR(VLOOKUP(G26,ST!$C$4:$E$400,3,FALSE),"0"))</f>
        <v/>
      </c>
      <c r="BC26" s="57">
        <f>IF(VLOOKUP(AW26,ST!$C$4:$F$298,4,FALSE)&lt;&gt;0,VLOOKUP(AW26,ST!$C$4:$F$298,4,FALSE),VLOOKUP(G26,ST!$C$4:$F$298,4,FALSE))</f>
        <v/>
      </c>
      <c r="BD26" s="57">
        <f>IF(O26="SC","Desconsiderar coluna ICMS ST",IF(O26="PR","Haverá ST", ))</f>
        <v/>
      </c>
      <c r="BE26" s="53">
        <f>W26</f>
        <v/>
      </c>
      <c r="BF26" s="53">
        <f>X26</f>
        <v/>
      </c>
      <c r="BG26" s="53">
        <f>AD26-AS26</f>
        <v/>
      </c>
      <c r="BH26" s="51">
        <f>$W$4+$X$4+AC26+$BJ$4+0.07</f>
        <v/>
      </c>
      <c r="BI26" s="53">
        <f>IF(BD26="Haverá ST",AJ26+AS26+AT26,AJ26+AS26)</f>
        <v/>
      </c>
      <c r="BJ26" s="53">
        <f>T26*$BJ$4</f>
        <v/>
      </c>
      <c r="BK26" s="53">
        <f>T26*$BK$4</f>
        <v/>
      </c>
      <c r="BL26" s="53">
        <f>BE26+BF26+AO26+BJ26+BK26+AD26</f>
        <v/>
      </c>
      <c r="BM26" s="53">
        <f>(T26-BL26)</f>
        <v/>
      </c>
    </row>
    <row r="27" ht="15.75" customHeight="1" s="218">
      <c r="A27" s="58">
        <f>A26+1</f>
        <v/>
      </c>
      <c r="B27" s="144">
        <f>BOM!B27</f>
        <v/>
      </c>
      <c r="C27" s="144">
        <f>BOM!C27</f>
        <v/>
      </c>
      <c r="D27" s="144">
        <f>BOM!D27</f>
        <v/>
      </c>
      <c r="E27" s="144">
        <f>BOM!E27</f>
        <v/>
      </c>
      <c r="F27" s="144">
        <f>BOM!F27</f>
        <v/>
      </c>
      <c r="G27" s="144">
        <f>BOM!G27</f>
        <v/>
      </c>
      <c r="H27" s="144">
        <f>BOM!H27</f>
        <v/>
      </c>
      <c r="I27" s="147">
        <f>I23*1</f>
        <v/>
      </c>
      <c r="J27" s="146">
        <f>BOM!J27</f>
        <v/>
      </c>
      <c r="K27" s="146">
        <f>BOM!K27</f>
        <v/>
      </c>
      <c r="L27" s="146">
        <f>BOM!L27</f>
        <v/>
      </c>
      <c r="M27" s="146">
        <f>BOM!M27</f>
        <v/>
      </c>
      <c r="N27" s="146">
        <f>BOM!N27</f>
        <v/>
      </c>
      <c r="O27" s="146">
        <f>BOM!O27</f>
        <v/>
      </c>
      <c r="P27" s="146">
        <f>BOM!P27</f>
        <v/>
      </c>
      <c r="Q27" s="46">
        <f>$F$97</f>
        <v/>
      </c>
      <c r="R27" s="46">
        <f>$F$98</f>
        <v/>
      </c>
      <c r="S27" s="48">
        <f>U27-(U27*R27)</f>
        <v/>
      </c>
      <c r="T27" s="48">
        <f>S27*I27</f>
        <v/>
      </c>
      <c r="U27" s="48">
        <f>(AN27)/(1-(BH27+Q27))</f>
        <v/>
      </c>
      <c r="V27" s="48">
        <f>U27*I27</f>
        <v/>
      </c>
      <c r="W27" s="49">
        <f>T27*$W$4</f>
        <v/>
      </c>
      <c r="X27" s="49">
        <f>T27*$X$4</f>
        <v/>
      </c>
      <c r="Y27" s="50">
        <f>M27</f>
        <v/>
      </c>
      <c r="Z27" s="9" t="n"/>
      <c r="AA27" s="9" t="n"/>
      <c r="AB27" s="9" t="n"/>
      <c r="AC27" s="51">
        <f t="array" ref="AC27">IF(I27&gt;0,VLOOKUP(Y27&amp;$P$88&amp;$P$89&amp;$P$90,Variáveis!$O$2:$S$300&amp;Variáveis!$P$2:$T$300&amp;Variáveis!$Q$2:$U$300&amp;Variáveis!$R$2:$V$300,5,FALSE),0)</f>
        <v/>
      </c>
      <c r="AD27" s="52">
        <f>T27*AC27</f>
        <v/>
      </c>
      <c r="AE27" s="53">
        <f>IF(AB27="não",((V27/(1-VLOOKUP(AA27,Variáveis!$AK$3:$AN$29,4,FALSE)))*VLOOKUP(AA27,Variáveis!$AK$3:$AN$29,4,FALSE))-AD27,0)</f>
        <v/>
      </c>
      <c r="AF27" s="53">
        <f>T27*$AF$4</f>
        <v/>
      </c>
      <c r="AG27" s="53">
        <f>IF(AB27="SIM","Cliente pode pagar DIFA na entrada", )</f>
        <v/>
      </c>
      <c r="AH27" s="54" t="n"/>
      <c r="AI27" s="53">
        <f>IF(K27="SIM",(J27*$F$102),J27)</f>
        <v/>
      </c>
      <c r="AJ27" s="53">
        <f>IF(L27="SIM",(AI27*$F$101),AI27)</f>
        <v/>
      </c>
      <c r="AK27" s="53">
        <f>AJ27-AS27</f>
        <v/>
      </c>
      <c r="AL27" s="53">
        <f>AJ27*I27</f>
        <v/>
      </c>
      <c r="AM27" s="53">
        <f>AK27*I27</f>
        <v/>
      </c>
      <c r="AN27" s="53">
        <f>AK27-AP27-AQ27</f>
        <v/>
      </c>
      <c r="AO27" s="53">
        <f>AN27*I27</f>
        <v/>
      </c>
      <c r="AP27" s="53">
        <f>$AP$4*AK27</f>
        <v/>
      </c>
      <c r="AQ27" s="53">
        <f>$AQ$4*AK27</f>
        <v/>
      </c>
      <c r="AR27" s="51">
        <f t="array" ref="AR27">VLOOKUP(M27&amp;N27&amp;O27&amp;P27,Variáveis!$A$2:$E$240&amp;Variáveis!$B$2:$F$240&amp;Variáveis!$C$2:$G$240&amp;Variáveis!$D$2:$H$240,5,FALSE)</f>
        <v/>
      </c>
      <c r="AS27" s="53">
        <f>((AJ27*(1-AR27))*AR27)</f>
        <v/>
      </c>
      <c r="AT27" s="53">
        <f>(((J27+(J27*AU27))*0.18)-(J27*AR27))</f>
        <v/>
      </c>
      <c r="AU27" s="55">
        <f>(((1+AV27)*(1-AR27))/(1-0.18)-1)</f>
        <v/>
      </c>
      <c r="AV27" s="55">
        <f>IF(BB27&gt;0,BB27,IF(BA27&gt;0,BA27,IF(AZ27&gt;0,AZ27,IF(AY27&gt;0,AY27,IF(AX27&gt;0,AX27)))))/100</f>
        <v/>
      </c>
      <c r="AW27" s="56">
        <f>VALUE(LEFT(G27,4))</f>
        <v/>
      </c>
      <c r="AX27" s="56">
        <f>VALUE(IFERROR(VLOOKUP(VALUE(LEFT(G27,4)),ST!$C$4:$E$300,3,FALSE),"0"))</f>
        <v/>
      </c>
      <c r="AY27" s="56">
        <f>VALUE(IFERROR(VLOOKUP(VALUE(LEFT(G27,5)),ST!$C$4:$E$300,3,FALSE),"0"))</f>
        <v/>
      </c>
      <c r="AZ27" s="56">
        <f>VALUE(IFERROR(VLOOKUP(VALUE(LEFT(G27,6)),ST!$C$4:$E$300,3,FALSE),"0"))</f>
        <v/>
      </c>
      <c r="BA27" s="56">
        <f>VALUE(IFERROR(VLOOKUP(VALUE(LEFT(G27,7)),ST!$C$4:$E$300,3,FALSE),"0"))</f>
        <v/>
      </c>
      <c r="BB27" s="56">
        <f>VALUE(IFERROR(VLOOKUP(G27,ST!$C$4:$E$400,3,FALSE),"0"))</f>
        <v/>
      </c>
      <c r="BC27" s="57">
        <f>IF(VLOOKUP(AW27,ST!$C$4:$F$298,4,FALSE)&lt;&gt;0,VLOOKUP(AW27,ST!$C$4:$F$298,4,FALSE),VLOOKUP(G27,ST!$C$4:$F$298,4,FALSE))</f>
        <v/>
      </c>
      <c r="BD27" s="57">
        <f>IF(O27="SC","Desconsiderar coluna ICMS ST",IF(O27="PR","Haverá ST", ))</f>
        <v/>
      </c>
      <c r="BE27" s="53">
        <f>W27</f>
        <v/>
      </c>
      <c r="BF27" s="53">
        <f>X27</f>
        <v/>
      </c>
      <c r="BG27" s="53">
        <f>AD27-AS27</f>
        <v/>
      </c>
      <c r="BH27" s="51">
        <f>$W$4+$X$4+AC27+$BJ$4+0.07</f>
        <v/>
      </c>
      <c r="BI27" s="53">
        <f>IF(BD27="Haverá ST",AJ27+AS27+AT27,AJ27+AS27)</f>
        <v/>
      </c>
      <c r="BJ27" s="53">
        <f>T27*$BJ$4</f>
        <v/>
      </c>
      <c r="BK27" s="53">
        <f>T27*$BK$4</f>
        <v/>
      </c>
      <c r="BL27" s="53">
        <f>BE27+BF27+AO27+BJ27+BK27+AD27</f>
        <v/>
      </c>
      <c r="BM27" s="53">
        <f>(T27-BL27)</f>
        <v/>
      </c>
    </row>
    <row r="28" ht="15.75" customHeight="1" s="218">
      <c r="A28" s="58">
        <f>A27+1</f>
        <v/>
      </c>
      <c r="B28" s="144">
        <f>BOM!B28</f>
        <v/>
      </c>
      <c r="C28" s="144">
        <f>BOM!C28</f>
        <v/>
      </c>
      <c r="D28" s="144">
        <f>BOM!D28</f>
        <v/>
      </c>
      <c r="E28" s="144">
        <f>BOM!E28</f>
        <v/>
      </c>
      <c r="F28" s="144">
        <f>BOM!F28</f>
        <v/>
      </c>
      <c r="G28" s="144">
        <f>BOM!G28</f>
        <v/>
      </c>
      <c r="H28" s="144">
        <f>BOM!H28</f>
        <v/>
      </c>
      <c r="I28" s="147">
        <f>I23</f>
        <v/>
      </c>
      <c r="J28" s="146">
        <f>BOM!J28</f>
        <v/>
      </c>
      <c r="K28" s="146">
        <f>BOM!K28</f>
        <v/>
      </c>
      <c r="L28" s="146">
        <f>BOM!L28</f>
        <v/>
      </c>
      <c r="M28" s="146">
        <f>BOM!M28</f>
        <v/>
      </c>
      <c r="N28" s="146">
        <f>BOM!N28</f>
        <v/>
      </c>
      <c r="O28" s="146">
        <f>BOM!O28</f>
        <v/>
      </c>
      <c r="P28" s="146">
        <f>BOM!P28</f>
        <v/>
      </c>
      <c r="Q28" s="46">
        <f>$F$97</f>
        <v/>
      </c>
      <c r="R28" s="46">
        <f>$F$98</f>
        <v/>
      </c>
      <c r="S28" s="48">
        <f>U28-(U28*R28)</f>
        <v/>
      </c>
      <c r="T28" s="48">
        <f>S28*I28</f>
        <v/>
      </c>
      <c r="U28" s="48">
        <f>(AN28)/(1-(BH28+Q28))</f>
        <v/>
      </c>
      <c r="V28" s="48">
        <f>U28*I28</f>
        <v/>
      </c>
      <c r="W28" s="49">
        <f>T28*$W$4</f>
        <v/>
      </c>
      <c r="X28" s="49">
        <f>T28*$X$4</f>
        <v/>
      </c>
      <c r="Y28" s="50">
        <f>M28</f>
        <v/>
      </c>
      <c r="Z28" s="9" t="n"/>
      <c r="AA28" s="9" t="n"/>
      <c r="AB28" s="9" t="n"/>
      <c r="AC28" s="51">
        <f t="array" ref="AC28">IF(I28&gt;0,VLOOKUP(Y28&amp;$P$88&amp;$P$89&amp;$P$90,Variáveis!$O$2:$S$300&amp;Variáveis!$P$2:$T$300&amp;Variáveis!$Q$2:$U$300&amp;Variáveis!$R$2:$V$300,5,FALSE),0)</f>
        <v/>
      </c>
      <c r="AD28" s="52">
        <f>T28*AC28</f>
        <v/>
      </c>
      <c r="AE28" s="53">
        <f>IF(AB28="não",((V28/(1-VLOOKUP(AA28,Variáveis!$AK$3:$AN$29,4,FALSE)))*VLOOKUP(AA28,Variáveis!$AK$3:$AN$29,4,FALSE))-AD28,0)</f>
        <v/>
      </c>
      <c r="AF28" s="53">
        <f>T28*$AF$4</f>
        <v/>
      </c>
      <c r="AG28" s="53">
        <f>IF(AB28="SIM","Cliente pode pagar DIFA na entrada", )</f>
        <v/>
      </c>
      <c r="AH28" s="54" t="n"/>
      <c r="AI28" s="53">
        <f>IF(K28="SIM",(J28*$F$102),J28)</f>
        <v/>
      </c>
      <c r="AJ28" s="53">
        <f>IF(L28="SIM",(AI28*$F$101),AI28)</f>
        <v/>
      </c>
      <c r="AK28" s="53">
        <f>AJ28-AS28</f>
        <v/>
      </c>
      <c r="AL28" s="53">
        <f>AJ28*I28</f>
        <v/>
      </c>
      <c r="AM28" s="53">
        <f>AK28*I28</f>
        <v/>
      </c>
      <c r="AN28" s="53">
        <f>AK28-AP28-AQ28</f>
        <v/>
      </c>
      <c r="AO28" s="53">
        <f>AN28*I28</f>
        <v/>
      </c>
      <c r="AP28" s="53">
        <f>$AP$4*AK28</f>
        <v/>
      </c>
      <c r="AQ28" s="53">
        <f>$AQ$4*AK28</f>
        <v/>
      </c>
      <c r="AR28" s="51">
        <f t="array" ref="AR28">VLOOKUP(M28&amp;N28&amp;O28&amp;P28,Variáveis!$A$2:$E$240&amp;Variáveis!$B$2:$F$240&amp;Variáveis!$C$2:$G$240&amp;Variáveis!$D$2:$H$240,5,FALSE)</f>
        <v/>
      </c>
      <c r="AS28" s="53">
        <f>((AJ28*(1-AR28))*AR28)</f>
        <v/>
      </c>
      <c r="AT28" s="53">
        <f>(((J28+(J28*AU28))*0.18)-(J28*AR28))</f>
        <v/>
      </c>
      <c r="AU28" s="55">
        <f>(((1+AV28)*(1-AR28))/(1-0.18)-1)</f>
        <v/>
      </c>
      <c r="AV28" s="55">
        <f>IF(BB28&gt;0,BB28,IF(BA28&gt;0,BA28,IF(AZ28&gt;0,AZ28,IF(AY28&gt;0,AY28,IF(AX28&gt;0,AX28)))))/100</f>
        <v/>
      </c>
      <c r="AW28" s="56">
        <f>VALUE(LEFT(G28,4))</f>
        <v/>
      </c>
      <c r="AX28" s="56">
        <f>VALUE(IFERROR(VLOOKUP(VALUE(LEFT(G28,4)),ST!$C$4:$E$300,3,FALSE),"0"))</f>
        <v/>
      </c>
      <c r="AY28" s="56">
        <f>VALUE(IFERROR(VLOOKUP(VALUE(LEFT(G28,5)),ST!$C$4:$E$300,3,FALSE),"0"))</f>
        <v/>
      </c>
      <c r="AZ28" s="56">
        <f>VALUE(IFERROR(VLOOKUP(VALUE(LEFT(G28,6)),ST!$C$4:$E$300,3,FALSE),"0"))</f>
        <v/>
      </c>
      <c r="BA28" s="56">
        <f>VALUE(IFERROR(VLOOKUP(VALUE(LEFT(G28,7)),ST!$C$4:$E$300,3,FALSE),"0"))</f>
        <v/>
      </c>
      <c r="BB28" s="56">
        <f>VALUE(IFERROR(VLOOKUP(G28,ST!$C$4:$E$400,3,FALSE),"0"))</f>
        <v/>
      </c>
      <c r="BC28" s="57">
        <f>IF(VLOOKUP(AW28,ST!$C$4:$F$298,4,FALSE)&lt;&gt;0,VLOOKUP(AW28,ST!$C$4:$F$298,4,FALSE),VLOOKUP(G28,ST!$C$4:$F$298,4,FALSE))</f>
        <v/>
      </c>
      <c r="BD28" s="57">
        <f>IF(O28="SC","Desconsiderar coluna ICMS ST",IF(O28="PR","Haverá ST", ))</f>
        <v/>
      </c>
      <c r="BE28" s="53">
        <f>W28</f>
        <v/>
      </c>
      <c r="BF28" s="53">
        <f>X28</f>
        <v/>
      </c>
      <c r="BG28" s="53">
        <f>AD28-AS28</f>
        <v/>
      </c>
      <c r="BH28" s="51">
        <f>$W$4+$X$4+AC28+$BJ$4+0.07</f>
        <v/>
      </c>
      <c r="BI28" s="53">
        <f>IF(BD28="Haverá ST",AJ28+AS28+AT28,AJ28+AS28)</f>
        <v/>
      </c>
      <c r="BJ28" s="53">
        <f>T28*$BJ$4</f>
        <v/>
      </c>
      <c r="BK28" s="53">
        <f>T28*$BK$4</f>
        <v/>
      </c>
      <c r="BL28" s="53">
        <f>BE28+BF28+AO28+BJ28+BK28+AD28</f>
        <v/>
      </c>
      <c r="BM28" s="53">
        <f>(T28-BL28)</f>
        <v/>
      </c>
    </row>
    <row r="29" ht="15.75" customHeight="1" s="218">
      <c r="A29" s="58">
        <f>A28+1</f>
        <v/>
      </c>
      <c r="B29" s="144">
        <f>BOM!B29</f>
        <v/>
      </c>
      <c r="C29" s="144">
        <f>BOM!C29</f>
        <v/>
      </c>
      <c r="D29" s="144">
        <f>BOM!D29</f>
        <v/>
      </c>
      <c r="E29" s="144">
        <f>BOM!E29</f>
        <v/>
      </c>
      <c r="F29" s="144">
        <f>BOM!F29</f>
        <v/>
      </c>
      <c r="G29" s="144">
        <f>BOM!G29</f>
        <v/>
      </c>
      <c r="H29" s="144">
        <f>BOM!H29</f>
        <v/>
      </c>
      <c r="I29" s="147">
        <f>I23</f>
        <v/>
      </c>
      <c r="J29" s="146">
        <f>BOM!J29</f>
        <v/>
      </c>
      <c r="K29" s="146">
        <f>BOM!K29</f>
        <v/>
      </c>
      <c r="L29" s="146">
        <f>BOM!L29</f>
        <v/>
      </c>
      <c r="M29" s="146">
        <f>BOM!M29</f>
        <v/>
      </c>
      <c r="N29" s="146">
        <f>BOM!N29</f>
        <v/>
      </c>
      <c r="O29" s="146">
        <f>BOM!O29</f>
        <v/>
      </c>
      <c r="P29" s="146">
        <f>BOM!P29</f>
        <v/>
      </c>
      <c r="Q29" s="46">
        <f>$F$97</f>
        <v/>
      </c>
      <c r="R29" s="46">
        <f>$F$98</f>
        <v/>
      </c>
      <c r="S29" s="48">
        <f>U29-(U29*R29)</f>
        <v/>
      </c>
      <c r="T29" s="48">
        <f>S29*I29</f>
        <v/>
      </c>
      <c r="U29" s="48">
        <f>(AN29)/(1-(BH29+Q29))</f>
        <v/>
      </c>
      <c r="V29" s="48">
        <f>U29*I29</f>
        <v/>
      </c>
      <c r="W29" s="49">
        <f>T29*$W$4</f>
        <v/>
      </c>
      <c r="X29" s="49">
        <f>T29*$X$4</f>
        <v/>
      </c>
      <c r="Y29" s="50">
        <f>M29</f>
        <v/>
      </c>
      <c r="Z29" s="9" t="n"/>
      <c r="AA29" s="9" t="n"/>
      <c r="AB29" s="9" t="n"/>
      <c r="AC29" s="51">
        <f t="array" ref="AC29">IF(I29&gt;0,VLOOKUP(Y29&amp;$P$88&amp;$P$89&amp;$P$90,Variáveis!$O$2:$S$300&amp;Variáveis!$P$2:$T$300&amp;Variáveis!$Q$2:$U$300&amp;Variáveis!$R$2:$V$300,5,FALSE),0)</f>
        <v/>
      </c>
      <c r="AD29" s="52">
        <f>T29*AC29</f>
        <v/>
      </c>
      <c r="AE29" s="53">
        <f>IF(AB29="não",((V29/(1-VLOOKUP(AA29,Variáveis!$AK$3:$AN$29,4,FALSE)))*VLOOKUP(AA29,Variáveis!$AK$3:$AN$29,4,FALSE))-AD29,0)</f>
        <v/>
      </c>
      <c r="AF29" s="53">
        <f>T29*$AF$4</f>
        <v/>
      </c>
      <c r="AG29" s="53">
        <f>IF(AB29="SIM","Cliente pode pagar DIFA na entrada", )</f>
        <v/>
      </c>
      <c r="AH29" s="54" t="n"/>
      <c r="AI29" s="53">
        <f>IF(K29="SIM",(J29*$F$102),J29)</f>
        <v/>
      </c>
      <c r="AJ29" s="53">
        <f>IF(L29="SIM",(AI29*$F$101),AI29)</f>
        <v/>
      </c>
      <c r="AK29" s="53">
        <f>AJ29-AS29</f>
        <v/>
      </c>
      <c r="AL29" s="53">
        <f>AJ29*I29</f>
        <v/>
      </c>
      <c r="AM29" s="53">
        <f>AK29*I29</f>
        <v/>
      </c>
      <c r="AN29" s="53">
        <f>AK29-AP29-AQ29</f>
        <v/>
      </c>
      <c r="AO29" s="53">
        <f>AN29*I29</f>
        <v/>
      </c>
      <c r="AP29" s="53">
        <f>$AP$4*AK29</f>
        <v/>
      </c>
      <c r="AQ29" s="53">
        <f>$AQ$4*AK29</f>
        <v/>
      </c>
      <c r="AR29" s="51">
        <f t="array" ref="AR29">VLOOKUP(M29&amp;N29&amp;O29&amp;P29,Variáveis!$A$2:$E$240&amp;Variáveis!$B$2:$F$240&amp;Variáveis!$C$2:$G$240&amp;Variáveis!$D$2:$H$240,5,FALSE)</f>
        <v/>
      </c>
      <c r="AS29" s="53">
        <f>((AJ29*(1-AR29))*AR29)</f>
        <v/>
      </c>
      <c r="AT29" s="53">
        <f>(((J29+(J29*AU29))*0.18)-(J29*AR29))</f>
        <v/>
      </c>
      <c r="AU29" s="55">
        <f>(((1+AV29)*(1-AR29))/(1-0.18)-1)</f>
        <v/>
      </c>
      <c r="AV29" s="55">
        <f>IF(BB29&gt;0,BB29,IF(BA29&gt;0,BA29,IF(AZ29&gt;0,AZ29,IF(AY29&gt;0,AY29,IF(AX29&gt;0,AX29)))))/100</f>
        <v/>
      </c>
      <c r="AW29" s="56">
        <f>VALUE(LEFT(G29,4))</f>
        <v/>
      </c>
      <c r="AX29" s="56">
        <f>VALUE(IFERROR(VLOOKUP(VALUE(LEFT(G29,4)),ST!$C$4:$E$300,3,FALSE),"0"))</f>
        <v/>
      </c>
      <c r="AY29" s="56">
        <f>VALUE(IFERROR(VLOOKUP(VALUE(LEFT(G29,5)),ST!$C$4:$E$300,3,FALSE),"0"))</f>
        <v/>
      </c>
      <c r="AZ29" s="56">
        <f>VALUE(IFERROR(VLOOKUP(VALUE(LEFT(G29,6)),ST!$C$4:$E$300,3,FALSE),"0"))</f>
        <v/>
      </c>
      <c r="BA29" s="56">
        <f>VALUE(IFERROR(VLOOKUP(VALUE(LEFT(G29,7)),ST!$C$4:$E$300,3,FALSE),"0"))</f>
        <v/>
      </c>
      <c r="BB29" s="56">
        <f>VALUE(IFERROR(VLOOKUP(G29,ST!$C$4:$E$400,3,FALSE),"0"))</f>
        <v/>
      </c>
      <c r="BC29" s="57">
        <f>IF(VLOOKUP(AW29,ST!$C$4:$F$298,4,FALSE)&lt;&gt;0,VLOOKUP(AW29,ST!$C$4:$F$298,4,FALSE),VLOOKUP(G29,ST!$C$4:$F$298,4,FALSE))</f>
        <v/>
      </c>
      <c r="BD29" s="57">
        <f>IF(O29="SC","Desconsiderar coluna ICMS ST",IF(O29="PR","Haverá ST", ))</f>
        <v/>
      </c>
      <c r="BE29" s="53">
        <f>W29</f>
        <v/>
      </c>
      <c r="BF29" s="53">
        <f>X29</f>
        <v/>
      </c>
      <c r="BG29" s="53">
        <f>AD29-AS29</f>
        <v/>
      </c>
      <c r="BH29" s="51">
        <f>$W$4+$X$4+AC29+$BJ$4+0.07</f>
        <v/>
      </c>
      <c r="BI29" s="53">
        <f>IF(BD29="Haverá ST",AJ29+AS29+AT29,AJ29+AS29)</f>
        <v/>
      </c>
      <c r="BJ29" s="53">
        <f>T29*$BJ$4</f>
        <v/>
      </c>
      <c r="BK29" s="53">
        <f>T29*$BK$4</f>
        <v/>
      </c>
      <c r="BL29" s="53">
        <f>BE29+BF29+AO29+BJ29+BK29+AD29</f>
        <v/>
      </c>
      <c r="BM29" s="53">
        <f>(T29-BL29)</f>
        <v/>
      </c>
    </row>
    <row r="30" ht="15.75" customHeight="1" s="218">
      <c r="A30" s="58">
        <f>A29+1</f>
        <v/>
      </c>
      <c r="B30" s="144">
        <f>BOM!B30</f>
        <v/>
      </c>
      <c r="C30" s="144">
        <f>BOM!C30</f>
        <v/>
      </c>
      <c r="D30" s="144">
        <f>BOM!D30</f>
        <v/>
      </c>
      <c r="E30" s="144">
        <f>BOM!E30</f>
        <v/>
      </c>
      <c r="F30" s="144">
        <f>BOM!F30</f>
        <v/>
      </c>
      <c r="G30" s="144">
        <f>BOM!G30</f>
        <v/>
      </c>
      <c r="H30" s="144">
        <f>BOM!H30</f>
        <v/>
      </c>
      <c r="I30" s="147" t="n">
        <v>0</v>
      </c>
      <c r="J30" s="146">
        <f>BOM!J30</f>
        <v/>
      </c>
      <c r="K30" s="146">
        <f>BOM!K30</f>
        <v/>
      </c>
      <c r="L30" s="146">
        <f>BOM!L30</f>
        <v/>
      </c>
      <c r="M30" s="146">
        <f>BOM!M30</f>
        <v/>
      </c>
      <c r="N30" s="146">
        <f>BOM!N30</f>
        <v/>
      </c>
      <c r="O30" s="146">
        <f>BOM!O30</f>
        <v/>
      </c>
      <c r="P30" s="146">
        <f>BOM!P30</f>
        <v/>
      </c>
      <c r="Q30" s="46">
        <f>$F$97</f>
        <v/>
      </c>
      <c r="R30" s="46">
        <f>$F$98</f>
        <v/>
      </c>
      <c r="S30" s="48">
        <f>U30-(U30*R30)</f>
        <v/>
      </c>
      <c r="T30" s="48">
        <f>S30*I30</f>
        <v/>
      </c>
      <c r="U30" s="48">
        <f>(AN30)/(1-(BH30+Q30))</f>
        <v/>
      </c>
      <c r="V30" s="48">
        <f>U30*I30</f>
        <v/>
      </c>
      <c r="W30" s="49">
        <f>T30*$W$4</f>
        <v/>
      </c>
      <c r="X30" s="49">
        <f>T30*$X$4</f>
        <v/>
      </c>
      <c r="Y30" s="50">
        <f>M30</f>
        <v/>
      </c>
      <c r="Z30" s="9" t="n"/>
      <c r="AA30" s="9" t="n"/>
      <c r="AB30" s="9" t="n"/>
      <c r="AC30" s="51">
        <f t="array" ref="AC30">IF(I30&gt;0,VLOOKUP(Y30&amp;$P$88&amp;$P$89&amp;$P$90,Variáveis!$O$2:$S$300&amp;Variáveis!$P$2:$T$300&amp;Variáveis!$Q$2:$U$300&amp;Variáveis!$R$2:$V$300,5,FALSE),0)</f>
        <v/>
      </c>
      <c r="AD30" s="52">
        <f>T30*AC30</f>
        <v/>
      </c>
      <c r="AE30" s="53">
        <f>IF(AB30="não",((V30/(1-VLOOKUP(AA30,Variáveis!$AK$3:$AN$29,4,FALSE)))*VLOOKUP(AA30,Variáveis!$AK$3:$AN$29,4,FALSE))-AD30,0)</f>
        <v/>
      </c>
      <c r="AF30" s="53">
        <f>T30*$AF$4</f>
        <v/>
      </c>
      <c r="AG30" s="53">
        <f>IF(AB30="SIM","Cliente pode pagar DIFA na entrada", )</f>
        <v/>
      </c>
      <c r="AH30" s="54" t="n"/>
      <c r="AI30" s="53">
        <f>IF(K30="SIM",(J30*$F$102),J30)</f>
        <v/>
      </c>
      <c r="AJ30" s="53">
        <f>IF(L30="SIM",(AI30*$F$101),AI30)</f>
        <v/>
      </c>
      <c r="AK30" s="53">
        <f>AJ30-AS30</f>
        <v/>
      </c>
      <c r="AL30" s="53">
        <f>AJ30*I30</f>
        <v/>
      </c>
      <c r="AM30" s="53">
        <f>AK30*I30</f>
        <v/>
      </c>
      <c r="AN30" s="53">
        <f>AK30-AP30-AQ30</f>
        <v/>
      </c>
      <c r="AO30" s="53">
        <f>AN30*I30</f>
        <v/>
      </c>
      <c r="AP30" s="53">
        <f>$AP$4*AK30</f>
        <v/>
      </c>
      <c r="AQ30" s="53">
        <f>$AQ$4*AK30</f>
        <v/>
      </c>
      <c r="AR30" s="51">
        <f t="array" ref="AR30">VLOOKUP(M30&amp;N30&amp;O30&amp;P30,Variáveis!$A$2:$E$240&amp;Variáveis!$B$2:$F$240&amp;Variáveis!$C$2:$G$240&amp;Variáveis!$D$2:$H$240,5,FALSE)</f>
        <v/>
      </c>
      <c r="AS30" s="53">
        <f>((AJ30*(1-AR30))*AR30)</f>
        <v/>
      </c>
      <c r="AT30" s="53">
        <f>(((J30+(J30*AU30))*0.18)-(J30*AR30))</f>
        <v/>
      </c>
      <c r="AU30" s="55">
        <f>(((1+AV30)*(1-AR30))/(1-0.18)-1)</f>
        <v/>
      </c>
      <c r="AV30" s="55">
        <f>IF(BB30&gt;0,BB30,IF(BA30&gt;0,BA30,IF(AZ30&gt;0,AZ30,IF(AY30&gt;0,AY30,IF(AX30&gt;0,AX30)))))/100</f>
        <v/>
      </c>
      <c r="AW30" s="56">
        <f>VALUE(LEFT(G30,4))</f>
        <v/>
      </c>
      <c r="AX30" s="56">
        <f>VALUE(IFERROR(VLOOKUP(VALUE(LEFT(G30,4)),ST!$C$4:$E$300,3,FALSE),"0"))</f>
        <v/>
      </c>
      <c r="AY30" s="56">
        <f>VALUE(IFERROR(VLOOKUP(VALUE(LEFT(G30,5)),ST!$C$4:$E$300,3,FALSE),"0"))</f>
        <v/>
      </c>
      <c r="AZ30" s="56">
        <f>VALUE(IFERROR(VLOOKUP(VALUE(LEFT(G30,6)),ST!$C$4:$E$300,3,FALSE),"0"))</f>
        <v/>
      </c>
      <c r="BA30" s="56">
        <f>VALUE(IFERROR(VLOOKUP(VALUE(LEFT(G30,7)),ST!$C$4:$E$300,3,FALSE),"0"))</f>
        <v/>
      </c>
      <c r="BB30" s="56">
        <f>VALUE(IFERROR(VLOOKUP(G30,ST!$C$4:$E$400,3,FALSE),"0"))</f>
        <v/>
      </c>
      <c r="BC30" s="57">
        <f>IF(VLOOKUP(AW30,ST!$C$4:$F$298,4,FALSE)&lt;&gt;0,VLOOKUP(AW30,ST!$C$4:$F$298,4,FALSE),VLOOKUP(G30,ST!$C$4:$F$298,4,FALSE))</f>
        <v/>
      </c>
      <c r="BD30" s="57">
        <f>IF(O30="SC","Desconsiderar coluna ICMS ST",IF(O30="PR","Haverá ST", ))</f>
        <v/>
      </c>
      <c r="BE30" s="53">
        <f>W30</f>
        <v/>
      </c>
      <c r="BF30" s="53">
        <f>X30</f>
        <v/>
      </c>
      <c r="BG30" s="53">
        <f>AD30-AS30</f>
        <v/>
      </c>
      <c r="BH30" s="51">
        <f>$W$4+$X$4+AC30+$BJ$4+0.07</f>
        <v/>
      </c>
      <c r="BI30" s="53">
        <f>IF(BD30="Haverá ST",AJ30+AS30+AT30,AJ30+AS30)</f>
        <v/>
      </c>
      <c r="BJ30" s="53">
        <f>T30*$BJ$4</f>
        <v/>
      </c>
      <c r="BK30" s="53">
        <f>T30*$BK$4</f>
        <v/>
      </c>
      <c r="BL30" s="53">
        <f>BE30+BF30+AO30+BJ30+BK30+AD30</f>
        <v/>
      </c>
      <c r="BM30" s="53">
        <f>(T30-BL30)</f>
        <v/>
      </c>
    </row>
    <row r="31" ht="15.75" customHeight="1" s="218">
      <c r="A31" s="58">
        <f>A30+1</f>
        <v/>
      </c>
      <c r="B31" s="144">
        <f>BOM!B31</f>
        <v/>
      </c>
      <c r="C31" s="144">
        <f>BOM!C31</f>
        <v/>
      </c>
      <c r="D31" s="144">
        <f>BOM!D31</f>
        <v/>
      </c>
      <c r="E31" s="144">
        <f>BOM!E31</f>
        <v/>
      </c>
      <c r="F31" s="144">
        <f>BOM!F31</f>
        <v/>
      </c>
      <c r="G31" s="144">
        <f>BOM!G31</f>
        <v/>
      </c>
      <c r="H31" s="144">
        <f>BOM!H31</f>
        <v/>
      </c>
      <c r="I31" s="147" t="n">
        <v>0</v>
      </c>
      <c r="J31" s="146">
        <f>BOM!J31</f>
        <v/>
      </c>
      <c r="K31" s="146">
        <f>BOM!K31</f>
        <v/>
      </c>
      <c r="L31" s="146">
        <f>BOM!L31</f>
        <v/>
      </c>
      <c r="M31" s="146">
        <f>BOM!M31</f>
        <v/>
      </c>
      <c r="N31" s="146">
        <f>BOM!N31</f>
        <v/>
      </c>
      <c r="O31" s="146">
        <f>BOM!O31</f>
        <v/>
      </c>
      <c r="P31" s="146">
        <f>BOM!P31</f>
        <v/>
      </c>
      <c r="Q31" s="46">
        <f>$F$97</f>
        <v/>
      </c>
      <c r="R31" s="46">
        <f>$F$98</f>
        <v/>
      </c>
      <c r="S31" s="48">
        <f>U31-(U31*R31)</f>
        <v/>
      </c>
      <c r="T31" s="48">
        <f>S31*I31</f>
        <v/>
      </c>
      <c r="U31" s="48">
        <f>(AN31)/(1-(BH31+Q31))</f>
        <v/>
      </c>
      <c r="V31" s="48">
        <f>U31*I31</f>
        <v/>
      </c>
      <c r="W31" s="49">
        <f>T31*$W$4</f>
        <v/>
      </c>
      <c r="X31" s="49">
        <f>T31*$X$4</f>
        <v/>
      </c>
      <c r="Y31" s="50">
        <f>M31</f>
        <v/>
      </c>
      <c r="Z31" s="9" t="n"/>
      <c r="AA31" s="9" t="n"/>
      <c r="AB31" s="9" t="n"/>
      <c r="AC31" s="51">
        <f t="array" ref="AC31">IF(I31&gt;0,VLOOKUP(Y31&amp;$P$88&amp;$P$89&amp;$P$90,Variáveis!$O$2:$S$300&amp;Variáveis!$P$2:$T$300&amp;Variáveis!$Q$2:$U$300&amp;Variáveis!$R$2:$V$300,5,FALSE),0)</f>
        <v/>
      </c>
      <c r="AD31" s="52">
        <f>T31*AC31</f>
        <v/>
      </c>
      <c r="AE31" s="53">
        <f>IF(AB31="não",((V31/(1-VLOOKUP(AA31,Variáveis!$AK$3:$AN$29,4,FALSE)))*VLOOKUP(AA31,Variáveis!$AK$3:$AN$29,4,FALSE))-AD31,0)</f>
        <v/>
      </c>
      <c r="AF31" s="53">
        <f>T31*$AF$4</f>
        <v/>
      </c>
      <c r="AG31" s="53">
        <f>IF(AB31="SIM","Cliente pode pagar DIFA na entrada", )</f>
        <v/>
      </c>
      <c r="AH31" s="54" t="n"/>
      <c r="AI31" s="53">
        <f>IF(K31="SIM",(J31*$F$102),J31)</f>
        <v/>
      </c>
      <c r="AJ31" s="53">
        <f>IF(L31="SIM",(AI31*$F$101),AI31)</f>
        <v/>
      </c>
      <c r="AK31" s="53">
        <f>AJ31-AS31</f>
        <v/>
      </c>
      <c r="AL31" s="53">
        <f>AJ31*I31</f>
        <v/>
      </c>
      <c r="AM31" s="53">
        <f>AK31*I31</f>
        <v/>
      </c>
      <c r="AN31" s="53">
        <f>AK31-AP31-AQ31</f>
        <v/>
      </c>
      <c r="AO31" s="53">
        <f>AN31*I31</f>
        <v/>
      </c>
      <c r="AP31" s="53">
        <f>$AP$4*AK31</f>
        <v/>
      </c>
      <c r="AQ31" s="53">
        <f>$AQ$4*AK31</f>
        <v/>
      </c>
      <c r="AR31" s="51">
        <f t="array" ref="AR31">VLOOKUP(M31&amp;N31&amp;O31&amp;P31,Variáveis!$A$2:$E$240&amp;Variáveis!$B$2:$F$240&amp;Variáveis!$C$2:$G$240&amp;Variáveis!$D$2:$H$240,5,FALSE)</f>
        <v/>
      </c>
      <c r="AS31" s="53">
        <f>((AJ31*(1-AR31))*AR31)</f>
        <v/>
      </c>
      <c r="AT31" s="53">
        <f>(((J31+(J31*AU31))*0.18)-(J31*AR31))</f>
        <v/>
      </c>
      <c r="AU31" s="55">
        <f>(((1+AV31)*(1-AR31))/(1-0.18)-1)</f>
        <v/>
      </c>
      <c r="AV31" s="55">
        <f>IF(BB31&gt;0,BB31,IF(BA31&gt;0,BA31,IF(AZ31&gt;0,AZ31,IF(AY31&gt;0,AY31,IF(AX31&gt;0,AX31)))))/100</f>
        <v/>
      </c>
      <c r="AW31" s="56">
        <f>VALUE(LEFT(G31,4))</f>
        <v/>
      </c>
      <c r="AX31" s="56">
        <f>VALUE(IFERROR(VLOOKUP(VALUE(LEFT(G31,4)),ST!$C$4:$E$300,3,FALSE),"0"))</f>
        <v/>
      </c>
      <c r="AY31" s="56">
        <f>VALUE(IFERROR(VLOOKUP(VALUE(LEFT(G31,5)),ST!$C$4:$E$300,3,FALSE),"0"))</f>
        <v/>
      </c>
      <c r="AZ31" s="56">
        <f>VALUE(IFERROR(VLOOKUP(VALUE(LEFT(G31,6)),ST!$C$4:$E$300,3,FALSE),"0"))</f>
        <v/>
      </c>
      <c r="BA31" s="56">
        <f>VALUE(IFERROR(VLOOKUP(VALUE(LEFT(G31,7)),ST!$C$4:$E$300,3,FALSE),"0"))</f>
        <v/>
      </c>
      <c r="BB31" s="56">
        <f>VALUE(IFERROR(VLOOKUP(G31,ST!$C$4:$E$400,3,FALSE),"0"))</f>
        <v/>
      </c>
      <c r="BC31" s="57">
        <f>IF(VLOOKUP(AW31,ST!$C$4:$F$298,4,FALSE)&lt;&gt;0,VLOOKUP(AW31,ST!$C$4:$F$298,4,FALSE),VLOOKUP(G31,ST!$C$4:$F$298,4,FALSE))</f>
        <v/>
      </c>
      <c r="BD31" s="57">
        <f>IF(O31="SC","Desconsiderar coluna ICMS ST",IF(O31="PR","Haverá ST", ))</f>
        <v/>
      </c>
      <c r="BE31" s="53">
        <f>W31</f>
        <v/>
      </c>
      <c r="BF31" s="53">
        <f>X31</f>
        <v/>
      </c>
      <c r="BG31" s="53">
        <f>AD31-AS31</f>
        <v/>
      </c>
      <c r="BH31" s="51">
        <f>$W$4+$X$4+AC31+$BJ$4+0.07</f>
        <v/>
      </c>
      <c r="BI31" s="53">
        <f>IF(BD31="Haverá ST",AJ31+AS31+AT31,AJ31+AS31)</f>
        <v/>
      </c>
      <c r="BJ31" s="53">
        <f>T31*$BJ$4</f>
        <v/>
      </c>
      <c r="BK31" s="53">
        <f>T31*$BK$4</f>
        <v/>
      </c>
      <c r="BL31" s="53">
        <f>BE31+BF31+AO31+BJ31+BK31+AD31</f>
        <v/>
      </c>
      <c r="BM31" s="53">
        <f>(T31-BL31)</f>
        <v/>
      </c>
    </row>
    <row r="32" ht="15.75" customHeight="1" s="218">
      <c r="A32" s="58">
        <f>A31+1</f>
        <v/>
      </c>
      <c r="B32" s="144">
        <f>BOM!B32</f>
        <v/>
      </c>
      <c r="C32" s="144">
        <f>BOM!C32</f>
        <v/>
      </c>
      <c r="D32" s="144">
        <f>BOM!D32</f>
        <v/>
      </c>
      <c r="E32" s="144">
        <f>BOM!E32</f>
        <v/>
      </c>
      <c r="F32" s="39">
        <f>BOM!F32</f>
        <v/>
      </c>
      <c r="G32" s="144">
        <f>BOM!G32</f>
        <v/>
      </c>
      <c r="H32" s="144">
        <f>BOM!H32</f>
        <v/>
      </c>
      <c r="I32" s="148" t="n">
        <v>0</v>
      </c>
      <c r="J32" s="146">
        <f>BOM!J32</f>
        <v/>
      </c>
      <c r="K32" s="146">
        <f>BOM!K32</f>
        <v/>
      </c>
      <c r="L32" s="146">
        <f>BOM!L32</f>
        <v/>
      </c>
      <c r="M32" s="146">
        <f>BOM!M32</f>
        <v/>
      </c>
      <c r="N32" s="146">
        <f>BOM!N32</f>
        <v/>
      </c>
      <c r="O32" s="146">
        <f>BOM!O32</f>
        <v/>
      </c>
      <c r="P32" s="146">
        <f>BOM!P32</f>
        <v/>
      </c>
      <c r="Q32" s="46">
        <f>$F$97</f>
        <v/>
      </c>
      <c r="R32" s="46">
        <f>$F$98</f>
        <v/>
      </c>
      <c r="S32" s="48">
        <f>U32-(U32*R32)</f>
        <v/>
      </c>
      <c r="T32" s="48">
        <f>S32*I32</f>
        <v/>
      </c>
      <c r="U32" s="48">
        <f>(AN32)/(1-(BH32+Q32))</f>
        <v/>
      </c>
      <c r="V32" s="48">
        <f>U32*I32</f>
        <v/>
      </c>
      <c r="W32" s="49">
        <f>T32*$W$4</f>
        <v/>
      </c>
      <c r="X32" s="49">
        <f>T32*$X$4</f>
        <v/>
      </c>
      <c r="Y32" s="50">
        <f>M32</f>
        <v/>
      </c>
      <c r="Z32" s="9" t="n"/>
      <c r="AA32" s="9" t="n"/>
      <c r="AB32" s="9" t="n"/>
      <c r="AC32" s="51">
        <f t="array" ref="AC32">IF(I32&gt;0,VLOOKUP(Y32&amp;$P$88&amp;$P$89&amp;$P$90,Variáveis!$O$2:$S$300&amp;Variáveis!$P$2:$T$300&amp;Variáveis!$Q$2:$U$300&amp;Variáveis!$R$2:$V$300,5,FALSE),0)</f>
        <v/>
      </c>
      <c r="AD32" s="52">
        <f>T32*AC32</f>
        <v/>
      </c>
      <c r="AE32" s="53">
        <f>IF(AB32="não",((V32/(1-VLOOKUP(AA32,Variáveis!$AK$3:$AN$29,4,FALSE)))*VLOOKUP(AA32,Variáveis!$AK$3:$AN$29,4,FALSE))-AD32,0)</f>
        <v/>
      </c>
      <c r="AF32" s="53">
        <f>T32*$AF$4</f>
        <v/>
      </c>
      <c r="AG32" s="53">
        <f>IF(AB32="SIM","Cliente pode pagar DIFA na entrada", )</f>
        <v/>
      </c>
      <c r="AH32" s="54" t="n"/>
      <c r="AI32" s="53">
        <f>IF(K32="SIM",(J32*$F$102),J32)</f>
        <v/>
      </c>
      <c r="AJ32" s="53">
        <f>IF(L32="SIM",(AI32*$F$101),AI32)</f>
        <v/>
      </c>
      <c r="AK32" s="53">
        <f>AJ32-AS32</f>
        <v/>
      </c>
      <c r="AL32" s="53">
        <f>AJ32*I32</f>
        <v/>
      </c>
      <c r="AM32" s="53">
        <f>AK32*I32</f>
        <v/>
      </c>
      <c r="AN32" s="53">
        <f>AK32-AP32-AQ32</f>
        <v/>
      </c>
      <c r="AO32" s="53">
        <f>AN32*I32</f>
        <v/>
      </c>
      <c r="AP32" s="53">
        <f>$AP$4*AK32</f>
        <v/>
      </c>
      <c r="AQ32" s="53">
        <f>$AQ$4*AK32</f>
        <v/>
      </c>
      <c r="AR32" s="51">
        <f t="array" ref="AR32">VLOOKUP(M32&amp;N32&amp;O32&amp;P32,Variáveis!$A$2:$E$240&amp;Variáveis!$B$2:$F$240&amp;Variáveis!$C$2:$G$240&amp;Variáveis!$D$2:$H$240,5,FALSE)</f>
        <v/>
      </c>
      <c r="AS32" s="53">
        <f>((AJ32*(1-AR32))*AR32)</f>
        <v/>
      </c>
      <c r="AT32" s="53">
        <f>(((J32+(J32*AU32))*0.18)-(J32*AR32))</f>
        <v/>
      </c>
      <c r="AU32" s="55">
        <f>(((1+AV32)*(1-AR32))/(1-0.18)-1)</f>
        <v/>
      </c>
      <c r="AV32" s="55">
        <f>IF(BB32&gt;0,BB32,IF(BA32&gt;0,BA32,IF(AZ32&gt;0,AZ32,IF(AY32&gt;0,AY32,IF(AX32&gt;0,AX32)))))/100</f>
        <v/>
      </c>
      <c r="AW32" s="56">
        <f>VALUE(LEFT(G32,4))</f>
        <v/>
      </c>
      <c r="AX32" s="56">
        <f>VALUE(IFERROR(VLOOKUP(VALUE(LEFT(G32,4)),ST!$C$4:$E$300,3,FALSE),"0"))</f>
        <v/>
      </c>
      <c r="AY32" s="56">
        <f>VALUE(IFERROR(VLOOKUP(VALUE(LEFT(G32,5)),ST!$C$4:$E$300,3,FALSE),"0"))</f>
        <v/>
      </c>
      <c r="AZ32" s="56">
        <f>VALUE(IFERROR(VLOOKUP(VALUE(LEFT(G32,6)),ST!$C$4:$E$300,3,FALSE),"0"))</f>
        <v/>
      </c>
      <c r="BA32" s="56">
        <f>VALUE(IFERROR(VLOOKUP(VALUE(LEFT(G32,7)),ST!$C$4:$E$300,3,FALSE),"0"))</f>
        <v/>
      </c>
      <c r="BB32" s="56">
        <f>VALUE(IFERROR(VLOOKUP(G32,ST!$C$4:$E$400,3,FALSE),"0"))</f>
        <v/>
      </c>
      <c r="BC32" s="57">
        <f>IF(VLOOKUP(AW32,ST!$C$4:$F$298,4,FALSE)&lt;&gt;0,VLOOKUP(AW32,ST!$C$4:$F$298,4,FALSE),VLOOKUP(G32,ST!$C$4:$F$298,4,FALSE))</f>
        <v/>
      </c>
      <c r="BD32" s="57">
        <f>IF(O32="SC","Desconsiderar coluna ICMS ST",IF(O32="PR","Haverá ST", ))</f>
        <v/>
      </c>
      <c r="BE32" s="53">
        <f>W32</f>
        <v/>
      </c>
      <c r="BF32" s="53">
        <f>X32</f>
        <v/>
      </c>
      <c r="BG32" s="53">
        <f>AD32-AS32</f>
        <v/>
      </c>
      <c r="BH32" s="51">
        <f>$W$4+$X$4+AC32+$BJ$4+0.07</f>
        <v/>
      </c>
      <c r="BI32" s="53">
        <f>IF(BD32="Haverá ST",AJ32+AS32+AT32,AJ32+AS32)</f>
        <v/>
      </c>
      <c r="BJ32" s="53">
        <f>T32*$BJ$4</f>
        <v/>
      </c>
      <c r="BK32" s="53">
        <f>T32*$BK$4</f>
        <v/>
      </c>
      <c r="BL32" s="53">
        <f>BE32+BF32+AO32+BJ32+BK32+AD32</f>
        <v/>
      </c>
      <c r="BM32" s="53">
        <f>(T32-BL32)</f>
        <v/>
      </c>
    </row>
    <row r="33" ht="15.75" customHeight="1" s="218">
      <c r="A33" s="58">
        <f>A32+1</f>
        <v/>
      </c>
      <c r="B33" s="144">
        <f>BOM!B33</f>
        <v/>
      </c>
      <c r="C33" s="144">
        <f>BOM!C33</f>
        <v/>
      </c>
      <c r="D33" s="144">
        <f>BOM!D33</f>
        <v/>
      </c>
      <c r="E33" s="144">
        <f>BOM!E33</f>
        <v/>
      </c>
      <c r="F33" s="144">
        <f>BOM!F33</f>
        <v/>
      </c>
      <c r="G33" s="144">
        <f>BOM!G33</f>
        <v/>
      </c>
      <c r="H33" s="144">
        <f>BOM!H33</f>
        <v/>
      </c>
      <c r="I33" s="148" t="n">
        <v>0</v>
      </c>
      <c r="J33" s="146">
        <f>BOM!J33</f>
        <v/>
      </c>
      <c r="K33" s="146">
        <f>BOM!K33</f>
        <v/>
      </c>
      <c r="L33" s="146">
        <f>BOM!L33</f>
        <v/>
      </c>
      <c r="M33" s="146">
        <f>BOM!M33</f>
        <v/>
      </c>
      <c r="N33" s="146">
        <f>BOM!N33</f>
        <v/>
      </c>
      <c r="O33" s="146">
        <f>BOM!O33</f>
        <v/>
      </c>
      <c r="P33" s="146">
        <f>BOM!P33</f>
        <v/>
      </c>
      <c r="Q33" s="46">
        <f>$F$97</f>
        <v/>
      </c>
      <c r="R33" s="46">
        <f>$F$98</f>
        <v/>
      </c>
      <c r="S33" s="48">
        <f>U33-(U33*R33)</f>
        <v/>
      </c>
      <c r="T33" s="48">
        <f>S33*I33</f>
        <v/>
      </c>
      <c r="U33" s="48">
        <f>(AN33)/(1-(BH33+Q33))</f>
        <v/>
      </c>
      <c r="V33" s="48">
        <f>U33*I33</f>
        <v/>
      </c>
      <c r="W33" s="49">
        <f>T33*$W$4</f>
        <v/>
      </c>
      <c r="X33" s="49">
        <f>T33*$X$4</f>
        <v/>
      </c>
      <c r="Y33" s="50">
        <f>M33</f>
        <v/>
      </c>
      <c r="Z33" s="9" t="n"/>
      <c r="AA33" s="9" t="n"/>
      <c r="AB33" s="9" t="n"/>
      <c r="AC33" s="51">
        <f t="array" ref="AC33">IF(I33&gt;0,VLOOKUP(Y33&amp;$P$88&amp;$P$89&amp;$P$90,Variáveis!$O$2:$S$300&amp;Variáveis!$P$2:$T$300&amp;Variáveis!$Q$2:$U$300&amp;Variáveis!$R$2:$V$300,5,FALSE),0)</f>
        <v/>
      </c>
      <c r="AD33" s="52">
        <f>T33*AC33</f>
        <v/>
      </c>
      <c r="AE33" s="53">
        <f>IF(AB33="não",((V33/(1-VLOOKUP(AA33,Variáveis!$AK$3:$AN$29,4,FALSE)))*VLOOKUP(AA33,Variáveis!$AK$3:$AN$29,4,FALSE))-AD33,0)</f>
        <v/>
      </c>
      <c r="AF33" s="53">
        <f>T33*$AF$4</f>
        <v/>
      </c>
      <c r="AG33" s="53">
        <f>IF(AB33="SIM","Cliente pode pagar DIFA na entrada", )</f>
        <v/>
      </c>
      <c r="AH33" s="54" t="n"/>
      <c r="AI33" s="53">
        <f>IF(K33="SIM",(J33*$F$102),J33)</f>
        <v/>
      </c>
      <c r="AJ33" s="53">
        <f>IF(L33="SIM",(AI33*$F$101),AI33)</f>
        <v/>
      </c>
      <c r="AK33" s="53">
        <f>AJ33-AS33</f>
        <v/>
      </c>
      <c r="AL33" s="53">
        <f>AJ33*I33</f>
        <v/>
      </c>
      <c r="AM33" s="53">
        <f>AK33*I33</f>
        <v/>
      </c>
      <c r="AN33" s="53">
        <f>AK33-AP33-AQ33</f>
        <v/>
      </c>
      <c r="AO33" s="53">
        <f>AN33*I33</f>
        <v/>
      </c>
      <c r="AP33" s="53">
        <f>$AP$4*AK33</f>
        <v/>
      </c>
      <c r="AQ33" s="53">
        <f>$AQ$4*AK33</f>
        <v/>
      </c>
      <c r="AR33" s="51">
        <f t="array" ref="AR33">VLOOKUP(M33&amp;N33&amp;O33&amp;P33,Variáveis!$A$2:$E$240&amp;Variáveis!$B$2:$F$240&amp;Variáveis!$C$2:$G$240&amp;Variáveis!$D$2:$H$240,5,FALSE)</f>
        <v/>
      </c>
      <c r="AS33" s="53">
        <f>((AJ33*(1-AR33))*AR33)</f>
        <v/>
      </c>
      <c r="AT33" s="53">
        <f>(((J33+(J33*AU33))*0.18)-(J33*AR33))</f>
        <v/>
      </c>
      <c r="AU33" s="55">
        <f>(((1+AV33)*(1-AR33))/(1-0.18)-1)</f>
        <v/>
      </c>
      <c r="AV33" s="55">
        <f>IF(BB33&gt;0,BB33,IF(BA33&gt;0,BA33,IF(AZ33&gt;0,AZ33,IF(AY33&gt;0,AY33,IF(AX33&gt;0,AX33)))))/100</f>
        <v/>
      </c>
      <c r="AW33" s="56">
        <f>VALUE(LEFT(G33,4))</f>
        <v/>
      </c>
      <c r="AX33" s="56">
        <f>VALUE(IFERROR(VLOOKUP(VALUE(LEFT(G33,4)),ST!$C$4:$E$300,3,FALSE),"0"))</f>
        <v/>
      </c>
      <c r="AY33" s="56">
        <f>VALUE(IFERROR(VLOOKUP(VALUE(LEFT(G33,5)),ST!$C$4:$E$300,3,FALSE),"0"))</f>
        <v/>
      </c>
      <c r="AZ33" s="56">
        <f>VALUE(IFERROR(VLOOKUP(VALUE(LEFT(G33,6)),ST!$C$4:$E$300,3,FALSE),"0"))</f>
        <v/>
      </c>
      <c r="BA33" s="56">
        <f>VALUE(IFERROR(VLOOKUP(VALUE(LEFT(G33,7)),ST!$C$4:$E$300,3,FALSE),"0"))</f>
        <v/>
      </c>
      <c r="BB33" s="56">
        <f>VALUE(IFERROR(VLOOKUP(G33,ST!$C$4:$E$400,3,FALSE),"0"))</f>
        <v/>
      </c>
      <c r="BC33" s="57">
        <f>IF(VLOOKUP(AW33,ST!$C$4:$F$298,4,FALSE)&lt;&gt;0,VLOOKUP(AW33,ST!$C$4:$F$298,4,FALSE),VLOOKUP(G33,ST!$C$4:$F$298,4,FALSE))</f>
        <v/>
      </c>
      <c r="BD33" s="57">
        <f>IF(O33="SC","Desconsiderar coluna ICMS ST",IF(O33="PR","Haverá ST", ))</f>
        <v/>
      </c>
      <c r="BE33" s="53">
        <f>W33</f>
        <v/>
      </c>
      <c r="BF33" s="53">
        <f>X33</f>
        <v/>
      </c>
      <c r="BG33" s="53">
        <f>AD33-AS33</f>
        <v/>
      </c>
      <c r="BH33" s="51">
        <f>$W$4+$X$4+AC33+$BJ$4+0.07</f>
        <v/>
      </c>
      <c r="BI33" s="53">
        <f>IF(BD33="Haverá ST",AJ33+AS33+AT33,AJ33+AS33)</f>
        <v/>
      </c>
      <c r="BJ33" s="53">
        <f>T33*$BJ$4</f>
        <v/>
      </c>
      <c r="BK33" s="53">
        <f>T33*$BK$4</f>
        <v/>
      </c>
      <c r="BL33" s="53">
        <f>BE33+BF33+AO33+BJ33+BK33+AD33</f>
        <v/>
      </c>
      <c r="BM33" s="53">
        <f>(T33-BL33)</f>
        <v/>
      </c>
    </row>
    <row r="34" ht="15.75" customHeight="1" s="218">
      <c r="A34" s="58">
        <f>A33+1</f>
        <v/>
      </c>
      <c r="B34" s="144">
        <f>BOM!B34</f>
        <v/>
      </c>
      <c r="C34" s="144">
        <f>BOM!C34</f>
        <v/>
      </c>
      <c r="D34" s="144">
        <f>BOM!D34</f>
        <v/>
      </c>
      <c r="E34" s="144">
        <f>BOM!E34</f>
        <v/>
      </c>
      <c r="F34" s="144">
        <f>BOM!F34</f>
        <v/>
      </c>
      <c r="G34" s="144">
        <f>BOM!G34</f>
        <v/>
      </c>
      <c r="H34" s="144">
        <f>BOM!H34</f>
        <v/>
      </c>
      <c r="I34" s="148" t="n">
        <v>0</v>
      </c>
      <c r="J34" s="146">
        <f>BOM!J34</f>
        <v/>
      </c>
      <c r="K34" s="146">
        <f>BOM!K34</f>
        <v/>
      </c>
      <c r="L34" s="146">
        <f>BOM!L34</f>
        <v/>
      </c>
      <c r="M34" s="146">
        <f>BOM!M34</f>
        <v/>
      </c>
      <c r="N34" s="146">
        <f>BOM!N34</f>
        <v/>
      </c>
      <c r="O34" s="146">
        <f>BOM!O34</f>
        <v/>
      </c>
      <c r="P34" s="146">
        <f>BOM!P34</f>
        <v/>
      </c>
      <c r="Q34" s="46">
        <f>$F$97</f>
        <v/>
      </c>
      <c r="R34" s="46">
        <f>$F$98</f>
        <v/>
      </c>
      <c r="S34" s="48">
        <f>U34-(U34*R34)</f>
        <v/>
      </c>
      <c r="T34" s="48">
        <f>S34*I34</f>
        <v/>
      </c>
      <c r="U34" s="48">
        <f>(AN34)/(1-(BH34+Q34))</f>
        <v/>
      </c>
      <c r="V34" s="48">
        <f>U34*I34</f>
        <v/>
      </c>
      <c r="W34" s="49">
        <f>T34*$W$4</f>
        <v/>
      </c>
      <c r="X34" s="49">
        <f>T34*$X$4</f>
        <v/>
      </c>
      <c r="Y34" s="50">
        <f>M34</f>
        <v/>
      </c>
      <c r="Z34" s="9" t="n"/>
      <c r="AA34" s="9" t="n"/>
      <c r="AB34" s="9" t="n"/>
      <c r="AC34" s="51">
        <f t="array" ref="AC34">IF(I34&gt;0,VLOOKUP(Y34&amp;$P$88&amp;$P$89&amp;$P$90,Variáveis!$O$2:$S$300&amp;Variáveis!$P$2:$T$300&amp;Variáveis!$Q$2:$U$300&amp;Variáveis!$R$2:$V$300,5,FALSE),0)</f>
        <v/>
      </c>
      <c r="AD34" s="52">
        <f>T34*AC34</f>
        <v/>
      </c>
      <c r="AE34" s="53">
        <f>IF(AB34="não",((V34/(1-VLOOKUP(AA34,Variáveis!$AK$3:$AN$29,4,FALSE)))*VLOOKUP(AA34,Variáveis!$AK$3:$AN$29,4,FALSE))-AD34,0)</f>
        <v/>
      </c>
      <c r="AF34" s="53">
        <f>T34*$AF$4</f>
        <v/>
      </c>
      <c r="AG34" s="53">
        <f>IF(AB34="SIM","Cliente pode pagar DIFA na entrada", )</f>
        <v/>
      </c>
      <c r="AH34" s="54" t="n"/>
      <c r="AI34" s="53">
        <f>IF(K34="SIM",(J34*$F$102),J34)</f>
        <v/>
      </c>
      <c r="AJ34" s="53">
        <f>IF(L34="SIM",(AI34*$F$101),AI34)</f>
        <v/>
      </c>
      <c r="AK34" s="53">
        <f>AJ34-AS34</f>
        <v/>
      </c>
      <c r="AL34" s="53">
        <f>AJ34*I34</f>
        <v/>
      </c>
      <c r="AM34" s="53">
        <f>AK34*I34</f>
        <v/>
      </c>
      <c r="AN34" s="53">
        <f>AK34-AP34-AQ34</f>
        <v/>
      </c>
      <c r="AO34" s="53">
        <f>AN34*I34</f>
        <v/>
      </c>
      <c r="AP34" s="53">
        <f>$AP$4*AK34</f>
        <v/>
      </c>
      <c r="AQ34" s="53">
        <f>$AQ$4*AK34</f>
        <v/>
      </c>
      <c r="AR34" s="51">
        <f t="array" ref="AR34">VLOOKUP(M34&amp;N34&amp;O34&amp;P34,Variáveis!$A$2:$E$240&amp;Variáveis!$B$2:$F$240&amp;Variáveis!$C$2:$G$240&amp;Variáveis!$D$2:$H$240,5,FALSE)</f>
        <v/>
      </c>
      <c r="AS34" s="53">
        <f>((AJ34*(1-AR34))*AR34)</f>
        <v/>
      </c>
      <c r="AT34" s="53">
        <f>(((J34+(J34*AU34))*0.18)-(J34*AR34))</f>
        <v/>
      </c>
      <c r="AU34" s="55">
        <f>(((1+AV34)*(1-AR34))/(1-0.18)-1)</f>
        <v/>
      </c>
      <c r="AV34" s="55">
        <f>IF(BB34&gt;0,BB34,IF(BA34&gt;0,BA34,IF(AZ34&gt;0,AZ34,IF(AY34&gt;0,AY34,IF(AX34&gt;0,AX34)))))/100</f>
        <v/>
      </c>
      <c r="AW34" s="56">
        <f>VALUE(LEFT(G34,4))</f>
        <v/>
      </c>
      <c r="AX34" s="56">
        <f>VALUE(IFERROR(VLOOKUP(VALUE(LEFT(G34,4)),ST!$C$4:$E$300,3,FALSE),"0"))</f>
        <v/>
      </c>
      <c r="AY34" s="56">
        <f>VALUE(IFERROR(VLOOKUP(VALUE(LEFT(G34,5)),ST!$C$4:$E$300,3,FALSE),"0"))</f>
        <v/>
      </c>
      <c r="AZ34" s="56">
        <f>VALUE(IFERROR(VLOOKUP(VALUE(LEFT(G34,6)),ST!$C$4:$E$300,3,FALSE),"0"))</f>
        <v/>
      </c>
      <c r="BA34" s="56">
        <f>VALUE(IFERROR(VLOOKUP(VALUE(LEFT(G34,7)),ST!$C$4:$E$300,3,FALSE),"0"))</f>
        <v/>
      </c>
      <c r="BB34" s="56">
        <f>VALUE(IFERROR(VLOOKUP(G34,ST!$C$4:$E$400,3,FALSE),"0"))</f>
        <v/>
      </c>
      <c r="BC34" s="57">
        <f>IF(VLOOKUP(AW34,ST!$C$4:$F$298,4,FALSE)&lt;&gt;0,VLOOKUP(AW34,ST!$C$4:$F$298,4,FALSE),VLOOKUP(G34,ST!$C$4:$F$298,4,FALSE))</f>
        <v/>
      </c>
      <c r="BD34" s="57">
        <f>IF(O34="SC","Desconsiderar coluna ICMS ST",IF(O34="PR","Haverá ST", ))</f>
        <v/>
      </c>
      <c r="BE34" s="53">
        <f>W34</f>
        <v/>
      </c>
      <c r="BF34" s="53">
        <f>X34</f>
        <v/>
      </c>
      <c r="BG34" s="53">
        <f>AD34-AS34</f>
        <v/>
      </c>
      <c r="BH34" s="51">
        <f>$W$4+$X$4+AC34+$BJ$4+0.07</f>
        <v/>
      </c>
      <c r="BI34" s="53">
        <f>IF(BD34="Haverá ST",AJ34+AS34+AT34,AJ34+AS34)</f>
        <v/>
      </c>
      <c r="BJ34" s="53">
        <f>T34*$BJ$4</f>
        <v/>
      </c>
      <c r="BK34" s="53">
        <f>T34*$BK$4</f>
        <v/>
      </c>
      <c r="BL34" s="53">
        <f>BE34+BF34+AO34+BJ34+BK34+AD34</f>
        <v/>
      </c>
      <c r="BM34" s="53">
        <f>(T34-BL34)</f>
        <v/>
      </c>
    </row>
    <row r="35" ht="15.75" customHeight="1" s="218">
      <c r="A35" s="58">
        <f>A34+1</f>
        <v/>
      </c>
      <c r="B35" s="144">
        <f>BOM!B35</f>
        <v/>
      </c>
      <c r="C35" s="144">
        <f>BOM!C35</f>
        <v/>
      </c>
      <c r="D35" s="144">
        <f>BOM!D35</f>
        <v/>
      </c>
      <c r="E35" s="144">
        <f>BOM!E35</f>
        <v/>
      </c>
      <c r="F35" s="39">
        <f>BOM!F35</f>
        <v/>
      </c>
      <c r="G35" s="144">
        <f>BOM!G35</f>
        <v/>
      </c>
      <c r="H35" s="144">
        <f>BOM!H35</f>
        <v/>
      </c>
      <c r="I35" s="148" t="n">
        <v>0</v>
      </c>
      <c r="J35" s="146">
        <f>BOM!J35</f>
        <v/>
      </c>
      <c r="K35" s="146">
        <f>BOM!K35</f>
        <v/>
      </c>
      <c r="L35" s="146">
        <f>BOM!L35</f>
        <v/>
      </c>
      <c r="M35" s="146">
        <f>BOM!M35</f>
        <v/>
      </c>
      <c r="N35" s="146">
        <f>BOM!N35</f>
        <v/>
      </c>
      <c r="O35" s="146">
        <f>BOM!O35</f>
        <v/>
      </c>
      <c r="P35" s="146">
        <f>BOM!P35</f>
        <v/>
      </c>
      <c r="Q35" s="46">
        <f>$F$97</f>
        <v/>
      </c>
      <c r="R35" s="46">
        <f>$F$98</f>
        <v/>
      </c>
      <c r="S35" s="48">
        <f>U35-(U35*R35)</f>
        <v/>
      </c>
      <c r="T35" s="48">
        <f>S35*I35</f>
        <v/>
      </c>
      <c r="U35" s="48">
        <f>(AN35)/(1-(BH35+Q35))</f>
        <v/>
      </c>
      <c r="V35" s="48">
        <f>U35*I35</f>
        <v/>
      </c>
      <c r="W35" s="49">
        <f>T35*$W$4</f>
        <v/>
      </c>
      <c r="X35" s="49">
        <f>T35*$X$4</f>
        <v/>
      </c>
      <c r="Y35" s="50">
        <f>M35</f>
        <v/>
      </c>
      <c r="Z35" s="9" t="n"/>
      <c r="AA35" s="9" t="n"/>
      <c r="AB35" s="9" t="n"/>
      <c r="AC35" s="51">
        <f t="array" ref="AC35">IF(I35&gt;0,VLOOKUP(Y35&amp;$P$88&amp;$P$89&amp;$P$90,Variáveis!$O$2:$S$300&amp;Variáveis!$P$2:$T$300&amp;Variáveis!$Q$2:$U$300&amp;Variáveis!$R$2:$V$300,5,FALSE),0)</f>
        <v/>
      </c>
      <c r="AD35" s="52">
        <f>T35*AC35</f>
        <v/>
      </c>
      <c r="AE35" s="53">
        <f>IF(AB35="não",((V35/(1-VLOOKUP(AA35,Variáveis!$AK$3:$AN$29,4,FALSE)))*VLOOKUP(AA35,Variáveis!$AK$3:$AN$29,4,FALSE))-AD35,0)</f>
        <v/>
      </c>
      <c r="AF35" s="53">
        <f>T35*$AF$4</f>
        <v/>
      </c>
      <c r="AG35" s="53">
        <f>IF(AB35="SIM","Cliente pode pagar DIFA na entrada", )</f>
        <v/>
      </c>
      <c r="AH35" s="54" t="n"/>
      <c r="AI35" s="53">
        <f>IF(K35="SIM",(J35*$F$102),J35)</f>
        <v/>
      </c>
      <c r="AJ35" s="53">
        <f>IF(L35="SIM",(AI35*$F$101),AI35)</f>
        <v/>
      </c>
      <c r="AK35" s="53">
        <f>AJ35-AS35</f>
        <v/>
      </c>
      <c r="AL35" s="53">
        <f>AJ35*I35</f>
        <v/>
      </c>
      <c r="AM35" s="53">
        <f>AK35*I35</f>
        <v/>
      </c>
      <c r="AN35" s="53">
        <f>AK35-AP35-AQ35</f>
        <v/>
      </c>
      <c r="AO35" s="53">
        <f>AN35*I35</f>
        <v/>
      </c>
      <c r="AP35" s="53">
        <f>$AP$4*AK35</f>
        <v/>
      </c>
      <c r="AQ35" s="53">
        <f>$AQ$4*AK35</f>
        <v/>
      </c>
      <c r="AR35" s="51">
        <f t="array" ref="AR35">VLOOKUP(M35&amp;N35&amp;O35&amp;P35,Variáveis!$A$2:$E$240&amp;Variáveis!$B$2:$F$240&amp;Variáveis!$C$2:$G$240&amp;Variáveis!$D$2:$H$240,5,FALSE)</f>
        <v/>
      </c>
      <c r="AS35" s="53">
        <f>((AJ35*(1-AR35))*AR35)</f>
        <v/>
      </c>
      <c r="AT35" s="53">
        <f>(((J35+(J35*AU35))*0.18)-(J35*AR35))</f>
        <v/>
      </c>
      <c r="AU35" s="55">
        <f>(((1+AV35)*(1-AR35))/(1-0.18)-1)</f>
        <v/>
      </c>
      <c r="AV35" s="55">
        <f>IF(BB35&gt;0,BB35,IF(BA35&gt;0,BA35,IF(AZ35&gt;0,AZ35,IF(AY35&gt;0,AY35,IF(AX35&gt;0,AX35)))))/100</f>
        <v/>
      </c>
      <c r="AW35" s="56">
        <f>VALUE(LEFT(G35,4))</f>
        <v/>
      </c>
      <c r="AX35" s="56">
        <f>VALUE(IFERROR(VLOOKUP(VALUE(LEFT(G35,4)),ST!$C$4:$E$300,3,FALSE),"0"))</f>
        <v/>
      </c>
      <c r="AY35" s="56">
        <f>VALUE(IFERROR(VLOOKUP(VALUE(LEFT(G35,5)),ST!$C$4:$E$300,3,FALSE),"0"))</f>
        <v/>
      </c>
      <c r="AZ35" s="56">
        <f>VALUE(IFERROR(VLOOKUP(VALUE(LEFT(G35,6)),ST!$C$4:$E$300,3,FALSE),"0"))</f>
        <v/>
      </c>
      <c r="BA35" s="56">
        <f>VALUE(IFERROR(VLOOKUP(VALUE(LEFT(G35,7)),ST!$C$4:$E$300,3,FALSE),"0"))</f>
        <v/>
      </c>
      <c r="BB35" s="56">
        <f>VALUE(IFERROR(VLOOKUP(G35,ST!$C$4:$E$400,3,FALSE),"0"))</f>
        <v/>
      </c>
      <c r="BC35" s="57">
        <f>IF(VLOOKUP(AW35,ST!$C$4:$F$298,4,FALSE)&lt;&gt;0,VLOOKUP(AW35,ST!$C$4:$F$298,4,FALSE),VLOOKUP(G35,ST!$C$4:$F$298,4,FALSE))</f>
        <v/>
      </c>
      <c r="BD35" s="57">
        <f>IF(O35="SC","Desconsiderar coluna ICMS ST",IF(O35="PR","Haverá ST", ))</f>
        <v/>
      </c>
      <c r="BE35" s="53">
        <f>W35</f>
        <v/>
      </c>
      <c r="BF35" s="53">
        <f>X35</f>
        <v/>
      </c>
      <c r="BG35" s="53">
        <f>AD35-AS35</f>
        <v/>
      </c>
      <c r="BH35" s="51">
        <f>$W$4+$X$4+AC35+$BJ$4+0.07</f>
        <v/>
      </c>
      <c r="BI35" s="53">
        <f>IF(BD35="Haverá ST",AJ35+AS35+AT35,AJ35+AS35)</f>
        <v/>
      </c>
      <c r="BJ35" s="53">
        <f>T35*$BJ$4</f>
        <v/>
      </c>
      <c r="BK35" s="53">
        <f>T35*$BK$4</f>
        <v/>
      </c>
      <c r="BL35" s="53">
        <f>BE35+BF35+AO35+BJ35+BK35+AD35</f>
        <v/>
      </c>
      <c r="BM35" s="53">
        <f>(T35-BL35)</f>
        <v/>
      </c>
    </row>
    <row r="36" ht="15.75" customHeight="1" s="218">
      <c r="A36" s="58">
        <f>A35+1</f>
        <v/>
      </c>
      <c r="B36" s="144">
        <f>BOM!B36</f>
        <v/>
      </c>
      <c r="C36" s="144">
        <f>BOM!C36</f>
        <v/>
      </c>
      <c r="D36" s="144">
        <f>BOM!D36</f>
        <v/>
      </c>
      <c r="E36" s="144">
        <f>BOM!E36</f>
        <v/>
      </c>
      <c r="F36" s="144">
        <f>BOM!F36</f>
        <v/>
      </c>
      <c r="G36" s="144">
        <f>BOM!G36</f>
        <v/>
      </c>
      <c r="H36" s="144">
        <f>BOM!H36</f>
        <v/>
      </c>
      <c r="I36" s="148" t="n">
        <v>0</v>
      </c>
      <c r="J36" s="146">
        <f>BOM!J36</f>
        <v/>
      </c>
      <c r="K36" s="146">
        <f>BOM!K36</f>
        <v/>
      </c>
      <c r="L36" s="146">
        <f>BOM!L36</f>
        <v/>
      </c>
      <c r="M36" s="146">
        <f>BOM!M36</f>
        <v/>
      </c>
      <c r="N36" s="146">
        <f>BOM!N36</f>
        <v/>
      </c>
      <c r="O36" s="146">
        <f>BOM!O36</f>
        <v/>
      </c>
      <c r="P36" s="146">
        <f>BOM!P36</f>
        <v/>
      </c>
      <c r="Q36" s="46">
        <f>$F$97</f>
        <v/>
      </c>
      <c r="R36" s="46">
        <f>$F$98</f>
        <v/>
      </c>
      <c r="S36" s="48">
        <f>U36-(U36*R36)</f>
        <v/>
      </c>
      <c r="T36" s="48">
        <f>S36*I36</f>
        <v/>
      </c>
      <c r="U36" s="48">
        <f>(AN36)/(1-(BH36+Q36))</f>
        <v/>
      </c>
      <c r="V36" s="48">
        <f>U36*I36</f>
        <v/>
      </c>
      <c r="W36" s="49">
        <f>T36*$W$4</f>
        <v/>
      </c>
      <c r="X36" s="49">
        <f>T36*$X$4</f>
        <v/>
      </c>
      <c r="Y36" s="50">
        <f>M36</f>
        <v/>
      </c>
      <c r="Z36" s="9" t="n"/>
      <c r="AA36" s="9" t="n"/>
      <c r="AB36" s="9" t="n"/>
      <c r="AC36" s="51">
        <f t="array" ref="AC36">IF(I36&gt;0,VLOOKUP(Y36&amp;$P$88&amp;$P$89&amp;$P$90,Variáveis!$O$2:$S$300&amp;Variáveis!$P$2:$T$300&amp;Variáveis!$Q$2:$U$300&amp;Variáveis!$R$2:$V$300,5,FALSE),0)</f>
        <v/>
      </c>
      <c r="AD36" s="52">
        <f>T36*AC36</f>
        <v/>
      </c>
      <c r="AE36" s="53">
        <f>IF(AB36="não",((V36/(1-VLOOKUP(AA36,Variáveis!$AK$3:$AN$29,4,FALSE)))*VLOOKUP(AA36,Variáveis!$AK$3:$AN$29,4,FALSE))-AD36,0)</f>
        <v/>
      </c>
      <c r="AF36" s="53">
        <f>T36*$AF$4</f>
        <v/>
      </c>
      <c r="AG36" s="53">
        <f>IF(AB36="SIM","Cliente pode pagar DIFA na entrada", )</f>
        <v/>
      </c>
      <c r="AH36" s="54" t="n"/>
      <c r="AI36" s="53">
        <f>IF(K36="SIM",(J36*$F$102),J36)</f>
        <v/>
      </c>
      <c r="AJ36" s="53">
        <f>IF(L36="SIM",(AI36*$F$101),AI36)</f>
        <v/>
      </c>
      <c r="AK36" s="53">
        <f>AJ36-AS36</f>
        <v/>
      </c>
      <c r="AL36" s="53">
        <f>AJ36*I36</f>
        <v/>
      </c>
      <c r="AM36" s="53">
        <f>AK36*I36</f>
        <v/>
      </c>
      <c r="AN36" s="53">
        <f>AK36-AP36-AQ36</f>
        <v/>
      </c>
      <c r="AO36" s="53">
        <f>AN36*I36</f>
        <v/>
      </c>
      <c r="AP36" s="53">
        <f>$AP$4*AK36</f>
        <v/>
      </c>
      <c r="AQ36" s="53">
        <f>$AQ$4*AK36</f>
        <v/>
      </c>
      <c r="AR36" s="51">
        <f t="array" ref="AR36">VLOOKUP(M36&amp;N36&amp;O36&amp;P36,Variáveis!$A$2:$E$240&amp;Variáveis!$B$2:$F$240&amp;Variáveis!$C$2:$G$240&amp;Variáveis!$D$2:$H$240,5,FALSE)</f>
        <v/>
      </c>
      <c r="AS36" s="53">
        <f>((AJ36*(1-AR36))*AR36)</f>
        <v/>
      </c>
      <c r="AT36" s="53">
        <f>(((J36+(J36*AU36))*0.18)-(J36*AR36))</f>
        <v/>
      </c>
      <c r="AU36" s="55">
        <f>(((1+AV36)*(1-AR36))/(1-0.18)-1)</f>
        <v/>
      </c>
      <c r="AV36" s="55">
        <f>IF(BB36&gt;0,BB36,IF(BA36&gt;0,BA36,IF(AZ36&gt;0,AZ36,IF(AY36&gt;0,AY36,IF(AX36&gt;0,AX36)))))/100</f>
        <v/>
      </c>
      <c r="AW36" s="56">
        <f>VALUE(LEFT(G36,4))</f>
        <v/>
      </c>
      <c r="AX36" s="56">
        <f>VALUE(IFERROR(VLOOKUP(VALUE(LEFT(G36,4)),ST!$C$4:$E$300,3,FALSE),"0"))</f>
        <v/>
      </c>
      <c r="AY36" s="56">
        <f>VALUE(IFERROR(VLOOKUP(VALUE(LEFT(G36,5)),ST!$C$4:$E$300,3,FALSE),"0"))</f>
        <v/>
      </c>
      <c r="AZ36" s="56">
        <f>VALUE(IFERROR(VLOOKUP(VALUE(LEFT(G36,6)),ST!$C$4:$E$300,3,FALSE),"0"))</f>
        <v/>
      </c>
      <c r="BA36" s="56">
        <f>VALUE(IFERROR(VLOOKUP(VALUE(LEFT(G36,7)),ST!$C$4:$E$300,3,FALSE),"0"))</f>
        <v/>
      </c>
      <c r="BB36" s="56">
        <f>VALUE(IFERROR(VLOOKUP(G36,ST!$C$4:$E$400,3,FALSE),"0"))</f>
        <v/>
      </c>
      <c r="BC36" s="57">
        <f>IF(VLOOKUP(AW36,ST!$C$4:$F$298,4,FALSE)&lt;&gt;0,VLOOKUP(AW36,ST!$C$4:$F$298,4,FALSE),VLOOKUP(G36,ST!$C$4:$F$298,4,FALSE))</f>
        <v/>
      </c>
      <c r="BD36" s="57">
        <f>IF(O36="SC","Desconsiderar coluna ICMS ST",IF(O36="PR","Haverá ST", ))</f>
        <v/>
      </c>
      <c r="BE36" s="53">
        <f>W36</f>
        <v/>
      </c>
      <c r="BF36" s="53">
        <f>X36</f>
        <v/>
      </c>
      <c r="BG36" s="53">
        <f>AD36-AS36</f>
        <v/>
      </c>
      <c r="BH36" s="51">
        <f>$W$4+$X$4+AC36+$BJ$4+0.07</f>
        <v/>
      </c>
      <c r="BI36" s="53">
        <f>IF(BD36="Haverá ST",AJ36+AS36+AT36,AJ36+AS36)</f>
        <v/>
      </c>
      <c r="BJ36" s="53">
        <f>T36*$BJ$4</f>
        <v/>
      </c>
      <c r="BK36" s="53">
        <f>T36*$BK$4</f>
        <v/>
      </c>
      <c r="BL36" s="53">
        <f>BE36+BF36+AO36+BJ36+BK36+AD36</f>
        <v/>
      </c>
      <c r="BM36" s="53">
        <f>(T36-BL36)</f>
        <v/>
      </c>
    </row>
    <row r="37" ht="15.75" customHeight="1" s="218">
      <c r="A37" s="58">
        <f>A36+1</f>
        <v/>
      </c>
      <c r="B37" s="144">
        <f>BOM!B37</f>
        <v/>
      </c>
      <c r="C37" s="144">
        <f>BOM!C37</f>
        <v/>
      </c>
      <c r="D37" s="144">
        <f>BOM!D37</f>
        <v/>
      </c>
      <c r="E37" s="144">
        <f>BOM!E37</f>
        <v/>
      </c>
      <c r="F37" s="144">
        <f>BOM!F37</f>
        <v/>
      </c>
      <c r="G37" s="144">
        <f>BOM!G37</f>
        <v/>
      </c>
      <c r="H37" s="144">
        <f>BOM!H37</f>
        <v/>
      </c>
      <c r="I37" s="148" t="n">
        <v>0</v>
      </c>
      <c r="J37" s="146">
        <f>BOM!J37</f>
        <v/>
      </c>
      <c r="K37" s="146">
        <f>BOM!K37</f>
        <v/>
      </c>
      <c r="L37" s="146">
        <f>BOM!L37</f>
        <v/>
      </c>
      <c r="M37" s="146">
        <f>BOM!M37</f>
        <v/>
      </c>
      <c r="N37" s="146">
        <f>BOM!N37</f>
        <v/>
      </c>
      <c r="O37" s="146">
        <f>BOM!O37</f>
        <v/>
      </c>
      <c r="P37" s="146">
        <f>BOM!P37</f>
        <v/>
      </c>
      <c r="Q37" s="46">
        <f>$F$97</f>
        <v/>
      </c>
      <c r="R37" s="46">
        <f>$F$98</f>
        <v/>
      </c>
      <c r="S37" s="48">
        <f>U37-(U37*R37)</f>
        <v/>
      </c>
      <c r="T37" s="48">
        <f>S37*I37</f>
        <v/>
      </c>
      <c r="U37" s="48">
        <f>(AN37)/(1-(BH37+Q37))</f>
        <v/>
      </c>
      <c r="V37" s="48">
        <f>U37*I37</f>
        <v/>
      </c>
      <c r="W37" s="49">
        <f>T37*$W$4</f>
        <v/>
      </c>
      <c r="X37" s="49">
        <f>T37*$X$4</f>
        <v/>
      </c>
      <c r="Y37" s="50">
        <f>M37</f>
        <v/>
      </c>
      <c r="Z37" s="9" t="n"/>
      <c r="AA37" s="9" t="n"/>
      <c r="AB37" s="9" t="n"/>
      <c r="AC37" s="51">
        <f t="array" ref="AC37">IF(I37&gt;0,VLOOKUP(Y37&amp;$P$88&amp;$P$89&amp;$P$90,Variáveis!$O$2:$S$300&amp;Variáveis!$P$2:$T$300&amp;Variáveis!$Q$2:$U$300&amp;Variáveis!$R$2:$V$300,5,FALSE),0)</f>
        <v/>
      </c>
      <c r="AD37" s="52">
        <f>T37*AC37</f>
        <v/>
      </c>
      <c r="AE37" s="53">
        <f>IF(AB37="não",((V37/(1-VLOOKUP(AA37,Variáveis!$AK$3:$AN$29,4,FALSE)))*VLOOKUP(AA37,Variáveis!$AK$3:$AN$29,4,FALSE))-AD37,0)</f>
        <v/>
      </c>
      <c r="AF37" s="53">
        <f>T37*$AF$4</f>
        <v/>
      </c>
      <c r="AG37" s="53">
        <f>IF(AB37="SIM","Cliente pode pagar DIFA na entrada", )</f>
        <v/>
      </c>
      <c r="AH37" s="54" t="n"/>
      <c r="AI37" s="53">
        <f>IF(K37="SIM",(J37*$F$102),J37)</f>
        <v/>
      </c>
      <c r="AJ37" s="53">
        <f>IF(L37="SIM",(AI37*$F$101),AI37)</f>
        <v/>
      </c>
      <c r="AK37" s="53">
        <f>AJ37-AS37</f>
        <v/>
      </c>
      <c r="AL37" s="53">
        <f>AJ37*I37</f>
        <v/>
      </c>
      <c r="AM37" s="53">
        <f>AK37*I37</f>
        <v/>
      </c>
      <c r="AN37" s="53">
        <f>AK37-AP37-AQ37</f>
        <v/>
      </c>
      <c r="AO37" s="53">
        <f>AN37*I37</f>
        <v/>
      </c>
      <c r="AP37" s="53">
        <f>$AP$4*AK37</f>
        <v/>
      </c>
      <c r="AQ37" s="53">
        <f>$AQ$4*AK37</f>
        <v/>
      </c>
      <c r="AR37" s="51">
        <f t="array" ref="AR37">VLOOKUP(M37&amp;N37&amp;O37&amp;P37,Variáveis!$A$2:$E$240&amp;Variáveis!$B$2:$F$240&amp;Variáveis!$C$2:$G$240&amp;Variáveis!$D$2:$H$240,5,FALSE)</f>
        <v/>
      </c>
      <c r="AS37" s="53">
        <f>((AJ37*(1-AR37))*AR37)</f>
        <v/>
      </c>
      <c r="AT37" s="53">
        <f>(((J37+(J37*AU37))*0.18)-(J37*AR37))</f>
        <v/>
      </c>
      <c r="AU37" s="55">
        <f>(((1+AV37)*(1-AR37))/(1-0.18)-1)</f>
        <v/>
      </c>
      <c r="AV37" s="55">
        <f>IF(BB37&gt;0,BB37,IF(BA37&gt;0,BA37,IF(AZ37&gt;0,AZ37,IF(AY37&gt;0,AY37,IF(AX37&gt;0,AX37)))))/100</f>
        <v/>
      </c>
      <c r="AW37" s="56">
        <f>VALUE(LEFT(G37,4))</f>
        <v/>
      </c>
      <c r="AX37" s="56">
        <f>VALUE(IFERROR(VLOOKUP(VALUE(LEFT(G37,4)),ST!$C$4:$E$300,3,FALSE),"0"))</f>
        <v/>
      </c>
      <c r="AY37" s="56">
        <f>VALUE(IFERROR(VLOOKUP(VALUE(LEFT(G37,5)),ST!$C$4:$E$300,3,FALSE),"0"))</f>
        <v/>
      </c>
      <c r="AZ37" s="56">
        <f>VALUE(IFERROR(VLOOKUP(VALUE(LEFT(G37,6)),ST!$C$4:$E$300,3,FALSE),"0"))</f>
        <v/>
      </c>
      <c r="BA37" s="56">
        <f>VALUE(IFERROR(VLOOKUP(VALUE(LEFT(G37,7)),ST!$C$4:$E$300,3,FALSE),"0"))</f>
        <v/>
      </c>
      <c r="BB37" s="56">
        <f>VALUE(IFERROR(VLOOKUP(G37,ST!$C$4:$E$400,3,FALSE),"0"))</f>
        <v/>
      </c>
      <c r="BC37" s="57">
        <f>IF(VLOOKUP(AW37,ST!$C$4:$F$298,4,FALSE)&lt;&gt;0,VLOOKUP(AW37,ST!$C$4:$F$298,4,FALSE),VLOOKUP(G37,ST!$C$4:$F$298,4,FALSE))</f>
        <v/>
      </c>
      <c r="BD37" s="57">
        <f>IF(O37="SC","Desconsiderar coluna ICMS ST",IF(O37="PR","Haverá ST", ))</f>
        <v/>
      </c>
      <c r="BE37" s="53">
        <f>W37</f>
        <v/>
      </c>
      <c r="BF37" s="53">
        <f>X37</f>
        <v/>
      </c>
      <c r="BG37" s="53">
        <f>AD37-AS37</f>
        <v/>
      </c>
      <c r="BH37" s="51">
        <f>$W$4+$X$4+AC37+$BJ$4+0.07</f>
        <v/>
      </c>
      <c r="BI37" s="53">
        <f>IF(BD37="Haverá ST",AJ37+AS37+AT37,AJ37+AS37)</f>
        <v/>
      </c>
      <c r="BJ37" s="53">
        <f>T37*$BJ$4</f>
        <v/>
      </c>
      <c r="BK37" s="53">
        <f>T37*$BK$4</f>
        <v/>
      </c>
      <c r="BL37" s="53">
        <f>BE37+BF37+AO37+BJ37+BK37+AD37</f>
        <v/>
      </c>
      <c r="BM37" s="53">
        <f>(T37-BL37)</f>
        <v/>
      </c>
    </row>
    <row r="38" ht="15.75" customHeight="1" s="218">
      <c r="A38" s="58">
        <f>A37+1</f>
        <v/>
      </c>
      <c r="B38" s="144">
        <f>BOM!B38</f>
        <v/>
      </c>
      <c r="C38" s="144">
        <f>BOM!C38</f>
        <v/>
      </c>
      <c r="D38" s="144">
        <f>BOM!D38</f>
        <v/>
      </c>
      <c r="E38" s="144">
        <f>BOM!E38</f>
        <v/>
      </c>
      <c r="F38" s="144">
        <f>BOM!F38</f>
        <v/>
      </c>
      <c r="G38" s="144">
        <f>BOM!G38</f>
        <v/>
      </c>
      <c r="H38" s="144">
        <f>BOM!H38</f>
        <v/>
      </c>
      <c r="I38" s="148" t="n">
        <v>0</v>
      </c>
      <c r="J38" s="146">
        <f>BOM!J38</f>
        <v/>
      </c>
      <c r="K38" s="146">
        <f>BOM!K38</f>
        <v/>
      </c>
      <c r="L38" s="146">
        <f>BOM!L38</f>
        <v/>
      </c>
      <c r="M38" s="146">
        <f>BOM!M38</f>
        <v/>
      </c>
      <c r="N38" s="146">
        <f>BOM!N38</f>
        <v/>
      </c>
      <c r="O38" s="146">
        <f>BOM!O38</f>
        <v/>
      </c>
      <c r="P38" s="146">
        <f>BOM!P38</f>
        <v/>
      </c>
      <c r="Q38" s="46">
        <f>$F$97</f>
        <v/>
      </c>
      <c r="R38" s="46">
        <f>$F$98</f>
        <v/>
      </c>
      <c r="S38" s="48">
        <f>U38-(U38*R38)</f>
        <v/>
      </c>
      <c r="T38" s="48">
        <f>S38*I38</f>
        <v/>
      </c>
      <c r="U38" s="48">
        <f>(AN38)/(1-(BH38+Q38))</f>
        <v/>
      </c>
      <c r="V38" s="48">
        <f>U38*I38</f>
        <v/>
      </c>
      <c r="W38" s="49">
        <f>T38*$W$4</f>
        <v/>
      </c>
      <c r="X38" s="49">
        <f>T38*$X$4</f>
        <v/>
      </c>
      <c r="Y38" s="50">
        <f>M38</f>
        <v/>
      </c>
      <c r="Z38" s="9" t="n"/>
      <c r="AA38" s="9" t="n"/>
      <c r="AB38" s="9" t="n"/>
      <c r="AC38" s="51">
        <f t="array" ref="AC38">IF(I38&gt;0,VLOOKUP(Y38&amp;$P$88&amp;$P$89&amp;$P$90,Variáveis!$O$2:$S$300&amp;Variáveis!$P$2:$T$300&amp;Variáveis!$Q$2:$U$300&amp;Variáveis!$R$2:$V$300,5,FALSE),0)</f>
        <v/>
      </c>
      <c r="AD38" s="52">
        <f>T38*AC38</f>
        <v/>
      </c>
      <c r="AE38" s="53">
        <f>IF(AB38="não",((V38/(1-VLOOKUP(AA38,Variáveis!$AK$3:$AN$29,4,FALSE)))*VLOOKUP(AA38,Variáveis!$AK$3:$AN$29,4,FALSE))-AD38,0)</f>
        <v/>
      </c>
      <c r="AF38" s="53">
        <f>T38*$AF$4</f>
        <v/>
      </c>
      <c r="AG38" s="53">
        <f>IF(AB38="SIM","Cliente pode pagar DIFA na entrada", )</f>
        <v/>
      </c>
      <c r="AH38" s="54" t="n"/>
      <c r="AI38" s="53">
        <f>IF(K38="SIM",(J38*$F$102),J38)</f>
        <v/>
      </c>
      <c r="AJ38" s="53">
        <f>IF(L38="SIM",(AI38*$F$101),AI38)</f>
        <v/>
      </c>
      <c r="AK38" s="53">
        <f>AJ38-AS38</f>
        <v/>
      </c>
      <c r="AL38" s="53">
        <f>AJ38*I38</f>
        <v/>
      </c>
      <c r="AM38" s="53">
        <f>AK38*I38</f>
        <v/>
      </c>
      <c r="AN38" s="53">
        <f>AK38-AP38-AQ38</f>
        <v/>
      </c>
      <c r="AO38" s="53">
        <f>AN38*I38</f>
        <v/>
      </c>
      <c r="AP38" s="53">
        <f>$AP$4*AK38</f>
        <v/>
      </c>
      <c r="AQ38" s="53">
        <f>$AQ$4*AK38</f>
        <v/>
      </c>
      <c r="AR38" s="51">
        <f t="array" ref="AR38">VLOOKUP(M38&amp;N38&amp;O38&amp;P38,Variáveis!$A$2:$E$240&amp;Variáveis!$B$2:$F$240&amp;Variáveis!$C$2:$G$240&amp;Variáveis!$D$2:$H$240,5,FALSE)</f>
        <v/>
      </c>
      <c r="AS38" s="53">
        <f>((AJ38*(1-AR38))*AR38)</f>
        <v/>
      </c>
      <c r="AT38" s="53">
        <f>(((J38+(J38*AU38))*0.18)-(J38*AR38))</f>
        <v/>
      </c>
      <c r="AU38" s="55">
        <f>(((1+AV38)*(1-AR38))/(1-0.18)-1)</f>
        <v/>
      </c>
      <c r="AV38" s="55">
        <f>IF(BB38&gt;0,BB38,IF(BA38&gt;0,BA38,IF(AZ38&gt;0,AZ38,IF(AY38&gt;0,AY38,IF(AX38&gt;0,AX38)))))/100</f>
        <v/>
      </c>
      <c r="AW38" s="56">
        <f>VALUE(LEFT(G38,4))</f>
        <v/>
      </c>
      <c r="AX38" s="56">
        <f>VALUE(IFERROR(VLOOKUP(VALUE(LEFT(G38,4)),ST!$C$4:$E$300,3,FALSE),"0"))</f>
        <v/>
      </c>
      <c r="AY38" s="56">
        <f>VALUE(IFERROR(VLOOKUP(VALUE(LEFT(G38,5)),ST!$C$4:$E$300,3,FALSE),"0"))</f>
        <v/>
      </c>
      <c r="AZ38" s="56">
        <f>VALUE(IFERROR(VLOOKUP(VALUE(LEFT(G38,6)),ST!$C$4:$E$300,3,FALSE),"0"))</f>
        <v/>
      </c>
      <c r="BA38" s="56">
        <f>VALUE(IFERROR(VLOOKUP(VALUE(LEFT(G38,7)),ST!$C$4:$E$300,3,FALSE),"0"))</f>
        <v/>
      </c>
      <c r="BB38" s="56">
        <f>VALUE(IFERROR(VLOOKUP(G38,ST!$C$4:$E$400,3,FALSE),"0"))</f>
        <v/>
      </c>
      <c r="BC38" s="57">
        <f>IF(VLOOKUP(AW38,ST!$C$4:$F$298,4,FALSE)&lt;&gt;0,VLOOKUP(AW38,ST!$C$4:$F$298,4,FALSE),VLOOKUP(G38,ST!$C$4:$F$298,4,FALSE))</f>
        <v/>
      </c>
      <c r="BD38" s="57">
        <f>IF(O38="SC","Desconsiderar coluna ICMS ST",IF(O38="PR","Haverá ST", ))</f>
        <v/>
      </c>
      <c r="BE38" s="53">
        <f>W38</f>
        <v/>
      </c>
      <c r="BF38" s="53">
        <f>X38</f>
        <v/>
      </c>
      <c r="BG38" s="53">
        <f>AD38-AS38</f>
        <v/>
      </c>
      <c r="BH38" s="51">
        <f>$W$4+$X$4+AC38+$BJ$4+0.07</f>
        <v/>
      </c>
      <c r="BI38" s="53">
        <f>IF(BD38="Haverá ST",AJ38+AS38+AT38,AJ38+AS38)</f>
        <v/>
      </c>
      <c r="BJ38" s="53">
        <f>T38*$BJ$4</f>
        <v/>
      </c>
      <c r="BK38" s="53">
        <f>T38*$BK$4</f>
        <v/>
      </c>
      <c r="BL38" s="53">
        <f>BE38+BF38+AO38+BJ38+BK38+AD38</f>
        <v/>
      </c>
      <c r="BM38" s="53">
        <f>(T38-BL38)</f>
        <v/>
      </c>
    </row>
    <row r="39" ht="15.75" customHeight="1" s="218">
      <c r="A39" s="58">
        <f>A38+1</f>
        <v/>
      </c>
      <c r="B39" s="144">
        <f>BOM!B39</f>
        <v/>
      </c>
      <c r="C39" s="144">
        <f>BOM!C39</f>
        <v/>
      </c>
      <c r="D39" s="144">
        <f>BOM!D39</f>
        <v/>
      </c>
      <c r="E39" s="144">
        <f>BOM!E39</f>
        <v/>
      </c>
      <c r="F39" s="144">
        <f>BOM!F39</f>
        <v/>
      </c>
      <c r="G39" s="144">
        <f>BOM!G39</f>
        <v/>
      </c>
      <c r="H39" s="144">
        <f>BOM!H39</f>
        <v/>
      </c>
      <c r="I39" s="144">
        <f>BOM!I39</f>
        <v/>
      </c>
      <c r="J39" s="146">
        <f>BOM!J39</f>
        <v/>
      </c>
      <c r="K39" s="146">
        <f>BOM!K39</f>
        <v/>
      </c>
      <c r="L39" s="146">
        <f>BOM!L39</f>
        <v/>
      </c>
      <c r="M39" s="146">
        <f>BOM!M39</f>
        <v/>
      </c>
      <c r="N39" s="146">
        <f>BOM!N39</f>
        <v/>
      </c>
      <c r="O39" s="146">
        <f>BOM!O39</f>
        <v/>
      </c>
      <c r="P39" s="146">
        <f>BOM!P39</f>
        <v/>
      </c>
      <c r="Q39" s="46">
        <f>$F$97</f>
        <v/>
      </c>
      <c r="R39" s="46">
        <f>$F$98</f>
        <v/>
      </c>
      <c r="S39" s="48">
        <f>U39-(U39*R39)</f>
        <v/>
      </c>
      <c r="T39" s="48">
        <f>S39*I39</f>
        <v/>
      </c>
      <c r="U39" s="48">
        <f>(AN39)/(1-(BH39+Q39))</f>
        <v/>
      </c>
      <c r="V39" s="48">
        <f>U39*I39</f>
        <v/>
      </c>
      <c r="W39" s="49">
        <f>T39*$W$4</f>
        <v/>
      </c>
      <c r="X39" s="49">
        <f>T39*$X$4</f>
        <v/>
      </c>
      <c r="Y39" s="50">
        <f>M39</f>
        <v/>
      </c>
      <c r="Z39" s="9" t="n"/>
      <c r="AA39" s="9" t="n"/>
      <c r="AB39" s="9" t="n"/>
      <c r="AC39" s="51">
        <f t="array" ref="AC39">IF(I39&gt;0,VLOOKUP(Y39&amp;$P$88&amp;$P$89&amp;$P$90,Variáveis!$O$2:$S$300&amp;Variáveis!$P$2:$T$300&amp;Variáveis!$Q$2:$U$300&amp;Variáveis!$R$2:$V$300,5,FALSE),0)</f>
        <v/>
      </c>
      <c r="AD39" s="52">
        <f>T39*AC39</f>
        <v/>
      </c>
      <c r="AE39" s="53">
        <f>IF(AB39="não",((V39/(1-VLOOKUP(AA39,Variáveis!$AK$3:$AN$29,4,FALSE)))*VLOOKUP(AA39,Variáveis!$AK$3:$AN$29,4,FALSE))-AD39,0)</f>
        <v/>
      </c>
      <c r="AF39" s="53">
        <f>T39*$AF$4</f>
        <v/>
      </c>
      <c r="AG39" s="53">
        <f>IF(AB39="SIM","Cliente pode pagar DIFA na entrada", )</f>
        <v/>
      </c>
      <c r="AH39" s="54" t="n"/>
      <c r="AI39" s="53">
        <f>IF(K39="SIM",(J39*$F$102),J39)</f>
        <v/>
      </c>
      <c r="AJ39" s="53">
        <f>IF(L39="SIM",(AI39*$F$101),AI39)</f>
        <v/>
      </c>
      <c r="AK39" s="53">
        <f>AJ39-AS39</f>
        <v/>
      </c>
      <c r="AL39" s="53">
        <f>AJ39*I39</f>
        <v/>
      </c>
      <c r="AM39" s="53">
        <f>AK39*I39</f>
        <v/>
      </c>
      <c r="AN39" s="53">
        <f>AK39-AP39-AQ39</f>
        <v/>
      </c>
      <c r="AO39" s="53">
        <f>AN39*I39</f>
        <v/>
      </c>
      <c r="AP39" s="53">
        <f>$AP$4*AK39</f>
        <v/>
      </c>
      <c r="AQ39" s="53">
        <f>$AQ$4*AK39</f>
        <v/>
      </c>
      <c r="AR39" s="51">
        <f t="array" ref="AR39">VLOOKUP(M39&amp;N39&amp;O39&amp;P39,Variáveis!$A$2:$E$240&amp;Variáveis!$B$2:$F$240&amp;Variáveis!$C$2:$G$240&amp;Variáveis!$D$2:$H$240,5,FALSE)</f>
        <v/>
      </c>
      <c r="AS39" s="53">
        <f>((AJ39*(1-AR39))*AR39)</f>
        <v/>
      </c>
      <c r="AT39" s="53">
        <f>(((J39+(J39*AU39))*0.18)-(J39*AR39))</f>
        <v/>
      </c>
      <c r="AU39" s="55">
        <f>(((1+AV39)*(1-AR39))/(1-0.18)-1)</f>
        <v/>
      </c>
      <c r="AV39" s="55">
        <f>IF(BB39&gt;0,BB39,IF(BA39&gt;0,BA39,IF(AZ39&gt;0,AZ39,IF(AY39&gt;0,AY39,IF(AX39&gt;0,AX39)))))/100</f>
        <v/>
      </c>
      <c r="AW39" s="56">
        <f>VALUE(LEFT(G39,4))</f>
        <v/>
      </c>
      <c r="AX39" s="56">
        <f>VALUE(IFERROR(VLOOKUP(VALUE(LEFT(G39,4)),ST!$C$4:$E$300,3,FALSE),"0"))</f>
        <v/>
      </c>
      <c r="AY39" s="56">
        <f>VALUE(IFERROR(VLOOKUP(VALUE(LEFT(G39,5)),ST!$C$4:$E$300,3,FALSE),"0"))</f>
        <v/>
      </c>
      <c r="AZ39" s="56">
        <f>VALUE(IFERROR(VLOOKUP(VALUE(LEFT(G39,6)),ST!$C$4:$E$300,3,FALSE),"0"))</f>
        <v/>
      </c>
      <c r="BA39" s="56">
        <f>VALUE(IFERROR(VLOOKUP(VALUE(LEFT(G39,7)),ST!$C$4:$E$300,3,FALSE),"0"))</f>
        <v/>
      </c>
      <c r="BB39" s="56">
        <f>VALUE(IFERROR(VLOOKUP(G39,ST!$C$4:$E$400,3,FALSE),"0"))</f>
        <v/>
      </c>
      <c r="BC39" s="57">
        <f>IF(VLOOKUP(AW39,ST!$C$4:$F$298,4,FALSE)&lt;&gt;0,VLOOKUP(AW39,ST!$C$4:$F$298,4,FALSE),VLOOKUP(G39,ST!$C$4:$F$298,4,FALSE))</f>
        <v/>
      </c>
      <c r="BD39" s="57">
        <f>IF(O39="SC","Desconsiderar coluna ICMS ST",IF(O39="PR","Haverá ST", ))</f>
        <v/>
      </c>
      <c r="BE39" s="53">
        <f>W39</f>
        <v/>
      </c>
      <c r="BF39" s="53">
        <f>X39</f>
        <v/>
      </c>
      <c r="BG39" s="53">
        <f>AD39-AS39</f>
        <v/>
      </c>
      <c r="BH39" s="51">
        <f>$W$4+$X$4+AC39+$BJ$4+0.07</f>
        <v/>
      </c>
      <c r="BI39" s="53">
        <f>IF(BD39="Haverá ST",AJ39+AS39+AT39,AJ39+AS39)</f>
        <v/>
      </c>
      <c r="BJ39" s="53">
        <f>T39*$BJ$4</f>
        <v/>
      </c>
      <c r="BK39" s="53">
        <f>T39*$BK$4</f>
        <v/>
      </c>
      <c r="BL39" s="53">
        <f>BE39+BF39+AO39+BJ39+BK39+AD39</f>
        <v/>
      </c>
      <c r="BM39" s="53">
        <f>(T39-BL39)</f>
        <v/>
      </c>
    </row>
    <row r="40" ht="15.75" customHeight="1" s="218">
      <c r="A40" s="58">
        <f>A39+1</f>
        <v/>
      </c>
      <c r="B40" s="144">
        <f>BOM!B40</f>
        <v/>
      </c>
      <c r="C40" s="144">
        <f>BOM!C40</f>
        <v/>
      </c>
      <c r="D40" s="144">
        <f>BOM!D40</f>
        <v/>
      </c>
      <c r="E40" s="144">
        <f>BOM!E40</f>
        <v/>
      </c>
      <c r="F40" s="144">
        <f>BOM!F40</f>
        <v/>
      </c>
      <c r="G40" s="144">
        <f>BOM!G40</f>
        <v/>
      </c>
      <c r="H40" s="144">
        <f>BOM!H40</f>
        <v/>
      </c>
      <c r="I40" s="144">
        <f>BOM!I40</f>
        <v/>
      </c>
      <c r="J40" s="146">
        <f>BOM!J40</f>
        <v/>
      </c>
      <c r="K40" s="146">
        <f>BOM!K40</f>
        <v/>
      </c>
      <c r="L40" s="146">
        <f>BOM!L40</f>
        <v/>
      </c>
      <c r="M40" s="146">
        <f>BOM!M40</f>
        <v/>
      </c>
      <c r="N40" s="146">
        <f>BOM!N40</f>
        <v/>
      </c>
      <c r="O40" s="146">
        <f>BOM!O40</f>
        <v/>
      </c>
      <c r="P40" s="146">
        <f>BOM!P40</f>
        <v/>
      </c>
      <c r="Q40" s="46">
        <f>$F$97</f>
        <v/>
      </c>
      <c r="R40" s="46">
        <f>$F$98</f>
        <v/>
      </c>
      <c r="S40" s="48">
        <f>U40-(U40*R40)</f>
        <v/>
      </c>
      <c r="T40" s="48">
        <f>S40*I40</f>
        <v/>
      </c>
      <c r="U40" s="48">
        <f>(AN40)/(1-(BH40+Q40))</f>
        <v/>
      </c>
      <c r="V40" s="48">
        <f>U40*I40</f>
        <v/>
      </c>
      <c r="W40" s="49">
        <f>T40*$W$4</f>
        <v/>
      </c>
      <c r="X40" s="49">
        <f>T40*$X$4</f>
        <v/>
      </c>
      <c r="Y40" s="50">
        <f>M40</f>
        <v/>
      </c>
      <c r="Z40" s="9" t="n"/>
      <c r="AA40" s="9" t="n"/>
      <c r="AB40" s="9" t="n"/>
      <c r="AC40" s="51">
        <f t="array" ref="AC40">IF(I40&gt;0,VLOOKUP(Y40&amp;$P$88&amp;$P$89&amp;$P$90,Variáveis!$O$2:$S$300&amp;Variáveis!$P$2:$T$300&amp;Variáveis!$Q$2:$U$300&amp;Variáveis!$R$2:$V$300,5,FALSE),0)</f>
        <v/>
      </c>
      <c r="AD40" s="52">
        <f>T40*AC40</f>
        <v/>
      </c>
      <c r="AE40" s="53">
        <f>IF(AB40="não",((V40/(1-VLOOKUP(AA40,Variáveis!$AK$3:$AN$29,4,FALSE)))*VLOOKUP(AA40,Variáveis!$AK$3:$AN$29,4,FALSE))-AD40,0)</f>
        <v/>
      </c>
      <c r="AF40" s="53">
        <f>T40*$AF$4</f>
        <v/>
      </c>
      <c r="AG40" s="53">
        <f>IF(AB40="SIM","Cliente pode pagar DIFA na entrada", )</f>
        <v/>
      </c>
      <c r="AH40" s="54" t="n"/>
      <c r="AI40" s="53">
        <f>IF(K40="SIM",(J40*$F$102),J40)</f>
        <v/>
      </c>
      <c r="AJ40" s="53">
        <f>IF(L40="SIM",(AI40*$F$101),AI40)</f>
        <v/>
      </c>
      <c r="AK40" s="53">
        <f>AJ40-AS40</f>
        <v/>
      </c>
      <c r="AL40" s="53">
        <f>AJ40*I40</f>
        <v/>
      </c>
      <c r="AM40" s="53">
        <f>AK40*I40</f>
        <v/>
      </c>
      <c r="AN40" s="53">
        <f>AK40-AP40-AQ40</f>
        <v/>
      </c>
      <c r="AO40" s="53">
        <f>AN40*I40</f>
        <v/>
      </c>
      <c r="AP40" s="53">
        <f>$AP$4*AK40</f>
        <v/>
      </c>
      <c r="AQ40" s="53">
        <f>$AQ$4*AK40</f>
        <v/>
      </c>
      <c r="AR40" s="51">
        <f t="array" ref="AR40">VLOOKUP(M40&amp;N40&amp;O40&amp;P40,Variáveis!$A$2:$E$240&amp;Variáveis!$B$2:$F$240&amp;Variáveis!$C$2:$G$240&amp;Variáveis!$D$2:$H$240,5,FALSE)</f>
        <v/>
      </c>
      <c r="AS40" s="53">
        <f>((AJ40*(1-AR40))*AR40)</f>
        <v/>
      </c>
      <c r="AT40" s="53">
        <f>(((J40+(J40*AU40))*0.18)-(J40*AR40))</f>
        <v/>
      </c>
      <c r="AU40" s="55">
        <f>(((1+AV40)*(1-AR40))/(1-0.18)-1)</f>
        <v/>
      </c>
      <c r="AV40" s="55">
        <f>IF(BB40&gt;0,BB40,IF(BA40&gt;0,BA40,IF(AZ40&gt;0,AZ40,IF(AY40&gt;0,AY40,IF(AX40&gt;0,AX40)))))/100</f>
        <v/>
      </c>
      <c r="AW40" s="56">
        <f>VALUE(LEFT(G40,4))</f>
        <v/>
      </c>
      <c r="AX40" s="56">
        <f>VALUE(IFERROR(VLOOKUP(VALUE(LEFT(G40,4)),ST!$C$4:$E$300,3,FALSE),"0"))</f>
        <v/>
      </c>
      <c r="AY40" s="56">
        <f>VALUE(IFERROR(VLOOKUP(VALUE(LEFT(G40,5)),ST!$C$4:$E$300,3,FALSE),"0"))</f>
        <v/>
      </c>
      <c r="AZ40" s="56">
        <f>VALUE(IFERROR(VLOOKUP(VALUE(LEFT(G40,6)),ST!$C$4:$E$300,3,FALSE),"0"))</f>
        <v/>
      </c>
      <c r="BA40" s="56">
        <f>VALUE(IFERROR(VLOOKUP(VALUE(LEFT(G40,7)),ST!$C$4:$E$300,3,FALSE),"0"))</f>
        <v/>
      </c>
      <c r="BB40" s="56">
        <f>VALUE(IFERROR(VLOOKUP(G40,ST!$C$4:$E$400,3,FALSE),"0"))</f>
        <v/>
      </c>
      <c r="BC40" s="57">
        <f>IF(VLOOKUP(AW40,ST!$C$4:$F$298,4,FALSE)&lt;&gt;0,VLOOKUP(AW40,ST!$C$4:$F$298,4,FALSE),VLOOKUP(G40,ST!$C$4:$F$298,4,FALSE))</f>
        <v/>
      </c>
      <c r="BD40" s="57">
        <f>IF(O40="SC","Desconsiderar coluna ICMS ST",IF(O40="PR","Haverá ST", ))</f>
        <v/>
      </c>
      <c r="BE40" s="53">
        <f>W40</f>
        <v/>
      </c>
      <c r="BF40" s="53">
        <f>X40</f>
        <v/>
      </c>
      <c r="BG40" s="53">
        <f>AD40-AS40</f>
        <v/>
      </c>
      <c r="BH40" s="51">
        <f>$W$4+$X$4+AC40+$BJ$4+0.07</f>
        <v/>
      </c>
      <c r="BI40" s="53">
        <f>IF(BD40="Haverá ST",AJ40+AS40+AT40,AJ40+AS40)</f>
        <v/>
      </c>
      <c r="BJ40" s="53">
        <f>T40*$BJ$4</f>
        <v/>
      </c>
      <c r="BK40" s="53">
        <f>T40*$BK$4</f>
        <v/>
      </c>
      <c r="BL40" s="53">
        <f>BE40+BF40+AO40+BJ40+BK40+AD40</f>
        <v/>
      </c>
      <c r="BM40" s="53">
        <f>(T40-BL40)</f>
        <v/>
      </c>
    </row>
    <row r="41" ht="15.75" customHeight="1" s="218">
      <c r="A41" s="58">
        <f>A40+1</f>
        <v/>
      </c>
      <c r="B41" s="144">
        <f>BOM!B41</f>
        <v/>
      </c>
      <c r="C41" s="144">
        <f>BOM!C41</f>
        <v/>
      </c>
      <c r="D41" s="144">
        <f>BOM!D41</f>
        <v/>
      </c>
      <c r="E41" s="144">
        <f>BOM!E41</f>
        <v/>
      </c>
      <c r="F41" s="144" t="n"/>
      <c r="G41" s="144" t="n"/>
      <c r="H41" s="144" t="n"/>
      <c r="I41" s="144" t="n">
        <v>0</v>
      </c>
      <c r="J41" s="144" t="n"/>
      <c r="K41" s="144" t="n"/>
      <c r="L41" s="144" t="n"/>
      <c r="M41" s="144" t="n"/>
      <c r="N41" s="144" t="n"/>
      <c r="O41" s="144" t="n"/>
      <c r="P41" s="144" t="n"/>
      <c r="Q41" s="46">
        <f>$F$97</f>
        <v/>
      </c>
      <c r="R41" s="46">
        <f>$F$98</f>
        <v/>
      </c>
      <c r="S41" s="48">
        <f>U41-(U41*R41)</f>
        <v/>
      </c>
      <c r="T41" s="48">
        <f>S41*I41</f>
        <v/>
      </c>
      <c r="U41" s="48">
        <f>(AN41)/(1-(BH41+Q41))</f>
        <v/>
      </c>
      <c r="V41" s="48">
        <f>U41*I41</f>
        <v/>
      </c>
      <c r="W41" s="49">
        <f>T41*$W$4</f>
        <v/>
      </c>
      <c r="X41" s="49">
        <f>T41*$X$4</f>
        <v/>
      </c>
      <c r="Y41" s="50">
        <f>M41</f>
        <v/>
      </c>
      <c r="Z41" s="9" t="n"/>
      <c r="AA41" s="9" t="n"/>
      <c r="AB41" s="9" t="n"/>
      <c r="AC41" s="51">
        <f t="array" ref="AC41">IF(I41&gt;0,VLOOKUP(Y41&amp;$P$88&amp;$P$89&amp;$P$90,Variáveis!$O$2:$S$300&amp;Variáveis!$P$2:$T$300&amp;Variáveis!$Q$2:$U$300&amp;Variáveis!$R$2:$V$300,5,FALSE),0)</f>
        <v/>
      </c>
      <c r="AD41" s="52">
        <f>T41*AC41</f>
        <v/>
      </c>
      <c r="AE41" s="53">
        <f>IF(AB41="não",((V41/(1-VLOOKUP(AA41,Variáveis!$AK$3:$AN$29,4,FALSE)))*VLOOKUP(AA41,Variáveis!$AK$3:$AN$29,4,FALSE))-AD41,0)</f>
        <v/>
      </c>
      <c r="AF41" s="53">
        <f>T41*$AF$4</f>
        <v/>
      </c>
      <c r="AG41" s="53">
        <f>IF(AB41="SIM","Cliente pode pagar DIFA na entrada", )</f>
        <v/>
      </c>
      <c r="AH41" s="54" t="n"/>
      <c r="AI41" s="53">
        <f>IF(K41="SIM",(J41*$F$102),J41)</f>
        <v/>
      </c>
      <c r="AJ41" s="53">
        <f>IF(L41="SIM",(AI41*$F$101),AI41)</f>
        <v/>
      </c>
      <c r="AK41" s="53">
        <f>AJ41-AS41</f>
        <v/>
      </c>
      <c r="AL41" s="53">
        <f>AJ41*I41</f>
        <v/>
      </c>
      <c r="AM41" s="53">
        <f>AK41*I41</f>
        <v/>
      </c>
      <c r="AN41" s="53">
        <f>AK41-AP41-AQ41</f>
        <v/>
      </c>
      <c r="AO41" s="53">
        <f>AN41*I41</f>
        <v/>
      </c>
      <c r="AP41" s="53">
        <f>$AP$4*AK41</f>
        <v/>
      </c>
      <c r="AQ41" s="53">
        <f>$AQ$4*AK41</f>
        <v/>
      </c>
      <c r="AR41" s="51">
        <f t="array" ref="AR41">VLOOKUP(M41&amp;N41&amp;O41&amp;P41,Variáveis!$A$2:$E$240&amp;Variáveis!$B$2:$F$240&amp;Variáveis!$C$2:$G$240&amp;Variáveis!$D$2:$H$240,5,FALSE)</f>
        <v/>
      </c>
      <c r="AS41" s="53">
        <f>((AJ41*(1-AR41))*AR41)</f>
        <v/>
      </c>
      <c r="AT41" s="53">
        <f>(((J41+(J41*AU41))*0.18)-(J41*AR41))</f>
        <v/>
      </c>
      <c r="AU41" s="55">
        <f>(((1+AV41)*(1-AR41))/(1-0.18)-1)</f>
        <v/>
      </c>
      <c r="AV41" s="55">
        <f>IF(BB41&gt;0,BB41,IF(BA41&gt;0,BA41,IF(AZ41&gt;0,AZ41,IF(AY41&gt;0,AY41,IF(AX41&gt;0,AX41)))))/100</f>
        <v/>
      </c>
      <c r="AW41" s="56">
        <f>VALUE(LEFT(G41,4))</f>
        <v/>
      </c>
      <c r="AX41" s="56">
        <f>VALUE(IFERROR(VLOOKUP(VALUE(LEFT(G41,4)),ST!$C$4:$E$300,3,FALSE),"0"))</f>
        <v/>
      </c>
      <c r="AY41" s="56">
        <f>VALUE(IFERROR(VLOOKUP(VALUE(LEFT(G41,5)),ST!$C$4:$E$300,3,FALSE),"0"))</f>
        <v/>
      </c>
      <c r="AZ41" s="56">
        <f>VALUE(IFERROR(VLOOKUP(VALUE(LEFT(G41,6)),ST!$C$4:$E$300,3,FALSE),"0"))</f>
        <v/>
      </c>
      <c r="BA41" s="56">
        <f>VALUE(IFERROR(VLOOKUP(VALUE(LEFT(G41,7)),ST!$C$4:$E$300,3,FALSE),"0"))</f>
        <v/>
      </c>
      <c r="BB41" s="56">
        <f>VALUE(IFERROR(VLOOKUP(G41,ST!$C$4:$E$400,3,FALSE),"0"))</f>
        <v/>
      </c>
      <c r="BC41" s="57">
        <f>IF(VLOOKUP(AW41,ST!$C$4:$F$298,4,FALSE)&lt;&gt;0,VLOOKUP(AW41,ST!$C$4:$F$298,4,FALSE),VLOOKUP(G41,ST!$C$4:$F$298,4,FALSE))</f>
        <v/>
      </c>
      <c r="BD41" s="57">
        <f>IF(O41="SC","Desconsiderar coluna ICMS ST",IF(O41="PR","Haverá ST", ))</f>
        <v/>
      </c>
      <c r="BE41" s="53">
        <f>W41</f>
        <v/>
      </c>
      <c r="BF41" s="53">
        <f>X41</f>
        <v/>
      </c>
      <c r="BG41" s="53">
        <f>AD41-AS41</f>
        <v/>
      </c>
      <c r="BH41" s="51">
        <f>$W$4+$X$4+AC41+$BJ$4+0.07</f>
        <v/>
      </c>
      <c r="BI41" s="53">
        <f>IF(BD41="Haverá ST",AJ41+AS41+AT41,AJ41+AS41)</f>
        <v/>
      </c>
      <c r="BJ41" s="53">
        <f>T41*$BJ$4</f>
        <v/>
      </c>
      <c r="BK41" s="53">
        <f>T41*$BK$4</f>
        <v/>
      </c>
      <c r="BL41" s="53">
        <f>BE41+BF41+AO41+BJ41+BK41+AD41</f>
        <v/>
      </c>
      <c r="BM41" s="53">
        <f>(T41-BL41)</f>
        <v/>
      </c>
    </row>
    <row r="42" ht="15.75" customHeight="1" s="218">
      <c r="A42" s="58">
        <f>A41+1</f>
        <v/>
      </c>
      <c r="B42" s="144">
        <f>BOM!B42</f>
        <v/>
      </c>
      <c r="C42" s="144">
        <f>BOM!C42</f>
        <v/>
      </c>
      <c r="D42" s="144">
        <f>BOM!D42</f>
        <v/>
      </c>
      <c r="E42" s="144">
        <f>BOM!E42</f>
        <v/>
      </c>
      <c r="F42" s="144">
        <f>BOM!F42</f>
        <v/>
      </c>
      <c r="G42" s="144">
        <f>BOM!G42</f>
        <v/>
      </c>
      <c r="H42" s="144">
        <f>BOM!H42</f>
        <v/>
      </c>
      <c r="I42" s="144">
        <f>BOM!I42</f>
        <v/>
      </c>
      <c r="J42" s="146">
        <f>BOM!J42</f>
        <v/>
      </c>
      <c r="K42" s="146">
        <f>BOM!K42</f>
        <v/>
      </c>
      <c r="L42" s="146">
        <f>BOM!L42</f>
        <v/>
      </c>
      <c r="M42" s="146">
        <f>BOM!M42</f>
        <v/>
      </c>
      <c r="N42" s="146">
        <f>BOM!N42</f>
        <v/>
      </c>
      <c r="O42" s="146">
        <f>BOM!O42</f>
        <v/>
      </c>
      <c r="P42" s="146">
        <f>BOM!P42</f>
        <v/>
      </c>
      <c r="Q42" s="46">
        <f>$F$97</f>
        <v/>
      </c>
      <c r="R42" s="46">
        <f>$F$98</f>
        <v/>
      </c>
      <c r="S42" s="48">
        <f>U42-(U42*R42)</f>
        <v/>
      </c>
      <c r="T42" s="48">
        <f>S42*I42</f>
        <v/>
      </c>
      <c r="U42" s="48">
        <f>(AN42)/(1-(BH42+Q42))</f>
        <v/>
      </c>
      <c r="V42" s="48">
        <f>U42*I42</f>
        <v/>
      </c>
      <c r="W42" s="49">
        <f>T42*$W$4</f>
        <v/>
      </c>
      <c r="X42" s="49">
        <f>T42*$X$4</f>
        <v/>
      </c>
      <c r="Y42" s="50">
        <f>M42</f>
        <v/>
      </c>
      <c r="Z42" s="9" t="n"/>
      <c r="AA42" s="9" t="n"/>
      <c r="AB42" s="9" t="n"/>
      <c r="AC42" s="51">
        <f t="array" ref="AC42">IF(I42&gt;0,VLOOKUP(Y42&amp;$P$88&amp;$P$89&amp;$P$90,Variáveis!$O$2:$S$300&amp;Variáveis!$P$2:$T$300&amp;Variáveis!$Q$2:$U$300&amp;Variáveis!$R$2:$V$300,5,FALSE),0)</f>
        <v/>
      </c>
      <c r="AD42" s="52">
        <f>T42*AC42</f>
        <v/>
      </c>
      <c r="AE42" s="53">
        <f>IF(AB42="não",((V42/(1-VLOOKUP(AA42,Variáveis!$AK$3:$AN$29,4,FALSE)))*VLOOKUP(AA42,Variáveis!$AK$3:$AN$29,4,FALSE))-AD42,0)</f>
        <v/>
      </c>
      <c r="AF42" s="53">
        <f>T42*$AF$4</f>
        <v/>
      </c>
      <c r="AG42" s="53">
        <f>IF(AB42="SIM","Cliente pode pagar DIFA na entrada", )</f>
        <v/>
      </c>
      <c r="AH42" s="54" t="n"/>
      <c r="AI42" s="53">
        <f>IF(K42="SIM",(J42*$F$102),J42)</f>
        <v/>
      </c>
      <c r="AJ42" s="53">
        <f>IF(L42="SIM",(AI42*$F$101),AI42)</f>
        <v/>
      </c>
      <c r="AK42" s="53">
        <f>AJ42-AS42</f>
        <v/>
      </c>
      <c r="AL42" s="53">
        <f>AJ42*I42</f>
        <v/>
      </c>
      <c r="AM42" s="53">
        <f>AK42*I42</f>
        <v/>
      </c>
      <c r="AN42" s="53">
        <f>AK42-AP42-AQ42</f>
        <v/>
      </c>
      <c r="AO42" s="53">
        <f>AN42*I42</f>
        <v/>
      </c>
      <c r="AP42" s="53">
        <f>$AP$4*AK42</f>
        <v/>
      </c>
      <c r="AQ42" s="53">
        <f>$AQ$4*AK42</f>
        <v/>
      </c>
      <c r="AR42" s="51">
        <f t="array" ref="AR42">VLOOKUP(M42&amp;N42&amp;O42&amp;P42,Variáveis!$A$2:$E$240&amp;Variáveis!$B$2:$F$240&amp;Variáveis!$C$2:$G$240&amp;Variáveis!$D$2:$H$240,5,FALSE)</f>
        <v/>
      </c>
      <c r="AS42" s="53">
        <f>((AJ42*(1-AR42))*AR42)</f>
        <v/>
      </c>
      <c r="AT42" s="53">
        <f>(((J42+(J42*AU42))*0.18)-(J42*AR42))</f>
        <v/>
      </c>
      <c r="AU42" s="55">
        <f>(((1+AV42)*(1-AR42))/(1-0.18)-1)</f>
        <v/>
      </c>
      <c r="AV42" s="55">
        <f>IF(BB42&gt;0,BB42,IF(BA42&gt;0,BA42,IF(AZ42&gt;0,AZ42,IF(AY42&gt;0,AY42,IF(AX42&gt;0,AX42)))))/100</f>
        <v/>
      </c>
      <c r="AW42" s="56">
        <f>VALUE(LEFT(G42,4))</f>
        <v/>
      </c>
      <c r="AX42" s="56">
        <f>VALUE(IFERROR(VLOOKUP(VALUE(LEFT(G42,4)),ST!$C$4:$E$300,3,FALSE),"0"))</f>
        <v/>
      </c>
      <c r="AY42" s="56">
        <f>VALUE(IFERROR(VLOOKUP(VALUE(LEFT(G42,5)),ST!$C$4:$E$300,3,FALSE),"0"))</f>
        <v/>
      </c>
      <c r="AZ42" s="56">
        <f>VALUE(IFERROR(VLOOKUP(VALUE(LEFT(G42,6)),ST!$C$4:$E$300,3,FALSE),"0"))</f>
        <v/>
      </c>
      <c r="BA42" s="56">
        <f>VALUE(IFERROR(VLOOKUP(VALUE(LEFT(G42,7)),ST!$C$4:$E$300,3,FALSE),"0"))</f>
        <v/>
      </c>
      <c r="BB42" s="56">
        <f>VALUE(IFERROR(VLOOKUP(G42,ST!$C$4:$E$400,3,FALSE),"0"))</f>
        <v/>
      </c>
      <c r="BC42" s="57">
        <f>IF(VLOOKUP(AW42,ST!$C$4:$F$298,4,FALSE)&lt;&gt;0,VLOOKUP(AW42,ST!$C$4:$F$298,4,FALSE),VLOOKUP(G42,ST!$C$4:$F$298,4,FALSE))</f>
        <v/>
      </c>
      <c r="BD42" s="57">
        <f>IF(O42="SC","Desconsiderar coluna ICMS ST",IF(O42="PR","Haverá ST", ))</f>
        <v/>
      </c>
      <c r="BE42" s="53">
        <f>W42</f>
        <v/>
      </c>
      <c r="BF42" s="53">
        <f>X42</f>
        <v/>
      </c>
      <c r="BG42" s="53">
        <f>AD42-AS42</f>
        <v/>
      </c>
      <c r="BH42" s="51">
        <f>$W$4+$X$4+AC42+$BJ$4+0.07</f>
        <v/>
      </c>
      <c r="BI42" s="53">
        <f>IF(BD42="Haverá ST",AJ42+AS42+AT42,AJ42+AS42)</f>
        <v/>
      </c>
      <c r="BJ42" s="53">
        <f>T42*$BJ$4</f>
        <v/>
      </c>
      <c r="BK42" s="53">
        <f>T42*$BK$4</f>
        <v/>
      </c>
      <c r="BL42" s="53">
        <f>BE42+BF42+AO42+BJ42+BK42+AD42</f>
        <v/>
      </c>
      <c r="BM42" s="53">
        <f>(T42-BL42)</f>
        <v/>
      </c>
    </row>
    <row r="43" ht="15.75" customHeight="1" s="218">
      <c r="A43" s="58">
        <f>A42+1</f>
        <v/>
      </c>
      <c r="B43" s="144">
        <f>BOM!B43</f>
        <v/>
      </c>
      <c r="C43" s="144">
        <f>BOM!C43</f>
        <v/>
      </c>
      <c r="D43" s="144">
        <f>BOM!D43</f>
        <v/>
      </c>
      <c r="E43" s="144">
        <f>BOM!E43</f>
        <v/>
      </c>
      <c r="F43" s="144">
        <f>BOM!F43</f>
        <v/>
      </c>
      <c r="G43" s="144">
        <f>BOM!G43</f>
        <v/>
      </c>
      <c r="H43" s="144">
        <f>BOM!H43</f>
        <v/>
      </c>
      <c r="I43" s="144">
        <f>BOM!I43</f>
        <v/>
      </c>
      <c r="J43" s="146">
        <f>BOM!J43</f>
        <v/>
      </c>
      <c r="K43" s="146">
        <f>BOM!K43</f>
        <v/>
      </c>
      <c r="L43" s="146">
        <f>BOM!L43</f>
        <v/>
      </c>
      <c r="M43" s="146">
        <f>BOM!M43</f>
        <v/>
      </c>
      <c r="N43" s="146">
        <f>BOM!N43</f>
        <v/>
      </c>
      <c r="O43" s="146">
        <f>BOM!O43</f>
        <v/>
      </c>
      <c r="P43" s="146">
        <f>BOM!P43</f>
        <v/>
      </c>
      <c r="Q43" s="46">
        <f>$F$97</f>
        <v/>
      </c>
      <c r="R43" s="46">
        <f>$F$98</f>
        <v/>
      </c>
      <c r="S43" s="48">
        <f>U43-(U43*R43)</f>
        <v/>
      </c>
      <c r="T43" s="48">
        <f>S43*I43</f>
        <v/>
      </c>
      <c r="U43" s="48">
        <f>(AN43)/(1-(BH43+Q43))</f>
        <v/>
      </c>
      <c r="V43" s="48">
        <f>U43*I43</f>
        <v/>
      </c>
      <c r="W43" s="49">
        <f>T43*$W$4</f>
        <v/>
      </c>
      <c r="X43" s="49">
        <f>T43*$X$4</f>
        <v/>
      </c>
      <c r="Y43" s="50">
        <f>M43</f>
        <v/>
      </c>
      <c r="Z43" s="9" t="n"/>
      <c r="AA43" s="9" t="n"/>
      <c r="AB43" s="9" t="n"/>
      <c r="AC43" s="51">
        <f t="array" ref="AC43">IF(I43&gt;0,VLOOKUP(Y43&amp;$P$88&amp;$P$89&amp;$P$90,Variáveis!$O$2:$S$300&amp;Variáveis!$P$2:$T$300&amp;Variáveis!$Q$2:$U$300&amp;Variáveis!$R$2:$V$300,5,FALSE),0)</f>
        <v/>
      </c>
      <c r="AD43" s="52">
        <f>T43*AC43</f>
        <v/>
      </c>
      <c r="AE43" s="53">
        <f>IF(AB43="não",((V43/(1-VLOOKUP(AA43,Variáveis!$AK$3:$AN$29,4,FALSE)))*VLOOKUP(AA43,Variáveis!$AK$3:$AN$29,4,FALSE))-AD43,0)</f>
        <v/>
      </c>
      <c r="AF43" s="53">
        <f>T43*$AF$4</f>
        <v/>
      </c>
      <c r="AG43" s="53">
        <f>IF(AB43="SIM","Cliente pode pagar DIFA na entrada", )</f>
        <v/>
      </c>
      <c r="AH43" s="54" t="n"/>
      <c r="AI43" s="53">
        <f>IF(K43="SIM",(J43*$F$102),J43)</f>
        <v/>
      </c>
      <c r="AJ43" s="53">
        <f>IF(L43="SIM",(AI43*$F$101),AI43)</f>
        <v/>
      </c>
      <c r="AK43" s="53">
        <f>AJ43-AS43</f>
        <v/>
      </c>
      <c r="AL43" s="53">
        <f>AJ43*I43</f>
        <v/>
      </c>
      <c r="AM43" s="53">
        <f>AK43*I43</f>
        <v/>
      </c>
      <c r="AN43" s="53">
        <f>AK43-AP43-AQ43</f>
        <v/>
      </c>
      <c r="AO43" s="53">
        <f>AN43*I43</f>
        <v/>
      </c>
      <c r="AP43" s="53">
        <f>$AP$4*AK43</f>
        <v/>
      </c>
      <c r="AQ43" s="53">
        <f>$AQ$4*AK43</f>
        <v/>
      </c>
      <c r="AR43" s="51">
        <f t="array" ref="AR43">VLOOKUP(M43&amp;N43&amp;O43&amp;P43,Variáveis!$A$2:$E$240&amp;Variáveis!$B$2:$F$240&amp;Variáveis!$C$2:$G$240&amp;Variáveis!$D$2:$H$240,5,FALSE)</f>
        <v/>
      </c>
      <c r="AS43" s="53">
        <f>((AJ43*(1-AR43))*AR43)</f>
        <v/>
      </c>
      <c r="AT43" s="53">
        <f>(((J43+(J43*AU43))*0.18)-(J43*AR43))</f>
        <v/>
      </c>
      <c r="AU43" s="55">
        <f>(((1+AV43)*(1-AR43))/(1-0.18)-1)</f>
        <v/>
      </c>
      <c r="AV43" s="55">
        <f>IF(BB43&gt;0,BB43,IF(BA43&gt;0,BA43,IF(AZ43&gt;0,AZ43,IF(AY43&gt;0,AY43,IF(AX43&gt;0,AX43)))))/100</f>
        <v/>
      </c>
      <c r="AW43" s="56">
        <f>VALUE(LEFT(G43,4))</f>
        <v/>
      </c>
      <c r="AX43" s="56">
        <f>VALUE(IFERROR(VLOOKUP(VALUE(LEFT(G43,4)),ST!$C$4:$E$300,3,FALSE),"0"))</f>
        <v/>
      </c>
      <c r="AY43" s="56">
        <f>VALUE(IFERROR(VLOOKUP(VALUE(LEFT(G43,5)),ST!$C$4:$E$300,3,FALSE),"0"))</f>
        <v/>
      </c>
      <c r="AZ43" s="56">
        <f>VALUE(IFERROR(VLOOKUP(VALUE(LEFT(G43,6)),ST!$C$4:$E$300,3,FALSE),"0"))</f>
        <v/>
      </c>
      <c r="BA43" s="56">
        <f>VALUE(IFERROR(VLOOKUP(VALUE(LEFT(G43,7)),ST!$C$4:$E$300,3,FALSE),"0"))</f>
        <v/>
      </c>
      <c r="BB43" s="56">
        <f>VALUE(IFERROR(VLOOKUP(G43,ST!$C$4:$E$400,3,FALSE),"0"))</f>
        <v/>
      </c>
      <c r="BC43" s="57">
        <f>IF(VLOOKUP(AW43,ST!$C$4:$F$298,4,FALSE)&lt;&gt;0,VLOOKUP(AW43,ST!$C$4:$F$298,4,FALSE),VLOOKUP(G43,ST!$C$4:$F$298,4,FALSE))</f>
        <v/>
      </c>
      <c r="BD43" s="57">
        <f>IF(O43="SC","Desconsiderar coluna ICMS ST",IF(O43="PR","Haverá ST", ))</f>
        <v/>
      </c>
      <c r="BE43" s="53">
        <f>W43</f>
        <v/>
      </c>
      <c r="BF43" s="53">
        <f>X43</f>
        <v/>
      </c>
      <c r="BG43" s="53">
        <f>AD43-AS43</f>
        <v/>
      </c>
      <c r="BH43" s="51">
        <f>$W$4+$X$4+AC43+$BJ$4+0.07</f>
        <v/>
      </c>
      <c r="BI43" s="53">
        <f>IF(BD43="Haverá ST",AJ43+AS43+AT43,AJ43+AS43)</f>
        <v/>
      </c>
      <c r="BJ43" s="53">
        <f>T43*$BJ$4</f>
        <v/>
      </c>
      <c r="BK43" s="53">
        <f>T43*$BK$4</f>
        <v/>
      </c>
      <c r="BL43" s="53">
        <f>BE43+BF43+AO43+BJ43+BK43+AD43</f>
        <v/>
      </c>
      <c r="BM43" s="53">
        <f>(T43-BL43)</f>
        <v/>
      </c>
    </row>
    <row r="44" ht="15.75" customHeight="1" s="218">
      <c r="A44" s="58">
        <f>A43+1</f>
        <v/>
      </c>
      <c r="B44" s="144">
        <f>BOM!B44</f>
        <v/>
      </c>
      <c r="C44" s="144">
        <f>BOM!C44</f>
        <v/>
      </c>
      <c r="D44" s="144">
        <f>BOM!D44</f>
        <v/>
      </c>
      <c r="E44" s="144">
        <f>BOM!E44</f>
        <v/>
      </c>
      <c r="F44" s="144">
        <f>BOM!F44</f>
        <v/>
      </c>
      <c r="G44" s="144">
        <f>BOM!G44</f>
        <v/>
      </c>
      <c r="H44" s="144">
        <f>BOM!H44</f>
        <v/>
      </c>
      <c r="I44" s="144">
        <f>BOM!I44</f>
        <v/>
      </c>
      <c r="J44" s="146">
        <f>BOM!J44</f>
        <v/>
      </c>
      <c r="K44" s="146">
        <f>BOM!K44</f>
        <v/>
      </c>
      <c r="L44" s="146">
        <f>BOM!L44</f>
        <v/>
      </c>
      <c r="M44" s="146">
        <f>BOM!M44</f>
        <v/>
      </c>
      <c r="N44" s="146">
        <f>BOM!N44</f>
        <v/>
      </c>
      <c r="O44" s="146">
        <f>BOM!O44</f>
        <v/>
      </c>
      <c r="P44" s="146">
        <f>BOM!P44</f>
        <v/>
      </c>
      <c r="Q44" s="46">
        <f>$F$97</f>
        <v/>
      </c>
      <c r="R44" s="46">
        <f>$F$98</f>
        <v/>
      </c>
      <c r="S44" s="48">
        <f>U44-(U44*R44)</f>
        <v/>
      </c>
      <c r="T44" s="48">
        <f>S44*I44</f>
        <v/>
      </c>
      <c r="U44" s="48">
        <f>(AN44)/(1-(BH44+Q44))</f>
        <v/>
      </c>
      <c r="V44" s="48">
        <f>U44*I44</f>
        <v/>
      </c>
      <c r="W44" s="49">
        <f>T44*$W$4</f>
        <v/>
      </c>
      <c r="X44" s="49">
        <f>T44*$X$4</f>
        <v/>
      </c>
      <c r="Y44" s="50">
        <f>M44</f>
        <v/>
      </c>
      <c r="Z44" s="9" t="n"/>
      <c r="AA44" s="9" t="n"/>
      <c r="AB44" s="9" t="n"/>
      <c r="AC44" s="51">
        <f t="array" ref="AC44">IF(I44&gt;0,VLOOKUP(Y44&amp;$P$88&amp;$P$89&amp;$P$90,Variáveis!$O$2:$S$300&amp;Variáveis!$P$2:$T$300&amp;Variáveis!$Q$2:$U$300&amp;Variáveis!$R$2:$V$300,5,FALSE),0)</f>
        <v/>
      </c>
      <c r="AD44" s="52">
        <f>T44*AC44</f>
        <v/>
      </c>
      <c r="AE44" s="53">
        <f>IF(AB44="não",((V44/(1-VLOOKUP(AA44,Variáveis!$AK$3:$AN$29,4,FALSE)))*VLOOKUP(AA44,Variáveis!$AK$3:$AN$29,4,FALSE))-AD44,0)</f>
        <v/>
      </c>
      <c r="AF44" s="53">
        <f>T44*$AF$4</f>
        <v/>
      </c>
      <c r="AG44" s="53">
        <f>IF(AB44="SIM","Cliente pode pagar DIFA na entrada", )</f>
        <v/>
      </c>
      <c r="AH44" s="54" t="n"/>
      <c r="AI44" s="53">
        <f>IF(K44="SIM",(J44*$F$102),J44)</f>
        <v/>
      </c>
      <c r="AJ44" s="53">
        <f>IF(L44="SIM",(AI44*$F$101),AI44)</f>
        <v/>
      </c>
      <c r="AK44" s="53">
        <f>AJ44-AS44</f>
        <v/>
      </c>
      <c r="AL44" s="53">
        <f>AJ44*I44</f>
        <v/>
      </c>
      <c r="AM44" s="53">
        <f>AK44*I44</f>
        <v/>
      </c>
      <c r="AN44" s="53">
        <f>AK44-AP44-AQ44</f>
        <v/>
      </c>
      <c r="AO44" s="53">
        <f>AN44*I44</f>
        <v/>
      </c>
      <c r="AP44" s="53">
        <f>$AP$4*AK44</f>
        <v/>
      </c>
      <c r="AQ44" s="53">
        <f>$AQ$4*AK44</f>
        <v/>
      </c>
      <c r="AR44" s="51">
        <f t="array" ref="AR44">VLOOKUP(M44&amp;N44&amp;O44&amp;P44,Variáveis!$A$2:$E$240&amp;Variáveis!$B$2:$F$240&amp;Variáveis!$C$2:$G$240&amp;Variáveis!$D$2:$H$240,5,FALSE)</f>
        <v/>
      </c>
      <c r="AS44" s="53">
        <f>((AJ44*(1-AR44))*AR44)</f>
        <v/>
      </c>
      <c r="AT44" s="53">
        <f>(((J44+(J44*AU44))*0.18)-(J44*AR44))</f>
        <v/>
      </c>
      <c r="AU44" s="55">
        <f>(((1+AV44)*(1-AR44))/(1-0.18)-1)</f>
        <v/>
      </c>
      <c r="AV44" s="55">
        <f>IF(BB44&gt;0,BB44,IF(BA44&gt;0,BA44,IF(AZ44&gt;0,AZ44,IF(AY44&gt;0,AY44,IF(AX44&gt;0,AX44)))))/100</f>
        <v/>
      </c>
      <c r="AW44" s="56">
        <f>VALUE(LEFT(G44,4))</f>
        <v/>
      </c>
      <c r="AX44" s="56">
        <f>VALUE(IFERROR(VLOOKUP(VALUE(LEFT(G44,4)),ST!$C$4:$E$300,3,FALSE),"0"))</f>
        <v/>
      </c>
      <c r="AY44" s="56">
        <f>VALUE(IFERROR(VLOOKUP(VALUE(LEFT(G44,5)),ST!$C$4:$E$300,3,FALSE),"0"))</f>
        <v/>
      </c>
      <c r="AZ44" s="56">
        <f>VALUE(IFERROR(VLOOKUP(VALUE(LEFT(G44,6)),ST!$C$4:$E$300,3,FALSE),"0"))</f>
        <v/>
      </c>
      <c r="BA44" s="56">
        <f>VALUE(IFERROR(VLOOKUP(VALUE(LEFT(G44,7)),ST!$C$4:$E$300,3,FALSE),"0"))</f>
        <v/>
      </c>
      <c r="BB44" s="56">
        <f>VALUE(IFERROR(VLOOKUP(G44,ST!$C$4:$E$400,3,FALSE),"0"))</f>
        <v/>
      </c>
      <c r="BC44" s="57">
        <f>IF(VLOOKUP(AW44,ST!$C$4:$F$298,4,FALSE)&lt;&gt;0,VLOOKUP(AW44,ST!$C$4:$F$298,4,FALSE),VLOOKUP(G44,ST!$C$4:$F$298,4,FALSE))</f>
        <v/>
      </c>
      <c r="BD44" s="57">
        <f>IF(O44="SC","Desconsiderar coluna ICMS ST",IF(O44="PR","Haverá ST", ))</f>
        <v/>
      </c>
      <c r="BE44" s="53">
        <f>W44</f>
        <v/>
      </c>
      <c r="BF44" s="53">
        <f>X44</f>
        <v/>
      </c>
      <c r="BG44" s="53">
        <f>AD44-AS44</f>
        <v/>
      </c>
      <c r="BH44" s="51">
        <f>$W$4+$X$4+AC44+$BJ$4+0.07</f>
        <v/>
      </c>
      <c r="BI44" s="53">
        <f>IF(BD44="Haverá ST",AJ44+AS44+AT44,AJ44+AS44)</f>
        <v/>
      </c>
      <c r="BJ44" s="53">
        <f>T44*$BJ$4</f>
        <v/>
      </c>
      <c r="BK44" s="53">
        <f>T44*$BK$4</f>
        <v/>
      </c>
      <c r="BL44" s="53">
        <f>BE44+BF44+AO44+BJ44+BK44+AD44</f>
        <v/>
      </c>
      <c r="BM44" s="53">
        <f>(T44-BL44)</f>
        <v/>
      </c>
    </row>
    <row r="45" ht="15.75" customHeight="1" s="218">
      <c r="A45" s="58">
        <f>A44+1</f>
        <v/>
      </c>
      <c r="B45" s="144">
        <f>BOM!B45</f>
        <v/>
      </c>
      <c r="C45" s="144">
        <f>BOM!C45</f>
        <v/>
      </c>
      <c r="D45" s="144">
        <f>BOM!D45</f>
        <v/>
      </c>
      <c r="E45" s="144">
        <f>BOM!E45</f>
        <v/>
      </c>
      <c r="F45" s="144">
        <f>BOM!F45</f>
        <v/>
      </c>
      <c r="G45" s="144">
        <f>BOM!G45</f>
        <v/>
      </c>
      <c r="H45" s="144">
        <f>BOM!H45</f>
        <v/>
      </c>
      <c r="I45" s="144">
        <f>BOM!I45</f>
        <v/>
      </c>
      <c r="J45" s="146">
        <f>BOM!J45</f>
        <v/>
      </c>
      <c r="K45" s="146">
        <f>BOM!K45</f>
        <v/>
      </c>
      <c r="L45" s="146">
        <f>BOM!L45</f>
        <v/>
      </c>
      <c r="M45" s="146">
        <f>BOM!M45</f>
        <v/>
      </c>
      <c r="N45" s="146">
        <f>BOM!N45</f>
        <v/>
      </c>
      <c r="O45" s="146">
        <f>BOM!O45</f>
        <v/>
      </c>
      <c r="P45" s="146">
        <f>BOM!P45</f>
        <v/>
      </c>
      <c r="Q45" s="46">
        <f>$F$97</f>
        <v/>
      </c>
      <c r="R45" s="46">
        <f>$F$98</f>
        <v/>
      </c>
      <c r="S45" s="48">
        <f>U45-(U45*R45)</f>
        <v/>
      </c>
      <c r="T45" s="48">
        <f>S45*I45</f>
        <v/>
      </c>
      <c r="U45" s="48">
        <f>(AN45)/(1-(BH45+Q45))</f>
        <v/>
      </c>
      <c r="V45" s="48">
        <f>U45*I45</f>
        <v/>
      </c>
      <c r="W45" s="49">
        <f>T45*$W$4</f>
        <v/>
      </c>
      <c r="X45" s="49">
        <f>T45*$X$4</f>
        <v/>
      </c>
      <c r="Y45" s="50">
        <f>M45</f>
        <v/>
      </c>
      <c r="Z45" s="9" t="n"/>
      <c r="AA45" s="9" t="n"/>
      <c r="AB45" s="9" t="n"/>
      <c r="AC45" s="51">
        <f t="array" ref="AC45">IF(I45&gt;0,VLOOKUP(Y45&amp;$P$88&amp;$P$89&amp;$P$90,Variáveis!$O$2:$S$300&amp;Variáveis!$P$2:$T$300&amp;Variáveis!$Q$2:$U$300&amp;Variáveis!$R$2:$V$300,5,FALSE),0)</f>
        <v/>
      </c>
      <c r="AD45" s="52">
        <f>T45*AC45</f>
        <v/>
      </c>
      <c r="AE45" s="53">
        <f>IF(AB45="não",((V45/(1-VLOOKUP(AA45,Variáveis!$AK$3:$AN$29,4,FALSE)))*VLOOKUP(AA45,Variáveis!$AK$3:$AN$29,4,FALSE))-AD45,0)</f>
        <v/>
      </c>
      <c r="AF45" s="53">
        <f>T45*$AF$4</f>
        <v/>
      </c>
      <c r="AG45" s="53">
        <f>IF(AB45="SIM","Cliente pode pagar DIFA na entrada", )</f>
        <v/>
      </c>
      <c r="AH45" s="54" t="n"/>
      <c r="AI45" s="53">
        <f>IF(K45="SIM",(J45*$F$102),J45)</f>
        <v/>
      </c>
      <c r="AJ45" s="53">
        <f>IF(L45="SIM",(AI45*$F$101),AI45)</f>
        <v/>
      </c>
      <c r="AK45" s="53">
        <f>AJ45-AS45</f>
        <v/>
      </c>
      <c r="AL45" s="53">
        <f>AJ45*I45</f>
        <v/>
      </c>
      <c r="AM45" s="53">
        <f>AK45*I45</f>
        <v/>
      </c>
      <c r="AN45" s="53">
        <f>AK45-AP45-AQ45</f>
        <v/>
      </c>
      <c r="AO45" s="53">
        <f>AN45*I45</f>
        <v/>
      </c>
      <c r="AP45" s="53">
        <f>$AP$4*AK45</f>
        <v/>
      </c>
      <c r="AQ45" s="53">
        <f>$AQ$4*AK45</f>
        <v/>
      </c>
      <c r="AR45" s="51">
        <f t="array" ref="AR45">VLOOKUP(M45&amp;N45&amp;O45&amp;P45,Variáveis!$A$2:$E$240&amp;Variáveis!$B$2:$F$240&amp;Variáveis!$C$2:$G$240&amp;Variáveis!$D$2:$H$240,5,FALSE)</f>
        <v/>
      </c>
      <c r="AS45" s="53">
        <f>((AJ45*(1-AR45))*AR45)</f>
        <v/>
      </c>
      <c r="AT45" s="53">
        <f>(((J45+(J45*AU45))*0.18)-(J45*AR45))</f>
        <v/>
      </c>
      <c r="AU45" s="55">
        <f>(((1+AV45)*(1-AR45))/(1-0.18)-1)</f>
        <v/>
      </c>
      <c r="AV45" s="55">
        <f>IF(BB45&gt;0,BB45,IF(BA45&gt;0,BA45,IF(AZ45&gt;0,AZ45,IF(AY45&gt;0,AY45,IF(AX45&gt;0,AX45)))))/100</f>
        <v/>
      </c>
      <c r="AW45" s="56">
        <f>VALUE(LEFT(G45,4))</f>
        <v/>
      </c>
      <c r="AX45" s="56">
        <f>VALUE(IFERROR(VLOOKUP(VALUE(LEFT(G45,4)),ST!$C$4:$E$300,3,FALSE),"0"))</f>
        <v/>
      </c>
      <c r="AY45" s="56">
        <f>VALUE(IFERROR(VLOOKUP(VALUE(LEFT(G45,5)),ST!$C$4:$E$300,3,FALSE),"0"))</f>
        <v/>
      </c>
      <c r="AZ45" s="56">
        <f>VALUE(IFERROR(VLOOKUP(VALUE(LEFT(G45,6)),ST!$C$4:$E$300,3,FALSE),"0"))</f>
        <v/>
      </c>
      <c r="BA45" s="56">
        <f>VALUE(IFERROR(VLOOKUP(VALUE(LEFT(G45,7)),ST!$C$4:$E$300,3,FALSE),"0"))</f>
        <v/>
      </c>
      <c r="BB45" s="56">
        <f>VALUE(IFERROR(VLOOKUP(G45,ST!$C$4:$E$400,3,FALSE),"0"))</f>
        <v/>
      </c>
      <c r="BC45" s="57">
        <f>IF(VLOOKUP(AW45,ST!$C$4:$F$298,4,FALSE)&lt;&gt;0,VLOOKUP(AW45,ST!$C$4:$F$298,4,FALSE),VLOOKUP(G45,ST!$C$4:$F$298,4,FALSE))</f>
        <v/>
      </c>
      <c r="BD45" s="57">
        <f>IF(O45="SC","Desconsiderar coluna ICMS ST",IF(O45="PR","Haverá ST", ))</f>
        <v/>
      </c>
      <c r="BE45" s="53">
        <f>W45</f>
        <v/>
      </c>
      <c r="BF45" s="53">
        <f>X45</f>
        <v/>
      </c>
      <c r="BG45" s="53">
        <f>AD45-AS45</f>
        <v/>
      </c>
      <c r="BH45" s="51">
        <f>$W$4+$X$4+AC45+$BJ$4+0.07</f>
        <v/>
      </c>
      <c r="BI45" s="53">
        <f>IF(BD45="Haverá ST",AJ45+AS45+AT45,AJ45+AS45)</f>
        <v/>
      </c>
      <c r="BJ45" s="53">
        <f>T45*$BJ$4</f>
        <v/>
      </c>
      <c r="BK45" s="53">
        <f>T45*$BK$4</f>
        <v/>
      </c>
      <c r="BL45" s="53">
        <f>BE45+BF45+AO45+BJ45+BK45+AD45</f>
        <v/>
      </c>
      <c r="BM45" s="53">
        <f>(T45-BL45)</f>
        <v/>
      </c>
    </row>
    <row r="46" ht="15.75" customHeight="1" s="218">
      <c r="A46" s="58">
        <f>A45+1</f>
        <v/>
      </c>
      <c r="B46" s="144">
        <f>BOM!B46</f>
        <v/>
      </c>
      <c r="C46" s="144">
        <f>BOM!C46</f>
        <v/>
      </c>
      <c r="D46" s="144">
        <f>BOM!D46</f>
        <v/>
      </c>
      <c r="E46" s="144">
        <f>BOM!E46</f>
        <v/>
      </c>
      <c r="F46" s="144">
        <f>BOM!F46</f>
        <v/>
      </c>
      <c r="G46" s="144">
        <f>BOM!G46</f>
        <v/>
      </c>
      <c r="H46" s="144">
        <f>BOM!H46</f>
        <v/>
      </c>
      <c r="I46" s="144">
        <f>BOM!I46</f>
        <v/>
      </c>
      <c r="J46" s="146">
        <f>BOM!J46</f>
        <v/>
      </c>
      <c r="K46" s="146">
        <f>BOM!K46</f>
        <v/>
      </c>
      <c r="L46" s="146">
        <f>BOM!L46</f>
        <v/>
      </c>
      <c r="M46" s="146">
        <f>BOM!M46</f>
        <v/>
      </c>
      <c r="N46" s="146">
        <f>BOM!N46</f>
        <v/>
      </c>
      <c r="O46" s="146">
        <f>BOM!O46</f>
        <v/>
      </c>
      <c r="P46" s="146">
        <f>BOM!P46</f>
        <v/>
      </c>
      <c r="Q46" s="46">
        <f>$F$97</f>
        <v/>
      </c>
      <c r="R46" s="46">
        <f>$F$98</f>
        <v/>
      </c>
      <c r="S46" s="48">
        <f>U46-(U46*R46)</f>
        <v/>
      </c>
      <c r="T46" s="48">
        <f>S46*I46</f>
        <v/>
      </c>
      <c r="U46" s="48">
        <f>(AN46)/(1-(BH46+Q46))</f>
        <v/>
      </c>
      <c r="V46" s="48">
        <f>U46*I46</f>
        <v/>
      </c>
      <c r="W46" s="49">
        <f>T46*$W$4</f>
        <v/>
      </c>
      <c r="X46" s="49">
        <f>T46*$X$4</f>
        <v/>
      </c>
      <c r="Y46" s="50">
        <f>M46</f>
        <v/>
      </c>
      <c r="Z46" s="9" t="n"/>
      <c r="AA46" s="9" t="n"/>
      <c r="AB46" s="9" t="n"/>
      <c r="AC46" s="51">
        <f t="array" ref="AC46">IF(I46&gt;0,VLOOKUP(Y46&amp;$P$88&amp;$P$89&amp;$P$90,Variáveis!$O$2:$S$300&amp;Variáveis!$P$2:$T$300&amp;Variáveis!$Q$2:$U$300&amp;Variáveis!$R$2:$V$300,5,FALSE),0)</f>
        <v/>
      </c>
      <c r="AD46" s="52">
        <f>T46*AC46</f>
        <v/>
      </c>
      <c r="AE46" s="53">
        <f>IF(AB46="não",((V46/(1-VLOOKUP(AA46,Variáveis!$AK$3:$AN$29,4,FALSE)))*VLOOKUP(AA46,Variáveis!$AK$3:$AN$29,4,FALSE))-AD46,0)</f>
        <v/>
      </c>
      <c r="AF46" s="53">
        <f>T46*$AF$4</f>
        <v/>
      </c>
      <c r="AG46" s="53">
        <f>IF(AB46="SIM","Cliente pode pagar DIFA na entrada", )</f>
        <v/>
      </c>
      <c r="AH46" s="54" t="n"/>
      <c r="AI46" s="53">
        <f>IF(K46="SIM",(J46*$F$102),J46)</f>
        <v/>
      </c>
      <c r="AJ46" s="53">
        <f>IF(L46="SIM",(AI46*$F$101),AI46)</f>
        <v/>
      </c>
      <c r="AK46" s="53">
        <f>AJ46-AS46</f>
        <v/>
      </c>
      <c r="AL46" s="53">
        <f>AJ46*I46</f>
        <v/>
      </c>
      <c r="AM46" s="53">
        <f>AK46*I46</f>
        <v/>
      </c>
      <c r="AN46" s="53">
        <f>AK46-AP46-AQ46</f>
        <v/>
      </c>
      <c r="AO46" s="53">
        <f>AN46*I46</f>
        <v/>
      </c>
      <c r="AP46" s="53">
        <f>$AP$4*AK46</f>
        <v/>
      </c>
      <c r="AQ46" s="53">
        <f>$AQ$4*AK46</f>
        <v/>
      </c>
      <c r="AR46" s="51">
        <f t="array" ref="AR46">VLOOKUP(M46&amp;N46&amp;O46&amp;P46,Variáveis!$A$2:$E$240&amp;Variáveis!$B$2:$F$240&amp;Variáveis!$C$2:$G$240&amp;Variáveis!$D$2:$H$240,5,FALSE)</f>
        <v/>
      </c>
      <c r="AS46" s="53">
        <f>((AJ46*(1-AR46))*AR46)</f>
        <v/>
      </c>
      <c r="AT46" s="53">
        <f>(((J46+(J46*AU46))*0.18)-(J46*AR46))</f>
        <v/>
      </c>
      <c r="AU46" s="55">
        <f>(((1+AV46)*(1-AR46))/(1-0.18)-1)</f>
        <v/>
      </c>
      <c r="AV46" s="55">
        <f>IF(BB46&gt;0,BB46,IF(BA46&gt;0,BA46,IF(AZ46&gt;0,AZ46,IF(AY46&gt;0,AY46,IF(AX46&gt;0,AX46)))))/100</f>
        <v/>
      </c>
      <c r="AW46" s="56">
        <f>VALUE(LEFT(G46,4))</f>
        <v/>
      </c>
      <c r="AX46" s="56">
        <f>VALUE(IFERROR(VLOOKUP(VALUE(LEFT(G46,4)),ST!$C$4:$E$300,3,FALSE),"0"))</f>
        <v/>
      </c>
      <c r="AY46" s="56">
        <f>VALUE(IFERROR(VLOOKUP(VALUE(LEFT(G46,5)),ST!$C$4:$E$300,3,FALSE),"0"))</f>
        <v/>
      </c>
      <c r="AZ46" s="56">
        <f>VALUE(IFERROR(VLOOKUP(VALUE(LEFT(G46,6)),ST!$C$4:$E$300,3,FALSE),"0"))</f>
        <v/>
      </c>
      <c r="BA46" s="56">
        <f>VALUE(IFERROR(VLOOKUP(VALUE(LEFT(G46,7)),ST!$C$4:$E$300,3,FALSE),"0"))</f>
        <v/>
      </c>
      <c r="BB46" s="56">
        <f>VALUE(IFERROR(VLOOKUP(G46,ST!$C$4:$E$400,3,FALSE),"0"))</f>
        <v/>
      </c>
      <c r="BC46" s="57">
        <f>IF(VLOOKUP(AW46,ST!$C$4:$F$298,4,FALSE)&lt;&gt;0,VLOOKUP(AW46,ST!$C$4:$F$298,4,FALSE),VLOOKUP(G46,ST!$C$4:$F$298,4,FALSE))</f>
        <v/>
      </c>
      <c r="BD46" s="57">
        <f>IF(O46="SC","Desconsiderar coluna ICMS ST",IF(O46="PR","Haverá ST", ))</f>
        <v/>
      </c>
      <c r="BE46" s="53">
        <f>W46</f>
        <v/>
      </c>
      <c r="BF46" s="53">
        <f>X46</f>
        <v/>
      </c>
      <c r="BG46" s="53">
        <f>AD46-AS46</f>
        <v/>
      </c>
      <c r="BH46" s="51">
        <f>$W$4+$X$4+AC46+$BJ$4+0.07</f>
        <v/>
      </c>
      <c r="BI46" s="53">
        <f>IF(BD46="Haverá ST",AJ46+AS46+AT46,AJ46+AS46)</f>
        <v/>
      </c>
      <c r="BJ46" s="53">
        <f>T46*$BJ$4</f>
        <v/>
      </c>
      <c r="BK46" s="53">
        <f>T46*$BK$4</f>
        <v/>
      </c>
      <c r="BL46" s="53">
        <f>BE46+BF46+AO46+BJ46+BK46+AD46</f>
        <v/>
      </c>
      <c r="BM46" s="53">
        <f>(T46-BL46)</f>
        <v/>
      </c>
    </row>
    <row r="47" ht="15.75" customHeight="1" s="218">
      <c r="A47" s="58">
        <f>A46+1</f>
        <v/>
      </c>
      <c r="B47" s="144">
        <f>BOM!B47</f>
        <v/>
      </c>
      <c r="C47" s="144">
        <f>BOM!C47</f>
        <v/>
      </c>
      <c r="D47" s="144">
        <f>BOM!D47</f>
        <v/>
      </c>
      <c r="E47" s="144">
        <f>BOM!E47</f>
        <v/>
      </c>
      <c r="F47" s="144">
        <f>BOM!F47</f>
        <v/>
      </c>
      <c r="G47" s="144">
        <f>BOM!G47</f>
        <v/>
      </c>
      <c r="H47" s="144">
        <f>BOM!H47</f>
        <v/>
      </c>
      <c r="I47" s="144">
        <f>BOM!I47</f>
        <v/>
      </c>
      <c r="J47" s="146">
        <f>BOM!J47</f>
        <v/>
      </c>
      <c r="K47" s="146">
        <f>BOM!K47</f>
        <v/>
      </c>
      <c r="L47" s="146">
        <f>BOM!L47</f>
        <v/>
      </c>
      <c r="M47" s="146">
        <f>BOM!M47</f>
        <v/>
      </c>
      <c r="N47" s="146">
        <f>BOM!N47</f>
        <v/>
      </c>
      <c r="O47" s="146">
        <f>BOM!O47</f>
        <v/>
      </c>
      <c r="P47" s="146">
        <f>BOM!P47</f>
        <v/>
      </c>
      <c r="Q47" s="46">
        <f>$F$97</f>
        <v/>
      </c>
      <c r="R47" s="46">
        <f>$F$98</f>
        <v/>
      </c>
      <c r="S47" s="48">
        <f>U47-(U47*R47)</f>
        <v/>
      </c>
      <c r="T47" s="48">
        <f>S47*I47</f>
        <v/>
      </c>
      <c r="U47" s="48">
        <f>(AN47)/(1-(BH47+Q47))</f>
        <v/>
      </c>
      <c r="V47" s="48">
        <f>U47*I47</f>
        <v/>
      </c>
      <c r="W47" s="49">
        <f>T47*$W$4</f>
        <v/>
      </c>
      <c r="X47" s="49">
        <f>T47*$X$4</f>
        <v/>
      </c>
      <c r="Y47" s="50">
        <f>M47</f>
        <v/>
      </c>
      <c r="Z47" s="9" t="n"/>
      <c r="AA47" s="9" t="n"/>
      <c r="AB47" s="9" t="n"/>
      <c r="AC47" s="51">
        <f t="array" ref="AC47">IF(I47&gt;0,VLOOKUP(Y47&amp;$P$88&amp;$P$89&amp;$P$90,Variáveis!$O$2:$S$300&amp;Variáveis!$P$2:$T$300&amp;Variáveis!$Q$2:$U$300&amp;Variáveis!$R$2:$V$300,5,FALSE),0)</f>
        <v/>
      </c>
      <c r="AD47" s="52">
        <f>T47*AC47</f>
        <v/>
      </c>
      <c r="AE47" s="53">
        <f>IF(AB47="não",((V47/(1-VLOOKUP(AA47,Variáveis!$AK$3:$AN$29,4,FALSE)))*VLOOKUP(AA47,Variáveis!$AK$3:$AN$29,4,FALSE))-AD47,0)</f>
        <v/>
      </c>
      <c r="AF47" s="53">
        <f>T47*$AF$4</f>
        <v/>
      </c>
      <c r="AG47" s="53">
        <f>IF(AB47="SIM","Cliente pode pagar DIFA na entrada", )</f>
        <v/>
      </c>
      <c r="AH47" s="54" t="n"/>
      <c r="AI47" s="53">
        <f>IF(K47="SIM",(J47*$F$102),J47)</f>
        <v/>
      </c>
      <c r="AJ47" s="53">
        <f>IF(L47="SIM",(AI47*$F$101),AI47)</f>
        <v/>
      </c>
      <c r="AK47" s="53">
        <f>AJ47-AS47</f>
        <v/>
      </c>
      <c r="AL47" s="53">
        <f>AJ47*I47</f>
        <v/>
      </c>
      <c r="AM47" s="53">
        <f>AK47*I47</f>
        <v/>
      </c>
      <c r="AN47" s="53">
        <f>AK47-AP47-AQ47</f>
        <v/>
      </c>
      <c r="AO47" s="53">
        <f>AN47*I47</f>
        <v/>
      </c>
      <c r="AP47" s="53">
        <f>$AP$4*AK47</f>
        <v/>
      </c>
      <c r="AQ47" s="53">
        <f>$AQ$4*AK47</f>
        <v/>
      </c>
      <c r="AR47" s="51">
        <f t="array" ref="AR47">VLOOKUP(M47&amp;N47&amp;O47&amp;P47,Variáveis!$A$2:$E$240&amp;Variáveis!$B$2:$F$240&amp;Variáveis!$C$2:$G$240&amp;Variáveis!$D$2:$H$240,5,FALSE)</f>
        <v/>
      </c>
      <c r="AS47" s="53">
        <f>((AJ47*(1-AR47))*AR47)</f>
        <v/>
      </c>
      <c r="AT47" s="53">
        <f>(((J47+(J47*AU47))*0.18)-(J47*AR47))</f>
        <v/>
      </c>
      <c r="AU47" s="55">
        <f>(((1+AV47)*(1-AR47))/(1-0.18)-1)</f>
        <v/>
      </c>
      <c r="AV47" s="55">
        <f>IF(BB47&gt;0,BB47,IF(BA47&gt;0,BA47,IF(AZ47&gt;0,AZ47,IF(AY47&gt;0,AY47,IF(AX47&gt;0,AX47)))))/100</f>
        <v/>
      </c>
      <c r="AW47" s="56">
        <f>VALUE(LEFT(G47,4))</f>
        <v/>
      </c>
      <c r="AX47" s="56">
        <f>VALUE(IFERROR(VLOOKUP(VALUE(LEFT(G47,4)),ST!$C$4:$E$300,3,FALSE),"0"))</f>
        <v/>
      </c>
      <c r="AY47" s="56">
        <f>VALUE(IFERROR(VLOOKUP(VALUE(LEFT(G47,5)),ST!$C$4:$E$300,3,FALSE),"0"))</f>
        <v/>
      </c>
      <c r="AZ47" s="56">
        <f>VALUE(IFERROR(VLOOKUP(VALUE(LEFT(G47,6)),ST!$C$4:$E$300,3,FALSE),"0"))</f>
        <v/>
      </c>
      <c r="BA47" s="56">
        <f>VALUE(IFERROR(VLOOKUP(VALUE(LEFT(G47,7)),ST!$C$4:$E$300,3,FALSE),"0"))</f>
        <v/>
      </c>
      <c r="BB47" s="56">
        <f>VALUE(IFERROR(VLOOKUP(G47,ST!$C$4:$E$400,3,FALSE),"0"))</f>
        <v/>
      </c>
      <c r="BC47" s="57">
        <f>IF(VLOOKUP(AW47,ST!$C$4:$F$298,4,FALSE)&lt;&gt;0,VLOOKUP(AW47,ST!$C$4:$F$298,4,FALSE),VLOOKUP(G47,ST!$C$4:$F$298,4,FALSE))</f>
        <v/>
      </c>
      <c r="BD47" s="57">
        <f>IF(O47="SC","Desconsiderar coluna ICMS ST",IF(O47="PR","Haverá ST", ))</f>
        <v/>
      </c>
      <c r="BE47" s="53">
        <f>W47</f>
        <v/>
      </c>
      <c r="BF47" s="53">
        <f>X47</f>
        <v/>
      </c>
      <c r="BG47" s="53">
        <f>AD47-AS47</f>
        <v/>
      </c>
      <c r="BH47" s="51">
        <f>$W$4+$X$4+AC47+$BJ$4+0.07</f>
        <v/>
      </c>
      <c r="BI47" s="53">
        <f>IF(BD47="Haverá ST",AJ47+AS47+AT47,AJ47+AS47)</f>
        <v/>
      </c>
      <c r="BJ47" s="53">
        <f>T47*$BJ$4</f>
        <v/>
      </c>
      <c r="BK47" s="53">
        <f>T47*$BK$4</f>
        <v/>
      </c>
      <c r="BL47" s="53">
        <f>BE47+BF47+AO47+BJ47+BK47+AD47</f>
        <v/>
      </c>
      <c r="BM47" s="53">
        <f>(T47-BL47)</f>
        <v/>
      </c>
    </row>
    <row r="48" ht="15.75" customHeight="1" s="218">
      <c r="A48" s="58">
        <f>A47+1</f>
        <v/>
      </c>
      <c r="B48" s="144">
        <f>BOM!B48</f>
        <v/>
      </c>
      <c r="C48" s="144">
        <f>BOM!C48</f>
        <v/>
      </c>
      <c r="D48" s="144">
        <f>BOM!D48</f>
        <v/>
      </c>
      <c r="E48" s="144">
        <f>BOM!E48</f>
        <v/>
      </c>
      <c r="F48" s="144">
        <f>BOM!F48</f>
        <v/>
      </c>
      <c r="G48" s="144">
        <f>BOM!G48</f>
        <v/>
      </c>
      <c r="H48" s="144">
        <f>BOM!H48</f>
        <v/>
      </c>
      <c r="I48" s="144">
        <f>BOM!I48</f>
        <v/>
      </c>
      <c r="J48" s="146">
        <f>BOM!J48</f>
        <v/>
      </c>
      <c r="K48" s="146">
        <f>BOM!K48</f>
        <v/>
      </c>
      <c r="L48" s="146">
        <f>BOM!L48</f>
        <v/>
      </c>
      <c r="M48" s="146">
        <f>BOM!M48</f>
        <v/>
      </c>
      <c r="N48" s="146">
        <f>BOM!N48</f>
        <v/>
      </c>
      <c r="O48" s="146">
        <f>BOM!O48</f>
        <v/>
      </c>
      <c r="P48" s="146">
        <f>BOM!P48</f>
        <v/>
      </c>
      <c r="Q48" s="46">
        <f>$F$97</f>
        <v/>
      </c>
      <c r="R48" s="46">
        <f>$F$98</f>
        <v/>
      </c>
      <c r="S48" s="48">
        <f>U48-(U48*R48)</f>
        <v/>
      </c>
      <c r="T48" s="48">
        <f>S48*I48</f>
        <v/>
      </c>
      <c r="U48" s="48">
        <f>(AN48)/(1-(BH48+Q48))</f>
        <v/>
      </c>
      <c r="V48" s="48">
        <f>U48*I48</f>
        <v/>
      </c>
      <c r="W48" s="49">
        <f>T48*$W$4</f>
        <v/>
      </c>
      <c r="X48" s="49">
        <f>T48*$X$4</f>
        <v/>
      </c>
      <c r="Y48" s="50">
        <f>M48</f>
        <v/>
      </c>
      <c r="Z48" s="9" t="n"/>
      <c r="AA48" s="9" t="n"/>
      <c r="AB48" s="9" t="n"/>
      <c r="AC48" s="51">
        <f t="array" ref="AC48">IF(I48&gt;0,VLOOKUP(Y48&amp;$P$88&amp;$P$89&amp;$P$90,Variáveis!$O$2:$S$300&amp;Variáveis!$P$2:$T$300&amp;Variáveis!$Q$2:$U$300&amp;Variáveis!$R$2:$V$300,5,FALSE),0)</f>
        <v/>
      </c>
      <c r="AD48" s="52">
        <f>T48*AC48</f>
        <v/>
      </c>
      <c r="AE48" s="53">
        <f>IF(AB48="não",((V48/(1-VLOOKUP(AA48,Variáveis!$AK$3:$AN$29,4,FALSE)))*VLOOKUP(AA48,Variáveis!$AK$3:$AN$29,4,FALSE))-AD48,0)</f>
        <v/>
      </c>
      <c r="AF48" s="53">
        <f>T48*$AF$4</f>
        <v/>
      </c>
      <c r="AG48" s="53">
        <f>IF(AB48="SIM","Cliente pode pagar DIFA na entrada", )</f>
        <v/>
      </c>
      <c r="AH48" s="54" t="n"/>
      <c r="AI48" s="53">
        <f>IF(K48="SIM",(J48*$F$102),J48)</f>
        <v/>
      </c>
      <c r="AJ48" s="53">
        <f>IF(L48="SIM",(AI48*$F$101),AI48)</f>
        <v/>
      </c>
      <c r="AK48" s="53">
        <f>AJ48-AS48</f>
        <v/>
      </c>
      <c r="AL48" s="53">
        <f>AJ48*I48</f>
        <v/>
      </c>
      <c r="AM48" s="53">
        <f>AK48*I48</f>
        <v/>
      </c>
      <c r="AN48" s="53">
        <f>AK48-AP48-AQ48</f>
        <v/>
      </c>
      <c r="AO48" s="53">
        <f>AN48*I48</f>
        <v/>
      </c>
      <c r="AP48" s="53">
        <f>$AP$4*AK48</f>
        <v/>
      </c>
      <c r="AQ48" s="53">
        <f>$AQ$4*AK48</f>
        <v/>
      </c>
      <c r="AR48" s="51">
        <f t="array" ref="AR48">VLOOKUP(M48&amp;N48&amp;O48&amp;P48,Variáveis!$A$2:$E$240&amp;Variáveis!$B$2:$F$240&amp;Variáveis!$C$2:$G$240&amp;Variáveis!$D$2:$H$240,5,FALSE)</f>
        <v/>
      </c>
      <c r="AS48" s="53">
        <f>((AJ48*(1-AR48))*AR48)</f>
        <v/>
      </c>
      <c r="AT48" s="53">
        <f>(((J48+(J48*AU48))*0.18)-(J48*AR48))</f>
        <v/>
      </c>
      <c r="AU48" s="55">
        <f>(((1+AV48)*(1-AR48))/(1-0.18)-1)</f>
        <v/>
      </c>
      <c r="AV48" s="55">
        <f>IF(BB48&gt;0,BB48,IF(BA48&gt;0,BA48,IF(AZ48&gt;0,AZ48,IF(AY48&gt;0,AY48,IF(AX48&gt;0,AX48)))))/100</f>
        <v/>
      </c>
      <c r="AW48" s="56">
        <f>VALUE(LEFT(G48,4))</f>
        <v/>
      </c>
      <c r="AX48" s="56">
        <f>VALUE(IFERROR(VLOOKUP(VALUE(LEFT(G48,4)),ST!$C$4:$E$300,3,FALSE),"0"))</f>
        <v/>
      </c>
      <c r="AY48" s="56">
        <f>VALUE(IFERROR(VLOOKUP(VALUE(LEFT(G48,5)),ST!$C$4:$E$300,3,FALSE),"0"))</f>
        <v/>
      </c>
      <c r="AZ48" s="56">
        <f>VALUE(IFERROR(VLOOKUP(VALUE(LEFT(G48,6)),ST!$C$4:$E$300,3,FALSE),"0"))</f>
        <v/>
      </c>
      <c r="BA48" s="56">
        <f>VALUE(IFERROR(VLOOKUP(VALUE(LEFT(G48,7)),ST!$C$4:$E$300,3,FALSE),"0"))</f>
        <v/>
      </c>
      <c r="BB48" s="56">
        <f>VALUE(IFERROR(VLOOKUP(G48,ST!$C$4:$E$400,3,FALSE),"0"))</f>
        <v/>
      </c>
      <c r="BC48" s="57">
        <f>IF(VLOOKUP(AW48,ST!$C$4:$F$298,4,FALSE)&lt;&gt;0,VLOOKUP(AW48,ST!$C$4:$F$298,4,FALSE),VLOOKUP(G48,ST!$C$4:$F$298,4,FALSE))</f>
        <v/>
      </c>
      <c r="BD48" s="57">
        <f>IF(O48="SC","Desconsiderar coluna ICMS ST",IF(O48="PR","Haverá ST", ))</f>
        <v/>
      </c>
      <c r="BE48" s="53">
        <f>W48</f>
        <v/>
      </c>
      <c r="BF48" s="53">
        <f>X48</f>
        <v/>
      </c>
      <c r="BG48" s="53">
        <f>AD48-AS48</f>
        <v/>
      </c>
      <c r="BH48" s="51">
        <f>$W$4+$X$4+AC48+$BJ$4+0.07</f>
        <v/>
      </c>
      <c r="BI48" s="53">
        <f>IF(BD48="Haverá ST",AJ48+AS48+AT48,AJ48+AS48)</f>
        <v/>
      </c>
      <c r="BJ48" s="53">
        <f>T48*$BJ$4</f>
        <v/>
      </c>
      <c r="BK48" s="53">
        <f>T48*$BK$4</f>
        <v/>
      </c>
      <c r="BL48" s="53">
        <f>BE48+BF48+AO48+BJ48+BK48+AD48</f>
        <v/>
      </c>
      <c r="BM48" s="53">
        <f>(T48-BL48)</f>
        <v/>
      </c>
    </row>
    <row r="49" ht="15.75" customHeight="1" s="218">
      <c r="A49" s="58">
        <f>A48+1</f>
        <v/>
      </c>
      <c r="B49" s="144">
        <f>BOM!B49</f>
        <v/>
      </c>
      <c r="C49" s="144">
        <f>BOM!C49</f>
        <v/>
      </c>
      <c r="D49" s="144">
        <f>BOM!D49</f>
        <v/>
      </c>
      <c r="E49" s="144">
        <f>BOM!E49</f>
        <v/>
      </c>
      <c r="F49" s="144">
        <f>BOM!F49</f>
        <v/>
      </c>
      <c r="G49" s="144">
        <f>BOM!G49</f>
        <v/>
      </c>
      <c r="H49" s="144">
        <f>BOM!H49</f>
        <v/>
      </c>
      <c r="I49" s="144">
        <f>BOM!I49</f>
        <v/>
      </c>
      <c r="J49" s="146">
        <f>BOM!J49</f>
        <v/>
      </c>
      <c r="K49" s="146">
        <f>BOM!K49</f>
        <v/>
      </c>
      <c r="L49" s="146">
        <f>BOM!L49</f>
        <v/>
      </c>
      <c r="M49" s="146">
        <f>BOM!M49</f>
        <v/>
      </c>
      <c r="N49" s="146">
        <f>BOM!N49</f>
        <v/>
      </c>
      <c r="O49" s="146">
        <f>BOM!O49</f>
        <v/>
      </c>
      <c r="P49" s="146">
        <f>BOM!P49</f>
        <v/>
      </c>
      <c r="Q49" s="46">
        <f>$F$97</f>
        <v/>
      </c>
      <c r="R49" s="46">
        <f>$F$98</f>
        <v/>
      </c>
      <c r="S49" s="48">
        <f>U49-(U49*R49)</f>
        <v/>
      </c>
      <c r="T49" s="48">
        <f>S49*I49</f>
        <v/>
      </c>
      <c r="U49" s="48">
        <f>(AN49)/(1-(BH49+Q49))</f>
        <v/>
      </c>
      <c r="V49" s="48">
        <f>U49*I49</f>
        <v/>
      </c>
      <c r="W49" s="49">
        <f>T49*$W$4</f>
        <v/>
      </c>
      <c r="X49" s="49">
        <f>T49*$X$4</f>
        <v/>
      </c>
      <c r="Y49" s="50">
        <f>M49</f>
        <v/>
      </c>
      <c r="Z49" s="9" t="n"/>
      <c r="AA49" s="9" t="n"/>
      <c r="AB49" s="9" t="n"/>
      <c r="AC49" s="51">
        <f t="array" ref="AC49">IF(I49&gt;0,VLOOKUP(Y49&amp;$P$88&amp;$P$89&amp;$P$90,Variáveis!$O$2:$S$300&amp;Variáveis!$P$2:$T$300&amp;Variáveis!$Q$2:$U$300&amp;Variáveis!$R$2:$V$300,5,FALSE),0)</f>
        <v/>
      </c>
      <c r="AD49" s="52">
        <f>T49*AC49</f>
        <v/>
      </c>
      <c r="AE49" s="53">
        <f>IF(AB49="não",((V49/(1-VLOOKUP(AA49,Variáveis!$AK$3:$AN$29,4,FALSE)))*VLOOKUP(AA49,Variáveis!$AK$3:$AN$29,4,FALSE))-AD49,0)</f>
        <v/>
      </c>
      <c r="AF49" s="53">
        <f>T49*$AF$4</f>
        <v/>
      </c>
      <c r="AG49" s="53">
        <f>IF(AB49="SIM","Cliente pode pagar DIFA na entrada", )</f>
        <v/>
      </c>
      <c r="AH49" s="54" t="n"/>
      <c r="AI49" s="53">
        <f>IF(K49="SIM",(J49*$F$102),J49)</f>
        <v/>
      </c>
      <c r="AJ49" s="53">
        <f>IF(L49="SIM",(AI49*$F$101),AI49)</f>
        <v/>
      </c>
      <c r="AK49" s="53">
        <f>AJ49-AS49</f>
        <v/>
      </c>
      <c r="AL49" s="53">
        <f>AJ49*I49</f>
        <v/>
      </c>
      <c r="AM49" s="53">
        <f>AK49*I49</f>
        <v/>
      </c>
      <c r="AN49" s="53">
        <f>AK49-AP49-AQ49</f>
        <v/>
      </c>
      <c r="AO49" s="53">
        <f>AN49*I49</f>
        <v/>
      </c>
      <c r="AP49" s="53">
        <f>$AP$4*AK49</f>
        <v/>
      </c>
      <c r="AQ49" s="53">
        <f>$AQ$4*AK49</f>
        <v/>
      </c>
      <c r="AR49" s="51">
        <f t="array" ref="AR49">VLOOKUP(M49&amp;N49&amp;O49&amp;P49,Variáveis!$A$2:$E$240&amp;Variáveis!$B$2:$F$240&amp;Variáveis!$C$2:$G$240&amp;Variáveis!$D$2:$H$240,5,FALSE)</f>
        <v/>
      </c>
      <c r="AS49" s="53">
        <f>((AJ49*(1-AR49))*AR49)</f>
        <v/>
      </c>
      <c r="AT49" s="53">
        <f>(((J49+(J49*AU49))*0.18)-(J49*AR49))</f>
        <v/>
      </c>
      <c r="AU49" s="55">
        <f>(((1+AV49)*(1-AR49))/(1-0.18)-1)</f>
        <v/>
      </c>
      <c r="AV49" s="55">
        <f>IF(BB49&gt;0,BB49,IF(BA49&gt;0,BA49,IF(AZ49&gt;0,AZ49,IF(AY49&gt;0,AY49,IF(AX49&gt;0,AX49)))))/100</f>
        <v/>
      </c>
      <c r="AW49" s="56">
        <f>VALUE(LEFT(G49,4))</f>
        <v/>
      </c>
      <c r="AX49" s="56">
        <f>VALUE(IFERROR(VLOOKUP(VALUE(LEFT(G49,4)),ST!$C$4:$E$300,3,FALSE),"0"))</f>
        <v/>
      </c>
      <c r="AY49" s="56">
        <f>VALUE(IFERROR(VLOOKUP(VALUE(LEFT(G49,5)),ST!$C$4:$E$300,3,FALSE),"0"))</f>
        <v/>
      </c>
      <c r="AZ49" s="56">
        <f>VALUE(IFERROR(VLOOKUP(VALUE(LEFT(G49,6)),ST!$C$4:$E$300,3,FALSE),"0"))</f>
        <v/>
      </c>
      <c r="BA49" s="56">
        <f>VALUE(IFERROR(VLOOKUP(VALUE(LEFT(G49,7)),ST!$C$4:$E$300,3,FALSE),"0"))</f>
        <v/>
      </c>
      <c r="BB49" s="56">
        <f>VALUE(IFERROR(VLOOKUP(G49,ST!$C$4:$E$400,3,FALSE),"0"))</f>
        <v/>
      </c>
      <c r="BC49" s="57">
        <f>IF(VLOOKUP(AW49,ST!$C$4:$F$298,4,FALSE)&lt;&gt;0,VLOOKUP(AW49,ST!$C$4:$F$298,4,FALSE),VLOOKUP(G49,ST!$C$4:$F$298,4,FALSE))</f>
        <v/>
      </c>
      <c r="BD49" s="57">
        <f>IF(O49="SC","Desconsiderar coluna ICMS ST",IF(O49="PR","Haverá ST", ))</f>
        <v/>
      </c>
      <c r="BE49" s="53">
        <f>W49</f>
        <v/>
      </c>
      <c r="BF49" s="53">
        <f>X49</f>
        <v/>
      </c>
      <c r="BG49" s="53">
        <f>AD49-AS49</f>
        <v/>
      </c>
      <c r="BH49" s="51">
        <f>$W$4+$X$4+AC49+$BJ$4+0.07</f>
        <v/>
      </c>
      <c r="BI49" s="53">
        <f>IF(BD49="Haverá ST",AJ49+AS49+AT49,AJ49+AS49)</f>
        <v/>
      </c>
      <c r="BJ49" s="53">
        <f>T49*$BJ$4</f>
        <v/>
      </c>
      <c r="BK49" s="53">
        <f>T49*$BK$4</f>
        <v/>
      </c>
      <c r="BL49" s="53">
        <f>BE49+BF49+AO49+BJ49+BK49+AD49</f>
        <v/>
      </c>
      <c r="BM49" s="53">
        <f>(T49-BL49)</f>
        <v/>
      </c>
    </row>
    <row r="50" ht="15.75" customHeight="1" s="218">
      <c r="A50" s="58">
        <f>A49+1</f>
        <v/>
      </c>
      <c r="B50" s="144">
        <f>BOM!B50</f>
        <v/>
      </c>
      <c r="C50" s="144">
        <f>BOM!C50</f>
        <v/>
      </c>
      <c r="D50" s="144">
        <f>BOM!D50</f>
        <v/>
      </c>
      <c r="E50" s="144">
        <f>BOM!E50</f>
        <v/>
      </c>
      <c r="F50" s="144">
        <f>BOM!F50</f>
        <v/>
      </c>
      <c r="G50" s="144">
        <f>BOM!G50</f>
        <v/>
      </c>
      <c r="H50" s="144">
        <f>BOM!H50</f>
        <v/>
      </c>
      <c r="I50" s="144">
        <f>BOM!I50</f>
        <v/>
      </c>
      <c r="J50" s="146">
        <f>BOM!J50</f>
        <v/>
      </c>
      <c r="K50" s="146">
        <f>BOM!K50</f>
        <v/>
      </c>
      <c r="L50" s="146">
        <f>BOM!L50</f>
        <v/>
      </c>
      <c r="M50" s="146">
        <f>BOM!M50</f>
        <v/>
      </c>
      <c r="N50" s="146">
        <f>BOM!N50</f>
        <v/>
      </c>
      <c r="O50" s="146">
        <f>BOM!O50</f>
        <v/>
      </c>
      <c r="P50" s="146">
        <f>BOM!P50</f>
        <v/>
      </c>
      <c r="Q50" s="46">
        <f>$F$97</f>
        <v/>
      </c>
      <c r="R50" s="46">
        <f>$F$98</f>
        <v/>
      </c>
      <c r="S50" s="48">
        <f>U50-(U50*R50)</f>
        <v/>
      </c>
      <c r="T50" s="48">
        <f>S50*I50</f>
        <v/>
      </c>
      <c r="U50" s="48">
        <f>(AN50)/(1-(BH50+Q50))</f>
        <v/>
      </c>
      <c r="V50" s="48">
        <f>U50*I50</f>
        <v/>
      </c>
      <c r="W50" s="49">
        <f>T50*$W$4</f>
        <v/>
      </c>
      <c r="X50" s="49">
        <f>T50*$X$4</f>
        <v/>
      </c>
      <c r="Y50" s="50">
        <f>M50</f>
        <v/>
      </c>
      <c r="Z50" s="9" t="n"/>
      <c r="AA50" s="9" t="n"/>
      <c r="AB50" s="9" t="n"/>
      <c r="AC50" s="51">
        <f t="array" ref="AC50">IF(I50&gt;0,VLOOKUP(Y50&amp;$P$88&amp;$P$89&amp;$P$90,Variáveis!$O$2:$S$300&amp;Variáveis!$P$2:$T$300&amp;Variáveis!$Q$2:$U$300&amp;Variáveis!$R$2:$V$300,5,FALSE),0)</f>
        <v/>
      </c>
      <c r="AD50" s="52">
        <f>T50*AC50</f>
        <v/>
      </c>
      <c r="AE50" s="53">
        <f>IF(AB50="não",((V50/(1-VLOOKUP(AA50,Variáveis!$AK$3:$AN$29,4,FALSE)))*VLOOKUP(AA50,Variáveis!$AK$3:$AN$29,4,FALSE))-AD50,0)</f>
        <v/>
      </c>
      <c r="AF50" s="53">
        <f>T50*$AF$4</f>
        <v/>
      </c>
      <c r="AG50" s="53">
        <f>IF(AB50="SIM","Cliente pode pagar DIFA na entrada", )</f>
        <v/>
      </c>
      <c r="AH50" s="54" t="n"/>
      <c r="AI50" s="53">
        <f>IF(K50="SIM",(J50*$F$102),J50)</f>
        <v/>
      </c>
      <c r="AJ50" s="53">
        <f>IF(L50="SIM",(AI50*$F$101),AI50)</f>
        <v/>
      </c>
      <c r="AK50" s="53">
        <f>AJ50-AS50</f>
        <v/>
      </c>
      <c r="AL50" s="53">
        <f>AJ50*I50</f>
        <v/>
      </c>
      <c r="AM50" s="53">
        <f>AK50*I50</f>
        <v/>
      </c>
      <c r="AN50" s="53">
        <f>AK50-AP50-AQ50</f>
        <v/>
      </c>
      <c r="AO50" s="53">
        <f>AN50*I50</f>
        <v/>
      </c>
      <c r="AP50" s="53">
        <f>$AP$4*AK50</f>
        <v/>
      </c>
      <c r="AQ50" s="53">
        <f>$AQ$4*AK50</f>
        <v/>
      </c>
      <c r="AR50" s="51">
        <f t="array" ref="AR50">VLOOKUP(M50&amp;N50&amp;O50&amp;P50,Variáveis!$A$2:$E$240&amp;Variáveis!$B$2:$F$240&amp;Variáveis!$C$2:$G$240&amp;Variáveis!$D$2:$H$240,5,FALSE)</f>
        <v/>
      </c>
      <c r="AS50" s="53">
        <f>((AJ50*(1-AR50))*AR50)</f>
        <v/>
      </c>
      <c r="AT50" s="53">
        <f>(((J50+(J50*AU50))*0.18)-(J50*AR50))</f>
        <v/>
      </c>
      <c r="AU50" s="55">
        <f>(((1+AV50)*(1-AR50))/(1-0.18)-1)</f>
        <v/>
      </c>
      <c r="AV50" s="55">
        <f>IF(BB50&gt;0,BB50,IF(BA50&gt;0,BA50,IF(AZ50&gt;0,AZ50,IF(AY50&gt;0,AY50,IF(AX50&gt;0,AX50)))))/100</f>
        <v/>
      </c>
      <c r="AW50" s="56">
        <f>VALUE(LEFT(G50,4))</f>
        <v/>
      </c>
      <c r="AX50" s="56">
        <f>VALUE(IFERROR(VLOOKUP(VALUE(LEFT(G50,4)),ST!$C$4:$E$300,3,FALSE),"0"))</f>
        <v/>
      </c>
      <c r="AY50" s="56">
        <f>VALUE(IFERROR(VLOOKUP(VALUE(LEFT(G50,5)),ST!$C$4:$E$300,3,FALSE),"0"))</f>
        <v/>
      </c>
      <c r="AZ50" s="56">
        <f>VALUE(IFERROR(VLOOKUP(VALUE(LEFT(G50,6)),ST!$C$4:$E$300,3,FALSE),"0"))</f>
        <v/>
      </c>
      <c r="BA50" s="56">
        <f>VALUE(IFERROR(VLOOKUP(VALUE(LEFT(G50,7)),ST!$C$4:$E$300,3,FALSE),"0"))</f>
        <v/>
      </c>
      <c r="BB50" s="56">
        <f>VALUE(IFERROR(VLOOKUP(G50,ST!$C$4:$E$400,3,FALSE),"0"))</f>
        <v/>
      </c>
      <c r="BC50" s="57">
        <f>IF(VLOOKUP(AW50,ST!$C$4:$F$298,4,FALSE)&lt;&gt;0,VLOOKUP(AW50,ST!$C$4:$F$298,4,FALSE),VLOOKUP(G50,ST!$C$4:$F$298,4,FALSE))</f>
        <v/>
      </c>
      <c r="BD50" s="57">
        <f>IF(O50="SC","Desconsiderar coluna ICMS ST",IF(O50="PR","Haverá ST", ))</f>
        <v/>
      </c>
      <c r="BE50" s="53">
        <f>W50</f>
        <v/>
      </c>
      <c r="BF50" s="53">
        <f>X50</f>
        <v/>
      </c>
      <c r="BG50" s="53">
        <f>AD50-AS50</f>
        <v/>
      </c>
      <c r="BH50" s="51">
        <f>$W$4+$X$4+AC50+$BJ$4+0.07</f>
        <v/>
      </c>
      <c r="BI50" s="53">
        <f>IF(BD50="Haverá ST",AJ50+AS50+AT50,AJ50+AS50)</f>
        <v/>
      </c>
      <c r="BJ50" s="53">
        <f>T50*$BJ$4</f>
        <v/>
      </c>
      <c r="BK50" s="53">
        <f>T50*$BK$4</f>
        <v/>
      </c>
      <c r="BL50" s="53">
        <f>BE50+BF50+AO50+BJ50+BK50+AD50</f>
        <v/>
      </c>
      <c r="BM50" s="53">
        <f>(T50-BL50)</f>
        <v/>
      </c>
    </row>
    <row r="51" ht="15.75" customHeight="1" s="218">
      <c r="A51" s="58">
        <f>A50+1</f>
        <v/>
      </c>
      <c r="B51" s="144">
        <f>BOM!B51</f>
        <v/>
      </c>
      <c r="C51" s="144">
        <f>BOM!C51</f>
        <v/>
      </c>
      <c r="D51" s="144">
        <f>BOM!D51</f>
        <v/>
      </c>
      <c r="E51" s="144">
        <f>BOM!E51</f>
        <v/>
      </c>
      <c r="F51" s="144">
        <f>BOM!F51</f>
        <v/>
      </c>
      <c r="G51" s="144">
        <f>BOM!G51</f>
        <v/>
      </c>
      <c r="H51" s="144">
        <f>BOM!H51</f>
        <v/>
      </c>
      <c r="I51" s="144">
        <f>BOM!I51</f>
        <v/>
      </c>
      <c r="J51" s="146">
        <f>BOM!J51</f>
        <v/>
      </c>
      <c r="K51" s="146">
        <f>BOM!K51</f>
        <v/>
      </c>
      <c r="L51" s="146">
        <f>BOM!L51</f>
        <v/>
      </c>
      <c r="M51" s="146">
        <f>BOM!M51</f>
        <v/>
      </c>
      <c r="N51" s="146">
        <f>BOM!N51</f>
        <v/>
      </c>
      <c r="O51" s="146">
        <f>BOM!O51</f>
        <v/>
      </c>
      <c r="P51" s="146">
        <f>BOM!P51</f>
        <v/>
      </c>
      <c r="Q51" s="46">
        <f>$F$97</f>
        <v/>
      </c>
      <c r="R51" s="46">
        <f>$F$98</f>
        <v/>
      </c>
      <c r="S51" s="48">
        <f>U51-(U51*R51)</f>
        <v/>
      </c>
      <c r="T51" s="48">
        <f>S51*I51</f>
        <v/>
      </c>
      <c r="U51" s="48">
        <f>(AN51)/(1-(BH51+Q51))</f>
        <v/>
      </c>
      <c r="V51" s="48">
        <f>U51*I51</f>
        <v/>
      </c>
      <c r="W51" s="49">
        <f>T51*$W$4</f>
        <v/>
      </c>
      <c r="X51" s="49">
        <f>T51*$X$4</f>
        <v/>
      </c>
      <c r="Y51" s="50">
        <f>M51</f>
        <v/>
      </c>
      <c r="Z51" s="9" t="n"/>
      <c r="AA51" s="9" t="n"/>
      <c r="AB51" s="9" t="n"/>
      <c r="AC51" s="51">
        <f t="array" ref="AC51">IF(I51&gt;0,VLOOKUP(Y51&amp;$P$88&amp;$P$89&amp;$P$90,Variáveis!$O$2:$S$300&amp;Variáveis!$P$2:$T$300&amp;Variáveis!$Q$2:$U$300&amp;Variáveis!$R$2:$V$300,5,FALSE),0)</f>
        <v/>
      </c>
      <c r="AD51" s="52">
        <f>T51*AC51</f>
        <v/>
      </c>
      <c r="AE51" s="53">
        <f>IF(AB51="não",((V51/(1-VLOOKUP(AA51,Variáveis!$AK$3:$AN$29,4,FALSE)))*VLOOKUP(AA51,Variáveis!$AK$3:$AN$29,4,FALSE))-AD51,0)</f>
        <v/>
      </c>
      <c r="AF51" s="53">
        <f>T51*$AF$4</f>
        <v/>
      </c>
      <c r="AG51" s="53">
        <f>IF(AB51="SIM","Cliente pode pagar DIFA na entrada", )</f>
        <v/>
      </c>
      <c r="AH51" s="54" t="n"/>
      <c r="AI51" s="53">
        <f>IF(K51="SIM",(J51*$F$102),J51)</f>
        <v/>
      </c>
      <c r="AJ51" s="53">
        <f>IF(L51="SIM",(AI51*$F$101),AI51)</f>
        <v/>
      </c>
      <c r="AK51" s="53">
        <f>AJ51-AS51</f>
        <v/>
      </c>
      <c r="AL51" s="53">
        <f>AJ51*I51</f>
        <v/>
      </c>
      <c r="AM51" s="53">
        <f>AK51*I51</f>
        <v/>
      </c>
      <c r="AN51" s="53">
        <f>AK51-AP51-AQ51</f>
        <v/>
      </c>
      <c r="AO51" s="53">
        <f>AN51*I51</f>
        <v/>
      </c>
      <c r="AP51" s="53">
        <f>$AP$4*AK51</f>
        <v/>
      </c>
      <c r="AQ51" s="53">
        <f>$AQ$4*AK51</f>
        <v/>
      </c>
      <c r="AR51" s="51">
        <f t="array" ref="AR51">VLOOKUP(M51&amp;N51&amp;O51&amp;P51,Variáveis!$A$2:$E$240&amp;Variáveis!$B$2:$F$240&amp;Variáveis!$C$2:$G$240&amp;Variáveis!$D$2:$H$240,5,FALSE)</f>
        <v/>
      </c>
      <c r="AS51" s="53">
        <f>((AJ51*(1-AR51))*AR51)</f>
        <v/>
      </c>
      <c r="AT51" s="53">
        <f>(((J51+(J51*AU51))*0.18)-(J51*AR51))</f>
        <v/>
      </c>
      <c r="AU51" s="55">
        <f>(((1+AV51)*(1-AR51))/(1-0.18)-1)</f>
        <v/>
      </c>
      <c r="AV51" s="55">
        <f>IF(BB51&gt;0,BB51,IF(BA51&gt;0,BA51,IF(AZ51&gt;0,AZ51,IF(AY51&gt;0,AY51,IF(AX51&gt;0,AX51)))))/100</f>
        <v/>
      </c>
      <c r="AW51" s="56">
        <f>VALUE(LEFT(G51,4))</f>
        <v/>
      </c>
      <c r="AX51" s="56">
        <f>VALUE(IFERROR(VLOOKUP(VALUE(LEFT(G51,4)),ST!$C$4:$E$300,3,FALSE),"0"))</f>
        <v/>
      </c>
      <c r="AY51" s="56">
        <f>VALUE(IFERROR(VLOOKUP(VALUE(LEFT(G51,5)),ST!$C$4:$E$300,3,FALSE),"0"))</f>
        <v/>
      </c>
      <c r="AZ51" s="56">
        <f>VALUE(IFERROR(VLOOKUP(VALUE(LEFT(G51,6)),ST!$C$4:$E$300,3,FALSE),"0"))</f>
        <v/>
      </c>
      <c r="BA51" s="56">
        <f>VALUE(IFERROR(VLOOKUP(VALUE(LEFT(G51,7)),ST!$C$4:$E$300,3,FALSE),"0"))</f>
        <v/>
      </c>
      <c r="BB51" s="56">
        <f>VALUE(IFERROR(VLOOKUP(G51,ST!$C$4:$E$400,3,FALSE),"0"))</f>
        <v/>
      </c>
      <c r="BC51" s="57">
        <f>IF(VLOOKUP(AW51,ST!$C$4:$F$298,4,FALSE)&lt;&gt;0,VLOOKUP(AW51,ST!$C$4:$F$298,4,FALSE),VLOOKUP(G51,ST!$C$4:$F$298,4,FALSE))</f>
        <v/>
      </c>
      <c r="BD51" s="57">
        <f>IF(O51="SC","Desconsiderar coluna ICMS ST",IF(O51="PR","Haverá ST", ))</f>
        <v/>
      </c>
      <c r="BE51" s="53">
        <f>W51</f>
        <v/>
      </c>
      <c r="BF51" s="53">
        <f>X51</f>
        <v/>
      </c>
      <c r="BG51" s="53">
        <f>AD51-AS51</f>
        <v/>
      </c>
      <c r="BH51" s="51">
        <f>$W$4+$X$4+AC51+$BJ$4+0.07</f>
        <v/>
      </c>
      <c r="BI51" s="53">
        <f>IF(BD51="Haverá ST",AJ51+AS51+AT51,AJ51+AS51)</f>
        <v/>
      </c>
      <c r="BJ51" s="53">
        <f>T51*$BJ$4</f>
        <v/>
      </c>
      <c r="BK51" s="53">
        <f>T51*$BK$4</f>
        <v/>
      </c>
      <c r="BL51" s="53">
        <f>BE51+BF51+AO51+BJ51+BK51+AD51</f>
        <v/>
      </c>
      <c r="BM51" s="53">
        <f>(T51-BL51)</f>
        <v/>
      </c>
    </row>
    <row r="52" ht="15.75" customHeight="1" s="218">
      <c r="A52" s="58">
        <f>A51+1</f>
        <v/>
      </c>
      <c r="B52" s="144">
        <f>BOM!B52</f>
        <v/>
      </c>
      <c r="C52" s="144">
        <f>BOM!C52</f>
        <v/>
      </c>
      <c r="D52" s="144">
        <f>BOM!D52</f>
        <v/>
      </c>
      <c r="E52" s="144">
        <f>BOM!E52</f>
        <v/>
      </c>
      <c r="F52" s="144">
        <f>BOM!F52</f>
        <v/>
      </c>
      <c r="G52" s="144">
        <f>BOM!G52</f>
        <v/>
      </c>
      <c r="H52" s="144">
        <f>BOM!H52</f>
        <v/>
      </c>
      <c r="I52" s="144">
        <f>BOM!I52</f>
        <v/>
      </c>
      <c r="J52" s="146">
        <f>BOM!J52</f>
        <v/>
      </c>
      <c r="K52" s="146">
        <f>BOM!K52</f>
        <v/>
      </c>
      <c r="L52" s="146">
        <f>BOM!L52</f>
        <v/>
      </c>
      <c r="M52" s="146">
        <f>BOM!M52</f>
        <v/>
      </c>
      <c r="N52" s="146">
        <f>BOM!N52</f>
        <v/>
      </c>
      <c r="O52" s="146">
        <f>BOM!O52</f>
        <v/>
      </c>
      <c r="P52" s="146">
        <f>BOM!P52</f>
        <v/>
      </c>
      <c r="Q52" s="46">
        <f>$F$97</f>
        <v/>
      </c>
      <c r="R52" s="46">
        <f>$F$98</f>
        <v/>
      </c>
      <c r="S52" s="48">
        <f>U52-(U52*R52)</f>
        <v/>
      </c>
      <c r="T52" s="48">
        <f>S52*I52</f>
        <v/>
      </c>
      <c r="U52" s="48">
        <f>(AN52)/(1-(BH52+Q52))</f>
        <v/>
      </c>
      <c r="V52" s="48">
        <f>U52*I52</f>
        <v/>
      </c>
      <c r="W52" s="49">
        <f>T52*$W$4</f>
        <v/>
      </c>
      <c r="X52" s="49">
        <f>T52*$X$4</f>
        <v/>
      </c>
      <c r="Y52" s="50">
        <f>M52</f>
        <v/>
      </c>
      <c r="Z52" s="9" t="n"/>
      <c r="AA52" s="9" t="n"/>
      <c r="AB52" s="9" t="n"/>
      <c r="AC52" s="51">
        <f t="array" ref="AC52">IF(I52&gt;0,VLOOKUP(Y52&amp;$P$88&amp;$P$89&amp;$P$90,Variáveis!$O$2:$S$300&amp;Variáveis!$P$2:$T$300&amp;Variáveis!$Q$2:$U$300&amp;Variáveis!$R$2:$V$300,5,FALSE),0)</f>
        <v/>
      </c>
      <c r="AD52" s="52">
        <f>T52*AC52</f>
        <v/>
      </c>
      <c r="AE52" s="53">
        <f>IF(AB52="não",((V52/(1-VLOOKUP(AA52,Variáveis!$AK$3:$AN$29,4,FALSE)))*VLOOKUP(AA52,Variáveis!$AK$3:$AN$29,4,FALSE))-AD52,0)</f>
        <v/>
      </c>
      <c r="AF52" s="53">
        <f>T52*$AF$4</f>
        <v/>
      </c>
      <c r="AG52" s="53">
        <f>IF(AB52="SIM","Cliente pode pagar DIFA na entrada", )</f>
        <v/>
      </c>
      <c r="AH52" s="54" t="n"/>
      <c r="AI52" s="53">
        <f>IF(K52="SIM",(J52*$F$102),J52)</f>
        <v/>
      </c>
      <c r="AJ52" s="53">
        <f>IF(L52="SIM",(AI52*$F$101),AI52)</f>
        <v/>
      </c>
      <c r="AK52" s="53">
        <f>AJ52-AS52</f>
        <v/>
      </c>
      <c r="AL52" s="53">
        <f>AJ52*I52</f>
        <v/>
      </c>
      <c r="AM52" s="53">
        <f>AK52*I52</f>
        <v/>
      </c>
      <c r="AN52" s="53">
        <f>AK52-AP52-AQ52</f>
        <v/>
      </c>
      <c r="AO52" s="53">
        <f>AN52*I52</f>
        <v/>
      </c>
      <c r="AP52" s="53">
        <f>$AP$4*AK52</f>
        <v/>
      </c>
      <c r="AQ52" s="53">
        <f>$AQ$4*AK52</f>
        <v/>
      </c>
      <c r="AR52" s="51">
        <f t="array" ref="AR52">VLOOKUP(M52&amp;N52&amp;O52&amp;P52,Variáveis!$A$2:$E$240&amp;Variáveis!$B$2:$F$240&amp;Variáveis!$C$2:$G$240&amp;Variáveis!$D$2:$H$240,5,FALSE)</f>
        <v/>
      </c>
      <c r="AS52" s="53">
        <f>((AJ52*(1-AR52))*AR52)</f>
        <v/>
      </c>
      <c r="AT52" s="53">
        <f>(((J52+(J52*AU52))*0.18)-(J52*AR52))</f>
        <v/>
      </c>
      <c r="AU52" s="55">
        <f>(((1+AV52)*(1-AR52))/(1-0.18)-1)</f>
        <v/>
      </c>
      <c r="AV52" s="55">
        <f>IF(BB52&gt;0,BB52,IF(BA52&gt;0,BA52,IF(AZ52&gt;0,AZ52,IF(AY52&gt;0,AY52,IF(AX52&gt;0,AX52)))))/100</f>
        <v/>
      </c>
      <c r="AW52" s="56">
        <f>VALUE(LEFT(G52,4))</f>
        <v/>
      </c>
      <c r="AX52" s="56">
        <f>VALUE(IFERROR(VLOOKUP(VALUE(LEFT(G52,4)),ST!$C$4:$E$300,3,FALSE),"0"))</f>
        <v/>
      </c>
      <c r="AY52" s="56">
        <f>VALUE(IFERROR(VLOOKUP(VALUE(LEFT(G52,5)),ST!$C$4:$E$300,3,FALSE),"0"))</f>
        <v/>
      </c>
      <c r="AZ52" s="56">
        <f>VALUE(IFERROR(VLOOKUP(VALUE(LEFT(G52,6)),ST!$C$4:$E$300,3,FALSE),"0"))</f>
        <v/>
      </c>
      <c r="BA52" s="56">
        <f>VALUE(IFERROR(VLOOKUP(VALUE(LEFT(G52,7)),ST!$C$4:$E$300,3,FALSE),"0"))</f>
        <v/>
      </c>
      <c r="BB52" s="56">
        <f>VALUE(IFERROR(VLOOKUP(G52,ST!$C$4:$E$400,3,FALSE),"0"))</f>
        <v/>
      </c>
      <c r="BC52" s="57">
        <f>IF(VLOOKUP(AW52,ST!$C$4:$F$298,4,FALSE)&lt;&gt;0,VLOOKUP(AW52,ST!$C$4:$F$298,4,FALSE),VLOOKUP(G52,ST!$C$4:$F$298,4,FALSE))</f>
        <v/>
      </c>
      <c r="BD52" s="57">
        <f>IF(O52="SC","Desconsiderar coluna ICMS ST",IF(O52="PR","Haverá ST", ))</f>
        <v/>
      </c>
      <c r="BE52" s="53">
        <f>W52</f>
        <v/>
      </c>
      <c r="BF52" s="53">
        <f>X52</f>
        <v/>
      </c>
      <c r="BG52" s="53">
        <f>AD52-AS52</f>
        <v/>
      </c>
      <c r="BH52" s="51">
        <f>$W$4+$X$4+AC52+$BJ$4+0.07</f>
        <v/>
      </c>
      <c r="BI52" s="53">
        <f>IF(BD52="Haverá ST",AJ52+AS52+AT52,AJ52+AS52)</f>
        <v/>
      </c>
      <c r="BJ52" s="53">
        <f>T52*$BJ$4</f>
        <v/>
      </c>
      <c r="BK52" s="53">
        <f>T52*$BK$4</f>
        <v/>
      </c>
      <c r="BL52" s="53">
        <f>BE52+BF52+AO52+BJ52+BK52+AD52</f>
        <v/>
      </c>
      <c r="BM52" s="53">
        <f>(T52-BL52)</f>
        <v/>
      </c>
    </row>
    <row r="53" ht="15.75" customHeight="1" s="218">
      <c r="A53" s="58">
        <f>A52+1</f>
        <v/>
      </c>
      <c r="B53" s="144">
        <f>BOM!B53</f>
        <v/>
      </c>
      <c r="C53" s="144">
        <f>BOM!C53</f>
        <v/>
      </c>
      <c r="D53" s="144">
        <f>BOM!D53</f>
        <v/>
      </c>
      <c r="E53" s="144">
        <f>BOM!E53</f>
        <v/>
      </c>
      <c r="F53" s="144">
        <f>BOM!F53</f>
        <v/>
      </c>
      <c r="G53" s="144">
        <f>BOM!G53</f>
        <v/>
      </c>
      <c r="H53" s="144">
        <f>BOM!H53</f>
        <v/>
      </c>
      <c r="I53" s="144">
        <f>BOM!I53</f>
        <v/>
      </c>
      <c r="J53" s="146">
        <f>BOM!J53</f>
        <v/>
      </c>
      <c r="K53" s="146">
        <f>BOM!K53</f>
        <v/>
      </c>
      <c r="L53" s="146">
        <f>BOM!L53</f>
        <v/>
      </c>
      <c r="M53" s="146">
        <f>BOM!M53</f>
        <v/>
      </c>
      <c r="N53" s="146">
        <f>BOM!N53</f>
        <v/>
      </c>
      <c r="O53" s="146">
        <f>BOM!O53</f>
        <v/>
      </c>
      <c r="P53" s="146">
        <f>BOM!P53</f>
        <v/>
      </c>
      <c r="Q53" s="46">
        <f>$F$97</f>
        <v/>
      </c>
      <c r="R53" s="46">
        <f>$F$98</f>
        <v/>
      </c>
      <c r="S53" s="48">
        <f>U53-(U53*R53)</f>
        <v/>
      </c>
      <c r="T53" s="48">
        <f>S53*I53</f>
        <v/>
      </c>
      <c r="U53" s="48">
        <f>(AN53)/(1-(BH53+Q53))</f>
        <v/>
      </c>
      <c r="V53" s="48">
        <f>U53*I53</f>
        <v/>
      </c>
      <c r="W53" s="49">
        <f>T53*$W$4</f>
        <v/>
      </c>
      <c r="X53" s="49">
        <f>T53*$X$4</f>
        <v/>
      </c>
      <c r="Y53" s="50">
        <f>M53</f>
        <v/>
      </c>
      <c r="Z53" s="9" t="n"/>
      <c r="AA53" s="9" t="n"/>
      <c r="AB53" s="9" t="n"/>
      <c r="AC53" s="51">
        <f t="array" ref="AC53">IF(I53&gt;0,VLOOKUP(Y53&amp;$P$88&amp;$P$89&amp;$P$90,Variáveis!$O$2:$S$300&amp;Variáveis!$P$2:$T$300&amp;Variáveis!$Q$2:$U$300&amp;Variáveis!$R$2:$V$300,5,FALSE),0)</f>
        <v/>
      </c>
      <c r="AD53" s="52">
        <f>T53*AC53</f>
        <v/>
      </c>
      <c r="AE53" s="53">
        <f>IF(AB53="não",((V53/(1-VLOOKUP(AA53,Variáveis!$AK$3:$AN$29,4,FALSE)))*VLOOKUP(AA53,Variáveis!$AK$3:$AN$29,4,FALSE))-AD53,0)</f>
        <v/>
      </c>
      <c r="AF53" s="53">
        <f>T53*$AF$4</f>
        <v/>
      </c>
      <c r="AG53" s="53">
        <f>IF(AB53="SIM","Cliente pode pagar DIFA na entrada", )</f>
        <v/>
      </c>
      <c r="AH53" s="54" t="n"/>
      <c r="AI53" s="53">
        <f>IF(K53="SIM",(J53*$F$102),J53)</f>
        <v/>
      </c>
      <c r="AJ53" s="53">
        <f>IF(L53="SIM",(AI53*$F$101),AI53)</f>
        <v/>
      </c>
      <c r="AK53" s="53">
        <f>AJ53-AS53</f>
        <v/>
      </c>
      <c r="AL53" s="53">
        <f>AJ53*I53</f>
        <v/>
      </c>
      <c r="AM53" s="53">
        <f>AK53*I53</f>
        <v/>
      </c>
      <c r="AN53" s="53">
        <f>AK53-AP53-AQ53</f>
        <v/>
      </c>
      <c r="AO53" s="53">
        <f>AN53*I53</f>
        <v/>
      </c>
      <c r="AP53" s="53">
        <f>$AP$4*AK53</f>
        <v/>
      </c>
      <c r="AQ53" s="53">
        <f>$AQ$4*AK53</f>
        <v/>
      </c>
      <c r="AR53" s="51">
        <f t="array" ref="AR53">VLOOKUP(M53&amp;N53&amp;O53&amp;P53,Variáveis!$A$2:$E$240&amp;Variáveis!$B$2:$F$240&amp;Variáveis!$C$2:$G$240&amp;Variáveis!$D$2:$H$240,5,FALSE)</f>
        <v/>
      </c>
      <c r="AS53" s="53">
        <f>((AJ53*(1-AR53))*AR53)</f>
        <v/>
      </c>
      <c r="AT53" s="53">
        <f>(((J53+(J53*AU53))*0.18)-(J53*AR53))</f>
        <v/>
      </c>
      <c r="AU53" s="55">
        <f>(((1+AV53)*(1-AR53))/(1-0.18)-1)</f>
        <v/>
      </c>
      <c r="AV53" s="55">
        <f>IF(BB53&gt;0,BB53,IF(BA53&gt;0,BA53,IF(AZ53&gt;0,AZ53,IF(AY53&gt;0,AY53,IF(AX53&gt;0,AX53)))))/100</f>
        <v/>
      </c>
      <c r="AW53" s="56">
        <f>VALUE(LEFT(G53,4))</f>
        <v/>
      </c>
      <c r="AX53" s="56">
        <f>VALUE(IFERROR(VLOOKUP(VALUE(LEFT(G53,4)),ST!$C$4:$E$300,3,FALSE),"0"))</f>
        <v/>
      </c>
      <c r="AY53" s="56">
        <f>VALUE(IFERROR(VLOOKUP(VALUE(LEFT(G53,5)),ST!$C$4:$E$300,3,FALSE),"0"))</f>
        <v/>
      </c>
      <c r="AZ53" s="56">
        <f>VALUE(IFERROR(VLOOKUP(VALUE(LEFT(G53,6)),ST!$C$4:$E$300,3,FALSE),"0"))</f>
        <v/>
      </c>
      <c r="BA53" s="56">
        <f>VALUE(IFERROR(VLOOKUP(VALUE(LEFT(G53,7)),ST!$C$4:$E$300,3,FALSE),"0"))</f>
        <v/>
      </c>
      <c r="BB53" s="56">
        <f>VALUE(IFERROR(VLOOKUP(G53,ST!$C$4:$E$400,3,FALSE),"0"))</f>
        <v/>
      </c>
      <c r="BC53" s="57">
        <f>IF(VLOOKUP(AW53,ST!$C$4:$F$298,4,FALSE)&lt;&gt;0,VLOOKUP(AW53,ST!$C$4:$F$298,4,FALSE),VLOOKUP(G53,ST!$C$4:$F$298,4,FALSE))</f>
        <v/>
      </c>
      <c r="BD53" s="57">
        <f>IF(O53="SC","Desconsiderar coluna ICMS ST",IF(O53="PR","Haverá ST", ))</f>
        <v/>
      </c>
      <c r="BE53" s="53">
        <f>W53</f>
        <v/>
      </c>
      <c r="BF53" s="53">
        <f>X53</f>
        <v/>
      </c>
      <c r="BG53" s="53">
        <f>AD53-AS53</f>
        <v/>
      </c>
      <c r="BH53" s="51">
        <f>$W$4+$X$4+AC53+$BJ$4+0.07</f>
        <v/>
      </c>
      <c r="BI53" s="53">
        <f>IF(BD53="Haverá ST",AJ53+AS53+AT53,AJ53+AS53)</f>
        <v/>
      </c>
      <c r="BJ53" s="53">
        <f>T53*$BJ$4</f>
        <v/>
      </c>
      <c r="BK53" s="53">
        <f>T53*$BK$4</f>
        <v/>
      </c>
      <c r="BL53" s="53">
        <f>BE53+BF53+AO53+BJ53+BK53+AD53</f>
        <v/>
      </c>
      <c r="BM53" s="53">
        <f>(T53-BL53)</f>
        <v/>
      </c>
    </row>
    <row r="54" ht="15.75" customHeight="1" s="218">
      <c r="A54" s="58">
        <f>A53+1</f>
        <v/>
      </c>
      <c r="B54" s="144">
        <f>BOM!B54</f>
        <v/>
      </c>
      <c r="C54" s="144">
        <f>BOM!C54</f>
        <v/>
      </c>
      <c r="D54" s="144">
        <f>BOM!D54</f>
        <v/>
      </c>
      <c r="E54" s="144">
        <f>BOM!E54</f>
        <v/>
      </c>
      <c r="F54" s="144">
        <f>BOM!F54</f>
        <v/>
      </c>
      <c r="G54" s="144">
        <f>BOM!G54</f>
        <v/>
      </c>
      <c r="H54" s="144">
        <f>BOM!H54</f>
        <v/>
      </c>
      <c r="I54" s="144">
        <f>BOM!I54</f>
        <v/>
      </c>
      <c r="J54" s="146">
        <f>BOM!J54</f>
        <v/>
      </c>
      <c r="K54" s="146">
        <f>BOM!K54</f>
        <v/>
      </c>
      <c r="L54" s="146">
        <f>BOM!L54</f>
        <v/>
      </c>
      <c r="M54" s="146">
        <f>BOM!M54</f>
        <v/>
      </c>
      <c r="N54" s="146">
        <f>BOM!N54</f>
        <v/>
      </c>
      <c r="O54" s="146">
        <f>BOM!O54</f>
        <v/>
      </c>
      <c r="P54" s="146">
        <f>BOM!P54</f>
        <v/>
      </c>
      <c r="Q54" s="46">
        <f>$F$97</f>
        <v/>
      </c>
      <c r="R54" s="46">
        <f>$F$98</f>
        <v/>
      </c>
      <c r="S54" s="48">
        <f>U54-(U54*R54)</f>
        <v/>
      </c>
      <c r="T54" s="48">
        <f>S54*I54</f>
        <v/>
      </c>
      <c r="U54" s="48">
        <f>(AN54)/(1-(BH54+Q54))</f>
        <v/>
      </c>
      <c r="V54" s="48">
        <f>U54*I54</f>
        <v/>
      </c>
      <c r="W54" s="49">
        <f>T54*$W$4</f>
        <v/>
      </c>
      <c r="X54" s="49">
        <f>T54*$X$4</f>
        <v/>
      </c>
      <c r="Y54" s="50">
        <f>M54</f>
        <v/>
      </c>
      <c r="Z54" s="9" t="n"/>
      <c r="AA54" s="9" t="n"/>
      <c r="AB54" s="9" t="n"/>
      <c r="AC54" s="51">
        <f t="array" ref="AC54">IF(I54&gt;0,VLOOKUP(Y54&amp;$P$88&amp;$P$89&amp;$P$90,Variáveis!$O$2:$S$300&amp;Variáveis!$P$2:$T$300&amp;Variáveis!$Q$2:$U$300&amp;Variáveis!$R$2:$V$300,5,FALSE),0)</f>
        <v/>
      </c>
      <c r="AD54" s="52">
        <f>T54*AC54</f>
        <v/>
      </c>
      <c r="AE54" s="53">
        <f>IF(AB54="não",((V54/(1-VLOOKUP(AA54,Variáveis!$AK$3:$AN$29,4,FALSE)))*VLOOKUP(AA54,Variáveis!$AK$3:$AN$29,4,FALSE))-AD54,0)</f>
        <v/>
      </c>
      <c r="AF54" s="53">
        <f>T54*$AF$4</f>
        <v/>
      </c>
      <c r="AG54" s="53">
        <f>IF(AB54="SIM","Cliente pode pagar DIFA na entrada", )</f>
        <v/>
      </c>
      <c r="AH54" s="54" t="n"/>
      <c r="AI54" s="53">
        <f>IF(K54="SIM",(J54*$F$102),J54)</f>
        <v/>
      </c>
      <c r="AJ54" s="53">
        <f>IF(L54="SIM",(AI54*$F$101),AI54)</f>
        <v/>
      </c>
      <c r="AK54" s="53">
        <f>AJ54-AS54</f>
        <v/>
      </c>
      <c r="AL54" s="53">
        <f>AJ54*I54</f>
        <v/>
      </c>
      <c r="AM54" s="53">
        <f>AK54*I54</f>
        <v/>
      </c>
      <c r="AN54" s="53">
        <f>AK54-AP54-AQ54</f>
        <v/>
      </c>
      <c r="AO54" s="53">
        <f>AN54*I54</f>
        <v/>
      </c>
      <c r="AP54" s="53">
        <f>$AP$4*AK54</f>
        <v/>
      </c>
      <c r="AQ54" s="53">
        <f>$AQ$4*AK54</f>
        <v/>
      </c>
      <c r="AR54" s="51">
        <f t="array" ref="AR54">VLOOKUP(M54&amp;N54&amp;O54&amp;P54,Variáveis!$A$2:$E$240&amp;Variáveis!$B$2:$F$240&amp;Variáveis!$C$2:$G$240&amp;Variáveis!$D$2:$H$240,5,FALSE)</f>
        <v/>
      </c>
      <c r="AS54" s="53">
        <f>((AJ54*(1-AR54))*AR54)</f>
        <v/>
      </c>
      <c r="AT54" s="53">
        <f>(((J54+(J54*AU54))*0.18)-(J54*AR54))</f>
        <v/>
      </c>
      <c r="AU54" s="55">
        <f>(((1+AV54)*(1-AR54))/(1-0.18)-1)</f>
        <v/>
      </c>
      <c r="AV54" s="55">
        <f>IF(BB54&gt;0,BB54,IF(BA54&gt;0,BA54,IF(AZ54&gt;0,AZ54,IF(AY54&gt;0,AY54,IF(AX54&gt;0,AX54)))))/100</f>
        <v/>
      </c>
      <c r="AW54" s="56">
        <f>VALUE(LEFT(G54,4))</f>
        <v/>
      </c>
      <c r="AX54" s="56">
        <f>VALUE(IFERROR(VLOOKUP(VALUE(LEFT(G54,4)),ST!$C$4:$E$300,3,FALSE),"0"))</f>
        <v/>
      </c>
      <c r="AY54" s="56">
        <f>VALUE(IFERROR(VLOOKUP(VALUE(LEFT(G54,5)),ST!$C$4:$E$300,3,FALSE),"0"))</f>
        <v/>
      </c>
      <c r="AZ54" s="56">
        <f>VALUE(IFERROR(VLOOKUP(VALUE(LEFT(G54,6)),ST!$C$4:$E$300,3,FALSE),"0"))</f>
        <v/>
      </c>
      <c r="BA54" s="56">
        <f>VALUE(IFERROR(VLOOKUP(VALUE(LEFT(G54,7)),ST!$C$4:$E$300,3,FALSE),"0"))</f>
        <v/>
      </c>
      <c r="BB54" s="56">
        <f>VALUE(IFERROR(VLOOKUP(G54,ST!$C$4:$E$400,3,FALSE),"0"))</f>
        <v/>
      </c>
      <c r="BC54" s="57">
        <f>IF(VLOOKUP(AW54,ST!$C$4:$F$298,4,FALSE)&lt;&gt;0,VLOOKUP(AW54,ST!$C$4:$F$298,4,FALSE),VLOOKUP(G54,ST!$C$4:$F$298,4,FALSE))</f>
        <v/>
      </c>
      <c r="BD54" s="57">
        <f>IF(O54="SC","Desconsiderar coluna ICMS ST",IF(O54="PR","Haverá ST", ))</f>
        <v/>
      </c>
      <c r="BE54" s="53">
        <f>W54</f>
        <v/>
      </c>
      <c r="BF54" s="53">
        <f>X54</f>
        <v/>
      </c>
      <c r="BG54" s="53">
        <f>AD54-AS54</f>
        <v/>
      </c>
      <c r="BH54" s="51">
        <f>$W$4+$X$4+AC54+$BJ$4+0.07</f>
        <v/>
      </c>
      <c r="BI54" s="53">
        <f>IF(BD54="Haverá ST",AJ54+AS54+AT54,AJ54+AS54)</f>
        <v/>
      </c>
      <c r="BJ54" s="53">
        <f>T54*$BJ$4</f>
        <v/>
      </c>
      <c r="BK54" s="53">
        <f>T54*$BK$4</f>
        <v/>
      </c>
      <c r="BL54" s="53">
        <f>BE54+BF54+AO54+BJ54+BK54+AD54</f>
        <v/>
      </c>
      <c r="BM54" s="53">
        <f>(T54-BL54)</f>
        <v/>
      </c>
    </row>
    <row r="55" ht="15.75" customHeight="1" s="218">
      <c r="A55" s="58">
        <f>A54+1</f>
        <v/>
      </c>
      <c r="B55" s="144">
        <f>BOM!B55</f>
        <v/>
      </c>
      <c r="C55" s="144">
        <f>BOM!C55</f>
        <v/>
      </c>
      <c r="D55" s="144">
        <f>BOM!D55</f>
        <v/>
      </c>
      <c r="E55" s="144">
        <f>BOM!E55</f>
        <v/>
      </c>
      <c r="F55" s="144">
        <f>BOM!F55</f>
        <v/>
      </c>
      <c r="G55" s="144">
        <f>BOM!G55</f>
        <v/>
      </c>
      <c r="H55" s="144">
        <f>BOM!H55</f>
        <v/>
      </c>
      <c r="I55" s="144">
        <f>BOM!I55</f>
        <v/>
      </c>
      <c r="J55" s="146">
        <f>BOM!J55</f>
        <v/>
      </c>
      <c r="K55" s="146">
        <f>BOM!K55</f>
        <v/>
      </c>
      <c r="L55" s="146">
        <f>BOM!L55</f>
        <v/>
      </c>
      <c r="M55" s="146">
        <f>BOM!M55</f>
        <v/>
      </c>
      <c r="N55" s="146">
        <f>BOM!N55</f>
        <v/>
      </c>
      <c r="O55" s="146">
        <f>BOM!O55</f>
        <v/>
      </c>
      <c r="P55" s="146">
        <f>BOM!P55</f>
        <v/>
      </c>
      <c r="Q55" s="46">
        <f>$F$97</f>
        <v/>
      </c>
      <c r="R55" s="46">
        <f>$F$98</f>
        <v/>
      </c>
      <c r="S55" s="48">
        <f>U55-(U55*R55)</f>
        <v/>
      </c>
      <c r="T55" s="48">
        <f>S55*I55</f>
        <v/>
      </c>
      <c r="U55" s="48">
        <f>(AN55)/(1-(BH55+Q55))</f>
        <v/>
      </c>
      <c r="V55" s="48">
        <f>U55*I55</f>
        <v/>
      </c>
      <c r="W55" s="49">
        <f>T55*$W$4</f>
        <v/>
      </c>
      <c r="X55" s="49">
        <f>T55*$X$4</f>
        <v/>
      </c>
      <c r="Y55" s="50">
        <f>M55</f>
        <v/>
      </c>
      <c r="Z55" s="9" t="n"/>
      <c r="AA55" s="9" t="n"/>
      <c r="AB55" s="9" t="n"/>
      <c r="AC55" s="51">
        <f t="array" ref="AC55">IF(I55&gt;0,VLOOKUP(Y55&amp;$P$88&amp;$P$89&amp;$P$90,Variáveis!$O$2:$S$300&amp;Variáveis!$P$2:$T$300&amp;Variáveis!$Q$2:$U$300&amp;Variáveis!$R$2:$V$300,5,FALSE),0)</f>
        <v/>
      </c>
      <c r="AD55" s="52">
        <f>T55*AC55</f>
        <v/>
      </c>
      <c r="AE55" s="53">
        <f>IF(AB55="não",((V55/(1-VLOOKUP(AA55,Variáveis!$AK$3:$AN$29,4,FALSE)))*VLOOKUP(AA55,Variáveis!$AK$3:$AN$29,4,FALSE))-AD55,0)</f>
        <v/>
      </c>
      <c r="AF55" s="53">
        <f>T55*$AF$4</f>
        <v/>
      </c>
      <c r="AG55" s="53">
        <f>IF(AB55="SIM","Cliente pode pagar DIFA na entrada", )</f>
        <v/>
      </c>
      <c r="AH55" s="54" t="n"/>
      <c r="AI55" s="53">
        <f>IF(K55="SIM",(J55*$F$102),J55)</f>
        <v/>
      </c>
      <c r="AJ55" s="53">
        <f>IF(L55="SIM",(AI55*$F$101),AI55)</f>
        <v/>
      </c>
      <c r="AK55" s="53">
        <f>AJ55-AS55</f>
        <v/>
      </c>
      <c r="AL55" s="53">
        <f>AJ55*I55</f>
        <v/>
      </c>
      <c r="AM55" s="53">
        <f>AK55*I55</f>
        <v/>
      </c>
      <c r="AN55" s="53">
        <f>AK55-AP55-AQ55</f>
        <v/>
      </c>
      <c r="AO55" s="53">
        <f>AN55*I55</f>
        <v/>
      </c>
      <c r="AP55" s="53">
        <f>$AP$4*AK55</f>
        <v/>
      </c>
      <c r="AQ55" s="53">
        <f>$AQ$4*AK55</f>
        <v/>
      </c>
      <c r="AR55" s="51">
        <f t="array" ref="AR55">VLOOKUP(M55&amp;N55&amp;O55&amp;P55,Variáveis!$A$2:$E$240&amp;Variáveis!$B$2:$F$240&amp;Variáveis!$C$2:$G$240&amp;Variáveis!$D$2:$H$240,5,FALSE)</f>
        <v/>
      </c>
      <c r="AS55" s="53">
        <f>((AJ55*(1-AR55))*AR55)</f>
        <v/>
      </c>
      <c r="AT55" s="53">
        <f>(((J55+(J55*AU55))*0.18)-(J55*AR55))</f>
        <v/>
      </c>
      <c r="AU55" s="55">
        <f>(((1+AV55)*(1-AR55))/(1-0.18)-1)</f>
        <v/>
      </c>
      <c r="AV55" s="55">
        <f>IF(BB55&gt;0,BB55,IF(BA55&gt;0,BA55,IF(AZ55&gt;0,AZ55,IF(AY55&gt;0,AY55,IF(AX55&gt;0,AX55)))))/100</f>
        <v/>
      </c>
      <c r="AW55" s="56">
        <f>VALUE(LEFT(G55,4))</f>
        <v/>
      </c>
      <c r="AX55" s="56">
        <f>VALUE(IFERROR(VLOOKUP(VALUE(LEFT(G55,4)),ST!$C$4:$E$300,3,FALSE),"0"))</f>
        <v/>
      </c>
      <c r="AY55" s="56">
        <f>VALUE(IFERROR(VLOOKUP(VALUE(LEFT(G55,5)),ST!$C$4:$E$300,3,FALSE),"0"))</f>
        <v/>
      </c>
      <c r="AZ55" s="56">
        <f>VALUE(IFERROR(VLOOKUP(VALUE(LEFT(G55,6)),ST!$C$4:$E$300,3,FALSE),"0"))</f>
        <v/>
      </c>
      <c r="BA55" s="56">
        <f>VALUE(IFERROR(VLOOKUP(VALUE(LEFT(G55,7)),ST!$C$4:$E$300,3,FALSE),"0"))</f>
        <v/>
      </c>
      <c r="BB55" s="56">
        <f>VALUE(IFERROR(VLOOKUP(G55,ST!$C$4:$E$400,3,FALSE),"0"))</f>
        <v/>
      </c>
      <c r="BC55" s="57">
        <f>IF(VLOOKUP(AW55,ST!$C$4:$F$298,4,FALSE)&lt;&gt;0,VLOOKUP(AW55,ST!$C$4:$F$298,4,FALSE),VLOOKUP(G55,ST!$C$4:$F$298,4,FALSE))</f>
        <v/>
      </c>
      <c r="BD55" s="57">
        <f>IF(O55="SC","Desconsiderar coluna ICMS ST",IF(O55="PR","Haverá ST", ))</f>
        <v/>
      </c>
      <c r="BE55" s="53">
        <f>W55</f>
        <v/>
      </c>
      <c r="BF55" s="53">
        <f>X55</f>
        <v/>
      </c>
      <c r="BG55" s="53">
        <f>AD55-AS55</f>
        <v/>
      </c>
      <c r="BH55" s="51">
        <f>$W$4+$X$4+AC55+$BJ$4+0.07</f>
        <v/>
      </c>
      <c r="BI55" s="53">
        <f>IF(BD55="Haverá ST",AJ55+AS55+AT55,AJ55+AS55)</f>
        <v/>
      </c>
      <c r="BJ55" s="53">
        <f>T55*$BJ$4</f>
        <v/>
      </c>
      <c r="BK55" s="53">
        <f>T55*$BK$4</f>
        <v/>
      </c>
      <c r="BL55" s="53">
        <f>BE55+BF55+AO55+BJ55+BK55+AD55</f>
        <v/>
      </c>
      <c r="BM55" s="53">
        <f>(T55-BL55)</f>
        <v/>
      </c>
    </row>
    <row r="56" ht="15.75" customHeight="1" s="218">
      <c r="A56" s="58">
        <f>A55+1</f>
        <v/>
      </c>
      <c r="B56" s="144">
        <f>BOM!B56</f>
        <v/>
      </c>
      <c r="C56" s="144">
        <f>BOM!C56</f>
        <v/>
      </c>
      <c r="D56" s="144">
        <f>BOM!D56</f>
        <v/>
      </c>
      <c r="E56" s="144">
        <f>BOM!E56</f>
        <v/>
      </c>
      <c r="F56" s="144">
        <f>BOM!F56</f>
        <v/>
      </c>
      <c r="G56" s="144">
        <f>BOM!G56</f>
        <v/>
      </c>
      <c r="H56" s="144">
        <f>BOM!H56</f>
        <v/>
      </c>
      <c r="I56" s="144">
        <f>BOM!I56</f>
        <v/>
      </c>
      <c r="J56" s="146">
        <f>BOM!J56</f>
        <v/>
      </c>
      <c r="K56" s="146">
        <f>BOM!K56</f>
        <v/>
      </c>
      <c r="L56" s="146">
        <f>BOM!L56</f>
        <v/>
      </c>
      <c r="M56" s="146">
        <f>BOM!M56</f>
        <v/>
      </c>
      <c r="N56" s="146">
        <f>BOM!N56</f>
        <v/>
      </c>
      <c r="O56" s="146">
        <f>BOM!O56</f>
        <v/>
      </c>
      <c r="P56" s="146">
        <f>BOM!P56</f>
        <v/>
      </c>
      <c r="Q56" s="46">
        <f>$F$97</f>
        <v/>
      </c>
      <c r="R56" s="46">
        <f>$F$98</f>
        <v/>
      </c>
      <c r="S56" s="48">
        <f>U56-(U56*R56)</f>
        <v/>
      </c>
      <c r="T56" s="48">
        <f>S56*I56</f>
        <v/>
      </c>
      <c r="U56" s="48">
        <f>(AN56)/(1-(BH56+Q56))</f>
        <v/>
      </c>
      <c r="V56" s="48">
        <f>U56*I56</f>
        <v/>
      </c>
      <c r="W56" s="49">
        <f>T56*$W$4</f>
        <v/>
      </c>
      <c r="X56" s="49">
        <f>T56*$X$4</f>
        <v/>
      </c>
      <c r="Y56" s="50">
        <f>M56</f>
        <v/>
      </c>
      <c r="Z56" s="9" t="n"/>
      <c r="AA56" s="9" t="n"/>
      <c r="AB56" s="9" t="n"/>
      <c r="AC56" s="51">
        <f t="array" ref="AC56">IF(I56&gt;0,VLOOKUP(Y56&amp;$P$88&amp;$P$89&amp;$P$90,Variáveis!$O$2:$S$300&amp;Variáveis!$P$2:$T$300&amp;Variáveis!$Q$2:$U$300&amp;Variáveis!$R$2:$V$300,5,FALSE),0)</f>
        <v/>
      </c>
      <c r="AD56" s="52">
        <f>T56*AC56</f>
        <v/>
      </c>
      <c r="AE56" s="53">
        <f>IF(AB56="não",((V56/(1-VLOOKUP(AA56,Variáveis!$AK$3:$AN$29,4,FALSE)))*VLOOKUP(AA56,Variáveis!$AK$3:$AN$29,4,FALSE))-AD56,0)</f>
        <v/>
      </c>
      <c r="AF56" s="53">
        <f>T56*$AF$4</f>
        <v/>
      </c>
      <c r="AG56" s="53">
        <f>IF(AB56="SIM","Cliente pode pagar DIFA na entrada", )</f>
        <v/>
      </c>
      <c r="AH56" s="54" t="n"/>
      <c r="AI56" s="53">
        <f>IF(K56="SIM",(J56*$F$102),J56)</f>
        <v/>
      </c>
      <c r="AJ56" s="53">
        <f>IF(L56="SIM",(AI56*$F$101),AI56)</f>
        <v/>
      </c>
      <c r="AK56" s="53">
        <f>AJ56-AS56</f>
        <v/>
      </c>
      <c r="AL56" s="53">
        <f>AJ56*I56</f>
        <v/>
      </c>
      <c r="AM56" s="53">
        <f>AK56*I56</f>
        <v/>
      </c>
      <c r="AN56" s="53">
        <f>AK56-AP56-AQ56</f>
        <v/>
      </c>
      <c r="AO56" s="53">
        <f>AN56*I56</f>
        <v/>
      </c>
      <c r="AP56" s="53">
        <f>$AP$4*AK56</f>
        <v/>
      </c>
      <c r="AQ56" s="53">
        <f>$AQ$4*AK56</f>
        <v/>
      </c>
      <c r="AR56" s="51">
        <f t="array" ref="AR56">VLOOKUP(M56&amp;N56&amp;O56&amp;P56,Variáveis!$A$2:$E$240&amp;Variáveis!$B$2:$F$240&amp;Variáveis!$C$2:$G$240&amp;Variáveis!$D$2:$H$240,5,FALSE)</f>
        <v/>
      </c>
      <c r="AS56" s="53">
        <f>((AJ56*(1-AR56))*AR56)</f>
        <v/>
      </c>
      <c r="AT56" s="53">
        <f>(((J56+(J56*AU56))*0.18)-(J56*AR56))</f>
        <v/>
      </c>
      <c r="AU56" s="55">
        <f>(((1+AV56)*(1-AR56))/(1-0.18)-1)</f>
        <v/>
      </c>
      <c r="AV56" s="55">
        <f>IF(BB56&gt;0,BB56,IF(BA56&gt;0,BA56,IF(AZ56&gt;0,AZ56,IF(AY56&gt;0,AY56,IF(AX56&gt;0,AX56)))))/100</f>
        <v/>
      </c>
      <c r="AW56" s="56">
        <f>VALUE(LEFT(G56,4))</f>
        <v/>
      </c>
      <c r="AX56" s="56">
        <f>VALUE(IFERROR(VLOOKUP(VALUE(LEFT(G56,4)),ST!$C$4:$E$300,3,FALSE),"0"))</f>
        <v/>
      </c>
      <c r="AY56" s="56">
        <f>VALUE(IFERROR(VLOOKUP(VALUE(LEFT(G56,5)),ST!$C$4:$E$300,3,FALSE),"0"))</f>
        <v/>
      </c>
      <c r="AZ56" s="56">
        <f>VALUE(IFERROR(VLOOKUP(VALUE(LEFT(G56,6)),ST!$C$4:$E$300,3,FALSE),"0"))</f>
        <v/>
      </c>
      <c r="BA56" s="56">
        <f>VALUE(IFERROR(VLOOKUP(VALUE(LEFT(G56,7)),ST!$C$4:$E$300,3,FALSE),"0"))</f>
        <v/>
      </c>
      <c r="BB56" s="56">
        <f>VALUE(IFERROR(VLOOKUP(G56,ST!$C$4:$E$400,3,FALSE),"0"))</f>
        <v/>
      </c>
      <c r="BC56" s="57">
        <f>IF(VLOOKUP(AW56,ST!$C$4:$F$298,4,FALSE)&lt;&gt;0,VLOOKUP(AW56,ST!$C$4:$F$298,4,FALSE),VLOOKUP(G56,ST!$C$4:$F$298,4,FALSE))</f>
        <v/>
      </c>
      <c r="BD56" s="57">
        <f>IF(O56="SC","Desconsiderar coluna ICMS ST",IF(O56="PR","Haverá ST", ))</f>
        <v/>
      </c>
      <c r="BE56" s="53">
        <f>W56</f>
        <v/>
      </c>
      <c r="BF56" s="53">
        <f>X56</f>
        <v/>
      </c>
      <c r="BG56" s="53">
        <f>AD56-AS56</f>
        <v/>
      </c>
      <c r="BH56" s="51">
        <f>$W$4+$X$4+AC56+$BJ$4+0.07</f>
        <v/>
      </c>
      <c r="BI56" s="53">
        <f>IF(BD56="Haverá ST",AJ56+AS56+AT56,AJ56+AS56)</f>
        <v/>
      </c>
      <c r="BJ56" s="53">
        <f>T56*$BJ$4</f>
        <v/>
      </c>
      <c r="BK56" s="53">
        <f>T56*$BK$4</f>
        <v/>
      </c>
      <c r="BL56" s="53">
        <f>BE56+BF56+AO56+BJ56+BK56+AD56</f>
        <v/>
      </c>
      <c r="BM56" s="53">
        <f>(T56-BL56)</f>
        <v/>
      </c>
    </row>
    <row r="57" ht="15.75" customHeight="1" s="218">
      <c r="A57" s="58">
        <f>A56+1</f>
        <v/>
      </c>
      <c r="B57" s="144">
        <f>BOM!B57</f>
        <v/>
      </c>
      <c r="C57" s="144">
        <f>BOM!C57</f>
        <v/>
      </c>
      <c r="D57" s="144">
        <f>BOM!D57</f>
        <v/>
      </c>
      <c r="E57" s="144">
        <f>BOM!E57</f>
        <v/>
      </c>
      <c r="F57" s="144">
        <f>BOM!F57</f>
        <v/>
      </c>
      <c r="G57" s="144">
        <f>BOM!G57</f>
        <v/>
      </c>
      <c r="H57" s="144">
        <f>BOM!H57</f>
        <v/>
      </c>
      <c r="I57" s="144">
        <f>BOM!I57</f>
        <v/>
      </c>
      <c r="J57" s="146">
        <f>BOM!J57</f>
        <v/>
      </c>
      <c r="K57" s="146">
        <f>BOM!K57</f>
        <v/>
      </c>
      <c r="L57" s="146">
        <f>BOM!L57</f>
        <v/>
      </c>
      <c r="M57" s="146">
        <f>BOM!M57</f>
        <v/>
      </c>
      <c r="N57" s="146">
        <f>BOM!N57</f>
        <v/>
      </c>
      <c r="O57" s="146">
        <f>BOM!O57</f>
        <v/>
      </c>
      <c r="P57" s="146">
        <f>BOM!P57</f>
        <v/>
      </c>
      <c r="Q57" s="46">
        <f>$F$97</f>
        <v/>
      </c>
      <c r="R57" s="46">
        <f>$F$98</f>
        <v/>
      </c>
      <c r="S57" s="48">
        <f>U57-(U57*R57)</f>
        <v/>
      </c>
      <c r="T57" s="48">
        <f>S57*I57</f>
        <v/>
      </c>
      <c r="U57" s="48">
        <f>(AN57)/(1-(BH57+Q57))</f>
        <v/>
      </c>
      <c r="V57" s="48">
        <f>U57*I57</f>
        <v/>
      </c>
      <c r="W57" s="49">
        <f>T57*$W$4</f>
        <v/>
      </c>
      <c r="X57" s="49">
        <f>T57*$X$4</f>
        <v/>
      </c>
      <c r="Y57" s="50">
        <f>M57</f>
        <v/>
      </c>
      <c r="Z57" s="9" t="n"/>
      <c r="AA57" s="9" t="n"/>
      <c r="AB57" s="9" t="n"/>
      <c r="AC57" s="51">
        <f t="array" ref="AC57">IF(I57&gt;0,VLOOKUP(Y57&amp;$P$88&amp;$P$89&amp;$P$90,Variáveis!$O$2:$S$300&amp;Variáveis!$P$2:$T$300&amp;Variáveis!$Q$2:$U$300&amp;Variáveis!$R$2:$V$300,5,FALSE),0)</f>
        <v/>
      </c>
      <c r="AD57" s="52">
        <f>T57*AC57</f>
        <v/>
      </c>
      <c r="AE57" s="53">
        <f>IF(AB57="não",((V57/(1-VLOOKUP(AA57,Variáveis!$AK$3:$AN$29,4,FALSE)))*VLOOKUP(AA57,Variáveis!$AK$3:$AN$29,4,FALSE))-AD57,0)</f>
        <v/>
      </c>
      <c r="AF57" s="53">
        <f>T57*$AF$4</f>
        <v/>
      </c>
      <c r="AG57" s="53">
        <f>IF(AB57="SIM","Cliente pode pagar DIFA na entrada", )</f>
        <v/>
      </c>
      <c r="AH57" s="54" t="n"/>
      <c r="AI57" s="53">
        <f>IF(K57="SIM",(J57*$F$102),J57)</f>
        <v/>
      </c>
      <c r="AJ57" s="53">
        <f>IF(L57="SIM",(AI57*$F$101),AI57)</f>
        <v/>
      </c>
      <c r="AK57" s="53">
        <f>AJ57-AS57</f>
        <v/>
      </c>
      <c r="AL57" s="53">
        <f>AJ57*I57</f>
        <v/>
      </c>
      <c r="AM57" s="53">
        <f>AK57*I57</f>
        <v/>
      </c>
      <c r="AN57" s="53">
        <f>AK57-AP57-AQ57</f>
        <v/>
      </c>
      <c r="AO57" s="53">
        <f>AN57*I57</f>
        <v/>
      </c>
      <c r="AP57" s="53">
        <f>$AP$4*AK57</f>
        <v/>
      </c>
      <c r="AQ57" s="53">
        <f>$AQ$4*AK57</f>
        <v/>
      </c>
      <c r="AR57" s="51">
        <f t="array" ref="AR57">VLOOKUP(M57&amp;N57&amp;O57&amp;P57,Variáveis!$A$2:$E$240&amp;Variáveis!$B$2:$F$240&amp;Variáveis!$C$2:$G$240&amp;Variáveis!$D$2:$H$240,5,FALSE)</f>
        <v/>
      </c>
      <c r="AS57" s="53">
        <f>((AJ57*(1-AR57))*AR57)</f>
        <v/>
      </c>
      <c r="AT57" s="53">
        <f>(((J57+(J57*AU57))*0.18)-(J57*AR57))</f>
        <v/>
      </c>
      <c r="AU57" s="55">
        <f>(((1+AV57)*(1-AR57))/(1-0.18)-1)</f>
        <v/>
      </c>
      <c r="AV57" s="55">
        <f>IF(BB57&gt;0,BB57,IF(BA57&gt;0,BA57,IF(AZ57&gt;0,AZ57,IF(AY57&gt;0,AY57,IF(AX57&gt;0,AX57)))))/100</f>
        <v/>
      </c>
      <c r="AW57" s="56">
        <f>VALUE(LEFT(G57,4))</f>
        <v/>
      </c>
      <c r="AX57" s="56">
        <f>VALUE(IFERROR(VLOOKUP(VALUE(LEFT(G57,4)),ST!$C$4:$E$300,3,FALSE),"0"))</f>
        <v/>
      </c>
      <c r="AY57" s="56">
        <f>VALUE(IFERROR(VLOOKUP(VALUE(LEFT(G57,5)),ST!$C$4:$E$300,3,FALSE),"0"))</f>
        <v/>
      </c>
      <c r="AZ57" s="56">
        <f>VALUE(IFERROR(VLOOKUP(VALUE(LEFT(G57,6)),ST!$C$4:$E$300,3,FALSE),"0"))</f>
        <v/>
      </c>
      <c r="BA57" s="56">
        <f>VALUE(IFERROR(VLOOKUP(VALUE(LEFT(G57,7)),ST!$C$4:$E$300,3,FALSE),"0"))</f>
        <v/>
      </c>
      <c r="BB57" s="56">
        <f>VALUE(IFERROR(VLOOKUP(G57,ST!$C$4:$E$400,3,FALSE),"0"))</f>
        <v/>
      </c>
      <c r="BC57" s="57">
        <f>IF(VLOOKUP(AW57,ST!$C$4:$F$298,4,FALSE)&lt;&gt;0,VLOOKUP(AW57,ST!$C$4:$F$298,4,FALSE),VLOOKUP(G57,ST!$C$4:$F$298,4,FALSE))</f>
        <v/>
      </c>
      <c r="BD57" s="57">
        <f>IF(O57="SC","Desconsiderar coluna ICMS ST",IF(O57="PR","Haverá ST", ))</f>
        <v/>
      </c>
      <c r="BE57" s="53">
        <f>W57</f>
        <v/>
      </c>
      <c r="BF57" s="53">
        <f>X57</f>
        <v/>
      </c>
      <c r="BG57" s="53">
        <f>AD57-AS57</f>
        <v/>
      </c>
      <c r="BH57" s="51">
        <f>$W$4+$X$4+AC57+$BJ$4+0.07</f>
        <v/>
      </c>
      <c r="BI57" s="53">
        <f>IF(BD57="Haverá ST",AJ57+AS57+AT57,AJ57+AS57)</f>
        <v/>
      </c>
      <c r="BJ57" s="53">
        <f>T57*$BJ$4</f>
        <v/>
      </c>
      <c r="BK57" s="53">
        <f>T57*$BK$4</f>
        <v/>
      </c>
      <c r="BL57" s="53">
        <f>BE57+BF57+AO57+BJ57+BK57+AD57</f>
        <v/>
      </c>
      <c r="BM57" s="53">
        <f>(T57-BL57)</f>
        <v/>
      </c>
    </row>
    <row r="58" ht="15.75" customHeight="1" s="218">
      <c r="A58" s="58">
        <f>A57+1</f>
        <v/>
      </c>
      <c r="B58" s="144">
        <f>BOM!B58</f>
        <v/>
      </c>
      <c r="C58" s="144">
        <f>BOM!C58</f>
        <v/>
      </c>
      <c r="D58" s="144">
        <f>BOM!D58</f>
        <v/>
      </c>
      <c r="E58" s="144">
        <f>BOM!E58</f>
        <v/>
      </c>
      <c r="F58" s="144">
        <f>BOM!F58</f>
        <v/>
      </c>
      <c r="G58" s="144">
        <f>BOM!G58</f>
        <v/>
      </c>
      <c r="H58" s="144">
        <f>BOM!H58</f>
        <v/>
      </c>
      <c r="I58" s="144">
        <f>BOM!I58</f>
        <v/>
      </c>
      <c r="J58" s="146">
        <f>BOM!J58</f>
        <v/>
      </c>
      <c r="K58" s="146">
        <f>BOM!K58</f>
        <v/>
      </c>
      <c r="L58" s="146">
        <f>BOM!L58</f>
        <v/>
      </c>
      <c r="M58" s="146">
        <f>BOM!M58</f>
        <v/>
      </c>
      <c r="N58" s="146">
        <f>BOM!N58</f>
        <v/>
      </c>
      <c r="O58" s="146">
        <f>BOM!O58</f>
        <v/>
      </c>
      <c r="P58" s="146">
        <f>BOM!P58</f>
        <v/>
      </c>
      <c r="Q58" s="46">
        <f>$F$97</f>
        <v/>
      </c>
      <c r="R58" s="46">
        <f>$F$98</f>
        <v/>
      </c>
      <c r="S58" s="48">
        <f>U58-(U58*R58)</f>
        <v/>
      </c>
      <c r="T58" s="48">
        <f>S58*I58</f>
        <v/>
      </c>
      <c r="U58" s="48">
        <f>(AN58)/(1-(BH58+Q58))</f>
        <v/>
      </c>
      <c r="V58" s="48">
        <f>U58*I58</f>
        <v/>
      </c>
      <c r="W58" s="49">
        <f>T58*$W$4</f>
        <v/>
      </c>
      <c r="X58" s="49">
        <f>T58*$X$4</f>
        <v/>
      </c>
      <c r="Y58" s="50">
        <f>M58</f>
        <v/>
      </c>
      <c r="Z58" s="9" t="n"/>
      <c r="AA58" s="9" t="n"/>
      <c r="AB58" s="9" t="n"/>
      <c r="AC58" s="51">
        <f t="array" ref="AC58">IF(I58&gt;0,VLOOKUP(Y58&amp;$P$88&amp;$P$89&amp;$P$90,Variáveis!$O$2:$S$300&amp;Variáveis!$P$2:$T$300&amp;Variáveis!$Q$2:$U$300&amp;Variáveis!$R$2:$V$300,5,FALSE),0)</f>
        <v/>
      </c>
      <c r="AD58" s="52">
        <f>T58*AC58</f>
        <v/>
      </c>
      <c r="AE58" s="53">
        <f>IF(AB58="não",((V58/(1-VLOOKUP(AA58,Variáveis!$AK$3:$AN$29,4,FALSE)))*VLOOKUP(AA58,Variáveis!$AK$3:$AN$29,4,FALSE))-AD58,0)</f>
        <v/>
      </c>
      <c r="AF58" s="53">
        <f>T58*$AF$4</f>
        <v/>
      </c>
      <c r="AG58" s="53">
        <f>IF(AB58="SIM","Cliente pode pagar DIFA na entrada", )</f>
        <v/>
      </c>
      <c r="AH58" s="54" t="n"/>
      <c r="AI58" s="53">
        <f>IF(K58="SIM",(J58*$F$102),J58)</f>
        <v/>
      </c>
      <c r="AJ58" s="53">
        <f>IF(L58="SIM",(AI58*$F$101),AI58)</f>
        <v/>
      </c>
      <c r="AK58" s="53">
        <f>AJ58-AS58</f>
        <v/>
      </c>
      <c r="AL58" s="53">
        <f>AJ58*I58</f>
        <v/>
      </c>
      <c r="AM58" s="53">
        <f>AK58*I58</f>
        <v/>
      </c>
      <c r="AN58" s="53">
        <f>AK58-AP58-AQ58</f>
        <v/>
      </c>
      <c r="AO58" s="53">
        <f>AN58*I58</f>
        <v/>
      </c>
      <c r="AP58" s="53">
        <f>$AP$4*AK58</f>
        <v/>
      </c>
      <c r="AQ58" s="53">
        <f>$AQ$4*AK58</f>
        <v/>
      </c>
      <c r="AR58" s="51">
        <f t="array" ref="AR58">VLOOKUP(M58&amp;N58&amp;O58&amp;P58,Variáveis!$A$2:$E$240&amp;Variáveis!$B$2:$F$240&amp;Variáveis!$C$2:$G$240&amp;Variáveis!$D$2:$H$240,5,FALSE)</f>
        <v/>
      </c>
      <c r="AS58" s="53">
        <f>((AJ58*(1-AR58))*AR58)</f>
        <v/>
      </c>
      <c r="AT58" s="53">
        <f>(((J58+(J58*AU58))*0.18)-(J58*AR58))</f>
        <v/>
      </c>
      <c r="AU58" s="55">
        <f>(((1+AV58)*(1-AR58))/(1-0.18)-1)</f>
        <v/>
      </c>
      <c r="AV58" s="55">
        <f>IF(BB58&gt;0,BB58,IF(BA58&gt;0,BA58,IF(AZ58&gt;0,AZ58,IF(AY58&gt;0,AY58,IF(AX58&gt;0,AX58)))))/100</f>
        <v/>
      </c>
      <c r="AW58" s="56">
        <f>VALUE(LEFT(G58,4))</f>
        <v/>
      </c>
      <c r="AX58" s="56">
        <f>VALUE(IFERROR(VLOOKUP(VALUE(LEFT(G58,4)),ST!$C$4:$E$300,3,FALSE),"0"))</f>
        <v/>
      </c>
      <c r="AY58" s="56">
        <f>VALUE(IFERROR(VLOOKUP(VALUE(LEFT(G58,5)),ST!$C$4:$E$300,3,FALSE),"0"))</f>
        <v/>
      </c>
      <c r="AZ58" s="56">
        <f>VALUE(IFERROR(VLOOKUP(VALUE(LEFT(G58,6)),ST!$C$4:$E$300,3,FALSE),"0"))</f>
        <v/>
      </c>
      <c r="BA58" s="56">
        <f>VALUE(IFERROR(VLOOKUP(VALUE(LEFT(G58,7)),ST!$C$4:$E$300,3,FALSE),"0"))</f>
        <v/>
      </c>
      <c r="BB58" s="56">
        <f>VALUE(IFERROR(VLOOKUP(G58,ST!$C$4:$E$400,3,FALSE),"0"))</f>
        <v/>
      </c>
      <c r="BC58" s="57">
        <f>IF(VLOOKUP(AW58,ST!$C$4:$F$298,4,FALSE)&lt;&gt;0,VLOOKUP(AW58,ST!$C$4:$F$298,4,FALSE),VLOOKUP(G58,ST!$C$4:$F$298,4,FALSE))</f>
        <v/>
      </c>
      <c r="BD58" s="57">
        <f>IF(O58="SC","Desconsiderar coluna ICMS ST",IF(O58="PR","Haverá ST", ))</f>
        <v/>
      </c>
      <c r="BE58" s="53">
        <f>W58</f>
        <v/>
      </c>
      <c r="BF58" s="53">
        <f>X58</f>
        <v/>
      </c>
      <c r="BG58" s="53">
        <f>AD58-AS58</f>
        <v/>
      </c>
      <c r="BH58" s="51">
        <f>$W$4+$X$4+AC58+$BJ$4+0.07</f>
        <v/>
      </c>
      <c r="BI58" s="53">
        <f>IF(BD58="Haverá ST",AJ58+AS58+AT58,AJ58+AS58)</f>
        <v/>
      </c>
      <c r="BJ58" s="53">
        <f>T58*$BJ$4</f>
        <v/>
      </c>
      <c r="BK58" s="53">
        <f>T58*$BK$4</f>
        <v/>
      </c>
      <c r="BL58" s="53">
        <f>BE58+BF58+AO58+BJ58+BK58+AD58</f>
        <v/>
      </c>
      <c r="BM58" s="53">
        <f>(T58-BL58)</f>
        <v/>
      </c>
    </row>
    <row r="59" ht="15.75" customHeight="1" s="218">
      <c r="A59" s="58">
        <f>A58+1</f>
        <v/>
      </c>
      <c r="B59" s="144">
        <f>BOM!B59</f>
        <v/>
      </c>
      <c r="C59" s="144">
        <f>BOM!C59</f>
        <v/>
      </c>
      <c r="D59" s="144">
        <f>BOM!D59</f>
        <v/>
      </c>
      <c r="E59" s="144">
        <f>BOM!E59</f>
        <v/>
      </c>
      <c r="F59" s="144">
        <f>BOM!F59</f>
        <v/>
      </c>
      <c r="G59" s="144">
        <f>BOM!G59</f>
        <v/>
      </c>
      <c r="H59" s="144">
        <f>BOM!H59</f>
        <v/>
      </c>
      <c r="I59" s="144">
        <f>BOM!I59</f>
        <v/>
      </c>
      <c r="J59" s="146">
        <f>BOM!J59</f>
        <v/>
      </c>
      <c r="K59" s="146">
        <f>BOM!K59</f>
        <v/>
      </c>
      <c r="L59" s="146">
        <f>BOM!L59</f>
        <v/>
      </c>
      <c r="M59" s="146">
        <f>BOM!M59</f>
        <v/>
      </c>
      <c r="N59" s="146">
        <f>BOM!N59</f>
        <v/>
      </c>
      <c r="O59" s="146">
        <f>BOM!O59</f>
        <v/>
      </c>
      <c r="P59" s="146">
        <f>BOM!P59</f>
        <v/>
      </c>
      <c r="Q59" s="46">
        <f>$F$97</f>
        <v/>
      </c>
      <c r="R59" s="46">
        <f>$F$98</f>
        <v/>
      </c>
      <c r="S59" s="48">
        <f>U59-(U59*R59)</f>
        <v/>
      </c>
      <c r="T59" s="48">
        <f>S59*I59</f>
        <v/>
      </c>
      <c r="U59" s="48">
        <f>(AN59)/(1-(BH59+Q59))</f>
        <v/>
      </c>
      <c r="V59" s="48">
        <f>U59*I59</f>
        <v/>
      </c>
      <c r="W59" s="49">
        <f>T59*$W$4</f>
        <v/>
      </c>
      <c r="X59" s="49">
        <f>T59*$X$4</f>
        <v/>
      </c>
      <c r="Y59" s="50">
        <f>M59</f>
        <v/>
      </c>
      <c r="Z59" s="9" t="n"/>
      <c r="AA59" s="9" t="n"/>
      <c r="AB59" s="9" t="n"/>
      <c r="AC59" s="51">
        <f t="array" ref="AC59">IF(I59&gt;0,VLOOKUP(Y59&amp;$P$88&amp;$P$89&amp;$P$90,Variáveis!$O$2:$S$300&amp;Variáveis!$P$2:$T$300&amp;Variáveis!$Q$2:$U$300&amp;Variáveis!$R$2:$V$300,5,FALSE),0)</f>
        <v/>
      </c>
      <c r="AD59" s="52">
        <f>T59*AC59</f>
        <v/>
      </c>
      <c r="AE59" s="53">
        <f>IF(AB59="não",((V59/(1-VLOOKUP(AA59,Variáveis!$AK$3:$AN$29,4,FALSE)))*VLOOKUP(AA59,Variáveis!$AK$3:$AN$29,4,FALSE))-AD59,0)</f>
        <v/>
      </c>
      <c r="AF59" s="53">
        <f>T59*$AF$4</f>
        <v/>
      </c>
      <c r="AG59" s="53">
        <f>IF(AB59="SIM","Cliente pode pagar DIFA na entrada", )</f>
        <v/>
      </c>
      <c r="AH59" s="54" t="n"/>
      <c r="AI59" s="53">
        <f>IF(K59="SIM",(J59*$F$102),J59)</f>
        <v/>
      </c>
      <c r="AJ59" s="53">
        <f>IF(L59="SIM",(AI59*$F$101),AI59)</f>
        <v/>
      </c>
      <c r="AK59" s="53">
        <f>AJ59-AS59</f>
        <v/>
      </c>
      <c r="AL59" s="53">
        <f>AJ59*I59</f>
        <v/>
      </c>
      <c r="AM59" s="53">
        <f>AK59*I59</f>
        <v/>
      </c>
      <c r="AN59" s="53">
        <f>AK59-AP59-AQ59</f>
        <v/>
      </c>
      <c r="AO59" s="53">
        <f>AN59*I59</f>
        <v/>
      </c>
      <c r="AP59" s="53">
        <f>$AP$4*AK59</f>
        <v/>
      </c>
      <c r="AQ59" s="53">
        <f>$AQ$4*AK59</f>
        <v/>
      </c>
      <c r="AR59" s="51">
        <f t="array" ref="AR59">VLOOKUP(M59&amp;N59&amp;O59&amp;P59,Variáveis!$A$2:$E$240&amp;Variáveis!$B$2:$F$240&amp;Variáveis!$C$2:$G$240&amp;Variáveis!$D$2:$H$240,5,FALSE)</f>
        <v/>
      </c>
      <c r="AS59" s="53">
        <f>((AJ59*(1-AR59))*AR59)</f>
        <v/>
      </c>
      <c r="AT59" s="53">
        <f>(((J59+(J59*AU59))*0.18)-(J59*AR59))</f>
        <v/>
      </c>
      <c r="AU59" s="55">
        <f>(((1+AV59)*(1-AR59))/(1-0.18)-1)</f>
        <v/>
      </c>
      <c r="AV59" s="55">
        <f>IF(BB59&gt;0,BB59,IF(BA59&gt;0,BA59,IF(AZ59&gt;0,AZ59,IF(AY59&gt;0,AY59,IF(AX59&gt;0,AX59)))))/100</f>
        <v/>
      </c>
      <c r="AW59" s="56">
        <f>VALUE(LEFT(G59,4))</f>
        <v/>
      </c>
      <c r="AX59" s="56">
        <f>VALUE(IFERROR(VLOOKUP(VALUE(LEFT(G59,4)),ST!$C$4:$E$300,3,FALSE),"0"))</f>
        <v/>
      </c>
      <c r="AY59" s="56">
        <f>VALUE(IFERROR(VLOOKUP(VALUE(LEFT(G59,5)),ST!$C$4:$E$300,3,FALSE),"0"))</f>
        <v/>
      </c>
      <c r="AZ59" s="56">
        <f>VALUE(IFERROR(VLOOKUP(VALUE(LEFT(G59,6)),ST!$C$4:$E$300,3,FALSE),"0"))</f>
        <v/>
      </c>
      <c r="BA59" s="56">
        <f>VALUE(IFERROR(VLOOKUP(VALUE(LEFT(G59,7)),ST!$C$4:$E$300,3,FALSE),"0"))</f>
        <v/>
      </c>
      <c r="BB59" s="56">
        <f>VALUE(IFERROR(VLOOKUP(G59,ST!$C$4:$E$400,3,FALSE),"0"))</f>
        <v/>
      </c>
      <c r="BC59" s="57">
        <f>IF(VLOOKUP(AW59,ST!$C$4:$F$298,4,FALSE)&lt;&gt;0,VLOOKUP(AW59,ST!$C$4:$F$298,4,FALSE),VLOOKUP(G59,ST!$C$4:$F$298,4,FALSE))</f>
        <v/>
      </c>
      <c r="BD59" s="57">
        <f>IF(O59="SC","Desconsiderar coluna ICMS ST",IF(O59="PR","Haverá ST", ))</f>
        <v/>
      </c>
      <c r="BE59" s="53">
        <f>W59</f>
        <v/>
      </c>
      <c r="BF59" s="53">
        <f>X59</f>
        <v/>
      </c>
      <c r="BG59" s="53">
        <f>AD59-AS59</f>
        <v/>
      </c>
      <c r="BH59" s="51">
        <f>$W$4+$X$4+AC59+$BJ$4+0.07</f>
        <v/>
      </c>
      <c r="BI59" s="53">
        <f>IF(BD59="Haverá ST",AJ59+AS59+AT59,AJ59+AS59)</f>
        <v/>
      </c>
      <c r="BJ59" s="53">
        <f>T59*$BJ$4</f>
        <v/>
      </c>
      <c r="BK59" s="53">
        <f>T59*$BK$4</f>
        <v/>
      </c>
      <c r="BL59" s="53">
        <f>BE59+BF59+AO59+BJ59+BK59+AD59</f>
        <v/>
      </c>
      <c r="BM59" s="53">
        <f>(T59-BL59)</f>
        <v/>
      </c>
    </row>
    <row r="60" ht="15.75" customHeight="1" s="218">
      <c r="A60" s="58">
        <f>A59+1</f>
        <v/>
      </c>
      <c r="B60" s="144">
        <f>BOM!B60</f>
        <v/>
      </c>
      <c r="C60" s="144">
        <f>BOM!C60</f>
        <v/>
      </c>
      <c r="D60" s="144">
        <f>BOM!D60</f>
        <v/>
      </c>
      <c r="E60" s="144">
        <f>BOM!E60</f>
        <v/>
      </c>
      <c r="F60" s="144">
        <f>BOM!F60</f>
        <v/>
      </c>
      <c r="G60" s="144">
        <f>BOM!G60</f>
        <v/>
      </c>
      <c r="H60" s="144">
        <f>BOM!H60</f>
        <v/>
      </c>
      <c r="I60" s="144">
        <f>BOM!I60</f>
        <v/>
      </c>
      <c r="J60" s="146">
        <f>BOM!J60</f>
        <v/>
      </c>
      <c r="K60" s="146">
        <f>BOM!K60</f>
        <v/>
      </c>
      <c r="L60" s="146">
        <f>BOM!L60</f>
        <v/>
      </c>
      <c r="M60" s="146">
        <f>BOM!M60</f>
        <v/>
      </c>
      <c r="N60" s="146">
        <f>BOM!N60</f>
        <v/>
      </c>
      <c r="O60" s="146">
        <f>BOM!O60</f>
        <v/>
      </c>
      <c r="P60" s="146">
        <f>BOM!P60</f>
        <v/>
      </c>
      <c r="Q60" s="46">
        <f>$F$97</f>
        <v/>
      </c>
      <c r="R60" s="46">
        <f>$F$98</f>
        <v/>
      </c>
      <c r="S60" s="48">
        <f>U60-(U60*R60)</f>
        <v/>
      </c>
      <c r="T60" s="48">
        <f>S60*I60</f>
        <v/>
      </c>
      <c r="U60" s="48">
        <f>(AN60)/(1-(BH60+Q60))</f>
        <v/>
      </c>
      <c r="V60" s="48">
        <f>U60*I60</f>
        <v/>
      </c>
      <c r="W60" s="49">
        <f>T60*$W$4</f>
        <v/>
      </c>
      <c r="X60" s="49">
        <f>T60*$X$4</f>
        <v/>
      </c>
      <c r="Y60" s="50">
        <f>M60</f>
        <v/>
      </c>
      <c r="Z60" s="9" t="n"/>
      <c r="AA60" s="9" t="n"/>
      <c r="AB60" s="9" t="n"/>
      <c r="AC60" s="51">
        <f t="array" ref="AC60">IF(I60&gt;0,VLOOKUP(Y60&amp;$P$88&amp;$P$89&amp;$P$90,Variáveis!$O$2:$S$300&amp;Variáveis!$P$2:$T$300&amp;Variáveis!$Q$2:$U$300&amp;Variáveis!$R$2:$V$300,5,FALSE),0)</f>
        <v/>
      </c>
      <c r="AD60" s="52">
        <f>T60*AC60</f>
        <v/>
      </c>
      <c r="AE60" s="53">
        <f>IF(AB60="não",((V60/(1-VLOOKUP(AA60,Variáveis!$AK$3:$AN$29,4,FALSE)))*VLOOKUP(AA60,Variáveis!$AK$3:$AN$29,4,FALSE))-AD60,0)</f>
        <v/>
      </c>
      <c r="AF60" s="53">
        <f>T60*$AF$4</f>
        <v/>
      </c>
      <c r="AG60" s="53">
        <f>IF(AB60="SIM","Cliente pode pagar DIFA na entrada", )</f>
        <v/>
      </c>
      <c r="AH60" s="54" t="n"/>
      <c r="AI60" s="53">
        <f>IF(K60="SIM",(J60*$F$102),J60)</f>
        <v/>
      </c>
      <c r="AJ60" s="53">
        <f>IF(L60="SIM",(AI60*$F$101),AI60)</f>
        <v/>
      </c>
      <c r="AK60" s="53">
        <f>AJ60-AS60</f>
        <v/>
      </c>
      <c r="AL60" s="53">
        <f>AJ60*I60</f>
        <v/>
      </c>
      <c r="AM60" s="53">
        <f>AK60*I60</f>
        <v/>
      </c>
      <c r="AN60" s="53">
        <f>AK60-AP60-AQ60</f>
        <v/>
      </c>
      <c r="AO60" s="53">
        <f>AN60*I60</f>
        <v/>
      </c>
      <c r="AP60" s="53">
        <f>$AP$4*AK60</f>
        <v/>
      </c>
      <c r="AQ60" s="53">
        <f>$AQ$4*AK60</f>
        <v/>
      </c>
      <c r="AR60" s="51">
        <f t="array" ref="AR60">VLOOKUP(M60&amp;N60&amp;O60&amp;P60,Variáveis!$A$2:$E$240&amp;Variáveis!$B$2:$F$240&amp;Variáveis!$C$2:$G$240&amp;Variáveis!$D$2:$H$240,5,FALSE)</f>
        <v/>
      </c>
      <c r="AS60" s="53">
        <f>((AJ60*(1-AR60))*AR60)</f>
        <v/>
      </c>
      <c r="AT60" s="53">
        <f>(((J60+(J60*AU60))*0.18)-(J60*AR60))</f>
        <v/>
      </c>
      <c r="AU60" s="55">
        <f>(((1+AV60)*(1-AR60))/(1-0.18)-1)</f>
        <v/>
      </c>
      <c r="AV60" s="55">
        <f>IF(BB60&gt;0,BB60,IF(BA60&gt;0,BA60,IF(AZ60&gt;0,AZ60,IF(AY60&gt;0,AY60,IF(AX60&gt;0,AX60)))))/100</f>
        <v/>
      </c>
      <c r="AW60" s="56">
        <f>VALUE(LEFT(G60,4))</f>
        <v/>
      </c>
      <c r="AX60" s="56">
        <f>VALUE(IFERROR(VLOOKUP(VALUE(LEFT(G60,4)),ST!$C$4:$E$300,3,FALSE),"0"))</f>
        <v/>
      </c>
      <c r="AY60" s="56">
        <f>VALUE(IFERROR(VLOOKUP(VALUE(LEFT(G60,5)),ST!$C$4:$E$300,3,FALSE),"0"))</f>
        <v/>
      </c>
      <c r="AZ60" s="56">
        <f>VALUE(IFERROR(VLOOKUP(VALUE(LEFT(G60,6)),ST!$C$4:$E$300,3,FALSE),"0"))</f>
        <v/>
      </c>
      <c r="BA60" s="56">
        <f>VALUE(IFERROR(VLOOKUP(VALUE(LEFT(G60,7)),ST!$C$4:$E$300,3,FALSE),"0"))</f>
        <v/>
      </c>
      <c r="BB60" s="56">
        <f>VALUE(IFERROR(VLOOKUP(G60,ST!$C$4:$E$400,3,FALSE),"0"))</f>
        <v/>
      </c>
      <c r="BC60" s="57">
        <f>IF(VLOOKUP(AW60,ST!$C$4:$F$298,4,FALSE)&lt;&gt;0,VLOOKUP(AW60,ST!$C$4:$F$298,4,FALSE),VLOOKUP(G60,ST!$C$4:$F$298,4,FALSE))</f>
        <v/>
      </c>
      <c r="BD60" s="57">
        <f>IF(O60="SC","Desconsiderar coluna ICMS ST",IF(O60="PR","Haverá ST", ))</f>
        <v/>
      </c>
      <c r="BE60" s="53">
        <f>W60</f>
        <v/>
      </c>
      <c r="BF60" s="53">
        <f>X60</f>
        <v/>
      </c>
      <c r="BG60" s="53">
        <f>AD60-AS60</f>
        <v/>
      </c>
      <c r="BH60" s="51">
        <f>$W$4+$X$4+AC60+$BJ$4+0.07</f>
        <v/>
      </c>
      <c r="BI60" s="53">
        <f>IF(BD60="Haverá ST",AJ60+AS60+AT60,AJ60+AS60)</f>
        <v/>
      </c>
      <c r="BJ60" s="53">
        <f>T60*$BJ$4</f>
        <v/>
      </c>
      <c r="BK60" s="53">
        <f>T60*$BK$4</f>
        <v/>
      </c>
      <c r="BL60" s="53">
        <f>BE60+BF60+AO60+BJ60+BK60+AD60</f>
        <v/>
      </c>
      <c r="BM60" s="53">
        <f>(T60-BL60)</f>
        <v/>
      </c>
    </row>
    <row r="61" ht="15.75" customHeight="1" s="218">
      <c r="A61" s="58">
        <f>A60+1</f>
        <v/>
      </c>
      <c r="B61" s="144">
        <f>BOM!B61</f>
        <v/>
      </c>
      <c r="C61" s="144">
        <f>BOM!C61</f>
        <v/>
      </c>
      <c r="D61" s="144">
        <f>BOM!D61</f>
        <v/>
      </c>
      <c r="E61" s="144">
        <f>BOM!E61</f>
        <v/>
      </c>
      <c r="F61" s="144">
        <f>BOM!F61</f>
        <v/>
      </c>
      <c r="G61" s="144">
        <f>BOM!G61</f>
        <v/>
      </c>
      <c r="H61" s="144">
        <f>BOM!H61</f>
        <v/>
      </c>
      <c r="I61" s="144">
        <f>BOM!I61</f>
        <v/>
      </c>
      <c r="J61" s="146">
        <f>BOM!J61</f>
        <v/>
      </c>
      <c r="K61" s="146">
        <f>BOM!K61</f>
        <v/>
      </c>
      <c r="L61" s="146">
        <f>BOM!L61</f>
        <v/>
      </c>
      <c r="M61" s="146">
        <f>BOM!M61</f>
        <v/>
      </c>
      <c r="N61" s="146">
        <f>BOM!N61</f>
        <v/>
      </c>
      <c r="O61" s="146">
        <f>BOM!O61</f>
        <v/>
      </c>
      <c r="P61" s="146">
        <f>BOM!P61</f>
        <v/>
      </c>
      <c r="Q61" s="46">
        <f>$F$97</f>
        <v/>
      </c>
      <c r="R61" s="46">
        <f>$F$98</f>
        <v/>
      </c>
      <c r="S61" s="48">
        <f>U61-(U61*R61)</f>
        <v/>
      </c>
      <c r="T61" s="48">
        <f>S61*I61</f>
        <v/>
      </c>
      <c r="U61" s="48">
        <f>(AN61)/(1-(BH61+Q61))</f>
        <v/>
      </c>
      <c r="V61" s="48">
        <f>U61*I61</f>
        <v/>
      </c>
      <c r="W61" s="49">
        <f>T61*$W$4</f>
        <v/>
      </c>
      <c r="X61" s="49">
        <f>T61*$X$4</f>
        <v/>
      </c>
      <c r="Y61" s="50">
        <f>M61</f>
        <v/>
      </c>
      <c r="Z61" s="9" t="n"/>
      <c r="AA61" s="9" t="n"/>
      <c r="AB61" s="9" t="n"/>
      <c r="AC61" s="51">
        <f t="array" ref="AC61">IF(I61&gt;0,VLOOKUP(Y61&amp;$P$88&amp;$P$89&amp;$P$90,Variáveis!$O$2:$S$300&amp;Variáveis!$P$2:$T$300&amp;Variáveis!$Q$2:$U$300&amp;Variáveis!$R$2:$V$300,5,FALSE),0)</f>
        <v/>
      </c>
      <c r="AD61" s="52">
        <f>T61*AC61</f>
        <v/>
      </c>
      <c r="AE61" s="53">
        <f>IF(AB61="não",((V61/(1-VLOOKUP(AA61,Variáveis!$AK$3:$AN$29,4,FALSE)))*VLOOKUP(AA61,Variáveis!$AK$3:$AN$29,4,FALSE))-AD61,0)</f>
        <v/>
      </c>
      <c r="AF61" s="53">
        <f>T61*$AF$4</f>
        <v/>
      </c>
      <c r="AG61" s="53">
        <f>IF(AB61="SIM","Cliente pode pagar DIFA na entrada", )</f>
        <v/>
      </c>
      <c r="AH61" s="54" t="n"/>
      <c r="AI61" s="53">
        <f>IF(K61="SIM",(J61*$F$102),J61)</f>
        <v/>
      </c>
      <c r="AJ61" s="53">
        <f>IF(L61="SIM",(AI61*$F$101),AI61)</f>
        <v/>
      </c>
      <c r="AK61" s="53">
        <f>AJ61-AS61</f>
        <v/>
      </c>
      <c r="AL61" s="53">
        <f>AJ61*I61</f>
        <v/>
      </c>
      <c r="AM61" s="53">
        <f>AK61*I61</f>
        <v/>
      </c>
      <c r="AN61" s="53">
        <f>AK61-AP61-AQ61</f>
        <v/>
      </c>
      <c r="AO61" s="53">
        <f>AN61*I61</f>
        <v/>
      </c>
      <c r="AP61" s="53">
        <f>$AP$4*AK61</f>
        <v/>
      </c>
      <c r="AQ61" s="53">
        <f>$AQ$4*AK61</f>
        <v/>
      </c>
      <c r="AR61" s="51">
        <f t="array" ref="AR61">VLOOKUP(M61&amp;N61&amp;O61&amp;P61,Variáveis!$A$2:$E$240&amp;Variáveis!$B$2:$F$240&amp;Variáveis!$C$2:$G$240&amp;Variáveis!$D$2:$H$240,5,FALSE)</f>
        <v/>
      </c>
      <c r="AS61" s="53">
        <f>((AJ61*(1-AR61))*AR61)</f>
        <v/>
      </c>
      <c r="AT61" s="53">
        <f>(((J61+(J61*AU61))*0.18)-(J61*AR61))</f>
        <v/>
      </c>
      <c r="AU61" s="55">
        <f>(((1+AV61)*(1-AR61))/(1-0.18)-1)</f>
        <v/>
      </c>
      <c r="AV61" s="55">
        <f>IF(BB61&gt;0,BB61,IF(BA61&gt;0,BA61,IF(AZ61&gt;0,AZ61,IF(AY61&gt;0,AY61,IF(AX61&gt;0,AX61)))))/100</f>
        <v/>
      </c>
      <c r="AW61" s="56">
        <f>VALUE(LEFT(G61,4))</f>
        <v/>
      </c>
      <c r="AX61" s="56">
        <f>VALUE(IFERROR(VLOOKUP(VALUE(LEFT(G61,4)),ST!$C$4:$E$300,3,FALSE),"0"))</f>
        <v/>
      </c>
      <c r="AY61" s="56">
        <f>VALUE(IFERROR(VLOOKUP(VALUE(LEFT(G61,5)),ST!$C$4:$E$300,3,FALSE),"0"))</f>
        <v/>
      </c>
      <c r="AZ61" s="56">
        <f>VALUE(IFERROR(VLOOKUP(VALUE(LEFT(G61,6)),ST!$C$4:$E$300,3,FALSE),"0"))</f>
        <v/>
      </c>
      <c r="BA61" s="56">
        <f>VALUE(IFERROR(VLOOKUP(VALUE(LEFT(G61,7)),ST!$C$4:$E$300,3,FALSE),"0"))</f>
        <v/>
      </c>
      <c r="BB61" s="56">
        <f>VALUE(IFERROR(VLOOKUP(G61,ST!$C$4:$E$400,3,FALSE),"0"))</f>
        <v/>
      </c>
      <c r="BC61" s="57">
        <f>IF(VLOOKUP(AW61,ST!$C$4:$F$298,4,FALSE)&lt;&gt;0,VLOOKUP(AW61,ST!$C$4:$F$298,4,FALSE),VLOOKUP(G61,ST!$C$4:$F$298,4,FALSE))</f>
        <v/>
      </c>
      <c r="BD61" s="57">
        <f>IF(O61="SC","Desconsiderar coluna ICMS ST",IF(O61="PR","Haverá ST", ))</f>
        <v/>
      </c>
      <c r="BE61" s="53">
        <f>W61</f>
        <v/>
      </c>
      <c r="BF61" s="53">
        <f>X61</f>
        <v/>
      </c>
      <c r="BG61" s="53">
        <f>AD61-AS61</f>
        <v/>
      </c>
      <c r="BH61" s="51">
        <f>$W$4+$X$4+AC61+$BJ$4+0.07</f>
        <v/>
      </c>
      <c r="BI61" s="53">
        <f>IF(BD61="Haverá ST",AJ61+AS61+AT61,AJ61+AS61)</f>
        <v/>
      </c>
      <c r="BJ61" s="53">
        <f>T61*$BJ$4</f>
        <v/>
      </c>
      <c r="BK61" s="53">
        <f>T61*$BK$4</f>
        <v/>
      </c>
      <c r="BL61" s="53">
        <f>BE61+BF61+AO61+BJ61+BK61+AD61</f>
        <v/>
      </c>
      <c r="BM61" s="53">
        <f>(T61-BL61)</f>
        <v/>
      </c>
    </row>
    <row r="62" ht="15.75" customHeight="1" s="218">
      <c r="A62" s="26" t="n"/>
      <c r="B62" s="26" t="n"/>
      <c r="C62" s="26" t="n"/>
      <c r="D62" s="26" t="n"/>
      <c r="E62" s="27" t="n"/>
      <c r="F62" s="26" t="inlineStr">
        <is>
          <t>LICENÇAS</t>
        </is>
      </c>
      <c r="G62" s="28" t="n"/>
      <c r="H62" s="26" t="n"/>
      <c r="I62" s="26" t="inlineStr">
        <is>
          <t>Qde</t>
        </is>
      </c>
      <c r="J62" s="29" t="n"/>
      <c r="K62" s="27" t="n"/>
      <c r="L62" s="27" t="n"/>
      <c r="M62" s="29" t="n"/>
      <c r="N62" s="29" t="n"/>
      <c r="O62" s="29" t="n"/>
      <c r="P62" s="29" t="n"/>
      <c r="Q62" s="27" t="n"/>
      <c r="R62" s="27" t="n"/>
      <c r="S62" s="20" t="inlineStr">
        <is>
          <t>Preço Unitário c/ Desconto</t>
        </is>
      </c>
      <c r="T62" s="20" t="inlineStr">
        <is>
          <t>Preço Total c/ Desconto</t>
        </is>
      </c>
      <c r="U62" s="27" t="inlineStr">
        <is>
          <t>Preço Unitário</t>
        </is>
      </c>
      <c r="V62" s="30" t="n"/>
      <c r="W62" s="31" t="n">
        <v>0.0165</v>
      </c>
      <c r="X62" s="31" t="n">
        <v>0.076</v>
      </c>
      <c r="Y62" s="32" t="n"/>
      <c r="Z62" s="32" t="n"/>
      <c r="AA62" s="32" t="n"/>
      <c r="AB62" s="32" t="n"/>
      <c r="AC62" s="31">
        <f t="array" ref="AC62">VLOOKUP(Y62&amp;Z62&amp;AA62&amp;AB62,Variáveis!$O$2:$S$300&amp;Variáveis!$P$2:$T$300&amp;Variáveis!$Q$2:$U$300&amp;Variáveis!$R$2:$V$300,5,FALSE)</f>
        <v/>
      </c>
      <c r="AD62" s="31" t="n"/>
      <c r="AE62" s="33" t="n"/>
      <c r="AF62" s="33" t="n">
        <v>0.02</v>
      </c>
      <c r="AG62" s="33" t="n"/>
      <c r="AH62" s="27" t="n"/>
      <c r="AI62" s="29" t="n"/>
      <c r="AJ62" s="29" t="n"/>
      <c r="AK62" s="29" t="n"/>
      <c r="AL62" s="29" t="n"/>
      <c r="AM62" s="29" t="n"/>
      <c r="AN62" s="29" t="n"/>
      <c r="AO62" s="29" t="n"/>
      <c r="AP62" s="29" t="n"/>
      <c r="AQ62" s="29" t="n"/>
      <c r="AR62" s="29">
        <f t="array" ref="AR62">VLOOKUP(M62&amp;N62&amp;O62&amp;P62,Variáveis!$A$2:$E$240&amp;Variáveis!$B$2:$F$240&amp;Variáveis!$C$2:$G$240&amp;Variáveis!$D$2:$H$240,5,FALSE)</f>
        <v/>
      </c>
      <c r="AS62" s="29" t="n"/>
      <c r="AT62" s="29" t="n"/>
      <c r="AU62" s="29" t="n"/>
      <c r="AV62" s="29" t="n"/>
      <c r="AW62" s="29" t="n"/>
      <c r="AX62" s="29" t="n"/>
      <c r="AY62" s="29" t="n"/>
      <c r="AZ62" s="29" t="n"/>
      <c r="BA62" s="29" t="n"/>
      <c r="BB62" s="29" t="n"/>
      <c r="BC62" s="29" t="n"/>
      <c r="BD62" s="73" t="n"/>
      <c r="BE62" s="29" t="n"/>
      <c r="BF62" s="29" t="n"/>
      <c r="BG62" s="29" t="n"/>
      <c r="BH62" s="29" t="n"/>
      <c r="BI62" s="29" t="n"/>
      <c r="BJ62" s="31" t="n">
        <v>0.0288</v>
      </c>
      <c r="BK62" s="31">
        <f>BK4</f>
        <v/>
      </c>
      <c r="BL62" s="29" t="n"/>
      <c r="BM62" s="31" t="n"/>
    </row>
    <row r="63" ht="15.75" customHeight="1" s="218">
      <c r="A63" s="74">
        <f>A61+1</f>
        <v/>
      </c>
      <c r="B63" s="144">
        <f>BOM!B63</f>
        <v/>
      </c>
      <c r="C63" s="144">
        <f>BOM!C63</f>
        <v/>
      </c>
      <c r="D63" s="144">
        <f>BOM!D63</f>
        <v/>
      </c>
      <c r="E63" s="144">
        <f>BOM!E63</f>
        <v/>
      </c>
      <c r="F63" s="149">
        <f>BOM!F63</f>
        <v/>
      </c>
      <c r="G63" s="49">
        <f>BOM!G63</f>
        <v/>
      </c>
      <c r="H63" s="49">
        <f>BOM!H63</f>
        <v/>
      </c>
      <c r="I63" s="144" t="n">
        <v>0</v>
      </c>
      <c r="J63" s="146">
        <f>BOM!J63</f>
        <v/>
      </c>
      <c r="K63" s="146">
        <f>BOM!K63</f>
        <v/>
      </c>
      <c r="L63" s="146">
        <f>BOM!L63</f>
        <v/>
      </c>
      <c r="M63" s="150">
        <f>BOM!M63</f>
        <v/>
      </c>
      <c r="N63" s="150">
        <f>BOM!N63</f>
        <v/>
      </c>
      <c r="O63" s="150">
        <f>BOM!O63</f>
        <v/>
      </c>
      <c r="P63" s="150">
        <f>BOM!P63</f>
        <v/>
      </c>
      <c r="Q63" s="46">
        <f>$F$97</f>
        <v/>
      </c>
      <c r="R63" s="46">
        <f>$F$98</f>
        <v/>
      </c>
      <c r="S63" s="48">
        <f>U63-(U63*R63)</f>
        <v/>
      </c>
      <c r="T63" s="48">
        <f>S63*I63</f>
        <v/>
      </c>
      <c r="U63" s="48">
        <f>(AJ63)/(1-(BH63+Q63))</f>
        <v/>
      </c>
      <c r="V63" s="48">
        <f>U63*I63</f>
        <v/>
      </c>
      <c r="W63" s="49">
        <f>T63*$W$62</f>
        <v/>
      </c>
      <c r="X63" s="49">
        <f>T63*$X$62</f>
        <v/>
      </c>
      <c r="Y63" s="79" t="n"/>
      <c r="Z63" s="80" t="n"/>
      <c r="AA63" s="80" t="n"/>
      <c r="AB63" s="80" t="n"/>
      <c r="AC63" s="80" t="n"/>
      <c r="AD63" s="80" t="n"/>
      <c r="AE63" s="81" t="n"/>
      <c r="AF63" s="49">
        <f>T63*$AF$62</f>
        <v/>
      </c>
      <c r="AG63" s="49" t="n"/>
      <c r="AH63" s="82" t="n"/>
      <c r="AI63" s="53">
        <f>IF(K63="SIM",(J63*$F$103),J63)</f>
        <v/>
      </c>
      <c r="AJ63" s="53">
        <f>IF(L63="SIM",(AI63*$F$101),AI63)</f>
        <v/>
      </c>
      <c r="AK63" s="53" t="n"/>
      <c r="AL63" s="53">
        <f>AJ63*I63</f>
        <v/>
      </c>
      <c r="AM63" s="83" t="n"/>
      <c r="AN63" s="83" t="n"/>
      <c r="AO63" s="83" t="n"/>
      <c r="AP63" s="84" t="n"/>
      <c r="AQ63" s="84" t="n"/>
      <c r="AR63" s="84">
        <f t="array" ref="AR63">VLOOKUP(M63&amp;N63&amp;O63&amp;P63,Variáveis!$A$2:$E$240&amp;Variáveis!$B$2:$F$240&amp;Variáveis!$C$2:$G$240&amp;Variáveis!$D$2:$H$240,5,FALSE)</f>
        <v/>
      </c>
      <c r="AS63" s="85" t="n"/>
      <c r="AT63" s="85" t="n"/>
      <c r="AU63" s="85" t="n"/>
      <c r="AV63" s="85" t="n"/>
      <c r="AW63" s="85" t="n"/>
      <c r="AX63" s="85" t="n"/>
      <c r="AY63" s="85" t="n"/>
      <c r="AZ63" s="85" t="n"/>
      <c r="BA63" s="85" t="n"/>
      <c r="BB63" s="85" t="n"/>
      <c r="BC63" s="85" t="n"/>
      <c r="BD63" s="86" t="n"/>
      <c r="BE63" s="53">
        <f>W63</f>
        <v/>
      </c>
      <c r="BF63" s="53">
        <f>X63</f>
        <v/>
      </c>
      <c r="BG63" s="53" t="n"/>
      <c r="BH63" s="51">
        <f>$W$62+$X$62+$AF$62+$BJ$62+0.07</f>
        <v/>
      </c>
      <c r="BI63" s="53">
        <f>AJ63+AS63+AT63</f>
        <v/>
      </c>
      <c r="BJ63" s="53">
        <f>T63*$BJ$62</f>
        <v/>
      </c>
      <c r="BK63" s="53">
        <f>T63*$BK$62</f>
        <v/>
      </c>
      <c r="BL63" s="53">
        <f>BE63+BF63+AL63+BJ63+BK63+AD63+AF63</f>
        <v/>
      </c>
      <c r="BM63" s="49">
        <f>(T63-BL63)</f>
        <v/>
      </c>
    </row>
    <row r="64" ht="15.75" customHeight="1" s="218">
      <c r="A64" s="74">
        <f>A63+1</f>
        <v/>
      </c>
      <c r="B64" s="144">
        <f>BOM!B64</f>
        <v/>
      </c>
      <c r="C64" s="144">
        <f>BOM!C64</f>
        <v/>
      </c>
      <c r="D64" s="144">
        <f>BOM!D64</f>
        <v/>
      </c>
      <c r="E64" s="144">
        <f>BOM!E64</f>
        <v/>
      </c>
      <c r="F64" s="149">
        <f>BOM!F64</f>
        <v/>
      </c>
      <c r="G64" s="49">
        <f>BOM!G64</f>
        <v/>
      </c>
      <c r="H64" s="49">
        <f>BOM!H64</f>
        <v/>
      </c>
      <c r="I64" s="144">
        <f>I23</f>
        <v/>
      </c>
      <c r="J64" s="146">
        <f>BOM!J64</f>
        <v/>
      </c>
      <c r="K64" s="146">
        <f>BOM!K64</f>
        <v/>
      </c>
      <c r="L64" s="146">
        <f>BOM!L64</f>
        <v/>
      </c>
      <c r="M64" s="150">
        <f>BOM!M64</f>
        <v/>
      </c>
      <c r="N64" s="150">
        <f>BOM!N64</f>
        <v/>
      </c>
      <c r="O64" s="150">
        <f>BOM!O64</f>
        <v/>
      </c>
      <c r="P64" s="150">
        <f>BOM!P64</f>
        <v/>
      </c>
      <c r="Q64" s="46">
        <f>$F$97</f>
        <v/>
      </c>
      <c r="R64" s="46">
        <f>$F$98</f>
        <v/>
      </c>
      <c r="S64" s="48">
        <f>U64-(U64*R64)</f>
        <v/>
      </c>
      <c r="T64" s="48">
        <f>S64*I64</f>
        <v/>
      </c>
      <c r="U64" s="48">
        <f>(AJ64)/(1-(BH64+Q64))</f>
        <v/>
      </c>
      <c r="V64" s="48">
        <f>U64*I64</f>
        <v/>
      </c>
      <c r="W64" s="49">
        <f>T64*$W$62</f>
        <v/>
      </c>
      <c r="X64" s="49">
        <f>T64*$X$62</f>
        <v/>
      </c>
      <c r="Y64" s="90" t="n"/>
      <c r="Z64" s="91" t="n"/>
      <c r="AA64" s="91" t="n"/>
      <c r="AB64" s="91" t="n"/>
      <c r="AC64" s="91" t="n"/>
      <c r="AD64" s="91" t="n"/>
      <c r="AE64" s="92" t="n"/>
      <c r="AF64" s="49">
        <f>T64*$AF$62</f>
        <v/>
      </c>
      <c r="AG64" s="49" t="n"/>
      <c r="AH64" s="82" t="n"/>
      <c r="AI64" s="53">
        <f>IF(K64="SIM",(J64*$F$103),J64)</f>
        <v/>
      </c>
      <c r="AJ64" s="53">
        <f>IF(L64="SIM",(AI64*$F$101),AI64)</f>
        <v/>
      </c>
      <c r="AK64" s="53" t="n"/>
      <c r="AL64" s="53">
        <f>AJ64*I64</f>
        <v/>
      </c>
      <c r="AM64" s="93" t="n"/>
      <c r="AN64" s="93" t="n"/>
      <c r="AO64" s="93" t="n"/>
      <c r="AP64" s="94" t="n"/>
      <c r="AQ64" s="94" t="n"/>
      <c r="AR64" s="94" t="n"/>
      <c r="AS64" s="95" t="n"/>
      <c r="AT64" s="95" t="n"/>
      <c r="AU64" s="95" t="n"/>
      <c r="AV64" s="95" t="n"/>
      <c r="AW64" s="95" t="n"/>
      <c r="AX64" s="95" t="n"/>
      <c r="AY64" s="95" t="n"/>
      <c r="AZ64" s="95" t="n"/>
      <c r="BA64" s="95" t="n"/>
      <c r="BB64" s="95" t="n"/>
      <c r="BC64" s="95" t="n"/>
      <c r="BD64" s="96" t="n"/>
      <c r="BE64" s="53">
        <f>W64</f>
        <v/>
      </c>
      <c r="BF64" s="53">
        <f>X64</f>
        <v/>
      </c>
      <c r="BG64" s="53" t="n"/>
      <c r="BH64" s="51">
        <f>$W$62+$X$62+$AF$62+$BJ$62+0.07</f>
        <v/>
      </c>
      <c r="BI64" s="53">
        <f>AJ64+AS64+AT64</f>
        <v/>
      </c>
      <c r="BJ64" s="53">
        <f>T64*$BJ$62</f>
        <v/>
      </c>
      <c r="BK64" s="53">
        <f>T64*$BK$62</f>
        <v/>
      </c>
      <c r="BL64" s="53">
        <f>BE64+BF64+AL64+BJ64+BK64+AD64+AF64</f>
        <v/>
      </c>
      <c r="BM64" s="49">
        <f>(T64-BL64)</f>
        <v/>
      </c>
    </row>
    <row r="65" ht="15.75" customHeight="1" s="218">
      <c r="A65" s="74" t="n">
        <v>59</v>
      </c>
      <c r="B65" s="144">
        <f>BOM!B65</f>
        <v/>
      </c>
      <c r="C65" s="144">
        <f>BOM!C65</f>
        <v/>
      </c>
      <c r="D65" s="144">
        <f>BOM!D65</f>
        <v/>
      </c>
      <c r="E65" s="144">
        <f>BOM!E65</f>
        <v/>
      </c>
      <c r="F65" s="149">
        <f>BOM!F65</f>
        <v/>
      </c>
      <c r="G65" s="49">
        <f>BOM!G65</f>
        <v/>
      </c>
      <c r="H65" s="49">
        <f>BOM!H65</f>
        <v/>
      </c>
      <c r="I65" s="144">
        <f>BOM!I65</f>
        <v/>
      </c>
      <c r="J65" s="146">
        <f>BOM!J65</f>
        <v/>
      </c>
      <c r="K65" s="146">
        <f>BOM!K65</f>
        <v/>
      </c>
      <c r="L65" s="146">
        <f>BOM!L65</f>
        <v/>
      </c>
      <c r="M65" s="150">
        <f>BOM!M65</f>
        <v/>
      </c>
      <c r="N65" s="150">
        <f>BOM!N65</f>
        <v/>
      </c>
      <c r="O65" s="150">
        <f>BOM!O65</f>
        <v/>
      </c>
      <c r="P65" s="150">
        <f>BOM!P65</f>
        <v/>
      </c>
      <c r="Q65" s="46">
        <f>$F$97</f>
        <v/>
      </c>
      <c r="R65" s="46">
        <f>$F$98</f>
        <v/>
      </c>
      <c r="S65" s="48">
        <f>U65-(U65*R65)</f>
        <v/>
      </c>
      <c r="T65" s="48">
        <f>S65*I65</f>
        <v/>
      </c>
      <c r="U65" s="48">
        <f>(AJ65)/(1-(BH65+Q65))</f>
        <v/>
      </c>
      <c r="V65" s="48">
        <f>U65*I65</f>
        <v/>
      </c>
      <c r="W65" s="49">
        <f>T65*$W$62</f>
        <v/>
      </c>
      <c r="X65" s="49">
        <f>T65*$X$62</f>
        <v/>
      </c>
      <c r="Y65" s="90" t="n"/>
      <c r="Z65" s="91" t="n"/>
      <c r="AA65" s="91" t="n"/>
      <c r="AB65" s="91" t="n"/>
      <c r="AC65" s="91" t="n"/>
      <c r="AD65" s="91" t="n"/>
      <c r="AE65" s="92" t="n"/>
      <c r="AF65" s="49">
        <f>T65*$AF$62</f>
        <v/>
      </c>
      <c r="AG65" s="49" t="n"/>
      <c r="AH65" s="82" t="n"/>
      <c r="AI65" s="53">
        <f>IF(K65="SIM",(J65*$F$103),J65)</f>
        <v/>
      </c>
      <c r="AJ65" s="53">
        <f>IF(L65="SIM",(AI65*$F$101),AI65)</f>
        <v/>
      </c>
      <c r="AK65" s="53" t="n"/>
      <c r="AL65" s="53">
        <f>AJ65*I65</f>
        <v/>
      </c>
      <c r="AM65" s="93" t="n"/>
      <c r="AN65" s="93" t="n"/>
      <c r="AO65" s="93" t="n"/>
      <c r="AP65" s="94" t="n"/>
      <c r="AQ65" s="94" t="n"/>
      <c r="AR65" s="94" t="n"/>
      <c r="AS65" s="95" t="n"/>
      <c r="AT65" s="95" t="n"/>
      <c r="AU65" s="95" t="n"/>
      <c r="AV65" s="95" t="n"/>
      <c r="AW65" s="95" t="n"/>
      <c r="AX65" s="95" t="n"/>
      <c r="AY65" s="95" t="n"/>
      <c r="AZ65" s="95" t="n"/>
      <c r="BA65" s="95" t="n"/>
      <c r="BB65" s="95" t="n"/>
      <c r="BC65" s="95" t="n"/>
      <c r="BD65" s="96" t="n"/>
      <c r="BE65" s="53">
        <f>W65</f>
        <v/>
      </c>
      <c r="BF65" s="53">
        <f>X65</f>
        <v/>
      </c>
      <c r="BG65" s="53" t="n"/>
      <c r="BH65" s="51">
        <f>$W$62+$X$62+$AF$62+$BJ$62+0.07</f>
        <v/>
      </c>
      <c r="BI65" s="53">
        <f>AJ65+AS65+AT65</f>
        <v/>
      </c>
      <c r="BJ65" s="53">
        <f>T65*$BJ$62</f>
        <v/>
      </c>
      <c r="BK65" s="53">
        <f>T65*$BK$62</f>
        <v/>
      </c>
      <c r="BL65" s="53">
        <f>BE65+BF65+AL65+BJ65+BK65+AD65+AF65</f>
        <v/>
      </c>
      <c r="BM65" s="49">
        <f>(T65-BL65)</f>
        <v/>
      </c>
    </row>
    <row r="66" ht="15.75" customHeight="1" s="218">
      <c r="A66" s="74" t="n">
        <v>60</v>
      </c>
      <c r="B66" s="144">
        <f>BOM!B66</f>
        <v/>
      </c>
      <c r="C66" s="144">
        <f>BOM!C66</f>
        <v/>
      </c>
      <c r="D66" s="144">
        <f>BOM!D66</f>
        <v/>
      </c>
      <c r="E66" s="144">
        <f>BOM!E66</f>
        <v/>
      </c>
      <c r="F66" s="149">
        <f>BOM!F66</f>
        <v/>
      </c>
      <c r="G66" s="49">
        <f>BOM!G66</f>
        <v/>
      </c>
      <c r="H66" s="49">
        <f>BOM!H66</f>
        <v/>
      </c>
      <c r="I66" s="144">
        <f>BOM!I66</f>
        <v/>
      </c>
      <c r="J66" s="146">
        <f>BOM!J66</f>
        <v/>
      </c>
      <c r="K66" s="146">
        <f>BOM!K66</f>
        <v/>
      </c>
      <c r="L66" s="146">
        <f>BOM!L66</f>
        <v/>
      </c>
      <c r="M66" s="150">
        <f>BOM!M66</f>
        <v/>
      </c>
      <c r="N66" s="150">
        <f>BOM!N66</f>
        <v/>
      </c>
      <c r="O66" s="150">
        <f>BOM!O66</f>
        <v/>
      </c>
      <c r="P66" s="150">
        <f>BOM!P66</f>
        <v/>
      </c>
      <c r="Q66" s="46">
        <f>$F$97</f>
        <v/>
      </c>
      <c r="R66" s="46">
        <f>$F$98</f>
        <v/>
      </c>
      <c r="S66" s="48">
        <f>U66-(U66*R66)</f>
        <v/>
      </c>
      <c r="T66" s="48">
        <f>S66*I66</f>
        <v/>
      </c>
      <c r="U66" s="48">
        <f>(AJ66)/(1-(BH66+Q66))</f>
        <v/>
      </c>
      <c r="V66" s="48">
        <f>U66*I66</f>
        <v/>
      </c>
      <c r="W66" s="49">
        <f>T66*$W$62</f>
        <v/>
      </c>
      <c r="X66" s="49">
        <f>T66*$X$62</f>
        <v/>
      </c>
      <c r="Y66" s="90" t="n"/>
      <c r="Z66" s="91" t="n"/>
      <c r="AA66" s="91" t="n"/>
      <c r="AB66" s="91" t="n"/>
      <c r="AC66" s="91" t="n"/>
      <c r="AD66" s="91" t="n"/>
      <c r="AE66" s="92" t="n"/>
      <c r="AF66" s="49">
        <f>T66*$AF$62</f>
        <v/>
      </c>
      <c r="AG66" s="49" t="n"/>
      <c r="AH66" s="82" t="n"/>
      <c r="AI66" s="53">
        <f>IF(K66="SIM",(J66*$F$103),J66)</f>
        <v/>
      </c>
      <c r="AJ66" s="53">
        <f>IF(L66="SIM",(AI66*$F$101),AI66)</f>
        <v/>
      </c>
      <c r="AK66" s="53" t="n"/>
      <c r="AL66" s="53">
        <f>AJ66*I66</f>
        <v/>
      </c>
      <c r="AM66" s="93" t="n"/>
      <c r="AN66" s="93" t="n"/>
      <c r="AO66" s="93" t="n"/>
      <c r="AP66" s="94" t="n"/>
      <c r="AQ66" s="94" t="n"/>
      <c r="AR66" s="94" t="n"/>
      <c r="AS66" s="95" t="n"/>
      <c r="AT66" s="95" t="n"/>
      <c r="AU66" s="95" t="n"/>
      <c r="AV66" s="95" t="n"/>
      <c r="AW66" s="95" t="n"/>
      <c r="AX66" s="95" t="n"/>
      <c r="AY66" s="95" t="n"/>
      <c r="AZ66" s="95" t="n"/>
      <c r="BA66" s="95" t="n"/>
      <c r="BB66" s="95" t="n"/>
      <c r="BC66" s="95" t="n"/>
      <c r="BD66" s="96" t="n"/>
      <c r="BE66" s="53">
        <f>W66</f>
        <v/>
      </c>
      <c r="BF66" s="53">
        <f>X66</f>
        <v/>
      </c>
      <c r="BG66" s="53" t="n"/>
      <c r="BH66" s="51">
        <f>$W$62+$X$62+$AF$62+$BJ$62+0.07</f>
        <v/>
      </c>
      <c r="BI66" s="53">
        <f>AJ66+AS66+AT66</f>
        <v/>
      </c>
      <c r="BJ66" s="53">
        <f>T66*$BJ$62</f>
        <v/>
      </c>
      <c r="BK66" s="53">
        <f>T66*$BK$62</f>
        <v/>
      </c>
      <c r="BL66" s="53">
        <f>BE66+BF66+AL66+BJ66+BK66+AD66+AF66</f>
        <v/>
      </c>
      <c r="BM66" s="49">
        <f>(T66-BL66)</f>
        <v/>
      </c>
    </row>
    <row r="67" ht="15.75" customHeight="1" s="218">
      <c r="A67" s="74" t="n">
        <v>61</v>
      </c>
      <c r="B67" s="144">
        <f>BOM!B67</f>
        <v/>
      </c>
      <c r="C67" s="144">
        <f>BOM!C67</f>
        <v/>
      </c>
      <c r="D67" s="144">
        <f>BOM!D67</f>
        <v/>
      </c>
      <c r="E67" s="144">
        <f>BOM!E67</f>
        <v/>
      </c>
      <c r="F67" s="149">
        <f>BOM!F67</f>
        <v/>
      </c>
      <c r="G67" s="49">
        <f>BOM!G67</f>
        <v/>
      </c>
      <c r="H67" s="49">
        <f>BOM!H67</f>
        <v/>
      </c>
      <c r="I67" s="144">
        <f>BOM!I67</f>
        <v/>
      </c>
      <c r="J67" s="146">
        <f>BOM!J67</f>
        <v/>
      </c>
      <c r="K67" s="146">
        <f>BOM!K67</f>
        <v/>
      </c>
      <c r="L67" s="146">
        <f>BOM!L67</f>
        <v/>
      </c>
      <c r="M67" s="150">
        <f>BOM!M67</f>
        <v/>
      </c>
      <c r="N67" s="150">
        <f>BOM!N67</f>
        <v/>
      </c>
      <c r="O67" s="150">
        <f>BOM!O67</f>
        <v/>
      </c>
      <c r="P67" s="150">
        <f>BOM!P67</f>
        <v/>
      </c>
      <c r="Q67" s="46">
        <f>$F$97</f>
        <v/>
      </c>
      <c r="R67" s="46">
        <f>$F$98</f>
        <v/>
      </c>
      <c r="S67" s="48">
        <f>U67-(U67*R67)</f>
        <v/>
      </c>
      <c r="T67" s="48">
        <f>S67*I67</f>
        <v/>
      </c>
      <c r="U67" s="48">
        <f>(AJ67)/(1-(BH67+Q67))</f>
        <v/>
      </c>
      <c r="V67" s="48">
        <f>U67*I67</f>
        <v/>
      </c>
      <c r="W67" s="49">
        <f>T67*$W$62</f>
        <v/>
      </c>
      <c r="X67" s="49">
        <f>T67*$X$62</f>
        <v/>
      </c>
      <c r="Y67" s="90" t="n"/>
      <c r="Z67" s="91" t="n"/>
      <c r="AA67" s="91" t="n"/>
      <c r="AB67" s="91" t="n"/>
      <c r="AC67" s="91" t="n"/>
      <c r="AD67" s="91" t="n"/>
      <c r="AE67" s="92" t="n"/>
      <c r="AF67" s="49">
        <f>T67*$AF$62</f>
        <v/>
      </c>
      <c r="AG67" s="49" t="n"/>
      <c r="AH67" s="82" t="n"/>
      <c r="AI67" s="53">
        <f>IF(K67="SIM",(J67*$F$103),J67)</f>
        <v/>
      </c>
      <c r="AJ67" s="53">
        <f>IF(L67="SIM",(AI67*$F$101),AI67)</f>
        <v/>
      </c>
      <c r="AK67" s="53" t="n"/>
      <c r="AL67" s="53">
        <f>AJ67*I67</f>
        <v/>
      </c>
      <c r="AM67" s="93" t="n"/>
      <c r="AN67" s="93" t="n"/>
      <c r="AO67" s="93" t="n"/>
      <c r="AP67" s="94" t="n"/>
      <c r="AQ67" s="94" t="n"/>
      <c r="AR67" s="94" t="n"/>
      <c r="AS67" s="95" t="n"/>
      <c r="AT67" s="95" t="n"/>
      <c r="AU67" s="95" t="n"/>
      <c r="AV67" s="95" t="n"/>
      <c r="AW67" s="95" t="n"/>
      <c r="AX67" s="95" t="n"/>
      <c r="AY67" s="95" t="n"/>
      <c r="AZ67" s="95" t="n"/>
      <c r="BA67" s="95" t="n"/>
      <c r="BB67" s="95" t="n"/>
      <c r="BC67" s="95" t="n"/>
      <c r="BD67" s="96" t="n"/>
      <c r="BE67" s="53">
        <f>W67</f>
        <v/>
      </c>
      <c r="BF67" s="53">
        <f>X67</f>
        <v/>
      </c>
      <c r="BG67" s="53" t="n"/>
      <c r="BH67" s="51">
        <f>$W$62+$X$62+$AF$62+$BJ$62+0.07</f>
        <v/>
      </c>
      <c r="BI67" s="53">
        <f>AJ67+AS67+AT67</f>
        <v/>
      </c>
      <c r="BJ67" s="53">
        <f>T67*$BJ$62</f>
        <v/>
      </c>
      <c r="BK67" s="53">
        <f>T67*$BK$62</f>
        <v/>
      </c>
      <c r="BL67" s="53">
        <f>BE67+BF67+AL67+BJ67+BK67+AD67+AF67</f>
        <v/>
      </c>
      <c r="BM67" s="49">
        <f>(T67-BL67)</f>
        <v/>
      </c>
    </row>
    <row r="68" ht="15.75" customHeight="1" s="218">
      <c r="A68" s="74" t="n">
        <v>62</v>
      </c>
      <c r="B68" s="144">
        <f>BOM!B68</f>
        <v/>
      </c>
      <c r="C68" s="144">
        <f>BOM!C68</f>
        <v/>
      </c>
      <c r="D68" s="144">
        <f>BOM!D68</f>
        <v/>
      </c>
      <c r="E68" s="144">
        <f>BOM!E68</f>
        <v/>
      </c>
      <c r="F68" s="149">
        <f>BOM!F68</f>
        <v/>
      </c>
      <c r="G68" s="49">
        <f>BOM!G68</f>
        <v/>
      </c>
      <c r="H68" s="49">
        <f>BOM!H68</f>
        <v/>
      </c>
      <c r="I68" s="144">
        <f>BOM!I68</f>
        <v/>
      </c>
      <c r="J68" s="146">
        <f>BOM!J68</f>
        <v/>
      </c>
      <c r="K68" s="146">
        <f>BOM!K68</f>
        <v/>
      </c>
      <c r="L68" s="146">
        <f>BOM!L68</f>
        <v/>
      </c>
      <c r="M68" s="150">
        <f>BOM!M68</f>
        <v/>
      </c>
      <c r="N68" s="150">
        <f>BOM!N68</f>
        <v/>
      </c>
      <c r="O68" s="150">
        <f>BOM!O68</f>
        <v/>
      </c>
      <c r="P68" s="150">
        <f>BOM!P68</f>
        <v/>
      </c>
      <c r="Q68" s="46">
        <f>$F$97</f>
        <v/>
      </c>
      <c r="R68" s="46">
        <f>$F$98</f>
        <v/>
      </c>
      <c r="S68" s="48">
        <f>U68-(U68*R68)</f>
        <v/>
      </c>
      <c r="T68" s="48">
        <f>S68*I68</f>
        <v/>
      </c>
      <c r="U68" s="48">
        <f>(AJ68)/(1-(BH68+Q68))</f>
        <v/>
      </c>
      <c r="V68" s="48">
        <f>U68*I68</f>
        <v/>
      </c>
      <c r="W68" s="49">
        <f>T68*$W$62</f>
        <v/>
      </c>
      <c r="X68" s="49">
        <f>T68*$X$62</f>
        <v/>
      </c>
      <c r="Y68" s="90" t="n"/>
      <c r="Z68" s="91" t="n"/>
      <c r="AA68" s="91" t="n"/>
      <c r="AB68" s="91" t="n"/>
      <c r="AC68" s="91" t="n"/>
      <c r="AD68" s="91" t="n"/>
      <c r="AE68" s="92" t="n"/>
      <c r="AF68" s="49">
        <f>T68*$AF$62</f>
        <v/>
      </c>
      <c r="AG68" s="49" t="n"/>
      <c r="AH68" s="82" t="n"/>
      <c r="AI68" s="53">
        <f>IF(K68="SIM",(J68*$F$103),J68)</f>
        <v/>
      </c>
      <c r="AJ68" s="53">
        <f>IF(L68="SIM",(AI68*$F$101),AI68)</f>
        <v/>
      </c>
      <c r="AK68" s="53" t="n"/>
      <c r="AL68" s="53">
        <f>AJ68*I68</f>
        <v/>
      </c>
      <c r="AM68" s="93" t="n"/>
      <c r="AN68" s="93" t="n"/>
      <c r="AO68" s="93" t="n"/>
      <c r="AP68" s="94" t="n"/>
      <c r="AQ68" s="94" t="n"/>
      <c r="AR68" s="94" t="n"/>
      <c r="AS68" s="95" t="n"/>
      <c r="AT68" s="95" t="n"/>
      <c r="AU68" s="95" t="n"/>
      <c r="AV68" s="95" t="n"/>
      <c r="AW68" s="95" t="n"/>
      <c r="AX68" s="95" t="n"/>
      <c r="AY68" s="95" t="n"/>
      <c r="AZ68" s="95" t="n"/>
      <c r="BA68" s="95" t="n"/>
      <c r="BB68" s="95" t="n"/>
      <c r="BC68" s="95" t="n"/>
      <c r="BD68" s="96" t="n"/>
      <c r="BE68" s="53">
        <f>W68</f>
        <v/>
      </c>
      <c r="BF68" s="53">
        <f>X68</f>
        <v/>
      </c>
      <c r="BG68" s="53" t="n"/>
      <c r="BH68" s="51">
        <f>$W$62+$X$62+$AF$62+$BJ$62+0.07</f>
        <v/>
      </c>
      <c r="BI68" s="53">
        <f>AJ68+AS68+AT68</f>
        <v/>
      </c>
      <c r="BJ68" s="53">
        <f>T68*$BJ$62</f>
        <v/>
      </c>
      <c r="BK68" s="53">
        <f>T68*$BK$62</f>
        <v/>
      </c>
      <c r="BL68" s="53">
        <f>BE68+BF68+AL68+BJ68+BK68+AD68+AF68</f>
        <v/>
      </c>
      <c r="BM68" s="49">
        <f>(T68-BL68)</f>
        <v/>
      </c>
    </row>
    <row r="69" ht="15.75" customHeight="1" s="218">
      <c r="A69" s="74" t="n">
        <v>63</v>
      </c>
      <c r="B69" s="144">
        <f>BOM!B69</f>
        <v/>
      </c>
      <c r="C69" s="144">
        <f>BOM!C69</f>
        <v/>
      </c>
      <c r="D69" s="144">
        <f>BOM!D69</f>
        <v/>
      </c>
      <c r="E69" s="144">
        <f>BOM!E69</f>
        <v/>
      </c>
      <c r="F69" s="149">
        <f>BOM!F69</f>
        <v/>
      </c>
      <c r="G69" s="49">
        <f>BOM!G69</f>
        <v/>
      </c>
      <c r="H69" s="49">
        <f>BOM!H69</f>
        <v/>
      </c>
      <c r="I69" s="144">
        <f>BOM!I69</f>
        <v/>
      </c>
      <c r="J69" s="146">
        <f>BOM!J69</f>
        <v/>
      </c>
      <c r="K69" s="146">
        <f>BOM!K69</f>
        <v/>
      </c>
      <c r="L69" s="146">
        <f>BOM!L69</f>
        <v/>
      </c>
      <c r="M69" s="150">
        <f>BOM!M69</f>
        <v/>
      </c>
      <c r="N69" s="150">
        <f>BOM!N69</f>
        <v/>
      </c>
      <c r="O69" s="150">
        <f>BOM!O69</f>
        <v/>
      </c>
      <c r="P69" s="150">
        <f>BOM!P69</f>
        <v/>
      </c>
      <c r="Q69" s="46">
        <f>$F$97</f>
        <v/>
      </c>
      <c r="R69" s="46">
        <f>$F$98</f>
        <v/>
      </c>
      <c r="S69" s="48">
        <f>U69-(U69*R69)</f>
        <v/>
      </c>
      <c r="T69" s="48">
        <f>S69*I69</f>
        <v/>
      </c>
      <c r="U69" s="48">
        <f>(AJ69)/(1-(BH69+Q69))</f>
        <v/>
      </c>
      <c r="V69" s="48">
        <f>U69*I69</f>
        <v/>
      </c>
      <c r="W69" s="49">
        <f>T69*$W$62</f>
        <v/>
      </c>
      <c r="X69" s="49">
        <f>T69*$X$62</f>
        <v/>
      </c>
      <c r="Y69" s="100" t="n"/>
      <c r="Z69" s="101" t="n"/>
      <c r="AA69" s="101" t="n"/>
      <c r="AB69" s="101" t="n"/>
      <c r="AC69" s="101" t="n"/>
      <c r="AD69" s="101" t="n"/>
      <c r="AE69" s="102" t="n"/>
      <c r="AF69" s="49">
        <f>T69*$AF$62</f>
        <v/>
      </c>
      <c r="AG69" s="49" t="n"/>
      <c r="AH69" s="82" t="n"/>
      <c r="AI69" s="53">
        <f>IF(K69="SIM",(J69*$F$103),J69)</f>
        <v/>
      </c>
      <c r="AJ69" s="53">
        <f>IF(L69="SIM",(AI69*$F$101),AI69)</f>
        <v/>
      </c>
      <c r="AK69" s="53" t="n"/>
      <c r="AL69" s="53">
        <f>AJ69*I69</f>
        <v/>
      </c>
      <c r="AM69" s="103" t="n"/>
      <c r="AN69" s="103" t="n"/>
      <c r="AO69" s="103" t="n"/>
      <c r="AP69" s="104" t="n"/>
      <c r="AQ69" s="104" t="n"/>
      <c r="AR69" s="104" t="n"/>
      <c r="AS69" s="105" t="n"/>
      <c r="AT69" s="105" t="n"/>
      <c r="AU69" s="105" t="n"/>
      <c r="AV69" s="105" t="n"/>
      <c r="AW69" s="105" t="n"/>
      <c r="AX69" s="105" t="n"/>
      <c r="AY69" s="105" t="n"/>
      <c r="AZ69" s="105" t="n"/>
      <c r="BA69" s="105" t="n"/>
      <c r="BB69" s="105" t="n"/>
      <c r="BC69" s="105" t="n"/>
      <c r="BD69" s="106" t="n"/>
      <c r="BE69" s="53">
        <f>W69</f>
        <v/>
      </c>
      <c r="BF69" s="53">
        <f>X69</f>
        <v/>
      </c>
      <c r="BG69" s="53" t="n"/>
      <c r="BH69" s="51">
        <f>$W$62+$X$62+$AF$62+$BJ$62+0.07</f>
        <v/>
      </c>
      <c r="BI69" s="53">
        <f>AJ69+AS69+AT69</f>
        <v/>
      </c>
      <c r="BJ69" s="53">
        <f>T69*$BJ$62</f>
        <v/>
      </c>
      <c r="BK69" s="53">
        <f>T69*$BK$62</f>
        <v/>
      </c>
      <c r="BL69" s="53">
        <f>BE69+BF69+AL69+BJ69+BK69+AD69+AF69</f>
        <v/>
      </c>
      <c r="BM69" s="49">
        <f>(T69-BL69)</f>
        <v/>
      </c>
    </row>
    <row r="70" ht="15.75" customHeight="1" s="218">
      <c r="A70" s="26" t="n"/>
      <c r="B70" s="26" t="n"/>
      <c r="C70" s="26" t="n"/>
      <c r="D70" s="26" t="n"/>
      <c r="E70" s="27" t="n"/>
      <c r="F70" s="26" t="inlineStr">
        <is>
          <t>SERVIÇOS</t>
        </is>
      </c>
      <c r="G70" s="28" t="n"/>
      <c r="H70" s="26" t="n"/>
      <c r="I70" s="26" t="inlineStr">
        <is>
          <t>Qde</t>
        </is>
      </c>
      <c r="J70" s="29" t="n"/>
      <c r="K70" s="107" t="n"/>
      <c r="L70" s="107" t="n"/>
      <c r="M70" s="108" t="n"/>
      <c r="N70" s="108" t="n"/>
      <c r="O70" s="108" t="n"/>
      <c r="P70" s="108" t="n"/>
      <c r="Q70" s="27" t="n"/>
      <c r="R70" s="27" t="n"/>
      <c r="S70" s="20" t="inlineStr">
        <is>
          <t>Preço Unitário c/ Desconto</t>
        </is>
      </c>
      <c r="T70" s="20" t="inlineStr">
        <is>
          <t>Preço Total c/ Desconto</t>
        </is>
      </c>
      <c r="U70" s="27" t="inlineStr">
        <is>
          <t>Preço Unitário</t>
        </is>
      </c>
      <c r="V70" s="30" t="n"/>
      <c r="W70" s="31" t="n">
        <v>0.0165</v>
      </c>
      <c r="X70" s="31" t="n">
        <v>0.076</v>
      </c>
      <c r="Y70" s="32" t="n"/>
      <c r="Z70" s="32" t="n"/>
      <c r="AA70" s="32" t="n"/>
      <c r="AB70" s="32" t="n"/>
      <c r="AC70" s="31">
        <f t="array" ref="AC70">VLOOKUP(Y70&amp;Z70&amp;AA70&amp;AB70,Variáveis!$O$2:$S$300&amp;Variáveis!$P$2:$T$300&amp;Variáveis!$Q$2:$U$300&amp;Variáveis!$R$2:$V$300,5,FALSE)</f>
        <v/>
      </c>
      <c r="AD70" s="31" t="n"/>
      <c r="AE70" s="33" t="n"/>
      <c r="AF70" s="33" t="n">
        <v>0.02</v>
      </c>
      <c r="AG70" s="33" t="n"/>
      <c r="AH70" s="27" t="n"/>
      <c r="AI70" s="29" t="n"/>
      <c r="AJ70" s="29" t="n"/>
      <c r="AK70" s="29" t="n"/>
      <c r="AL70" s="29" t="n"/>
      <c r="AM70" s="29" t="n"/>
      <c r="AN70" s="29" t="n"/>
      <c r="AO70" s="29" t="n"/>
      <c r="AP70" s="29" t="n"/>
      <c r="AQ70" s="29" t="n"/>
      <c r="AR70" s="29">
        <f t="array" ref="AR70">VLOOKUP(M70&amp;N70&amp;O70&amp;P70,Variáveis!$A$2:$E$240&amp;Variáveis!$B$2:$F$240&amp;Variáveis!$C$2:$G$240&amp;Variáveis!$D$2:$H$240,5,FALSE)</f>
        <v/>
      </c>
      <c r="AS70" s="29" t="n"/>
      <c r="AT70" s="29" t="n"/>
      <c r="AU70" s="29" t="n"/>
      <c r="AV70" s="29" t="n"/>
      <c r="AW70" s="29" t="n"/>
      <c r="AX70" s="29" t="n"/>
      <c r="AY70" s="29" t="n"/>
      <c r="AZ70" s="29" t="n"/>
      <c r="BA70" s="29" t="n"/>
      <c r="BB70" s="29" t="n"/>
      <c r="BC70" s="29" t="n"/>
      <c r="BD70" s="73" t="n"/>
      <c r="BE70" s="29" t="n"/>
      <c r="BF70" s="29" t="n"/>
      <c r="BG70" s="29" t="n"/>
      <c r="BH70" s="29" t="n"/>
      <c r="BI70" s="29" t="n"/>
      <c r="BJ70" s="31" t="n">
        <v>0.0288</v>
      </c>
      <c r="BK70" s="31">
        <f>BK4</f>
        <v/>
      </c>
      <c r="BL70" s="29" t="n"/>
      <c r="BM70" s="31" t="n"/>
    </row>
    <row r="71" ht="15.75" customHeight="1" s="218">
      <c r="A71" s="74" t="n"/>
      <c r="B71" s="74" t="n"/>
      <c r="C71" s="74" t="n"/>
      <c r="D71" s="74" t="n"/>
      <c r="E71" s="70" t="n"/>
      <c r="F71" s="149">
        <f>BOM!F71</f>
        <v/>
      </c>
      <c r="G71" s="49">
        <f>BOM!G71</f>
        <v/>
      </c>
      <c r="H71" s="49">
        <f>BOM!H71</f>
        <v/>
      </c>
      <c r="I71" s="144">
        <f>BOM!I71</f>
        <v/>
      </c>
      <c r="J71" s="146">
        <f>BOM!J71</f>
        <v/>
      </c>
      <c r="K71" s="150">
        <f>BOM!K71</f>
        <v/>
      </c>
      <c r="L71" s="150">
        <f>BOM!L71</f>
        <v/>
      </c>
      <c r="M71" s="150">
        <f>BOM!M71</f>
        <v/>
      </c>
      <c r="N71" s="150">
        <f>BOM!N71</f>
        <v/>
      </c>
      <c r="O71" s="150">
        <f>BOM!O71</f>
        <v/>
      </c>
      <c r="P71" s="150">
        <f>BOM!P71</f>
        <v/>
      </c>
      <c r="Q71" s="46">
        <f>$F$97</f>
        <v/>
      </c>
      <c r="R71" s="46">
        <f>$F$98</f>
        <v/>
      </c>
      <c r="S71" s="48">
        <f>U71-(U71*R71)</f>
        <v/>
      </c>
      <c r="T71" s="48">
        <f>S71*I71</f>
        <v/>
      </c>
      <c r="U71" s="48">
        <f>(BI71)/(1-(BH71+Q71))</f>
        <v/>
      </c>
      <c r="V71" s="48">
        <f>U71*I71</f>
        <v/>
      </c>
      <c r="W71" s="49">
        <f>T71*$W$62</f>
        <v/>
      </c>
      <c r="X71" s="49">
        <f>T71*$X$62</f>
        <v/>
      </c>
      <c r="Y71" s="79">
        <f>M73</f>
        <v/>
      </c>
      <c r="Z71" s="80" t="n"/>
      <c r="AA71" s="80" t="n"/>
      <c r="AB71" s="80" t="n"/>
      <c r="AC71" s="80" t="n"/>
      <c r="AD71" s="80" t="n"/>
      <c r="AE71" s="81" t="n"/>
      <c r="AF71" s="49">
        <f>T71*$AF$62</f>
        <v/>
      </c>
      <c r="AG71" s="49" t="n"/>
      <c r="AH71" s="82" t="n"/>
      <c r="AI71" s="53">
        <f>J71</f>
        <v/>
      </c>
      <c r="AJ71" s="53">
        <f>AI71</f>
        <v/>
      </c>
      <c r="AK71" s="53" t="n"/>
      <c r="AL71" s="53">
        <f>AJ71*I71</f>
        <v/>
      </c>
      <c r="AM71" s="83" t="n"/>
      <c r="AN71" s="83" t="n"/>
      <c r="AO71" s="83" t="n"/>
      <c r="AP71" s="110" t="n"/>
      <c r="AQ71" s="110" t="n"/>
      <c r="AR71" s="110">
        <f t="array" ref="AR71">VLOOKUP(M71&amp;N71&amp;O71&amp;P71,Variáveis!$A$2:$E$240&amp;Variáveis!$B$2:$F$240&amp;Variáveis!$C$2:$G$240&amp;Variáveis!$D$2:$H$240,5,FALSE)</f>
        <v/>
      </c>
      <c r="AS71" s="111" t="n"/>
      <c r="AT71" s="111" t="n"/>
      <c r="AU71" s="111" t="n"/>
      <c r="AV71" s="111" t="n"/>
      <c r="AW71" s="111" t="n"/>
      <c r="AX71" s="111" t="n"/>
      <c r="AY71" s="111" t="n"/>
      <c r="AZ71" s="111" t="n"/>
      <c r="BA71" s="111" t="n"/>
      <c r="BB71" s="111" t="n"/>
      <c r="BC71" s="111" t="n"/>
      <c r="BD71" s="112" t="n"/>
      <c r="BE71" s="49">
        <f>W71</f>
        <v/>
      </c>
      <c r="BF71" s="49">
        <f>X71</f>
        <v/>
      </c>
      <c r="BG71" s="49" t="n"/>
      <c r="BH71" s="51">
        <f>$W$62+$X$62+$AF$62+$BJ$62+0.07</f>
        <v/>
      </c>
      <c r="BI71" s="53">
        <f>AJ71+AS71+AT71</f>
        <v/>
      </c>
      <c r="BJ71" s="53">
        <f>T71*$BJ$62</f>
        <v/>
      </c>
      <c r="BK71" s="53">
        <f>T71*$BK$62</f>
        <v/>
      </c>
      <c r="BL71" s="53">
        <f>BE71+BF71+AL71+BJ71+BK71+AD71+AF71</f>
        <v/>
      </c>
      <c r="BM71" s="49">
        <f>(T71-BL71)</f>
        <v/>
      </c>
    </row>
    <row r="72" ht="15.75" customHeight="1" s="218">
      <c r="A72" s="74" t="n"/>
      <c r="B72" s="74" t="n"/>
      <c r="C72" s="74" t="n"/>
      <c r="D72" s="74" t="n"/>
      <c r="E72" s="70" t="n"/>
      <c r="F72" s="149">
        <f>BOM!F72</f>
        <v/>
      </c>
      <c r="G72" s="49">
        <f>BOM!G72</f>
        <v/>
      </c>
      <c r="H72" s="49">
        <f>BOM!H72</f>
        <v/>
      </c>
      <c r="I72" s="144">
        <f>BOM!I72</f>
        <v/>
      </c>
      <c r="J72" s="146">
        <f>BOM!J72</f>
        <v/>
      </c>
      <c r="K72" s="150">
        <f>BOM!K72</f>
        <v/>
      </c>
      <c r="L72" s="150">
        <f>BOM!L72</f>
        <v/>
      </c>
      <c r="M72" s="150">
        <f>BOM!M72</f>
        <v/>
      </c>
      <c r="N72" s="150">
        <f>BOM!N72</f>
        <v/>
      </c>
      <c r="O72" s="150">
        <f>BOM!O72</f>
        <v/>
      </c>
      <c r="P72" s="150">
        <f>BOM!P72</f>
        <v/>
      </c>
      <c r="Q72" s="46">
        <f>$F$97</f>
        <v/>
      </c>
      <c r="R72" s="46">
        <f>$F$98</f>
        <v/>
      </c>
      <c r="S72" s="48">
        <f>U72-(U72*R72)</f>
        <v/>
      </c>
      <c r="T72" s="48">
        <f>S72*I72</f>
        <v/>
      </c>
      <c r="U72" s="48">
        <f>(BI72)/(1-(BH72+Q72))</f>
        <v/>
      </c>
      <c r="V72" s="48">
        <f>U72*I72</f>
        <v/>
      </c>
      <c r="W72" s="49">
        <f>T72*$W$62</f>
        <v/>
      </c>
      <c r="X72" s="49">
        <f>T72*$X$62</f>
        <v/>
      </c>
      <c r="Y72" s="90" t="n"/>
      <c r="Z72" s="91" t="n"/>
      <c r="AA72" s="91" t="n"/>
      <c r="AB72" s="91" t="n"/>
      <c r="AC72" s="91" t="n"/>
      <c r="AD72" s="91" t="n"/>
      <c r="AE72" s="92" t="n"/>
      <c r="AF72" s="49">
        <f>T72*$AF$62</f>
        <v/>
      </c>
      <c r="AG72" s="49" t="n"/>
      <c r="AH72" s="82" t="n"/>
      <c r="AI72" s="53">
        <f>J72</f>
        <v/>
      </c>
      <c r="AJ72" s="53">
        <f>AI72</f>
        <v/>
      </c>
      <c r="AK72" s="53" t="n"/>
      <c r="AL72" s="53">
        <f>AJ72*I72</f>
        <v/>
      </c>
      <c r="AM72" s="93" t="n"/>
      <c r="AN72" s="93" t="n"/>
      <c r="AO72" s="93" t="n"/>
      <c r="AP72" s="113" t="n"/>
      <c r="AQ72" s="113" t="n"/>
      <c r="AR72" s="113" t="n"/>
      <c r="AS72" s="114" t="n"/>
      <c r="AT72" s="114" t="n"/>
      <c r="AU72" s="114" t="n"/>
      <c r="AV72" s="114" t="n"/>
      <c r="AW72" s="114" t="n"/>
      <c r="AX72" s="114" t="n"/>
      <c r="AY72" s="114" t="n"/>
      <c r="AZ72" s="114" t="n"/>
      <c r="BA72" s="114" t="n"/>
      <c r="BB72" s="114" t="n"/>
      <c r="BC72" s="114" t="n"/>
      <c r="BD72" s="115" t="n"/>
      <c r="BE72" s="49">
        <f>W72</f>
        <v/>
      </c>
      <c r="BF72" s="49">
        <f>X72</f>
        <v/>
      </c>
      <c r="BG72" s="49" t="n"/>
      <c r="BH72" s="51">
        <f>$W$62+$X$62+$AF$62+$BJ$62+0.07</f>
        <v/>
      </c>
      <c r="BI72" s="53">
        <f>AJ72+AS72+AT72</f>
        <v/>
      </c>
      <c r="BJ72" s="53">
        <f>T72*$BJ$62</f>
        <v/>
      </c>
      <c r="BK72" s="53">
        <f>T72*$BK$62</f>
        <v/>
      </c>
      <c r="BL72" s="53">
        <f>BE72+BF72+AL72+BJ72+BK72+AD72+AF72</f>
        <v/>
      </c>
      <c r="BM72" s="49">
        <f>(T72-BL72)</f>
        <v/>
      </c>
    </row>
    <row r="73" ht="15.75" customHeight="1" s="218">
      <c r="A73" s="74" t="n"/>
      <c r="B73" s="74" t="n"/>
      <c r="C73" s="74" t="n"/>
      <c r="D73" s="74" t="n"/>
      <c r="E73" s="70" t="n"/>
      <c r="F73" s="149">
        <f>BOM!F73</f>
        <v/>
      </c>
      <c r="G73" s="49">
        <f>BOM!G73</f>
        <v/>
      </c>
      <c r="H73" s="49">
        <f>BOM!H73</f>
        <v/>
      </c>
      <c r="I73" s="144">
        <f>BOM!I73</f>
        <v/>
      </c>
      <c r="J73" s="146">
        <f>BOM!J73</f>
        <v/>
      </c>
      <c r="K73" s="150">
        <f>BOM!K73</f>
        <v/>
      </c>
      <c r="L73" s="150">
        <f>BOM!L73</f>
        <v/>
      </c>
      <c r="M73" s="150">
        <f>BOM!M73</f>
        <v/>
      </c>
      <c r="N73" s="150">
        <f>BOM!N73</f>
        <v/>
      </c>
      <c r="O73" s="150">
        <f>BOM!O73</f>
        <v/>
      </c>
      <c r="P73" s="150">
        <f>BOM!P73</f>
        <v/>
      </c>
      <c r="Q73" s="46">
        <f>$F$97</f>
        <v/>
      </c>
      <c r="R73" s="46">
        <f>$F$98</f>
        <v/>
      </c>
      <c r="S73" s="48">
        <f>U73-(U73*R73)</f>
        <v/>
      </c>
      <c r="T73" s="48">
        <f>S73*I73</f>
        <v/>
      </c>
      <c r="U73" s="48">
        <f>(BI73)/(1-(BH73+Q73))</f>
        <v/>
      </c>
      <c r="V73" s="48">
        <f>U73*I73</f>
        <v/>
      </c>
      <c r="W73" s="49">
        <f>T73*$W$62</f>
        <v/>
      </c>
      <c r="X73" s="49">
        <f>T73*$X$62</f>
        <v/>
      </c>
      <c r="Y73" s="90" t="n"/>
      <c r="Z73" s="91" t="n"/>
      <c r="AA73" s="91" t="n"/>
      <c r="AB73" s="91" t="n"/>
      <c r="AC73" s="91" t="n"/>
      <c r="AD73" s="91" t="n"/>
      <c r="AE73" s="92" t="n"/>
      <c r="AF73" s="49">
        <f>T73*$AF$62</f>
        <v/>
      </c>
      <c r="AG73" s="49" t="n"/>
      <c r="AH73" s="82" t="n"/>
      <c r="AI73" s="53">
        <f>J73</f>
        <v/>
      </c>
      <c r="AJ73" s="53">
        <f>AI73</f>
        <v/>
      </c>
      <c r="AK73" s="53" t="n"/>
      <c r="AL73" s="53">
        <f>AJ73*I73</f>
        <v/>
      </c>
      <c r="AM73" s="93" t="n"/>
      <c r="AN73" s="93" t="n"/>
      <c r="AO73" s="93" t="n"/>
      <c r="AP73" s="113" t="n"/>
      <c r="AQ73" s="113" t="n"/>
      <c r="AR73" s="113" t="n"/>
      <c r="AS73" s="114" t="n"/>
      <c r="AT73" s="114" t="n"/>
      <c r="AU73" s="114" t="n"/>
      <c r="AV73" s="114" t="n"/>
      <c r="AW73" s="114" t="n"/>
      <c r="AX73" s="114" t="n"/>
      <c r="AY73" s="114" t="n"/>
      <c r="AZ73" s="114" t="n"/>
      <c r="BA73" s="114" t="n"/>
      <c r="BB73" s="114" t="n"/>
      <c r="BC73" s="114" t="n"/>
      <c r="BD73" s="115" t="n"/>
      <c r="BE73" s="49">
        <f>W73</f>
        <v/>
      </c>
      <c r="BF73" s="49">
        <f>X73</f>
        <v/>
      </c>
      <c r="BG73" s="49" t="n"/>
      <c r="BH73" s="51">
        <f>$W$62+$X$62+$AF$62+$BJ$62+0.07</f>
        <v/>
      </c>
      <c r="BI73" s="53">
        <f>AJ73+AS73+AT73</f>
        <v/>
      </c>
      <c r="BJ73" s="53">
        <f>T73*$BJ$62</f>
        <v/>
      </c>
      <c r="BK73" s="53">
        <f>T73*$BK$62</f>
        <v/>
      </c>
      <c r="BL73" s="53">
        <f>BE73+BF73+AL73+BJ73+BK73+AD73+AF73</f>
        <v/>
      </c>
      <c r="BM73" s="49">
        <f>(T73-BL73)</f>
        <v/>
      </c>
    </row>
    <row r="74" ht="15.75" customHeight="1" s="218">
      <c r="A74" s="74" t="n"/>
      <c r="B74" s="74" t="n"/>
      <c r="C74" s="74" t="n"/>
      <c r="D74" s="74" t="n"/>
      <c r="E74" s="70" t="n"/>
      <c r="F74" s="149">
        <f>BOM!F74</f>
        <v/>
      </c>
      <c r="G74" s="49">
        <f>BOM!G74</f>
        <v/>
      </c>
      <c r="H74" s="49">
        <f>BOM!H74</f>
        <v/>
      </c>
      <c r="I74" s="144">
        <f>20*I23</f>
        <v/>
      </c>
      <c r="J74" s="146">
        <f>BOM!J74</f>
        <v/>
      </c>
      <c r="K74" s="150">
        <f>BOM!K74</f>
        <v/>
      </c>
      <c r="L74" s="150">
        <f>BOM!L74</f>
        <v/>
      </c>
      <c r="M74" s="150">
        <f>BOM!M74</f>
        <v/>
      </c>
      <c r="N74" s="150">
        <f>BOM!N74</f>
        <v/>
      </c>
      <c r="O74" s="150">
        <f>BOM!O74</f>
        <v/>
      </c>
      <c r="P74" s="150">
        <f>BOM!P74</f>
        <v/>
      </c>
      <c r="Q74" s="46">
        <f>$F$97</f>
        <v/>
      </c>
      <c r="R74" s="46">
        <f>$F$98</f>
        <v/>
      </c>
      <c r="S74" s="48">
        <f>U74-(U74*R74)</f>
        <v/>
      </c>
      <c r="T74" s="48">
        <f>S74*I74</f>
        <v/>
      </c>
      <c r="U74" s="48">
        <f>(BI74)/(1-(BH74+Q74))</f>
        <v/>
      </c>
      <c r="V74" s="48">
        <f>U74*I74</f>
        <v/>
      </c>
      <c r="W74" s="49">
        <f>T74*$W$62</f>
        <v/>
      </c>
      <c r="X74" s="49">
        <f>T74*$X$62</f>
        <v/>
      </c>
      <c r="Y74" s="90" t="n"/>
      <c r="Z74" s="91" t="n"/>
      <c r="AA74" s="91" t="n"/>
      <c r="AB74" s="91" t="n"/>
      <c r="AC74" s="91" t="n"/>
      <c r="AD74" s="91" t="n"/>
      <c r="AE74" s="92" t="n"/>
      <c r="AF74" s="49">
        <f>T74*$AF$62</f>
        <v/>
      </c>
      <c r="AG74" s="49" t="n"/>
      <c r="AH74" s="82" t="n"/>
      <c r="AI74" s="53">
        <f>J74</f>
        <v/>
      </c>
      <c r="AJ74" s="53">
        <f>AI74</f>
        <v/>
      </c>
      <c r="AK74" s="53" t="n"/>
      <c r="AL74" s="53">
        <f>AJ74*I74</f>
        <v/>
      </c>
      <c r="AM74" s="93" t="n"/>
      <c r="AN74" s="93" t="n"/>
      <c r="AO74" s="93" t="n"/>
      <c r="AP74" s="113" t="n"/>
      <c r="AQ74" s="113" t="n"/>
      <c r="AR74" s="113" t="n"/>
      <c r="AS74" s="114" t="n"/>
      <c r="AT74" s="114" t="n"/>
      <c r="AU74" s="114" t="n"/>
      <c r="AV74" s="114" t="n"/>
      <c r="AW74" s="114" t="n"/>
      <c r="AX74" s="114" t="n"/>
      <c r="AY74" s="114" t="n"/>
      <c r="AZ74" s="114" t="n"/>
      <c r="BA74" s="114" t="n"/>
      <c r="BB74" s="114" t="n"/>
      <c r="BC74" s="114" t="n"/>
      <c r="BD74" s="115" t="n"/>
      <c r="BE74" s="49">
        <f>W74</f>
        <v/>
      </c>
      <c r="BF74" s="49">
        <f>X74</f>
        <v/>
      </c>
      <c r="BG74" s="49" t="n"/>
      <c r="BH74" s="51">
        <f>$W$62+$X$62+$AF$62+$BJ$62+0.07</f>
        <v/>
      </c>
      <c r="BI74" s="53">
        <f>AJ74+AS74+AT74</f>
        <v/>
      </c>
      <c r="BJ74" s="53">
        <f>T74*$BJ$62</f>
        <v/>
      </c>
      <c r="BK74" s="53">
        <f>T74*$BK$62</f>
        <v/>
      </c>
      <c r="BL74" s="53">
        <f>BE74+BF74+AL74+BJ74+BK74+AD74+AF74</f>
        <v/>
      </c>
      <c r="BM74" s="49">
        <f>(T74-BL74)</f>
        <v/>
      </c>
    </row>
    <row r="75" ht="15.75" customHeight="1" s="218">
      <c r="A75" s="74" t="n"/>
      <c r="B75" s="74" t="n"/>
      <c r="C75" s="74" t="n"/>
      <c r="D75" s="74" t="n"/>
      <c r="E75" s="70" t="n"/>
      <c r="F75" s="149">
        <f>BOM!F75</f>
        <v/>
      </c>
      <c r="G75" s="49">
        <f>BOM!G75</f>
        <v/>
      </c>
      <c r="H75" s="49">
        <f>BOM!H75</f>
        <v/>
      </c>
      <c r="I75" s="144">
        <f>BOM!I75</f>
        <v/>
      </c>
      <c r="J75" s="146">
        <f>BOM!J75</f>
        <v/>
      </c>
      <c r="K75" s="150">
        <f>BOM!K75</f>
        <v/>
      </c>
      <c r="L75" s="150">
        <f>BOM!L75</f>
        <v/>
      </c>
      <c r="M75" s="150">
        <f>BOM!M75</f>
        <v/>
      </c>
      <c r="N75" s="150">
        <f>BOM!N75</f>
        <v/>
      </c>
      <c r="O75" s="150">
        <f>BOM!O75</f>
        <v/>
      </c>
      <c r="P75" s="150">
        <f>BOM!P75</f>
        <v/>
      </c>
      <c r="Q75" s="46">
        <f>$F$97</f>
        <v/>
      </c>
      <c r="R75" s="46">
        <f>$F$98</f>
        <v/>
      </c>
      <c r="S75" s="48">
        <f>U75-(U75*R75)</f>
        <v/>
      </c>
      <c r="T75" s="48">
        <f>S75*I75</f>
        <v/>
      </c>
      <c r="U75" s="48">
        <f>(BI75)/(1-(BH75+Q75))</f>
        <v/>
      </c>
      <c r="V75" s="48">
        <f>U75*I75</f>
        <v/>
      </c>
      <c r="W75" s="49">
        <f>T75*$W$62</f>
        <v/>
      </c>
      <c r="X75" s="49">
        <f>T75*$X$62</f>
        <v/>
      </c>
      <c r="Y75" s="90" t="n"/>
      <c r="Z75" s="91" t="n"/>
      <c r="AA75" s="91" t="n"/>
      <c r="AB75" s="91" t="n"/>
      <c r="AC75" s="91" t="n"/>
      <c r="AD75" s="91" t="n"/>
      <c r="AE75" s="92" t="n"/>
      <c r="AF75" s="49">
        <f>T75*$AF$62</f>
        <v/>
      </c>
      <c r="AG75" s="49" t="n"/>
      <c r="AH75" s="82" t="n"/>
      <c r="AI75" s="53">
        <f>J75</f>
        <v/>
      </c>
      <c r="AJ75" s="53">
        <f>AI75</f>
        <v/>
      </c>
      <c r="AK75" s="53" t="n"/>
      <c r="AL75" s="53">
        <f>AJ75*I75</f>
        <v/>
      </c>
      <c r="AM75" s="93" t="n"/>
      <c r="AN75" s="93" t="n"/>
      <c r="AO75" s="93" t="n"/>
      <c r="AP75" s="113" t="n"/>
      <c r="AQ75" s="113" t="n"/>
      <c r="AR75" s="113" t="n"/>
      <c r="AS75" s="114" t="n"/>
      <c r="AT75" s="114" t="n"/>
      <c r="AU75" s="114" t="n"/>
      <c r="AV75" s="114" t="n"/>
      <c r="AW75" s="114" t="n"/>
      <c r="AX75" s="114" t="n"/>
      <c r="AY75" s="114" t="n"/>
      <c r="AZ75" s="114" t="n"/>
      <c r="BA75" s="114" t="n"/>
      <c r="BB75" s="114" t="n"/>
      <c r="BC75" s="114" t="n"/>
      <c r="BD75" s="115" t="n"/>
      <c r="BE75" s="49">
        <f>W75</f>
        <v/>
      </c>
      <c r="BF75" s="49">
        <f>X75</f>
        <v/>
      </c>
      <c r="BG75" s="49" t="n"/>
      <c r="BH75" s="51">
        <f>$W$62+$X$62+$AF$62+$BJ$62+0.07</f>
        <v/>
      </c>
      <c r="BI75" s="53">
        <f>AJ75+AS75+AT75</f>
        <v/>
      </c>
      <c r="BJ75" s="53">
        <f>T75*$BJ$62</f>
        <v/>
      </c>
      <c r="BK75" s="53">
        <f>T75*$BK$62</f>
        <v/>
      </c>
      <c r="BL75" s="53">
        <f>BE75+BF75+AL75+BJ75+BK75+AD75+AF75</f>
        <v/>
      </c>
      <c r="BM75" s="49">
        <f>(T75-BL75)</f>
        <v/>
      </c>
    </row>
    <row r="76" ht="15.75" customHeight="1" s="218">
      <c r="A76" s="74" t="n"/>
      <c r="B76" s="74" t="n"/>
      <c r="C76" s="74" t="n"/>
      <c r="D76" s="74" t="n"/>
      <c r="E76" s="70" t="n"/>
      <c r="F76" s="149">
        <f>BOM!F76</f>
        <v/>
      </c>
      <c r="G76" s="49">
        <f>BOM!G76</f>
        <v/>
      </c>
      <c r="H76" s="49">
        <f>BOM!H76</f>
        <v/>
      </c>
      <c r="I76" s="144">
        <f>BOM!I76</f>
        <v/>
      </c>
      <c r="J76" s="146">
        <f>BOM!J76</f>
        <v/>
      </c>
      <c r="K76" s="150">
        <f>BOM!K76</f>
        <v/>
      </c>
      <c r="L76" s="150">
        <f>BOM!L76</f>
        <v/>
      </c>
      <c r="M76" s="150">
        <f>BOM!M76</f>
        <v/>
      </c>
      <c r="N76" s="150">
        <f>BOM!N76</f>
        <v/>
      </c>
      <c r="O76" s="150">
        <f>BOM!O76</f>
        <v/>
      </c>
      <c r="P76" s="150">
        <f>BOM!P76</f>
        <v/>
      </c>
      <c r="Q76" s="46">
        <f>$F$97</f>
        <v/>
      </c>
      <c r="R76" s="46">
        <f>$F$98</f>
        <v/>
      </c>
      <c r="S76" s="48">
        <f>U76-(U76*R76)</f>
        <v/>
      </c>
      <c r="T76" s="48">
        <f>S76*I76</f>
        <v/>
      </c>
      <c r="U76" s="48">
        <f>(BI76)/(1-(BH76+Q76))</f>
        <v/>
      </c>
      <c r="V76" s="48">
        <f>U76*I76</f>
        <v/>
      </c>
      <c r="W76" s="49">
        <f>T76*$W$62</f>
        <v/>
      </c>
      <c r="X76" s="49">
        <f>T76*$X$62</f>
        <v/>
      </c>
      <c r="Y76" s="90" t="n"/>
      <c r="Z76" s="91" t="n"/>
      <c r="AA76" s="91" t="n"/>
      <c r="AB76" s="91" t="n"/>
      <c r="AC76" s="91" t="n"/>
      <c r="AD76" s="91" t="n"/>
      <c r="AE76" s="92" t="n"/>
      <c r="AF76" s="49">
        <f>T76*$AF$62</f>
        <v/>
      </c>
      <c r="AG76" s="49" t="n"/>
      <c r="AH76" s="82" t="n"/>
      <c r="AI76" s="53">
        <f>J76</f>
        <v/>
      </c>
      <c r="AJ76" s="53">
        <f>AI76</f>
        <v/>
      </c>
      <c r="AK76" s="53" t="n"/>
      <c r="AL76" s="53">
        <f>AJ76*I76</f>
        <v/>
      </c>
      <c r="AM76" s="93" t="n"/>
      <c r="AN76" s="93" t="n"/>
      <c r="AO76" s="93" t="n"/>
      <c r="AP76" s="113" t="n"/>
      <c r="AQ76" s="113" t="n"/>
      <c r="AR76" s="113" t="n"/>
      <c r="AS76" s="114" t="n"/>
      <c r="AT76" s="114" t="n"/>
      <c r="AU76" s="114" t="n"/>
      <c r="AV76" s="114" t="n"/>
      <c r="AW76" s="114" t="n"/>
      <c r="AX76" s="114" t="n"/>
      <c r="AY76" s="114" t="n"/>
      <c r="AZ76" s="114" t="n"/>
      <c r="BA76" s="114" t="n"/>
      <c r="BB76" s="114" t="n"/>
      <c r="BC76" s="114" t="n"/>
      <c r="BD76" s="115" t="n"/>
      <c r="BE76" s="49">
        <f>W76</f>
        <v/>
      </c>
      <c r="BF76" s="49">
        <f>X76</f>
        <v/>
      </c>
      <c r="BG76" s="49" t="n"/>
      <c r="BH76" s="51">
        <f>$W$62+$X$62+$AF$62+$BJ$62+0.07</f>
        <v/>
      </c>
      <c r="BI76" s="53">
        <f>AJ76+AS76+AT76</f>
        <v/>
      </c>
      <c r="BJ76" s="53">
        <f>T76*$BJ$62</f>
        <v/>
      </c>
      <c r="BK76" s="53">
        <f>T76*$BK$62</f>
        <v/>
      </c>
      <c r="BL76" s="53">
        <f>BE76+BF76+AL76+BJ76+BK76+AD76+AF76</f>
        <v/>
      </c>
      <c r="BM76" s="49">
        <f>(T76-BL76)</f>
        <v/>
      </c>
    </row>
    <row r="77" ht="15.75" customHeight="1" s="218">
      <c r="A77" s="74" t="n"/>
      <c r="B77" s="74" t="n"/>
      <c r="C77" s="74" t="n"/>
      <c r="D77" s="74" t="n"/>
      <c r="E77" s="70" t="n"/>
      <c r="F77" s="149">
        <f>BOM!F77</f>
        <v/>
      </c>
      <c r="G77" s="49">
        <f>BOM!G77</f>
        <v/>
      </c>
      <c r="H77" s="49">
        <f>BOM!H77</f>
        <v/>
      </c>
      <c r="I77" s="144">
        <f>BOM!I77</f>
        <v/>
      </c>
      <c r="J77" s="146">
        <f>BOM!J77</f>
        <v/>
      </c>
      <c r="K77" s="150">
        <f>BOM!K77</f>
        <v/>
      </c>
      <c r="L77" s="150">
        <f>BOM!L77</f>
        <v/>
      </c>
      <c r="M77" s="150">
        <f>BOM!M77</f>
        <v/>
      </c>
      <c r="N77" s="150">
        <f>BOM!N77</f>
        <v/>
      </c>
      <c r="O77" s="150">
        <f>BOM!O77</f>
        <v/>
      </c>
      <c r="P77" s="150">
        <f>BOM!P77</f>
        <v/>
      </c>
      <c r="Q77" s="46">
        <f>$F$97</f>
        <v/>
      </c>
      <c r="R77" s="46">
        <f>$F$98</f>
        <v/>
      </c>
      <c r="S77" s="48">
        <f>U77-(U77*R77)</f>
        <v/>
      </c>
      <c r="T77" s="48">
        <f>S77*I77</f>
        <v/>
      </c>
      <c r="U77" s="48">
        <f>(BI77)/(1-(BH77+Q77))</f>
        <v/>
      </c>
      <c r="V77" s="48">
        <f>U77*I77</f>
        <v/>
      </c>
      <c r="W77" s="49">
        <f>T77*$W$62</f>
        <v/>
      </c>
      <c r="X77" s="49">
        <f>T77*$X$62</f>
        <v/>
      </c>
      <c r="Y77" s="90" t="n"/>
      <c r="Z77" s="91" t="n"/>
      <c r="AA77" s="91" t="n"/>
      <c r="AB77" s="91" t="n"/>
      <c r="AC77" s="91" t="n"/>
      <c r="AD77" s="91" t="n"/>
      <c r="AE77" s="92" t="n"/>
      <c r="AF77" s="49">
        <f>T77*$AF$62</f>
        <v/>
      </c>
      <c r="AG77" s="49" t="n"/>
      <c r="AH77" s="82" t="n"/>
      <c r="AI77" s="53">
        <f>J77</f>
        <v/>
      </c>
      <c r="AJ77" s="53">
        <f>AI77</f>
        <v/>
      </c>
      <c r="AK77" s="53" t="n"/>
      <c r="AL77" s="53">
        <f>AJ77*I77</f>
        <v/>
      </c>
      <c r="AM77" s="93" t="n"/>
      <c r="AN77" s="93" t="n"/>
      <c r="AO77" s="93" t="n"/>
      <c r="AP77" s="113" t="n"/>
      <c r="AQ77" s="113" t="n"/>
      <c r="AR77" s="113" t="n"/>
      <c r="AS77" s="114" t="n"/>
      <c r="AT77" s="114" t="n"/>
      <c r="AU77" s="114" t="n"/>
      <c r="AV77" s="114" t="n"/>
      <c r="AW77" s="114" t="n"/>
      <c r="AX77" s="114" t="n"/>
      <c r="AY77" s="114" t="n"/>
      <c r="AZ77" s="114" t="n"/>
      <c r="BA77" s="114" t="n"/>
      <c r="BB77" s="114" t="n"/>
      <c r="BC77" s="114" t="n"/>
      <c r="BD77" s="115" t="n"/>
      <c r="BE77" s="49">
        <f>W77</f>
        <v/>
      </c>
      <c r="BF77" s="49">
        <f>X77</f>
        <v/>
      </c>
      <c r="BG77" s="49" t="n"/>
      <c r="BH77" s="51">
        <f>$W$62+$X$62+$AF$62+$BJ$62+0.07</f>
        <v/>
      </c>
      <c r="BI77" s="53">
        <f>AJ77+AS77+AT77</f>
        <v/>
      </c>
      <c r="BJ77" s="53">
        <f>T77*$BJ$62</f>
        <v/>
      </c>
      <c r="BK77" s="53">
        <f>T77*$BK$62</f>
        <v/>
      </c>
      <c r="BL77" s="53">
        <f>BE77+BF77+AL77+BJ77+BK77+AD77+AF77</f>
        <v/>
      </c>
      <c r="BM77" s="49">
        <f>(T77-BL77)</f>
        <v/>
      </c>
    </row>
    <row r="78" ht="15.75" customHeight="1" s="218">
      <c r="A78" s="74" t="n"/>
      <c r="B78" s="74" t="n"/>
      <c r="C78" s="74" t="n"/>
      <c r="D78" s="74" t="n"/>
      <c r="E78" s="70" t="n"/>
      <c r="F78" s="149">
        <f>BOM!F78</f>
        <v/>
      </c>
      <c r="G78" s="49">
        <f>BOM!G78</f>
        <v/>
      </c>
      <c r="H78" s="49">
        <f>BOM!H78</f>
        <v/>
      </c>
      <c r="I78" s="144">
        <f>BOM!I78</f>
        <v/>
      </c>
      <c r="J78" s="146">
        <f>BOM!J78</f>
        <v/>
      </c>
      <c r="K78" s="150">
        <f>BOM!K78</f>
        <v/>
      </c>
      <c r="L78" s="150">
        <f>BOM!L78</f>
        <v/>
      </c>
      <c r="M78" s="150">
        <f>BOM!M78</f>
        <v/>
      </c>
      <c r="N78" s="150">
        <f>BOM!N78</f>
        <v/>
      </c>
      <c r="O78" s="150">
        <f>BOM!O78</f>
        <v/>
      </c>
      <c r="P78" s="150">
        <f>BOM!P78</f>
        <v/>
      </c>
      <c r="Q78" s="46">
        <f>$F$97</f>
        <v/>
      </c>
      <c r="R78" s="46">
        <f>$F$98</f>
        <v/>
      </c>
      <c r="S78" s="48">
        <f>U78-(U78*R78)</f>
        <v/>
      </c>
      <c r="T78" s="48">
        <f>S78*I78</f>
        <v/>
      </c>
      <c r="U78" s="48">
        <f>(BI78)/(1-(BH78+Q78))</f>
        <v/>
      </c>
      <c r="V78" s="48">
        <f>U78*I78</f>
        <v/>
      </c>
      <c r="W78" s="49">
        <f>T78*$W$62</f>
        <v/>
      </c>
      <c r="X78" s="49">
        <f>T78*$X$62</f>
        <v/>
      </c>
      <c r="Y78" s="90" t="n"/>
      <c r="Z78" s="91" t="n"/>
      <c r="AA78" s="91" t="n"/>
      <c r="AB78" s="91" t="n"/>
      <c r="AC78" s="91" t="n"/>
      <c r="AD78" s="91" t="n"/>
      <c r="AE78" s="92" t="n"/>
      <c r="AF78" s="49">
        <f>T78*$AF$62</f>
        <v/>
      </c>
      <c r="AG78" s="49" t="n"/>
      <c r="AH78" s="82" t="n"/>
      <c r="AI78" s="53">
        <f>J78</f>
        <v/>
      </c>
      <c r="AJ78" s="53">
        <f>AI78</f>
        <v/>
      </c>
      <c r="AK78" s="53" t="n"/>
      <c r="AL78" s="53">
        <f>AJ78*I78</f>
        <v/>
      </c>
      <c r="AM78" s="93" t="n"/>
      <c r="AN78" s="93" t="n"/>
      <c r="AO78" s="93" t="n"/>
      <c r="AP78" s="113" t="n"/>
      <c r="AQ78" s="113" t="n"/>
      <c r="AR78" s="113" t="n"/>
      <c r="AS78" s="114" t="n"/>
      <c r="AT78" s="114" t="n"/>
      <c r="AU78" s="114" t="n"/>
      <c r="AV78" s="114" t="n"/>
      <c r="AW78" s="114" t="n"/>
      <c r="AX78" s="114" t="n"/>
      <c r="AY78" s="114" t="n"/>
      <c r="AZ78" s="114" t="n"/>
      <c r="BA78" s="114" t="n"/>
      <c r="BB78" s="114" t="n"/>
      <c r="BC78" s="114" t="n"/>
      <c r="BD78" s="115" t="n"/>
      <c r="BE78" s="49">
        <f>W78</f>
        <v/>
      </c>
      <c r="BF78" s="49">
        <f>X78</f>
        <v/>
      </c>
      <c r="BG78" s="49" t="n"/>
      <c r="BH78" s="51">
        <f>$W$62+$X$62+$AF$62+$BJ$62+0.07</f>
        <v/>
      </c>
      <c r="BI78" s="53">
        <f>AJ78+AS78+AT78</f>
        <v/>
      </c>
      <c r="BJ78" s="53">
        <f>T78*$BJ$62</f>
        <v/>
      </c>
      <c r="BK78" s="53">
        <f>T78*$BK$62</f>
        <v/>
      </c>
      <c r="BL78" s="53">
        <f>BE78+BF78+AL78+BJ78+BK78+AD78+AF78</f>
        <v/>
      </c>
      <c r="BM78" s="49">
        <f>(T78-BL78)</f>
        <v/>
      </c>
    </row>
    <row r="79" ht="15.75" customHeight="1" s="218">
      <c r="A79" s="74" t="n"/>
      <c r="B79" s="74" t="n"/>
      <c r="C79" s="74" t="n"/>
      <c r="D79" s="74" t="n"/>
      <c r="E79" s="70" t="n"/>
      <c r="F79" s="149">
        <f>BOM!F79</f>
        <v/>
      </c>
      <c r="G79" s="49">
        <f>BOM!G79</f>
        <v/>
      </c>
      <c r="H79" s="49">
        <f>BOM!H79</f>
        <v/>
      </c>
      <c r="I79" s="144">
        <f>BOM!I79</f>
        <v/>
      </c>
      <c r="J79" s="146">
        <f>BOM!J79</f>
        <v/>
      </c>
      <c r="K79" s="150">
        <f>BOM!K79</f>
        <v/>
      </c>
      <c r="L79" s="150">
        <f>BOM!L79</f>
        <v/>
      </c>
      <c r="M79" s="150">
        <f>BOM!M79</f>
        <v/>
      </c>
      <c r="N79" s="150">
        <f>BOM!N79</f>
        <v/>
      </c>
      <c r="O79" s="150">
        <f>BOM!O79</f>
        <v/>
      </c>
      <c r="P79" s="150">
        <f>BOM!P79</f>
        <v/>
      </c>
      <c r="Q79" s="46">
        <f>$F$97</f>
        <v/>
      </c>
      <c r="R79" s="46">
        <f>$F$98</f>
        <v/>
      </c>
      <c r="S79" s="48">
        <f>U79-(U79*R79)</f>
        <v/>
      </c>
      <c r="T79" s="48">
        <f>S79*I79</f>
        <v/>
      </c>
      <c r="U79" s="48">
        <f>(BI79)/(1-(BH79+Q79))</f>
        <v/>
      </c>
      <c r="V79" s="48">
        <f>U79*I79</f>
        <v/>
      </c>
      <c r="W79" s="49">
        <f>T79*$W$62</f>
        <v/>
      </c>
      <c r="X79" s="49">
        <f>T79*$X$62</f>
        <v/>
      </c>
      <c r="Y79" s="90" t="n"/>
      <c r="Z79" s="91" t="n"/>
      <c r="AA79" s="91" t="n"/>
      <c r="AB79" s="91" t="n"/>
      <c r="AC79" s="91" t="n"/>
      <c r="AD79" s="91" t="n"/>
      <c r="AE79" s="92" t="n"/>
      <c r="AF79" s="49">
        <f>T79*$AF$62</f>
        <v/>
      </c>
      <c r="AG79" s="49" t="n"/>
      <c r="AH79" s="82" t="n"/>
      <c r="AI79" s="53">
        <f>J79</f>
        <v/>
      </c>
      <c r="AJ79" s="53">
        <f>AI79</f>
        <v/>
      </c>
      <c r="AK79" s="53" t="n"/>
      <c r="AL79" s="53">
        <f>AJ79*I79</f>
        <v/>
      </c>
      <c r="AM79" s="93" t="n"/>
      <c r="AN79" s="93" t="n"/>
      <c r="AO79" s="93" t="n"/>
      <c r="AP79" s="113" t="n"/>
      <c r="AQ79" s="113" t="n"/>
      <c r="AR79" s="113" t="n"/>
      <c r="AS79" s="114" t="n"/>
      <c r="AT79" s="114" t="n"/>
      <c r="AU79" s="114" t="n"/>
      <c r="AV79" s="114" t="n"/>
      <c r="AW79" s="114" t="n"/>
      <c r="AX79" s="114" t="n"/>
      <c r="AY79" s="114" t="n"/>
      <c r="AZ79" s="114" t="n"/>
      <c r="BA79" s="114" t="n"/>
      <c r="BB79" s="114" t="n"/>
      <c r="BC79" s="114" t="n"/>
      <c r="BD79" s="115" t="n"/>
      <c r="BE79" s="49">
        <f>W79</f>
        <v/>
      </c>
      <c r="BF79" s="49">
        <f>X79</f>
        <v/>
      </c>
      <c r="BG79" s="49" t="n"/>
      <c r="BH79" s="51">
        <f>$W$62+$X$62+$AF$62+$BJ$62+0.07</f>
        <v/>
      </c>
      <c r="BI79" s="53">
        <f>AJ79+AS79+AT79</f>
        <v/>
      </c>
      <c r="BJ79" s="53">
        <f>T79*$BJ$62</f>
        <v/>
      </c>
      <c r="BK79" s="53">
        <f>T79*$BK$62</f>
        <v/>
      </c>
      <c r="BL79" s="53">
        <f>BE79+BF79+AL79+BJ79+BK79+AD79+AF79</f>
        <v/>
      </c>
      <c r="BM79" s="49">
        <f>(T79-BL79)</f>
        <v/>
      </c>
    </row>
    <row r="80" ht="15.75" customHeight="1" s="218">
      <c r="A80" s="74" t="n"/>
      <c r="B80" s="74" t="n"/>
      <c r="C80" s="74" t="n"/>
      <c r="D80" s="74" t="n"/>
      <c r="E80" s="70" t="n"/>
      <c r="F80" s="149">
        <f>BOM!F80</f>
        <v/>
      </c>
      <c r="G80" s="49">
        <f>BOM!G80</f>
        <v/>
      </c>
      <c r="H80" s="49">
        <f>BOM!H80</f>
        <v/>
      </c>
      <c r="I80" s="144">
        <f>BOM!I80</f>
        <v/>
      </c>
      <c r="J80" s="146">
        <f>BOM!J80</f>
        <v/>
      </c>
      <c r="K80" s="150">
        <f>BOM!K80</f>
        <v/>
      </c>
      <c r="L80" s="150">
        <f>BOM!L80</f>
        <v/>
      </c>
      <c r="M80" s="150">
        <f>BOM!M80</f>
        <v/>
      </c>
      <c r="N80" s="150">
        <f>BOM!N80</f>
        <v/>
      </c>
      <c r="O80" s="150">
        <f>BOM!O80</f>
        <v/>
      </c>
      <c r="P80" s="150">
        <f>BOM!P80</f>
        <v/>
      </c>
      <c r="Q80" s="46">
        <f>$F$97</f>
        <v/>
      </c>
      <c r="R80" s="46">
        <f>$F$98</f>
        <v/>
      </c>
      <c r="S80" s="48">
        <f>U80-(U80*R80)</f>
        <v/>
      </c>
      <c r="T80" s="48">
        <f>S80*I80</f>
        <v/>
      </c>
      <c r="U80" s="48">
        <f>(BI80)/(1-(BH80+Q80))</f>
        <v/>
      </c>
      <c r="V80" s="48">
        <f>U80*I80</f>
        <v/>
      </c>
      <c r="W80" s="49">
        <f>T80*$W$62</f>
        <v/>
      </c>
      <c r="X80" s="49">
        <f>T80*$X$62</f>
        <v/>
      </c>
      <c r="Y80" s="90" t="n"/>
      <c r="Z80" s="91" t="n"/>
      <c r="AA80" s="91" t="n"/>
      <c r="AB80" s="91" t="n"/>
      <c r="AC80" s="91" t="n"/>
      <c r="AD80" s="91" t="n"/>
      <c r="AE80" s="92" t="n"/>
      <c r="AF80" s="49">
        <f>T80*$AF$62</f>
        <v/>
      </c>
      <c r="AG80" s="49" t="n"/>
      <c r="AH80" s="82" t="n"/>
      <c r="AI80" s="53">
        <f>J80</f>
        <v/>
      </c>
      <c r="AJ80" s="53">
        <f>AI80</f>
        <v/>
      </c>
      <c r="AK80" s="53" t="n"/>
      <c r="AL80" s="53">
        <f>AJ80*I80</f>
        <v/>
      </c>
      <c r="AM80" s="93" t="n"/>
      <c r="AN80" s="93" t="n"/>
      <c r="AO80" s="93" t="n"/>
      <c r="AP80" s="113" t="n"/>
      <c r="AQ80" s="113" t="n"/>
      <c r="AR80" s="113" t="n"/>
      <c r="AS80" s="114" t="n"/>
      <c r="AT80" s="114" t="n"/>
      <c r="AU80" s="114" t="n"/>
      <c r="AV80" s="114" t="n"/>
      <c r="AW80" s="114" t="n"/>
      <c r="AX80" s="114" t="n"/>
      <c r="AY80" s="114" t="n"/>
      <c r="AZ80" s="114" t="n"/>
      <c r="BA80" s="114" t="n"/>
      <c r="BB80" s="114" t="n"/>
      <c r="BC80" s="114" t="n"/>
      <c r="BD80" s="115" t="n"/>
      <c r="BE80" s="49">
        <f>W80</f>
        <v/>
      </c>
      <c r="BF80" s="49">
        <f>X80</f>
        <v/>
      </c>
      <c r="BG80" s="49" t="n"/>
      <c r="BH80" s="51">
        <f>$W$62+$X$62+$AF$62+$BJ$62+0.07</f>
        <v/>
      </c>
      <c r="BI80" s="53">
        <f>AJ80+AS80+AT80</f>
        <v/>
      </c>
      <c r="BJ80" s="53">
        <f>T80*$BJ$62</f>
        <v/>
      </c>
      <c r="BK80" s="53">
        <f>T80*$BK$62</f>
        <v/>
      </c>
      <c r="BL80" s="53">
        <f>BE80+BF80+AL80+BJ80+BK80+AD80+AF80</f>
        <v/>
      </c>
      <c r="BM80" s="49">
        <f>(T80-BL80)</f>
        <v/>
      </c>
    </row>
    <row r="81" ht="15.75" customHeight="1" s="218">
      <c r="A81" s="74" t="n"/>
      <c r="B81" s="74" t="n"/>
      <c r="C81" s="74" t="n"/>
      <c r="D81" s="74" t="n"/>
      <c r="E81" s="70" t="n"/>
      <c r="F81" s="149">
        <f>BOM!F81</f>
        <v/>
      </c>
      <c r="G81" s="49">
        <f>BOM!G81</f>
        <v/>
      </c>
      <c r="H81" s="49">
        <f>BOM!H81</f>
        <v/>
      </c>
      <c r="I81" s="144">
        <f>BOM!I81</f>
        <v/>
      </c>
      <c r="J81" s="146">
        <f>BOM!J81</f>
        <v/>
      </c>
      <c r="K81" s="150">
        <f>BOM!K81</f>
        <v/>
      </c>
      <c r="L81" s="150">
        <f>BOM!L81</f>
        <v/>
      </c>
      <c r="M81" s="150">
        <f>BOM!M81</f>
        <v/>
      </c>
      <c r="N81" s="150">
        <f>BOM!N81</f>
        <v/>
      </c>
      <c r="O81" s="150">
        <f>BOM!O81</f>
        <v/>
      </c>
      <c r="P81" s="150">
        <f>BOM!P81</f>
        <v/>
      </c>
      <c r="Q81" s="46">
        <f>$F$97</f>
        <v/>
      </c>
      <c r="R81" s="46">
        <f>$F$98</f>
        <v/>
      </c>
      <c r="S81" s="48">
        <f>U81-(U81*R81)</f>
        <v/>
      </c>
      <c r="T81" s="48">
        <f>S81*I81</f>
        <v/>
      </c>
      <c r="U81" s="48">
        <f>(BI81)/(1-(BH81+Q81))</f>
        <v/>
      </c>
      <c r="V81" s="48">
        <f>U81*I81</f>
        <v/>
      </c>
      <c r="W81" s="49">
        <f>T81*$W$62</f>
        <v/>
      </c>
      <c r="X81" s="49">
        <f>T81*$X$62</f>
        <v/>
      </c>
      <c r="Y81" s="90" t="n"/>
      <c r="Z81" s="91" t="n"/>
      <c r="AA81" s="91" t="n"/>
      <c r="AB81" s="91" t="n"/>
      <c r="AC81" s="91" t="n"/>
      <c r="AD81" s="91" t="n"/>
      <c r="AE81" s="92" t="n"/>
      <c r="AF81" s="49">
        <f>T81*$AF$62</f>
        <v/>
      </c>
      <c r="AG81" s="49" t="n"/>
      <c r="AH81" s="82" t="n"/>
      <c r="AI81" s="53">
        <f>J81</f>
        <v/>
      </c>
      <c r="AJ81" s="53">
        <f>AI81</f>
        <v/>
      </c>
      <c r="AK81" s="53" t="n"/>
      <c r="AL81" s="53">
        <f>AJ81*I81</f>
        <v/>
      </c>
      <c r="AM81" s="93" t="n"/>
      <c r="AN81" s="93" t="n"/>
      <c r="AO81" s="93" t="n"/>
      <c r="AP81" s="113" t="n"/>
      <c r="AQ81" s="113" t="n"/>
      <c r="AR81" s="113" t="n"/>
      <c r="AS81" s="114" t="n"/>
      <c r="AT81" s="114" t="n"/>
      <c r="AU81" s="114" t="n"/>
      <c r="AV81" s="114" t="n"/>
      <c r="AW81" s="114" t="n"/>
      <c r="AX81" s="114" t="n"/>
      <c r="AY81" s="114" t="n"/>
      <c r="AZ81" s="114" t="n"/>
      <c r="BA81" s="114" t="n"/>
      <c r="BB81" s="114" t="n"/>
      <c r="BC81" s="114" t="n"/>
      <c r="BD81" s="115" t="n"/>
      <c r="BE81" s="49">
        <f>W81</f>
        <v/>
      </c>
      <c r="BF81" s="49">
        <f>X81</f>
        <v/>
      </c>
      <c r="BG81" s="49" t="n"/>
      <c r="BH81" s="51">
        <f>$W$62+$X$62+$AF$62+$BJ$62+0.07</f>
        <v/>
      </c>
      <c r="BI81" s="53">
        <f>AJ81+AS81+AT81</f>
        <v/>
      </c>
      <c r="BJ81" s="53">
        <f>T81*$BJ$62</f>
        <v/>
      </c>
      <c r="BK81" s="53">
        <f>T81*$BK$62</f>
        <v/>
      </c>
      <c r="BL81" s="53">
        <f>BE81+BF81+AL81+BJ81+BK81+AD81+AF81</f>
        <v/>
      </c>
      <c r="BM81" s="49">
        <f>(T81-BL81)</f>
        <v/>
      </c>
    </row>
    <row r="82" ht="15.75" customHeight="1" s="218">
      <c r="A82" s="74" t="n"/>
      <c r="B82" s="74" t="n"/>
      <c r="C82" s="74" t="n"/>
      <c r="D82" s="74" t="n"/>
      <c r="E82" s="70" t="n"/>
      <c r="F82" s="149">
        <f>BOM!F82</f>
        <v/>
      </c>
      <c r="G82" s="49">
        <f>BOM!G82</f>
        <v/>
      </c>
      <c r="H82" s="49">
        <f>BOM!H82</f>
        <v/>
      </c>
      <c r="I82" s="144">
        <f>BOM!I82</f>
        <v/>
      </c>
      <c r="J82" s="146">
        <f>BOM!J82</f>
        <v/>
      </c>
      <c r="K82" s="150">
        <f>BOM!K82</f>
        <v/>
      </c>
      <c r="L82" s="150">
        <f>BOM!L82</f>
        <v/>
      </c>
      <c r="M82" s="150">
        <f>BOM!M82</f>
        <v/>
      </c>
      <c r="N82" s="150">
        <f>BOM!N82</f>
        <v/>
      </c>
      <c r="O82" s="150">
        <f>BOM!O82</f>
        <v/>
      </c>
      <c r="P82" s="150">
        <f>BOM!P82</f>
        <v/>
      </c>
      <c r="Q82" s="46">
        <f>$F$97</f>
        <v/>
      </c>
      <c r="R82" s="46">
        <f>$F$98</f>
        <v/>
      </c>
      <c r="S82" s="48">
        <f>U82-(U82*R82)</f>
        <v/>
      </c>
      <c r="T82" s="48">
        <f>S82*I82</f>
        <v/>
      </c>
      <c r="U82" s="48">
        <f>(BI82)/(1-(BH82+Q82))</f>
        <v/>
      </c>
      <c r="V82" s="48">
        <f>U82*I82</f>
        <v/>
      </c>
      <c r="W82" s="49">
        <f>T82*$W$62</f>
        <v/>
      </c>
      <c r="X82" s="49">
        <f>T82*$X$62</f>
        <v/>
      </c>
      <c r="Y82" s="90" t="n"/>
      <c r="Z82" s="91" t="n"/>
      <c r="AA82" s="91" t="n"/>
      <c r="AB82" s="91" t="n"/>
      <c r="AC82" s="91" t="n"/>
      <c r="AD82" s="91" t="n"/>
      <c r="AE82" s="92" t="n"/>
      <c r="AF82" s="49">
        <f>T82*$AF$62</f>
        <v/>
      </c>
      <c r="AG82" s="49" t="n"/>
      <c r="AH82" s="82" t="n"/>
      <c r="AI82" s="53">
        <f>J82</f>
        <v/>
      </c>
      <c r="AJ82" s="53">
        <f>AI82</f>
        <v/>
      </c>
      <c r="AK82" s="53" t="n"/>
      <c r="AL82" s="53">
        <f>AJ82*I82</f>
        <v/>
      </c>
      <c r="AM82" s="93" t="n"/>
      <c r="AN82" s="93" t="n"/>
      <c r="AO82" s="93" t="n"/>
      <c r="AP82" s="113" t="n"/>
      <c r="AQ82" s="113" t="n"/>
      <c r="AR82" s="113" t="n"/>
      <c r="AS82" s="114" t="n"/>
      <c r="AT82" s="114" t="n"/>
      <c r="AU82" s="114" t="n"/>
      <c r="AV82" s="114" t="n"/>
      <c r="AW82" s="114" t="n"/>
      <c r="AX82" s="114" t="n"/>
      <c r="AY82" s="114" t="n"/>
      <c r="AZ82" s="114" t="n"/>
      <c r="BA82" s="114" t="n"/>
      <c r="BB82" s="114" t="n"/>
      <c r="BC82" s="114" t="n"/>
      <c r="BD82" s="115" t="n"/>
      <c r="BE82" s="49">
        <f>W82</f>
        <v/>
      </c>
      <c r="BF82" s="49">
        <f>X82</f>
        <v/>
      </c>
      <c r="BG82" s="49" t="n"/>
      <c r="BH82" s="51">
        <f>$W$62+$X$62+$AF$62+$BJ$62+0.07</f>
        <v/>
      </c>
      <c r="BI82" s="53">
        <f>AJ82+AS82+AT82</f>
        <v/>
      </c>
      <c r="BJ82" s="53">
        <f>T82*$BJ$62</f>
        <v/>
      </c>
      <c r="BK82" s="53">
        <f>T82*$BK$62</f>
        <v/>
      </c>
      <c r="BL82" s="53">
        <f>BE82+BF82+AL82+BJ82+BK82+AD82+AF82</f>
        <v/>
      </c>
      <c r="BM82" s="49">
        <f>(T82-BL82)</f>
        <v/>
      </c>
    </row>
    <row r="83" ht="15.75" customHeight="1" s="218">
      <c r="A83" s="74" t="n"/>
      <c r="B83" s="74" t="n"/>
      <c r="C83" s="74" t="n"/>
      <c r="D83" s="74" t="n"/>
      <c r="E83" s="70" t="n"/>
      <c r="F83" s="149">
        <f>BOM!F83</f>
        <v/>
      </c>
      <c r="G83" s="49">
        <f>BOM!G83</f>
        <v/>
      </c>
      <c r="H83" s="49">
        <f>BOM!H83</f>
        <v/>
      </c>
      <c r="I83" s="144">
        <f>BOM!I83</f>
        <v/>
      </c>
      <c r="J83" s="146">
        <f>F88*0.03</f>
        <v/>
      </c>
      <c r="K83" s="150">
        <f>BOM!K83</f>
        <v/>
      </c>
      <c r="L83" s="150">
        <f>BOM!L83</f>
        <v/>
      </c>
      <c r="M83" s="150">
        <f>BOM!M83</f>
        <v/>
      </c>
      <c r="N83" s="150">
        <f>BOM!N83</f>
        <v/>
      </c>
      <c r="O83" s="150">
        <f>BOM!O83</f>
        <v/>
      </c>
      <c r="P83" s="150">
        <f>BOM!P83</f>
        <v/>
      </c>
      <c r="Q83" s="46">
        <f>$F$97</f>
        <v/>
      </c>
      <c r="R83" s="46">
        <f>$F$98</f>
        <v/>
      </c>
      <c r="S83" s="48">
        <f>U83-(U83*R83)</f>
        <v/>
      </c>
      <c r="T83" s="48">
        <f>S83*I83</f>
        <v/>
      </c>
      <c r="U83" s="48">
        <f>(BI83)/(1-(BH83+Q83))</f>
        <v/>
      </c>
      <c r="V83" s="48">
        <f>U83*I83</f>
        <v/>
      </c>
      <c r="W83" s="49">
        <f>T83*$W$62</f>
        <v/>
      </c>
      <c r="X83" s="49">
        <f>T83*$X$62</f>
        <v/>
      </c>
      <c r="Y83" s="100" t="n"/>
      <c r="Z83" s="101" t="n"/>
      <c r="AA83" s="101" t="n"/>
      <c r="AB83" s="101" t="n"/>
      <c r="AC83" s="101" t="n"/>
      <c r="AD83" s="101" t="n"/>
      <c r="AE83" s="102" t="n"/>
      <c r="AF83" s="49">
        <f>T83*$AF$62</f>
        <v/>
      </c>
      <c r="AG83" s="49" t="n"/>
      <c r="AH83" s="82" t="n"/>
      <c r="AI83" s="53">
        <f>IF(K83="SIM",(J83*$F$103),J83)</f>
        <v/>
      </c>
      <c r="AJ83" s="53">
        <f>IF(L83="SIM",(AI83*$F$101),AI83)</f>
        <v/>
      </c>
      <c r="AK83" s="53" t="n"/>
      <c r="AL83" s="53">
        <f>AJ83*I83</f>
        <v/>
      </c>
      <c r="AM83" s="103" t="n"/>
      <c r="AN83" s="103" t="n"/>
      <c r="AO83" s="103" t="n"/>
      <c r="AP83" s="120" t="n"/>
      <c r="AQ83" s="120" t="n"/>
      <c r="AR83" s="120" t="n"/>
      <c r="AS83" s="121" t="n"/>
      <c r="AT83" s="121" t="n"/>
      <c r="AU83" s="121" t="n"/>
      <c r="AV83" s="121" t="n"/>
      <c r="AW83" s="121" t="n"/>
      <c r="AX83" s="121" t="n"/>
      <c r="AY83" s="121" t="n"/>
      <c r="AZ83" s="121" t="n"/>
      <c r="BA83" s="121" t="n"/>
      <c r="BB83" s="121" t="n"/>
      <c r="BC83" s="121" t="n"/>
      <c r="BD83" s="122" t="n"/>
      <c r="BE83" s="49">
        <f>W83</f>
        <v/>
      </c>
      <c r="BF83" s="49">
        <f>X83</f>
        <v/>
      </c>
      <c r="BG83" s="49" t="n"/>
      <c r="BH83" s="51">
        <f>$W$62+$X$62+$AF$62+$BJ$62+0.07</f>
        <v/>
      </c>
      <c r="BI83" s="49">
        <f>IF(BD83="Haverá ST",J83+AS83+AT83,J83+AS83)</f>
        <v/>
      </c>
      <c r="BJ83" s="53">
        <f>T83*$BJ$62</f>
        <v/>
      </c>
      <c r="BK83" s="53">
        <f>T83*$BK$62</f>
        <v/>
      </c>
      <c r="BL83" s="53">
        <f>BE83+BF83+AL83+BJ83+BK83+AD83+AF83</f>
        <v/>
      </c>
      <c r="BM83" s="49">
        <f>(T83-BL83)</f>
        <v/>
      </c>
    </row>
    <row r="84" ht="15.75" customHeight="1" s="218">
      <c r="A84" s="123" t="n"/>
      <c r="B84" s="123" t="n"/>
      <c r="C84" s="123" t="n"/>
      <c r="D84" s="123" t="n"/>
      <c r="E84" s="123" t="n"/>
      <c r="F84" s="123" t="n"/>
      <c r="G84" s="124" t="n"/>
      <c r="H84" s="123" t="n"/>
      <c r="I84" s="123" t="n"/>
      <c r="J84" s="13" t="n"/>
      <c r="K84" s="123" t="n"/>
      <c r="L84" s="123" t="n"/>
      <c r="M84" s="13" t="n"/>
      <c r="N84" s="13" t="n"/>
      <c r="O84" s="13" t="n"/>
      <c r="P84" s="13" t="n"/>
      <c r="Q84" s="123" t="n"/>
      <c r="R84" s="123" t="n"/>
      <c r="S84" s="123" t="n"/>
      <c r="T84" s="123" t="n"/>
      <c r="U84" s="123" t="n"/>
      <c r="V84" s="125" t="n"/>
      <c r="W84" s="10" t="n"/>
      <c r="X84" s="10" t="n"/>
      <c r="Y84" s="11" t="n"/>
      <c r="Z84" s="11" t="n"/>
      <c r="AA84" s="11" t="n"/>
      <c r="AB84" s="11" t="n"/>
      <c r="AC84" s="11" t="n"/>
      <c r="AD84" s="11" t="n"/>
      <c r="AE84" s="10" t="n"/>
      <c r="AF84" s="10" t="n"/>
      <c r="AG84" s="10" t="n"/>
      <c r="AH84" s="10" t="n"/>
      <c r="AI84" s="13" t="n"/>
      <c r="AJ84" s="13" t="n"/>
      <c r="AK84" s="13" t="n"/>
      <c r="AL84" s="13" t="n"/>
      <c r="AM84" s="13" t="n"/>
      <c r="AN84" s="13" t="n"/>
      <c r="AO84" s="13" t="n"/>
      <c r="AP84" s="14" t="n"/>
      <c r="AQ84" s="14" t="n"/>
      <c r="AR84" s="14" t="n"/>
      <c r="AS84" s="13" t="n"/>
      <c r="AT84" s="13" t="n"/>
      <c r="AU84" s="10" t="n"/>
      <c r="AV84" s="10" t="n"/>
      <c r="AW84" s="10" t="n"/>
      <c r="AX84" s="10" t="n"/>
      <c r="AY84" s="10" t="n"/>
      <c r="AZ84" s="10" t="n"/>
      <c r="BA84" s="10" t="n"/>
      <c r="BB84" s="10" t="n"/>
      <c r="BC84" s="10" t="n"/>
      <c r="BD84" s="11" t="n"/>
      <c r="BE84" s="10" t="n"/>
      <c r="BF84" s="10" t="n"/>
      <c r="BG84" s="10" t="n"/>
      <c r="BH84" s="10" t="n"/>
      <c r="BI84" s="10" t="n"/>
      <c r="BJ84" s="10" t="n"/>
      <c r="BK84" s="10" t="n"/>
      <c r="BL84" s="10" t="n"/>
      <c r="BM84" s="10" t="n"/>
    </row>
    <row r="85" ht="15.75" customHeight="1" s="218">
      <c r="A85" s="126" t="n"/>
      <c r="B85" s="126" t="n"/>
      <c r="C85" s="126" t="n"/>
      <c r="D85" s="126" t="n"/>
      <c r="E85" s="126" t="n"/>
      <c r="F85" s="126" t="n"/>
      <c r="G85" s="126" t="n"/>
      <c r="H85" s="126" t="n"/>
      <c r="I85" s="126" t="n"/>
      <c r="J85" s="127">
        <f>SUM(J5:J84)</f>
        <v/>
      </c>
      <c r="K85" s="126" t="n"/>
      <c r="L85" s="126" t="n"/>
      <c r="M85" s="127" t="n"/>
      <c r="N85" s="127" t="n"/>
      <c r="O85" s="127" t="n"/>
      <c r="P85" s="127" t="n"/>
      <c r="Q85" s="126" t="n"/>
      <c r="R85" s="126" t="n"/>
      <c r="S85" s="126" t="n"/>
      <c r="T85" s="126" t="n"/>
      <c r="U85" s="126" t="inlineStr">
        <is>
          <t>Valor Total</t>
        </is>
      </c>
      <c r="V85" s="127">
        <f>SUM(V5:V84)</f>
        <v/>
      </c>
      <c r="W85" s="127">
        <f>SUM(W5:W84)</f>
        <v/>
      </c>
      <c r="X85" s="127">
        <f>SUM(X5:X84)</f>
        <v/>
      </c>
      <c r="Y85" s="128" t="n"/>
      <c r="Z85" s="128" t="n"/>
      <c r="AA85" s="128" t="n"/>
      <c r="AB85" s="128">
        <f>SUM(AB5:AB84)</f>
        <v/>
      </c>
      <c r="AC85" s="128" t="n"/>
      <c r="AD85" s="128" t="n"/>
      <c r="AE85" s="127" t="n"/>
      <c r="AF85" s="127">
        <f>SUM(AF5:AF84)</f>
        <v/>
      </c>
      <c r="AG85" s="129" t="n"/>
      <c r="AH85" s="129" t="n"/>
      <c r="AI85" s="127" t="n"/>
      <c r="AJ85" s="127">
        <f>SUM(AJ5:AJ84)</f>
        <v/>
      </c>
      <c r="AK85" s="127" t="n"/>
      <c r="AL85" s="127" t="n"/>
      <c r="AM85" s="127" t="n"/>
      <c r="AN85" s="127" t="n"/>
      <c r="AO85" s="127" t="n"/>
      <c r="AP85" s="130" t="n"/>
      <c r="AQ85" s="130" t="n"/>
      <c r="AR85" s="130" t="n"/>
      <c r="AS85" s="127">
        <f>SUM(AS5:AS84)</f>
        <v/>
      </c>
      <c r="AT85" s="127">
        <f>SUM(AT5:AT84)</f>
        <v/>
      </c>
      <c r="AU85" s="127" t="n"/>
      <c r="AV85" s="127" t="n"/>
      <c r="AW85" s="127" t="n"/>
      <c r="AX85" s="127" t="n"/>
      <c r="AY85" s="127" t="n"/>
      <c r="AZ85" s="127" t="n"/>
      <c r="BA85" s="127" t="n"/>
      <c r="BB85" s="127" t="n"/>
      <c r="BC85" s="127" t="n"/>
      <c r="BD85" s="128" t="n"/>
      <c r="BE85" s="127">
        <f>SUM(BE5:BE84)</f>
        <v/>
      </c>
      <c r="BF85" s="127">
        <f>SUM(BF5:BF84)</f>
        <v/>
      </c>
      <c r="BG85" s="127">
        <f>SUM(BG5:BG84)</f>
        <v/>
      </c>
      <c r="BH85" s="127" t="n"/>
      <c r="BI85" s="127">
        <f>SUM(BI5:BI84)</f>
        <v/>
      </c>
      <c r="BJ85" s="127">
        <f>SUM(BJ5:BJ84)</f>
        <v/>
      </c>
      <c r="BK85" s="127">
        <f>SUM(BK5:BK84)</f>
        <v/>
      </c>
      <c r="BL85" s="127">
        <f>SUM(BL5:BL84)</f>
        <v/>
      </c>
      <c r="BM85" s="127">
        <f>SUM(BM5:BM84)</f>
        <v/>
      </c>
    </row>
    <row r="86" ht="15.75" customHeight="1" s="218">
      <c r="A86" s="10" t="n"/>
      <c r="B86" s="10" t="n"/>
      <c r="C86" s="10" t="n"/>
      <c r="D86" s="10" t="n"/>
      <c r="E86" s="10" t="n"/>
      <c r="F86" s="10" t="n"/>
      <c r="G86" s="131" t="n"/>
      <c r="H86" s="132" t="n"/>
      <c r="I86" s="10" t="n"/>
      <c r="J86" s="10" t="n"/>
      <c r="K86" s="10" t="n"/>
      <c r="L86" s="10" t="n"/>
      <c r="M86" s="13" t="n"/>
      <c r="N86" s="13" t="n"/>
      <c r="O86" s="13" t="n"/>
      <c r="P86" s="13" t="n"/>
      <c r="Q86" s="10" t="n"/>
      <c r="R86" s="10" t="n"/>
      <c r="S86" s="10" t="n"/>
      <c r="T86" s="10" t="n"/>
      <c r="U86" s="10" t="n"/>
      <c r="V86" s="10" t="n"/>
      <c r="W86" s="10" t="n"/>
      <c r="X86" s="10" t="n"/>
      <c r="Y86" s="11" t="n"/>
      <c r="Z86" s="11" t="n"/>
      <c r="AA86" s="11" t="n"/>
      <c r="AB86" s="11" t="n"/>
      <c r="AC86" s="11" t="n"/>
      <c r="AD86" s="11" t="n"/>
      <c r="AE86" s="10" t="n"/>
      <c r="AF86" s="10" t="n"/>
      <c r="AG86" s="10" t="n"/>
      <c r="AH86" s="10" t="n"/>
      <c r="AI86" s="13" t="n"/>
      <c r="AJ86" s="13" t="n"/>
      <c r="AK86" s="13" t="n"/>
      <c r="AL86" s="13" t="n"/>
      <c r="AM86" s="13" t="n"/>
      <c r="AN86" s="13" t="n"/>
      <c r="AO86" s="13" t="n"/>
      <c r="AP86" s="14" t="n"/>
      <c r="AQ86" s="14" t="n"/>
      <c r="AR86" s="14" t="n"/>
      <c r="AS86" s="13" t="n"/>
      <c r="AT86" s="13" t="n"/>
      <c r="AU86" s="10" t="n"/>
      <c r="AV86" s="10" t="n"/>
      <c r="AW86" s="10" t="n"/>
      <c r="AX86" s="10" t="n"/>
      <c r="AY86" s="10" t="n"/>
      <c r="AZ86" s="10" t="n"/>
      <c r="BA86" s="10" t="n"/>
      <c r="BB86" s="10" t="n"/>
      <c r="BC86" s="10" t="n"/>
      <c r="BD86" s="11" t="n"/>
      <c r="BE86" s="10" t="n"/>
      <c r="BF86" s="10" t="n"/>
      <c r="BG86" s="10" t="n"/>
      <c r="BH86" s="10" t="n"/>
      <c r="BI86" s="10" t="n"/>
      <c r="BJ86" s="10" t="n"/>
      <c r="BK86" s="10" t="n"/>
      <c r="BL86" s="10" t="n"/>
      <c r="BM86" s="10" t="n"/>
    </row>
    <row r="87" ht="15.75" customHeight="1" s="218">
      <c r="A87" s="10" t="n"/>
      <c r="B87" s="278" t="inlineStr">
        <is>
          <t>Total Venda</t>
        </is>
      </c>
      <c r="C87" s="279" t="n"/>
      <c r="D87" s="279" t="n"/>
      <c r="E87" s="280" t="n"/>
      <c r="F87" s="133">
        <f>F88+F89+F90</f>
        <v/>
      </c>
      <c r="H87" s="10" t="n"/>
      <c r="I87" s="10" t="n"/>
      <c r="J87" s="134" t="n"/>
      <c r="K87" s="10" t="n"/>
      <c r="L87" s="10" t="n"/>
      <c r="M87" s="17" t="inlineStr">
        <is>
          <t>DADOS FATURAMENTO DE SAÍDA</t>
        </is>
      </c>
      <c r="N87" s="264" t="n"/>
      <c r="O87" s="264" t="n"/>
      <c r="P87" s="265" t="n"/>
      <c r="Q87" s="10" t="n"/>
      <c r="R87" s="10" t="n"/>
      <c r="S87" s="10" t="n"/>
      <c r="T87" s="10" t="n"/>
      <c r="U87" s="10" t="n"/>
      <c r="V87" s="10" t="n"/>
      <c r="W87" s="10" t="n"/>
      <c r="X87" s="10" t="n"/>
      <c r="Y87" s="11" t="n"/>
      <c r="Z87" s="11" t="n"/>
      <c r="AA87" s="11" t="n"/>
      <c r="AB87" s="11" t="n"/>
      <c r="AC87" s="11" t="n"/>
      <c r="AD87" s="11" t="n"/>
      <c r="AE87" s="10" t="n"/>
      <c r="AF87" s="10" t="n"/>
      <c r="AG87" s="10" t="n"/>
      <c r="AH87" s="10" t="n"/>
      <c r="AI87" s="13" t="n"/>
      <c r="AJ87" s="13" t="n"/>
      <c r="AK87" s="13" t="n"/>
      <c r="AL87" s="13" t="n"/>
      <c r="AM87" s="13" t="n"/>
      <c r="AN87" s="13" t="n"/>
      <c r="AO87" s="13" t="n"/>
      <c r="AP87" s="14" t="n"/>
      <c r="AQ87" s="14" t="n"/>
      <c r="AR87" s="14" t="n"/>
      <c r="AS87" s="13" t="n"/>
      <c r="AT87" s="13" t="n"/>
      <c r="AU87" s="10" t="n"/>
      <c r="AV87" s="10" t="n"/>
      <c r="AW87" s="10" t="n"/>
      <c r="AX87" s="10" t="n"/>
      <c r="AY87" s="10" t="n"/>
      <c r="AZ87" s="10" t="n"/>
      <c r="BA87" s="10" t="n"/>
      <c r="BB87" s="10" t="n"/>
      <c r="BC87" s="10" t="n"/>
      <c r="BD87" s="11" t="n"/>
      <c r="BE87" s="10" t="n"/>
      <c r="BF87" s="10" t="n"/>
      <c r="BG87" s="10" t="n"/>
      <c r="BH87" s="10" t="n"/>
      <c r="BI87" s="10" t="n"/>
      <c r="BJ87" s="10" t="n"/>
      <c r="BK87" s="135" t="n"/>
      <c r="BL87" s="10" t="n"/>
      <c r="BM87" s="13" t="n"/>
    </row>
    <row r="88" ht="15.75" customHeight="1" s="218">
      <c r="A88" s="10" t="n"/>
      <c r="B88" s="281" t="inlineStr">
        <is>
          <t>TOTAL VENDA PRODUTOS</t>
        </is>
      </c>
      <c r="C88" s="264" t="n"/>
      <c r="D88" s="264" t="n"/>
      <c r="E88" s="265" t="n"/>
      <c r="F88" s="136">
        <f>SUM(T5:T61)</f>
        <v/>
      </c>
      <c r="H88" s="11" t="n"/>
      <c r="I88" s="10" t="n"/>
      <c r="J88" s="134" t="n"/>
      <c r="K88" s="10" t="n"/>
      <c r="L88" s="10" t="n"/>
      <c r="M88" s="273" t="inlineStr">
        <is>
          <t>CNPJ DE FATURAMENTO</t>
        </is>
      </c>
      <c r="N88" s="264" t="n"/>
      <c r="O88" s="265" t="n"/>
      <c r="P88" s="9">
        <f>BOM!P88</f>
        <v/>
      </c>
      <c r="Q88" s="10" t="n"/>
      <c r="R88" s="10" t="n"/>
      <c r="S88" s="10" t="n"/>
      <c r="T88" s="10" t="n"/>
      <c r="U88" s="10" t="n"/>
      <c r="V88" s="10" t="n"/>
      <c r="W88" s="10" t="n"/>
      <c r="X88" s="10" t="n"/>
      <c r="Y88" s="11" t="n"/>
      <c r="Z88" s="11" t="n"/>
      <c r="AA88" s="11" t="n"/>
      <c r="AB88" s="11" t="n"/>
      <c r="AC88" s="11" t="n"/>
      <c r="AD88" s="11" t="n"/>
      <c r="AE88" s="10" t="n"/>
      <c r="AF88" s="10" t="n"/>
      <c r="AG88" s="10" t="n"/>
      <c r="AH88" s="10" t="n"/>
      <c r="AI88" s="13" t="n"/>
      <c r="AJ88" s="13" t="n"/>
      <c r="AK88" s="13" t="n"/>
      <c r="AL88" s="13" t="n"/>
      <c r="AM88" s="13" t="n"/>
      <c r="AN88" s="13" t="n"/>
      <c r="AO88" s="13" t="n"/>
      <c r="AP88" s="14" t="n"/>
      <c r="AQ88" s="14" t="n"/>
      <c r="AR88" s="14" t="n"/>
      <c r="AS88" s="13" t="n"/>
      <c r="AT88" s="13" t="n"/>
      <c r="AU88" s="10" t="n"/>
      <c r="AV88" s="10" t="n"/>
      <c r="AW88" s="10" t="n"/>
      <c r="AX88" s="10" t="n"/>
      <c r="AY88" s="10" t="n"/>
      <c r="AZ88" s="10" t="n"/>
      <c r="BA88" s="10" t="n"/>
      <c r="BB88" s="10" t="n"/>
      <c r="BC88" s="10" t="n"/>
      <c r="BD88" s="11" t="n"/>
      <c r="BE88" s="10" t="n"/>
      <c r="BF88" s="10" t="n"/>
      <c r="BG88" s="10" t="n"/>
      <c r="BH88" s="10" t="n"/>
      <c r="BI88" s="10" t="n"/>
      <c r="BJ88" s="10" t="n"/>
      <c r="BK88" s="10" t="n"/>
      <c r="BL88" s="10" t="n"/>
      <c r="BM88" s="10" t="n"/>
    </row>
    <row r="89" ht="15.75" customHeight="1" s="218">
      <c r="A89" s="10" t="n"/>
      <c r="B89" s="281" t="inlineStr">
        <is>
          <t>TOTAL VENDA LICENÇAS</t>
        </is>
      </c>
      <c r="C89" s="264" t="n"/>
      <c r="D89" s="264" t="n"/>
      <c r="E89" s="265" t="n"/>
      <c r="F89" s="136">
        <f>SUM(T63:T69)</f>
        <v/>
      </c>
      <c r="H89" s="10" t="n"/>
      <c r="I89" s="10" t="n"/>
      <c r="J89" s="134" t="n"/>
      <c r="K89" s="10" t="n"/>
      <c r="L89" s="10" t="n"/>
      <c r="M89" s="274" t="inlineStr">
        <is>
          <t>ESTADO DE DESTINO</t>
        </is>
      </c>
      <c r="N89" s="264" t="n"/>
      <c r="O89" s="265" t="n"/>
      <c r="P89" s="9">
        <f>BOM!P89</f>
        <v/>
      </c>
      <c r="Q89" s="10" t="n"/>
      <c r="R89" s="10" t="n"/>
      <c r="S89" s="10" t="n"/>
      <c r="T89" s="10" t="n"/>
      <c r="U89" s="10" t="n"/>
      <c r="V89" s="10" t="n"/>
      <c r="W89" s="10" t="n"/>
      <c r="X89" s="10" t="n"/>
      <c r="Y89" s="11" t="n"/>
      <c r="Z89" s="11" t="n"/>
      <c r="AA89" s="11" t="n"/>
      <c r="AB89" s="11" t="n"/>
      <c r="AC89" s="11" t="n"/>
      <c r="AD89" s="11" t="n"/>
      <c r="AE89" s="10" t="n"/>
      <c r="AF89" s="10" t="n"/>
      <c r="AG89" s="10" t="n"/>
      <c r="AH89" s="10" t="n"/>
      <c r="AI89" s="13" t="n"/>
      <c r="AJ89" s="13" t="n"/>
      <c r="AK89" s="13" t="n"/>
      <c r="AL89" s="13" t="n"/>
      <c r="AM89" s="13" t="n"/>
      <c r="AN89" s="13" t="n"/>
      <c r="AO89" s="13" t="n"/>
      <c r="AP89" s="14" t="n"/>
      <c r="AQ89" s="14" t="n"/>
      <c r="AR89" s="14" t="n"/>
      <c r="AS89" s="13" t="n"/>
      <c r="AT89" s="13" t="n"/>
      <c r="AU89" s="10" t="n"/>
      <c r="AV89" s="10" t="n"/>
      <c r="AW89" s="10" t="n"/>
      <c r="AX89" s="10" t="n"/>
      <c r="AY89" s="10" t="n"/>
      <c r="AZ89" s="10" t="n"/>
      <c r="BA89" s="10" t="n"/>
      <c r="BB89" s="10" t="n"/>
      <c r="BC89" s="10" t="n"/>
      <c r="BD89" s="11" t="n"/>
      <c r="BE89" s="10" t="n"/>
      <c r="BF89" s="10" t="n"/>
      <c r="BG89" s="10" t="n"/>
      <c r="BH89" s="10" t="n"/>
      <c r="BI89" s="10" t="n"/>
      <c r="BJ89" s="10" t="n"/>
      <c r="BK89" s="10" t="n"/>
      <c r="BL89" s="10" t="n"/>
      <c r="BM89" s="10" t="n"/>
    </row>
    <row r="90" ht="15.75" customHeight="1" s="218">
      <c r="A90" s="10" t="n"/>
      <c r="B90" s="281" t="inlineStr">
        <is>
          <t>TOTAL PRESTAÇÃO SERVIÇO</t>
        </is>
      </c>
      <c r="C90" s="264" t="n"/>
      <c r="D90" s="264" t="n"/>
      <c r="E90" s="265" t="n"/>
      <c r="F90" s="136">
        <f>SUM(T71:T83)</f>
        <v/>
      </c>
      <c r="H90" s="10" t="n"/>
      <c r="I90" s="10" t="n"/>
      <c r="J90" s="134" t="n"/>
      <c r="K90" s="10" t="n"/>
      <c r="L90" s="10" t="n"/>
      <c r="M90" s="273" t="inlineStr">
        <is>
          <t>CLIENTE É CONTRIBUINTE</t>
        </is>
      </c>
      <c r="N90" s="264" t="n"/>
      <c r="O90" s="265" t="n"/>
      <c r="P90" s="9">
        <f>BOM!P90</f>
        <v/>
      </c>
      <c r="Q90" s="10" t="n"/>
      <c r="R90" s="10" t="n"/>
      <c r="S90" s="10" t="n"/>
      <c r="T90" s="10" t="n"/>
      <c r="U90" s="10" t="n"/>
      <c r="V90" s="10" t="n"/>
      <c r="W90" s="10" t="n"/>
      <c r="X90" s="10" t="n"/>
      <c r="Y90" s="11" t="n"/>
      <c r="Z90" s="11" t="n"/>
      <c r="AA90" s="11" t="n"/>
      <c r="AB90" s="11" t="n"/>
      <c r="AC90" s="11" t="n"/>
      <c r="AD90" s="11" t="n"/>
      <c r="AE90" s="10" t="n"/>
      <c r="AF90" s="10" t="n"/>
      <c r="AG90" s="10" t="n"/>
      <c r="AH90" s="10" t="n"/>
      <c r="AI90" s="13" t="n"/>
      <c r="AJ90" s="13" t="n"/>
      <c r="AK90" s="13" t="n"/>
      <c r="AL90" s="13" t="n"/>
      <c r="AM90" s="13" t="n"/>
      <c r="AN90" s="13" t="n"/>
      <c r="AO90" s="13" t="n"/>
      <c r="AP90" s="14" t="n"/>
      <c r="AQ90" s="14" t="n"/>
      <c r="AR90" s="14" t="n"/>
      <c r="AS90" s="13" t="n"/>
      <c r="AT90" s="13" t="n"/>
      <c r="AU90" s="10" t="n"/>
      <c r="AV90" s="10" t="n"/>
      <c r="AW90" s="10" t="n"/>
      <c r="AX90" s="10" t="n"/>
      <c r="AY90" s="10" t="n"/>
      <c r="AZ90" s="10" t="n"/>
      <c r="BA90" s="10" t="n"/>
      <c r="BB90" s="10" t="n"/>
      <c r="BC90" s="10" t="n"/>
      <c r="BD90" s="11" t="n"/>
      <c r="BE90" s="10" t="n"/>
      <c r="BF90" s="10" t="n"/>
      <c r="BG90" s="10" t="n"/>
      <c r="BH90" s="10" t="n"/>
      <c r="BI90" s="10" t="n"/>
      <c r="BJ90" s="10" t="n"/>
      <c r="BK90" s="10" t="n"/>
      <c r="BL90" s="10" t="n"/>
      <c r="BM90" s="10" t="n"/>
    </row>
    <row r="91" hidden="1" ht="15.75" customHeight="1" s="218">
      <c r="A91" s="10" t="n"/>
      <c r="B91" s="281" t="inlineStr">
        <is>
          <t>IMPOSTO PRODUTO</t>
        </is>
      </c>
      <c r="C91" s="264" t="n"/>
      <c r="D91" s="264" t="n"/>
      <c r="E91" s="265" t="n"/>
      <c r="F91" s="137" t="n"/>
      <c r="H91" s="10" t="n"/>
      <c r="I91" s="10" t="n"/>
      <c r="J91" s="134" t="n"/>
      <c r="K91" s="10" t="n"/>
      <c r="L91" s="10" t="n"/>
      <c r="M91" s="13" t="n"/>
      <c r="N91" s="13" t="n"/>
      <c r="O91" s="13" t="n"/>
      <c r="P91" s="13" t="n"/>
      <c r="Q91" s="10" t="n"/>
      <c r="R91" s="10" t="n"/>
      <c r="S91" s="10" t="n"/>
      <c r="T91" s="10" t="n"/>
      <c r="U91" s="10" t="n"/>
      <c r="V91" s="10" t="n"/>
      <c r="W91" s="10" t="n"/>
      <c r="X91" s="10" t="n"/>
      <c r="Y91" s="11" t="n"/>
      <c r="Z91" s="11" t="n"/>
      <c r="AA91" s="11" t="n"/>
      <c r="AB91" s="11" t="n"/>
      <c r="AC91" s="11" t="n"/>
      <c r="AD91" s="11" t="n"/>
      <c r="AE91" s="10" t="n"/>
      <c r="AF91" s="10" t="n"/>
      <c r="AG91" s="10" t="n"/>
      <c r="AH91" s="10" t="n"/>
      <c r="AI91" s="13" t="n"/>
      <c r="AJ91" s="13" t="n"/>
      <c r="AK91" s="13" t="n"/>
      <c r="AL91" s="13" t="n"/>
      <c r="AM91" s="13" t="n"/>
      <c r="AN91" s="13" t="n"/>
      <c r="AO91" s="13" t="n"/>
      <c r="AP91" s="14" t="n"/>
      <c r="AQ91" s="14" t="n"/>
      <c r="AR91" s="14" t="n"/>
      <c r="AS91" s="13" t="n"/>
      <c r="AT91" s="13" t="n"/>
      <c r="AU91" s="10" t="n"/>
      <c r="AV91" s="10" t="n"/>
      <c r="AW91" s="10" t="n"/>
      <c r="AX91" s="10" t="n"/>
      <c r="AY91" s="10" t="n"/>
      <c r="AZ91" s="10" t="n"/>
      <c r="BA91" s="10" t="n"/>
      <c r="BB91" s="10" t="n"/>
      <c r="BC91" s="10" t="n"/>
      <c r="BD91" s="11" t="n"/>
      <c r="BE91" s="10" t="n"/>
      <c r="BF91" s="10" t="n"/>
      <c r="BG91" s="10" t="n"/>
      <c r="BH91" s="10" t="n"/>
      <c r="BI91" s="10" t="n"/>
      <c r="BJ91" s="10" t="n"/>
      <c r="BK91" s="10" t="n"/>
      <c r="BL91" s="10" t="n"/>
      <c r="BM91" s="10" t="n"/>
    </row>
    <row r="92" hidden="1" ht="15.75" customHeight="1" s="218">
      <c r="A92" s="10" t="n"/>
      <c r="B92" s="281" t="inlineStr">
        <is>
          <t>IMPOSTO LICENÇA</t>
        </is>
      </c>
      <c r="C92" s="264" t="n"/>
      <c r="D92" s="264" t="n"/>
      <c r="E92" s="265" t="n"/>
      <c r="F92" s="137" t="n"/>
      <c r="H92" s="10" t="n"/>
      <c r="I92" s="10" t="n"/>
      <c r="J92" s="134" t="n"/>
      <c r="K92" s="10" t="n"/>
      <c r="L92" s="10" t="n"/>
      <c r="M92" s="13" t="n"/>
      <c r="N92" s="13" t="n"/>
      <c r="O92" s="13" t="n"/>
      <c r="P92" s="13" t="n"/>
      <c r="Q92" s="10" t="n"/>
      <c r="R92" s="10" t="n"/>
      <c r="S92" s="10" t="n"/>
      <c r="T92" s="10" t="n"/>
      <c r="U92" s="10" t="n"/>
      <c r="V92" s="10" t="n"/>
      <c r="W92" s="10" t="n"/>
      <c r="X92" s="10" t="n"/>
      <c r="Y92" s="11" t="n"/>
      <c r="Z92" s="11" t="n"/>
      <c r="AA92" s="11" t="n"/>
      <c r="AB92" s="11" t="n"/>
      <c r="AC92" s="11" t="n"/>
      <c r="AD92" s="11" t="n"/>
      <c r="AE92" s="10" t="n"/>
      <c r="AF92" s="10" t="n"/>
      <c r="AG92" s="10" t="n"/>
      <c r="AH92" s="10" t="n"/>
      <c r="AI92" s="13" t="n"/>
      <c r="AJ92" s="13" t="n"/>
      <c r="AK92" s="13" t="n"/>
      <c r="AL92" s="13" t="n"/>
      <c r="AM92" s="13" t="n"/>
      <c r="AN92" s="13" t="n"/>
      <c r="AO92" s="13" t="n"/>
      <c r="AP92" s="14" t="n"/>
      <c r="AQ92" s="14" t="n"/>
      <c r="AR92" s="14" t="n"/>
      <c r="AS92" s="13" t="n"/>
      <c r="AT92" s="13" t="n"/>
      <c r="AU92" s="10" t="n"/>
      <c r="AV92" s="10" t="n"/>
      <c r="AW92" s="10" t="n"/>
      <c r="AX92" s="10" t="n"/>
      <c r="AY92" s="10" t="n"/>
      <c r="AZ92" s="10" t="n"/>
      <c r="BA92" s="10" t="n"/>
      <c r="BB92" s="10" t="n"/>
      <c r="BC92" s="10" t="n"/>
      <c r="BD92" s="11" t="n"/>
      <c r="BE92" s="10" t="n"/>
      <c r="BF92" s="10" t="n"/>
      <c r="BG92" s="10" t="n"/>
      <c r="BH92" s="10" t="n"/>
      <c r="BI92" s="10" t="n"/>
      <c r="BJ92" s="10" t="n"/>
      <c r="BK92" s="10" t="n"/>
      <c r="BL92" s="10" t="n"/>
      <c r="BM92" s="10" t="n"/>
    </row>
    <row r="93" hidden="1" ht="15.75" customHeight="1" s="218">
      <c r="A93" s="10" t="n"/>
      <c r="B93" s="281" t="inlineStr">
        <is>
          <t>IMPOSTO SERVIÇO</t>
        </is>
      </c>
      <c r="C93" s="264" t="n"/>
      <c r="D93" s="264" t="n"/>
      <c r="E93" s="265" t="n"/>
      <c r="F93" s="137" t="n"/>
      <c r="H93" s="10" t="n"/>
      <c r="I93" s="10" t="n"/>
      <c r="J93" s="134" t="n"/>
      <c r="K93" s="10" t="n"/>
      <c r="L93" s="10" t="n"/>
      <c r="M93" s="13" t="n"/>
      <c r="N93" s="13" t="n"/>
      <c r="O93" s="13" t="n"/>
      <c r="P93" s="13" t="n"/>
      <c r="Q93" s="10" t="n"/>
      <c r="R93" s="10" t="n"/>
      <c r="S93" s="10" t="n"/>
      <c r="T93" s="10" t="n"/>
      <c r="U93" s="10" t="n"/>
      <c r="V93" s="10" t="n"/>
      <c r="W93" s="10" t="n"/>
      <c r="X93" s="10" t="n"/>
      <c r="Y93" s="11" t="n"/>
      <c r="Z93" s="11" t="n"/>
      <c r="AA93" s="11" t="n"/>
      <c r="AB93" s="11" t="n"/>
      <c r="AC93" s="11" t="n"/>
      <c r="AD93" s="11" t="n"/>
      <c r="AE93" s="10" t="n"/>
      <c r="AF93" s="10" t="n"/>
      <c r="AG93" s="10" t="n"/>
      <c r="AH93" s="10" t="n"/>
      <c r="AI93" s="13" t="n"/>
      <c r="AJ93" s="13" t="n"/>
      <c r="AK93" s="13" t="n"/>
      <c r="AL93" s="13" t="n"/>
      <c r="AM93" s="13" t="n"/>
      <c r="AN93" s="13" t="n"/>
      <c r="AO93" s="13" t="n"/>
      <c r="AP93" s="14" t="n"/>
      <c r="AQ93" s="14" t="n"/>
      <c r="AR93" s="14" t="n"/>
      <c r="AS93" s="13" t="n"/>
      <c r="AT93" s="13" t="n"/>
      <c r="AU93" s="10" t="n"/>
      <c r="AV93" s="10" t="n"/>
      <c r="AW93" s="10" t="n"/>
      <c r="AX93" s="10" t="n"/>
      <c r="AY93" s="10" t="n"/>
      <c r="AZ93" s="10" t="n"/>
      <c r="BA93" s="10" t="n"/>
      <c r="BB93" s="10" t="n"/>
      <c r="BC93" s="10" t="n"/>
      <c r="BD93" s="11" t="n"/>
      <c r="BE93" s="10" t="n"/>
      <c r="BF93" s="10" t="n"/>
      <c r="BG93" s="10" t="n"/>
      <c r="BH93" s="10" t="n"/>
      <c r="BI93" s="10" t="n"/>
      <c r="BJ93" s="10" t="n"/>
      <c r="BK93" s="10" t="n"/>
      <c r="BL93" s="10" t="n"/>
      <c r="BM93" s="10" t="n"/>
    </row>
    <row r="94" ht="15.75" customHeight="1" s="218">
      <c r="A94" s="10" t="n"/>
      <c r="B94" s="281" t="inlineStr">
        <is>
          <t>CUSTO PRODUTO</t>
        </is>
      </c>
      <c r="C94" s="264" t="n"/>
      <c r="D94" s="264" t="n"/>
      <c r="E94" s="265" t="n"/>
      <c r="F94" s="136">
        <f>SUM(AL5:AL61)</f>
        <v/>
      </c>
      <c r="H94" s="10" t="n"/>
      <c r="I94" s="10" t="n"/>
      <c r="J94" s="134" t="n"/>
      <c r="K94" s="10" t="n"/>
      <c r="L94" s="10" t="n"/>
      <c r="M94" s="13" t="n"/>
      <c r="N94" s="13" t="n"/>
      <c r="O94" s="13" t="n"/>
      <c r="P94" s="13" t="n"/>
      <c r="Q94" s="10" t="n"/>
      <c r="R94" s="10" t="n"/>
      <c r="S94" s="10" t="n"/>
      <c r="T94" s="10" t="n"/>
      <c r="U94" s="10" t="n"/>
      <c r="V94" s="10" t="n"/>
      <c r="W94" s="10" t="n"/>
      <c r="X94" s="10" t="n"/>
      <c r="Y94" s="11" t="n"/>
      <c r="Z94" s="11" t="n"/>
      <c r="AA94" s="11" t="n"/>
      <c r="AB94" s="11" t="n"/>
      <c r="AC94" s="11" t="n"/>
      <c r="AD94" s="11" t="n"/>
      <c r="AE94" s="10" t="n"/>
      <c r="AF94" s="10" t="n"/>
      <c r="AG94" s="10" t="n"/>
      <c r="AH94" s="10" t="n"/>
      <c r="AI94" s="13" t="n"/>
      <c r="AJ94" s="13" t="n"/>
      <c r="AK94" s="13" t="n"/>
      <c r="AL94" s="13" t="n"/>
      <c r="AM94" s="13" t="n"/>
      <c r="AN94" s="13" t="n"/>
      <c r="AO94" s="13" t="n"/>
      <c r="AP94" s="14" t="n"/>
      <c r="AQ94" s="14" t="n"/>
      <c r="AR94" s="14" t="n"/>
      <c r="AS94" s="13" t="n"/>
      <c r="AT94" s="13" t="n"/>
      <c r="AU94" s="10" t="n"/>
      <c r="AV94" s="10" t="n"/>
      <c r="AW94" s="10" t="n"/>
      <c r="AX94" s="10" t="n"/>
      <c r="AY94" s="10" t="n"/>
      <c r="AZ94" s="10" t="n"/>
      <c r="BA94" s="10" t="n"/>
      <c r="BB94" s="10" t="n"/>
      <c r="BC94" s="10" t="n"/>
      <c r="BD94" s="11" t="n"/>
      <c r="BE94" s="10" t="n"/>
      <c r="BF94" s="10" t="n"/>
      <c r="BG94" s="10" t="n"/>
      <c r="BH94" s="10" t="n"/>
      <c r="BI94" s="10" t="n"/>
      <c r="BJ94" s="10" t="n"/>
      <c r="BK94" s="10" t="n"/>
      <c r="BL94" s="10" t="n"/>
      <c r="BM94" s="10" t="n"/>
    </row>
    <row r="95" ht="15.75" customHeight="1" s="218">
      <c r="A95" s="10" t="n"/>
      <c r="B95" s="281" t="inlineStr">
        <is>
          <t>CUSTO LICENÇAS</t>
        </is>
      </c>
      <c r="C95" s="264" t="n"/>
      <c r="D95" s="264" t="n"/>
      <c r="E95" s="265" t="n"/>
      <c r="F95" s="136">
        <f>SUM(AL63:AL69)</f>
        <v/>
      </c>
      <c r="H95" s="10" t="n"/>
      <c r="I95" s="10" t="n"/>
      <c r="J95" s="134" t="n"/>
      <c r="K95" s="10" t="n"/>
      <c r="L95" s="10" t="n"/>
      <c r="M95" s="13" t="n"/>
      <c r="N95" s="13" t="n"/>
      <c r="O95" s="13" t="n"/>
      <c r="P95" s="13" t="n"/>
      <c r="Q95" s="10" t="n"/>
      <c r="R95" s="10" t="n"/>
      <c r="S95" s="10" t="n"/>
      <c r="T95" s="10" t="n"/>
      <c r="U95" s="10" t="n"/>
      <c r="V95" s="10" t="n"/>
      <c r="W95" s="10" t="n"/>
      <c r="X95" s="10" t="n"/>
      <c r="Y95" s="11" t="n"/>
      <c r="Z95" s="11" t="n"/>
      <c r="AA95" s="11" t="n"/>
      <c r="AB95" s="11" t="n"/>
      <c r="AC95" s="11" t="n"/>
      <c r="AD95" s="11" t="n"/>
      <c r="AE95" s="10" t="n"/>
      <c r="AF95" s="10" t="n"/>
      <c r="AG95" s="10" t="n"/>
      <c r="AH95" s="10" t="n"/>
      <c r="AI95" s="13" t="n"/>
      <c r="AJ95" s="13" t="n"/>
      <c r="AK95" s="13" t="n"/>
      <c r="AL95" s="13" t="n"/>
      <c r="AM95" s="13" t="n"/>
      <c r="AN95" s="13" t="n"/>
      <c r="AO95" s="13" t="n"/>
      <c r="AP95" s="14" t="n"/>
      <c r="AQ95" s="14" t="n"/>
      <c r="AR95" s="14" t="n"/>
      <c r="AS95" s="13" t="n"/>
      <c r="AT95" s="13" t="n"/>
      <c r="AU95" s="10" t="n"/>
      <c r="AV95" s="10" t="n"/>
      <c r="AW95" s="10" t="n"/>
      <c r="AX95" s="10" t="n"/>
      <c r="AY95" s="10" t="n"/>
      <c r="AZ95" s="10" t="n"/>
      <c r="BA95" s="10" t="n"/>
      <c r="BB95" s="10" t="n"/>
      <c r="BC95" s="10" t="n"/>
      <c r="BD95" s="11" t="n"/>
      <c r="BE95" s="10" t="n"/>
      <c r="BF95" s="10" t="n"/>
      <c r="BG95" s="10" t="n"/>
      <c r="BH95" s="10" t="n"/>
      <c r="BI95" s="10" t="n"/>
      <c r="BJ95" s="10" t="n"/>
      <c r="BK95" s="10" t="n"/>
      <c r="BL95" s="10" t="n"/>
      <c r="BM95" s="10" t="n"/>
    </row>
    <row r="96" ht="15.75" customHeight="1" s="218">
      <c r="A96" s="10" t="n"/>
      <c r="B96" s="281" t="inlineStr">
        <is>
          <t>CUSTO SERVIÇO</t>
        </is>
      </c>
      <c r="C96" s="264" t="n"/>
      <c r="D96" s="264" t="n"/>
      <c r="E96" s="265" t="n"/>
      <c r="F96" s="136">
        <f>SUM(AL71:AL83)</f>
        <v/>
      </c>
      <c r="H96" s="10" t="n"/>
      <c r="I96" s="10" t="n"/>
      <c r="J96" s="134" t="n"/>
      <c r="K96" s="10" t="n"/>
      <c r="L96" s="10" t="n"/>
      <c r="M96" s="13" t="n"/>
      <c r="N96" s="13" t="n"/>
      <c r="O96" s="13" t="n"/>
      <c r="P96" s="13" t="n"/>
      <c r="Q96" s="10" t="n"/>
      <c r="R96" s="10" t="n"/>
      <c r="S96" s="10" t="n"/>
      <c r="T96" s="10" t="n"/>
      <c r="U96" s="10" t="n"/>
      <c r="V96" s="10" t="n"/>
      <c r="W96" s="10" t="n"/>
      <c r="X96" s="10" t="n"/>
      <c r="Y96" s="11" t="n"/>
      <c r="Z96" s="11" t="n"/>
      <c r="AA96" s="11" t="n"/>
      <c r="AB96" s="11" t="n"/>
      <c r="AC96" s="11" t="n"/>
      <c r="AD96" s="11" t="n"/>
      <c r="AE96" s="10" t="n"/>
      <c r="AF96" s="10" t="n"/>
      <c r="AG96" s="10" t="n"/>
      <c r="AH96" s="10" t="n"/>
      <c r="AI96" s="13" t="n"/>
      <c r="AJ96" s="13" t="n"/>
      <c r="AK96" s="13" t="n"/>
      <c r="AL96" s="13" t="n"/>
      <c r="AM96" s="13" t="n"/>
      <c r="AN96" s="13" t="n"/>
      <c r="AO96" s="13" t="n"/>
      <c r="AP96" s="14" t="n"/>
      <c r="AQ96" s="14" t="n"/>
      <c r="AR96" s="14" t="n"/>
      <c r="AS96" s="13" t="n"/>
      <c r="AT96" s="13" t="n"/>
      <c r="AU96" s="10" t="n"/>
      <c r="AV96" s="10" t="n"/>
      <c r="AW96" s="10" t="n"/>
      <c r="AX96" s="10" t="n"/>
      <c r="AY96" s="10" t="n"/>
      <c r="AZ96" s="10" t="n"/>
      <c r="BA96" s="10" t="n"/>
      <c r="BB96" s="10" t="n"/>
      <c r="BC96" s="10" t="n"/>
      <c r="BD96" s="11" t="n"/>
      <c r="BE96" s="10" t="n"/>
      <c r="BF96" s="10" t="n"/>
      <c r="BG96" s="10" t="n"/>
      <c r="BH96" s="10" t="n"/>
      <c r="BI96" s="10" t="n"/>
      <c r="BJ96" s="10" t="n"/>
      <c r="BK96" s="10" t="n"/>
      <c r="BL96" s="10" t="n"/>
      <c r="BM96" s="10" t="n"/>
    </row>
    <row r="97" ht="15.75" customHeight="1" s="218">
      <c r="A97" s="10" t="n"/>
      <c r="B97" s="281" t="inlineStr">
        <is>
          <t>Margem Bruta (%)</t>
        </is>
      </c>
      <c r="C97" s="264" t="n"/>
      <c r="D97" s="264" t="n"/>
      <c r="E97" s="265" t="n"/>
      <c r="F97" s="137">
        <f>BOM!F97</f>
        <v/>
      </c>
      <c r="H97" s="10" t="n"/>
      <c r="I97" s="10" t="n"/>
      <c r="J97" s="134" t="n"/>
      <c r="K97" s="10" t="n"/>
      <c r="L97" s="10" t="n"/>
      <c r="M97" s="13" t="n"/>
      <c r="N97" s="13" t="n"/>
      <c r="O97" s="13" t="n"/>
      <c r="P97" s="13" t="n"/>
      <c r="Q97" s="10" t="n"/>
      <c r="R97" s="10" t="n"/>
      <c r="S97" s="10" t="n"/>
      <c r="T97" s="10" t="n"/>
      <c r="U97" s="10" t="n"/>
      <c r="V97" s="10" t="n"/>
      <c r="W97" s="10" t="n"/>
      <c r="X97" s="10" t="n"/>
      <c r="Y97" s="11" t="n"/>
      <c r="Z97" s="11" t="n"/>
      <c r="AA97" s="11" t="n"/>
      <c r="AB97" s="11" t="n"/>
      <c r="AC97" s="11" t="n"/>
      <c r="AD97" s="11" t="n"/>
      <c r="AE97" s="10" t="n"/>
      <c r="AF97" s="10" t="n"/>
      <c r="AG97" s="10" t="n"/>
      <c r="AH97" s="10" t="n"/>
      <c r="AI97" s="13" t="n"/>
      <c r="AJ97" s="13" t="n"/>
      <c r="AK97" s="13" t="n"/>
      <c r="AL97" s="13" t="n"/>
      <c r="AM97" s="13" t="n"/>
      <c r="AN97" s="13" t="n"/>
      <c r="AO97" s="13" t="n"/>
      <c r="AP97" s="14" t="n"/>
      <c r="AQ97" s="14" t="n"/>
      <c r="AR97" s="14" t="n"/>
      <c r="AS97" s="13" t="n"/>
      <c r="AT97" s="13" t="n"/>
      <c r="AU97" s="10" t="n"/>
      <c r="AV97" s="10" t="n"/>
      <c r="AW97" s="10" t="n"/>
      <c r="AX97" s="10" t="n"/>
      <c r="AY97" s="10" t="n"/>
      <c r="AZ97" s="10" t="n"/>
      <c r="BA97" s="10" t="n"/>
      <c r="BB97" s="10" t="n"/>
      <c r="BC97" s="10" t="n"/>
      <c r="BD97" s="11" t="n"/>
      <c r="BE97" s="10" t="n"/>
      <c r="BF97" s="10" t="n"/>
      <c r="BG97" s="10" t="n"/>
      <c r="BH97" s="10" t="n"/>
      <c r="BI97" s="10" t="n"/>
      <c r="BJ97" s="10" t="n"/>
      <c r="BK97" s="10" t="n"/>
      <c r="BL97" s="10" t="n"/>
      <c r="BM97" s="10" t="n"/>
    </row>
    <row r="98" ht="15.75" customHeight="1" s="218">
      <c r="A98" s="10" t="n"/>
      <c r="B98" s="281" t="inlineStr">
        <is>
          <t>Desconto (%)</t>
        </is>
      </c>
      <c r="C98" s="264" t="n"/>
      <c r="D98" s="264" t="n"/>
      <c r="E98" s="265" t="n"/>
      <c r="F98" s="137">
        <f>BOM!F98</f>
        <v/>
      </c>
      <c r="H98" s="10" t="n"/>
      <c r="I98" s="10" t="n"/>
      <c r="J98" s="134" t="n"/>
      <c r="K98" s="10" t="n"/>
      <c r="L98" s="10" t="n"/>
      <c r="M98" s="13" t="n"/>
      <c r="N98" s="13" t="n"/>
      <c r="O98" s="13" t="n"/>
      <c r="P98" s="13" t="n"/>
      <c r="Q98" s="10" t="n"/>
      <c r="R98" s="10" t="n"/>
      <c r="S98" s="10" t="n"/>
      <c r="T98" s="10" t="n"/>
      <c r="U98" s="10" t="n"/>
      <c r="V98" s="10" t="n"/>
      <c r="W98" s="10" t="n"/>
      <c r="X98" s="10" t="n"/>
      <c r="Y98" s="11" t="n"/>
      <c r="Z98" s="11" t="n"/>
      <c r="AA98" s="11" t="n"/>
      <c r="AB98" s="11" t="n"/>
      <c r="AC98" s="11" t="n"/>
      <c r="AD98" s="11" t="n"/>
      <c r="AE98" s="10" t="n"/>
      <c r="AF98" s="10" t="n"/>
      <c r="AG98" s="10" t="n"/>
      <c r="AH98" s="10" t="n"/>
      <c r="AI98" s="13" t="n"/>
      <c r="AJ98" s="13" t="n"/>
      <c r="AK98" s="13" t="n"/>
      <c r="AL98" s="13" t="n"/>
      <c r="AM98" s="13" t="n"/>
      <c r="AN98" s="13" t="n"/>
      <c r="AO98" s="13" t="n"/>
      <c r="AP98" s="14" t="n"/>
      <c r="AQ98" s="14" t="n"/>
      <c r="AR98" s="14" t="n"/>
      <c r="AS98" s="13" t="n"/>
      <c r="AT98" s="13" t="n"/>
      <c r="AU98" s="10" t="n"/>
      <c r="AV98" s="10" t="n"/>
      <c r="AW98" s="10" t="n"/>
      <c r="AX98" s="10" t="n"/>
      <c r="AY98" s="10" t="n"/>
      <c r="AZ98" s="10" t="n"/>
      <c r="BA98" s="10" t="n"/>
      <c r="BB98" s="10" t="n"/>
      <c r="BC98" s="10" t="n"/>
      <c r="BD98" s="11" t="n"/>
      <c r="BE98" s="10" t="n"/>
      <c r="BF98" s="10" t="n"/>
      <c r="BG98" s="10" t="n"/>
      <c r="BH98" s="10" t="n"/>
      <c r="BI98" s="10" t="n"/>
      <c r="BJ98" s="10" t="n"/>
      <c r="BK98" s="10" t="n"/>
      <c r="BL98" s="10" t="n"/>
      <c r="BM98" s="10" t="n"/>
    </row>
    <row r="99" ht="15.75" customHeight="1" s="218">
      <c r="A99" s="10" t="n"/>
      <c r="B99" s="281" t="inlineStr">
        <is>
          <t>Comissão 10%</t>
        </is>
      </c>
      <c r="C99" s="264" t="n"/>
      <c r="D99" s="264" t="n"/>
      <c r="E99" s="265" t="n"/>
      <c r="F99" s="138">
        <f>BM85*0.1</f>
        <v/>
      </c>
      <c r="H99" s="10" t="n"/>
      <c r="I99" s="10" t="n"/>
      <c r="J99" s="134" t="n"/>
      <c r="K99" s="10" t="n"/>
      <c r="L99" s="10" t="n"/>
      <c r="M99" s="13" t="n"/>
      <c r="N99" s="13" t="n"/>
      <c r="O99" s="13" t="n"/>
      <c r="P99" s="13" t="n"/>
      <c r="Q99" s="10" t="n"/>
      <c r="R99" s="10" t="n"/>
      <c r="S99" s="10" t="n"/>
      <c r="T99" s="10" t="n"/>
      <c r="U99" s="10" t="n"/>
      <c r="V99" s="10" t="n"/>
      <c r="W99" s="10" t="n"/>
      <c r="X99" s="10" t="n"/>
      <c r="Y99" s="11" t="n"/>
      <c r="Z99" s="11" t="n"/>
      <c r="AA99" s="11" t="n"/>
      <c r="AB99" s="11" t="n"/>
      <c r="AC99" s="11" t="n"/>
      <c r="AD99" s="11" t="n"/>
      <c r="AE99" s="10" t="n"/>
      <c r="AF99" s="10" t="n"/>
      <c r="AG99" s="10" t="n"/>
      <c r="AH99" s="10" t="n"/>
      <c r="AI99" s="13" t="n"/>
      <c r="AJ99" s="13" t="n"/>
      <c r="AK99" s="13" t="n"/>
      <c r="AL99" s="13" t="n"/>
      <c r="AM99" s="13" t="n"/>
      <c r="AN99" s="13" t="n"/>
      <c r="AO99" s="13" t="n"/>
      <c r="AP99" s="14" t="n"/>
      <c r="AQ99" s="14" t="n"/>
      <c r="AR99" s="14" t="n"/>
      <c r="AS99" s="13" t="n"/>
      <c r="AT99" s="13" t="n"/>
      <c r="AU99" s="10" t="n"/>
      <c r="AV99" s="10" t="n"/>
      <c r="AW99" s="10" t="n"/>
      <c r="AX99" s="10" t="n"/>
      <c r="AY99" s="10" t="n"/>
      <c r="AZ99" s="10" t="n"/>
      <c r="BA99" s="10" t="n"/>
      <c r="BB99" s="10" t="n"/>
      <c r="BC99" s="10" t="n"/>
      <c r="BD99" s="11" t="n"/>
      <c r="BE99" s="10" t="n"/>
      <c r="BF99" s="10" t="n"/>
      <c r="BG99" s="10" t="n"/>
      <c r="BH99" s="10" t="n"/>
      <c r="BI99" s="10" t="n"/>
      <c r="BJ99" s="10" t="n"/>
      <c r="BK99" s="10" t="n"/>
      <c r="BL99" s="10" t="n"/>
      <c r="BM99" s="10" t="n"/>
    </row>
    <row r="100" ht="15.75" customHeight="1" s="218">
      <c r="A100" s="10" t="n"/>
      <c r="B100" s="281" t="inlineStr">
        <is>
          <t>Margem do projeto</t>
        </is>
      </c>
      <c r="C100" s="264" t="n"/>
      <c r="D100" s="264" t="n"/>
      <c r="E100" s="265" t="n"/>
      <c r="F100" s="137">
        <f>(BM85-F99)/F87</f>
        <v/>
      </c>
      <c r="G100" s="139" t="n"/>
      <c r="H100" s="10" t="n"/>
      <c r="I100" s="10" t="n"/>
      <c r="J100" s="134" t="n"/>
      <c r="K100" s="10" t="n"/>
      <c r="L100" s="10" t="n"/>
      <c r="M100" s="13" t="n"/>
      <c r="N100" s="13" t="n"/>
      <c r="O100" s="13" t="n"/>
      <c r="P100" s="13" t="n"/>
      <c r="Q100" s="10" t="n"/>
      <c r="R100" s="10" t="n"/>
      <c r="S100" s="10" t="n"/>
      <c r="T100" s="10" t="n"/>
      <c r="U100" s="10" t="n"/>
      <c r="V100" s="10" t="n"/>
      <c r="W100" s="10" t="n"/>
      <c r="X100" s="10" t="n"/>
      <c r="Y100" s="11" t="n"/>
      <c r="Z100" s="11" t="n"/>
      <c r="AA100" s="11" t="n"/>
      <c r="AB100" s="11" t="n"/>
      <c r="AC100" s="11" t="n"/>
      <c r="AD100" s="11" t="n"/>
      <c r="AE100" s="10" t="n"/>
      <c r="AF100" s="10" t="n"/>
      <c r="AG100" s="10" t="n"/>
      <c r="AH100" s="10" t="n"/>
      <c r="AI100" s="13" t="n"/>
      <c r="AJ100" s="13" t="n"/>
      <c r="AK100" s="13" t="n"/>
      <c r="AL100" s="13" t="n"/>
      <c r="AM100" s="13" t="n"/>
      <c r="AN100" s="13" t="n"/>
      <c r="AO100" s="13" t="n"/>
      <c r="AP100" s="14" t="n"/>
      <c r="AQ100" s="14" t="n"/>
      <c r="AR100" s="14" t="n"/>
      <c r="AS100" s="13" t="n"/>
      <c r="AT100" s="13" t="n"/>
      <c r="AU100" s="10" t="n"/>
      <c r="AV100" s="10" t="n"/>
      <c r="AW100" s="10" t="n"/>
      <c r="AX100" s="10" t="n"/>
      <c r="AY100" s="10" t="n"/>
      <c r="AZ100" s="10" t="n"/>
      <c r="BA100" s="10" t="n"/>
      <c r="BB100" s="10" t="n"/>
      <c r="BC100" s="10" t="n"/>
      <c r="BD100" s="11" t="n"/>
      <c r="BE100" s="10" t="n"/>
      <c r="BF100" s="10" t="n"/>
      <c r="BG100" s="10" t="n"/>
      <c r="BH100" s="10" t="n"/>
      <c r="BI100" s="10" t="n"/>
      <c r="BJ100" s="10" t="n"/>
      <c r="BK100" s="10" t="n"/>
      <c r="BL100" s="10" t="n"/>
      <c r="BM100" s="10" t="n"/>
    </row>
    <row r="101" ht="15.75" customHeight="1" s="218">
      <c r="A101" s="10" t="n"/>
      <c r="B101" s="281" t="inlineStr">
        <is>
          <t>Dólar</t>
        </is>
      </c>
      <c r="C101" s="264" t="n"/>
      <c r="D101" s="264" t="n"/>
      <c r="E101" s="265" t="n"/>
      <c r="F101" s="138">
        <f>BOM!F101</f>
        <v/>
      </c>
      <c r="G101" s="109">
        <f>IFERROR(__xludf.DUMMYFUNCTION("GoogleFinance(""USDBRL"")"),5.00059999999999)</f>
        <v/>
      </c>
      <c r="H101" s="10" t="n"/>
      <c r="I101" s="10" t="n"/>
      <c r="J101" s="134" t="n"/>
      <c r="K101" s="10" t="n"/>
      <c r="L101" s="10" t="n"/>
      <c r="M101" s="13" t="n"/>
      <c r="N101" s="13" t="n"/>
      <c r="O101" s="13" t="n"/>
      <c r="P101" s="13" t="n"/>
      <c r="Q101" s="10" t="n"/>
      <c r="R101" s="10" t="n"/>
      <c r="S101" s="10" t="n"/>
      <c r="T101" s="10" t="n"/>
      <c r="U101" s="10" t="n"/>
      <c r="V101" s="10" t="n"/>
      <c r="W101" s="10" t="n"/>
      <c r="X101" s="10" t="n"/>
      <c r="Y101" s="11" t="n"/>
      <c r="Z101" s="11" t="n"/>
      <c r="AA101" s="11" t="n"/>
      <c r="AB101" s="11" t="n"/>
      <c r="AC101" s="11" t="n"/>
      <c r="AD101" s="11" t="n"/>
      <c r="AE101" s="10" t="n"/>
      <c r="AF101" s="10" t="n"/>
      <c r="AG101" s="10" t="n"/>
      <c r="AH101" s="10" t="n"/>
      <c r="AI101" s="13" t="n"/>
      <c r="AJ101" s="13" t="n"/>
      <c r="AK101" s="13" t="n"/>
      <c r="AL101" s="13" t="n"/>
      <c r="AM101" s="13" t="n"/>
      <c r="AN101" s="13" t="n"/>
      <c r="AO101" s="13" t="n"/>
      <c r="AP101" s="14" t="n"/>
      <c r="AQ101" s="14" t="n"/>
      <c r="AR101" s="14" t="n"/>
      <c r="AS101" s="13" t="n"/>
      <c r="AT101" s="13" t="n"/>
      <c r="AU101" s="10" t="n"/>
      <c r="AV101" s="10" t="n"/>
      <c r="AW101" s="10" t="n"/>
      <c r="AX101" s="10" t="n"/>
      <c r="AY101" s="10" t="n"/>
      <c r="AZ101" s="10" t="n"/>
      <c r="BA101" s="10" t="n"/>
      <c r="BB101" s="10" t="n"/>
      <c r="BC101" s="10" t="n"/>
      <c r="BD101" s="11" t="n"/>
      <c r="BE101" s="10" t="n"/>
      <c r="BF101" s="10" t="n"/>
      <c r="BG101" s="10" t="n"/>
      <c r="BH101" s="10" t="n"/>
      <c r="BI101" s="10" t="n"/>
      <c r="BJ101" s="10" t="n"/>
      <c r="BK101" s="10" t="n"/>
      <c r="BL101" s="10" t="n"/>
      <c r="BM101" s="10" t="n"/>
    </row>
    <row r="102" ht="15.75" customHeight="1" s="218">
      <c r="A102" s="10" t="n"/>
      <c r="B102" s="281" t="inlineStr">
        <is>
          <t>Importação Produto</t>
        </is>
      </c>
      <c r="C102" s="264" t="n"/>
      <c r="D102" s="264" t="n"/>
      <c r="E102" s="265" t="n"/>
      <c r="F102" s="136" t="n">
        <v>2.2</v>
      </c>
      <c r="H102" s="10" t="n"/>
      <c r="I102" s="10" t="n"/>
      <c r="J102" s="134" t="n"/>
      <c r="K102" s="10" t="n"/>
      <c r="L102" s="10" t="n"/>
      <c r="M102" s="13" t="n"/>
      <c r="N102" s="13" t="n"/>
      <c r="O102" s="13" t="n"/>
      <c r="P102" s="13" t="n"/>
      <c r="Q102" s="10" t="n"/>
      <c r="R102" s="10" t="n"/>
      <c r="S102" s="10" t="n"/>
      <c r="T102" s="10" t="n"/>
      <c r="U102" s="10" t="n"/>
      <c r="V102" s="10" t="n"/>
      <c r="W102" s="10" t="n"/>
      <c r="X102" s="10" t="n"/>
      <c r="Y102" s="11" t="n"/>
      <c r="Z102" s="11" t="n"/>
      <c r="AA102" s="11" t="n"/>
      <c r="AB102" s="11" t="n"/>
      <c r="AC102" s="11" t="n"/>
      <c r="AD102" s="11" t="n"/>
      <c r="AE102" s="10" t="n"/>
      <c r="AF102" s="10" t="n"/>
      <c r="AG102" s="10" t="n"/>
      <c r="AH102" s="10" t="n"/>
      <c r="AI102" s="13" t="n"/>
      <c r="AJ102" s="13" t="n"/>
      <c r="AK102" s="13" t="n"/>
      <c r="AL102" s="13" t="n"/>
      <c r="AM102" s="13" t="n"/>
      <c r="AN102" s="13" t="n"/>
      <c r="AO102" s="13" t="n"/>
      <c r="AP102" s="14" t="n"/>
      <c r="AQ102" s="14" t="n"/>
      <c r="AR102" s="14" t="n"/>
      <c r="AS102" s="13" t="n"/>
      <c r="AT102" s="13" t="n"/>
      <c r="AU102" s="10" t="n"/>
      <c r="AV102" s="10" t="n"/>
      <c r="AW102" s="10" t="n"/>
      <c r="AX102" s="10" t="n"/>
      <c r="AY102" s="10" t="n"/>
      <c r="AZ102" s="10" t="n"/>
      <c r="BA102" s="10" t="n"/>
      <c r="BB102" s="10" t="n"/>
      <c r="BC102" s="10" t="n"/>
      <c r="BD102" s="11" t="n"/>
      <c r="BE102" s="10" t="n"/>
      <c r="BF102" s="10" t="n"/>
      <c r="BG102" s="10" t="n"/>
      <c r="BH102" s="10" t="n"/>
      <c r="BI102" s="10" t="n"/>
      <c r="BJ102" s="10" t="n"/>
      <c r="BK102" s="10" t="n"/>
      <c r="BL102" s="10" t="n"/>
      <c r="BM102" s="10" t="n"/>
    </row>
    <row r="103" ht="15.75" customHeight="1" s="218">
      <c r="A103" s="10" t="n"/>
      <c r="B103" s="282" t="inlineStr">
        <is>
          <t>Importação Licenças/Serviços</t>
        </is>
      </c>
      <c r="C103" s="283" t="n"/>
      <c r="D103" s="283" t="n"/>
      <c r="E103" s="284" t="n"/>
      <c r="F103" s="140" t="n">
        <v>1.2</v>
      </c>
      <c r="H103" s="10" t="n"/>
      <c r="I103" s="10" t="n"/>
      <c r="J103" s="134" t="n"/>
      <c r="K103" s="10" t="n"/>
      <c r="L103" s="10" t="n"/>
      <c r="M103" s="13" t="n"/>
      <c r="N103" s="13" t="n"/>
      <c r="O103" s="13" t="n"/>
      <c r="P103" s="13" t="n"/>
      <c r="Q103" s="10" t="n"/>
      <c r="R103" s="10" t="n"/>
      <c r="S103" s="10" t="n"/>
      <c r="T103" s="10" t="n"/>
      <c r="U103" s="10" t="n"/>
      <c r="V103" s="10" t="n"/>
      <c r="W103" s="10" t="n"/>
      <c r="X103" s="10" t="n"/>
      <c r="Y103" s="11" t="n"/>
      <c r="Z103" s="11" t="n"/>
      <c r="AA103" s="11" t="n"/>
      <c r="AB103" s="11" t="n"/>
      <c r="AC103" s="11" t="n"/>
      <c r="AD103" s="11" t="n"/>
      <c r="AE103" s="10" t="n"/>
      <c r="AF103" s="10" t="n"/>
      <c r="AG103" s="10" t="n"/>
      <c r="AH103" s="10" t="n"/>
      <c r="AI103" s="13" t="n"/>
      <c r="AJ103" s="13" t="n"/>
      <c r="AK103" s="13" t="n"/>
      <c r="AL103" s="13" t="n"/>
      <c r="AM103" s="13" t="n"/>
      <c r="AN103" s="13" t="n"/>
      <c r="AO103" s="13" t="n"/>
      <c r="AP103" s="14" t="n"/>
      <c r="AQ103" s="14" t="n"/>
      <c r="AR103" s="14" t="n"/>
      <c r="AS103" s="13" t="n"/>
      <c r="AT103" s="13" t="n"/>
      <c r="AU103" s="10" t="n"/>
      <c r="AV103" s="10" t="n"/>
      <c r="AW103" s="10" t="n"/>
      <c r="AX103" s="10" t="n"/>
      <c r="AY103" s="10" t="n"/>
      <c r="AZ103" s="10" t="n"/>
      <c r="BA103" s="10" t="n"/>
      <c r="BB103" s="10" t="n"/>
      <c r="BC103" s="10" t="n"/>
      <c r="BD103" s="11" t="n"/>
      <c r="BE103" s="10" t="n"/>
      <c r="BF103" s="10" t="n"/>
      <c r="BG103" s="10" t="n"/>
      <c r="BH103" s="10" t="n"/>
      <c r="BI103" s="10" t="n"/>
      <c r="BJ103" s="10" t="n"/>
      <c r="BK103" s="10" t="n"/>
      <c r="BL103" s="10" t="n"/>
      <c r="BM103" s="10" t="n"/>
    </row>
    <row r="104" ht="15.75" customHeight="1" s="218">
      <c r="A104" s="10" t="n"/>
      <c r="B104" s="10" t="n"/>
      <c r="C104" s="10" t="n"/>
      <c r="D104" s="10" t="n"/>
      <c r="E104" s="10" t="n"/>
      <c r="F104" s="10" t="n"/>
      <c r="G104" s="11" t="n"/>
      <c r="H104" s="10" t="n"/>
      <c r="I104" s="10" t="n"/>
      <c r="J104" s="134" t="n"/>
      <c r="K104" s="10" t="n"/>
      <c r="L104" s="10" t="n"/>
      <c r="M104" s="13" t="n"/>
      <c r="N104" s="13" t="n"/>
      <c r="O104" s="13" t="n"/>
      <c r="P104" s="13" t="n"/>
      <c r="Q104" s="10" t="n"/>
      <c r="R104" s="10" t="n"/>
      <c r="S104" s="10" t="n"/>
      <c r="T104" s="10" t="n"/>
      <c r="U104" s="10" t="n"/>
      <c r="V104" s="10" t="n"/>
      <c r="W104" s="10" t="n"/>
      <c r="X104" s="10" t="n"/>
      <c r="Y104" s="11" t="n"/>
      <c r="Z104" s="11" t="n"/>
      <c r="AA104" s="11" t="n"/>
      <c r="AB104" s="11" t="n"/>
      <c r="AC104" s="11" t="n"/>
      <c r="AD104" s="11" t="n"/>
      <c r="AE104" s="10" t="n"/>
      <c r="AF104" s="10" t="n"/>
      <c r="AG104" s="10" t="n"/>
      <c r="AH104" s="10" t="n"/>
      <c r="AI104" s="13" t="n"/>
      <c r="AJ104" s="13" t="n"/>
      <c r="AK104" s="13" t="n"/>
      <c r="AL104" s="13" t="n"/>
      <c r="AM104" s="13" t="n"/>
      <c r="AN104" s="13" t="n"/>
      <c r="AO104" s="13" t="n"/>
      <c r="AP104" s="14" t="n"/>
      <c r="AQ104" s="14" t="n"/>
      <c r="AR104" s="14" t="n"/>
      <c r="AS104" s="13" t="n"/>
      <c r="AT104" s="13" t="n"/>
      <c r="AU104" s="10" t="n"/>
      <c r="AV104" s="10" t="n"/>
      <c r="AW104" s="10" t="n"/>
      <c r="AX104" s="10" t="n"/>
      <c r="AY104" s="10" t="n"/>
      <c r="AZ104" s="10" t="n"/>
      <c r="BA104" s="10" t="n"/>
      <c r="BB104" s="10" t="n"/>
      <c r="BC104" s="10" t="n"/>
      <c r="BD104" s="11" t="n"/>
      <c r="BE104" s="10" t="n"/>
      <c r="BF104" s="10" t="n"/>
      <c r="BG104" s="10" t="n"/>
      <c r="BH104" s="10" t="n"/>
      <c r="BI104" s="10" t="n"/>
      <c r="BJ104" s="10" t="n"/>
      <c r="BK104" s="10" t="n"/>
      <c r="BL104" s="10" t="n"/>
      <c r="BM104" s="10" t="n"/>
    </row>
    <row r="105" ht="15.75" customHeight="1" s="218">
      <c r="A105" s="10" t="n"/>
      <c r="B105" s="10" t="n"/>
      <c r="C105" s="10" t="n"/>
      <c r="D105" s="10" t="n"/>
      <c r="E105" s="10" t="n"/>
      <c r="F105" s="10" t="n"/>
      <c r="G105" s="11" t="n"/>
      <c r="H105" s="10" t="n"/>
      <c r="I105" s="10" t="n"/>
      <c r="J105" s="134" t="n"/>
      <c r="K105" s="10" t="n"/>
      <c r="L105" s="10" t="n"/>
      <c r="M105" s="13" t="n"/>
      <c r="N105" s="13" t="n"/>
      <c r="O105" s="13" t="n"/>
      <c r="P105" s="13" t="n"/>
      <c r="Q105" s="10" t="n"/>
      <c r="R105" s="10" t="n"/>
      <c r="S105" s="10" t="n"/>
      <c r="T105" s="10" t="n"/>
      <c r="U105" s="10" t="n"/>
      <c r="V105" s="10" t="n"/>
      <c r="W105" s="10" t="n"/>
      <c r="X105" s="10" t="n"/>
      <c r="Y105" s="11" t="n"/>
      <c r="Z105" s="11" t="n"/>
      <c r="AA105" s="11" t="n"/>
      <c r="AB105" s="11" t="n"/>
      <c r="AC105" s="11" t="n"/>
      <c r="AD105" s="11" t="n"/>
      <c r="AE105" s="10" t="n"/>
      <c r="AF105" s="10" t="n"/>
      <c r="AG105" s="10" t="n"/>
      <c r="AH105" s="10" t="n"/>
      <c r="AI105" s="13" t="n"/>
      <c r="AJ105" s="13" t="n"/>
      <c r="AK105" s="13" t="n"/>
      <c r="AL105" s="13" t="n"/>
      <c r="AM105" s="13" t="n"/>
      <c r="AN105" s="13" t="n"/>
      <c r="AO105" s="13" t="n"/>
      <c r="AP105" s="14" t="n"/>
      <c r="AQ105" s="14" t="n"/>
      <c r="AR105" s="14" t="n"/>
      <c r="AS105" s="13" t="n"/>
      <c r="AT105" s="13" t="n"/>
      <c r="AU105" s="10" t="n"/>
      <c r="AV105" s="10" t="n"/>
      <c r="AW105" s="10" t="n"/>
      <c r="AX105" s="10" t="n"/>
      <c r="AY105" s="10" t="n"/>
      <c r="AZ105" s="10" t="n"/>
      <c r="BA105" s="10" t="n"/>
      <c r="BB105" s="10" t="n"/>
      <c r="BC105" s="10" t="n"/>
      <c r="BD105" s="11" t="n"/>
      <c r="BE105" s="10" t="n"/>
      <c r="BF105" s="10" t="n"/>
      <c r="BG105" s="10" t="n"/>
      <c r="BH105" s="10" t="n"/>
      <c r="BI105" s="10" t="n"/>
      <c r="BJ105" s="10" t="n"/>
      <c r="BK105" s="10" t="n"/>
      <c r="BL105" s="10" t="n"/>
      <c r="BM105" s="10" t="n"/>
    </row>
    <row r="106" ht="15.75" customHeight="1" s="218">
      <c r="A106" s="10" t="n"/>
      <c r="B106" s="10" t="n"/>
      <c r="C106" s="10" t="n"/>
      <c r="D106" s="10" t="n"/>
      <c r="E106" s="10" t="n"/>
      <c r="F106" s="10" t="n"/>
      <c r="G106" s="11" t="n"/>
      <c r="H106" s="10" t="n"/>
      <c r="I106" s="10" t="n"/>
      <c r="J106" s="134" t="n"/>
      <c r="K106" s="10" t="n"/>
      <c r="L106" s="10" t="n"/>
      <c r="M106" s="13" t="n"/>
      <c r="N106" s="13" t="n"/>
      <c r="O106" s="13" t="n"/>
      <c r="P106" s="13" t="n"/>
      <c r="Q106" s="10" t="n"/>
      <c r="R106" s="10" t="n"/>
      <c r="S106" s="10" t="n"/>
      <c r="T106" s="10" t="n"/>
      <c r="U106" s="10" t="n"/>
      <c r="V106" s="10" t="n"/>
      <c r="W106" s="10" t="n"/>
      <c r="X106" s="10" t="n"/>
      <c r="Y106" s="11" t="n"/>
      <c r="Z106" s="11" t="n"/>
      <c r="AA106" s="11" t="n"/>
      <c r="AB106" s="11" t="n"/>
      <c r="AC106" s="11" t="n"/>
      <c r="AD106" s="11" t="n"/>
      <c r="AE106" s="10" t="n"/>
      <c r="AF106" s="10" t="n"/>
      <c r="AG106" s="10" t="n"/>
      <c r="AH106" s="10" t="n"/>
      <c r="AI106" s="13" t="n"/>
      <c r="AJ106" s="13" t="n"/>
      <c r="AK106" s="13" t="n"/>
      <c r="AL106" s="13" t="n"/>
      <c r="AM106" s="13" t="n"/>
      <c r="AN106" s="13" t="n"/>
      <c r="AO106" s="13" t="n"/>
      <c r="AP106" s="14" t="n"/>
      <c r="AQ106" s="14" t="n"/>
      <c r="AR106" s="14" t="n"/>
      <c r="AS106" s="13" t="n"/>
      <c r="AT106" s="13" t="n"/>
      <c r="AU106" s="10" t="n"/>
      <c r="AV106" s="10" t="n"/>
      <c r="AW106" s="10" t="n"/>
      <c r="AX106" s="10" t="n"/>
      <c r="AY106" s="10" t="n"/>
      <c r="AZ106" s="10" t="n"/>
      <c r="BA106" s="10" t="n"/>
      <c r="BB106" s="10" t="n"/>
      <c r="BC106" s="10" t="n"/>
      <c r="BD106" s="11" t="n"/>
      <c r="BE106" s="10" t="n"/>
      <c r="BF106" s="10" t="n"/>
      <c r="BG106" s="10" t="n"/>
      <c r="BH106" s="10" t="n"/>
      <c r="BI106" s="10" t="n"/>
      <c r="BJ106" s="10" t="n"/>
      <c r="BK106" s="10" t="n"/>
      <c r="BL106" s="10" t="n"/>
      <c r="BM106" s="10" t="n"/>
    </row>
    <row r="107" ht="15.75" customHeight="1" s="218">
      <c r="A107" s="10" t="n"/>
      <c r="B107" s="10" t="n"/>
      <c r="C107" s="10" t="n"/>
      <c r="D107" s="10" t="n"/>
      <c r="E107" s="10" t="n"/>
      <c r="F107" s="10" t="n"/>
      <c r="G107" s="11" t="n"/>
      <c r="H107" s="10" t="n"/>
      <c r="I107" s="10" t="n"/>
      <c r="J107" s="134" t="n"/>
      <c r="K107" s="10" t="n"/>
      <c r="L107" s="10" t="n"/>
      <c r="M107" s="13" t="n"/>
      <c r="N107" s="13" t="n"/>
      <c r="O107" s="13" t="n"/>
      <c r="P107" s="13" t="n"/>
      <c r="Q107" s="10" t="n"/>
      <c r="R107" s="10" t="n"/>
      <c r="S107" s="10" t="n"/>
      <c r="T107" s="10" t="n"/>
      <c r="U107" s="10" t="n"/>
      <c r="V107" s="10" t="n"/>
      <c r="W107" s="10" t="n"/>
      <c r="X107" s="10" t="n"/>
      <c r="Y107" s="11" t="n"/>
      <c r="Z107" s="11" t="n"/>
      <c r="AA107" s="11" t="n"/>
      <c r="AB107" s="11" t="n"/>
      <c r="AC107" s="11" t="n"/>
      <c r="AD107" s="11" t="n"/>
      <c r="AE107" s="10" t="n"/>
      <c r="AF107" s="10" t="n"/>
      <c r="AG107" s="10" t="n"/>
      <c r="AH107" s="10" t="n"/>
      <c r="AI107" s="13" t="n"/>
      <c r="AJ107" s="13" t="n"/>
      <c r="AK107" s="13" t="n"/>
      <c r="AL107" s="13" t="n"/>
      <c r="AM107" s="13" t="n"/>
      <c r="AN107" s="13" t="n"/>
      <c r="AO107" s="13" t="n"/>
      <c r="AP107" s="14" t="n"/>
      <c r="AQ107" s="14" t="n"/>
      <c r="AR107" s="14" t="n"/>
      <c r="AS107" s="13" t="n"/>
      <c r="AT107" s="13" t="n"/>
      <c r="AU107" s="10" t="n"/>
      <c r="AV107" s="10" t="n"/>
      <c r="AW107" s="10" t="n"/>
      <c r="AX107" s="10" t="n"/>
      <c r="AY107" s="10" t="n"/>
      <c r="AZ107" s="10" t="n"/>
      <c r="BA107" s="10" t="n"/>
      <c r="BB107" s="10" t="n"/>
      <c r="BC107" s="10" t="n"/>
      <c r="BD107" s="11" t="n"/>
      <c r="BE107" s="10" t="n"/>
      <c r="BF107" s="10" t="n"/>
      <c r="BG107" s="10" t="n"/>
      <c r="BH107" s="10" t="n"/>
      <c r="BI107" s="10" t="n"/>
      <c r="BJ107" s="10" t="n"/>
      <c r="BK107" s="10" t="n"/>
      <c r="BL107" s="10" t="n"/>
      <c r="BM107" s="10" t="n"/>
    </row>
    <row r="108" ht="15.75" customHeight="1" s="218">
      <c r="A108" s="10" t="n"/>
      <c r="B108" s="10" t="n"/>
      <c r="C108" s="10" t="n"/>
      <c r="D108" s="10" t="n"/>
      <c r="E108" s="10" t="n"/>
      <c r="F108" s="10" t="n"/>
      <c r="G108" s="11" t="n"/>
      <c r="H108" s="10" t="n"/>
      <c r="I108" s="10" t="n"/>
      <c r="J108" s="10" t="n"/>
      <c r="K108" s="10" t="n"/>
      <c r="L108" s="10" t="n"/>
      <c r="M108" s="13" t="n"/>
      <c r="N108" s="13" t="n"/>
      <c r="O108" s="13" t="n"/>
      <c r="P108" s="13" t="n"/>
      <c r="Q108" s="10" t="n"/>
      <c r="R108" s="10" t="n"/>
      <c r="S108" s="10" t="n"/>
      <c r="T108" s="10" t="n"/>
      <c r="U108" s="10" t="n"/>
      <c r="V108" s="10" t="n"/>
      <c r="W108" s="10" t="n"/>
      <c r="X108" s="10" t="n"/>
      <c r="Y108" s="11" t="n"/>
      <c r="Z108" s="11" t="n"/>
      <c r="AA108" s="11" t="n"/>
      <c r="AB108" s="11" t="n"/>
      <c r="AC108" s="11" t="n"/>
      <c r="AD108" s="11" t="n"/>
      <c r="AE108" s="10" t="n"/>
      <c r="AF108" s="10" t="n"/>
      <c r="AG108" s="10" t="n"/>
      <c r="AH108" s="10" t="n"/>
      <c r="AI108" s="13" t="n"/>
      <c r="AJ108" s="13" t="n"/>
      <c r="AK108" s="13" t="n"/>
      <c r="AL108" s="13" t="n"/>
      <c r="AM108" s="13" t="n"/>
      <c r="AN108" s="13" t="n"/>
      <c r="AO108" s="13" t="n"/>
      <c r="AP108" s="14" t="n"/>
      <c r="AQ108" s="14" t="n"/>
      <c r="AR108" s="14" t="n"/>
      <c r="AS108" s="13" t="n"/>
      <c r="AT108" s="13" t="n"/>
      <c r="AU108" s="10" t="n"/>
      <c r="AV108" s="10" t="n"/>
      <c r="AW108" s="10" t="n"/>
      <c r="AX108" s="10" t="n"/>
      <c r="AY108" s="10" t="n"/>
      <c r="AZ108" s="10" t="n"/>
      <c r="BA108" s="10" t="n"/>
      <c r="BB108" s="10" t="n"/>
      <c r="BC108" s="10" t="n"/>
      <c r="BD108" s="11" t="n"/>
      <c r="BE108" s="10" t="n"/>
      <c r="BF108" s="10" t="n"/>
      <c r="BG108" s="10" t="n"/>
      <c r="BH108" s="10" t="n"/>
      <c r="BI108" s="10" t="n"/>
      <c r="BJ108" s="10" t="n"/>
      <c r="BK108" s="10" t="n"/>
      <c r="BL108" s="10" t="n"/>
      <c r="BM108" s="10" t="n"/>
    </row>
    <row r="109" ht="15.75" customHeight="1" s="218">
      <c r="A109" s="10" t="n"/>
      <c r="B109" s="10" t="n"/>
      <c r="C109" s="10" t="n"/>
      <c r="D109" s="10" t="n"/>
      <c r="E109" s="10" t="n"/>
      <c r="F109" s="10" t="n"/>
      <c r="G109" s="11" t="n"/>
      <c r="H109" s="10" t="n"/>
      <c r="I109" s="10" t="n"/>
      <c r="J109" s="10" t="n"/>
      <c r="K109" s="10" t="n"/>
      <c r="L109" s="10" t="n"/>
      <c r="M109" s="13" t="n"/>
      <c r="N109" s="13" t="n"/>
      <c r="O109" s="13" t="n"/>
      <c r="P109" s="13" t="n"/>
      <c r="Q109" s="10" t="n"/>
      <c r="R109" s="10" t="n"/>
      <c r="S109" s="10" t="n"/>
      <c r="T109" s="10" t="n"/>
      <c r="U109" s="10" t="n"/>
      <c r="V109" s="10" t="n"/>
      <c r="W109" s="10" t="n"/>
      <c r="X109" s="10" t="n"/>
      <c r="Y109" s="11" t="n"/>
      <c r="Z109" s="11" t="n"/>
      <c r="AA109" s="11" t="n"/>
      <c r="AB109" s="11" t="n"/>
      <c r="AC109" s="11" t="n"/>
      <c r="AD109" s="11" t="n"/>
      <c r="AE109" s="10" t="n"/>
      <c r="AF109" s="10" t="n"/>
      <c r="AG109" s="10" t="n"/>
      <c r="AH109" s="10" t="n"/>
      <c r="AI109" s="13" t="n"/>
      <c r="AJ109" s="13" t="n"/>
      <c r="AK109" s="13" t="n"/>
      <c r="AL109" s="13" t="n"/>
      <c r="AM109" s="13" t="n"/>
      <c r="AN109" s="13" t="n"/>
      <c r="AO109" s="13" t="n"/>
      <c r="AP109" s="14" t="n"/>
      <c r="AQ109" s="14" t="n"/>
      <c r="AR109" s="14" t="n"/>
      <c r="AS109" s="13" t="n"/>
      <c r="AT109" s="13" t="n"/>
      <c r="AU109" s="10" t="n"/>
      <c r="AV109" s="10" t="n"/>
      <c r="AW109" s="10" t="n"/>
      <c r="AX109" s="10" t="n"/>
      <c r="AY109" s="10" t="n"/>
      <c r="AZ109" s="10" t="n"/>
      <c r="BA109" s="10" t="n"/>
      <c r="BB109" s="10" t="n"/>
      <c r="BC109" s="10" t="n"/>
      <c r="BD109" s="11" t="n"/>
      <c r="BE109" s="10" t="n"/>
      <c r="BF109" s="10" t="n"/>
      <c r="BG109" s="10" t="n"/>
      <c r="BH109" s="10" t="n"/>
      <c r="BI109" s="10" t="n"/>
      <c r="BJ109" s="10" t="n"/>
      <c r="BK109" s="10" t="n"/>
      <c r="BL109" s="10" t="n"/>
      <c r="BM109" s="10" t="n"/>
    </row>
    <row r="110" ht="15.75" customHeight="1" s="218">
      <c r="A110" s="10" t="n"/>
      <c r="B110" s="10" t="n"/>
      <c r="C110" s="10" t="n"/>
      <c r="D110" s="10" t="n"/>
      <c r="E110" s="10" t="n"/>
      <c r="F110" s="10" t="n"/>
      <c r="G110" s="11" t="n"/>
      <c r="H110" s="10" t="n"/>
      <c r="I110" s="10" t="n"/>
      <c r="J110" s="10" t="n"/>
      <c r="K110" s="10" t="n"/>
      <c r="L110" s="10" t="n"/>
      <c r="M110" s="13" t="n"/>
      <c r="N110" s="13" t="n"/>
      <c r="O110" s="13" t="n"/>
      <c r="P110" s="13" t="n"/>
      <c r="Q110" s="10" t="n"/>
      <c r="R110" s="10" t="n"/>
      <c r="S110" s="10" t="n"/>
      <c r="T110" s="10" t="n"/>
      <c r="U110" s="10" t="n"/>
      <c r="V110" s="10" t="n"/>
      <c r="W110" s="10" t="n"/>
      <c r="X110" s="10" t="n"/>
      <c r="Y110" s="11" t="n"/>
      <c r="Z110" s="11" t="n"/>
      <c r="AA110" s="11" t="n"/>
      <c r="AB110" s="11" t="n"/>
      <c r="AC110" s="11" t="n"/>
      <c r="AD110" s="11" t="n"/>
      <c r="AE110" s="10" t="n"/>
      <c r="AF110" s="10" t="n"/>
      <c r="AG110" s="10" t="n"/>
      <c r="AH110" s="10" t="n"/>
      <c r="AI110" s="13" t="n"/>
      <c r="AJ110" s="13" t="n"/>
      <c r="AK110" s="13" t="n"/>
      <c r="AL110" s="13" t="n"/>
      <c r="AM110" s="13" t="n"/>
      <c r="AN110" s="13" t="n"/>
      <c r="AO110" s="13" t="n"/>
      <c r="AP110" s="14" t="n"/>
      <c r="AQ110" s="14" t="n"/>
      <c r="AR110" s="14" t="n"/>
      <c r="AS110" s="13" t="n"/>
      <c r="AT110" s="13" t="n"/>
      <c r="AU110" s="10" t="n"/>
      <c r="AV110" s="10" t="n"/>
      <c r="AW110" s="10" t="n"/>
      <c r="AX110" s="10" t="n"/>
      <c r="AY110" s="10" t="n"/>
      <c r="AZ110" s="10" t="n"/>
      <c r="BA110" s="10" t="n"/>
      <c r="BB110" s="10" t="n"/>
      <c r="BC110" s="10" t="n"/>
      <c r="BD110" s="11" t="n"/>
      <c r="BE110" s="10" t="n"/>
      <c r="BF110" s="10" t="n"/>
      <c r="BG110" s="10" t="n"/>
      <c r="BH110" s="10" t="n"/>
      <c r="BI110" s="10" t="n"/>
      <c r="BJ110" s="10" t="n"/>
      <c r="BK110" s="10" t="n"/>
      <c r="BL110" s="10" t="n"/>
      <c r="BM110" s="10" t="n"/>
    </row>
    <row r="111" ht="15.75" customHeight="1" s="218">
      <c r="A111" s="10" t="n"/>
      <c r="B111" s="10" t="n"/>
      <c r="C111" s="10" t="n"/>
      <c r="D111" s="10" t="n"/>
      <c r="E111" s="10" t="n"/>
      <c r="F111" s="10" t="n"/>
      <c r="G111" s="11" t="n"/>
      <c r="H111" s="10" t="n"/>
      <c r="I111" s="10" t="n"/>
      <c r="J111" s="10" t="n"/>
      <c r="K111" s="10" t="n"/>
      <c r="L111" s="10" t="n"/>
      <c r="M111" s="13" t="n"/>
      <c r="N111" s="13" t="n"/>
      <c r="O111" s="13" t="n"/>
      <c r="P111" s="13" t="n"/>
      <c r="Q111" s="10" t="n"/>
      <c r="R111" s="10" t="n"/>
      <c r="S111" s="10" t="n"/>
      <c r="T111" s="10" t="n"/>
      <c r="U111" s="10" t="n"/>
      <c r="V111" s="10" t="n"/>
      <c r="W111" s="10" t="n"/>
      <c r="X111" s="10" t="n"/>
      <c r="Y111" s="11" t="n"/>
      <c r="Z111" s="11" t="n"/>
      <c r="AA111" s="11" t="n"/>
      <c r="AB111" s="11" t="n"/>
      <c r="AC111" s="11" t="n"/>
      <c r="AD111" s="11" t="n"/>
      <c r="AE111" s="10" t="n"/>
      <c r="AF111" s="10" t="n"/>
      <c r="AG111" s="10" t="n"/>
      <c r="AH111" s="10" t="n"/>
      <c r="AI111" s="13" t="n"/>
      <c r="AJ111" s="13" t="n"/>
      <c r="AK111" s="13" t="n"/>
      <c r="AL111" s="13" t="n"/>
      <c r="AM111" s="13" t="n"/>
      <c r="AN111" s="13" t="n"/>
      <c r="AO111" s="13" t="n"/>
      <c r="AP111" s="14" t="n"/>
      <c r="AQ111" s="14" t="n"/>
      <c r="AR111" s="14" t="n"/>
      <c r="AS111" s="13" t="n"/>
      <c r="AT111" s="13" t="n"/>
      <c r="AU111" s="10" t="n"/>
      <c r="AV111" s="10" t="n"/>
      <c r="AW111" s="10" t="n"/>
      <c r="AX111" s="10" t="n"/>
      <c r="AY111" s="10" t="n"/>
      <c r="AZ111" s="10" t="n"/>
      <c r="BA111" s="10" t="n"/>
      <c r="BB111" s="10" t="n"/>
      <c r="BC111" s="10" t="n"/>
      <c r="BD111" s="11" t="n"/>
      <c r="BE111" s="10" t="n"/>
      <c r="BF111" s="10" t="n"/>
      <c r="BG111" s="10" t="n"/>
      <c r="BH111" s="10" t="n"/>
      <c r="BI111" s="10" t="n"/>
      <c r="BJ111" s="10" t="n"/>
      <c r="BK111" s="10" t="n"/>
      <c r="BL111" s="10" t="n"/>
      <c r="BM111" s="10" t="n"/>
    </row>
    <row r="112" ht="15.75" customHeight="1" s="218">
      <c r="A112" s="10" t="n"/>
      <c r="B112" s="10" t="n"/>
      <c r="C112" s="10" t="n"/>
      <c r="D112" s="10" t="n"/>
      <c r="E112" s="10" t="n"/>
      <c r="F112" s="10" t="n"/>
      <c r="G112" s="11" t="n"/>
      <c r="H112" s="10" t="n"/>
      <c r="I112" s="10" t="n"/>
      <c r="J112" s="10" t="n"/>
      <c r="K112" s="10" t="n"/>
      <c r="L112" s="10" t="n"/>
      <c r="M112" s="13" t="n"/>
      <c r="N112" s="13" t="n"/>
      <c r="O112" s="13" t="n"/>
      <c r="P112" s="13" t="n"/>
      <c r="Q112" s="10" t="n"/>
      <c r="R112" s="10" t="n"/>
      <c r="S112" s="10" t="n"/>
      <c r="T112" s="10" t="n"/>
      <c r="U112" s="10" t="n"/>
      <c r="V112" s="10" t="n"/>
      <c r="W112" s="10" t="n"/>
      <c r="X112" s="10" t="n"/>
      <c r="Y112" s="11" t="n"/>
      <c r="Z112" s="11" t="n"/>
      <c r="AA112" s="11" t="n"/>
      <c r="AB112" s="11" t="n"/>
      <c r="AC112" s="11" t="n"/>
      <c r="AD112" s="11" t="n"/>
      <c r="AE112" s="10" t="n"/>
      <c r="AF112" s="10" t="n"/>
      <c r="AG112" s="10" t="n"/>
      <c r="AH112" s="10" t="n"/>
      <c r="AI112" s="13" t="n"/>
      <c r="AJ112" s="13" t="n"/>
      <c r="AK112" s="13" t="n"/>
      <c r="AL112" s="13" t="n"/>
      <c r="AM112" s="13" t="n"/>
      <c r="AN112" s="13" t="n"/>
      <c r="AO112" s="13" t="n"/>
      <c r="AP112" s="14" t="n"/>
      <c r="AQ112" s="14" t="n"/>
      <c r="AR112" s="14" t="n"/>
      <c r="AS112" s="13" t="n"/>
      <c r="AT112" s="13" t="n"/>
      <c r="AU112" s="10" t="n"/>
      <c r="AV112" s="10" t="n"/>
      <c r="AW112" s="10" t="n"/>
      <c r="AX112" s="10" t="n"/>
      <c r="AY112" s="10" t="n"/>
      <c r="AZ112" s="10" t="n"/>
      <c r="BA112" s="10" t="n"/>
      <c r="BB112" s="10" t="n"/>
      <c r="BC112" s="10" t="n"/>
      <c r="BD112" s="11" t="n"/>
      <c r="BE112" s="10" t="n"/>
      <c r="BF112" s="10" t="n"/>
      <c r="BG112" s="10" t="n"/>
      <c r="BH112" s="10" t="n"/>
      <c r="BI112" s="10" t="n"/>
      <c r="BJ112" s="10" t="n"/>
      <c r="BK112" s="10" t="n"/>
      <c r="BL112" s="10" t="n"/>
      <c r="BM112" s="10" t="n"/>
    </row>
    <row r="113" ht="15.75" customHeight="1" s="218">
      <c r="A113" s="10" t="n"/>
      <c r="B113" s="10" t="n"/>
      <c r="C113" s="10" t="n"/>
      <c r="D113" s="10" t="n"/>
      <c r="E113" s="10" t="n"/>
      <c r="F113" s="10" t="n"/>
      <c r="G113" s="11" t="n"/>
      <c r="H113" s="10" t="n"/>
      <c r="I113" s="10" t="n"/>
      <c r="J113" s="10" t="n"/>
      <c r="K113" s="10" t="n"/>
      <c r="L113" s="10" t="n"/>
      <c r="M113" s="13" t="n"/>
      <c r="N113" s="13" t="n"/>
      <c r="O113" s="13" t="n"/>
      <c r="P113" s="13" t="n"/>
      <c r="Q113" s="10" t="n"/>
      <c r="R113" s="10" t="n"/>
      <c r="S113" s="10" t="n"/>
      <c r="T113" s="10" t="n"/>
      <c r="U113" s="10" t="n"/>
      <c r="V113" s="10" t="n"/>
      <c r="W113" s="10" t="n"/>
      <c r="X113" s="10" t="n"/>
      <c r="Y113" s="11" t="n"/>
      <c r="Z113" s="11" t="n"/>
      <c r="AA113" s="11" t="n"/>
      <c r="AB113" s="11" t="n"/>
      <c r="AC113" s="11" t="n"/>
      <c r="AD113" s="11" t="n"/>
      <c r="AE113" s="10" t="n"/>
      <c r="AF113" s="10" t="n"/>
      <c r="AG113" s="10" t="n"/>
      <c r="AH113" s="10" t="n"/>
      <c r="AI113" s="13" t="n"/>
      <c r="AJ113" s="13" t="n"/>
      <c r="AK113" s="13" t="n"/>
      <c r="AL113" s="13" t="n"/>
      <c r="AM113" s="13" t="n"/>
      <c r="AN113" s="13" t="n"/>
      <c r="AO113" s="13" t="n"/>
      <c r="AP113" s="14" t="n"/>
      <c r="AQ113" s="14" t="n"/>
      <c r="AR113" s="14" t="n"/>
      <c r="AS113" s="13" t="n"/>
      <c r="AT113" s="13" t="n"/>
      <c r="AU113" s="10" t="n"/>
      <c r="AV113" s="10" t="n"/>
      <c r="AW113" s="10" t="n"/>
      <c r="AX113" s="10" t="n"/>
      <c r="AY113" s="10" t="n"/>
      <c r="AZ113" s="10" t="n"/>
      <c r="BA113" s="10" t="n"/>
      <c r="BB113" s="10" t="n"/>
      <c r="BC113" s="10" t="n"/>
      <c r="BD113" s="11" t="n"/>
      <c r="BE113" s="10" t="n"/>
      <c r="BF113" s="10" t="n"/>
      <c r="BG113" s="10" t="n"/>
      <c r="BH113" s="10" t="n"/>
      <c r="BI113" s="10" t="n"/>
      <c r="BJ113" s="10" t="n"/>
      <c r="BK113" s="10" t="n"/>
      <c r="BL113" s="10" t="n"/>
      <c r="BM113" s="10" t="n"/>
    </row>
    <row r="114" ht="15.75" customHeight="1" s="218">
      <c r="A114" s="10" t="n"/>
      <c r="B114" s="10" t="n"/>
      <c r="C114" s="10" t="n"/>
      <c r="D114" s="10" t="n"/>
      <c r="E114" s="10" t="n"/>
      <c r="F114" s="10" t="n"/>
      <c r="G114" s="11" t="n"/>
      <c r="H114" s="10" t="n"/>
      <c r="I114" s="10" t="n"/>
      <c r="J114" s="10" t="n"/>
      <c r="K114" s="10" t="n"/>
      <c r="L114" s="10" t="n"/>
      <c r="M114" s="13" t="n"/>
      <c r="N114" s="13" t="n"/>
      <c r="O114" s="13" t="n"/>
      <c r="P114" s="13" t="n"/>
      <c r="Q114" s="10" t="n"/>
      <c r="R114" s="10" t="n"/>
      <c r="S114" s="10" t="n"/>
      <c r="T114" s="10" t="n"/>
      <c r="U114" s="10" t="n"/>
      <c r="V114" s="10" t="n"/>
      <c r="W114" s="10" t="n"/>
      <c r="X114" s="10" t="n"/>
      <c r="Y114" s="11" t="n"/>
      <c r="Z114" s="11" t="n"/>
      <c r="AA114" s="11" t="n"/>
      <c r="AB114" s="11" t="n"/>
      <c r="AC114" s="11" t="n"/>
      <c r="AD114" s="11" t="n"/>
      <c r="AE114" s="10" t="n"/>
      <c r="AF114" s="10" t="n"/>
      <c r="AG114" s="10" t="n"/>
      <c r="AH114" s="10" t="n"/>
      <c r="AI114" s="13" t="n"/>
      <c r="AJ114" s="13" t="n"/>
      <c r="AK114" s="13" t="n"/>
      <c r="AL114" s="13" t="n"/>
      <c r="AM114" s="13" t="n"/>
      <c r="AN114" s="13" t="n"/>
      <c r="AO114" s="13" t="n"/>
      <c r="AP114" s="14" t="n"/>
      <c r="AQ114" s="14" t="n"/>
      <c r="AR114" s="14" t="n"/>
      <c r="AS114" s="13" t="n"/>
      <c r="AT114" s="13" t="n"/>
      <c r="AU114" s="10" t="n"/>
      <c r="AV114" s="10" t="n"/>
      <c r="AW114" s="10" t="n"/>
      <c r="AX114" s="10" t="n"/>
      <c r="AY114" s="10" t="n"/>
      <c r="AZ114" s="10" t="n"/>
      <c r="BA114" s="10" t="n"/>
      <c r="BB114" s="10" t="n"/>
      <c r="BC114" s="10" t="n"/>
      <c r="BD114" s="11" t="n"/>
      <c r="BE114" s="10" t="n"/>
      <c r="BF114" s="10" t="n"/>
      <c r="BG114" s="10" t="n"/>
      <c r="BH114" s="10" t="n"/>
      <c r="BI114" s="10" t="n"/>
      <c r="BJ114" s="10" t="n"/>
      <c r="BK114" s="10" t="n"/>
      <c r="BL114" s="10" t="n"/>
      <c r="BM114" s="10" t="n"/>
    </row>
    <row r="115" ht="15.75" customHeight="1" s="218">
      <c r="A115" s="10" t="n"/>
      <c r="B115" s="10" t="n"/>
      <c r="C115" s="10" t="n"/>
      <c r="D115" s="10" t="n"/>
      <c r="E115" s="10" t="n"/>
      <c r="F115" s="10" t="n"/>
      <c r="G115" s="11" t="n"/>
      <c r="H115" s="10" t="n"/>
      <c r="I115" s="10" t="n"/>
      <c r="J115" s="10" t="n"/>
      <c r="K115" s="10" t="n"/>
      <c r="L115" s="10" t="n"/>
      <c r="M115" s="13" t="n"/>
      <c r="N115" s="13" t="n"/>
      <c r="O115" s="13" t="n"/>
      <c r="P115" s="13" t="n"/>
      <c r="Q115" s="10" t="n"/>
      <c r="R115" s="10" t="n"/>
      <c r="S115" s="10" t="n"/>
      <c r="T115" s="10" t="n"/>
      <c r="U115" s="10" t="n"/>
      <c r="V115" s="10" t="n"/>
      <c r="W115" s="10" t="n"/>
      <c r="X115" s="10" t="n"/>
      <c r="Y115" s="11" t="n"/>
      <c r="Z115" s="11" t="n"/>
      <c r="AA115" s="11" t="n"/>
      <c r="AB115" s="11" t="n"/>
      <c r="AC115" s="11" t="n"/>
      <c r="AD115" s="11" t="n"/>
      <c r="AE115" s="10" t="n"/>
      <c r="AF115" s="10" t="n"/>
      <c r="AG115" s="10" t="n"/>
      <c r="AH115" s="10" t="n"/>
      <c r="AI115" s="13" t="n"/>
      <c r="AJ115" s="13" t="n"/>
      <c r="AK115" s="13" t="n"/>
      <c r="AL115" s="13" t="n"/>
      <c r="AM115" s="13" t="n"/>
      <c r="AN115" s="13" t="n"/>
      <c r="AO115" s="13" t="n"/>
      <c r="AP115" s="14" t="n"/>
      <c r="AQ115" s="14" t="n"/>
      <c r="AR115" s="14" t="n"/>
      <c r="AS115" s="13" t="n"/>
      <c r="AT115" s="13" t="n"/>
      <c r="AU115" s="10" t="n"/>
      <c r="AV115" s="10" t="n"/>
      <c r="AW115" s="10" t="n"/>
      <c r="AX115" s="10" t="n"/>
      <c r="AY115" s="10" t="n"/>
      <c r="AZ115" s="10" t="n"/>
      <c r="BA115" s="10" t="n"/>
      <c r="BB115" s="10" t="n"/>
      <c r="BC115" s="10" t="n"/>
      <c r="BD115" s="11" t="n"/>
      <c r="BE115" s="10" t="n"/>
      <c r="BF115" s="10" t="n"/>
      <c r="BG115" s="10" t="n"/>
      <c r="BH115" s="10" t="n"/>
      <c r="BI115" s="10" t="n"/>
      <c r="BJ115" s="10" t="n"/>
      <c r="BK115" s="10" t="n"/>
      <c r="BL115" s="10" t="n"/>
      <c r="BM115" s="10" t="n"/>
    </row>
    <row r="116" ht="15.75" customHeight="1" s="218">
      <c r="A116" s="10" t="n"/>
      <c r="B116" s="10" t="n"/>
      <c r="C116" s="10" t="n"/>
      <c r="D116" s="10" t="n"/>
      <c r="E116" s="10" t="n"/>
      <c r="F116" s="10" t="n"/>
      <c r="G116" s="11" t="n"/>
      <c r="H116" s="10" t="n"/>
      <c r="I116" s="10" t="n"/>
      <c r="J116" s="10" t="n"/>
      <c r="K116" s="10" t="n"/>
      <c r="L116" s="10" t="n"/>
      <c r="M116" s="13" t="n"/>
      <c r="N116" s="13" t="n"/>
      <c r="O116" s="13" t="n"/>
      <c r="P116" s="13" t="n"/>
      <c r="Q116" s="10" t="n"/>
      <c r="R116" s="10" t="n"/>
      <c r="S116" s="10" t="n"/>
      <c r="T116" s="10" t="n"/>
      <c r="U116" s="10" t="n"/>
      <c r="V116" s="10" t="n"/>
      <c r="W116" s="10" t="n"/>
      <c r="X116" s="10" t="n"/>
      <c r="Y116" s="11" t="n"/>
      <c r="Z116" s="11" t="n"/>
      <c r="AA116" s="11" t="n"/>
      <c r="AB116" s="11" t="n"/>
      <c r="AC116" s="11" t="n"/>
      <c r="AD116" s="11" t="n"/>
      <c r="AE116" s="10" t="n"/>
      <c r="AF116" s="10" t="n"/>
      <c r="AG116" s="10" t="n"/>
      <c r="AH116" s="10" t="n"/>
      <c r="AI116" s="13" t="n"/>
      <c r="AJ116" s="13" t="n"/>
      <c r="AK116" s="13" t="n"/>
      <c r="AL116" s="13" t="n"/>
      <c r="AM116" s="13" t="n"/>
      <c r="AN116" s="13" t="n"/>
      <c r="AO116" s="13" t="n"/>
      <c r="AP116" s="14" t="n"/>
      <c r="AQ116" s="14" t="n"/>
      <c r="AR116" s="14" t="n"/>
      <c r="AS116" s="13" t="n"/>
      <c r="AT116" s="13" t="n"/>
      <c r="AU116" s="10" t="n"/>
      <c r="AV116" s="10" t="n"/>
      <c r="AW116" s="10" t="n"/>
      <c r="AX116" s="10" t="n"/>
      <c r="AY116" s="10" t="n"/>
      <c r="AZ116" s="10" t="n"/>
      <c r="BA116" s="10" t="n"/>
      <c r="BB116" s="10" t="n"/>
      <c r="BC116" s="10" t="n"/>
      <c r="BD116" s="11" t="n"/>
      <c r="BE116" s="10" t="n"/>
      <c r="BF116" s="10" t="n"/>
      <c r="BG116" s="10" t="n"/>
      <c r="BH116" s="10" t="n"/>
      <c r="BI116" s="10" t="n"/>
      <c r="BJ116" s="10" t="n"/>
      <c r="BK116" s="10" t="n"/>
      <c r="BL116" s="10" t="n"/>
      <c r="BM116" s="10" t="n"/>
    </row>
    <row r="117" ht="15.75" customHeight="1" s="218">
      <c r="A117" s="10" t="n"/>
      <c r="B117" s="10" t="n"/>
      <c r="C117" s="10" t="n"/>
      <c r="D117" s="10" t="n"/>
      <c r="E117" s="10" t="n"/>
      <c r="F117" s="10" t="n"/>
      <c r="G117" s="11" t="n"/>
      <c r="H117" s="10" t="n"/>
      <c r="I117" s="10" t="n"/>
      <c r="J117" s="10" t="n"/>
      <c r="K117" s="10" t="n"/>
      <c r="L117" s="10" t="n"/>
      <c r="M117" s="13" t="n"/>
      <c r="N117" s="13" t="n"/>
      <c r="O117" s="13" t="n"/>
      <c r="P117" s="13" t="n"/>
      <c r="Q117" s="10" t="n"/>
      <c r="R117" s="10" t="n"/>
      <c r="S117" s="10" t="n"/>
      <c r="T117" s="10" t="n"/>
      <c r="U117" s="10" t="n"/>
      <c r="V117" s="10" t="n"/>
      <c r="W117" s="10" t="n"/>
      <c r="X117" s="10" t="n"/>
      <c r="Y117" s="11" t="n"/>
      <c r="Z117" s="11" t="n"/>
      <c r="AA117" s="11" t="n"/>
      <c r="AB117" s="11" t="n"/>
      <c r="AC117" s="11" t="n"/>
      <c r="AD117" s="11" t="n"/>
      <c r="AE117" s="10" t="n"/>
      <c r="AF117" s="10" t="n"/>
      <c r="AG117" s="10" t="n"/>
      <c r="AH117" s="10" t="n"/>
      <c r="AI117" s="13" t="n"/>
      <c r="AJ117" s="13" t="n"/>
      <c r="AK117" s="13" t="n"/>
      <c r="AL117" s="13" t="n"/>
      <c r="AM117" s="13" t="n"/>
      <c r="AN117" s="13" t="n"/>
      <c r="AO117" s="13" t="n"/>
      <c r="AP117" s="14" t="n"/>
      <c r="AQ117" s="14" t="n"/>
      <c r="AR117" s="14" t="n"/>
      <c r="AS117" s="13" t="n"/>
      <c r="AT117" s="13" t="n"/>
      <c r="AU117" s="10" t="n"/>
      <c r="AV117" s="10" t="n"/>
      <c r="AW117" s="10" t="n"/>
      <c r="AX117" s="10" t="n"/>
      <c r="AY117" s="10" t="n"/>
      <c r="AZ117" s="10" t="n"/>
      <c r="BA117" s="10" t="n"/>
      <c r="BB117" s="10" t="n"/>
      <c r="BC117" s="10" t="n"/>
      <c r="BD117" s="11" t="n"/>
      <c r="BE117" s="10" t="n"/>
      <c r="BF117" s="10" t="n"/>
      <c r="BG117" s="10" t="n"/>
      <c r="BH117" s="10" t="n"/>
      <c r="BI117" s="10" t="n"/>
      <c r="BJ117" s="10" t="n"/>
      <c r="BK117" s="10" t="n"/>
      <c r="BL117" s="10" t="n"/>
      <c r="BM117" s="10" t="n"/>
    </row>
    <row r="118" ht="15.75" customHeight="1" s="218">
      <c r="A118" s="10" t="n"/>
      <c r="B118" s="10" t="n"/>
      <c r="C118" s="10" t="n"/>
      <c r="D118" s="10" t="n"/>
      <c r="E118" s="10" t="n"/>
      <c r="F118" s="10" t="n"/>
      <c r="G118" s="11" t="n"/>
      <c r="H118" s="10" t="n"/>
      <c r="I118" s="10" t="n"/>
      <c r="J118" s="10" t="n"/>
      <c r="K118" s="10" t="n"/>
      <c r="L118" s="10" t="n"/>
      <c r="M118" s="13" t="n"/>
      <c r="N118" s="13" t="n"/>
      <c r="O118" s="13" t="n"/>
      <c r="P118" s="13" t="n"/>
      <c r="Q118" s="10" t="n"/>
      <c r="R118" s="10" t="n"/>
      <c r="S118" s="10" t="n"/>
      <c r="T118" s="10" t="n"/>
      <c r="U118" s="10" t="n"/>
      <c r="V118" s="10" t="n"/>
      <c r="W118" s="10" t="n"/>
      <c r="X118" s="10" t="n"/>
      <c r="Y118" s="11" t="n"/>
      <c r="Z118" s="11" t="n"/>
      <c r="AA118" s="11" t="n"/>
      <c r="AB118" s="11" t="n"/>
      <c r="AC118" s="11" t="n"/>
      <c r="AD118" s="11" t="n"/>
      <c r="AE118" s="10" t="n"/>
      <c r="AF118" s="10" t="n"/>
      <c r="AG118" s="10" t="n"/>
      <c r="AH118" s="10" t="n"/>
      <c r="AI118" s="13" t="n"/>
      <c r="AJ118" s="13" t="n"/>
      <c r="AK118" s="13" t="n"/>
      <c r="AL118" s="13" t="n"/>
      <c r="AM118" s="13" t="n"/>
      <c r="AN118" s="13" t="n"/>
      <c r="AO118" s="13" t="n"/>
      <c r="AP118" s="14" t="n"/>
      <c r="AQ118" s="14" t="n"/>
      <c r="AR118" s="14" t="n"/>
      <c r="AS118" s="13" t="n"/>
      <c r="AT118" s="13" t="n"/>
      <c r="AU118" s="10" t="n"/>
      <c r="AV118" s="10" t="n"/>
      <c r="AW118" s="10" t="n"/>
      <c r="AX118" s="10" t="n"/>
      <c r="AY118" s="10" t="n"/>
      <c r="AZ118" s="10" t="n"/>
      <c r="BA118" s="10" t="n"/>
      <c r="BB118" s="10" t="n"/>
      <c r="BC118" s="10" t="n"/>
      <c r="BD118" s="11" t="n"/>
      <c r="BE118" s="10" t="n"/>
      <c r="BF118" s="10" t="n"/>
      <c r="BG118" s="10" t="n"/>
      <c r="BH118" s="10" t="n"/>
      <c r="BI118" s="10" t="n"/>
      <c r="BJ118" s="10" t="n"/>
      <c r="BK118" s="10" t="n"/>
      <c r="BL118" s="10" t="n"/>
      <c r="BM118" s="10" t="n"/>
    </row>
    <row r="119" ht="15.75" customHeight="1" s="218">
      <c r="A119" s="10" t="n"/>
      <c r="B119" s="10" t="n"/>
      <c r="C119" s="10" t="n"/>
      <c r="D119" s="10" t="n"/>
      <c r="E119" s="10" t="n"/>
      <c r="F119" s="10" t="n"/>
      <c r="G119" s="11" t="n"/>
      <c r="H119" s="10" t="n"/>
      <c r="I119" s="10" t="n"/>
      <c r="J119" s="10" t="n"/>
      <c r="K119" s="10" t="n"/>
      <c r="L119" s="10" t="n"/>
      <c r="M119" s="13" t="n"/>
      <c r="N119" s="13" t="n"/>
      <c r="O119" s="13" t="n"/>
      <c r="P119" s="13" t="n"/>
      <c r="Q119" s="10" t="n"/>
      <c r="R119" s="10" t="n"/>
      <c r="S119" s="10" t="n"/>
      <c r="T119" s="10" t="n"/>
      <c r="U119" s="10" t="n"/>
      <c r="V119" s="10" t="n"/>
      <c r="W119" s="10" t="n"/>
      <c r="X119" s="10" t="n"/>
      <c r="Y119" s="11" t="n"/>
      <c r="Z119" s="11" t="n"/>
      <c r="AA119" s="11" t="n"/>
      <c r="AB119" s="11" t="n"/>
      <c r="AC119" s="11" t="n"/>
      <c r="AD119" s="11" t="n"/>
      <c r="AE119" s="10" t="n"/>
      <c r="AF119" s="10" t="n"/>
      <c r="AG119" s="10" t="n"/>
      <c r="AH119" s="10" t="n"/>
      <c r="AI119" s="13" t="n"/>
      <c r="AJ119" s="13" t="n"/>
      <c r="AK119" s="13" t="n"/>
      <c r="AL119" s="13" t="n"/>
      <c r="AM119" s="13" t="n"/>
      <c r="AN119" s="13" t="n"/>
      <c r="AO119" s="13" t="n"/>
      <c r="AP119" s="14" t="n"/>
      <c r="AQ119" s="14" t="n"/>
      <c r="AR119" s="14" t="n"/>
      <c r="AS119" s="13" t="n"/>
      <c r="AT119" s="13" t="n"/>
      <c r="AU119" s="10" t="n"/>
      <c r="AV119" s="10" t="n"/>
      <c r="AW119" s="10" t="n"/>
      <c r="AX119" s="10" t="n"/>
      <c r="AY119" s="10" t="n"/>
      <c r="AZ119" s="10" t="n"/>
      <c r="BA119" s="10" t="n"/>
      <c r="BB119" s="10" t="n"/>
      <c r="BC119" s="10" t="n"/>
      <c r="BD119" s="11" t="n"/>
      <c r="BE119" s="10" t="n"/>
      <c r="BF119" s="10" t="n"/>
      <c r="BG119" s="10" t="n"/>
      <c r="BH119" s="10" t="n"/>
      <c r="BI119" s="10" t="n"/>
      <c r="BJ119" s="10" t="n"/>
      <c r="BK119" s="10" t="n"/>
      <c r="BL119" s="10" t="n"/>
      <c r="BM119" s="10" t="n"/>
    </row>
    <row r="120" ht="15.75" customHeight="1" s="218">
      <c r="A120" s="10" t="n"/>
      <c r="B120" s="10" t="n"/>
      <c r="C120" s="10" t="n"/>
      <c r="D120" s="10" t="n"/>
      <c r="E120" s="10" t="n"/>
      <c r="F120" s="10" t="n"/>
      <c r="G120" s="11" t="n"/>
      <c r="H120" s="10" t="n"/>
      <c r="I120" s="10" t="n"/>
      <c r="J120" s="10" t="n"/>
      <c r="K120" s="10" t="n"/>
      <c r="L120" s="10" t="n"/>
      <c r="M120" s="13" t="n"/>
      <c r="N120" s="13" t="n"/>
      <c r="O120" s="13" t="n"/>
      <c r="P120" s="13" t="n"/>
      <c r="Q120" s="10" t="n"/>
      <c r="R120" s="10" t="n"/>
      <c r="S120" s="10" t="n"/>
      <c r="T120" s="10" t="n"/>
      <c r="U120" s="10" t="n"/>
      <c r="V120" s="10" t="n"/>
      <c r="W120" s="10" t="n"/>
      <c r="X120" s="10" t="n"/>
      <c r="Y120" s="11" t="n"/>
      <c r="Z120" s="11" t="n"/>
      <c r="AA120" s="11" t="n"/>
      <c r="AB120" s="11" t="n"/>
      <c r="AC120" s="11" t="n"/>
      <c r="AD120" s="11" t="n"/>
      <c r="AE120" s="10" t="n"/>
      <c r="AF120" s="10" t="n"/>
      <c r="AG120" s="10" t="n"/>
      <c r="AH120" s="10" t="n"/>
      <c r="AI120" s="13" t="n"/>
      <c r="AJ120" s="13" t="n"/>
      <c r="AK120" s="13" t="n"/>
      <c r="AL120" s="13" t="n"/>
      <c r="AM120" s="13" t="n"/>
      <c r="AN120" s="13" t="n"/>
      <c r="AO120" s="13" t="n"/>
      <c r="AP120" s="14" t="n"/>
      <c r="AQ120" s="14" t="n"/>
      <c r="AR120" s="14" t="n"/>
      <c r="AS120" s="13" t="n"/>
      <c r="AT120" s="13" t="n"/>
      <c r="AU120" s="10" t="n"/>
      <c r="AV120" s="10" t="n"/>
      <c r="AW120" s="10" t="n"/>
      <c r="AX120" s="10" t="n"/>
      <c r="AY120" s="10" t="n"/>
      <c r="AZ120" s="10" t="n"/>
      <c r="BA120" s="10" t="n"/>
      <c r="BB120" s="10" t="n"/>
      <c r="BC120" s="10" t="n"/>
      <c r="BD120" s="11" t="n"/>
      <c r="BE120" s="10" t="n"/>
      <c r="BF120" s="10" t="n"/>
      <c r="BG120" s="10" t="n"/>
      <c r="BH120" s="10" t="n"/>
      <c r="BI120" s="10" t="n"/>
      <c r="BJ120" s="10" t="n"/>
      <c r="BK120" s="10" t="n"/>
      <c r="BL120" s="10" t="n"/>
      <c r="BM120" s="10" t="n"/>
    </row>
    <row r="121" ht="15.75" customHeight="1" s="218">
      <c r="A121" s="10" t="n"/>
      <c r="B121" s="10" t="n"/>
      <c r="C121" s="10" t="n"/>
      <c r="D121" s="10" t="n"/>
      <c r="E121" s="10" t="n"/>
      <c r="F121" s="10" t="n"/>
      <c r="G121" s="11" t="n"/>
      <c r="H121" s="10" t="n"/>
      <c r="I121" s="10" t="n"/>
      <c r="J121" s="10" t="n"/>
      <c r="K121" s="10" t="n"/>
      <c r="L121" s="10" t="n"/>
      <c r="M121" s="13" t="n"/>
      <c r="N121" s="13" t="n"/>
      <c r="O121" s="13" t="n"/>
      <c r="P121" s="13" t="n"/>
      <c r="Q121" s="10" t="n"/>
      <c r="R121" s="10" t="n"/>
      <c r="S121" s="10" t="n"/>
      <c r="T121" s="10" t="n"/>
      <c r="U121" s="10" t="n"/>
      <c r="V121" s="10" t="n"/>
      <c r="W121" s="10" t="n"/>
      <c r="X121" s="10" t="n"/>
      <c r="Y121" s="11" t="n"/>
      <c r="Z121" s="11" t="n"/>
      <c r="AA121" s="11" t="n"/>
      <c r="AB121" s="11" t="n"/>
      <c r="AC121" s="11" t="n"/>
      <c r="AD121" s="11" t="n"/>
      <c r="AE121" s="10" t="n"/>
      <c r="AF121" s="10" t="n"/>
      <c r="AG121" s="10" t="n"/>
      <c r="AH121" s="10" t="n"/>
      <c r="AI121" s="13" t="n"/>
      <c r="AJ121" s="13" t="n"/>
      <c r="AK121" s="13" t="n"/>
      <c r="AL121" s="13" t="n"/>
      <c r="AM121" s="13" t="n"/>
      <c r="AN121" s="13" t="n"/>
      <c r="AO121" s="13" t="n"/>
      <c r="AP121" s="14" t="n"/>
      <c r="AQ121" s="14" t="n"/>
      <c r="AR121" s="14" t="n"/>
      <c r="AS121" s="13" t="n"/>
      <c r="AT121" s="13" t="n"/>
      <c r="AU121" s="10" t="n"/>
      <c r="AV121" s="10" t="n"/>
      <c r="AW121" s="10" t="n"/>
      <c r="AX121" s="10" t="n"/>
      <c r="AY121" s="10" t="n"/>
      <c r="AZ121" s="10" t="n"/>
      <c r="BA121" s="10" t="n"/>
      <c r="BB121" s="10" t="n"/>
      <c r="BC121" s="10" t="n"/>
      <c r="BD121" s="11" t="n"/>
      <c r="BE121" s="10" t="n"/>
      <c r="BF121" s="10" t="n"/>
      <c r="BG121" s="10" t="n"/>
      <c r="BH121" s="10" t="n"/>
      <c r="BI121" s="10" t="n"/>
      <c r="BJ121" s="10" t="n"/>
      <c r="BK121" s="10" t="n"/>
      <c r="BL121" s="10" t="n"/>
      <c r="BM121" s="10" t="n"/>
    </row>
    <row r="122" ht="15.75" customHeight="1" s="218">
      <c r="A122" s="10" t="n"/>
      <c r="B122" s="10" t="n"/>
      <c r="C122" s="10" t="n"/>
      <c r="D122" s="10" t="n"/>
      <c r="E122" s="10" t="n"/>
      <c r="F122" s="10" t="n"/>
      <c r="G122" s="11" t="n"/>
      <c r="H122" s="10" t="n"/>
      <c r="I122" s="10" t="n"/>
      <c r="J122" s="10" t="n"/>
      <c r="K122" s="10" t="n"/>
      <c r="L122" s="10" t="n"/>
      <c r="M122" s="13" t="n"/>
      <c r="N122" s="13" t="n"/>
      <c r="O122" s="13" t="n"/>
      <c r="P122" s="13" t="n"/>
      <c r="Q122" s="10" t="n"/>
      <c r="R122" s="10" t="n"/>
      <c r="S122" s="10" t="n"/>
      <c r="T122" s="10" t="n"/>
      <c r="U122" s="10" t="n"/>
      <c r="V122" s="10" t="n"/>
      <c r="W122" s="10" t="n"/>
      <c r="X122" s="10" t="n"/>
      <c r="Y122" s="11" t="n"/>
      <c r="Z122" s="11" t="n"/>
      <c r="AA122" s="11" t="n"/>
      <c r="AB122" s="11" t="n"/>
      <c r="AC122" s="11" t="n"/>
      <c r="AD122" s="11" t="n"/>
      <c r="AE122" s="10" t="n"/>
      <c r="AF122" s="10" t="n"/>
      <c r="AG122" s="10" t="n"/>
      <c r="AH122" s="10" t="n"/>
      <c r="AI122" s="13" t="n"/>
      <c r="AJ122" s="13" t="n"/>
      <c r="AK122" s="13" t="n"/>
      <c r="AL122" s="13" t="n"/>
      <c r="AM122" s="13" t="n"/>
      <c r="AN122" s="13" t="n"/>
      <c r="AO122" s="13" t="n"/>
      <c r="AP122" s="14" t="n"/>
      <c r="AQ122" s="14" t="n"/>
      <c r="AR122" s="14" t="n"/>
      <c r="AS122" s="13" t="n"/>
      <c r="AT122" s="13" t="n"/>
      <c r="AU122" s="10" t="n"/>
      <c r="AV122" s="10" t="n"/>
      <c r="AW122" s="10" t="n"/>
      <c r="AX122" s="10" t="n"/>
      <c r="AY122" s="10" t="n"/>
      <c r="AZ122" s="10" t="n"/>
      <c r="BA122" s="10" t="n"/>
      <c r="BB122" s="10" t="n"/>
      <c r="BC122" s="10" t="n"/>
      <c r="BD122" s="11" t="n"/>
      <c r="BE122" s="10" t="n"/>
      <c r="BF122" s="10" t="n"/>
      <c r="BG122" s="10" t="n"/>
      <c r="BH122" s="10" t="n"/>
      <c r="BI122" s="10" t="n"/>
      <c r="BJ122" s="10" t="n"/>
      <c r="BK122" s="10" t="n"/>
      <c r="BL122" s="10" t="n"/>
      <c r="BM122" s="10" t="n"/>
    </row>
    <row r="123" ht="15.75" customHeight="1" s="218">
      <c r="A123" s="10" t="n"/>
      <c r="B123" s="10" t="n"/>
      <c r="C123" s="10" t="n"/>
      <c r="D123" s="10" t="n"/>
      <c r="E123" s="10" t="n"/>
      <c r="F123" s="10" t="n"/>
      <c r="G123" s="11" t="n"/>
      <c r="H123" s="10" t="n"/>
      <c r="I123" s="10" t="n"/>
      <c r="J123" s="10" t="n"/>
      <c r="K123" s="10" t="n"/>
      <c r="L123" s="10" t="n"/>
      <c r="M123" s="13" t="n"/>
      <c r="N123" s="13" t="n"/>
      <c r="O123" s="13" t="n"/>
      <c r="P123" s="13" t="n"/>
      <c r="Q123" s="10" t="n"/>
      <c r="R123" s="10" t="n"/>
      <c r="S123" s="10" t="n"/>
      <c r="T123" s="10" t="n"/>
      <c r="U123" s="10" t="n"/>
      <c r="V123" s="10" t="n"/>
      <c r="W123" s="10" t="n"/>
      <c r="X123" s="10" t="n"/>
      <c r="Y123" s="11" t="n"/>
      <c r="Z123" s="11" t="n"/>
      <c r="AA123" s="11" t="n"/>
      <c r="AB123" s="11" t="n"/>
      <c r="AC123" s="11" t="n"/>
      <c r="AD123" s="11" t="n"/>
      <c r="AE123" s="10" t="n"/>
      <c r="AF123" s="10" t="n"/>
      <c r="AG123" s="10" t="n"/>
      <c r="AH123" s="10" t="n"/>
      <c r="AI123" s="13" t="n"/>
      <c r="AJ123" s="13" t="n"/>
      <c r="AK123" s="13" t="n"/>
      <c r="AL123" s="13" t="n"/>
      <c r="AM123" s="13" t="n"/>
      <c r="AN123" s="13" t="n"/>
      <c r="AO123" s="13" t="n"/>
      <c r="AP123" s="14" t="n"/>
      <c r="AQ123" s="14" t="n"/>
      <c r="AR123" s="14" t="n"/>
      <c r="AS123" s="13" t="n"/>
      <c r="AT123" s="13" t="n"/>
      <c r="AU123" s="10" t="n"/>
      <c r="AV123" s="10" t="n"/>
      <c r="AW123" s="10" t="n"/>
      <c r="AX123" s="10" t="n"/>
      <c r="AY123" s="10" t="n"/>
      <c r="AZ123" s="10" t="n"/>
      <c r="BA123" s="10" t="n"/>
      <c r="BB123" s="10" t="n"/>
      <c r="BC123" s="10" t="n"/>
      <c r="BD123" s="11" t="n"/>
      <c r="BE123" s="10" t="n"/>
      <c r="BF123" s="10" t="n"/>
      <c r="BG123" s="10" t="n"/>
      <c r="BH123" s="10" t="n"/>
      <c r="BI123" s="10" t="n"/>
      <c r="BJ123" s="10" t="n"/>
      <c r="BK123" s="10" t="n"/>
      <c r="BL123" s="10" t="n"/>
      <c r="BM123" s="10" t="n"/>
    </row>
    <row r="124" ht="15.75" customHeight="1" s="218">
      <c r="A124" s="10" t="n"/>
      <c r="B124" s="10" t="n"/>
      <c r="C124" s="10" t="n"/>
      <c r="D124" s="10" t="n"/>
      <c r="E124" s="10" t="n"/>
      <c r="F124" s="10" t="n"/>
      <c r="H124" s="10" t="n"/>
      <c r="I124" s="10" t="n"/>
      <c r="J124" s="10" t="n"/>
      <c r="K124" s="10" t="n"/>
      <c r="L124" s="10" t="n"/>
      <c r="M124" s="13" t="n"/>
      <c r="N124" s="13" t="n"/>
      <c r="O124" s="13" t="n"/>
      <c r="P124" s="13" t="n"/>
      <c r="Q124" s="10" t="n"/>
      <c r="R124" s="10" t="n"/>
      <c r="S124" s="10" t="n"/>
      <c r="T124" s="10" t="n"/>
      <c r="U124" s="10" t="n"/>
      <c r="V124" s="10" t="n"/>
      <c r="W124" s="10" t="n"/>
      <c r="X124" s="10" t="n"/>
      <c r="Y124" s="11" t="n"/>
      <c r="Z124" s="11" t="n"/>
      <c r="AA124" s="11" t="n"/>
      <c r="AB124" s="11" t="n"/>
      <c r="AC124" s="11" t="n"/>
      <c r="AD124" s="11" t="n"/>
      <c r="AE124" s="10" t="n"/>
      <c r="AF124" s="10" t="n"/>
      <c r="AG124" s="10" t="n"/>
      <c r="AH124" s="10" t="n"/>
      <c r="AI124" s="13" t="n"/>
      <c r="AJ124" s="13" t="n"/>
      <c r="AK124" s="13" t="n"/>
      <c r="AL124" s="13" t="n"/>
      <c r="AM124" s="13" t="n"/>
      <c r="AN124" s="13" t="n"/>
      <c r="AO124" s="13" t="n"/>
      <c r="AP124" s="14" t="n"/>
      <c r="AQ124" s="14" t="n"/>
      <c r="AR124" s="14" t="n"/>
      <c r="AS124" s="13" t="n"/>
      <c r="AT124" s="13" t="n"/>
      <c r="AU124" s="10" t="n"/>
      <c r="AV124" s="10" t="n"/>
      <c r="AW124" s="10" t="n"/>
      <c r="AX124" s="10" t="n"/>
      <c r="AY124" s="10" t="n"/>
      <c r="AZ124" s="10" t="n"/>
      <c r="BA124" s="10" t="n"/>
      <c r="BB124" s="10" t="n"/>
      <c r="BC124" s="10" t="n"/>
      <c r="BD124" s="11" t="n"/>
      <c r="BE124" s="10" t="n"/>
      <c r="BF124" s="10" t="n"/>
      <c r="BG124" s="10" t="n"/>
      <c r="BH124" s="10" t="n"/>
      <c r="BI124" s="10" t="n"/>
      <c r="BJ124" s="10" t="n"/>
      <c r="BK124" s="10" t="n"/>
      <c r="BL124" s="10" t="n"/>
      <c r="BM124" s="10" t="n"/>
    </row>
    <row r="125" ht="15.75" customHeight="1" s="218">
      <c r="A125" s="10" t="n"/>
      <c r="B125" s="10" t="n"/>
      <c r="C125" s="10" t="n"/>
      <c r="D125" s="10" t="n"/>
      <c r="E125" s="10" t="n"/>
      <c r="F125" s="10" t="n"/>
      <c r="G125" s="11" t="n"/>
      <c r="H125" s="10" t="n"/>
      <c r="I125" s="10" t="n"/>
      <c r="J125" s="10" t="n"/>
      <c r="K125" s="10" t="n"/>
      <c r="L125" s="10" t="n"/>
      <c r="M125" s="13" t="n"/>
      <c r="N125" s="13" t="n"/>
      <c r="O125" s="13" t="n"/>
      <c r="P125" s="13" t="n"/>
      <c r="Q125" s="10" t="n"/>
      <c r="R125" s="10" t="n"/>
      <c r="S125" s="10" t="n"/>
      <c r="T125" s="10" t="n"/>
      <c r="U125" s="10" t="n"/>
      <c r="V125" s="10" t="n"/>
      <c r="W125" s="10" t="n"/>
      <c r="X125" s="10" t="n"/>
      <c r="Y125" s="11" t="n"/>
      <c r="Z125" s="11" t="n"/>
      <c r="AA125" s="11" t="n"/>
      <c r="AB125" s="11" t="n"/>
      <c r="AC125" s="11" t="n"/>
      <c r="AD125" s="11" t="n"/>
      <c r="AE125" s="10" t="n"/>
      <c r="AF125" s="10" t="n"/>
      <c r="AG125" s="10" t="n"/>
      <c r="AH125" s="10" t="n"/>
      <c r="AI125" s="13" t="n"/>
      <c r="AJ125" s="13" t="n"/>
      <c r="AK125" s="13" t="n"/>
      <c r="AL125" s="13" t="n"/>
      <c r="AM125" s="13" t="n"/>
      <c r="AN125" s="13" t="n"/>
      <c r="AO125" s="13" t="n"/>
      <c r="AP125" s="14" t="n"/>
      <c r="AQ125" s="14" t="n"/>
      <c r="AR125" s="14" t="n"/>
      <c r="AS125" s="13" t="n"/>
      <c r="AT125" s="13" t="n"/>
      <c r="AU125" s="10" t="n"/>
      <c r="AV125" s="10" t="n"/>
      <c r="AW125" s="10" t="n"/>
      <c r="AX125" s="10" t="n"/>
      <c r="AY125" s="10" t="n"/>
      <c r="AZ125" s="10" t="n"/>
      <c r="BA125" s="10" t="n"/>
      <c r="BB125" s="10" t="n"/>
      <c r="BC125" s="10" t="n"/>
      <c r="BD125" s="11" t="n"/>
      <c r="BE125" s="10" t="n"/>
      <c r="BF125" s="10" t="n"/>
      <c r="BG125" s="10" t="n"/>
      <c r="BH125" s="10" t="n"/>
      <c r="BI125" s="10" t="n"/>
      <c r="BJ125" s="10" t="n"/>
      <c r="BK125" s="10" t="n"/>
      <c r="BL125" s="10" t="n"/>
      <c r="BM125" s="10" t="n"/>
    </row>
    <row r="126" ht="15.75" customHeight="1" s="218">
      <c r="A126" s="10" t="n"/>
      <c r="B126" s="10" t="n"/>
      <c r="C126" s="10" t="n"/>
      <c r="D126" s="10" t="n"/>
      <c r="E126" s="10" t="n"/>
      <c r="F126" s="10" t="n"/>
      <c r="G126" s="11" t="n"/>
      <c r="H126" s="10" t="n"/>
      <c r="I126" s="10" t="n"/>
      <c r="J126" s="10" t="n"/>
      <c r="K126" s="10" t="n"/>
      <c r="L126" s="10" t="n"/>
      <c r="M126" s="13" t="n"/>
      <c r="N126" s="13" t="n"/>
      <c r="O126" s="13" t="n"/>
      <c r="P126" s="13" t="n"/>
      <c r="Q126" s="10" t="n"/>
      <c r="R126" s="10" t="n"/>
      <c r="S126" s="10" t="n"/>
      <c r="T126" s="10" t="n"/>
      <c r="U126" s="10" t="n"/>
      <c r="V126" s="10" t="n"/>
      <c r="W126" s="10" t="n"/>
      <c r="X126" s="10" t="n"/>
      <c r="Y126" s="11" t="n"/>
      <c r="Z126" s="11" t="n"/>
      <c r="AA126" s="11" t="n"/>
      <c r="AB126" s="11" t="n"/>
      <c r="AC126" s="11" t="n"/>
      <c r="AD126" s="11" t="n"/>
      <c r="AE126" s="10" t="n"/>
      <c r="AF126" s="10" t="n"/>
      <c r="AG126" s="10" t="n"/>
      <c r="AH126" s="10" t="n"/>
      <c r="AI126" s="13" t="n"/>
      <c r="AJ126" s="13" t="n"/>
      <c r="AK126" s="13" t="n"/>
      <c r="AL126" s="13" t="n"/>
      <c r="AM126" s="13" t="n"/>
      <c r="AN126" s="13" t="n"/>
      <c r="AO126" s="13" t="n"/>
      <c r="AP126" s="14" t="n"/>
      <c r="AQ126" s="14" t="n"/>
      <c r="AR126" s="14" t="n"/>
      <c r="AS126" s="13" t="n"/>
      <c r="AT126" s="13" t="n"/>
      <c r="AU126" s="10" t="n"/>
      <c r="AV126" s="10" t="n"/>
      <c r="AW126" s="10" t="n"/>
      <c r="AX126" s="10" t="n"/>
      <c r="AY126" s="10" t="n"/>
      <c r="AZ126" s="10" t="n"/>
      <c r="BA126" s="10" t="n"/>
      <c r="BB126" s="10" t="n"/>
      <c r="BC126" s="10" t="n"/>
      <c r="BD126" s="11" t="n"/>
      <c r="BE126" s="10" t="n"/>
      <c r="BF126" s="10" t="n"/>
      <c r="BG126" s="10" t="n"/>
      <c r="BH126" s="10" t="n"/>
      <c r="BI126" s="10" t="n"/>
      <c r="BJ126" s="10" t="n"/>
      <c r="BK126" s="10" t="n"/>
      <c r="BL126" s="10" t="n"/>
      <c r="BM126" s="10" t="n"/>
    </row>
    <row r="127" ht="15.75" customHeight="1" s="218">
      <c r="A127" s="10" t="n"/>
      <c r="B127" s="10" t="n"/>
      <c r="C127" s="10" t="n"/>
      <c r="D127" s="10" t="n"/>
      <c r="E127" s="10" t="n"/>
      <c r="F127" s="10" t="n"/>
      <c r="G127" s="11" t="n"/>
      <c r="H127" s="10" t="n"/>
      <c r="I127" s="10" t="n"/>
      <c r="J127" s="10" t="n"/>
      <c r="K127" s="10" t="n"/>
      <c r="L127" s="10" t="n"/>
      <c r="M127" s="13" t="n"/>
      <c r="N127" s="13" t="n"/>
      <c r="O127" s="13" t="n"/>
      <c r="P127" s="13" t="n"/>
      <c r="Q127" s="10" t="n"/>
      <c r="R127" s="10" t="n"/>
      <c r="S127" s="10" t="n"/>
      <c r="T127" s="10" t="n"/>
      <c r="U127" s="10" t="n"/>
      <c r="V127" s="10" t="n"/>
      <c r="W127" s="10" t="n"/>
      <c r="X127" s="10" t="n"/>
      <c r="Y127" s="11" t="n"/>
      <c r="Z127" s="11" t="n"/>
      <c r="AA127" s="11" t="n"/>
      <c r="AB127" s="11" t="n"/>
      <c r="AC127" s="11" t="n"/>
      <c r="AD127" s="11" t="n"/>
      <c r="AE127" s="10" t="n"/>
      <c r="AF127" s="10" t="n"/>
      <c r="AG127" s="10" t="n"/>
      <c r="AH127" s="10" t="n"/>
      <c r="AI127" s="13" t="n"/>
      <c r="AJ127" s="13" t="n"/>
      <c r="AK127" s="13" t="n"/>
      <c r="AL127" s="13" t="n"/>
      <c r="AM127" s="13" t="n"/>
      <c r="AN127" s="13" t="n"/>
      <c r="AO127" s="13" t="n"/>
      <c r="AP127" s="14" t="n"/>
      <c r="AQ127" s="14" t="n"/>
      <c r="AR127" s="14" t="n"/>
      <c r="AS127" s="13" t="n"/>
      <c r="AT127" s="13" t="n"/>
      <c r="AU127" s="10" t="n"/>
      <c r="AV127" s="10" t="n"/>
      <c r="AW127" s="10" t="n"/>
      <c r="AX127" s="10" t="n"/>
      <c r="AY127" s="10" t="n"/>
      <c r="AZ127" s="10" t="n"/>
      <c r="BA127" s="10" t="n"/>
      <c r="BB127" s="10" t="n"/>
      <c r="BC127" s="10" t="n"/>
      <c r="BD127" s="11" t="n"/>
      <c r="BE127" s="10" t="n"/>
      <c r="BF127" s="10" t="n"/>
      <c r="BG127" s="10" t="n"/>
      <c r="BH127" s="10" t="n"/>
      <c r="BI127" s="10" t="n"/>
      <c r="BJ127" s="10" t="n"/>
      <c r="BK127" s="10" t="n"/>
      <c r="BL127" s="10" t="n"/>
      <c r="BM127" s="10" t="n"/>
    </row>
    <row r="128" ht="15.75" customHeight="1" s="218">
      <c r="A128" s="10" t="n"/>
      <c r="B128" s="10" t="n"/>
      <c r="C128" s="10" t="n"/>
      <c r="D128" s="10" t="n"/>
      <c r="E128" s="10" t="n"/>
      <c r="F128" s="10" t="n"/>
      <c r="G128" s="11" t="n"/>
      <c r="H128" s="10" t="n"/>
      <c r="I128" s="10" t="n"/>
      <c r="J128" s="10" t="n"/>
      <c r="K128" s="10" t="n"/>
      <c r="L128" s="10" t="n"/>
      <c r="M128" s="13" t="n"/>
      <c r="N128" s="13" t="n"/>
      <c r="O128" s="13" t="n"/>
      <c r="P128" s="13" t="n"/>
      <c r="Q128" s="10" t="n"/>
      <c r="R128" s="10" t="n"/>
      <c r="S128" s="10" t="n"/>
      <c r="T128" s="10" t="n"/>
      <c r="U128" s="10" t="n"/>
      <c r="V128" s="10" t="n"/>
      <c r="W128" s="10" t="n"/>
      <c r="X128" s="10" t="n"/>
      <c r="Y128" s="11" t="n"/>
      <c r="Z128" s="11" t="n"/>
      <c r="AA128" s="11" t="n"/>
      <c r="AB128" s="11" t="n"/>
      <c r="AC128" s="11" t="n"/>
      <c r="AD128" s="11" t="n"/>
      <c r="AE128" s="10" t="n"/>
      <c r="AF128" s="10" t="n"/>
      <c r="AG128" s="10" t="n"/>
      <c r="AH128" s="10" t="n"/>
      <c r="AI128" s="13" t="n"/>
      <c r="AJ128" s="13" t="n"/>
      <c r="AK128" s="13" t="n"/>
      <c r="AL128" s="13" t="n"/>
      <c r="AM128" s="13" t="n"/>
      <c r="AN128" s="13" t="n"/>
      <c r="AO128" s="13" t="n"/>
      <c r="AP128" s="14" t="n"/>
      <c r="AQ128" s="14" t="n"/>
      <c r="AR128" s="14" t="n"/>
      <c r="AS128" s="13" t="n"/>
      <c r="AT128" s="13" t="n"/>
      <c r="AU128" s="10" t="n"/>
      <c r="AV128" s="10" t="n"/>
      <c r="AW128" s="10" t="n"/>
      <c r="AX128" s="10" t="n"/>
      <c r="AY128" s="10" t="n"/>
      <c r="AZ128" s="10" t="n"/>
      <c r="BA128" s="10" t="n"/>
      <c r="BB128" s="10" t="n"/>
      <c r="BC128" s="10" t="n"/>
      <c r="BD128" s="11" t="n"/>
      <c r="BE128" s="10" t="n"/>
      <c r="BF128" s="10" t="n"/>
      <c r="BG128" s="10" t="n"/>
      <c r="BH128" s="10" t="n"/>
      <c r="BI128" s="10" t="n"/>
      <c r="BJ128" s="10" t="n"/>
      <c r="BK128" s="10" t="n"/>
      <c r="BL128" s="10" t="n"/>
      <c r="BM128" s="10" t="n"/>
    </row>
    <row r="129" ht="15.75" customHeight="1" s="218">
      <c r="A129" s="10" t="n"/>
      <c r="B129" s="10" t="n"/>
      <c r="C129" s="10" t="n"/>
      <c r="D129" s="10" t="n"/>
      <c r="E129" s="10" t="n"/>
      <c r="F129" s="10" t="n"/>
      <c r="G129" s="11" t="n"/>
      <c r="H129" s="10" t="n"/>
      <c r="I129" s="10" t="n"/>
      <c r="J129" s="10" t="n"/>
      <c r="K129" s="10" t="n"/>
      <c r="L129" s="10" t="n"/>
      <c r="M129" s="13" t="n"/>
      <c r="N129" s="13" t="n"/>
      <c r="O129" s="13" t="n"/>
      <c r="P129" s="13" t="n"/>
      <c r="Q129" s="10" t="n"/>
      <c r="R129" s="10" t="n"/>
      <c r="S129" s="10" t="n"/>
      <c r="T129" s="10" t="n"/>
      <c r="U129" s="10" t="n"/>
      <c r="V129" s="10" t="n"/>
      <c r="W129" s="10" t="n"/>
      <c r="X129" s="10" t="n"/>
      <c r="Y129" s="11" t="n"/>
      <c r="Z129" s="11" t="n"/>
      <c r="AA129" s="11" t="n"/>
      <c r="AB129" s="11" t="n"/>
      <c r="AC129" s="11" t="n"/>
      <c r="AD129" s="11" t="n"/>
      <c r="AE129" s="10" t="n"/>
      <c r="AF129" s="10" t="n"/>
      <c r="AG129" s="10" t="n"/>
      <c r="AH129" s="10" t="n"/>
      <c r="AI129" s="13" t="n"/>
      <c r="AJ129" s="13" t="n"/>
      <c r="AK129" s="13" t="n"/>
      <c r="AL129" s="13" t="n"/>
      <c r="AM129" s="13" t="n"/>
      <c r="AN129" s="13" t="n"/>
      <c r="AO129" s="13" t="n"/>
      <c r="AP129" s="14" t="n"/>
      <c r="AQ129" s="14" t="n"/>
      <c r="AR129" s="14" t="n"/>
      <c r="AS129" s="13" t="n"/>
      <c r="AT129" s="13" t="n"/>
      <c r="AU129" s="10" t="n"/>
      <c r="AV129" s="10" t="n"/>
      <c r="AW129" s="10" t="n"/>
      <c r="AX129" s="10" t="n"/>
      <c r="AY129" s="10" t="n"/>
      <c r="AZ129" s="10" t="n"/>
      <c r="BA129" s="10" t="n"/>
      <c r="BB129" s="10" t="n"/>
      <c r="BC129" s="10" t="n"/>
      <c r="BD129" s="11" t="n"/>
      <c r="BE129" s="10" t="n"/>
      <c r="BF129" s="10" t="n"/>
      <c r="BG129" s="10" t="n"/>
      <c r="BH129" s="10" t="n"/>
      <c r="BI129" s="10" t="n"/>
      <c r="BJ129" s="10" t="n"/>
      <c r="BK129" s="10" t="n"/>
      <c r="BL129" s="10" t="n"/>
      <c r="BM129" s="10" t="n"/>
    </row>
    <row r="130" ht="15.75" customHeight="1" s="218">
      <c r="A130" s="10" t="n"/>
      <c r="B130" s="10" t="n"/>
      <c r="C130" s="10" t="n"/>
      <c r="D130" s="10" t="n"/>
      <c r="E130" s="10" t="n"/>
      <c r="F130" s="10" t="n"/>
      <c r="G130" s="11" t="n"/>
      <c r="H130" s="10" t="n"/>
      <c r="I130" s="10" t="n"/>
      <c r="J130" s="10" t="n"/>
      <c r="K130" s="10" t="n"/>
      <c r="L130" s="10" t="n"/>
      <c r="M130" s="13" t="n"/>
      <c r="N130" s="13" t="n"/>
      <c r="O130" s="13" t="n"/>
      <c r="P130" s="13" t="n"/>
      <c r="Q130" s="10" t="n"/>
      <c r="R130" s="10" t="n"/>
      <c r="S130" s="10" t="n"/>
      <c r="T130" s="10" t="n"/>
      <c r="U130" s="10" t="n"/>
      <c r="V130" s="10" t="n"/>
      <c r="W130" s="10" t="n"/>
      <c r="X130" s="10" t="n"/>
      <c r="Y130" s="11" t="n"/>
      <c r="Z130" s="11" t="n"/>
      <c r="AA130" s="11" t="n"/>
      <c r="AB130" s="11" t="n"/>
      <c r="AC130" s="11" t="n"/>
      <c r="AD130" s="11" t="n"/>
      <c r="AE130" s="10" t="n"/>
      <c r="AF130" s="10" t="n"/>
      <c r="AG130" s="10" t="n"/>
      <c r="AH130" s="10" t="n"/>
      <c r="AI130" s="13" t="n"/>
      <c r="AJ130" s="13" t="n"/>
      <c r="AK130" s="13" t="n"/>
      <c r="AL130" s="13" t="n"/>
      <c r="AM130" s="13" t="n"/>
      <c r="AN130" s="13" t="n"/>
      <c r="AO130" s="13" t="n"/>
      <c r="AP130" s="14" t="n"/>
      <c r="AQ130" s="14" t="n"/>
      <c r="AR130" s="14" t="n"/>
      <c r="AS130" s="13" t="n"/>
      <c r="AT130" s="13" t="n"/>
      <c r="AU130" s="10" t="n"/>
      <c r="AV130" s="10" t="n"/>
      <c r="AW130" s="10" t="n"/>
      <c r="AX130" s="10" t="n"/>
      <c r="AY130" s="10" t="n"/>
      <c r="AZ130" s="10" t="n"/>
      <c r="BA130" s="10" t="n"/>
      <c r="BB130" s="10" t="n"/>
      <c r="BC130" s="10" t="n"/>
      <c r="BD130" s="11" t="n"/>
      <c r="BE130" s="10" t="n"/>
      <c r="BF130" s="10" t="n"/>
      <c r="BG130" s="10" t="n"/>
      <c r="BH130" s="10" t="n"/>
      <c r="BI130" s="10" t="n"/>
      <c r="BJ130" s="10" t="n"/>
      <c r="BK130" s="10" t="n"/>
      <c r="BL130" s="10" t="n"/>
      <c r="BM130" s="10" t="n"/>
    </row>
    <row r="131" ht="15.75" customHeight="1" s="218">
      <c r="A131" s="10" t="n"/>
      <c r="B131" s="10" t="n"/>
      <c r="C131" s="10" t="n"/>
      <c r="D131" s="10" t="n"/>
      <c r="E131" s="10" t="n"/>
      <c r="F131" s="10" t="n"/>
      <c r="G131" s="11" t="n"/>
      <c r="H131" s="10" t="n"/>
      <c r="I131" s="10" t="n"/>
      <c r="J131" s="10" t="n"/>
      <c r="K131" s="10" t="n"/>
      <c r="L131" s="10" t="n"/>
      <c r="M131" s="13" t="n"/>
      <c r="N131" s="13" t="n"/>
      <c r="O131" s="13" t="n"/>
      <c r="P131" s="13" t="n"/>
      <c r="Q131" s="10" t="n"/>
      <c r="R131" s="10" t="n"/>
      <c r="S131" s="10" t="n"/>
      <c r="T131" s="10" t="n"/>
      <c r="U131" s="10" t="n"/>
      <c r="V131" s="10" t="n"/>
      <c r="W131" s="10" t="n"/>
      <c r="X131" s="10" t="n"/>
      <c r="Y131" s="11" t="n"/>
      <c r="Z131" s="11" t="n"/>
      <c r="AA131" s="11" t="n"/>
      <c r="AB131" s="11" t="n"/>
      <c r="AC131" s="11" t="n"/>
      <c r="AD131" s="11" t="n"/>
      <c r="AE131" s="10" t="n"/>
      <c r="AF131" s="10" t="n"/>
      <c r="AG131" s="10" t="n"/>
      <c r="AH131" s="10" t="n"/>
      <c r="AI131" s="13" t="n"/>
      <c r="AJ131" s="13" t="n"/>
      <c r="AK131" s="13" t="n"/>
      <c r="AL131" s="13" t="n"/>
      <c r="AM131" s="13" t="n"/>
      <c r="AN131" s="13" t="n"/>
      <c r="AO131" s="13" t="n"/>
      <c r="AP131" s="14" t="n"/>
      <c r="AQ131" s="14" t="n"/>
      <c r="AR131" s="14" t="n"/>
      <c r="AS131" s="13" t="n"/>
      <c r="AT131" s="13" t="n"/>
      <c r="AU131" s="10" t="n"/>
      <c r="AV131" s="10" t="n"/>
      <c r="AW131" s="10" t="n"/>
      <c r="AX131" s="10" t="n"/>
      <c r="AY131" s="10" t="n"/>
      <c r="AZ131" s="10" t="n"/>
      <c r="BA131" s="10" t="n"/>
      <c r="BB131" s="10" t="n"/>
      <c r="BC131" s="10" t="n"/>
      <c r="BD131" s="11" t="n"/>
      <c r="BE131" s="10" t="n"/>
      <c r="BF131" s="10" t="n"/>
      <c r="BG131" s="10" t="n"/>
      <c r="BH131" s="10" t="n"/>
      <c r="BI131" s="10" t="n"/>
      <c r="BJ131" s="10" t="n"/>
      <c r="BK131" s="10" t="n"/>
      <c r="BL131" s="10" t="n"/>
      <c r="BM131" s="10" t="n"/>
    </row>
    <row r="132" ht="15.75" customHeight="1" s="218">
      <c r="A132" s="10" t="n"/>
      <c r="B132" s="10" t="n"/>
      <c r="C132" s="10" t="n"/>
      <c r="D132" s="10" t="n"/>
      <c r="E132" s="10" t="n"/>
      <c r="F132" s="10" t="n"/>
      <c r="G132" s="11" t="n"/>
      <c r="H132" s="10" t="n"/>
      <c r="I132" s="10" t="n"/>
      <c r="J132" s="10" t="n"/>
      <c r="K132" s="10" t="n"/>
      <c r="L132" s="10" t="n"/>
      <c r="M132" s="13" t="n"/>
      <c r="N132" s="13" t="n"/>
      <c r="O132" s="13" t="n"/>
      <c r="P132" s="13" t="n"/>
      <c r="Q132" s="10" t="n"/>
      <c r="R132" s="10" t="n"/>
      <c r="S132" s="10" t="n"/>
      <c r="T132" s="10" t="n"/>
      <c r="U132" s="10" t="n"/>
      <c r="V132" s="10" t="n"/>
      <c r="W132" s="10" t="n"/>
      <c r="X132" s="10" t="n"/>
      <c r="Y132" s="11" t="n"/>
      <c r="Z132" s="11" t="n"/>
      <c r="AA132" s="11" t="n"/>
      <c r="AB132" s="11" t="n"/>
      <c r="AC132" s="11" t="n"/>
      <c r="AD132" s="11" t="n"/>
      <c r="AE132" s="10" t="n"/>
      <c r="AF132" s="10" t="n"/>
      <c r="AG132" s="10" t="n"/>
      <c r="AH132" s="10" t="n"/>
      <c r="AI132" s="13" t="n"/>
      <c r="AJ132" s="13" t="n"/>
      <c r="AK132" s="13" t="n"/>
      <c r="AL132" s="13" t="n"/>
      <c r="AM132" s="13" t="n"/>
      <c r="AN132" s="13" t="n"/>
      <c r="AO132" s="13" t="n"/>
      <c r="AP132" s="14" t="n"/>
      <c r="AQ132" s="14" t="n"/>
      <c r="AR132" s="14" t="n"/>
      <c r="AS132" s="13" t="n"/>
      <c r="AT132" s="13" t="n"/>
      <c r="AU132" s="10" t="n"/>
      <c r="AV132" s="10" t="n"/>
      <c r="AW132" s="10" t="n"/>
      <c r="AX132" s="10" t="n"/>
      <c r="AY132" s="10" t="n"/>
      <c r="AZ132" s="10" t="n"/>
      <c r="BA132" s="10" t="n"/>
      <c r="BB132" s="10" t="n"/>
      <c r="BC132" s="10" t="n"/>
      <c r="BD132" s="11" t="n"/>
      <c r="BE132" s="10" t="n"/>
      <c r="BF132" s="10" t="n"/>
      <c r="BG132" s="10" t="n"/>
      <c r="BH132" s="10" t="n"/>
      <c r="BI132" s="10" t="n"/>
      <c r="BJ132" s="10" t="n"/>
      <c r="BK132" s="10" t="n"/>
      <c r="BL132" s="10" t="n"/>
      <c r="BM132" s="10" t="n"/>
    </row>
    <row r="133" ht="15.75" customHeight="1" s="218">
      <c r="A133" s="10" t="n"/>
      <c r="B133" s="10" t="n"/>
      <c r="C133" s="10" t="n"/>
      <c r="D133" s="10" t="n"/>
      <c r="E133" s="10" t="n"/>
      <c r="F133" s="10" t="n"/>
      <c r="G133" s="11" t="n"/>
      <c r="H133" s="10" t="n"/>
      <c r="I133" s="10" t="n"/>
      <c r="J133" s="10" t="n"/>
      <c r="K133" s="10" t="n"/>
      <c r="L133" s="10" t="n"/>
      <c r="M133" s="13" t="n"/>
      <c r="N133" s="13" t="n"/>
      <c r="O133" s="13" t="n"/>
      <c r="P133" s="13" t="n"/>
      <c r="Q133" s="10" t="n"/>
      <c r="R133" s="10" t="n"/>
      <c r="S133" s="10" t="n"/>
      <c r="T133" s="10" t="n"/>
      <c r="U133" s="10" t="n"/>
      <c r="V133" s="10" t="n"/>
      <c r="W133" s="10" t="n"/>
      <c r="X133" s="10" t="n"/>
      <c r="Y133" s="11" t="n"/>
      <c r="Z133" s="11" t="n"/>
      <c r="AA133" s="11" t="n"/>
      <c r="AB133" s="11" t="n"/>
      <c r="AC133" s="11" t="n"/>
      <c r="AD133" s="11" t="n"/>
      <c r="AE133" s="10" t="n"/>
      <c r="AF133" s="10" t="n"/>
      <c r="AG133" s="10" t="n"/>
      <c r="AH133" s="10" t="n"/>
      <c r="AI133" s="13" t="n"/>
      <c r="AJ133" s="13" t="n"/>
      <c r="AK133" s="13" t="n"/>
      <c r="AL133" s="13" t="n"/>
      <c r="AM133" s="13" t="n"/>
      <c r="AN133" s="13" t="n"/>
      <c r="AO133" s="13" t="n"/>
      <c r="AP133" s="14" t="n"/>
      <c r="AQ133" s="14" t="n"/>
      <c r="AR133" s="14" t="n"/>
      <c r="AS133" s="13" t="n"/>
      <c r="AT133" s="13" t="n"/>
      <c r="AU133" s="10" t="n"/>
      <c r="AV133" s="10" t="n"/>
      <c r="AW133" s="10" t="n"/>
      <c r="AX133" s="10" t="n"/>
      <c r="AY133" s="10" t="n"/>
      <c r="AZ133" s="10" t="n"/>
      <c r="BA133" s="10" t="n"/>
      <c r="BB133" s="10" t="n"/>
      <c r="BC133" s="10" t="n"/>
      <c r="BD133" s="11" t="n"/>
      <c r="BE133" s="10" t="n"/>
      <c r="BF133" s="10" t="n"/>
      <c r="BG133" s="10" t="n"/>
      <c r="BH133" s="10" t="n"/>
      <c r="BI133" s="10" t="n"/>
      <c r="BJ133" s="10" t="n"/>
      <c r="BK133" s="10" t="n"/>
      <c r="BL133" s="10" t="n"/>
      <c r="BM133" s="10" t="n"/>
    </row>
    <row r="134" ht="15.75" customHeight="1" s="218">
      <c r="A134" s="10" t="n"/>
      <c r="B134" s="10" t="n"/>
      <c r="C134" s="10" t="n"/>
      <c r="D134" s="10" t="n"/>
      <c r="E134" s="10" t="n"/>
      <c r="F134" s="10" t="n"/>
      <c r="G134" s="11" t="n"/>
      <c r="H134" s="10" t="n"/>
      <c r="I134" s="10" t="n"/>
      <c r="J134" s="10" t="n"/>
      <c r="K134" s="10" t="n"/>
      <c r="L134" s="10" t="n"/>
      <c r="M134" s="13" t="n"/>
      <c r="N134" s="13" t="n"/>
      <c r="O134" s="13" t="n"/>
      <c r="P134" s="13" t="n"/>
      <c r="Q134" s="10" t="n"/>
      <c r="R134" s="10" t="n"/>
      <c r="S134" s="10" t="n"/>
      <c r="T134" s="10" t="n"/>
      <c r="U134" s="10" t="n"/>
      <c r="V134" s="10" t="n"/>
      <c r="W134" s="10" t="n"/>
      <c r="X134" s="10" t="n"/>
      <c r="Y134" s="11" t="n"/>
      <c r="Z134" s="11" t="n"/>
      <c r="AA134" s="11" t="n"/>
      <c r="AB134" s="11" t="n"/>
      <c r="AC134" s="11" t="n"/>
      <c r="AD134" s="11" t="n"/>
      <c r="AE134" s="10" t="n"/>
      <c r="AF134" s="10" t="n"/>
      <c r="AG134" s="10" t="n"/>
      <c r="AH134" s="10" t="n"/>
      <c r="AI134" s="13" t="n"/>
      <c r="AJ134" s="13" t="n"/>
      <c r="AK134" s="13" t="n"/>
      <c r="AL134" s="13" t="n"/>
      <c r="AM134" s="13" t="n"/>
      <c r="AN134" s="13" t="n"/>
      <c r="AO134" s="13" t="n"/>
      <c r="AP134" s="14" t="n"/>
      <c r="AQ134" s="14" t="n"/>
      <c r="AR134" s="14" t="n"/>
      <c r="AS134" s="13" t="n"/>
      <c r="AT134" s="13" t="n"/>
      <c r="AU134" s="10" t="n"/>
      <c r="AV134" s="10" t="n"/>
      <c r="AW134" s="10" t="n"/>
      <c r="AX134" s="10" t="n"/>
      <c r="AY134" s="10" t="n"/>
      <c r="AZ134" s="10" t="n"/>
      <c r="BA134" s="10" t="n"/>
      <c r="BB134" s="10" t="n"/>
      <c r="BC134" s="10" t="n"/>
      <c r="BD134" s="11" t="n"/>
      <c r="BE134" s="10" t="n"/>
      <c r="BF134" s="10" t="n"/>
      <c r="BG134" s="10" t="n"/>
      <c r="BH134" s="10" t="n"/>
      <c r="BI134" s="10" t="n"/>
      <c r="BJ134" s="10" t="n"/>
      <c r="BK134" s="10" t="n"/>
      <c r="BL134" s="10" t="n"/>
      <c r="BM134" s="10" t="n"/>
    </row>
    <row r="135" ht="15.75" customHeight="1" s="218">
      <c r="A135" s="10" t="n"/>
      <c r="B135" s="10" t="n"/>
      <c r="C135" s="10" t="n"/>
      <c r="D135" s="10" t="n"/>
      <c r="E135" s="10" t="n"/>
      <c r="F135" s="10" t="n"/>
      <c r="G135" s="11" t="n"/>
      <c r="H135" s="10" t="n"/>
      <c r="I135" s="10" t="n"/>
      <c r="J135" s="10" t="n"/>
      <c r="K135" s="10" t="n"/>
      <c r="L135" s="10" t="n"/>
      <c r="M135" s="13" t="n"/>
      <c r="N135" s="13" t="n"/>
      <c r="O135" s="13" t="n"/>
      <c r="P135" s="13" t="n"/>
      <c r="Q135" s="10" t="n"/>
      <c r="R135" s="10" t="n"/>
      <c r="S135" s="10" t="n"/>
      <c r="T135" s="10" t="n"/>
      <c r="U135" s="10" t="n"/>
      <c r="V135" s="10" t="n"/>
      <c r="W135" s="10" t="n"/>
      <c r="X135" s="10" t="n"/>
      <c r="Y135" s="11" t="n"/>
      <c r="Z135" s="11" t="n"/>
      <c r="AA135" s="11" t="n"/>
      <c r="AB135" s="11" t="n"/>
      <c r="AC135" s="11" t="n"/>
      <c r="AD135" s="11" t="n"/>
      <c r="AE135" s="10" t="n"/>
      <c r="AF135" s="10" t="n"/>
      <c r="AG135" s="10" t="n"/>
      <c r="AH135" s="10" t="n"/>
      <c r="AI135" s="13" t="n"/>
      <c r="AJ135" s="13" t="n"/>
      <c r="AK135" s="13" t="n"/>
      <c r="AL135" s="13" t="n"/>
      <c r="AM135" s="13" t="n"/>
      <c r="AN135" s="13" t="n"/>
      <c r="AO135" s="13" t="n"/>
      <c r="AP135" s="14" t="n"/>
      <c r="AQ135" s="14" t="n"/>
      <c r="AR135" s="14" t="n"/>
      <c r="AS135" s="13" t="n"/>
      <c r="AT135" s="13" t="n"/>
      <c r="AU135" s="10" t="n"/>
      <c r="AV135" s="10" t="n"/>
      <c r="AW135" s="10" t="n"/>
      <c r="AX135" s="10" t="n"/>
      <c r="AY135" s="10" t="n"/>
      <c r="AZ135" s="10" t="n"/>
      <c r="BA135" s="10" t="n"/>
      <c r="BB135" s="10" t="n"/>
      <c r="BC135" s="10" t="n"/>
      <c r="BD135" s="11" t="n"/>
      <c r="BE135" s="10" t="n"/>
      <c r="BF135" s="10" t="n"/>
      <c r="BG135" s="10" t="n"/>
      <c r="BH135" s="10" t="n"/>
      <c r="BI135" s="10" t="n"/>
      <c r="BJ135" s="10" t="n"/>
      <c r="BK135" s="10" t="n"/>
      <c r="BL135" s="10" t="n"/>
      <c r="BM135" s="10" t="n"/>
    </row>
    <row r="136" ht="15.75" customHeight="1" s="218">
      <c r="A136" s="10" t="n"/>
      <c r="B136" s="10" t="n"/>
      <c r="C136" s="10" t="n"/>
      <c r="D136" s="10" t="n"/>
      <c r="E136" s="10" t="n"/>
      <c r="F136" s="10" t="n"/>
      <c r="G136" s="11" t="n"/>
      <c r="H136" s="10" t="n"/>
      <c r="I136" s="10" t="n"/>
      <c r="J136" s="10" t="n"/>
      <c r="K136" s="10" t="n"/>
      <c r="L136" s="10" t="n"/>
      <c r="M136" s="13" t="n"/>
      <c r="N136" s="13" t="n"/>
      <c r="O136" s="13" t="n"/>
      <c r="P136" s="13" t="n"/>
      <c r="Q136" s="10" t="n"/>
      <c r="R136" s="10" t="n"/>
      <c r="S136" s="10" t="n"/>
      <c r="T136" s="10" t="n"/>
      <c r="U136" s="10" t="n"/>
      <c r="V136" s="10" t="n"/>
      <c r="W136" s="10" t="n"/>
      <c r="X136" s="10" t="n"/>
      <c r="Y136" s="11" t="n"/>
      <c r="Z136" s="11" t="n"/>
      <c r="AA136" s="11" t="n"/>
      <c r="AB136" s="11" t="n"/>
      <c r="AC136" s="11" t="n"/>
      <c r="AD136" s="11" t="n"/>
      <c r="AE136" s="10" t="n"/>
      <c r="AF136" s="10" t="n"/>
      <c r="AG136" s="10" t="n"/>
      <c r="AH136" s="10" t="n"/>
      <c r="AI136" s="13" t="n"/>
      <c r="AJ136" s="13" t="n"/>
      <c r="AK136" s="13" t="n"/>
      <c r="AL136" s="13" t="n"/>
      <c r="AM136" s="13" t="n"/>
      <c r="AN136" s="13" t="n"/>
      <c r="AO136" s="13" t="n"/>
      <c r="AP136" s="14" t="n"/>
      <c r="AQ136" s="14" t="n"/>
      <c r="AR136" s="14" t="n"/>
      <c r="AS136" s="13" t="n"/>
      <c r="AT136" s="13" t="n"/>
      <c r="AU136" s="10" t="n"/>
      <c r="AV136" s="10" t="n"/>
      <c r="AW136" s="10" t="n"/>
      <c r="AX136" s="10" t="n"/>
      <c r="AY136" s="10" t="n"/>
      <c r="AZ136" s="10" t="n"/>
      <c r="BA136" s="10" t="n"/>
      <c r="BB136" s="10" t="n"/>
      <c r="BC136" s="10" t="n"/>
      <c r="BD136" s="11" t="n"/>
      <c r="BE136" s="10" t="n"/>
      <c r="BF136" s="10" t="n"/>
      <c r="BG136" s="10" t="n"/>
      <c r="BH136" s="10" t="n"/>
      <c r="BI136" s="10" t="n"/>
      <c r="BJ136" s="10" t="n"/>
      <c r="BK136" s="10" t="n"/>
      <c r="BL136" s="10" t="n"/>
      <c r="BM136" s="10" t="n"/>
    </row>
    <row r="137" ht="15.75" customHeight="1" s="218">
      <c r="A137" s="10" t="n"/>
      <c r="B137" s="10" t="n"/>
      <c r="C137" s="10" t="n"/>
      <c r="D137" s="10" t="n"/>
      <c r="E137" s="10" t="n"/>
      <c r="F137" s="10" t="n"/>
      <c r="G137" s="11" t="n"/>
      <c r="H137" s="10" t="n"/>
      <c r="I137" s="10" t="n"/>
      <c r="J137" s="10" t="n"/>
      <c r="K137" s="10" t="n"/>
      <c r="L137" s="10" t="n"/>
      <c r="M137" s="13" t="n"/>
      <c r="N137" s="13" t="n"/>
      <c r="O137" s="13" t="n"/>
      <c r="P137" s="13" t="n"/>
      <c r="Q137" s="10" t="n"/>
      <c r="R137" s="10" t="n"/>
      <c r="S137" s="10" t="n"/>
      <c r="T137" s="10" t="n"/>
      <c r="U137" s="10" t="n"/>
      <c r="V137" s="10" t="n"/>
      <c r="W137" s="10" t="n"/>
      <c r="X137" s="10" t="n"/>
      <c r="Y137" s="11" t="n"/>
      <c r="Z137" s="11" t="n"/>
      <c r="AA137" s="11" t="n"/>
      <c r="AB137" s="11" t="n"/>
      <c r="AC137" s="11" t="n"/>
      <c r="AD137" s="11" t="n"/>
      <c r="AE137" s="10" t="n"/>
      <c r="AF137" s="10" t="n"/>
      <c r="AG137" s="10" t="n"/>
      <c r="AH137" s="10" t="n"/>
      <c r="AI137" s="13" t="n"/>
      <c r="AJ137" s="13" t="n"/>
      <c r="AK137" s="13" t="n"/>
      <c r="AL137" s="13" t="n"/>
      <c r="AM137" s="13" t="n"/>
      <c r="AN137" s="13" t="n"/>
      <c r="AO137" s="13" t="n"/>
      <c r="AP137" s="14" t="n"/>
      <c r="AQ137" s="14" t="n"/>
      <c r="AR137" s="14" t="n"/>
      <c r="AS137" s="13" t="n"/>
      <c r="AT137" s="13" t="n"/>
      <c r="AU137" s="10" t="n"/>
      <c r="AV137" s="10" t="n"/>
      <c r="AW137" s="10" t="n"/>
      <c r="AX137" s="10" t="n"/>
      <c r="AY137" s="10" t="n"/>
      <c r="AZ137" s="10" t="n"/>
      <c r="BA137" s="10" t="n"/>
      <c r="BB137" s="10" t="n"/>
      <c r="BC137" s="10" t="n"/>
      <c r="BD137" s="11" t="n"/>
      <c r="BE137" s="10" t="n"/>
      <c r="BF137" s="10" t="n"/>
      <c r="BG137" s="10" t="n"/>
      <c r="BH137" s="10" t="n"/>
      <c r="BI137" s="10" t="n"/>
      <c r="BJ137" s="10" t="n"/>
      <c r="BK137" s="10" t="n"/>
      <c r="BL137" s="10" t="n"/>
      <c r="BM137" s="10" t="n"/>
    </row>
    <row r="138" ht="15.75" customHeight="1" s="218">
      <c r="A138" s="10" t="n"/>
      <c r="B138" s="10" t="n"/>
      <c r="C138" s="10" t="n"/>
      <c r="D138" s="10" t="n"/>
      <c r="E138" s="10" t="n"/>
      <c r="F138" s="10" t="n"/>
      <c r="G138" s="11" t="n"/>
      <c r="H138" s="10" t="n"/>
      <c r="I138" s="10" t="n"/>
      <c r="J138" s="10" t="n"/>
      <c r="K138" s="10" t="n"/>
      <c r="L138" s="10" t="n"/>
      <c r="M138" s="13" t="n"/>
      <c r="N138" s="13" t="n"/>
      <c r="O138" s="13" t="n"/>
      <c r="P138" s="13" t="n"/>
      <c r="Q138" s="10" t="n"/>
      <c r="R138" s="10" t="n"/>
      <c r="S138" s="10" t="n"/>
      <c r="T138" s="10" t="n"/>
      <c r="U138" s="10" t="n"/>
      <c r="V138" s="10" t="n"/>
      <c r="W138" s="10" t="n"/>
      <c r="X138" s="10" t="n"/>
      <c r="Y138" s="11" t="n"/>
      <c r="Z138" s="11" t="n"/>
      <c r="AA138" s="11" t="n"/>
      <c r="AB138" s="11" t="n"/>
      <c r="AC138" s="11" t="n"/>
      <c r="AD138" s="11" t="n"/>
      <c r="AE138" s="10" t="n"/>
      <c r="AF138" s="10" t="n"/>
      <c r="AG138" s="10" t="n"/>
      <c r="AH138" s="10" t="n"/>
      <c r="AI138" s="13" t="n"/>
      <c r="AJ138" s="13" t="n"/>
      <c r="AK138" s="13" t="n"/>
      <c r="AL138" s="13" t="n"/>
      <c r="AM138" s="13" t="n"/>
      <c r="AN138" s="13" t="n"/>
      <c r="AO138" s="13" t="n"/>
      <c r="AP138" s="14" t="n"/>
      <c r="AQ138" s="14" t="n"/>
      <c r="AR138" s="14" t="n"/>
      <c r="AS138" s="13" t="n"/>
      <c r="AT138" s="13" t="n"/>
      <c r="AU138" s="10" t="n"/>
      <c r="AV138" s="10" t="n"/>
      <c r="AW138" s="10" t="n"/>
      <c r="AX138" s="10" t="n"/>
      <c r="AY138" s="10" t="n"/>
      <c r="AZ138" s="10" t="n"/>
      <c r="BA138" s="10" t="n"/>
      <c r="BB138" s="10" t="n"/>
      <c r="BC138" s="10" t="n"/>
      <c r="BD138" s="11" t="n"/>
      <c r="BE138" s="10" t="n"/>
      <c r="BF138" s="10" t="n"/>
      <c r="BG138" s="10" t="n"/>
      <c r="BH138" s="10" t="n"/>
      <c r="BI138" s="10" t="n"/>
      <c r="BJ138" s="10" t="n"/>
      <c r="BK138" s="10" t="n"/>
      <c r="BL138" s="10" t="n"/>
      <c r="BM138" s="10" t="n"/>
    </row>
    <row r="139" ht="15.75" customHeight="1" s="218">
      <c r="A139" s="10" t="n"/>
      <c r="B139" s="10" t="n"/>
      <c r="C139" s="10" t="n"/>
      <c r="D139" s="10" t="n"/>
      <c r="E139" s="10" t="n"/>
      <c r="F139" s="10" t="n"/>
      <c r="G139" s="11" t="n"/>
      <c r="H139" s="10" t="n"/>
      <c r="I139" s="10" t="n"/>
      <c r="J139" s="10" t="n"/>
      <c r="K139" s="10" t="n"/>
      <c r="L139" s="10" t="n"/>
      <c r="M139" s="13" t="n"/>
      <c r="N139" s="13" t="n"/>
      <c r="O139" s="13" t="n"/>
      <c r="P139" s="13" t="n"/>
      <c r="Q139" s="10" t="n"/>
      <c r="R139" s="10" t="n"/>
      <c r="S139" s="10" t="n"/>
      <c r="T139" s="10" t="n"/>
      <c r="U139" s="10" t="n"/>
      <c r="V139" s="10" t="n"/>
      <c r="W139" s="10" t="n"/>
      <c r="X139" s="10" t="n"/>
      <c r="Y139" s="11" t="n"/>
      <c r="Z139" s="11" t="n"/>
      <c r="AA139" s="11" t="n"/>
      <c r="AB139" s="11" t="n"/>
      <c r="AC139" s="11" t="n"/>
      <c r="AD139" s="11" t="n"/>
      <c r="AE139" s="10" t="n"/>
      <c r="AF139" s="10" t="n"/>
      <c r="AG139" s="10" t="n"/>
      <c r="AH139" s="10" t="n"/>
      <c r="AI139" s="13" t="n"/>
      <c r="AJ139" s="13" t="n"/>
      <c r="AK139" s="13" t="n"/>
      <c r="AL139" s="13" t="n"/>
      <c r="AM139" s="13" t="n"/>
      <c r="AN139" s="13" t="n"/>
      <c r="AO139" s="13" t="n"/>
      <c r="AP139" s="14" t="n"/>
      <c r="AQ139" s="14" t="n"/>
      <c r="AR139" s="14" t="n"/>
      <c r="AS139" s="13" t="n"/>
      <c r="AT139" s="13" t="n"/>
      <c r="AU139" s="10" t="n"/>
      <c r="AV139" s="10" t="n"/>
      <c r="AW139" s="10" t="n"/>
      <c r="AX139" s="10" t="n"/>
      <c r="AY139" s="10" t="n"/>
      <c r="AZ139" s="10" t="n"/>
      <c r="BA139" s="10" t="n"/>
      <c r="BB139" s="10" t="n"/>
      <c r="BC139" s="10" t="n"/>
      <c r="BD139" s="11" t="n"/>
      <c r="BE139" s="10" t="n"/>
      <c r="BF139" s="10" t="n"/>
      <c r="BG139" s="10" t="n"/>
      <c r="BH139" s="10" t="n"/>
      <c r="BI139" s="10" t="n"/>
      <c r="BJ139" s="10" t="n"/>
      <c r="BK139" s="10" t="n"/>
      <c r="BL139" s="10" t="n"/>
      <c r="BM139" s="10" t="n"/>
    </row>
    <row r="140" ht="15.75" customHeight="1" s="218">
      <c r="A140" s="10" t="n"/>
      <c r="B140" s="10" t="n"/>
      <c r="C140" s="10" t="n"/>
      <c r="D140" s="10" t="n"/>
      <c r="E140" s="10" t="n"/>
      <c r="F140" s="10" t="n"/>
      <c r="G140" s="11" t="n"/>
      <c r="H140" s="10" t="n"/>
      <c r="I140" s="10" t="n"/>
      <c r="J140" s="10" t="n"/>
      <c r="K140" s="10" t="n"/>
      <c r="L140" s="10" t="n"/>
      <c r="M140" s="13" t="n"/>
      <c r="N140" s="13" t="n"/>
      <c r="O140" s="13" t="n"/>
      <c r="P140" s="13" t="n"/>
      <c r="Q140" s="10" t="n"/>
      <c r="R140" s="10" t="n"/>
      <c r="S140" s="10" t="n"/>
      <c r="T140" s="10" t="n"/>
      <c r="U140" s="10" t="n"/>
      <c r="V140" s="10" t="n"/>
      <c r="W140" s="10" t="n"/>
      <c r="X140" s="10" t="n"/>
      <c r="Y140" s="11" t="n"/>
      <c r="Z140" s="11" t="n"/>
      <c r="AA140" s="11" t="n"/>
      <c r="AB140" s="11" t="n"/>
      <c r="AC140" s="11" t="n"/>
      <c r="AD140" s="11" t="n"/>
      <c r="AE140" s="10" t="n"/>
      <c r="AF140" s="10" t="n"/>
      <c r="AG140" s="10" t="n"/>
      <c r="AH140" s="10" t="n"/>
      <c r="AI140" s="13" t="n"/>
      <c r="AJ140" s="13" t="n"/>
      <c r="AK140" s="13" t="n"/>
      <c r="AL140" s="13" t="n"/>
      <c r="AM140" s="13" t="n"/>
      <c r="AN140" s="13" t="n"/>
      <c r="AO140" s="13" t="n"/>
      <c r="AP140" s="14" t="n"/>
      <c r="AQ140" s="14" t="n"/>
      <c r="AR140" s="14" t="n"/>
      <c r="AS140" s="13" t="n"/>
      <c r="AT140" s="13" t="n"/>
      <c r="AU140" s="10" t="n"/>
      <c r="AV140" s="10" t="n"/>
      <c r="AW140" s="10" t="n"/>
      <c r="AX140" s="10" t="n"/>
      <c r="AY140" s="10" t="n"/>
      <c r="AZ140" s="10" t="n"/>
      <c r="BA140" s="10" t="n"/>
      <c r="BB140" s="10" t="n"/>
      <c r="BC140" s="10" t="n"/>
      <c r="BD140" s="11" t="n"/>
      <c r="BE140" s="10" t="n"/>
      <c r="BF140" s="10" t="n"/>
      <c r="BG140" s="10" t="n"/>
      <c r="BH140" s="10" t="n"/>
      <c r="BI140" s="10" t="n"/>
      <c r="BJ140" s="10" t="n"/>
      <c r="BK140" s="10" t="n"/>
      <c r="BL140" s="10" t="n"/>
      <c r="BM140" s="10" t="n"/>
    </row>
    <row r="141" ht="15.75" customHeight="1" s="218">
      <c r="A141" s="10" t="n"/>
      <c r="B141" s="10" t="n"/>
      <c r="C141" s="10" t="n"/>
      <c r="D141" s="10" t="n"/>
      <c r="E141" s="10" t="n"/>
      <c r="F141" s="10" t="n"/>
      <c r="G141" s="11" t="n"/>
      <c r="H141" s="10" t="n"/>
      <c r="I141" s="10" t="n"/>
      <c r="J141" s="10" t="n"/>
      <c r="K141" s="10" t="n"/>
      <c r="L141" s="10" t="n"/>
      <c r="M141" s="13" t="n"/>
      <c r="N141" s="13" t="n"/>
      <c r="O141" s="13" t="n"/>
      <c r="P141" s="13" t="n"/>
      <c r="Q141" s="10" t="n"/>
      <c r="R141" s="10" t="n"/>
      <c r="S141" s="10" t="n"/>
      <c r="T141" s="10" t="n"/>
      <c r="U141" s="10" t="n"/>
      <c r="V141" s="10" t="n"/>
      <c r="W141" s="10" t="n"/>
      <c r="X141" s="10" t="n"/>
      <c r="Y141" s="11" t="n"/>
      <c r="Z141" s="11" t="n"/>
      <c r="AA141" s="11" t="n"/>
      <c r="AB141" s="11" t="n"/>
      <c r="AC141" s="11" t="n"/>
      <c r="AD141" s="11" t="n"/>
      <c r="AE141" s="10" t="n"/>
      <c r="AF141" s="10" t="n"/>
      <c r="AG141" s="10" t="n"/>
      <c r="AH141" s="10" t="n"/>
      <c r="AI141" s="13" t="n"/>
      <c r="AJ141" s="13" t="n"/>
      <c r="AK141" s="13" t="n"/>
      <c r="AL141" s="13" t="n"/>
      <c r="AM141" s="13" t="n"/>
      <c r="AN141" s="13" t="n"/>
      <c r="AO141" s="13" t="n"/>
      <c r="AP141" s="14" t="n"/>
      <c r="AQ141" s="14" t="n"/>
      <c r="AR141" s="14" t="n"/>
      <c r="AS141" s="13" t="n"/>
      <c r="AT141" s="13" t="n"/>
      <c r="AU141" s="10" t="n"/>
      <c r="AV141" s="10" t="n"/>
      <c r="AW141" s="10" t="n"/>
      <c r="AX141" s="10" t="n"/>
      <c r="AY141" s="10" t="n"/>
      <c r="AZ141" s="10" t="n"/>
      <c r="BA141" s="10" t="n"/>
      <c r="BB141" s="10" t="n"/>
      <c r="BC141" s="10" t="n"/>
      <c r="BD141" s="11" t="n"/>
      <c r="BE141" s="10" t="n"/>
      <c r="BF141" s="10" t="n"/>
      <c r="BG141" s="10" t="n"/>
      <c r="BH141" s="10" t="n"/>
      <c r="BI141" s="10" t="n"/>
      <c r="BJ141" s="10" t="n"/>
      <c r="BK141" s="10" t="n"/>
      <c r="BL141" s="10" t="n"/>
      <c r="BM141" s="10" t="n"/>
    </row>
    <row r="142" ht="15.75" customHeight="1" s="218">
      <c r="A142" s="10" t="n"/>
      <c r="B142" s="10" t="n"/>
      <c r="C142" s="10" t="n"/>
      <c r="D142" s="10" t="n"/>
      <c r="E142" s="10" t="n"/>
      <c r="F142" s="10" t="n"/>
      <c r="G142" s="11" t="n"/>
      <c r="H142" s="10" t="n"/>
      <c r="I142" s="10" t="n"/>
      <c r="J142" s="10" t="n"/>
      <c r="K142" s="10" t="n"/>
      <c r="L142" s="10" t="n"/>
      <c r="M142" s="13" t="n"/>
      <c r="N142" s="13" t="n"/>
      <c r="O142" s="13" t="n"/>
      <c r="P142" s="13" t="n"/>
      <c r="Q142" s="10" t="n"/>
      <c r="R142" s="10" t="n"/>
      <c r="S142" s="10" t="n"/>
      <c r="T142" s="10" t="n"/>
      <c r="U142" s="10" t="n"/>
      <c r="V142" s="10" t="n"/>
      <c r="W142" s="10" t="n"/>
      <c r="X142" s="10" t="n"/>
      <c r="Y142" s="11" t="n"/>
      <c r="Z142" s="11" t="n"/>
      <c r="AA142" s="11" t="n"/>
      <c r="AB142" s="11" t="n"/>
      <c r="AC142" s="11" t="n"/>
      <c r="AD142" s="11" t="n"/>
      <c r="AE142" s="10" t="n"/>
      <c r="AF142" s="10" t="n"/>
      <c r="AG142" s="10" t="n"/>
      <c r="AH142" s="10" t="n"/>
      <c r="AI142" s="13" t="n"/>
      <c r="AJ142" s="13" t="n"/>
      <c r="AK142" s="13" t="n"/>
      <c r="AL142" s="13" t="n"/>
      <c r="AM142" s="13" t="n"/>
      <c r="AN142" s="13" t="n"/>
      <c r="AO142" s="13" t="n"/>
      <c r="AP142" s="14" t="n"/>
      <c r="AQ142" s="14" t="n"/>
      <c r="AR142" s="14" t="n"/>
      <c r="AS142" s="13" t="n"/>
      <c r="AT142" s="13" t="n"/>
      <c r="AU142" s="10" t="n"/>
      <c r="AV142" s="10" t="n"/>
      <c r="AW142" s="10" t="n"/>
      <c r="AX142" s="10" t="n"/>
      <c r="AY142" s="10" t="n"/>
      <c r="AZ142" s="10" t="n"/>
      <c r="BA142" s="10" t="n"/>
      <c r="BB142" s="10" t="n"/>
      <c r="BC142" s="10" t="n"/>
      <c r="BD142" s="11" t="n"/>
      <c r="BE142" s="10" t="n"/>
      <c r="BF142" s="10" t="n"/>
      <c r="BG142" s="10" t="n"/>
      <c r="BH142" s="10" t="n"/>
      <c r="BI142" s="10" t="n"/>
      <c r="BJ142" s="10" t="n"/>
      <c r="BK142" s="10" t="n"/>
      <c r="BL142" s="10" t="n"/>
      <c r="BM142" s="10" t="n"/>
    </row>
    <row r="143" ht="15.75" customHeight="1" s="218">
      <c r="A143" s="10" t="n"/>
      <c r="B143" s="10" t="n"/>
      <c r="C143" s="10" t="n"/>
      <c r="D143" s="10" t="n"/>
      <c r="E143" s="10" t="n"/>
      <c r="F143" s="10" t="n"/>
      <c r="G143" s="11" t="n"/>
      <c r="H143" s="10" t="n"/>
      <c r="I143" s="10" t="n"/>
      <c r="J143" s="10" t="n"/>
      <c r="K143" s="10" t="n"/>
      <c r="L143" s="10" t="n"/>
      <c r="M143" s="13" t="n"/>
      <c r="N143" s="13" t="n"/>
      <c r="O143" s="13" t="n"/>
      <c r="P143" s="13" t="n"/>
      <c r="Q143" s="10" t="n"/>
      <c r="R143" s="10" t="n"/>
      <c r="S143" s="10" t="n"/>
      <c r="T143" s="10" t="n"/>
      <c r="U143" s="10" t="n"/>
      <c r="V143" s="10" t="n"/>
      <c r="W143" s="10" t="n"/>
      <c r="X143" s="10" t="n"/>
      <c r="Y143" s="11" t="n"/>
      <c r="Z143" s="11" t="n"/>
      <c r="AA143" s="11" t="n"/>
      <c r="AB143" s="11" t="n"/>
      <c r="AC143" s="11" t="n"/>
      <c r="AD143" s="11" t="n"/>
      <c r="AE143" s="10" t="n"/>
      <c r="AF143" s="10" t="n"/>
      <c r="AG143" s="10" t="n"/>
      <c r="AH143" s="10" t="n"/>
      <c r="AI143" s="13" t="n"/>
      <c r="AJ143" s="13" t="n"/>
      <c r="AK143" s="13" t="n"/>
      <c r="AL143" s="13" t="n"/>
      <c r="AM143" s="13" t="n"/>
      <c r="AN143" s="13" t="n"/>
      <c r="AO143" s="13" t="n"/>
      <c r="AP143" s="14" t="n"/>
      <c r="AQ143" s="14" t="n"/>
      <c r="AR143" s="14" t="n"/>
      <c r="AS143" s="13" t="n"/>
      <c r="AT143" s="13" t="n"/>
      <c r="AU143" s="10" t="n"/>
      <c r="AV143" s="10" t="n"/>
      <c r="AW143" s="10" t="n"/>
      <c r="AX143" s="10" t="n"/>
      <c r="AY143" s="10" t="n"/>
      <c r="AZ143" s="10" t="n"/>
      <c r="BA143" s="10" t="n"/>
      <c r="BB143" s="10" t="n"/>
      <c r="BC143" s="10" t="n"/>
      <c r="BD143" s="11" t="n"/>
      <c r="BE143" s="10" t="n"/>
      <c r="BF143" s="10" t="n"/>
      <c r="BG143" s="10" t="n"/>
      <c r="BH143" s="10" t="n"/>
      <c r="BI143" s="10" t="n"/>
      <c r="BJ143" s="10" t="n"/>
      <c r="BK143" s="10" t="n"/>
      <c r="BL143" s="10" t="n"/>
      <c r="BM143" s="10" t="n"/>
    </row>
    <row r="144" ht="15.75" customHeight="1" s="218">
      <c r="A144" s="10" t="n"/>
      <c r="B144" s="10" t="n"/>
      <c r="C144" s="10" t="n"/>
      <c r="D144" s="10" t="n"/>
      <c r="E144" s="10" t="n"/>
      <c r="F144" s="10" t="n"/>
      <c r="G144" s="11" t="n"/>
      <c r="H144" s="10" t="n"/>
      <c r="I144" s="10" t="n"/>
      <c r="J144" s="10" t="n"/>
      <c r="K144" s="10" t="n"/>
      <c r="L144" s="10" t="n"/>
      <c r="M144" s="13" t="n"/>
      <c r="N144" s="13" t="n"/>
      <c r="O144" s="13" t="n"/>
      <c r="P144" s="13" t="n"/>
      <c r="Q144" s="10" t="n"/>
      <c r="R144" s="10" t="n"/>
      <c r="S144" s="10" t="n"/>
      <c r="T144" s="10" t="n"/>
      <c r="U144" s="10" t="n"/>
      <c r="V144" s="10" t="n"/>
      <c r="W144" s="10" t="n"/>
      <c r="X144" s="10" t="n"/>
      <c r="Y144" s="11" t="n"/>
      <c r="Z144" s="11" t="n"/>
      <c r="AA144" s="11" t="n"/>
      <c r="AB144" s="11" t="n"/>
      <c r="AC144" s="11" t="n"/>
      <c r="AD144" s="11" t="n"/>
      <c r="AE144" s="10" t="n"/>
      <c r="AF144" s="10" t="n"/>
      <c r="AG144" s="10" t="n"/>
      <c r="AH144" s="10" t="n"/>
      <c r="AI144" s="13" t="n"/>
      <c r="AJ144" s="13" t="n"/>
      <c r="AK144" s="13" t="n"/>
      <c r="AL144" s="13" t="n"/>
      <c r="AM144" s="13" t="n"/>
      <c r="AN144" s="13" t="n"/>
      <c r="AO144" s="13" t="n"/>
      <c r="AP144" s="14" t="n"/>
      <c r="AQ144" s="14" t="n"/>
      <c r="AR144" s="14" t="n"/>
      <c r="AS144" s="13" t="n"/>
      <c r="AT144" s="13" t="n"/>
      <c r="AU144" s="10" t="n"/>
      <c r="AV144" s="10" t="n"/>
      <c r="AW144" s="10" t="n"/>
      <c r="AX144" s="10" t="n"/>
      <c r="AY144" s="10" t="n"/>
      <c r="AZ144" s="10" t="n"/>
      <c r="BA144" s="10" t="n"/>
      <c r="BB144" s="10" t="n"/>
      <c r="BC144" s="10" t="n"/>
      <c r="BD144" s="11" t="n"/>
      <c r="BE144" s="10" t="n"/>
      <c r="BF144" s="10" t="n"/>
      <c r="BG144" s="10" t="n"/>
      <c r="BH144" s="10" t="n"/>
      <c r="BI144" s="10" t="n"/>
      <c r="BJ144" s="10" t="n"/>
      <c r="BK144" s="10" t="n"/>
      <c r="BL144" s="10" t="n"/>
      <c r="BM144" s="10" t="n"/>
    </row>
    <row r="145" ht="15.75" customHeight="1" s="218">
      <c r="A145" s="10" t="n"/>
      <c r="B145" s="10" t="n"/>
      <c r="C145" s="10" t="n"/>
      <c r="D145" s="10" t="n"/>
      <c r="E145" s="10" t="n"/>
      <c r="F145" s="10" t="n"/>
      <c r="G145" s="11" t="n"/>
      <c r="H145" s="10" t="n"/>
      <c r="I145" s="10" t="n"/>
      <c r="J145" s="10" t="n"/>
      <c r="K145" s="10" t="n"/>
      <c r="L145" s="10" t="n"/>
      <c r="M145" s="13" t="n"/>
      <c r="N145" s="13" t="n"/>
      <c r="O145" s="13" t="n"/>
      <c r="P145" s="13" t="n"/>
      <c r="Q145" s="10" t="n"/>
      <c r="R145" s="10" t="n"/>
      <c r="S145" s="10" t="n"/>
      <c r="T145" s="10" t="n"/>
      <c r="U145" s="10" t="n"/>
      <c r="V145" s="10" t="n"/>
      <c r="W145" s="10" t="n"/>
      <c r="X145" s="10" t="n"/>
      <c r="Y145" s="11" t="n"/>
      <c r="Z145" s="11" t="n"/>
      <c r="AA145" s="11" t="n"/>
      <c r="AB145" s="11" t="n"/>
      <c r="AC145" s="11" t="n"/>
      <c r="AD145" s="11" t="n"/>
      <c r="AE145" s="10" t="n"/>
      <c r="AF145" s="10" t="n"/>
      <c r="AG145" s="10" t="n"/>
      <c r="AH145" s="10" t="n"/>
      <c r="AI145" s="13" t="n"/>
      <c r="AJ145" s="13" t="n"/>
      <c r="AK145" s="13" t="n"/>
      <c r="AL145" s="13" t="n"/>
      <c r="AM145" s="13" t="n"/>
      <c r="AN145" s="13" t="n"/>
      <c r="AO145" s="13" t="n"/>
      <c r="AP145" s="14" t="n"/>
      <c r="AQ145" s="14" t="n"/>
      <c r="AR145" s="14" t="n"/>
      <c r="AS145" s="13" t="n"/>
      <c r="AT145" s="13" t="n"/>
      <c r="AU145" s="10" t="n"/>
      <c r="AV145" s="10" t="n"/>
      <c r="AW145" s="10" t="n"/>
      <c r="AX145" s="10" t="n"/>
      <c r="AY145" s="10" t="n"/>
      <c r="AZ145" s="10" t="n"/>
      <c r="BA145" s="10" t="n"/>
      <c r="BB145" s="10" t="n"/>
      <c r="BC145" s="10" t="n"/>
      <c r="BD145" s="11" t="n"/>
      <c r="BE145" s="10" t="n"/>
      <c r="BF145" s="10" t="n"/>
      <c r="BG145" s="10" t="n"/>
      <c r="BH145" s="10" t="n"/>
      <c r="BI145" s="10" t="n"/>
      <c r="BJ145" s="10" t="n"/>
      <c r="BK145" s="10" t="n"/>
      <c r="BL145" s="10" t="n"/>
      <c r="BM145" s="10" t="n"/>
    </row>
    <row r="146" ht="15.75" customHeight="1" s="218">
      <c r="A146" s="10" t="n"/>
      <c r="B146" s="10" t="n"/>
      <c r="C146" s="10" t="n"/>
      <c r="D146" s="10" t="n"/>
      <c r="E146" s="10" t="n"/>
      <c r="F146" s="10" t="n"/>
      <c r="G146" s="11" t="n"/>
      <c r="H146" s="10" t="n"/>
      <c r="I146" s="10" t="n"/>
      <c r="J146" s="10" t="n"/>
      <c r="K146" s="10" t="n"/>
      <c r="L146" s="10" t="n"/>
      <c r="M146" s="13" t="n"/>
      <c r="N146" s="13" t="n"/>
      <c r="O146" s="13" t="n"/>
      <c r="P146" s="13" t="n"/>
      <c r="Q146" s="10" t="n"/>
      <c r="R146" s="10" t="n"/>
      <c r="S146" s="10" t="n"/>
      <c r="T146" s="10" t="n"/>
      <c r="U146" s="10" t="n"/>
      <c r="V146" s="10" t="n"/>
      <c r="W146" s="10" t="n"/>
      <c r="X146" s="10" t="n"/>
      <c r="Y146" s="11" t="n"/>
      <c r="Z146" s="11" t="n"/>
      <c r="AA146" s="11" t="n"/>
      <c r="AB146" s="11" t="n"/>
      <c r="AC146" s="11" t="n"/>
      <c r="AD146" s="11" t="n"/>
      <c r="AE146" s="10" t="n"/>
      <c r="AF146" s="10" t="n"/>
      <c r="AG146" s="10" t="n"/>
      <c r="AH146" s="10" t="n"/>
      <c r="AI146" s="13" t="n"/>
      <c r="AJ146" s="13" t="n"/>
      <c r="AK146" s="13" t="n"/>
      <c r="AL146" s="13" t="n"/>
      <c r="AM146" s="13" t="n"/>
      <c r="AN146" s="13" t="n"/>
      <c r="AO146" s="13" t="n"/>
      <c r="AP146" s="14" t="n"/>
      <c r="AQ146" s="14" t="n"/>
      <c r="AR146" s="14" t="n"/>
      <c r="AS146" s="13" t="n"/>
      <c r="AT146" s="13" t="n"/>
      <c r="AU146" s="10" t="n"/>
      <c r="AV146" s="10" t="n"/>
      <c r="AW146" s="10" t="n"/>
      <c r="AX146" s="10" t="n"/>
      <c r="AY146" s="10" t="n"/>
      <c r="AZ146" s="10" t="n"/>
      <c r="BA146" s="10" t="n"/>
      <c r="BB146" s="10" t="n"/>
      <c r="BC146" s="10" t="n"/>
      <c r="BD146" s="11" t="n"/>
      <c r="BE146" s="10" t="n"/>
      <c r="BF146" s="10" t="n"/>
      <c r="BG146" s="10" t="n"/>
      <c r="BH146" s="10" t="n"/>
      <c r="BI146" s="10" t="n"/>
      <c r="BJ146" s="10" t="n"/>
      <c r="BK146" s="10" t="n"/>
      <c r="BL146" s="10" t="n"/>
      <c r="BM146" s="10" t="n"/>
    </row>
    <row r="147" ht="15.75" customHeight="1" s="218">
      <c r="A147" s="10" t="n"/>
      <c r="B147" s="10" t="n"/>
      <c r="C147" s="10" t="n"/>
      <c r="D147" s="10" t="n"/>
      <c r="E147" s="10" t="n"/>
      <c r="F147" s="10" t="n"/>
      <c r="G147" s="11" t="n"/>
      <c r="H147" s="10" t="n"/>
      <c r="I147" s="10" t="n"/>
      <c r="J147" s="10" t="n"/>
      <c r="K147" s="10" t="n"/>
      <c r="L147" s="10" t="n"/>
      <c r="M147" s="13" t="n"/>
      <c r="N147" s="13" t="n"/>
      <c r="O147" s="13" t="n"/>
      <c r="P147" s="13" t="n"/>
      <c r="Q147" s="10" t="n"/>
      <c r="R147" s="10" t="n"/>
      <c r="S147" s="10" t="n"/>
      <c r="T147" s="10" t="n"/>
      <c r="U147" s="10" t="n"/>
      <c r="V147" s="10" t="n"/>
      <c r="W147" s="10" t="n"/>
      <c r="X147" s="10" t="n"/>
      <c r="Y147" s="11" t="n"/>
      <c r="Z147" s="11" t="n"/>
      <c r="AA147" s="11" t="n"/>
      <c r="AB147" s="11" t="n"/>
      <c r="AC147" s="11" t="n"/>
      <c r="AD147" s="11" t="n"/>
      <c r="AE147" s="10" t="n"/>
      <c r="AF147" s="10" t="n"/>
      <c r="AG147" s="10" t="n"/>
      <c r="AH147" s="10" t="n"/>
      <c r="AI147" s="13" t="n"/>
      <c r="AJ147" s="13" t="n"/>
      <c r="AK147" s="13" t="n"/>
      <c r="AL147" s="13" t="n"/>
      <c r="AM147" s="13" t="n"/>
      <c r="AN147" s="13" t="n"/>
      <c r="AO147" s="13" t="n"/>
      <c r="AP147" s="14" t="n"/>
      <c r="AQ147" s="14" t="n"/>
      <c r="AR147" s="14" t="n"/>
      <c r="AS147" s="13" t="n"/>
      <c r="AT147" s="13" t="n"/>
      <c r="AU147" s="10" t="n"/>
      <c r="AV147" s="10" t="n"/>
      <c r="AW147" s="10" t="n"/>
      <c r="AX147" s="10" t="n"/>
      <c r="AY147" s="10" t="n"/>
      <c r="AZ147" s="10" t="n"/>
      <c r="BA147" s="10" t="n"/>
      <c r="BB147" s="10" t="n"/>
      <c r="BC147" s="10" t="n"/>
      <c r="BD147" s="11" t="n"/>
      <c r="BE147" s="10" t="n"/>
      <c r="BF147" s="10" t="n"/>
      <c r="BG147" s="10" t="n"/>
      <c r="BH147" s="10" t="n"/>
      <c r="BI147" s="10" t="n"/>
      <c r="BJ147" s="10" t="n"/>
      <c r="BK147" s="10" t="n"/>
      <c r="BL147" s="10" t="n"/>
      <c r="BM147" s="10" t="n"/>
    </row>
    <row r="148" ht="15.75" customHeight="1" s="218">
      <c r="A148" s="10" t="n"/>
      <c r="B148" s="10" t="n"/>
      <c r="C148" s="10" t="n"/>
      <c r="D148" s="10" t="n"/>
      <c r="E148" s="10" t="n"/>
      <c r="F148" s="10" t="n"/>
      <c r="G148" s="11" t="n"/>
      <c r="H148" s="10" t="n"/>
      <c r="I148" s="10" t="n"/>
      <c r="J148" s="10" t="n"/>
      <c r="K148" s="10" t="n"/>
      <c r="L148" s="10" t="n"/>
      <c r="M148" s="13" t="n"/>
      <c r="N148" s="13" t="n"/>
      <c r="O148" s="13" t="n"/>
      <c r="P148" s="13" t="n"/>
      <c r="Q148" s="10" t="n"/>
      <c r="R148" s="10" t="n"/>
      <c r="S148" s="10" t="n"/>
      <c r="T148" s="10" t="n"/>
      <c r="U148" s="10" t="n"/>
      <c r="V148" s="10" t="n"/>
      <c r="W148" s="10" t="n"/>
      <c r="X148" s="10" t="n"/>
      <c r="Y148" s="11" t="n"/>
      <c r="Z148" s="11" t="n"/>
      <c r="AA148" s="11" t="n"/>
      <c r="AB148" s="11" t="n"/>
      <c r="AC148" s="11" t="n"/>
      <c r="AD148" s="11" t="n"/>
      <c r="AE148" s="10" t="n"/>
      <c r="AF148" s="10" t="n"/>
      <c r="AG148" s="10" t="n"/>
      <c r="AH148" s="10" t="n"/>
      <c r="AI148" s="13" t="n"/>
      <c r="AJ148" s="13" t="n"/>
      <c r="AK148" s="13" t="n"/>
      <c r="AL148" s="13" t="n"/>
      <c r="AM148" s="13" t="n"/>
      <c r="AN148" s="13" t="n"/>
      <c r="AO148" s="13" t="n"/>
      <c r="AP148" s="14" t="n"/>
      <c r="AQ148" s="14" t="n"/>
      <c r="AR148" s="14" t="n"/>
      <c r="AS148" s="13" t="n"/>
      <c r="AT148" s="13" t="n"/>
      <c r="AU148" s="10" t="n"/>
      <c r="AV148" s="10" t="n"/>
      <c r="AW148" s="10" t="n"/>
      <c r="AX148" s="10" t="n"/>
      <c r="AY148" s="10" t="n"/>
      <c r="AZ148" s="10" t="n"/>
      <c r="BA148" s="10" t="n"/>
      <c r="BB148" s="10" t="n"/>
      <c r="BC148" s="10" t="n"/>
      <c r="BD148" s="11" t="n"/>
      <c r="BE148" s="10" t="n"/>
      <c r="BF148" s="10" t="n"/>
      <c r="BG148" s="10" t="n"/>
      <c r="BH148" s="10" t="n"/>
      <c r="BI148" s="10" t="n"/>
      <c r="BJ148" s="10" t="n"/>
      <c r="BK148" s="10" t="n"/>
      <c r="BL148" s="10" t="n"/>
      <c r="BM148" s="10" t="n"/>
    </row>
    <row r="149" ht="15.75" customHeight="1" s="218">
      <c r="A149" s="10" t="n"/>
      <c r="B149" s="10" t="n"/>
      <c r="C149" s="10" t="n"/>
      <c r="D149" s="10" t="n"/>
      <c r="E149" s="10" t="n"/>
      <c r="F149" s="10" t="n"/>
      <c r="G149" s="11" t="n"/>
      <c r="H149" s="10" t="n"/>
      <c r="I149" s="10" t="n"/>
      <c r="J149" s="10" t="n"/>
      <c r="K149" s="10" t="n"/>
      <c r="L149" s="10" t="n"/>
      <c r="M149" s="13" t="n"/>
      <c r="N149" s="13" t="n"/>
      <c r="O149" s="13" t="n"/>
      <c r="P149" s="13" t="n"/>
      <c r="Q149" s="10" t="n"/>
      <c r="R149" s="10" t="n"/>
      <c r="S149" s="10" t="n"/>
      <c r="T149" s="10" t="n"/>
      <c r="U149" s="10" t="n"/>
      <c r="V149" s="10" t="n"/>
      <c r="W149" s="10" t="n"/>
      <c r="X149" s="10" t="n"/>
      <c r="Y149" s="11" t="n"/>
      <c r="Z149" s="11" t="n"/>
      <c r="AA149" s="11" t="n"/>
      <c r="AB149" s="11" t="n"/>
      <c r="AC149" s="11" t="n"/>
      <c r="AD149" s="11" t="n"/>
      <c r="AE149" s="10" t="n"/>
      <c r="AF149" s="10" t="n"/>
      <c r="AG149" s="10" t="n"/>
      <c r="AH149" s="10" t="n"/>
      <c r="AI149" s="13" t="n"/>
      <c r="AJ149" s="13" t="n"/>
      <c r="AK149" s="13" t="n"/>
      <c r="AL149" s="13" t="n"/>
      <c r="AM149" s="13" t="n"/>
      <c r="AN149" s="13" t="n"/>
      <c r="AO149" s="13" t="n"/>
      <c r="AP149" s="14" t="n"/>
      <c r="AQ149" s="14" t="n"/>
      <c r="AR149" s="14" t="n"/>
      <c r="AS149" s="13" t="n"/>
      <c r="AT149" s="13" t="n"/>
      <c r="AU149" s="10" t="n"/>
      <c r="AV149" s="10" t="n"/>
      <c r="AW149" s="10" t="n"/>
      <c r="AX149" s="10" t="n"/>
      <c r="AY149" s="10" t="n"/>
      <c r="AZ149" s="10" t="n"/>
      <c r="BA149" s="10" t="n"/>
      <c r="BB149" s="10" t="n"/>
      <c r="BC149" s="10" t="n"/>
      <c r="BD149" s="11" t="n"/>
      <c r="BE149" s="10" t="n"/>
      <c r="BF149" s="10" t="n"/>
      <c r="BG149" s="10" t="n"/>
      <c r="BH149" s="10" t="n"/>
      <c r="BI149" s="10" t="n"/>
      <c r="BJ149" s="10" t="n"/>
      <c r="BK149" s="10" t="n"/>
      <c r="BL149" s="10" t="n"/>
      <c r="BM149" s="10" t="n"/>
    </row>
    <row r="150" ht="15.75" customHeight="1" s="218">
      <c r="A150" s="10" t="n"/>
      <c r="B150" s="10" t="n"/>
      <c r="C150" s="10" t="n"/>
      <c r="D150" s="10" t="n"/>
      <c r="E150" s="10" t="n"/>
      <c r="F150" s="10" t="n"/>
      <c r="G150" s="11" t="n"/>
      <c r="H150" s="10" t="n"/>
      <c r="I150" s="10" t="n"/>
      <c r="J150" s="10" t="n"/>
      <c r="K150" s="10" t="n"/>
      <c r="L150" s="10" t="n"/>
      <c r="M150" s="13" t="n"/>
      <c r="N150" s="13" t="n"/>
      <c r="O150" s="13" t="n"/>
      <c r="P150" s="13" t="n"/>
      <c r="Q150" s="10" t="n"/>
      <c r="R150" s="10" t="n"/>
      <c r="S150" s="10" t="n"/>
      <c r="T150" s="10" t="n"/>
      <c r="U150" s="10" t="n"/>
      <c r="V150" s="10" t="n"/>
      <c r="W150" s="10" t="n"/>
      <c r="X150" s="10" t="n"/>
      <c r="Y150" s="11" t="n"/>
      <c r="Z150" s="11" t="n"/>
      <c r="AA150" s="11" t="n"/>
      <c r="AB150" s="11" t="n"/>
      <c r="AC150" s="11" t="n"/>
      <c r="AD150" s="11" t="n"/>
      <c r="AE150" s="10" t="n"/>
      <c r="AF150" s="10" t="n"/>
      <c r="AG150" s="10" t="n"/>
      <c r="AH150" s="10" t="n"/>
      <c r="AI150" s="13" t="n"/>
      <c r="AJ150" s="13" t="n"/>
      <c r="AK150" s="13" t="n"/>
      <c r="AL150" s="13" t="n"/>
      <c r="AM150" s="13" t="n"/>
      <c r="AN150" s="13" t="n"/>
      <c r="AO150" s="13" t="n"/>
      <c r="AP150" s="14" t="n"/>
      <c r="AQ150" s="14" t="n"/>
      <c r="AR150" s="14" t="n"/>
      <c r="AS150" s="13" t="n"/>
      <c r="AT150" s="13" t="n"/>
      <c r="AU150" s="10" t="n"/>
      <c r="AV150" s="10" t="n"/>
      <c r="AW150" s="10" t="n"/>
      <c r="AX150" s="10" t="n"/>
      <c r="AY150" s="10" t="n"/>
      <c r="AZ150" s="10" t="n"/>
      <c r="BA150" s="10" t="n"/>
      <c r="BB150" s="10" t="n"/>
      <c r="BC150" s="10" t="n"/>
      <c r="BD150" s="11" t="n"/>
      <c r="BE150" s="10" t="n"/>
      <c r="BF150" s="10" t="n"/>
      <c r="BG150" s="10" t="n"/>
      <c r="BH150" s="10" t="n"/>
      <c r="BI150" s="10" t="n"/>
      <c r="BJ150" s="10" t="n"/>
      <c r="BK150" s="10" t="n"/>
      <c r="BL150" s="10" t="n"/>
      <c r="BM150" s="10" t="n"/>
    </row>
    <row r="151" ht="15.75" customHeight="1" s="218">
      <c r="A151" s="10" t="n"/>
      <c r="B151" s="10" t="n"/>
      <c r="C151" s="10" t="n"/>
      <c r="D151" s="10" t="n"/>
      <c r="E151" s="10" t="n"/>
      <c r="F151" s="10" t="n"/>
      <c r="G151" s="11" t="n"/>
      <c r="H151" s="10" t="n"/>
      <c r="I151" s="10" t="n"/>
      <c r="J151" s="10" t="n"/>
      <c r="K151" s="10" t="n"/>
      <c r="L151" s="10" t="n"/>
      <c r="M151" s="13" t="n"/>
      <c r="N151" s="13" t="n"/>
      <c r="O151" s="13" t="n"/>
      <c r="P151" s="13" t="n"/>
      <c r="Q151" s="10" t="n"/>
      <c r="R151" s="10" t="n"/>
      <c r="S151" s="10" t="n"/>
      <c r="T151" s="10" t="n"/>
      <c r="U151" s="10" t="n"/>
      <c r="V151" s="10" t="n"/>
      <c r="W151" s="10" t="n"/>
      <c r="X151" s="10" t="n"/>
      <c r="Y151" s="11" t="n"/>
      <c r="Z151" s="11" t="n"/>
      <c r="AA151" s="11" t="n"/>
      <c r="AB151" s="11" t="n"/>
      <c r="AC151" s="11" t="n"/>
      <c r="AD151" s="11" t="n"/>
      <c r="AE151" s="10" t="n"/>
      <c r="AF151" s="10" t="n"/>
      <c r="AG151" s="10" t="n"/>
      <c r="AH151" s="10" t="n"/>
      <c r="AI151" s="13" t="n"/>
      <c r="AJ151" s="13" t="n"/>
      <c r="AK151" s="13" t="n"/>
      <c r="AL151" s="13" t="n"/>
      <c r="AM151" s="13" t="n"/>
      <c r="AN151" s="13" t="n"/>
      <c r="AO151" s="13" t="n"/>
      <c r="AP151" s="14" t="n"/>
      <c r="AQ151" s="14" t="n"/>
      <c r="AR151" s="14" t="n"/>
      <c r="AS151" s="13" t="n"/>
      <c r="AT151" s="13" t="n"/>
      <c r="AU151" s="10" t="n"/>
      <c r="AV151" s="10" t="n"/>
      <c r="AW151" s="10" t="n"/>
      <c r="AX151" s="10" t="n"/>
      <c r="AY151" s="10" t="n"/>
      <c r="AZ151" s="10" t="n"/>
      <c r="BA151" s="10" t="n"/>
      <c r="BB151" s="10" t="n"/>
      <c r="BC151" s="10" t="n"/>
      <c r="BD151" s="11" t="n"/>
      <c r="BE151" s="10" t="n"/>
      <c r="BF151" s="10" t="n"/>
      <c r="BG151" s="10" t="n"/>
      <c r="BH151" s="10" t="n"/>
      <c r="BI151" s="10" t="n"/>
      <c r="BJ151" s="10" t="n"/>
      <c r="BK151" s="10" t="n"/>
      <c r="BL151" s="10" t="n"/>
      <c r="BM151" s="10" t="n"/>
    </row>
    <row r="152" ht="15.75" customHeight="1" s="218">
      <c r="A152" s="10" t="n"/>
      <c r="B152" s="10" t="n"/>
      <c r="C152" s="10" t="n"/>
      <c r="D152" s="10" t="n"/>
      <c r="E152" s="10" t="n"/>
      <c r="F152" s="10" t="n"/>
      <c r="G152" s="11" t="n"/>
      <c r="H152" s="10" t="n"/>
      <c r="I152" s="10" t="n"/>
      <c r="J152" s="10" t="n"/>
      <c r="K152" s="10" t="n"/>
      <c r="L152" s="10" t="n"/>
      <c r="M152" s="13" t="n"/>
      <c r="N152" s="13" t="n"/>
      <c r="O152" s="13" t="n"/>
      <c r="P152" s="13" t="n"/>
      <c r="Q152" s="10" t="n"/>
      <c r="R152" s="10" t="n"/>
      <c r="S152" s="10" t="n"/>
      <c r="T152" s="10" t="n"/>
      <c r="U152" s="10" t="n"/>
      <c r="V152" s="10" t="n"/>
      <c r="W152" s="10" t="n"/>
      <c r="X152" s="10" t="n"/>
      <c r="Y152" s="11" t="n"/>
      <c r="Z152" s="11" t="n"/>
      <c r="AA152" s="11" t="n"/>
      <c r="AB152" s="11" t="n"/>
      <c r="AC152" s="11" t="n"/>
      <c r="AD152" s="11" t="n"/>
      <c r="AE152" s="10" t="n"/>
      <c r="AF152" s="10" t="n"/>
      <c r="AG152" s="10" t="n"/>
      <c r="AH152" s="10" t="n"/>
      <c r="AI152" s="13" t="n"/>
      <c r="AJ152" s="13" t="n"/>
      <c r="AK152" s="13" t="n"/>
      <c r="AL152" s="13" t="n"/>
      <c r="AM152" s="13" t="n"/>
      <c r="AN152" s="13" t="n"/>
      <c r="AO152" s="13" t="n"/>
      <c r="AP152" s="14" t="n"/>
      <c r="AQ152" s="14" t="n"/>
      <c r="AR152" s="14" t="n"/>
      <c r="AS152" s="13" t="n"/>
      <c r="AT152" s="13" t="n"/>
      <c r="AU152" s="10" t="n"/>
      <c r="AV152" s="10" t="n"/>
      <c r="AW152" s="10" t="n"/>
      <c r="AX152" s="10" t="n"/>
      <c r="AY152" s="10" t="n"/>
      <c r="AZ152" s="10" t="n"/>
      <c r="BA152" s="10" t="n"/>
      <c r="BB152" s="10" t="n"/>
      <c r="BC152" s="10" t="n"/>
      <c r="BD152" s="11" t="n"/>
      <c r="BE152" s="10" t="n"/>
      <c r="BF152" s="10" t="n"/>
      <c r="BG152" s="10" t="n"/>
      <c r="BH152" s="10" t="n"/>
      <c r="BI152" s="10" t="n"/>
      <c r="BJ152" s="10" t="n"/>
      <c r="BK152" s="10" t="n"/>
      <c r="BL152" s="10" t="n"/>
      <c r="BM152" s="10" t="n"/>
    </row>
    <row r="153" ht="15.75" customHeight="1" s="218">
      <c r="A153" s="10" t="n"/>
      <c r="B153" s="10" t="n"/>
      <c r="C153" s="10" t="n"/>
      <c r="D153" s="10" t="n"/>
      <c r="E153" s="10" t="n"/>
      <c r="F153" s="10" t="n"/>
      <c r="G153" s="11" t="n"/>
      <c r="H153" s="10" t="n"/>
      <c r="I153" s="10" t="n"/>
      <c r="J153" s="10" t="n"/>
      <c r="K153" s="10" t="n"/>
      <c r="L153" s="10" t="n"/>
      <c r="M153" s="13" t="n"/>
      <c r="N153" s="13" t="n"/>
      <c r="O153" s="13" t="n"/>
      <c r="P153" s="13" t="n"/>
      <c r="Q153" s="10" t="n"/>
      <c r="R153" s="10" t="n"/>
      <c r="S153" s="10" t="n"/>
      <c r="T153" s="10" t="n"/>
      <c r="U153" s="10" t="n"/>
      <c r="V153" s="10" t="n"/>
      <c r="W153" s="10" t="n"/>
      <c r="X153" s="10" t="n"/>
      <c r="Y153" s="11" t="n"/>
      <c r="Z153" s="11" t="n"/>
      <c r="AA153" s="11" t="n"/>
      <c r="AB153" s="11" t="n"/>
      <c r="AC153" s="11" t="n"/>
      <c r="AD153" s="11" t="n"/>
      <c r="AE153" s="10" t="n"/>
      <c r="AF153" s="10" t="n"/>
      <c r="AG153" s="10" t="n"/>
      <c r="AH153" s="10" t="n"/>
      <c r="AI153" s="13" t="n"/>
      <c r="AJ153" s="13" t="n"/>
      <c r="AK153" s="13" t="n"/>
      <c r="AL153" s="13" t="n"/>
      <c r="AM153" s="13" t="n"/>
      <c r="AN153" s="13" t="n"/>
      <c r="AO153" s="13" t="n"/>
      <c r="AP153" s="14" t="n"/>
      <c r="AQ153" s="14" t="n"/>
      <c r="AR153" s="14" t="n"/>
      <c r="AS153" s="13" t="n"/>
      <c r="AT153" s="13" t="n"/>
      <c r="AU153" s="10" t="n"/>
      <c r="AV153" s="10" t="n"/>
      <c r="AW153" s="10" t="n"/>
      <c r="AX153" s="10" t="n"/>
      <c r="AY153" s="10" t="n"/>
      <c r="AZ153" s="10" t="n"/>
      <c r="BA153" s="10" t="n"/>
      <c r="BB153" s="10" t="n"/>
      <c r="BC153" s="10" t="n"/>
      <c r="BD153" s="11" t="n"/>
      <c r="BE153" s="10" t="n"/>
      <c r="BF153" s="10" t="n"/>
      <c r="BG153" s="10" t="n"/>
      <c r="BH153" s="10" t="n"/>
      <c r="BI153" s="10" t="n"/>
      <c r="BJ153" s="10" t="n"/>
      <c r="BK153" s="10" t="n"/>
      <c r="BL153" s="10" t="n"/>
      <c r="BM153" s="10" t="n"/>
    </row>
    <row r="154" ht="15.75" customHeight="1" s="218">
      <c r="A154" s="10" t="n"/>
      <c r="B154" s="10" t="n"/>
      <c r="C154" s="10" t="n"/>
      <c r="D154" s="10" t="n"/>
      <c r="E154" s="10" t="n"/>
      <c r="F154" s="10" t="n"/>
      <c r="G154" s="11" t="n"/>
      <c r="H154" s="10" t="n"/>
      <c r="I154" s="10" t="n"/>
      <c r="J154" s="10" t="n"/>
      <c r="K154" s="10" t="n"/>
      <c r="L154" s="10" t="n"/>
      <c r="M154" s="13" t="n"/>
      <c r="N154" s="13" t="n"/>
      <c r="O154" s="13" t="n"/>
      <c r="P154" s="13" t="n"/>
      <c r="Q154" s="10" t="n"/>
      <c r="R154" s="10" t="n"/>
      <c r="S154" s="10" t="n"/>
      <c r="T154" s="10" t="n"/>
      <c r="U154" s="10" t="n"/>
      <c r="V154" s="10" t="n"/>
      <c r="W154" s="10" t="n"/>
      <c r="X154" s="10" t="n"/>
      <c r="Y154" s="11" t="n"/>
      <c r="Z154" s="11" t="n"/>
      <c r="AA154" s="11" t="n"/>
      <c r="AB154" s="11" t="n"/>
      <c r="AC154" s="11" t="n"/>
      <c r="AD154" s="11" t="n"/>
      <c r="AE154" s="10" t="n"/>
      <c r="AF154" s="10" t="n"/>
      <c r="AG154" s="10" t="n"/>
      <c r="AH154" s="10" t="n"/>
      <c r="AI154" s="13" t="n"/>
      <c r="AJ154" s="13" t="n"/>
      <c r="AK154" s="13" t="n"/>
      <c r="AL154" s="13" t="n"/>
      <c r="AM154" s="13" t="n"/>
      <c r="AN154" s="13" t="n"/>
      <c r="AO154" s="13" t="n"/>
      <c r="AP154" s="14" t="n"/>
      <c r="AQ154" s="14" t="n"/>
      <c r="AR154" s="14" t="n"/>
      <c r="AS154" s="13" t="n"/>
      <c r="AT154" s="13" t="n"/>
      <c r="AU154" s="10" t="n"/>
      <c r="AV154" s="10" t="n"/>
      <c r="AW154" s="10" t="n"/>
      <c r="AX154" s="10" t="n"/>
      <c r="AY154" s="10" t="n"/>
      <c r="AZ154" s="10" t="n"/>
      <c r="BA154" s="10" t="n"/>
      <c r="BB154" s="10" t="n"/>
      <c r="BC154" s="10" t="n"/>
      <c r="BD154" s="11" t="n"/>
      <c r="BE154" s="10" t="n"/>
      <c r="BF154" s="10" t="n"/>
      <c r="BG154" s="10" t="n"/>
      <c r="BH154" s="10" t="n"/>
      <c r="BI154" s="10" t="n"/>
      <c r="BJ154" s="10" t="n"/>
      <c r="BK154" s="10" t="n"/>
      <c r="BL154" s="10" t="n"/>
      <c r="BM154" s="10" t="n"/>
    </row>
    <row r="155" ht="15.75" customHeight="1" s="218">
      <c r="A155" s="10" t="n"/>
      <c r="B155" s="10" t="n"/>
      <c r="C155" s="10" t="n"/>
      <c r="D155" s="10" t="n"/>
      <c r="E155" s="10" t="n"/>
      <c r="F155" s="10" t="n"/>
      <c r="G155" s="11" t="n"/>
      <c r="H155" s="10" t="n"/>
      <c r="I155" s="10" t="n"/>
      <c r="J155" s="10" t="n"/>
      <c r="K155" s="10" t="n"/>
      <c r="L155" s="10" t="n"/>
      <c r="M155" s="13" t="n"/>
      <c r="N155" s="13" t="n"/>
      <c r="O155" s="13" t="n"/>
      <c r="P155" s="13" t="n"/>
      <c r="Q155" s="10" t="n"/>
      <c r="R155" s="10" t="n"/>
      <c r="S155" s="10" t="n"/>
      <c r="T155" s="10" t="n"/>
      <c r="U155" s="10" t="n"/>
      <c r="V155" s="10" t="n"/>
      <c r="W155" s="10" t="n"/>
      <c r="X155" s="10" t="n"/>
      <c r="Y155" s="11" t="n"/>
      <c r="Z155" s="11" t="n"/>
      <c r="AA155" s="11" t="n"/>
      <c r="AB155" s="11" t="n"/>
      <c r="AC155" s="11" t="n"/>
      <c r="AD155" s="11" t="n"/>
      <c r="AE155" s="10" t="n"/>
      <c r="AF155" s="10" t="n"/>
      <c r="AG155" s="10" t="n"/>
      <c r="AH155" s="10" t="n"/>
      <c r="AI155" s="13" t="n"/>
      <c r="AJ155" s="13" t="n"/>
      <c r="AK155" s="13" t="n"/>
      <c r="AL155" s="13" t="n"/>
      <c r="AM155" s="13" t="n"/>
      <c r="AN155" s="13" t="n"/>
      <c r="AO155" s="13" t="n"/>
      <c r="AP155" s="14" t="n"/>
      <c r="AQ155" s="14" t="n"/>
      <c r="AR155" s="14" t="n"/>
      <c r="AS155" s="13" t="n"/>
      <c r="AT155" s="13" t="n"/>
      <c r="AU155" s="10" t="n"/>
      <c r="AV155" s="10" t="n"/>
      <c r="AW155" s="10" t="n"/>
      <c r="AX155" s="10" t="n"/>
      <c r="AY155" s="10" t="n"/>
      <c r="AZ155" s="10" t="n"/>
      <c r="BA155" s="10" t="n"/>
      <c r="BB155" s="10" t="n"/>
      <c r="BC155" s="10" t="n"/>
      <c r="BD155" s="11" t="n"/>
      <c r="BE155" s="10" t="n"/>
      <c r="BF155" s="10" t="n"/>
      <c r="BG155" s="10" t="n"/>
      <c r="BH155" s="10" t="n"/>
      <c r="BI155" s="10" t="n"/>
      <c r="BJ155" s="10" t="n"/>
      <c r="BK155" s="10" t="n"/>
      <c r="BL155" s="10" t="n"/>
      <c r="BM155" s="10" t="n"/>
    </row>
    <row r="156" ht="15.75" customHeight="1" s="218">
      <c r="A156" s="10" t="n"/>
      <c r="B156" s="10" t="n"/>
      <c r="C156" s="10" t="n"/>
      <c r="D156" s="10" t="n"/>
      <c r="E156" s="10" t="n"/>
      <c r="F156" s="10" t="n"/>
      <c r="G156" s="11" t="n"/>
      <c r="H156" s="10" t="n"/>
      <c r="I156" s="10" t="n"/>
      <c r="J156" s="10" t="n"/>
      <c r="K156" s="10" t="n"/>
      <c r="L156" s="10" t="n"/>
      <c r="M156" s="13" t="n"/>
      <c r="N156" s="13" t="n"/>
      <c r="O156" s="13" t="n"/>
      <c r="P156" s="13" t="n"/>
      <c r="Q156" s="10" t="n"/>
      <c r="R156" s="10" t="n"/>
      <c r="S156" s="10" t="n"/>
      <c r="T156" s="10" t="n"/>
      <c r="U156" s="10" t="n"/>
      <c r="V156" s="10" t="n"/>
      <c r="W156" s="10" t="n"/>
      <c r="X156" s="10" t="n"/>
      <c r="Y156" s="11" t="n"/>
      <c r="Z156" s="11" t="n"/>
      <c r="AA156" s="11" t="n"/>
      <c r="AB156" s="11" t="n"/>
      <c r="AC156" s="11" t="n"/>
      <c r="AD156" s="11" t="n"/>
      <c r="AE156" s="10" t="n"/>
      <c r="AF156" s="10" t="n"/>
      <c r="AG156" s="10" t="n"/>
      <c r="AH156" s="10" t="n"/>
      <c r="AI156" s="13" t="n"/>
      <c r="AJ156" s="13" t="n"/>
      <c r="AK156" s="13" t="n"/>
      <c r="AL156" s="13" t="n"/>
      <c r="AM156" s="13" t="n"/>
      <c r="AN156" s="13" t="n"/>
      <c r="AO156" s="13" t="n"/>
      <c r="AP156" s="14" t="n"/>
      <c r="AQ156" s="14" t="n"/>
      <c r="AR156" s="14" t="n"/>
      <c r="AS156" s="13" t="n"/>
      <c r="AT156" s="13" t="n"/>
      <c r="AU156" s="10" t="n"/>
      <c r="AV156" s="10" t="n"/>
      <c r="AW156" s="10" t="n"/>
      <c r="AX156" s="10" t="n"/>
      <c r="AY156" s="10" t="n"/>
      <c r="AZ156" s="10" t="n"/>
      <c r="BA156" s="10" t="n"/>
      <c r="BB156" s="10" t="n"/>
      <c r="BC156" s="10" t="n"/>
      <c r="BD156" s="11" t="n"/>
      <c r="BE156" s="10" t="n"/>
      <c r="BF156" s="10" t="n"/>
      <c r="BG156" s="10" t="n"/>
      <c r="BH156" s="10" t="n"/>
      <c r="BI156" s="10" t="n"/>
      <c r="BJ156" s="10" t="n"/>
      <c r="BK156" s="10" t="n"/>
      <c r="BL156" s="10" t="n"/>
      <c r="BM156" s="10" t="n"/>
    </row>
    <row r="157" ht="15.75" customHeight="1" s="218">
      <c r="A157" s="10" t="n"/>
      <c r="B157" s="10" t="n"/>
      <c r="C157" s="10" t="n"/>
      <c r="D157" s="10" t="n"/>
      <c r="E157" s="10" t="n"/>
      <c r="F157" s="10" t="n"/>
      <c r="G157" s="11" t="n"/>
      <c r="H157" s="10" t="n"/>
      <c r="I157" s="10" t="n"/>
      <c r="J157" s="10" t="n"/>
      <c r="K157" s="10" t="n"/>
      <c r="L157" s="10" t="n"/>
      <c r="M157" s="13" t="n"/>
      <c r="N157" s="13" t="n"/>
      <c r="O157" s="13" t="n"/>
      <c r="P157" s="13" t="n"/>
      <c r="Q157" s="10" t="n"/>
      <c r="R157" s="10" t="n"/>
      <c r="S157" s="10" t="n"/>
      <c r="T157" s="10" t="n"/>
      <c r="U157" s="10" t="n"/>
      <c r="V157" s="10" t="n"/>
      <c r="W157" s="10" t="n"/>
      <c r="X157" s="10" t="n"/>
      <c r="Y157" s="11" t="n"/>
      <c r="Z157" s="11" t="n"/>
      <c r="AA157" s="11" t="n"/>
      <c r="AB157" s="11" t="n"/>
      <c r="AC157" s="11" t="n"/>
      <c r="AD157" s="11" t="n"/>
      <c r="AE157" s="10" t="n"/>
      <c r="AF157" s="10" t="n"/>
      <c r="AG157" s="10" t="n"/>
      <c r="AH157" s="10" t="n"/>
      <c r="AI157" s="13" t="n"/>
      <c r="AJ157" s="13" t="n"/>
      <c r="AK157" s="13" t="n"/>
      <c r="AL157" s="13" t="n"/>
      <c r="AM157" s="13" t="n"/>
      <c r="AN157" s="13" t="n"/>
      <c r="AO157" s="13" t="n"/>
      <c r="AP157" s="14" t="n"/>
      <c r="AQ157" s="14" t="n"/>
      <c r="AR157" s="14" t="n"/>
      <c r="AS157" s="13" t="n"/>
      <c r="AT157" s="13" t="n"/>
      <c r="AU157" s="10" t="n"/>
      <c r="AV157" s="10" t="n"/>
      <c r="AW157" s="10" t="n"/>
      <c r="AX157" s="10" t="n"/>
      <c r="AY157" s="10" t="n"/>
      <c r="AZ157" s="10" t="n"/>
      <c r="BA157" s="10" t="n"/>
      <c r="BB157" s="10" t="n"/>
      <c r="BC157" s="10" t="n"/>
      <c r="BD157" s="11" t="n"/>
      <c r="BE157" s="10" t="n"/>
      <c r="BF157" s="10" t="n"/>
      <c r="BG157" s="10" t="n"/>
      <c r="BH157" s="10" t="n"/>
      <c r="BI157" s="10" t="n"/>
      <c r="BJ157" s="10" t="n"/>
      <c r="BK157" s="10" t="n"/>
      <c r="BL157" s="10" t="n"/>
      <c r="BM157" s="10" t="n"/>
    </row>
    <row r="158" ht="15.75" customHeight="1" s="218">
      <c r="A158" s="10" t="n"/>
      <c r="B158" s="10" t="n"/>
      <c r="C158" s="10" t="n"/>
      <c r="D158" s="10" t="n"/>
      <c r="E158" s="10" t="n"/>
      <c r="F158" s="10" t="n"/>
      <c r="G158" s="11" t="n"/>
      <c r="H158" s="10" t="n"/>
      <c r="I158" s="10" t="n"/>
      <c r="J158" s="10" t="n"/>
      <c r="K158" s="10" t="n"/>
      <c r="L158" s="10" t="n"/>
      <c r="M158" s="13" t="n"/>
      <c r="N158" s="13" t="n"/>
      <c r="O158" s="13" t="n"/>
      <c r="P158" s="13" t="n"/>
      <c r="Q158" s="10" t="n"/>
      <c r="R158" s="10" t="n"/>
      <c r="S158" s="10" t="n"/>
      <c r="T158" s="10" t="n"/>
      <c r="U158" s="10" t="n"/>
      <c r="V158" s="10" t="n"/>
      <c r="W158" s="10" t="n"/>
      <c r="X158" s="10" t="n"/>
      <c r="Y158" s="11" t="n"/>
      <c r="Z158" s="11" t="n"/>
      <c r="AA158" s="11" t="n"/>
      <c r="AB158" s="11" t="n"/>
      <c r="AC158" s="11" t="n"/>
      <c r="AD158" s="11" t="n"/>
      <c r="AE158" s="10" t="n"/>
      <c r="AF158" s="10" t="n"/>
      <c r="AG158" s="10" t="n"/>
      <c r="AH158" s="10" t="n"/>
      <c r="AI158" s="13" t="n"/>
      <c r="AJ158" s="13" t="n"/>
      <c r="AK158" s="13" t="n"/>
      <c r="AL158" s="13" t="n"/>
      <c r="AM158" s="13" t="n"/>
      <c r="AN158" s="13" t="n"/>
      <c r="AO158" s="13" t="n"/>
      <c r="AP158" s="14" t="n"/>
      <c r="AQ158" s="14" t="n"/>
      <c r="AR158" s="14" t="n"/>
      <c r="AS158" s="13" t="n"/>
      <c r="AT158" s="13" t="n"/>
      <c r="AU158" s="10" t="n"/>
      <c r="AV158" s="10" t="n"/>
      <c r="AW158" s="10" t="n"/>
      <c r="AX158" s="10" t="n"/>
      <c r="AY158" s="10" t="n"/>
      <c r="AZ158" s="10" t="n"/>
      <c r="BA158" s="10" t="n"/>
      <c r="BB158" s="10" t="n"/>
      <c r="BC158" s="10" t="n"/>
      <c r="BD158" s="11" t="n"/>
      <c r="BE158" s="10" t="n"/>
      <c r="BF158" s="10" t="n"/>
      <c r="BG158" s="10" t="n"/>
      <c r="BH158" s="10" t="n"/>
      <c r="BI158" s="10" t="n"/>
      <c r="BJ158" s="10" t="n"/>
      <c r="BK158" s="10" t="n"/>
      <c r="BL158" s="10" t="n"/>
      <c r="BM158" s="10" t="n"/>
    </row>
    <row r="159" ht="15.75" customHeight="1" s="218">
      <c r="A159" s="10" t="n"/>
      <c r="B159" s="10" t="n"/>
      <c r="C159" s="10" t="n"/>
      <c r="D159" s="10" t="n"/>
      <c r="E159" s="10" t="n"/>
      <c r="F159" s="10" t="n"/>
      <c r="G159" s="11" t="n"/>
      <c r="H159" s="10" t="n"/>
      <c r="I159" s="10" t="n"/>
      <c r="J159" s="10" t="n"/>
      <c r="K159" s="10" t="n"/>
      <c r="L159" s="10" t="n"/>
      <c r="M159" s="13" t="n"/>
      <c r="N159" s="13" t="n"/>
      <c r="O159" s="13" t="n"/>
      <c r="P159" s="13" t="n"/>
      <c r="Q159" s="10" t="n"/>
      <c r="R159" s="10" t="n"/>
      <c r="S159" s="10" t="n"/>
      <c r="T159" s="10" t="n"/>
      <c r="U159" s="10" t="n"/>
      <c r="V159" s="10" t="n"/>
      <c r="W159" s="10" t="n"/>
      <c r="X159" s="10" t="n"/>
      <c r="Y159" s="11" t="n"/>
      <c r="Z159" s="11" t="n"/>
      <c r="AA159" s="11" t="n"/>
      <c r="AB159" s="11" t="n"/>
      <c r="AC159" s="11" t="n"/>
      <c r="AD159" s="11" t="n"/>
      <c r="AE159" s="10" t="n"/>
      <c r="AF159" s="10" t="n"/>
      <c r="AG159" s="10" t="n"/>
      <c r="AH159" s="10" t="n"/>
      <c r="AI159" s="13" t="n"/>
      <c r="AJ159" s="13" t="n"/>
      <c r="AK159" s="13" t="n"/>
      <c r="AL159" s="13" t="n"/>
      <c r="AM159" s="13" t="n"/>
      <c r="AN159" s="13" t="n"/>
      <c r="AO159" s="13" t="n"/>
      <c r="AP159" s="14" t="n"/>
      <c r="AQ159" s="14" t="n"/>
      <c r="AR159" s="14" t="n"/>
      <c r="AS159" s="13" t="n"/>
      <c r="AT159" s="13" t="n"/>
      <c r="AU159" s="10" t="n"/>
      <c r="AV159" s="10" t="n"/>
      <c r="AW159" s="10" t="n"/>
      <c r="AX159" s="10" t="n"/>
      <c r="AY159" s="10" t="n"/>
      <c r="AZ159" s="10" t="n"/>
      <c r="BA159" s="10" t="n"/>
      <c r="BB159" s="10" t="n"/>
      <c r="BC159" s="10" t="n"/>
      <c r="BD159" s="11" t="n"/>
      <c r="BE159" s="10" t="n"/>
      <c r="BF159" s="10" t="n"/>
      <c r="BG159" s="10" t="n"/>
      <c r="BH159" s="10" t="n"/>
      <c r="BI159" s="10" t="n"/>
      <c r="BJ159" s="10" t="n"/>
      <c r="BK159" s="10" t="n"/>
      <c r="BL159" s="10" t="n"/>
      <c r="BM159" s="10" t="n"/>
    </row>
    <row r="160" ht="15.75" customHeight="1" s="218">
      <c r="A160" s="10" t="n"/>
      <c r="B160" s="10" t="n"/>
      <c r="C160" s="10" t="n"/>
      <c r="D160" s="10" t="n"/>
      <c r="E160" s="10" t="n"/>
      <c r="F160" s="10" t="n"/>
      <c r="G160" s="11" t="n"/>
      <c r="H160" s="10" t="n"/>
      <c r="I160" s="10" t="n"/>
      <c r="J160" s="10" t="n"/>
      <c r="K160" s="10" t="n"/>
      <c r="L160" s="10" t="n"/>
      <c r="M160" s="13" t="n"/>
      <c r="N160" s="13" t="n"/>
      <c r="O160" s="13" t="n"/>
      <c r="P160" s="13" t="n"/>
      <c r="Q160" s="10" t="n"/>
      <c r="R160" s="10" t="n"/>
      <c r="S160" s="10" t="n"/>
      <c r="T160" s="10" t="n"/>
      <c r="U160" s="10" t="n"/>
      <c r="V160" s="10" t="n"/>
      <c r="W160" s="10" t="n"/>
      <c r="X160" s="10" t="n"/>
      <c r="Y160" s="11" t="n"/>
      <c r="Z160" s="11" t="n"/>
      <c r="AA160" s="11" t="n"/>
      <c r="AB160" s="11" t="n"/>
      <c r="AC160" s="11" t="n"/>
      <c r="AD160" s="11" t="n"/>
      <c r="AE160" s="10" t="n"/>
      <c r="AF160" s="10" t="n"/>
      <c r="AG160" s="10" t="n"/>
      <c r="AH160" s="10" t="n"/>
      <c r="AI160" s="13" t="n"/>
      <c r="AJ160" s="13" t="n"/>
      <c r="AK160" s="13" t="n"/>
      <c r="AL160" s="13" t="n"/>
      <c r="AM160" s="13" t="n"/>
      <c r="AN160" s="13" t="n"/>
      <c r="AO160" s="13" t="n"/>
      <c r="AP160" s="14" t="n"/>
      <c r="AQ160" s="14" t="n"/>
      <c r="AR160" s="14" t="n"/>
      <c r="AS160" s="13" t="n"/>
      <c r="AT160" s="13" t="n"/>
      <c r="AU160" s="10" t="n"/>
      <c r="AV160" s="10" t="n"/>
      <c r="AW160" s="10" t="n"/>
      <c r="AX160" s="10" t="n"/>
      <c r="AY160" s="10" t="n"/>
      <c r="AZ160" s="10" t="n"/>
      <c r="BA160" s="10" t="n"/>
      <c r="BB160" s="10" t="n"/>
      <c r="BC160" s="10" t="n"/>
      <c r="BD160" s="11" t="n"/>
      <c r="BE160" s="10" t="n"/>
      <c r="BF160" s="10" t="n"/>
      <c r="BG160" s="10" t="n"/>
      <c r="BH160" s="10" t="n"/>
      <c r="BI160" s="10" t="n"/>
      <c r="BJ160" s="10" t="n"/>
      <c r="BK160" s="10" t="n"/>
      <c r="BL160" s="10" t="n"/>
      <c r="BM160" s="10" t="n"/>
    </row>
    <row r="161" ht="15.75" customHeight="1" s="218">
      <c r="A161" s="10" t="n"/>
      <c r="B161" s="10" t="n"/>
      <c r="C161" s="10" t="n"/>
      <c r="D161" s="10" t="n"/>
      <c r="E161" s="10" t="n"/>
      <c r="F161" s="10" t="n"/>
      <c r="G161" s="11" t="n"/>
      <c r="H161" s="10" t="n"/>
      <c r="I161" s="10" t="n"/>
      <c r="J161" s="10" t="n"/>
      <c r="K161" s="10" t="n"/>
      <c r="L161" s="10" t="n"/>
      <c r="M161" s="13" t="n"/>
      <c r="N161" s="13" t="n"/>
      <c r="O161" s="13" t="n"/>
      <c r="P161" s="13" t="n"/>
      <c r="Q161" s="10" t="n"/>
      <c r="R161" s="10" t="n"/>
      <c r="S161" s="10" t="n"/>
      <c r="T161" s="10" t="n"/>
      <c r="U161" s="10" t="n"/>
      <c r="V161" s="10" t="n"/>
      <c r="W161" s="10" t="n"/>
      <c r="X161" s="10" t="n"/>
      <c r="Y161" s="11" t="n"/>
      <c r="Z161" s="11" t="n"/>
      <c r="AA161" s="11" t="n"/>
      <c r="AB161" s="11" t="n"/>
      <c r="AC161" s="11" t="n"/>
      <c r="AD161" s="11" t="n"/>
      <c r="AE161" s="10" t="n"/>
      <c r="AF161" s="10" t="n"/>
      <c r="AG161" s="10" t="n"/>
      <c r="AH161" s="10" t="n"/>
      <c r="AI161" s="13" t="n"/>
      <c r="AJ161" s="13" t="n"/>
      <c r="AK161" s="13" t="n"/>
      <c r="AL161" s="13" t="n"/>
      <c r="AM161" s="13" t="n"/>
      <c r="AN161" s="13" t="n"/>
      <c r="AO161" s="13" t="n"/>
      <c r="AP161" s="14" t="n"/>
      <c r="AQ161" s="14" t="n"/>
      <c r="AR161" s="14" t="n"/>
      <c r="AS161" s="13" t="n"/>
      <c r="AT161" s="13" t="n"/>
      <c r="AU161" s="10" t="n"/>
      <c r="AV161" s="10" t="n"/>
      <c r="AW161" s="10" t="n"/>
      <c r="AX161" s="10" t="n"/>
      <c r="AY161" s="10" t="n"/>
      <c r="AZ161" s="10" t="n"/>
      <c r="BA161" s="10" t="n"/>
      <c r="BB161" s="10" t="n"/>
      <c r="BC161" s="10" t="n"/>
      <c r="BD161" s="11" t="n"/>
      <c r="BE161" s="10" t="n"/>
      <c r="BF161" s="10" t="n"/>
      <c r="BG161" s="10" t="n"/>
      <c r="BH161" s="10" t="n"/>
      <c r="BI161" s="10" t="n"/>
      <c r="BJ161" s="10" t="n"/>
      <c r="BK161" s="10" t="n"/>
      <c r="BL161" s="10" t="n"/>
      <c r="BM161" s="10" t="n"/>
    </row>
    <row r="162" ht="15.75" customHeight="1" s="218">
      <c r="A162" s="10" t="n"/>
      <c r="B162" s="10" t="n"/>
      <c r="C162" s="10" t="n"/>
      <c r="D162" s="10" t="n"/>
      <c r="E162" s="10" t="n"/>
      <c r="F162" s="10" t="n"/>
      <c r="G162" s="11" t="n"/>
      <c r="H162" s="10" t="n"/>
      <c r="I162" s="10" t="n"/>
      <c r="J162" s="10" t="n"/>
      <c r="K162" s="10" t="n"/>
      <c r="L162" s="10" t="n"/>
      <c r="M162" s="13" t="n"/>
      <c r="N162" s="13" t="n"/>
      <c r="O162" s="13" t="n"/>
      <c r="P162" s="13" t="n"/>
      <c r="Q162" s="10" t="n"/>
      <c r="R162" s="10" t="n"/>
      <c r="S162" s="10" t="n"/>
      <c r="T162" s="10" t="n"/>
      <c r="U162" s="10" t="n"/>
      <c r="V162" s="10" t="n"/>
      <c r="W162" s="10" t="n"/>
      <c r="X162" s="10" t="n"/>
      <c r="Y162" s="11" t="n"/>
      <c r="Z162" s="11" t="n"/>
      <c r="AA162" s="11" t="n"/>
      <c r="AB162" s="11" t="n"/>
      <c r="AC162" s="11" t="n"/>
      <c r="AD162" s="11" t="n"/>
      <c r="AE162" s="10" t="n"/>
      <c r="AF162" s="10" t="n"/>
      <c r="AG162" s="10" t="n"/>
      <c r="AH162" s="10" t="n"/>
      <c r="AI162" s="13" t="n"/>
      <c r="AJ162" s="13" t="n"/>
      <c r="AK162" s="13" t="n"/>
      <c r="AL162" s="13" t="n"/>
      <c r="AM162" s="13" t="n"/>
      <c r="AN162" s="13" t="n"/>
      <c r="AO162" s="13" t="n"/>
      <c r="AP162" s="14" t="n"/>
      <c r="AQ162" s="14" t="n"/>
      <c r="AR162" s="14" t="n"/>
      <c r="AS162" s="13" t="n"/>
      <c r="AT162" s="13" t="n"/>
      <c r="AU162" s="10" t="n"/>
      <c r="AV162" s="10" t="n"/>
      <c r="AW162" s="10" t="n"/>
      <c r="AX162" s="10" t="n"/>
      <c r="AY162" s="10" t="n"/>
      <c r="AZ162" s="10" t="n"/>
      <c r="BA162" s="10" t="n"/>
      <c r="BB162" s="10" t="n"/>
      <c r="BC162" s="10" t="n"/>
      <c r="BD162" s="11" t="n"/>
      <c r="BE162" s="10" t="n"/>
      <c r="BF162" s="10" t="n"/>
      <c r="BG162" s="10" t="n"/>
      <c r="BH162" s="10" t="n"/>
      <c r="BI162" s="10" t="n"/>
      <c r="BJ162" s="10" t="n"/>
      <c r="BK162" s="10" t="n"/>
      <c r="BL162" s="10" t="n"/>
      <c r="BM162" s="10" t="n"/>
    </row>
    <row r="163" ht="15.75" customHeight="1" s="218">
      <c r="A163" s="10" t="n"/>
      <c r="B163" s="10" t="n"/>
      <c r="C163" s="10" t="n"/>
      <c r="D163" s="10" t="n"/>
      <c r="E163" s="10" t="n"/>
      <c r="F163" s="10" t="n"/>
      <c r="G163" s="11" t="n"/>
      <c r="H163" s="10" t="n"/>
      <c r="I163" s="10" t="n"/>
      <c r="J163" s="10" t="n"/>
      <c r="K163" s="10" t="n"/>
      <c r="L163" s="10" t="n"/>
      <c r="M163" s="13" t="n"/>
      <c r="N163" s="13" t="n"/>
      <c r="O163" s="13" t="n"/>
      <c r="P163" s="13" t="n"/>
      <c r="Q163" s="10" t="n"/>
      <c r="R163" s="10" t="n"/>
      <c r="S163" s="10" t="n"/>
      <c r="T163" s="10" t="n"/>
      <c r="U163" s="10" t="n"/>
      <c r="V163" s="10" t="n"/>
      <c r="W163" s="10" t="n"/>
      <c r="X163" s="10" t="n"/>
      <c r="Y163" s="11" t="n"/>
      <c r="Z163" s="11" t="n"/>
      <c r="AA163" s="11" t="n"/>
      <c r="AB163" s="11" t="n"/>
      <c r="AC163" s="11" t="n"/>
      <c r="AD163" s="11" t="n"/>
      <c r="AE163" s="10" t="n"/>
      <c r="AF163" s="10" t="n"/>
      <c r="AG163" s="10" t="n"/>
      <c r="AH163" s="10" t="n"/>
      <c r="AI163" s="13" t="n"/>
      <c r="AJ163" s="13" t="n"/>
      <c r="AK163" s="13" t="n"/>
      <c r="AL163" s="13" t="n"/>
      <c r="AM163" s="13" t="n"/>
      <c r="AN163" s="13" t="n"/>
      <c r="AO163" s="13" t="n"/>
      <c r="AP163" s="14" t="n"/>
      <c r="AQ163" s="14" t="n"/>
      <c r="AR163" s="14" t="n"/>
      <c r="AS163" s="13" t="n"/>
      <c r="AT163" s="13" t="n"/>
      <c r="AU163" s="10" t="n"/>
      <c r="AV163" s="10" t="n"/>
      <c r="AW163" s="10" t="n"/>
      <c r="AX163" s="10" t="n"/>
      <c r="AY163" s="10" t="n"/>
      <c r="AZ163" s="10" t="n"/>
      <c r="BA163" s="10" t="n"/>
      <c r="BB163" s="10" t="n"/>
      <c r="BC163" s="10" t="n"/>
      <c r="BD163" s="11" t="n"/>
      <c r="BE163" s="10" t="n"/>
      <c r="BF163" s="10" t="n"/>
      <c r="BG163" s="10" t="n"/>
      <c r="BH163" s="10" t="n"/>
      <c r="BI163" s="10" t="n"/>
      <c r="BJ163" s="10" t="n"/>
      <c r="BK163" s="10" t="n"/>
      <c r="BL163" s="10" t="n"/>
      <c r="BM163" s="10" t="n"/>
    </row>
    <row r="164" ht="15.75" customHeight="1" s="218">
      <c r="A164" s="10" t="n"/>
      <c r="B164" s="10" t="n"/>
      <c r="C164" s="10" t="n"/>
      <c r="D164" s="10" t="n"/>
      <c r="E164" s="10" t="n"/>
      <c r="F164" s="10" t="n"/>
      <c r="G164" s="11" t="n"/>
      <c r="H164" s="10" t="n"/>
      <c r="I164" s="10" t="n"/>
      <c r="J164" s="10" t="n"/>
      <c r="K164" s="10" t="n"/>
      <c r="L164" s="10" t="n"/>
      <c r="M164" s="13" t="n"/>
      <c r="N164" s="13" t="n"/>
      <c r="O164" s="13" t="n"/>
      <c r="P164" s="13" t="n"/>
      <c r="Q164" s="10" t="n"/>
      <c r="R164" s="10" t="n"/>
      <c r="S164" s="10" t="n"/>
      <c r="T164" s="10" t="n"/>
      <c r="U164" s="10" t="n"/>
      <c r="V164" s="10" t="n"/>
      <c r="W164" s="10" t="n"/>
      <c r="X164" s="10" t="n"/>
      <c r="Y164" s="11" t="n"/>
      <c r="Z164" s="11" t="n"/>
      <c r="AA164" s="11" t="n"/>
      <c r="AB164" s="11" t="n"/>
      <c r="AC164" s="11" t="n"/>
      <c r="AD164" s="11" t="n"/>
      <c r="AE164" s="10" t="n"/>
      <c r="AF164" s="10" t="n"/>
      <c r="AG164" s="10" t="n"/>
      <c r="AH164" s="10" t="n"/>
      <c r="AI164" s="13" t="n"/>
      <c r="AJ164" s="13" t="n"/>
      <c r="AK164" s="13" t="n"/>
      <c r="AL164" s="13" t="n"/>
      <c r="AM164" s="13" t="n"/>
      <c r="AN164" s="13" t="n"/>
      <c r="AO164" s="13" t="n"/>
      <c r="AP164" s="14" t="n"/>
      <c r="AQ164" s="14" t="n"/>
      <c r="AR164" s="14" t="n"/>
      <c r="AS164" s="13" t="n"/>
      <c r="AT164" s="13" t="n"/>
      <c r="AU164" s="10" t="n"/>
      <c r="AV164" s="10" t="n"/>
      <c r="AW164" s="10" t="n"/>
      <c r="AX164" s="10" t="n"/>
      <c r="AY164" s="10" t="n"/>
      <c r="AZ164" s="10" t="n"/>
      <c r="BA164" s="10" t="n"/>
      <c r="BB164" s="10" t="n"/>
      <c r="BC164" s="10" t="n"/>
      <c r="BD164" s="11" t="n"/>
      <c r="BE164" s="10" t="n"/>
      <c r="BF164" s="10" t="n"/>
      <c r="BG164" s="10" t="n"/>
      <c r="BH164" s="10" t="n"/>
      <c r="BI164" s="10" t="n"/>
      <c r="BJ164" s="10" t="n"/>
      <c r="BK164" s="10" t="n"/>
      <c r="BL164" s="10" t="n"/>
      <c r="BM164" s="10" t="n"/>
    </row>
    <row r="165" ht="15.75" customHeight="1" s="218">
      <c r="A165" s="10" t="n"/>
      <c r="B165" s="10" t="n"/>
      <c r="C165" s="10" t="n"/>
      <c r="D165" s="10" t="n"/>
      <c r="E165" s="10" t="n"/>
      <c r="F165" s="10" t="n"/>
      <c r="G165" s="11" t="n"/>
      <c r="H165" s="10" t="n"/>
      <c r="I165" s="10" t="n"/>
      <c r="J165" s="10" t="n"/>
      <c r="K165" s="10" t="n"/>
      <c r="L165" s="10" t="n"/>
      <c r="M165" s="13" t="n"/>
      <c r="N165" s="13" t="n"/>
      <c r="O165" s="13" t="n"/>
      <c r="P165" s="13" t="n"/>
      <c r="Q165" s="10" t="n"/>
      <c r="R165" s="10" t="n"/>
      <c r="S165" s="10" t="n"/>
      <c r="T165" s="10" t="n"/>
      <c r="U165" s="10" t="n"/>
      <c r="V165" s="10" t="n"/>
      <c r="W165" s="10" t="n"/>
      <c r="X165" s="10" t="n"/>
      <c r="Y165" s="11" t="n"/>
      <c r="Z165" s="11" t="n"/>
      <c r="AA165" s="11" t="n"/>
      <c r="AB165" s="11" t="n"/>
      <c r="AC165" s="11" t="n"/>
      <c r="AD165" s="11" t="n"/>
      <c r="AE165" s="10" t="n"/>
      <c r="AF165" s="10" t="n"/>
      <c r="AG165" s="10" t="n"/>
      <c r="AH165" s="10" t="n"/>
      <c r="AI165" s="13" t="n"/>
      <c r="AJ165" s="13" t="n"/>
      <c r="AK165" s="13" t="n"/>
      <c r="AL165" s="13" t="n"/>
      <c r="AM165" s="13" t="n"/>
      <c r="AN165" s="13" t="n"/>
      <c r="AO165" s="13" t="n"/>
      <c r="AP165" s="14" t="n"/>
      <c r="AQ165" s="14" t="n"/>
      <c r="AR165" s="14" t="n"/>
      <c r="AS165" s="13" t="n"/>
      <c r="AT165" s="13" t="n"/>
      <c r="AU165" s="10" t="n"/>
      <c r="AV165" s="10" t="n"/>
      <c r="AW165" s="10" t="n"/>
      <c r="AX165" s="10" t="n"/>
      <c r="AY165" s="10" t="n"/>
      <c r="AZ165" s="10" t="n"/>
      <c r="BA165" s="10" t="n"/>
      <c r="BB165" s="10" t="n"/>
      <c r="BC165" s="10" t="n"/>
      <c r="BD165" s="11" t="n"/>
      <c r="BE165" s="10" t="n"/>
      <c r="BF165" s="10" t="n"/>
      <c r="BG165" s="10" t="n"/>
      <c r="BH165" s="10" t="n"/>
      <c r="BI165" s="10" t="n"/>
      <c r="BJ165" s="10" t="n"/>
      <c r="BK165" s="10" t="n"/>
      <c r="BL165" s="10" t="n"/>
      <c r="BM165" s="10" t="n"/>
    </row>
    <row r="166" ht="15.75" customHeight="1" s="218">
      <c r="A166" s="10" t="n"/>
      <c r="B166" s="10" t="n"/>
      <c r="C166" s="10" t="n"/>
      <c r="D166" s="10" t="n"/>
      <c r="E166" s="10" t="n"/>
      <c r="F166" s="10" t="n"/>
      <c r="G166" s="11" t="n"/>
      <c r="H166" s="10" t="n"/>
      <c r="I166" s="10" t="n"/>
      <c r="J166" s="10" t="n"/>
      <c r="K166" s="10" t="n"/>
      <c r="L166" s="10" t="n"/>
      <c r="M166" s="13" t="n"/>
      <c r="N166" s="13" t="n"/>
      <c r="O166" s="13" t="n"/>
      <c r="P166" s="13" t="n"/>
      <c r="Q166" s="10" t="n"/>
      <c r="R166" s="10" t="n"/>
      <c r="S166" s="10" t="n"/>
      <c r="T166" s="10" t="n"/>
      <c r="U166" s="10" t="n"/>
      <c r="V166" s="10" t="n"/>
      <c r="W166" s="10" t="n"/>
      <c r="X166" s="10" t="n"/>
      <c r="Y166" s="11" t="n"/>
      <c r="Z166" s="11" t="n"/>
      <c r="AA166" s="11" t="n"/>
      <c r="AB166" s="11" t="n"/>
      <c r="AC166" s="11" t="n"/>
      <c r="AD166" s="11" t="n"/>
      <c r="AE166" s="10" t="n"/>
      <c r="AF166" s="10" t="n"/>
      <c r="AG166" s="10" t="n"/>
      <c r="AH166" s="10" t="n"/>
      <c r="AI166" s="13" t="n"/>
      <c r="AJ166" s="13" t="n"/>
      <c r="AK166" s="13" t="n"/>
      <c r="AL166" s="13" t="n"/>
      <c r="AM166" s="13" t="n"/>
      <c r="AN166" s="13" t="n"/>
      <c r="AO166" s="13" t="n"/>
      <c r="AP166" s="14" t="n"/>
      <c r="AQ166" s="14" t="n"/>
      <c r="AR166" s="14" t="n"/>
      <c r="AS166" s="13" t="n"/>
      <c r="AT166" s="13" t="n"/>
      <c r="AU166" s="10" t="n"/>
      <c r="AV166" s="10" t="n"/>
      <c r="AW166" s="10" t="n"/>
      <c r="AX166" s="10" t="n"/>
      <c r="AY166" s="10" t="n"/>
      <c r="AZ166" s="10" t="n"/>
      <c r="BA166" s="10" t="n"/>
      <c r="BB166" s="10" t="n"/>
      <c r="BC166" s="10" t="n"/>
      <c r="BD166" s="11" t="n"/>
      <c r="BE166" s="10" t="n"/>
      <c r="BF166" s="10" t="n"/>
      <c r="BG166" s="10" t="n"/>
      <c r="BH166" s="10" t="n"/>
      <c r="BI166" s="10" t="n"/>
      <c r="BJ166" s="10" t="n"/>
      <c r="BK166" s="10" t="n"/>
      <c r="BL166" s="10" t="n"/>
      <c r="BM166" s="10" t="n"/>
    </row>
    <row r="167" ht="15.75" customHeight="1" s="218">
      <c r="A167" s="10" t="n"/>
      <c r="B167" s="10" t="n"/>
      <c r="C167" s="10" t="n"/>
      <c r="D167" s="10" t="n"/>
      <c r="E167" s="10" t="n"/>
      <c r="F167" s="10" t="n"/>
      <c r="G167" s="11" t="n"/>
      <c r="H167" s="10" t="n"/>
      <c r="I167" s="10" t="n"/>
      <c r="J167" s="10" t="n"/>
      <c r="K167" s="10" t="n"/>
      <c r="L167" s="10" t="n"/>
      <c r="M167" s="13" t="n"/>
      <c r="N167" s="13" t="n"/>
      <c r="O167" s="13" t="n"/>
      <c r="P167" s="13" t="n"/>
      <c r="Q167" s="10" t="n"/>
      <c r="R167" s="10" t="n"/>
      <c r="S167" s="10" t="n"/>
      <c r="T167" s="10" t="n"/>
      <c r="U167" s="10" t="n"/>
      <c r="V167" s="10" t="n"/>
      <c r="W167" s="10" t="n"/>
      <c r="X167" s="10" t="n"/>
      <c r="Y167" s="11" t="n"/>
      <c r="Z167" s="11" t="n"/>
      <c r="AA167" s="11" t="n"/>
      <c r="AB167" s="11" t="n"/>
      <c r="AC167" s="11" t="n"/>
      <c r="AD167" s="11" t="n"/>
      <c r="AE167" s="10" t="n"/>
      <c r="AF167" s="10" t="n"/>
      <c r="AG167" s="10" t="n"/>
      <c r="AH167" s="10" t="n"/>
      <c r="AI167" s="13" t="n"/>
      <c r="AJ167" s="13" t="n"/>
      <c r="AK167" s="13" t="n"/>
      <c r="AL167" s="13" t="n"/>
      <c r="AM167" s="13" t="n"/>
      <c r="AN167" s="13" t="n"/>
      <c r="AO167" s="13" t="n"/>
      <c r="AP167" s="14" t="n"/>
      <c r="AQ167" s="14" t="n"/>
      <c r="AR167" s="14" t="n"/>
      <c r="AS167" s="13" t="n"/>
      <c r="AT167" s="13" t="n"/>
      <c r="AU167" s="10" t="n"/>
      <c r="AV167" s="10" t="n"/>
      <c r="AW167" s="10" t="n"/>
      <c r="AX167" s="10" t="n"/>
      <c r="AY167" s="10" t="n"/>
      <c r="AZ167" s="10" t="n"/>
      <c r="BA167" s="10" t="n"/>
      <c r="BB167" s="10" t="n"/>
      <c r="BC167" s="10" t="n"/>
      <c r="BD167" s="11" t="n"/>
      <c r="BE167" s="10" t="n"/>
      <c r="BF167" s="10" t="n"/>
      <c r="BG167" s="10" t="n"/>
      <c r="BH167" s="10" t="n"/>
      <c r="BI167" s="10" t="n"/>
      <c r="BJ167" s="10" t="n"/>
      <c r="BK167" s="10" t="n"/>
      <c r="BL167" s="10" t="n"/>
      <c r="BM167" s="10" t="n"/>
    </row>
    <row r="168" ht="15.75" customHeight="1" s="218">
      <c r="A168" s="10" t="n"/>
      <c r="B168" s="10" t="n"/>
      <c r="C168" s="10" t="n"/>
      <c r="D168" s="10" t="n"/>
      <c r="E168" s="10" t="n"/>
      <c r="F168" s="10" t="n"/>
      <c r="G168" s="11" t="n"/>
      <c r="H168" s="10" t="n"/>
      <c r="I168" s="10" t="n"/>
      <c r="J168" s="10" t="n"/>
      <c r="K168" s="10" t="n"/>
      <c r="L168" s="10" t="n"/>
      <c r="M168" s="13" t="n"/>
      <c r="N168" s="13" t="n"/>
      <c r="O168" s="13" t="n"/>
      <c r="P168" s="13" t="n"/>
      <c r="Q168" s="10" t="n"/>
      <c r="R168" s="10" t="n"/>
      <c r="S168" s="10" t="n"/>
      <c r="T168" s="10" t="n"/>
      <c r="U168" s="10" t="n"/>
      <c r="V168" s="10" t="n"/>
      <c r="W168" s="10" t="n"/>
      <c r="X168" s="10" t="n"/>
      <c r="Y168" s="11" t="n"/>
      <c r="Z168" s="11" t="n"/>
      <c r="AA168" s="11" t="n"/>
      <c r="AB168" s="11" t="n"/>
      <c r="AC168" s="11" t="n"/>
      <c r="AD168" s="11" t="n"/>
      <c r="AE168" s="10" t="n"/>
      <c r="AF168" s="10" t="n"/>
      <c r="AG168" s="10" t="n"/>
      <c r="AH168" s="10" t="n"/>
      <c r="AI168" s="13" t="n"/>
      <c r="AJ168" s="13" t="n"/>
      <c r="AK168" s="13" t="n"/>
      <c r="AL168" s="13" t="n"/>
      <c r="AM168" s="13" t="n"/>
      <c r="AN168" s="13" t="n"/>
      <c r="AO168" s="13" t="n"/>
      <c r="AP168" s="14" t="n"/>
      <c r="AQ168" s="14" t="n"/>
      <c r="AR168" s="14" t="n"/>
      <c r="AS168" s="13" t="n"/>
      <c r="AT168" s="13" t="n"/>
      <c r="AU168" s="10" t="n"/>
      <c r="AV168" s="10" t="n"/>
      <c r="AW168" s="10" t="n"/>
      <c r="AX168" s="10" t="n"/>
      <c r="AY168" s="10" t="n"/>
      <c r="AZ168" s="10" t="n"/>
      <c r="BA168" s="10" t="n"/>
      <c r="BB168" s="10" t="n"/>
      <c r="BC168" s="10" t="n"/>
      <c r="BD168" s="11" t="n"/>
      <c r="BE168" s="10" t="n"/>
      <c r="BF168" s="10" t="n"/>
      <c r="BG168" s="10" t="n"/>
      <c r="BH168" s="10" t="n"/>
      <c r="BI168" s="10" t="n"/>
      <c r="BJ168" s="10" t="n"/>
      <c r="BK168" s="10" t="n"/>
      <c r="BL168" s="10" t="n"/>
      <c r="BM168" s="10" t="n"/>
    </row>
    <row r="169" ht="15.75" customHeight="1" s="218">
      <c r="A169" s="10" t="n"/>
      <c r="B169" s="10" t="n"/>
      <c r="C169" s="10" t="n"/>
      <c r="D169" s="10" t="n"/>
      <c r="E169" s="10" t="n"/>
      <c r="F169" s="10" t="n"/>
      <c r="G169" s="11" t="n"/>
      <c r="H169" s="10" t="n"/>
      <c r="I169" s="10" t="n"/>
      <c r="J169" s="10" t="n"/>
      <c r="K169" s="10" t="n"/>
      <c r="L169" s="10" t="n"/>
      <c r="M169" s="13" t="n"/>
      <c r="N169" s="13" t="n"/>
      <c r="O169" s="13" t="n"/>
      <c r="P169" s="13" t="n"/>
      <c r="Q169" s="10" t="n"/>
      <c r="R169" s="10" t="n"/>
      <c r="S169" s="10" t="n"/>
      <c r="T169" s="10" t="n"/>
      <c r="U169" s="10" t="n"/>
      <c r="V169" s="10" t="n"/>
      <c r="W169" s="10" t="n"/>
      <c r="X169" s="10" t="n"/>
      <c r="Y169" s="11" t="n"/>
      <c r="Z169" s="11" t="n"/>
      <c r="AA169" s="11" t="n"/>
      <c r="AB169" s="11" t="n"/>
      <c r="AC169" s="11" t="n"/>
      <c r="AD169" s="11" t="n"/>
      <c r="AE169" s="10" t="n"/>
      <c r="AF169" s="10" t="n"/>
      <c r="AG169" s="10" t="n"/>
      <c r="AH169" s="10" t="n"/>
      <c r="AI169" s="13" t="n"/>
      <c r="AJ169" s="13" t="n"/>
      <c r="AK169" s="13" t="n"/>
      <c r="AL169" s="13" t="n"/>
      <c r="AM169" s="13" t="n"/>
      <c r="AN169" s="13" t="n"/>
      <c r="AO169" s="13" t="n"/>
      <c r="AP169" s="14" t="n"/>
      <c r="AQ169" s="14" t="n"/>
      <c r="AR169" s="14" t="n"/>
      <c r="AS169" s="13" t="n"/>
      <c r="AT169" s="13" t="n"/>
      <c r="AU169" s="10" t="n"/>
      <c r="AV169" s="10" t="n"/>
      <c r="AW169" s="10" t="n"/>
      <c r="AX169" s="10" t="n"/>
      <c r="AY169" s="10" t="n"/>
      <c r="AZ169" s="10" t="n"/>
      <c r="BA169" s="10" t="n"/>
      <c r="BB169" s="10" t="n"/>
      <c r="BC169" s="10" t="n"/>
      <c r="BD169" s="11" t="n"/>
      <c r="BE169" s="10" t="n"/>
      <c r="BF169" s="10" t="n"/>
      <c r="BG169" s="10" t="n"/>
      <c r="BH169" s="10" t="n"/>
      <c r="BI169" s="10" t="n"/>
      <c r="BJ169" s="10" t="n"/>
      <c r="BK169" s="10" t="n"/>
      <c r="BL169" s="10" t="n"/>
      <c r="BM169" s="10" t="n"/>
    </row>
    <row r="170" ht="15.75" customHeight="1" s="218">
      <c r="A170" s="10" t="n"/>
      <c r="B170" s="10" t="n"/>
      <c r="C170" s="10" t="n"/>
      <c r="D170" s="10" t="n"/>
      <c r="E170" s="10" t="n"/>
      <c r="F170" s="10" t="n"/>
      <c r="G170" s="11" t="n"/>
      <c r="H170" s="10" t="n"/>
      <c r="I170" s="10" t="n"/>
      <c r="J170" s="10" t="n"/>
      <c r="K170" s="10" t="n"/>
      <c r="L170" s="10" t="n"/>
      <c r="M170" s="13" t="n"/>
      <c r="N170" s="13" t="n"/>
      <c r="O170" s="13" t="n"/>
      <c r="P170" s="13" t="n"/>
      <c r="Q170" s="10" t="n"/>
      <c r="R170" s="10" t="n"/>
      <c r="S170" s="10" t="n"/>
      <c r="T170" s="10" t="n"/>
      <c r="U170" s="10" t="n"/>
      <c r="V170" s="10" t="n"/>
      <c r="W170" s="10" t="n"/>
      <c r="X170" s="10" t="n"/>
      <c r="Y170" s="11" t="n"/>
      <c r="Z170" s="11" t="n"/>
      <c r="AA170" s="11" t="n"/>
      <c r="AB170" s="11" t="n"/>
      <c r="AC170" s="11" t="n"/>
      <c r="AD170" s="11" t="n"/>
      <c r="AE170" s="10" t="n"/>
      <c r="AF170" s="10" t="n"/>
      <c r="AG170" s="10" t="n"/>
      <c r="AH170" s="10" t="n"/>
      <c r="AI170" s="13" t="n"/>
      <c r="AJ170" s="13" t="n"/>
      <c r="AK170" s="13" t="n"/>
      <c r="AL170" s="13" t="n"/>
      <c r="AM170" s="13" t="n"/>
      <c r="AN170" s="13" t="n"/>
      <c r="AO170" s="13" t="n"/>
      <c r="AP170" s="14" t="n"/>
      <c r="AQ170" s="14" t="n"/>
      <c r="AR170" s="14" t="n"/>
      <c r="AS170" s="13" t="n"/>
      <c r="AT170" s="13" t="n"/>
      <c r="AU170" s="10" t="n"/>
      <c r="AV170" s="10" t="n"/>
      <c r="AW170" s="10" t="n"/>
      <c r="AX170" s="10" t="n"/>
      <c r="AY170" s="10" t="n"/>
      <c r="AZ170" s="10" t="n"/>
      <c r="BA170" s="10" t="n"/>
      <c r="BB170" s="10" t="n"/>
      <c r="BC170" s="10" t="n"/>
      <c r="BD170" s="11" t="n"/>
      <c r="BE170" s="10" t="n"/>
      <c r="BF170" s="10" t="n"/>
      <c r="BG170" s="10" t="n"/>
      <c r="BH170" s="10" t="n"/>
      <c r="BI170" s="10" t="n"/>
      <c r="BJ170" s="10" t="n"/>
      <c r="BK170" s="10" t="n"/>
      <c r="BL170" s="10" t="n"/>
      <c r="BM170" s="10" t="n"/>
    </row>
    <row r="171" ht="15.75" customHeight="1" s="218">
      <c r="A171" s="10" t="n"/>
      <c r="B171" s="10" t="n"/>
      <c r="C171" s="10" t="n"/>
      <c r="D171" s="10" t="n"/>
      <c r="E171" s="10" t="n"/>
      <c r="F171" s="10" t="n"/>
      <c r="G171" s="11" t="n"/>
      <c r="H171" s="10" t="n"/>
      <c r="I171" s="10" t="n"/>
      <c r="J171" s="10" t="n"/>
      <c r="K171" s="10" t="n"/>
      <c r="L171" s="10" t="n"/>
      <c r="M171" s="13" t="n"/>
      <c r="N171" s="13" t="n"/>
      <c r="O171" s="13" t="n"/>
      <c r="P171" s="13" t="n"/>
      <c r="Q171" s="10" t="n"/>
      <c r="R171" s="10" t="n"/>
      <c r="S171" s="10" t="n"/>
      <c r="T171" s="10" t="n"/>
      <c r="U171" s="10" t="n"/>
      <c r="V171" s="10" t="n"/>
      <c r="W171" s="10" t="n"/>
      <c r="X171" s="10" t="n"/>
      <c r="Y171" s="11" t="n"/>
      <c r="Z171" s="11" t="n"/>
      <c r="AA171" s="11" t="n"/>
      <c r="AB171" s="11" t="n"/>
      <c r="AC171" s="11" t="n"/>
      <c r="AD171" s="11" t="n"/>
      <c r="AE171" s="10" t="n"/>
      <c r="AF171" s="10" t="n"/>
      <c r="AG171" s="10" t="n"/>
      <c r="AH171" s="10" t="n"/>
      <c r="AI171" s="13" t="n"/>
      <c r="AJ171" s="13" t="n"/>
      <c r="AK171" s="13" t="n"/>
      <c r="AL171" s="13" t="n"/>
      <c r="AM171" s="13" t="n"/>
      <c r="AN171" s="13" t="n"/>
      <c r="AO171" s="13" t="n"/>
      <c r="AP171" s="14" t="n"/>
      <c r="AQ171" s="14" t="n"/>
      <c r="AR171" s="14" t="n"/>
      <c r="AS171" s="13" t="n"/>
      <c r="AT171" s="13" t="n"/>
      <c r="AU171" s="10" t="n"/>
      <c r="AV171" s="10" t="n"/>
      <c r="AW171" s="10" t="n"/>
      <c r="AX171" s="10" t="n"/>
      <c r="AY171" s="10" t="n"/>
      <c r="AZ171" s="10" t="n"/>
      <c r="BA171" s="10" t="n"/>
      <c r="BB171" s="10" t="n"/>
      <c r="BC171" s="10" t="n"/>
      <c r="BD171" s="11" t="n"/>
      <c r="BE171" s="10" t="n"/>
      <c r="BF171" s="10" t="n"/>
      <c r="BG171" s="10" t="n"/>
      <c r="BH171" s="10" t="n"/>
      <c r="BI171" s="10" t="n"/>
      <c r="BJ171" s="10" t="n"/>
      <c r="BK171" s="10" t="n"/>
      <c r="BL171" s="10" t="n"/>
      <c r="BM171" s="10" t="n"/>
    </row>
    <row r="172" ht="15.75" customHeight="1" s="218">
      <c r="A172" s="10" t="n"/>
      <c r="B172" s="10" t="n"/>
      <c r="C172" s="10" t="n"/>
      <c r="D172" s="10" t="n"/>
      <c r="E172" s="10" t="n"/>
      <c r="F172" s="10" t="n"/>
      <c r="G172" s="11" t="n"/>
      <c r="H172" s="10" t="n"/>
      <c r="I172" s="10" t="n"/>
      <c r="J172" s="10" t="n"/>
      <c r="K172" s="10" t="n"/>
      <c r="L172" s="10" t="n"/>
      <c r="M172" s="13" t="n"/>
      <c r="N172" s="13" t="n"/>
      <c r="O172" s="13" t="n"/>
      <c r="P172" s="13" t="n"/>
      <c r="Q172" s="10" t="n"/>
      <c r="R172" s="10" t="n"/>
      <c r="S172" s="10" t="n"/>
      <c r="T172" s="10" t="n"/>
      <c r="U172" s="10" t="n"/>
      <c r="V172" s="10" t="n"/>
      <c r="W172" s="10" t="n"/>
      <c r="X172" s="10" t="n"/>
      <c r="Y172" s="11" t="n"/>
      <c r="Z172" s="11" t="n"/>
      <c r="AA172" s="11" t="n"/>
      <c r="AB172" s="11" t="n"/>
      <c r="AC172" s="11" t="n"/>
      <c r="AD172" s="11" t="n"/>
      <c r="AE172" s="10" t="n"/>
      <c r="AF172" s="10" t="n"/>
      <c r="AG172" s="10" t="n"/>
      <c r="AH172" s="10" t="n"/>
      <c r="AI172" s="13" t="n"/>
      <c r="AJ172" s="13" t="n"/>
      <c r="AK172" s="13" t="n"/>
      <c r="AL172" s="13" t="n"/>
      <c r="AM172" s="13" t="n"/>
      <c r="AN172" s="13" t="n"/>
      <c r="AO172" s="13" t="n"/>
      <c r="AP172" s="14" t="n"/>
      <c r="AQ172" s="14" t="n"/>
      <c r="AR172" s="14" t="n"/>
      <c r="AS172" s="13" t="n"/>
      <c r="AT172" s="13" t="n"/>
      <c r="AU172" s="10" t="n"/>
      <c r="AV172" s="10" t="n"/>
      <c r="AW172" s="10" t="n"/>
      <c r="AX172" s="10" t="n"/>
      <c r="AY172" s="10" t="n"/>
      <c r="AZ172" s="10" t="n"/>
      <c r="BA172" s="10" t="n"/>
      <c r="BB172" s="10" t="n"/>
      <c r="BC172" s="10" t="n"/>
      <c r="BD172" s="11" t="n"/>
      <c r="BE172" s="10" t="n"/>
      <c r="BF172" s="10" t="n"/>
      <c r="BG172" s="10" t="n"/>
      <c r="BH172" s="10" t="n"/>
      <c r="BI172" s="10" t="n"/>
      <c r="BJ172" s="10" t="n"/>
      <c r="BK172" s="10" t="n"/>
      <c r="BL172" s="10" t="n"/>
      <c r="BM172" s="10" t="n"/>
    </row>
    <row r="173" ht="15.75" customHeight="1" s="218">
      <c r="A173" s="10" t="n"/>
      <c r="B173" s="10" t="n"/>
      <c r="C173" s="10" t="n"/>
      <c r="D173" s="10" t="n"/>
      <c r="E173" s="10" t="n"/>
      <c r="F173" s="10" t="n"/>
      <c r="G173" s="11" t="n"/>
      <c r="H173" s="10" t="n"/>
      <c r="I173" s="10" t="n"/>
      <c r="J173" s="10" t="n"/>
      <c r="K173" s="10" t="n"/>
      <c r="L173" s="10" t="n"/>
      <c r="M173" s="13" t="n"/>
      <c r="N173" s="13" t="n"/>
      <c r="O173" s="13" t="n"/>
      <c r="P173" s="13" t="n"/>
      <c r="Q173" s="10" t="n"/>
      <c r="R173" s="10" t="n"/>
      <c r="S173" s="10" t="n"/>
      <c r="T173" s="10" t="n"/>
      <c r="U173" s="10" t="n"/>
      <c r="V173" s="10" t="n"/>
      <c r="W173" s="10" t="n"/>
      <c r="X173" s="10" t="n"/>
      <c r="Y173" s="11" t="n"/>
      <c r="Z173" s="11" t="n"/>
      <c r="AA173" s="11" t="n"/>
      <c r="AB173" s="11" t="n"/>
      <c r="AC173" s="11" t="n"/>
      <c r="AD173" s="11" t="n"/>
      <c r="AE173" s="10" t="n"/>
      <c r="AF173" s="10" t="n"/>
      <c r="AG173" s="10" t="n"/>
      <c r="AH173" s="10" t="n"/>
      <c r="AI173" s="13" t="n"/>
      <c r="AJ173" s="13" t="n"/>
      <c r="AK173" s="13" t="n"/>
      <c r="AL173" s="13" t="n"/>
      <c r="AM173" s="13" t="n"/>
      <c r="AN173" s="13" t="n"/>
      <c r="AO173" s="13" t="n"/>
      <c r="AP173" s="14" t="n"/>
      <c r="AQ173" s="14" t="n"/>
      <c r="AR173" s="14" t="n"/>
      <c r="AS173" s="13" t="n"/>
      <c r="AT173" s="13" t="n"/>
      <c r="AU173" s="10" t="n"/>
      <c r="AV173" s="10" t="n"/>
      <c r="AW173" s="10" t="n"/>
      <c r="AX173" s="10" t="n"/>
      <c r="AY173" s="10" t="n"/>
      <c r="AZ173" s="10" t="n"/>
      <c r="BA173" s="10" t="n"/>
      <c r="BB173" s="10" t="n"/>
      <c r="BC173" s="10" t="n"/>
      <c r="BD173" s="11" t="n"/>
      <c r="BE173" s="10" t="n"/>
      <c r="BF173" s="10" t="n"/>
      <c r="BG173" s="10" t="n"/>
      <c r="BH173" s="10" t="n"/>
      <c r="BI173" s="10" t="n"/>
      <c r="BJ173" s="10" t="n"/>
      <c r="BK173" s="10" t="n"/>
      <c r="BL173" s="10" t="n"/>
      <c r="BM173" s="10" t="n"/>
    </row>
    <row r="174" ht="15.75" customHeight="1" s="218">
      <c r="A174" s="10" t="n"/>
      <c r="B174" s="10" t="n"/>
      <c r="C174" s="10" t="n"/>
      <c r="D174" s="10" t="n"/>
      <c r="E174" s="10" t="n"/>
      <c r="F174" s="10" t="n"/>
      <c r="G174" s="11" t="n"/>
      <c r="H174" s="10" t="n"/>
      <c r="I174" s="10" t="n"/>
      <c r="J174" s="10" t="n"/>
      <c r="K174" s="10" t="n"/>
      <c r="L174" s="10" t="n"/>
      <c r="M174" s="13" t="n"/>
      <c r="N174" s="13" t="n"/>
      <c r="O174" s="13" t="n"/>
      <c r="P174" s="13" t="n"/>
      <c r="Q174" s="10" t="n"/>
      <c r="R174" s="10" t="n"/>
      <c r="S174" s="10" t="n"/>
      <c r="T174" s="10" t="n"/>
      <c r="U174" s="10" t="n"/>
      <c r="V174" s="10" t="n"/>
      <c r="W174" s="10" t="n"/>
      <c r="X174" s="10" t="n"/>
      <c r="Y174" s="11" t="n"/>
      <c r="Z174" s="11" t="n"/>
      <c r="AA174" s="11" t="n"/>
      <c r="AB174" s="11" t="n"/>
      <c r="AC174" s="11" t="n"/>
      <c r="AD174" s="11" t="n"/>
      <c r="AE174" s="10" t="n"/>
      <c r="AF174" s="10" t="n"/>
      <c r="AG174" s="10" t="n"/>
      <c r="AH174" s="10" t="n"/>
      <c r="AI174" s="13" t="n"/>
      <c r="AJ174" s="13" t="n"/>
      <c r="AK174" s="13" t="n"/>
      <c r="AL174" s="13" t="n"/>
      <c r="AM174" s="13" t="n"/>
      <c r="AN174" s="13" t="n"/>
      <c r="AO174" s="13" t="n"/>
      <c r="AP174" s="14" t="n"/>
      <c r="AQ174" s="14" t="n"/>
      <c r="AR174" s="14" t="n"/>
      <c r="AS174" s="13" t="n"/>
      <c r="AT174" s="13" t="n"/>
      <c r="AU174" s="10" t="n"/>
      <c r="AV174" s="10" t="n"/>
      <c r="AW174" s="10" t="n"/>
      <c r="AX174" s="10" t="n"/>
      <c r="AY174" s="10" t="n"/>
      <c r="AZ174" s="10" t="n"/>
      <c r="BA174" s="10" t="n"/>
      <c r="BB174" s="10" t="n"/>
      <c r="BC174" s="10" t="n"/>
      <c r="BD174" s="11" t="n"/>
      <c r="BE174" s="10" t="n"/>
      <c r="BF174" s="10" t="n"/>
      <c r="BG174" s="10" t="n"/>
      <c r="BH174" s="10" t="n"/>
      <c r="BI174" s="10" t="n"/>
      <c r="BJ174" s="10" t="n"/>
      <c r="BK174" s="10" t="n"/>
      <c r="BL174" s="10" t="n"/>
      <c r="BM174" s="10" t="n"/>
    </row>
    <row r="175" ht="15.75" customHeight="1" s="218">
      <c r="A175" s="10" t="n"/>
      <c r="B175" s="10" t="n"/>
      <c r="C175" s="10" t="n"/>
      <c r="D175" s="10" t="n"/>
      <c r="E175" s="10" t="n"/>
      <c r="F175" s="10" t="n"/>
      <c r="G175" s="11" t="n"/>
      <c r="H175" s="10" t="n"/>
      <c r="I175" s="10" t="n"/>
      <c r="J175" s="10" t="n"/>
      <c r="K175" s="10" t="n"/>
      <c r="L175" s="10" t="n"/>
      <c r="M175" s="13" t="n"/>
      <c r="N175" s="13" t="n"/>
      <c r="O175" s="13" t="n"/>
      <c r="P175" s="13" t="n"/>
      <c r="Q175" s="10" t="n"/>
      <c r="R175" s="10" t="n"/>
      <c r="S175" s="10" t="n"/>
      <c r="T175" s="10" t="n"/>
      <c r="U175" s="10" t="n"/>
      <c r="V175" s="10" t="n"/>
      <c r="W175" s="10" t="n"/>
      <c r="X175" s="10" t="n"/>
      <c r="Y175" s="11" t="n"/>
      <c r="Z175" s="11" t="n"/>
      <c r="AA175" s="11" t="n"/>
      <c r="AB175" s="11" t="n"/>
      <c r="AC175" s="11" t="n"/>
      <c r="AD175" s="11" t="n"/>
      <c r="AE175" s="10" t="n"/>
      <c r="AF175" s="10" t="n"/>
      <c r="AG175" s="10" t="n"/>
      <c r="AH175" s="10" t="n"/>
      <c r="AI175" s="13" t="n"/>
      <c r="AJ175" s="13" t="n"/>
      <c r="AK175" s="13" t="n"/>
      <c r="AL175" s="13" t="n"/>
      <c r="AM175" s="13" t="n"/>
      <c r="AN175" s="13" t="n"/>
      <c r="AO175" s="13" t="n"/>
      <c r="AP175" s="14" t="n"/>
      <c r="AQ175" s="14" t="n"/>
      <c r="AR175" s="14" t="n"/>
      <c r="AS175" s="13" t="n"/>
      <c r="AT175" s="13" t="n"/>
      <c r="AU175" s="10" t="n"/>
      <c r="AV175" s="10" t="n"/>
      <c r="AW175" s="10" t="n"/>
      <c r="AX175" s="10" t="n"/>
      <c r="AY175" s="10" t="n"/>
      <c r="AZ175" s="10" t="n"/>
      <c r="BA175" s="10" t="n"/>
      <c r="BB175" s="10" t="n"/>
      <c r="BC175" s="10" t="n"/>
      <c r="BD175" s="11" t="n"/>
      <c r="BE175" s="10" t="n"/>
      <c r="BF175" s="10" t="n"/>
      <c r="BG175" s="10" t="n"/>
      <c r="BH175" s="10" t="n"/>
      <c r="BI175" s="10" t="n"/>
      <c r="BJ175" s="10" t="n"/>
      <c r="BK175" s="10" t="n"/>
      <c r="BL175" s="10" t="n"/>
      <c r="BM175" s="10" t="n"/>
    </row>
    <row r="176" ht="15.75" customHeight="1" s="218">
      <c r="A176" s="10" t="n"/>
      <c r="B176" s="10" t="n"/>
      <c r="C176" s="10" t="n"/>
      <c r="D176" s="10" t="n"/>
      <c r="E176" s="10" t="n"/>
      <c r="F176" s="10" t="n"/>
      <c r="G176" s="11" t="n"/>
      <c r="H176" s="10" t="n"/>
      <c r="I176" s="10" t="n"/>
      <c r="J176" s="10" t="n"/>
      <c r="K176" s="10" t="n"/>
      <c r="L176" s="10" t="n"/>
      <c r="M176" s="13" t="n"/>
      <c r="N176" s="13" t="n"/>
      <c r="O176" s="13" t="n"/>
      <c r="P176" s="13" t="n"/>
      <c r="Q176" s="10" t="n"/>
      <c r="R176" s="10" t="n"/>
      <c r="S176" s="10" t="n"/>
      <c r="T176" s="10" t="n"/>
      <c r="U176" s="10" t="n"/>
      <c r="V176" s="10" t="n"/>
      <c r="W176" s="10" t="n"/>
      <c r="X176" s="10" t="n"/>
      <c r="Y176" s="11" t="n"/>
      <c r="Z176" s="11" t="n"/>
      <c r="AA176" s="11" t="n"/>
      <c r="AB176" s="11" t="n"/>
      <c r="AC176" s="11" t="n"/>
      <c r="AD176" s="11" t="n"/>
      <c r="AE176" s="10" t="n"/>
      <c r="AF176" s="10" t="n"/>
      <c r="AG176" s="10" t="n"/>
      <c r="AH176" s="10" t="n"/>
      <c r="AI176" s="13" t="n"/>
      <c r="AJ176" s="13" t="n"/>
      <c r="AK176" s="13" t="n"/>
      <c r="AL176" s="13" t="n"/>
      <c r="AM176" s="13" t="n"/>
      <c r="AN176" s="13" t="n"/>
      <c r="AO176" s="13" t="n"/>
      <c r="AP176" s="14" t="n"/>
      <c r="AQ176" s="14" t="n"/>
      <c r="AR176" s="14" t="n"/>
      <c r="AS176" s="13" t="n"/>
      <c r="AT176" s="13" t="n"/>
      <c r="AU176" s="10" t="n"/>
      <c r="AV176" s="10" t="n"/>
      <c r="AW176" s="10" t="n"/>
      <c r="AX176" s="10" t="n"/>
      <c r="AY176" s="10" t="n"/>
      <c r="AZ176" s="10" t="n"/>
      <c r="BA176" s="10" t="n"/>
      <c r="BB176" s="10" t="n"/>
      <c r="BC176" s="10" t="n"/>
      <c r="BD176" s="11" t="n"/>
      <c r="BE176" s="10" t="n"/>
      <c r="BF176" s="10" t="n"/>
      <c r="BG176" s="10" t="n"/>
      <c r="BH176" s="10" t="n"/>
      <c r="BI176" s="10" t="n"/>
      <c r="BJ176" s="10" t="n"/>
      <c r="BK176" s="10" t="n"/>
      <c r="BL176" s="10" t="n"/>
      <c r="BM176" s="10" t="n"/>
    </row>
    <row r="177" ht="15.75" customHeight="1" s="218">
      <c r="A177" s="10" t="n"/>
      <c r="B177" s="10" t="n"/>
      <c r="C177" s="10" t="n"/>
      <c r="D177" s="10" t="n"/>
      <c r="E177" s="10" t="n"/>
      <c r="F177" s="10" t="n"/>
      <c r="G177" s="11" t="n"/>
      <c r="H177" s="10" t="n"/>
      <c r="I177" s="10" t="n"/>
      <c r="J177" s="10" t="n"/>
      <c r="K177" s="10" t="n"/>
      <c r="L177" s="10" t="n"/>
      <c r="M177" s="13" t="n"/>
      <c r="N177" s="13" t="n"/>
      <c r="O177" s="13" t="n"/>
      <c r="P177" s="13" t="n"/>
      <c r="Q177" s="10" t="n"/>
      <c r="R177" s="10" t="n"/>
      <c r="S177" s="10" t="n"/>
      <c r="T177" s="10" t="n"/>
      <c r="U177" s="10" t="n"/>
      <c r="V177" s="10" t="n"/>
      <c r="W177" s="10" t="n"/>
      <c r="X177" s="10" t="n"/>
      <c r="Y177" s="11" t="n"/>
      <c r="Z177" s="11" t="n"/>
      <c r="AA177" s="11" t="n"/>
      <c r="AB177" s="11" t="n"/>
      <c r="AC177" s="11" t="n"/>
      <c r="AD177" s="11" t="n"/>
      <c r="AE177" s="10" t="n"/>
      <c r="AF177" s="10" t="n"/>
      <c r="AG177" s="10" t="n"/>
      <c r="AH177" s="10" t="n"/>
      <c r="AI177" s="13" t="n"/>
      <c r="AJ177" s="13" t="n"/>
      <c r="AK177" s="13" t="n"/>
      <c r="AL177" s="13" t="n"/>
      <c r="AM177" s="13" t="n"/>
      <c r="AN177" s="13" t="n"/>
      <c r="AO177" s="13" t="n"/>
      <c r="AP177" s="14" t="n"/>
      <c r="AQ177" s="14" t="n"/>
      <c r="AR177" s="14" t="n"/>
      <c r="AS177" s="13" t="n"/>
      <c r="AT177" s="13" t="n"/>
      <c r="AU177" s="10" t="n"/>
      <c r="AV177" s="10" t="n"/>
      <c r="AW177" s="10" t="n"/>
      <c r="AX177" s="10" t="n"/>
      <c r="AY177" s="10" t="n"/>
      <c r="AZ177" s="10" t="n"/>
      <c r="BA177" s="10" t="n"/>
      <c r="BB177" s="10" t="n"/>
      <c r="BC177" s="10" t="n"/>
      <c r="BD177" s="11" t="n"/>
      <c r="BE177" s="10" t="n"/>
      <c r="BF177" s="10" t="n"/>
      <c r="BG177" s="10" t="n"/>
      <c r="BH177" s="10" t="n"/>
      <c r="BI177" s="10" t="n"/>
      <c r="BJ177" s="10" t="n"/>
      <c r="BK177" s="10" t="n"/>
      <c r="BL177" s="10" t="n"/>
      <c r="BM177" s="10" t="n"/>
    </row>
    <row r="178" ht="15.75" customHeight="1" s="218">
      <c r="A178" s="10" t="n"/>
      <c r="B178" s="10" t="n"/>
      <c r="C178" s="10" t="n"/>
      <c r="D178" s="10" t="n"/>
      <c r="E178" s="10" t="n"/>
      <c r="F178" s="10" t="n"/>
      <c r="G178" s="11" t="n"/>
      <c r="H178" s="10" t="n"/>
      <c r="I178" s="10" t="n"/>
      <c r="J178" s="10" t="n"/>
      <c r="K178" s="10" t="n"/>
      <c r="L178" s="10" t="n"/>
      <c r="M178" s="13" t="n"/>
      <c r="N178" s="13" t="n"/>
      <c r="O178" s="13" t="n"/>
      <c r="P178" s="13" t="n"/>
      <c r="Q178" s="10" t="n"/>
      <c r="R178" s="10" t="n"/>
      <c r="S178" s="10" t="n"/>
      <c r="T178" s="10" t="n"/>
      <c r="U178" s="10" t="n"/>
      <c r="V178" s="10" t="n"/>
      <c r="W178" s="10" t="n"/>
      <c r="X178" s="10" t="n"/>
      <c r="Y178" s="11" t="n"/>
      <c r="Z178" s="11" t="n"/>
      <c r="AA178" s="11" t="n"/>
      <c r="AB178" s="11" t="n"/>
      <c r="AC178" s="11" t="n"/>
      <c r="AD178" s="11" t="n"/>
      <c r="AE178" s="10" t="n"/>
      <c r="AF178" s="10" t="n"/>
      <c r="AG178" s="10" t="n"/>
      <c r="AH178" s="10" t="n"/>
      <c r="AI178" s="13" t="n"/>
      <c r="AJ178" s="13" t="n"/>
      <c r="AK178" s="13" t="n"/>
      <c r="AL178" s="13" t="n"/>
      <c r="AM178" s="13" t="n"/>
      <c r="AN178" s="13" t="n"/>
      <c r="AO178" s="13" t="n"/>
      <c r="AP178" s="14" t="n"/>
      <c r="AQ178" s="14" t="n"/>
      <c r="AR178" s="14" t="n"/>
      <c r="AS178" s="13" t="n"/>
      <c r="AT178" s="13" t="n"/>
      <c r="AU178" s="10" t="n"/>
      <c r="AV178" s="10" t="n"/>
      <c r="AW178" s="10" t="n"/>
      <c r="AX178" s="10" t="n"/>
      <c r="AY178" s="10" t="n"/>
      <c r="AZ178" s="10" t="n"/>
      <c r="BA178" s="10" t="n"/>
      <c r="BB178" s="10" t="n"/>
      <c r="BC178" s="10" t="n"/>
      <c r="BD178" s="11" t="n"/>
      <c r="BE178" s="10" t="n"/>
      <c r="BF178" s="10" t="n"/>
      <c r="BG178" s="10" t="n"/>
      <c r="BH178" s="10" t="n"/>
      <c r="BI178" s="10" t="n"/>
      <c r="BJ178" s="10" t="n"/>
      <c r="BK178" s="10" t="n"/>
      <c r="BL178" s="10" t="n"/>
      <c r="BM178" s="10" t="n"/>
    </row>
    <row r="179" ht="15.75" customHeight="1" s="218">
      <c r="A179" s="10" t="n"/>
      <c r="B179" s="10" t="n"/>
      <c r="C179" s="10" t="n"/>
      <c r="D179" s="10" t="n"/>
      <c r="E179" s="10" t="n"/>
      <c r="F179" s="10" t="n"/>
      <c r="G179" s="11" t="n"/>
      <c r="H179" s="10" t="n"/>
      <c r="I179" s="10" t="n"/>
      <c r="J179" s="10" t="n"/>
      <c r="K179" s="10" t="n"/>
      <c r="L179" s="10" t="n"/>
      <c r="M179" s="13" t="n"/>
      <c r="N179" s="13" t="n"/>
      <c r="O179" s="13" t="n"/>
      <c r="P179" s="13" t="n"/>
      <c r="Q179" s="10" t="n"/>
      <c r="R179" s="10" t="n"/>
      <c r="S179" s="10" t="n"/>
      <c r="T179" s="10" t="n"/>
      <c r="U179" s="10" t="n"/>
      <c r="V179" s="10" t="n"/>
      <c r="W179" s="10" t="n"/>
      <c r="X179" s="10" t="n"/>
      <c r="Y179" s="11" t="n"/>
      <c r="Z179" s="11" t="n"/>
      <c r="AA179" s="11" t="n"/>
      <c r="AB179" s="11" t="n"/>
      <c r="AC179" s="11" t="n"/>
      <c r="AD179" s="11" t="n"/>
      <c r="AE179" s="10" t="n"/>
      <c r="AF179" s="10" t="n"/>
      <c r="AG179" s="10" t="n"/>
      <c r="AH179" s="10" t="n"/>
      <c r="AI179" s="13" t="n"/>
      <c r="AJ179" s="13" t="n"/>
      <c r="AK179" s="13" t="n"/>
      <c r="AL179" s="13" t="n"/>
      <c r="AM179" s="13" t="n"/>
      <c r="AN179" s="13" t="n"/>
      <c r="AO179" s="13" t="n"/>
      <c r="AP179" s="14" t="n"/>
      <c r="AQ179" s="14" t="n"/>
      <c r="AR179" s="14" t="n"/>
      <c r="AS179" s="13" t="n"/>
      <c r="AT179" s="13" t="n"/>
      <c r="AU179" s="10" t="n"/>
      <c r="AV179" s="10" t="n"/>
      <c r="AW179" s="10" t="n"/>
      <c r="AX179" s="10" t="n"/>
      <c r="AY179" s="10" t="n"/>
      <c r="AZ179" s="10" t="n"/>
      <c r="BA179" s="10" t="n"/>
      <c r="BB179" s="10" t="n"/>
      <c r="BC179" s="10" t="n"/>
      <c r="BD179" s="11" t="n"/>
      <c r="BE179" s="10" t="n"/>
      <c r="BF179" s="10" t="n"/>
      <c r="BG179" s="10" t="n"/>
      <c r="BH179" s="10" t="n"/>
      <c r="BI179" s="10" t="n"/>
      <c r="BJ179" s="10" t="n"/>
      <c r="BK179" s="10" t="n"/>
      <c r="BL179" s="10" t="n"/>
      <c r="BM179" s="10" t="n"/>
    </row>
    <row r="180" ht="15.75" customHeight="1" s="218">
      <c r="A180" s="10" t="n"/>
      <c r="B180" s="10" t="n"/>
      <c r="C180" s="10" t="n"/>
      <c r="D180" s="10" t="n"/>
      <c r="E180" s="10" t="n"/>
      <c r="F180" s="10" t="n"/>
      <c r="G180" s="11" t="n"/>
      <c r="H180" s="10" t="n"/>
      <c r="I180" s="10" t="n"/>
      <c r="J180" s="10" t="n"/>
      <c r="K180" s="10" t="n"/>
      <c r="L180" s="10" t="n"/>
      <c r="M180" s="13" t="n"/>
      <c r="N180" s="13" t="n"/>
      <c r="O180" s="13" t="n"/>
      <c r="P180" s="13" t="n"/>
      <c r="Q180" s="10" t="n"/>
      <c r="R180" s="10" t="n"/>
      <c r="S180" s="10" t="n"/>
      <c r="T180" s="10" t="n"/>
      <c r="U180" s="10" t="n"/>
      <c r="V180" s="10" t="n"/>
      <c r="W180" s="10" t="n"/>
      <c r="X180" s="10" t="n"/>
      <c r="Y180" s="11" t="n"/>
      <c r="Z180" s="11" t="n"/>
      <c r="AA180" s="11" t="n"/>
      <c r="AB180" s="11" t="n"/>
      <c r="AC180" s="11" t="n"/>
      <c r="AD180" s="11" t="n"/>
      <c r="AE180" s="10" t="n"/>
      <c r="AF180" s="10" t="n"/>
      <c r="AG180" s="10" t="n"/>
      <c r="AH180" s="10" t="n"/>
      <c r="AI180" s="13" t="n"/>
      <c r="AJ180" s="13" t="n"/>
      <c r="AK180" s="13" t="n"/>
      <c r="AL180" s="13" t="n"/>
      <c r="AM180" s="13" t="n"/>
      <c r="AN180" s="13" t="n"/>
      <c r="AO180" s="13" t="n"/>
      <c r="AP180" s="14" t="n"/>
      <c r="AQ180" s="14" t="n"/>
      <c r="AR180" s="14" t="n"/>
      <c r="AS180" s="13" t="n"/>
      <c r="AT180" s="13" t="n"/>
      <c r="AU180" s="10" t="n"/>
      <c r="AV180" s="10" t="n"/>
      <c r="AW180" s="10" t="n"/>
      <c r="AX180" s="10" t="n"/>
      <c r="AY180" s="10" t="n"/>
      <c r="AZ180" s="10" t="n"/>
      <c r="BA180" s="10" t="n"/>
      <c r="BB180" s="10" t="n"/>
      <c r="BC180" s="10" t="n"/>
      <c r="BD180" s="11" t="n"/>
      <c r="BE180" s="10" t="n"/>
      <c r="BF180" s="10" t="n"/>
      <c r="BG180" s="10" t="n"/>
      <c r="BH180" s="10" t="n"/>
      <c r="BI180" s="10" t="n"/>
      <c r="BJ180" s="10" t="n"/>
      <c r="BK180" s="10" t="n"/>
      <c r="BL180" s="10" t="n"/>
      <c r="BM180" s="10" t="n"/>
    </row>
    <row r="181" ht="15.75" customHeight="1" s="218">
      <c r="A181" s="10" t="n"/>
      <c r="B181" s="10" t="n"/>
      <c r="C181" s="10" t="n"/>
      <c r="D181" s="10" t="n"/>
      <c r="E181" s="10" t="n"/>
      <c r="F181" s="10" t="n"/>
      <c r="G181" s="11" t="n"/>
      <c r="H181" s="10" t="n"/>
      <c r="I181" s="10" t="n"/>
      <c r="J181" s="10" t="n"/>
      <c r="K181" s="10" t="n"/>
      <c r="L181" s="10" t="n"/>
      <c r="M181" s="13" t="n"/>
      <c r="N181" s="13" t="n"/>
      <c r="O181" s="13" t="n"/>
      <c r="P181" s="13" t="n"/>
      <c r="Q181" s="10" t="n"/>
      <c r="R181" s="10" t="n"/>
      <c r="S181" s="10" t="n"/>
      <c r="T181" s="10" t="n"/>
      <c r="U181" s="10" t="n"/>
      <c r="V181" s="10" t="n"/>
      <c r="W181" s="10" t="n"/>
      <c r="X181" s="10" t="n"/>
      <c r="Y181" s="11" t="n"/>
      <c r="Z181" s="11" t="n"/>
      <c r="AA181" s="11" t="n"/>
      <c r="AB181" s="11" t="n"/>
      <c r="AC181" s="11" t="n"/>
      <c r="AD181" s="11" t="n"/>
      <c r="AE181" s="10" t="n"/>
      <c r="AF181" s="10" t="n"/>
      <c r="AG181" s="10" t="n"/>
      <c r="AH181" s="10" t="n"/>
      <c r="AI181" s="13" t="n"/>
      <c r="AJ181" s="13" t="n"/>
      <c r="AK181" s="13" t="n"/>
      <c r="AL181" s="13" t="n"/>
      <c r="AM181" s="13" t="n"/>
      <c r="AN181" s="13" t="n"/>
      <c r="AO181" s="13" t="n"/>
      <c r="AP181" s="14" t="n"/>
      <c r="AQ181" s="14" t="n"/>
      <c r="AR181" s="14" t="n"/>
      <c r="AS181" s="13" t="n"/>
      <c r="AT181" s="13" t="n"/>
      <c r="AU181" s="10" t="n"/>
      <c r="AV181" s="10" t="n"/>
      <c r="AW181" s="10" t="n"/>
      <c r="AX181" s="10" t="n"/>
      <c r="AY181" s="10" t="n"/>
      <c r="AZ181" s="10" t="n"/>
      <c r="BA181" s="10" t="n"/>
      <c r="BB181" s="10" t="n"/>
      <c r="BC181" s="10" t="n"/>
      <c r="BD181" s="11" t="n"/>
      <c r="BE181" s="10" t="n"/>
      <c r="BF181" s="10" t="n"/>
      <c r="BG181" s="10" t="n"/>
      <c r="BH181" s="10" t="n"/>
      <c r="BI181" s="10" t="n"/>
      <c r="BJ181" s="10" t="n"/>
      <c r="BK181" s="10" t="n"/>
      <c r="BL181" s="10" t="n"/>
      <c r="BM181" s="10" t="n"/>
    </row>
    <row r="182" ht="15.75" customHeight="1" s="218">
      <c r="A182" s="10" t="n"/>
      <c r="B182" s="10" t="n"/>
      <c r="C182" s="10" t="n"/>
      <c r="D182" s="10" t="n"/>
      <c r="E182" s="10" t="n"/>
      <c r="F182" s="10" t="n"/>
      <c r="G182" s="11" t="n"/>
      <c r="H182" s="10" t="n"/>
      <c r="I182" s="10" t="n"/>
      <c r="J182" s="10" t="n"/>
      <c r="K182" s="10" t="n"/>
      <c r="L182" s="10" t="n"/>
      <c r="M182" s="13" t="n"/>
      <c r="N182" s="13" t="n"/>
      <c r="O182" s="13" t="n"/>
      <c r="P182" s="13" t="n"/>
      <c r="Q182" s="10" t="n"/>
      <c r="R182" s="10" t="n"/>
      <c r="S182" s="10" t="n"/>
      <c r="T182" s="10" t="n"/>
      <c r="U182" s="10" t="n"/>
      <c r="V182" s="10" t="n"/>
      <c r="W182" s="10" t="n"/>
      <c r="X182" s="10" t="n"/>
      <c r="Y182" s="11" t="n"/>
      <c r="Z182" s="11" t="n"/>
      <c r="AA182" s="11" t="n"/>
      <c r="AB182" s="11" t="n"/>
      <c r="AC182" s="11" t="n"/>
      <c r="AD182" s="11" t="n"/>
      <c r="AE182" s="10" t="n"/>
      <c r="AF182" s="10" t="n"/>
      <c r="AG182" s="10" t="n"/>
      <c r="AH182" s="10" t="n"/>
      <c r="AI182" s="13" t="n"/>
      <c r="AJ182" s="13" t="n"/>
      <c r="AK182" s="13" t="n"/>
      <c r="AL182" s="13" t="n"/>
      <c r="AM182" s="13" t="n"/>
      <c r="AN182" s="13" t="n"/>
      <c r="AO182" s="13" t="n"/>
      <c r="AP182" s="14" t="n"/>
      <c r="AQ182" s="14" t="n"/>
      <c r="AR182" s="14" t="n"/>
      <c r="AS182" s="13" t="n"/>
      <c r="AT182" s="13" t="n"/>
      <c r="AU182" s="10" t="n"/>
      <c r="AV182" s="10" t="n"/>
      <c r="AW182" s="10" t="n"/>
      <c r="AX182" s="10" t="n"/>
      <c r="AY182" s="10" t="n"/>
      <c r="AZ182" s="10" t="n"/>
      <c r="BA182" s="10" t="n"/>
      <c r="BB182" s="10" t="n"/>
      <c r="BC182" s="10" t="n"/>
      <c r="BD182" s="11" t="n"/>
      <c r="BE182" s="10" t="n"/>
      <c r="BF182" s="10" t="n"/>
      <c r="BG182" s="10" t="n"/>
      <c r="BH182" s="10" t="n"/>
      <c r="BI182" s="10" t="n"/>
      <c r="BJ182" s="10" t="n"/>
      <c r="BK182" s="10" t="n"/>
      <c r="BL182" s="10" t="n"/>
      <c r="BM182" s="10" t="n"/>
    </row>
    <row r="183" ht="15.75" customHeight="1" s="218">
      <c r="A183" s="10" t="n"/>
      <c r="B183" s="10" t="n"/>
      <c r="C183" s="10" t="n"/>
      <c r="D183" s="10" t="n"/>
      <c r="E183" s="10" t="n"/>
      <c r="F183" s="10" t="n"/>
      <c r="G183" s="11" t="n"/>
      <c r="H183" s="10" t="n"/>
      <c r="I183" s="10" t="n"/>
      <c r="J183" s="10" t="n"/>
      <c r="K183" s="10" t="n"/>
      <c r="L183" s="10" t="n"/>
      <c r="M183" s="13" t="n"/>
      <c r="N183" s="13" t="n"/>
      <c r="O183" s="13" t="n"/>
      <c r="P183" s="13" t="n"/>
      <c r="Q183" s="10" t="n"/>
      <c r="R183" s="10" t="n"/>
      <c r="S183" s="10" t="n"/>
      <c r="T183" s="10" t="n"/>
      <c r="U183" s="10" t="n"/>
      <c r="V183" s="10" t="n"/>
      <c r="W183" s="10" t="n"/>
      <c r="X183" s="10" t="n"/>
      <c r="Y183" s="11" t="n"/>
      <c r="Z183" s="11" t="n"/>
      <c r="AA183" s="11" t="n"/>
      <c r="AB183" s="11" t="n"/>
      <c r="AC183" s="11" t="n"/>
      <c r="AD183" s="11" t="n"/>
      <c r="AE183" s="10" t="n"/>
      <c r="AF183" s="10" t="n"/>
      <c r="AG183" s="10" t="n"/>
      <c r="AH183" s="10" t="n"/>
      <c r="AI183" s="13" t="n"/>
      <c r="AJ183" s="13" t="n"/>
      <c r="AK183" s="13" t="n"/>
      <c r="AL183" s="13" t="n"/>
      <c r="AM183" s="13" t="n"/>
      <c r="AN183" s="13" t="n"/>
      <c r="AO183" s="13" t="n"/>
      <c r="AP183" s="14" t="n"/>
      <c r="AQ183" s="14" t="n"/>
      <c r="AR183" s="14" t="n"/>
      <c r="AS183" s="13" t="n"/>
      <c r="AT183" s="13" t="n"/>
      <c r="AU183" s="10" t="n"/>
      <c r="AV183" s="10" t="n"/>
      <c r="AW183" s="10" t="n"/>
      <c r="AX183" s="10" t="n"/>
      <c r="AY183" s="10" t="n"/>
      <c r="AZ183" s="10" t="n"/>
      <c r="BA183" s="10" t="n"/>
      <c r="BB183" s="10" t="n"/>
      <c r="BC183" s="10" t="n"/>
      <c r="BD183" s="11" t="n"/>
      <c r="BE183" s="10" t="n"/>
      <c r="BF183" s="10" t="n"/>
      <c r="BG183" s="10" t="n"/>
      <c r="BH183" s="10" t="n"/>
      <c r="BI183" s="10" t="n"/>
      <c r="BJ183" s="10" t="n"/>
      <c r="BK183" s="10" t="n"/>
      <c r="BL183" s="10" t="n"/>
      <c r="BM183" s="10" t="n"/>
    </row>
    <row r="184" ht="15.75" customHeight="1" s="218">
      <c r="A184" s="10" t="n"/>
      <c r="B184" s="10" t="n"/>
      <c r="C184" s="10" t="n"/>
      <c r="D184" s="10" t="n"/>
      <c r="E184" s="10" t="n"/>
      <c r="F184" s="10" t="n"/>
      <c r="G184" s="11" t="n"/>
      <c r="H184" s="10" t="n"/>
      <c r="I184" s="10" t="n"/>
      <c r="J184" s="10" t="n"/>
      <c r="K184" s="10" t="n"/>
      <c r="L184" s="10" t="n"/>
      <c r="M184" s="13" t="n"/>
      <c r="N184" s="13" t="n"/>
      <c r="O184" s="13" t="n"/>
      <c r="P184" s="13" t="n"/>
      <c r="Q184" s="10" t="n"/>
      <c r="R184" s="10" t="n"/>
      <c r="S184" s="10" t="n"/>
      <c r="T184" s="10" t="n"/>
      <c r="U184" s="10" t="n"/>
      <c r="V184" s="10" t="n"/>
      <c r="W184" s="10" t="n"/>
      <c r="X184" s="10" t="n"/>
      <c r="Y184" s="11" t="n"/>
      <c r="Z184" s="11" t="n"/>
      <c r="AA184" s="11" t="n"/>
      <c r="AB184" s="11" t="n"/>
      <c r="AC184" s="11" t="n"/>
      <c r="AD184" s="11" t="n"/>
      <c r="AE184" s="10" t="n"/>
      <c r="AF184" s="10" t="n"/>
      <c r="AG184" s="10" t="n"/>
      <c r="AH184" s="10" t="n"/>
      <c r="AI184" s="13" t="n"/>
      <c r="AJ184" s="13" t="n"/>
      <c r="AK184" s="13" t="n"/>
      <c r="AL184" s="13" t="n"/>
      <c r="AM184" s="13" t="n"/>
      <c r="AN184" s="13" t="n"/>
      <c r="AO184" s="13" t="n"/>
      <c r="AP184" s="14" t="n"/>
      <c r="AQ184" s="14" t="n"/>
      <c r="AR184" s="14" t="n"/>
      <c r="AS184" s="13" t="n"/>
      <c r="AT184" s="13" t="n"/>
      <c r="AU184" s="10" t="n"/>
      <c r="AV184" s="10" t="n"/>
      <c r="AW184" s="10" t="n"/>
      <c r="AX184" s="10" t="n"/>
      <c r="AY184" s="10" t="n"/>
      <c r="AZ184" s="10" t="n"/>
      <c r="BA184" s="10" t="n"/>
      <c r="BB184" s="10" t="n"/>
      <c r="BC184" s="10" t="n"/>
      <c r="BD184" s="11" t="n"/>
      <c r="BE184" s="10" t="n"/>
      <c r="BF184" s="10" t="n"/>
      <c r="BG184" s="10" t="n"/>
      <c r="BH184" s="10" t="n"/>
      <c r="BI184" s="10" t="n"/>
      <c r="BJ184" s="10" t="n"/>
      <c r="BK184" s="10" t="n"/>
      <c r="BL184" s="10" t="n"/>
      <c r="BM184" s="10" t="n"/>
    </row>
    <row r="185" ht="15.75" customHeight="1" s="218">
      <c r="A185" s="10" t="n"/>
      <c r="B185" s="10" t="n"/>
      <c r="C185" s="10" t="n"/>
      <c r="D185" s="10" t="n"/>
      <c r="E185" s="10" t="n"/>
      <c r="F185" s="10" t="n"/>
      <c r="G185" s="11" t="n"/>
      <c r="H185" s="10" t="n"/>
      <c r="I185" s="10" t="n"/>
      <c r="J185" s="10" t="n"/>
      <c r="K185" s="10" t="n"/>
      <c r="L185" s="10" t="n"/>
      <c r="M185" s="13" t="n"/>
      <c r="N185" s="13" t="n"/>
      <c r="O185" s="13" t="n"/>
      <c r="P185" s="13" t="n"/>
      <c r="Q185" s="10" t="n"/>
      <c r="R185" s="10" t="n"/>
      <c r="S185" s="10" t="n"/>
      <c r="T185" s="10" t="n"/>
      <c r="U185" s="10" t="n"/>
      <c r="V185" s="10" t="n"/>
      <c r="W185" s="10" t="n"/>
      <c r="X185" s="10" t="n"/>
      <c r="Y185" s="11" t="n"/>
      <c r="Z185" s="11" t="n"/>
      <c r="AA185" s="11" t="n"/>
      <c r="AB185" s="11" t="n"/>
      <c r="AC185" s="11" t="n"/>
      <c r="AD185" s="11" t="n"/>
      <c r="AE185" s="10" t="n"/>
      <c r="AF185" s="10" t="n"/>
      <c r="AG185" s="10" t="n"/>
      <c r="AH185" s="10" t="n"/>
      <c r="AI185" s="13" t="n"/>
      <c r="AJ185" s="13" t="n"/>
      <c r="AK185" s="13" t="n"/>
      <c r="AL185" s="13" t="n"/>
      <c r="AM185" s="13" t="n"/>
      <c r="AN185" s="13" t="n"/>
      <c r="AO185" s="13" t="n"/>
      <c r="AP185" s="14" t="n"/>
      <c r="AQ185" s="14" t="n"/>
      <c r="AR185" s="14" t="n"/>
      <c r="AS185" s="13" t="n"/>
      <c r="AT185" s="13" t="n"/>
      <c r="AU185" s="10" t="n"/>
      <c r="AV185" s="10" t="n"/>
      <c r="AW185" s="10" t="n"/>
      <c r="AX185" s="10" t="n"/>
      <c r="AY185" s="10" t="n"/>
      <c r="AZ185" s="10" t="n"/>
      <c r="BA185" s="10" t="n"/>
      <c r="BB185" s="10" t="n"/>
      <c r="BC185" s="10" t="n"/>
      <c r="BD185" s="11" t="n"/>
      <c r="BE185" s="10" t="n"/>
      <c r="BF185" s="10" t="n"/>
      <c r="BG185" s="10" t="n"/>
      <c r="BH185" s="10" t="n"/>
      <c r="BI185" s="10" t="n"/>
      <c r="BJ185" s="10" t="n"/>
      <c r="BK185" s="10" t="n"/>
      <c r="BL185" s="10" t="n"/>
      <c r="BM185" s="10" t="n"/>
    </row>
    <row r="186" ht="15.75" customHeight="1" s="218">
      <c r="A186" s="10" t="n"/>
      <c r="B186" s="10" t="n"/>
      <c r="C186" s="10" t="n"/>
      <c r="D186" s="10" t="n"/>
      <c r="E186" s="10" t="n"/>
      <c r="F186" s="10" t="n"/>
      <c r="G186" s="11" t="n"/>
      <c r="H186" s="10" t="n"/>
      <c r="I186" s="10" t="n"/>
      <c r="J186" s="10" t="n"/>
      <c r="K186" s="10" t="n"/>
      <c r="L186" s="10" t="n"/>
      <c r="M186" s="13" t="n"/>
      <c r="N186" s="13" t="n"/>
      <c r="O186" s="13" t="n"/>
      <c r="P186" s="13" t="n"/>
      <c r="Q186" s="10" t="n"/>
      <c r="R186" s="10" t="n"/>
      <c r="S186" s="10" t="n"/>
      <c r="T186" s="10" t="n"/>
      <c r="U186" s="10" t="n"/>
      <c r="V186" s="10" t="n"/>
      <c r="W186" s="10" t="n"/>
      <c r="X186" s="10" t="n"/>
      <c r="Y186" s="11" t="n"/>
      <c r="Z186" s="11" t="n"/>
      <c r="AA186" s="11" t="n"/>
      <c r="AB186" s="11" t="n"/>
      <c r="AC186" s="11" t="n"/>
      <c r="AD186" s="11" t="n"/>
      <c r="AE186" s="10" t="n"/>
      <c r="AF186" s="10" t="n"/>
      <c r="AG186" s="10" t="n"/>
      <c r="AH186" s="10" t="n"/>
      <c r="AI186" s="13" t="n"/>
      <c r="AJ186" s="13" t="n"/>
      <c r="AK186" s="13" t="n"/>
      <c r="AL186" s="13" t="n"/>
      <c r="AM186" s="13" t="n"/>
      <c r="AN186" s="13" t="n"/>
      <c r="AO186" s="13" t="n"/>
      <c r="AP186" s="14" t="n"/>
      <c r="AQ186" s="14" t="n"/>
      <c r="AR186" s="14" t="n"/>
      <c r="AS186" s="13" t="n"/>
      <c r="AT186" s="13" t="n"/>
      <c r="AU186" s="10" t="n"/>
      <c r="AV186" s="10" t="n"/>
      <c r="AW186" s="10" t="n"/>
      <c r="AX186" s="10" t="n"/>
      <c r="AY186" s="10" t="n"/>
      <c r="AZ186" s="10" t="n"/>
      <c r="BA186" s="10" t="n"/>
      <c r="BB186" s="10" t="n"/>
      <c r="BC186" s="10" t="n"/>
      <c r="BD186" s="11" t="n"/>
      <c r="BE186" s="10" t="n"/>
      <c r="BF186" s="10" t="n"/>
      <c r="BG186" s="10" t="n"/>
      <c r="BH186" s="10" t="n"/>
      <c r="BI186" s="10" t="n"/>
      <c r="BJ186" s="10" t="n"/>
      <c r="BK186" s="10" t="n"/>
      <c r="BL186" s="10" t="n"/>
      <c r="BM186" s="10" t="n"/>
    </row>
    <row r="187" ht="15.75" customHeight="1" s="218">
      <c r="A187" s="10" t="n"/>
      <c r="B187" s="10" t="n"/>
      <c r="C187" s="10" t="n"/>
      <c r="D187" s="10" t="n"/>
      <c r="E187" s="10" t="n"/>
      <c r="F187" s="10" t="n"/>
      <c r="G187" s="11" t="n"/>
      <c r="H187" s="10" t="n"/>
      <c r="I187" s="10" t="n"/>
      <c r="J187" s="10" t="n"/>
      <c r="K187" s="10" t="n"/>
      <c r="L187" s="10" t="n"/>
      <c r="M187" s="13" t="n"/>
      <c r="N187" s="13" t="n"/>
      <c r="O187" s="13" t="n"/>
      <c r="P187" s="13" t="n"/>
      <c r="Q187" s="10" t="n"/>
      <c r="R187" s="10" t="n"/>
      <c r="S187" s="10" t="n"/>
      <c r="T187" s="10" t="n"/>
      <c r="U187" s="10" t="n"/>
      <c r="V187" s="10" t="n"/>
      <c r="W187" s="10" t="n"/>
      <c r="X187" s="10" t="n"/>
      <c r="Y187" s="11" t="n"/>
      <c r="Z187" s="11" t="n"/>
      <c r="AA187" s="11" t="n"/>
      <c r="AB187" s="11" t="n"/>
      <c r="AC187" s="11" t="n"/>
      <c r="AD187" s="11" t="n"/>
      <c r="AE187" s="10" t="n"/>
      <c r="AF187" s="10" t="n"/>
      <c r="AG187" s="10" t="n"/>
      <c r="AH187" s="10" t="n"/>
      <c r="AI187" s="13" t="n"/>
      <c r="AJ187" s="13" t="n"/>
      <c r="AK187" s="13" t="n"/>
      <c r="AL187" s="13" t="n"/>
      <c r="AM187" s="13" t="n"/>
      <c r="AN187" s="13" t="n"/>
      <c r="AO187" s="13" t="n"/>
      <c r="AP187" s="14" t="n"/>
      <c r="AQ187" s="14" t="n"/>
      <c r="AR187" s="14" t="n"/>
      <c r="AS187" s="13" t="n"/>
      <c r="AT187" s="13" t="n"/>
      <c r="AU187" s="10" t="n"/>
      <c r="AV187" s="10" t="n"/>
      <c r="AW187" s="10" t="n"/>
      <c r="AX187" s="10" t="n"/>
      <c r="AY187" s="10" t="n"/>
      <c r="AZ187" s="10" t="n"/>
      <c r="BA187" s="10" t="n"/>
      <c r="BB187" s="10" t="n"/>
      <c r="BC187" s="10" t="n"/>
      <c r="BD187" s="11" t="n"/>
      <c r="BE187" s="10" t="n"/>
      <c r="BF187" s="10" t="n"/>
      <c r="BG187" s="10" t="n"/>
      <c r="BH187" s="10" t="n"/>
      <c r="BI187" s="10" t="n"/>
      <c r="BJ187" s="10" t="n"/>
      <c r="BK187" s="10" t="n"/>
      <c r="BL187" s="10" t="n"/>
      <c r="BM187" s="10" t="n"/>
    </row>
    <row r="188" ht="15.75" customHeight="1" s="218">
      <c r="A188" s="10" t="n"/>
      <c r="B188" s="10" t="n"/>
      <c r="C188" s="10" t="n"/>
      <c r="D188" s="10" t="n"/>
      <c r="E188" s="10" t="n"/>
      <c r="F188" s="10" t="n"/>
      <c r="G188" s="11" t="n"/>
      <c r="H188" s="10" t="n"/>
      <c r="I188" s="10" t="n"/>
      <c r="J188" s="10" t="n"/>
      <c r="K188" s="10" t="n"/>
      <c r="L188" s="10" t="n"/>
      <c r="M188" s="13" t="n"/>
      <c r="N188" s="13" t="n"/>
      <c r="O188" s="13" t="n"/>
      <c r="P188" s="13" t="n"/>
      <c r="Q188" s="10" t="n"/>
      <c r="R188" s="10" t="n"/>
      <c r="S188" s="10" t="n"/>
      <c r="T188" s="10" t="n"/>
      <c r="U188" s="10" t="n"/>
      <c r="V188" s="10" t="n"/>
      <c r="W188" s="10" t="n"/>
      <c r="X188" s="10" t="n"/>
      <c r="Y188" s="11" t="n"/>
      <c r="Z188" s="11" t="n"/>
      <c r="AA188" s="11" t="n"/>
      <c r="AB188" s="11" t="n"/>
      <c r="AC188" s="11" t="n"/>
      <c r="AD188" s="11" t="n"/>
      <c r="AE188" s="10" t="n"/>
      <c r="AF188" s="10" t="n"/>
      <c r="AG188" s="10" t="n"/>
      <c r="AH188" s="10" t="n"/>
      <c r="AI188" s="13" t="n"/>
      <c r="AJ188" s="13" t="n"/>
      <c r="AK188" s="13" t="n"/>
      <c r="AL188" s="13" t="n"/>
      <c r="AM188" s="13" t="n"/>
      <c r="AN188" s="13" t="n"/>
      <c r="AO188" s="13" t="n"/>
      <c r="AP188" s="14" t="n"/>
      <c r="AQ188" s="14" t="n"/>
      <c r="AR188" s="14" t="n"/>
      <c r="AS188" s="13" t="n"/>
      <c r="AT188" s="13" t="n"/>
      <c r="AU188" s="10" t="n"/>
      <c r="AV188" s="10" t="n"/>
      <c r="AW188" s="10" t="n"/>
      <c r="AX188" s="10" t="n"/>
      <c r="AY188" s="10" t="n"/>
      <c r="AZ188" s="10" t="n"/>
      <c r="BA188" s="10" t="n"/>
      <c r="BB188" s="10" t="n"/>
      <c r="BC188" s="10" t="n"/>
      <c r="BD188" s="11" t="n"/>
      <c r="BE188" s="10" t="n"/>
      <c r="BF188" s="10" t="n"/>
      <c r="BG188" s="10" t="n"/>
      <c r="BH188" s="10" t="n"/>
      <c r="BI188" s="10" t="n"/>
      <c r="BJ188" s="10" t="n"/>
      <c r="BK188" s="10" t="n"/>
      <c r="BL188" s="10" t="n"/>
      <c r="BM188" s="10" t="n"/>
    </row>
    <row r="189" ht="15.75" customHeight="1" s="218">
      <c r="A189" s="10" t="n"/>
      <c r="B189" s="10" t="n"/>
      <c r="C189" s="10" t="n"/>
      <c r="D189" s="10" t="n"/>
      <c r="E189" s="10" t="n"/>
      <c r="F189" s="10" t="n"/>
      <c r="G189" s="11" t="n"/>
      <c r="H189" s="10" t="n"/>
      <c r="I189" s="10" t="n"/>
      <c r="J189" s="10" t="n"/>
      <c r="K189" s="10" t="n"/>
      <c r="L189" s="10" t="n"/>
      <c r="M189" s="13" t="n"/>
      <c r="N189" s="13" t="n"/>
      <c r="O189" s="13" t="n"/>
      <c r="P189" s="13" t="n"/>
      <c r="Q189" s="10" t="n"/>
      <c r="R189" s="10" t="n"/>
      <c r="S189" s="10" t="n"/>
      <c r="T189" s="10" t="n"/>
      <c r="U189" s="10" t="n"/>
      <c r="V189" s="10" t="n"/>
      <c r="W189" s="10" t="n"/>
      <c r="X189" s="10" t="n"/>
      <c r="Y189" s="11" t="n"/>
      <c r="Z189" s="11" t="n"/>
      <c r="AA189" s="11" t="n"/>
      <c r="AB189" s="11" t="n"/>
      <c r="AC189" s="11" t="n"/>
      <c r="AD189" s="11" t="n"/>
      <c r="AE189" s="10" t="n"/>
      <c r="AF189" s="10" t="n"/>
      <c r="AG189" s="10" t="n"/>
      <c r="AH189" s="10" t="n"/>
      <c r="AI189" s="13" t="n"/>
      <c r="AJ189" s="13" t="n"/>
      <c r="AK189" s="13" t="n"/>
      <c r="AL189" s="13" t="n"/>
      <c r="AM189" s="13" t="n"/>
      <c r="AN189" s="13" t="n"/>
      <c r="AO189" s="13" t="n"/>
      <c r="AP189" s="14" t="n"/>
      <c r="AQ189" s="14" t="n"/>
      <c r="AR189" s="14" t="n"/>
      <c r="AS189" s="13" t="n"/>
      <c r="AT189" s="13" t="n"/>
      <c r="AU189" s="10" t="n"/>
      <c r="AV189" s="10" t="n"/>
      <c r="AW189" s="10" t="n"/>
      <c r="AX189" s="10" t="n"/>
      <c r="AY189" s="10" t="n"/>
      <c r="AZ189" s="10" t="n"/>
      <c r="BA189" s="10" t="n"/>
      <c r="BB189" s="10" t="n"/>
      <c r="BC189" s="10" t="n"/>
      <c r="BD189" s="11" t="n"/>
      <c r="BE189" s="10" t="n"/>
      <c r="BF189" s="10" t="n"/>
      <c r="BG189" s="10" t="n"/>
      <c r="BH189" s="10" t="n"/>
      <c r="BI189" s="10" t="n"/>
      <c r="BJ189" s="10" t="n"/>
      <c r="BK189" s="10" t="n"/>
      <c r="BL189" s="10" t="n"/>
      <c r="BM189" s="10" t="n"/>
    </row>
    <row r="190" ht="15.75" customHeight="1" s="218">
      <c r="A190" s="10" t="n"/>
      <c r="B190" s="10" t="n"/>
      <c r="C190" s="10" t="n"/>
      <c r="D190" s="10" t="n"/>
      <c r="E190" s="10" t="n"/>
      <c r="F190" s="10" t="n"/>
      <c r="G190" s="11" t="n"/>
      <c r="H190" s="10" t="n"/>
      <c r="I190" s="10" t="n"/>
      <c r="J190" s="10" t="n"/>
      <c r="K190" s="10" t="n"/>
      <c r="L190" s="10" t="n"/>
      <c r="M190" s="13" t="n"/>
      <c r="N190" s="13" t="n"/>
      <c r="O190" s="13" t="n"/>
      <c r="P190" s="13" t="n"/>
      <c r="Q190" s="10" t="n"/>
      <c r="R190" s="10" t="n"/>
      <c r="S190" s="10" t="n"/>
      <c r="T190" s="10" t="n"/>
      <c r="U190" s="10" t="n"/>
      <c r="V190" s="10" t="n"/>
      <c r="W190" s="10" t="n"/>
      <c r="X190" s="10" t="n"/>
      <c r="Y190" s="11" t="n"/>
      <c r="Z190" s="11" t="n"/>
      <c r="AA190" s="11" t="n"/>
      <c r="AB190" s="11" t="n"/>
      <c r="AC190" s="11" t="n"/>
      <c r="AD190" s="11" t="n"/>
      <c r="AE190" s="10" t="n"/>
      <c r="AF190" s="10" t="n"/>
      <c r="AG190" s="10" t="n"/>
      <c r="AH190" s="10" t="n"/>
      <c r="AI190" s="13" t="n"/>
      <c r="AJ190" s="13" t="n"/>
      <c r="AK190" s="13" t="n"/>
      <c r="AL190" s="13" t="n"/>
      <c r="AM190" s="13" t="n"/>
      <c r="AN190" s="13" t="n"/>
      <c r="AO190" s="13" t="n"/>
      <c r="AP190" s="14" t="n"/>
      <c r="AQ190" s="14" t="n"/>
      <c r="AR190" s="14" t="n"/>
      <c r="AS190" s="13" t="n"/>
      <c r="AT190" s="13" t="n"/>
      <c r="AU190" s="10" t="n"/>
      <c r="AV190" s="10" t="n"/>
      <c r="AW190" s="10" t="n"/>
      <c r="AX190" s="10" t="n"/>
      <c r="AY190" s="10" t="n"/>
      <c r="AZ190" s="10" t="n"/>
      <c r="BA190" s="10" t="n"/>
      <c r="BB190" s="10" t="n"/>
      <c r="BC190" s="10" t="n"/>
      <c r="BD190" s="11" t="n"/>
      <c r="BE190" s="10" t="n"/>
      <c r="BF190" s="10" t="n"/>
      <c r="BG190" s="10" t="n"/>
      <c r="BH190" s="10" t="n"/>
      <c r="BI190" s="10" t="n"/>
      <c r="BJ190" s="10" t="n"/>
      <c r="BK190" s="10" t="n"/>
      <c r="BL190" s="10" t="n"/>
      <c r="BM190" s="10" t="n"/>
    </row>
    <row r="191" ht="15.75" customHeight="1" s="218">
      <c r="A191" s="10" t="n"/>
      <c r="B191" s="10" t="n"/>
      <c r="C191" s="10" t="n"/>
      <c r="D191" s="10" t="n"/>
      <c r="E191" s="10" t="n"/>
      <c r="F191" s="10" t="n"/>
      <c r="G191" s="11" t="n"/>
      <c r="H191" s="10" t="n"/>
      <c r="I191" s="10" t="n"/>
      <c r="J191" s="10" t="n"/>
      <c r="K191" s="10" t="n"/>
      <c r="L191" s="10" t="n"/>
      <c r="M191" s="13" t="n"/>
      <c r="N191" s="13" t="n"/>
      <c r="O191" s="13" t="n"/>
      <c r="P191" s="13" t="n"/>
      <c r="Q191" s="10" t="n"/>
      <c r="R191" s="10" t="n"/>
      <c r="S191" s="10" t="n"/>
      <c r="T191" s="10" t="n"/>
      <c r="U191" s="10" t="n"/>
      <c r="V191" s="10" t="n"/>
      <c r="W191" s="10" t="n"/>
      <c r="X191" s="10" t="n"/>
      <c r="Y191" s="11" t="n"/>
      <c r="Z191" s="11" t="n"/>
      <c r="AA191" s="11" t="n"/>
      <c r="AB191" s="11" t="n"/>
      <c r="AC191" s="11" t="n"/>
      <c r="AD191" s="11" t="n"/>
      <c r="AE191" s="10" t="n"/>
      <c r="AF191" s="10" t="n"/>
      <c r="AG191" s="10" t="n"/>
      <c r="AH191" s="10" t="n"/>
      <c r="AI191" s="13" t="n"/>
      <c r="AJ191" s="13" t="n"/>
      <c r="AK191" s="13" t="n"/>
      <c r="AL191" s="13" t="n"/>
      <c r="AM191" s="13" t="n"/>
      <c r="AN191" s="13" t="n"/>
      <c r="AO191" s="13" t="n"/>
      <c r="AP191" s="14" t="n"/>
      <c r="AQ191" s="14" t="n"/>
      <c r="AR191" s="14" t="n"/>
      <c r="AS191" s="13" t="n"/>
      <c r="AT191" s="13" t="n"/>
      <c r="AU191" s="10" t="n"/>
      <c r="AV191" s="10" t="n"/>
      <c r="AW191" s="10" t="n"/>
      <c r="AX191" s="10" t="n"/>
      <c r="AY191" s="10" t="n"/>
      <c r="AZ191" s="10" t="n"/>
      <c r="BA191" s="10" t="n"/>
      <c r="BB191" s="10" t="n"/>
      <c r="BC191" s="10" t="n"/>
      <c r="BD191" s="11" t="n"/>
      <c r="BE191" s="10" t="n"/>
      <c r="BF191" s="10" t="n"/>
      <c r="BG191" s="10" t="n"/>
      <c r="BH191" s="10" t="n"/>
      <c r="BI191" s="10" t="n"/>
      <c r="BJ191" s="10" t="n"/>
      <c r="BK191" s="10" t="n"/>
      <c r="BL191" s="10" t="n"/>
      <c r="BM191" s="10" t="n"/>
    </row>
    <row r="192" ht="15.75" customHeight="1" s="218">
      <c r="A192" s="10" t="n"/>
      <c r="B192" s="10" t="n"/>
      <c r="C192" s="10" t="n"/>
      <c r="D192" s="10" t="n"/>
      <c r="E192" s="10" t="n"/>
      <c r="F192" s="10" t="n"/>
      <c r="G192" s="11" t="n"/>
      <c r="H192" s="10" t="n"/>
      <c r="I192" s="10" t="n"/>
      <c r="J192" s="10" t="n"/>
      <c r="K192" s="10" t="n"/>
      <c r="L192" s="10" t="n"/>
      <c r="M192" s="13" t="n"/>
      <c r="N192" s="13" t="n"/>
      <c r="O192" s="13" t="n"/>
      <c r="P192" s="13" t="n"/>
      <c r="Q192" s="10" t="n"/>
      <c r="R192" s="10" t="n"/>
      <c r="S192" s="10" t="n"/>
      <c r="T192" s="10" t="n"/>
      <c r="U192" s="10" t="n"/>
      <c r="V192" s="10" t="n"/>
      <c r="W192" s="10" t="n"/>
      <c r="X192" s="10" t="n"/>
      <c r="Y192" s="11" t="n"/>
      <c r="Z192" s="11" t="n"/>
      <c r="AA192" s="11" t="n"/>
      <c r="AB192" s="11" t="n"/>
      <c r="AC192" s="11" t="n"/>
      <c r="AD192" s="11" t="n"/>
      <c r="AE192" s="10" t="n"/>
      <c r="AF192" s="10" t="n"/>
      <c r="AG192" s="10" t="n"/>
      <c r="AH192" s="10" t="n"/>
      <c r="AI192" s="13" t="n"/>
      <c r="AJ192" s="13" t="n"/>
      <c r="AK192" s="13" t="n"/>
      <c r="AL192" s="13" t="n"/>
      <c r="AM192" s="13" t="n"/>
      <c r="AN192" s="13" t="n"/>
      <c r="AO192" s="13" t="n"/>
      <c r="AP192" s="14" t="n"/>
      <c r="AQ192" s="14" t="n"/>
      <c r="AR192" s="14" t="n"/>
      <c r="AS192" s="13" t="n"/>
      <c r="AT192" s="13" t="n"/>
      <c r="AU192" s="10" t="n"/>
      <c r="AV192" s="10" t="n"/>
      <c r="AW192" s="10" t="n"/>
      <c r="AX192" s="10" t="n"/>
      <c r="AY192" s="10" t="n"/>
      <c r="AZ192" s="10" t="n"/>
      <c r="BA192" s="10" t="n"/>
      <c r="BB192" s="10" t="n"/>
      <c r="BC192" s="10" t="n"/>
      <c r="BD192" s="11" t="n"/>
      <c r="BE192" s="10" t="n"/>
      <c r="BF192" s="10" t="n"/>
      <c r="BG192" s="10" t="n"/>
      <c r="BH192" s="10" t="n"/>
      <c r="BI192" s="10" t="n"/>
      <c r="BJ192" s="10" t="n"/>
      <c r="BK192" s="10" t="n"/>
      <c r="BL192" s="10" t="n"/>
      <c r="BM192" s="10" t="n"/>
    </row>
    <row r="193" ht="15.75" customHeight="1" s="218">
      <c r="A193" s="10" t="n"/>
      <c r="B193" s="10" t="n"/>
      <c r="C193" s="10" t="n"/>
      <c r="D193" s="10" t="n"/>
      <c r="E193" s="10" t="n"/>
      <c r="F193" s="10" t="n"/>
      <c r="G193" s="11" t="n"/>
      <c r="H193" s="10" t="n"/>
      <c r="I193" s="10" t="n"/>
      <c r="J193" s="10" t="n"/>
      <c r="K193" s="10" t="n"/>
      <c r="L193" s="10" t="n"/>
      <c r="M193" s="13" t="n"/>
      <c r="N193" s="13" t="n"/>
      <c r="O193" s="13" t="n"/>
      <c r="P193" s="13" t="n"/>
      <c r="Q193" s="10" t="n"/>
      <c r="R193" s="10" t="n"/>
      <c r="S193" s="10" t="n"/>
      <c r="T193" s="10" t="n"/>
      <c r="U193" s="10" t="n"/>
      <c r="V193" s="10" t="n"/>
      <c r="W193" s="10" t="n"/>
      <c r="X193" s="10" t="n"/>
      <c r="Y193" s="11" t="n"/>
      <c r="Z193" s="11" t="n"/>
      <c r="AA193" s="11" t="n"/>
      <c r="AB193" s="11" t="n"/>
      <c r="AC193" s="11" t="n"/>
      <c r="AD193" s="11" t="n"/>
      <c r="AE193" s="10" t="n"/>
      <c r="AF193" s="10" t="n"/>
      <c r="AG193" s="10" t="n"/>
      <c r="AH193" s="10" t="n"/>
      <c r="AI193" s="13" t="n"/>
      <c r="AJ193" s="13" t="n"/>
      <c r="AK193" s="13" t="n"/>
      <c r="AL193" s="13" t="n"/>
      <c r="AM193" s="13" t="n"/>
      <c r="AN193" s="13" t="n"/>
      <c r="AO193" s="13" t="n"/>
      <c r="AP193" s="14" t="n"/>
      <c r="AQ193" s="14" t="n"/>
      <c r="AR193" s="14" t="n"/>
      <c r="AS193" s="13" t="n"/>
      <c r="AT193" s="13" t="n"/>
      <c r="AU193" s="10" t="n"/>
      <c r="AV193" s="10" t="n"/>
      <c r="AW193" s="10" t="n"/>
      <c r="AX193" s="10" t="n"/>
      <c r="AY193" s="10" t="n"/>
      <c r="AZ193" s="10" t="n"/>
      <c r="BA193" s="10" t="n"/>
      <c r="BB193" s="10" t="n"/>
      <c r="BC193" s="10" t="n"/>
      <c r="BD193" s="11" t="n"/>
      <c r="BE193" s="10" t="n"/>
      <c r="BF193" s="10" t="n"/>
      <c r="BG193" s="10" t="n"/>
      <c r="BH193" s="10" t="n"/>
      <c r="BI193" s="10" t="n"/>
      <c r="BJ193" s="10" t="n"/>
      <c r="BK193" s="10" t="n"/>
      <c r="BL193" s="10" t="n"/>
      <c r="BM193" s="10" t="n"/>
    </row>
    <row r="194" ht="15.75" customHeight="1" s="218">
      <c r="A194" s="10" t="n"/>
      <c r="B194" s="10" t="n"/>
      <c r="C194" s="10" t="n"/>
      <c r="D194" s="10" t="n"/>
      <c r="E194" s="10" t="n"/>
      <c r="F194" s="10" t="n"/>
      <c r="G194" s="11" t="n"/>
      <c r="H194" s="10" t="n"/>
      <c r="I194" s="10" t="n"/>
      <c r="J194" s="10" t="n"/>
      <c r="K194" s="10" t="n"/>
      <c r="L194" s="10" t="n"/>
      <c r="M194" s="13" t="n"/>
      <c r="N194" s="13" t="n"/>
      <c r="O194" s="13" t="n"/>
      <c r="P194" s="13" t="n"/>
      <c r="Q194" s="10" t="n"/>
      <c r="R194" s="10" t="n"/>
      <c r="S194" s="10" t="n"/>
      <c r="T194" s="10" t="n"/>
      <c r="U194" s="10" t="n"/>
      <c r="V194" s="10" t="n"/>
      <c r="W194" s="10" t="n"/>
      <c r="X194" s="10" t="n"/>
      <c r="Y194" s="11" t="n"/>
      <c r="Z194" s="11" t="n"/>
      <c r="AA194" s="11" t="n"/>
      <c r="AB194" s="11" t="n"/>
      <c r="AC194" s="11" t="n"/>
      <c r="AD194" s="11" t="n"/>
      <c r="AE194" s="10" t="n"/>
      <c r="AF194" s="10" t="n"/>
      <c r="AG194" s="10" t="n"/>
      <c r="AH194" s="10" t="n"/>
      <c r="AI194" s="13" t="n"/>
      <c r="AJ194" s="13" t="n"/>
      <c r="AK194" s="13" t="n"/>
      <c r="AL194" s="13" t="n"/>
      <c r="AM194" s="13" t="n"/>
      <c r="AN194" s="13" t="n"/>
      <c r="AO194" s="13" t="n"/>
      <c r="AP194" s="14" t="n"/>
      <c r="AQ194" s="14" t="n"/>
      <c r="AR194" s="14" t="n"/>
      <c r="AS194" s="13" t="n"/>
      <c r="AT194" s="13" t="n"/>
      <c r="AU194" s="10" t="n"/>
      <c r="AV194" s="10" t="n"/>
      <c r="AW194" s="10" t="n"/>
      <c r="AX194" s="10" t="n"/>
      <c r="AY194" s="10" t="n"/>
      <c r="AZ194" s="10" t="n"/>
      <c r="BA194" s="10" t="n"/>
      <c r="BB194" s="10" t="n"/>
      <c r="BC194" s="10" t="n"/>
      <c r="BD194" s="11" t="n"/>
      <c r="BE194" s="10" t="n"/>
      <c r="BF194" s="10" t="n"/>
      <c r="BG194" s="10" t="n"/>
      <c r="BH194" s="10" t="n"/>
      <c r="BI194" s="10" t="n"/>
      <c r="BJ194" s="10" t="n"/>
      <c r="BK194" s="10" t="n"/>
      <c r="BL194" s="10" t="n"/>
      <c r="BM194" s="10" t="n"/>
    </row>
    <row r="195" ht="15.75" customHeight="1" s="218">
      <c r="A195" s="10" t="n"/>
      <c r="B195" s="10" t="n"/>
      <c r="C195" s="10" t="n"/>
      <c r="D195" s="10" t="n"/>
      <c r="E195" s="10" t="n"/>
      <c r="F195" s="10" t="n"/>
      <c r="G195" s="11" t="n"/>
      <c r="H195" s="10" t="n"/>
      <c r="I195" s="10" t="n"/>
      <c r="J195" s="10" t="n"/>
      <c r="K195" s="10" t="n"/>
      <c r="L195" s="10" t="n"/>
      <c r="M195" s="13" t="n"/>
      <c r="N195" s="13" t="n"/>
      <c r="O195" s="13" t="n"/>
      <c r="P195" s="13" t="n"/>
      <c r="Q195" s="10" t="n"/>
      <c r="R195" s="10" t="n"/>
      <c r="S195" s="10" t="n"/>
      <c r="T195" s="10" t="n"/>
      <c r="U195" s="10" t="n"/>
      <c r="V195" s="10" t="n"/>
      <c r="W195" s="10" t="n"/>
      <c r="X195" s="10" t="n"/>
      <c r="Y195" s="11" t="n"/>
      <c r="Z195" s="11" t="n"/>
      <c r="AA195" s="11" t="n"/>
      <c r="AB195" s="11" t="n"/>
      <c r="AC195" s="11" t="n"/>
      <c r="AD195" s="11" t="n"/>
      <c r="AE195" s="10" t="n"/>
      <c r="AF195" s="10" t="n"/>
      <c r="AG195" s="10" t="n"/>
      <c r="AH195" s="10" t="n"/>
      <c r="AI195" s="13" t="n"/>
      <c r="AJ195" s="13" t="n"/>
      <c r="AK195" s="13" t="n"/>
      <c r="AL195" s="13" t="n"/>
      <c r="AM195" s="13" t="n"/>
      <c r="AN195" s="13" t="n"/>
      <c r="AO195" s="13" t="n"/>
      <c r="AP195" s="14" t="n"/>
      <c r="AQ195" s="14" t="n"/>
      <c r="AR195" s="14" t="n"/>
      <c r="AS195" s="13" t="n"/>
      <c r="AT195" s="13" t="n"/>
      <c r="AU195" s="10" t="n"/>
      <c r="AV195" s="10" t="n"/>
      <c r="AW195" s="10" t="n"/>
      <c r="AX195" s="10" t="n"/>
      <c r="AY195" s="10" t="n"/>
      <c r="AZ195" s="10" t="n"/>
      <c r="BA195" s="10" t="n"/>
      <c r="BB195" s="10" t="n"/>
      <c r="BC195" s="10" t="n"/>
      <c r="BD195" s="11" t="n"/>
      <c r="BE195" s="10" t="n"/>
      <c r="BF195" s="10" t="n"/>
      <c r="BG195" s="10" t="n"/>
      <c r="BH195" s="10" t="n"/>
      <c r="BI195" s="10" t="n"/>
      <c r="BJ195" s="10" t="n"/>
      <c r="BK195" s="10" t="n"/>
      <c r="BL195" s="10" t="n"/>
      <c r="BM195" s="10" t="n"/>
    </row>
    <row r="196" ht="15.75" customHeight="1" s="218">
      <c r="A196" s="10" t="n"/>
      <c r="B196" s="10" t="n"/>
      <c r="C196" s="10" t="n"/>
      <c r="D196" s="10" t="n"/>
      <c r="E196" s="10" t="n"/>
      <c r="F196" s="10" t="n"/>
      <c r="G196" s="11" t="n"/>
      <c r="H196" s="10" t="n"/>
      <c r="I196" s="10" t="n"/>
      <c r="J196" s="10" t="n"/>
      <c r="K196" s="10" t="n"/>
      <c r="L196" s="10" t="n"/>
      <c r="M196" s="13" t="n"/>
      <c r="N196" s="13" t="n"/>
      <c r="O196" s="13" t="n"/>
      <c r="P196" s="13" t="n"/>
      <c r="Q196" s="10" t="n"/>
      <c r="R196" s="10" t="n"/>
      <c r="S196" s="10" t="n"/>
      <c r="T196" s="10" t="n"/>
      <c r="U196" s="10" t="n"/>
      <c r="V196" s="10" t="n"/>
      <c r="W196" s="10" t="n"/>
      <c r="X196" s="10" t="n"/>
      <c r="Y196" s="11" t="n"/>
      <c r="Z196" s="11" t="n"/>
      <c r="AA196" s="11" t="n"/>
      <c r="AB196" s="11" t="n"/>
      <c r="AC196" s="11" t="n"/>
      <c r="AD196" s="11" t="n"/>
      <c r="AE196" s="10" t="n"/>
      <c r="AF196" s="10" t="n"/>
      <c r="AG196" s="10" t="n"/>
      <c r="AH196" s="10" t="n"/>
      <c r="AI196" s="13" t="n"/>
      <c r="AJ196" s="13" t="n"/>
      <c r="AK196" s="13" t="n"/>
      <c r="AL196" s="13" t="n"/>
      <c r="AM196" s="13" t="n"/>
      <c r="AN196" s="13" t="n"/>
      <c r="AO196" s="13" t="n"/>
      <c r="AP196" s="14" t="n"/>
      <c r="AQ196" s="14" t="n"/>
      <c r="AR196" s="14" t="n"/>
      <c r="AS196" s="13" t="n"/>
      <c r="AT196" s="13" t="n"/>
      <c r="AU196" s="10" t="n"/>
      <c r="AV196" s="10" t="n"/>
      <c r="AW196" s="10" t="n"/>
      <c r="AX196" s="10" t="n"/>
      <c r="AY196" s="10" t="n"/>
      <c r="AZ196" s="10" t="n"/>
      <c r="BA196" s="10" t="n"/>
      <c r="BB196" s="10" t="n"/>
      <c r="BC196" s="10" t="n"/>
      <c r="BD196" s="11" t="n"/>
      <c r="BE196" s="10" t="n"/>
      <c r="BF196" s="10" t="n"/>
      <c r="BG196" s="10" t="n"/>
      <c r="BH196" s="10" t="n"/>
      <c r="BI196" s="10" t="n"/>
      <c r="BJ196" s="10" t="n"/>
      <c r="BK196" s="10" t="n"/>
      <c r="BL196" s="10" t="n"/>
      <c r="BM196" s="10" t="n"/>
    </row>
    <row r="197" ht="15.75" customHeight="1" s="218">
      <c r="A197" s="10" t="n"/>
      <c r="B197" s="10" t="n"/>
      <c r="C197" s="10" t="n"/>
      <c r="D197" s="10" t="n"/>
      <c r="E197" s="10" t="n"/>
      <c r="F197" s="10" t="n"/>
      <c r="G197" s="11" t="n"/>
      <c r="H197" s="10" t="n"/>
      <c r="I197" s="10" t="n"/>
      <c r="J197" s="10" t="n"/>
      <c r="K197" s="10" t="n"/>
      <c r="L197" s="10" t="n"/>
      <c r="M197" s="13" t="n"/>
      <c r="N197" s="13" t="n"/>
      <c r="O197" s="13" t="n"/>
      <c r="P197" s="13" t="n"/>
      <c r="Q197" s="10" t="n"/>
      <c r="R197" s="10" t="n"/>
      <c r="S197" s="10" t="n"/>
      <c r="T197" s="10" t="n"/>
      <c r="U197" s="10" t="n"/>
      <c r="V197" s="10" t="n"/>
      <c r="W197" s="10" t="n"/>
      <c r="X197" s="10" t="n"/>
      <c r="Y197" s="11" t="n"/>
      <c r="Z197" s="11" t="n"/>
      <c r="AA197" s="11" t="n"/>
      <c r="AB197" s="11" t="n"/>
      <c r="AC197" s="11" t="n"/>
      <c r="AD197" s="11" t="n"/>
      <c r="AE197" s="10" t="n"/>
      <c r="AF197" s="10" t="n"/>
      <c r="AG197" s="10" t="n"/>
      <c r="AH197" s="10" t="n"/>
      <c r="AI197" s="13" t="n"/>
      <c r="AJ197" s="13" t="n"/>
      <c r="AK197" s="13" t="n"/>
      <c r="AL197" s="13" t="n"/>
      <c r="AM197" s="13" t="n"/>
      <c r="AN197" s="13" t="n"/>
      <c r="AO197" s="13" t="n"/>
      <c r="AP197" s="14" t="n"/>
      <c r="AQ197" s="14" t="n"/>
      <c r="AR197" s="14" t="n"/>
      <c r="AS197" s="13" t="n"/>
      <c r="AT197" s="13" t="n"/>
      <c r="AU197" s="10" t="n"/>
      <c r="AV197" s="10" t="n"/>
      <c r="AW197" s="10" t="n"/>
      <c r="AX197" s="10" t="n"/>
      <c r="AY197" s="10" t="n"/>
      <c r="AZ197" s="10" t="n"/>
      <c r="BA197" s="10" t="n"/>
      <c r="BB197" s="10" t="n"/>
      <c r="BC197" s="10" t="n"/>
      <c r="BD197" s="11" t="n"/>
      <c r="BE197" s="10" t="n"/>
      <c r="BF197" s="10" t="n"/>
      <c r="BG197" s="10" t="n"/>
      <c r="BH197" s="10" t="n"/>
      <c r="BI197" s="10" t="n"/>
      <c r="BJ197" s="10" t="n"/>
      <c r="BK197" s="10" t="n"/>
      <c r="BL197" s="10" t="n"/>
      <c r="BM197" s="10" t="n"/>
    </row>
    <row r="198" ht="15.75" customHeight="1" s="218">
      <c r="A198" s="10" t="n"/>
      <c r="B198" s="10" t="n"/>
      <c r="C198" s="10" t="n"/>
      <c r="D198" s="10" t="n"/>
      <c r="E198" s="10" t="n"/>
      <c r="F198" s="10" t="n"/>
      <c r="G198" s="11" t="n"/>
      <c r="H198" s="10" t="n"/>
      <c r="I198" s="10" t="n"/>
      <c r="J198" s="10" t="n"/>
      <c r="K198" s="10" t="n"/>
      <c r="L198" s="10" t="n"/>
      <c r="M198" s="13" t="n"/>
      <c r="N198" s="13" t="n"/>
      <c r="O198" s="13" t="n"/>
      <c r="P198" s="13" t="n"/>
      <c r="Q198" s="10" t="n"/>
      <c r="R198" s="10" t="n"/>
      <c r="S198" s="10" t="n"/>
      <c r="T198" s="10" t="n"/>
      <c r="U198" s="10" t="n"/>
      <c r="V198" s="10" t="n"/>
      <c r="W198" s="10" t="n"/>
      <c r="X198" s="10" t="n"/>
      <c r="Y198" s="11" t="n"/>
      <c r="Z198" s="11" t="n"/>
      <c r="AA198" s="11" t="n"/>
      <c r="AB198" s="11" t="n"/>
      <c r="AC198" s="11" t="n"/>
      <c r="AD198" s="11" t="n"/>
      <c r="AE198" s="10" t="n"/>
      <c r="AF198" s="10" t="n"/>
      <c r="AG198" s="10" t="n"/>
      <c r="AH198" s="10" t="n"/>
      <c r="AI198" s="13" t="n"/>
      <c r="AJ198" s="13" t="n"/>
      <c r="AK198" s="13" t="n"/>
      <c r="AL198" s="13" t="n"/>
      <c r="AM198" s="13" t="n"/>
      <c r="AN198" s="13" t="n"/>
      <c r="AO198" s="13" t="n"/>
      <c r="AP198" s="14" t="n"/>
      <c r="AQ198" s="14" t="n"/>
      <c r="AR198" s="14" t="n"/>
      <c r="AS198" s="13" t="n"/>
      <c r="AT198" s="13" t="n"/>
      <c r="AU198" s="10" t="n"/>
      <c r="AV198" s="10" t="n"/>
      <c r="AW198" s="10" t="n"/>
      <c r="AX198" s="10" t="n"/>
      <c r="AY198" s="10" t="n"/>
      <c r="AZ198" s="10" t="n"/>
      <c r="BA198" s="10" t="n"/>
      <c r="BB198" s="10" t="n"/>
      <c r="BC198" s="10" t="n"/>
      <c r="BD198" s="11" t="n"/>
      <c r="BE198" s="10" t="n"/>
      <c r="BF198" s="10" t="n"/>
      <c r="BG198" s="10" t="n"/>
      <c r="BH198" s="10" t="n"/>
      <c r="BI198" s="10" t="n"/>
      <c r="BJ198" s="10" t="n"/>
      <c r="BK198" s="10" t="n"/>
      <c r="BL198" s="10" t="n"/>
      <c r="BM198" s="10" t="n"/>
    </row>
    <row r="199" ht="15.75" customHeight="1" s="218">
      <c r="A199" s="10" t="n"/>
      <c r="B199" s="10" t="n"/>
      <c r="C199" s="10" t="n"/>
      <c r="D199" s="10" t="n"/>
      <c r="E199" s="10" t="n"/>
      <c r="F199" s="10" t="n"/>
      <c r="G199" s="11" t="n"/>
      <c r="H199" s="10" t="n"/>
      <c r="I199" s="10" t="n"/>
      <c r="J199" s="10" t="n"/>
      <c r="K199" s="10" t="n"/>
      <c r="L199" s="10" t="n"/>
      <c r="M199" s="13" t="n"/>
      <c r="N199" s="13" t="n"/>
      <c r="O199" s="13" t="n"/>
      <c r="P199" s="13" t="n"/>
      <c r="Q199" s="10" t="n"/>
      <c r="R199" s="10" t="n"/>
      <c r="S199" s="10" t="n"/>
      <c r="T199" s="10" t="n"/>
      <c r="U199" s="10" t="n"/>
      <c r="V199" s="10" t="n"/>
      <c r="W199" s="10" t="n"/>
      <c r="X199" s="10" t="n"/>
      <c r="Y199" s="11" t="n"/>
      <c r="Z199" s="11" t="n"/>
      <c r="AA199" s="11" t="n"/>
      <c r="AB199" s="11" t="n"/>
      <c r="AC199" s="11" t="n"/>
      <c r="AD199" s="11" t="n"/>
      <c r="AE199" s="10" t="n"/>
      <c r="AF199" s="10" t="n"/>
      <c r="AG199" s="10" t="n"/>
      <c r="AH199" s="10" t="n"/>
      <c r="AI199" s="13" t="n"/>
      <c r="AJ199" s="13" t="n"/>
      <c r="AK199" s="13" t="n"/>
      <c r="AL199" s="13" t="n"/>
      <c r="AM199" s="13" t="n"/>
      <c r="AN199" s="13" t="n"/>
      <c r="AO199" s="13" t="n"/>
      <c r="AP199" s="14" t="n"/>
      <c r="AQ199" s="14" t="n"/>
      <c r="AR199" s="14" t="n"/>
      <c r="AS199" s="13" t="n"/>
      <c r="AT199" s="13" t="n"/>
      <c r="AU199" s="10" t="n"/>
      <c r="AV199" s="10" t="n"/>
      <c r="AW199" s="10" t="n"/>
      <c r="AX199" s="10" t="n"/>
      <c r="AY199" s="10" t="n"/>
      <c r="AZ199" s="10" t="n"/>
      <c r="BA199" s="10" t="n"/>
      <c r="BB199" s="10" t="n"/>
      <c r="BC199" s="10" t="n"/>
      <c r="BD199" s="11" t="n"/>
      <c r="BE199" s="10" t="n"/>
      <c r="BF199" s="10" t="n"/>
      <c r="BG199" s="10" t="n"/>
      <c r="BH199" s="10" t="n"/>
      <c r="BI199" s="10" t="n"/>
      <c r="BJ199" s="10" t="n"/>
      <c r="BK199" s="10" t="n"/>
      <c r="BL199" s="10" t="n"/>
      <c r="BM199" s="10" t="n"/>
    </row>
    <row r="200" ht="15.75" customHeight="1" s="218">
      <c r="A200" s="10" t="n"/>
      <c r="B200" s="10" t="n"/>
      <c r="C200" s="10" t="n"/>
      <c r="D200" s="10" t="n"/>
      <c r="E200" s="10" t="n"/>
      <c r="F200" s="10" t="n"/>
      <c r="G200" s="11" t="n"/>
      <c r="H200" s="10" t="n"/>
      <c r="I200" s="10" t="n"/>
      <c r="J200" s="10" t="n"/>
      <c r="K200" s="10" t="n"/>
      <c r="L200" s="10" t="n"/>
      <c r="M200" s="13" t="n"/>
      <c r="N200" s="13" t="n"/>
      <c r="O200" s="13" t="n"/>
      <c r="P200" s="13" t="n"/>
      <c r="Q200" s="10" t="n"/>
      <c r="R200" s="10" t="n"/>
      <c r="S200" s="10" t="n"/>
      <c r="T200" s="10" t="n"/>
      <c r="U200" s="10" t="n"/>
      <c r="V200" s="10" t="n"/>
      <c r="W200" s="10" t="n"/>
      <c r="X200" s="10" t="n"/>
      <c r="Y200" s="11" t="n"/>
      <c r="Z200" s="11" t="n"/>
      <c r="AA200" s="11" t="n"/>
      <c r="AB200" s="11" t="n"/>
      <c r="AC200" s="11" t="n"/>
      <c r="AD200" s="11" t="n"/>
      <c r="AE200" s="10" t="n"/>
      <c r="AF200" s="10" t="n"/>
      <c r="AG200" s="10" t="n"/>
      <c r="AH200" s="10" t="n"/>
      <c r="AI200" s="13" t="n"/>
      <c r="AJ200" s="13" t="n"/>
      <c r="AK200" s="13" t="n"/>
      <c r="AL200" s="13" t="n"/>
      <c r="AM200" s="13" t="n"/>
      <c r="AN200" s="13" t="n"/>
      <c r="AO200" s="13" t="n"/>
      <c r="AP200" s="14" t="n"/>
      <c r="AQ200" s="14" t="n"/>
      <c r="AR200" s="14" t="n"/>
      <c r="AS200" s="13" t="n"/>
      <c r="AT200" s="13" t="n"/>
      <c r="AU200" s="10" t="n"/>
      <c r="AV200" s="10" t="n"/>
      <c r="AW200" s="10" t="n"/>
      <c r="AX200" s="10" t="n"/>
      <c r="AY200" s="10" t="n"/>
      <c r="AZ200" s="10" t="n"/>
      <c r="BA200" s="10" t="n"/>
      <c r="BB200" s="10" t="n"/>
      <c r="BC200" s="10" t="n"/>
      <c r="BD200" s="11" t="n"/>
      <c r="BE200" s="10" t="n"/>
      <c r="BF200" s="10" t="n"/>
      <c r="BG200" s="10" t="n"/>
      <c r="BH200" s="10" t="n"/>
      <c r="BI200" s="10" t="n"/>
      <c r="BJ200" s="10" t="n"/>
      <c r="BK200" s="10" t="n"/>
      <c r="BL200" s="10" t="n"/>
      <c r="BM200" s="10" t="n"/>
    </row>
    <row r="201" ht="15.75" customHeight="1" s="218">
      <c r="A201" s="10" t="n"/>
      <c r="B201" s="10" t="n"/>
      <c r="C201" s="10" t="n"/>
      <c r="D201" s="10" t="n"/>
      <c r="E201" s="10" t="n"/>
      <c r="F201" s="10" t="n"/>
      <c r="G201" s="11" t="n"/>
      <c r="H201" s="10" t="n"/>
      <c r="I201" s="10" t="n"/>
      <c r="J201" s="10" t="n"/>
      <c r="K201" s="10" t="n"/>
      <c r="L201" s="10" t="n"/>
      <c r="M201" s="13" t="n"/>
      <c r="N201" s="13" t="n"/>
      <c r="O201" s="13" t="n"/>
      <c r="P201" s="13" t="n"/>
      <c r="Q201" s="10" t="n"/>
      <c r="R201" s="10" t="n"/>
      <c r="S201" s="10" t="n"/>
      <c r="T201" s="10" t="n"/>
      <c r="U201" s="10" t="n"/>
      <c r="V201" s="10" t="n"/>
      <c r="W201" s="10" t="n"/>
      <c r="X201" s="10" t="n"/>
      <c r="Y201" s="11" t="n"/>
      <c r="Z201" s="11" t="n"/>
      <c r="AA201" s="11" t="n"/>
      <c r="AB201" s="11" t="n"/>
      <c r="AC201" s="11" t="n"/>
      <c r="AD201" s="11" t="n"/>
      <c r="AE201" s="10" t="n"/>
      <c r="AF201" s="10" t="n"/>
      <c r="AG201" s="10" t="n"/>
      <c r="AH201" s="10" t="n"/>
      <c r="AI201" s="13" t="n"/>
      <c r="AJ201" s="13" t="n"/>
      <c r="AK201" s="13" t="n"/>
      <c r="AL201" s="13" t="n"/>
      <c r="AM201" s="13" t="n"/>
      <c r="AN201" s="13" t="n"/>
      <c r="AO201" s="13" t="n"/>
      <c r="AP201" s="14" t="n"/>
      <c r="AQ201" s="14" t="n"/>
      <c r="AR201" s="14" t="n"/>
      <c r="AS201" s="13" t="n"/>
      <c r="AT201" s="13" t="n"/>
      <c r="AU201" s="10" t="n"/>
      <c r="AV201" s="10" t="n"/>
      <c r="AW201" s="10" t="n"/>
      <c r="AX201" s="10" t="n"/>
      <c r="AY201" s="10" t="n"/>
      <c r="AZ201" s="10" t="n"/>
      <c r="BA201" s="10" t="n"/>
      <c r="BB201" s="10" t="n"/>
      <c r="BC201" s="10" t="n"/>
      <c r="BD201" s="11" t="n"/>
      <c r="BE201" s="10" t="n"/>
      <c r="BF201" s="10" t="n"/>
      <c r="BG201" s="10" t="n"/>
      <c r="BH201" s="10" t="n"/>
      <c r="BI201" s="10" t="n"/>
      <c r="BJ201" s="10" t="n"/>
      <c r="BK201" s="10" t="n"/>
      <c r="BL201" s="10" t="n"/>
      <c r="BM201" s="10" t="n"/>
    </row>
    <row r="202" ht="15.75" customHeight="1" s="218">
      <c r="A202" s="10" t="n"/>
      <c r="B202" s="10" t="n"/>
      <c r="C202" s="10" t="n"/>
      <c r="D202" s="10" t="n"/>
      <c r="E202" s="10" t="n"/>
      <c r="F202" s="10" t="n"/>
      <c r="G202" s="11" t="n"/>
      <c r="H202" s="10" t="n"/>
      <c r="I202" s="10" t="n"/>
      <c r="J202" s="10" t="n"/>
      <c r="K202" s="10" t="n"/>
      <c r="L202" s="10" t="n"/>
      <c r="M202" s="13" t="n"/>
      <c r="N202" s="13" t="n"/>
      <c r="O202" s="13" t="n"/>
      <c r="P202" s="13" t="n"/>
      <c r="Q202" s="10" t="n"/>
      <c r="R202" s="10" t="n"/>
      <c r="S202" s="10" t="n"/>
      <c r="T202" s="10" t="n"/>
      <c r="U202" s="10" t="n"/>
      <c r="V202" s="10" t="n"/>
      <c r="W202" s="10" t="n"/>
      <c r="X202" s="10" t="n"/>
      <c r="Y202" s="11" t="n"/>
      <c r="Z202" s="11" t="n"/>
      <c r="AA202" s="11" t="n"/>
      <c r="AB202" s="11" t="n"/>
      <c r="AC202" s="11" t="n"/>
      <c r="AD202" s="11" t="n"/>
      <c r="AE202" s="10" t="n"/>
      <c r="AF202" s="10" t="n"/>
      <c r="AG202" s="10" t="n"/>
      <c r="AH202" s="10" t="n"/>
      <c r="AI202" s="13" t="n"/>
      <c r="AJ202" s="13" t="n"/>
      <c r="AK202" s="13" t="n"/>
      <c r="AL202" s="13" t="n"/>
      <c r="AM202" s="13" t="n"/>
      <c r="AN202" s="13" t="n"/>
      <c r="AO202" s="13" t="n"/>
      <c r="AP202" s="14" t="n"/>
      <c r="AQ202" s="14" t="n"/>
      <c r="AR202" s="14" t="n"/>
      <c r="AS202" s="13" t="n"/>
      <c r="AT202" s="13" t="n"/>
      <c r="AU202" s="10" t="n"/>
      <c r="AV202" s="10" t="n"/>
      <c r="AW202" s="10" t="n"/>
      <c r="AX202" s="10" t="n"/>
      <c r="AY202" s="10" t="n"/>
      <c r="AZ202" s="10" t="n"/>
      <c r="BA202" s="10" t="n"/>
      <c r="BB202" s="10" t="n"/>
      <c r="BC202" s="10" t="n"/>
      <c r="BD202" s="11" t="n"/>
      <c r="BE202" s="10" t="n"/>
      <c r="BF202" s="10" t="n"/>
      <c r="BG202" s="10" t="n"/>
      <c r="BH202" s="10" t="n"/>
      <c r="BI202" s="10" t="n"/>
      <c r="BJ202" s="10" t="n"/>
      <c r="BK202" s="10" t="n"/>
      <c r="BL202" s="10" t="n"/>
      <c r="BM202" s="10" t="n"/>
    </row>
    <row r="203" ht="15.75" customHeight="1" s="218">
      <c r="A203" s="10" t="n"/>
      <c r="B203" s="10" t="n"/>
      <c r="C203" s="10" t="n"/>
      <c r="D203" s="10" t="n"/>
      <c r="E203" s="10" t="n"/>
      <c r="F203" s="10" t="n"/>
      <c r="G203" s="11" t="n"/>
      <c r="H203" s="10" t="n"/>
      <c r="I203" s="10" t="n"/>
      <c r="J203" s="10" t="n"/>
      <c r="K203" s="10" t="n"/>
      <c r="L203" s="10" t="n"/>
      <c r="M203" s="13" t="n"/>
      <c r="N203" s="13" t="n"/>
      <c r="O203" s="13" t="n"/>
      <c r="P203" s="13" t="n"/>
      <c r="Q203" s="10" t="n"/>
      <c r="R203" s="10" t="n"/>
      <c r="S203" s="10" t="n"/>
      <c r="T203" s="10" t="n"/>
      <c r="U203" s="10" t="n"/>
      <c r="V203" s="10" t="n"/>
      <c r="W203" s="10" t="n"/>
      <c r="X203" s="10" t="n"/>
      <c r="Y203" s="11" t="n"/>
      <c r="Z203" s="11" t="n"/>
      <c r="AA203" s="11" t="n"/>
      <c r="AB203" s="11" t="n"/>
      <c r="AC203" s="11" t="n"/>
      <c r="AD203" s="11" t="n"/>
      <c r="AE203" s="10" t="n"/>
      <c r="AF203" s="10" t="n"/>
      <c r="AG203" s="10" t="n"/>
      <c r="AH203" s="10" t="n"/>
      <c r="AI203" s="13" t="n"/>
      <c r="AJ203" s="13" t="n"/>
      <c r="AK203" s="13" t="n"/>
      <c r="AL203" s="13" t="n"/>
      <c r="AM203" s="13" t="n"/>
      <c r="AN203" s="13" t="n"/>
      <c r="AO203" s="13" t="n"/>
      <c r="AP203" s="14" t="n"/>
      <c r="AQ203" s="14" t="n"/>
      <c r="AR203" s="14" t="n"/>
      <c r="AS203" s="13" t="n"/>
      <c r="AT203" s="13" t="n"/>
      <c r="AU203" s="10" t="n"/>
      <c r="AV203" s="10" t="n"/>
      <c r="AW203" s="10" t="n"/>
      <c r="AX203" s="10" t="n"/>
      <c r="AY203" s="10" t="n"/>
      <c r="AZ203" s="10" t="n"/>
      <c r="BA203" s="10" t="n"/>
      <c r="BB203" s="10" t="n"/>
      <c r="BC203" s="10" t="n"/>
      <c r="BD203" s="11" t="n"/>
      <c r="BE203" s="10" t="n"/>
      <c r="BF203" s="10" t="n"/>
      <c r="BG203" s="10" t="n"/>
      <c r="BH203" s="10" t="n"/>
      <c r="BI203" s="10" t="n"/>
      <c r="BJ203" s="10" t="n"/>
      <c r="BK203" s="10" t="n"/>
      <c r="BL203" s="10" t="n"/>
      <c r="BM203" s="10" t="n"/>
    </row>
    <row r="204" ht="15.75" customHeight="1" s="218">
      <c r="A204" s="10" t="n"/>
      <c r="B204" s="10" t="n"/>
      <c r="C204" s="10" t="n"/>
      <c r="D204" s="10" t="n"/>
      <c r="E204" s="10" t="n"/>
      <c r="F204" s="10" t="n"/>
      <c r="G204" s="11" t="n"/>
      <c r="H204" s="10" t="n"/>
      <c r="I204" s="10" t="n"/>
      <c r="J204" s="10" t="n"/>
      <c r="K204" s="10" t="n"/>
      <c r="L204" s="10" t="n"/>
      <c r="M204" s="13" t="n"/>
      <c r="N204" s="13" t="n"/>
      <c r="O204" s="13" t="n"/>
      <c r="P204" s="13" t="n"/>
      <c r="Q204" s="10" t="n"/>
      <c r="R204" s="10" t="n"/>
      <c r="S204" s="10" t="n"/>
      <c r="T204" s="10" t="n"/>
      <c r="U204" s="10" t="n"/>
      <c r="V204" s="10" t="n"/>
      <c r="W204" s="10" t="n"/>
      <c r="X204" s="10" t="n"/>
      <c r="Y204" s="11" t="n"/>
      <c r="Z204" s="11" t="n"/>
      <c r="AA204" s="11" t="n"/>
      <c r="AB204" s="11" t="n"/>
      <c r="AC204" s="11" t="n"/>
      <c r="AD204" s="11" t="n"/>
      <c r="AE204" s="10" t="n"/>
      <c r="AF204" s="10" t="n"/>
      <c r="AG204" s="10" t="n"/>
      <c r="AH204" s="10" t="n"/>
      <c r="AI204" s="13" t="n"/>
      <c r="AJ204" s="13" t="n"/>
      <c r="AK204" s="13" t="n"/>
      <c r="AL204" s="13" t="n"/>
      <c r="AM204" s="13" t="n"/>
      <c r="AN204" s="13" t="n"/>
      <c r="AO204" s="13" t="n"/>
      <c r="AP204" s="14" t="n"/>
      <c r="AQ204" s="14" t="n"/>
      <c r="AR204" s="14" t="n"/>
      <c r="AS204" s="13" t="n"/>
      <c r="AT204" s="13" t="n"/>
      <c r="AU204" s="10" t="n"/>
      <c r="AV204" s="10" t="n"/>
      <c r="AW204" s="10" t="n"/>
      <c r="AX204" s="10" t="n"/>
      <c r="AY204" s="10" t="n"/>
      <c r="AZ204" s="10" t="n"/>
      <c r="BA204" s="10" t="n"/>
      <c r="BB204" s="10" t="n"/>
      <c r="BC204" s="10" t="n"/>
      <c r="BD204" s="11" t="n"/>
      <c r="BE204" s="10" t="n"/>
      <c r="BF204" s="10" t="n"/>
      <c r="BG204" s="10" t="n"/>
      <c r="BH204" s="10" t="n"/>
      <c r="BI204" s="10" t="n"/>
      <c r="BJ204" s="10" t="n"/>
      <c r="BK204" s="10" t="n"/>
      <c r="BL204" s="10" t="n"/>
      <c r="BM204" s="10" t="n"/>
    </row>
    <row r="205" ht="15.75" customHeight="1" s="218">
      <c r="A205" s="10" t="n"/>
      <c r="B205" s="10" t="n"/>
      <c r="C205" s="10" t="n"/>
      <c r="D205" s="10" t="n"/>
      <c r="E205" s="10" t="n"/>
      <c r="F205" s="10" t="n"/>
      <c r="G205" s="11" t="n"/>
      <c r="H205" s="10" t="n"/>
      <c r="I205" s="10" t="n"/>
      <c r="J205" s="10" t="n"/>
      <c r="K205" s="10" t="n"/>
      <c r="L205" s="10" t="n"/>
      <c r="M205" s="13" t="n"/>
      <c r="N205" s="13" t="n"/>
      <c r="O205" s="13" t="n"/>
      <c r="P205" s="13" t="n"/>
      <c r="Q205" s="10" t="n"/>
      <c r="R205" s="10" t="n"/>
      <c r="S205" s="10" t="n"/>
      <c r="T205" s="10" t="n"/>
      <c r="U205" s="10" t="n"/>
      <c r="V205" s="10" t="n"/>
      <c r="W205" s="10" t="n"/>
      <c r="X205" s="10" t="n"/>
      <c r="Y205" s="11" t="n"/>
      <c r="Z205" s="11" t="n"/>
      <c r="AA205" s="11" t="n"/>
      <c r="AB205" s="11" t="n"/>
      <c r="AC205" s="11" t="n"/>
      <c r="AD205" s="11" t="n"/>
      <c r="AE205" s="10" t="n"/>
      <c r="AF205" s="10" t="n"/>
      <c r="AG205" s="10" t="n"/>
      <c r="AH205" s="10" t="n"/>
      <c r="AI205" s="13" t="n"/>
      <c r="AJ205" s="13" t="n"/>
      <c r="AK205" s="13" t="n"/>
      <c r="AL205" s="13" t="n"/>
      <c r="AM205" s="13" t="n"/>
      <c r="AN205" s="13" t="n"/>
      <c r="AO205" s="13" t="n"/>
      <c r="AP205" s="14" t="n"/>
      <c r="AQ205" s="14" t="n"/>
      <c r="AR205" s="14" t="n"/>
      <c r="AS205" s="13" t="n"/>
      <c r="AT205" s="13" t="n"/>
      <c r="AU205" s="10" t="n"/>
      <c r="AV205" s="10" t="n"/>
      <c r="AW205" s="10" t="n"/>
      <c r="AX205" s="10" t="n"/>
      <c r="AY205" s="10" t="n"/>
      <c r="AZ205" s="10" t="n"/>
      <c r="BA205" s="10" t="n"/>
      <c r="BB205" s="10" t="n"/>
      <c r="BC205" s="10" t="n"/>
      <c r="BD205" s="11" t="n"/>
      <c r="BE205" s="10" t="n"/>
      <c r="BF205" s="10" t="n"/>
      <c r="BG205" s="10" t="n"/>
      <c r="BH205" s="10" t="n"/>
      <c r="BI205" s="10" t="n"/>
      <c r="BJ205" s="10" t="n"/>
      <c r="BK205" s="10" t="n"/>
      <c r="BL205" s="10" t="n"/>
      <c r="BM205" s="10" t="n"/>
    </row>
    <row r="206" ht="15.75" customHeight="1" s="218">
      <c r="A206" s="10" t="n"/>
      <c r="B206" s="10" t="n"/>
      <c r="C206" s="10" t="n"/>
      <c r="D206" s="10" t="n"/>
      <c r="E206" s="10" t="n"/>
      <c r="F206" s="10" t="n"/>
      <c r="G206" s="11" t="n"/>
      <c r="H206" s="10" t="n"/>
      <c r="I206" s="10" t="n"/>
      <c r="J206" s="10" t="n"/>
      <c r="K206" s="10" t="n"/>
      <c r="L206" s="10" t="n"/>
      <c r="M206" s="13" t="n"/>
      <c r="N206" s="13" t="n"/>
      <c r="O206" s="13" t="n"/>
      <c r="P206" s="13" t="n"/>
      <c r="Q206" s="10" t="n"/>
      <c r="R206" s="10" t="n"/>
      <c r="S206" s="10" t="n"/>
      <c r="T206" s="10" t="n"/>
      <c r="U206" s="10" t="n"/>
      <c r="V206" s="10" t="n"/>
      <c r="W206" s="10" t="n"/>
      <c r="X206" s="10" t="n"/>
      <c r="Y206" s="11" t="n"/>
      <c r="Z206" s="11" t="n"/>
      <c r="AA206" s="11" t="n"/>
      <c r="AB206" s="11" t="n"/>
      <c r="AC206" s="11" t="n"/>
      <c r="AD206" s="11" t="n"/>
      <c r="AE206" s="10" t="n"/>
      <c r="AF206" s="10" t="n"/>
      <c r="AG206" s="10" t="n"/>
      <c r="AH206" s="10" t="n"/>
      <c r="AI206" s="13" t="n"/>
      <c r="AJ206" s="13" t="n"/>
      <c r="AK206" s="13" t="n"/>
      <c r="AL206" s="13" t="n"/>
      <c r="AM206" s="13" t="n"/>
      <c r="AN206" s="13" t="n"/>
      <c r="AO206" s="13" t="n"/>
      <c r="AP206" s="14" t="n"/>
      <c r="AQ206" s="14" t="n"/>
      <c r="AR206" s="14" t="n"/>
      <c r="AS206" s="13" t="n"/>
      <c r="AT206" s="13" t="n"/>
      <c r="AU206" s="10" t="n"/>
      <c r="AV206" s="10" t="n"/>
      <c r="AW206" s="10" t="n"/>
      <c r="AX206" s="10" t="n"/>
      <c r="AY206" s="10" t="n"/>
      <c r="AZ206" s="10" t="n"/>
      <c r="BA206" s="10" t="n"/>
      <c r="BB206" s="10" t="n"/>
      <c r="BC206" s="10" t="n"/>
      <c r="BD206" s="11" t="n"/>
      <c r="BE206" s="10" t="n"/>
      <c r="BF206" s="10" t="n"/>
      <c r="BG206" s="10" t="n"/>
      <c r="BH206" s="10" t="n"/>
      <c r="BI206" s="10" t="n"/>
      <c r="BJ206" s="10" t="n"/>
      <c r="BK206" s="10" t="n"/>
      <c r="BL206" s="10" t="n"/>
      <c r="BM206" s="10" t="n"/>
    </row>
    <row r="207" ht="15.75" customHeight="1" s="218">
      <c r="A207" s="10" t="n"/>
      <c r="B207" s="10" t="n"/>
      <c r="C207" s="10" t="n"/>
      <c r="D207" s="10" t="n"/>
      <c r="E207" s="10" t="n"/>
      <c r="F207" s="10" t="n"/>
      <c r="G207" s="11" t="n"/>
      <c r="H207" s="10" t="n"/>
      <c r="I207" s="10" t="n"/>
      <c r="J207" s="10" t="n"/>
      <c r="K207" s="10" t="n"/>
      <c r="L207" s="10" t="n"/>
      <c r="M207" s="13" t="n"/>
      <c r="N207" s="13" t="n"/>
      <c r="O207" s="13" t="n"/>
      <c r="P207" s="13" t="n"/>
      <c r="Q207" s="10" t="n"/>
      <c r="R207" s="10" t="n"/>
      <c r="S207" s="10" t="n"/>
      <c r="T207" s="10" t="n"/>
      <c r="U207" s="10" t="n"/>
      <c r="V207" s="10" t="n"/>
      <c r="W207" s="10" t="n"/>
      <c r="X207" s="10" t="n"/>
      <c r="Y207" s="11" t="n"/>
      <c r="Z207" s="11" t="n"/>
      <c r="AA207" s="11" t="n"/>
      <c r="AB207" s="11" t="n"/>
      <c r="AC207" s="11" t="n"/>
      <c r="AD207" s="11" t="n"/>
      <c r="AE207" s="10" t="n"/>
      <c r="AF207" s="10" t="n"/>
      <c r="AG207" s="10" t="n"/>
      <c r="AH207" s="10" t="n"/>
      <c r="AI207" s="13" t="n"/>
      <c r="AJ207" s="13" t="n"/>
      <c r="AK207" s="13" t="n"/>
      <c r="AL207" s="13" t="n"/>
      <c r="AM207" s="13" t="n"/>
      <c r="AN207" s="13" t="n"/>
      <c r="AO207" s="13" t="n"/>
      <c r="AP207" s="14" t="n"/>
      <c r="AQ207" s="14" t="n"/>
      <c r="AR207" s="14" t="n"/>
      <c r="AS207" s="13" t="n"/>
      <c r="AT207" s="13" t="n"/>
      <c r="AU207" s="10" t="n"/>
      <c r="AV207" s="10" t="n"/>
      <c r="AW207" s="10" t="n"/>
      <c r="AX207" s="10" t="n"/>
      <c r="AY207" s="10" t="n"/>
      <c r="AZ207" s="10" t="n"/>
      <c r="BA207" s="10" t="n"/>
      <c r="BB207" s="10" t="n"/>
      <c r="BC207" s="10" t="n"/>
      <c r="BD207" s="11" t="n"/>
      <c r="BE207" s="10" t="n"/>
      <c r="BF207" s="10" t="n"/>
      <c r="BG207" s="10" t="n"/>
      <c r="BH207" s="10" t="n"/>
      <c r="BI207" s="10" t="n"/>
      <c r="BJ207" s="10" t="n"/>
      <c r="BK207" s="10" t="n"/>
      <c r="BL207" s="10" t="n"/>
      <c r="BM207" s="10" t="n"/>
    </row>
    <row r="208" ht="15.75" customHeight="1" s="218">
      <c r="A208" s="10" t="n"/>
      <c r="B208" s="10" t="n"/>
      <c r="C208" s="10" t="n"/>
      <c r="D208" s="10" t="n"/>
      <c r="E208" s="10" t="n"/>
      <c r="F208" s="10" t="n"/>
      <c r="G208" s="11" t="n"/>
      <c r="H208" s="10" t="n"/>
      <c r="I208" s="10" t="n"/>
      <c r="J208" s="10" t="n"/>
      <c r="K208" s="10" t="n"/>
      <c r="L208" s="10" t="n"/>
      <c r="M208" s="13" t="n"/>
      <c r="N208" s="13" t="n"/>
      <c r="O208" s="13" t="n"/>
      <c r="P208" s="13" t="n"/>
      <c r="Q208" s="10" t="n"/>
      <c r="R208" s="10" t="n"/>
      <c r="S208" s="10" t="n"/>
      <c r="T208" s="10" t="n"/>
      <c r="U208" s="10" t="n"/>
      <c r="V208" s="10" t="n"/>
      <c r="W208" s="10" t="n"/>
      <c r="X208" s="10" t="n"/>
      <c r="Y208" s="11" t="n"/>
      <c r="Z208" s="11" t="n"/>
      <c r="AA208" s="11" t="n"/>
      <c r="AB208" s="11" t="n"/>
      <c r="AC208" s="11" t="n"/>
      <c r="AD208" s="11" t="n"/>
      <c r="AE208" s="10" t="n"/>
      <c r="AF208" s="10" t="n"/>
      <c r="AG208" s="10" t="n"/>
      <c r="AH208" s="10" t="n"/>
      <c r="AI208" s="13" t="n"/>
      <c r="AJ208" s="13" t="n"/>
      <c r="AK208" s="13" t="n"/>
      <c r="AL208" s="13" t="n"/>
      <c r="AM208" s="13" t="n"/>
      <c r="AN208" s="13" t="n"/>
      <c r="AO208" s="13" t="n"/>
      <c r="AP208" s="14" t="n"/>
      <c r="AQ208" s="14" t="n"/>
      <c r="AR208" s="14" t="n"/>
      <c r="AS208" s="13" t="n"/>
      <c r="AT208" s="13" t="n"/>
      <c r="AU208" s="10" t="n"/>
      <c r="AV208" s="10" t="n"/>
      <c r="AW208" s="10" t="n"/>
      <c r="AX208" s="10" t="n"/>
      <c r="AY208" s="10" t="n"/>
      <c r="AZ208" s="10" t="n"/>
      <c r="BA208" s="10" t="n"/>
      <c r="BB208" s="10" t="n"/>
      <c r="BC208" s="10" t="n"/>
      <c r="BD208" s="11" t="n"/>
      <c r="BE208" s="10" t="n"/>
      <c r="BF208" s="10" t="n"/>
      <c r="BG208" s="10" t="n"/>
      <c r="BH208" s="10" t="n"/>
      <c r="BI208" s="10" t="n"/>
      <c r="BJ208" s="10" t="n"/>
      <c r="BK208" s="10" t="n"/>
      <c r="BL208" s="10" t="n"/>
      <c r="BM208" s="10" t="n"/>
    </row>
    <row r="209" ht="15.75" customHeight="1" s="218">
      <c r="A209" s="10" t="n"/>
      <c r="B209" s="10" t="n"/>
      <c r="C209" s="10" t="n"/>
      <c r="D209" s="10" t="n"/>
      <c r="E209" s="10" t="n"/>
      <c r="F209" s="10" t="n"/>
      <c r="G209" s="11" t="n"/>
      <c r="H209" s="10" t="n"/>
      <c r="I209" s="10" t="n"/>
      <c r="J209" s="10" t="n"/>
      <c r="K209" s="10" t="n"/>
      <c r="L209" s="10" t="n"/>
      <c r="M209" s="13" t="n"/>
      <c r="N209" s="13" t="n"/>
      <c r="O209" s="13" t="n"/>
      <c r="P209" s="13" t="n"/>
      <c r="Q209" s="10" t="n"/>
      <c r="R209" s="10" t="n"/>
      <c r="S209" s="10" t="n"/>
      <c r="T209" s="10" t="n"/>
      <c r="U209" s="10" t="n"/>
      <c r="V209" s="10" t="n"/>
      <c r="W209" s="10" t="n"/>
      <c r="X209" s="10" t="n"/>
      <c r="Y209" s="11" t="n"/>
      <c r="Z209" s="11" t="n"/>
      <c r="AA209" s="11" t="n"/>
      <c r="AB209" s="11" t="n"/>
      <c r="AC209" s="11" t="n"/>
      <c r="AD209" s="11" t="n"/>
      <c r="AE209" s="10" t="n"/>
      <c r="AF209" s="10" t="n"/>
      <c r="AG209" s="10" t="n"/>
      <c r="AH209" s="10" t="n"/>
      <c r="AI209" s="13" t="n"/>
      <c r="AJ209" s="13" t="n"/>
      <c r="AK209" s="13" t="n"/>
      <c r="AL209" s="13" t="n"/>
      <c r="AM209" s="13" t="n"/>
      <c r="AN209" s="13" t="n"/>
      <c r="AO209" s="13" t="n"/>
      <c r="AP209" s="14" t="n"/>
      <c r="AQ209" s="14" t="n"/>
      <c r="AR209" s="14" t="n"/>
      <c r="AS209" s="13" t="n"/>
      <c r="AT209" s="13" t="n"/>
      <c r="AU209" s="10" t="n"/>
      <c r="AV209" s="10" t="n"/>
      <c r="AW209" s="10" t="n"/>
      <c r="AX209" s="10" t="n"/>
      <c r="AY209" s="10" t="n"/>
      <c r="AZ209" s="10" t="n"/>
      <c r="BA209" s="10" t="n"/>
      <c r="BB209" s="10" t="n"/>
      <c r="BC209" s="10" t="n"/>
      <c r="BD209" s="11" t="n"/>
      <c r="BE209" s="10" t="n"/>
      <c r="BF209" s="10" t="n"/>
      <c r="BG209" s="10" t="n"/>
      <c r="BH209" s="10" t="n"/>
      <c r="BI209" s="10" t="n"/>
      <c r="BJ209" s="10" t="n"/>
      <c r="BK209" s="10" t="n"/>
      <c r="BL209" s="10" t="n"/>
      <c r="BM209" s="10" t="n"/>
    </row>
    <row r="210" ht="15.75" customHeight="1" s="218">
      <c r="A210" s="10" t="n"/>
      <c r="B210" s="10" t="n"/>
      <c r="C210" s="10" t="n"/>
      <c r="D210" s="10" t="n"/>
      <c r="E210" s="10" t="n"/>
      <c r="F210" s="10" t="n"/>
      <c r="G210" s="11" t="n"/>
      <c r="H210" s="10" t="n"/>
      <c r="I210" s="10" t="n"/>
      <c r="J210" s="10" t="n"/>
      <c r="K210" s="10" t="n"/>
      <c r="L210" s="10" t="n"/>
      <c r="M210" s="13" t="n"/>
      <c r="N210" s="13" t="n"/>
      <c r="O210" s="13" t="n"/>
      <c r="P210" s="13" t="n"/>
      <c r="Q210" s="10" t="n"/>
      <c r="R210" s="10" t="n"/>
      <c r="S210" s="10" t="n"/>
      <c r="T210" s="10" t="n"/>
      <c r="U210" s="10" t="n"/>
      <c r="V210" s="10" t="n"/>
      <c r="W210" s="10" t="n"/>
      <c r="X210" s="10" t="n"/>
      <c r="Y210" s="11" t="n"/>
      <c r="Z210" s="11" t="n"/>
      <c r="AA210" s="11" t="n"/>
      <c r="AB210" s="11" t="n"/>
      <c r="AC210" s="11" t="n"/>
      <c r="AD210" s="11" t="n"/>
      <c r="AE210" s="10" t="n"/>
      <c r="AF210" s="10" t="n"/>
      <c r="AG210" s="10" t="n"/>
      <c r="AH210" s="10" t="n"/>
      <c r="AI210" s="13" t="n"/>
      <c r="AJ210" s="13" t="n"/>
      <c r="AK210" s="13" t="n"/>
      <c r="AL210" s="13" t="n"/>
      <c r="AM210" s="13" t="n"/>
      <c r="AN210" s="13" t="n"/>
      <c r="AO210" s="13" t="n"/>
      <c r="AP210" s="14" t="n"/>
      <c r="AQ210" s="14" t="n"/>
      <c r="AR210" s="14" t="n"/>
      <c r="AS210" s="13" t="n"/>
      <c r="AT210" s="13" t="n"/>
      <c r="AU210" s="10" t="n"/>
      <c r="AV210" s="10" t="n"/>
      <c r="AW210" s="10" t="n"/>
      <c r="AX210" s="10" t="n"/>
      <c r="AY210" s="10" t="n"/>
      <c r="AZ210" s="10" t="n"/>
      <c r="BA210" s="10" t="n"/>
      <c r="BB210" s="10" t="n"/>
      <c r="BC210" s="10" t="n"/>
      <c r="BD210" s="11" t="n"/>
      <c r="BE210" s="10" t="n"/>
      <c r="BF210" s="10" t="n"/>
      <c r="BG210" s="10" t="n"/>
      <c r="BH210" s="10" t="n"/>
      <c r="BI210" s="10" t="n"/>
      <c r="BJ210" s="10" t="n"/>
      <c r="BK210" s="10" t="n"/>
      <c r="BL210" s="10" t="n"/>
      <c r="BM210" s="10" t="n"/>
    </row>
    <row r="211" ht="15.75" customHeight="1" s="218">
      <c r="A211" s="10" t="n"/>
      <c r="B211" s="10" t="n"/>
      <c r="C211" s="10" t="n"/>
      <c r="D211" s="10" t="n"/>
      <c r="E211" s="10" t="n"/>
      <c r="F211" s="10" t="n"/>
      <c r="G211" s="11" t="n"/>
      <c r="H211" s="10" t="n"/>
      <c r="I211" s="10" t="n"/>
      <c r="J211" s="10" t="n"/>
      <c r="K211" s="10" t="n"/>
      <c r="L211" s="10" t="n"/>
      <c r="M211" s="13" t="n"/>
      <c r="N211" s="13" t="n"/>
      <c r="O211" s="13" t="n"/>
      <c r="P211" s="13" t="n"/>
      <c r="Q211" s="10" t="n"/>
      <c r="R211" s="10" t="n"/>
      <c r="S211" s="10" t="n"/>
      <c r="T211" s="10" t="n"/>
      <c r="U211" s="10" t="n"/>
      <c r="V211" s="10" t="n"/>
      <c r="W211" s="10" t="n"/>
      <c r="X211" s="10" t="n"/>
      <c r="Y211" s="11" t="n"/>
      <c r="Z211" s="11" t="n"/>
      <c r="AA211" s="11" t="n"/>
      <c r="AB211" s="11" t="n"/>
      <c r="AC211" s="11" t="n"/>
      <c r="AD211" s="11" t="n"/>
      <c r="AE211" s="10" t="n"/>
      <c r="AF211" s="10" t="n"/>
      <c r="AG211" s="10" t="n"/>
      <c r="AH211" s="10" t="n"/>
      <c r="AI211" s="13" t="n"/>
      <c r="AJ211" s="13" t="n"/>
      <c r="AK211" s="13" t="n"/>
      <c r="AL211" s="13" t="n"/>
      <c r="AM211" s="13" t="n"/>
      <c r="AN211" s="13" t="n"/>
      <c r="AO211" s="13" t="n"/>
      <c r="AP211" s="14" t="n"/>
      <c r="AQ211" s="14" t="n"/>
      <c r="AR211" s="14" t="n"/>
      <c r="AS211" s="13" t="n"/>
      <c r="AT211" s="13" t="n"/>
      <c r="AU211" s="10" t="n"/>
      <c r="AV211" s="10" t="n"/>
      <c r="AW211" s="10" t="n"/>
      <c r="AX211" s="10" t="n"/>
      <c r="AY211" s="10" t="n"/>
      <c r="AZ211" s="10" t="n"/>
      <c r="BA211" s="10" t="n"/>
      <c r="BB211" s="10" t="n"/>
      <c r="BC211" s="10" t="n"/>
      <c r="BD211" s="11" t="n"/>
      <c r="BE211" s="10" t="n"/>
      <c r="BF211" s="10" t="n"/>
      <c r="BG211" s="10" t="n"/>
      <c r="BH211" s="10" t="n"/>
      <c r="BI211" s="10" t="n"/>
      <c r="BJ211" s="10" t="n"/>
      <c r="BK211" s="10" t="n"/>
      <c r="BL211" s="10" t="n"/>
      <c r="BM211" s="10" t="n"/>
    </row>
    <row r="212" ht="15.75" customHeight="1" s="218">
      <c r="A212" s="10" t="n"/>
      <c r="B212" s="10" t="n"/>
      <c r="C212" s="10" t="n"/>
      <c r="D212" s="10" t="n"/>
      <c r="E212" s="10" t="n"/>
      <c r="F212" s="10" t="n"/>
      <c r="G212" s="11" t="n"/>
      <c r="H212" s="10" t="n"/>
      <c r="I212" s="10" t="n"/>
      <c r="J212" s="10" t="n"/>
      <c r="K212" s="10" t="n"/>
      <c r="L212" s="10" t="n"/>
      <c r="M212" s="13" t="n"/>
      <c r="N212" s="13" t="n"/>
      <c r="O212" s="13" t="n"/>
      <c r="P212" s="13" t="n"/>
      <c r="Q212" s="10" t="n"/>
      <c r="R212" s="10" t="n"/>
      <c r="S212" s="10" t="n"/>
      <c r="T212" s="10" t="n"/>
      <c r="U212" s="10" t="n"/>
      <c r="V212" s="10" t="n"/>
      <c r="W212" s="10" t="n"/>
      <c r="X212" s="10" t="n"/>
      <c r="Y212" s="11" t="n"/>
      <c r="Z212" s="11" t="n"/>
      <c r="AA212" s="11" t="n"/>
      <c r="AB212" s="11" t="n"/>
      <c r="AC212" s="11" t="n"/>
      <c r="AD212" s="11" t="n"/>
      <c r="AE212" s="10" t="n"/>
      <c r="AF212" s="10" t="n"/>
      <c r="AG212" s="10" t="n"/>
      <c r="AH212" s="10" t="n"/>
      <c r="AI212" s="13" t="n"/>
      <c r="AJ212" s="13" t="n"/>
      <c r="AK212" s="13" t="n"/>
      <c r="AL212" s="13" t="n"/>
      <c r="AM212" s="13" t="n"/>
      <c r="AN212" s="13" t="n"/>
      <c r="AO212" s="13" t="n"/>
      <c r="AP212" s="14" t="n"/>
      <c r="AQ212" s="14" t="n"/>
      <c r="AR212" s="14" t="n"/>
      <c r="AS212" s="13" t="n"/>
      <c r="AT212" s="13" t="n"/>
      <c r="AU212" s="10" t="n"/>
      <c r="AV212" s="10" t="n"/>
      <c r="AW212" s="10" t="n"/>
      <c r="AX212" s="10" t="n"/>
      <c r="AY212" s="10" t="n"/>
      <c r="AZ212" s="10" t="n"/>
      <c r="BA212" s="10" t="n"/>
      <c r="BB212" s="10" t="n"/>
      <c r="BC212" s="10" t="n"/>
      <c r="BD212" s="11" t="n"/>
      <c r="BE212" s="10" t="n"/>
      <c r="BF212" s="10" t="n"/>
      <c r="BG212" s="10" t="n"/>
      <c r="BH212" s="10" t="n"/>
      <c r="BI212" s="10" t="n"/>
      <c r="BJ212" s="10" t="n"/>
      <c r="BK212" s="10" t="n"/>
      <c r="BL212" s="10" t="n"/>
      <c r="BM212" s="10" t="n"/>
    </row>
    <row r="213" ht="15.75" customHeight="1" s="218">
      <c r="A213" s="10" t="n"/>
      <c r="B213" s="10" t="n"/>
      <c r="C213" s="10" t="n"/>
      <c r="D213" s="10" t="n"/>
      <c r="E213" s="10" t="n"/>
      <c r="F213" s="10" t="n"/>
      <c r="G213" s="11" t="n"/>
      <c r="H213" s="10" t="n"/>
      <c r="I213" s="10" t="n"/>
      <c r="J213" s="10" t="n"/>
      <c r="K213" s="10" t="n"/>
      <c r="L213" s="10" t="n"/>
      <c r="M213" s="13" t="n"/>
      <c r="N213" s="13" t="n"/>
      <c r="O213" s="13" t="n"/>
      <c r="P213" s="13" t="n"/>
      <c r="Q213" s="10" t="n"/>
      <c r="R213" s="10" t="n"/>
      <c r="S213" s="10" t="n"/>
      <c r="T213" s="10" t="n"/>
      <c r="U213" s="10" t="n"/>
      <c r="V213" s="10" t="n"/>
      <c r="W213" s="10" t="n"/>
      <c r="X213" s="10" t="n"/>
      <c r="Y213" s="11" t="n"/>
      <c r="Z213" s="11" t="n"/>
      <c r="AA213" s="11" t="n"/>
      <c r="AB213" s="11" t="n"/>
      <c r="AC213" s="11" t="n"/>
      <c r="AD213" s="11" t="n"/>
      <c r="AE213" s="10" t="n"/>
      <c r="AF213" s="10" t="n"/>
      <c r="AG213" s="10" t="n"/>
      <c r="AH213" s="10" t="n"/>
      <c r="AI213" s="13" t="n"/>
      <c r="AJ213" s="13" t="n"/>
      <c r="AK213" s="13" t="n"/>
      <c r="AL213" s="13" t="n"/>
      <c r="AM213" s="13" t="n"/>
      <c r="AN213" s="13" t="n"/>
      <c r="AO213" s="13" t="n"/>
      <c r="AP213" s="14" t="n"/>
      <c r="AQ213" s="14" t="n"/>
      <c r="AR213" s="14" t="n"/>
      <c r="AS213" s="13" t="n"/>
      <c r="AT213" s="13" t="n"/>
      <c r="AU213" s="10" t="n"/>
      <c r="AV213" s="10" t="n"/>
      <c r="AW213" s="10" t="n"/>
      <c r="AX213" s="10" t="n"/>
      <c r="AY213" s="10" t="n"/>
      <c r="AZ213" s="10" t="n"/>
      <c r="BA213" s="10" t="n"/>
      <c r="BB213" s="10" t="n"/>
      <c r="BC213" s="10" t="n"/>
      <c r="BD213" s="11" t="n"/>
      <c r="BE213" s="10" t="n"/>
      <c r="BF213" s="10" t="n"/>
      <c r="BG213" s="10" t="n"/>
      <c r="BH213" s="10" t="n"/>
      <c r="BI213" s="10" t="n"/>
      <c r="BJ213" s="10" t="n"/>
      <c r="BK213" s="10" t="n"/>
      <c r="BL213" s="10" t="n"/>
      <c r="BM213" s="10" t="n"/>
    </row>
    <row r="214" ht="15.75" customHeight="1" s="218">
      <c r="A214" s="10" t="n"/>
      <c r="B214" s="10" t="n"/>
      <c r="C214" s="10" t="n"/>
      <c r="D214" s="10" t="n"/>
      <c r="E214" s="10" t="n"/>
      <c r="F214" s="10" t="n"/>
      <c r="G214" s="11" t="n"/>
      <c r="H214" s="10" t="n"/>
      <c r="I214" s="10" t="n"/>
      <c r="J214" s="10" t="n"/>
      <c r="K214" s="10" t="n"/>
      <c r="L214" s="10" t="n"/>
      <c r="M214" s="13" t="n"/>
      <c r="N214" s="13" t="n"/>
      <c r="O214" s="13" t="n"/>
      <c r="P214" s="13" t="n"/>
      <c r="Q214" s="10" t="n"/>
      <c r="R214" s="10" t="n"/>
      <c r="S214" s="10" t="n"/>
      <c r="T214" s="10" t="n"/>
      <c r="U214" s="10" t="n"/>
      <c r="V214" s="10" t="n"/>
      <c r="W214" s="10" t="n"/>
      <c r="X214" s="10" t="n"/>
      <c r="Y214" s="11" t="n"/>
      <c r="Z214" s="11" t="n"/>
      <c r="AA214" s="11" t="n"/>
      <c r="AB214" s="11" t="n"/>
      <c r="AC214" s="11" t="n"/>
      <c r="AD214" s="11" t="n"/>
      <c r="AE214" s="10" t="n"/>
      <c r="AF214" s="10" t="n"/>
      <c r="AG214" s="10" t="n"/>
      <c r="AH214" s="10" t="n"/>
      <c r="AI214" s="13" t="n"/>
      <c r="AJ214" s="13" t="n"/>
      <c r="AK214" s="13" t="n"/>
      <c r="AL214" s="13" t="n"/>
      <c r="AM214" s="13" t="n"/>
      <c r="AN214" s="13" t="n"/>
      <c r="AO214" s="13" t="n"/>
      <c r="AP214" s="14" t="n"/>
      <c r="AQ214" s="14" t="n"/>
      <c r="AR214" s="14" t="n"/>
      <c r="AS214" s="13" t="n"/>
      <c r="AT214" s="13" t="n"/>
      <c r="AU214" s="10" t="n"/>
      <c r="AV214" s="10" t="n"/>
      <c r="AW214" s="10" t="n"/>
      <c r="AX214" s="10" t="n"/>
      <c r="AY214" s="10" t="n"/>
      <c r="AZ214" s="10" t="n"/>
      <c r="BA214" s="10" t="n"/>
      <c r="BB214" s="10" t="n"/>
      <c r="BC214" s="10" t="n"/>
      <c r="BD214" s="11" t="n"/>
      <c r="BE214" s="10" t="n"/>
      <c r="BF214" s="10" t="n"/>
      <c r="BG214" s="10" t="n"/>
      <c r="BH214" s="10" t="n"/>
      <c r="BI214" s="10" t="n"/>
      <c r="BJ214" s="10" t="n"/>
      <c r="BK214" s="10" t="n"/>
      <c r="BL214" s="10" t="n"/>
      <c r="BM214" s="10" t="n"/>
    </row>
    <row r="215" ht="15.75" customHeight="1" s="218">
      <c r="A215" s="10" t="n"/>
      <c r="B215" s="10" t="n"/>
      <c r="C215" s="10" t="n"/>
      <c r="D215" s="10" t="n"/>
      <c r="E215" s="10" t="n"/>
      <c r="F215" s="10" t="n"/>
      <c r="G215" s="11" t="n"/>
      <c r="H215" s="10" t="n"/>
      <c r="I215" s="10" t="n"/>
      <c r="J215" s="10" t="n"/>
      <c r="K215" s="10" t="n"/>
      <c r="L215" s="10" t="n"/>
      <c r="M215" s="13" t="n"/>
      <c r="N215" s="13" t="n"/>
      <c r="O215" s="13" t="n"/>
      <c r="P215" s="13" t="n"/>
      <c r="Q215" s="10" t="n"/>
      <c r="R215" s="10" t="n"/>
      <c r="S215" s="10" t="n"/>
      <c r="T215" s="10" t="n"/>
      <c r="U215" s="10" t="n"/>
      <c r="V215" s="10" t="n"/>
      <c r="W215" s="10" t="n"/>
      <c r="X215" s="10" t="n"/>
      <c r="Y215" s="11" t="n"/>
      <c r="Z215" s="11" t="n"/>
      <c r="AA215" s="11" t="n"/>
      <c r="AB215" s="11" t="n"/>
      <c r="AC215" s="11" t="n"/>
      <c r="AD215" s="11" t="n"/>
      <c r="AE215" s="10" t="n"/>
      <c r="AF215" s="10" t="n"/>
      <c r="AG215" s="10" t="n"/>
      <c r="AH215" s="10" t="n"/>
      <c r="AI215" s="13" t="n"/>
      <c r="AJ215" s="13" t="n"/>
      <c r="AK215" s="13" t="n"/>
      <c r="AL215" s="13" t="n"/>
      <c r="AM215" s="13" t="n"/>
      <c r="AN215" s="13" t="n"/>
      <c r="AO215" s="13" t="n"/>
      <c r="AP215" s="14" t="n"/>
      <c r="AQ215" s="14" t="n"/>
      <c r="AR215" s="14" t="n"/>
      <c r="AS215" s="13" t="n"/>
      <c r="AT215" s="13" t="n"/>
      <c r="AU215" s="10" t="n"/>
      <c r="AV215" s="10" t="n"/>
      <c r="AW215" s="10" t="n"/>
      <c r="AX215" s="10" t="n"/>
      <c r="AY215" s="10" t="n"/>
      <c r="AZ215" s="10" t="n"/>
      <c r="BA215" s="10" t="n"/>
      <c r="BB215" s="10" t="n"/>
      <c r="BC215" s="10" t="n"/>
      <c r="BD215" s="11" t="n"/>
      <c r="BE215" s="10" t="n"/>
      <c r="BF215" s="10" t="n"/>
      <c r="BG215" s="10" t="n"/>
      <c r="BH215" s="10" t="n"/>
      <c r="BI215" s="10" t="n"/>
      <c r="BJ215" s="10" t="n"/>
      <c r="BK215" s="10" t="n"/>
      <c r="BL215" s="10" t="n"/>
      <c r="BM215" s="10" t="n"/>
    </row>
    <row r="216" ht="15.75" customHeight="1" s="218">
      <c r="A216" s="10" t="n"/>
      <c r="B216" s="10" t="n"/>
      <c r="C216" s="10" t="n"/>
      <c r="D216" s="10" t="n"/>
      <c r="E216" s="10" t="n"/>
      <c r="F216" s="10" t="n"/>
      <c r="G216" s="11" t="n"/>
      <c r="H216" s="10" t="n"/>
      <c r="I216" s="10" t="n"/>
      <c r="J216" s="10" t="n"/>
      <c r="K216" s="10" t="n"/>
      <c r="L216" s="10" t="n"/>
      <c r="M216" s="13" t="n"/>
      <c r="N216" s="13" t="n"/>
      <c r="O216" s="13" t="n"/>
      <c r="P216" s="13" t="n"/>
      <c r="Q216" s="10" t="n"/>
      <c r="R216" s="10" t="n"/>
      <c r="S216" s="10" t="n"/>
      <c r="T216" s="10" t="n"/>
      <c r="U216" s="10" t="n"/>
      <c r="V216" s="10" t="n"/>
      <c r="W216" s="10" t="n"/>
      <c r="X216" s="10" t="n"/>
      <c r="Y216" s="11" t="n"/>
      <c r="Z216" s="11" t="n"/>
      <c r="AA216" s="11" t="n"/>
      <c r="AB216" s="11" t="n"/>
      <c r="AC216" s="11" t="n"/>
      <c r="AD216" s="11" t="n"/>
      <c r="AE216" s="10" t="n"/>
      <c r="AF216" s="10" t="n"/>
      <c r="AG216" s="10" t="n"/>
      <c r="AH216" s="10" t="n"/>
      <c r="AI216" s="13" t="n"/>
      <c r="AJ216" s="13" t="n"/>
      <c r="AK216" s="13" t="n"/>
      <c r="AL216" s="13" t="n"/>
      <c r="AM216" s="13" t="n"/>
      <c r="AN216" s="13" t="n"/>
      <c r="AO216" s="13" t="n"/>
      <c r="AP216" s="14" t="n"/>
      <c r="AQ216" s="14" t="n"/>
      <c r="AR216" s="14" t="n"/>
      <c r="AS216" s="13" t="n"/>
      <c r="AT216" s="13" t="n"/>
      <c r="AU216" s="10" t="n"/>
      <c r="AV216" s="10" t="n"/>
      <c r="AW216" s="10" t="n"/>
      <c r="AX216" s="10" t="n"/>
      <c r="AY216" s="10" t="n"/>
      <c r="AZ216" s="10" t="n"/>
      <c r="BA216" s="10" t="n"/>
      <c r="BB216" s="10" t="n"/>
      <c r="BC216" s="10" t="n"/>
      <c r="BD216" s="11" t="n"/>
      <c r="BE216" s="10" t="n"/>
      <c r="BF216" s="10" t="n"/>
      <c r="BG216" s="10" t="n"/>
      <c r="BH216" s="10" t="n"/>
      <c r="BI216" s="10" t="n"/>
      <c r="BJ216" s="10" t="n"/>
      <c r="BK216" s="10" t="n"/>
      <c r="BL216" s="10" t="n"/>
      <c r="BM216" s="10" t="n"/>
    </row>
    <row r="217" ht="15.75" customHeight="1" s="218">
      <c r="A217" s="10" t="n"/>
      <c r="B217" s="10" t="n"/>
      <c r="C217" s="10" t="n"/>
      <c r="D217" s="10" t="n"/>
      <c r="E217" s="10" t="n"/>
      <c r="F217" s="10" t="n"/>
      <c r="G217" s="11" t="n"/>
      <c r="H217" s="10" t="n"/>
      <c r="I217" s="10" t="n"/>
      <c r="J217" s="10" t="n"/>
      <c r="K217" s="10" t="n"/>
      <c r="L217" s="10" t="n"/>
      <c r="M217" s="13" t="n"/>
      <c r="N217" s="13" t="n"/>
      <c r="O217" s="13" t="n"/>
      <c r="P217" s="13" t="n"/>
      <c r="Q217" s="10" t="n"/>
      <c r="R217" s="10" t="n"/>
      <c r="S217" s="10" t="n"/>
      <c r="T217" s="10" t="n"/>
      <c r="U217" s="10" t="n"/>
      <c r="V217" s="10" t="n"/>
      <c r="W217" s="10" t="n"/>
      <c r="X217" s="10" t="n"/>
      <c r="Y217" s="11" t="n"/>
      <c r="Z217" s="11" t="n"/>
      <c r="AA217" s="11" t="n"/>
      <c r="AB217" s="11" t="n"/>
      <c r="AC217" s="11" t="n"/>
      <c r="AD217" s="11" t="n"/>
      <c r="AE217" s="10" t="n"/>
      <c r="AF217" s="10" t="n"/>
      <c r="AG217" s="10" t="n"/>
      <c r="AH217" s="10" t="n"/>
      <c r="AI217" s="13" t="n"/>
      <c r="AJ217" s="13" t="n"/>
      <c r="AK217" s="13" t="n"/>
      <c r="AL217" s="13" t="n"/>
      <c r="AM217" s="13" t="n"/>
      <c r="AN217" s="13" t="n"/>
      <c r="AO217" s="13" t="n"/>
      <c r="AP217" s="14" t="n"/>
      <c r="AQ217" s="14" t="n"/>
      <c r="AR217" s="14" t="n"/>
      <c r="AS217" s="13" t="n"/>
      <c r="AT217" s="13" t="n"/>
      <c r="AU217" s="10" t="n"/>
      <c r="AV217" s="10" t="n"/>
      <c r="AW217" s="10" t="n"/>
      <c r="AX217" s="10" t="n"/>
      <c r="AY217" s="10" t="n"/>
      <c r="AZ217" s="10" t="n"/>
      <c r="BA217" s="10" t="n"/>
      <c r="BB217" s="10" t="n"/>
      <c r="BC217" s="10" t="n"/>
      <c r="BD217" s="11" t="n"/>
      <c r="BE217" s="10" t="n"/>
      <c r="BF217" s="10" t="n"/>
      <c r="BG217" s="10" t="n"/>
      <c r="BH217" s="10" t="n"/>
      <c r="BI217" s="10" t="n"/>
      <c r="BJ217" s="10" t="n"/>
      <c r="BK217" s="10" t="n"/>
      <c r="BL217" s="10" t="n"/>
      <c r="BM217" s="10" t="n"/>
    </row>
    <row r="218" ht="15.75" customHeight="1" s="218">
      <c r="A218" s="10" t="n"/>
      <c r="B218" s="10" t="n"/>
      <c r="C218" s="10" t="n"/>
      <c r="D218" s="10" t="n"/>
      <c r="E218" s="10" t="n"/>
      <c r="F218" s="10" t="n"/>
      <c r="G218" s="11" t="n"/>
      <c r="H218" s="10" t="n"/>
      <c r="I218" s="10" t="n"/>
      <c r="J218" s="10" t="n"/>
      <c r="K218" s="10" t="n"/>
      <c r="L218" s="10" t="n"/>
      <c r="M218" s="13" t="n"/>
      <c r="N218" s="13" t="n"/>
      <c r="O218" s="13" t="n"/>
      <c r="P218" s="13" t="n"/>
      <c r="Q218" s="10" t="n"/>
      <c r="R218" s="10" t="n"/>
      <c r="S218" s="10" t="n"/>
      <c r="T218" s="10" t="n"/>
      <c r="U218" s="10" t="n"/>
      <c r="V218" s="10" t="n"/>
      <c r="W218" s="10" t="n"/>
      <c r="X218" s="10" t="n"/>
      <c r="Y218" s="11" t="n"/>
      <c r="Z218" s="11" t="n"/>
      <c r="AA218" s="11" t="n"/>
      <c r="AB218" s="11" t="n"/>
      <c r="AC218" s="11" t="n"/>
      <c r="AD218" s="11" t="n"/>
      <c r="AE218" s="10" t="n"/>
      <c r="AF218" s="10" t="n"/>
      <c r="AG218" s="10" t="n"/>
      <c r="AH218" s="10" t="n"/>
      <c r="AI218" s="13" t="n"/>
      <c r="AJ218" s="13" t="n"/>
      <c r="AK218" s="13" t="n"/>
      <c r="AL218" s="13" t="n"/>
      <c r="AM218" s="13" t="n"/>
      <c r="AN218" s="13" t="n"/>
      <c r="AO218" s="13" t="n"/>
      <c r="AP218" s="14" t="n"/>
      <c r="AQ218" s="14" t="n"/>
      <c r="AR218" s="14" t="n"/>
      <c r="AS218" s="13" t="n"/>
      <c r="AT218" s="13" t="n"/>
      <c r="AU218" s="10" t="n"/>
      <c r="AV218" s="10" t="n"/>
      <c r="AW218" s="10" t="n"/>
      <c r="AX218" s="10" t="n"/>
      <c r="AY218" s="10" t="n"/>
      <c r="AZ218" s="10" t="n"/>
      <c r="BA218" s="10" t="n"/>
      <c r="BB218" s="10" t="n"/>
      <c r="BC218" s="10" t="n"/>
      <c r="BD218" s="11" t="n"/>
      <c r="BE218" s="10" t="n"/>
      <c r="BF218" s="10" t="n"/>
      <c r="BG218" s="10" t="n"/>
      <c r="BH218" s="10" t="n"/>
      <c r="BI218" s="10" t="n"/>
      <c r="BJ218" s="10" t="n"/>
      <c r="BK218" s="10" t="n"/>
      <c r="BL218" s="10" t="n"/>
      <c r="BM218" s="10" t="n"/>
    </row>
    <row r="219" ht="15.75" customHeight="1" s="218">
      <c r="A219" s="10" t="n"/>
      <c r="B219" s="10" t="n"/>
      <c r="C219" s="10" t="n"/>
      <c r="D219" s="10" t="n"/>
      <c r="E219" s="10" t="n"/>
      <c r="F219" s="10" t="n"/>
      <c r="G219" s="11" t="n"/>
      <c r="H219" s="10" t="n"/>
      <c r="I219" s="10" t="n"/>
      <c r="J219" s="10" t="n"/>
      <c r="K219" s="10" t="n"/>
      <c r="L219" s="10" t="n"/>
      <c r="M219" s="13" t="n"/>
      <c r="N219" s="13" t="n"/>
      <c r="O219" s="13" t="n"/>
      <c r="P219" s="13" t="n"/>
      <c r="Q219" s="10" t="n"/>
      <c r="R219" s="10" t="n"/>
      <c r="S219" s="10" t="n"/>
      <c r="T219" s="10" t="n"/>
      <c r="U219" s="10" t="n"/>
      <c r="V219" s="10" t="n"/>
      <c r="W219" s="10" t="n"/>
      <c r="X219" s="10" t="n"/>
      <c r="Y219" s="11" t="n"/>
      <c r="Z219" s="11" t="n"/>
      <c r="AA219" s="11" t="n"/>
      <c r="AB219" s="11" t="n"/>
      <c r="AC219" s="11" t="n"/>
      <c r="AD219" s="11" t="n"/>
      <c r="AE219" s="10" t="n"/>
      <c r="AF219" s="10" t="n"/>
      <c r="AG219" s="10" t="n"/>
      <c r="AH219" s="10" t="n"/>
      <c r="AI219" s="13" t="n"/>
      <c r="AJ219" s="13" t="n"/>
      <c r="AK219" s="13" t="n"/>
      <c r="AL219" s="13" t="n"/>
      <c r="AM219" s="13" t="n"/>
      <c r="AN219" s="13" t="n"/>
      <c r="AO219" s="13" t="n"/>
      <c r="AP219" s="14" t="n"/>
      <c r="AQ219" s="14" t="n"/>
      <c r="AR219" s="14" t="n"/>
      <c r="AS219" s="13" t="n"/>
      <c r="AT219" s="13" t="n"/>
      <c r="AU219" s="10" t="n"/>
      <c r="AV219" s="10" t="n"/>
      <c r="AW219" s="10" t="n"/>
      <c r="AX219" s="10" t="n"/>
      <c r="AY219" s="10" t="n"/>
      <c r="AZ219" s="10" t="n"/>
      <c r="BA219" s="10" t="n"/>
      <c r="BB219" s="10" t="n"/>
      <c r="BC219" s="10" t="n"/>
      <c r="BD219" s="11" t="n"/>
      <c r="BE219" s="10" t="n"/>
      <c r="BF219" s="10" t="n"/>
      <c r="BG219" s="10" t="n"/>
      <c r="BH219" s="10" t="n"/>
      <c r="BI219" s="10" t="n"/>
      <c r="BJ219" s="10" t="n"/>
      <c r="BK219" s="10" t="n"/>
      <c r="BL219" s="10" t="n"/>
      <c r="BM219" s="10" t="n"/>
    </row>
    <row r="220" ht="15.75" customHeight="1" s="218">
      <c r="A220" s="10" t="n"/>
      <c r="B220" s="10" t="n"/>
      <c r="C220" s="10" t="n"/>
      <c r="D220" s="10" t="n"/>
      <c r="E220" s="10" t="n"/>
      <c r="F220" s="10" t="n"/>
      <c r="G220" s="11" t="n"/>
      <c r="H220" s="10" t="n"/>
      <c r="I220" s="10" t="n"/>
      <c r="J220" s="10" t="n"/>
      <c r="K220" s="10" t="n"/>
      <c r="L220" s="10" t="n"/>
      <c r="M220" s="13" t="n"/>
      <c r="N220" s="13" t="n"/>
      <c r="O220" s="13" t="n"/>
      <c r="P220" s="13" t="n"/>
      <c r="Q220" s="10" t="n"/>
      <c r="R220" s="10" t="n"/>
      <c r="S220" s="10" t="n"/>
      <c r="T220" s="10" t="n"/>
      <c r="U220" s="10" t="n"/>
      <c r="V220" s="10" t="n"/>
      <c r="W220" s="10" t="n"/>
      <c r="X220" s="10" t="n"/>
      <c r="Y220" s="11" t="n"/>
      <c r="Z220" s="11" t="n"/>
      <c r="AA220" s="11" t="n"/>
      <c r="AB220" s="11" t="n"/>
      <c r="AC220" s="11" t="n"/>
      <c r="AD220" s="11" t="n"/>
      <c r="AE220" s="10" t="n"/>
      <c r="AF220" s="10" t="n"/>
      <c r="AG220" s="10" t="n"/>
      <c r="AH220" s="10" t="n"/>
      <c r="AI220" s="13" t="n"/>
      <c r="AJ220" s="13" t="n"/>
      <c r="AK220" s="13" t="n"/>
      <c r="AL220" s="13" t="n"/>
      <c r="AM220" s="13" t="n"/>
      <c r="AN220" s="13" t="n"/>
      <c r="AO220" s="13" t="n"/>
      <c r="AP220" s="14" t="n"/>
      <c r="AQ220" s="14" t="n"/>
      <c r="AR220" s="14" t="n"/>
      <c r="AS220" s="13" t="n"/>
      <c r="AT220" s="13" t="n"/>
      <c r="AU220" s="10" t="n"/>
      <c r="AV220" s="10" t="n"/>
      <c r="AW220" s="10" t="n"/>
      <c r="AX220" s="10" t="n"/>
      <c r="AY220" s="10" t="n"/>
      <c r="AZ220" s="10" t="n"/>
      <c r="BA220" s="10" t="n"/>
      <c r="BB220" s="10" t="n"/>
      <c r="BC220" s="10" t="n"/>
      <c r="BD220" s="11" t="n"/>
      <c r="BE220" s="10" t="n"/>
      <c r="BF220" s="10" t="n"/>
      <c r="BG220" s="10" t="n"/>
      <c r="BH220" s="10" t="n"/>
      <c r="BI220" s="10" t="n"/>
      <c r="BJ220" s="10" t="n"/>
      <c r="BK220" s="10" t="n"/>
      <c r="BL220" s="10" t="n"/>
      <c r="BM220" s="10" t="n"/>
    </row>
    <row r="221" ht="15.75" customHeight="1" s="218">
      <c r="A221" s="10" t="n"/>
      <c r="B221" s="10" t="n"/>
      <c r="C221" s="10" t="n"/>
      <c r="D221" s="10" t="n"/>
      <c r="E221" s="10" t="n"/>
      <c r="F221" s="10" t="n"/>
      <c r="G221" s="11" t="n"/>
      <c r="H221" s="10" t="n"/>
      <c r="I221" s="10" t="n"/>
      <c r="J221" s="10" t="n"/>
      <c r="K221" s="10" t="n"/>
      <c r="L221" s="10" t="n"/>
      <c r="M221" s="13" t="n"/>
      <c r="N221" s="13" t="n"/>
      <c r="O221" s="13" t="n"/>
      <c r="P221" s="13" t="n"/>
      <c r="Q221" s="10" t="n"/>
      <c r="R221" s="10" t="n"/>
      <c r="S221" s="10" t="n"/>
      <c r="T221" s="10" t="n"/>
      <c r="U221" s="10" t="n"/>
      <c r="V221" s="10" t="n"/>
      <c r="W221" s="10" t="n"/>
      <c r="X221" s="10" t="n"/>
      <c r="Y221" s="11" t="n"/>
      <c r="Z221" s="11" t="n"/>
      <c r="AA221" s="11" t="n"/>
      <c r="AB221" s="11" t="n"/>
      <c r="AC221" s="11" t="n"/>
      <c r="AD221" s="11" t="n"/>
      <c r="AE221" s="10" t="n"/>
      <c r="AF221" s="10" t="n"/>
      <c r="AG221" s="10" t="n"/>
      <c r="AH221" s="10" t="n"/>
      <c r="AI221" s="13" t="n"/>
      <c r="AJ221" s="13" t="n"/>
      <c r="AK221" s="13" t="n"/>
      <c r="AL221" s="13" t="n"/>
      <c r="AM221" s="13" t="n"/>
      <c r="AN221" s="13" t="n"/>
      <c r="AO221" s="13" t="n"/>
      <c r="AP221" s="14" t="n"/>
      <c r="AQ221" s="14" t="n"/>
      <c r="AR221" s="14" t="n"/>
      <c r="AS221" s="13" t="n"/>
      <c r="AT221" s="13" t="n"/>
      <c r="AU221" s="10" t="n"/>
      <c r="AV221" s="10" t="n"/>
      <c r="AW221" s="10" t="n"/>
      <c r="AX221" s="10" t="n"/>
      <c r="AY221" s="10" t="n"/>
      <c r="AZ221" s="10" t="n"/>
      <c r="BA221" s="10" t="n"/>
      <c r="BB221" s="10" t="n"/>
      <c r="BC221" s="10" t="n"/>
      <c r="BD221" s="11" t="n"/>
      <c r="BE221" s="10" t="n"/>
      <c r="BF221" s="10" t="n"/>
      <c r="BG221" s="10" t="n"/>
      <c r="BH221" s="10" t="n"/>
      <c r="BI221" s="10" t="n"/>
      <c r="BJ221" s="10" t="n"/>
      <c r="BK221" s="10" t="n"/>
      <c r="BL221" s="10" t="n"/>
      <c r="BM221" s="10" t="n"/>
    </row>
    <row r="222" ht="15.75" customHeight="1" s="218">
      <c r="A222" s="10" t="n"/>
      <c r="B222" s="10" t="n"/>
      <c r="C222" s="10" t="n"/>
      <c r="D222" s="10" t="n"/>
      <c r="E222" s="10" t="n"/>
      <c r="F222" s="10" t="n"/>
      <c r="G222" s="11" t="n"/>
      <c r="H222" s="10" t="n"/>
      <c r="I222" s="10" t="n"/>
      <c r="J222" s="10" t="n"/>
      <c r="K222" s="10" t="n"/>
      <c r="L222" s="10" t="n"/>
      <c r="M222" s="13" t="n"/>
      <c r="N222" s="13" t="n"/>
      <c r="O222" s="13" t="n"/>
      <c r="P222" s="13" t="n"/>
      <c r="Q222" s="10" t="n"/>
      <c r="R222" s="10" t="n"/>
      <c r="S222" s="10" t="n"/>
      <c r="T222" s="10" t="n"/>
      <c r="U222" s="10" t="n"/>
      <c r="V222" s="10" t="n"/>
      <c r="W222" s="10" t="n"/>
      <c r="X222" s="10" t="n"/>
      <c r="Y222" s="11" t="n"/>
      <c r="Z222" s="11" t="n"/>
      <c r="AA222" s="11" t="n"/>
      <c r="AB222" s="11" t="n"/>
      <c r="AC222" s="11" t="n"/>
      <c r="AD222" s="11" t="n"/>
      <c r="AE222" s="10" t="n"/>
      <c r="AF222" s="10" t="n"/>
      <c r="AG222" s="10" t="n"/>
      <c r="AH222" s="10" t="n"/>
      <c r="AI222" s="13" t="n"/>
      <c r="AJ222" s="13" t="n"/>
      <c r="AK222" s="13" t="n"/>
      <c r="AL222" s="13" t="n"/>
      <c r="AM222" s="13" t="n"/>
      <c r="AN222" s="13" t="n"/>
      <c r="AO222" s="13" t="n"/>
      <c r="AP222" s="14" t="n"/>
      <c r="AQ222" s="14" t="n"/>
      <c r="AR222" s="14" t="n"/>
      <c r="AS222" s="13" t="n"/>
      <c r="AT222" s="13" t="n"/>
      <c r="AU222" s="10" t="n"/>
      <c r="AV222" s="10" t="n"/>
      <c r="AW222" s="10" t="n"/>
      <c r="AX222" s="10" t="n"/>
      <c r="AY222" s="10" t="n"/>
      <c r="AZ222" s="10" t="n"/>
      <c r="BA222" s="10" t="n"/>
      <c r="BB222" s="10" t="n"/>
      <c r="BC222" s="10" t="n"/>
      <c r="BD222" s="11" t="n"/>
      <c r="BE222" s="10" t="n"/>
      <c r="BF222" s="10" t="n"/>
      <c r="BG222" s="10" t="n"/>
      <c r="BH222" s="10" t="n"/>
      <c r="BI222" s="10" t="n"/>
      <c r="BJ222" s="10" t="n"/>
      <c r="BK222" s="10" t="n"/>
      <c r="BL222" s="10" t="n"/>
      <c r="BM222" s="10" t="n"/>
    </row>
    <row r="223" ht="15.75" customHeight="1" s="218">
      <c r="A223" s="10" t="n"/>
      <c r="B223" s="10" t="n"/>
      <c r="C223" s="10" t="n"/>
      <c r="D223" s="10" t="n"/>
      <c r="E223" s="10" t="n"/>
      <c r="F223" s="10" t="n"/>
      <c r="G223" s="11" t="n"/>
      <c r="H223" s="10" t="n"/>
      <c r="I223" s="10" t="n"/>
      <c r="J223" s="10" t="n"/>
      <c r="K223" s="10" t="n"/>
      <c r="L223" s="10" t="n"/>
      <c r="M223" s="13" t="n"/>
      <c r="N223" s="13" t="n"/>
      <c r="O223" s="13" t="n"/>
      <c r="P223" s="13" t="n"/>
      <c r="Q223" s="10" t="n"/>
      <c r="R223" s="10" t="n"/>
      <c r="S223" s="10" t="n"/>
      <c r="T223" s="10" t="n"/>
      <c r="U223" s="10" t="n"/>
      <c r="V223" s="10" t="n"/>
      <c r="W223" s="10" t="n"/>
      <c r="X223" s="10" t="n"/>
      <c r="Y223" s="11" t="n"/>
      <c r="Z223" s="11" t="n"/>
      <c r="AA223" s="11" t="n"/>
      <c r="AB223" s="11" t="n"/>
      <c r="AC223" s="11" t="n"/>
      <c r="AD223" s="11" t="n"/>
      <c r="AE223" s="10" t="n"/>
      <c r="AF223" s="10" t="n"/>
      <c r="AG223" s="10" t="n"/>
      <c r="AH223" s="10" t="n"/>
      <c r="AI223" s="13" t="n"/>
      <c r="AJ223" s="13" t="n"/>
      <c r="AK223" s="13" t="n"/>
      <c r="AL223" s="13" t="n"/>
      <c r="AM223" s="13" t="n"/>
      <c r="AN223" s="13" t="n"/>
      <c r="AO223" s="13" t="n"/>
      <c r="AP223" s="14" t="n"/>
      <c r="AQ223" s="14" t="n"/>
      <c r="AR223" s="14" t="n"/>
      <c r="AS223" s="13" t="n"/>
      <c r="AT223" s="13" t="n"/>
      <c r="AU223" s="10" t="n"/>
      <c r="AV223" s="10" t="n"/>
      <c r="AW223" s="10" t="n"/>
      <c r="AX223" s="10" t="n"/>
      <c r="AY223" s="10" t="n"/>
      <c r="AZ223" s="10" t="n"/>
      <c r="BA223" s="10" t="n"/>
      <c r="BB223" s="10" t="n"/>
      <c r="BC223" s="10" t="n"/>
      <c r="BD223" s="11" t="n"/>
      <c r="BE223" s="10" t="n"/>
      <c r="BF223" s="10" t="n"/>
      <c r="BG223" s="10" t="n"/>
      <c r="BH223" s="10" t="n"/>
      <c r="BI223" s="10" t="n"/>
      <c r="BJ223" s="10" t="n"/>
      <c r="BK223" s="10" t="n"/>
      <c r="BL223" s="10" t="n"/>
      <c r="BM223" s="10" t="n"/>
    </row>
    <row r="224" ht="15.75" customHeight="1" s="218">
      <c r="A224" s="10" t="n"/>
      <c r="B224" s="10" t="n"/>
      <c r="C224" s="10" t="n"/>
      <c r="D224" s="10" t="n"/>
      <c r="E224" s="10" t="n"/>
      <c r="F224" s="10" t="n"/>
      <c r="G224" s="11" t="n"/>
      <c r="H224" s="10" t="n"/>
      <c r="I224" s="10" t="n"/>
      <c r="J224" s="10" t="n"/>
      <c r="K224" s="10" t="n"/>
      <c r="L224" s="10" t="n"/>
      <c r="M224" s="13" t="n"/>
      <c r="N224" s="13" t="n"/>
      <c r="O224" s="13" t="n"/>
      <c r="P224" s="13" t="n"/>
      <c r="Q224" s="10" t="n"/>
      <c r="R224" s="10" t="n"/>
      <c r="S224" s="10" t="n"/>
      <c r="T224" s="10" t="n"/>
      <c r="U224" s="10" t="n"/>
      <c r="V224" s="10" t="n"/>
      <c r="W224" s="10" t="n"/>
      <c r="X224" s="10" t="n"/>
      <c r="Y224" s="11" t="n"/>
      <c r="Z224" s="11" t="n"/>
      <c r="AA224" s="11" t="n"/>
      <c r="AB224" s="11" t="n"/>
      <c r="AC224" s="11" t="n"/>
      <c r="AD224" s="11" t="n"/>
      <c r="AE224" s="10" t="n"/>
      <c r="AF224" s="10" t="n"/>
      <c r="AG224" s="10" t="n"/>
      <c r="AH224" s="10" t="n"/>
      <c r="AI224" s="13" t="n"/>
      <c r="AJ224" s="13" t="n"/>
      <c r="AK224" s="13" t="n"/>
      <c r="AL224" s="13" t="n"/>
      <c r="AM224" s="13" t="n"/>
      <c r="AN224" s="13" t="n"/>
      <c r="AO224" s="13" t="n"/>
      <c r="AP224" s="14" t="n"/>
      <c r="AQ224" s="14" t="n"/>
      <c r="AR224" s="14" t="n"/>
      <c r="AS224" s="13" t="n"/>
      <c r="AT224" s="13" t="n"/>
      <c r="AU224" s="10" t="n"/>
      <c r="AV224" s="10" t="n"/>
      <c r="AW224" s="10" t="n"/>
      <c r="AX224" s="10" t="n"/>
      <c r="AY224" s="10" t="n"/>
      <c r="AZ224" s="10" t="n"/>
      <c r="BA224" s="10" t="n"/>
      <c r="BB224" s="10" t="n"/>
      <c r="BC224" s="10" t="n"/>
      <c r="BD224" s="11" t="n"/>
      <c r="BE224" s="10" t="n"/>
      <c r="BF224" s="10" t="n"/>
      <c r="BG224" s="10" t="n"/>
      <c r="BH224" s="10" t="n"/>
      <c r="BI224" s="10" t="n"/>
      <c r="BJ224" s="10" t="n"/>
      <c r="BK224" s="10" t="n"/>
      <c r="BL224" s="10" t="n"/>
      <c r="BM224" s="10" t="n"/>
    </row>
    <row r="225" ht="15.75" customHeight="1" s="218">
      <c r="A225" s="10" t="n"/>
      <c r="B225" s="10" t="n"/>
      <c r="C225" s="10" t="n"/>
      <c r="D225" s="10" t="n"/>
      <c r="E225" s="10" t="n"/>
      <c r="F225" s="10" t="n"/>
      <c r="G225" s="11" t="n"/>
      <c r="H225" s="10" t="n"/>
      <c r="I225" s="10" t="n"/>
      <c r="J225" s="10" t="n"/>
      <c r="K225" s="10" t="n"/>
      <c r="L225" s="10" t="n"/>
      <c r="M225" s="13" t="n"/>
      <c r="N225" s="13" t="n"/>
      <c r="O225" s="13" t="n"/>
      <c r="P225" s="13" t="n"/>
      <c r="Q225" s="10" t="n"/>
      <c r="R225" s="10" t="n"/>
      <c r="S225" s="10" t="n"/>
      <c r="T225" s="10" t="n"/>
      <c r="U225" s="10" t="n"/>
      <c r="V225" s="10" t="n"/>
      <c r="W225" s="10" t="n"/>
      <c r="X225" s="10" t="n"/>
      <c r="Y225" s="11" t="n"/>
      <c r="Z225" s="11" t="n"/>
      <c r="AA225" s="11" t="n"/>
      <c r="AB225" s="11" t="n"/>
      <c r="AC225" s="11" t="n"/>
      <c r="AD225" s="11" t="n"/>
      <c r="AE225" s="10" t="n"/>
      <c r="AF225" s="10" t="n"/>
      <c r="AG225" s="10" t="n"/>
      <c r="AH225" s="10" t="n"/>
      <c r="AI225" s="13" t="n"/>
      <c r="AJ225" s="13" t="n"/>
      <c r="AK225" s="13" t="n"/>
      <c r="AL225" s="13" t="n"/>
      <c r="AM225" s="13" t="n"/>
      <c r="AN225" s="13" t="n"/>
      <c r="AO225" s="13" t="n"/>
      <c r="AP225" s="14" t="n"/>
      <c r="AQ225" s="14" t="n"/>
      <c r="AR225" s="14" t="n"/>
      <c r="AS225" s="13" t="n"/>
      <c r="AT225" s="13" t="n"/>
      <c r="AU225" s="10" t="n"/>
      <c r="AV225" s="10" t="n"/>
      <c r="AW225" s="10" t="n"/>
      <c r="AX225" s="10" t="n"/>
      <c r="AY225" s="10" t="n"/>
      <c r="AZ225" s="10" t="n"/>
      <c r="BA225" s="10" t="n"/>
      <c r="BB225" s="10" t="n"/>
      <c r="BC225" s="10" t="n"/>
      <c r="BD225" s="11" t="n"/>
      <c r="BE225" s="10" t="n"/>
      <c r="BF225" s="10" t="n"/>
      <c r="BG225" s="10" t="n"/>
      <c r="BH225" s="10" t="n"/>
      <c r="BI225" s="10" t="n"/>
      <c r="BJ225" s="10" t="n"/>
      <c r="BK225" s="10" t="n"/>
      <c r="BL225" s="10" t="n"/>
      <c r="BM225" s="10" t="n"/>
    </row>
    <row r="226" ht="15.75" customHeight="1" s="218">
      <c r="A226" s="10" t="n"/>
      <c r="B226" s="10" t="n"/>
      <c r="C226" s="10" t="n"/>
      <c r="D226" s="10" t="n"/>
      <c r="E226" s="10" t="n"/>
      <c r="F226" s="10" t="n"/>
      <c r="G226" s="11" t="n"/>
      <c r="H226" s="10" t="n"/>
      <c r="I226" s="10" t="n"/>
      <c r="J226" s="10" t="n"/>
      <c r="K226" s="10" t="n"/>
      <c r="L226" s="10" t="n"/>
      <c r="M226" s="13" t="n"/>
      <c r="N226" s="13" t="n"/>
      <c r="O226" s="13" t="n"/>
      <c r="P226" s="13" t="n"/>
      <c r="Q226" s="10" t="n"/>
      <c r="R226" s="10" t="n"/>
      <c r="S226" s="10" t="n"/>
      <c r="T226" s="10" t="n"/>
      <c r="U226" s="10" t="n"/>
      <c r="V226" s="10" t="n"/>
      <c r="W226" s="10" t="n"/>
      <c r="X226" s="10" t="n"/>
      <c r="Y226" s="11" t="n"/>
      <c r="Z226" s="11" t="n"/>
      <c r="AA226" s="11" t="n"/>
      <c r="AB226" s="11" t="n"/>
      <c r="AC226" s="11" t="n"/>
      <c r="AD226" s="11" t="n"/>
      <c r="AE226" s="10" t="n"/>
      <c r="AF226" s="10" t="n"/>
      <c r="AG226" s="10" t="n"/>
      <c r="AH226" s="10" t="n"/>
      <c r="AI226" s="13" t="n"/>
      <c r="AJ226" s="13" t="n"/>
      <c r="AK226" s="13" t="n"/>
      <c r="AL226" s="13" t="n"/>
      <c r="AM226" s="13" t="n"/>
      <c r="AN226" s="13" t="n"/>
      <c r="AO226" s="13" t="n"/>
      <c r="AP226" s="14" t="n"/>
      <c r="AQ226" s="14" t="n"/>
      <c r="AR226" s="14" t="n"/>
      <c r="AS226" s="13" t="n"/>
      <c r="AT226" s="13" t="n"/>
      <c r="AU226" s="10" t="n"/>
      <c r="AV226" s="10" t="n"/>
      <c r="AW226" s="10" t="n"/>
      <c r="AX226" s="10" t="n"/>
      <c r="AY226" s="10" t="n"/>
      <c r="AZ226" s="10" t="n"/>
      <c r="BA226" s="10" t="n"/>
      <c r="BB226" s="10" t="n"/>
      <c r="BC226" s="10" t="n"/>
      <c r="BD226" s="11" t="n"/>
      <c r="BE226" s="10" t="n"/>
      <c r="BF226" s="10" t="n"/>
      <c r="BG226" s="10" t="n"/>
      <c r="BH226" s="10" t="n"/>
      <c r="BI226" s="10" t="n"/>
      <c r="BJ226" s="10" t="n"/>
      <c r="BK226" s="10" t="n"/>
      <c r="BL226" s="10" t="n"/>
      <c r="BM226" s="10" t="n"/>
    </row>
    <row r="227" ht="15.75" customHeight="1" s="218">
      <c r="A227" s="10" t="n"/>
      <c r="B227" s="10" t="n"/>
      <c r="C227" s="10" t="n"/>
      <c r="D227" s="10" t="n"/>
      <c r="E227" s="10" t="n"/>
      <c r="F227" s="10" t="n"/>
      <c r="G227" s="11" t="n"/>
      <c r="H227" s="10" t="n"/>
      <c r="I227" s="10" t="n"/>
      <c r="J227" s="10" t="n"/>
      <c r="K227" s="10" t="n"/>
      <c r="L227" s="10" t="n"/>
      <c r="M227" s="13" t="n"/>
      <c r="N227" s="13" t="n"/>
      <c r="O227" s="13" t="n"/>
      <c r="P227" s="13" t="n"/>
      <c r="Q227" s="10" t="n"/>
      <c r="R227" s="10" t="n"/>
      <c r="S227" s="10" t="n"/>
      <c r="T227" s="10" t="n"/>
      <c r="U227" s="10" t="n"/>
      <c r="V227" s="10" t="n"/>
      <c r="W227" s="10" t="n"/>
      <c r="X227" s="10" t="n"/>
      <c r="Y227" s="11" t="n"/>
      <c r="Z227" s="11" t="n"/>
      <c r="AA227" s="11" t="n"/>
      <c r="AB227" s="11" t="n"/>
      <c r="AC227" s="11" t="n"/>
      <c r="AD227" s="11" t="n"/>
      <c r="AE227" s="10" t="n"/>
      <c r="AF227" s="10" t="n"/>
      <c r="AG227" s="10" t="n"/>
      <c r="AH227" s="10" t="n"/>
      <c r="AI227" s="13" t="n"/>
      <c r="AJ227" s="13" t="n"/>
      <c r="AK227" s="13" t="n"/>
      <c r="AL227" s="13" t="n"/>
      <c r="AM227" s="13" t="n"/>
      <c r="AN227" s="13" t="n"/>
      <c r="AO227" s="13" t="n"/>
      <c r="AP227" s="14" t="n"/>
      <c r="AQ227" s="14" t="n"/>
      <c r="AR227" s="14" t="n"/>
      <c r="AS227" s="13" t="n"/>
      <c r="AT227" s="13" t="n"/>
      <c r="AU227" s="10" t="n"/>
      <c r="AV227" s="10" t="n"/>
      <c r="AW227" s="10" t="n"/>
      <c r="AX227" s="10" t="n"/>
      <c r="AY227" s="10" t="n"/>
      <c r="AZ227" s="10" t="n"/>
      <c r="BA227" s="10" t="n"/>
      <c r="BB227" s="10" t="n"/>
      <c r="BC227" s="10" t="n"/>
      <c r="BD227" s="11" t="n"/>
      <c r="BE227" s="10" t="n"/>
      <c r="BF227" s="10" t="n"/>
      <c r="BG227" s="10" t="n"/>
      <c r="BH227" s="10" t="n"/>
      <c r="BI227" s="10" t="n"/>
      <c r="BJ227" s="10" t="n"/>
      <c r="BK227" s="10" t="n"/>
      <c r="BL227" s="10" t="n"/>
      <c r="BM227" s="10" t="n"/>
    </row>
    <row r="228" ht="15.75" customHeight="1" s="218">
      <c r="A228" s="10" t="n"/>
      <c r="B228" s="10" t="n"/>
      <c r="C228" s="10" t="n"/>
      <c r="D228" s="10" t="n"/>
      <c r="E228" s="10" t="n"/>
      <c r="F228" s="10" t="n"/>
      <c r="G228" s="11" t="n"/>
      <c r="H228" s="10" t="n"/>
      <c r="I228" s="10" t="n"/>
      <c r="J228" s="10" t="n"/>
      <c r="K228" s="10" t="n"/>
      <c r="L228" s="10" t="n"/>
      <c r="M228" s="13" t="n"/>
      <c r="N228" s="13" t="n"/>
      <c r="O228" s="13" t="n"/>
      <c r="P228" s="13" t="n"/>
      <c r="Q228" s="10" t="n"/>
      <c r="R228" s="10" t="n"/>
      <c r="S228" s="10" t="n"/>
      <c r="T228" s="10" t="n"/>
      <c r="U228" s="10" t="n"/>
      <c r="V228" s="10" t="n"/>
      <c r="W228" s="10" t="n"/>
      <c r="X228" s="10" t="n"/>
      <c r="Y228" s="11" t="n"/>
      <c r="Z228" s="11" t="n"/>
      <c r="AA228" s="11" t="n"/>
      <c r="AB228" s="11" t="n"/>
      <c r="AC228" s="11" t="n"/>
      <c r="AD228" s="11" t="n"/>
      <c r="AE228" s="10" t="n"/>
      <c r="AF228" s="10" t="n"/>
      <c r="AG228" s="10" t="n"/>
      <c r="AH228" s="10" t="n"/>
      <c r="AI228" s="13" t="n"/>
      <c r="AJ228" s="13" t="n"/>
      <c r="AK228" s="13" t="n"/>
      <c r="AL228" s="13" t="n"/>
      <c r="AM228" s="13" t="n"/>
      <c r="AN228" s="13" t="n"/>
      <c r="AO228" s="13" t="n"/>
      <c r="AP228" s="14" t="n"/>
      <c r="AQ228" s="14" t="n"/>
      <c r="AR228" s="14" t="n"/>
      <c r="AS228" s="13" t="n"/>
      <c r="AT228" s="13" t="n"/>
      <c r="AU228" s="10" t="n"/>
      <c r="AV228" s="10" t="n"/>
      <c r="AW228" s="10" t="n"/>
      <c r="AX228" s="10" t="n"/>
      <c r="AY228" s="10" t="n"/>
      <c r="AZ228" s="10" t="n"/>
      <c r="BA228" s="10" t="n"/>
      <c r="BB228" s="10" t="n"/>
      <c r="BC228" s="10" t="n"/>
      <c r="BD228" s="11" t="n"/>
      <c r="BE228" s="10" t="n"/>
      <c r="BF228" s="10" t="n"/>
      <c r="BG228" s="10" t="n"/>
      <c r="BH228" s="10" t="n"/>
      <c r="BI228" s="10" t="n"/>
      <c r="BJ228" s="10" t="n"/>
      <c r="BK228" s="10" t="n"/>
      <c r="BL228" s="10" t="n"/>
      <c r="BM228" s="10" t="n"/>
    </row>
    <row r="229" ht="15.75" customHeight="1" s="218">
      <c r="A229" s="10" t="n"/>
      <c r="B229" s="10" t="n"/>
      <c r="C229" s="10" t="n"/>
      <c r="D229" s="10" t="n"/>
      <c r="E229" s="10" t="n"/>
      <c r="F229" s="10" t="n"/>
      <c r="G229" s="11" t="n"/>
      <c r="H229" s="10" t="n"/>
      <c r="I229" s="10" t="n"/>
      <c r="J229" s="10" t="n"/>
      <c r="K229" s="10" t="n"/>
      <c r="L229" s="10" t="n"/>
      <c r="M229" s="13" t="n"/>
      <c r="N229" s="13" t="n"/>
      <c r="O229" s="13" t="n"/>
      <c r="P229" s="13" t="n"/>
      <c r="Q229" s="10" t="n"/>
      <c r="R229" s="10" t="n"/>
      <c r="S229" s="10" t="n"/>
      <c r="T229" s="10" t="n"/>
      <c r="U229" s="10" t="n"/>
      <c r="V229" s="10" t="n"/>
      <c r="W229" s="10" t="n"/>
      <c r="X229" s="10" t="n"/>
      <c r="Y229" s="11" t="n"/>
      <c r="Z229" s="11" t="n"/>
      <c r="AA229" s="11" t="n"/>
      <c r="AB229" s="11" t="n"/>
      <c r="AC229" s="11" t="n"/>
      <c r="AD229" s="11" t="n"/>
      <c r="AE229" s="10" t="n"/>
      <c r="AF229" s="10" t="n"/>
      <c r="AG229" s="10" t="n"/>
      <c r="AH229" s="10" t="n"/>
      <c r="AI229" s="13" t="n"/>
      <c r="AJ229" s="13" t="n"/>
      <c r="AK229" s="13" t="n"/>
      <c r="AL229" s="13" t="n"/>
      <c r="AM229" s="13" t="n"/>
      <c r="AN229" s="13" t="n"/>
      <c r="AO229" s="13" t="n"/>
      <c r="AP229" s="14" t="n"/>
      <c r="AQ229" s="14" t="n"/>
      <c r="AR229" s="14" t="n"/>
      <c r="AS229" s="13" t="n"/>
      <c r="AT229" s="13" t="n"/>
      <c r="AU229" s="10" t="n"/>
      <c r="AV229" s="10" t="n"/>
      <c r="AW229" s="10" t="n"/>
      <c r="AX229" s="10" t="n"/>
      <c r="AY229" s="10" t="n"/>
      <c r="AZ229" s="10" t="n"/>
      <c r="BA229" s="10" t="n"/>
      <c r="BB229" s="10" t="n"/>
      <c r="BC229" s="10" t="n"/>
      <c r="BD229" s="11" t="n"/>
      <c r="BE229" s="10" t="n"/>
      <c r="BF229" s="10" t="n"/>
      <c r="BG229" s="10" t="n"/>
      <c r="BH229" s="10" t="n"/>
      <c r="BI229" s="10" t="n"/>
      <c r="BJ229" s="10" t="n"/>
      <c r="BK229" s="10" t="n"/>
      <c r="BL229" s="10" t="n"/>
      <c r="BM229" s="10" t="n"/>
    </row>
    <row r="230" ht="15.75" customHeight="1" s="218">
      <c r="A230" s="10" t="n"/>
      <c r="B230" s="10" t="n"/>
      <c r="C230" s="10" t="n"/>
      <c r="D230" s="10" t="n"/>
      <c r="E230" s="10" t="n"/>
      <c r="F230" s="10" t="n"/>
      <c r="G230" s="11" t="n"/>
      <c r="H230" s="10" t="n"/>
      <c r="I230" s="10" t="n"/>
      <c r="J230" s="10" t="n"/>
      <c r="K230" s="10" t="n"/>
      <c r="L230" s="10" t="n"/>
      <c r="M230" s="13" t="n"/>
      <c r="N230" s="13" t="n"/>
      <c r="O230" s="13" t="n"/>
      <c r="P230" s="13" t="n"/>
      <c r="Q230" s="10" t="n"/>
      <c r="R230" s="10" t="n"/>
      <c r="S230" s="10" t="n"/>
      <c r="T230" s="10" t="n"/>
      <c r="U230" s="10" t="n"/>
      <c r="V230" s="10" t="n"/>
      <c r="W230" s="10" t="n"/>
      <c r="X230" s="10" t="n"/>
      <c r="Y230" s="11" t="n"/>
      <c r="Z230" s="11" t="n"/>
      <c r="AA230" s="11" t="n"/>
      <c r="AB230" s="11" t="n"/>
      <c r="AC230" s="11" t="n"/>
      <c r="AD230" s="11" t="n"/>
      <c r="AE230" s="10" t="n"/>
      <c r="AF230" s="10" t="n"/>
      <c r="AG230" s="10" t="n"/>
      <c r="AH230" s="10" t="n"/>
      <c r="AI230" s="13" t="n"/>
      <c r="AJ230" s="13" t="n"/>
      <c r="AK230" s="13" t="n"/>
      <c r="AL230" s="13" t="n"/>
      <c r="AM230" s="13" t="n"/>
      <c r="AN230" s="13" t="n"/>
      <c r="AO230" s="13" t="n"/>
      <c r="AP230" s="14" t="n"/>
      <c r="AQ230" s="14" t="n"/>
      <c r="AR230" s="14" t="n"/>
      <c r="AS230" s="13" t="n"/>
      <c r="AT230" s="13" t="n"/>
      <c r="AU230" s="10" t="n"/>
      <c r="AV230" s="10" t="n"/>
      <c r="AW230" s="10" t="n"/>
      <c r="AX230" s="10" t="n"/>
      <c r="AY230" s="10" t="n"/>
      <c r="AZ230" s="10" t="n"/>
      <c r="BA230" s="10" t="n"/>
      <c r="BB230" s="10" t="n"/>
      <c r="BC230" s="10" t="n"/>
      <c r="BD230" s="11" t="n"/>
      <c r="BE230" s="10" t="n"/>
      <c r="BF230" s="10" t="n"/>
      <c r="BG230" s="10" t="n"/>
      <c r="BH230" s="10" t="n"/>
      <c r="BI230" s="10" t="n"/>
      <c r="BJ230" s="10" t="n"/>
      <c r="BK230" s="10" t="n"/>
      <c r="BL230" s="10" t="n"/>
      <c r="BM230" s="10" t="n"/>
    </row>
    <row r="231" ht="15.75" customHeight="1" s="218">
      <c r="A231" s="10" t="n"/>
      <c r="B231" s="10" t="n"/>
      <c r="C231" s="10" t="n"/>
      <c r="D231" s="10" t="n"/>
      <c r="E231" s="10" t="n"/>
      <c r="F231" s="10" t="n"/>
      <c r="G231" s="11" t="n"/>
      <c r="H231" s="10" t="n"/>
      <c r="I231" s="10" t="n"/>
      <c r="J231" s="10" t="n"/>
      <c r="K231" s="10" t="n"/>
      <c r="L231" s="10" t="n"/>
      <c r="M231" s="13" t="n"/>
      <c r="N231" s="13" t="n"/>
      <c r="O231" s="13" t="n"/>
      <c r="P231" s="13" t="n"/>
      <c r="Q231" s="10" t="n"/>
      <c r="R231" s="10" t="n"/>
      <c r="S231" s="10" t="n"/>
      <c r="T231" s="10" t="n"/>
      <c r="U231" s="10" t="n"/>
      <c r="V231" s="10" t="n"/>
      <c r="W231" s="10" t="n"/>
      <c r="X231" s="10" t="n"/>
      <c r="Y231" s="11" t="n"/>
      <c r="Z231" s="11" t="n"/>
      <c r="AA231" s="11" t="n"/>
      <c r="AB231" s="11" t="n"/>
      <c r="AC231" s="11" t="n"/>
      <c r="AD231" s="11" t="n"/>
      <c r="AE231" s="10" t="n"/>
      <c r="AF231" s="10" t="n"/>
      <c r="AG231" s="10" t="n"/>
      <c r="AH231" s="10" t="n"/>
      <c r="AI231" s="13" t="n"/>
      <c r="AJ231" s="13" t="n"/>
      <c r="AK231" s="13" t="n"/>
      <c r="AL231" s="13" t="n"/>
      <c r="AM231" s="13" t="n"/>
      <c r="AN231" s="13" t="n"/>
      <c r="AO231" s="13" t="n"/>
      <c r="AP231" s="14" t="n"/>
      <c r="AQ231" s="14" t="n"/>
      <c r="AR231" s="14" t="n"/>
      <c r="AS231" s="13" t="n"/>
      <c r="AT231" s="13" t="n"/>
      <c r="AU231" s="10" t="n"/>
      <c r="AV231" s="10" t="n"/>
      <c r="AW231" s="10" t="n"/>
      <c r="AX231" s="10" t="n"/>
      <c r="AY231" s="10" t="n"/>
      <c r="AZ231" s="10" t="n"/>
      <c r="BA231" s="10" t="n"/>
      <c r="BB231" s="10" t="n"/>
      <c r="BC231" s="10" t="n"/>
      <c r="BD231" s="11" t="n"/>
      <c r="BE231" s="10" t="n"/>
      <c r="BF231" s="10" t="n"/>
      <c r="BG231" s="10" t="n"/>
      <c r="BH231" s="10" t="n"/>
      <c r="BI231" s="10" t="n"/>
      <c r="BJ231" s="10" t="n"/>
      <c r="BK231" s="10" t="n"/>
      <c r="BL231" s="10" t="n"/>
      <c r="BM231" s="10" t="n"/>
    </row>
    <row r="232" ht="15.75" customHeight="1" s="218">
      <c r="A232" s="10" t="n"/>
      <c r="B232" s="10" t="n"/>
      <c r="C232" s="10" t="n"/>
      <c r="D232" s="10" t="n"/>
      <c r="E232" s="10" t="n"/>
      <c r="F232" s="10" t="n"/>
      <c r="G232" s="11" t="n"/>
      <c r="H232" s="10" t="n"/>
      <c r="I232" s="10" t="n"/>
      <c r="J232" s="10" t="n"/>
      <c r="K232" s="10" t="n"/>
      <c r="L232" s="10" t="n"/>
      <c r="M232" s="13" t="n"/>
      <c r="N232" s="13" t="n"/>
      <c r="O232" s="13" t="n"/>
      <c r="P232" s="13" t="n"/>
      <c r="Q232" s="10" t="n"/>
      <c r="R232" s="10" t="n"/>
      <c r="S232" s="10" t="n"/>
      <c r="T232" s="10" t="n"/>
      <c r="U232" s="10" t="n"/>
      <c r="V232" s="10" t="n"/>
      <c r="W232" s="10" t="n"/>
      <c r="X232" s="10" t="n"/>
      <c r="Y232" s="11" t="n"/>
      <c r="Z232" s="11" t="n"/>
      <c r="AA232" s="11" t="n"/>
      <c r="AB232" s="11" t="n"/>
      <c r="AC232" s="11" t="n"/>
      <c r="AD232" s="11" t="n"/>
      <c r="AE232" s="10" t="n"/>
      <c r="AF232" s="10" t="n"/>
      <c r="AG232" s="10" t="n"/>
      <c r="AH232" s="10" t="n"/>
      <c r="AI232" s="13" t="n"/>
      <c r="AJ232" s="13" t="n"/>
      <c r="AK232" s="13" t="n"/>
      <c r="AL232" s="13" t="n"/>
      <c r="AM232" s="13" t="n"/>
      <c r="AN232" s="13" t="n"/>
      <c r="AO232" s="13" t="n"/>
      <c r="AP232" s="14" t="n"/>
      <c r="AQ232" s="14" t="n"/>
      <c r="AR232" s="14" t="n"/>
      <c r="AS232" s="13" t="n"/>
      <c r="AT232" s="13" t="n"/>
      <c r="AU232" s="10" t="n"/>
      <c r="AV232" s="10" t="n"/>
      <c r="AW232" s="10" t="n"/>
      <c r="AX232" s="10" t="n"/>
      <c r="AY232" s="10" t="n"/>
      <c r="AZ232" s="10" t="n"/>
      <c r="BA232" s="10" t="n"/>
      <c r="BB232" s="10" t="n"/>
      <c r="BC232" s="10" t="n"/>
      <c r="BD232" s="11" t="n"/>
      <c r="BE232" s="10" t="n"/>
      <c r="BF232" s="10" t="n"/>
      <c r="BG232" s="10" t="n"/>
      <c r="BH232" s="10" t="n"/>
      <c r="BI232" s="10" t="n"/>
      <c r="BJ232" s="10" t="n"/>
      <c r="BK232" s="10" t="n"/>
      <c r="BL232" s="10" t="n"/>
      <c r="BM232" s="10" t="n"/>
    </row>
    <row r="233" ht="15.75" customHeight="1" s="218">
      <c r="A233" s="10" t="n"/>
      <c r="B233" s="10" t="n"/>
      <c r="C233" s="10" t="n"/>
      <c r="D233" s="10" t="n"/>
      <c r="E233" s="10" t="n"/>
      <c r="F233" s="10" t="n"/>
      <c r="G233" s="11" t="n"/>
      <c r="H233" s="10" t="n"/>
      <c r="I233" s="10" t="n"/>
      <c r="J233" s="10" t="n"/>
      <c r="K233" s="10" t="n"/>
      <c r="L233" s="10" t="n"/>
      <c r="M233" s="13" t="n"/>
      <c r="N233" s="13" t="n"/>
      <c r="O233" s="13" t="n"/>
      <c r="P233" s="13" t="n"/>
      <c r="Q233" s="10" t="n"/>
      <c r="R233" s="10" t="n"/>
      <c r="S233" s="10" t="n"/>
      <c r="T233" s="10" t="n"/>
      <c r="U233" s="10" t="n"/>
      <c r="V233" s="10" t="n"/>
      <c r="W233" s="10" t="n"/>
      <c r="X233" s="10" t="n"/>
      <c r="Y233" s="11" t="n"/>
      <c r="Z233" s="11" t="n"/>
      <c r="AA233" s="11" t="n"/>
      <c r="AB233" s="11" t="n"/>
      <c r="AC233" s="11" t="n"/>
      <c r="AD233" s="11" t="n"/>
      <c r="AE233" s="10" t="n"/>
      <c r="AF233" s="10" t="n"/>
      <c r="AG233" s="10" t="n"/>
      <c r="AH233" s="10" t="n"/>
      <c r="AI233" s="13" t="n"/>
      <c r="AJ233" s="13" t="n"/>
      <c r="AK233" s="13" t="n"/>
      <c r="AL233" s="13" t="n"/>
      <c r="AM233" s="13" t="n"/>
      <c r="AN233" s="13" t="n"/>
      <c r="AO233" s="13" t="n"/>
      <c r="AP233" s="14" t="n"/>
      <c r="AQ233" s="14" t="n"/>
      <c r="AR233" s="14" t="n"/>
      <c r="AS233" s="13" t="n"/>
      <c r="AT233" s="13" t="n"/>
      <c r="AU233" s="10" t="n"/>
      <c r="AV233" s="10" t="n"/>
      <c r="AW233" s="10" t="n"/>
      <c r="AX233" s="10" t="n"/>
      <c r="AY233" s="10" t="n"/>
      <c r="AZ233" s="10" t="n"/>
      <c r="BA233" s="10" t="n"/>
      <c r="BB233" s="10" t="n"/>
      <c r="BC233" s="10" t="n"/>
      <c r="BD233" s="11" t="n"/>
      <c r="BE233" s="10" t="n"/>
      <c r="BF233" s="10" t="n"/>
      <c r="BG233" s="10" t="n"/>
      <c r="BH233" s="10" t="n"/>
      <c r="BI233" s="10" t="n"/>
      <c r="BJ233" s="10" t="n"/>
      <c r="BK233" s="10" t="n"/>
      <c r="BL233" s="10" t="n"/>
      <c r="BM233" s="10" t="n"/>
    </row>
    <row r="234" ht="15.75" customHeight="1" s="218">
      <c r="A234" s="10" t="n"/>
      <c r="B234" s="10" t="n"/>
      <c r="C234" s="10" t="n"/>
      <c r="D234" s="10" t="n"/>
      <c r="E234" s="10" t="n"/>
      <c r="F234" s="10" t="n"/>
      <c r="G234" s="11" t="n"/>
      <c r="H234" s="10" t="n"/>
      <c r="I234" s="10" t="n"/>
      <c r="J234" s="10" t="n"/>
      <c r="K234" s="10" t="n"/>
      <c r="L234" s="10" t="n"/>
      <c r="M234" s="13" t="n"/>
      <c r="N234" s="13" t="n"/>
      <c r="O234" s="13" t="n"/>
      <c r="P234" s="13" t="n"/>
      <c r="Q234" s="10" t="n"/>
      <c r="R234" s="10" t="n"/>
      <c r="S234" s="10" t="n"/>
      <c r="T234" s="10" t="n"/>
      <c r="U234" s="10" t="n"/>
      <c r="V234" s="10" t="n"/>
      <c r="W234" s="10" t="n"/>
      <c r="X234" s="10" t="n"/>
      <c r="Y234" s="11" t="n"/>
      <c r="Z234" s="11" t="n"/>
      <c r="AA234" s="11" t="n"/>
      <c r="AB234" s="11" t="n"/>
      <c r="AC234" s="11" t="n"/>
      <c r="AD234" s="11" t="n"/>
      <c r="AE234" s="10" t="n"/>
      <c r="AF234" s="10" t="n"/>
      <c r="AG234" s="10" t="n"/>
      <c r="AH234" s="10" t="n"/>
      <c r="AI234" s="13" t="n"/>
      <c r="AJ234" s="13" t="n"/>
      <c r="AK234" s="13" t="n"/>
      <c r="AL234" s="13" t="n"/>
      <c r="AM234" s="13" t="n"/>
      <c r="AN234" s="13" t="n"/>
      <c r="AO234" s="13" t="n"/>
      <c r="AP234" s="14" t="n"/>
      <c r="AQ234" s="14" t="n"/>
      <c r="AR234" s="14" t="n"/>
      <c r="AS234" s="13" t="n"/>
      <c r="AT234" s="13" t="n"/>
      <c r="AU234" s="10" t="n"/>
      <c r="AV234" s="10" t="n"/>
      <c r="AW234" s="10" t="n"/>
      <c r="AX234" s="10" t="n"/>
      <c r="AY234" s="10" t="n"/>
      <c r="AZ234" s="10" t="n"/>
      <c r="BA234" s="10" t="n"/>
      <c r="BB234" s="10" t="n"/>
      <c r="BC234" s="10" t="n"/>
      <c r="BD234" s="11" t="n"/>
      <c r="BE234" s="10" t="n"/>
      <c r="BF234" s="10" t="n"/>
      <c r="BG234" s="10" t="n"/>
      <c r="BH234" s="10" t="n"/>
      <c r="BI234" s="10" t="n"/>
      <c r="BJ234" s="10" t="n"/>
      <c r="BK234" s="10" t="n"/>
      <c r="BL234" s="10" t="n"/>
      <c r="BM234" s="10" t="n"/>
    </row>
    <row r="235" ht="15.75" customHeight="1" s="218">
      <c r="A235" s="10" t="n"/>
      <c r="B235" s="10" t="n"/>
      <c r="C235" s="10" t="n"/>
      <c r="D235" s="10" t="n"/>
      <c r="E235" s="10" t="n"/>
      <c r="F235" s="10" t="n"/>
      <c r="G235" s="11" t="n"/>
      <c r="H235" s="10" t="n"/>
      <c r="I235" s="10" t="n"/>
      <c r="J235" s="10" t="n"/>
      <c r="K235" s="10" t="n"/>
      <c r="L235" s="10" t="n"/>
      <c r="M235" s="13" t="n"/>
      <c r="N235" s="13" t="n"/>
      <c r="O235" s="13" t="n"/>
      <c r="P235" s="13" t="n"/>
      <c r="Q235" s="10" t="n"/>
      <c r="R235" s="10" t="n"/>
      <c r="S235" s="10" t="n"/>
      <c r="T235" s="10" t="n"/>
      <c r="U235" s="10" t="n"/>
      <c r="V235" s="10" t="n"/>
      <c r="W235" s="10" t="n"/>
      <c r="X235" s="10" t="n"/>
      <c r="Y235" s="11" t="n"/>
      <c r="Z235" s="11" t="n"/>
      <c r="AA235" s="11" t="n"/>
      <c r="AB235" s="11" t="n"/>
      <c r="AC235" s="11" t="n"/>
      <c r="AD235" s="11" t="n"/>
      <c r="AE235" s="10" t="n"/>
      <c r="AF235" s="10" t="n"/>
      <c r="AG235" s="10" t="n"/>
      <c r="AH235" s="10" t="n"/>
      <c r="AI235" s="13" t="n"/>
      <c r="AJ235" s="13" t="n"/>
      <c r="AK235" s="13" t="n"/>
      <c r="AL235" s="13" t="n"/>
      <c r="AM235" s="13" t="n"/>
      <c r="AN235" s="13" t="n"/>
      <c r="AO235" s="13" t="n"/>
      <c r="AP235" s="14" t="n"/>
      <c r="AQ235" s="14" t="n"/>
      <c r="AR235" s="14" t="n"/>
      <c r="AS235" s="13" t="n"/>
      <c r="AT235" s="13" t="n"/>
      <c r="AU235" s="10" t="n"/>
      <c r="AV235" s="10" t="n"/>
      <c r="AW235" s="10" t="n"/>
      <c r="AX235" s="10" t="n"/>
      <c r="AY235" s="10" t="n"/>
      <c r="AZ235" s="10" t="n"/>
      <c r="BA235" s="10" t="n"/>
      <c r="BB235" s="10" t="n"/>
      <c r="BC235" s="10" t="n"/>
      <c r="BD235" s="11" t="n"/>
      <c r="BE235" s="10" t="n"/>
      <c r="BF235" s="10" t="n"/>
      <c r="BG235" s="10" t="n"/>
      <c r="BH235" s="10" t="n"/>
      <c r="BI235" s="10" t="n"/>
      <c r="BJ235" s="10" t="n"/>
      <c r="BK235" s="10" t="n"/>
      <c r="BL235" s="10" t="n"/>
      <c r="BM235" s="10" t="n"/>
    </row>
    <row r="236" ht="15.75" customHeight="1" s="218">
      <c r="A236" s="10" t="n"/>
      <c r="B236" s="10" t="n"/>
      <c r="C236" s="10" t="n"/>
      <c r="D236" s="10" t="n"/>
      <c r="E236" s="10" t="n"/>
      <c r="F236" s="10" t="n"/>
      <c r="G236" s="11" t="n"/>
      <c r="H236" s="10" t="n"/>
      <c r="I236" s="10" t="n"/>
      <c r="J236" s="10" t="n"/>
      <c r="K236" s="10" t="n"/>
      <c r="L236" s="10" t="n"/>
      <c r="M236" s="13" t="n"/>
      <c r="N236" s="13" t="n"/>
      <c r="O236" s="13" t="n"/>
      <c r="P236" s="13" t="n"/>
      <c r="Q236" s="10" t="n"/>
      <c r="R236" s="10" t="n"/>
      <c r="S236" s="10" t="n"/>
      <c r="T236" s="10" t="n"/>
      <c r="U236" s="10" t="n"/>
      <c r="V236" s="10" t="n"/>
      <c r="W236" s="10" t="n"/>
      <c r="X236" s="10" t="n"/>
      <c r="Y236" s="11" t="n"/>
      <c r="Z236" s="11" t="n"/>
      <c r="AA236" s="11" t="n"/>
      <c r="AB236" s="11" t="n"/>
      <c r="AC236" s="11" t="n"/>
      <c r="AD236" s="11" t="n"/>
      <c r="AE236" s="10" t="n"/>
      <c r="AF236" s="10" t="n"/>
      <c r="AG236" s="10" t="n"/>
      <c r="AH236" s="10" t="n"/>
      <c r="AI236" s="13" t="n"/>
      <c r="AJ236" s="13" t="n"/>
      <c r="AK236" s="13" t="n"/>
      <c r="AL236" s="13" t="n"/>
      <c r="AM236" s="13" t="n"/>
      <c r="AN236" s="13" t="n"/>
      <c r="AO236" s="13" t="n"/>
      <c r="AP236" s="14" t="n"/>
      <c r="AQ236" s="14" t="n"/>
      <c r="AR236" s="14" t="n"/>
      <c r="AS236" s="13" t="n"/>
      <c r="AT236" s="13" t="n"/>
      <c r="AU236" s="10" t="n"/>
      <c r="AV236" s="10" t="n"/>
      <c r="AW236" s="10" t="n"/>
      <c r="AX236" s="10" t="n"/>
      <c r="AY236" s="10" t="n"/>
      <c r="AZ236" s="10" t="n"/>
      <c r="BA236" s="10" t="n"/>
      <c r="BB236" s="10" t="n"/>
      <c r="BC236" s="10" t="n"/>
      <c r="BD236" s="11" t="n"/>
      <c r="BE236" s="10" t="n"/>
      <c r="BF236" s="10" t="n"/>
      <c r="BG236" s="10" t="n"/>
      <c r="BH236" s="10" t="n"/>
      <c r="BI236" s="10" t="n"/>
      <c r="BJ236" s="10" t="n"/>
      <c r="BK236" s="10" t="n"/>
      <c r="BL236" s="10" t="n"/>
      <c r="BM236" s="10" t="n"/>
    </row>
    <row r="237" ht="15.75" customHeight="1" s="218">
      <c r="A237" s="10" t="n"/>
      <c r="B237" s="10" t="n"/>
      <c r="C237" s="10" t="n"/>
      <c r="D237" s="10" t="n"/>
      <c r="E237" s="10" t="n"/>
      <c r="F237" s="10" t="n"/>
      <c r="G237" s="11" t="n"/>
      <c r="H237" s="10" t="n"/>
      <c r="I237" s="10" t="n"/>
      <c r="J237" s="10" t="n"/>
      <c r="K237" s="10" t="n"/>
      <c r="L237" s="10" t="n"/>
      <c r="M237" s="13" t="n"/>
      <c r="N237" s="13" t="n"/>
      <c r="O237" s="13" t="n"/>
      <c r="P237" s="13" t="n"/>
      <c r="Q237" s="10" t="n"/>
      <c r="R237" s="10" t="n"/>
      <c r="S237" s="10" t="n"/>
      <c r="T237" s="10" t="n"/>
      <c r="U237" s="10" t="n"/>
      <c r="V237" s="10" t="n"/>
      <c r="W237" s="10" t="n"/>
      <c r="X237" s="10" t="n"/>
      <c r="Y237" s="11" t="n"/>
      <c r="Z237" s="11" t="n"/>
      <c r="AA237" s="11" t="n"/>
      <c r="AB237" s="11" t="n"/>
      <c r="AC237" s="11" t="n"/>
      <c r="AD237" s="11" t="n"/>
      <c r="AE237" s="10" t="n"/>
      <c r="AF237" s="10" t="n"/>
      <c r="AG237" s="10" t="n"/>
      <c r="AH237" s="10" t="n"/>
      <c r="AI237" s="13" t="n"/>
      <c r="AJ237" s="13" t="n"/>
      <c r="AK237" s="13" t="n"/>
      <c r="AL237" s="13" t="n"/>
      <c r="AM237" s="13" t="n"/>
      <c r="AN237" s="13" t="n"/>
      <c r="AO237" s="13" t="n"/>
      <c r="AP237" s="14" t="n"/>
      <c r="AQ237" s="14" t="n"/>
      <c r="AR237" s="14" t="n"/>
      <c r="AS237" s="13" t="n"/>
      <c r="AT237" s="13" t="n"/>
      <c r="AU237" s="10" t="n"/>
      <c r="AV237" s="10" t="n"/>
      <c r="AW237" s="10" t="n"/>
      <c r="AX237" s="10" t="n"/>
      <c r="AY237" s="10" t="n"/>
      <c r="AZ237" s="10" t="n"/>
      <c r="BA237" s="10" t="n"/>
      <c r="BB237" s="10" t="n"/>
      <c r="BC237" s="10" t="n"/>
      <c r="BD237" s="11" t="n"/>
      <c r="BE237" s="10" t="n"/>
      <c r="BF237" s="10" t="n"/>
      <c r="BG237" s="10" t="n"/>
      <c r="BH237" s="10" t="n"/>
      <c r="BI237" s="10" t="n"/>
      <c r="BJ237" s="10" t="n"/>
      <c r="BK237" s="10" t="n"/>
      <c r="BL237" s="10" t="n"/>
      <c r="BM237" s="10" t="n"/>
    </row>
    <row r="238" ht="15.75" customHeight="1" s="218">
      <c r="A238" s="10" t="n"/>
      <c r="B238" s="10" t="n"/>
      <c r="C238" s="10" t="n"/>
      <c r="D238" s="10" t="n"/>
      <c r="E238" s="10" t="n"/>
      <c r="F238" s="10" t="n"/>
      <c r="G238" s="11" t="n"/>
      <c r="H238" s="10" t="n"/>
      <c r="I238" s="10" t="n"/>
      <c r="J238" s="10" t="n"/>
      <c r="K238" s="10" t="n"/>
      <c r="L238" s="10" t="n"/>
      <c r="M238" s="13" t="n"/>
      <c r="N238" s="13" t="n"/>
      <c r="O238" s="13" t="n"/>
      <c r="P238" s="13" t="n"/>
      <c r="Q238" s="10" t="n"/>
      <c r="R238" s="10" t="n"/>
      <c r="S238" s="10" t="n"/>
      <c r="T238" s="10" t="n"/>
      <c r="U238" s="10" t="n"/>
      <c r="V238" s="10" t="n"/>
      <c r="W238" s="10" t="n"/>
      <c r="X238" s="10" t="n"/>
      <c r="Y238" s="11" t="n"/>
      <c r="Z238" s="11" t="n"/>
      <c r="AA238" s="11" t="n"/>
      <c r="AB238" s="11" t="n"/>
      <c r="AC238" s="11" t="n"/>
      <c r="AD238" s="11" t="n"/>
      <c r="AE238" s="10" t="n"/>
      <c r="AF238" s="10" t="n"/>
      <c r="AG238" s="10" t="n"/>
      <c r="AH238" s="10" t="n"/>
      <c r="AI238" s="13" t="n"/>
      <c r="AJ238" s="13" t="n"/>
      <c r="AK238" s="13" t="n"/>
      <c r="AL238" s="13" t="n"/>
      <c r="AM238" s="13" t="n"/>
      <c r="AN238" s="13" t="n"/>
      <c r="AO238" s="13" t="n"/>
      <c r="AP238" s="14" t="n"/>
      <c r="AQ238" s="14" t="n"/>
      <c r="AR238" s="14" t="n"/>
      <c r="AS238" s="13" t="n"/>
      <c r="AT238" s="13" t="n"/>
      <c r="AU238" s="10" t="n"/>
      <c r="AV238" s="10" t="n"/>
      <c r="AW238" s="10" t="n"/>
      <c r="AX238" s="10" t="n"/>
      <c r="AY238" s="10" t="n"/>
      <c r="AZ238" s="10" t="n"/>
      <c r="BA238" s="10" t="n"/>
      <c r="BB238" s="10" t="n"/>
      <c r="BC238" s="10" t="n"/>
      <c r="BD238" s="11" t="n"/>
      <c r="BE238" s="10" t="n"/>
      <c r="BF238" s="10" t="n"/>
      <c r="BG238" s="10" t="n"/>
      <c r="BH238" s="10" t="n"/>
      <c r="BI238" s="10" t="n"/>
      <c r="BJ238" s="10" t="n"/>
      <c r="BK238" s="10" t="n"/>
      <c r="BL238" s="10" t="n"/>
      <c r="BM238" s="10" t="n"/>
    </row>
    <row r="239" ht="15.75" customHeight="1" s="218">
      <c r="A239" s="10" t="n"/>
      <c r="B239" s="10" t="n"/>
      <c r="C239" s="10" t="n"/>
      <c r="D239" s="10" t="n"/>
      <c r="E239" s="10" t="n"/>
      <c r="F239" s="10" t="n"/>
      <c r="G239" s="11" t="n"/>
      <c r="H239" s="10" t="n"/>
      <c r="I239" s="10" t="n"/>
      <c r="J239" s="10" t="n"/>
      <c r="K239" s="10" t="n"/>
      <c r="L239" s="10" t="n"/>
      <c r="M239" s="13" t="n"/>
      <c r="N239" s="13" t="n"/>
      <c r="O239" s="13" t="n"/>
      <c r="P239" s="13" t="n"/>
      <c r="Q239" s="10" t="n"/>
      <c r="R239" s="10" t="n"/>
      <c r="S239" s="10" t="n"/>
      <c r="T239" s="10" t="n"/>
      <c r="U239" s="10" t="n"/>
      <c r="V239" s="10" t="n"/>
      <c r="W239" s="10" t="n"/>
      <c r="X239" s="10" t="n"/>
      <c r="Y239" s="11" t="n"/>
      <c r="Z239" s="11" t="n"/>
      <c r="AA239" s="11" t="n"/>
      <c r="AB239" s="11" t="n"/>
      <c r="AC239" s="11" t="n"/>
      <c r="AD239" s="11" t="n"/>
      <c r="AE239" s="10" t="n"/>
      <c r="AF239" s="10" t="n"/>
      <c r="AG239" s="10" t="n"/>
      <c r="AH239" s="10" t="n"/>
      <c r="AI239" s="13" t="n"/>
      <c r="AJ239" s="13" t="n"/>
      <c r="AK239" s="13" t="n"/>
      <c r="AL239" s="13" t="n"/>
      <c r="AM239" s="13" t="n"/>
      <c r="AN239" s="13" t="n"/>
      <c r="AO239" s="13" t="n"/>
      <c r="AP239" s="14" t="n"/>
      <c r="AQ239" s="14" t="n"/>
      <c r="AR239" s="14" t="n"/>
      <c r="AS239" s="13" t="n"/>
      <c r="AT239" s="13" t="n"/>
      <c r="AU239" s="10" t="n"/>
      <c r="AV239" s="10" t="n"/>
      <c r="AW239" s="10" t="n"/>
      <c r="AX239" s="10" t="n"/>
      <c r="AY239" s="10" t="n"/>
      <c r="AZ239" s="10" t="n"/>
      <c r="BA239" s="10" t="n"/>
      <c r="BB239" s="10" t="n"/>
      <c r="BC239" s="10" t="n"/>
      <c r="BD239" s="11" t="n"/>
      <c r="BE239" s="10" t="n"/>
      <c r="BF239" s="10" t="n"/>
      <c r="BG239" s="10" t="n"/>
      <c r="BH239" s="10" t="n"/>
      <c r="BI239" s="10" t="n"/>
      <c r="BJ239" s="10" t="n"/>
      <c r="BK239" s="10" t="n"/>
      <c r="BL239" s="10" t="n"/>
      <c r="BM239" s="10" t="n"/>
    </row>
    <row r="240" ht="15.75" customHeight="1" s="218">
      <c r="A240" s="10" t="n"/>
      <c r="B240" s="10" t="n"/>
      <c r="C240" s="10" t="n"/>
      <c r="D240" s="10" t="n"/>
      <c r="E240" s="10" t="n"/>
      <c r="F240" s="10" t="n"/>
      <c r="G240" s="11" t="n"/>
      <c r="H240" s="10" t="n"/>
      <c r="I240" s="10" t="n"/>
      <c r="J240" s="10" t="n"/>
      <c r="K240" s="10" t="n"/>
      <c r="L240" s="10" t="n"/>
      <c r="M240" s="13" t="n"/>
      <c r="N240" s="13" t="n"/>
      <c r="O240" s="13" t="n"/>
      <c r="P240" s="13" t="n"/>
      <c r="Q240" s="10" t="n"/>
      <c r="R240" s="10" t="n"/>
      <c r="S240" s="10" t="n"/>
      <c r="T240" s="10" t="n"/>
      <c r="U240" s="10" t="n"/>
      <c r="V240" s="10" t="n"/>
      <c r="W240" s="10" t="n"/>
      <c r="X240" s="10" t="n"/>
      <c r="Y240" s="11" t="n"/>
      <c r="Z240" s="11" t="n"/>
      <c r="AA240" s="11" t="n"/>
      <c r="AB240" s="11" t="n"/>
      <c r="AC240" s="11" t="n"/>
      <c r="AD240" s="11" t="n"/>
      <c r="AE240" s="10" t="n"/>
      <c r="AF240" s="10" t="n"/>
      <c r="AG240" s="10" t="n"/>
      <c r="AH240" s="10" t="n"/>
      <c r="AI240" s="13" t="n"/>
      <c r="AJ240" s="13" t="n"/>
      <c r="AK240" s="13" t="n"/>
      <c r="AL240" s="13" t="n"/>
      <c r="AM240" s="13" t="n"/>
      <c r="AN240" s="13" t="n"/>
      <c r="AO240" s="13" t="n"/>
      <c r="AP240" s="14" t="n"/>
      <c r="AQ240" s="14" t="n"/>
      <c r="AR240" s="14" t="n"/>
      <c r="AS240" s="13" t="n"/>
      <c r="AT240" s="13" t="n"/>
      <c r="AU240" s="10" t="n"/>
      <c r="AV240" s="10" t="n"/>
      <c r="AW240" s="10" t="n"/>
      <c r="AX240" s="10" t="n"/>
      <c r="AY240" s="10" t="n"/>
      <c r="AZ240" s="10" t="n"/>
      <c r="BA240" s="10" t="n"/>
      <c r="BB240" s="10" t="n"/>
      <c r="BC240" s="10" t="n"/>
      <c r="BD240" s="11" t="n"/>
      <c r="BE240" s="10" t="n"/>
      <c r="BF240" s="10" t="n"/>
      <c r="BG240" s="10" t="n"/>
      <c r="BH240" s="10" t="n"/>
      <c r="BI240" s="10" t="n"/>
      <c r="BJ240" s="10" t="n"/>
      <c r="BK240" s="10" t="n"/>
      <c r="BL240" s="10" t="n"/>
      <c r="BM240" s="10" t="n"/>
    </row>
    <row r="241" ht="15.75" customHeight="1" s="218">
      <c r="A241" s="10" t="n"/>
      <c r="B241" s="10" t="n"/>
      <c r="C241" s="10" t="n"/>
      <c r="D241" s="10" t="n"/>
      <c r="E241" s="10" t="n"/>
      <c r="F241" s="10" t="n"/>
      <c r="G241" s="11" t="n"/>
      <c r="H241" s="10" t="n"/>
      <c r="I241" s="10" t="n"/>
      <c r="J241" s="10" t="n"/>
      <c r="K241" s="10" t="n"/>
      <c r="L241" s="10" t="n"/>
      <c r="M241" s="13" t="n"/>
      <c r="N241" s="13" t="n"/>
      <c r="O241" s="13" t="n"/>
      <c r="P241" s="13" t="n"/>
      <c r="Q241" s="10" t="n"/>
      <c r="R241" s="10" t="n"/>
      <c r="S241" s="10" t="n"/>
      <c r="T241" s="10" t="n"/>
      <c r="U241" s="10" t="n"/>
      <c r="V241" s="10" t="n"/>
      <c r="W241" s="10" t="n"/>
      <c r="X241" s="10" t="n"/>
      <c r="Y241" s="11" t="n"/>
      <c r="Z241" s="11" t="n"/>
      <c r="AA241" s="11" t="n"/>
      <c r="AB241" s="11" t="n"/>
      <c r="AC241" s="11" t="n"/>
      <c r="AD241" s="11" t="n"/>
      <c r="AE241" s="10" t="n"/>
      <c r="AF241" s="10" t="n"/>
      <c r="AG241" s="10" t="n"/>
      <c r="AH241" s="10" t="n"/>
      <c r="AI241" s="13" t="n"/>
      <c r="AJ241" s="13" t="n"/>
      <c r="AK241" s="13" t="n"/>
      <c r="AL241" s="13" t="n"/>
      <c r="AM241" s="13" t="n"/>
      <c r="AN241" s="13" t="n"/>
      <c r="AO241" s="13" t="n"/>
      <c r="AP241" s="14" t="n"/>
      <c r="AQ241" s="14" t="n"/>
      <c r="AR241" s="14" t="n"/>
      <c r="AS241" s="13" t="n"/>
      <c r="AT241" s="13" t="n"/>
      <c r="AU241" s="10" t="n"/>
      <c r="AV241" s="10" t="n"/>
      <c r="AW241" s="10" t="n"/>
      <c r="AX241" s="10" t="n"/>
      <c r="AY241" s="10" t="n"/>
      <c r="AZ241" s="10" t="n"/>
      <c r="BA241" s="10" t="n"/>
      <c r="BB241" s="10" t="n"/>
      <c r="BC241" s="10" t="n"/>
      <c r="BD241" s="11" t="n"/>
      <c r="BE241" s="10" t="n"/>
      <c r="BF241" s="10" t="n"/>
      <c r="BG241" s="10" t="n"/>
      <c r="BH241" s="10" t="n"/>
      <c r="BI241" s="10" t="n"/>
      <c r="BJ241" s="10" t="n"/>
      <c r="BK241" s="10" t="n"/>
      <c r="BL241" s="10" t="n"/>
      <c r="BM241" s="10" t="n"/>
    </row>
    <row r="242" ht="15.75" customHeight="1" s="218">
      <c r="A242" s="10" t="n"/>
      <c r="B242" s="10" t="n"/>
      <c r="C242" s="10" t="n"/>
      <c r="D242" s="10" t="n"/>
      <c r="E242" s="10" t="n"/>
      <c r="F242" s="10" t="n"/>
      <c r="G242" s="11" t="n"/>
      <c r="H242" s="10" t="n"/>
      <c r="I242" s="10" t="n"/>
      <c r="J242" s="10" t="n"/>
      <c r="K242" s="10" t="n"/>
      <c r="L242" s="10" t="n"/>
      <c r="M242" s="13" t="n"/>
      <c r="N242" s="13" t="n"/>
      <c r="O242" s="13" t="n"/>
      <c r="P242" s="13" t="n"/>
      <c r="Q242" s="10" t="n"/>
      <c r="R242" s="10" t="n"/>
      <c r="S242" s="10" t="n"/>
      <c r="T242" s="10" t="n"/>
      <c r="U242" s="10" t="n"/>
      <c r="V242" s="10" t="n"/>
      <c r="W242" s="10" t="n"/>
      <c r="X242" s="10" t="n"/>
      <c r="Y242" s="11" t="n"/>
      <c r="Z242" s="11" t="n"/>
      <c r="AA242" s="11" t="n"/>
      <c r="AB242" s="11" t="n"/>
      <c r="AC242" s="11" t="n"/>
      <c r="AD242" s="11" t="n"/>
      <c r="AE242" s="10" t="n"/>
      <c r="AF242" s="10" t="n"/>
      <c r="AG242" s="10" t="n"/>
      <c r="AH242" s="10" t="n"/>
      <c r="AI242" s="13" t="n"/>
      <c r="AJ242" s="13" t="n"/>
      <c r="AK242" s="13" t="n"/>
      <c r="AL242" s="13" t="n"/>
      <c r="AM242" s="13" t="n"/>
      <c r="AN242" s="13" t="n"/>
      <c r="AO242" s="13" t="n"/>
      <c r="AP242" s="14" t="n"/>
      <c r="AQ242" s="14" t="n"/>
      <c r="AR242" s="14" t="n"/>
      <c r="AS242" s="13" t="n"/>
      <c r="AT242" s="13" t="n"/>
      <c r="AU242" s="10" t="n"/>
      <c r="AV242" s="10" t="n"/>
      <c r="AW242" s="10" t="n"/>
      <c r="AX242" s="10" t="n"/>
      <c r="AY242" s="10" t="n"/>
      <c r="AZ242" s="10" t="n"/>
      <c r="BA242" s="10" t="n"/>
      <c r="BB242" s="10" t="n"/>
      <c r="BC242" s="10" t="n"/>
      <c r="BD242" s="11" t="n"/>
      <c r="BE242" s="10" t="n"/>
      <c r="BF242" s="10" t="n"/>
      <c r="BG242" s="10" t="n"/>
      <c r="BH242" s="10" t="n"/>
      <c r="BI242" s="10" t="n"/>
      <c r="BJ242" s="10" t="n"/>
      <c r="BK242" s="10" t="n"/>
      <c r="BL242" s="10" t="n"/>
      <c r="BM242" s="10" t="n"/>
    </row>
    <row r="243" ht="15.75" customHeight="1" s="218">
      <c r="A243" s="10" t="n"/>
      <c r="B243" s="10" t="n"/>
      <c r="C243" s="10" t="n"/>
      <c r="D243" s="10" t="n"/>
      <c r="E243" s="10" t="n"/>
      <c r="F243" s="10" t="n"/>
      <c r="G243" s="11" t="n"/>
      <c r="H243" s="10" t="n"/>
      <c r="I243" s="10" t="n"/>
      <c r="J243" s="10" t="n"/>
      <c r="K243" s="10" t="n"/>
      <c r="L243" s="10" t="n"/>
      <c r="M243" s="13" t="n"/>
      <c r="N243" s="13" t="n"/>
      <c r="O243" s="13" t="n"/>
      <c r="P243" s="13" t="n"/>
      <c r="Q243" s="10" t="n"/>
      <c r="R243" s="10" t="n"/>
      <c r="S243" s="10" t="n"/>
      <c r="T243" s="10" t="n"/>
      <c r="U243" s="10" t="n"/>
      <c r="V243" s="10" t="n"/>
      <c r="W243" s="10" t="n"/>
      <c r="X243" s="10" t="n"/>
      <c r="Y243" s="11" t="n"/>
      <c r="Z243" s="11" t="n"/>
      <c r="AA243" s="11" t="n"/>
      <c r="AB243" s="11" t="n"/>
      <c r="AC243" s="11" t="n"/>
      <c r="AD243" s="11" t="n"/>
      <c r="AE243" s="10" t="n"/>
      <c r="AF243" s="10" t="n"/>
      <c r="AG243" s="10" t="n"/>
      <c r="AH243" s="10" t="n"/>
      <c r="AI243" s="13" t="n"/>
      <c r="AJ243" s="13" t="n"/>
      <c r="AK243" s="13" t="n"/>
      <c r="AL243" s="13" t="n"/>
      <c r="AM243" s="13" t="n"/>
      <c r="AN243" s="13" t="n"/>
      <c r="AO243" s="13" t="n"/>
      <c r="AP243" s="14" t="n"/>
      <c r="AQ243" s="14" t="n"/>
      <c r="AR243" s="14" t="n"/>
      <c r="AS243" s="13" t="n"/>
      <c r="AT243" s="13" t="n"/>
      <c r="AU243" s="10" t="n"/>
      <c r="AV243" s="10" t="n"/>
      <c r="AW243" s="10" t="n"/>
      <c r="AX243" s="10" t="n"/>
      <c r="AY243" s="10" t="n"/>
      <c r="AZ243" s="10" t="n"/>
      <c r="BA243" s="10" t="n"/>
      <c r="BB243" s="10" t="n"/>
      <c r="BC243" s="10" t="n"/>
      <c r="BD243" s="11" t="n"/>
      <c r="BE243" s="10" t="n"/>
      <c r="BF243" s="10" t="n"/>
      <c r="BG243" s="10" t="n"/>
      <c r="BH243" s="10" t="n"/>
      <c r="BI243" s="10" t="n"/>
      <c r="BJ243" s="10" t="n"/>
      <c r="BK243" s="10" t="n"/>
      <c r="BL243" s="10" t="n"/>
      <c r="BM243" s="10" t="n"/>
    </row>
    <row r="244" ht="15.75" customHeight="1" s="218">
      <c r="A244" s="10" t="n"/>
      <c r="B244" s="10" t="n"/>
      <c r="C244" s="10" t="n"/>
      <c r="D244" s="10" t="n"/>
      <c r="E244" s="10" t="n"/>
      <c r="F244" s="10" t="n"/>
      <c r="G244" s="11" t="n"/>
      <c r="H244" s="10" t="n"/>
      <c r="I244" s="10" t="n"/>
      <c r="J244" s="10" t="n"/>
      <c r="K244" s="10" t="n"/>
      <c r="L244" s="10" t="n"/>
      <c r="M244" s="13" t="n"/>
      <c r="N244" s="13" t="n"/>
      <c r="O244" s="13" t="n"/>
      <c r="P244" s="13" t="n"/>
      <c r="Q244" s="10" t="n"/>
      <c r="R244" s="10" t="n"/>
      <c r="S244" s="10" t="n"/>
      <c r="T244" s="10" t="n"/>
      <c r="U244" s="10" t="n"/>
      <c r="V244" s="10" t="n"/>
      <c r="W244" s="10" t="n"/>
      <c r="X244" s="10" t="n"/>
      <c r="Y244" s="11" t="n"/>
      <c r="Z244" s="11" t="n"/>
      <c r="AA244" s="11" t="n"/>
      <c r="AB244" s="11" t="n"/>
      <c r="AC244" s="11" t="n"/>
      <c r="AD244" s="11" t="n"/>
      <c r="AE244" s="10" t="n"/>
      <c r="AF244" s="10" t="n"/>
      <c r="AG244" s="10" t="n"/>
      <c r="AH244" s="10" t="n"/>
      <c r="AI244" s="13" t="n"/>
      <c r="AJ244" s="13" t="n"/>
      <c r="AK244" s="13" t="n"/>
      <c r="AL244" s="13" t="n"/>
      <c r="AM244" s="13" t="n"/>
      <c r="AN244" s="13" t="n"/>
      <c r="AO244" s="13" t="n"/>
      <c r="AP244" s="14" t="n"/>
      <c r="AQ244" s="14" t="n"/>
      <c r="AR244" s="14" t="n"/>
      <c r="AS244" s="13" t="n"/>
      <c r="AT244" s="13" t="n"/>
      <c r="AU244" s="10" t="n"/>
      <c r="AV244" s="10" t="n"/>
      <c r="AW244" s="10" t="n"/>
      <c r="AX244" s="10" t="n"/>
      <c r="AY244" s="10" t="n"/>
      <c r="AZ244" s="10" t="n"/>
      <c r="BA244" s="10" t="n"/>
      <c r="BB244" s="10" t="n"/>
      <c r="BC244" s="10" t="n"/>
      <c r="BD244" s="11" t="n"/>
      <c r="BE244" s="10" t="n"/>
      <c r="BF244" s="10" t="n"/>
      <c r="BG244" s="10" t="n"/>
      <c r="BH244" s="10" t="n"/>
      <c r="BI244" s="10" t="n"/>
      <c r="BJ244" s="10" t="n"/>
      <c r="BK244" s="10" t="n"/>
      <c r="BL244" s="10" t="n"/>
      <c r="BM244" s="10" t="n"/>
    </row>
    <row r="245" ht="15.75" customHeight="1" s="218">
      <c r="A245" s="10" t="n"/>
      <c r="B245" s="10" t="n"/>
      <c r="C245" s="10" t="n"/>
      <c r="D245" s="10" t="n"/>
      <c r="E245" s="10" t="n"/>
      <c r="F245" s="10" t="n"/>
      <c r="G245" s="11" t="n"/>
      <c r="H245" s="10" t="n"/>
      <c r="I245" s="10" t="n"/>
      <c r="J245" s="10" t="n"/>
      <c r="K245" s="10" t="n"/>
      <c r="L245" s="10" t="n"/>
      <c r="M245" s="13" t="n"/>
      <c r="N245" s="13" t="n"/>
      <c r="O245" s="13" t="n"/>
      <c r="P245" s="13" t="n"/>
      <c r="Q245" s="10" t="n"/>
      <c r="R245" s="10" t="n"/>
      <c r="S245" s="10" t="n"/>
      <c r="T245" s="10" t="n"/>
      <c r="U245" s="10" t="n"/>
      <c r="V245" s="10" t="n"/>
      <c r="W245" s="10" t="n"/>
      <c r="X245" s="10" t="n"/>
      <c r="Y245" s="11" t="n"/>
      <c r="Z245" s="11" t="n"/>
      <c r="AA245" s="11" t="n"/>
      <c r="AB245" s="11" t="n"/>
      <c r="AC245" s="11" t="n"/>
      <c r="AD245" s="11" t="n"/>
      <c r="AE245" s="10" t="n"/>
      <c r="AF245" s="10" t="n"/>
      <c r="AG245" s="10" t="n"/>
      <c r="AH245" s="10" t="n"/>
      <c r="AI245" s="13" t="n"/>
      <c r="AJ245" s="13" t="n"/>
      <c r="AK245" s="13" t="n"/>
      <c r="AL245" s="13" t="n"/>
      <c r="AM245" s="13" t="n"/>
      <c r="AN245" s="13" t="n"/>
      <c r="AO245" s="13" t="n"/>
      <c r="AP245" s="14" t="n"/>
      <c r="AQ245" s="14" t="n"/>
      <c r="AR245" s="14" t="n"/>
      <c r="AS245" s="13" t="n"/>
      <c r="AT245" s="13" t="n"/>
      <c r="AU245" s="10" t="n"/>
      <c r="AV245" s="10" t="n"/>
      <c r="AW245" s="10" t="n"/>
      <c r="AX245" s="10" t="n"/>
      <c r="AY245" s="10" t="n"/>
      <c r="AZ245" s="10" t="n"/>
      <c r="BA245" s="10" t="n"/>
      <c r="BB245" s="10" t="n"/>
      <c r="BC245" s="10" t="n"/>
      <c r="BD245" s="11" t="n"/>
      <c r="BE245" s="10" t="n"/>
      <c r="BF245" s="10" t="n"/>
      <c r="BG245" s="10" t="n"/>
      <c r="BH245" s="10" t="n"/>
      <c r="BI245" s="10" t="n"/>
      <c r="BJ245" s="10" t="n"/>
      <c r="BK245" s="10" t="n"/>
      <c r="BL245" s="10" t="n"/>
      <c r="BM245" s="10" t="n"/>
    </row>
    <row r="246" ht="15.75" customHeight="1" s="218">
      <c r="A246" s="10" t="n"/>
      <c r="B246" s="10" t="n"/>
      <c r="C246" s="10" t="n"/>
      <c r="D246" s="10" t="n"/>
      <c r="E246" s="10" t="n"/>
      <c r="F246" s="10" t="n"/>
      <c r="G246" s="11" t="n"/>
      <c r="H246" s="10" t="n"/>
      <c r="I246" s="10" t="n"/>
      <c r="J246" s="10" t="n"/>
      <c r="K246" s="10" t="n"/>
      <c r="L246" s="10" t="n"/>
      <c r="M246" s="13" t="n"/>
      <c r="N246" s="13" t="n"/>
      <c r="O246" s="13" t="n"/>
      <c r="P246" s="13" t="n"/>
      <c r="Q246" s="10" t="n"/>
      <c r="R246" s="10" t="n"/>
      <c r="S246" s="10" t="n"/>
      <c r="T246" s="10" t="n"/>
      <c r="U246" s="10" t="n"/>
      <c r="V246" s="10" t="n"/>
      <c r="W246" s="10" t="n"/>
      <c r="X246" s="10" t="n"/>
      <c r="Y246" s="11" t="n"/>
      <c r="Z246" s="11" t="n"/>
      <c r="AA246" s="11" t="n"/>
      <c r="AB246" s="11" t="n"/>
      <c r="AC246" s="11" t="n"/>
      <c r="AD246" s="11" t="n"/>
      <c r="AE246" s="10" t="n"/>
      <c r="AF246" s="10" t="n"/>
      <c r="AG246" s="10" t="n"/>
      <c r="AH246" s="10" t="n"/>
      <c r="AI246" s="13" t="n"/>
      <c r="AJ246" s="13" t="n"/>
      <c r="AK246" s="13" t="n"/>
      <c r="AL246" s="13" t="n"/>
      <c r="AM246" s="13" t="n"/>
      <c r="AN246" s="13" t="n"/>
      <c r="AO246" s="13" t="n"/>
      <c r="AP246" s="14" t="n"/>
      <c r="AQ246" s="14" t="n"/>
      <c r="AR246" s="14" t="n"/>
      <c r="AS246" s="13" t="n"/>
      <c r="AT246" s="13" t="n"/>
      <c r="AU246" s="10" t="n"/>
      <c r="AV246" s="10" t="n"/>
      <c r="AW246" s="10" t="n"/>
      <c r="AX246" s="10" t="n"/>
      <c r="AY246" s="10" t="n"/>
      <c r="AZ246" s="10" t="n"/>
      <c r="BA246" s="10" t="n"/>
      <c r="BB246" s="10" t="n"/>
      <c r="BC246" s="10" t="n"/>
      <c r="BD246" s="11" t="n"/>
      <c r="BE246" s="10" t="n"/>
      <c r="BF246" s="10" t="n"/>
      <c r="BG246" s="10" t="n"/>
      <c r="BH246" s="10" t="n"/>
      <c r="BI246" s="10" t="n"/>
      <c r="BJ246" s="10" t="n"/>
      <c r="BK246" s="10" t="n"/>
      <c r="BL246" s="10" t="n"/>
      <c r="BM246" s="10" t="n"/>
    </row>
    <row r="247" ht="15.75" customHeight="1" s="218">
      <c r="A247" s="10" t="n"/>
      <c r="B247" s="10" t="n"/>
      <c r="C247" s="10" t="n"/>
      <c r="D247" s="10" t="n"/>
      <c r="E247" s="10" t="n"/>
      <c r="F247" s="10" t="n"/>
      <c r="G247" s="11" t="n"/>
      <c r="H247" s="10" t="n"/>
      <c r="I247" s="10" t="n"/>
      <c r="J247" s="10" t="n"/>
      <c r="K247" s="10" t="n"/>
      <c r="L247" s="10" t="n"/>
      <c r="M247" s="13" t="n"/>
      <c r="N247" s="13" t="n"/>
      <c r="O247" s="13" t="n"/>
      <c r="P247" s="13" t="n"/>
      <c r="Q247" s="10" t="n"/>
      <c r="R247" s="10" t="n"/>
      <c r="S247" s="10" t="n"/>
      <c r="T247" s="10" t="n"/>
      <c r="U247" s="10" t="n"/>
      <c r="V247" s="10" t="n"/>
      <c r="W247" s="10" t="n"/>
      <c r="X247" s="10" t="n"/>
      <c r="Y247" s="11" t="n"/>
      <c r="Z247" s="11" t="n"/>
      <c r="AA247" s="11" t="n"/>
      <c r="AB247" s="11" t="n"/>
      <c r="AC247" s="11" t="n"/>
      <c r="AD247" s="11" t="n"/>
      <c r="AE247" s="10" t="n"/>
      <c r="AF247" s="10" t="n"/>
      <c r="AG247" s="10" t="n"/>
      <c r="AH247" s="10" t="n"/>
      <c r="AI247" s="13" t="n"/>
      <c r="AJ247" s="13" t="n"/>
      <c r="AK247" s="13" t="n"/>
      <c r="AL247" s="13" t="n"/>
      <c r="AM247" s="13" t="n"/>
      <c r="AN247" s="13" t="n"/>
      <c r="AO247" s="13" t="n"/>
      <c r="AP247" s="14" t="n"/>
      <c r="AQ247" s="14" t="n"/>
      <c r="AR247" s="14" t="n"/>
      <c r="AS247" s="13" t="n"/>
      <c r="AT247" s="13" t="n"/>
      <c r="AU247" s="10" t="n"/>
      <c r="AV247" s="10" t="n"/>
      <c r="AW247" s="10" t="n"/>
      <c r="AX247" s="10" t="n"/>
      <c r="AY247" s="10" t="n"/>
      <c r="AZ247" s="10" t="n"/>
      <c r="BA247" s="10" t="n"/>
      <c r="BB247" s="10" t="n"/>
      <c r="BC247" s="10" t="n"/>
      <c r="BD247" s="11" t="n"/>
      <c r="BE247" s="10" t="n"/>
      <c r="BF247" s="10" t="n"/>
      <c r="BG247" s="10" t="n"/>
      <c r="BH247" s="10" t="n"/>
      <c r="BI247" s="10" t="n"/>
      <c r="BJ247" s="10" t="n"/>
      <c r="BK247" s="10" t="n"/>
      <c r="BL247" s="10" t="n"/>
      <c r="BM247" s="10" t="n"/>
    </row>
    <row r="248" ht="15.75" customHeight="1" s="218">
      <c r="A248" s="10" t="n"/>
      <c r="B248" s="10" t="n"/>
      <c r="C248" s="10" t="n"/>
      <c r="D248" s="10" t="n"/>
      <c r="E248" s="10" t="n"/>
      <c r="F248" s="10" t="n"/>
      <c r="G248" s="11" t="n"/>
      <c r="H248" s="10" t="n"/>
      <c r="I248" s="10" t="n"/>
      <c r="J248" s="10" t="n"/>
      <c r="K248" s="10" t="n"/>
      <c r="L248" s="10" t="n"/>
      <c r="M248" s="13" t="n"/>
      <c r="N248" s="13" t="n"/>
      <c r="O248" s="13" t="n"/>
      <c r="P248" s="13" t="n"/>
      <c r="Q248" s="10" t="n"/>
      <c r="R248" s="10" t="n"/>
      <c r="S248" s="10" t="n"/>
      <c r="T248" s="10" t="n"/>
      <c r="U248" s="10" t="n"/>
      <c r="V248" s="10" t="n"/>
      <c r="W248" s="10" t="n"/>
      <c r="X248" s="10" t="n"/>
      <c r="Y248" s="11" t="n"/>
      <c r="Z248" s="11" t="n"/>
      <c r="AA248" s="11" t="n"/>
      <c r="AB248" s="11" t="n"/>
      <c r="AC248" s="11" t="n"/>
      <c r="AD248" s="11" t="n"/>
      <c r="AE248" s="10" t="n"/>
      <c r="AF248" s="10" t="n"/>
      <c r="AG248" s="10" t="n"/>
      <c r="AH248" s="10" t="n"/>
      <c r="AI248" s="13" t="n"/>
      <c r="AJ248" s="13" t="n"/>
      <c r="AK248" s="13" t="n"/>
      <c r="AL248" s="13" t="n"/>
      <c r="AM248" s="13" t="n"/>
      <c r="AN248" s="13" t="n"/>
      <c r="AO248" s="13" t="n"/>
      <c r="AP248" s="14" t="n"/>
      <c r="AQ248" s="14" t="n"/>
      <c r="AR248" s="14" t="n"/>
      <c r="AS248" s="13" t="n"/>
      <c r="AT248" s="13" t="n"/>
      <c r="AU248" s="10" t="n"/>
      <c r="AV248" s="10" t="n"/>
      <c r="AW248" s="10" t="n"/>
      <c r="AX248" s="10" t="n"/>
      <c r="AY248" s="10" t="n"/>
      <c r="AZ248" s="10" t="n"/>
      <c r="BA248" s="10" t="n"/>
      <c r="BB248" s="10" t="n"/>
      <c r="BC248" s="10" t="n"/>
      <c r="BD248" s="11" t="n"/>
      <c r="BE248" s="10" t="n"/>
      <c r="BF248" s="10" t="n"/>
      <c r="BG248" s="10" t="n"/>
      <c r="BH248" s="10" t="n"/>
      <c r="BI248" s="10" t="n"/>
      <c r="BJ248" s="10" t="n"/>
      <c r="BK248" s="10" t="n"/>
      <c r="BL248" s="10" t="n"/>
      <c r="BM248" s="10" t="n"/>
    </row>
    <row r="249" ht="15.75" customHeight="1" s="218">
      <c r="A249" s="10" t="n"/>
      <c r="B249" s="10" t="n"/>
      <c r="C249" s="10" t="n"/>
      <c r="D249" s="10" t="n"/>
      <c r="E249" s="10" t="n"/>
      <c r="F249" s="10" t="n"/>
      <c r="G249" s="11" t="n"/>
      <c r="H249" s="10" t="n"/>
      <c r="I249" s="10" t="n"/>
      <c r="J249" s="10" t="n"/>
      <c r="K249" s="10" t="n"/>
      <c r="L249" s="10" t="n"/>
      <c r="M249" s="13" t="n"/>
      <c r="N249" s="13" t="n"/>
      <c r="O249" s="13" t="n"/>
      <c r="P249" s="13" t="n"/>
      <c r="Q249" s="10" t="n"/>
      <c r="R249" s="10" t="n"/>
      <c r="S249" s="10" t="n"/>
      <c r="T249" s="10" t="n"/>
      <c r="U249" s="10" t="n"/>
      <c r="V249" s="10" t="n"/>
      <c r="W249" s="10" t="n"/>
      <c r="X249" s="10" t="n"/>
      <c r="Y249" s="11" t="n"/>
      <c r="Z249" s="11" t="n"/>
      <c r="AA249" s="11" t="n"/>
      <c r="AB249" s="11" t="n"/>
      <c r="AC249" s="11" t="n"/>
      <c r="AD249" s="11" t="n"/>
      <c r="AE249" s="10" t="n"/>
      <c r="AF249" s="10" t="n"/>
      <c r="AG249" s="10" t="n"/>
      <c r="AH249" s="10" t="n"/>
      <c r="AI249" s="13" t="n"/>
      <c r="AJ249" s="13" t="n"/>
      <c r="AK249" s="13" t="n"/>
      <c r="AL249" s="13" t="n"/>
      <c r="AM249" s="13" t="n"/>
      <c r="AN249" s="13" t="n"/>
      <c r="AO249" s="13" t="n"/>
      <c r="AP249" s="14" t="n"/>
      <c r="AQ249" s="14" t="n"/>
      <c r="AR249" s="14" t="n"/>
      <c r="AS249" s="13" t="n"/>
      <c r="AT249" s="13" t="n"/>
      <c r="AU249" s="10" t="n"/>
      <c r="AV249" s="10" t="n"/>
      <c r="AW249" s="10" t="n"/>
      <c r="AX249" s="10" t="n"/>
      <c r="AY249" s="10" t="n"/>
      <c r="AZ249" s="10" t="n"/>
      <c r="BA249" s="10" t="n"/>
      <c r="BB249" s="10" t="n"/>
      <c r="BC249" s="10" t="n"/>
      <c r="BD249" s="11" t="n"/>
      <c r="BE249" s="10" t="n"/>
      <c r="BF249" s="10" t="n"/>
      <c r="BG249" s="10" t="n"/>
      <c r="BH249" s="10" t="n"/>
      <c r="BI249" s="10" t="n"/>
      <c r="BJ249" s="10" t="n"/>
      <c r="BK249" s="10" t="n"/>
      <c r="BL249" s="10" t="n"/>
      <c r="BM249" s="10" t="n"/>
    </row>
    <row r="250" ht="15.75" customHeight="1" s="218">
      <c r="A250" s="10" t="n"/>
      <c r="B250" s="10" t="n"/>
      <c r="C250" s="10" t="n"/>
      <c r="D250" s="10" t="n"/>
      <c r="E250" s="10" t="n"/>
      <c r="F250" s="10" t="n"/>
      <c r="G250" s="11" t="n"/>
      <c r="H250" s="10" t="n"/>
      <c r="I250" s="10" t="n"/>
      <c r="J250" s="10" t="n"/>
      <c r="K250" s="10" t="n"/>
      <c r="L250" s="10" t="n"/>
      <c r="M250" s="13" t="n"/>
      <c r="N250" s="13" t="n"/>
      <c r="O250" s="13" t="n"/>
      <c r="P250" s="13" t="n"/>
      <c r="Q250" s="10" t="n"/>
      <c r="R250" s="10" t="n"/>
      <c r="S250" s="10" t="n"/>
      <c r="T250" s="10" t="n"/>
      <c r="U250" s="10" t="n"/>
      <c r="V250" s="10" t="n"/>
      <c r="W250" s="10" t="n"/>
      <c r="X250" s="10" t="n"/>
      <c r="Y250" s="11" t="n"/>
      <c r="Z250" s="11" t="n"/>
      <c r="AA250" s="11" t="n"/>
      <c r="AB250" s="11" t="n"/>
      <c r="AC250" s="11" t="n"/>
      <c r="AD250" s="11" t="n"/>
      <c r="AE250" s="10" t="n"/>
      <c r="AF250" s="10" t="n"/>
      <c r="AG250" s="10" t="n"/>
      <c r="AH250" s="10" t="n"/>
      <c r="AI250" s="13" t="n"/>
      <c r="AJ250" s="13" t="n"/>
      <c r="AK250" s="13" t="n"/>
      <c r="AL250" s="13" t="n"/>
      <c r="AM250" s="13" t="n"/>
      <c r="AN250" s="13" t="n"/>
      <c r="AO250" s="13" t="n"/>
      <c r="AP250" s="14" t="n"/>
      <c r="AQ250" s="14" t="n"/>
      <c r="AR250" s="14" t="n"/>
      <c r="AS250" s="13" t="n"/>
      <c r="AT250" s="13" t="n"/>
      <c r="AU250" s="10" t="n"/>
      <c r="AV250" s="10" t="n"/>
      <c r="AW250" s="10" t="n"/>
      <c r="AX250" s="10" t="n"/>
      <c r="AY250" s="10" t="n"/>
      <c r="AZ250" s="10" t="n"/>
      <c r="BA250" s="10" t="n"/>
      <c r="BB250" s="10" t="n"/>
      <c r="BC250" s="10" t="n"/>
      <c r="BD250" s="11" t="n"/>
      <c r="BE250" s="10" t="n"/>
      <c r="BF250" s="10" t="n"/>
      <c r="BG250" s="10" t="n"/>
      <c r="BH250" s="10" t="n"/>
      <c r="BI250" s="10" t="n"/>
      <c r="BJ250" s="10" t="n"/>
      <c r="BK250" s="10" t="n"/>
      <c r="BL250" s="10" t="n"/>
      <c r="BM250" s="10" t="n"/>
    </row>
    <row r="251" ht="15.75" customHeight="1" s="218">
      <c r="A251" s="10" t="n"/>
      <c r="B251" s="10" t="n"/>
      <c r="C251" s="10" t="n"/>
      <c r="D251" s="10" t="n"/>
      <c r="E251" s="10" t="n"/>
      <c r="F251" s="10" t="n"/>
      <c r="G251" s="11" t="n"/>
      <c r="H251" s="10" t="n"/>
      <c r="I251" s="10" t="n"/>
      <c r="J251" s="10" t="n"/>
      <c r="K251" s="10" t="n"/>
      <c r="L251" s="10" t="n"/>
      <c r="M251" s="13" t="n"/>
      <c r="N251" s="13" t="n"/>
      <c r="O251" s="13" t="n"/>
      <c r="P251" s="13" t="n"/>
      <c r="Q251" s="10" t="n"/>
      <c r="R251" s="10" t="n"/>
      <c r="S251" s="10" t="n"/>
      <c r="T251" s="10" t="n"/>
      <c r="U251" s="10" t="n"/>
      <c r="V251" s="10" t="n"/>
      <c r="W251" s="10" t="n"/>
      <c r="X251" s="10" t="n"/>
      <c r="Y251" s="11" t="n"/>
      <c r="Z251" s="11" t="n"/>
      <c r="AA251" s="11" t="n"/>
      <c r="AB251" s="11" t="n"/>
      <c r="AC251" s="11" t="n"/>
      <c r="AD251" s="11" t="n"/>
      <c r="AE251" s="10" t="n"/>
      <c r="AF251" s="10" t="n"/>
      <c r="AG251" s="10" t="n"/>
      <c r="AH251" s="10" t="n"/>
      <c r="AI251" s="13" t="n"/>
      <c r="AJ251" s="13" t="n"/>
      <c r="AK251" s="13" t="n"/>
      <c r="AL251" s="13" t="n"/>
      <c r="AM251" s="13" t="n"/>
      <c r="AN251" s="13" t="n"/>
      <c r="AO251" s="13" t="n"/>
      <c r="AP251" s="14" t="n"/>
      <c r="AQ251" s="14" t="n"/>
      <c r="AR251" s="14" t="n"/>
      <c r="AS251" s="13" t="n"/>
      <c r="AT251" s="13" t="n"/>
      <c r="AU251" s="10" t="n"/>
      <c r="AV251" s="10" t="n"/>
      <c r="AW251" s="10" t="n"/>
      <c r="AX251" s="10" t="n"/>
      <c r="AY251" s="10" t="n"/>
      <c r="AZ251" s="10" t="n"/>
      <c r="BA251" s="10" t="n"/>
      <c r="BB251" s="10" t="n"/>
      <c r="BC251" s="10" t="n"/>
      <c r="BD251" s="11" t="n"/>
      <c r="BE251" s="10" t="n"/>
      <c r="BF251" s="10" t="n"/>
      <c r="BG251" s="10" t="n"/>
      <c r="BH251" s="10" t="n"/>
      <c r="BI251" s="10" t="n"/>
      <c r="BJ251" s="10" t="n"/>
      <c r="BK251" s="10" t="n"/>
      <c r="BL251" s="10" t="n"/>
      <c r="BM251" s="10" t="n"/>
    </row>
    <row r="252" ht="15.75" customHeight="1" s="218">
      <c r="A252" s="10" t="n"/>
      <c r="B252" s="10" t="n"/>
      <c r="C252" s="10" t="n"/>
      <c r="D252" s="10" t="n"/>
      <c r="E252" s="10" t="n"/>
      <c r="F252" s="10" t="n"/>
      <c r="G252" s="11" t="n"/>
      <c r="H252" s="10" t="n"/>
      <c r="I252" s="10" t="n"/>
      <c r="J252" s="10" t="n"/>
      <c r="K252" s="10" t="n"/>
      <c r="L252" s="10" t="n"/>
      <c r="M252" s="13" t="n"/>
      <c r="N252" s="13" t="n"/>
      <c r="O252" s="13" t="n"/>
      <c r="P252" s="13" t="n"/>
      <c r="Q252" s="10" t="n"/>
      <c r="R252" s="10" t="n"/>
      <c r="S252" s="10" t="n"/>
      <c r="T252" s="10" t="n"/>
      <c r="U252" s="10" t="n"/>
      <c r="V252" s="10" t="n"/>
      <c r="W252" s="10" t="n"/>
      <c r="X252" s="10" t="n"/>
      <c r="Y252" s="11" t="n"/>
      <c r="Z252" s="11" t="n"/>
      <c r="AA252" s="11" t="n"/>
      <c r="AB252" s="11" t="n"/>
      <c r="AC252" s="11" t="n"/>
      <c r="AD252" s="11" t="n"/>
      <c r="AE252" s="10" t="n"/>
      <c r="AF252" s="10" t="n"/>
      <c r="AG252" s="10" t="n"/>
      <c r="AH252" s="10" t="n"/>
      <c r="AI252" s="13" t="n"/>
      <c r="AJ252" s="13" t="n"/>
      <c r="AK252" s="13" t="n"/>
      <c r="AL252" s="13" t="n"/>
      <c r="AM252" s="13" t="n"/>
      <c r="AN252" s="13" t="n"/>
      <c r="AO252" s="13" t="n"/>
      <c r="AP252" s="14" t="n"/>
      <c r="AQ252" s="14" t="n"/>
      <c r="AR252" s="14" t="n"/>
      <c r="AS252" s="13" t="n"/>
      <c r="AT252" s="13" t="n"/>
      <c r="AU252" s="10" t="n"/>
      <c r="AV252" s="10" t="n"/>
      <c r="AW252" s="10" t="n"/>
      <c r="AX252" s="10" t="n"/>
      <c r="AY252" s="10" t="n"/>
      <c r="AZ252" s="10" t="n"/>
      <c r="BA252" s="10" t="n"/>
      <c r="BB252" s="10" t="n"/>
      <c r="BC252" s="10" t="n"/>
      <c r="BD252" s="11" t="n"/>
      <c r="BE252" s="10" t="n"/>
      <c r="BF252" s="10" t="n"/>
      <c r="BG252" s="10" t="n"/>
      <c r="BH252" s="10" t="n"/>
      <c r="BI252" s="10" t="n"/>
      <c r="BJ252" s="10" t="n"/>
      <c r="BK252" s="10" t="n"/>
      <c r="BL252" s="10" t="n"/>
      <c r="BM252" s="10" t="n"/>
    </row>
    <row r="253" ht="15.75" customHeight="1" s="218">
      <c r="A253" s="10" t="n"/>
      <c r="B253" s="10" t="n"/>
      <c r="C253" s="10" t="n"/>
      <c r="D253" s="10" t="n"/>
      <c r="E253" s="10" t="n"/>
      <c r="F253" s="10" t="n"/>
      <c r="G253" s="11" t="n"/>
      <c r="H253" s="10" t="n"/>
      <c r="I253" s="10" t="n"/>
      <c r="J253" s="10" t="n"/>
      <c r="K253" s="10" t="n"/>
      <c r="L253" s="10" t="n"/>
      <c r="M253" s="13" t="n"/>
      <c r="N253" s="13" t="n"/>
      <c r="O253" s="13" t="n"/>
      <c r="P253" s="13" t="n"/>
      <c r="Q253" s="10" t="n"/>
      <c r="R253" s="10" t="n"/>
      <c r="S253" s="10" t="n"/>
      <c r="T253" s="10" t="n"/>
      <c r="U253" s="10" t="n"/>
      <c r="V253" s="10" t="n"/>
      <c r="W253" s="10" t="n"/>
      <c r="X253" s="10" t="n"/>
      <c r="Y253" s="11" t="n"/>
      <c r="Z253" s="11" t="n"/>
      <c r="AA253" s="11" t="n"/>
      <c r="AB253" s="11" t="n"/>
      <c r="AC253" s="11" t="n"/>
      <c r="AD253" s="11" t="n"/>
      <c r="AE253" s="10" t="n"/>
      <c r="AF253" s="10" t="n"/>
      <c r="AG253" s="10" t="n"/>
      <c r="AH253" s="10" t="n"/>
      <c r="AI253" s="13" t="n"/>
      <c r="AJ253" s="13" t="n"/>
      <c r="AK253" s="13" t="n"/>
      <c r="AL253" s="13" t="n"/>
      <c r="AM253" s="13" t="n"/>
      <c r="AN253" s="13" t="n"/>
      <c r="AO253" s="13" t="n"/>
      <c r="AP253" s="14" t="n"/>
      <c r="AQ253" s="14" t="n"/>
      <c r="AR253" s="14" t="n"/>
      <c r="AS253" s="13" t="n"/>
      <c r="AT253" s="13" t="n"/>
      <c r="AU253" s="10" t="n"/>
      <c r="AV253" s="10" t="n"/>
      <c r="AW253" s="10" t="n"/>
      <c r="AX253" s="10" t="n"/>
      <c r="AY253" s="10" t="n"/>
      <c r="AZ253" s="10" t="n"/>
      <c r="BA253" s="10" t="n"/>
      <c r="BB253" s="10" t="n"/>
      <c r="BC253" s="10" t="n"/>
      <c r="BD253" s="11" t="n"/>
      <c r="BE253" s="10" t="n"/>
      <c r="BF253" s="10" t="n"/>
      <c r="BG253" s="10" t="n"/>
      <c r="BH253" s="10" t="n"/>
      <c r="BI253" s="10" t="n"/>
      <c r="BJ253" s="10" t="n"/>
      <c r="BK253" s="10" t="n"/>
      <c r="BL253" s="10" t="n"/>
      <c r="BM253" s="10" t="n"/>
    </row>
    <row r="254" ht="15.75" customHeight="1" s="218">
      <c r="A254" s="10" t="n"/>
      <c r="B254" s="10" t="n"/>
      <c r="C254" s="10" t="n"/>
      <c r="D254" s="10" t="n"/>
      <c r="E254" s="10" t="n"/>
      <c r="F254" s="10" t="n"/>
      <c r="G254" s="11" t="n"/>
      <c r="H254" s="10" t="n"/>
      <c r="I254" s="10" t="n"/>
      <c r="J254" s="10" t="n"/>
      <c r="K254" s="10" t="n"/>
      <c r="L254" s="10" t="n"/>
      <c r="M254" s="13" t="n"/>
      <c r="N254" s="13" t="n"/>
      <c r="O254" s="13" t="n"/>
      <c r="P254" s="13" t="n"/>
      <c r="Q254" s="10" t="n"/>
      <c r="R254" s="10" t="n"/>
      <c r="S254" s="10" t="n"/>
      <c r="T254" s="10" t="n"/>
      <c r="U254" s="10" t="n"/>
      <c r="V254" s="10" t="n"/>
      <c r="W254" s="10" t="n"/>
      <c r="X254" s="10" t="n"/>
      <c r="Y254" s="11" t="n"/>
      <c r="Z254" s="11" t="n"/>
      <c r="AA254" s="11" t="n"/>
      <c r="AB254" s="11" t="n"/>
      <c r="AC254" s="11" t="n"/>
      <c r="AD254" s="11" t="n"/>
      <c r="AE254" s="10" t="n"/>
      <c r="AF254" s="10" t="n"/>
      <c r="AG254" s="10" t="n"/>
      <c r="AH254" s="10" t="n"/>
      <c r="AI254" s="13" t="n"/>
      <c r="AJ254" s="13" t="n"/>
      <c r="AK254" s="13" t="n"/>
      <c r="AL254" s="13" t="n"/>
      <c r="AM254" s="13" t="n"/>
      <c r="AN254" s="13" t="n"/>
      <c r="AO254" s="13" t="n"/>
      <c r="AP254" s="14" t="n"/>
      <c r="AQ254" s="14" t="n"/>
      <c r="AR254" s="14" t="n"/>
      <c r="AS254" s="13" t="n"/>
      <c r="AT254" s="13" t="n"/>
      <c r="AU254" s="10" t="n"/>
      <c r="AV254" s="10" t="n"/>
      <c r="AW254" s="10" t="n"/>
      <c r="AX254" s="10" t="n"/>
      <c r="AY254" s="10" t="n"/>
      <c r="AZ254" s="10" t="n"/>
      <c r="BA254" s="10" t="n"/>
      <c r="BB254" s="10" t="n"/>
      <c r="BC254" s="10" t="n"/>
      <c r="BD254" s="11" t="n"/>
      <c r="BE254" s="10" t="n"/>
      <c r="BF254" s="10" t="n"/>
      <c r="BG254" s="10" t="n"/>
      <c r="BH254" s="10" t="n"/>
      <c r="BI254" s="10" t="n"/>
      <c r="BJ254" s="10" t="n"/>
      <c r="BK254" s="10" t="n"/>
      <c r="BL254" s="10" t="n"/>
      <c r="BM254" s="10" t="n"/>
    </row>
    <row r="255" ht="15.75" customHeight="1" s="218">
      <c r="A255" s="10" t="n"/>
      <c r="B255" s="10" t="n"/>
      <c r="C255" s="10" t="n"/>
      <c r="D255" s="10" t="n"/>
      <c r="E255" s="10" t="n"/>
      <c r="F255" s="10" t="n"/>
      <c r="G255" s="11" t="n"/>
      <c r="H255" s="10" t="n"/>
      <c r="I255" s="10" t="n"/>
      <c r="J255" s="10" t="n"/>
      <c r="K255" s="10" t="n"/>
      <c r="L255" s="10" t="n"/>
      <c r="M255" s="13" t="n"/>
      <c r="N255" s="13" t="n"/>
      <c r="O255" s="13" t="n"/>
      <c r="P255" s="13" t="n"/>
      <c r="Q255" s="10" t="n"/>
      <c r="R255" s="10" t="n"/>
      <c r="S255" s="10" t="n"/>
      <c r="T255" s="10" t="n"/>
      <c r="U255" s="10" t="n"/>
      <c r="V255" s="10" t="n"/>
      <c r="W255" s="10" t="n"/>
      <c r="X255" s="10" t="n"/>
      <c r="Y255" s="11" t="n"/>
      <c r="Z255" s="11" t="n"/>
      <c r="AA255" s="11" t="n"/>
      <c r="AB255" s="11" t="n"/>
      <c r="AC255" s="11" t="n"/>
      <c r="AD255" s="11" t="n"/>
      <c r="AE255" s="10" t="n"/>
      <c r="AF255" s="10" t="n"/>
      <c r="AG255" s="10" t="n"/>
      <c r="AH255" s="10" t="n"/>
      <c r="AI255" s="13" t="n"/>
      <c r="AJ255" s="13" t="n"/>
      <c r="AK255" s="13" t="n"/>
      <c r="AL255" s="13" t="n"/>
      <c r="AM255" s="13" t="n"/>
      <c r="AN255" s="13" t="n"/>
      <c r="AO255" s="13" t="n"/>
      <c r="AP255" s="14" t="n"/>
      <c r="AQ255" s="14" t="n"/>
      <c r="AR255" s="14" t="n"/>
      <c r="AS255" s="13" t="n"/>
      <c r="AT255" s="13" t="n"/>
      <c r="AU255" s="10" t="n"/>
      <c r="AV255" s="10" t="n"/>
      <c r="AW255" s="10" t="n"/>
      <c r="AX255" s="10" t="n"/>
      <c r="AY255" s="10" t="n"/>
      <c r="AZ255" s="10" t="n"/>
      <c r="BA255" s="10" t="n"/>
      <c r="BB255" s="10" t="n"/>
      <c r="BC255" s="10" t="n"/>
      <c r="BD255" s="11" t="n"/>
      <c r="BE255" s="10" t="n"/>
      <c r="BF255" s="10" t="n"/>
      <c r="BG255" s="10" t="n"/>
      <c r="BH255" s="10" t="n"/>
      <c r="BI255" s="10" t="n"/>
      <c r="BJ255" s="10" t="n"/>
      <c r="BK255" s="10" t="n"/>
      <c r="BL255" s="10" t="n"/>
      <c r="BM255" s="10" t="n"/>
    </row>
    <row r="256" ht="15.75" customHeight="1" s="218">
      <c r="A256" s="10" t="n"/>
      <c r="B256" s="10" t="n"/>
      <c r="C256" s="10" t="n"/>
      <c r="D256" s="10" t="n"/>
      <c r="E256" s="10" t="n"/>
      <c r="F256" s="10" t="n"/>
      <c r="G256" s="11" t="n"/>
      <c r="H256" s="10" t="n"/>
      <c r="I256" s="10" t="n"/>
      <c r="J256" s="10" t="n"/>
      <c r="K256" s="10" t="n"/>
      <c r="L256" s="10" t="n"/>
      <c r="M256" s="13" t="n"/>
      <c r="N256" s="13" t="n"/>
      <c r="O256" s="13" t="n"/>
      <c r="P256" s="13" t="n"/>
      <c r="Q256" s="10" t="n"/>
      <c r="R256" s="10" t="n"/>
      <c r="S256" s="10" t="n"/>
      <c r="T256" s="10" t="n"/>
      <c r="U256" s="10" t="n"/>
      <c r="V256" s="10" t="n"/>
      <c r="W256" s="10" t="n"/>
      <c r="X256" s="10" t="n"/>
      <c r="Y256" s="11" t="n"/>
      <c r="Z256" s="11" t="n"/>
      <c r="AA256" s="11" t="n"/>
      <c r="AB256" s="11" t="n"/>
      <c r="AC256" s="11" t="n"/>
      <c r="AD256" s="11" t="n"/>
      <c r="AE256" s="10" t="n"/>
      <c r="AF256" s="10" t="n"/>
      <c r="AG256" s="10" t="n"/>
      <c r="AH256" s="10" t="n"/>
      <c r="AI256" s="13" t="n"/>
      <c r="AJ256" s="13" t="n"/>
      <c r="AK256" s="13" t="n"/>
      <c r="AL256" s="13" t="n"/>
      <c r="AM256" s="13" t="n"/>
      <c r="AN256" s="13" t="n"/>
      <c r="AO256" s="13" t="n"/>
      <c r="AP256" s="14" t="n"/>
      <c r="AQ256" s="14" t="n"/>
      <c r="AR256" s="14" t="n"/>
      <c r="AS256" s="13" t="n"/>
      <c r="AT256" s="13" t="n"/>
      <c r="AU256" s="10" t="n"/>
      <c r="AV256" s="10" t="n"/>
      <c r="AW256" s="10" t="n"/>
      <c r="AX256" s="10" t="n"/>
      <c r="AY256" s="10" t="n"/>
      <c r="AZ256" s="10" t="n"/>
      <c r="BA256" s="10" t="n"/>
      <c r="BB256" s="10" t="n"/>
      <c r="BC256" s="10" t="n"/>
      <c r="BD256" s="11" t="n"/>
      <c r="BE256" s="10" t="n"/>
      <c r="BF256" s="10" t="n"/>
      <c r="BG256" s="10" t="n"/>
      <c r="BH256" s="10" t="n"/>
      <c r="BI256" s="10" t="n"/>
      <c r="BJ256" s="10" t="n"/>
      <c r="BK256" s="10" t="n"/>
      <c r="BL256" s="10" t="n"/>
      <c r="BM256" s="10" t="n"/>
    </row>
    <row r="257" ht="15.75" customHeight="1" s="218">
      <c r="A257" s="10" t="n"/>
      <c r="B257" s="10" t="n"/>
      <c r="C257" s="10" t="n"/>
      <c r="D257" s="10" t="n"/>
      <c r="E257" s="10" t="n"/>
      <c r="F257" s="10" t="n"/>
      <c r="G257" s="11" t="n"/>
      <c r="H257" s="10" t="n"/>
      <c r="I257" s="10" t="n"/>
      <c r="J257" s="10" t="n"/>
      <c r="K257" s="10" t="n"/>
      <c r="L257" s="10" t="n"/>
      <c r="M257" s="13" t="n"/>
      <c r="N257" s="13" t="n"/>
      <c r="O257" s="13" t="n"/>
      <c r="P257" s="13" t="n"/>
      <c r="Q257" s="10" t="n"/>
      <c r="R257" s="10" t="n"/>
      <c r="S257" s="10" t="n"/>
      <c r="T257" s="10" t="n"/>
      <c r="U257" s="10" t="n"/>
      <c r="V257" s="10" t="n"/>
      <c r="W257" s="10" t="n"/>
      <c r="X257" s="10" t="n"/>
      <c r="Y257" s="11" t="n"/>
      <c r="Z257" s="11" t="n"/>
      <c r="AA257" s="11" t="n"/>
      <c r="AB257" s="11" t="n"/>
      <c r="AC257" s="11" t="n"/>
      <c r="AD257" s="11" t="n"/>
      <c r="AE257" s="10" t="n"/>
      <c r="AF257" s="10" t="n"/>
      <c r="AG257" s="10" t="n"/>
      <c r="AH257" s="10" t="n"/>
      <c r="AI257" s="13" t="n"/>
      <c r="AJ257" s="13" t="n"/>
      <c r="AK257" s="13" t="n"/>
      <c r="AL257" s="13" t="n"/>
      <c r="AM257" s="13" t="n"/>
      <c r="AN257" s="13" t="n"/>
      <c r="AO257" s="13" t="n"/>
      <c r="AP257" s="14" t="n"/>
      <c r="AQ257" s="14" t="n"/>
      <c r="AR257" s="14" t="n"/>
      <c r="AS257" s="13" t="n"/>
      <c r="AT257" s="13" t="n"/>
      <c r="AU257" s="10" t="n"/>
      <c r="AV257" s="10" t="n"/>
      <c r="AW257" s="10" t="n"/>
      <c r="AX257" s="10" t="n"/>
      <c r="AY257" s="10" t="n"/>
      <c r="AZ257" s="10" t="n"/>
      <c r="BA257" s="10" t="n"/>
      <c r="BB257" s="10" t="n"/>
      <c r="BC257" s="10" t="n"/>
      <c r="BD257" s="11" t="n"/>
      <c r="BE257" s="10" t="n"/>
      <c r="BF257" s="10" t="n"/>
      <c r="BG257" s="10" t="n"/>
      <c r="BH257" s="10" t="n"/>
      <c r="BI257" s="10" t="n"/>
      <c r="BJ257" s="10" t="n"/>
      <c r="BK257" s="10" t="n"/>
      <c r="BL257" s="10" t="n"/>
      <c r="BM257" s="10" t="n"/>
    </row>
    <row r="258" ht="15.75" customHeight="1" s="218">
      <c r="A258" s="10" t="n"/>
      <c r="B258" s="10" t="n"/>
      <c r="C258" s="10" t="n"/>
      <c r="D258" s="10" t="n"/>
      <c r="E258" s="10" t="n"/>
      <c r="F258" s="10" t="n"/>
      <c r="G258" s="11" t="n"/>
      <c r="H258" s="10" t="n"/>
      <c r="I258" s="10" t="n"/>
      <c r="J258" s="10" t="n"/>
      <c r="K258" s="10" t="n"/>
      <c r="L258" s="10" t="n"/>
      <c r="M258" s="13" t="n"/>
      <c r="N258" s="13" t="n"/>
      <c r="O258" s="13" t="n"/>
      <c r="P258" s="13" t="n"/>
      <c r="Q258" s="10" t="n"/>
      <c r="R258" s="10" t="n"/>
      <c r="S258" s="10" t="n"/>
      <c r="T258" s="10" t="n"/>
      <c r="U258" s="10" t="n"/>
      <c r="V258" s="10" t="n"/>
      <c r="W258" s="10" t="n"/>
      <c r="X258" s="10" t="n"/>
      <c r="Y258" s="11" t="n"/>
      <c r="Z258" s="11" t="n"/>
      <c r="AA258" s="11" t="n"/>
      <c r="AB258" s="11" t="n"/>
      <c r="AC258" s="11" t="n"/>
      <c r="AD258" s="11" t="n"/>
      <c r="AE258" s="10" t="n"/>
      <c r="AF258" s="10" t="n"/>
      <c r="AG258" s="10" t="n"/>
      <c r="AH258" s="10" t="n"/>
      <c r="AI258" s="13" t="n"/>
      <c r="AJ258" s="13" t="n"/>
      <c r="AK258" s="13" t="n"/>
      <c r="AL258" s="13" t="n"/>
      <c r="AM258" s="13" t="n"/>
      <c r="AN258" s="13" t="n"/>
      <c r="AO258" s="13" t="n"/>
      <c r="AP258" s="14" t="n"/>
      <c r="AQ258" s="14" t="n"/>
      <c r="AR258" s="14" t="n"/>
      <c r="AS258" s="13" t="n"/>
      <c r="AT258" s="13" t="n"/>
      <c r="AU258" s="10" t="n"/>
      <c r="AV258" s="10" t="n"/>
      <c r="AW258" s="10" t="n"/>
      <c r="AX258" s="10" t="n"/>
      <c r="AY258" s="10" t="n"/>
      <c r="AZ258" s="10" t="n"/>
      <c r="BA258" s="10" t="n"/>
      <c r="BB258" s="10" t="n"/>
      <c r="BC258" s="10" t="n"/>
      <c r="BD258" s="11" t="n"/>
      <c r="BE258" s="10" t="n"/>
      <c r="BF258" s="10" t="n"/>
      <c r="BG258" s="10" t="n"/>
      <c r="BH258" s="10" t="n"/>
      <c r="BI258" s="10" t="n"/>
      <c r="BJ258" s="10" t="n"/>
      <c r="BK258" s="10" t="n"/>
      <c r="BL258" s="10" t="n"/>
      <c r="BM258" s="10" t="n"/>
    </row>
    <row r="259" ht="15.75" customHeight="1" s="218">
      <c r="A259" s="10" t="n"/>
      <c r="B259" s="10" t="n"/>
      <c r="C259" s="10" t="n"/>
      <c r="D259" s="10" t="n"/>
      <c r="E259" s="10" t="n"/>
      <c r="F259" s="10" t="n"/>
      <c r="G259" s="11" t="n"/>
      <c r="H259" s="10" t="n"/>
      <c r="I259" s="10" t="n"/>
      <c r="J259" s="10" t="n"/>
      <c r="K259" s="10" t="n"/>
      <c r="L259" s="10" t="n"/>
      <c r="M259" s="13" t="n"/>
      <c r="N259" s="13" t="n"/>
      <c r="O259" s="13" t="n"/>
      <c r="P259" s="13" t="n"/>
      <c r="Q259" s="10" t="n"/>
      <c r="R259" s="10" t="n"/>
      <c r="S259" s="10" t="n"/>
      <c r="T259" s="10" t="n"/>
      <c r="U259" s="10" t="n"/>
      <c r="V259" s="10" t="n"/>
      <c r="W259" s="10" t="n"/>
      <c r="X259" s="10" t="n"/>
      <c r="Y259" s="11" t="n"/>
      <c r="Z259" s="11" t="n"/>
      <c r="AA259" s="11" t="n"/>
      <c r="AB259" s="11" t="n"/>
      <c r="AC259" s="11" t="n"/>
      <c r="AD259" s="11" t="n"/>
      <c r="AE259" s="10" t="n"/>
      <c r="AF259" s="10" t="n"/>
      <c r="AG259" s="10" t="n"/>
      <c r="AH259" s="10" t="n"/>
      <c r="AI259" s="13" t="n"/>
      <c r="AJ259" s="13" t="n"/>
      <c r="AK259" s="13" t="n"/>
      <c r="AL259" s="13" t="n"/>
      <c r="AM259" s="13" t="n"/>
      <c r="AN259" s="13" t="n"/>
      <c r="AO259" s="13" t="n"/>
      <c r="AP259" s="14" t="n"/>
      <c r="AQ259" s="14" t="n"/>
      <c r="AR259" s="14" t="n"/>
      <c r="AS259" s="13" t="n"/>
      <c r="AT259" s="13" t="n"/>
      <c r="AU259" s="10" t="n"/>
      <c r="AV259" s="10" t="n"/>
      <c r="AW259" s="10" t="n"/>
      <c r="AX259" s="10" t="n"/>
      <c r="AY259" s="10" t="n"/>
      <c r="AZ259" s="10" t="n"/>
      <c r="BA259" s="10" t="n"/>
      <c r="BB259" s="10" t="n"/>
      <c r="BC259" s="10" t="n"/>
      <c r="BD259" s="11" t="n"/>
      <c r="BE259" s="10" t="n"/>
      <c r="BF259" s="10" t="n"/>
      <c r="BG259" s="10" t="n"/>
      <c r="BH259" s="10" t="n"/>
      <c r="BI259" s="10" t="n"/>
      <c r="BJ259" s="10" t="n"/>
      <c r="BK259" s="10" t="n"/>
      <c r="BL259" s="10" t="n"/>
      <c r="BM259" s="10" t="n"/>
    </row>
    <row r="260" ht="15.75" customHeight="1" s="218">
      <c r="A260" s="10" t="n"/>
      <c r="B260" s="10" t="n"/>
      <c r="C260" s="10" t="n"/>
      <c r="D260" s="10" t="n"/>
      <c r="E260" s="10" t="n"/>
      <c r="F260" s="10" t="n"/>
      <c r="G260" s="11" t="n"/>
      <c r="H260" s="10" t="n"/>
      <c r="I260" s="10" t="n"/>
      <c r="J260" s="10" t="n"/>
      <c r="K260" s="10" t="n"/>
      <c r="L260" s="10" t="n"/>
      <c r="M260" s="13" t="n"/>
      <c r="N260" s="13" t="n"/>
      <c r="O260" s="13" t="n"/>
      <c r="P260" s="13" t="n"/>
      <c r="Q260" s="10" t="n"/>
      <c r="R260" s="10" t="n"/>
      <c r="S260" s="10" t="n"/>
      <c r="T260" s="10" t="n"/>
      <c r="U260" s="10" t="n"/>
      <c r="V260" s="10" t="n"/>
      <c r="W260" s="10" t="n"/>
      <c r="X260" s="10" t="n"/>
      <c r="Y260" s="11" t="n"/>
      <c r="Z260" s="11" t="n"/>
      <c r="AA260" s="11" t="n"/>
      <c r="AB260" s="11" t="n"/>
      <c r="AC260" s="11" t="n"/>
      <c r="AD260" s="11" t="n"/>
      <c r="AE260" s="10" t="n"/>
      <c r="AF260" s="10" t="n"/>
      <c r="AG260" s="10" t="n"/>
      <c r="AH260" s="10" t="n"/>
      <c r="AI260" s="13" t="n"/>
      <c r="AJ260" s="13" t="n"/>
      <c r="AK260" s="13" t="n"/>
      <c r="AL260" s="13" t="n"/>
      <c r="AM260" s="13" t="n"/>
      <c r="AN260" s="13" t="n"/>
      <c r="AO260" s="13" t="n"/>
      <c r="AP260" s="14" t="n"/>
      <c r="AQ260" s="14" t="n"/>
      <c r="AR260" s="14" t="n"/>
      <c r="AS260" s="13" t="n"/>
      <c r="AT260" s="13" t="n"/>
      <c r="AU260" s="10" t="n"/>
      <c r="AV260" s="10" t="n"/>
      <c r="AW260" s="10" t="n"/>
      <c r="AX260" s="10" t="n"/>
      <c r="AY260" s="10" t="n"/>
      <c r="AZ260" s="10" t="n"/>
      <c r="BA260" s="10" t="n"/>
      <c r="BB260" s="10" t="n"/>
      <c r="BC260" s="10" t="n"/>
      <c r="BD260" s="11" t="n"/>
      <c r="BE260" s="10" t="n"/>
      <c r="BF260" s="10" t="n"/>
      <c r="BG260" s="10" t="n"/>
      <c r="BH260" s="10" t="n"/>
      <c r="BI260" s="10" t="n"/>
      <c r="BJ260" s="10" t="n"/>
      <c r="BK260" s="10" t="n"/>
      <c r="BL260" s="10" t="n"/>
      <c r="BM260" s="10" t="n"/>
    </row>
    <row r="261" ht="15.75" customHeight="1" s="218">
      <c r="A261" s="10" t="n"/>
      <c r="B261" s="10" t="n"/>
      <c r="C261" s="10" t="n"/>
      <c r="D261" s="10" t="n"/>
      <c r="E261" s="10" t="n"/>
      <c r="F261" s="10" t="n"/>
      <c r="G261" s="11" t="n"/>
      <c r="H261" s="10" t="n"/>
      <c r="I261" s="10" t="n"/>
      <c r="J261" s="10" t="n"/>
      <c r="K261" s="10" t="n"/>
      <c r="L261" s="10" t="n"/>
      <c r="M261" s="13" t="n"/>
      <c r="N261" s="13" t="n"/>
      <c r="O261" s="13" t="n"/>
      <c r="P261" s="13" t="n"/>
      <c r="Q261" s="10" t="n"/>
      <c r="R261" s="10" t="n"/>
      <c r="S261" s="10" t="n"/>
      <c r="T261" s="10" t="n"/>
      <c r="U261" s="10" t="n"/>
      <c r="V261" s="10" t="n"/>
      <c r="W261" s="10" t="n"/>
      <c r="X261" s="10" t="n"/>
      <c r="Y261" s="11" t="n"/>
      <c r="Z261" s="11" t="n"/>
      <c r="AA261" s="11" t="n"/>
      <c r="AB261" s="11" t="n"/>
      <c r="AC261" s="11" t="n"/>
      <c r="AD261" s="11" t="n"/>
      <c r="AE261" s="10" t="n"/>
      <c r="AF261" s="10" t="n"/>
      <c r="AG261" s="10" t="n"/>
      <c r="AH261" s="10" t="n"/>
      <c r="AI261" s="13" t="n"/>
      <c r="AJ261" s="13" t="n"/>
      <c r="AK261" s="13" t="n"/>
      <c r="AL261" s="13" t="n"/>
      <c r="AM261" s="13" t="n"/>
      <c r="AN261" s="13" t="n"/>
      <c r="AO261" s="13" t="n"/>
      <c r="AP261" s="14" t="n"/>
      <c r="AQ261" s="14" t="n"/>
      <c r="AR261" s="14" t="n"/>
      <c r="AS261" s="13" t="n"/>
      <c r="AT261" s="13" t="n"/>
      <c r="AU261" s="10" t="n"/>
      <c r="AV261" s="10" t="n"/>
      <c r="AW261" s="10" t="n"/>
      <c r="AX261" s="10" t="n"/>
      <c r="AY261" s="10" t="n"/>
      <c r="AZ261" s="10" t="n"/>
      <c r="BA261" s="10" t="n"/>
      <c r="BB261" s="10" t="n"/>
      <c r="BC261" s="10" t="n"/>
      <c r="BD261" s="11" t="n"/>
      <c r="BE261" s="10" t="n"/>
      <c r="BF261" s="10" t="n"/>
      <c r="BG261" s="10" t="n"/>
      <c r="BH261" s="10" t="n"/>
      <c r="BI261" s="10" t="n"/>
      <c r="BJ261" s="10" t="n"/>
      <c r="BK261" s="10" t="n"/>
      <c r="BL261" s="10" t="n"/>
      <c r="BM261" s="10" t="n"/>
    </row>
    <row r="262" ht="15.75" customHeight="1" s="218">
      <c r="A262" s="10" t="n"/>
      <c r="B262" s="10" t="n"/>
      <c r="C262" s="10" t="n"/>
      <c r="D262" s="10" t="n"/>
      <c r="E262" s="10" t="n"/>
      <c r="F262" s="10" t="n"/>
      <c r="G262" s="11" t="n"/>
      <c r="H262" s="10" t="n"/>
      <c r="I262" s="10" t="n"/>
      <c r="J262" s="10" t="n"/>
      <c r="K262" s="10" t="n"/>
      <c r="L262" s="10" t="n"/>
      <c r="M262" s="13" t="n"/>
      <c r="N262" s="13" t="n"/>
      <c r="O262" s="13" t="n"/>
      <c r="P262" s="13" t="n"/>
      <c r="Q262" s="10" t="n"/>
      <c r="R262" s="10" t="n"/>
      <c r="S262" s="10" t="n"/>
      <c r="T262" s="10" t="n"/>
      <c r="U262" s="10" t="n"/>
      <c r="V262" s="10" t="n"/>
      <c r="W262" s="10" t="n"/>
      <c r="X262" s="10" t="n"/>
      <c r="Y262" s="11" t="n"/>
      <c r="Z262" s="11" t="n"/>
      <c r="AA262" s="11" t="n"/>
      <c r="AB262" s="11" t="n"/>
      <c r="AC262" s="11" t="n"/>
      <c r="AD262" s="11" t="n"/>
      <c r="AE262" s="10" t="n"/>
      <c r="AF262" s="10" t="n"/>
      <c r="AG262" s="10" t="n"/>
      <c r="AH262" s="10" t="n"/>
      <c r="AI262" s="13" t="n"/>
      <c r="AJ262" s="13" t="n"/>
      <c r="AK262" s="13" t="n"/>
      <c r="AL262" s="13" t="n"/>
      <c r="AM262" s="13" t="n"/>
      <c r="AN262" s="13" t="n"/>
      <c r="AO262" s="13" t="n"/>
      <c r="AP262" s="14" t="n"/>
      <c r="AQ262" s="14" t="n"/>
      <c r="AR262" s="14" t="n"/>
      <c r="AS262" s="13" t="n"/>
      <c r="AT262" s="13" t="n"/>
      <c r="AU262" s="10" t="n"/>
      <c r="AV262" s="10" t="n"/>
      <c r="AW262" s="10" t="n"/>
      <c r="AX262" s="10" t="n"/>
      <c r="AY262" s="10" t="n"/>
      <c r="AZ262" s="10" t="n"/>
      <c r="BA262" s="10" t="n"/>
      <c r="BB262" s="10" t="n"/>
      <c r="BC262" s="10" t="n"/>
      <c r="BD262" s="11" t="n"/>
      <c r="BE262" s="10" t="n"/>
      <c r="BF262" s="10" t="n"/>
      <c r="BG262" s="10" t="n"/>
      <c r="BH262" s="10" t="n"/>
      <c r="BI262" s="10" t="n"/>
      <c r="BJ262" s="10" t="n"/>
      <c r="BK262" s="10" t="n"/>
      <c r="BL262" s="10" t="n"/>
      <c r="BM262" s="10" t="n"/>
    </row>
    <row r="263" ht="15.75" customHeight="1" s="218">
      <c r="A263" s="10" t="n"/>
      <c r="B263" s="10" t="n"/>
      <c r="C263" s="10" t="n"/>
      <c r="D263" s="10" t="n"/>
      <c r="E263" s="10" t="n"/>
      <c r="F263" s="10" t="n"/>
      <c r="G263" s="11" t="n"/>
      <c r="H263" s="10" t="n"/>
      <c r="I263" s="10" t="n"/>
      <c r="J263" s="10" t="n"/>
      <c r="K263" s="10" t="n"/>
      <c r="L263" s="10" t="n"/>
      <c r="M263" s="13" t="n"/>
      <c r="N263" s="13" t="n"/>
      <c r="O263" s="13" t="n"/>
      <c r="P263" s="13" t="n"/>
      <c r="Q263" s="10" t="n"/>
      <c r="R263" s="10" t="n"/>
      <c r="S263" s="10" t="n"/>
      <c r="T263" s="10" t="n"/>
      <c r="U263" s="10" t="n"/>
      <c r="V263" s="10" t="n"/>
      <c r="W263" s="10" t="n"/>
      <c r="X263" s="10" t="n"/>
      <c r="Y263" s="11" t="n"/>
      <c r="Z263" s="11" t="n"/>
      <c r="AA263" s="11" t="n"/>
      <c r="AB263" s="11" t="n"/>
      <c r="AC263" s="11" t="n"/>
      <c r="AD263" s="11" t="n"/>
      <c r="AE263" s="10" t="n"/>
      <c r="AF263" s="10" t="n"/>
      <c r="AG263" s="10" t="n"/>
      <c r="AH263" s="10" t="n"/>
      <c r="AI263" s="13" t="n"/>
      <c r="AJ263" s="13" t="n"/>
      <c r="AK263" s="13" t="n"/>
      <c r="AL263" s="13" t="n"/>
      <c r="AM263" s="13" t="n"/>
      <c r="AN263" s="13" t="n"/>
      <c r="AO263" s="13" t="n"/>
      <c r="AP263" s="14" t="n"/>
      <c r="AQ263" s="14" t="n"/>
      <c r="AR263" s="14" t="n"/>
      <c r="AS263" s="13" t="n"/>
      <c r="AT263" s="13" t="n"/>
      <c r="AU263" s="10" t="n"/>
      <c r="AV263" s="10" t="n"/>
      <c r="AW263" s="10" t="n"/>
      <c r="AX263" s="10" t="n"/>
      <c r="AY263" s="10" t="n"/>
      <c r="AZ263" s="10" t="n"/>
      <c r="BA263" s="10" t="n"/>
      <c r="BB263" s="10" t="n"/>
      <c r="BC263" s="10" t="n"/>
      <c r="BD263" s="11" t="n"/>
      <c r="BE263" s="10" t="n"/>
      <c r="BF263" s="10" t="n"/>
      <c r="BG263" s="10" t="n"/>
      <c r="BH263" s="10" t="n"/>
      <c r="BI263" s="10" t="n"/>
      <c r="BJ263" s="10" t="n"/>
      <c r="BK263" s="10" t="n"/>
      <c r="BL263" s="10" t="n"/>
      <c r="BM263" s="10" t="n"/>
    </row>
    <row r="264" ht="15.75" customHeight="1" s="218">
      <c r="A264" s="10" t="n"/>
      <c r="B264" s="10" t="n"/>
      <c r="C264" s="10" t="n"/>
      <c r="D264" s="10" t="n"/>
      <c r="E264" s="10" t="n"/>
      <c r="F264" s="10" t="n"/>
      <c r="G264" s="11" t="n"/>
      <c r="H264" s="10" t="n"/>
      <c r="I264" s="10" t="n"/>
      <c r="J264" s="10" t="n"/>
      <c r="K264" s="10" t="n"/>
      <c r="L264" s="10" t="n"/>
      <c r="M264" s="13" t="n"/>
      <c r="N264" s="13" t="n"/>
      <c r="O264" s="13" t="n"/>
      <c r="P264" s="13" t="n"/>
      <c r="Q264" s="10" t="n"/>
      <c r="R264" s="10" t="n"/>
      <c r="S264" s="10" t="n"/>
      <c r="T264" s="10" t="n"/>
      <c r="U264" s="10" t="n"/>
      <c r="V264" s="10" t="n"/>
      <c r="W264" s="10" t="n"/>
      <c r="X264" s="10" t="n"/>
      <c r="Y264" s="11" t="n"/>
      <c r="Z264" s="11" t="n"/>
      <c r="AA264" s="11" t="n"/>
      <c r="AB264" s="11" t="n"/>
      <c r="AC264" s="11" t="n"/>
      <c r="AD264" s="11" t="n"/>
      <c r="AE264" s="10" t="n"/>
      <c r="AF264" s="10" t="n"/>
      <c r="AG264" s="10" t="n"/>
      <c r="AH264" s="10" t="n"/>
      <c r="AI264" s="13" t="n"/>
      <c r="AJ264" s="13" t="n"/>
      <c r="AK264" s="13" t="n"/>
      <c r="AL264" s="13" t="n"/>
      <c r="AM264" s="13" t="n"/>
      <c r="AN264" s="13" t="n"/>
      <c r="AO264" s="13" t="n"/>
      <c r="AP264" s="14" t="n"/>
      <c r="AQ264" s="14" t="n"/>
      <c r="AR264" s="14" t="n"/>
      <c r="AS264" s="13" t="n"/>
      <c r="AT264" s="13" t="n"/>
      <c r="AU264" s="10" t="n"/>
      <c r="AV264" s="10" t="n"/>
      <c r="AW264" s="10" t="n"/>
      <c r="AX264" s="10" t="n"/>
      <c r="AY264" s="10" t="n"/>
      <c r="AZ264" s="10" t="n"/>
      <c r="BA264" s="10" t="n"/>
      <c r="BB264" s="10" t="n"/>
      <c r="BC264" s="10" t="n"/>
      <c r="BD264" s="11" t="n"/>
      <c r="BE264" s="10" t="n"/>
      <c r="BF264" s="10" t="n"/>
      <c r="BG264" s="10" t="n"/>
      <c r="BH264" s="10" t="n"/>
      <c r="BI264" s="10" t="n"/>
      <c r="BJ264" s="10" t="n"/>
      <c r="BK264" s="10" t="n"/>
      <c r="BL264" s="10" t="n"/>
      <c r="BM264" s="10" t="n"/>
    </row>
    <row r="265" ht="15.75" customHeight="1" s="218">
      <c r="A265" s="10" t="n"/>
      <c r="B265" s="10" t="n"/>
      <c r="C265" s="10" t="n"/>
      <c r="D265" s="10" t="n"/>
      <c r="E265" s="10" t="n"/>
      <c r="F265" s="10" t="n"/>
      <c r="G265" s="11" t="n"/>
      <c r="H265" s="10" t="n"/>
      <c r="I265" s="10" t="n"/>
      <c r="J265" s="10" t="n"/>
      <c r="K265" s="10" t="n"/>
      <c r="L265" s="10" t="n"/>
      <c r="M265" s="13" t="n"/>
      <c r="N265" s="13" t="n"/>
      <c r="O265" s="13" t="n"/>
      <c r="P265" s="13" t="n"/>
      <c r="Q265" s="10" t="n"/>
      <c r="R265" s="10" t="n"/>
      <c r="S265" s="10" t="n"/>
      <c r="T265" s="10" t="n"/>
      <c r="U265" s="10" t="n"/>
      <c r="V265" s="10" t="n"/>
      <c r="W265" s="10" t="n"/>
      <c r="X265" s="10" t="n"/>
      <c r="Y265" s="11" t="n"/>
      <c r="Z265" s="11" t="n"/>
      <c r="AA265" s="11" t="n"/>
      <c r="AB265" s="11" t="n"/>
      <c r="AC265" s="11" t="n"/>
      <c r="AD265" s="11" t="n"/>
      <c r="AE265" s="10" t="n"/>
      <c r="AF265" s="10" t="n"/>
      <c r="AG265" s="10" t="n"/>
      <c r="AH265" s="10" t="n"/>
      <c r="AI265" s="13" t="n"/>
      <c r="AJ265" s="13" t="n"/>
      <c r="AK265" s="13" t="n"/>
      <c r="AL265" s="13" t="n"/>
      <c r="AM265" s="13" t="n"/>
      <c r="AN265" s="13" t="n"/>
      <c r="AO265" s="13" t="n"/>
      <c r="AP265" s="14" t="n"/>
      <c r="AQ265" s="14" t="n"/>
      <c r="AR265" s="14" t="n"/>
      <c r="AS265" s="13" t="n"/>
      <c r="AT265" s="13" t="n"/>
      <c r="AU265" s="10" t="n"/>
      <c r="AV265" s="10" t="n"/>
      <c r="AW265" s="10" t="n"/>
      <c r="AX265" s="10" t="n"/>
      <c r="AY265" s="10" t="n"/>
      <c r="AZ265" s="10" t="n"/>
      <c r="BA265" s="10" t="n"/>
      <c r="BB265" s="10" t="n"/>
      <c r="BC265" s="10" t="n"/>
      <c r="BD265" s="11" t="n"/>
      <c r="BE265" s="10" t="n"/>
      <c r="BF265" s="10" t="n"/>
      <c r="BG265" s="10" t="n"/>
      <c r="BH265" s="10" t="n"/>
      <c r="BI265" s="10" t="n"/>
      <c r="BJ265" s="10" t="n"/>
      <c r="BK265" s="10" t="n"/>
      <c r="BL265" s="10" t="n"/>
      <c r="BM265" s="10" t="n"/>
    </row>
    <row r="266" ht="15.75" customHeight="1" s="218">
      <c r="A266" s="10" t="n"/>
      <c r="B266" s="10" t="n"/>
      <c r="C266" s="10" t="n"/>
      <c r="D266" s="10" t="n"/>
      <c r="E266" s="10" t="n"/>
      <c r="F266" s="10" t="n"/>
      <c r="G266" s="11" t="n"/>
      <c r="H266" s="10" t="n"/>
      <c r="I266" s="10" t="n"/>
      <c r="J266" s="10" t="n"/>
      <c r="K266" s="10" t="n"/>
      <c r="L266" s="10" t="n"/>
      <c r="M266" s="13" t="n"/>
      <c r="N266" s="13" t="n"/>
      <c r="O266" s="13" t="n"/>
      <c r="P266" s="13" t="n"/>
      <c r="Q266" s="10" t="n"/>
      <c r="R266" s="10" t="n"/>
      <c r="S266" s="10" t="n"/>
      <c r="T266" s="10" t="n"/>
      <c r="U266" s="10" t="n"/>
      <c r="V266" s="10" t="n"/>
      <c r="W266" s="10" t="n"/>
      <c r="X266" s="10" t="n"/>
      <c r="Y266" s="11" t="n"/>
      <c r="Z266" s="11" t="n"/>
      <c r="AA266" s="11" t="n"/>
      <c r="AB266" s="11" t="n"/>
      <c r="AC266" s="11" t="n"/>
      <c r="AD266" s="11" t="n"/>
      <c r="AE266" s="10" t="n"/>
      <c r="AF266" s="10" t="n"/>
      <c r="AG266" s="10" t="n"/>
      <c r="AH266" s="10" t="n"/>
      <c r="AI266" s="13" t="n"/>
      <c r="AJ266" s="13" t="n"/>
      <c r="AK266" s="13" t="n"/>
      <c r="AL266" s="13" t="n"/>
      <c r="AM266" s="13" t="n"/>
      <c r="AN266" s="13" t="n"/>
      <c r="AO266" s="13" t="n"/>
      <c r="AP266" s="14" t="n"/>
      <c r="AQ266" s="14" t="n"/>
      <c r="AR266" s="14" t="n"/>
      <c r="AS266" s="13" t="n"/>
      <c r="AT266" s="13" t="n"/>
      <c r="AU266" s="10" t="n"/>
      <c r="AV266" s="10" t="n"/>
      <c r="AW266" s="10" t="n"/>
      <c r="AX266" s="10" t="n"/>
      <c r="AY266" s="10" t="n"/>
      <c r="AZ266" s="10" t="n"/>
      <c r="BA266" s="10" t="n"/>
      <c r="BB266" s="10" t="n"/>
      <c r="BC266" s="10" t="n"/>
      <c r="BD266" s="11" t="n"/>
      <c r="BE266" s="10" t="n"/>
      <c r="BF266" s="10" t="n"/>
      <c r="BG266" s="10" t="n"/>
      <c r="BH266" s="10" t="n"/>
      <c r="BI266" s="10" t="n"/>
      <c r="BJ266" s="10" t="n"/>
      <c r="BK266" s="10" t="n"/>
      <c r="BL266" s="10" t="n"/>
      <c r="BM266" s="10" t="n"/>
    </row>
    <row r="267" ht="15.75" customHeight="1" s="218">
      <c r="A267" s="10" t="n"/>
      <c r="B267" s="10" t="n"/>
      <c r="C267" s="10" t="n"/>
      <c r="D267" s="10" t="n"/>
      <c r="E267" s="10" t="n"/>
      <c r="F267" s="10" t="n"/>
      <c r="G267" s="11" t="n"/>
      <c r="H267" s="10" t="n"/>
      <c r="I267" s="10" t="n"/>
      <c r="J267" s="10" t="n"/>
      <c r="K267" s="10" t="n"/>
      <c r="L267" s="10" t="n"/>
      <c r="M267" s="13" t="n"/>
      <c r="N267" s="13" t="n"/>
      <c r="O267" s="13" t="n"/>
      <c r="P267" s="13" t="n"/>
      <c r="Q267" s="10" t="n"/>
      <c r="R267" s="10" t="n"/>
      <c r="S267" s="10" t="n"/>
      <c r="T267" s="10" t="n"/>
      <c r="U267" s="10" t="n"/>
      <c r="V267" s="10" t="n"/>
      <c r="W267" s="10" t="n"/>
      <c r="X267" s="10" t="n"/>
      <c r="Y267" s="11" t="n"/>
      <c r="Z267" s="11" t="n"/>
      <c r="AA267" s="11" t="n"/>
      <c r="AB267" s="11" t="n"/>
      <c r="AC267" s="11" t="n"/>
      <c r="AD267" s="11" t="n"/>
      <c r="AE267" s="10" t="n"/>
      <c r="AF267" s="10" t="n"/>
      <c r="AG267" s="10" t="n"/>
      <c r="AH267" s="10" t="n"/>
      <c r="AI267" s="13" t="n"/>
      <c r="AJ267" s="13" t="n"/>
      <c r="AK267" s="13" t="n"/>
      <c r="AL267" s="13" t="n"/>
      <c r="AM267" s="13" t="n"/>
      <c r="AN267" s="13" t="n"/>
      <c r="AO267" s="13" t="n"/>
      <c r="AP267" s="14" t="n"/>
      <c r="AQ267" s="14" t="n"/>
      <c r="AR267" s="14" t="n"/>
      <c r="AS267" s="13" t="n"/>
      <c r="AT267" s="13" t="n"/>
      <c r="AU267" s="10" t="n"/>
      <c r="AV267" s="10" t="n"/>
      <c r="AW267" s="10" t="n"/>
      <c r="AX267" s="10" t="n"/>
      <c r="AY267" s="10" t="n"/>
      <c r="AZ267" s="10" t="n"/>
      <c r="BA267" s="10" t="n"/>
      <c r="BB267" s="10" t="n"/>
      <c r="BC267" s="10" t="n"/>
      <c r="BD267" s="11" t="n"/>
      <c r="BE267" s="10" t="n"/>
      <c r="BF267" s="10" t="n"/>
      <c r="BG267" s="10" t="n"/>
      <c r="BH267" s="10" t="n"/>
      <c r="BI267" s="10" t="n"/>
      <c r="BJ267" s="10" t="n"/>
      <c r="BK267" s="10" t="n"/>
      <c r="BL267" s="10" t="n"/>
      <c r="BM267" s="10" t="n"/>
    </row>
    <row r="268" ht="15.75" customHeight="1" s="218">
      <c r="A268" s="10" t="n"/>
      <c r="B268" s="10" t="n"/>
      <c r="C268" s="10" t="n"/>
      <c r="D268" s="10" t="n"/>
      <c r="E268" s="10" t="n"/>
      <c r="F268" s="10" t="n"/>
      <c r="G268" s="11" t="n"/>
      <c r="H268" s="10" t="n"/>
      <c r="I268" s="10" t="n"/>
      <c r="J268" s="10" t="n"/>
      <c r="K268" s="10" t="n"/>
      <c r="L268" s="10" t="n"/>
      <c r="M268" s="13" t="n"/>
      <c r="N268" s="13" t="n"/>
      <c r="O268" s="13" t="n"/>
      <c r="P268" s="13" t="n"/>
      <c r="Q268" s="10" t="n"/>
      <c r="R268" s="10" t="n"/>
      <c r="S268" s="10" t="n"/>
      <c r="T268" s="10" t="n"/>
      <c r="U268" s="10" t="n"/>
      <c r="V268" s="10" t="n"/>
      <c r="W268" s="10" t="n"/>
      <c r="X268" s="10" t="n"/>
      <c r="Y268" s="11" t="n"/>
      <c r="Z268" s="11" t="n"/>
      <c r="AA268" s="11" t="n"/>
      <c r="AB268" s="11" t="n"/>
      <c r="AC268" s="11" t="n"/>
      <c r="AD268" s="11" t="n"/>
      <c r="AE268" s="10" t="n"/>
      <c r="AF268" s="10" t="n"/>
      <c r="AG268" s="10" t="n"/>
      <c r="AH268" s="10" t="n"/>
      <c r="AI268" s="13" t="n"/>
      <c r="AJ268" s="13" t="n"/>
      <c r="AK268" s="13" t="n"/>
      <c r="AL268" s="13" t="n"/>
      <c r="AM268" s="13" t="n"/>
      <c r="AN268" s="13" t="n"/>
      <c r="AO268" s="13" t="n"/>
      <c r="AP268" s="14" t="n"/>
      <c r="AQ268" s="14" t="n"/>
      <c r="AR268" s="14" t="n"/>
      <c r="AS268" s="13" t="n"/>
      <c r="AT268" s="13" t="n"/>
      <c r="AU268" s="10" t="n"/>
      <c r="AV268" s="10" t="n"/>
      <c r="AW268" s="10" t="n"/>
      <c r="AX268" s="10" t="n"/>
      <c r="AY268" s="10" t="n"/>
      <c r="AZ268" s="10" t="n"/>
      <c r="BA268" s="10" t="n"/>
      <c r="BB268" s="10" t="n"/>
      <c r="BC268" s="10" t="n"/>
      <c r="BD268" s="11" t="n"/>
      <c r="BE268" s="10" t="n"/>
      <c r="BF268" s="10" t="n"/>
      <c r="BG268" s="10" t="n"/>
      <c r="BH268" s="10" t="n"/>
      <c r="BI268" s="10" t="n"/>
      <c r="BJ268" s="10" t="n"/>
      <c r="BK268" s="10" t="n"/>
      <c r="BL268" s="10" t="n"/>
      <c r="BM268" s="10" t="n"/>
    </row>
    <row r="269" ht="15.75" customHeight="1" s="218">
      <c r="A269" s="10" t="n"/>
      <c r="B269" s="10" t="n"/>
      <c r="C269" s="10" t="n"/>
      <c r="D269" s="10" t="n"/>
      <c r="E269" s="10" t="n"/>
      <c r="F269" s="10" t="n"/>
      <c r="G269" s="11" t="n"/>
      <c r="H269" s="10" t="n"/>
      <c r="I269" s="10" t="n"/>
      <c r="J269" s="10" t="n"/>
      <c r="K269" s="10" t="n"/>
      <c r="L269" s="10" t="n"/>
      <c r="M269" s="13" t="n"/>
      <c r="N269" s="13" t="n"/>
      <c r="O269" s="13" t="n"/>
      <c r="P269" s="13" t="n"/>
      <c r="Q269" s="10" t="n"/>
      <c r="R269" s="10" t="n"/>
      <c r="S269" s="10" t="n"/>
      <c r="T269" s="10" t="n"/>
      <c r="U269" s="10" t="n"/>
      <c r="V269" s="10" t="n"/>
      <c r="W269" s="10" t="n"/>
      <c r="X269" s="10" t="n"/>
      <c r="Y269" s="11" t="n"/>
      <c r="Z269" s="11" t="n"/>
      <c r="AA269" s="11" t="n"/>
      <c r="AB269" s="11" t="n"/>
      <c r="AC269" s="11" t="n"/>
      <c r="AD269" s="11" t="n"/>
      <c r="AE269" s="10" t="n"/>
      <c r="AF269" s="10" t="n"/>
      <c r="AG269" s="10" t="n"/>
      <c r="AH269" s="10" t="n"/>
      <c r="AI269" s="13" t="n"/>
      <c r="AJ269" s="13" t="n"/>
      <c r="AK269" s="13" t="n"/>
      <c r="AL269" s="13" t="n"/>
      <c r="AM269" s="13" t="n"/>
      <c r="AN269" s="13" t="n"/>
      <c r="AO269" s="13" t="n"/>
      <c r="AP269" s="14" t="n"/>
      <c r="AQ269" s="14" t="n"/>
      <c r="AR269" s="14" t="n"/>
      <c r="AS269" s="13" t="n"/>
      <c r="AT269" s="13" t="n"/>
      <c r="AU269" s="10" t="n"/>
      <c r="AV269" s="10" t="n"/>
      <c r="AW269" s="10" t="n"/>
      <c r="AX269" s="10" t="n"/>
      <c r="AY269" s="10" t="n"/>
      <c r="AZ269" s="10" t="n"/>
      <c r="BA269" s="10" t="n"/>
      <c r="BB269" s="10" t="n"/>
      <c r="BC269" s="10" t="n"/>
      <c r="BD269" s="11" t="n"/>
      <c r="BE269" s="10" t="n"/>
      <c r="BF269" s="10" t="n"/>
      <c r="BG269" s="10" t="n"/>
      <c r="BH269" s="10" t="n"/>
      <c r="BI269" s="10" t="n"/>
      <c r="BJ269" s="10" t="n"/>
      <c r="BK269" s="10" t="n"/>
      <c r="BL269" s="10" t="n"/>
      <c r="BM269" s="10" t="n"/>
    </row>
    <row r="270" ht="15.75" customHeight="1" s="218">
      <c r="A270" s="10" t="n"/>
      <c r="B270" s="10" t="n"/>
      <c r="C270" s="10" t="n"/>
      <c r="D270" s="10" t="n"/>
      <c r="E270" s="10" t="n"/>
      <c r="F270" s="10" t="n"/>
      <c r="G270" s="11" t="n"/>
      <c r="H270" s="10" t="n"/>
      <c r="I270" s="10" t="n"/>
      <c r="J270" s="10" t="n"/>
      <c r="K270" s="10" t="n"/>
      <c r="L270" s="10" t="n"/>
      <c r="M270" s="13" t="n"/>
      <c r="N270" s="13" t="n"/>
      <c r="O270" s="13" t="n"/>
      <c r="P270" s="13" t="n"/>
      <c r="Q270" s="10" t="n"/>
      <c r="R270" s="10" t="n"/>
      <c r="S270" s="10" t="n"/>
      <c r="T270" s="10" t="n"/>
      <c r="U270" s="10" t="n"/>
      <c r="V270" s="10" t="n"/>
      <c r="W270" s="10" t="n"/>
      <c r="X270" s="10" t="n"/>
      <c r="Y270" s="11" t="n"/>
      <c r="Z270" s="11" t="n"/>
      <c r="AA270" s="11" t="n"/>
      <c r="AB270" s="11" t="n"/>
      <c r="AC270" s="11" t="n"/>
      <c r="AD270" s="11" t="n"/>
      <c r="AE270" s="10" t="n"/>
      <c r="AF270" s="10" t="n"/>
      <c r="AG270" s="10" t="n"/>
      <c r="AH270" s="10" t="n"/>
      <c r="AI270" s="13" t="n"/>
      <c r="AJ270" s="13" t="n"/>
      <c r="AK270" s="13" t="n"/>
      <c r="AL270" s="13" t="n"/>
      <c r="AM270" s="13" t="n"/>
      <c r="AN270" s="13" t="n"/>
      <c r="AO270" s="13" t="n"/>
      <c r="AP270" s="14" t="n"/>
      <c r="AQ270" s="14" t="n"/>
      <c r="AR270" s="14" t="n"/>
      <c r="AS270" s="13" t="n"/>
      <c r="AT270" s="13" t="n"/>
      <c r="AU270" s="10" t="n"/>
      <c r="AV270" s="10" t="n"/>
      <c r="AW270" s="10" t="n"/>
      <c r="AX270" s="10" t="n"/>
      <c r="AY270" s="10" t="n"/>
      <c r="AZ270" s="10" t="n"/>
      <c r="BA270" s="10" t="n"/>
      <c r="BB270" s="10" t="n"/>
      <c r="BC270" s="10" t="n"/>
      <c r="BD270" s="11" t="n"/>
      <c r="BE270" s="10" t="n"/>
      <c r="BF270" s="10" t="n"/>
      <c r="BG270" s="10" t="n"/>
      <c r="BH270" s="10" t="n"/>
      <c r="BI270" s="10" t="n"/>
      <c r="BJ270" s="10" t="n"/>
      <c r="BK270" s="10" t="n"/>
      <c r="BL270" s="10" t="n"/>
      <c r="BM270" s="10" t="n"/>
    </row>
    <row r="271" ht="15.75" customHeight="1" s="218">
      <c r="A271" s="10" t="n"/>
      <c r="B271" s="10" t="n"/>
      <c r="C271" s="10" t="n"/>
      <c r="D271" s="10" t="n"/>
      <c r="E271" s="10" t="n"/>
      <c r="F271" s="10" t="n"/>
      <c r="G271" s="11" t="n"/>
      <c r="H271" s="10" t="n"/>
      <c r="I271" s="10" t="n"/>
      <c r="J271" s="10" t="n"/>
      <c r="K271" s="10" t="n"/>
      <c r="L271" s="10" t="n"/>
      <c r="M271" s="13" t="n"/>
      <c r="N271" s="13" t="n"/>
      <c r="O271" s="13" t="n"/>
      <c r="P271" s="13" t="n"/>
      <c r="Q271" s="10" t="n"/>
      <c r="R271" s="10" t="n"/>
      <c r="S271" s="10" t="n"/>
      <c r="T271" s="10" t="n"/>
      <c r="U271" s="10" t="n"/>
      <c r="V271" s="10" t="n"/>
      <c r="W271" s="10" t="n"/>
      <c r="X271" s="10" t="n"/>
      <c r="Y271" s="11" t="n"/>
      <c r="Z271" s="11" t="n"/>
      <c r="AA271" s="11" t="n"/>
      <c r="AB271" s="11" t="n"/>
      <c r="AC271" s="11" t="n"/>
      <c r="AD271" s="11" t="n"/>
      <c r="AE271" s="10" t="n"/>
      <c r="AF271" s="10" t="n"/>
      <c r="AG271" s="10" t="n"/>
      <c r="AH271" s="10" t="n"/>
      <c r="AI271" s="13" t="n"/>
      <c r="AJ271" s="13" t="n"/>
      <c r="AK271" s="13" t="n"/>
      <c r="AL271" s="13" t="n"/>
      <c r="AM271" s="13" t="n"/>
      <c r="AN271" s="13" t="n"/>
      <c r="AO271" s="13" t="n"/>
      <c r="AP271" s="14" t="n"/>
      <c r="AQ271" s="14" t="n"/>
      <c r="AR271" s="14" t="n"/>
      <c r="AS271" s="13" t="n"/>
      <c r="AT271" s="13" t="n"/>
      <c r="AU271" s="10" t="n"/>
      <c r="AV271" s="10" t="n"/>
      <c r="AW271" s="10" t="n"/>
      <c r="AX271" s="10" t="n"/>
      <c r="AY271" s="10" t="n"/>
      <c r="AZ271" s="10" t="n"/>
      <c r="BA271" s="10" t="n"/>
      <c r="BB271" s="10" t="n"/>
      <c r="BC271" s="10" t="n"/>
      <c r="BD271" s="11" t="n"/>
      <c r="BE271" s="10" t="n"/>
      <c r="BF271" s="10" t="n"/>
      <c r="BG271" s="10" t="n"/>
      <c r="BH271" s="10" t="n"/>
      <c r="BI271" s="10" t="n"/>
      <c r="BJ271" s="10" t="n"/>
      <c r="BK271" s="10" t="n"/>
      <c r="BL271" s="10" t="n"/>
      <c r="BM271" s="10" t="n"/>
    </row>
    <row r="272" ht="15.75" customHeight="1" s="218">
      <c r="A272" s="10" t="n"/>
      <c r="B272" s="10" t="n"/>
      <c r="C272" s="10" t="n"/>
      <c r="D272" s="10" t="n"/>
      <c r="E272" s="10" t="n"/>
      <c r="F272" s="10" t="n"/>
      <c r="G272" s="11" t="n"/>
      <c r="H272" s="10" t="n"/>
      <c r="I272" s="10" t="n"/>
      <c r="J272" s="10" t="n"/>
      <c r="K272" s="10" t="n"/>
      <c r="L272" s="10" t="n"/>
      <c r="M272" s="13" t="n"/>
      <c r="N272" s="13" t="n"/>
      <c r="O272" s="13" t="n"/>
      <c r="P272" s="13" t="n"/>
      <c r="Q272" s="10" t="n"/>
      <c r="R272" s="10" t="n"/>
      <c r="S272" s="10" t="n"/>
      <c r="T272" s="10" t="n"/>
      <c r="U272" s="10" t="n"/>
      <c r="V272" s="10" t="n"/>
      <c r="W272" s="10" t="n"/>
      <c r="X272" s="10" t="n"/>
      <c r="Y272" s="11" t="n"/>
      <c r="Z272" s="11" t="n"/>
      <c r="AA272" s="11" t="n"/>
      <c r="AB272" s="11" t="n"/>
      <c r="AC272" s="11" t="n"/>
      <c r="AD272" s="11" t="n"/>
      <c r="AE272" s="10" t="n"/>
      <c r="AF272" s="10" t="n"/>
      <c r="AG272" s="10" t="n"/>
      <c r="AH272" s="10" t="n"/>
      <c r="AI272" s="13" t="n"/>
      <c r="AJ272" s="13" t="n"/>
      <c r="AK272" s="13" t="n"/>
      <c r="AL272" s="13" t="n"/>
      <c r="AM272" s="13" t="n"/>
      <c r="AN272" s="13" t="n"/>
      <c r="AO272" s="13" t="n"/>
      <c r="AP272" s="14" t="n"/>
      <c r="AQ272" s="14" t="n"/>
      <c r="AR272" s="14" t="n"/>
      <c r="AS272" s="13" t="n"/>
      <c r="AT272" s="13" t="n"/>
      <c r="AU272" s="10" t="n"/>
      <c r="AV272" s="10" t="n"/>
      <c r="AW272" s="10" t="n"/>
      <c r="AX272" s="10" t="n"/>
      <c r="AY272" s="10" t="n"/>
      <c r="AZ272" s="10" t="n"/>
      <c r="BA272" s="10" t="n"/>
      <c r="BB272" s="10" t="n"/>
      <c r="BC272" s="10" t="n"/>
      <c r="BD272" s="11" t="n"/>
      <c r="BE272" s="10" t="n"/>
      <c r="BF272" s="10" t="n"/>
      <c r="BG272" s="10" t="n"/>
      <c r="BH272" s="10" t="n"/>
      <c r="BI272" s="10" t="n"/>
      <c r="BJ272" s="10" t="n"/>
      <c r="BK272" s="10" t="n"/>
      <c r="BL272" s="10" t="n"/>
      <c r="BM272" s="10" t="n"/>
    </row>
    <row r="273" ht="15.75" customHeight="1" s="218">
      <c r="A273" s="10" t="n"/>
      <c r="B273" s="10" t="n"/>
      <c r="C273" s="10" t="n"/>
      <c r="D273" s="10" t="n"/>
      <c r="E273" s="10" t="n"/>
      <c r="F273" s="10" t="n"/>
      <c r="G273" s="11" t="n"/>
      <c r="H273" s="10" t="n"/>
      <c r="I273" s="10" t="n"/>
      <c r="J273" s="10" t="n"/>
      <c r="K273" s="10" t="n"/>
      <c r="L273" s="10" t="n"/>
      <c r="M273" s="13" t="n"/>
      <c r="N273" s="13" t="n"/>
      <c r="O273" s="13" t="n"/>
      <c r="P273" s="13" t="n"/>
      <c r="Q273" s="10" t="n"/>
      <c r="R273" s="10" t="n"/>
      <c r="S273" s="10" t="n"/>
      <c r="T273" s="10" t="n"/>
      <c r="U273" s="10" t="n"/>
      <c r="V273" s="10" t="n"/>
      <c r="W273" s="10" t="n"/>
      <c r="X273" s="10" t="n"/>
      <c r="Y273" s="11" t="n"/>
      <c r="Z273" s="11" t="n"/>
      <c r="AA273" s="11" t="n"/>
      <c r="AB273" s="11" t="n"/>
      <c r="AC273" s="11" t="n"/>
      <c r="AD273" s="11" t="n"/>
      <c r="AE273" s="10" t="n"/>
      <c r="AF273" s="10" t="n"/>
      <c r="AG273" s="10" t="n"/>
      <c r="AH273" s="10" t="n"/>
      <c r="AI273" s="13" t="n"/>
      <c r="AJ273" s="13" t="n"/>
      <c r="AK273" s="13" t="n"/>
      <c r="AL273" s="13" t="n"/>
      <c r="AM273" s="13" t="n"/>
      <c r="AN273" s="13" t="n"/>
      <c r="AO273" s="13" t="n"/>
      <c r="AP273" s="14" t="n"/>
      <c r="AQ273" s="14" t="n"/>
      <c r="AR273" s="14" t="n"/>
      <c r="AS273" s="13" t="n"/>
      <c r="AT273" s="13" t="n"/>
      <c r="AU273" s="10" t="n"/>
      <c r="AV273" s="10" t="n"/>
      <c r="AW273" s="10" t="n"/>
      <c r="AX273" s="10" t="n"/>
      <c r="AY273" s="10" t="n"/>
      <c r="AZ273" s="10" t="n"/>
      <c r="BA273" s="10" t="n"/>
      <c r="BB273" s="10" t="n"/>
      <c r="BC273" s="10" t="n"/>
      <c r="BD273" s="11" t="n"/>
      <c r="BE273" s="10" t="n"/>
      <c r="BF273" s="10" t="n"/>
      <c r="BG273" s="10" t="n"/>
      <c r="BH273" s="10" t="n"/>
      <c r="BI273" s="10" t="n"/>
      <c r="BJ273" s="10" t="n"/>
      <c r="BK273" s="10" t="n"/>
      <c r="BL273" s="10" t="n"/>
      <c r="BM273" s="10" t="n"/>
    </row>
    <row r="274" ht="15.75" customHeight="1" s="218">
      <c r="A274" s="10" t="n"/>
      <c r="B274" s="10" t="n"/>
      <c r="C274" s="10" t="n"/>
      <c r="D274" s="10" t="n"/>
      <c r="E274" s="10" t="n"/>
      <c r="F274" s="10" t="n"/>
      <c r="G274" s="11" t="n"/>
      <c r="H274" s="10" t="n"/>
      <c r="I274" s="10" t="n"/>
      <c r="J274" s="10" t="n"/>
      <c r="K274" s="10" t="n"/>
      <c r="L274" s="10" t="n"/>
      <c r="M274" s="13" t="n"/>
      <c r="N274" s="13" t="n"/>
      <c r="O274" s="13" t="n"/>
      <c r="P274" s="13" t="n"/>
      <c r="Q274" s="10" t="n"/>
      <c r="R274" s="10" t="n"/>
      <c r="S274" s="10" t="n"/>
      <c r="T274" s="10" t="n"/>
      <c r="U274" s="10" t="n"/>
      <c r="V274" s="10" t="n"/>
      <c r="W274" s="10" t="n"/>
      <c r="X274" s="10" t="n"/>
      <c r="Y274" s="11" t="n"/>
      <c r="Z274" s="11" t="n"/>
      <c r="AA274" s="11" t="n"/>
      <c r="AB274" s="11" t="n"/>
      <c r="AC274" s="11" t="n"/>
      <c r="AD274" s="11" t="n"/>
      <c r="AE274" s="10" t="n"/>
      <c r="AF274" s="10" t="n"/>
      <c r="AG274" s="10" t="n"/>
      <c r="AH274" s="10" t="n"/>
      <c r="AI274" s="13" t="n"/>
      <c r="AJ274" s="13" t="n"/>
      <c r="AK274" s="13" t="n"/>
      <c r="AL274" s="13" t="n"/>
      <c r="AM274" s="13" t="n"/>
      <c r="AN274" s="13" t="n"/>
      <c r="AO274" s="13" t="n"/>
      <c r="AP274" s="14" t="n"/>
      <c r="AQ274" s="14" t="n"/>
      <c r="AR274" s="14" t="n"/>
      <c r="AS274" s="13" t="n"/>
      <c r="AT274" s="13" t="n"/>
      <c r="AU274" s="10" t="n"/>
      <c r="AV274" s="10" t="n"/>
      <c r="AW274" s="10" t="n"/>
      <c r="AX274" s="10" t="n"/>
      <c r="AY274" s="10" t="n"/>
      <c r="AZ274" s="10" t="n"/>
      <c r="BA274" s="10" t="n"/>
      <c r="BB274" s="10" t="n"/>
      <c r="BC274" s="10" t="n"/>
      <c r="BD274" s="11" t="n"/>
      <c r="BE274" s="10" t="n"/>
      <c r="BF274" s="10" t="n"/>
      <c r="BG274" s="10" t="n"/>
      <c r="BH274" s="10" t="n"/>
      <c r="BI274" s="10" t="n"/>
      <c r="BJ274" s="10" t="n"/>
      <c r="BK274" s="10" t="n"/>
      <c r="BL274" s="10" t="n"/>
      <c r="BM274" s="10" t="n"/>
    </row>
    <row r="275" ht="15.75" customHeight="1" s="218">
      <c r="A275" s="10" t="n"/>
      <c r="B275" s="10" t="n"/>
      <c r="C275" s="10" t="n"/>
      <c r="D275" s="10" t="n"/>
      <c r="E275" s="10" t="n"/>
      <c r="F275" s="10" t="n"/>
      <c r="G275" s="11" t="n"/>
      <c r="H275" s="10" t="n"/>
      <c r="I275" s="10" t="n"/>
      <c r="J275" s="10" t="n"/>
      <c r="K275" s="10" t="n"/>
      <c r="L275" s="10" t="n"/>
      <c r="M275" s="13" t="n"/>
      <c r="N275" s="13" t="n"/>
      <c r="O275" s="13" t="n"/>
      <c r="P275" s="13" t="n"/>
      <c r="Q275" s="10" t="n"/>
      <c r="R275" s="10" t="n"/>
      <c r="S275" s="10" t="n"/>
      <c r="T275" s="10" t="n"/>
      <c r="U275" s="10" t="n"/>
      <c r="V275" s="10" t="n"/>
      <c r="W275" s="10" t="n"/>
      <c r="X275" s="10" t="n"/>
      <c r="Y275" s="11" t="n"/>
      <c r="Z275" s="11" t="n"/>
      <c r="AA275" s="11" t="n"/>
      <c r="AB275" s="11" t="n"/>
      <c r="AC275" s="11" t="n"/>
      <c r="AD275" s="11" t="n"/>
      <c r="AE275" s="10" t="n"/>
      <c r="AF275" s="10" t="n"/>
      <c r="AG275" s="10" t="n"/>
      <c r="AH275" s="10" t="n"/>
      <c r="AI275" s="13" t="n"/>
      <c r="AJ275" s="13" t="n"/>
      <c r="AK275" s="13" t="n"/>
      <c r="AL275" s="13" t="n"/>
      <c r="AM275" s="13" t="n"/>
      <c r="AN275" s="13" t="n"/>
      <c r="AO275" s="13" t="n"/>
      <c r="AP275" s="14" t="n"/>
      <c r="AQ275" s="14" t="n"/>
      <c r="AR275" s="14" t="n"/>
      <c r="AS275" s="13" t="n"/>
      <c r="AT275" s="13" t="n"/>
      <c r="AU275" s="10" t="n"/>
      <c r="AV275" s="10" t="n"/>
      <c r="AW275" s="10" t="n"/>
      <c r="AX275" s="10" t="n"/>
      <c r="AY275" s="10" t="n"/>
      <c r="AZ275" s="10" t="n"/>
      <c r="BA275" s="10" t="n"/>
      <c r="BB275" s="10" t="n"/>
      <c r="BC275" s="10" t="n"/>
      <c r="BD275" s="11" t="n"/>
      <c r="BE275" s="10" t="n"/>
      <c r="BF275" s="10" t="n"/>
      <c r="BG275" s="10" t="n"/>
      <c r="BH275" s="10" t="n"/>
      <c r="BI275" s="10" t="n"/>
      <c r="BJ275" s="10" t="n"/>
      <c r="BK275" s="10" t="n"/>
      <c r="BL275" s="10" t="n"/>
      <c r="BM275" s="10" t="n"/>
    </row>
    <row r="276" ht="15.75" customHeight="1" s="218">
      <c r="A276" s="10" t="n"/>
      <c r="B276" s="10" t="n"/>
      <c r="C276" s="10" t="n"/>
      <c r="D276" s="10" t="n"/>
      <c r="E276" s="10" t="n"/>
      <c r="F276" s="10" t="n"/>
      <c r="G276" s="11" t="n"/>
      <c r="H276" s="10" t="n"/>
      <c r="I276" s="10" t="n"/>
      <c r="J276" s="10" t="n"/>
      <c r="K276" s="10" t="n"/>
      <c r="L276" s="10" t="n"/>
      <c r="M276" s="13" t="n"/>
      <c r="N276" s="13" t="n"/>
      <c r="O276" s="13" t="n"/>
      <c r="P276" s="13" t="n"/>
      <c r="Q276" s="10" t="n"/>
      <c r="R276" s="10" t="n"/>
      <c r="S276" s="10" t="n"/>
      <c r="T276" s="10" t="n"/>
      <c r="U276" s="10" t="n"/>
      <c r="V276" s="10" t="n"/>
      <c r="W276" s="10" t="n"/>
      <c r="X276" s="10" t="n"/>
      <c r="Y276" s="11" t="n"/>
      <c r="Z276" s="11" t="n"/>
      <c r="AA276" s="11" t="n"/>
      <c r="AB276" s="11" t="n"/>
      <c r="AC276" s="11" t="n"/>
      <c r="AD276" s="11" t="n"/>
      <c r="AE276" s="10" t="n"/>
      <c r="AF276" s="10" t="n"/>
      <c r="AG276" s="10" t="n"/>
      <c r="AH276" s="10" t="n"/>
      <c r="AI276" s="13" t="n"/>
      <c r="AJ276" s="13" t="n"/>
      <c r="AK276" s="13" t="n"/>
      <c r="AL276" s="13" t="n"/>
      <c r="AM276" s="13" t="n"/>
      <c r="AN276" s="13" t="n"/>
      <c r="AO276" s="13" t="n"/>
      <c r="AP276" s="14" t="n"/>
      <c r="AQ276" s="14" t="n"/>
      <c r="AR276" s="14" t="n"/>
      <c r="AS276" s="13" t="n"/>
      <c r="AT276" s="13" t="n"/>
      <c r="AU276" s="10" t="n"/>
      <c r="AV276" s="10" t="n"/>
      <c r="AW276" s="10" t="n"/>
      <c r="AX276" s="10" t="n"/>
      <c r="AY276" s="10" t="n"/>
      <c r="AZ276" s="10" t="n"/>
      <c r="BA276" s="10" t="n"/>
      <c r="BB276" s="10" t="n"/>
      <c r="BC276" s="10" t="n"/>
      <c r="BD276" s="11" t="n"/>
      <c r="BE276" s="10" t="n"/>
      <c r="BF276" s="10" t="n"/>
      <c r="BG276" s="10" t="n"/>
      <c r="BH276" s="10" t="n"/>
      <c r="BI276" s="10" t="n"/>
      <c r="BJ276" s="10" t="n"/>
      <c r="BK276" s="10" t="n"/>
      <c r="BL276" s="10" t="n"/>
      <c r="BM276" s="10" t="n"/>
    </row>
    <row r="277" ht="15.75" customHeight="1" s="218">
      <c r="A277" s="10" t="n"/>
      <c r="B277" s="10" t="n"/>
      <c r="C277" s="10" t="n"/>
      <c r="D277" s="10" t="n"/>
      <c r="E277" s="10" t="n"/>
      <c r="F277" s="10" t="n"/>
      <c r="G277" s="11" t="n"/>
      <c r="H277" s="10" t="n"/>
      <c r="I277" s="10" t="n"/>
      <c r="J277" s="10" t="n"/>
      <c r="K277" s="10" t="n"/>
      <c r="L277" s="10" t="n"/>
      <c r="M277" s="13" t="n"/>
      <c r="N277" s="13" t="n"/>
      <c r="O277" s="13" t="n"/>
      <c r="P277" s="13" t="n"/>
      <c r="Q277" s="10" t="n"/>
      <c r="R277" s="10" t="n"/>
      <c r="S277" s="10" t="n"/>
      <c r="T277" s="10" t="n"/>
      <c r="U277" s="10" t="n"/>
      <c r="V277" s="10" t="n"/>
      <c r="W277" s="10" t="n"/>
      <c r="X277" s="10" t="n"/>
      <c r="Y277" s="11" t="n"/>
      <c r="Z277" s="11" t="n"/>
      <c r="AA277" s="11" t="n"/>
      <c r="AB277" s="11" t="n"/>
      <c r="AC277" s="11" t="n"/>
      <c r="AD277" s="11" t="n"/>
      <c r="AE277" s="10" t="n"/>
      <c r="AF277" s="10" t="n"/>
      <c r="AG277" s="10" t="n"/>
      <c r="AH277" s="10" t="n"/>
      <c r="AI277" s="13" t="n"/>
      <c r="AJ277" s="13" t="n"/>
      <c r="AK277" s="13" t="n"/>
      <c r="AL277" s="13" t="n"/>
      <c r="AM277" s="13" t="n"/>
      <c r="AN277" s="13" t="n"/>
      <c r="AO277" s="13" t="n"/>
      <c r="AP277" s="14" t="n"/>
      <c r="AQ277" s="14" t="n"/>
      <c r="AR277" s="14" t="n"/>
      <c r="AS277" s="13" t="n"/>
      <c r="AT277" s="13" t="n"/>
      <c r="AU277" s="10" t="n"/>
      <c r="AV277" s="10" t="n"/>
      <c r="AW277" s="10" t="n"/>
      <c r="AX277" s="10" t="n"/>
      <c r="AY277" s="10" t="n"/>
      <c r="AZ277" s="10" t="n"/>
      <c r="BA277" s="10" t="n"/>
      <c r="BB277" s="10" t="n"/>
      <c r="BC277" s="10" t="n"/>
      <c r="BD277" s="11" t="n"/>
      <c r="BE277" s="10" t="n"/>
      <c r="BF277" s="10" t="n"/>
      <c r="BG277" s="10" t="n"/>
      <c r="BH277" s="10" t="n"/>
      <c r="BI277" s="10" t="n"/>
      <c r="BJ277" s="10" t="n"/>
      <c r="BK277" s="10" t="n"/>
      <c r="BL277" s="10" t="n"/>
      <c r="BM277" s="10" t="n"/>
    </row>
    <row r="278" ht="15.75" customHeight="1" s="218">
      <c r="A278" s="10" t="n"/>
      <c r="B278" s="10" t="n"/>
      <c r="C278" s="10" t="n"/>
      <c r="D278" s="10" t="n"/>
      <c r="E278" s="10" t="n"/>
      <c r="F278" s="10" t="n"/>
      <c r="G278" s="11" t="n"/>
      <c r="H278" s="10" t="n"/>
      <c r="I278" s="10" t="n"/>
      <c r="J278" s="10" t="n"/>
      <c r="K278" s="10" t="n"/>
      <c r="L278" s="10" t="n"/>
      <c r="M278" s="13" t="n"/>
      <c r="N278" s="13" t="n"/>
      <c r="O278" s="13" t="n"/>
      <c r="P278" s="13" t="n"/>
      <c r="Q278" s="10" t="n"/>
      <c r="R278" s="10" t="n"/>
      <c r="S278" s="10" t="n"/>
      <c r="T278" s="10" t="n"/>
      <c r="U278" s="10" t="n"/>
      <c r="V278" s="10" t="n"/>
      <c r="W278" s="10" t="n"/>
      <c r="X278" s="10" t="n"/>
      <c r="Y278" s="11" t="n"/>
      <c r="Z278" s="11" t="n"/>
      <c r="AA278" s="11" t="n"/>
      <c r="AB278" s="11" t="n"/>
      <c r="AC278" s="11" t="n"/>
      <c r="AD278" s="11" t="n"/>
      <c r="AE278" s="10" t="n"/>
      <c r="AF278" s="10" t="n"/>
      <c r="AG278" s="10" t="n"/>
      <c r="AH278" s="10" t="n"/>
      <c r="AI278" s="13" t="n"/>
      <c r="AJ278" s="13" t="n"/>
      <c r="AK278" s="13" t="n"/>
      <c r="AL278" s="13" t="n"/>
      <c r="AM278" s="13" t="n"/>
      <c r="AN278" s="13" t="n"/>
      <c r="AO278" s="13" t="n"/>
      <c r="AP278" s="14" t="n"/>
      <c r="AQ278" s="14" t="n"/>
      <c r="AR278" s="14" t="n"/>
      <c r="AS278" s="13" t="n"/>
      <c r="AT278" s="13" t="n"/>
      <c r="AU278" s="10" t="n"/>
      <c r="AV278" s="10" t="n"/>
      <c r="AW278" s="10" t="n"/>
      <c r="AX278" s="10" t="n"/>
      <c r="AY278" s="10" t="n"/>
      <c r="AZ278" s="10" t="n"/>
      <c r="BA278" s="10" t="n"/>
      <c r="BB278" s="10" t="n"/>
      <c r="BC278" s="10" t="n"/>
      <c r="BD278" s="11" t="n"/>
      <c r="BE278" s="10" t="n"/>
      <c r="BF278" s="10" t="n"/>
      <c r="BG278" s="10" t="n"/>
      <c r="BH278" s="10" t="n"/>
      <c r="BI278" s="10" t="n"/>
      <c r="BJ278" s="10" t="n"/>
      <c r="BK278" s="10" t="n"/>
      <c r="BL278" s="10" t="n"/>
      <c r="BM278" s="10" t="n"/>
    </row>
    <row r="279" ht="15.75" customHeight="1" s="218">
      <c r="A279" s="10" t="n"/>
      <c r="B279" s="10" t="n"/>
      <c r="C279" s="10" t="n"/>
      <c r="D279" s="10" t="n"/>
      <c r="E279" s="10" t="n"/>
      <c r="F279" s="10" t="n"/>
      <c r="G279" s="11" t="n"/>
      <c r="H279" s="10" t="n"/>
      <c r="I279" s="10" t="n"/>
      <c r="J279" s="10" t="n"/>
      <c r="K279" s="10" t="n"/>
      <c r="L279" s="10" t="n"/>
      <c r="M279" s="13" t="n"/>
      <c r="N279" s="13" t="n"/>
      <c r="O279" s="13" t="n"/>
      <c r="P279" s="13" t="n"/>
      <c r="Q279" s="10" t="n"/>
      <c r="R279" s="10" t="n"/>
      <c r="S279" s="10" t="n"/>
      <c r="T279" s="10" t="n"/>
      <c r="U279" s="10" t="n"/>
      <c r="V279" s="10" t="n"/>
      <c r="W279" s="10" t="n"/>
      <c r="X279" s="10" t="n"/>
      <c r="Y279" s="11" t="n"/>
      <c r="Z279" s="11" t="n"/>
      <c r="AA279" s="11" t="n"/>
      <c r="AB279" s="11" t="n"/>
      <c r="AC279" s="11" t="n"/>
      <c r="AD279" s="11" t="n"/>
      <c r="AE279" s="10" t="n"/>
      <c r="AF279" s="10" t="n"/>
      <c r="AG279" s="10" t="n"/>
      <c r="AH279" s="10" t="n"/>
      <c r="AI279" s="13" t="n"/>
      <c r="AJ279" s="13" t="n"/>
      <c r="AK279" s="13" t="n"/>
      <c r="AL279" s="13" t="n"/>
      <c r="AM279" s="13" t="n"/>
      <c r="AN279" s="13" t="n"/>
      <c r="AO279" s="13" t="n"/>
      <c r="AP279" s="14" t="n"/>
      <c r="AQ279" s="14" t="n"/>
      <c r="AR279" s="14" t="n"/>
      <c r="AS279" s="13" t="n"/>
      <c r="AT279" s="13" t="n"/>
      <c r="AU279" s="10" t="n"/>
      <c r="AV279" s="10" t="n"/>
      <c r="AW279" s="10" t="n"/>
      <c r="AX279" s="10" t="n"/>
      <c r="AY279" s="10" t="n"/>
      <c r="AZ279" s="10" t="n"/>
      <c r="BA279" s="10" t="n"/>
      <c r="BB279" s="10" t="n"/>
      <c r="BC279" s="10" t="n"/>
      <c r="BD279" s="11" t="n"/>
      <c r="BE279" s="10" t="n"/>
      <c r="BF279" s="10" t="n"/>
      <c r="BG279" s="10" t="n"/>
      <c r="BH279" s="10" t="n"/>
      <c r="BI279" s="10" t="n"/>
      <c r="BJ279" s="10" t="n"/>
      <c r="BK279" s="10" t="n"/>
      <c r="BL279" s="10" t="n"/>
      <c r="BM279" s="10" t="n"/>
    </row>
    <row r="280" ht="15.75" customHeight="1" s="218">
      <c r="A280" s="10" t="n"/>
      <c r="B280" s="10" t="n"/>
      <c r="C280" s="10" t="n"/>
      <c r="D280" s="10" t="n"/>
      <c r="E280" s="10" t="n"/>
      <c r="F280" s="10" t="n"/>
      <c r="G280" s="11" t="n"/>
      <c r="H280" s="10" t="n"/>
      <c r="I280" s="10" t="n"/>
      <c r="J280" s="10" t="n"/>
      <c r="K280" s="10" t="n"/>
      <c r="L280" s="10" t="n"/>
      <c r="M280" s="13" t="n"/>
      <c r="N280" s="13" t="n"/>
      <c r="O280" s="13" t="n"/>
      <c r="P280" s="13" t="n"/>
      <c r="Q280" s="10" t="n"/>
      <c r="R280" s="10" t="n"/>
      <c r="S280" s="10" t="n"/>
      <c r="T280" s="10" t="n"/>
      <c r="U280" s="10" t="n"/>
      <c r="V280" s="10" t="n"/>
      <c r="W280" s="10" t="n"/>
      <c r="X280" s="10" t="n"/>
      <c r="Y280" s="11" t="n"/>
      <c r="Z280" s="11" t="n"/>
      <c r="AA280" s="11" t="n"/>
      <c r="AB280" s="11" t="n"/>
      <c r="AC280" s="11" t="n"/>
      <c r="AD280" s="11" t="n"/>
      <c r="AE280" s="10" t="n"/>
      <c r="AF280" s="10" t="n"/>
      <c r="AG280" s="10" t="n"/>
      <c r="AH280" s="10" t="n"/>
      <c r="AI280" s="13" t="n"/>
      <c r="AJ280" s="13" t="n"/>
      <c r="AK280" s="13" t="n"/>
      <c r="AL280" s="13" t="n"/>
      <c r="AM280" s="13" t="n"/>
      <c r="AN280" s="13" t="n"/>
      <c r="AO280" s="13" t="n"/>
      <c r="AP280" s="14" t="n"/>
      <c r="AQ280" s="14" t="n"/>
      <c r="AR280" s="14" t="n"/>
      <c r="AS280" s="13" t="n"/>
      <c r="AT280" s="13" t="n"/>
      <c r="AU280" s="10" t="n"/>
      <c r="AV280" s="10" t="n"/>
      <c r="AW280" s="10" t="n"/>
      <c r="AX280" s="10" t="n"/>
      <c r="AY280" s="10" t="n"/>
      <c r="AZ280" s="10" t="n"/>
      <c r="BA280" s="10" t="n"/>
      <c r="BB280" s="10" t="n"/>
      <c r="BC280" s="10" t="n"/>
      <c r="BD280" s="11" t="n"/>
      <c r="BE280" s="10" t="n"/>
      <c r="BF280" s="10" t="n"/>
      <c r="BG280" s="10" t="n"/>
      <c r="BH280" s="10" t="n"/>
      <c r="BI280" s="10" t="n"/>
      <c r="BJ280" s="10" t="n"/>
      <c r="BK280" s="10" t="n"/>
      <c r="BL280" s="10" t="n"/>
      <c r="BM280" s="10" t="n"/>
    </row>
    <row r="281" ht="15.75" customHeight="1" s="218">
      <c r="A281" s="10" t="n"/>
      <c r="B281" s="10" t="n"/>
      <c r="C281" s="10" t="n"/>
      <c r="D281" s="10" t="n"/>
      <c r="E281" s="10" t="n"/>
      <c r="F281" s="10" t="n"/>
      <c r="G281" s="11" t="n"/>
      <c r="H281" s="10" t="n"/>
      <c r="I281" s="10" t="n"/>
      <c r="J281" s="10" t="n"/>
      <c r="K281" s="10" t="n"/>
      <c r="L281" s="10" t="n"/>
      <c r="M281" s="13" t="n"/>
      <c r="N281" s="13" t="n"/>
      <c r="O281" s="13" t="n"/>
      <c r="P281" s="13" t="n"/>
      <c r="Q281" s="10" t="n"/>
      <c r="R281" s="10" t="n"/>
      <c r="S281" s="10" t="n"/>
      <c r="T281" s="10" t="n"/>
      <c r="U281" s="10" t="n"/>
      <c r="V281" s="10" t="n"/>
      <c r="W281" s="10" t="n"/>
      <c r="X281" s="10" t="n"/>
      <c r="Y281" s="11" t="n"/>
      <c r="Z281" s="11" t="n"/>
      <c r="AA281" s="11" t="n"/>
      <c r="AB281" s="11" t="n"/>
      <c r="AC281" s="11" t="n"/>
      <c r="AD281" s="11" t="n"/>
      <c r="AE281" s="10" t="n"/>
      <c r="AF281" s="10" t="n"/>
      <c r="AG281" s="10" t="n"/>
      <c r="AH281" s="10" t="n"/>
      <c r="AI281" s="13" t="n"/>
      <c r="AJ281" s="13" t="n"/>
      <c r="AK281" s="13" t="n"/>
      <c r="AL281" s="13" t="n"/>
      <c r="AM281" s="13" t="n"/>
      <c r="AN281" s="13" t="n"/>
      <c r="AO281" s="13" t="n"/>
      <c r="AP281" s="14" t="n"/>
      <c r="AQ281" s="14" t="n"/>
      <c r="AR281" s="14" t="n"/>
      <c r="AS281" s="13" t="n"/>
      <c r="AT281" s="13" t="n"/>
      <c r="AU281" s="10" t="n"/>
      <c r="AV281" s="10" t="n"/>
      <c r="AW281" s="10" t="n"/>
      <c r="AX281" s="10" t="n"/>
      <c r="AY281" s="10" t="n"/>
      <c r="AZ281" s="10" t="n"/>
      <c r="BA281" s="10" t="n"/>
      <c r="BB281" s="10" t="n"/>
      <c r="BC281" s="10" t="n"/>
      <c r="BD281" s="11" t="n"/>
      <c r="BE281" s="10" t="n"/>
      <c r="BF281" s="10" t="n"/>
      <c r="BG281" s="10" t="n"/>
      <c r="BH281" s="10" t="n"/>
      <c r="BI281" s="10" t="n"/>
      <c r="BJ281" s="10" t="n"/>
      <c r="BK281" s="10" t="n"/>
      <c r="BL281" s="10" t="n"/>
      <c r="BM281" s="10" t="n"/>
    </row>
    <row r="282" ht="15.75" customHeight="1" s="218">
      <c r="A282" s="10" t="n"/>
      <c r="B282" s="10" t="n"/>
      <c r="C282" s="10" t="n"/>
      <c r="D282" s="10" t="n"/>
      <c r="E282" s="10" t="n"/>
      <c r="F282" s="10" t="n"/>
      <c r="G282" s="11" t="n"/>
      <c r="H282" s="10" t="n"/>
      <c r="I282" s="10" t="n"/>
      <c r="J282" s="10" t="n"/>
      <c r="K282" s="10" t="n"/>
      <c r="L282" s="10" t="n"/>
      <c r="M282" s="13" t="n"/>
      <c r="N282" s="13" t="n"/>
      <c r="O282" s="13" t="n"/>
      <c r="P282" s="13" t="n"/>
      <c r="Q282" s="10" t="n"/>
      <c r="R282" s="10" t="n"/>
      <c r="S282" s="10" t="n"/>
      <c r="T282" s="10" t="n"/>
      <c r="U282" s="10" t="n"/>
      <c r="V282" s="10" t="n"/>
      <c r="W282" s="10" t="n"/>
      <c r="X282" s="10" t="n"/>
      <c r="Y282" s="11" t="n"/>
      <c r="Z282" s="11" t="n"/>
      <c r="AA282" s="11" t="n"/>
      <c r="AB282" s="11" t="n"/>
      <c r="AC282" s="11" t="n"/>
      <c r="AD282" s="11" t="n"/>
      <c r="AE282" s="10" t="n"/>
      <c r="AF282" s="10" t="n"/>
      <c r="AG282" s="10" t="n"/>
      <c r="AH282" s="10" t="n"/>
      <c r="AI282" s="13" t="n"/>
      <c r="AJ282" s="13" t="n"/>
      <c r="AK282" s="13" t="n"/>
      <c r="AL282" s="13" t="n"/>
      <c r="AM282" s="13" t="n"/>
      <c r="AN282" s="13" t="n"/>
      <c r="AO282" s="13" t="n"/>
      <c r="AP282" s="14" t="n"/>
      <c r="AQ282" s="14" t="n"/>
      <c r="AR282" s="14" t="n"/>
      <c r="AS282" s="13" t="n"/>
      <c r="AT282" s="13" t="n"/>
      <c r="AU282" s="10" t="n"/>
      <c r="AV282" s="10" t="n"/>
      <c r="AW282" s="10" t="n"/>
      <c r="AX282" s="10" t="n"/>
      <c r="AY282" s="10" t="n"/>
      <c r="AZ282" s="10" t="n"/>
      <c r="BA282" s="10" t="n"/>
      <c r="BB282" s="10" t="n"/>
      <c r="BC282" s="10" t="n"/>
      <c r="BD282" s="11" t="n"/>
      <c r="BE282" s="10" t="n"/>
      <c r="BF282" s="10" t="n"/>
      <c r="BG282" s="10" t="n"/>
      <c r="BH282" s="10" t="n"/>
      <c r="BI282" s="10" t="n"/>
      <c r="BJ282" s="10" t="n"/>
      <c r="BK282" s="10" t="n"/>
      <c r="BL282" s="10" t="n"/>
      <c r="BM282" s="10" t="n"/>
    </row>
    <row r="283" ht="15.75" customHeight="1" s="218">
      <c r="A283" s="10" t="n"/>
      <c r="B283" s="10" t="n"/>
      <c r="C283" s="10" t="n"/>
      <c r="D283" s="10" t="n"/>
      <c r="E283" s="10" t="n"/>
      <c r="F283" s="10" t="n"/>
      <c r="G283" s="11" t="n"/>
      <c r="H283" s="10" t="n"/>
      <c r="I283" s="10" t="n"/>
      <c r="J283" s="10" t="n"/>
      <c r="K283" s="10" t="n"/>
      <c r="L283" s="10" t="n"/>
      <c r="M283" s="13" t="n"/>
      <c r="N283" s="13" t="n"/>
      <c r="O283" s="13" t="n"/>
      <c r="P283" s="13" t="n"/>
      <c r="Q283" s="10" t="n"/>
      <c r="R283" s="10" t="n"/>
      <c r="S283" s="10" t="n"/>
      <c r="T283" s="10" t="n"/>
      <c r="U283" s="10" t="n"/>
      <c r="V283" s="10" t="n"/>
      <c r="W283" s="10" t="n"/>
      <c r="X283" s="10" t="n"/>
      <c r="Y283" s="11" t="n"/>
      <c r="Z283" s="11" t="n"/>
      <c r="AA283" s="11" t="n"/>
      <c r="AB283" s="11" t="n"/>
      <c r="AC283" s="11" t="n"/>
      <c r="AD283" s="11" t="n"/>
      <c r="AE283" s="10" t="n"/>
      <c r="AF283" s="10" t="n"/>
      <c r="AG283" s="10" t="n"/>
      <c r="AH283" s="10" t="n"/>
      <c r="AI283" s="13" t="n"/>
      <c r="AJ283" s="13" t="n"/>
      <c r="AK283" s="13" t="n"/>
      <c r="AL283" s="13" t="n"/>
      <c r="AM283" s="13" t="n"/>
      <c r="AN283" s="13" t="n"/>
      <c r="AO283" s="13" t="n"/>
      <c r="AP283" s="14" t="n"/>
      <c r="AQ283" s="14" t="n"/>
      <c r="AR283" s="14" t="n"/>
      <c r="AS283" s="13" t="n"/>
      <c r="AT283" s="13" t="n"/>
      <c r="AU283" s="10" t="n"/>
      <c r="AV283" s="10" t="n"/>
      <c r="AW283" s="10" t="n"/>
      <c r="AX283" s="10" t="n"/>
      <c r="AY283" s="10" t="n"/>
      <c r="AZ283" s="10" t="n"/>
      <c r="BA283" s="10" t="n"/>
      <c r="BB283" s="10" t="n"/>
      <c r="BC283" s="10" t="n"/>
      <c r="BD283" s="11" t="n"/>
      <c r="BE283" s="10" t="n"/>
      <c r="BF283" s="10" t="n"/>
      <c r="BG283" s="10" t="n"/>
      <c r="BH283" s="10" t="n"/>
      <c r="BI283" s="10" t="n"/>
      <c r="BJ283" s="10" t="n"/>
      <c r="BK283" s="10" t="n"/>
      <c r="BL283" s="10" t="n"/>
      <c r="BM283" s="10" t="n"/>
    </row>
    <row r="284" ht="15.75" customHeight="1" s="218">
      <c r="A284" s="10" t="n"/>
      <c r="B284" s="10" t="n"/>
      <c r="C284" s="10" t="n"/>
      <c r="D284" s="10" t="n"/>
      <c r="E284" s="10" t="n"/>
      <c r="F284" s="10" t="n"/>
      <c r="G284" s="11" t="n"/>
      <c r="H284" s="10" t="n"/>
      <c r="I284" s="10" t="n"/>
      <c r="J284" s="10" t="n"/>
      <c r="K284" s="10" t="n"/>
      <c r="L284" s="10" t="n"/>
      <c r="M284" s="13" t="n"/>
      <c r="N284" s="13" t="n"/>
      <c r="O284" s="13" t="n"/>
      <c r="P284" s="13" t="n"/>
      <c r="Q284" s="10" t="n"/>
      <c r="R284" s="10" t="n"/>
      <c r="S284" s="10" t="n"/>
      <c r="T284" s="10" t="n"/>
      <c r="U284" s="10" t="n"/>
      <c r="V284" s="10" t="n"/>
      <c r="W284" s="10" t="n"/>
      <c r="X284" s="10" t="n"/>
      <c r="Y284" s="11" t="n"/>
      <c r="Z284" s="11" t="n"/>
      <c r="AA284" s="11" t="n"/>
      <c r="AB284" s="11" t="n"/>
      <c r="AC284" s="11" t="n"/>
      <c r="AD284" s="11" t="n"/>
      <c r="AE284" s="10" t="n"/>
      <c r="AF284" s="10" t="n"/>
      <c r="AG284" s="10" t="n"/>
      <c r="AH284" s="10" t="n"/>
      <c r="AI284" s="13" t="n"/>
      <c r="AJ284" s="13" t="n"/>
      <c r="AK284" s="13" t="n"/>
      <c r="AL284" s="13" t="n"/>
      <c r="AM284" s="13" t="n"/>
      <c r="AN284" s="13" t="n"/>
      <c r="AO284" s="13" t="n"/>
      <c r="AP284" s="14" t="n"/>
      <c r="AQ284" s="14" t="n"/>
      <c r="AR284" s="14" t="n"/>
      <c r="AS284" s="13" t="n"/>
      <c r="AT284" s="13" t="n"/>
      <c r="AU284" s="10" t="n"/>
      <c r="AV284" s="10" t="n"/>
      <c r="AW284" s="10" t="n"/>
      <c r="AX284" s="10" t="n"/>
      <c r="AY284" s="10" t="n"/>
      <c r="AZ284" s="10" t="n"/>
      <c r="BA284" s="10" t="n"/>
      <c r="BB284" s="10" t="n"/>
      <c r="BC284" s="10" t="n"/>
      <c r="BD284" s="11" t="n"/>
      <c r="BE284" s="10" t="n"/>
      <c r="BF284" s="10" t="n"/>
      <c r="BG284" s="10" t="n"/>
      <c r="BH284" s="10" t="n"/>
      <c r="BI284" s="10" t="n"/>
      <c r="BJ284" s="10" t="n"/>
      <c r="BK284" s="10" t="n"/>
      <c r="BL284" s="10" t="n"/>
      <c r="BM284" s="10" t="n"/>
    </row>
    <row r="285" ht="15.75" customHeight="1" s="218">
      <c r="A285" s="132" t="n"/>
      <c r="B285" s="132" t="n"/>
      <c r="C285" s="132" t="n"/>
      <c r="D285" s="132" t="n"/>
      <c r="E285" s="132" t="n"/>
      <c r="F285" s="132" t="n"/>
      <c r="G285" s="131" t="n"/>
      <c r="H285" s="132" t="n"/>
      <c r="I285" s="132" t="n"/>
      <c r="J285" s="132" t="n"/>
      <c r="K285" s="132" t="n"/>
      <c r="L285" s="132" t="n"/>
      <c r="M285" s="141" t="n"/>
      <c r="N285" s="141" t="n"/>
      <c r="O285" s="141" t="n"/>
      <c r="P285" s="141" t="n"/>
      <c r="Q285" s="132" t="n"/>
      <c r="R285" s="132" t="n"/>
      <c r="S285" s="132" t="n"/>
      <c r="T285" s="132" t="n"/>
      <c r="U285" s="132" t="n"/>
      <c r="V285" s="132" t="n"/>
      <c r="W285" s="132" t="n"/>
      <c r="X285" s="132" t="n"/>
      <c r="Y285" s="131" t="n"/>
      <c r="Z285" s="131" t="n"/>
      <c r="AA285" s="131" t="n"/>
      <c r="AB285" s="131" t="n"/>
      <c r="AC285" s="131" t="n"/>
      <c r="AD285" s="131" t="n"/>
      <c r="AE285" s="132" t="n"/>
      <c r="AF285" s="132" t="n"/>
      <c r="AG285" s="132" t="n"/>
      <c r="AH285" s="132" t="n"/>
      <c r="AI285" s="132" t="n"/>
      <c r="AJ285" s="132" t="n"/>
      <c r="AK285" s="132" t="n"/>
      <c r="AL285" s="132" t="n"/>
      <c r="AM285" s="132" t="n"/>
      <c r="AN285" s="132" t="n"/>
      <c r="AO285" s="132" t="n"/>
      <c r="AP285" s="142" t="n"/>
      <c r="AQ285" s="142" t="n"/>
      <c r="AR285" s="142" t="n"/>
      <c r="AS285" s="132" t="n"/>
      <c r="AT285" s="132" t="n"/>
      <c r="AU285" s="132" t="n"/>
      <c r="AV285" s="132" t="n"/>
      <c r="AW285" s="132" t="n"/>
      <c r="AX285" s="132" t="n"/>
      <c r="AY285" s="132" t="n"/>
      <c r="AZ285" s="132" t="n"/>
      <c r="BA285" s="132" t="n"/>
      <c r="BB285" s="132" t="n"/>
      <c r="BC285" s="132" t="n"/>
      <c r="BD285" s="131" t="n"/>
      <c r="BE285" s="132" t="n"/>
      <c r="BF285" s="132" t="n"/>
      <c r="BG285" s="132" t="n"/>
      <c r="BH285" s="132" t="n"/>
      <c r="BI285" s="132" t="n"/>
      <c r="BJ285" s="132" t="n"/>
      <c r="BK285" s="132" t="n"/>
      <c r="BL285" s="132" t="n"/>
      <c r="BM285" s="132" t="n"/>
    </row>
    <row r="286" ht="15.75" customHeight="1" s="218">
      <c r="A286" s="132" t="n"/>
      <c r="B286" s="132" t="n"/>
      <c r="C286" s="132" t="n"/>
      <c r="D286" s="132" t="n"/>
      <c r="E286" s="132" t="n"/>
      <c r="F286" s="132" t="n"/>
      <c r="G286" s="131" t="n"/>
      <c r="H286" s="132" t="n"/>
      <c r="I286" s="132" t="n"/>
      <c r="J286" s="132" t="n"/>
      <c r="K286" s="132" t="n"/>
      <c r="L286" s="132" t="n"/>
      <c r="M286" s="141" t="n"/>
      <c r="N286" s="141" t="n"/>
      <c r="O286" s="141" t="n"/>
      <c r="P286" s="141" t="n"/>
      <c r="Q286" s="132" t="n"/>
      <c r="R286" s="132" t="n"/>
      <c r="S286" s="132" t="n"/>
      <c r="T286" s="132" t="n"/>
      <c r="U286" s="132" t="n"/>
      <c r="V286" s="132" t="n"/>
      <c r="W286" s="132" t="n"/>
      <c r="X286" s="132" t="n"/>
      <c r="Y286" s="131" t="n"/>
      <c r="Z286" s="131" t="n"/>
      <c r="AA286" s="131" t="n"/>
      <c r="AB286" s="131" t="n"/>
      <c r="AC286" s="131" t="n"/>
      <c r="AD286" s="131" t="n"/>
      <c r="AE286" s="132" t="n"/>
      <c r="AF286" s="132" t="n"/>
      <c r="AG286" s="132" t="n"/>
      <c r="AH286" s="132" t="n"/>
      <c r="AI286" s="132" t="n"/>
      <c r="AJ286" s="132" t="n"/>
      <c r="AK286" s="132" t="n"/>
      <c r="AL286" s="132" t="n"/>
      <c r="AM286" s="132" t="n"/>
      <c r="AN286" s="132" t="n"/>
      <c r="AO286" s="132" t="n"/>
      <c r="AP286" s="142" t="n"/>
      <c r="AQ286" s="142" t="n"/>
      <c r="AR286" s="142" t="n"/>
      <c r="AS286" s="132" t="n"/>
      <c r="AT286" s="132" t="n"/>
      <c r="AU286" s="132" t="n"/>
      <c r="AV286" s="132" t="n"/>
      <c r="AW286" s="132" t="n"/>
      <c r="AX286" s="132" t="n"/>
      <c r="AY286" s="132" t="n"/>
      <c r="AZ286" s="132" t="n"/>
      <c r="BA286" s="132" t="n"/>
      <c r="BB286" s="132" t="n"/>
      <c r="BC286" s="132" t="n"/>
      <c r="BD286" s="131" t="n"/>
      <c r="BE286" s="132" t="n"/>
      <c r="BF286" s="132" t="n"/>
      <c r="BG286" s="132" t="n"/>
      <c r="BH286" s="132" t="n"/>
      <c r="BI286" s="132" t="n"/>
      <c r="BJ286" s="132" t="n"/>
      <c r="BK286" s="132" t="n"/>
      <c r="BL286" s="132" t="n"/>
      <c r="BM286" s="132" t="n"/>
    </row>
    <row r="287" ht="15.75" customHeight="1" s="218">
      <c r="A287" s="132" t="n"/>
      <c r="B287" s="132" t="n"/>
      <c r="C287" s="132" t="n"/>
      <c r="D287" s="132" t="n"/>
      <c r="E287" s="132" t="n"/>
      <c r="F287" s="132" t="n"/>
      <c r="G287" s="131" t="n"/>
      <c r="H287" s="132" t="n"/>
      <c r="I287" s="132" t="n"/>
      <c r="J287" s="132" t="n"/>
      <c r="K287" s="132" t="n"/>
      <c r="L287" s="132" t="n"/>
      <c r="M287" s="141" t="n"/>
      <c r="N287" s="141" t="n"/>
      <c r="O287" s="141" t="n"/>
      <c r="P287" s="141" t="n"/>
      <c r="Q287" s="132" t="n"/>
      <c r="R287" s="132" t="n"/>
      <c r="S287" s="132" t="n"/>
      <c r="T287" s="132" t="n"/>
      <c r="U287" s="132" t="n"/>
      <c r="V287" s="132" t="n"/>
      <c r="W287" s="132" t="n"/>
      <c r="X287" s="132" t="n"/>
      <c r="Y287" s="131" t="n"/>
      <c r="Z287" s="131" t="n"/>
      <c r="AA287" s="131" t="n"/>
      <c r="AB287" s="131" t="n"/>
      <c r="AC287" s="131" t="n"/>
      <c r="AD287" s="131" t="n"/>
      <c r="AE287" s="132" t="n"/>
      <c r="AF287" s="132" t="n"/>
      <c r="AG287" s="132" t="n"/>
      <c r="AH287" s="132" t="n"/>
      <c r="AI287" s="132" t="n"/>
      <c r="AJ287" s="132" t="n"/>
      <c r="AK287" s="132" t="n"/>
      <c r="AL287" s="132" t="n"/>
      <c r="AM287" s="132" t="n"/>
      <c r="AN287" s="132" t="n"/>
      <c r="AO287" s="132" t="n"/>
      <c r="AP287" s="142" t="n"/>
      <c r="AQ287" s="142" t="n"/>
      <c r="AR287" s="142" t="n"/>
      <c r="AS287" s="132" t="n"/>
      <c r="AT287" s="132" t="n"/>
      <c r="AU287" s="132" t="n"/>
      <c r="AV287" s="132" t="n"/>
      <c r="AW287" s="132" t="n"/>
      <c r="AX287" s="132" t="n"/>
      <c r="AY287" s="132" t="n"/>
      <c r="AZ287" s="132" t="n"/>
      <c r="BA287" s="132" t="n"/>
      <c r="BB287" s="132" t="n"/>
      <c r="BC287" s="132" t="n"/>
      <c r="BD287" s="131" t="n"/>
      <c r="BE287" s="132" t="n"/>
      <c r="BF287" s="132" t="n"/>
      <c r="BG287" s="132" t="n"/>
      <c r="BH287" s="132" t="n"/>
      <c r="BI287" s="132" t="n"/>
      <c r="BJ287" s="132" t="n"/>
      <c r="BK287" s="132" t="n"/>
      <c r="BL287" s="132" t="n"/>
      <c r="BM287" s="132" t="n"/>
    </row>
    <row r="288" ht="15.75" customHeight="1" s="218">
      <c r="A288" s="132" t="n"/>
      <c r="B288" s="132" t="n"/>
      <c r="C288" s="132" t="n"/>
      <c r="D288" s="132" t="n"/>
      <c r="E288" s="132" t="n"/>
      <c r="F288" s="132" t="n"/>
      <c r="G288" s="131" t="n"/>
      <c r="H288" s="132" t="n"/>
      <c r="I288" s="132" t="n"/>
      <c r="J288" s="132" t="n"/>
      <c r="K288" s="132" t="n"/>
      <c r="L288" s="132" t="n"/>
      <c r="M288" s="141" t="n"/>
      <c r="N288" s="141" t="n"/>
      <c r="O288" s="141" t="n"/>
      <c r="P288" s="141" t="n"/>
      <c r="Q288" s="132" t="n"/>
      <c r="R288" s="132" t="n"/>
      <c r="S288" s="132" t="n"/>
      <c r="T288" s="132" t="n"/>
      <c r="U288" s="132" t="n"/>
      <c r="V288" s="132" t="n"/>
      <c r="W288" s="132" t="n"/>
      <c r="X288" s="132" t="n"/>
      <c r="Y288" s="131" t="n"/>
      <c r="Z288" s="131" t="n"/>
      <c r="AA288" s="131" t="n"/>
      <c r="AB288" s="131" t="n"/>
      <c r="AC288" s="131" t="n"/>
      <c r="AD288" s="131" t="n"/>
      <c r="AE288" s="132" t="n"/>
      <c r="AF288" s="132" t="n"/>
      <c r="AG288" s="132" t="n"/>
      <c r="AH288" s="132" t="n"/>
      <c r="AI288" s="132" t="n"/>
      <c r="AJ288" s="132" t="n"/>
      <c r="AK288" s="132" t="n"/>
      <c r="AL288" s="132" t="n"/>
      <c r="AM288" s="132" t="n"/>
      <c r="AN288" s="132" t="n"/>
      <c r="AO288" s="132" t="n"/>
      <c r="AP288" s="142" t="n"/>
      <c r="AQ288" s="142" t="n"/>
      <c r="AR288" s="142" t="n"/>
      <c r="AS288" s="132" t="n"/>
      <c r="AT288" s="132" t="n"/>
      <c r="AU288" s="132" t="n"/>
      <c r="AV288" s="132" t="n"/>
      <c r="AW288" s="132" t="n"/>
      <c r="AX288" s="132" t="n"/>
      <c r="AY288" s="132" t="n"/>
      <c r="AZ288" s="132" t="n"/>
      <c r="BA288" s="132" t="n"/>
      <c r="BB288" s="132" t="n"/>
      <c r="BC288" s="132" t="n"/>
      <c r="BD288" s="131" t="n"/>
      <c r="BE288" s="132" t="n"/>
      <c r="BF288" s="132" t="n"/>
      <c r="BG288" s="132" t="n"/>
      <c r="BH288" s="132" t="n"/>
      <c r="BI288" s="132" t="n"/>
      <c r="BJ288" s="132" t="n"/>
      <c r="BK288" s="132" t="n"/>
      <c r="BL288" s="132" t="n"/>
      <c r="BM288" s="132" t="n"/>
    </row>
    <row r="289" ht="15.75" customHeight="1" s="218">
      <c r="A289" s="132" t="n"/>
      <c r="B289" s="132" t="n"/>
      <c r="C289" s="132" t="n"/>
      <c r="D289" s="132" t="n"/>
      <c r="E289" s="132" t="n"/>
      <c r="F289" s="132" t="n"/>
      <c r="G289" s="131" t="n"/>
      <c r="H289" s="132" t="n"/>
      <c r="I289" s="132" t="n"/>
      <c r="J289" s="132" t="n"/>
      <c r="K289" s="132" t="n"/>
      <c r="L289" s="132" t="n"/>
      <c r="M289" s="141" t="n"/>
      <c r="N289" s="141" t="n"/>
      <c r="O289" s="141" t="n"/>
      <c r="P289" s="141" t="n"/>
      <c r="Q289" s="132" t="n"/>
      <c r="R289" s="132" t="n"/>
      <c r="S289" s="132" t="n"/>
      <c r="T289" s="132" t="n"/>
      <c r="U289" s="132" t="n"/>
      <c r="V289" s="132" t="n"/>
      <c r="W289" s="132" t="n"/>
      <c r="X289" s="132" t="n"/>
      <c r="Y289" s="131" t="n"/>
      <c r="Z289" s="131" t="n"/>
      <c r="AA289" s="131" t="n"/>
      <c r="AB289" s="131" t="n"/>
      <c r="AC289" s="131" t="n"/>
      <c r="AD289" s="131" t="n"/>
      <c r="AE289" s="132" t="n"/>
      <c r="AF289" s="132" t="n"/>
      <c r="AG289" s="132" t="n"/>
      <c r="AH289" s="132" t="n"/>
      <c r="AI289" s="132" t="n"/>
      <c r="AJ289" s="132" t="n"/>
      <c r="AK289" s="132" t="n"/>
      <c r="AL289" s="132" t="n"/>
      <c r="AM289" s="132" t="n"/>
      <c r="AN289" s="132" t="n"/>
      <c r="AO289" s="132" t="n"/>
      <c r="AP289" s="142" t="n"/>
      <c r="AQ289" s="142" t="n"/>
      <c r="AR289" s="142" t="n"/>
      <c r="AS289" s="132" t="n"/>
      <c r="AT289" s="132" t="n"/>
      <c r="AU289" s="132" t="n"/>
      <c r="AV289" s="132" t="n"/>
      <c r="AW289" s="132" t="n"/>
      <c r="AX289" s="132" t="n"/>
      <c r="AY289" s="132" t="n"/>
      <c r="AZ289" s="132" t="n"/>
      <c r="BA289" s="132" t="n"/>
      <c r="BB289" s="132" t="n"/>
      <c r="BC289" s="132" t="n"/>
      <c r="BD289" s="131" t="n"/>
      <c r="BE289" s="132" t="n"/>
      <c r="BF289" s="132" t="n"/>
      <c r="BG289" s="132" t="n"/>
      <c r="BH289" s="132" t="n"/>
      <c r="BI289" s="132" t="n"/>
      <c r="BJ289" s="132" t="n"/>
      <c r="BK289" s="132" t="n"/>
      <c r="BL289" s="132" t="n"/>
      <c r="BM289" s="132" t="n"/>
    </row>
    <row r="290" ht="15.75" customHeight="1" s="218">
      <c r="A290" s="132" t="n"/>
      <c r="B290" s="132" t="n"/>
      <c r="C290" s="132" t="n"/>
      <c r="D290" s="132" t="n"/>
      <c r="E290" s="132" t="n"/>
      <c r="F290" s="132" t="n"/>
      <c r="G290" s="131" t="n"/>
      <c r="H290" s="132" t="n"/>
      <c r="I290" s="132" t="n"/>
      <c r="J290" s="132" t="n"/>
      <c r="K290" s="132" t="n"/>
      <c r="L290" s="132" t="n"/>
      <c r="M290" s="141" t="n"/>
      <c r="N290" s="141" t="n"/>
      <c r="O290" s="141" t="n"/>
      <c r="P290" s="141" t="n"/>
      <c r="Q290" s="132" t="n"/>
      <c r="R290" s="132" t="n"/>
      <c r="S290" s="132" t="n"/>
      <c r="T290" s="132" t="n"/>
      <c r="U290" s="132" t="n"/>
      <c r="V290" s="132" t="n"/>
      <c r="W290" s="132" t="n"/>
      <c r="X290" s="132" t="n"/>
      <c r="Y290" s="131" t="n"/>
      <c r="Z290" s="131" t="n"/>
      <c r="AA290" s="131" t="n"/>
      <c r="AB290" s="131" t="n"/>
      <c r="AC290" s="131" t="n"/>
      <c r="AD290" s="131" t="n"/>
      <c r="AE290" s="132" t="n"/>
      <c r="AF290" s="132" t="n"/>
      <c r="AG290" s="132" t="n"/>
      <c r="AH290" s="132" t="n"/>
      <c r="AI290" s="132" t="n"/>
      <c r="AJ290" s="132" t="n"/>
      <c r="AK290" s="132" t="n"/>
      <c r="AL290" s="132" t="n"/>
      <c r="AM290" s="132" t="n"/>
      <c r="AN290" s="132" t="n"/>
      <c r="AO290" s="132" t="n"/>
      <c r="AP290" s="142" t="n"/>
      <c r="AQ290" s="142" t="n"/>
      <c r="AR290" s="142" t="n"/>
      <c r="AS290" s="132" t="n"/>
      <c r="AT290" s="132" t="n"/>
      <c r="AU290" s="132" t="n"/>
      <c r="AV290" s="132" t="n"/>
      <c r="AW290" s="132" t="n"/>
      <c r="AX290" s="132" t="n"/>
      <c r="AY290" s="132" t="n"/>
      <c r="AZ290" s="132" t="n"/>
      <c r="BA290" s="132" t="n"/>
      <c r="BB290" s="132" t="n"/>
      <c r="BC290" s="132" t="n"/>
      <c r="BD290" s="131" t="n"/>
      <c r="BE290" s="132" t="n"/>
      <c r="BF290" s="132" t="n"/>
      <c r="BG290" s="132" t="n"/>
      <c r="BH290" s="132" t="n"/>
      <c r="BI290" s="132" t="n"/>
      <c r="BJ290" s="132" t="n"/>
      <c r="BK290" s="132" t="n"/>
      <c r="BL290" s="132" t="n"/>
      <c r="BM290" s="132" t="n"/>
    </row>
    <row r="291" ht="15.75" customHeight="1" s="218">
      <c r="A291" s="132" t="n"/>
      <c r="B291" s="132" t="n"/>
      <c r="C291" s="132" t="n"/>
      <c r="D291" s="132" t="n"/>
      <c r="E291" s="132" t="n"/>
      <c r="F291" s="132" t="n"/>
      <c r="G291" s="131" t="n"/>
      <c r="H291" s="132" t="n"/>
      <c r="I291" s="132" t="n"/>
      <c r="J291" s="132" t="n"/>
      <c r="K291" s="132" t="n"/>
      <c r="L291" s="132" t="n"/>
      <c r="M291" s="141" t="n"/>
      <c r="N291" s="141" t="n"/>
      <c r="O291" s="141" t="n"/>
      <c r="P291" s="141" t="n"/>
      <c r="Q291" s="132" t="n"/>
      <c r="R291" s="132" t="n"/>
      <c r="S291" s="132" t="n"/>
      <c r="T291" s="132" t="n"/>
      <c r="U291" s="132" t="n"/>
      <c r="V291" s="132" t="n"/>
      <c r="W291" s="132" t="n"/>
      <c r="X291" s="132" t="n"/>
      <c r="Y291" s="131" t="n"/>
      <c r="Z291" s="131" t="n"/>
      <c r="AA291" s="131" t="n"/>
      <c r="AB291" s="131" t="n"/>
      <c r="AC291" s="131" t="n"/>
      <c r="AD291" s="131" t="n"/>
      <c r="AE291" s="132" t="n"/>
      <c r="AF291" s="132" t="n"/>
      <c r="AG291" s="132" t="n"/>
      <c r="AH291" s="132" t="n"/>
      <c r="AI291" s="132" t="n"/>
      <c r="AJ291" s="132" t="n"/>
      <c r="AK291" s="132" t="n"/>
      <c r="AL291" s="132" t="n"/>
      <c r="AM291" s="132" t="n"/>
      <c r="AN291" s="132" t="n"/>
      <c r="AO291" s="132" t="n"/>
      <c r="AP291" s="142" t="n"/>
      <c r="AQ291" s="142" t="n"/>
      <c r="AR291" s="142" t="n"/>
      <c r="AS291" s="132" t="n"/>
      <c r="AT291" s="132" t="n"/>
      <c r="AU291" s="132" t="n"/>
      <c r="AV291" s="132" t="n"/>
      <c r="AW291" s="132" t="n"/>
      <c r="AX291" s="132" t="n"/>
      <c r="AY291" s="132" t="n"/>
      <c r="AZ291" s="132" t="n"/>
      <c r="BA291" s="132" t="n"/>
      <c r="BB291" s="132" t="n"/>
      <c r="BC291" s="132" t="n"/>
      <c r="BD291" s="131" t="n"/>
      <c r="BE291" s="132" t="n"/>
      <c r="BF291" s="132" t="n"/>
      <c r="BG291" s="132" t="n"/>
      <c r="BH291" s="132" t="n"/>
      <c r="BI291" s="132" t="n"/>
      <c r="BJ291" s="132" t="n"/>
      <c r="BK291" s="132" t="n"/>
      <c r="BL291" s="132" t="n"/>
      <c r="BM291" s="132" t="n"/>
    </row>
    <row r="292" ht="15.75" customHeight="1" s="218">
      <c r="A292" s="132" t="n"/>
      <c r="B292" s="132" t="n"/>
      <c r="C292" s="132" t="n"/>
      <c r="D292" s="132" t="n"/>
      <c r="E292" s="132" t="n"/>
      <c r="F292" s="132" t="n"/>
      <c r="G292" s="131" t="n"/>
      <c r="H292" s="132" t="n"/>
      <c r="I292" s="132" t="n"/>
      <c r="J292" s="132" t="n"/>
      <c r="K292" s="132" t="n"/>
      <c r="L292" s="132" t="n"/>
      <c r="M292" s="141" t="n"/>
      <c r="N292" s="141" t="n"/>
      <c r="O292" s="141" t="n"/>
      <c r="P292" s="141" t="n"/>
      <c r="Q292" s="132" t="n"/>
      <c r="R292" s="132" t="n"/>
      <c r="S292" s="132" t="n"/>
      <c r="T292" s="132" t="n"/>
      <c r="U292" s="132" t="n"/>
      <c r="V292" s="132" t="n"/>
      <c r="W292" s="132" t="n"/>
      <c r="X292" s="132" t="n"/>
      <c r="Y292" s="131" t="n"/>
      <c r="Z292" s="131" t="n"/>
      <c r="AA292" s="131" t="n"/>
      <c r="AB292" s="131" t="n"/>
      <c r="AC292" s="131" t="n"/>
      <c r="AD292" s="131" t="n"/>
      <c r="AE292" s="132" t="n"/>
      <c r="AF292" s="132" t="n"/>
      <c r="AG292" s="132" t="n"/>
      <c r="AH292" s="132" t="n"/>
      <c r="AI292" s="132" t="n"/>
      <c r="AJ292" s="132" t="n"/>
      <c r="AK292" s="132" t="n"/>
      <c r="AL292" s="132" t="n"/>
      <c r="AM292" s="132" t="n"/>
      <c r="AN292" s="132" t="n"/>
      <c r="AO292" s="132" t="n"/>
      <c r="AP292" s="142" t="n"/>
      <c r="AQ292" s="142" t="n"/>
      <c r="AR292" s="142" t="n"/>
      <c r="AS292" s="132" t="n"/>
      <c r="AT292" s="132" t="n"/>
      <c r="AU292" s="132" t="n"/>
      <c r="AV292" s="132" t="n"/>
      <c r="AW292" s="132" t="n"/>
      <c r="AX292" s="132" t="n"/>
      <c r="AY292" s="132" t="n"/>
      <c r="AZ292" s="132" t="n"/>
      <c r="BA292" s="132" t="n"/>
      <c r="BB292" s="132" t="n"/>
      <c r="BC292" s="132" t="n"/>
      <c r="BD292" s="131" t="n"/>
      <c r="BE292" s="132" t="n"/>
      <c r="BF292" s="132" t="n"/>
      <c r="BG292" s="132" t="n"/>
      <c r="BH292" s="132" t="n"/>
      <c r="BI292" s="132" t="n"/>
      <c r="BJ292" s="132" t="n"/>
      <c r="BK292" s="132" t="n"/>
      <c r="BL292" s="132" t="n"/>
      <c r="BM292" s="132" t="n"/>
    </row>
    <row r="293" ht="15.75" customHeight="1" s="218">
      <c r="M293" s="143" t="n"/>
      <c r="N293" s="143" t="n"/>
      <c r="O293" s="143" t="n"/>
      <c r="P293" s="143" t="n"/>
    </row>
    <row r="294" ht="15.75" customHeight="1" s="218">
      <c r="M294" s="143" t="n"/>
      <c r="N294" s="143" t="n"/>
      <c r="O294" s="143" t="n"/>
      <c r="P294" s="143" t="n"/>
    </row>
    <row r="295" ht="15.75" customHeight="1" s="218">
      <c r="M295" s="143" t="n"/>
      <c r="N295" s="143" t="n"/>
      <c r="O295" s="143" t="n"/>
      <c r="P295" s="143" t="n"/>
    </row>
    <row r="296" ht="15.75" customHeight="1" s="218">
      <c r="M296" s="143" t="n"/>
      <c r="N296" s="143" t="n"/>
      <c r="O296" s="143" t="n"/>
      <c r="P296" s="143" t="n"/>
    </row>
    <row r="297" ht="15.75" customHeight="1" s="218">
      <c r="M297" s="143" t="n"/>
      <c r="N297" s="143" t="n"/>
      <c r="O297" s="143" t="n"/>
      <c r="P297" s="143" t="n"/>
    </row>
    <row r="298" ht="15.75" customHeight="1" s="218">
      <c r="M298" s="143" t="n"/>
      <c r="N298" s="143" t="n"/>
      <c r="O298" s="143" t="n"/>
      <c r="P298" s="143" t="n"/>
    </row>
    <row r="299" ht="15.75" customHeight="1" s="218">
      <c r="M299" s="143" t="n"/>
      <c r="N299" s="143" t="n"/>
      <c r="O299" s="143" t="n"/>
      <c r="P299" s="143" t="n"/>
    </row>
    <row r="300" ht="15.75" customHeight="1" s="218">
      <c r="M300" s="143" t="n"/>
      <c r="N300" s="143" t="n"/>
      <c r="O300" s="143" t="n"/>
      <c r="P300" s="143" t="n"/>
    </row>
    <row r="301" ht="15.75" customHeight="1" s="218">
      <c r="M301" s="143" t="n"/>
      <c r="N301" s="143" t="n"/>
      <c r="O301" s="143" t="n"/>
      <c r="P301" s="143" t="n"/>
    </row>
    <row r="302" ht="15.75" customHeight="1" s="218">
      <c r="M302" s="143" t="n"/>
      <c r="N302" s="143" t="n"/>
      <c r="O302" s="143" t="n"/>
      <c r="P302" s="143" t="n"/>
    </row>
    <row r="303" ht="15.75" customHeight="1" s="218">
      <c r="M303" s="143" t="n"/>
      <c r="N303" s="143" t="n"/>
      <c r="O303" s="143" t="n"/>
      <c r="P303" s="143" t="n"/>
    </row>
    <row r="304" ht="15.75" customHeight="1" s="218">
      <c r="M304" s="143" t="n"/>
      <c r="N304" s="143" t="n"/>
      <c r="O304" s="143" t="n"/>
      <c r="P304" s="143" t="n"/>
    </row>
    <row r="305" ht="15.75" customHeight="1" s="218">
      <c r="M305" s="143" t="n"/>
      <c r="N305" s="143" t="n"/>
      <c r="O305" s="143" t="n"/>
      <c r="P305" s="143" t="n"/>
    </row>
    <row r="306" ht="15.75" customHeight="1" s="218">
      <c r="M306" s="143" t="n"/>
      <c r="N306" s="143" t="n"/>
      <c r="O306" s="143" t="n"/>
      <c r="P306" s="143" t="n"/>
    </row>
    <row r="307" ht="15.75" customHeight="1" s="218">
      <c r="M307" s="143" t="n"/>
      <c r="N307" s="143" t="n"/>
      <c r="O307" s="143" t="n"/>
      <c r="P307" s="143" t="n"/>
    </row>
    <row r="308" ht="15.75" customHeight="1" s="218">
      <c r="M308" s="143" t="n"/>
      <c r="N308" s="143" t="n"/>
      <c r="O308" s="143" t="n"/>
      <c r="P308" s="143" t="n"/>
    </row>
    <row r="309" ht="15.75" customHeight="1" s="218">
      <c r="M309" s="143" t="n"/>
      <c r="N309" s="143" t="n"/>
      <c r="O309" s="143" t="n"/>
      <c r="P309" s="143" t="n"/>
    </row>
    <row r="310" ht="15.75" customHeight="1" s="218">
      <c r="M310" s="143" t="n"/>
      <c r="N310" s="143" t="n"/>
      <c r="O310" s="143" t="n"/>
      <c r="P310" s="143" t="n"/>
    </row>
    <row r="311" ht="15.75" customHeight="1" s="218">
      <c r="M311" s="143" t="n"/>
      <c r="N311" s="143" t="n"/>
      <c r="O311" s="143" t="n"/>
      <c r="P311" s="143" t="n"/>
    </row>
    <row r="312" ht="15.75" customHeight="1" s="218">
      <c r="M312" s="143" t="n"/>
      <c r="N312" s="143" t="n"/>
      <c r="O312" s="143" t="n"/>
      <c r="P312" s="143" t="n"/>
    </row>
    <row r="313" ht="15.75" customHeight="1" s="218">
      <c r="M313" s="143" t="n"/>
      <c r="N313" s="143" t="n"/>
      <c r="O313" s="143" t="n"/>
      <c r="P313" s="143" t="n"/>
    </row>
    <row r="314" ht="15.75" customHeight="1" s="218">
      <c r="M314" s="143" t="n"/>
      <c r="N314" s="143" t="n"/>
      <c r="O314" s="143" t="n"/>
      <c r="P314" s="143" t="n"/>
    </row>
    <row r="315" ht="15.75" customHeight="1" s="218">
      <c r="M315" s="143" t="n"/>
      <c r="N315" s="143" t="n"/>
      <c r="O315" s="143" t="n"/>
      <c r="P315" s="143" t="n"/>
    </row>
    <row r="316" ht="15.75" customHeight="1" s="218">
      <c r="M316" s="143" t="n"/>
      <c r="N316" s="143" t="n"/>
      <c r="O316" s="143" t="n"/>
      <c r="P316" s="143" t="n"/>
    </row>
    <row r="317" ht="15.75" customHeight="1" s="218">
      <c r="M317" s="143" t="n"/>
      <c r="N317" s="143" t="n"/>
      <c r="O317" s="143" t="n"/>
      <c r="P317" s="143" t="n"/>
    </row>
    <row r="318" ht="15.75" customHeight="1" s="218">
      <c r="M318" s="143" t="n"/>
      <c r="N318" s="143" t="n"/>
      <c r="O318" s="143" t="n"/>
      <c r="P318" s="143" t="n"/>
    </row>
    <row r="319" ht="15.75" customHeight="1" s="218">
      <c r="M319" s="143" t="n"/>
      <c r="N319" s="143" t="n"/>
      <c r="O319" s="143" t="n"/>
      <c r="P319" s="143" t="n"/>
    </row>
    <row r="320" ht="15.75" customHeight="1" s="218">
      <c r="M320" s="143" t="n"/>
      <c r="N320" s="143" t="n"/>
      <c r="O320" s="143" t="n"/>
      <c r="P320" s="143" t="n"/>
    </row>
    <row r="321" ht="15.75" customHeight="1" s="218">
      <c r="M321" s="143" t="n"/>
      <c r="N321" s="143" t="n"/>
      <c r="O321" s="143" t="n"/>
      <c r="P321" s="143" t="n"/>
    </row>
    <row r="322" ht="15.75" customHeight="1" s="218">
      <c r="M322" s="143" t="n"/>
      <c r="N322" s="143" t="n"/>
      <c r="O322" s="143" t="n"/>
      <c r="P322" s="143" t="n"/>
    </row>
    <row r="323" ht="15.75" customHeight="1" s="218">
      <c r="M323" s="143" t="n"/>
      <c r="N323" s="143" t="n"/>
      <c r="O323" s="143" t="n"/>
      <c r="P323" s="143" t="n"/>
    </row>
    <row r="324" ht="15.75" customHeight="1" s="218">
      <c r="M324" s="143" t="n"/>
      <c r="N324" s="143" t="n"/>
      <c r="O324" s="143" t="n"/>
      <c r="P324" s="143" t="n"/>
    </row>
    <row r="325" ht="15.75" customHeight="1" s="218">
      <c r="M325" s="143" t="n"/>
      <c r="N325" s="143" t="n"/>
      <c r="O325" s="143" t="n"/>
      <c r="P325" s="143" t="n"/>
    </row>
    <row r="326" ht="15.75" customHeight="1" s="218">
      <c r="M326" s="143" t="n"/>
      <c r="N326" s="143" t="n"/>
      <c r="O326" s="143" t="n"/>
      <c r="P326" s="143" t="n"/>
    </row>
    <row r="327" ht="15.75" customHeight="1" s="218">
      <c r="M327" s="143" t="n"/>
      <c r="N327" s="143" t="n"/>
      <c r="O327" s="143" t="n"/>
      <c r="P327" s="143" t="n"/>
    </row>
    <row r="328" ht="15.75" customHeight="1" s="218">
      <c r="M328" s="143" t="n"/>
      <c r="N328" s="143" t="n"/>
      <c r="O328" s="143" t="n"/>
      <c r="P328" s="143" t="n"/>
    </row>
    <row r="329" ht="15.75" customHeight="1" s="218">
      <c r="M329" s="143" t="n"/>
      <c r="N329" s="143" t="n"/>
      <c r="O329" s="143" t="n"/>
      <c r="P329" s="143" t="n"/>
    </row>
    <row r="330" ht="15.75" customHeight="1" s="218">
      <c r="M330" s="143" t="n"/>
      <c r="N330" s="143" t="n"/>
      <c r="O330" s="143" t="n"/>
      <c r="P330" s="143" t="n"/>
    </row>
    <row r="331" ht="15.75" customHeight="1" s="218">
      <c r="M331" s="143" t="n"/>
      <c r="N331" s="143" t="n"/>
      <c r="O331" s="143" t="n"/>
      <c r="P331" s="143" t="n"/>
    </row>
    <row r="332" ht="15.75" customHeight="1" s="218">
      <c r="M332" s="143" t="n"/>
      <c r="N332" s="143" t="n"/>
      <c r="O332" s="143" t="n"/>
      <c r="P332" s="143" t="n"/>
    </row>
    <row r="333" ht="15.75" customHeight="1" s="218">
      <c r="M333" s="143" t="n"/>
      <c r="N333" s="143" t="n"/>
      <c r="O333" s="143" t="n"/>
      <c r="P333" s="143" t="n"/>
    </row>
    <row r="334" ht="15.75" customHeight="1" s="218">
      <c r="M334" s="143" t="n"/>
      <c r="N334" s="143" t="n"/>
      <c r="O334" s="143" t="n"/>
      <c r="P334" s="143" t="n"/>
    </row>
    <row r="335" ht="15.75" customHeight="1" s="218">
      <c r="M335" s="143" t="n"/>
      <c r="N335" s="143" t="n"/>
      <c r="O335" s="143" t="n"/>
      <c r="P335" s="143" t="n"/>
    </row>
    <row r="336" ht="15.75" customHeight="1" s="218">
      <c r="M336" s="143" t="n"/>
      <c r="N336" s="143" t="n"/>
      <c r="O336" s="143" t="n"/>
      <c r="P336" s="143" t="n"/>
    </row>
    <row r="337" ht="15.75" customHeight="1" s="218">
      <c r="M337" s="143" t="n"/>
      <c r="N337" s="143" t="n"/>
      <c r="O337" s="143" t="n"/>
      <c r="P337" s="143" t="n"/>
    </row>
    <row r="338" ht="15.75" customHeight="1" s="218">
      <c r="M338" s="143" t="n"/>
      <c r="N338" s="143" t="n"/>
      <c r="O338" s="143" t="n"/>
      <c r="P338" s="143" t="n"/>
    </row>
    <row r="339" ht="15.75" customHeight="1" s="218">
      <c r="M339" s="143" t="n"/>
      <c r="N339" s="143" t="n"/>
      <c r="O339" s="143" t="n"/>
      <c r="P339" s="143" t="n"/>
    </row>
    <row r="340" ht="15.75" customHeight="1" s="218">
      <c r="M340" s="143" t="n"/>
      <c r="N340" s="143" t="n"/>
      <c r="O340" s="143" t="n"/>
      <c r="P340" s="143" t="n"/>
    </row>
    <row r="341" ht="15.75" customHeight="1" s="218">
      <c r="M341" s="143" t="n"/>
      <c r="N341" s="143" t="n"/>
      <c r="O341" s="143" t="n"/>
      <c r="P341" s="143" t="n"/>
    </row>
    <row r="342" ht="15.75" customHeight="1" s="218">
      <c r="M342" s="143" t="n"/>
      <c r="N342" s="143" t="n"/>
      <c r="O342" s="143" t="n"/>
      <c r="P342" s="143" t="n"/>
    </row>
    <row r="343" ht="15.75" customHeight="1" s="218">
      <c r="M343" s="143" t="n"/>
      <c r="N343" s="143" t="n"/>
      <c r="O343" s="143" t="n"/>
      <c r="P343" s="143" t="n"/>
    </row>
    <row r="344" ht="15.75" customHeight="1" s="218">
      <c r="M344" s="143" t="n"/>
      <c r="N344" s="143" t="n"/>
      <c r="O344" s="143" t="n"/>
      <c r="P344" s="143" t="n"/>
    </row>
    <row r="345" ht="15.75" customHeight="1" s="218">
      <c r="M345" s="143" t="n"/>
      <c r="N345" s="143" t="n"/>
      <c r="O345" s="143" t="n"/>
      <c r="P345" s="143" t="n"/>
    </row>
    <row r="346" ht="15.75" customHeight="1" s="218">
      <c r="M346" s="143" t="n"/>
      <c r="N346" s="143" t="n"/>
      <c r="O346" s="143" t="n"/>
      <c r="P346" s="143" t="n"/>
    </row>
    <row r="347" ht="15.75" customHeight="1" s="218">
      <c r="M347" s="143" t="n"/>
      <c r="N347" s="143" t="n"/>
      <c r="O347" s="143" t="n"/>
      <c r="P347" s="143" t="n"/>
    </row>
    <row r="348" ht="15.75" customHeight="1" s="218">
      <c r="M348" s="143" t="n"/>
      <c r="N348" s="143" t="n"/>
      <c r="O348" s="143" t="n"/>
      <c r="P348" s="143" t="n"/>
    </row>
    <row r="349" ht="15.75" customHeight="1" s="218">
      <c r="M349" s="143" t="n"/>
      <c r="N349" s="143" t="n"/>
      <c r="O349" s="143" t="n"/>
      <c r="P349" s="143" t="n"/>
    </row>
    <row r="350" ht="15.75" customHeight="1" s="218">
      <c r="M350" s="143" t="n"/>
      <c r="N350" s="143" t="n"/>
      <c r="O350" s="143" t="n"/>
      <c r="P350" s="143" t="n"/>
    </row>
    <row r="351" ht="15.75" customHeight="1" s="218">
      <c r="M351" s="143" t="n"/>
      <c r="N351" s="143" t="n"/>
      <c r="O351" s="143" t="n"/>
      <c r="P351" s="143" t="n"/>
    </row>
    <row r="352" ht="15.75" customHeight="1" s="218">
      <c r="M352" s="143" t="n"/>
      <c r="N352" s="143" t="n"/>
      <c r="O352" s="143" t="n"/>
      <c r="P352" s="143" t="n"/>
    </row>
    <row r="353" ht="15.75" customHeight="1" s="218">
      <c r="M353" s="143" t="n"/>
      <c r="N353" s="143" t="n"/>
      <c r="O353" s="143" t="n"/>
      <c r="P353" s="143" t="n"/>
    </row>
    <row r="354" ht="15.75" customHeight="1" s="218">
      <c r="M354" s="143" t="n"/>
      <c r="N354" s="143" t="n"/>
      <c r="O354" s="143" t="n"/>
      <c r="P354" s="143" t="n"/>
    </row>
    <row r="355" ht="15.75" customHeight="1" s="218">
      <c r="M355" s="143" t="n"/>
      <c r="N355" s="143" t="n"/>
      <c r="O355" s="143" t="n"/>
      <c r="P355" s="143" t="n"/>
    </row>
    <row r="356" ht="15.75" customHeight="1" s="218">
      <c r="M356" s="143" t="n"/>
      <c r="N356" s="143" t="n"/>
      <c r="O356" s="143" t="n"/>
      <c r="P356" s="143" t="n"/>
    </row>
    <row r="357" ht="15.75" customHeight="1" s="218">
      <c r="M357" s="143" t="n"/>
      <c r="N357" s="143" t="n"/>
      <c r="O357" s="143" t="n"/>
      <c r="P357" s="143" t="n"/>
    </row>
    <row r="358" ht="15.75" customHeight="1" s="218">
      <c r="M358" s="143" t="n"/>
      <c r="N358" s="143" t="n"/>
      <c r="O358" s="143" t="n"/>
      <c r="P358" s="143" t="n"/>
    </row>
    <row r="359" ht="15.75" customHeight="1" s="218">
      <c r="M359" s="143" t="n"/>
      <c r="N359" s="143" t="n"/>
      <c r="O359" s="143" t="n"/>
      <c r="P359" s="143" t="n"/>
    </row>
    <row r="360" ht="15.75" customHeight="1" s="218">
      <c r="M360" s="143" t="n"/>
      <c r="N360" s="143" t="n"/>
      <c r="O360" s="143" t="n"/>
      <c r="P360" s="143" t="n"/>
    </row>
    <row r="361" ht="15.75" customHeight="1" s="218">
      <c r="M361" s="143" t="n"/>
      <c r="N361" s="143" t="n"/>
      <c r="O361" s="143" t="n"/>
      <c r="P361" s="143" t="n"/>
    </row>
    <row r="362" ht="15.75" customHeight="1" s="218">
      <c r="M362" s="143" t="n"/>
      <c r="N362" s="143" t="n"/>
      <c r="O362" s="143" t="n"/>
      <c r="P362" s="143" t="n"/>
    </row>
    <row r="363" ht="15.75" customHeight="1" s="218">
      <c r="M363" s="143" t="n"/>
      <c r="N363" s="143" t="n"/>
      <c r="O363" s="143" t="n"/>
      <c r="P363" s="143" t="n"/>
    </row>
    <row r="364" ht="15.75" customHeight="1" s="218">
      <c r="M364" s="143" t="n"/>
      <c r="N364" s="143" t="n"/>
      <c r="O364" s="143" t="n"/>
      <c r="P364" s="143" t="n"/>
    </row>
    <row r="365" ht="15.75" customHeight="1" s="218">
      <c r="M365" s="143" t="n"/>
      <c r="N365" s="143" t="n"/>
      <c r="O365" s="143" t="n"/>
      <c r="P365" s="143" t="n"/>
    </row>
    <row r="366" ht="15.75" customHeight="1" s="218">
      <c r="M366" s="143" t="n"/>
      <c r="N366" s="143" t="n"/>
      <c r="O366" s="143" t="n"/>
      <c r="P366" s="143" t="n"/>
    </row>
    <row r="367" ht="15.75" customHeight="1" s="218">
      <c r="M367" s="143" t="n"/>
      <c r="N367" s="143" t="n"/>
      <c r="O367" s="143" t="n"/>
      <c r="P367" s="143" t="n"/>
    </row>
    <row r="368" ht="15.75" customHeight="1" s="218">
      <c r="M368" s="143" t="n"/>
      <c r="N368" s="143" t="n"/>
      <c r="O368" s="143" t="n"/>
      <c r="P368" s="143" t="n"/>
    </row>
    <row r="369" ht="15.75" customHeight="1" s="218">
      <c r="M369" s="143" t="n"/>
      <c r="N369" s="143" t="n"/>
      <c r="O369" s="143" t="n"/>
      <c r="P369" s="143" t="n"/>
    </row>
    <row r="370" ht="15.75" customHeight="1" s="218">
      <c r="M370" s="143" t="n"/>
      <c r="N370" s="143" t="n"/>
      <c r="O370" s="143" t="n"/>
      <c r="P370" s="143" t="n"/>
    </row>
    <row r="371" ht="15.75" customHeight="1" s="218">
      <c r="M371" s="143" t="n"/>
      <c r="N371" s="143" t="n"/>
      <c r="O371" s="143" t="n"/>
      <c r="P371" s="143" t="n"/>
    </row>
    <row r="372" ht="15.75" customHeight="1" s="218">
      <c r="M372" s="143" t="n"/>
      <c r="N372" s="143" t="n"/>
      <c r="O372" s="143" t="n"/>
      <c r="P372" s="143" t="n"/>
    </row>
    <row r="373" ht="15.75" customHeight="1" s="218">
      <c r="M373" s="143" t="n"/>
      <c r="N373" s="143" t="n"/>
      <c r="O373" s="143" t="n"/>
      <c r="P373" s="143" t="n"/>
    </row>
    <row r="374" ht="15.75" customHeight="1" s="218">
      <c r="M374" s="143" t="n"/>
      <c r="N374" s="143" t="n"/>
      <c r="O374" s="143" t="n"/>
      <c r="P374" s="143" t="n"/>
    </row>
    <row r="375" ht="15.75" customHeight="1" s="218">
      <c r="M375" s="143" t="n"/>
      <c r="N375" s="143" t="n"/>
      <c r="O375" s="143" t="n"/>
      <c r="P375" s="143" t="n"/>
    </row>
    <row r="376" ht="15.75" customHeight="1" s="218">
      <c r="M376" s="143" t="n"/>
      <c r="N376" s="143" t="n"/>
      <c r="O376" s="143" t="n"/>
      <c r="P376" s="143" t="n"/>
    </row>
    <row r="377" ht="15.75" customHeight="1" s="218">
      <c r="M377" s="143" t="n"/>
      <c r="N377" s="143" t="n"/>
      <c r="O377" s="143" t="n"/>
      <c r="P377" s="143" t="n"/>
    </row>
    <row r="378" ht="15.75" customHeight="1" s="218">
      <c r="M378" s="143" t="n"/>
      <c r="N378" s="143" t="n"/>
      <c r="O378" s="143" t="n"/>
      <c r="P378" s="143" t="n"/>
    </row>
    <row r="379" ht="15.75" customHeight="1" s="218">
      <c r="M379" s="143" t="n"/>
      <c r="N379" s="143" t="n"/>
      <c r="O379" s="143" t="n"/>
      <c r="P379" s="143" t="n"/>
    </row>
    <row r="380" ht="15.75" customHeight="1" s="218">
      <c r="M380" s="143" t="n"/>
      <c r="N380" s="143" t="n"/>
      <c r="O380" s="143" t="n"/>
      <c r="P380" s="143" t="n"/>
    </row>
    <row r="381" ht="15.75" customHeight="1" s="218">
      <c r="M381" s="143" t="n"/>
      <c r="N381" s="143" t="n"/>
      <c r="O381" s="143" t="n"/>
      <c r="P381" s="143" t="n"/>
    </row>
    <row r="382" ht="15.75" customHeight="1" s="218">
      <c r="M382" s="143" t="n"/>
      <c r="N382" s="143" t="n"/>
      <c r="O382" s="143" t="n"/>
      <c r="P382" s="143" t="n"/>
    </row>
    <row r="383" ht="15.75" customHeight="1" s="218">
      <c r="M383" s="143" t="n"/>
      <c r="N383" s="143" t="n"/>
      <c r="O383" s="143" t="n"/>
      <c r="P383" s="143" t="n"/>
    </row>
    <row r="384" ht="15.75" customHeight="1" s="218">
      <c r="M384" s="143" t="n"/>
      <c r="N384" s="143" t="n"/>
      <c r="O384" s="143" t="n"/>
      <c r="P384" s="143" t="n"/>
    </row>
    <row r="385" ht="15.75" customHeight="1" s="218">
      <c r="M385" s="143" t="n"/>
      <c r="N385" s="143" t="n"/>
      <c r="O385" s="143" t="n"/>
      <c r="P385" s="143" t="n"/>
    </row>
    <row r="386" ht="15.75" customHeight="1" s="218">
      <c r="M386" s="143" t="n"/>
      <c r="N386" s="143" t="n"/>
      <c r="O386" s="143" t="n"/>
      <c r="P386" s="143" t="n"/>
    </row>
    <row r="387" ht="15.75" customHeight="1" s="218">
      <c r="M387" s="143" t="n"/>
      <c r="N387" s="143" t="n"/>
      <c r="O387" s="143" t="n"/>
      <c r="P387" s="143" t="n"/>
    </row>
    <row r="388" ht="15.75" customHeight="1" s="218">
      <c r="M388" s="143" t="n"/>
      <c r="N388" s="143" t="n"/>
      <c r="O388" s="143" t="n"/>
      <c r="P388" s="143" t="n"/>
    </row>
    <row r="389" ht="15.75" customHeight="1" s="218">
      <c r="M389" s="143" t="n"/>
      <c r="N389" s="143" t="n"/>
      <c r="O389" s="143" t="n"/>
      <c r="P389" s="143" t="n"/>
    </row>
    <row r="390" ht="15.75" customHeight="1" s="218">
      <c r="M390" s="143" t="n"/>
      <c r="N390" s="143" t="n"/>
      <c r="O390" s="143" t="n"/>
      <c r="P390" s="143" t="n"/>
    </row>
    <row r="391" ht="15.75" customHeight="1" s="218">
      <c r="M391" s="143" t="n"/>
      <c r="N391" s="143" t="n"/>
      <c r="O391" s="143" t="n"/>
      <c r="P391" s="143" t="n"/>
    </row>
    <row r="392" ht="15.75" customHeight="1" s="218">
      <c r="M392" s="143" t="n"/>
      <c r="N392" s="143" t="n"/>
      <c r="O392" s="143" t="n"/>
      <c r="P392" s="143" t="n"/>
    </row>
    <row r="393" ht="15.75" customHeight="1" s="218">
      <c r="M393" s="143" t="n"/>
      <c r="N393" s="143" t="n"/>
      <c r="O393" s="143" t="n"/>
      <c r="P393" s="143" t="n"/>
    </row>
    <row r="394" ht="15.75" customHeight="1" s="218">
      <c r="M394" s="143" t="n"/>
      <c r="N394" s="143" t="n"/>
      <c r="O394" s="143" t="n"/>
      <c r="P394" s="143" t="n"/>
    </row>
    <row r="395" ht="15.75" customHeight="1" s="218">
      <c r="M395" s="143" t="n"/>
      <c r="N395" s="143" t="n"/>
      <c r="O395" s="143" t="n"/>
      <c r="P395" s="143" t="n"/>
    </row>
    <row r="396" ht="15.75" customHeight="1" s="218">
      <c r="M396" s="143" t="n"/>
      <c r="N396" s="143" t="n"/>
      <c r="O396" s="143" t="n"/>
      <c r="P396" s="143" t="n"/>
    </row>
    <row r="397" ht="15.75" customHeight="1" s="218">
      <c r="M397" s="143" t="n"/>
      <c r="N397" s="143" t="n"/>
      <c r="O397" s="143" t="n"/>
      <c r="P397" s="143" t="n"/>
    </row>
    <row r="398" ht="15.75" customHeight="1" s="218">
      <c r="M398" s="143" t="n"/>
      <c r="N398" s="143" t="n"/>
      <c r="O398" s="143" t="n"/>
      <c r="P398" s="143" t="n"/>
    </row>
    <row r="399" ht="15.75" customHeight="1" s="218">
      <c r="M399" s="143" t="n"/>
      <c r="N399" s="143" t="n"/>
      <c r="O399" s="143" t="n"/>
      <c r="P399" s="143" t="n"/>
    </row>
    <row r="400" ht="15.75" customHeight="1" s="218">
      <c r="M400" s="143" t="n"/>
      <c r="N400" s="143" t="n"/>
      <c r="O400" s="143" t="n"/>
      <c r="P400" s="143" t="n"/>
    </row>
    <row r="401" ht="15.75" customHeight="1" s="218">
      <c r="M401" s="143" t="n"/>
      <c r="N401" s="143" t="n"/>
      <c r="O401" s="143" t="n"/>
      <c r="P401" s="143" t="n"/>
    </row>
    <row r="402" ht="15.75" customHeight="1" s="218">
      <c r="M402" s="143" t="n"/>
      <c r="N402" s="143" t="n"/>
      <c r="O402" s="143" t="n"/>
      <c r="P402" s="143" t="n"/>
    </row>
    <row r="403" ht="15.75" customHeight="1" s="218">
      <c r="M403" s="143" t="n"/>
      <c r="N403" s="143" t="n"/>
      <c r="O403" s="143" t="n"/>
      <c r="P403" s="143" t="n"/>
    </row>
    <row r="404" ht="15.75" customHeight="1" s="218">
      <c r="M404" s="143" t="n"/>
      <c r="N404" s="143" t="n"/>
      <c r="O404" s="143" t="n"/>
      <c r="P404" s="143" t="n"/>
    </row>
    <row r="405" ht="15.75" customHeight="1" s="218">
      <c r="M405" s="143" t="n"/>
      <c r="N405" s="143" t="n"/>
      <c r="O405" s="143" t="n"/>
      <c r="P405" s="143" t="n"/>
    </row>
    <row r="406" ht="15.75" customHeight="1" s="218">
      <c r="M406" s="143" t="n"/>
      <c r="N406" s="143" t="n"/>
      <c r="O406" s="143" t="n"/>
      <c r="P406" s="143" t="n"/>
    </row>
    <row r="407" ht="15.75" customHeight="1" s="218">
      <c r="M407" s="143" t="n"/>
      <c r="N407" s="143" t="n"/>
      <c r="O407" s="143" t="n"/>
      <c r="P407" s="143" t="n"/>
    </row>
    <row r="408" ht="15.75" customHeight="1" s="218">
      <c r="M408" s="143" t="n"/>
      <c r="N408" s="143" t="n"/>
      <c r="O408" s="143" t="n"/>
      <c r="P408" s="143" t="n"/>
    </row>
    <row r="409" ht="15.75" customHeight="1" s="218">
      <c r="M409" s="143" t="n"/>
      <c r="N409" s="143" t="n"/>
      <c r="O409" s="143" t="n"/>
      <c r="P409" s="143" t="n"/>
    </row>
    <row r="410" ht="15.75" customHeight="1" s="218">
      <c r="M410" s="143" t="n"/>
      <c r="N410" s="143" t="n"/>
      <c r="O410" s="143" t="n"/>
      <c r="P410" s="143" t="n"/>
    </row>
    <row r="411" ht="15.75" customHeight="1" s="218">
      <c r="M411" s="143" t="n"/>
      <c r="N411" s="143" t="n"/>
      <c r="O411" s="143" t="n"/>
      <c r="P411" s="143" t="n"/>
    </row>
    <row r="412" ht="15.75" customHeight="1" s="218">
      <c r="M412" s="143" t="n"/>
      <c r="N412" s="143" t="n"/>
      <c r="O412" s="143" t="n"/>
      <c r="P412" s="143" t="n"/>
    </row>
    <row r="413" ht="15.75" customHeight="1" s="218">
      <c r="M413" s="143" t="n"/>
      <c r="N413" s="143" t="n"/>
      <c r="O413" s="143" t="n"/>
      <c r="P413" s="143" t="n"/>
    </row>
    <row r="414" ht="15.75" customHeight="1" s="218">
      <c r="M414" s="143" t="n"/>
      <c r="N414" s="143" t="n"/>
      <c r="O414" s="143" t="n"/>
      <c r="P414" s="143" t="n"/>
    </row>
    <row r="415" ht="15.75" customHeight="1" s="218">
      <c r="M415" s="143" t="n"/>
      <c r="N415" s="143" t="n"/>
      <c r="O415" s="143" t="n"/>
      <c r="P415" s="143" t="n"/>
    </row>
    <row r="416" ht="15.75" customHeight="1" s="218">
      <c r="M416" s="143" t="n"/>
      <c r="N416" s="143" t="n"/>
      <c r="O416" s="143" t="n"/>
      <c r="P416" s="143" t="n"/>
    </row>
    <row r="417" ht="15.75" customHeight="1" s="218">
      <c r="M417" s="143" t="n"/>
      <c r="N417" s="143" t="n"/>
      <c r="O417" s="143" t="n"/>
      <c r="P417" s="143" t="n"/>
    </row>
    <row r="418" ht="15.75" customHeight="1" s="218">
      <c r="M418" s="143" t="n"/>
      <c r="N418" s="143" t="n"/>
      <c r="O418" s="143" t="n"/>
      <c r="P418" s="143" t="n"/>
    </row>
    <row r="419" ht="15.75" customHeight="1" s="218">
      <c r="M419" s="143" t="n"/>
      <c r="N419" s="143" t="n"/>
      <c r="O419" s="143" t="n"/>
      <c r="P419" s="143" t="n"/>
    </row>
    <row r="420" ht="15.75" customHeight="1" s="218">
      <c r="M420" s="143" t="n"/>
      <c r="N420" s="143" t="n"/>
      <c r="O420" s="143" t="n"/>
      <c r="P420" s="143" t="n"/>
    </row>
    <row r="421" ht="15.75" customHeight="1" s="218">
      <c r="M421" s="143" t="n"/>
      <c r="N421" s="143" t="n"/>
      <c r="O421" s="143" t="n"/>
      <c r="P421" s="143" t="n"/>
    </row>
    <row r="422" ht="15.75" customHeight="1" s="218">
      <c r="M422" s="143" t="n"/>
      <c r="N422" s="143" t="n"/>
      <c r="O422" s="143" t="n"/>
      <c r="P422" s="143" t="n"/>
    </row>
    <row r="423" ht="15.75" customHeight="1" s="218">
      <c r="M423" s="143" t="n"/>
      <c r="N423" s="143" t="n"/>
      <c r="O423" s="143" t="n"/>
      <c r="P423" s="143" t="n"/>
    </row>
    <row r="424" ht="15.75" customHeight="1" s="218">
      <c r="M424" s="143" t="n"/>
      <c r="N424" s="143" t="n"/>
      <c r="O424" s="143" t="n"/>
      <c r="P424" s="143" t="n"/>
    </row>
    <row r="425" ht="15.75" customHeight="1" s="218">
      <c r="M425" s="143" t="n"/>
      <c r="N425" s="143" t="n"/>
      <c r="O425" s="143" t="n"/>
      <c r="P425" s="143" t="n"/>
    </row>
    <row r="426" ht="15.75" customHeight="1" s="218">
      <c r="M426" s="143" t="n"/>
      <c r="N426" s="143" t="n"/>
      <c r="O426" s="143" t="n"/>
      <c r="P426" s="143" t="n"/>
    </row>
    <row r="427" ht="15.75" customHeight="1" s="218">
      <c r="M427" s="143" t="n"/>
      <c r="N427" s="143" t="n"/>
      <c r="O427" s="143" t="n"/>
      <c r="P427" s="143" t="n"/>
    </row>
    <row r="428" ht="15.75" customHeight="1" s="218">
      <c r="M428" s="143" t="n"/>
      <c r="N428" s="143" t="n"/>
      <c r="O428" s="143" t="n"/>
      <c r="P428" s="143" t="n"/>
    </row>
    <row r="429" ht="15.75" customHeight="1" s="218">
      <c r="M429" s="143" t="n"/>
      <c r="N429" s="143" t="n"/>
      <c r="O429" s="143" t="n"/>
      <c r="P429" s="143" t="n"/>
    </row>
    <row r="430" ht="15.75" customHeight="1" s="218">
      <c r="M430" s="143" t="n"/>
      <c r="N430" s="143" t="n"/>
      <c r="O430" s="143" t="n"/>
      <c r="P430" s="143" t="n"/>
    </row>
    <row r="431" ht="15.75" customHeight="1" s="218">
      <c r="M431" s="143" t="n"/>
      <c r="N431" s="143" t="n"/>
      <c r="O431" s="143" t="n"/>
      <c r="P431" s="143" t="n"/>
    </row>
    <row r="432" ht="15.75" customHeight="1" s="218">
      <c r="M432" s="143" t="n"/>
      <c r="N432" s="143" t="n"/>
      <c r="O432" s="143" t="n"/>
      <c r="P432" s="143" t="n"/>
    </row>
    <row r="433" ht="15.75" customHeight="1" s="218">
      <c r="M433" s="143" t="n"/>
      <c r="N433" s="143" t="n"/>
      <c r="O433" s="143" t="n"/>
      <c r="P433" s="143" t="n"/>
    </row>
    <row r="434" ht="15.75" customHeight="1" s="218">
      <c r="M434" s="143" t="n"/>
      <c r="N434" s="143" t="n"/>
      <c r="O434" s="143" t="n"/>
      <c r="P434" s="143" t="n"/>
    </row>
    <row r="435" ht="15.75" customHeight="1" s="218">
      <c r="M435" s="143" t="n"/>
      <c r="N435" s="143" t="n"/>
      <c r="O435" s="143" t="n"/>
      <c r="P435" s="143" t="n"/>
    </row>
    <row r="436" ht="15.75" customHeight="1" s="218">
      <c r="M436" s="143" t="n"/>
      <c r="N436" s="143" t="n"/>
      <c r="O436" s="143" t="n"/>
      <c r="P436" s="143" t="n"/>
    </row>
    <row r="437" ht="15.75" customHeight="1" s="218">
      <c r="M437" s="143" t="n"/>
      <c r="N437" s="143" t="n"/>
      <c r="O437" s="143" t="n"/>
      <c r="P437" s="143" t="n"/>
    </row>
    <row r="438" ht="15.75" customHeight="1" s="218">
      <c r="M438" s="143" t="n"/>
      <c r="N438" s="143" t="n"/>
      <c r="O438" s="143" t="n"/>
      <c r="P438" s="143" t="n"/>
    </row>
    <row r="439" ht="15.75" customHeight="1" s="218">
      <c r="M439" s="143" t="n"/>
      <c r="N439" s="143" t="n"/>
      <c r="O439" s="143" t="n"/>
      <c r="P439" s="143" t="n"/>
    </row>
    <row r="440" ht="15.75" customHeight="1" s="218">
      <c r="M440" s="143" t="n"/>
      <c r="N440" s="143" t="n"/>
      <c r="O440" s="143" t="n"/>
      <c r="P440" s="143" t="n"/>
    </row>
    <row r="441" ht="15.75" customHeight="1" s="218">
      <c r="M441" s="143" t="n"/>
      <c r="N441" s="143" t="n"/>
      <c r="O441" s="143" t="n"/>
      <c r="P441" s="143" t="n"/>
    </row>
    <row r="442" ht="15.75" customHeight="1" s="218">
      <c r="M442" s="143" t="n"/>
      <c r="N442" s="143" t="n"/>
      <c r="O442" s="143" t="n"/>
      <c r="P442" s="143" t="n"/>
    </row>
    <row r="443" ht="15.75" customHeight="1" s="218">
      <c r="M443" s="143" t="n"/>
      <c r="N443" s="143" t="n"/>
      <c r="O443" s="143" t="n"/>
      <c r="P443" s="143" t="n"/>
    </row>
    <row r="444" ht="15.75" customHeight="1" s="218">
      <c r="M444" s="143" t="n"/>
      <c r="N444" s="143" t="n"/>
      <c r="O444" s="143" t="n"/>
      <c r="P444" s="143" t="n"/>
    </row>
    <row r="445" ht="15.75" customHeight="1" s="218">
      <c r="M445" s="143" t="n"/>
      <c r="N445" s="143" t="n"/>
      <c r="O445" s="143" t="n"/>
      <c r="P445" s="143" t="n"/>
    </row>
    <row r="446" ht="15.75" customHeight="1" s="218">
      <c r="M446" s="143" t="n"/>
      <c r="N446" s="143" t="n"/>
      <c r="O446" s="143" t="n"/>
      <c r="P446" s="143" t="n"/>
    </row>
    <row r="447" ht="15.75" customHeight="1" s="218">
      <c r="M447" s="143" t="n"/>
      <c r="N447" s="143" t="n"/>
      <c r="O447" s="143" t="n"/>
      <c r="P447" s="143" t="n"/>
    </row>
    <row r="448" ht="15.75" customHeight="1" s="218">
      <c r="M448" s="143" t="n"/>
      <c r="N448" s="143" t="n"/>
      <c r="O448" s="143" t="n"/>
      <c r="P448" s="143" t="n"/>
    </row>
    <row r="449" ht="15.75" customHeight="1" s="218">
      <c r="M449" s="143" t="n"/>
      <c r="N449" s="143" t="n"/>
      <c r="O449" s="143" t="n"/>
      <c r="P449" s="143" t="n"/>
    </row>
    <row r="450" ht="15.75" customHeight="1" s="218">
      <c r="M450" s="143" t="n"/>
      <c r="N450" s="143" t="n"/>
      <c r="O450" s="143" t="n"/>
      <c r="P450" s="143" t="n"/>
    </row>
    <row r="451" ht="15.75" customHeight="1" s="218">
      <c r="M451" s="143" t="n"/>
      <c r="N451" s="143" t="n"/>
      <c r="O451" s="143" t="n"/>
      <c r="P451" s="143" t="n"/>
    </row>
    <row r="452" ht="15.75" customHeight="1" s="218">
      <c r="M452" s="143" t="n"/>
      <c r="N452" s="143" t="n"/>
      <c r="O452" s="143" t="n"/>
      <c r="P452" s="143" t="n"/>
    </row>
    <row r="453" ht="15.75" customHeight="1" s="218">
      <c r="M453" s="143" t="n"/>
      <c r="N453" s="143" t="n"/>
      <c r="O453" s="143" t="n"/>
      <c r="P453" s="143" t="n"/>
    </row>
    <row r="454" ht="15.75" customHeight="1" s="218">
      <c r="M454" s="143" t="n"/>
      <c r="N454" s="143" t="n"/>
      <c r="O454" s="143" t="n"/>
      <c r="P454" s="143" t="n"/>
    </row>
    <row r="455" ht="15.75" customHeight="1" s="218">
      <c r="M455" s="143" t="n"/>
      <c r="N455" s="143" t="n"/>
      <c r="O455" s="143" t="n"/>
      <c r="P455" s="143" t="n"/>
    </row>
    <row r="456" ht="15.75" customHeight="1" s="218">
      <c r="M456" s="143" t="n"/>
      <c r="N456" s="143" t="n"/>
      <c r="O456" s="143" t="n"/>
      <c r="P456" s="143" t="n"/>
    </row>
    <row r="457" ht="15.75" customHeight="1" s="218">
      <c r="M457" s="143" t="n"/>
      <c r="N457" s="143" t="n"/>
      <c r="O457" s="143" t="n"/>
      <c r="P457" s="143" t="n"/>
    </row>
    <row r="458" ht="15.75" customHeight="1" s="218">
      <c r="M458" s="143" t="n"/>
      <c r="N458" s="143" t="n"/>
      <c r="O458" s="143" t="n"/>
      <c r="P458" s="143" t="n"/>
    </row>
    <row r="459" ht="15.75" customHeight="1" s="218">
      <c r="M459" s="143" t="n"/>
      <c r="N459" s="143" t="n"/>
      <c r="O459" s="143" t="n"/>
      <c r="P459" s="143" t="n"/>
    </row>
    <row r="460" ht="15.75" customHeight="1" s="218">
      <c r="M460" s="143" t="n"/>
      <c r="N460" s="143" t="n"/>
      <c r="O460" s="143" t="n"/>
      <c r="P460" s="143" t="n"/>
    </row>
    <row r="461" ht="15.75" customHeight="1" s="218">
      <c r="M461" s="143" t="n"/>
      <c r="N461" s="143" t="n"/>
      <c r="O461" s="143" t="n"/>
      <c r="P461" s="143" t="n"/>
    </row>
    <row r="462" ht="15.75" customHeight="1" s="218">
      <c r="M462" s="143" t="n"/>
      <c r="N462" s="143" t="n"/>
      <c r="O462" s="143" t="n"/>
      <c r="P462" s="143" t="n"/>
    </row>
    <row r="463" ht="15.75" customHeight="1" s="218">
      <c r="M463" s="143" t="n"/>
      <c r="N463" s="143" t="n"/>
      <c r="O463" s="143" t="n"/>
      <c r="P463" s="143" t="n"/>
    </row>
    <row r="464" ht="15.75" customHeight="1" s="218">
      <c r="M464" s="143" t="n"/>
      <c r="N464" s="143" t="n"/>
      <c r="O464" s="143" t="n"/>
      <c r="P464" s="143" t="n"/>
    </row>
    <row r="465" ht="15.75" customHeight="1" s="218">
      <c r="M465" s="143" t="n"/>
      <c r="N465" s="143" t="n"/>
      <c r="O465" s="143" t="n"/>
      <c r="P465" s="143" t="n"/>
    </row>
    <row r="466" ht="15.75" customHeight="1" s="218">
      <c r="M466" s="143" t="n"/>
      <c r="N466" s="143" t="n"/>
      <c r="O466" s="143" t="n"/>
      <c r="P466" s="143" t="n"/>
    </row>
    <row r="467" ht="15.75" customHeight="1" s="218">
      <c r="M467" s="143" t="n"/>
      <c r="N467" s="143" t="n"/>
      <c r="O467" s="143" t="n"/>
      <c r="P467" s="143" t="n"/>
    </row>
    <row r="468" ht="15.75" customHeight="1" s="218">
      <c r="M468" s="143" t="n"/>
      <c r="N468" s="143" t="n"/>
      <c r="O468" s="143" t="n"/>
      <c r="P468" s="143" t="n"/>
    </row>
    <row r="469" ht="15.75" customHeight="1" s="218">
      <c r="M469" s="143" t="n"/>
      <c r="N469" s="143" t="n"/>
      <c r="O469" s="143" t="n"/>
      <c r="P469" s="143" t="n"/>
    </row>
    <row r="470" ht="15.75" customHeight="1" s="218">
      <c r="M470" s="143" t="n"/>
      <c r="N470" s="143" t="n"/>
      <c r="O470" s="143" t="n"/>
      <c r="P470" s="143" t="n"/>
    </row>
    <row r="471" ht="15.75" customHeight="1" s="218">
      <c r="M471" s="143" t="n"/>
      <c r="N471" s="143" t="n"/>
      <c r="O471" s="143" t="n"/>
      <c r="P471" s="143" t="n"/>
    </row>
    <row r="472" ht="15.75" customHeight="1" s="218">
      <c r="M472" s="143" t="n"/>
      <c r="N472" s="143" t="n"/>
      <c r="O472" s="143" t="n"/>
      <c r="P472" s="143" t="n"/>
    </row>
    <row r="473" ht="15.75" customHeight="1" s="218">
      <c r="M473" s="143" t="n"/>
      <c r="N473" s="143" t="n"/>
      <c r="O473" s="143" t="n"/>
      <c r="P473" s="143" t="n"/>
    </row>
    <row r="474" ht="15.75" customHeight="1" s="218">
      <c r="M474" s="143" t="n"/>
      <c r="N474" s="143" t="n"/>
      <c r="O474" s="143" t="n"/>
      <c r="P474" s="143" t="n"/>
    </row>
    <row r="475" ht="15.75" customHeight="1" s="218">
      <c r="M475" s="143" t="n"/>
      <c r="N475" s="143" t="n"/>
      <c r="O475" s="143" t="n"/>
      <c r="P475" s="143" t="n"/>
    </row>
    <row r="476" ht="15.75" customHeight="1" s="218">
      <c r="M476" s="143" t="n"/>
      <c r="N476" s="143" t="n"/>
      <c r="O476" s="143" t="n"/>
      <c r="P476" s="143" t="n"/>
    </row>
    <row r="477" ht="15.75" customHeight="1" s="218">
      <c r="M477" s="143" t="n"/>
      <c r="N477" s="143" t="n"/>
      <c r="O477" s="143" t="n"/>
      <c r="P477" s="143" t="n"/>
    </row>
    <row r="478" ht="15.75" customHeight="1" s="218">
      <c r="M478" s="143" t="n"/>
      <c r="N478" s="143" t="n"/>
      <c r="O478" s="143" t="n"/>
      <c r="P478" s="143" t="n"/>
    </row>
    <row r="479" ht="15.75" customHeight="1" s="218">
      <c r="M479" s="143" t="n"/>
      <c r="N479" s="143" t="n"/>
      <c r="O479" s="143" t="n"/>
      <c r="P479" s="143" t="n"/>
    </row>
    <row r="480" ht="15.75" customHeight="1" s="218">
      <c r="M480" s="143" t="n"/>
      <c r="N480" s="143" t="n"/>
      <c r="O480" s="143" t="n"/>
      <c r="P480" s="143" t="n"/>
    </row>
    <row r="481" ht="15.75" customHeight="1" s="218">
      <c r="M481" s="143" t="n"/>
      <c r="N481" s="143" t="n"/>
      <c r="O481" s="143" t="n"/>
      <c r="P481" s="143" t="n"/>
    </row>
    <row r="482" ht="15.75" customHeight="1" s="218">
      <c r="M482" s="143" t="n"/>
      <c r="N482" s="143" t="n"/>
      <c r="O482" s="143" t="n"/>
      <c r="P482" s="143" t="n"/>
    </row>
    <row r="483" ht="15.75" customHeight="1" s="218">
      <c r="M483" s="143" t="n"/>
      <c r="N483" s="143" t="n"/>
      <c r="O483" s="143" t="n"/>
      <c r="P483" s="143" t="n"/>
    </row>
    <row r="484" ht="15.75" customHeight="1" s="218">
      <c r="M484" s="143" t="n"/>
      <c r="N484" s="143" t="n"/>
      <c r="O484" s="143" t="n"/>
      <c r="P484" s="143" t="n"/>
    </row>
    <row r="485" ht="15.75" customHeight="1" s="218">
      <c r="M485" s="143" t="n"/>
      <c r="N485" s="143" t="n"/>
      <c r="O485" s="143" t="n"/>
      <c r="P485" s="143" t="n"/>
    </row>
    <row r="486" ht="15.75" customHeight="1" s="218">
      <c r="M486" s="143" t="n"/>
      <c r="N486" s="143" t="n"/>
      <c r="O486" s="143" t="n"/>
      <c r="P486" s="143" t="n"/>
    </row>
    <row r="487" ht="15.75" customHeight="1" s="218">
      <c r="M487" s="143" t="n"/>
      <c r="N487" s="143" t="n"/>
      <c r="O487" s="143" t="n"/>
      <c r="P487" s="143" t="n"/>
    </row>
    <row r="488" ht="15.75" customHeight="1" s="218">
      <c r="M488" s="143" t="n"/>
      <c r="N488" s="143" t="n"/>
      <c r="O488" s="143" t="n"/>
      <c r="P488" s="143" t="n"/>
    </row>
    <row r="489" ht="15.75" customHeight="1" s="218">
      <c r="M489" s="143" t="n"/>
      <c r="N489" s="143" t="n"/>
      <c r="O489" s="143" t="n"/>
      <c r="P489" s="143" t="n"/>
    </row>
    <row r="490" ht="15.75" customHeight="1" s="218">
      <c r="M490" s="143" t="n"/>
      <c r="N490" s="143" t="n"/>
      <c r="O490" s="143" t="n"/>
      <c r="P490" s="143" t="n"/>
    </row>
    <row r="491" ht="15.75" customHeight="1" s="218">
      <c r="M491" s="143" t="n"/>
      <c r="N491" s="143" t="n"/>
      <c r="O491" s="143" t="n"/>
      <c r="P491" s="143" t="n"/>
    </row>
    <row r="492" ht="15.75" customHeight="1" s="218">
      <c r="M492" s="143" t="n"/>
      <c r="N492" s="143" t="n"/>
      <c r="O492" s="143" t="n"/>
      <c r="P492" s="143" t="n"/>
    </row>
    <row r="493" ht="15.75" customHeight="1" s="218">
      <c r="M493" s="143" t="n"/>
      <c r="N493" s="143" t="n"/>
      <c r="O493" s="143" t="n"/>
      <c r="P493" s="143" t="n"/>
    </row>
    <row r="494" ht="15.75" customHeight="1" s="218">
      <c r="M494" s="143" t="n"/>
      <c r="N494" s="143" t="n"/>
      <c r="O494" s="143" t="n"/>
      <c r="P494" s="143" t="n"/>
    </row>
    <row r="495" ht="15.75" customHeight="1" s="218">
      <c r="M495" s="143" t="n"/>
      <c r="N495" s="143" t="n"/>
      <c r="O495" s="143" t="n"/>
      <c r="P495" s="143" t="n"/>
    </row>
    <row r="496" ht="15.75" customHeight="1" s="218">
      <c r="M496" s="143" t="n"/>
      <c r="N496" s="143" t="n"/>
      <c r="O496" s="143" t="n"/>
      <c r="P496" s="143" t="n"/>
    </row>
    <row r="497" ht="15.75" customHeight="1" s="218">
      <c r="M497" s="143" t="n"/>
      <c r="N497" s="143" t="n"/>
      <c r="O497" s="143" t="n"/>
      <c r="P497" s="143" t="n"/>
    </row>
    <row r="498" ht="15.75" customHeight="1" s="218">
      <c r="M498" s="143" t="n"/>
      <c r="N498" s="143" t="n"/>
      <c r="O498" s="143" t="n"/>
      <c r="P498" s="143" t="n"/>
    </row>
    <row r="499" ht="15.75" customHeight="1" s="218">
      <c r="M499" s="143" t="n"/>
      <c r="N499" s="143" t="n"/>
      <c r="O499" s="143" t="n"/>
      <c r="P499" s="143" t="n"/>
    </row>
    <row r="500" ht="15.75" customHeight="1" s="218">
      <c r="M500" s="143" t="n"/>
      <c r="N500" s="143" t="n"/>
      <c r="O500" s="143" t="n"/>
      <c r="P500" s="143" t="n"/>
    </row>
    <row r="501" ht="15.75" customHeight="1" s="218">
      <c r="M501" s="143" t="n"/>
      <c r="N501" s="143" t="n"/>
      <c r="O501" s="143" t="n"/>
      <c r="P501" s="143" t="n"/>
    </row>
    <row r="502" ht="15.75" customHeight="1" s="218">
      <c r="M502" s="143" t="n"/>
      <c r="N502" s="143" t="n"/>
      <c r="O502" s="143" t="n"/>
      <c r="P502" s="143" t="n"/>
    </row>
    <row r="503" ht="15.75" customHeight="1" s="218">
      <c r="M503" s="143" t="n"/>
      <c r="N503" s="143" t="n"/>
      <c r="O503" s="143" t="n"/>
      <c r="P503" s="143" t="n"/>
    </row>
    <row r="504" ht="15.75" customHeight="1" s="218">
      <c r="M504" s="143" t="n"/>
      <c r="N504" s="143" t="n"/>
      <c r="O504" s="143" t="n"/>
      <c r="P504" s="143" t="n"/>
    </row>
    <row r="505" ht="15.75" customHeight="1" s="218">
      <c r="M505" s="143" t="n"/>
      <c r="N505" s="143" t="n"/>
      <c r="O505" s="143" t="n"/>
      <c r="P505" s="143" t="n"/>
    </row>
    <row r="506" ht="15.75" customHeight="1" s="218">
      <c r="M506" s="143" t="n"/>
      <c r="N506" s="143" t="n"/>
      <c r="O506" s="143" t="n"/>
      <c r="P506" s="143" t="n"/>
    </row>
    <row r="507" ht="15.75" customHeight="1" s="218">
      <c r="M507" s="143" t="n"/>
      <c r="N507" s="143" t="n"/>
      <c r="O507" s="143" t="n"/>
      <c r="P507" s="143" t="n"/>
    </row>
    <row r="508" ht="15.75" customHeight="1" s="218">
      <c r="M508" s="143" t="n"/>
      <c r="N508" s="143" t="n"/>
      <c r="O508" s="143" t="n"/>
      <c r="P508" s="143" t="n"/>
    </row>
    <row r="509" ht="15.75" customHeight="1" s="218">
      <c r="M509" s="143" t="n"/>
      <c r="N509" s="143" t="n"/>
      <c r="O509" s="143" t="n"/>
      <c r="P509" s="143" t="n"/>
    </row>
    <row r="510" ht="15.75" customHeight="1" s="218">
      <c r="M510" s="143" t="n"/>
      <c r="N510" s="143" t="n"/>
      <c r="O510" s="143" t="n"/>
      <c r="P510" s="143" t="n"/>
    </row>
    <row r="511" ht="15.75" customHeight="1" s="218">
      <c r="M511" s="143" t="n"/>
      <c r="N511" s="143" t="n"/>
      <c r="O511" s="143" t="n"/>
      <c r="P511" s="143" t="n"/>
    </row>
    <row r="512" ht="15.75" customHeight="1" s="218">
      <c r="M512" s="143" t="n"/>
      <c r="N512" s="143" t="n"/>
      <c r="O512" s="143" t="n"/>
      <c r="P512" s="143" t="n"/>
    </row>
    <row r="513" ht="15.75" customHeight="1" s="218">
      <c r="M513" s="143" t="n"/>
      <c r="N513" s="143" t="n"/>
      <c r="O513" s="143" t="n"/>
      <c r="P513" s="143" t="n"/>
    </row>
    <row r="514" ht="15.75" customHeight="1" s="218">
      <c r="M514" s="143" t="n"/>
      <c r="N514" s="143" t="n"/>
      <c r="O514" s="143" t="n"/>
      <c r="P514" s="143" t="n"/>
    </row>
    <row r="515" ht="15.75" customHeight="1" s="218">
      <c r="M515" s="143" t="n"/>
      <c r="N515" s="143" t="n"/>
      <c r="O515" s="143" t="n"/>
      <c r="P515" s="143" t="n"/>
    </row>
    <row r="516" ht="15.75" customHeight="1" s="218">
      <c r="M516" s="143" t="n"/>
      <c r="N516" s="143" t="n"/>
      <c r="O516" s="143" t="n"/>
      <c r="P516" s="143" t="n"/>
    </row>
    <row r="517" ht="15.75" customHeight="1" s="218">
      <c r="M517" s="143" t="n"/>
      <c r="N517" s="143" t="n"/>
      <c r="O517" s="143" t="n"/>
      <c r="P517" s="143" t="n"/>
    </row>
    <row r="518" ht="15.75" customHeight="1" s="218">
      <c r="M518" s="143" t="n"/>
      <c r="N518" s="143" t="n"/>
      <c r="O518" s="143" t="n"/>
      <c r="P518" s="143" t="n"/>
    </row>
    <row r="519" ht="15.75" customHeight="1" s="218">
      <c r="M519" s="143" t="n"/>
      <c r="N519" s="143" t="n"/>
      <c r="O519" s="143" t="n"/>
      <c r="P519" s="143" t="n"/>
    </row>
    <row r="520" ht="15.75" customHeight="1" s="218">
      <c r="M520" s="143" t="n"/>
      <c r="N520" s="143" t="n"/>
      <c r="O520" s="143" t="n"/>
      <c r="P520" s="143" t="n"/>
    </row>
    <row r="521" ht="15.75" customHeight="1" s="218">
      <c r="M521" s="143" t="n"/>
      <c r="N521" s="143" t="n"/>
      <c r="O521" s="143" t="n"/>
      <c r="P521" s="143" t="n"/>
    </row>
    <row r="522" ht="15.75" customHeight="1" s="218">
      <c r="M522" s="143" t="n"/>
      <c r="N522" s="143" t="n"/>
      <c r="O522" s="143" t="n"/>
      <c r="P522" s="143" t="n"/>
    </row>
    <row r="523" ht="15.75" customHeight="1" s="218">
      <c r="M523" s="143" t="n"/>
      <c r="N523" s="143" t="n"/>
      <c r="O523" s="143" t="n"/>
      <c r="P523" s="143" t="n"/>
    </row>
    <row r="524" ht="15.75" customHeight="1" s="218">
      <c r="M524" s="143" t="n"/>
      <c r="N524" s="143" t="n"/>
      <c r="O524" s="143" t="n"/>
      <c r="P524" s="143" t="n"/>
    </row>
    <row r="525" ht="15.75" customHeight="1" s="218">
      <c r="M525" s="143" t="n"/>
      <c r="N525" s="143" t="n"/>
      <c r="O525" s="143" t="n"/>
      <c r="P525" s="143" t="n"/>
    </row>
    <row r="526" ht="15.75" customHeight="1" s="218">
      <c r="M526" s="143" t="n"/>
      <c r="N526" s="143" t="n"/>
      <c r="O526" s="143" t="n"/>
      <c r="P526" s="143" t="n"/>
    </row>
    <row r="527" ht="15.75" customHeight="1" s="218">
      <c r="M527" s="143" t="n"/>
      <c r="N527" s="143" t="n"/>
      <c r="O527" s="143" t="n"/>
      <c r="P527" s="143" t="n"/>
    </row>
    <row r="528" ht="15.75" customHeight="1" s="218">
      <c r="M528" s="143" t="n"/>
      <c r="N528" s="143" t="n"/>
      <c r="O528" s="143" t="n"/>
      <c r="P528" s="143" t="n"/>
    </row>
    <row r="529" ht="15.75" customHeight="1" s="218">
      <c r="M529" s="143" t="n"/>
      <c r="N529" s="143" t="n"/>
      <c r="O529" s="143" t="n"/>
      <c r="P529" s="143" t="n"/>
    </row>
    <row r="530" ht="15.75" customHeight="1" s="218">
      <c r="M530" s="143" t="n"/>
      <c r="N530" s="143" t="n"/>
      <c r="O530" s="143" t="n"/>
      <c r="P530" s="143" t="n"/>
    </row>
    <row r="531" ht="15.75" customHeight="1" s="218">
      <c r="M531" s="143" t="n"/>
      <c r="N531" s="143" t="n"/>
      <c r="O531" s="143" t="n"/>
      <c r="P531" s="143" t="n"/>
    </row>
    <row r="532" ht="15.75" customHeight="1" s="218">
      <c r="M532" s="143" t="n"/>
      <c r="N532" s="143" t="n"/>
      <c r="O532" s="143" t="n"/>
      <c r="P532" s="143" t="n"/>
    </row>
    <row r="533" ht="15.75" customHeight="1" s="218">
      <c r="M533" s="143" t="n"/>
      <c r="N533" s="143" t="n"/>
      <c r="O533" s="143" t="n"/>
      <c r="P533" s="143" t="n"/>
    </row>
    <row r="534" ht="15.75" customHeight="1" s="218">
      <c r="M534" s="143" t="n"/>
      <c r="N534" s="143" t="n"/>
      <c r="O534" s="143" t="n"/>
      <c r="P534" s="143" t="n"/>
    </row>
    <row r="535" ht="15.75" customHeight="1" s="218">
      <c r="M535" s="143" t="n"/>
      <c r="N535" s="143" t="n"/>
      <c r="O535" s="143" t="n"/>
      <c r="P535" s="143" t="n"/>
    </row>
    <row r="536" ht="15.75" customHeight="1" s="218">
      <c r="M536" s="143" t="n"/>
      <c r="N536" s="143" t="n"/>
      <c r="O536" s="143" t="n"/>
      <c r="P536" s="143" t="n"/>
    </row>
    <row r="537" ht="15.75" customHeight="1" s="218">
      <c r="M537" s="143" t="n"/>
      <c r="N537" s="143" t="n"/>
      <c r="O537" s="143" t="n"/>
      <c r="P537" s="143" t="n"/>
    </row>
    <row r="538" ht="15.75" customHeight="1" s="218">
      <c r="M538" s="143" t="n"/>
      <c r="N538" s="143" t="n"/>
      <c r="O538" s="143" t="n"/>
      <c r="P538" s="143" t="n"/>
    </row>
    <row r="539" ht="15.75" customHeight="1" s="218">
      <c r="M539" s="143" t="n"/>
      <c r="N539" s="143" t="n"/>
      <c r="O539" s="143" t="n"/>
      <c r="P539" s="143" t="n"/>
    </row>
    <row r="540" ht="15.75" customHeight="1" s="218">
      <c r="M540" s="143" t="n"/>
      <c r="N540" s="143" t="n"/>
      <c r="O540" s="143" t="n"/>
      <c r="P540" s="143" t="n"/>
    </row>
    <row r="541" ht="15.75" customHeight="1" s="218">
      <c r="M541" s="143" t="n"/>
      <c r="N541" s="143" t="n"/>
      <c r="O541" s="143" t="n"/>
      <c r="P541" s="143" t="n"/>
    </row>
    <row r="542" ht="15.75" customHeight="1" s="218">
      <c r="M542" s="143" t="n"/>
      <c r="N542" s="143" t="n"/>
      <c r="O542" s="143" t="n"/>
      <c r="P542" s="143" t="n"/>
    </row>
    <row r="543" ht="15.75" customHeight="1" s="218">
      <c r="M543" s="143" t="n"/>
      <c r="N543" s="143" t="n"/>
      <c r="O543" s="143" t="n"/>
      <c r="P543" s="143" t="n"/>
    </row>
    <row r="544" ht="15.75" customHeight="1" s="218">
      <c r="M544" s="143" t="n"/>
      <c r="N544" s="143" t="n"/>
      <c r="O544" s="143" t="n"/>
      <c r="P544" s="143" t="n"/>
    </row>
    <row r="545" ht="15.75" customHeight="1" s="218">
      <c r="M545" s="143" t="n"/>
      <c r="N545" s="143" t="n"/>
      <c r="O545" s="143" t="n"/>
      <c r="P545" s="143" t="n"/>
    </row>
    <row r="546" ht="15.75" customHeight="1" s="218">
      <c r="M546" s="143" t="n"/>
      <c r="N546" s="143" t="n"/>
      <c r="O546" s="143" t="n"/>
      <c r="P546" s="143" t="n"/>
    </row>
    <row r="547" ht="15.75" customHeight="1" s="218">
      <c r="M547" s="143" t="n"/>
      <c r="N547" s="143" t="n"/>
      <c r="O547" s="143" t="n"/>
      <c r="P547" s="143" t="n"/>
    </row>
    <row r="548" ht="15.75" customHeight="1" s="218">
      <c r="M548" s="143" t="n"/>
      <c r="N548" s="143" t="n"/>
      <c r="O548" s="143" t="n"/>
      <c r="P548" s="143" t="n"/>
    </row>
    <row r="549" ht="15.75" customHeight="1" s="218">
      <c r="M549" s="143" t="n"/>
      <c r="N549" s="143" t="n"/>
      <c r="O549" s="143" t="n"/>
      <c r="P549" s="143" t="n"/>
    </row>
    <row r="550" ht="15.75" customHeight="1" s="218">
      <c r="M550" s="143" t="n"/>
      <c r="N550" s="143" t="n"/>
      <c r="O550" s="143" t="n"/>
      <c r="P550" s="143" t="n"/>
    </row>
    <row r="551" ht="15.75" customHeight="1" s="218">
      <c r="M551" s="143" t="n"/>
      <c r="N551" s="143" t="n"/>
      <c r="O551" s="143" t="n"/>
      <c r="P551" s="143" t="n"/>
    </row>
    <row r="552" ht="15.75" customHeight="1" s="218">
      <c r="M552" s="143" t="n"/>
      <c r="N552" s="143" t="n"/>
      <c r="O552" s="143" t="n"/>
      <c r="P552" s="143" t="n"/>
    </row>
    <row r="553" ht="15.75" customHeight="1" s="218">
      <c r="M553" s="143" t="n"/>
      <c r="N553" s="143" t="n"/>
      <c r="O553" s="143" t="n"/>
      <c r="P553" s="143" t="n"/>
    </row>
    <row r="554" ht="15.75" customHeight="1" s="218">
      <c r="M554" s="143" t="n"/>
      <c r="N554" s="143" t="n"/>
      <c r="O554" s="143" t="n"/>
      <c r="P554" s="143" t="n"/>
    </row>
    <row r="555" ht="15.75" customHeight="1" s="218">
      <c r="M555" s="143" t="n"/>
      <c r="N555" s="143" t="n"/>
      <c r="O555" s="143" t="n"/>
      <c r="P555" s="143" t="n"/>
    </row>
    <row r="556" ht="15.75" customHeight="1" s="218">
      <c r="M556" s="143" t="n"/>
      <c r="N556" s="143" t="n"/>
      <c r="O556" s="143" t="n"/>
      <c r="P556" s="143" t="n"/>
    </row>
    <row r="557" ht="15.75" customHeight="1" s="218">
      <c r="M557" s="143" t="n"/>
      <c r="N557" s="143" t="n"/>
      <c r="O557" s="143" t="n"/>
      <c r="P557" s="143" t="n"/>
    </row>
    <row r="558" ht="15.75" customHeight="1" s="218">
      <c r="M558" s="143" t="n"/>
      <c r="N558" s="143" t="n"/>
      <c r="O558" s="143" t="n"/>
      <c r="P558" s="143" t="n"/>
    </row>
    <row r="559" ht="15.75" customHeight="1" s="218">
      <c r="M559" s="143" t="n"/>
      <c r="N559" s="143" t="n"/>
      <c r="O559" s="143" t="n"/>
      <c r="P559" s="143" t="n"/>
    </row>
    <row r="560" ht="15.75" customHeight="1" s="218">
      <c r="M560" s="143" t="n"/>
      <c r="N560" s="143" t="n"/>
      <c r="O560" s="143" t="n"/>
      <c r="P560" s="143" t="n"/>
    </row>
    <row r="561" ht="15.75" customHeight="1" s="218">
      <c r="M561" s="143" t="n"/>
      <c r="N561" s="143" t="n"/>
      <c r="O561" s="143" t="n"/>
      <c r="P561" s="143" t="n"/>
    </row>
    <row r="562" ht="15.75" customHeight="1" s="218">
      <c r="M562" s="143" t="n"/>
      <c r="N562" s="143" t="n"/>
      <c r="O562" s="143" t="n"/>
      <c r="P562" s="143" t="n"/>
    </row>
    <row r="563" ht="15.75" customHeight="1" s="218">
      <c r="M563" s="143" t="n"/>
      <c r="N563" s="143" t="n"/>
      <c r="O563" s="143" t="n"/>
      <c r="P563" s="143" t="n"/>
    </row>
    <row r="564" ht="15.75" customHeight="1" s="218">
      <c r="M564" s="143" t="n"/>
      <c r="N564" s="143" t="n"/>
      <c r="O564" s="143" t="n"/>
      <c r="P564" s="143" t="n"/>
    </row>
    <row r="565" ht="15.75" customHeight="1" s="218">
      <c r="M565" s="143" t="n"/>
      <c r="N565" s="143" t="n"/>
      <c r="O565" s="143" t="n"/>
      <c r="P565" s="143" t="n"/>
    </row>
    <row r="566" ht="15.75" customHeight="1" s="218">
      <c r="M566" s="143" t="n"/>
      <c r="N566" s="143" t="n"/>
      <c r="O566" s="143" t="n"/>
      <c r="P566" s="143" t="n"/>
    </row>
    <row r="567" ht="15.75" customHeight="1" s="218">
      <c r="M567" s="143" t="n"/>
      <c r="N567" s="143" t="n"/>
      <c r="O567" s="143" t="n"/>
      <c r="P567" s="143" t="n"/>
    </row>
    <row r="568" ht="15.75" customHeight="1" s="218">
      <c r="M568" s="143" t="n"/>
      <c r="N568" s="143" t="n"/>
      <c r="O568" s="143" t="n"/>
      <c r="P568" s="143" t="n"/>
    </row>
    <row r="569" ht="15.75" customHeight="1" s="218">
      <c r="M569" s="143" t="n"/>
      <c r="N569" s="143" t="n"/>
      <c r="O569" s="143" t="n"/>
      <c r="P569" s="143" t="n"/>
    </row>
    <row r="570" ht="15.75" customHeight="1" s="218">
      <c r="M570" s="143" t="n"/>
      <c r="N570" s="143" t="n"/>
      <c r="O570" s="143" t="n"/>
      <c r="P570" s="143" t="n"/>
    </row>
    <row r="571" ht="15.75" customHeight="1" s="218">
      <c r="M571" s="143" t="n"/>
      <c r="N571" s="143" t="n"/>
      <c r="O571" s="143" t="n"/>
      <c r="P571" s="143" t="n"/>
    </row>
    <row r="572" ht="15.75" customHeight="1" s="218">
      <c r="M572" s="143" t="n"/>
      <c r="N572" s="143" t="n"/>
      <c r="O572" s="143" t="n"/>
      <c r="P572" s="143" t="n"/>
    </row>
    <row r="573" ht="15.75" customHeight="1" s="218">
      <c r="M573" s="143" t="n"/>
      <c r="N573" s="143" t="n"/>
      <c r="O573" s="143" t="n"/>
      <c r="P573" s="143" t="n"/>
    </row>
    <row r="574" ht="15.75" customHeight="1" s="218">
      <c r="M574" s="143" t="n"/>
      <c r="N574" s="143" t="n"/>
      <c r="O574" s="143" t="n"/>
      <c r="P574" s="143" t="n"/>
    </row>
    <row r="575" ht="15.75" customHeight="1" s="218">
      <c r="M575" s="143" t="n"/>
      <c r="N575" s="143" t="n"/>
      <c r="O575" s="143" t="n"/>
      <c r="P575" s="143" t="n"/>
    </row>
    <row r="576" ht="15.75" customHeight="1" s="218">
      <c r="M576" s="143" t="n"/>
      <c r="N576" s="143" t="n"/>
      <c r="O576" s="143" t="n"/>
      <c r="P576" s="143" t="n"/>
    </row>
    <row r="577" ht="15.75" customHeight="1" s="218">
      <c r="M577" s="143" t="n"/>
      <c r="N577" s="143" t="n"/>
      <c r="O577" s="143" t="n"/>
      <c r="P577" s="143" t="n"/>
    </row>
    <row r="578" ht="15.75" customHeight="1" s="218">
      <c r="M578" s="143" t="n"/>
      <c r="N578" s="143" t="n"/>
      <c r="O578" s="143" t="n"/>
      <c r="P578" s="143" t="n"/>
    </row>
    <row r="579" ht="15.75" customHeight="1" s="218">
      <c r="M579" s="143" t="n"/>
      <c r="N579" s="143" t="n"/>
      <c r="O579" s="143" t="n"/>
      <c r="P579" s="143" t="n"/>
    </row>
    <row r="580" ht="15.75" customHeight="1" s="218">
      <c r="M580" s="143" t="n"/>
      <c r="N580" s="143" t="n"/>
      <c r="O580" s="143" t="n"/>
      <c r="P580" s="143" t="n"/>
    </row>
    <row r="581" ht="15.75" customHeight="1" s="218">
      <c r="M581" s="143" t="n"/>
      <c r="N581" s="143" t="n"/>
      <c r="O581" s="143" t="n"/>
      <c r="P581" s="143" t="n"/>
    </row>
    <row r="582" ht="15.75" customHeight="1" s="218">
      <c r="M582" s="143" t="n"/>
      <c r="N582" s="143" t="n"/>
      <c r="O582" s="143" t="n"/>
      <c r="P582" s="143" t="n"/>
    </row>
    <row r="583" ht="15.75" customHeight="1" s="218">
      <c r="M583" s="143" t="n"/>
      <c r="N583" s="143" t="n"/>
      <c r="O583" s="143" t="n"/>
      <c r="P583" s="143" t="n"/>
    </row>
    <row r="584" ht="15.75" customHeight="1" s="218">
      <c r="M584" s="143" t="n"/>
      <c r="N584" s="143" t="n"/>
      <c r="O584" s="143" t="n"/>
      <c r="P584" s="143" t="n"/>
    </row>
    <row r="585" ht="15.75" customHeight="1" s="218">
      <c r="M585" s="143" t="n"/>
      <c r="N585" s="143" t="n"/>
      <c r="O585" s="143" t="n"/>
      <c r="P585" s="143" t="n"/>
    </row>
    <row r="586" ht="15.75" customHeight="1" s="218">
      <c r="M586" s="143" t="n"/>
      <c r="N586" s="143" t="n"/>
      <c r="O586" s="143" t="n"/>
      <c r="P586" s="143" t="n"/>
    </row>
    <row r="587" ht="15.75" customHeight="1" s="218">
      <c r="M587" s="143" t="n"/>
      <c r="N587" s="143" t="n"/>
      <c r="O587" s="143" t="n"/>
      <c r="P587" s="143" t="n"/>
    </row>
    <row r="588" ht="15.75" customHeight="1" s="218">
      <c r="M588" s="143" t="n"/>
      <c r="N588" s="143" t="n"/>
      <c r="O588" s="143" t="n"/>
      <c r="P588" s="143" t="n"/>
    </row>
    <row r="589" ht="15.75" customHeight="1" s="218">
      <c r="M589" s="143" t="n"/>
      <c r="N589" s="143" t="n"/>
      <c r="O589" s="143" t="n"/>
      <c r="P589" s="143" t="n"/>
    </row>
    <row r="590" ht="15.75" customHeight="1" s="218">
      <c r="M590" s="143" t="n"/>
      <c r="N590" s="143" t="n"/>
      <c r="O590" s="143" t="n"/>
      <c r="P590" s="143" t="n"/>
    </row>
    <row r="591" ht="15.75" customHeight="1" s="218">
      <c r="M591" s="143" t="n"/>
      <c r="N591" s="143" t="n"/>
      <c r="O591" s="143" t="n"/>
      <c r="P591" s="143" t="n"/>
    </row>
    <row r="592" ht="15.75" customHeight="1" s="218">
      <c r="M592" s="143" t="n"/>
      <c r="N592" s="143" t="n"/>
      <c r="O592" s="143" t="n"/>
      <c r="P592" s="143" t="n"/>
    </row>
    <row r="593" ht="15.75" customHeight="1" s="218">
      <c r="M593" s="143" t="n"/>
      <c r="N593" s="143" t="n"/>
      <c r="O593" s="143" t="n"/>
      <c r="P593" s="143" t="n"/>
    </row>
    <row r="594" ht="15.75" customHeight="1" s="218">
      <c r="M594" s="143" t="n"/>
      <c r="N594" s="143" t="n"/>
      <c r="O594" s="143" t="n"/>
      <c r="P594" s="143" t="n"/>
    </row>
    <row r="595" ht="15.75" customHeight="1" s="218">
      <c r="M595" s="143" t="n"/>
      <c r="N595" s="143" t="n"/>
      <c r="O595" s="143" t="n"/>
      <c r="P595" s="143" t="n"/>
    </row>
    <row r="596" ht="15.75" customHeight="1" s="218">
      <c r="M596" s="143" t="n"/>
      <c r="N596" s="143" t="n"/>
      <c r="O596" s="143" t="n"/>
      <c r="P596" s="143" t="n"/>
    </row>
    <row r="597" ht="15.75" customHeight="1" s="218">
      <c r="M597" s="143" t="n"/>
      <c r="N597" s="143" t="n"/>
      <c r="O597" s="143" t="n"/>
      <c r="P597" s="143" t="n"/>
    </row>
    <row r="598" ht="15.75" customHeight="1" s="218">
      <c r="M598" s="143" t="n"/>
      <c r="N598" s="143" t="n"/>
      <c r="O598" s="143" t="n"/>
      <c r="P598" s="143" t="n"/>
    </row>
    <row r="599" ht="15.75" customHeight="1" s="218">
      <c r="M599" s="143" t="n"/>
      <c r="N599" s="143" t="n"/>
      <c r="O599" s="143" t="n"/>
      <c r="P599" s="143" t="n"/>
    </row>
    <row r="600" ht="15.75" customHeight="1" s="218">
      <c r="M600" s="143" t="n"/>
      <c r="N600" s="143" t="n"/>
      <c r="O600" s="143" t="n"/>
      <c r="P600" s="143" t="n"/>
    </row>
    <row r="601" ht="15.75" customHeight="1" s="218">
      <c r="M601" s="143" t="n"/>
      <c r="N601" s="143" t="n"/>
      <c r="O601" s="143" t="n"/>
      <c r="P601" s="143" t="n"/>
    </row>
    <row r="602" ht="15.75" customHeight="1" s="218">
      <c r="M602" s="143" t="n"/>
      <c r="N602" s="143" t="n"/>
      <c r="O602" s="143" t="n"/>
      <c r="P602" s="143" t="n"/>
    </row>
    <row r="603" ht="15.75" customHeight="1" s="218">
      <c r="M603" s="143" t="n"/>
      <c r="N603" s="143" t="n"/>
      <c r="O603" s="143" t="n"/>
      <c r="P603" s="143" t="n"/>
    </row>
    <row r="604" ht="15.75" customHeight="1" s="218">
      <c r="M604" s="143" t="n"/>
      <c r="N604" s="143" t="n"/>
      <c r="O604" s="143" t="n"/>
      <c r="P604" s="143" t="n"/>
    </row>
    <row r="605" ht="15.75" customHeight="1" s="218">
      <c r="M605" s="143" t="n"/>
      <c r="N605" s="143" t="n"/>
      <c r="O605" s="143" t="n"/>
      <c r="P605" s="143" t="n"/>
    </row>
    <row r="606" ht="15.75" customHeight="1" s="218">
      <c r="M606" s="143" t="n"/>
      <c r="N606" s="143" t="n"/>
      <c r="O606" s="143" t="n"/>
      <c r="P606" s="143" t="n"/>
    </row>
    <row r="607" ht="15.75" customHeight="1" s="218">
      <c r="M607" s="143" t="n"/>
      <c r="N607" s="143" t="n"/>
      <c r="O607" s="143" t="n"/>
      <c r="P607" s="143" t="n"/>
    </row>
    <row r="608" ht="15.75" customHeight="1" s="218">
      <c r="M608" s="143" t="n"/>
      <c r="N608" s="143" t="n"/>
      <c r="O608" s="143" t="n"/>
      <c r="P608" s="143" t="n"/>
    </row>
    <row r="609" ht="15.75" customHeight="1" s="218">
      <c r="M609" s="143" t="n"/>
      <c r="N609" s="143" t="n"/>
      <c r="O609" s="143" t="n"/>
      <c r="P609" s="143" t="n"/>
    </row>
    <row r="610" ht="15.75" customHeight="1" s="218">
      <c r="M610" s="143" t="n"/>
      <c r="N610" s="143" t="n"/>
      <c r="O610" s="143" t="n"/>
      <c r="P610" s="143" t="n"/>
    </row>
    <row r="611" ht="15.75" customHeight="1" s="218">
      <c r="M611" s="143" t="n"/>
      <c r="N611" s="143" t="n"/>
      <c r="O611" s="143" t="n"/>
      <c r="P611" s="143" t="n"/>
    </row>
    <row r="612" ht="15.75" customHeight="1" s="218">
      <c r="M612" s="143" t="n"/>
      <c r="N612" s="143" t="n"/>
      <c r="O612" s="143" t="n"/>
      <c r="P612" s="143" t="n"/>
    </row>
    <row r="613" ht="15.75" customHeight="1" s="218">
      <c r="M613" s="143" t="n"/>
      <c r="N613" s="143" t="n"/>
      <c r="O613" s="143" t="n"/>
      <c r="P613" s="143" t="n"/>
    </row>
    <row r="614" ht="15.75" customHeight="1" s="218">
      <c r="M614" s="143" t="n"/>
      <c r="N614" s="143" t="n"/>
      <c r="O614" s="143" t="n"/>
      <c r="P614" s="143" t="n"/>
    </row>
    <row r="615" ht="15.75" customHeight="1" s="218">
      <c r="M615" s="143" t="n"/>
      <c r="N615" s="143" t="n"/>
      <c r="O615" s="143" t="n"/>
      <c r="P615" s="143" t="n"/>
    </row>
    <row r="616" ht="15.75" customHeight="1" s="218">
      <c r="M616" s="143" t="n"/>
      <c r="N616" s="143" t="n"/>
      <c r="O616" s="143" t="n"/>
      <c r="P616" s="143" t="n"/>
    </row>
    <row r="617" ht="15.75" customHeight="1" s="218">
      <c r="M617" s="143" t="n"/>
      <c r="N617" s="143" t="n"/>
      <c r="O617" s="143" t="n"/>
      <c r="P617" s="143" t="n"/>
    </row>
    <row r="618" ht="15.75" customHeight="1" s="218">
      <c r="M618" s="143" t="n"/>
      <c r="N618" s="143" t="n"/>
      <c r="O618" s="143" t="n"/>
      <c r="P618" s="143" t="n"/>
    </row>
    <row r="619" ht="15.75" customHeight="1" s="218">
      <c r="M619" s="143" t="n"/>
      <c r="N619" s="143" t="n"/>
      <c r="O619" s="143" t="n"/>
      <c r="P619" s="143" t="n"/>
    </row>
    <row r="620" ht="15.75" customHeight="1" s="218">
      <c r="M620" s="143" t="n"/>
      <c r="N620" s="143" t="n"/>
      <c r="O620" s="143" t="n"/>
      <c r="P620" s="143" t="n"/>
    </row>
    <row r="621" ht="15.75" customHeight="1" s="218">
      <c r="M621" s="143" t="n"/>
      <c r="N621" s="143" t="n"/>
      <c r="O621" s="143" t="n"/>
      <c r="P621" s="143" t="n"/>
    </row>
    <row r="622" ht="15.75" customHeight="1" s="218">
      <c r="M622" s="143" t="n"/>
      <c r="N622" s="143" t="n"/>
      <c r="O622" s="143" t="n"/>
      <c r="P622" s="143" t="n"/>
    </row>
    <row r="623" ht="15.75" customHeight="1" s="218">
      <c r="M623" s="143" t="n"/>
      <c r="N623" s="143" t="n"/>
      <c r="O623" s="143" t="n"/>
      <c r="P623" s="143" t="n"/>
    </row>
    <row r="624" ht="15.75" customHeight="1" s="218">
      <c r="M624" s="143" t="n"/>
      <c r="N624" s="143" t="n"/>
      <c r="O624" s="143" t="n"/>
      <c r="P624" s="143" t="n"/>
    </row>
    <row r="625" ht="15.75" customHeight="1" s="218">
      <c r="M625" s="143" t="n"/>
      <c r="N625" s="143" t="n"/>
      <c r="O625" s="143" t="n"/>
      <c r="P625" s="143" t="n"/>
    </row>
    <row r="626" ht="15.75" customHeight="1" s="218">
      <c r="M626" s="143" t="n"/>
      <c r="N626" s="143" t="n"/>
      <c r="O626" s="143" t="n"/>
      <c r="P626" s="143" t="n"/>
    </row>
    <row r="627" ht="15.75" customHeight="1" s="218">
      <c r="M627" s="143" t="n"/>
      <c r="N627" s="143" t="n"/>
      <c r="O627" s="143" t="n"/>
      <c r="P627" s="143" t="n"/>
    </row>
    <row r="628" ht="15.75" customHeight="1" s="218">
      <c r="M628" s="143" t="n"/>
      <c r="N628" s="143" t="n"/>
      <c r="O628" s="143" t="n"/>
      <c r="P628" s="143" t="n"/>
    </row>
    <row r="629" ht="15.75" customHeight="1" s="218">
      <c r="M629" s="143" t="n"/>
      <c r="N629" s="143" t="n"/>
      <c r="O629" s="143" t="n"/>
      <c r="P629" s="143" t="n"/>
    </row>
    <row r="630" ht="15.75" customHeight="1" s="218">
      <c r="M630" s="143" t="n"/>
      <c r="N630" s="143" t="n"/>
      <c r="O630" s="143" t="n"/>
      <c r="P630" s="143" t="n"/>
    </row>
    <row r="631" ht="15.75" customHeight="1" s="218">
      <c r="M631" s="143" t="n"/>
      <c r="N631" s="143" t="n"/>
      <c r="O631" s="143" t="n"/>
      <c r="P631" s="143" t="n"/>
    </row>
    <row r="632" ht="15.75" customHeight="1" s="218">
      <c r="M632" s="143" t="n"/>
      <c r="N632" s="143" t="n"/>
      <c r="O632" s="143" t="n"/>
      <c r="P632" s="143" t="n"/>
    </row>
    <row r="633" ht="15.75" customHeight="1" s="218">
      <c r="M633" s="143" t="n"/>
      <c r="N633" s="143" t="n"/>
      <c r="O633" s="143" t="n"/>
      <c r="P633" s="143" t="n"/>
    </row>
    <row r="634" ht="15.75" customHeight="1" s="218">
      <c r="M634" s="143" t="n"/>
      <c r="N634" s="143" t="n"/>
      <c r="O634" s="143" t="n"/>
      <c r="P634" s="143" t="n"/>
    </row>
    <row r="635" ht="15.75" customHeight="1" s="218">
      <c r="M635" s="143" t="n"/>
      <c r="N635" s="143" t="n"/>
      <c r="O635" s="143" t="n"/>
      <c r="P635" s="143" t="n"/>
    </row>
    <row r="636" ht="15.75" customHeight="1" s="218">
      <c r="M636" s="143" t="n"/>
      <c r="N636" s="143" t="n"/>
      <c r="O636" s="143" t="n"/>
      <c r="P636" s="143" t="n"/>
    </row>
    <row r="637" ht="15.75" customHeight="1" s="218">
      <c r="M637" s="143" t="n"/>
      <c r="N637" s="143" t="n"/>
      <c r="O637" s="143" t="n"/>
      <c r="P637" s="143" t="n"/>
    </row>
    <row r="638" ht="15.75" customHeight="1" s="218">
      <c r="M638" s="143" t="n"/>
      <c r="N638" s="143" t="n"/>
      <c r="O638" s="143" t="n"/>
      <c r="P638" s="143" t="n"/>
    </row>
    <row r="639" ht="15.75" customHeight="1" s="218">
      <c r="M639" s="143" t="n"/>
      <c r="N639" s="143" t="n"/>
      <c r="O639" s="143" t="n"/>
      <c r="P639" s="143" t="n"/>
    </row>
    <row r="640" ht="15.75" customHeight="1" s="218">
      <c r="M640" s="143" t="n"/>
      <c r="N640" s="143" t="n"/>
      <c r="O640" s="143" t="n"/>
      <c r="P640" s="143" t="n"/>
    </row>
    <row r="641" ht="15.75" customHeight="1" s="218">
      <c r="M641" s="143" t="n"/>
      <c r="N641" s="143" t="n"/>
      <c r="O641" s="143" t="n"/>
      <c r="P641" s="143" t="n"/>
    </row>
    <row r="642" ht="15.75" customHeight="1" s="218">
      <c r="M642" s="143" t="n"/>
      <c r="N642" s="143" t="n"/>
      <c r="O642" s="143" t="n"/>
      <c r="P642" s="143" t="n"/>
    </row>
    <row r="643" ht="15.75" customHeight="1" s="218">
      <c r="M643" s="143" t="n"/>
      <c r="N643" s="143" t="n"/>
      <c r="O643" s="143" t="n"/>
      <c r="P643" s="143" t="n"/>
    </row>
    <row r="644" ht="15.75" customHeight="1" s="218">
      <c r="M644" s="143" t="n"/>
      <c r="N644" s="143" t="n"/>
      <c r="O644" s="143" t="n"/>
      <c r="P644" s="143" t="n"/>
    </row>
    <row r="645" ht="15.75" customHeight="1" s="218">
      <c r="M645" s="143" t="n"/>
      <c r="N645" s="143" t="n"/>
      <c r="O645" s="143" t="n"/>
      <c r="P645" s="143" t="n"/>
    </row>
    <row r="646" ht="15.75" customHeight="1" s="218">
      <c r="M646" s="143" t="n"/>
      <c r="N646" s="143" t="n"/>
      <c r="O646" s="143" t="n"/>
      <c r="P646" s="143" t="n"/>
    </row>
    <row r="647" ht="15.75" customHeight="1" s="218">
      <c r="M647" s="143" t="n"/>
      <c r="N647" s="143" t="n"/>
      <c r="O647" s="143" t="n"/>
      <c r="P647" s="143" t="n"/>
    </row>
    <row r="648" ht="15.75" customHeight="1" s="218">
      <c r="M648" s="143" t="n"/>
      <c r="N648" s="143" t="n"/>
      <c r="O648" s="143" t="n"/>
      <c r="P648" s="143" t="n"/>
    </row>
    <row r="649" ht="15.75" customHeight="1" s="218">
      <c r="M649" s="143" t="n"/>
      <c r="N649" s="143" t="n"/>
      <c r="O649" s="143" t="n"/>
      <c r="P649" s="143" t="n"/>
    </row>
    <row r="650" ht="15.75" customHeight="1" s="218">
      <c r="M650" s="143" t="n"/>
      <c r="N650" s="143" t="n"/>
      <c r="O650" s="143" t="n"/>
      <c r="P650" s="143" t="n"/>
    </row>
    <row r="651" ht="15.75" customHeight="1" s="218">
      <c r="M651" s="143" t="n"/>
      <c r="N651" s="143" t="n"/>
      <c r="O651" s="143" t="n"/>
      <c r="P651" s="143" t="n"/>
    </row>
    <row r="652" ht="15.75" customHeight="1" s="218">
      <c r="M652" s="143" t="n"/>
      <c r="N652" s="143" t="n"/>
      <c r="O652" s="143" t="n"/>
      <c r="P652" s="143" t="n"/>
    </row>
    <row r="653" ht="15.75" customHeight="1" s="218">
      <c r="M653" s="143" t="n"/>
      <c r="N653" s="143" t="n"/>
      <c r="O653" s="143" t="n"/>
      <c r="P653" s="143" t="n"/>
    </row>
    <row r="654" ht="15.75" customHeight="1" s="218">
      <c r="M654" s="143" t="n"/>
      <c r="N654" s="143" t="n"/>
      <c r="O654" s="143" t="n"/>
      <c r="P654" s="143" t="n"/>
    </row>
    <row r="655" ht="15.75" customHeight="1" s="218">
      <c r="M655" s="143" t="n"/>
      <c r="N655" s="143" t="n"/>
      <c r="O655" s="143" t="n"/>
      <c r="P655" s="143" t="n"/>
    </row>
    <row r="656" ht="15.75" customHeight="1" s="218">
      <c r="M656" s="143" t="n"/>
      <c r="N656" s="143" t="n"/>
      <c r="O656" s="143" t="n"/>
      <c r="P656" s="143" t="n"/>
    </row>
    <row r="657" ht="15.75" customHeight="1" s="218">
      <c r="M657" s="143" t="n"/>
      <c r="N657" s="143" t="n"/>
      <c r="O657" s="143" t="n"/>
      <c r="P657" s="143" t="n"/>
    </row>
    <row r="658" ht="15.75" customHeight="1" s="218">
      <c r="M658" s="143" t="n"/>
      <c r="N658" s="143" t="n"/>
      <c r="O658" s="143" t="n"/>
      <c r="P658" s="143" t="n"/>
    </row>
    <row r="659" ht="15.75" customHeight="1" s="218">
      <c r="M659" s="143" t="n"/>
      <c r="N659" s="143" t="n"/>
      <c r="O659" s="143" t="n"/>
      <c r="P659" s="143" t="n"/>
    </row>
    <row r="660" ht="15.75" customHeight="1" s="218">
      <c r="M660" s="143" t="n"/>
      <c r="N660" s="143" t="n"/>
      <c r="O660" s="143" t="n"/>
      <c r="P660" s="143" t="n"/>
    </row>
    <row r="661" ht="15.75" customHeight="1" s="218">
      <c r="M661" s="143" t="n"/>
      <c r="N661" s="143" t="n"/>
      <c r="O661" s="143" t="n"/>
      <c r="P661" s="143" t="n"/>
    </row>
    <row r="662" ht="15.75" customHeight="1" s="218">
      <c r="M662" s="143" t="n"/>
      <c r="N662" s="143" t="n"/>
      <c r="O662" s="143" t="n"/>
      <c r="P662" s="143" t="n"/>
    </row>
    <row r="663" ht="15.75" customHeight="1" s="218">
      <c r="M663" s="143" t="n"/>
      <c r="N663" s="143" t="n"/>
      <c r="O663" s="143" t="n"/>
      <c r="P663" s="143" t="n"/>
    </row>
    <row r="664" ht="15.75" customHeight="1" s="218">
      <c r="M664" s="143" t="n"/>
      <c r="N664" s="143" t="n"/>
      <c r="O664" s="143" t="n"/>
      <c r="P664" s="143" t="n"/>
    </row>
    <row r="665" ht="15.75" customHeight="1" s="218">
      <c r="M665" s="143" t="n"/>
      <c r="N665" s="143" t="n"/>
      <c r="O665" s="143" t="n"/>
      <c r="P665" s="143" t="n"/>
    </row>
    <row r="666" ht="15.75" customHeight="1" s="218">
      <c r="M666" s="143" t="n"/>
      <c r="N666" s="143" t="n"/>
      <c r="O666" s="143" t="n"/>
      <c r="P666" s="143" t="n"/>
    </row>
    <row r="667" ht="15.75" customHeight="1" s="218">
      <c r="M667" s="143" t="n"/>
      <c r="N667" s="143" t="n"/>
      <c r="O667" s="143" t="n"/>
      <c r="P667" s="143" t="n"/>
    </row>
    <row r="668" ht="15.75" customHeight="1" s="218">
      <c r="M668" s="143" t="n"/>
      <c r="N668" s="143" t="n"/>
      <c r="O668" s="143" t="n"/>
      <c r="P668" s="143" t="n"/>
    </row>
    <row r="669" ht="15.75" customHeight="1" s="218">
      <c r="M669" s="143" t="n"/>
      <c r="N669" s="143" t="n"/>
      <c r="O669" s="143" t="n"/>
      <c r="P669" s="143" t="n"/>
    </row>
    <row r="670" ht="15.75" customHeight="1" s="218">
      <c r="M670" s="143" t="n"/>
      <c r="N670" s="143" t="n"/>
      <c r="O670" s="143" t="n"/>
      <c r="P670" s="143" t="n"/>
    </row>
    <row r="671" ht="15.75" customHeight="1" s="218">
      <c r="M671" s="143" t="n"/>
      <c r="N671" s="143" t="n"/>
      <c r="O671" s="143" t="n"/>
      <c r="P671" s="143" t="n"/>
    </row>
    <row r="672" ht="15.75" customHeight="1" s="218">
      <c r="M672" s="143" t="n"/>
      <c r="N672" s="143" t="n"/>
      <c r="O672" s="143" t="n"/>
      <c r="P672" s="143" t="n"/>
    </row>
    <row r="673" ht="15.75" customHeight="1" s="218">
      <c r="M673" s="143" t="n"/>
      <c r="N673" s="143" t="n"/>
      <c r="O673" s="143" t="n"/>
      <c r="P673" s="143" t="n"/>
    </row>
    <row r="674" ht="15.75" customHeight="1" s="218">
      <c r="M674" s="143" t="n"/>
      <c r="N674" s="143" t="n"/>
      <c r="O674" s="143" t="n"/>
      <c r="P674" s="143" t="n"/>
    </row>
    <row r="675" ht="15.75" customHeight="1" s="218">
      <c r="M675" s="143" t="n"/>
      <c r="N675" s="143" t="n"/>
      <c r="O675" s="143" t="n"/>
      <c r="P675" s="143" t="n"/>
    </row>
    <row r="676" ht="15.75" customHeight="1" s="218">
      <c r="M676" s="143" t="n"/>
      <c r="N676" s="143" t="n"/>
      <c r="O676" s="143" t="n"/>
      <c r="P676" s="143" t="n"/>
    </row>
    <row r="677" ht="15.75" customHeight="1" s="218">
      <c r="M677" s="143" t="n"/>
      <c r="N677" s="143" t="n"/>
      <c r="O677" s="143" t="n"/>
      <c r="P677" s="143" t="n"/>
    </row>
    <row r="678" ht="15.75" customHeight="1" s="218">
      <c r="M678" s="143" t="n"/>
      <c r="N678" s="143" t="n"/>
      <c r="O678" s="143" t="n"/>
      <c r="P678" s="143" t="n"/>
    </row>
    <row r="679" ht="15.75" customHeight="1" s="218">
      <c r="M679" s="143" t="n"/>
      <c r="N679" s="143" t="n"/>
      <c r="O679" s="143" t="n"/>
      <c r="P679" s="143" t="n"/>
    </row>
    <row r="680" ht="15.75" customHeight="1" s="218">
      <c r="M680" s="143" t="n"/>
      <c r="N680" s="143" t="n"/>
      <c r="O680" s="143" t="n"/>
      <c r="P680" s="143" t="n"/>
    </row>
    <row r="681" ht="15.75" customHeight="1" s="218">
      <c r="M681" s="143" t="n"/>
      <c r="N681" s="143" t="n"/>
      <c r="O681" s="143" t="n"/>
      <c r="P681" s="143" t="n"/>
    </row>
    <row r="682" ht="15.75" customHeight="1" s="218">
      <c r="M682" s="143" t="n"/>
      <c r="N682" s="143" t="n"/>
      <c r="O682" s="143" t="n"/>
      <c r="P682" s="143" t="n"/>
    </row>
    <row r="683" ht="15.75" customHeight="1" s="218">
      <c r="M683" s="143" t="n"/>
      <c r="N683" s="143" t="n"/>
      <c r="O683" s="143" t="n"/>
      <c r="P683" s="143" t="n"/>
    </row>
    <row r="684" ht="15.75" customHeight="1" s="218">
      <c r="M684" s="143" t="n"/>
      <c r="N684" s="143" t="n"/>
      <c r="O684" s="143" t="n"/>
      <c r="P684" s="143" t="n"/>
    </row>
    <row r="685" ht="15.75" customHeight="1" s="218">
      <c r="M685" s="143" t="n"/>
      <c r="N685" s="143" t="n"/>
      <c r="O685" s="143" t="n"/>
      <c r="P685" s="143" t="n"/>
    </row>
    <row r="686" ht="15.75" customHeight="1" s="218">
      <c r="M686" s="143" t="n"/>
      <c r="N686" s="143" t="n"/>
      <c r="O686" s="143" t="n"/>
      <c r="P686" s="143" t="n"/>
    </row>
    <row r="687" ht="15.75" customHeight="1" s="218">
      <c r="M687" s="143" t="n"/>
      <c r="N687" s="143" t="n"/>
      <c r="O687" s="143" t="n"/>
      <c r="P687" s="143" t="n"/>
    </row>
    <row r="688" ht="15.75" customHeight="1" s="218">
      <c r="M688" s="143" t="n"/>
      <c r="N688" s="143" t="n"/>
      <c r="O688" s="143" t="n"/>
      <c r="P688" s="143" t="n"/>
    </row>
    <row r="689" ht="15.75" customHeight="1" s="218">
      <c r="M689" s="143" t="n"/>
      <c r="N689" s="143" t="n"/>
      <c r="O689" s="143" t="n"/>
      <c r="P689" s="143" t="n"/>
    </row>
    <row r="690" ht="15.75" customHeight="1" s="218">
      <c r="M690" s="143" t="n"/>
      <c r="N690" s="143" t="n"/>
      <c r="O690" s="143" t="n"/>
      <c r="P690" s="143" t="n"/>
    </row>
    <row r="691" ht="15.75" customHeight="1" s="218">
      <c r="M691" s="143" t="n"/>
      <c r="N691" s="143" t="n"/>
      <c r="O691" s="143" t="n"/>
      <c r="P691" s="143" t="n"/>
    </row>
    <row r="692" ht="15.75" customHeight="1" s="218">
      <c r="M692" s="143" t="n"/>
      <c r="N692" s="143" t="n"/>
      <c r="O692" s="143" t="n"/>
      <c r="P692" s="143" t="n"/>
    </row>
    <row r="693" ht="15.75" customHeight="1" s="218">
      <c r="M693" s="143" t="n"/>
      <c r="N693" s="143" t="n"/>
      <c r="O693" s="143" t="n"/>
      <c r="P693" s="143" t="n"/>
    </row>
    <row r="694" ht="15.75" customHeight="1" s="218">
      <c r="M694" s="143" t="n"/>
      <c r="N694" s="143" t="n"/>
      <c r="O694" s="143" t="n"/>
      <c r="P694" s="143" t="n"/>
    </row>
    <row r="695" ht="15.75" customHeight="1" s="218">
      <c r="M695" s="143" t="n"/>
      <c r="N695" s="143" t="n"/>
      <c r="O695" s="143" t="n"/>
      <c r="P695" s="143" t="n"/>
    </row>
    <row r="696" ht="15.75" customHeight="1" s="218">
      <c r="M696" s="143" t="n"/>
      <c r="N696" s="143" t="n"/>
      <c r="O696" s="143" t="n"/>
      <c r="P696" s="143" t="n"/>
    </row>
    <row r="697" ht="15.75" customHeight="1" s="218">
      <c r="M697" s="143" t="n"/>
      <c r="N697" s="143" t="n"/>
      <c r="O697" s="143" t="n"/>
      <c r="P697" s="143" t="n"/>
    </row>
    <row r="698" ht="15.75" customHeight="1" s="218">
      <c r="M698" s="143" t="n"/>
      <c r="N698" s="143" t="n"/>
      <c r="O698" s="143" t="n"/>
      <c r="P698" s="143" t="n"/>
    </row>
    <row r="699" ht="15.75" customHeight="1" s="218">
      <c r="M699" s="143" t="n"/>
      <c r="N699" s="143" t="n"/>
      <c r="O699" s="143" t="n"/>
      <c r="P699" s="143" t="n"/>
    </row>
    <row r="700" ht="15.75" customHeight="1" s="218">
      <c r="M700" s="143" t="n"/>
      <c r="N700" s="143" t="n"/>
      <c r="O700" s="143" t="n"/>
      <c r="P700" s="143" t="n"/>
    </row>
    <row r="701" ht="15.75" customHeight="1" s="218">
      <c r="M701" s="143" t="n"/>
      <c r="N701" s="143" t="n"/>
      <c r="O701" s="143" t="n"/>
      <c r="P701" s="143" t="n"/>
    </row>
    <row r="702" ht="15.75" customHeight="1" s="218">
      <c r="M702" s="143" t="n"/>
      <c r="N702" s="143" t="n"/>
      <c r="O702" s="143" t="n"/>
      <c r="P702" s="143" t="n"/>
    </row>
    <row r="703" ht="15.75" customHeight="1" s="218">
      <c r="M703" s="143" t="n"/>
      <c r="N703" s="143" t="n"/>
      <c r="O703" s="143" t="n"/>
      <c r="P703" s="143" t="n"/>
    </row>
    <row r="704" ht="15.75" customHeight="1" s="218">
      <c r="M704" s="143" t="n"/>
      <c r="N704" s="143" t="n"/>
      <c r="O704" s="143" t="n"/>
      <c r="P704" s="143" t="n"/>
    </row>
    <row r="705" ht="15.75" customHeight="1" s="218">
      <c r="M705" s="143" t="n"/>
      <c r="N705" s="143" t="n"/>
      <c r="O705" s="143" t="n"/>
      <c r="P705" s="143" t="n"/>
    </row>
    <row r="706" ht="15.75" customHeight="1" s="218">
      <c r="M706" s="143" t="n"/>
      <c r="N706" s="143" t="n"/>
      <c r="O706" s="143" t="n"/>
      <c r="P706" s="143" t="n"/>
    </row>
    <row r="707" ht="15.75" customHeight="1" s="218">
      <c r="M707" s="143" t="n"/>
      <c r="N707" s="143" t="n"/>
      <c r="O707" s="143" t="n"/>
      <c r="P707" s="143" t="n"/>
    </row>
    <row r="708" ht="15.75" customHeight="1" s="218">
      <c r="M708" s="143" t="n"/>
      <c r="N708" s="143" t="n"/>
      <c r="O708" s="143" t="n"/>
      <c r="P708" s="143" t="n"/>
    </row>
    <row r="709" ht="15.75" customHeight="1" s="218">
      <c r="M709" s="143" t="n"/>
      <c r="N709" s="143" t="n"/>
      <c r="O709" s="143" t="n"/>
      <c r="P709" s="143" t="n"/>
    </row>
    <row r="710" ht="15.75" customHeight="1" s="218">
      <c r="M710" s="143" t="n"/>
      <c r="N710" s="143" t="n"/>
      <c r="O710" s="143" t="n"/>
      <c r="P710" s="143" t="n"/>
    </row>
    <row r="711" ht="15.75" customHeight="1" s="218">
      <c r="M711" s="143" t="n"/>
      <c r="N711" s="143" t="n"/>
      <c r="O711" s="143" t="n"/>
      <c r="P711" s="143" t="n"/>
    </row>
    <row r="712" ht="15.75" customHeight="1" s="218">
      <c r="M712" s="143" t="n"/>
      <c r="N712" s="143" t="n"/>
      <c r="O712" s="143" t="n"/>
      <c r="P712" s="143" t="n"/>
    </row>
    <row r="713" ht="15.75" customHeight="1" s="218">
      <c r="M713" s="143" t="n"/>
      <c r="N713" s="143" t="n"/>
      <c r="O713" s="143" t="n"/>
      <c r="P713" s="143" t="n"/>
    </row>
    <row r="714" ht="15.75" customHeight="1" s="218">
      <c r="M714" s="143" t="n"/>
      <c r="N714" s="143" t="n"/>
      <c r="O714" s="143" t="n"/>
      <c r="P714" s="143" t="n"/>
    </row>
    <row r="715" ht="15.75" customHeight="1" s="218">
      <c r="M715" s="143" t="n"/>
      <c r="N715" s="143" t="n"/>
      <c r="O715" s="143" t="n"/>
      <c r="P715" s="143" t="n"/>
    </row>
    <row r="716" ht="15.75" customHeight="1" s="218">
      <c r="M716" s="143" t="n"/>
      <c r="N716" s="143" t="n"/>
      <c r="O716" s="143" t="n"/>
      <c r="P716" s="143" t="n"/>
    </row>
    <row r="717" ht="15.75" customHeight="1" s="218">
      <c r="M717" s="143" t="n"/>
      <c r="N717" s="143" t="n"/>
      <c r="O717" s="143" t="n"/>
      <c r="P717" s="143" t="n"/>
    </row>
    <row r="718" ht="15.75" customHeight="1" s="218">
      <c r="M718" s="143" t="n"/>
      <c r="N718" s="143" t="n"/>
      <c r="O718" s="143" t="n"/>
      <c r="P718" s="143" t="n"/>
    </row>
    <row r="719" ht="15.75" customHeight="1" s="218">
      <c r="M719" s="143" t="n"/>
      <c r="N719" s="143" t="n"/>
      <c r="O719" s="143" t="n"/>
      <c r="P719" s="143" t="n"/>
    </row>
    <row r="720" ht="15.75" customHeight="1" s="218">
      <c r="M720" s="143" t="n"/>
      <c r="N720" s="143" t="n"/>
      <c r="O720" s="143" t="n"/>
      <c r="P720" s="143" t="n"/>
    </row>
    <row r="721" ht="15.75" customHeight="1" s="218">
      <c r="M721" s="143" t="n"/>
      <c r="N721" s="143" t="n"/>
      <c r="O721" s="143" t="n"/>
      <c r="P721" s="143" t="n"/>
    </row>
    <row r="722" ht="15.75" customHeight="1" s="218">
      <c r="M722" s="143" t="n"/>
      <c r="N722" s="143" t="n"/>
      <c r="O722" s="143" t="n"/>
      <c r="P722" s="143" t="n"/>
    </row>
    <row r="723" ht="15.75" customHeight="1" s="218">
      <c r="M723" s="143" t="n"/>
      <c r="N723" s="143" t="n"/>
      <c r="O723" s="143" t="n"/>
      <c r="P723" s="143" t="n"/>
    </row>
    <row r="724" ht="15.75" customHeight="1" s="218">
      <c r="M724" s="143" t="n"/>
      <c r="N724" s="143" t="n"/>
      <c r="O724" s="143" t="n"/>
      <c r="P724" s="143" t="n"/>
    </row>
    <row r="725" ht="15.75" customHeight="1" s="218">
      <c r="M725" s="143" t="n"/>
      <c r="N725" s="143" t="n"/>
      <c r="O725" s="143" t="n"/>
      <c r="P725" s="143" t="n"/>
    </row>
    <row r="726" ht="15.75" customHeight="1" s="218">
      <c r="M726" s="143" t="n"/>
      <c r="N726" s="143" t="n"/>
      <c r="O726" s="143" t="n"/>
      <c r="P726" s="143" t="n"/>
    </row>
    <row r="727" ht="15.75" customHeight="1" s="218">
      <c r="M727" s="143" t="n"/>
      <c r="N727" s="143" t="n"/>
      <c r="O727" s="143" t="n"/>
      <c r="P727" s="143" t="n"/>
    </row>
    <row r="728" ht="15.75" customHeight="1" s="218">
      <c r="M728" s="143" t="n"/>
      <c r="N728" s="143" t="n"/>
      <c r="O728" s="143" t="n"/>
      <c r="P728" s="143" t="n"/>
    </row>
    <row r="729" ht="15.75" customHeight="1" s="218">
      <c r="M729" s="143" t="n"/>
      <c r="N729" s="143" t="n"/>
      <c r="O729" s="143" t="n"/>
      <c r="P729" s="143" t="n"/>
    </row>
    <row r="730" ht="15.75" customHeight="1" s="218">
      <c r="M730" s="143" t="n"/>
      <c r="N730" s="143" t="n"/>
      <c r="O730" s="143" t="n"/>
      <c r="P730" s="143" t="n"/>
    </row>
    <row r="731" ht="15.75" customHeight="1" s="218">
      <c r="M731" s="143" t="n"/>
      <c r="N731" s="143" t="n"/>
      <c r="O731" s="143" t="n"/>
      <c r="P731" s="143" t="n"/>
    </row>
    <row r="732" ht="15.75" customHeight="1" s="218">
      <c r="M732" s="143" t="n"/>
      <c r="N732" s="143" t="n"/>
      <c r="O732" s="143" t="n"/>
      <c r="P732" s="143" t="n"/>
    </row>
    <row r="733" ht="15.75" customHeight="1" s="218">
      <c r="M733" s="143" t="n"/>
      <c r="N733" s="143" t="n"/>
      <c r="O733" s="143" t="n"/>
      <c r="P733" s="143" t="n"/>
    </row>
    <row r="734" ht="15.75" customHeight="1" s="218">
      <c r="M734" s="143" t="n"/>
      <c r="N734" s="143" t="n"/>
      <c r="O734" s="143" t="n"/>
      <c r="P734" s="143" t="n"/>
    </row>
    <row r="735" ht="15.75" customHeight="1" s="218">
      <c r="M735" s="143" t="n"/>
      <c r="N735" s="143" t="n"/>
      <c r="O735" s="143" t="n"/>
      <c r="P735" s="143" t="n"/>
    </row>
    <row r="736" ht="15.75" customHeight="1" s="218">
      <c r="M736" s="143" t="n"/>
      <c r="N736" s="143" t="n"/>
      <c r="O736" s="143" t="n"/>
      <c r="P736" s="143" t="n"/>
    </row>
    <row r="737" ht="15.75" customHeight="1" s="218">
      <c r="M737" s="143" t="n"/>
      <c r="N737" s="143" t="n"/>
      <c r="O737" s="143" t="n"/>
      <c r="P737" s="143" t="n"/>
    </row>
    <row r="738" ht="15.75" customHeight="1" s="218">
      <c r="M738" s="143" t="n"/>
      <c r="N738" s="143" t="n"/>
      <c r="O738" s="143" t="n"/>
      <c r="P738" s="143" t="n"/>
    </row>
    <row r="739" ht="15.75" customHeight="1" s="218">
      <c r="M739" s="143" t="n"/>
      <c r="N739" s="143" t="n"/>
      <c r="O739" s="143" t="n"/>
      <c r="P739" s="143" t="n"/>
    </row>
    <row r="740" ht="15.75" customHeight="1" s="218">
      <c r="M740" s="143" t="n"/>
      <c r="N740" s="143" t="n"/>
      <c r="O740" s="143" t="n"/>
      <c r="P740" s="143" t="n"/>
    </row>
    <row r="741" ht="15.75" customHeight="1" s="218">
      <c r="M741" s="143" t="n"/>
      <c r="N741" s="143" t="n"/>
      <c r="O741" s="143" t="n"/>
      <c r="P741" s="143" t="n"/>
    </row>
    <row r="742" ht="15.75" customHeight="1" s="218">
      <c r="M742" s="143" t="n"/>
      <c r="N742" s="143" t="n"/>
      <c r="O742" s="143" t="n"/>
      <c r="P742" s="143" t="n"/>
    </row>
    <row r="743" ht="15.75" customHeight="1" s="218">
      <c r="M743" s="143" t="n"/>
      <c r="N743" s="143" t="n"/>
      <c r="O743" s="143" t="n"/>
      <c r="P743" s="143" t="n"/>
    </row>
    <row r="744" ht="15.75" customHeight="1" s="218">
      <c r="M744" s="143" t="n"/>
      <c r="N744" s="143" t="n"/>
      <c r="O744" s="143" t="n"/>
      <c r="P744" s="143" t="n"/>
    </row>
    <row r="745" ht="15.75" customHeight="1" s="218">
      <c r="M745" s="143" t="n"/>
      <c r="N745" s="143" t="n"/>
      <c r="O745" s="143" t="n"/>
      <c r="P745" s="143" t="n"/>
    </row>
    <row r="746" ht="15.75" customHeight="1" s="218">
      <c r="M746" s="143" t="n"/>
      <c r="N746" s="143" t="n"/>
      <c r="O746" s="143" t="n"/>
      <c r="P746" s="143" t="n"/>
    </row>
    <row r="747" ht="15.75" customHeight="1" s="218">
      <c r="M747" s="143" t="n"/>
      <c r="N747" s="143" t="n"/>
      <c r="O747" s="143" t="n"/>
      <c r="P747" s="143" t="n"/>
    </row>
    <row r="748" ht="15.75" customHeight="1" s="218">
      <c r="M748" s="143" t="n"/>
      <c r="N748" s="143" t="n"/>
      <c r="O748" s="143" t="n"/>
      <c r="P748" s="143" t="n"/>
    </row>
    <row r="749" ht="15.75" customHeight="1" s="218">
      <c r="M749" s="143" t="n"/>
      <c r="N749" s="143" t="n"/>
      <c r="O749" s="143" t="n"/>
      <c r="P749" s="143" t="n"/>
    </row>
    <row r="750" ht="15.75" customHeight="1" s="218">
      <c r="M750" s="143" t="n"/>
      <c r="N750" s="143" t="n"/>
      <c r="O750" s="143" t="n"/>
      <c r="P750" s="143" t="n"/>
    </row>
    <row r="751" ht="15.75" customHeight="1" s="218">
      <c r="M751" s="143" t="n"/>
      <c r="N751" s="143" t="n"/>
      <c r="O751" s="143" t="n"/>
      <c r="P751" s="143" t="n"/>
    </row>
    <row r="752" ht="15.75" customHeight="1" s="218">
      <c r="M752" s="143" t="n"/>
      <c r="N752" s="143" t="n"/>
      <c r="O752" s="143" t="n"/>
      <c r="P752" s="143" t="n"/>
    </row>
    <row r="753" ht="15.75" customHeight="1" s="218">
      <c r="M753" s="143" t="n"/>
      <c r="N753" s="143" t="n"/>
      <c r="O753" s="143" t="n"/>
      <c r="P753" s="143" t="n"/>
    </row>
    <row r="754" ht="15.75" customHeight="1" s="218">
      <c r="M754" s="143" t="n"/>
      <c r="N754" s="143" t="n"/>
      <c r="O754" s="143" t="n"/>
      <c r="P754" s="143" t="n"/>
    </row>
    <row r="755" ht="15.75" customHeight="1" s="218">
      <c r="M755" s="143" t="n"/>
      <c r="N755" s="143" t="n"/>
      <c r="O755" s="143" t="n"/>
      <c r="P755" s="143" t="n"/>
    </row>
    <row r="756" ht="15.75" customHeight="1" s="218">
      <c r="M756" s="143" t="n"/>
      <c r="N756" s="143" t="n"/>
      <c r="O756" s="143" t="n"/>
      <c r="P756" s="143" t="n"/>
    </row>
    <row r="757" ht="15.75" customHeight="1" s="218">
      <c r="M757" s="143" t="n"/>
      <c r="N757" s="143" t="n"/>
      <c r="O757" s="143" t="n"/>
      <c r="P757" s="143" t="n"/>
    </row>
    <row r="758" ht="15.75" customHeight="1" s="218">
      <c r="M758" s="143" t="n"/>
      <c r="N758" s="143" t="n"/>
      <c r="O758" s="143" t="n"/>
      <c r="P758" s="143" t="n"/>
    </row>
    <row r="759" ht="15.75" customHeight="1" s="218">
      <c r="M759" s="143" t="n"/>
      <c r="N759" s="143" t="n"/>
      <c r="O759" s="143" t="n"/>
      <c r="P759" s="143" t="n"/>
    </row>
    <row r="760" ht="15.75" customHeight="1" s="218">
      <c r="M760" s="143" t="n"/>
      <c r="N760" s="143" t="n"/>
      <c r="O760" s="143" t="n"/>
      <c r="P760" s="143" t="n"/>
    </row>
    <row r="761" ht="15.75" customHeight="1" s="218">
      <c r="M761" s="143" t="n"/>
      <c r="N761" s="143" t="n"/>
      <c r="O761" s="143" t="n"/>
      <c r="P761" s="143" t="n"/>
    </row>
    <row r="762" ht="15.75" customHeight="1" s="218">
      <c r="M762" s="143" t="n"/>
      <c r="N762" s="143" t="n"/>
      <c r="O762" s="143" t="n"/>
      <c r="P762" s="143" t="n"/>
    </row>
    <row r="763" ht="15.75" customHeight="1" s="218">
      <c r="M763" s="143" t="n"/>
      <c r="N763" s="143" t="n"/>
      <c r="O763" s="143" t="n"/>
      <c r="P763" s="143" t="n"/>
    </row>
    <row r="764" ht="15.75" customHeight="1" s="218">
      <c r="M764" s="143" t="n"/>
      <c r="N764" s="143" t="n"/>
      <c r="O764" s="143" t="n"/>
      <c r="P764" s="143" t="n"/>
    </row>
    <row r="765" ht="15.75" customHeight="1" s="218">
      <c r="M765" s="143" t="n"/>
      <c r="N765" s="143" t="n"/>
      <c r="O765" s="143" t="n"/>
      <c r="P765" s="143" t="n"/>
    </row>
    <row r="766" ht="15.75" customHeight="1" s="218">
      <c r="M766" s="143" t="n"/>
      <c r="N766" s="143" t="n"/>
      <c r="O766" s="143" t="n"/>
      <c r="P766" s="143" t="n"/>
    </row>
    <row r="767" ht="15.75" customHeight="1" s="218">
      <c r="M767" s="143" t="n"/>
      <c r="N767" s="143" t="n"/>
      <c r="O767" s="143" t="n"/>
      <c r="P767" s="143" t="n"/>
    </row>
    <row r="768" ht="15.75" customHeight="1" s="218">
      <c r="M768" s="143" t="n"/>
      <c r="N768" s="143" t="n"/>
      <c r="O768" s="143" t="n"/>
      <c r="P768" s="143" t="n"/>
    </row>
    <row r="769" ht="15.75" customHeight="1" s="218">
      <c r="M769" s="143" t="n"/>
      <c r="N769" s="143" t="n"/>
      <c r="O769" s="143" t="n"/>
      <c r="P769" s="143" t="n"/>
    </row>
    <row r="770" ht="15.75" customHeight="1" s="218">
      <c r="M770" s="143" t="n"/>
      <c r="N770" s="143" t="n"/>
      <c r="O770" s="143" t="n"/>
      <c r="P770" s="143" t="n"/>
    </row>
    <row r="771" ht="15.75" customHeight="1" s="218">
      <c r="M771" s="143" t="n"/>
      <c r="N771" s="143" t="n"/>
      <c r="O771" s="143" t="n"/>
      <c r="P771" s="143" t="n"/>
    </row>
    <row r="772" ht="15.75" customHeight="1" s="218">
      <c r="M772" s="143" t="n"/>
      <c r="N772" s="143" t="n"/>
      <c r="O772" s="143" t="n"/>
      <c r="P772" s="143" t="n"/>
    </row>
    <row r="773" ht="15.75" customHeight="1" s="218">
      <c r="M773" s="143" t="n"/>
      <c r="N773" s="143" t="n"/>
      <c r="O773" s="143" t="n"/>
      <c r="P773" s="143" t="n"/>
    </row>
    <row r="774" ht="15.75" customHeight="1" s="218">
      <c r="M774" s="143" t="n"/>
      <c r="N774" s="143" t="n"/>
      <c r="O774" s="143" t="n"/>
      <c r="P774" s="143" t="n"/>
    </row>
    <row r="775" ht="15.75" customHeight="1" s="218">
      <c r="M775" s="143" t="n"/>
      <c r="N775" s="143" t="n"/>
      <c r="O775" s="143" t="n"/>
      <c r="P775" s="143" t="n"/>
    </row>
    <row r="776" ht="15.75" customHeight="1" s="218">
      <c r="M776" s="143" t="n"/>
      <c r="N776" s="143" t="n"/>
      <c r="O776" s="143" t="n"/>
      <c r="P776" s="143" t="n"/>
    </row>
    <row r="777" ht="15.75" customHeight="1" s="218">
      <c r="M777" s="143" t="n"/>
      <c r="N777" s="143" t="n"/>
      <c r="O777" s="143" t="n"/>
      <c r="P777" s="143" t="n"/>
    </row>
    <row r="778" ht="15.75" customHeight="1" s="218">
      <c r="M778" s="143" t="n"/>
      <c r="N778" s="143" t="n"/>
      <c r="O778" s="143" t="n"/>
      <c r="P778" s="143" t="n"/>
    </row>
    <row r="779" ht="15.75" customHeight="1" s="218">
      <c r="M779" s="143" t="n"/>
      <c r="N779" s="143" t="n"/>
      <c r="O779" s="143" t="n"/>
      <c r="P779" s="143" t="n"/>
    </row>
    <row r="780" ht="15.75" customHeight="1" s="218">
      <c r="M780" s="143" t="n"/>
      <c r="N780" s="143" t="n"/>
      <c r="O780" s="143" t="n"/>
      <c r="P780" s="143" t="n"/>
    </row>
    <row r="781" ht="15.75" customHeight="1" s="218">
      <c r="M781" s="143" t="n"/>
      <c r="N781" s="143" t="n"/>
      <c r="O781" s="143" t="n"/>
      <c r="P781" s="143" t="n"/>
    </row>
    <row r="782" ht="15.75" customHeight="1" s="218">
      <c r="M782" s="143" t="n"/>
      <c r="N782" s="143" t="n"/>
      <c r="O782" s="143" t="n"/>
      <c r="P782" s="143" t="n"/>
    </row>
    <row r="783" ht="15.75" customHeight="1" s="218">
      <c r="M783" s="143" t="n"/>
      <c r="N783" s="143" t="n"/>
      <c r="O783" s="143" t="n"/>
      <c r="P783" s="143" t="n"/>
    </row>
    <row r="784" ht="15.75" customHeight="1" s="218">
      <c r="M784" s="143" t="n"/>
      <c r="N784" s="143" t="n"/>
      <c r="O784" s="143" t="n"/>
      <c r="P784" s="143" t="n"/>
    </row>
    <row r="785" ht="15.75" customHeight="1" s="218">
      <c r="M785" s="143" t="n"/>
      <c r="N785" s="143" t="n"/>
      <c r="O785" s="143" t="n"/>
      <c r="P785" s="143" t="n"/>
    </row>
    <row r="786" ht="15.75" customHeight="1" s="218">
      <c r="M786" s="143" t="n"/>
      <c r="N786" s="143" t="n"/>
      <c r="O786" s="143" t="n"/>
      <c r="P786" s="143" t="n"/>
    </row>
    <row r="787" ht="15.75" customHeight="1" s="218">
      <c r="M787" s="143" t="n"/>
      <c r="N787" s="143" t="n"/>
      <c r="O787" s="143" t="n"/>
      <c r="P787" s="143" t="n"/>
    </row>
    <row r="788" ht="15.75" customHeight="1" s="218">
      <c r="M788" s="143" t="n"/>
      <c r="N788" s="143" t="n"/>
      <c r="O788" s="143" t="n"/>
      <c r="P788" s="143" t="n"/>
    </row>
    <row r="789" ht="15.75" customHeight="1" s="218">
      <c r="M789" s="143" t="n"/>
      <c r="N789" s="143" t="n"/>
      <c r="O789" s="143" t="n"/>
      <c r="P789" s="143" t="n"/>
    </row>
    <row r="790" ht="15.75" customHeight="1" s="218">
      <c r="M790" s="143" t="n"/>
      <c r="N790" s="143" t="n"/>
      <c r="O790" s="143" t="n"/>
      <c r="P790" s="143" t="n"/>
    </row>
    <row r="791" ht="15.75" customHeight="1" s="218">
      <c r="M791" s="143" t="n"/>
      <c r="N791" s="143" t="n"/>
      <c r="O791" s="143" t="n"/>
      <c r="P791" s="143" t="n"/>
    </row>
    <row r="792" ht="15.75" customHeight="1" s="218">
      <c r="M792" s="143" t="n"/>
      <c r="N792" s="143" t="n"/>
      <c r="O792" s="143" t="n"/>
      <c r="P792" s="143" t="n"/>
    </row>
    <row r="793" ht="15.75" customHeight="1" s="218">
      <c r="M793" s="143" t="n"/>
      <c r="N793" s="143" t="n"/>
      <c r="O793" s="143" t="n"/>
      <c r="P793" s="143" t="n"/>
    </row>
    <row r="794" ht="15.75" customHeight="1" s="218">
      <c r="M794" s="143" t="n"/>
      <c r="N794" s="143" t="n"/>
      <c r="O794" s="143" t="n"/>
      <c r="P794" s="143" t="n"/>
    </row>
    <row r="795" ht="15.75" customHeight="1" s="218">
      <c r="M795" s="143" t="n"/>
      <c r="N795" s="143" t="n"/>
      <c r="O795" s="143" t="n"/>
      <c r="P795" s="143" t="n"/>
    </row>
    <row r="796" ht="15.75" customHeight="1" s="218">
      <c r="M796" s="143" t="n"/>
      <c r="N796" s="143" t="n"/>
      <c r="O796" s="143" t="n"/>
      <c r="P796" s="143" t="n"/>
    </row>
    <row r="797" ht="15.75" customHeight="1" s="218">
      <c r="M797" s="143" t="n"/>
      <c r="N797" s="143" t="n"/>
      <c r="O797" s="143" t="n"/>
      <c r="P797" s="143" t="n"/>
    </row>
    <row r="798" ht="15.75" customHeight="1" s="218">
      <c r="M798" s="143" t="n"/>
      <c r="N798" s="143" t="n"/>
      <c r="O798" s="143" t="n"/>
      <c r="P798" s="143" t="n"/>
    </row>
    <row r="799" ht="15.75" customHeight="1" s="218">
      <c r="M799" s="143" t="n"/>
      <c r="N799" s="143" t="n"/>
      <c r="O799" s="143" t="n"/>
      <c r="P799" s="143" t="n"/>
    </row>
    <row r="800" ht="15.75" customHeight="1" s="218">
      <c r="M800" s="143" t="n"/>
      <c r="N800" s="143" t="n"/>
      <c r="O800" s="143" t="n"/>
      <c r="P800" s="143" t="n"/>
    </row>
    <row r="801" ht="15.75" customHeight="1" s="218">
      <c r="M801" s="143" t="n"/>
      <c r="N801" s="143" t="n"/>
      <c r="O801" s="143" t="n"/>
      <c r="P801" s="143" t="n"/>
    </row>
    <row r="802" ht="15.75" customHeight="1" s="218">
      <c r="M802" s="143" t="n"/>
      <c r="N802" s="143" t="n"/>
      <c r="O802" s="143" t="n"/>
      <c r="P802" s="143" t="n"/>
    </row>
    <row r="803" ht="15.75" customHeight="1" s="218">
      <c r="M803" s="143" t="n"/>
      <c r="N803" s="143" t="n"/>
      <c r="O803" s="143" t="n"/>
      <c r="P803" s="143" t="n"/>
    </row>
    <row r="804" ht="15.75" customHeight="1" s="218">
      <c r="M804" s="143" t="n"/>
      <c r="N804" s="143" t="n"/>
      <c r="O804" s="143" t="n"/>
      <c r="P804" s="143" t="n"/>
    </row>
    <row r="805" ht="15.75" customHeight="1" s="218">
      <c r="M805" s="143" t="n"/>
      <c r="N805" s="143" t="n"/>
      <c r="O805" s="143" t="n"/>
      <c r="P805" s="143" t="n"/>
    </row>
    <row r="806" ht="15.75" customHeight="1" s="218">
      <c r="M806" s="143" t="n"/>
      <c r="N806" s="143" t="n"/>
      <c r="O806" s="143" t="n"/>
      <c r="P806" s="143" t="n"/>
    </row>
    <row r="807" ht="15.75" customHeight="1" s="218">
      <c r="M807" s="143" t="n"/>
      <c r="N807" s="143" t="n"/>
      <c r="O807" s="143" t="n"/>
      <c r="P807" s="143" t="n"/>
    </row>
    <row r="808" ht="15.75" customHeight="1" s="218">
      <c r="M808" s="143" t="n"/>
      <c r="N808" s="143" t="n"/>
      <c r="O808" s="143" t="n"/>
      <c r="P808" s="143" t="n"/>
    </row>
    <row r="809" ht="15.75" customHeight="1" s="218">
      <c r="M809" s="143" t="n"/>
      <c r="N809" s="143" t="n"/>
      <c r="O809" s="143" t="n"/>
      <c r="P809" s="143" t="n"/>
    </row>
    <row r="810" ht="15.75" customHeight="1" s="218">
      <c r="M810" s="143" t="n"/>
      <c r="N810" s="143" t="n"/>
      <c r="O810" s="143" t="n"/>
      <c r="P810" s="143" t="n"/>
    </row>
    <row r="811" ht="15.75" customHeight="1" s="218">
      <c r="M811" s="143" t="n"/>
      <c r="N811" s="143" t="n"/>
      <c r="O811" s="143" t="n"/>
      <c r="P811" s="143" t="n"/>
    </row>
    <row r="812" ht="15.75" customHeight="1" s="218">
      <c r="M812" s="143" t="n"/>
      <c r="N812" s="143" t="n"/>
      <c r="O812" s="143" t="n"/>
      <c r="P812" s="143" t="n"/>
    </row>
    <row r="813" ht="15.75" customHeight="1" s="218">
      <c r="M813" s="143" t="n"/>
      <c r="N813" s="143" t="n"/>
      <c r="O813" s="143" t="n"/>
      <c r="P813" s="143" t="n"/>
    </row>
    <row r="814" ht="15.75" customHeight="1" s="218">
      <c r="M814" s="143" t="n"/>
      <c r="N814" s="143" t="n"/>
      <c r="O814" s="143" t="n"/>
      <c r="P814" s="143" t="n"/>
    </row>
    <row r="815" ht="15.75" customHeight="1" s="218">
      <c r="M815" s="143" t="n"/>
      <c r="N815" s="143" t="n"/>
      <c r="O815" s="143" t="n"/>
      <c r="P815" s="143" t="n"/>
    </row>
    <row r="816" ht="15.75" customHeight="1" s="218">
      <c r="M816" s="143" t="n"/>
      <c r="N816" s="143" t="n"/>
      <c r="O816" s="143" t="n"/>
      <c r="P816" s="143" t="n"/>
    </row>
    <row r="817" ht="15.75" customHeight="1" s="218">
      <c r="M817" s="143" t="n"/>
      <c r="N817" s="143" t="n"/>
      <c r="O817" s="143" t="n"/>
      <c r="P817" s="143" t="n"/>
    </row>
    <row r="818" ht="15.75" customHeight="1" s="218">
      <c r="M818" s="143" t="n"/>
      <c r="N818" s="143" t="n"/>
      <c r="O818" s="143" t="n"/>
      <c r="P818" s="143" t="n"/>
    </row>
    <row r="819" ht="15.75" customHeight="1" s="218">
      <c r="M819" s="143" t="n"/>
      <c r="N819" s="143" t="n"/>
      <c r="O819" s="143" t="n"/>
      <c r="P819" s="143" t="n"/>
    </row>
    <row r="820" ht="15.75" customHeight="1" s="218">
      <c r="M820" s="143" t="n"/>
      <c r="N820" s="143" t="n"/>
      <c r="O820" s="143" t="n"/>
      <c r="P820" s="143" t="n"/>
    </row>
    <row r="821" ht="15.75" customHeight="1" s="218">
      <c r="M821" s="143" t="n"/>
      <c r="N821" s="143" t="n"/>
      <c r="O821" s="143" t="n"/>
      <c r="P821" s="143" t="n"/>
    </row>
    <row r="822" ht="15.75" customHeight="1" s="218">
      <c r="M822" s="143" t="n"/>
      <c r="N822" s="143" t="n"/>
      <c r="O822" s="143" t="n"/>
      <c r="P822" s="143" t="n"/>
    </row>
    <row r="823" ht="15.75" customHeight="1" s="218">
      <c r="M823" s="143" t="n"/>
      <c r="N823" s="143" t="n"/>
      <c r="O823" s="143" t="n"/>
      <c r="P823" s="143" t="n"/>
    </row>
    <row r="824" ht="15.75" customHeight="1" s="218">
      <c r="M824" s="143" t="n"/>
      <c r="N824" s="143" t="n"/>
      <c r="O824" s="143" t="n"/>
      <c r="P824" s="143" t="n"/>
    </row>
    <row r="825" ht="15.75" customHeight="1" s="218">
      <c r="M825" s="143" t="n"/>
      <c r="N825" s="143" t="n"/>
      <c r="O825" s="143" t="n"/>
      <c r="P825" s="143" t="n"/>
    </row>
    <row r="826" ht="15.75" customHeight="1" s="218">
      <c r="M826" s="143" t="n"/>
      <c r="N826" s="143" t="n"/>
      <c r="O826" s="143" t="n"/>
      <c r="P826" s="143" t="n"/>
    </row>
    <row r="827" ht="15.75" customHeight="1" s="218">
      <c r="M827" s="143" t="n"/>
      <c r="N827" s="143" t="n"/>
      <c r="O827" s="143" t="n"/>
      <c r="P827" s="143" t="n"/>
    </row>
    <row r="828" ht="15.75" customHeight="1" s="218">
      <c r="M828" s="143" t="n"/>
      <c r="N828" s="143" t="n"/>
      <c r="O828" s="143" t="n"/>
      <c r="P828" s="143" t="n"/>
    </row>
    <row r="829" ht="15.75" customHeight="1" s="218">
      <c r="M829" s="143" t="n"/>
      <c r="N829" s="143" t="n"/>
      <c r="O829" s="143" t="n"/>
      <c r="P829" s="143" t="n"/>
    </row>
    <row r="830" ht="15.75" customHeight="1" s="218">
      <c r="M830" s="143" t="n"/>
      <c r="N830" s="143" t="n"/>
      <c r="O830" s="143" t="n"/>
      <c r="P830" s="143" t="n"/>
    </row>
    <row r="831" ht="15.75" customHeight="1" s="218">
      <c r="M831" s="143" t="n"/>
      <c r="N831" s="143" t="n"/>
      <c r="O831" s="143" t="n"/>
      <c r="P831" s="143" t="n"/>
    </row>
    <row r="832" ht="15.75" customHeight="1" s="218">
      <c r="M832" s="143" t="n"/>
      <c r="N832" s="143" t="n"/>
      <c r="O832" s="143" t="n"/>
      <c r="P832" s="143" t="n"/>
    </row>
    <row r="833" ht="15.75" customHeight="1" s="218">
      <c r="M833" s="143" t="n"/>
      <c r="N833" s="143" t="n"/>
      <c r="O833" s="143" t="n"/>
      <c r="P833" s="143" t="n"/>
    </row>
    <row r="834" ht="15.75" customHeight="1" s="218">
      <c r="M834" s="143" t="n"/>
      <c r="N834" s="143" t="n"/>
      <c r="O834" s="143" t="n"/>
      <c r="P834" s="143" t="n"/>
    </row>
    <row r="835" ht="15.75" customHeight="1" s="218">
      <c r="M835" s="143" t="n"/>
      <c r="N835" s="143" t="n"/>
      <c r="O835" s="143" t="n"/>
      <c r="P835" s="143" t="n"/>
    </row>
    <row r="836" ht="15.75" customHeight="1" s="218">
      <c r="M836" s="143" t="n"/>
      <c r="N836" s="143" t="n"/>
      <c r="O836" s="143" t="n"/>
      <c r="P836" s="143" t="n"/>
    </row>
    <row r="837" ht="15.75" customHeight="1" s="218">
      <c r="M837" s="143" t="n"/>
      <c r="N837" s="143" t="n"/>
      <c r="O837" s="143" t="n"/>
      <c r="P837" s="143" t="n"/>
    </row>
    <row r="838" ht="15.75" customHeight="1" s="218">
      <c r="M838" s="143" t="n"/>
      <c r="N838" s="143" t="n"/>
      <c r="O838" s="143" t="n"/>
      <c r="P838" s="143" t="n"/>
    </row>
    <row r="839" ht="15.75" customHeight="1" s="218">
      <c r="M839" s="143" t="n"/>
      <c r="N839" s="143" t="n"/>
      <c r="O839" s="143" t="n"/>
      <c r="P839" s="143" t="n"/>
    </row>
    <row r="840" ht="15.75" customHeight="1" s="218">
      <c r="M840" s="143" t="n"/>
      <c r="N840" s="143" t="n"/>
      <c r="O840" s="143" t="n"/>
      <c r="P840" s="143" t="n"/>
    </row>
    <row r="841" ht="15.75" customHeight="1" s="218">
      <c r="M841" s="143" t="n"/>
      <c r="N841" s="143" t="n"/>
      <c r="O841" s="143" t="n"/>
      <c r="P841" s="143" t="n"/>
    </row>
    <row r="842" ht="15.75" customHeight="1" s="218">
      <c r="M842" s="143" t="n"/>
      <c r="N842" s="143" t="n"/>
      <c r="O842" s="143" t="n"/>
      <c r="P842" s="143" t="n"/>
    </row>
    <row r="843" ht="15.75" customHeight="1" s="218">
      <c r="M843" s="143" t="n"/>
      <c r="N843" s="143" t="n"/>
      <c r="O843" s="143" t="n"/>
      <c r="P843" s="143" t="n"/>
    </row>
    <row r="844" ht="15.75" customHeight="1" s="218">
      <c r="M844" s="143" t="n"/>
      <c r="N844" s="143" t="n"/>
      <c r="O844" s="143" t="n"/>
      <c r="P844" s="143" t="n"/>
    </row>
    <row r="845" ht="15.75" customHeight="1" s="218">
      <c r="M845" s="143" t="n"/>
      <c r="N845" s="143" t="n"/>
      <c r="O845" s="143" t="n"/>
      <c r="P845" s="143" t="n"/>
    </row>
    <row r="846" ht="15.75" customHeight="1" s="218">
      <c r="M846" s="143" t="n"/>
      <c r="N846" s="143" t="n"/>
      <c r="O846" s="143" t="n"/>
      <c r="P846" s="143" t="n"/>
    </row>
    <row r="847" ht="15.75" customHeight="1" s="218">
      <c r="M847" s="143" t="n"/>
      <c r="N847" s="143" t="n"/>
      <c r="O847" s="143" t="n"/>
      <c r="P847" s="143" t="n"/>
    </row>
    <row r="848" ht="15.75" customHeight="1" s="218">
      <c r="M848" s="143" t="n"/>
      <c r="N848" s="143" t="n"/>
      <c r="O848" s="143" t="n"/>
      <c r="P848" s="143" t="n"/>
    </row>
    <row r="849" ht="15.75" customHeight="1" s="218">
      <c r="M849" s="143" t="n"/>
      <c r="N849" s="143" t="n"/>
      <c r="O849" s="143" t="n"/>
      <c r="P849" s="143" t="n"/>
    </row>
    <row r="850" ht="15.75" customHeight="1" s="218">
      <c r="M850" s="143" t="n"/>
      <c r="N850" s="143" t="n"/>
      <c r="O850" s="143" t="n"/>
      <c r="P850" s="143" t="n"/>
    </row>
    <row r="851" ht="15.75" customHeight="1" s="218">
      <c r="M851" s="143" t="n"/>
      <c r="N851" s="143" t="n"/>
      <c r="O851" s="143" t="n"/>
      <c r="P851" s="143" t="n"/>
    </row>
    <row r="852" ht="15.75" customHeight="1" s="218">
      <c r="M852" s="143" t="n"/>
      <c r="N852" s="143" t="n"/>
      <c r="O852" s="143" t="n"/>
      <c r="P852" s="143" t="n"/>
    </row>
    <row r="853" ht="15.75" customHeight="1" s="218">
      <c r="M853" s="143" t="n"/>
      <c r="N853" s="143" t="n"/>
      <c r="O853" s="143" t="n"/>
      <c r="P853" s="143" t="n"/>
    </row>
    <row r="854" ht="15.75" customHeight="1" s="218">
      <c r="M854" s="143" t="n"/>
      <c r="N854" s="143" t="n"/>
      <c r="O854" s="143" t="n"/>
      <c r="P854" s="143" t="n"/>
    </row>
    <row r="855" ht="15.75" customHeight="1" s="218">
      <c r="M855" s="143" t="n"/>
      <c r="N855" s="143" t="n"/>
      <c r="O855" s="143" t="n"/>
      <c r="P855" s="143" t="n"/>
    </row>
    <row r="856" ht="15.75" customHeight="1" s="218">
      <c r="M856" s="143" t="n"/>
      <c r="N856" s="143" t="n"/>
      <c r="O856" s="143" t="n"/>
      <c r="P856" s="143" t="n"/>
    </row>
    <row r="857" ht="15.75" customHeight="1" s="218">
      <c r="M857" s="143" t="n"/>
      <c r="N857" s="143" t="n"/>
      <c r="O857" s="143" t="n"/>
      <c r="P857" s="143" t="n"/>
    </row>
    <row r="858" ht="15.75" customHeight="1" s="218">
      <c r="M858" s="143" t="n"/>
      <c r="N858" s="143" t="n"/>
      <c r="O858" s="143" t="n"/>
      <c r="P858" s="143" t="n"/>
    </row>
    <row r="859" ht="15.75" customHeight="1" s="218">
      <c r="M859" s="143" t="n"/>
      <c r="N859" s="143" t="n"/>
      <c r="O859" s="143" t="n"/>
      <c r="P859" s="143" t="n"/>
    </row>
    <row r="860" ht="15.75" customHeight="1" s="218">
      <c r="M860" s="143" t="n"/>
      <c r="N860" s="143" t="n"/>
      <c r="O860" s="143" t="n"/>
      <c r="P860" s="143" t="n"/>
    </row>
    <row r="861" ht="15.75" customHeight="1" s="218">
      <c r="M861" s="143" t="n"/>
      <c r="N861" s="143" t="n"/>
      <c r="O861" s="143" t="n"/>
      <c r="P861" s="143" t="n"/>
    </row>
    <row r="862" ht="15.75" customHeight="1" s="218">
      <c r="M862" s="143" t="n"/>
      <c r="N862" s="143" t="n"/>
      <c r="O862" s="143" t="n"/>
      <c r="P862" s="143" t="n"/>
    </row>
    <row r="863" ht="15.75" customHeight="1" s="218">
      <c r="M863" s="143" t="n"/>
      <c r="N863" s="143" t="n"/>
      <c r="O863" s="143" t="n"/>
      <c r="P863" s="143" t="n"/>
    </row>
    <row r="864" ht="15.75" customHeight="1" s="218">
      <c r="M864" s="143" t="n"/>
      <c r="N864" s="143" t="n"/>
      <c r="O864" s="143" t="n"/>
      <c r="P864" s="143" t="n"/>
    </row>
    <row r="865" ht="15.75" customHeight="1" s="218">
      <c r="M865" s="143" t="n"/>
      <c r="N865" s="143" t="n"/>
      <c r="O865" s="143" t="n"/>
      <c r="P865" s="143" t="n"/>
    </row>
    <row r="866" ht="15.75" customHeight="1" s="218">
      <c r="M866" s="143" t="n"/>
      <c r="N866" s="143" t="n"/>
      <c r="O866" s="143" t="n"/>
      <c r="P866" s="143" t="n"/>
    </row>
    <row r="867" ht="15.75" customHeight="1" s="218">
      <c r="M867" s="143" t="n"/>
      <c r="N867" s="143" t="n"/>
      <c r="O867" s="143" t="n"/>
      <c r="P867" s="143" t="n"/>
    </row>
    <row r="868" ht="15.75" customHeight="1" s="218">
      <c r="M868" s="143" t="n"/>
      <c r="N868" s="143" t="n"/>
      <c r="O868" s="143" t="n"/>
      <c r="P868" s="143" t="n"/>
    </row>
    <row r="869" ht="15.75" customHeight="1" s="218">
      <c r="M869" s="143" t="n"/>
      <c r="N869" s="143" t="n"/>
      <c r="O869" s="143" t="n"/>
      <c r="P869" s="143" t="n"/>
    </row>
    <row r="870" ht="15.75" customHeight="1" s="218">
      <c r="M870" s="143" t="n"/>
      <c r="N870" s="143" t="n"/>
      <c r="O870" s="143" t="n"/>
      <c r="P870" s="143" t="n"/>
    </row>
    <row r="871" ht="15.75" customHeight="1" s="218">
      <c r="M871" s="143" t="n"/>
      <c r="N871" s="143" t="n"/>
      <c r="O871" s="143" t="n"/>
      <c r="P871" s="143" t="n"/>
    </row>
    <row r="872" ht="15.75" customHeight="1" s="218">
      <c r="M872" s="143" t="n"/>
      <c r="N872" s="143" t="n"/>
      <c r="O872" s="143" t="n"/>
      <c r="P872" s="143" t="n"/>
    </row>
    <row r="873" ht="15.75" customHeight="1" s="218">
      <c r="M873" s="143" t="n"/>
      <c r="N873" s="143" t="n"/>
      <c r="O873" s="143" t="n"/>
      <c r="P873" s="143" t="n"/>
    </row>
    <row r="874" ht="15.75" customHeight="1" s="218">
      <c r="M874" s="143" t="n"/>
      <c r="N874" s="143" t="n"/>
      <c r="O874" s="143" t="n"/>
      <c r="P874" s="143" t="n"/>
    </row>
    <row r="875" ht="15.75" customHeight="1" s="218">
      <c r="M875" s="143" t="n"/>
      <c r="N875" s="143" t="n"/>
      <c r="O875" s="143" t="n"/>
      <c r="P875" s="143" t="n"/>
    </row>
    <row r="876" ht="15.75" customHeight="1" s="218">
      <c r="M876" s="143" t="n"/>
      <c r="N876" s="143" t="n"/>
      <c r="O876" s="143" t="n"/>
      <c r="P876" s="143" t="n"/>
    </row>
    <row r="877" ht="15.75" customHeight="1" s="218">
      <c r="M877" s="143" t="n"/>
      <c r="N877" s="143" t="n"/>
      <c r="O877" s="143" t="n"/>
      <c r="P877" s="143" t="n"/>
    </row>
    <row r="878" ht="15.75" customHeight="1" s="218">
      <c r="M878" s="143" t="n"/>
      <c r="N878" s="143" t="n"/>
      <c r="O878" s="143" t="n"/>
      <c r="P878" s="143" t="n"/>
    </row>
    <row r="879" ht="15.75" customHeight="1" s="218">
      <c r="M879" s="143" t="n"/>
      <c r="N879" s="143" t="n"/>
      <c r="O879" s="143" t="n"/>
      <c r="P879" s="143" t="n"/>
    </row>
    <row r="880" ht="15.75" customHeight="1" s="218">
      <c r="M880" s="143" t="n"/>
      <c r="N880" s="143" t="n"/>
      <c r="O880" s="143" t="n"/>
      <c r="P880" s="143" t="n"/>
    </row>
    <row r="881" ht="15.75" customHeight="1" s="218">
      <c r="M881" s="143" t="n"/>
      <c r="N881" s="143" t="n"/>
      <c r="O881" s="143" t="n"/>
      <c r="P881" s="143" t="n"/>
    </row>
    <row r="882" ht="15.75" customHeight="1" s="218">
      <c r="M882" s="143" t="n"/>
      <c r="N882" s="143" t="n"/>
      <c r="O882" s="143" t="n"/>
      <c r="P882" s="143" t="n"/>
    </row>
    <row r="883" ht="15.75" customHeight="1" s="218">
      <c r="M883" s="143" t="n"/>
      <c r="N883" s="143" t="n"/>
      <c r="O883" s="143" t="n"/>
      <c r="P883" s="143" t="n"/>
    </row>
    <row r="884" ht="15.75" customHeight="1" s="218">
      <c r="M884" s="143" t="n"/>
      <c r="N884" s="143" t="n"/>
      <c r="O884" s="143" t="n"/>
      <c r="P884" s="143" t="n"/>
    </row>
    <row r="885" ht="15.75" customHeight="1" s="218">
      <c r="M885" s="143" t="n"/>
      <c r="N885" s="143" t="n"/>
      <c r="O885" s="143" t="n"/>
      <c r="P885" s="143" t="n"/>
    </row>
    <row r="886" ht="15.75" customHeight="1" s="218">
      <c r="M886" s="143" t="n"/>
      <c r="N886" s="143" t="n"/>
      <c r="O886" s="143" t="n"/>
      <c r="P886" s="143" t="n"/>
    </row>
    <row r="887" ht="15.75" customHeight="1" s="218">
      <c r="M887" s="143" t="n"/>
      <c r="N887" s="143" t="n"/>
      <c r="O887" s="143" t="n"/>
      <c r="P887" s="143" t="n"/>
    </row>
    <row r="888" ht="15.75" customHeight="1" s="218">
      <c r="M888" s="143" t="n"/>
      <c r="N888" s="143" t="n"/>
      <c r="O888" s="143" t="n"/>
      <c r="P888" s="143" t="n"/>
    </row>
    <row r="889" ht="15.75" customHeight="1" s="218">
      <c r="M889" s="143" t="n"/>
      <c r="N889" s="143" t="n"/>
      <c r="O889" s="143" t="n"/>
      <c r="P889" s="143" t="n"/>
    </row>
    <row r="890" ht="15.75" customHeight="1" s="218">
      <c r="M890" s="143" t="n"/>
      <c r="N890" s="143" t="n"/>
      <c r="O890" s="143" t="n"/>
      <c r="P890" s="143" t="n"/>
    </row>
    <row r="891" ht="15.75" customHeight="1" s="218">
      <c r="M891" s="143" t="n"/>
      <c r="N891" s="143" t="n"/>
      <c r="O891" s="143" t="n"/>
      <c r="P891" s="143" t="n"/>
    </row>
    <row r="892" ht="15.75" customHeight="1" s="218">
      <c r="M892" s="143" t="n"/>
      <c r="N892" s="143" t="n"/>
      <c r="O892" s="143" t="n"/>
      <c r="P892" s="143" t="n"/>
    </row>
    <row r="893" ht="15.75" customHeight="1" s="218">
      <c r="M893" s="143" t="n"/>
      <c r="N893" s="143" t="n"/>
      <c r="O893" s="143" t="n"/>
      <c r="P893" s="143" t="n"/>
    </row>
    <row r="894" ht="15.75" customHeight="1" s="218">
      <c r="M894" s="143" t="n"/>
      <c r="N894" s="143" t="n"/>
      <c r="O894" s="143" t="n"/>
      <c r="P894" s="143" t="n"/>
    </row>
    <row r="895" ht="15.75" customHeight="1" s="218">
      <c r="M895" s="143" t="n"/>
      <c r="N895" s="143" t="n"/>
      <c r="O895" s="143" t="n"/>
      <c r="P895" s="143" t="n"/>
    </row>
    <row r="896" ht="15.75" customHeight="1" s="218">
      <c r="M896" s="143" t="n"/>
      <c r="N896" s="143" t="n"/>
      <c r="O896" s="143" t="n"/>
      <c r="P896" s="143" t="n"/>
    </row>
    <row r="897" ht="15.75" customHeight="1" s="218">
      <c r="M897" s="143" t="n"/>
      <c r="N897" s="143" t="n"/>
      <c r="O897" s="143" t="n"/>
      <c r="P897" s="143" t="n"/>
    </row>
    <row r="898" ht="15.75" customHeight="1" s="218">
      <c r="M898" s="143" t="n"/>
      <c r="N898" s="143" t="n"/>
      <c r="O898" s="143" t="n"/>
      <c r="P898" s="143" t="n"/>
    </row>
    <row r="899" ht="15.75" customHeight="1" s="218">
      <c r="M899" s="143" t="n"/>
      <c r="N899" s="143" t="n"/>
      <c r="O899" s="143" t="n"/>
      <c r="P899" s="143" t="n"/>
    </row>
    <row r="900" ht="15.75" customHeight="1" s="218">
      <c r="M900" s="143" t="n"/>
      <c r="N900" s="143" t="n"/>
      <c r="O900" s="143" t="n"/>
      <c r="P900" s="143" t="n"/>
    </row>
    <row r="901" ht="15.75" customHeight="1" s="218">
      <c r="M901" s="143" t="n"/>
      <c r="N901" s="143" t="n"/>
      <c r="O901" s="143" t="n"/>
      <c r="P901" s="143" t="n"/>
    </row>
    <row r="902" ht="15.75" customHeight="1" s="218">
      <c r="M902" s="143" t="n"/>
      <c r="N902" s="143" t="n"/>
      <c r="O902" s="143" t="n"/>
      <c r="P902" s="143" t="n"/>
    </row>
    <row r="903" ht="15.75" customHeight="1" s="218">
      <c r="M903" s="143" t="n"/>
      <c r="N903" s="143" t="n"/>
      <c r="O903" s="143" t="n"/>
      <c r="P903" s="143" t="n"/>
    </row>
    <row r="904" ht="15.75" customHeight="1" s="218">
      <c r="M904" s="143" t="n"/>
      <c r="N904" s="143" t="n"/>
      <c r="O904" s="143" t="n"/>
      <c r="P904" s="143" t="n"/>
    </row>
    <row r="905" ht="15.75" customHeight="1" s="218">
      <c r="M905" s="143" t="n"/>
      <c r="N905" s="143" t="n"/>
      <c r="O905" s="143" t="n"/>
      <c r="P905" s="143" t="n"/>
    </row>
    <row r="906" ht="15.75" customHeight="1" s="218">
      <c r="M906" s="143" t="n"/>
      <c r="N906" s="143" t="n"/>
      <c r="O906" s="143" t="n"/>
      <c r="P906" s="143" t="n"/>
    </row>
    <row r="907" ht="15.75" customHeight="1" s="218">
      <c r="M907" s="143" t="n"/>
      <c r="N907" s="143" t="n"/>
      <c r="O907" s="143" t="n"/>
      <c r="P907" s="143" t="n"/>
    </row>
    <row r="908" ht="15.75" customHeight="1" s="218">
      <c r="M908" s="143" t="n"/>
      <c r="N908" s="143" t="n"/>
      <c r="O908" s="143" t="n"/>
      <c r="P908" s="143" t="n"/>
    </row>
    <row r="909" ht="15.75" customHeight="1" s="218">
      <c r="M909" s="143" t="n"/>
      <c r="N909" s="143" t="n"/>
      <c r="O909" s="143" t="n"/>
      <c r="P909" s="143" t="n"/>
    </row>
    <row r="910" ht="15.75" customHeight="1" s="218">
      <c r="M910" s="143" t="n"/>
      <c r="N910" s="143" t="n"/>
      <c r="O910" s="143" t="n"/>
      <c r="P910" s="143" t="n"/>
    </row>
    <row r="911" ht="15.75" customHeight="1" s="218">
      <c r="M911" s="143" t="n"/>
      <c r="N911" s="143" t="n"/>
      <c r="O911" s="143" t="n"/>
      <c r="P911" s="143" t="n"/>
    </row>
    <row r="912" ht="15.75" customHeight="1" s="218">
      <c r="M912" s="143" t="n"/>
      <c r="N912" s="143" t="n"/>
      <c r="O912" s="143" t="n"/>
      <c r="P912" s="143" t="n"/>
    </row>
    <row r="913" ht="15.75" customHeight="1" s="218">
      <c r="M913" s="143" t="n"/>
      <c r="N913" s="143" t="n"/>
      <c r="O913" s="143" t="n"/>
      <c r="P913" s="143" t="n"/>
    </row>
    <row r="914" ht="15.75" customHeight="1" s="218">
      <c r="M914" s="143" t="n"/>
      <c r="N914" s="143" t="n"/>
      <c r="O914" s="143" t="n"/>
      <c r="P914" s="143" t="n"/>
    </row>
    <row r="915" ht="15.75" customHeight="1" s="218">
      <c r="M915" s="143" t="n"/>
      <c r="N915" s="143" t="n"/>
      <c r="O915" s="143" t="n"/>
      <c r="P915" s="143" t="n"/>
    </row>
    <row r="916" ht="15.75" customHeight="1" s="218">
      <c r="M916" s="143" t="n"/>
      <c r="N916" s="143" t="n"/>
      <c r="O916" s="143" t="n"/>
      <c r="P916" s="143" t="n"/>
    </row>
    <row r="917" ht="15.75" customHeight="1" s="218">
      <c r="M917" s="143" t="n"/>
      <c r="N917" s="143" t="n"/>
      <c r="O917" s="143" t="n"/>
      <c r="P917" s="143" t="n"/>
    </row>
    <row r="918" ht="15.75" customHeight="1" s="218">
      <c r="M918" s="143" t="n"/>
      <c r="N918" s="143" t="n"/>
      <c r="O918" s="143" t="n"/>
      <c r="P918" s="143" t="n"/>
    </row>
    <row r="919" ht="15.75" customHeight="1" s="218">
      <c r="M919" s="143" t="n"/>
      <c r="N919" s="143" t="n"/>
      <c r="O919" s="143" t="n"/>
      <c r="P919" s="143" t="n"/>
    </row>
    <row r="920" ht="15.75" customHeight="1" s="218">
      <c r="M920" s="143" t="n"/>
      <c r="N920" s="143" t="n"/>
      <c r="O920" s="143" t="n"/>
      <c r="P920" s="143" t="n"/>
    </row>
    <row r="921" ht="15.75" customHeight="1" s="218">
      <c r="M921" s="143" t="n"/>
      <c r="N921" s="143" t="n"/>
      <c r="O921" s="143" t="n"/>
      <c r="P921" s="143" t="n"/>
    </row>
    <row r="922" ht="15.75" customHeight="1" s="218">
      <c r="M922" s="143" t="n"/>
      <c r="N922" s="143" t="n"/>
      <c r="O922" s="143" t="n"/>
      <c r="P922" s="143" t="n"/>
    </row>
    <row r="923" ht="15.75" customHeight="1" s="218">
      <c r="M923" s="143" t="n"/>
      <c r="N923" s="143" t="n"/>
      <c r="O923" s="143" t="n"/>
      <c r="P923" s="143" t="n"/>
    </row>
    <row r="924" ht="15.75" customHeight="1" s="218">
      <c r="M924" s="143" t="n"/>
      <c r="N924" s="143" t="n"/>
      <c r="O924" s="143" t="n"/>
      <c r="P924" s="143" t="n"/>
    </row>
    <row r="925" ht="15.75" customHeight="1" s="218">
      <c r="M925" s="143" t="n"/>
      <c r="N925" s="143" t="n"/>
      <c r="O925" s="143" t="n"/>
      <c r="P925" s="143" t="n"/>
    </row>
    <row r="926" ht="15.75" customHeight="1" s="218">
      <c r="M926" s="143" t="n"/>
      <c r="N926" s="143" t="n"/>
      <c r="O926" s="143" t="n"/>
      <c r="P926" s="143" t="n"/>
    </row>
    <row r="927" ht="15.75" customHeight="1" s="218">
      <c r="M927" s="143" t="n"/>
      <c r="N927" s="143" t="n"/>
      <c r="O927" s="143" t="n"/>
      <c r="P927" s="143" t="n"/>
    </row>
    <row r="928" ht="15.75" customHeight="1" s="218">
      <c r="M928" s="143" t="n"/>
      <c r="N928" s="143" t="n"/>
      <c r="O928" s="143" t="n"/>
      <c r="P928" s="143" t="n"/>
    </row>
    <row r="929" ht="15.75" customHeight="1" s="218">
      <c r="M929" s="143" t="n"/>
      <c r="N929" s="143" t="n"/>
      <c r="O929" s="143" t="n"/>
      <c r="P929" s="143" t="n"/>
    </row>
    <row r="930" ht="15.75" customHeight="1" s="218">
      <c r="M930" s="143" t="n"/>
      <c r="N930" s="143" t="n"/>
      <c r="O930" s="143" t="n"/>
      <c r="P930" s="143" t="n"/>
    </row>
    <row r="931" ht="15.75" customHeight="1" s="218">
      <c r="M931" s="143" t="n"/>
      <c r="N931" s="143" t="n"/>
      <c r="O931" s="143" t="n"/>
      <c r="P931" s="143" t="n"/>
    </row>
    <row r="932" ht="15.75" customHeight="1" s="218">
      <c r="M932" s="143" t="n"/>
      <c r="N932" s="143" t="n"/>
      <c r="O932" s="143" t="n"/>
      <c r="P932" s="143" t="n"/>
    </row>
    <row r="933" ht="15.75" customHeight="1" s="218">
      <c r="M933" s="143" t="n"/>
      <c r="N933" s="143" t="n"/>
      <c r="O933" s="143" t="n"/>
      <c r="P933" s="143" t="n"/>
    </row>
    <row r="934" ht="15.75" customHeight="1" s="218">
      <c r="M934" s="143" t="n"/>
      <c r="N934" s="143" t="n"/>
      <c r="O934" s="143" t="n"/>
      <c r="P934" s="143" t="n"/>
    </row>
    <row r="935" ht="15.75" customHeight="1" s="218">
      <c r="M935" s="143" t="n"/>
      <c r="N935" s="143" t="n"/>
      <c r="O935" s="143" t="n"/>
      <c r="P935" s="143" t="n"/>
    </row>
    <row r="936" ht="15.75" customHeight="1" s="218">
      <c r="M936" s="143" t="n"/>
      <c r="N936" s="143" t="n"/>
      <c r="O936" s="143" t="n"/>
      <c r="P936" s="143" t="n"/>
    </row>
    <row r="937" ht="15.75" customHeight="1" s="218">
      <c r="M937" s="143" t="n"/>
      <c r="N937" s="143" t="n"/>
      <c r="O937" s="143" t="n"/>
      <c r="P937" s="143" t="n"/>
    </row>
    <row r="938" ht="15.75" customHeight="1" s="218">
      <c r="M938" s="143" t="n"/>
      <c r="N938" s="143" t="n"/>
      <c r="O938" s="143" t="n"/>
      <c r="P938" s="143" t="n"/>
    </row>
    <row r="939" ht="15.75" customHeight="1" s="218">
      <c r="M939" s="143" t="n"/>
      <c r="N939" s="143" t="n"/>
      <c r="O939" s="143" t="n"/>
      <c r="P939" s="143" t="n"/>
    </row>
    <row r="940" ht="15.75" customHeight="1" s="218">
      <c r="M940" s="143" t="n"/>
      <c r="N940" s="143" t="n"/>
      <c r="O940" s="143" t="n"/>
      <c r="P940" s="143" t="n"/>
    </row>
    <row r="941" ht="15.75" customHeight="1" s="218">
      <c r="M941" s="143" t="n"/>
      <c r="N941" s="143" t="n"/>
      <c r="O941" s="143" t="n"/>
      <c r="P941" s="143" t="n"/>
    </row>
    <row r="942" ht="15.75" customHeight="1" s="218">
      <c r="M942" s="143" t="n"/>
      <c r="N942" s="143" t="n"/>
      <c r="O942" s="143" t="n"/>
      <c r="P942" s="143" t="n"/>
    </row>
    <row r="943" ht="15.75" customHeight="1" s="218">
      <c r="M943" s="143" t="n"/>
      <c r="N943" s="143" t="n"/>
      <c r="O943" s="143" t="n"/>
      <c r="P943" s="143" t="n"/>
    </row>
    <row r="944" ht="15.75" customHeight="1" s="218">
      <c r="M944" s="143" t="n"/>
      <c r="N944" s="143" t="n"/>
      <c r="O944" s="143" t="n"/>
      <c r="P944" s="143" t="n"/>
    </row>
    <row r="945" ht="15.75" customHeight="1" s="218">
      <c r="M945" s="143" t="n"/>
      <c r="N945" s="143" t="n"/>
      <c r="O945" s="143" t="n"/>
      <c r="P945" s="143" t="n"/>
    </row>
    <row r="946" ht="15.75" customHeight="1" s="218">
      <c r="M946" s="143" t="n"/>
      <c r="N946" s="143" t="n"/>
      <c r="O946" s="143" t="n"/>
      <c r="P946" s="143" t="n"/>
    </row>
    <row r="947" ht="15.75" customHeight="1" s="218">
      <c r="M947" s="143" t="n"/>
      <c r="N947" s="143" t="n"/>
      <c r="O947" s="143" t="n"/>
      <c r="P947" s="143" t="n"/>
    </row>
    <row r="948" ht="15.75" customHeight="1" s="218">
      <c r="M948" s="143" t="n"/>
      <c r="N948" s="143" t="n"/>
      <c r="O948" s="143" t="n"/>
      <c r="P948" s="143" t="n"/>
    </row>
    <row r="949" ht="15.75" customHeight="1" s="218">
      <c r="M949" s="143" t="n"/>
      <c r="N949" s="143" t="n"/>
      <c r="O949" s="143" t="n"/>
      <c r="P949" s="143" t="n"/>
    </row>
    <row r="950" ht="15.75" customHeight="1" s="218">
      <c r="M950" s="143" t="n"/>
      <c r="N950" s="143" t="n"/>
      <c r="O950" s="143" t="n"/>
      <c r="P950" s="143" t="n"/>
    </row>
    <row r="951" ht="15.75" customHeight="1" s="218">
      <c r="M951" s="143" t="n"/>
      <c r="N951" s="143" t="n"/>
      <c r="O951" s="143" t="n"/>
      <c r="P951" s="143" t="n"/>
    </row>
    <row r="952" ht="15.75" customHeight="1" s="218">
      <c r="M952" s="143" t="n"/>
      <c r="N952" s="143" t="n"/>
      <c r="O952" s="143" t="n"/>
      <c r="P952" s="143" t="n"/>
    </row>
    <row r="953" ht="15.75" customHeight="1" s="218">
      <c r="M953" s="143" t="n"/>
      <c r="N953" s="143" t="n"/>
      <c r="O953" s="143" t="n"/>
      <c r="P953" s="143" t="n"/>
    </row>
    <row r="954" ht="15.75" customHeight="1" s="218">
      <c r="M954" s="143" t="n"/>
      <c r="N954" s="143" t="n"/>
      <c r="O954" s="143" t="n"/>
      <c r="P954" s="143" t="n"/>
    </row>
    <row r="955" ht="15.75" customHeight="1" s="218">
      <c r="M955" s="143" t="n"/>
      <c r="N955" s="143" t="n"/>
      <c r="O955" s="143" t="n"/>
      <c r="P955" s="143" t="n"/>
    </row>
    <row r="956" ht="15.75" customHeight="1" s="218">
      <c r="M956" s="143" t="n"/>
      <c r="N956" s="143" t="n"/>
      <c r="O956" s="143" t="n"/>
      <c r="P956" s="143" t="n"/>
    </row>
    <row r="957" ht="15.75" customHeight="1" s="218">
      <c r="M957" s="143" t="n"/>
      <c r="N957" s="143" t="n"/>
      <c r="O957" s="143" t="n"/>
      <c r="P957" s="143" t="n"/>
    </row>
    <row r="958" ht="15.75" customHeight="1" s="218">
      <c r="M958" s="143" t="n"/>
      <c r="N958" s="143" t="n"/>
      <c r="O958" s="143" t="n"/>
      <c r="P958" s="143" t="n"/>
    </row>
    <row r="959" ht="15.75" customHeight="1" s="218">
      <c r="M959" s="143" t="n"/>
      <c r="N959" s="143" t="n"/>
      <c r="O959" s="143" t="n"/>
      <c r="P959" s="143" t="n"/>
    </row>
    <row r="960" ht="15.75" customHeight="1" s="218">
      <c r="M960" s="143" t="n"/>
      <c r="N960" s="143" t="n"/>
      <c r="O960" s="143" t="n"/>
      <c r="P960" s="143" t="n"/>
    </row>
    <row r="961" ht="15.75" customHeight="1" s="218">
      <c r="M961" s="143" t="n"/>
      <c r="N961" s="143" t="n"/>
      <c r="O961" s="143" t="n"/>
      <c r="P961" s="143" t="n"/>
    </row>
    <row r="962" ht="15.75" customHeight="1" s="218">
      <c r="M962" s="143" t="n"/>
      <c r="N962" s="143" t="n"/>
      <c r="O962" s="143" t="n"/>
      <c r="P962" s="143" t="n"/>
    </row>
    <row r="963" ht="15.75" customHeight="1" s="218">
      <c r="M963" s="143" t="n"/>
      <c r="N963" s="143" t="n"/>
      <c r="O963" s="143" t="n"/>
      <c r="P963" s="143" t="n"/>
    </row>
    <row r="964" ht="15.75" customHeight="1" s="218">
      <c r="M964" s="143" t="n"/>
      <c r="N964" s="143" t="n"/>
      <c r="O964" s="143" t="n"/>
      <c r="P964" s="143" t="n"/>
    </row>
    <row r="965" ht="15.75" customHeight="1" s="218">
      <c r="M965" s="143" t="n"/>
      <c r="N965" s="143" t="n"/>
      <c r="O965" s="143" t="n"/>
      <c r="P965" s="143" t="n"/>
    </row>
    <row r="966" ht="15.75" customHeight="1" s="218">
      <c r="M966" s="143" t="n"/>
      <c r="N966" s="143" t="n"/>
      <c r="O966" s="143" t="n"/>
      <c r="P966" s="143" t="n"/>
    </row>
    <row r="967" ht="15.75" customHeight="1" s="218">
      <c r="M967" s="143" t="n"/>
      <c r="N967" s="143" t="n"/>
      <c r="O967" s="143" t="n"/>
      <c r="P967" s="143" t="n"/>
    </row>
    <row r="968" ht="15.75" customHeight="1" s="218">
      <c r="M968" s="143" t="n"/>
      <c r="N968" s="143" t="n"/>
      <c r="O968" s="143" t="n"/>
      <c r="P968" s="143" t="n"/>
    </row>
    <row r="969" ht="15.75" customHeight="1" s="218">
      <c r="M969" s="143" t="n"/>
      <c r="N969" s="143" t="n"/>
      <c r="O969" s="143" t="n"/>
      <c r="P969" s="143" t="n"/>
    </row>
    <row r="970" ht="15.75" customHeight="1" s="218">
      <c r="M970" s="143" t="n"/>
      <c r="N970" s="143" t="n"/>
      <c r="O970" s="143" t="n"/>
      <c r="P970" s="143" t="n"/>
    </row>
    <row r="971" ht="15.75" customHeight="1" s="218">
      <c r="M971" s="143" t="n"/>
      <c r="N971" s="143" t="n"/>
      <c r="O971" s="143" t="n"/>
      <c r="P971" s="143" t="n"/>
    </row>
    <row r="972" ht="15.75" customHeight="1" s="218">
      <c r="M972" s="143" t="n"/>
      <c r="N972" s="143" t="n"/>
      <c r="O972" s="143" t="n"/>
      <c r="P972" s="143" t="n"/>
    </row>
    <row r="973" ht="15.75" customHeight="1" s="218">
      <c r="M973" s="143" t="n"/>
      <c r="N973" s="143" t="n"/>
      <c r="O973" s="143" t="n"/>
      <c r="P973" s="143" t="n"/>
    </row>
    <row r="974" ht="15.75" customHeight="1" s="218">
      <c r="M974" s="143" t="n"/>
      <c r="N974" s="143" t="n"/>
      <c r="O974" s="143" t="n"/>
      <c r="P974" s="143" t="n"/>
    </row>
    <row r="975" ht="15.75" customHeight="1" s="218">
      <c r="M975" s="143" t="n"/>
      <c r="N975" s="143" t="n"/>
      <c r="O975" s="143" t="n"/>
      <c r="P975" s="143" t="n"/>
    </row>
    <row r="976" ht="15.75" customHeight="1" s="218">
      <c r="M976" s="143" t="n"/>
      <c r="N976" s="143" t="n"/>
      <c r="O976" s="143" t="n"/>
      <c r="P976" s="143" t="n"/>
    </row>
    <row r="977" ht="15.75" customHeight="1" s="218">
      <c r="M977" s="143" t="n"/>
      <c r="N977" s="143" t="n"/>
      <c r="O977" s="143" t="n"/>
      <c r="P977" s="143" t="n"/>
    </row>
    <row r="978" ht="15.75" customHeight="1" s="218">
      <c r="M978" s="143" t="n"/>
      <c r="N978" s="143" t="n"/>
      <c r="O978" s="143" t="n"/>
      <c r="P978" s="143" t="n"/>
    </row>
    <row r="979" ht="15.75" customHeight="1" s="218">
      <c r="M979" s="143" t="n"/>
      <c r="N979" s="143" t="n"/>
      <c r="O979" s="143" t="n"/>
      <c r="P979" s="143" t="n"/>
    </row>
    <row r="980" ht="15.75" customHeight="1" s="218">
      <c r="M980" s="143" t="n"/>
      <c r="N980" s="143" t="n"/>
      <c r="O980" s="143" t="n"/>
      <c r="P980" s="143" t="n"/>
    </row>
    <row r="981" ht="15.75" customHeight="1" s="218">
      <c r="M981" s="143" t="n"/>
      <c r="N981" s="143" t="n"/>
      <c r="O981" s="143" t="n"/>
      <c r="P981" s="143" t="n"/>
    </row>
    <row r="982" ht="15.75" customHeight="1" s="218">
      <c r="M982" s="143" t="n"/>
      <c r="N982" s="143" t="n"/>
      <c r="O982" s="143" t="n"/>
      <c r="P982" s="143" t="n"/>
    </row>
    <row r="983" ht="15.75" customHeight="1" s="218">
      <c r="M983" s="143" t="n"/>
      <c r="N983" s="143" t="n"/>
      <c r="O983" s="143" t="n"/>
      <c r="P983" s="143" t="n"/>
    </row>
    <row r="984" ht="15.75" customHeight="1" s="218">
      <c r="M984" s="143" t="n"/>
      <c r="N984" s="143" t="n"/>
      <c r="O984" s="143" t="n"/>
      <c r="P984" s="143" t="n"/>
    </row>
    <row r="985" ht="15.75" customHeight="1" s="218">
      <c r="M985" s="143" t="n"/>
      <c r="N985" s="143" t="n"/>
      <c r="O985" s="143" t="n"/>
      <c r="P985" s="143" t="n"/>
    </row>
    <row r="986" ht="15.75" customHeight="1" s="218">
      <c r="M986" s="143" t="n"/>
      <c r="N986" s="143" t="n"/>
      <c r="O986" s="143" t="n"/>
      <c r="P986" s="143" t="n"/>
    </row>
    <row r="987" ht="15.75" customHeight="1" s="218">
      <c r="M987" s="143" t="n"/>
      <c r="N987" s="143" t="n"/>
      <c r="O987" s="143" t="n"/>
      <c r="P987" s="143" t="n"/>
    </row>
    <row r="988" ht="15.75" customHeight="1" s="218">
      <c r="M988" s="143" t="n"/>
      <c r="N988" s="143" t="n"/>
      <c r="O988" s="143" t="n"/>
      <c r="P988" s="143" t="n"/>
    </row>
    <row r="989" ht="15.75" customHeight="1" s="218">
      <c r="M989" s="143" t="n"/>
      <c r="N989" s="143" t="n"/>
      <c r="O989" s="143" t="n"/>
      <c r="P989" s="143" t="n"/>
    </row>
    <row r="990" ht="15.75" customHeight="1" s="218">
      <c r="M990" s="143" t="n"/>
      <c r="N990" s="143" t="n"/>
      <c r="O990" s="143" t="n"/>
      <c r="P990" s="143" t="n"/>
    </row>
    <row r="991" ht="15.75" customHeight="1" s="218">
      <c r="M991" s="143" t="n"/>
      <c r="N991" s="143" t="n"/>
      <c r="O991" s="143" t="n"/>
      <c r="P991" s="143" t="n"/>
    </row>
    <row r="992" ht="15.75" customHeight="1" s="218">
      <c r="M992" s="143" t="n"/>
      <c r="N992" s="143" t="n"/>
      <c r="O992" s="143" t="n"/>
      <c r="P992" s="143" t="n"/>
    </row>
    <row r="993" ht="15.75" customHeight="1" s="218">
      <c r="M993" s="143" t="n"/>
      <c r="N993" s="143" t="n"/>
      <c r="O993" s="143" t="n"/>
      <c r="P993" s="143" t="n"/>
    </row>
    <row r="994" ht="15.75" customHeight="1" s="218">
      <c r="M994" s="143" t="n"/>
      <c r="N994" s="143" t="n"/>
      <c r="O994" s="143" t="n"/>
      <c r="P994" s="143" t="n"/>
    </row>
    <row r="995" ht="15.75" customHeight="1" s="218">
      <c r="M995" s="143" t="n"/>
      <c r="N995" s="143" t="n"/>
      <c r="O995" s="143" t="n"/>
      <c r="P995" s="143" t="n"/>
    </row>
    <row r="996" ht="15.75" customHeight="1" s="218">
      <c r="M996" s="143" t="n"/>
      <c r="N996" s="143" t="n"/>
      <c r="O996" s="143" t="n"/>
      <c r="P996" s="143" t="n"/>
    </row>
    <row r="997" ht="15.75" customHeight="1" s="218">
      <c r="M997" s="143" t="n"/>
      <c r="N997" s="143" t="n"/>
      <c r="O997" s="143" t="n"/>
      <c r="P997" s="143" t="n"/>
    </row>
    <row r="998" ht="15.75" customHeight="1" s="218">
      <c r="M998" s="143" t="n"/>
      <c r="N998" s="143" t="n"/>
      <c r="O998" s="143" t="n"/>
      <c r="P998" s="143" t="n"/>
    </row>
    <row r="999" ht="15.75" customHeight="1" s="218">
      <c r="M999" s="143" t="n"/>
      <c r="N999" s="143" t="n"/>
      <c r="O999" s="143" t="n"/>
      <c r="P999" s="143" t="n"/>
    </row>
    <row r="1000" ht="15.75" customHeight="1" s="218">
      <c r="M1000" s="143" t="n"/>
      <c r="N1000" s="143" t="n"/>
      <c r="O1000" s="143" t="n"/>
      <c r="P1000" s="143" t="n"/>
    </row>
    <row r="1001" ht="15.75" customHeight="1" s="218">
      <c r="M1001" s="143" t="n"/>
      <c r="N1001" s="143" t="n"/>
      <c r="O1001" s="143" t="n"/>
      <c r="P1001" s="143" t="n"/>
    </row>
    <row r="1002" ht="15.75" customHeight="1" s="218">
      <c r="M1002" s="143" t="n"/>
      <c r="N1002" s="143" t="n"/>
      <c r="O1002" s="143" t="n"/>
      <c r="P1002" s="143" t="n"/>
    </row>
    <row r="1003" ht="15.75" customHeight="1" s="218">
      <c r="M1003" s="143" t="n"/>
      <c r="N1003" s="143" t="n"/>
      <c r="O1003" s="143" t="n"/>
      <c r="P1003" s="143" t="n"/>
    </row>
    <row r="1004" ht="15.75" customHeight="1" s="218">
      <c r="M1004" s="143" t="n"/>
      <c r="N1004" s="143" t="n"/>
      <c r="O1004" s="143" t="n"/>
      <c r="P1004" s="143" t="n"/>
    </row>
    <row r="1005" ht="15.75" customHeight="1" s="218">
      <c r="M1005" s="143" t="n"/>
      <c r="N1005" s="143" t="n"/>
      <c r="O1005" s="143" t="n"/>
      <c r="P1005" s="143" t="n"/>
    </row>
  </sheetData>
  <mergeCells count="30">
    <mergeCell ref="S2:AG2"/>
    <mergeCell ref="B92:E92"/>
    <mergeCell ref="M90:O90"/>
    <mergeCell ref="AO3:AO4"/>
    <mergeCell ref="B95:E95"/>
    <mergeCell ref="B89:E89"/>
    <mergeCell ref="B94:E94"/>
    <mergeCell ref="AI2:BD2"/>
    <mergeCell ref="BE2:BG2"/>
    <mergeCell ref="M89:O89"/>
    <mergeCell ref="B97:E97"/>
    <mergeCell ref="B91:E91"/>
    <mergeCell ref="B100:E100"/>
    <mergeCell ref="M87:P87"/>
    <mergeCell ref="BJ2:BK2"/>
    <mergeCell ref="B90:E90"/>
    <mergeCell ref="Y3:AE3"/>
    <mergeCell ref="B93:E93"/>
    <mergeCell ref="B102:E102"/>
    <mergeCell ref="B96:E96"/>
    <mergeCell ref="M3:N3"/>
    <mergeCell ref="B101:E101"/>
    <mergeCell ref="B98:E98"/>
    <mergeCell ref="AX3:BB3"/>
    <mergeCell ref="B88:E88"/>
    <mergeCell ref="AN3:AN4"/>
    <mergeCell ref="B87:E87"/>
    <mergeCell ref="B103:E103"/>
    <mergeCell ref="M88:O88"/>
    <mergeCell ref="B99:E99"/>
  </mergeCells>
  <dataValidations count="3">
    <dataValidation sqref="P88 Z5:Z61" showDropDown="0" showInputMessage="0" showErrorMessage="0" allowBlank="0" type="list">
      <formula1>"SC,PR"</formula1>
    </dataValidation>
    <dataValidation sqref="P90 Y5:Y61 AB5:AB61" showDropDown="0" showInputMessage="0" showErrorMessage="0" allowBlank="0" type="list">
      <formula1>"SIM,NÃO"</formula1>
    </dataValidation>
    <dataValidation sqref="P89 AA5:AA61" showDropDown="0" showInputMessage="0" showErrorMessage="0" allowBlank="0" type="list">
      <formula1>"AC,AL,AM,AP,BA,CE,DF,ES,GO,MA,MT,MS,MG,PA,PB,PR,PE,PI,RN,RS,RJ,RO,RR,SP,SE,TO,SC"</formula1>
    </dataValidation>
  </dataValidations>
  <pageMargins left="0.511811024" right="0.511811024" top="0.787401575" bottom="0.787401575" header="0" footer="0"/>
  <pageSetup orientation="landscape"/>
</worksheet>
</file>

<file path=xl/worksheets/sheet11.xml><?xml version="1.0" encoding="utf-8"?>
<worksheet xmlns="http://schemas.openxmlformats.org/spreadsheetml/2006/main">
  <sheetPr>
    <tabColor rgb="FFFFFF00"/>
    <outlinePr summaryBelow="0" summaryRight="0"/>
    <pageSetUpPr/>
  </sheetPr>
  <dimension ref="A1:BM100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baseColWidth="8" defaultColWidth="14.44140625" defaultRowHeight="15" customHeight="1"/>
  <cols>
    <col width="5.109375" customWidth="1" style="218" min="1" max="1"/>
    <col width="11.33203125" customWidth="1" style="218" min="2" max="2"/>
    <col width="10" customWidth="1" style="218" min="3" max="3"/>
    <col width="10.109375" customWidth="1" style="218" min="4" max="5"/>
    <col width="58.5546875" customWidth="1" style="218" min="6" max="6"/>
    <col width="11.33203125" customWidth="1" style="218" min="7" max="7"/>
    <col width="8.44140625" customWidth="1" style="218" min="8" max="8"/>
    <col width="7.5546875" customWidth="1" style="218" min="9" max="9"/>
    <col width="18.109375" customWidth="1" style="218" min="10" max="10"/>
    <col width="11.109375" customWidth="1" style="218" min="11" max="11"/>
    <col width="8.6640625" customWidth="1" style="218" min="12" max="12"/>
    <col width="10.44140625" customWidth="1" style="218" min="13" max="13"/>
    <col width="13.6640625" customWidth="1" style="218" min="14" max="15"/>
    <col width="15.44140625" customWidth="1" style="218" min="16" max="16"/>
    <col width="8.44140625" customWidth="1" style="218" min="17" max="17"/>
    <col width="10.44140625" customWidth="1" style="218" min="18" max="18"/>
    <col width="16.44140625" customWidth="1" style="218" min="19" max="21"/>
    <col width="18.109375" customWidth="1" style="218" min="22" max="22"/>
    <col width="11.109375" customWidth="1" style="218" min="23" max="23"/>
    <col width="12.109375" customWidth="1" style="218" min="24" max="24"/>
    <col width="17.88671875" customWidth="1" style="218" min="25" max="25"/>
    <col hidden="1" width="15.5546875" customWidth="1" style="218" min="26" max="26"/>
    <col hidden="1" width="14.109375" customWidth="1" style="218" min="27" max="27"/>
    <col hidden="1" width="13" customWidth="1" style="218" min="28" max="28"/>
    <col width="13.109375" customWidth="1" style="218" min="29" max="29"/>
    <col width="11" customWidth="1" style="218" min="30" max="31"/>
    <col width="17.109375" customWidth="1" style="218" min="32" max="32"/>
    <col width="31.88671875" customWidth="1" style="218" min="33" max="33"/>
    <col width="3.88671875" customWidth="1" style="218" min="34" max="34"/>
    <col width="13" customWidth="1" style="218" min="35" max="35"/>
    <col width="12.44140625" customWidth="1" style="218" min="36" max="36"/>
    <col width="22.44140625" customWidth="1" style="218" min="37" max="37"/>
    <col width="21.44140625" customWidth="1" style="218" min="38" max="38"/>
    <col width="23.33203125" customWidth="1" style="218" min="39" max="39"/>
    <col width="17" customWidth="1" style="218" min="40" max="40"/>
    <col width="20.44140625" customWidth="1" style="218" min="41" max="41"/>
    <col width="10.88671875" customWidth="1" style="218" min="42" max="44"/>
    <col width="9.6640625" customWidth="1" style="218" min="45" max="45"/>
    <col width="12.109375" customWidth="1" style="218" min="46" max="46"/>
    <col width="13.109375" customWidth="1" style="218" min="47" max="47"/>
    <col width="15" customWidth="1" style="218" min="48" max="48"/>
    <col width="13.109375" customWidth="1" style="218" min="49" max="50"/>
    <col width="9.109375" customWidth="1" style="218" min="51" max="52"/>
    <col width="11.33203125" customWidth="1" style="218" min="53" max="53"/>
    <col width="11.88671875" customWidth="1" style="218" min="54" max="54"/>
    <col width="48.6640625" customWidth="1" style="218" min="55" max="55"/>
    <col width="33.33203125" customWidth="1" style="218" min="56" max="56"/>
    <col width="15" customWidth="1" style="218" min="57" max="57"/>
    <col width="18.44140625" customWidth="1" style="218" min="58" max="58"/>
    <col width="15.6640625" customWidth="1" style="218" min="59" max="59"/>
    <col width="16.33203125" customWidth="1" style="218" min="60" max="60"/>
    <col width="19.44140625" customWidth="1" style="218" min="61" max="61"/>
    <col width="15.6640625" customWidth="1" style="218" min="62" max="64"/>
    <col width="19.33203125" customWidth="1" style="218" min="65" max="65"/>
  </cols>
  <sheetData>
    <row r="1" ht="14.4" customHeight="1" s="218">
      <c r="A1" s="10" t="n"/>
      <c r="B1" s="10" t="n"/>
      <c r="C1" s="10" t="n"/>
      <c r="D1" s="10" t="n"/>
      <c r="E1" s="10" t="n"/>
      <c r="F1" s="10" t="n"/>
      <c r="G1" s="11" t="n"/>
      <c r="H1" s="10" t="n"/>
      <c r="I1" s="10" t="n"/>
      <c r="J1" s="10" t="n"/>
      <c r="K1" s="12" t="n"/>
      <c r="L1" s="10" t="n"/>
      <c r="Q1" s="10" t="n"/>
      <c r="R1" s="10" t="n"/>
      <c r="S1" s="10" t="n"/>
      <c r="T1" s="10" t="n"/>
      <c r="U1" s="10" t="n"/>
      <c r="V1" s="10" t="n"/>
      <c r="W1" s="10" t="n"/>
      <c r="X1" s="10" t="n"/>
      <c r="Y1" s="11" t="n"/>
      <c r="Z1" s="11" t="n"/>
      <c r="AA1" s="11" t="n"/>
      <c r="AB1" s="11" t="n"/>
      <c r="AC1" s="11" t="n"/>
      <c r="AD1" s="11" t="n"/>
      <c r="AE1" s="10" t="n"/>
      <c r="AF1" s="10" t="n"/>
      <c r="AG1" s="10" t="n"/>
      <c r="AH1" s="10" t="n"/>
      <c r="AI1" s="13" t="n"/>
      <c r="AJ1" s="13" t="n"/>
      <c r="AK1" s="13" t="n"/>
      <c r="AL1" s="13" t="n"/>
      <c r="AM1" s="13" t="n"/>
      <c r="AN1" s="13" t="n"/>
      <c r="AO1" s="13" t="n"/>
      <c r="AP1" s="14" t="n"/>
      <c r="AQ1" s="14" t="n"/>
      <c r="AR1" s="14" t="n"/>
      <c r="AS1" s="13" t="n"/>
      <c r="AT1" s="13" t="n"/>
      <c r="AU1" s="10" t="n"/>
      <c r="AV1" s="10" t="n"/>
      <c r="AW1" s="10" t="n"/>
      <c r="AX1" s="10" t="n"/>
      <c r="AY1" s="10" t="n"/>
      <c r="AZ1" s="10" t="n"/>
      <c r="BA1" s="10" t="n"/>
      <c r="BB1" s="10" t="n"/>
      <c r="BC1" s="10" t="inlineStr">
        <is>
          <t>** Se o estado do fornecedor não for um desses, o ICMS ST será calculado na entrada.</t>
        </is>
      </c>
      <c r="BD1" s="11" t="n"/>
      <c r="BE1" s="10" t="n"/>
      <c r="BF1" s="10" t="n"/>
      <c r="BG1" s="10" t="n"/>
      <c r="BH1" s="10" t="n"/>
      <c r="BI1" s="10" t="n"/>
      <c r="BJ1" s="10" t="n"/>
      <c r="BK1" s="10" t="n"/>
      <c r="BL1" s="10" t="n"/>
      <c r="BM1" s="10" t="n"/>
    </row>
    <row r="2" ht="14.4" customHeight="1" s="218">
      <c r="A2" s="12" t="n"/>
      <c r="B2" s="12" t="n"/>
      <c r="C2" s="12" t="n"/>
      <c r="D2" s="12" t="n"/>
      <c r="E2" s="12" t="n"/>
      <c r="F2" s="12" t="n"/>
      <c r="G2" s="11" t="n"/>
      <c r="H2" s="12" t="n"/>
      <c r="I2" s="12" t="n"/>
      <c r="J2" s="12" t="n"/>
      <c r="K2" s="12" t="n"/>
      <c r="L2" s="12" t="n"/>
      <c r="M2" s="229" t="n"/>
      <c r="N2" s="229" t="n"/>
      <c r="O2" s="229" t="n"/>
      <c r="P2" s="229" t="n"/>
      <c r="Q2" s="12" t="n"/>
      <c r="R2" s="12" t="n"/>
      <c r="S2" s="227" t="inlineStr">
        <is>
          <t>VENDA</t>
        </is>
      </c>
      <c r="AH2" s="12" t="n"/>
      <c r="AI2" s="228" t="n"/>
      <c r="BE2" s="234" t="inlineStr">
        <is>
          <t>COMPENSAÇÃO</t>
        </is>
      </c>
      <c r="BH2" s="229" t="n"/>
      <c r="BI2" s="229" t="n"/>
      <c r="BJ2" s="229" t="inlineStr">
        <is>
          <t>IMPOSTO SOBRE O LUCRO</t>
        </is>
      </c>
      <c r="BL2" s="229" t="n"/>
    </row>
    <row r="3" ht="28.8" customHeight="1" s="218">
      <c r="A3" s="16" t="inlineStr">
        <is>
          <t>Item</t>
        </is>
      </c>
      <c r="B3" s="16" t="inlineStr">
        <is>
          <t>Fornecedor</t>
        </is>
      </c>
      <c r="C3" s="16" t="inlineStr">
        <is>
          <t>Prazo</t>
        </is>
      </c>
      <c r="D3" s="16" t="inlineStr">
        <is>
          <t>Fabricante</t>
        </is>
      </c>
      <c r="E3" s="16" t="inlineStr">
        <is>
          <t>Cód. item</t>
        </is>
      </c>
      <c r="F3" s="17" t="inlineStr">
        <is>
          <t>Descrição</t>
        </is>
      </c>
      <c r="G3" s="16" t="inlineStr">
        <is>
          <t>NCM</t>
        </is>
      </c>
      <c r="H3" s="16" t="inlineStr">
        <is>
          <t>Unidade</t>
        </is>
      </c>
      <c r="I3" s="16" t="inlineStr">
        <is>
          <t>Qde</t>
        </is>
      </c>
      <c r="J3" s="17" t="inlineStr">
        <is>
          <t>Valor produto c/ IPI</t>
        </is>
      </c>
      <c r="K3" s="16" t="inlineStr">
        <is>
          <t>Importação I3C</t>
        </is>
      </c>
      <c r="L3" s="16" t="inlineStr">
        <is>
          <t>Dólar</t>
        </is>
      </c>
      <c r="M3" s="275" t="inlineStr">
        <is>
          <t>Produto</t>
        </is>
      </c>
      <c r="N3" s="265" t="n"/>
      <c r="O3" s="18" t="inlineStr">
        <is>
          <t>I3C</t>
        </is>
      </c>
      <c r="P3" s="19" t="inlineStr">
        <is>
          <t>Fornecedor</t>
        </is>
      </c>
      <c r="Q3" s="16" t="inlineStr">
        <is>
          <t>Margem</t>
        </is>
      </c>
      <c r="R3" s="16" t="inlineStr">
        <is>
          <t>Desconto</t>
        </is>
      </c>
      <c r="S3" s="20" t="inlineStr">
        <is>
          <t>Preço Unitário c/ Desconto</t>
        </is>
      </c>
      <c r="T3" s="20" t="inlineStr">
        <is>
          <t>Preço Total c/ Desconto</t>
        </is>
      </c>
      <c r="U3" s="20" t="inlineStr">
        <is>
          <t>Preço Unitário</t>
        </is>
      </c>
      <c r="V3" s="20" t="inlineStr">
        <is>
          <t>Preço Total</t>
        </is>
      </c>
      <c r="W3" s="20" t="inlineStr">
        <is>
          <t xml:space="preserve">PIS </t>
        </is>
      </c>
      <c r="X3" s="20" t="inlineStr">
        <is>
          <t xml:space="preserve">COFINS </t>
        </is>
      </c>
      <c r="Y3" s="16" t="inlineStr">
        <is>
          <t>ICMS</t>
        </is>
      </c>
      <c r="Z3" s="264" t="n"/>
      <c r="AA3" s="264" t="n"/>
      <c r="AB3" s="264" t="n"/>
      <c r="AC3" s="264" t="n"/>
      <c r="AD3" s="264" t="n"/>
      <c r="AE3" s="265" t="n"/>
      <c r="AF3" s="17" t="inlineStr">
        <is>
          <t xml:space="preserve">ISS </t>
        </is>
      </c>
      <c r="AG3" s="16" t="inlineStr">
        <is>
          <t>ATENÇÃO</t>
        </is>
      </c>
      <c r="AH3" s="17" t="n"/>
      <c r="AI3" s="17" t="n"/>
      <c r="AJ3" s="17" t="n"/>
      <c r="AK3" s="17" t="n"/>
      <c r="AL3" s="17" t="n"/>
      <c r="AM3" s="17" t="n"/>
      <c r="AN3" s="276" t="inlineStr">
        <is>
          <t>Custo unit desc PIS e Cofins IN</t>
        </is>
      </c>
      <c r="AO3" s="276" t="inlineStr">
        <is>
          <t>Custo Total Desc Pis e Cofins IN</t>
        </is>
      </c>
      <c r="AP3" s="21" t="inlineStr">
        <is>
          <t>PIS IN</t>
        </is>
      </c>
      <c r="AQ3" s="21" t="inlineStr">
        <is>
          <t>COFINS IN</t>
        </is>
      </c>
      <c r="AR3" s="22" t="inlineStr">
        <is>
          <t>%ICMS</t>
        </is>
      </c>
      <c r="AS3" s="23" t="inlineStr">
        <is>
          <t>VALOR</t>
        </is>
      </c>
      <c r="AT3" s="23" t="inlineStr">
        <is>
          <t>ICMS ST</t>
        </is>
      </c>
      <c r="AU3" s="23" t="inlineStr">
        <is>
          <t>ST%</t>
        </is>
      </c>
      <c r="AV3" s="23" t="inlineStr">
        <is>
          <t>MVA</t>
        </is>
      </c>
      <c r="AW3" s="24" t="inlineStr">
        <is>
          <t>FAMÍLIA NCM</t>
        </is>
      </c>
      <c r="AX3" s="24" t="inlineStr">
        <is>
          <t>DIVISÃO NCM</t>
        </is>
      </c>
      <c r="AY3" s="264" t="n"/>
      <c r="AZ3" s="264" t="n"/>
      <c r="BA3" s="264" t="n"/>
      <c r="BB3" s="265" t="n"/>
      <c r="BC3" s="25" t="inlineStr">
        <is>
          <t>ESTADOS COM</t>
        </is>
      </c>
      <c r="BD3" s="25" t="inlineStr">
        <is>
          <t>ATENÇÃO</t>
        </is>
      </c>
      <c r="BE3" s="23" t="inlineStr">
        <is>
          <t>PIS À PAGAR</t>
        </is>
      </c>
      <c r="BF3" s="23" t="inlineStr">
        <is>
          <t>COFINS à PAGAR</t>
        </is>
      </c>
      <c r="BG3" s="23" t="inlineStr">
        <is>
          <t>ICMS OUT-IN</t>
        </is>
      </c>
      <c r="BH3" s="23" t="inlineStr">
        <is>
          <t>IMPOSTOS SAÍDA</t>
        </is>
      </c>
      <c r="BI3" s="23" t="inlineStr">
        <is>
          <t>CUSTO SEM CRÉDITO</t>
        </is>
      </c>
      <c r="BJ3" s="20" t="inlineStr">
        <is>
          <t>CSLL</t>
        </is>
      </c>
      <c r="BK3" s="20" t="inlineStr">
        <is>
          <t>IRPJ</t>
        </is>
      </c>
      <c r="BL3" s="23" t="inlineStr">
        <is>
          <t>CUSTO TOTAL</t>
        </is>
      </c>
      <c r="BM3" s="20" t="inlineStr">
        <is>
          <t>RESULTADO BRUTO</t>
        </is>
      </c>
    </row>
    <row r="4" ht="14.4" customHeight="1" s="218">
      <c r="A4" s="26" t="n"/>
      <c r="B4" s="26" t="n"/>
      <c r="C4" s="26" t="n"/>
      <c r="D4" s="26" t="n"/>
      <c r="E4" s="27" t="n"/>
      <c r="F4" s="26" t="n"/>
      <c r="G4" s="28" t="n"/>
      <c r="H4" s="26" t="n"/>
      <c r="I4" s="26" t="n"/>
      <c r="J4" s="29" t="n"/>
      <c r="K4" s="27" t="n"/>
      <c r="L4" s="27" t="n"/>
      <c r="M4" s="29" t="inlineStr">
        <is>
          <t>Importado</t>
        </is>
      </c>
      <c r="N4" s="29" t="inlineStr">
        <is>
          <t>Estado Origem</t>
        </is>
      </c>
      <c r="O4" s="29" t="inlineStr">
        <is>
          <t>CNPJ Compra</t>
        </is>
      </c>
      <c r="P4" s="29" t="inlineStr">
        <is>
          <t>Optante Simples</t>
        </is>
      </c>
      <c r="Q4" s="27" t="n"/>
      <c r="R4" s="27" t="n"/>
      <c r="S4" s="30" t="n"/>
      <c r="T4" s="30" t="n"/>
      <c r="U4" s="30" t="n"/>
      <c r="V4" s="30" t="n"/>
      <c r="W4" s="31" t="n">
        <v>0.0065</v>
      </c>
      <c r="X4" s="31" t="n">
        <v>0.03</v>
      </c>
      <c r="Y4" s="32" t="inlineStr">
        <is>
          <t>Produto Importado</t>
        </is>
      </c>
      <c r="Z4" s="21" t="inlineStr">
        <is>
          <t>CNPJ Faturamento</t>
        </is>
      </c>
      <c r="AA4" s="32" t="inlineStr">
        <is>
          <t>Estado Destino</t>
        </is>
      </c>
      <c r="AB4" s="21" t="inlineStr">
        <is>
          <t>Contribuinte</t>
        </is>
      </c>
      <c r="AC4" s="21" t="inlineStr">
        <is>
          <t>%ICMS</t>
        </is>
      </c>
      <c r="AD4" s="21" t="inlineStr">
        <is>
          <t>ICMS</t>
        </is>
      </c>
      <c r="AE4" s="27" t="inlineStr">
        <is>
          <t>ICMS DIFAL</t>
        </is>
      </c>
      <c r="AF4" s="33" t="n">
        <v>0</v>
      </c>
      <c r="AG4" s="33" t="n"/>
      <c r="AH4" s="27" t="n"/>
      <c r="AI4" s="29" t="inlineStr">
        <is>
          <t>Custo Import.</t>
        </is>
      </c>
      <c r="AJ4" s="29" t="inlineStr">
        <is>
          <t>Custo Dólar</t>
        </is>
      </c>
      <c r="AK4" s="29" t="inlineStr">
        <is>
          <t>Custo unit Desc. ICMS IN</t>
        </is>
      </c>
      <c r="AL4" s="29" t="inlineStr">
        <is>
          <t>Custo Total s/ Impostos</t>
        </is>
      </c>
      <c r="AM4" s="29" t="inlineStr">
        <is>
          <t>Custo Total Desc. ICMS IN</t>
        </is>
      </c>
      <c r="AN4" s="277" t="n"/>
      <c r="AO4" s="277" t="n"/>
      <c r="AP4" s="31" t="n">
        <v>0</v>
      </c>
      <c r="AQ4" s="31" t="n">
        <v>0</v>
      </c>
      <c r="AR4" s="32" t="n"/>
      <c r="AS4" s="29" t="inlineStr">
        <is>
          <t>ICMS</t>
        </is>
      </c>
      <c r="AT4" s="29" t="n"/>
      <c r="AU4" s="31" t="n"/>
      <c r="AV4" s="31" t="n"/>
      <c r="AW4" s="31" t="n"/>
      <c r="AX4" s="31" t="n"/>
      <c r="AY4" s="25" t="n"/>
      <c r="AZ4" s="25" t="n"/>
      <c r="BA4" s="25" t="n"/>
      <c r="BB4" s="25" t="n"/>
      <c r="BC4" s="25" t="inlineStr">
        <is>
          <t>CONVÊNIO**</t>
        </is>
      </c>
      <c r="BD4" s="25" t="inlineStr">
        <is>
          <t>ICMS ST</t>
        </is>
      </c>
      <c r="BE4" s="29" t="n"/>
      <c r="BF4" s="29" t="n"/>
      <c r="BG4" s="29" t="n"/>
      <c r="BH4" s="29" t="n"/>
      <c r="BI4" s="29" t="n"/>
      <c r="BJ4" s="31" t="n">
        <v>0.0108</v>
      </c>
      <c r="BK4" s="31">
        <f>IF(((((((F88*8%)+(F89*32%))-20000)*10%))+(((F88*8%)+(F89*32%))*15%))/(F88+F89)&lt;0.07,0.07,((((((F88*8%)+(F89*32%))-20000)*10%))+(((F88*8%)+(F89*32%))*15%))/(F88+F89))</f>
        <v/>
      </c>
      <c r="BL4" s="29" t="n"/>
      <c r="BM4" s="34" t="n"/>
    </row>
    <row r="5" ht="14.4" customHeight="1" s="218">
      <c r="A5" s="35" t="n">
        <v>1</v>
      </c>
      <c r="B5" s="144">
        <f>BOM!B5</f>
        <v/>
      </c>
      <c r="C5" s="144">
        <f>BOM!C5</f>
        <v/>
      </c>
      <c r="D5" s="144">
        <f>BOM!D5</f>
        <v/>
      </c>
      <c r="E5" s="144">
        <f>BOM!E5</f>
        <v/>
      </c>
      <c r="F5" s="39">
        <f>BOM!F5</f>
        <v/>
      </c>
      <c r="G5" s="144">
        <f>BOM!G5</f>
        <v/>
      </c>
      <c r="H5" s="144">
        <f>BOM!H5</f>
        <v/>
      </c>
      <c r="I5" s="145" t="n">
        <v>0</v>
      </c>
      <c r="J5" s="146">
        <f>BOM!J5</f>
        <v/>
      </c>
      <c r="K5" s="146">
        <f>BOM!K5</f>
        <v/>
      </c>
      <c r="L5" s="146">
        <f>BOM!L5</f>
        <v/>
      </c>
      <c r="M5" s="146">
        <f>BOM!M5</f>
        <v/>
      </c>
      <c r="N5" s="146">
        <f>BOM!N5</f>
        <v/>
      </c>
      <c r="O5" s="146">
        <f>BOM!O5</f>
        <v/>
      </c>
      <c r="P5" s="146">
        <f>BOM!P5</f>
        <v/>
      </c>
      <c r="Q5" s="46">
        <f>$F$97</f>
        <v/>
      </c>
      <c r="R5" s="47" t="n">
        <v>0</v>
      </c>
      <c r="S5" s="48">
        <f>U5-(U5*R5)</f>
        <v/>
      </c>
      <c r="T5" s="48">
        <f>S5*I5</f>
        <v/>
      </c>
      <c r="U5" s="48">
        <f>(AN5)/(1-(BH5+Q5))</f>
        <v/>
      </c>
      <c r="V5" s="48">
        <f>U5*I5</f>
        <v/>
      </c>
      <c r="W5" s="49">
        <f>T5*$W$4</f>
        <v/>
      </c>
      <c r="X5" s="49">
        <f>T5*$X$4</f>
        <v/>
      </c>
      <c r="Y5" s="50">
        <f>M5</f>
        <v/>
      </c>
      <c r="Z5" s="9" t="n"/>
      <c r="AA5" s="9" t="n"/>
      <c r="AB5" s="9" t="n"/>
      <c r="AC5" s="51">
        <f t="array" ref="AC5">IF(I5&gt;0,VLOOKUP(Y5&amp;$P$88&amp;$P$89&amp;$P$90,Variáveis!$O$2:$S$300&amp;Variáveis!$P$2:$T$300&amp;Variáveis!$Q$2:$U$300&amp;Variáveis!$R$2:$V$300,5,FALSE),0)</f>
        <v/>
      </c>
      <c r="AD5" s="52">
        <f>T5*AC5</f>
        <v/>
      </c>
      <c r="AE5" s="53">
        <f>IF(AB5="não",((V5/(1-VLOOKUP(AA5,Variáveis!$AK$3:$AN$29,4,FALSE)))*VLOOKUP(AA5,Variáveis!$AK$3:$AN$29,4,FALSE))-AD5,0)</f>
        <v/>
      </c>
      <c r="AF5" s="53">
        <f>T5*$AF$4</f>
        <v/>
      </c>
      <c r="AG5" s="53">
        <f>IF(AB5="SIM","Cliente pode pagar DIFA na entrada", )</f>
        <v/>
      </c>
      <c r="AH5" s="54" t="n"/>
      <c r="AI5" s="53">
        <f>IF(K5="SIM",(J5*$F$102),J5)</f>
        <v/>
      </c>
      <c r="AJ5" s="53">
        <f>IF(L5="SIM",(AI5*$F$101),AI5)</f>
        <v/>
      </c>
      <c r="AK5" s="53">
        <f>AJ5-AS5</f>
        <v/>
      </c>
      <c r="AL5" s="53">
        <f>AJ5*I5</f>
        <v/>
      </c>
      <c r="AM5" s="53">
        <f>AK5*I5</f>
        <v/>
      </c>
      <c r="AN5" s="53">
        <f>AK5-AP5-AQ5</f>
        <v/>
      </c>
      <c r="AO5" s="53">
        <f>AN5*I5</f>
        <v/>
      </c>
      <c r="AP5" s="53">
        <f>$AP$4*AK5</f>
        <v/>
      </c>
      <c r="AQ5" s="53">
        <f>$AQ$4*AK5</f>
        <v/>
      </c>
      <c r="AR5" s="51">
        <f t="array" ref="AR5">VLOOKUP(M5&amp;N5&amp;O5&amp;P5,Variáveis!$A$2:$E$240&amp;Variáveis!$B$2:$F$240&amp;Variáveis!$C$2:$G$240&amp;Variáveis!$D$2:$H$240,5,FALSE)</f>
        <v/>
      </c>
      <c r="AS5" s="53">
        <f>((AJ5*(1-AR5))*AR5)</f>
        <v/>
      </c>
      <c r="AT5" s="53">
        <f>(((J5+(J5*AU5))*0.18)-(J5*AR5))</f>
        <v/>
      </c>
      <c r="AU5" s="55">
        <f>(((1+AV5)*(1-AR5))/(1-0.18)-1)</f>
        <v/>
      </c>
      <c r="AV5" s="55">
        <f>IF(BB5&gt;0,BB5,IF(BA5&gt;0,BA5,IF(AZ5&gt;0,AZ5,IF(AY5&gt;0,AY5,IF(AX5&gt;0,AX5)))))/100</f>
        <v/>
      </c>
      <c r="AW5" s="56">
        <f>VALUE(LEFT(G5,4))</f>
        <v/>
      </c>
      <c r="AX5" s="56">
        <f>VALUE(IFERROR(VLOOKUP(VALUE(LEFT(G5,4)),ST!$C$4:$E$300,3,FALSE),"0"))</f>
        <v/>
      </c>
      <c r="AY5" s="56">
        <f>VALUE(IFERROR(VLOOKUP(VALUE(LEFT(G5,5)),ST!$C$4:$E$300,3,FALSE),"0"))</f>
        <v/>
      </c>
      <c r="AZ5" s="56">
        <f>VALUE(IFERROR(VLOOKUP(VALUE(LEFT(G5,6)),ST!$C$4:$E$300,3,FALSE),"0"))</f>
        <v/>
      </c>
      <c r="BA5" s="56">
        <f>VALUE(IFERROR(VLOOKUP(VALUE(LEFT(G5,7)),ST!$C$4:$E$300,3,FALSE),"0"))</f>
        <v/>
      </c>
      <c r="BB5" s="56">
        <f>VALUE(IFERROR(VLOOKUP(G5,ST!$C$4:$E$400,3,FALSE),"0"))</f>
        <v/>
      </c>
      <c r="BC5" s="57">
        <f>IF(VLOOKUP(AW5,ST!$C$4:$F$298,4,FALSE)&lt;&gt;0,VLOOKUP(AW5,ST!$C$4:$F$298,4,FALSE),VLOOKUP(G5,ST!$C$4:$F$298,4,FALSE))</f>
        <v/>
      </c>
      <c r="BD5" s="57">
        <f>IF(O5="SC","Desconsiderar coluna ICMS ST",IF(O5="PR","Haverá ST", ))</f>
        <v/>
      </c>
      <c r="BE5" s="53">
        <f>W5</f>
        <v/>
      </c>
      <c r="BF5" s="53">
        <f>X5</f>
        <v/>
      </c>
      <c r="BG5" s="53">
        <f>AD5-AS5</f>
        <v/>
      </c>
      <c r="BH5" s="51">
        <f>$W$4+$X$4+AC5+$BJ$4+0.07</f>
        <v/>
      </c>
      <c r="BI5" s="53">
        <f>IF(BD5="Haverá ST",AJ5+AS5+AT5,AJ5+AS5)</f>
        <v/>
      </c>
      <c r="BJ5" s="53">
        <f>T5*$BJ$4</f>
        <v/>
      </c>
      <c r="BK5" s="53">
        <f>T5*$BK$4</f>
        <v/>
      </c>
      <c r="BL5" s="53">
        <f>BE5+BF5+AO5+BJ5+BK5+AD5</f>
        <v/>
      </c>
      <c r="BM5" s="53">
        <f>(T5-BL5)</f>
        <v/>
      </c>
    </row>
    <row r="6" ht="14.4" customHeight="1" s="218">
      <c r="A6" s="58">
        <f>A5+1</f>
        <v/>
      </c>
      <c r="B6" s="144">
        <f>BOM!B6</f>
        <v/>
      </c>
      <c r="C6" s="144">
        <f>BOM!C6</f>
        <v/>
      </c>
      <c r="D6" s="144">
        <f>BOM!D6</f>
        <v/>
      </c>
      <c r="E6" s="144">
        <f>BOM!E6</f>
        <v/>
      </c>
      <c r="F6" s="144">
        <f>BOM!F6</f>
        <v/>
      </c>
      <c r="G6" s="144">
        <f>BOM!G6</f>
        <v/>
      </c>
      <c r="H6" s="144">
        <f>BOM!H6</f>
        <v/>
      </c>
      <c r="I6" s="145" t="n">
        <v>0</v>
      </c>
      <c r="J6" s="146">
        <f>BOM!J6</f>
        <v/>
      </c>
      <c r="K6" s="146">
        <f>BOM!K6</f>
        <v/>
      </c>
      <c r="L6" s="146">
        <f>BOM!L6</f>
        <v/>
      </c>
      <c r="M6" s="146">
        <f>BOM!M6</f>
        <v/>
      </c>
      <c r="N6" s="146">
        <f>BOM!N6</f>
        <v/>
      </c>
      <c r="O6" s="146">
        <f>BOM!O6</f>
        <v/>
      </c>
      <c r="P6" s="146">
        <f>BOM!P6</f>
        <v/>
      </c>
      <c r="Q6" s="46">
        <f>$F$97</f>
        <v/>
      </c>
      <c r="R6" s="46">
        <f>$F$98</f>
        <v/>
      </c>
      <c r="S6" s="48">
        <f>U6-(U6*R6)</f>
        <v/>
      </c>
      <c r="T6" s="48">
        <f>S6*I6</f>
        <v/>
      </c>
      <c r="U6" s="48">
        <f>(AN6)/(1-(BH6+Q6))</f>
        <v/>
      </c>
      <c r="V6" s="48">
        <f>U6*I6</f>
        <v/>
      </c>
      <c r="W6" s="49">
        <f>T6*$W$4</f>
        <v/>
      </c>
      <c r="X6" s="49">
        <f>T6*$X$4</f>
        <v/>
      </c>
      <c r="Y6" s="50">
        <f>M6</f>
        <v/>
      </c>
      <c r="Z6" s="9" t="n"/>
      <c r="AA6" s="9" t="n"/>
      <c r="AB6" s="9" t="n"/>
      <c r="AC6" s="51">
        <f t="array" ref="AC6">IF(I6&gt;0,VLOOKUP(Y6&amp;$P$88&amp;$P$89&amp;$P$90,Variáveis!$O$2:$S$300&amp;Variáveis!$P$2:$T$300&amp;Variáveis!$Q$2:$U$300&amp;Variáveis!$R$2:$V$300,5,FALSE),0)</f>
        <v/>
      </c>
      <c r="AD6" s="52">
        <f>T6*AC6</f>
        <v/>
      </c>
      <c r="AE6" s="53">
        <f>IF(AB6="não",((V6/(1-VLOOKUP(AA6,Variáveis!$AK$3:$AN$29,4,FALSE)))*VLOOKUP(AA6,Variáveis!$AK$3:$AN$29,4,FALSE))-AD6,0)</f>
        <v/>
      </c>
      <c r="AF6" s="53">
        <f>T6*$AF$4</f>
        <v/>
      </c>
      <c r="AG6" s="53">
        <f>IF(AB6="SIM","Cliente pode pagar DIFA na entrada", )</f>
        <v/>
      </c>
      <c r="AH6" s="54" t="n"/>
      <c r="AI6" s="53">
        <f>IF(K6="SIM",(J6*$F$102),J6)</f>
        <v/>
      </c>
      <c r="AJ6" s="53">
        <f>IF(L6="SIM",(AI6*$F$101),AI6)</f>
        <v/>
      </c>
      <c r="AK6" s="53">
        <f>AJ6-AS6</f>
        <v/>
      </c>
      <c r="AL6" s="53">
        <f>AJ6*I6</f>
        <v/>
      </c>
      <c r="AM6" s="53">
        <f>AK6*I6</f>
        <v/>
      </c>
      <c r="AN6" s="53">
        <f>AK6-AP6-AQ6</f>
        <v/>
      </c>
      <c r="AO6" s="53">
        <f>AN6*I6</f>
        <v/>
      </c>
      <c r="AP6" s="53">
        <f>$AP$4*AK6</f>
        <v/>
      </c>
      <c r="AQ6" s="53">
        <f>$AQ$4*AK6</f>
        <v/>
      </c>
      <c r="AR6" s="51">
        <f t="array" ref="AR6">VLOOKUP(M6&amp;N6&amp;O6&amp;P6,Variáveis!$A$2:$E$240&amp;Variáveis!$B$2:$F$240&amp;Variáveis!$C$2:$G$240&amp;Variáveis!$D$2:$H$240,5,FALSE)</f>
        <v/>
      </c>
      <c r="AS6" s="53">
        <f>((AJ6*(1-AR6))*AR6)</f>
        <v/>
      </c>
      <c r="AT6" s="53">
        <f>(((J6+(J6*AU6))*0.18)-(J6*AR6))</f>
        <v/>
      </c>
      <c r="AU6" s="55">
        <f>(((1+AV6)*(1-AR6))/(1-0.18)-1)</f>
        <v/>
      </c>
      <c r="AV6" s="55">
        <f>IF(BB6&gt;0,BB6,IF(BA6&gt;0,BA6,IF(AZ6&gt;0,AZ6,IF(AY6&gt;0,AY6,IF(AX6&gt;0,AX6)))))/100</f>
        <v/>
      </c>
      <c r="AW6" s="56">
        <f>VALUE(LEFT(G6,4))</f>
        <v/>
      </c>
      <c r="AX6" s="56">
        <f>VALUE(IFERROR(VLOOKUP(VALUE(LEFT(G6,4)),ST!$C$4:$E$300,3,FALSE),"0"))</f>
        <v/>
      </c>
      <c r="AY6" s="56">
        <f>VALUE(IFERROR(VLOOKUP(VALUE(LEFT(G6,5)),ST!$C$4:$E$300,3,FALSE),"0"))</f>
        <v/>
      </c>
      <c r="AZ6" s="56">
        <f>VALUE(IFERROR(VLOOKUP(VALUE(LEFT(G6,6)),ST!$C$4:$E$300,3,FALSE),"0"))</f>
        <v/>
      </c>
      <c r="BA6" s="56">
        <f>VALUE(IFERROR(VLOOKUP(VALUE(LEFT(G6,7)),ST!$C$4:$E$300,3,FALSE),"0"))</f>
        <v/>
      </c>
      <c r="BB6" s="56">
        <f>VALUE(IFERROR(VLOOKUP(G6,ST!$C$4:$E$400,3,FALSE),"0"))</f>
        <v/>
      </c>
      <c r="BC6" s="57">
        <f>IF(VLOOKUP(AW6,ST!$C$4:$F$298,4,FALSE)&lt;&gt;0,VLOOKUP(AW6,ST!$C$4:$F$298,4,FALSE),VLOOKUP(G6,ST!$C$4:$F$298,4,FALSE))</f>
        <v/>
      </c>
      <c r="BD6" s="57">
        <f>IF(O6="SC","Desconsiderar coluna ICMS ST",IF(O6="PR","Haverá ST", ))</f>
        <v/>
      </c>
      <c r="BE6" s="53">
        <f>W6</f>
        <v/>
      </c>
      <c r="BF6" s="53">
        <f>X6</f>
        <v/>
      </c>
      <c r="BG6" s="53">
        <f>AD6-AS6</f>
        <v/>
      </c>
      <c r="BH6" s="51">
        <f>$W$4+$X$4+AC6+$BJ$4+0.07</f>
        <v/>
      </c>
      <c r="BI6" s="53">
        <f>IF(BD6="Haverá ST",AJ6+AS6+AT6,AJ6+AS6)</f>
        <v/>
      </c>
      <c r="BJ6" s="53">
        <f>T6*$BJ$4</f>
        <v/>
      </c>
      <c r="BK6" s="53">
        <f>T6*$BK$4</f>
        <v/>
      </c>
      <c r="BL6" s="53">
        <f>BE6+BF6+AO6+BJ6+BK6+AD6</f>
        <v/>
      </c>
      <c r="BM6" s="53">
        <f>(T6-BL6)</f>
        <v/>
      </c>
    </row>
    <row r="7" ht="14.4" customHeight="1" s="218">
      <c r="A7" s="58">
        <f>A6+1</f>
        <v/>
      </c>
      <c r="B7" s="144">
        <f>BOM!B7</f>
        <v/>
      </c>
      <c r="C7" s="144">
        <f>BOM!C7</f>
        <v/>
      </c>
      <c r="D7" s="144">
        <f>BOM!D7</f>
        <v/>
      </c>
      <c r="E7" s="144">
        <f>BOM!E7</f>
        <v/>
      </c>
      <c r="F7" s="144">
        <f>BOM!F7</f>
        <v/>
      </c>
      <c r="G7" s="144">
        <f>BOM!G7</f>
        <v/>
      </c>
      <c r="H7" s="144">
        <f>BOM!H7</f>
        <v/>
      </c>
      <c r="I7" s="147" t="n">
        <v>0</v>
      </c>
      <c r="J7" s="146">
        <f>BOM!J7</f>
        <v/>
      </c>
      <c r="K7" s="146">
        <f>BOM!K7</f>
        <v/>
      </c>
      <c r="L7" s="146">
        <f>BOM!L7</f>
        <v/>
      </c>
      <c r="M7" s="146">
        <f>BOM!M7</f>
        <v/>
      </c>
      <c r="N7" s="146">
        <f>BOM!N7</f>
        <v/>
      </c>
      <c r="O7" s="146">
        <f>BOM!O7</f>
        <v/>
      </c>
      <c r="P7" s="146">
        <f>BOM!P7</f>
        <v/>
      </c>
      <c r="Q7" s="46">
        <f>$F$97</f>
        <v/>
      </c>
      <c r="R7" s="46">
        <f>$F$98</f>
        <v/>
      </c>
      <c r="S7" s="48">
        <f>U7-(U7*R7)</f>
        <v/>
      </c>
      <c r="T7" s="48">
        <f>S7*I7</f>
        <v/>
      </c>
      <c r="U7" s="48">
        <f>(AN7)/(1-(BH7+Q7))</f>
        <v/>
      </c>
      <c r="V7" s="48">
        <f>U7*I7</f>
        <v/>
      </c>
      <c r="W7" s="49">
        <f>T7*$W$4</f>
        <v/>
      </c>
      <c r="X7" s="49">
        <f>T7*$X$4</f>
        <v/>
      </c>
      <c r="Y7" s="50">
        <f>M7</f>
        <v/>
      </c>
      <c r="Z7" s="9" t="n"/>
      <c r="AA7" s="9" t="n"/>
      <c r="AB7" s="9" t="n"/>
      <c r="AC7" s="51">
        <f t="array" ref="AC7">IF(I7&gt;0,VLOOKUP(Y7&amp;$P$88&amp;$P$89&amp;$P$90,Variáveis!$O$2:$S$300&amp;Variáveis!$P$2:$T$300&amp;Variáveis!$Q$2:$U$300&amp;Variáveis!$R$2:$V$300,5,FALSE),0)</f>
        <v/>
      </c>
      <c r="AD7" s="52">
        <f>T7*AC7</f>
        <v/>
      </c>
      <c r="AE7" s="53">
        <f>IF(AB7="não",((V7/(1-VLOOKUP(AA7,Variáveis!$AK$3:$AN$29,4,FALSE)))*VLOOKUP(AA7,Variáveis!$AK$3:$AN$29,4,FALSE))-AD7,0)</f>
        <v/>
      </c>
      <c r="AF7" s="53">
        <f>T7*$AF$4</f>
        <v/>
      </c>
      <c r="AG7" s="53">
        <f>IF(AB7="SIM","Cliente pode pagar DIFA na entrada", )</f>
        <v/>
      </c>
      <c r="AH7" s="54" t="n"/>
      <c r="AI7" s="53">
        <f>IF(K7="SIM",(J7*$F$102),J7)</f>
        <v/>
      </c>
      <c r="AJ7" s="53">
        <f>IF(L7="SIM",(AI7*$F$101),AI7)</f>
        <v/>
      </c>
      <c r="AK7" s="53">
        <f>AJ7-AS7</f>
        <v/>
      </c>
      <c r="AL7" s="53">
        <f>AJ7*I7</f>
        <v/>
      </c>
      <c r="AM7" s="53">
        <f>AK7*I7</f>
        <v/>
      </c>
      <c r="AN7" s="53">
        <f>AK7-AP7-AQ7</f>
        <v/>
      </c>
      <c r="AO7" s="53">
        <f>AN7*I7</f>
        <v/>
      </c>
      <c r="AP7" s="53">
        <f>$AP$4*AK7</f>
        <v/>
      </c>
      <c r="AQ7" s="53">
        <f>$AQ$4*AK7</f>
        <v/>
      </c>
      <c r="AR7" s="51">
        <f t="array" ref="AR7">VLOOKUP(M7&amp;N7&amp;O7&amp;P7,Variáveis!$A$2:$E$240&amp;Variáveis!$B$2:$F$240&amp;Variáveis!$C$2:$G$240&amp;Variáveis!$D$2:$H$240,5,FALSE)</f>
        <v/>
      </c>
      <c r="AS7" s="53">
        <f>((AJ7*(1-AR7))*AR7)</f>
        <v/>
      </c>
      <c r="AT7" s="53">
        <f>(((J7+(J7*AU7))*0.18)-(J7*AR7))</f>
        <v/>
      </c>
      <c r="AU7" s="55">
        <f>(((1+AV7)*(1-AR7))/(1-0.18)-1)</f>
        <v/>
      </c>
      <c r="AV7" s="55">
        <f>IF(BB7&gt;0,BB7,IF(BA7&gt;0,BA7,IF(AZ7&gt;0,AZ7,IF(AY7&gt;0,AY7,IF(AX7&gt;0,AX7)))))/100</f>
        <v/>
      </c>
      <c r="AW7" s="56">
        <f>VALUE(LEFT(G7,4))</f>
        <v/>
      </c>
      <c r="AX7" s="56">
        <f>VALUE(IFERROR(VLOOKUP(VALUE(LEFT(G7,4)),ST!$C$4:$E$300,3,FALSE),"0"))</f>
        <v/>
      </c>
      <c r="AY7" s="56">
        <f>VALUE(IFERROR(VLOOKUP(VALUE(LEFT(G7,5)),ST!$C$4:$E$300,3,FALSE),"0"))</f>
        <v/>
      </c>
      <c r="AZ7" s="56">
        <f>VALUE(IFERROR(VLOOKUP(VALUE(LEFT(G7,6)),ST!$C$4:$E$300,3,FALSE),"0"))</f>
        <v/>
      </c>
      <c r="BA7" s="56">
        <f>VALUE(IFERROR(VLOOKUP(VALUE(LEFT(G7,7)),ST!$C$4:$E$300,3,FALSE),"0"))</f>
        <v/>
      </c>
      <c r="BB7" s="56">
        <f>VALUE(IFERROR(VLOOKUP(G7,ST!$C$4:$E$400,3,FALSE),"0"))</f>
        <v/>
      </c>
      <c r="BC7" s="57">
        <f>IF(VLOOKUP(AW7,ST!$C$4:$F$298,4,FALSE)&lt;&gt;0,VLOOKUP(AW7,ST!$C$4:$F$298,4,FALSE),VLOOKUP(G7,ST!$C$4:$F$298,4,FALSE))</f>
        <v/>
      </c>
      <c r="BD7" s="57">
        <f>IF(O7="SC","Desconsiderar coluna ICMS ST",IF(O7="PR","Haverá ST", ))</f>
        <v/>
      </c>
      <c r="BE7" s="53">
        <f>W7</f>
        <v/>
      </c>
      <c r="BF7" s="53">
        <f>X7</f>
        <v/>
      </c>
      <c r="BG7" s="53">
        <f>AD7-AS7</f>
        <v/>
      </c>
      <c r="BH7" s="51">
        <f>$W$4+$X$4+AC7+$BJ$4+0.07</f>
        <v/>
      </c>
      <c r="BI7" s="53">
        <f>IF(BD7="Haverá ST",AJ7+AS7+AT7,AJ7+AS7)</f>
        <v/>
      </c>
      <c r="BJ7" s="53">
        <f>T7*$BJ$4</f>
        <v/>
      </c>
      <c r="BK7" s="53">
        <f>T7*$BK$4</f>
        <v/>
      </c>
      <c r="BL7" s="53">
        <f>BE7+BF7+AO7+BJ7+BK7+AD7</f>
        <v/>
      </c>
      <c r="BM7" s="53">
        <f>(T7-BL7)</f>
        <v/>
      </c>
    </row>
    <row r="8" ht="14.4" customHeight="1" s="218">
      <c r="A8" s="58" t="n"/>
      <c r="B8" s="144">
        <f>BOM!B8</f>
        <v/>
      </c>
      <c r="C8" s="144">
        <f>BOM!C8</f>
        <v/>
      </c>
      <c r="D8" s="144">
        <f>BOM!D8</f>
        <v/>
      </c>
      <c r="E8" s="144">
        <f>BOM!E8</f>
        <v/>
      </c>
      <c r="F8" s="39">
        <f>BOM!F8</f>
        <v/>
      </c>
      <c r="G8" s="144">
        <f>BOM!G8</f>
        <v/>
      </c>
      <c r="H8" s="144">
        <f>BOM!H8</f>
        <v/>
      </c>
      <c r="I8" s="147" t="n">
        <v>0</v>
      </c>
      <c r="J8" s="146">
        <f>BOM!J8</f>
        <v/>
      </c>
      <c r="K8" s="146">
        <f>BOM!K8</f>
        <v/>
      </c>
      <c r="L8" s="146">
        <f>BOM!L8</f>
        <v/>
      </c>
      <c r="M8" s="146">
        <f>BOM!M8</f>
        <v/>
      </c>
      <c r="N8" s="146">
        <f>BOM!N8</f>
        <v/>
      </c>
      <c r="O8" s="146">
        <f>BOM!O8</f>
        <v/>
      </c>
      <c r="P8" s="146">
        <f>BOM!P8</f>
        <v/>
      </c>
      <c r="Q8" s="46">
        <f>$F$97</f>
        <v/>
      </c>
      <c r="R8" s="46">
        <f>$F$98</f>
        <v/>
      </c>
      <c r="S8" s="48">
        <f>U8-(U8*R8)</f>
        <v/>
      </c>
      <c r="T8" s="48">
        <f>S8*I8</f>
        <v/>
      </c>
      <c r="U8" s="48">
        <f>(AN8)/(1-(BH8+Q8))</f>
        <v/>
      </c>
      <c r="V8" s="48">
        <f>U8*I8</f>
        <v/>
      </c>
      <c r="W8" s="49">
        <f>T8*$W$4</f>
        <v/>
      </c>
      <c r="X8" s="49">
        <f>T8*$X$4</f>
        <v/>
      </c>
      <c r="Y8" s="50">
        <f>M8</f>
        <v/>
      </c>
      <c r="Z8" s="9" t="n"/>
      <c r="AA8" s="9" t="n"/>
      <c r="AB8" s="9" t="n"/>
      <c r="AC8" s="51">
        <f t="array" ref="AC8">IF(I8&gt;0,VLOOKUP(Y8&amp;$P$88&amp;$P$89&amp;$P$90,Variáveis!$O$2:$S$300&amp;Variáveis!$P$2:$T$300&amp;Variáveis!$Q$2:$U$300&amp;Variáveis!$R$2:$V$300,5,FALSE),0)</f>
        <v/>
      </c>
      <c r="AD8" s="52">
        <f>T8*AC8</f>
        <v/>
      </c>
      <c r="AE8" s="53">
        <f>IF(AB8="não",((V8/(1-VLOOKUP(AA8,Variáveis!$AK$3:$AN$29,4,FALSE)))*VLOOKUP(AA8,Variáveis!$AK$3:$AN$29,4,FALSE))-AD8,0)</f>
        <v/>
      </c>
      <c r="AF8" s="53">
        <f>T8*$AF$4</f>
        <v/>
      </c>
      <c r="AG8" s="53">
        <f>IF(AB8="SIM","Cliente pode pagar DIFA na entrada", )</f>
        <v/>
      </c>
      <c r="AH8" s="54" t="n"/>
      <c r="AI8" s="53">
        <f>IF(K8="SIM",(J8*$F$102),J8)</f>
        <v/>
      </c>
      <c r="AJ8" s="53">
        <f>IF(L8="SIM",(AI8*$F$101),AI8)</f>
        <v/>
      </c>
      <c r="AK8" s="53">
        <f>AJ8-AS8</f>
        <v/>
      </c>
      <c r="AL8" s="53">
        <f>AJ8*I8</f>
        <v/>
      </c>
      <c r="AM8" s="53">
        <f>AK8*I8</f>
        <v/>
      </c>
      <c r="AN8" s="53">
        <f>AK8-AP8-AQ8</f>
        <v/>
      </c>
      <c r="AO8" s="53">
        <f>AN8*I8</f>
        <v/>
      </c>
      <c r="AP8" s="53">
        <f>$AP$4*AK8</f>
        <v/>
      </c>
      <c r="AQ8" s="53">
        <f>$AQ$4*AK8</f>
        <v/>
      </c>
      <c r="AR8" s="51">
        <f t="array" ref="AR8">VLOOKUP(M8&amp;N8&amp;O8&amp;P8,Variáveis!$A$2:$E$240&amp;Variáveis!$B$2:$F$240&amp;Variáveis!$C$2:$G$240&amp;Variáveis!$D$2:$H$240,5,FALSE)</f>
        <v/>
      </c>
      <c r="AS8" s="53">
        <f>((AJ8*(1-AR8))*AR8)</f>
        <v/>
      </c>
      <c r="AT8" s="53">
        <f>(((J8+(J8*AU8))*0.18)-(J8*AR8))</f>
        <v/>
      </c>
      <c r="AU8" s="55">
        <f>(((1+AV8)*(1-AR8))/(1-0.18)-1)</f>
        <v/>
      </c>
      <c r="AV8" s="55">
        <f>IF(BB8&gt;0,BB8,IF(BA8&gt;0,BA8,IF(AZ8&gt;0,AZ8,IF(AY8&gt;0,AY8,IF(AX8&gt;0,AX8)))))/100</f>
        <v/>
      </c>
      <c r="AW8" s="56">
        <f>VALUE(LEFT(G8,4))</f>
        <v/>
      </c>
      <c r="AX8" s="56">
        <f>VALUE(IFERROR(VLOOKUP(VALUE(LEFT(G8,4)),ST!$C$4:$E$300,3,FALSE),"0"))</f>
        <v/>
      </c>
      <c r="AY8" s="56">
        <f>VALUE(IFERROR(VLOOKUP(VALUE(LEFT(G8,5)),ST!$C$4:$E$300,3,FALSE),"0"))</f>
        <v/>
      </c>
      <c r="AZ8" s="56">
        <f>VALUE(IFERROR(VLOOKUP(VALUE(LEFT(G8,6)),ST!$C$4:$E$300,3,FALSE),"0"))</f>
        <v/>
      </c>
      <c r="BA8" s="56">
        <f>VALUE(IFERROR(VLOOKUP(VALUE(LEFT(G8,7)),ST!$C$4:$E$300,3,FALSE),"0"))</f>
        <v/>
      </c>
      <c r="BB8" s="56">
        <f>VALUE(IFERROR(VLOOKUP(G8,ST!$C$4:$E$400,3,FALSE),"0"))</f>
        <v/>
      </c>
      <c r="BC8" s="57">
        <f>IF(VLOOKUP(AW8,ST!$C$4:$F$298,4,FALSE)&lt;&gt;0,VLOOKUP(AW8,ST!$C$4:$F$298,4,FALSE),VLOOKUP(G8,ST!$C$4:$F$298,4,FALSE))</f>
        <v/>
      </c>
      <c r="BD8" s="57">
        <f>IF(O8="SC","Desconsiderar coluna ICMS ST",IF(O8="PR","Haverá ST", ))</f>
        <v/>
      </c>
      <c r="BE8" s="53">
        <f>W8</f>
        <v/>
      </c>
      <c r="BF8" s="53">
        <f>X8</f>
        <v/>
      </c>
      <c r="BG8" s="53">
        <f>AD8-AS8</f>
        <v/>
      </c>
      <c r="BH8" s="51">
        <f>$W$4+$X$4+AC8+$BJ$4+0.07</f>
        <v/>
      </c>
      <c r="BI8" s="53">
        <f>IF(BD8="Haverá ST",AJ8+AS8+AT8,AJ8+AS8)</f>
        <v/>
      </c>
      <c r="BJ8" s="53">
        <f>T8*$BJ$4</f>
        <v/>
      </c>
      <c r="BK8" s="53">
        <f>T8*$BK$4</f>
        <v/>
      </c>
      <c r="BL8" s="53">
        <f>BE8+BF8+AO8+BJ8+BK8+AD8</f>
        <v/>
      </c>
      <c r="BM8" s="53">
        <f>(T8-BL8)</f>
        <v/>
      </c>
    </row>
    <row r="9" ht="14.4" customHeight="1" s="218">
      <c r="A9" s="58">
        <f>A7+1</f>
        <v/>
      </c>
      <c r="B9" s="144">
        <f>BOM!B9</f>
        <v/>
      </c>
      <c r="C9" s="144">
        <f>BOM!C9</f>
        <v/>
      </c>
      <c r="D9" s="144">
        <f>BOM!D9</f>
        <v/>
      </c>
      <c r="E9" s="144">
        <f>BOM!E9</f>
        <v/>
      </c>
      <c r="F9" s="144">
        <f>BOM!F9</f>
        <v/>
      </c>
      <c r="G9" s="144">
        <f>BOM!G9</f>
        <v/>
      </c>
      <c r="H9" s="144">
        <f>BOM!H9</f>
        <v/>
      </c>
      <c r="I9" s="145" t="n">
        <v>0</v>
      </c>
      <c r="J9" s="146">
        <f>BOM!J9</f>
        <v/>
      </c>
      <c r="K9" s="146">
        <f>BOM!K9</f>
        <v/>
      </c>
      <c r="L9" s="146">
        <f>BOM!L9</f>
        <v/>
      </c>
      <c r="M9" s="146">
        <f>BOM!M9</f>
        <v/>
      </c>
      <c r="N9" s="146">
        <f>BOM!N9</f>
        <v/>
      </c>
      <c r="O9" s="146">
        <f>BOM!O9</f>
        <v/>
      </c>
      <c r="P9" s="146">
        <f>BOM!P9</f>
        <v/>
      </c>
      <c r="Q9" s="46">
        <f>$F$97</f>
        <v/>
      </c>
      <c r="R9" s="46">
        <f>$F$98</f>
        <v/>
      </c>
      <c r="S9" s="48">
        <f>U9-(U9*R9)</f>
        <v/>
      </c>
      <c r="T9" s="48">
        <f>S9*I9</f>
        <v/>
      </c>
      <c r="U9" s="48">
        <f>(AN9)/(1-(BH9+Q9))</f>
        <v/>
      </c>
      <c r="V9" s="48">
        <f>U9*I9</f>
        <v/>
      </c>
      <c r="W9" s="49">
        <f>T9*$W$4</f>
        <v/>
      </c>
      <c r="X9" s="49">
        <f>T9*$X$4</f>
        <v/>
      </c>
      <c r="Y9" s="50">
        <f>M9</f>
        <v/>
      </c>
      <c r="Z9" s="9" t="n"/>
      <c r="AA9" s="9" t="n"/>
      <c r="AB9" s="9" t="n"/>
      <c r="AC9" s="51">
        <f t="array" ref="AC9">IF(I9&gt;0,VLOOKUP(Y9&amp;$P$88&amp;$P$89&amp;$P$90,Variáveis!$O$2:$S$300&amp;Variáveis!$P$2:$T$300&amp;Variáveis!$Q$2:$U$300&amp;Variáveis!$R$2:$V$300,5,FALSE),0)</f>
        <v/>
      </c>
      <c r="AD9" s="52">
        <f>T9*AC9</f>
        <v/>
      </c>
      <c r="AE9" s="53">
        <f>IF(AB9="não",((V9/(1-VLOOKUP(AA9,Variáveis!$AK$3:$AN$29,4,FALSE)))*VLOOKUP(AA9,Variáveis!$AK$3:$AN$29,4,FALSE))-AD9,0)</f>
        <v/>
      </c>
      <c r="AF9" s="53">
        <f>T9*$AF$4</f>
        <v/>
      </c>
      <c r="AG9" s="53">
        <f>IF(AB9="SIM","Cliente pode pagar DIFA na entrada", )</f>
        <v/>
      </c>
      <c r="AH9" s="54" t="n"/>
      <c r="AI9" s="53">
        <f>IF(K9="SIM",(J9*$F$102),J9)</f>
        <v/>
      </c>
      <c r="AJ9" s="53">
        <f>IF(L9="SIM",(AI9*$F$101),AI9)</f>
        <v/>
      </c>
      <c r="AK9" s="53">
        <f>AJ9-AS9</f>
        <v/>
      </c>
      <c r="AL9" s="53">
        <f>AJ9*I9</f>
        <v/>
      </c>
      <c r="AM9" s="53">
        <f>AK9*I9</f>
        <v/>
      </c>
      <c r="AN9" s="53">
        <f>AK9-AP9-AQ9</f>
        <v/>
      </c>
      <c r="AO9" s="53">
        <f>AN9*I9</f>
        <v/>
      </c>
      <c r="AP9" s="53">
        <f>$AP$4*AK9</f>
        <v/>
      </c>
      <c r="AQ9" s="53">
        <f>$AQ$4*AK9</f>
        <v/>
      </c>
      <c r="AR9" s="51">
        <f t="array" ref="AR9">VLOOKUP(M9&amp;N9&amp;O9&amp;P9,Variáveis!$A$2:$E$240&amp;Variáveis!$B$2:$F$240&amp;Variáveis!$C$2:$G$240&amp;Variáveis!$D$2:$H$240,5,FALSE)</f>
        <v/>
      </c>
      <c r="AS9" s="53">
        <f>((AJ9*(1-AR9))*AR9)</f>
        <v/>
      </c>
      <c r="AT9" s="53">
        <f>(((J9+(J9*AU9))*0.18)-(J9*AR9))</f>
        <v/>
      </c>
      <c r="AU9" s="55">
        <f>(((1+AV9)*(1-AR9))/(1-0.18)-1)</f>
        <v/>
      </c>
      <c r="AV9" s="55">
        <f>IF(BB9&gt;0,BB9,IF(BA9&gt;0,BA9,IF(AZ9&gt;0,AZ9,IF(AY9&gt;0,AY9,IF(AX9&gt;0,AX9)))))/100</f>
        <v/>
      </c>
      <c r="AW9" s="56">
        <f>VALUE(LEFT(G9,4))</f>
        <v/>
      </c>
      <c r="AX9" s="56">
        <f>VALUE(IFERROR(VLOOKUP(VALUE(LEFT(G9,4)),ST!$C$4:$E$300,3,FALSE),"0"))</f>
        <v/>
      </c>
      <c r="AY9" s="56">
        <f>VALUE(IFERROR(VLOOKUP(VALUE(LEFT(G9,5)),ST!$C$4:$E$300,3,FALSE),"0"))</f>
        <v/>
      </c>
      <c r="AZ9" s="56">
        <f>VALUE(IFERROR(VLOOKUP(VALUE(LEFT(G9,6)),ST!$C$4:$E$300,3,FALSE),"0"))</f>
        <v/>
      </c>
      <c r="BA9" s="56">
        <f>VALUE(IFERROR(VLOOKUP(VALUE(LEFT(G9,7)),ST!$C$4:$E$300,3,FALSE),"0"))</f>
        <v/>
      </c>
      <c r="BB9" s="56">
        <f>VALUE(IFERROR(VLOOKUP(G9,ST!$C$4:$E$400,3,FALSE),"0"))</f>
        <v/>
      </c>
      <c r="BC9" s="57">
        <f>IF(VLOOKUP(AW9,ST!$C$4:$F$298,4,FALSE)&lt;&gt;0,VLOOKUP(AW9,ST!$C$4:$F$298,4,FALSE),VLOOKUP(G9,ST!$C$4:$F$298,4,FALSE))</f>
        <v/>
      </c>
      <c r="BD9" s="57">
        <f>IF(O9="SC","Desconsiderar coluna ICMS ST",IF(O9="PR","Haverá ST", ))</f>
        <v/>
      </c>
      <c r="BE9" s="53">
        <f>W9</f>
        <v/>
      </c>
      <c r="BF9" s="53">
        <f>X9</f>
        <v/>
      </c>
      <c r="BG9" s="53">
        <f>AD9-AS9</f>
        <v/>
      </c>
      <c r="BH9" s="51">
        <f>$W$4+$X$4+AC9+$BJ$4+0.07</f>
        <v/>
      </c>
      <c r="BI9" s="53">
        <f>IF(BD9="Haverá ST",AJ9+AS9+AT9,AJ9+AS9)</f>
        <v/>
      </c>
      <c r="BJ9" s="53">
        <f>T9*$BJ$4</f>
        <v/>
      </c>
      <c r="BK9" s="53">
        <f>T9*$BK$4</f>
        <v/>
      </c>
      <c r="BL9" s="53">
        <f>BE9+BF9+AO9+BJ9+BK9+AD9</f>
        <v/>
      </c>
      <c r="BM9" s="53">
        <f>(T9-BL9)</f>
        <v/>
      </c>
    </row>
    <row r="10" ht="14.4" customHeight="1" s="218">
      <c r="A10" s="58">
        <f>A9+1</f>
        <v/>
      </c>
      <c r="B10" s="144">
        <f>BOM!B10</f>
        <v/>
      </c>
      <c r="C10" s="144">
        <f>BOM!C10</f>
        <v/>
      </c>
      <c r="D10" s="144">
        <f>BOM!D10</f>
        <v/>
      </c>
      <c r="E10" s="144">
        <f>BOM!E10</f>
        <v/>
      </c>
      <c r="F10" s="144">
        <f>BOM!F10</f>
        <v/>
      </c>
      <c r="G10" s="144">
        <f>BOM!G10</f>
        <v/>
      </c>
      <c r="H10" s="144">
        <f>BOM!H10</f>
        <v/>
      </c>
      <c r="I10" s="145">
        <f>BASE!C10</f>
        <v/>
      </c>
      <c r="J10" s="146">
        <f>BOM!J10</f>
        <v/>
      </c>
      <c r="K10" s="146">
        <f>BOM!K10</f>
        <v/>
      </c>
      <c r="L10" s="146">
        <f>BOM!L10</f>
        <v/>
      </c>
      <c r="M10" s="146">
        <f>BOM!M10</f>
        <v/>
      </c>
      <c r="N10" s="146">
        <f>BOM!N10</f>
        <v/>
      </c>
      <c r="O10" s="146">
        <f>BOM!O10</f>
        <v/>
      </c>
      <c r="P10" s="146">
        <f>BOM!P10</f>
        <v/>
      </c>
      <c r="Q10" s="46">
        <f>$F$97</f>
        <v/>
      </c>
      <c r="R10" s="46">
        <f>$F$98</f>
        <v/>
      </c>
      <c r="S10" s="48">
        <f>U10-(U10*R10)</f>
        <v/>
      </c>
      <c r="T10" s="48">
        <f>S10*I10</f>
        <v/>
      </c>
      <c r="U10" s="48">
        <f>(AN10)/(1-(BH10+Q10))</f>
        <v/>
      </c>
      <c r="V10" s="48">
        <f>U10*I10</f>
        <v/>
      </c>
      <c r="W10" s="49">
        <f>T10*$W$4</f>
        <v/>
      </c>
      <c r="X10" s="49">
        <f>T10*$X$4</f>
        <v/>
      </c>
      <c r="Y10" s="50">
        <f>M10</f>
        <v/>
      </c>
      <c r="Z10" s="9" t="n"/>
      <c r="AA10" s="9" t="n"/>
      <c r="AB10" s="9" t="n"/>
      <c r="AC10" s="51">
        <f t="array" ref="AC10">IF(I10&gt;0,VLOOKUP(Y10&amp;$P$88&amp;$P$89&amp;$P$90,Variáveis!$O$2:$S$300&amp;Variáveis!$P$2:$T$300&amp;Variáveis!$Q$2:$U$300&amp;Variáveis!$R$2:$V$300,5,FALSE),0)</f>
        <v/>
      </c>
      <c r="AD10" s="52">
        <f>T10*AC10</f>
        <v/>
      </c>
      <c r="AE10" s="53">
        <f>IF(AB10="não",((V10/(1-VLOOKUP(AA10,Variáveis!$AK$3:$AN$29,4,FALSE)))*VLOOKUP(AA10,Variáveis!$AK$3:$AN$29,4,FALSE))-AD10,0)</f>
        <v/>
      </c>
      <c r="AF10" s="53">
        <f>T10*$AF$4</f>
        <v/>
      </c>
      <c r="AG10" s="53">
        <f>IF(AB10="SIM","Cliente pode pagar DIFA na entrada", )</f>
        <v/>
      </c>
      <c r="AH10" s="54" t="n"/>
      <c r="AI10" s="53">
        <f>IF(K10="SIM",(J10*$F$102),J10)</f>
        <v/>
      </c>
      <c r="AJ10" s="53">
        <f>IF(L10="SIM",(AI10*$F$101),AI10)</f>
        <v/>
      </c>
      <c r="AK10" s="53">
        <f>AJ10-AS10</f>
        <v/>
      </c>
      <c r="AL10" s="53">
        <f>AJ10*I10</f>
        <v/>
      </c>
      <c r="AM10" s="53">
        <f>AK10*I10</f>
        <v/>
      </c>
      <c r="AN10" s="53">
        <f>AK10-AP10-AQ10</f>
        <v/>
      </c>
      <c r="AO10" s="53">
        <f>AN10*I10</f>
        <v/>
      </c>
      <c r="AP10" s="53">
        <f>$AP$4*AK10</f>
        <v/>
      </c>
      <c r="AQ10" s="53">
        <f>$AQ$4*AK10</f>
        <v/>
      </c>
      <c r="AR10" s="51">
        <f t="array" ref="AR10">VLOOKUP(M10&amp;N10&amp;O10&amp;P10,Variáveis!$A$2:$E$240&amp;Variáveis!$B$2:$F$240&amp;Variáveis!$C$2:$G$240&amp;Variáveis!$D$2:$H$240,5,FALSE)</f>
        <v/>
      </c>
      <c r="AS10" s="53">
        <f>((AJ10*(1-AR10))*AR10)</f>
        <v/>
      </c>
      <c r="AT10" s="53">
        <f>(((J10+(J10*AU10))*0.18)-(J10*AR10))</f>
        <v/>
      </c>
      <c r="AU10" s="55">
        <f>(((1+AV10)*(1-AR10))/(1-0.18)-1)</f>
        <v/>
      </c>
      <c r="AV10" s="55">
        <f>IF(BB10&gt;0,BB10,IF(BA10&gt;0,BA10,IF(AZ10&gt;0,AZ10,IF(AY10&gt;0,AY10,IF(AX10&gt;0,AX10)))))/100</f>
        <v/>
      </c>
      <c r="AW10" s="56">
        <f>VALUE(LEFT(G10,4))</f>
        <v/>
      </c>
      <c r="AX10" s="56">
        <f>VALUE(IFERROR(VLOOKUP(VALUE(LEFT(G10,4)),ST!$C$4:$E$300,3,FALSE),"0"))</f>
        <v/>
      </c>
      <c r="AY10" s="56">
        <f>VALUE(IFERROR(VLOOKUP(VALUE(LEFT(G10,5)),ST!$C$4:$E$300,3,FALSE),"0"))</f>
        <v/>
      </c>
      <c r="AZ10" s="56">
        <f>VALUE(IFERROR(VLOOKUP(VALUE(LEFT(G10,6)),ST!$C$4:$E$300,3,FALSE),"0"))</f>
        <v/>
      </c>
      <c r="BA10" s="56">
        <f>VALUE(IFERROR(VLOOKUP(VALUE(LEFT(G10,7)),ST!$C$4:$E$300,3,FALSE),"0"))</f>
        <v/>
      </c>
      <c r="BB10" s="56">
        <f>VALUE(IFERROR(VLOOKUP(G10,ST!$C$4:$E$400,3,FALSE),"0"))</f>
        <v/>
      </c>
      <c r="BC10" s="57">
        <f>IF(VLOOKUP(AW10,ST!$C$4:$F$298,4,FALSE)&lt;&gt;0,VLOOKUP(AW10,ST!$C$4:$F$298,4,FALSE),VLOOKUP(G10,ST!$C$4:$F$298,4,FALSE))</f>
        <v/>
      </c>
      <c r="BD10" s="57">
        <f>IF(O10="SC","Desconsiderar coluna ICMS ST",IF(O10="PR","Haverá ST", ))</f>
        <v/>
      </c>
      <c r="BE10" s="53">
        <f>W10</f>
        <v/>
      </c>
      <c r="BF10" s="53">
        <f>X10</f>
        <v/>
      </c>
      <c r="BG10" s="53">
        <f>AD10-AS10</f>
        <v/>
      </c>
      <c r="BH10" s="51">
        <f>$W$4+$X$4+AC10+$BJ$4+0.07</f>
        <v/>
      </c>
      <c r="BI10" s="53">
        <f>IF(BD10="Haverá ST",AJ10+AS10+AT10,AJ10+AS10)</f>
        <v/>
      </c>
      <c r="BJ10" s="53">
        <f>T10*$BJ$4</f>
        <v/>
      </c>
      <c r="BK10" s="53">
        <f>T10*$BK$4</f>
        <v/>
      </c>
      <c r="BL10" s="53">
        <f>BE10+BF10+AO10+BJ10+BK10+AD10</f>
        <v/>
      </c>
      <c r="BM10" s="53">
        <f>(T10-BL10)</f>
        <v/>
      </c>
    </row>
    <row r="11" ht="14.4" customHeight="1" s="218">
      <c r="A11" s="58">
        <f>A10+1</f>
        <v/>
      </c>
      <c r="B11" s="144">
        <f>BOM!B11</f>
        <v/>
      </c>
      <c r="C11" s="144">
        <f>BOM!C11</f>
        <v/>
      </c>
      <c r="D11" s="144">
        <f>BOM!D11</f>
        <v/>
      </c>
      <c r="E11" s="144">
        <f>BOM!E11</f>
        <v/>
      </c>
      <c r="F11" s="144">
        <f>BOM!F11</f>
        <v/>
      </c>
      <c r="G11" s="144">
        <f>BOM!G11</f>
        <v/>
      </c>
      <c r="H11" s="144">
        <f>BOM!H11</f>
        <v/>
      </c>
      <c r="I11" s="147" t="n"/>
      <c r="J11" s="146">
        <f>BOM!J11</f>
        <v/>
      </c>
      <c r="K11" s="146">
        <f>BOM!K11</f>
        <v/>
      </c>
      <c r="L11" s="146">
        <f>BOM!L11</f>
        <v/>
      </c>
      <c r="M11" s="146">
        <f>BOM!M11</f>
        <v/>
      </c>
      <c r="N11" s="146">
        <f>BOM!N11</f>
        <v/>
      </c>
      <c r="O11" s="146">
        <f>BOM!O11</f>
        <v/>
      </c>
      <c r="P11" s="146">
        <f>BOM!P11</f>
        <v/>
      </c>
      <c r="Q11" s="46">
        <f>$F$97</f>
        <v/>
      </c>
      <c r="R11" s="46">
        <f>$F$98</f>
        <v/>
      </c>
      <c r="S11" s="48">
        <f>U11-(U11*R11)</f>
        <v/>
      </c>
      <c r="T11" s="48">
        <f>S11*I11</f>
        <v/>
      </c>
      <c r="U11" s="48">
        <f>(AN11)/(1-(BH11+Q11))</f>
        <v/>
      </c>
      <c r="V11" s="48">
        <f>U11*I11</f>
        <v/>
      </c>
      <c r="W11" s="49">
        <f>T11*$W$4</f>
        <v/>
      </c>
      <c r="X11" s="49">
        <f>T11*$X$4</f>
        <v/>
      </c>
      <c r="Y11" s="50">
        <f>M11</f>
        <v/>
      </c>
      <c r="Z11" s="9" t="n"/>
      <c r="AA11" s="9" t="n"/>
      <c r="AB11" s="9" t="n"/>
      <c r="AC11" s="51">
        <f t="array" ref="AC11">IF(I11&gt;0,VLOOKUP(Y11&amp;$P$88&amp;$P$89&amp;$P$90,Variáveis!$O$2:$S$300&amp;Variáveis!$P$2:$T$300&amp;Variáveis!$Q$2:$U$300&amp;Variáveis!$R$2:$V$300,5,FALSE),0)</f>
        <v/>
      </c>
      <c r="AD11" s="52">
        <f>T11*AC11</f>
        <v/>
      </c>
      <c r="AE11" s="53">
        <f>IF(AB11="não",((V11/(1-VLOOKUP(AA11,Variáveis!$AK$3:$AN$29,4,FALSE)))*VLOOKUP(AA11,Variáveis!$AK$3:$AN$29,4,FALSE))-AD11,0)</f>
        <v/>
      </c>
      <c r="AF11" s="53">
        <f>T11*$AF$4</f>
        <v/>
      </c>
      <c r="AG11" s="53">
        <f>IF(AB11="SIM","Cliente pode pagar DIFA na entrada", )</f>
        <v/>
      </c>
      <c r="AH11" s="54" t="n"/>
      <c r="AI11" s="53">
        <f>IF(K11="SIM",(J11*$F$102),J11)</f>
        <v/>
      </c>
      <c r="AJ11" s="53">
        <f>IF(L11="SIM",(AI11*$F$101),AI11)</f>
        <v/>
      </c>
      <c r="AK11" s="53">
        <f>AJ11-AS11</f>
        <v/>
      </c>
      <c r="AL11" s="53">
        <f>AJ11*I11</f>
        <v/>
      </c>
      <c r="AM11" s="53">
        <f>AK11*I11</f>
        <v/>
      </c>
      <c r="AN11" s="53">
        <f>AK11-AP11-AQ11</f>
        <v/>
      </c>
      <c r="AO11" s="53">
        <f>AN11*I11</f>
        <v/>
      </c>
      <c r="AP11" s="53">
        <f>$AP$4*AK11</f>
        <v/>
      </c>
      <c r="AQ11" s="53">
        <f>$AQ$4*AK11</f>
        <v/>
      </c>
      <c r="AR11" s="51">
        <f t="array" ref="AR11">VLOOKUP(M11&amp;N11&amp;O11&amp;P11,Variáveis!$A$2:$E$240&amp;Variáveis!$B$2:$F$240&amp;Variáveis!$C$2:$G$240&amp;Variáveis!$D$2:$H$240,5,FALSE)</f>
        <v/>
      </c>
      <c r="AS11" s="53">
        <f>((AJ11*(1-AR11))*AR11)</f>
        <v/>
      </c>
      <c r="AT11" s="53">
        <f>(((J11+(J11*AU11))*0.18)-(J11*AR11))</f>
        <v/>
      </c>
      <c r="AU11" s="55">
        <f>(((1+AV11)*(1-AR11))/(1-0.18)-1)</f>
        <v/>
      </c>
      <c r="AV11" s="55">
        <f>IF(BB11&gt;0,BB11,IF(BA11&gt;0,BA11,IF(AZ11&gt;0,AZ11,IF(AY11&gt;0,AY11,IF(AX11&gt;0,AX11)))))/100</f>
        <v/>
      </c>
      <c r="AW11" s="56">
        <f>VALUE(LEFT(G11,4))</f>
        <v/>
      </c>
      <c r="AX11" s="56">
        <f>VALUE(IFERROR(VLOOKUP(VALUE(LEFT(G11,4)),ST!$C$4:$E$300,3,FALSE),"0"))</f>
        <v/>
      </c>
      <c r="AY11" s="56">
        <f>VALUE(IFERROR(VLOOKUP(VALUE(LEFT(G11,5)),ST!$C$4:$E$300,3,FALSE),"0"))</f>
        <v/>
      </c>
      <c r="AZ11" s="56">
        <f>VALUE(IFERROR(VLOOKUP(VALUE(LEFT(G11,6)),ST!$C$4:$E$300,3,FALSE),"0"))</f>
        <v/>
      </c>
      <c r="BA11" s="56">
        <f>VALUE(IFERROR(VLOOKUP(VALUE(LEFT(G11,7)),ST!$C$4:$E$300,3,FALSE),"0"))</f>
        <v/>
      </c>
      <c r="BB11" s="56">
        <f>VALUE(IFERROR(VLOOKUP(G11,ST!$C$4:$E$400,3,FALSE),"0"))</f>
        <v/>
      </c>
      <c r="BC11" s="57">
        <f>IF(VLOOKUP(AW11,ST!$C$4:$F$298,4,FALSE)&lt;&gt;0,VLOOKUP(AW11,ST!$C$4:$F$298,4,FALSE),VLOOKUP(G11,ST!$C$4:$F$298,4,FALSE))</f>
        <v/>
      </c>
      <c r="BD11" s="57">
        <f>IF(O11="SC","Desconsiderar coluna ICMS ST",IF(O11="PR","Haverá ST", ))</f>
        <v/>
      </c>
      <c r="BE11" s="53">
        <f>W11</f>
        <v/>
      </c>
      <c r="BF11" s="53">
        <f>X11</f>
        <v/>
      </c>
      <c r="BG11" s="53">
        <f>AD11-AS11</f>
        <v/>
      </c>
      <c r="BH11" s="51">
        <f>$W$4+$X$4+AC11+$BJ$4+0.07</f>
        <v/>
      </c>
      <c r="BI11" s="53">
        <f>IF(BD11="Haverá ST",AJ11+AS11+AT11,AJ11+AS11)</f>
        <v/>
      </c>
      <c r="BJ11" s="53">
        <f>T11*$BJ$4</f>
        <v/>
      </c>
      <c r="BK11" s="53">
        <f>T11*$BK$4</f>
        <v/>
      </c>
      <c r="BL11" s="53">
        <f>BE11+BF11+AO11+BJ11+BK11+AD11</f>
        <v/>
      </c>
      <c r="BM11" s="53">
        <f>(T11-BL11)</f>
        <v/>
      </c>
    </row>
    <row r="12" ht="14.4" customHeight="1" s="218">
      <c r="A12" s="58">
        <f>A11+1</f>
        <v/>
      </c>
      <c r="B12" s="144">
        <f>BOM!B12</f>
        <v/>
      </c>
      <c r="C12" s="144">
        <f>BOM!C12</f>
        <v/>
      </c>
      <c r="D12" s="144">
        <f>BOM!D12</f>
        <v/>
      </c>
      <c r="E12" s="144">
        <f>BOM!E12</f>
        <v/>
      </c>
      <c r="F12" s="144">
        <f>BOM!F12</f>
        <v/>
      </c>
      <c r="G12" s="144">
        <f>BOM!G12</f>
        <v/>
      </c>
      <c r="H12" s="144">
        <f>BOM!H12</f>
        <v/>
      </c>
      <c r="I12" s="147" t="n"/>
      <c r="J12" s="146">
        <f>BOM!J12</f>
        <v/>
      </c>
      <c r="K12" s="146">
        <f>BOM!K12</f>
        <v/>
      </c>
      <c r="L12" s="146">
        <f>BOM!L12</f>
        <v/>
      </c>
      <c r="M12" s="146">
        <f>BOM!M12</f>
        <v/>
      </c>
      <c r="N12" s="146">
        <f>BOM!N12</f>
        <v/>
      </c>
      <c r="O12" s="146">
        <f>BOM!O12</f>
        <v/>
      </c>
      <c r="P12" s="146">
        <f>BOM!P12</f>
        <v/>
      </c>
      <c r="Q12" s="46">
        <f>$F$97</f>
        <v/>
      </c>
      <c r="R12" s="46">
        <f>$F$98</f>
        <v/>
      </c>
      <c r="S12" s="48">
        <f>U12-(U12*R12)</f>
        <v/>
      </c>
      <c r="T12" s="48">
        <f>S12*I12</f>
        <v/>
      </c>
      <c r="U12" s="48">
        <f>(AN12)/(1-(BH12+Q12))</f>
        <v/>
      </c>
      <c r="V12" s="48">
        <f>U12*I12</f>
        <v/>
      </c>
      <c r="W12" s="49">
        <f>T12*$W$4</f>
        <v/>
      </c>
      <c r="X12" s="49">
        <f>T12*$X$4</f>
        <v/>
      </c>
      <c r="Y12" s="50">
        <f>M12</f>
        <v/>
      </c>
      <c r="Z12" s="9" t="n"/>
      <c r="AA12" s="9" t="n"/>
      <c r="AB12" s="9" t="n"/>
      <c r="AC12" s="51">
        <f t="array" ref="AC12">IF(I12&gt;0,VLOOKUP(Y12&amp;$P$88&amp;$P$89&amp;$P$90,Variáveis!$O$2:$S$300&amp;Variáveis!$P$2:$T$300&amp;Variáveis!$Q$2:$U$300&amp;Variáveis!$R$2:$V$300,5,FALSE),0)</f>
        <v/>
      </c>
      <c r="AD12" s="52">
        <f>T12*AC12</f>
        <v/>
      </c>
      <c r="AE12" s="53">
        <f>IF(AB12="não",((V12/(1-VLOOKUP(AA12,Variáveis!$AK$3:$AN$29,4,FALSE)))*VLOOKUP(AA12,Variáveis!$AK$3:$AN$29,4,FALSE))-AD12,0)</f>
        <v/>
      </c>
      <c r="AF12" s="53">
        <f>T12*$AF$4</f>
        <v/>
      </c>
      <c r="AG12" s="53">
        <f>IF(AB12="SIM","Cliente pode pagar DIFA na entrada", )</f>
        <v/>
      </c>
      <c r="AH12" s="54" t="n"/>
      <c r="AI12" s="53">
        <f>IF(K12="SIM",(J12*$F$102),J12)</f>
        <v/>
      </c>
      <c r="AJ12" s="53">
        <f>IF(L12="SIM",(AI12*$F$101),AI12)</f>
        <v/>
      </c>
      <c r="AK12" s="53">
        <f>AJ12-AS12</f>
        <v/>
      </c>
      <c r="AL12" s="53">
        <f>AJ12*I12</f>
        <v/>
      </c>
      <c r="AM12" s="53">
        <f>AK12*I12</f>
        <v/>
      </c>
      <c r="AN12" s="53">
        <f>AK12-AP12-AQ12</f>
        <v/>
      </c>
      <c r="AO12" s="53">
        <f>AN12*I12</f>
        <v/>
      </c>
      <c r="AP12" s="53">
        <f>$AP$4*AK12</f>
        <v/>
      </c>
      <c r="AQ12" s="53">
        <f>$AQ$4*AK12</f>
        <v/>
      </c>
      <c r="AR12" s="51">
        <f t="array" ref="AR12">VLOOKUP(M12&amp;N12&amp;O12&amp;P12,Variáveis!$A$2:$E$240&amp;Variáveis!$B$2:$F$240&amp;Variáveis!$C$2:$G$240&amp;Variáveis!$D$2:$H$240,5,FALSE)</f>
        <v/>
      </c>
      <c r="AS12" s="53">
        <f>((AJ12*(1-AR12))*AR12)</f>
        <v/>
      </c>
      <c r="AT12" s="53">
        <f>(((J12+(J12*AU12))*0.18)-(J12*AR12))</f>
        <v/>
      </c>
      <c r="AU12" s="55">
        <f>(((1+AV12)*(1-AR12))/(1-0.18)-1)</f>
        <v/>
      </c>
      <c r="AV12" s="55">
        <f>IF(BB12&gt;0,BB12,IF(BA12&gt;0,BA12,IF(AZ12&gt;0,AZ12,IF(AY12&gt;0,AY12,IF(AX12&gt;0,AX12)))))/100</f>
        <v/>
      </c>
      <c r="AW12" s="56">
        <f>VALUE(LEFT(G12,4))</f>
        <v/>
      </c>
      <c r="AX12" s="56">
        <f>VALUE(IFERROR(VLOOKUP(VALUE(LEFT(G12,4)),ST!$C$4:$E$300,3,FALSE),"0"))</f>
        <v/>
      </c>
      <c r="AY12" s="56">
        <f>VALUE(IFERROR(VLOOKUP(VALUE(LEFT(G12,5)),ST!$C$4:$E$300,3,FALSE),"0"))</f>
        <v/>
      </c>
      <c r="AZ12" s="56">
        <f>VALUE(IFERROR(VLOOKUP(VALUE(LEFT(G12,6)),ST!$C$4:$E$300,3,FALSE),"0"))</f>
        <v/>
      </c>
      <c r="BA12" s="56">
        <f>VALUE(IFERROR(VLOOKUP(VALUE(LEFT(G12,7)),ST!$C$4:$E$300,3,FALSE),"0"))</f>
        <v/>
      </c>
      <c r="BB12" s="56">
        <f>VALUE(IFERROR(VLOOKUP(G12,ST!$C$4:$E$400,3,FALSE),"0"))</f>
        <v/>
      </c>
      <c r="BC12" s="57">
        <f>IF(VLOOKUP(AW12,ST!$C$4:$F$298,4,FALSE)&lt;&gt;0,VLOOKUP(AW12,ST!$C$4:$F$298,4,FALSE),VLOOKUP(G12,ST!$C$4:$F$298,4,FALSE))</f>
        <v/>
      </c>
      <c r="BD12" s="57">
        <f>IF(O12="SC","Desconsiderar coluna ICMS ST",IF(O12="PR","Haverá ST", ))</f>
        <v/>
      </c>
      <c r="BE12" s="53">
        <f>W12</f>
        <v/>
      </c>
      <c r="BF12" s="53">
        <f>X12</f>
        <v/>
      </c>
      <c r="BG12" s="53">
        <f>AD12-AS12</f>
        <v/>
      </c>
      <c r="BH12" s="51">
        <f>$W$4+$X$4+AC12+$BJ$4+0.07</f>
        <v/>
      </c>
      <c r="BI12" s="53">
        <f>IF(BD12="Haverá ST",AJ12+AS12+AT12,AJ12+AS12)</f>
        <v/>
      </c>
      <c r="BJ12" s="53">
        <f>T12*$BJ$4</f>
        <v/>
      </c>
      <c r="BK12" s="53">
        <f>T12*$BK$4</f>
        <v/>
      </c>
      <c r="BL12" s="53">
        <f>BE12+BF12+AO12+BJ12+BK12+AD12</f>
        <v/>
      </c>
      <c r="BM12" s="53">
        <f>(T12-BL12)</f>
        <v/>
      </c>
    </row>
    <row r="13" ht="14.4" customHeight="1" s="218">
      <c r="A13" s="58">
        <f>A12+1</f>
        <v/>
      </c>
      <c r="B13" s="144">
        <f>BOM!B13</f>
        <v/>
      </c>
      <c r="C13" s="144">
        <f>BOM!C13</f>
        <v/>
      </c>
      <c r="D13" s="144">
        <f>BOM!D13</f>
        <v/>
      </c>
      <c r="E13" s="144">
        <f>BOM!E13</f>
        <v/>
      </c>
      <c r="F13" s="39">
        <f>BOM!F13</f>
        <v/>
      </c>
      <c r="G13" s="144">
        <f>BOM!G13</f>
        <v/>
      </c>
      <c r="H13" s="144">
        <f>BOM!H13</f>
        <v/>
      </c>
      <c r="I13" s="147" t="n">
        <v>0</v>
      </c>
      <c r="J13" s="146">
        <f>BOM!J13</f>
        <v/>
      </c>
      <c r="K13" s="146">
        <f>BOM!K13</f>
        <v/>
      </c>
      <c r="L13" s="146">
        <f>BOM!L13</f>
        <v/>
      </c>
      <c r="M13" s="146">
        <f>BOM!M13</f>
        <v/>
      </c>
      <c r="N13" s="146">
        <f>BOM!N13</f>
        <v/>
      </c>
      <c r="O13" s="146">
        <f>BOM!O13</f>
        <v/>
      </c>
      <c r="P13" s="146">
        <f>BOM!P13</f>
        <v/>
      </c>
      <c r="Q13" s="46">
        <f>$F$97</f>
        <v/>
      </c>
      <c r="R13" s="46">
        <f>$F$98</f>
        <v/>
      </c>
      <c r="S13" s="48">
        <f>U13-(U13*R13)</f>
        <v/>
      </c>
      <c r="T13" s="48">
        <f>S13*I13</f>
        <v/>
      </c>
      <c r="U13" s="48">
        <f>(AN13)/(1-(BH13+Q13))</f>
        <v/>
      </c>
      <c r="V13" s="48">
        <f>U13*I13</f>
        <v/>
      </c>
      <c r="W13" s="49">
        <f>T13*$W$4</f>
        <v/>
      </c>
      <c r="X13" s="49">
        <f>T13*$X$4</f>
        <v/>
      </c>
      <c r="Y13" s="50">
        <f>M13</f>
        <v/>
      </c>
      <c r="Z13" s="9" t="n"/>
      <c r="AA13" s="9" t="n"/>
      <c r="AB13" s="9" t="n"/>
      <c r="AC13" s="51">
        <f t="array" ref="AC13">IF(I13&gt;0,VLOOKUP(Y13&amp;$P$88&amp;$P$89&amp;$P$90,Variáveis!$O$2:$S$300&amp;Variáveis!$P$2:$T$300&amp;Variáveis!$Q$2:$U$300&amp;Variáveis!$R$2:$V$300,5,FALSE),0)</f>
        <v/>
      </c>
      <c r="AD13" s="52">
        <f>T13*AC13</f>
        <v/>
      </c>
      <c r="AE13" s="53">
        <f>IF(AB13="não",((V13/(1-VLOOKUP(AA13,Variáveis!$AK$3:$AN$29,4,FALSE)))*VLOOKUP(AA13,Variáveis!$AK$3:$AN$29,4,FALSE))-AD13,0)</f>
        <v/>
      </c>
      <c r="AF13" s="53">
        <f>T13*$AF$4</f>
        <v/>
      </c>
      <c r="AG13" s="53">
        <f>IF(AB13="SIM","Cliente pode pagar DIFA na entrada", )</f>
        <v/>
      </c>
      <c r="AH13" s="54" t="n"/>
      <c r="AI13" s="53">
        <f>IF(K13="SIM",(J13*$F$102),J13)</f>
        <v/>
      </c>
      <c r="AJ13" s="53">
        <f>IF(L13="SIM",(AI13*$F$101),AI13)</f>
        <v/>
      </c>
      <c r="AK13" s="53">
        <f>AJ13-AS13</f>
        <v/>
      </c>
      <c r="AL13" s="53">
        <f>AJ13*I13</f>
        <v/>
      </c>
      <c r="AM13" s="53">
        <f>AK13*I13</f>
        <v/>
      </c>
      <c r="AN13" s="53">
        <f>AK13-AP13-AQ13</f>
        <v/>
      </c>
      <c r="AO13" s="53">
        <f>AN13*I13</f>
        <v/>
      </c>
      <c r="AP13" s="53">
        <f>$AP$4*AK13</f>
        <v/>
      </c>
      <c r="AQ13" s="53">
        <f>$AQ$4*AK13</f>
        <v/>
      </c>
      <c r="AR13" s="51">
        <f t="array" ref="AR13">VLOOKUP(M13&amp;N13&amp;O13&amp;P13,Variáveis!$A$2:$E$240&amp;Variáveis!$B$2:$F$240&amp;Variáveis!$C$2:$G$240&amp;Variáveis!$D$2:$H$240,5,FALSE)</f>
        <v/>
      </c>
      <c r="AS13" s="53">
        <f>((AJ13*(1-AR13))*AR13)</f>
        <v/>
      </c>
      <c r="AT13" s="53">
        <f>(((J13+(J13*AU13))*0.18)-(J13*AR13))</f>
        <v/>
      </c>
      <c r="AU13" s="55">
        <f>(((1+AV13)*(1-AR13))/(1-0.18)-1)</f>
        <v/>
      </c>
      <c r="AV13" s="55">
        <f>IF(BB13&gt;0,BB13,IF(BA13&gt;0,BA13,IF(AZ13&gt;0,AZ13,IF(AY13&gt;0,AY13,IF(AX13&gt;0,AX13)))))/100</f>
        <v/>
      </c>
      <c r="AW13" s="56">
        <f>VALUE(LEFT(G13,4))</f>
        <v/>
      </c>
      <c r="AX13" s="56">
        <f>VALUE(IFERROR(VLOOKUP(VALUE(LEFT(G13,4)),ST!$C$4:$E$300,3,FALSE),"0"))</f>
        <v/>
      </c>
      <c r="AY13" s="56">
        <f>VALUE(IFERROR(VLOOKUP(VALUE(LEFT(G13,5)),ST!$C$4:$E$300,3,FALSE),"0"))</f>
        <v/>
      </c>
      <c r="AZ13" s="56">
        <f>VALUE(IFERROR(VLOOKUP(VALUE(LEFT(G13,6)),ST!$C$4:$E$300,3,FALSE),"0"))</f>
        <v/>
      </c>
      <c r="BA13" s="56">
        <f>VALUE(IFERROR(VLOOKUP(VALUE(LEFT(G13,7)),ST!$C$4:$E$300,3,FALSE),"0"))</f>
        <v/>
      </c>
      <c r="BB13" s="56">
        <f>VALUE(IFERROR(VLOOKUP(G13,ST!$C$4:$E$400,3,FALSE),"0"))</f>
        <v/>
      </c>
      <c r="BC13" s="57">
        <f>IF(VLOOKUP(AW13,ST!$C$4:$F$298,4,FALSE)&lt;&gt;0,VLOOKUP(AW13,ST!$C$4:$F$298,4,FALSE),VLOOKUP(G13,ST!$C$4:$F$298,4,FALSE))</f>
        <v/>
      </c>
      <c r="BD13" s="57">
        <f>IF(O13="SC","Desconsiderar coluna ICMS ST",IF(O13="PR","Haverá ST", ))</f>
        <v/>
      </c>
      <c r="BE13" s="53">
        <f>W13</f>
        <v/>
      </c>
      <c r="BF13" s="53">
        <f>X13</f>
        <v/>
      </c>
      <c r="BG13" s="53">
        <f>AD13-AS13</f>
        <v/>
      </c>
      <c r="BH13" s="51">
        <f>$W$4+$X$4+AC13+$BJ$4+0.07</f>
        <v/>
      </c>
      <c r="BI13" s="53">
        <f>IF(BD13="Haverá ST",AJ13+AS13+AT13,AJ13+AS13)</f>
        <v/>
      </c>
      <c r="BJ13" s="53">
        <f>T13*$BJ$4</f>
        <v/>
      </c>
      <c r="BK13" s="53">
        <f>T13*$BK$4</f>
        <v/>
      </c>
      <c r="BL13" s="53">
        <f>BE13+BF13+AO13+BJ13+BK13+AD13</f>
        <v/>
      </c>
      <c r="BM13" s="53">
        <f>(T13-BL13)</f>
        <v/>
      </c>
    </row>
    <row r="14" ht="15.75" customHeight="1" s="218">
      <c r="A14" s="58">
        <f>A13+1</f>
        <v/>
      </c>
      <c r="B14" s="144">
        <f>BOM!B14</f>
        <v/>
      </c>
      <c r="C14" s="144">
        <f>BOM!C14</f>
        <v/>
      </c>
      <c r="D14" s="144">
        <f>BOM!D14</f>
        <v/>
      </c>
      <c r="E14" s="144">
        <f>BOM!E14</f>
        <v/>
      </c>
      <c r="F14" s="144">
        <f>BOM!F14</f>
        <v/>
      </c>
      <c r="G14" s="144">
        <f>BOM!G14</f>
        <v/>
      </c>
      <c r="H14" s="144">
        <f>BOM!H14</f>
        <v/>
      </c>
      <c r="I14" s="147">
        <f>I13</f>
        <v/>
      </c>
      <c r="J14" s="146">
        <f>BOM!J14</f>
        <v/>
      </c>
      <c r="K14" s="146">
        <f>BOM!K14</f>
        <v/>
      </c>
      <c r="L14" s="146">
        <f>BOM!L14</f>
        <v/>
      </c>
      <c r="M14" s="146">
        <f>BOM!M14</f>
        <v/>
      </c>
      <c r="N14" s="146">
        <f>BOM!N14</f>
        <v/>
      </c>
      <c r="O14" s="146">
        <f>BOM!O14</f>
        <v/>
      </c>
      <c r="P14" s="146">
        <f>BOM!P14</f>
        <v/>
      </c>
      <c r="Q14" s="46">
        <f>$F$97</f>
        <v/>
      </c>
      <c r="R14" s="46">
        <f>$F$98</f>
        <v/>
      </c>
      <c r="S14" s="48">
        <f>U14-(U14*R14)</f>
        <v/>
      </c>
      <c r="T14" s="48">
        <f>S14*I14</f>
        <v/>
      </c>
      <c r="U14" s="48">
        <f>(AN14)/(1-(BH14+Q14))</f>
        <v/>
      </c>
      <c r="V14" s="48">
        <f>U14*I14</f>
        <v/>
      </c>
      <c r="W14" s="49">
        <f>T14*$W$4</f>
        <v/>
      </c>
      <c r="X14" s="49">
        <f>T14*$X$4</f>
        <v/>
      </c>
      <c r="Y14" s="50">
        <f>M14</f>
        <v/>
      </c>
      <c r="Z14" s="9" t="n"/>
      <c r="AA14" s="9" t="n"/>
      <c r="AB14" s="9" t="n"/>
      <c r="AC14" s="51">
        <f t="array" ref="AC14">IF(I14&gt;0,VLOOKUP(Y14&amp;$P$88&amp;$P$89&amp;$P$90,Variáveis!$O$2:$S$300&amp;Variáveis!$P$2:$T$300&amp;Variáveis!$Q$2:$U$300&amp;Variáveis!$R$2:$V$300,5,FALSE),0)</f>
        <v/>
      </c>
      <c r="AD14" s="52">
        <f>T14*AC14</f>
        <v/>
      </c>
      <c r="AE14" s="53">
        <f>IF(AB14="não",((V14/(1-VLOOKUP(AA14,Variáveis!$AK$3:$AN$29,4,FALSE)))*VLOOKUP(AA14,Variáveis!$AK$3:$AN$29,4,FALSE))-AD14,0)</f>
        <v/>
      </c>
      <c r="AF14" s="53">
        <f>T14*$AF$4</f>
        <v/>
      </c>
      <c r="AG14" s="53">
        <f>IF(AB14="SIM","Cliente pode pagar DIFA na entrada", )</f>
        <v/>
      </c>
      <c r="AH14" s="54" t="n"/>
      <c r="AI14" s="53">
        <f>IF(K14="SIM",(J14*$F$102),J14)</f>
        <v/>
      </c>
      <c r="AJ14" s="53">
        <f>IF(L14="SIM",(AI14*$F$101),AI14)</f>
        <v/>
      </c>
      <c r="AK14" s="53">
        <f>AJ14-AS14</f>
        <v/>
      </c>
      <c r="AL14" s="53">
        <f>AJ14*I14</f>
        <v/>
      </c>
      <c r="AM14" s="53">
        <f>AK14*I14</f>
        <v/>
      </c>
      <c r="AN14" s="53">
        <f>AK14-AP14-AQ14</f>
        <v/>
      </c>
      <c r="AO14" s="53">
        <f>AN14*I14</f>
        <v/>
      </c>
      <c r="AP14" s="53">
        <f>$AP$4*AK14</f>
        <v/>
      </c>
      <c r="AQ14" s="53">
        <f>$AQ$4*AK14</f>
        <v/>
      </c>
      <c r="AR14" s="51">
        <f t="array" ref="AR14">VLOOKUP(M14&amp;N14&amp;O14&amp;P14,Variáveis!$A$2:$E$240&amp;Variáveis!$B$2:$F$240&amp;Variáveis!$C$2:$G$240&amp;Variáveis!$D$2:$H$240,5,FALSE)</f>
        <v/>
      </c>
      <c r="AS14" s="53">
        <f>((AJ14*(1-AR14))*AR14)</f>
        <v/>
      </c>
      <c r="AT14" s="53">
        <f>(((J14+(J14*AU14))*0.18)-(J14*AR14))</f>
        <v/>
      </c>
      <c r="AU14" s="55">
        <f>(((1+AV14)*(1-AR14))/(1-0.18)-1)</f>
        <v/>
      </c>
      <c r="AV14" s="55">
        <f>IF(BB14&gt;0,BB14,IF(BA14&gt;0,BA14,IF(AZ14&gt;0,AZ14,IF(AY14&gt;0,AY14,IF(AX14&gt;0,AX14)))))/100</f>
        <v/>
      </c>
      <c r="AW14" s="56">
        <f>VALUE(LEFT(G14,4))</f>
        <v/>
      </c>
      <c r="AX14" s="56">
        <f>VALUE(IFERROR(VLOOKUP(VALUE(LEFT(G14,4)),ST!$C$4:$E$300,3,FALSE),"0"))</f>
        <v/>
      </c>
      <c r="AY14" s="56">
        <f>VALUE(IFERROR(VLOOKUP(VALUE(LEFT(G14,5)),ST!$C$4:$E$300,3,FALSE),"0"))</f>
        <v/>
      </c>
      <c r="AZ14" s="56">
        <f>VALUE(IFERROR(VLOOKUP(VALUE(LEFT(G14,6)),ST!$C$4:$E$300,3,FALSE),"0"))</f>
        <v/>
      </c>
      <c r="BA14" s="56">
        <f>VALUE(IFERROR(VLOOKUP(VALUE(LEFT(G14,7)),ST!$C$4:$E$300,3,FALSE),"0"))</f>
        <v/>
      </c>
      <c r="BB14" s="56">
        <f>VALUE(IFERROR(VLOOKUP(G14,ST!$C$4:$E$400,3,FALSE),"0"))</f>
        <v/>
      </c>
      <c r="BC14" s="57">
        <f>IF(VLOOKUP(AW14,ST!$C$4:$F$298,4,FALSE)&lt;&gt;0,VLOOKUP(AW14,ST!$C$4:$F$298,4,FALSE),VLOOKUP(G14,ST!$C$4:$F$298,4,FALSE))</f>
        <v/>
      </c>
      <c r="BD14" s="57">
        <f>IF(O14="SC","Desconsiderar coluna ICMS ST",IF(O14="PR","Haverá ST", ))</f>
        <v/>
      </c>
      <c r="BE14" s="53">
        <f>W14</f>
        <v/>
      </c>
      <c r="BF14" s="53">
        <f>X14</f>
        <v/>
      </c>
      <c r="BG14" s="53">
        <f>AD14-AS14</f>
        <v/>
      </c>
      <c r="BH14" s="51">
        <f>$W$4+$X$4+AC14+$BJ$4+0.07</f>
        <v/>
      </c>
      <c r="BI14" s="53">
        <f>IF(BD14="Haverá ST",AJ14+AS14+AT14,AJ14+AS14)</f>
        <v/>
      </c>
      <c r="BJ14" s="53">
        <f>T14*$BJ$4</f>
        <v/>
      </c>
      <c r="BK14" s="53">
        <f>T14*$BK$4</f>
        <v/>
      </c>
      <c r="BL14" s="53">
        <f>BE14+BF14+AO14+BJ14+BK14+AD14</f>
        <v/>
      </c>
      <c r="BM14" s="53">
        <f>(T14-BL14)</f>
        <v/>
      </c>
    </row>
    <row r="15" ht="15.75" customHeight="1" s="218">
      <c r="A15" s="58">
        <f>A14+1</f>
        <v/>
      </c>
      <c r="B15" s="144">
        <f>BOM!B15</f>
        <v/>
      </c>
      <c r="C15" s="144">
        <f>BOM!C15</f>
        <v/>
      </c>
      <c r="D15" s="144">
        <f>BOM!D15</f>
        <v/>
      </c>
      <c r="E15" s="144">
        <f>BOM!E15</f>
        <v/>
      </c>
      <c r="F15" s="144">
        <f>BOM!F15</f>
        <v/>
      </c>
      <c r="G15" s="144">
        <f>BOM!G15</f>
        <v/>
      </c>
      <c r="H15" s="144">
        <f>BOM!H15</f>
        <v/>
      </c>
      <c r="I15" s="147">
        <f>I13*4</f>
        <v/>
      </c>
      <c r="J15" s="146">
        <f>BOM!J15</f>
        <v/>
      </c>
      <c r="K15" s="146">
        <f>BOM!K15</f>
        <v/>
      </c>
      <c r="L15" s="146">
        <f>BOM!L15</f>
        <v/>
      </c>
      <c r="M15" s="146">
        <f>BOM!M15</f>
        <v/>
      </c>
      <c r="N15" s="146">
        <f>BOM!N15</f>
        <v/>
      </c>
      <c r="O15" s="146">
        <f>BOM!O15</f>
        <v/>
      </c>
      <c r="P15" s="146">
        <f>BOM!P15</f>
        <v/>
      </c>
      <c r="Q15" s="46">
        <f>$F$97</f>
        <v/>
      </c>
      <c r="R15" s="46">
        <f>$F$98</f>
        <v/>
      </c>
      <c r="S15" s="48">
        <f>U15-(U15*R15)</f>
        <v/>
      </c>
      <c r="T15" s="48">
        <f>S15*I15</f>
        <v/>
      </c>
      <c r="U15" s="48">
        <f>(AN15)/(1-(BH15+Q15))</f>
        <v/>
      </c>
      <c r="V15" s="48">
        <f>U15*I15</f>
        <v/>
      </c>
      <c r="W15" s="49">
        <f>T15*$W$4</f>
        <v/>
      </c>
      <c r="X15" s="49">
        <f>T15*$X$4</f>
        <v/>
      </c>
      <c r="Y15" s="50">
        <f>M15</f>
        <v/>
      </c>
      <c r="Z15" s="9" t="n"/>
      <c r="AA15" s="9" t="n"/>
      <c r="AB15" s="9" t="n"/>
      <c r="AC15" s="51">
        <f t="array" ref="AC15">IF(I15&gt;0,VLOOKUP(Y15&amp;$P$88&amp;$P$89&amp;$P$90,Variáveis!$O$2:$S$300&amp;Variáveis!$P$2:$T$300&amp;Variáveis!$Q$2:$U$300&amp;Variáveis!$R$2:$V$300,5,FALSE),0)</f>
        <v/>
      </c>
      <c r="AD15" s="52">
        <f>T15*AC15</f>
        <v/>
      </c>
      <c r="AE15" s="53">
        <f>IF(AB15="não",((V15/(1-VLOOKUP(AA15,Variáveis!$AK$3:$AN$29,4,FALSE)))*VLOOKUP(AA15,Variáveis!$AK$3:$AN$29,4,FALSE))-AD15,0)</f>
        <v/>
      </c>
      <c r="AF15" s="53">
        <f>T15*$AF$4</f>
        <v/>
      </c>
      <c r="AG15" s="53">
        <f>IF(AB15="SIM","Cliente pode pagar DIFA na entrada", )</f>
        <v/>
      </c>
      <c r="AH15" s="54" t="n"/>
      <c r="AI15" s="53">
        <f>IF(K15="SIM",(J15*$F$102),J15)</f>
        <v/>
      </c>
      <c r="AJ15" s="53">
        <f>IF(L15="SIM",(AI15*$F$101),AI15)</f>
        <v/>
      </c>
      <c r="AK15" s="53">
        <f>AJ15-AS15</f>
        <v/>
      </c>
      <c r="AL15" s="53">
        <f>AJ15*I15</f>
        <v/>
      </c>
      <c r="AM15" s="53">
        <f>AK15*I15</f>
        <v/>
      </c>
      <c r="AN15" s="53">
        <f>AK15-AP15-AQ15</f>
        <v/>
      </c>
      <c r="AO15" s="53">
        <f>AN15*I15</f>
        <v/>
      </c>
      <c r="AP15" s="53">
        <f>$AP$4*AK15</f>
        <v/>
      </c>
      <c r="AQ15" s="53">
        <f>$AQ$4*AK15</f>
        <v/>
      </c>
      <c r="AR15" s="51">
        <f t="array" ref="AR15">VLOOKUP(M15&amp;N15&amp;O15&amp;P15,Variáveis!$A$2:$E$240&amp;Variáveis!$B$2:$F$240&amp;Variáveis!$C$2:$G$240&amp;Variáveis!$D$2:$H$240,5,FALSE)</f>
        <v/>
      </c>
      <c r="AS15" s="53">
        <f>((AJ15*(1-AR15))*AR15)</f>
        <v/>
      </c>
      <c r="AT15" s="53">
        <f>(((J15+(J15*AU15))*0.18)-(J15*AR15))</f>
        <v/>
      </c>
      <c r="AU15" s="55">
        <f>(((1+AV15)*(1-AR15))/(1-0.18)-1)</f>
        <v/>
      </c>
      <c r="AV15" s="55">
        <f>IF(BB15&gt;0,BB15,IF(BA15&gt;0,BA15,IF(AZ15&gt;0,AZ15,IF(AY15&gt;0,AY15,IF(AX15&gt;0,AX15)))))/100</f>
        <v/>
      </c>
      <c r="AW15" s="56">
        <f>VALUE(LEFT(G15,4))</f>
        <v/>
      </c>
      <c r="AX15" s="56">
        <f>VALUE(IFERROR(VLOOKUP(VALUE(LEFT(G15,4)),ST!$C$4:$E$300,3,FALSE),"0"))</f>
        <v/>
      </c>
      <c r="AY15" s="56">
        <f>VALUE(IFERROR(VLOOKUP(VALUE(LEFT(G15,5)),ST!$C$4:$E$300,3,FALSE),"0"))</f>
        <v/>
      </c>
      <c r="AZ15" s="56">
        <f>VALUE(IFERROR(VLOOKUP(VALUE(LEFT(G15,6)),ST!$C$4:$E$300,3,FALSE),"0"))</f>
        <v/>
      </c>
      <c r="BA15" s="56">
        <f>VALUE(IFERROR(VLOOKUP(VALUE(LEFT(G15,7)),ST!$C$4:$E$300,3,FALSE),"0"))</f>
        <v/>
      </c>
      <c r="BB15" s="56">
        <f>VALUE(IFERROR(VLOOKUP(G15,ST!$C$4:$E$400,3,FALSE),"0"))</f>
        <v/>
      </c>
      <c r="BC15" s="57">
        <f>IF(VLOOKUP(AW15,ST!$C$4:$F$298,4,FALSE)&lt;&gt;0,VLOOKUP(AW15,ST!$C$4:$F$298,4,FALSE),VLOOKUP(G15,ST!$C$4:$F$298,4,FALSE))</f>
        <v/>
      </c>
      <c r="BD15" s="57">
        <f>IF(O15="SC","Desconsiderar coluna ICMS ST",IF(O15="PR","Haverá ST", ))</f>
        <v/>
      </c>
      <c r="BE15" s="53">
        <f>W15</f>
        <v/>
      </c>
      <c r="BF15" s="53">
        <f>X15</f>
        <v/>
      </c>
      <c r="BG15" s="53">
        <f>AD15-AS15</f>
        <v/>
      </c>
      <c r="BH15" s="51">
        <f>$W$4+$X$4+AC15+$BJ$4+0.07</f>
        <v/>
      </c>
      <c r="BI15" s="53">
        <f>IF(BD15="Haverá ST",AJ15+AS15+AT15,AJ15+AS15)</f>
        <v/>
      </c>
      <c r="BJ15" s="53">
        <f>T15*$BJ$4</f>
        <v/>
      </c>
      <c r="BK15" s="53">
        <f>T15*$BK$4</f>
        <v/>
      </c>
      <c r="BL15" s="53">
        <f>BE15+BF15+AO15+BJ15+BK15+AD15</f>
        <v/>
      </c>
      <c r="BM15" s="53">
        <f>(T15-BL15)</f>
        <v/>
      </c>
    </row>
    <row r="16" ht="15.75" customHeight="1" s="218">
      <c r="A16" s="58">
        <f>A15+1</f>
        <v/>
      </c>
      <c r="B16" s="144">
        <f>BOM!B16</f>
        <v/>
      </c>
      <c r="C16" s="144">
        <f>BOM!C16</f>
        <v/>
      </c>
      <c r="D16" s="144">
        <f>BOM!D16</f>
        <v/>
      </c>
      <c r="E16" s="144">
        <f>BOM!E16</f>
        <v/>
      </c>
      <c r="F16" s="144">
        <f>BOM!F16</f>
        <v/>
      </c>
      <c r="G16" s="144">
        <f>BOM!G16</f>
        <v/>
      </c>
      <c r="H16" s="144">
        <f>BOM!H16</f>
        <v/>
      </c>
      <c r="I16" s="147">
        <f>I13*2</f>
        <v/>
      </c>
      <c r="J16" s="146">
        <f>BOM!J16</f>
        <v/>
      </c>
      <c r="K16" s="146">
        <f>BOM!K16</f>
        <v/>
      </c>
      <c r="L16" s="146">
        <f>BOM!L16</f>
        <v/>
      </c>
      <c r="M16" s="146">
        <f>BOM!M16</f>
        <v/>
      </c>
      <c r="N16" s="146">
        <f>BOM!N16</f>
        <v/>
      </c>
      <c r="O16" s="146">
        <f>BOM!O16</f>
        <v/>
      </c>
      <c r="P16" s="146">
        <f>BOM!P16</f>
        <v/>
      </c>
      <c r="Q16" s="46">
        <f>$F$97</f>
        <v/>
      </c>
      <c r="R16" s="46">
        <f>$F$98</f>
        <v/>
      </c>
      <c r="S16" s="48">
        <f>U16-(U16*R16)</f>
        <v/>
      </c>
      <c r="T16" s="48">
        <f>S16*I16</f>
        <v/>
      </c>
      <c r="U16" s="48">
        <f>(AN16)/(1-(BH16+Q16))</f>
        <v/>
      </c>
      <c r="V16" s="48">
        <f>U16*I16</f>
        <v/>
      </c>
      <c r="W16" s="49">
        <f>T16*$W$4</f>
        <v/>
      </c>
      <c r="X16" s="49">
        <f>T16*$X$4</f>
        <v/>
      </c>
      <c r="Y16" s="50">
        <f>M16</f>
        <v/>
      </c>
      <c r="Z16" s="9" t="n"/>
      <c r="AA16" s="9" t="n"/>
      <c r="AB16" s="9" t="n"/>
      <c r="AC16" s="51">
        <f t="array" ref="AC16">IF(I16&gt;0,VLOOKUP(Y16&amp;$P$88&amp;$P$89&amp;$P$90,Variáveis!$O$2:$S$300&amp;Variáveis!$P$2:$T$300&amp;Variáveis!$Q$2:$U$300&amp;Variáveis!$R$2:$V$300,5,FALSE),0)</f>
        <v/>
      </c>
      <c r="AD16" s="52">
        <f>T16*AC16</f>
        <v/>
      </c>
      <c r="AE16" s="53">
        <f>IF(AB16="não",((V16/(1-VLOOKUP(AA16,Variáveis!$AK$3:$AN$29,4,FALSE)))*VLOOKUP(AA16,Variáveis!$AK$3:$AN$29,4,FALSE))-AD16,0)</f>
        <v/>
      </c>
      <c r="AF16" s="53">
        <f>T16*$AF$4</f>
        <v/>
      </c>
      <c r="AG16" s="53">
        <f>IF(AB16="SIM","Cliente pode pagar DIFA na entrada", )</f>
        <v/>
      </c>
      <c r="AH16" s="54" t="n"/>
      <c r="AI16" s="53">
        <f>IF(K16="SIM",(J16*$F$102),J16)</f>
        <v/>
      </c>
      <c r="AJ16" s="53">
        <f>IF(L16="SIM",(AI16*$F$101),AI16)</f>
        <v/>
      </c>
      <c r="AK16" s="53">
        <f>AJ16-AS16</f>
        <v/>
      </c>
      <c r="AL16" s="53">
        <f>AJ16*I16</f>
        <v/>
      </c>
      <c r="AM16" s="53">
        <f>AK16*I16</f>
        <v/>
      </c>
      <c r="AN16" s="53">
        <f>AK16-AP16-AQ16</f>
        <v/>
      </c>
      <c r="AO16" s="53">
        <f>AN16*I16</f>
        <v/>
      </c>
      <c r="AP16" s="53">
        <f>$AP$4*AK16</f>
        <v/>
      </c>
      <c r="AQ16" s="53">
        <f>$AQ$4*AK16</f>
        <v/>
      </c>
      <c r="AR16" s="51">
        <f t="array" ref="AR16">VLOOKUP(M16&amp;N16&amp;O16&amp;P16,Variáveis!$A$2:$E$240&amp;Variáveis!$B$2:$F$240&amp;Variáveis!$C$2:$G$240&amp;Variáveis!$D$2:$H$240,5,FALSE)</f>
        <v/>
      </c>
      <c r="AS16" s="53">
        <f>((AJ16*(1-AR16))*AR16)</f>
        <v/>
      </c>
      <c r="AT16" s="53">
        <f>(((J16+(J16*AU16))*0.18)-(J16*AR16))</f>
        <v/>
      </c>
      <c r="AU16" s="55">
        <f>(((1+AV16)*(1-AR16))/(1-0.18)-1)</f>
        <v/>
      </c>
      <c r="AV16" s="55">
        <f>IF(BB16&gt;0,BB16,IF(BA16&gt;0,BA16,IF(AZ16&gt;0,AZ16,IF(AY16&gt;0,AY16,IF(AX16&gt;0,AX16)))))/100</f>
        <v/>
      </c>
      <c r="AW16" s="56">
        <f>VALUE(LEFT(G16,4))</f>
        <v/>
      </c>
      <c r="AX16" s="56">
        <f>VALUE(IFERROR(VLOOKUP(VALUE(LEFT(G16,4)),ST!$C$4:$E$300,3,FALSE),"0"))</f>
        <v/>
      </c>
      <c r="AY16" s="56">
        <f>VALUE(IFERROR(VLOOKUP(VALUE(LEFT(G16,5)),ST!$C$4:$E$300,3,FALSE),"0"))</f>
        <v/>
      </c>
      <c r="AZ16" s="56">
        <f>VALUE(IFERROR(VLOOKUP(VALUE(LEFT(G16,6)),ST!$C$4:$E$300,3,FALSE),"0"))</f>
        <v/>
      </c>
      <c r="BA16" s="56">
        <f>VALUE(IFERROR(VLOOKUP(VALUE(LEFT(G16,7)),ST!$C$4:$E$300,3,FALSE),"0"))</f>
        <v/>
      </c>
      <c r="BB16" s="56">
        <f>VALUE(IFERROR(VLOOKUP(G16,ST!$C$4:$E$400,3,FALSE),"0"))</f>
        <v/>
      </c>
      <c r="BC16" s="57">
        <f>IF(VLOOKUP(AW16,ST!$C$4:$F$298,4,FALSE)&lt;&gt;0,VLOOKUP(AW16,ST!$C$4:$F$298,4,FALSE),VLOOKUP(G16,ST!$C$4:$F$298,4,FALSE))</f>
        <v/>
      </c>
      <c r="BD16" s="57">
        <f>IF(O16="SC","Desconsiderar coluna ICMS ST",IF(O16="PR","Haverá ST", ))</f>
        <v/>
      </c>
      <c r="BE16" s="53">
        <f>W16</f>
        <v/>
      </c>
      <c r="BF16" s="53">
        <f>X16</f>
        <v/>
      </c>
      <c r="BG16" s="53">
        <f>AD16-AS16</f>
        <v/>
      </c>
      <c r="BH16" s="51">
        <f>$W$4+$X$4+AC16+$BJ$4+0.07</f>
        <v/>
      </c>
      <c r="BI16" s="53">
        <f>IF(BD16="Haverá ST",AJ16+AS16+AT16,AJ16+AS16)</f>
        <v/>
      </c>
      <c r="BJ16" s="53">
        <f>T16*$BJ$4</f>
        <v/>
      </c>
      <c r="BK16" s="53">
        <f>T16*$BK$4</f>
        <v/>
      </c>
      <c r="BL16" s="53">
        <f>BE16+BF16+AO16+BJ16+BK16+AD16</f>
        <v/>
      </c>
      <c r="BM16" s="53">
        <f>(T16-BL16)</f>
        <v/>
      </c>
    </row>
    <row r="17" ht="15.75" customHeight="1" s="218">
      <c r="A17" s="58">
        <f>A16+1</f>
        <v/>
      </c>
      <c r="B17" s="144">
        <f>BOM!B17</f>
        <v/>
      </c>
      <c r="C17" s="144">
        <f>BOM!C17</f>
        <v/>
      </c>
      <c r="D17" s="144">
        <f>BOM!D17</f>
        <v/>
      </c>
      <c r="E17" s="144">
        <f>BOM!E17</f>
        <v/>
      </c>
      <c r="F17" s="144">
        <f>BOM!F17</f>
        <v/>
      </c>
      <c r="G17" s="144">
        <f>BOM!G17</f>
        <v/>
      </c>
      <c r="H17" s="144">
        <f>BOM!H17</f>
        <v/>
      </c>
      <c r="I17" s="147">
        <f>I13*2</f>
        <v/>
      </c>
      <c r="J17" s="146">
        <f>BOM!J17</f>
        <v/>
      </c>
      <c r="K17" s="146">
        <f>BOM!K17</f>
        <v/>
      </c>
      <c r="L17" s="146">
        <f>BOM!L17</f>
        <v/>
      </c>
      <c r="M17" s="146">
        <f>BOM!M17</f>
        <v/>
      </c>
      <c r="N17" s="146">
        <f>BOM!N17</f>
        <v/>
      </c>
      <c r="O17" s="146">
        <f>BOM!O17</f>
        <v/>
      </c>
      <c r="P17" s="146">
        <f>BOM!P17</f>
        <v/>
      </c>
      <c r="Q17" s="46">
        <f>$F$97</f>
        <v/>
      </c>
      <c r="R17" s="46">
        <f>$F$98</f>
        <v/>
      </c>
      <c r="S17" s="48">
        <f>U17-(U17*R17)</f>
        <v/>
      </c>
      <c r="T17" s="48">
        <f>S17*I17</f>
        <v/>
      </c>
      <c r="U17" s="48">
        <f>(AN17)/(1-(BH17+Q17))</f>
        <v/>
      </c>
      <c r="V17" s="48">
        <f>U17*I17</f>
        <v/>
      </c>
      <c r="W17" s="49">
        <f>T17*$W$4</f>
        <v/>
      </c>
      <c r="X17" s="49">
        <f>T17*$X$4</f>
        <v/>
      </c>
      <c r="Y17" s="50">
        <f>M17</f>
        <v/>
      </c>
      <c r="Z17" s="9" t="n"/>
      <c r="AA17" s="9" t="n"/>
      <c r="AB17" s="9" t="n"/>
      <c r="AC17" s="51">
        <f t="array" ref="AC17">IF(I17&gt;0,VLOOKUP(Y17&amp;$P$88&amp;$P$89&amp;$P$90,Variáveis!$O$2:$S$300&amp;Variáveis!$P$2:$T$300&amp;Variáveis!$Q$2:$U$300&amp;Variáveis!$R$2:$V$300,5,FALSE),0)</f>
        <v/>
      </c>
      <c r="AD17" s="52">
        <f>T17*AC17</f>
        <v/>
      </c>
      <c r="AE17" s="53">
        <f>IF(AB17="não",((V17/(1-VLOOKUP(AA17,Variáveis!$AK$3:$AN$29,4,FALSE)))*VLOOKUP(AA17,Variáveis!$AK$3:$AN$29,4,FALSE))-AD17,0)</f>
        <v/>
      </c>
      <c r="AF17" s="53">
        <f>T17*$AF$4</f>
        <v/>
      </c>
      <c r="AG17" s="53">
        <f>IF(AB17="SIM","Cliente pode pagar DIFA na entrada", )</f>
        <v/>
      </c>
      <c r="AH17" s="54" t="n"/>
      <c r="AI17" s="53">
        <f>IF(K17="SIM",(J17*$F$102),J17)</f>
        <v/>
      </c>
      <c r="AJ17" s="53">
        <f>IF(L17="SIM",(AI17*$F$101),AI17)</f>
        <v/>
      </c>
      <c r="AK17" s="53">
        <f>AJ17-AS17</f>
        <v/>
      </c>
      <c r="AL17" s="53">
        <f>AJ17*I17</f>
        <v/>
      </c>
      <c r="AM17" s="53">
        <f>AK17*I17</f>
        <v/>
      </c>
      <c r="AN17" s="53">
        <f>AK17-AP17-AQ17</f>
        <v/>
      </c>
      <c r="AO17" s="53">
        <f>AN17*I17</f>
        <v/>
      </c>
      <c r="AP17" s="53">
        <f>$AP$4*AK17</f>
        <v/>
      </c>
      <c r="AQ17" s="53">
        <f>$AQ$4*AK17</f>
        <v/>
      </c>
      <c r="AR17" s="51">
        <f t="array" ref="AR17">VLOOKUP(M17&amp;N17&amp;O17&amp;P17,Variáveis!$A$2:$E$240&amp;Variáveis!$B$2:$F$240&amp;Variáveis!$C$2:$G$240&amp;Variáveis!$D$2:$H$240,5,FALSE)</f>
        <v/>
      </c>
      <c r="AS17" s="53">
        <f>((AJ17*(1-AR17))*AR17)</f>
        <v/>
      </c>
      <c r="AT17" s="53">
        <f>(((J17+(J17*AU17))*0.18)-(J17*AR17))</f>
        <v/>
      </c>
      <c r="AU17" s="55">
        <f>(((1+AV17)*(1-AR17))/(1-0.18)-1)</f>
        <v/>
      </c>
      <c r="AV17" s="55">
        <f>IF(BB17&gt;0,BB17,IF(BA17&gt;0,BA17,IF(AZ17&gt;0,AZ17,IF(AY17&gt;0,AY17,IF(AX17&gt;0,AX17)))))/100</f>
        <v/>
      </c>
      <c r="AW17" s="56">
        <f>VALUE(LEFT(G17,4))</f>
        <v/>
      </c>
      <c r="AX17" s="56">
        <f>VALUE(IFERROR(VLOOKUP(VALUE(LEFT(G17,4)),ST!$C$4:$E$300,3,FALSE),"0"))</f>
        <v/>
      </c>
      <c r="AY17" s="56">
        <f>VALUE(IFERROR(VLOOKUP(VALUE(LEFT(G17,5)),ST!$C$4:$E$300,3,FALSE),"0"))</f>
        <v/>
      </c>
      <c r="AZ17" s="56">
        <f>VALUE(IFERROR(VLOOKUP(VALUE(LEFT(G17,6)),ST!$C$4:$E$300,3,FALSE),"0"))</f>
        <v/>
      </c>
      <c r="BA17" s="56">
        <f>VALUE(IFERROR(VLOOKUP(VALUE(LEFT(G17,7)),ST!$C$4:$E$300,3,FALSE),"0"))</f>
        <v/>
      </c>
      <c r="BB17" s="56">
        <f>VALUE(IFERROR(VLOOKUP(G17,ST!$C$4:$E$400,3,FALSE),"0"))</f>
        <v/>
      </c>
      <c r="BC17" s="57">
        <f>IF(VLOOKUP(AW17,ST!$C$4:$F$298,4,FALSE)&lt;&gt;0,VLOOKUP(AW17,ST!$C$4:$F$298,4,FALSE),VLOOKUP(G17,ST!$C$4:$F$298,4,FALSE))</f>
        <v/>
      </c>
      <c r="BD17" s="57">
        <f>IF(O17="SC","Desconsiderar coluna ICMS ST",IF(O17="PR","Haverá ST", ))</f>
        <v/>
      </c>
      <c r="BE17" s="53">
        <f>W17</f>
        <v/>
      </c>
      <c r="BF17" s="53">
        <f>X17</f>
        <v/>
      </c>
      <c r="BG17" s="53">
        <f>AD17-AS17</f>
        <v/>
      </c>
      <c r="BH17" s="51">
        <f>$W$4+$X$4+AC17+$BJ$4+0.07</f>
        <v/>
      </c>
      <c r="BI17" s="53">
        <f>IF(BD17="Haverá ST",AJ17+AS17+AT17,AJ17+AS17)</f>
        <v/>
      </c>
      <c r="BJ17" s="53">
        <f>T17*$BJ$4</f>
        <v/>
      </c>
      <c r="BK17" s="53">
        <f>T17*$BK$4</f>
        <v/>
      </c>
      <c r="BL17" s="53">
        <f>BE17+BF17+AO17+BJ17+BK17+AD17</f>
        <v/>
      </c>
      <c r="BM17" s="53">
        <f>(T17-BL17)</f>
        <v/>
      </c>
    </row>
    <row r="18" ht="15.75" customHeight="1" s="218">
      <c r="A18" s="58">
        <f>A17+1</f>
        <v/>
      </c>
      <c r="B18" s="144">
        <f>BOM!B18</f>
        <v/>
      </c>
      <c r="C18" s="144">
        <f>BOM!C18</f>
        <v/>
      </c>
      <c r="D18" s="144">
        <f>BOM!D18</f>
        <v/>
      </c>
      <c r="E18" s="144">
        <f>BOM!E18</f>
        <v/>
      </c>
      <c r="F18" s="144">
        <f>BOM!F18</f>
        <v/>
      </c>
      <c r="G18" s="144">
        <f>BOM!G18</f>
        <v/>
      </c>
      <c r="H18" s="144">
        <f>BOM!H18</f>
        <v/>
      </c>
      <c r="I18" s="147" t="n">
        <v>0</v>
      </c>
      <c r="J18" s="146">
        <f>BOM!J18</f>
        <v/>
      </c>
      <c r="K18" s="146">
        <f>BOM!K18</f>
        <v/>
      </c>
      <c r="L18" s="146">
        <f>BOM!L18</f>
        <v/>
      </c>
      <c r="M18" s="146">
        <f>BOM!M18</f>
        <v/>
      </c>
      <c r="N18" s="146">
        <f>BOM!N18</f>
        <v/>
      </c>
      <c r="O18" s="146">
        <f>BOM!O18</f>
        <v/>
      </c>
      <c r="P18" s="146">
        <f>BOM!P18</f>
        <v/>
      </c>
      <c r="Q18" s="46">
        <f>$F$97</f>
        <v/>
      </c>
      <c r="R18" s="46">
        <f>$F$98</f>
        <v/>
      </c>
      <c r="S18" s="48">
        <f>U18-(U18*R18)</f>
        <v/>
      </c>
      <c r="T18" s="48">
        <f>S18*I18</f>
        <v/>
      </c>
      <c r="U18" s="48">
        <f>(AN18)/(1-(BH18+Q18))</f>
        <v/>
      </c>
      <c r="V18" s="48">
        <f>U18*I18</f>
        <v/>
      </c>
      <c r="W18" s="49">
        <f>T18*$W$4</f>
        <v/>
      </c>
      <c r="X18" s="49">
        <f>T18*$X$4</f>
        <v/>
      </c>
      <c r="Y18" s="50">
        <f>M18</f>
        <v/>
      </c>
      <c r="Z18" s="9" t="n"/>
      <c r="AA18" s="9" t="n"/>
      <c r="AB18" s="9" t="n"/>
      <c r="AC18" s="51">
        <f t="array" ref="AC18">IF(I18&gt;0,VLOOKUP(Y18&amp;$P$88&amp;$P$89&amp;$P$90,Variáveis!$O$2:$S$300&amp;Variáveis!$P$2:$T$300&amp;Variáveis!$Q$2:$U$300&amp;Variáveis!$R$2:$V$300,5,FALSE),0)</f>
        <v/>
      </c>
      <c r="AD18" s="52">
        <f>T18*AC18</f>
        <v/>
      </c>
      <c r="AE18" s="53">
        <f>IF(AB18="não",((V18/(1-VLOOKUP(AA18,Variáveis!$AK$3:$AN$29,4,FALSE)))*VLOOKUP(AA18,Variáveis!$AK$3:$AN$29,4,FALSE))-AD18,0)</f>
        <v/>
      </c>
      <c r="AF18" s="53">
        <f>T18*$AF$4</f>
        <v/>
      </c>
      <c r="AG18" s="53">
        <f>IF(AB18="SIM","Cliente pode pagar DIFA na entrada", )</f>
        <v/>
      </c>
      <c r="AH18" s="54" t="n"/>
      <c r="AI18" s="53">
        <f>IF(K18="SIM",(J18*$F$102),J18)</f>
        <v/>
      </c>
      <c r="AJ18" s="53">
        <f>IF(L18="SIM",(AI18*$F$101),AI18)</f>
        <v/>
      </c>
      <c r="AK18" s="53">
        <f>AJ18-AS18</f>
        <v/>
      </c>
      <c r="AL18" s="53">
        <f>AJ18*I18</f>
        <v/>
      </c>
      <c r="AM18" s="53">
        <f>AK18*I18</f>
        <v/>
      </c>
      <c r="AN18" s="53">
        <f>AK18-AP18-AQ18</f>
        <v/>
      </c>
      <c r="AO18" s="53">
        <f>AN18*I18</f>
        <v/>
      </c>
      <c r="AP18" s="53">
        <f>$AP$4*AK18</f>
        <v/>
      </c>
      <c r="AQ18" s="53">
        <f>$AQ$4*AK18</f>
        <v/>
      </c>
      <c r="AR18" s="51">
        <f t="array" ref="AR18">VLOOKUP(M18&amp;N18&amp;O18&amp;P18,Variáveis!$A$2:$E$240&amp;Variáveis!$B$2:$F$240&amp;Variáveis!$C$2:$G$240&amp;Variáveis!$D$2:$H$240,5,FALSE)</f>
        <v/>
      </c>
      <c r="AS18" s="53">
        <f>((AJ18*(1-AR18))*AR18)</f>
        <v/>
      </c>
      <c r="AT18" s="53">
        <f>(((J18+(J18*AU18))*0.18)-(J18*AR18))</f>
        <v/>
      </c>
      <c r="AU18" s="55">
        <f>(((1+AV18)*(1-AR18))/(1-0.18)-1)</f>
        <v/>
      </c>
      <c r="AV18" s="55">
        <f>IF(BB18&gt;0,BB18,IF(BA18&gt;0,BA18,IF(AZ18&gt;0,AZ18,IF(AY18&gt;0,AY18,IF(AX18&gt;0,AX18)))))/100</f>
        <v/>
      </c>
      <c r="AW18" s="56">
        <f>VALUE(LEFT(G18,4))</f>
        <v/>
      </c>
      <c r="AX18" s="56">
        <f>VALUE(IFERROR(VLOOKUP(VALUE(LEFT(G18,4)),ST!$C$4:$E$300,3,FALSE),"0"))</f>
        <v/>
      </c>
      <c r="AY18" s="56">
        <f>VALUE(IFERROR(VLOOKUP(VALUE(LEFT(G18,5)),ST!$C$4:$E$300,3,FALSE),"0"))</f>
        <v/>
      </c>
      <c r="AZ18" s="56">
        <f>VALUE(IFERROR(VLOOKUP(VALUE(LEFT(G18,6)),ST!$C$4:$E$300,3,FALSE),"0"))</f>
        <v/>
      </c>
      <c r="BA18" s="56">
        <f>VALUE(IFERROR(VLOOKUP(VALUE(LEFT(G18,7)),ST!$C$4:$E$300,3,FALSE),"0"))</f>
        <v/>
      </c>
      <c r="BB18" s="56">
        <f>VALUE(IFERROR(VLOOKUP(G18,ST!$C$4:$E$400,3,FALSE),"0"))</f>
        <v/>
      </c>
      <c r="BC18" s="57">
        <f>IF(VLOOKUP(AW18,ST!$C$4:$F$298,4,FALSE)&lt;&gt;0,VLOOKUP(AW18,ST!$C$4:$F$298,4,FALSE),VLOOKUP(G18,ST!$C$4:$F$298,4,FALSE))</f>
        <v/>
      </c>
      <c r="BD18" s="57">
        <f>IF(O18="SC","Desconsiderar coluna ICMS ST",IF(O18="PR","Haverá ST", ))</f>
        <v/>
      </c>
      <c r="BE18" s="53">
        <f>W18</f>
        <v/>
      </c>
      <c r="BF18" s="53">
        <f>X18</f>
        <v/>
      </c>
      <c r="BG18" s="53">
        <f>AD18-AS18</f>
        <v/>
      </c>
      <c r="BH18" s="51">
        <f>$W$4+$X$4+AC18+$BJ$4+0.07</f>
        <v/>
      </c>
      <c r="BI18" s="53">
        <f>IF(BD18="Haverá ST",AJ18+AS18+AT18,AJ18+AS18)</f>
        <v/>
      </c>
      <c r="BJ18" s="53">
        <f>T18*$BJ$4</f>
        <v/>
      </c>
      <c r="BK18" s="53">
        <f>T18*$BK$4</f>
        <v/>
      </c>
      <c r="BL18" s="53">
        <f>BE18+BF18+AO18+BJ18+BK18+AD18</f>
        <v/>
      </c>
      <c r="BM18" s="53">
        <f>(T18-BL18)</f>
        <v/>
      </c>
    </row>
    <row r="19" ht="15.75" customHeight="1" s="218">
      <c r="A19" s="58">
        <f>A18+1</f>
        <v/>
      </c>
      <c r="B19" s="144">
        <f>BOM!B19</f>
        <v/>
      </c>
      <c r="C19" s="144">
        <f>BOM!C19</f>
        <v/>
      </c>
      <c r="D19" s="144">
        <f>BOM!D19</f>
        <v/>
      </c>
      <c r="E19" s="144">
        <f>BOM!E19</f>
        <v/>
      </c>
      <c r="F19" s="144">
        <f>BOM!F19</f>
        <v/>
      </c>
      <c r="G19" s="144">
        <f>BOM!G19</f>
        <v/>
      </c>
      <c r="H19" s="144">
        <f>BOM!H19</f>
        <v/>
      </c>
      <c r="I19" s="147" t="n">
        <v>0</v>
      </c>
      <c r="J19" s="146">
        <f>BOM!J19</f>
        <v/>
      </c>
      <c r="K19" s="146">
        <f>BOM!K19</f>
        <v/>
      </c>
      <c r="L19" s="146">
        <f>BOM!L19</f>
        <v/>
      </c>
      <c r="M19" s="146">
        <f>BOM!M19</f>
        <v/>
      </c>
      <c r="N19" s="146">
        <f>BOM!N19</f>
        <v/>
      </c>
      <c r="O19" s="146">
        <f>BOM!O19</f>
        <v/>
      </c>
      <c r="P19" s="146">
        <f>BOM!P19</f>
        <v/>
      </c>
      <c r="Q19" s="46">
        <f>$F$97</f>
        <v/>
      </c>
      <c r="R19" s="46">
        <f>$F$98</f>
        <v/>
      </c>
      <c r="S19" s="48">
        <f>U19-(U19*R19)</f>
        <v/>
      </c>
      <c r="T19" s="48">
        <f>S19*I19</f>
        <v/>
      </c>
      <c r="U19" s="48">
        <f>(AN19)/(1-(BH19+Q19))</f>
        <v/>
      </c>
      <c r="V19" s="48">
        <f>U19*I19</f>
        <v/>
      </c>
      <c r="W19" s="49">
        <f>T19*$W$4</f>
        <v/>
      </c>
      <c r="X19" s="49">
        <f>T19*$X$4</f>
        <v/>
      </c>
      <c r="Y19" s="50">
        <f>M19</f>
        <v/>
      </c>
      <c r="Z19" s="9" t="n"/>
      <c r="AA19" s="9" t="n"/>
      <c r="AB19" s="9" t="n"/>
      <c r="AC19" s="51">
        <f t="array" ref="AC19">IF(I19&gt;0,VLOOKUP(Y19&amp;$P$88&amp;$P$89&amp;$P$90,Variáveis!$O$2:$S$300&amp;Variáveis!$P$2:$T$300&amp;Variáveis!$Q$2:$U$300&amp;Variáveis!$R$2:$V$300,5,FALSE),0)</f>
        <v/>
      </c>
      <c r="AD19" s="52">
        <f>T19*AC19</f>
        <v/>
      </c>
      <c r="AE19" s="53">
        <f>IF(AB19="não",((V19/(1-VLOOKUP(AA19,Variáveis!$AK$3:$AN$29,4,FALSE)))*VLOOKUP(AA19,Variáveis!$AK$3:$AN$29,4,FALSE))-AD19,0)</f>
        <v/>
      </c>
      <c r="AF19" s="53">
        <f>T19*$AF$4</f>
        <v/>
      </c>
      <c r="AG19" s="53">
        <f>IF(AB19="SIM","Cliente pode pagar DIFA na entrada", )</f>
        <v/>
      </c>
      <c r="AH19" s="54" t="n"/>
      <c r="AI19" s="53">
        <f>IF(K19="SIM",(J19*$F$102),J19)</f>
        <v/>
      </c>
      <c r="AJ19" s="53">
        <f>IF(L19="SIM",(AI19*$F$101),AI19)</f>
        <v/>
      </c>
      <c r="AK19" s="53">
        <f>AJ19-AS19</f>
        <v/>
      </c>
      <c r="AL19" s="53">
        <f>AJ19*I19</f>
        <v/>
      </c>
      <c r="AM19" s="53">
        <f>AK19*I19</f>
        <v/>
      </c>
      <c r="AN19" s="53">
        <f>AK19-AP19-AQ19</f>
        <v/>
      </c>
      <c r="AO19" s="53">
        <f>AN19*I19</f>
        <v/>
      </c>
      <c r="AP19" s="53">
        <f>$AP$4*AK19</f>
        <v/>
      </c>
      <c r="AQ19" s="53">
        <f>$AQ$4*AK19</f>
        <v/>
      </c>
      <c r="AR19" s="51">
        <f t="array" ref="AR19">VLOOKUP(M19&amp;N19&amp;O19&amp;P19,Variáveis!$A$2:$E$240&amp;Variáveis!$B$2:$F$240&amp;Variáveis!$C$2:$G$240&amp;Variáveis!$D$2:$H$240,5,FALSE)</f>
        <v/>
      </c>
      <c r="AS19" s="53">
        <f>((AJ19*(1-AR19))*AR19)</f>
        <v/>
      </c>
      <c r="AT19" s="53">
        <f>(((J19+(J19*AU19))*0.18)-(J19*AR19))</f>
        <v/>
      </c>
      <c r="AU19" s="55">
        <f>(((1+AV19)*(1-AR19))/(1-0.18)-1)</f>
        <v/>
      </c>
      <c r="AV19" s="55">
        <f>IF(BB19&gt;0,BB19,IF(BA19&gt;0,BA19,IF(AZ19&gt;0,AZ19,IF(AY19&gt;0,AY19,IF(AX19&gt;0,AX19)))))/100</f>
        <v/>
      </c>
      <c r="AW19" s="56">
        <f>VALUE(LEFT(G19,4))</f>
        <v/>
      </c>
      <c r="AX19" s="56">
        <f>VALUE(IFERROR(VLOOKUP(VALUE(LEFT(G19,4)),ST!$C$4:$E$300,3,FALSE),"0"))</f>
        <v/>
      </c>
      <c r="AY19" s="56">
        <f>VALUE(IFERROR(VLOOKUP(VALUE(LEFT(G19,5)),ST!$C$4:$E$300,3,FALSE),"0"))</f>
        <v/>
      </c>
      <c r="AZ19" s="56">
        <f>VALUE(IFERROR(VLOOKUP(VALUE(LEFT(G19,6)),ST!$C$4:$E$300,3,FALSE),"0"))</f>
        <v/>
      </c>
      <c r="BA19" s="56">
        <f>VALUE(IFERROR(VLOOKUP(VALUE(LEFT(G19,7)),ST!$C$4:$E$300,3,FALSE),"0"))</f>
        <v/>
      </c>
      <c r="BB19" s="56">
        <f>VALUE(IFERROR(VLOOKUP(G19,ST!$C$4:$E$400,3,FALSE),"0"))</f>
        <v/>
      </c>
      <c r="BC19" s="57">
        <f>IF(VLOOKUP(AW19,ST!$C$4:$F$298,4,FALSE)&lt;&gt;0,VLOOKUP(AW19,ST!$C$4:$F$298,4,FALSE),VLOOKUP(G19,ST!$C$4:$F$298,4,FALSE))</f>
        <v/>
      </c>
      <c r="BD19" s="57">
        <f>IF(O19="SC","Desconsiderar coluna ICMS ST",IF(O19="PR","Haverá ST", ))</f>
        <v/>
      </c>
      <c r="BE19" s="53">
        <f>W19</f>
        <v/>
      </c>
      <c r="BF19" s="53">
        <f>X19</f>
        <v/>
      </c>
      <c r="BG19" s="53">
        <f>AD19-AS19</f>
        <v/>
      </c>
      <c r="BH19" s="51">
        <f>$W$4+$X$4+AC19+$BJ$4+0.07</f>
        <v/>
      </c>
      <c r="BI19" s="53">
        <f>IF(BD19="Haverá ST",AJ19+AS19+AT19,AJ19+AS19)</f>
        <v/>
      </c>
      <c r="BJ19" s="53">
        <f>T19*$BJ$4</f>
        <v/>
      </c>
      <c r="BK19" s="53">
        <f>T19*$BK$4</f>
        <v/>
      </c>
      <c r="BL19" s="53">
        <f>BE19+BF19+AO19+BJ19+BK19+AD19</f>
        <v/>
      </c>
      <c r="BM19" s="53">
        <f>(T19-BL19)</f>
        <v/>
      </c>
    </row>
    <row r="20" ht="15.75" customHeight="1" s="218">
      <c r="A20" s="58">
        <f>A19+1</f>
        <v/>
      </c>
      <c r="B20" s="144">
        <f>BOM!B20</f>
        <v/>
      </c>
      <c r="C20" s="144">
        <f>BOM!C20</f>
        <v/>
      </c>
      <c r="D20" s="144">
        <f>BOM!D20</f>
        <v/>
      </c>
      <c r="E20" s="144">
        <f>BOM!E20</f>
        <v/>
      </c>
      <c r="F20" s="144">
        <f>BOM!F20</f>
        <v/>
      </c>
      <c r="G20" s="144">
        <f>BOM!G20</f>
        <v/>
      </c>
      <c r="H20" s="144">
        <f>BOM!H20</f>
        <v/>
      </c>
      <c r="I20" s="147" t="n">
        <v>0</v>
      </c>
      <c r="J20" s="146">
        <f>BOM!J20</f>
        <v/>
      </c>
      <c r="K20" s="146">
        <f>BOM!K20</f>
        <v/>
      </c>
      <c r="L20" s="146">
        <f>BOM!L20</f>
        <v/>
      </c>
      <c r="M20" s="146">
        <f>BOM!M20</f>
        <v/>
      </c>
      <c r="N20" s="146">
        <f>BOM!N20</f>
        <v/>
      </c>
      <c r="O20" s="146">
        <f>BOM!O20</f>
        <v/>
      </c>
      <c r="P20" s="146">
        <f>BOM!P20</f>
        <v/>
      </c>
      <c r="Q20" s="46">
        <f>$F$97</f>
        <v/>
      </c>
      <c r="R20" s="46">
        <f>$F$98</f>
        <v/>
      </c>
      <c r="S20" s="48">
        <f>U20-(U20*R20)</f>
        <v/>
      </c>
      <c r="T20" s="48">
        <f>S20*I20</f>
        <v/>
      </c>
      <c r="U20" s="48">
        <f>(AN20)/(1-(BH20+Q20))</f>
        <v/>
      </c>
      <c r="V20" s="48">
        <f>U20*I20</f>
        <v/>
      </c>
      <c r="W20" s="49">
        <f>T20*$W$4</f>
        <v/>
      </c>
      <c r="X20" s="49">
        <f>T20*$X$4</f>
        <v/>
      </c>
      <c r="Y20" s="50">
        <f>M20</f>
        <v/>
      </c>
      <c r="Z20" s="9" t="n"/>
      <c r="AA20" s="9" t="n"/>
      <c r="AB20" s="9" t="n"/>
      <c r="AC20" s="51">
        <f t="array" ref="AC20">IF(I20&gt;0,VLOOKUP(Y20&amp;$P$88&amp;$P$89&amp;$P$90,Variáveis!$O$2:$S$300&amp;Variáveis!$P$2:$T$300&amp;Variáveis!$Q$2:$U$300&amp;Variáveis!$R$2:$V$300,5,FALSE),0)</f>
        <v/>
      </c>
      <c r="AD20" s="52">
        <f>T20*AC20</f>
        <v/>
      </c>
      <c r="AE20" s="53">
        <f>IF(AB20="não",((V20/(1-VLOOKUP(AA20,Variáveis!$AK$3:$AN$29,4,FALSE)))*VLOOKUP(AA20,Variáveis!$AK$3:$AN$29,4,FALSE))-AD20,0)</f>
        <v/>
      </c>
      <c r="AF20" s="53">
        <f>T20*$AF$4</f>
        <v/>
      </c>
      <c r="AG20" s="53">
        <f>IF(AB20="SIM","Cliente pode pagar DIFA na entrada", )</f>
        <v/>
      </c>
      <c r="AH20" s="54" t="n"/>
      <c r="AI20" s="53">
        <f>IF(K20="SIM",(J20*$F$102),J20)</f>
        <v/>
      </c>
      <c r="AJ20" s="53">
        <f>IF(L20="SIM",(AI20*$F$101),AI20)</f>
        <v/>
      </c>
      <c r="AK20" s="53">
        <f>AJ20-AS20</f>
        <v/>
      </c>
      <c r="AL20" s="53">
        <f>AJ20*I20</f>
        <v/>
      </c>
      <c r="AM20" s="53">
        <f>AK20*I20</f>
        <v/>
      </c>
      <c r="AN20" s="53">
        <f>AK20-AP20-AQ20</f>
        <v/>
      </c>
      <c r="AO20" s="53">
        <f>AN20*I20</f>
        <v/>
      </c>
      <c r="AP20" s="53">
        <f>$AP$4*AK20</f>
        <v/>
      </c>
      <c r="AQ20" s="53">
        <f>$AQ$4*AK20</f>
        <v/>
      </c>
      <c r="AR20" s="51">
        <f t="array" ref="AR20">VLOOKUP(M20&amp;N20&amp;O20&amp;P20,Variáveis!$A$2:$E$240&amp;Variáveis!$B$2:$F$240&amp;Variáveis!$C$2:$G$240&amp;Variáveis!$D$2:$H$240,5,FALSE)</f>
        <v/>
      </c>
      <c r="AS20" s="53">
        <f>((AJ20*(1-AR20))*AR20)</f>
        <v/>
      </c>
      <c r="AT20" s="53">
        <f>(((J20+(J20*AU20))*0.18)-(J20*AR20))</f>
        <v/>
      </c>
      <c r="AU20" s="55">
        <f>(((1+AV20)*(1-AR20))/(1-0.18)-1)</f>
        <v/>
      </c>
      <c r="AV20" s="55">
        <f>IF(BB20&gt;0,BB20,IF(BA20&gt;0,BA20,IF(AZ20&gt;0,AZ20,IF(AY20&gt;0,AY20,IF(AX20&gt;0,AX20)))))/100</f>
        <v/>
      </c>
      <c r="AW20" s="56">
        <f>VALUE(LEFT(G20,4))</f>
        <v/>
      </c>
      <c r="AX20" s="56">
        <f>VALUE(IFERROR(VLOOKUP(VALUE(LEFT(G20,4)),ST!$C$4:$E$300,3,FALSE),"0"))</f>
        <v/>
      </c>
      <c r="AY20" s="56">
        <f>VALUE(IFERROR(VLOOKUP(VALUE(LEFT(G20,5)),ST!$C$4:$E$300,3,FALSE),"0"))</f>
        <v/>
      </c>
      <c r="AZ20" s="56">
        <f>VALUE(IFERROR(VLOOKUP(VALUE(LEFT(G20,6)),ST!$C$4:$E$300,3,FALSE),"0"))</f>
        <v/>
      </c>
      <c r="BA20" s="56">
        <f>VALUE(IFERROR(VLOOKUP(VALUE(LEFT(G20,7)),ST!$C$4:$E$300,3,FALSE),"0"))</f>
        <v/>
      </c>
      <c r="BB20" s="56">
        <f>VALUE(IFERROR(VLOOKUP(G20,ST!$C$4:$E$400,3,FALSE),"0"))</f>
        <v/>
      </c>
      <c r="BC20" s="57">
        <f>IF(VLOOKUP(AW20,ST!$C$4:$F$298,4,FALSE)&lt;&gt;0,VLOOKUP(AW20,ST!$C$4:$F$298,4,FALSE),VLOOKUP(G20,ST!$C$4:$F$298,4,FALSE))</f>
        <v/>
      </c>
      <c r="BD20" s="57">
        <f>IF(O20="SC","Desconsiderar coluna ICMS ST",IF(O20="PR","Haverá ST", ))</f>
        <v/>
      </c>
      <c r="BE20" s="53">
        <f>W20</f>
        <v/>
      </c>
      <c r="BF20" s="53">
        <f>X20</f>
        <v/>
      </c>
      <c r="BG20" s="53">
        <f>AD20-AS20</f>
        <v/>
      </c>
      <c r="BH20" s="51">
        <f>$W$4+$X$4+AC20+$BJ$4+0.07</f>
        <v/>
      </c>
      <c r="BI20" s="53">
        <f>IF(BD20="Haverá ST",AJ20+AS20+AT20,AJ20+AS20)</f>
        <v/>
      </c>
      <c r="BJ20" s="53">
        <f>T20*$BJ$4</f>
        <v/>
      </c>
      <c r="BK20" s="53">
        <f>T20*$BK$4</f>
        <v/>
      </c>
      <c r="BL20" s="53">
        <f>BE20+BF20+AO20+BJ20+BK20+AD20</f>
        <v/>
      </c>
      <c r="BM20" s="53">
        <f>(T20-BL20)</f>
        <v/>
      </c>
    </row>
    <row r="21" ht="15.75" customHeight="1" s="218">
      <c r="A21" s="58">
        <f>A20+1</f>
        <v/>
      </c>
      <c r="B21" s="144">
        <f>BOM!B21</f>
        <v/>
      </c>
      <c r="C21" s="144">
        <f>BOM!C21</f>
        <v/>
      </c>
      <c r="D21" s="144">
        <f>BOM!D21</f>
        <v/>
      </c>
      <c r="E21" s="144">
        <f>BOM!E21</f>
        <v/>
      </c>
      <c r="F21" s="144">
        <f>BOM!F21</f>
        <v/>
      </c>
      <c r="G21" s="144">
        <f>BOM!G21</f>
        <v/>
      </c>
      <c r="H21" s="144">
        <f>BOM!H21</f>
        <v/>
      </c>
      <c r="I21" s="147" t="n">
        <v>0</v>
      </c>
      <c r="J21" s="146">
        <f>BOM!J21</f>
        <v/>
      </c>
      <c r="K21" s="146">
        <f>BOM!K21</f>
        <v/>
      </c>
      <c r="L21" s="146">
        <f>BOM!L21</f>
        <v/>
      </c>
      <c r="M21" s="146">
        <f>BOM!M21</f>
        <v/>
      </c>
      <c r="N21" s="146">
        <f>BOM!N21</f>
        <v/>
      </c>
      <c r="O21" s="146">
        <f>BOM!O21</f>
        <v/>
      </c>
      <c r="P21" s="146">
        <f>BOM!P21</f>
        <v/>
      </c>
      <c r="Q21" s="46">
        <f>$F$97</f>
        <v/>
      </c>
      <c r="R21" s="46">
        <f>$F$98</f>
        <v/>
      </c>
      <c r="S21" s="48">
        <f>U21-(U21*R21)</f>
        <v/>
      </c>
      <c r="T21" s="48">
        <f>S21*I21</f>
        <v/>
      </c>
      <c r="U21" s="48">
        <f>(AN21)/(1-(BH21+Q21))</f>
        <v/>
      </c>
      <c r="V21" s="48">
        <f>U21*I21</f>
        <v/>
      </c>
      <c r="W21" s="49">
        <f>T21*$W$4</f>
        <v/>
      </c>
      <c r="X21" s="49">
        <f>T21*$X$4</f>
        <v/>
      </c>
      <c r="Y21" s="50">
        <f>M21</f>
        <v/>
      </c>
      <c r="Z21" s="9" t="n"/>
      <c r="AA21" s="9" t="n"/>
      <c r="AB21" s="9" t="n"/>
      <c r="AC21" s="51">
        <f t="array" ref="AC21">IF(I21&gt;0,VLOOKUP(Y21&amp;$P$88&amp;$P$89&amp;$P$90,Variáveis!$O$2:$S$300&amp;Variáveis!$P$2:$T$300&amp;Variáveis!$Q$2:$U$300&amp;Variáveis!$R$2:$V$300,5,FALSE),0)</f>
        <v/>
      </c>
      <c r="AD21" s="52">
        <f>T21*AC21</f>
        <v/>
      </c>
      <c r="AE21" s="53">
        <f>IF(AB21="não",((V21/(1-VLOOKUP(AA21,Variáveis!$AK$3:$AN$29,4,FALSE)))*VLOOKUP(AA21,Variáveis!$AK$3:$AN$29,4,FALSE))-AD21,0)</f>
        <v/>
      </c>
      <c r="AF21" s="53">
        <f>T21*$AF$4</f>
        <v/>
      </c>
      <c r="AG21" s="53">
        <f>IF(AB21="SIM","Cliente pode pagar DIFA na entrada", )</f>
        <v/>
      </c>
      <c r="AH21" s="54" t="n"/>
      <c r="AI21" s="53">
        <f>IF(K21="SIM",(J21*$F$102),J21)</f>
        <v/>
      </c>
      <c r="AJ21" s="53">
        <f>IF(L21="SIM",(AI21*$F$101),AI21)</f>
        <v/>
      </c>
      <c r="AK21" s="53">
        <f>AJ21-AS21</f>
        <v/>
      </c>
      <c r="AL21" s="53">
        <f>AJ21*I21</f>
        <v/>
      </c>
      <c r="AM21" s="53">
        <f>AK21*I21</f>
        <v/>
      </c>
      <c r="AN21" s="53">
        <f>AK21-AP21-AQ21</f>
        <v/>
      </c>
      <c r="AO21" s="53">
        <f>AN21*I21</f>
        <v/>
      </c>
      <c r="AP21" s="53">
        <f>$AP$4*AK21</f>
        <v/>
      </c>
      <c r="AQ21" s="53">
        <f>$AQ$4*AK21</f>
        <v/>
      </c>
      <c r="AR21" s="51">
        <f t="array" ref="AR21">VLOOKUP(M21&amp;N21&amp;O21&amp;P21,Variáveis!$A$2:$E$240&amp;Variáveis!$B$2:$F$240&amp;Variáveis!$C$2:$G$240&amp;Variáveis!$D$2:$H$240,5,FALSE)</f>
        <v/>
      </c>
      <c r="AS21" s="53">
        <f>((AJ21*(1-AR21))*AR21)</f>
        <v/>
      </c>
      <c r="AT21" s="53">
        <f>(((J21+(J21*AU21))*0.18)-(J21*AR21))</f>
        <v/>
      </c>
      <c r="AU21" s="55">
        <f>(((1+AV21)*(1-AR21))/(1-0.18)-1)</f>
        <v/>
      </c>
      <c r="AV21" s="55">
        <f>IF(BB21&gt;0,BB21,IF(BA21&gt;0,BA21,IF(AZ21&gt;0,AZ21,IF(AY21&gt;0,AY21,IF(AX21&gt;0,AX21)))))/100</f>
        <v/>
      </c>
      <c r="AW21" s="56">
        <f>VALUE(LEFT(G21,4))</f>
        <v/>
      </c>
      <c r="AX21" s="56">
        <f>VALUE(IFERROR(VLOOKUP(VALUE(LEFT(G21,4)),ST!$C$4:$E$300,3,FALSE),"0"))</f>
        <v/>
      </c>
      <c r="AY21" s="56">
        <f>VALUE(IFERROR(VLOOKUP(VALUE(LEFT(G21,5)),ST!$C$4:$E$300,3,FALSE),"0"))</f>
        <v/>
      </c>
      <c r="AZ21" s="56">
        <f>VALUE(IFERROR(VLOOKUP(VALUE(LEFT(G21,6)),ST!$C$4:$E$300,3,FALSE),"0"))</f>
        <v/>
      </c>
      <c r="BA21" s="56">
        <f>VALUE(IFERROR(VLOOKUP(VALUE(LEFT(G21,7)),ST!$C$4:$E$300,3,FALSE),"0"))</f>
        <v/>
      </c>
      <c r="BB21" s="56">
        <f>VALUE(IFERROR(VLOOKUP(G21,ST!$C$4:$E$400,3,FALSE),"0"))</f>
        <v/>
      </c>
      <c r="BC21" s="57">
        <f>IF(VLOOKUP(AW21,ST!$C$4:$F$298,4,FALSE)&lt;&gt;0,VLOOKUP(AW21,ST!$C$4:$F$298,4,FALSE),VLOOKUP(G21,ST!$C$4:$F$298,4,FALSE))</f>
        <v/>
      </c>
      <c r="BD21" s="57">
        <f>IF(O21="SC","Desconsiderar coluna ICMS ST",IF(O21="PR","Haverá ST", ))</f>
        <v/>
      </c>
      <c r="BE21" s="53">
        <f>W21</f>
        <v/>
      </c>
      <c r="BF21" s="53">
        <f>X21</f>
        <v/>
      </c>
      <c r="BG21" s="53">
        <f>AD21-AS21</f>
        <v/>
      </c>
      <c r="BH21" s="51">
        <f>$W$4+$X$4+AC21+$BJ$4+0.07</f>
        <v/>
      </c>
      <c r="BI21" s="53">
        <f>IF(BD21="Haverá ST",AJ21+AS21+AT21,AJ21+AS21)</f>
        <v/>
      </c>
      <c r="BJ21" s="53">
        <f>T21*$BJ$4</f>
        <v/>
      </c>
      <c r="BK21" s="53">
        <f>T21*$BK$4</f>
        <v/>
      </c>
      <c r="BL21" s="53">
        <f>BE21+BF21+AO21+BJ21+BK21+AD21</f>
        <v/>
      </c>
      <c r="BM21" s="53">
        <f>(T21-BL21)</f>
        <v/>
      </c>
    </row>
    <row r="22" ht="15.75" customHeight="1" s="218">
      <c r="A22" s="58">
        <f>A21+1</f>
        <v/>
      </c>
      <c r="B22" s="144">
        <f>BOM!B22</f>
        <v/>
      </c>
      <c r="C22" s="144">
        <f>BOM!C22</f>
        <v/>
      </c>
      <c r="D22" s="144">
        <f>BOM!D22</f>
        <v/>
      </c>
      <c r="E22" s="144">
        <f>BOM!E22</f>
        <v/>
      </c>
      <c r="F22" s="144">
        <f>BOM!F22</f>
        <v/>
      </c>
      <c r="G22" s="144">
        <f>BOM!G22</f>
        <v/>
      </c>
      <c r="H22" s="144">
        <f>BOM!H22</f>
        <v/>
      </c>
      <c r="I22" s="147" t="n">
        <v>0</v>
      </c>
      <c r="J22" s="146">
        <f>BOM!J22</f>
        <v/>
      </c>
      <c r="K22" s="146">
        <f>BOM!K22</f>
        <v/>
      </c>
      <c r="L22" s="146">
        <f>BOM!L22</f>
        <v/>
      </c>
      <c r="M22" s="146">
        <f>BOM!M22</f>
        <v/>
      </c>
      <c r="N22" s="146">
        <f>BOM!N22</f>
        <v/>
      </c>
      <c r="O22" s="146">
        <f>BOM!O22</f>
        <v/>
      </c>
      <c r="P22" s="146">
        <f>BOM!P22</f>
        <v/>
      </c>
      <c r="Q22" s="46">
        <f>$F$97</f>
        <v/>
      </c>
      <c r="R22" s="46">
        <f>$F$98</f>
        <v/>
      </c>
      <c r="S22" s="48">
        <f>U22-(U22*R22)</f>
        <v/>
      </c>
      <c r="T22" s="48">
        <f>S22*I22</f>
        <v/>
      </c>
      <c r="U22" s="48">
        <f>(AN22)/(1-(BH22+Q22))</f>
        <v/>
      </c>
      <c r="V22" s="48">
        <f>U22*I22</f>
        <v/>
      </c>
      <c r="W22" s="49">
        <f>T22*$W$4</f>
        <v/>
      </c>
      <c r="X22" s="49">
        <f>T22*$X$4</f>
        <v/>
      </c>
      <c r="Y22" s="50">
        <f>M22</f>
        <v/>
      </c>
      <c r="Z22" s="9" t="n"/>
      <c r="AA22" s="9" t="n"/>
      <c r="AB22" s="9" t="n"/>
      <c r="AC22" s="51">
        <f t="array" ref="AC22">IF(I22&gt;0,VLOOKUP(Y22&amp;$P$88&amp;$P$89&amp;$P$90,Variáveis!$O$2:$S$300&amp;Variáveis!$P$2:$T$300&amp;Variáveis!$Q$2:$U$300&amp;Variáveis!$R$2:$V$300,5,FALSE),0)</f>
        <v/>
      </c>
      <c r="AD22" s="52">
        <f>T22*AC22</f>
        <v/>
      </c>
      <c r="AE22" s="53">
        <f>IF(AB22="não",((V22/(1-VLOOKUP(AA22,Variáveis!$AK$3:$AN$29,4,FALSE)))*VLOOKUP(AA22,Variáveis!$AK$3:$AN$29,4,FALSE))-AD22,0)</f>
        <v/>
      </c>
      <c r="AF22" s="53">
        <f>T22*$AF$4</f>
        <v/>
      </c>
      <c r="AG22" s="53">
        <f>IF(AB22="SIM","Cliente pode pagar DIFA na entrada", )</f>
        <v/>
      </c>
      <c r="AH22" s="54" t="n"/>
      <c r="AI22" s="53">
        <f>IF(K22="SIM",(J22*$F$102),J22)</f>
        <v/>
      </c>
      <c r="AJ22" s="53">
        <f>IF(L22="SIM",(AI22*$F$101),AI22)</f>
        <v/>
      </c>
      <c r="AK22" s="53">
        <f>AJ22-AS22</f>
        <v/>
      </c>
      <c r="AL22" s="53">
        <f>AJ22*I22</f>
        <v/>
      </c>
      <c r="AM22" s="53">
        <f>AK22*I22</f>
        <v/>
      </c>
      <c r="AN22" s="53">
        <f>AK22-AP22-AQ22</f>
        <v/>
      </c>
      <c r="AO22" s="53">
        <f>AN22*I22</f>
        <v/>
      </c>
      <c r="AP22" s="53">
        <f>$AP$4*AK22</f>
        <v/>
      </c>
      <c r="AQ22" s="53">
        <f>$AQ$4*AK22</f>
        <v/>
      </c>
      <c r="AR22" s="51">
        <f t="array" ref="AR22">VLOOKUP(M22&amp;N22&amp;O22&amp;P22,Variáveis!$A$2:$E$240&amp;Variáveis!$B$2:$F$240&amp;Variáveis!$C$2:$G$240&amp;Variáveis!$D$2:$H$240,5,FALSE)</f>
        <v/>
      </c>
      <c r="AS22" s="53">
        <f>((AJ22*(1-AR22))*AR22)</f>
        <v/>
      </c>
      <c r="AT22" s="53">
        <f>(((J22+(J22*AU22))*0.18)-(J22*AR22))</f>
        <v/>
      </c>
      <c r="AU22" s="55">
        <f>(((1+AV22)*(1-AR22))/(1-0.18)-1)</f>
        <v/>
      </c>
      <c r="AV22" s="55">
        <f>IF(BB22&gt;0,BB22,IF(BA22&gt;0,BA22,IF(AZ22&gt;0,AZ22,IF(AY22&gt;0,AY22,IF(AX22&gt;0,AX22)))))/100</f>
        <v/>
      </c>
      <c r="AW22" s="56">
        <f>VALUE(LEFT(G22,4))</f>
        <v/>
      </c>
      <c r="AX22" s="56">
        <f>VALUE(IFERROR(VLOOKUP(VALUE(LEFT(G22,4)),ST!$C$4:$E$300,3,FALSE),"0"))</f>
        <v/>
      </c>
      <c r="AY22" s="56">
        <f>VALUE(IFERROR(VLOOKUP(VALUE(LEFT(G22,5)),ST!$C$4:$E$300,3,FALSE),"0"))</f>
        <v/>
      </c>
      <c r="AZ22" s="56">
        <f>VALUE(IFERROR(VLOOKUP(VALUE(LEFT(G22,6)),ST!$C$4:$E$300,3,FALSE),"0"))</f>
        <v/>
      </c>
      <c r="BA22" s="56">
        <f>VALUE(IFERROR(VLOOKUP(VALUE(LEFT(G22,7)),ST!$C$4:$E$300,3,FALSE),"0"))</f>
        <v/>
      </c>
      <c r="BB22" s="56">
        <f>VALUE(IFERROR(VLOOKUP(G22,ST!$C$4:$E$400,3,FALSE),"0"))</f>
        <v/>
      </c>
      <c r="BC22" s="57">
        <f>IF(VLOOKUP(AW22,ST!$C$4:$F$298,4,FALSE)&lt;&gt;0,VLOOKUP(AW22,ST!$C$4:$F$298,4,FALSE),VLOOKUP(G22,ST!$C$4:$F$298,4,FALSE))</f>
        <v/>
      </c>
      <c r="BD22" s="57">
        <f>IF(O22="SC","Desconsiderar coluna ICMS ST",IF(O22="PR","Haverá ST", ))</f>
        <v/>
      </c>
      <c r="BE22" s="53">
        <f>W22</f>
        <v/>
      </c>
      <c r="BF22" s="53">
        <f>X22</f>
        <v/>
      </c>
      <c r="BG22" s="53">
        <f>AD22-AS22</f>
        <v/>
      </c>
      <c r="BH22" s="51">
        <f>$W$4+$X$4+AC22+$BJ$4+0.07</f>
        <v/>
      </c>
      <c r="BI22" s="53">
        <f>IF(BD22="Haverá ST",AJ22+AS22+AT22,AJ22+AS22)</f>
        <v/>
      </c>
      <c r="BJ22" s="53">
        <f>T22*$BJ$4</f>
        <v/>
      </c>
      <c r="BK22" s="53">
        <f>T22*$BK$4</f>
        <v/>
      </c>
      <c r="BL22" s="53">
        <f>BE22+BF22+AO22+BJ22+BK22+AD22</f>
        <v/>
      </c>
      <c r="BM22" s="53">
        <f>(T22-BL22)</f>
        <v/>
      </c>
    </row>
    <row r="23" ht="15.75" customHeight="1" s="218">
      <c r="A23" s="58">
        <f>A22+1</f>
        <v/>
      </c>
      <c r="B23" s="144">
        <f>BOM!B23</f>
        <v/>
      </c>
      <c r="C23" s="144">
        <f>BOM!C23</f>
        <v/>
      </c>
      <c r="D23" s="144">
        <f>BOM!D23</f>
        <v/>
      </c>
      <c r="E23" s="144">
        <f>BOM!E23</f>
        <v/>
      </c>
      <c r="F23" s="39">
        <f>BOM!F23</f>
        <v/>
      </c>
      <c r="G23" s="144">
        <f>BOM!G23</f>
        <v/>
      </c>
      <c r="H23" s="144">
        <f>BOM!H23</f>
        <v/>
      </c>
      <c r="I23" s="148" t="n">
        <v>0</v>
      </c>
      <c r="J23" s="144" t="n">
        <v>0</v>
      </c>
      <c r="K23" s="146">
        <f>BOM!K23</f>
        <v/>
      </c>
      <c r="L23" s="146">
        <f>BOM!L23</f>
        <v/>
      </c>
      <c r="M23" s="146">
        <f>BOM!M23</f>
        <v/>
      </c>
      <c r="N23" s="146">
        <f>BOM!N23</f>
        <v/>
      </c>
      <c r="O23" s="146">
        <f>BOM!O23</f>
        <v/>
      </c>
      <c r="P23" s="146">
        <f>BOM!P23</f>
        <v/>
      </c>
      <c r="Q23" s="46">
        <f>$F$97</f>
        <v/>
      </c>
      <c r="R23" s="46">
        <f>$F$98</f>
        <v/>
      </c>
      <c r="S23" s="48">
        <f>U23-(U23*R23)</f>
        <v/>
      </c>
      <c r="T23" s="48">
        <f>S23*I23</f>
        <v/>
      </c>
      <c r="U23" s="48">
        <f>(AN23)/(1-(BH23+Q23))</f>
        <v/>
      </c>
      <c r="V23" s="48">
        <f>U23*I23</f>
        <v/>
      </c>
      <c r="W23" s="49">
        <f>T23*$W$4</f>
        <v/>
      </c>
      <c r="X23" s="49">
        <f>T23*$X$4</f>
        <v/>
      </c>
      <c r="Y23" s="50">
        <f>M23</f>
        <v/>
      </c>
      <c r="Z23" s="9" t="n"/>
      <c r="AA23" s="9" t="n"/>
      <c r="AB23" s="9" t="n"/>
      <c r="AC23" s="51">
        <f t="array" ref="AC23">IF(I23&gt;0,VLOOKUP(Y23&amp;$P$88&amp;$P$89&amp;$P$90,Variáveis!$O$2:$S$300&amp;Variáveis!$P$2:$T$300&amp;Variáveis!$Q$2:$U$300&amp;Variáveis!$R$2:$V$300,5,FALSE),0)</f>
        <v/>
      </c>
      <c r="AD23" s="52">
        <f>T23*AC23</f>
        <v/>
      </c>
      <c r="AE23" s="53">
        <f>IF(AB23="não",((V23/(1-VLOOKUP(AA23,Variáveis!$AK$3:$AN$29,4,FALSE)))*VLOOKUP(AA23,Variáveis!$AK$3:$AN$29,4,FALSE))-AD23,0)</f>
        <v/>
      </c>
      <c r="AF23" s="53">
        <f>T23*$AF$4</f>
        <v/>
      </c>
      <c r="AG23" s="53">
        <f>IF(AB23="SIM","Cliente pode pagar DIFA na entrada", )</f>
        <v/>
      </c>
      <c r="AH23" s="54" t="n"/>
      <c r="AI23" s="53">
        <f>IF(K23="SIM",(J23*$F$102),J23)</f>
        <v/>
      </c>
      <c r="AJ23" s="53">
        <f>IF(L23="SIM",(AI23*$F$101),AI23)</f>
        <v/>
      </c>
      <c r="AK23" s="53">
        <f>AJ23-AS23</f>
        <v/>
      </c>
      <c r="AL23" s="53">
        <f>AJ23*I23</f>
        <v/>
      </c>
      <c r="AM23" s="53">
        <f>AK23*I23</f>
        <v/>
      </c>
      <c r="AN23" s="53">
        <f>AK23-AP23-AQ23</f>
        <v/>
      </c>
      <c r="AO23" s="53">
        <f>AN23*I23</f>
        <v/>
      </c>
      <c r="AP23" s="53">
        <f>$AP$4*AK23</f>
        <v/>
      </c>
      <c r="AQ23" s="53">
        <f>$AQ$4*AK23</f>
        <v/>
      </c>
      <c r="AR23" s="51">
        <f t="array" ref="AR23">VLOOKUP(M23&amp;N23&amp;O23&amp;P23,Variáveis!$A$2:$E$240&amp;Variáveis!$B$2:$F$240&amp;Variáveis!$C$2:$G$240&amp;Variáveis!$D$2:$H$240,5,FALSE)</f>
        <v/>
      </c>
      <c r="AS23" s="53">
        <f>((AJ23*(1-AR23))*AR23)</f>
        <v/>
      </c>
      <c r="AT23" s="53">
        <f>(((J23+(J23*AU23))*0.18)-(J23*AR23))</f>
        <v/>
      </c>
      <c r="AU23" s="55">
        <f>(((1+AV23)*(1-AR23))/(1-0.18)-1)</f>
        <v/>
      </c>
      <c r="AV23" s="55">
        <f>IF(BB23&gt;0,BB23,IF(BA23&gt;0,BA23,IF(AZ23&gt;0,AZ23,IF(AY23&gt;0,AY23,IF(AX23&gt;0,AX23)))))/100</f>
        <v/>
      </c>
      <c r="AW23" s="56">
        <f>VALUE(LEFT(G23,4))</f>
        <v/>
      </c>
      <c r="AX23" s="56">
        <f>VALUE(IFERROR(VLOOKUP(VALUE(LEFT(G23,4)),ST!$C$4:$E$300,3,FALSE),"0"))</f>
        <v/>
      </c>
      <c r="AY23" s="56">
        <f>VALUE(IFERROR(VLOOKUP(VALUE(LEFT(G23,5)),ST!$C$4:$E$300,3,FALSE),"0"))</f>
        <v/>
      </c>
      <c r="AZ23" s="56">
        <f>VALUE(IFERROR(VLOOKUP(VALUE(LEFT(G23,6)),ST!$C$4:$E$300,3,FALSE),"0"))</f>
        <v/>
      </c>
      <c r="BA23" s="56">
        <f>VALUE(IFERROR(VLOOKUP(VALUE(LEFT(G23,7)),ST!$C$4:$E$300,3,FALSE),"0"))</f>
        <v/>
      </c>
      <c r="BB23" s="56">
        <f>VALUE(IFERROR(VLOOKUP(G23,ST!$C$4:$E$400,3,FALSE),"0"))</f>
        <v/>
      </c>
      <c r="BC23" s="57">
        <f>IF(VLOOKUP(AW23,ST!$C$4:$F$298,4,FALSE)&lt;&gt;0,VLOOKUP(AW23,ST!$C$4:$F$298,4,FALSE),VLOOKUP(G23,ST!$C$4:$F$298,4,FALSE))</f>
        <v/>
      </c>
      <c r="BD23" s="57">
        <f>IF(O23="SC","Desconsiderar coluna ICMS ST",IF(O23="PR","Haverá ST", ))</f>
        <v/>
      </c>
      <c r="BE23" s="53">
        <f>W23</f>
        <v/>
      </c>
      <c r="BF23" s="53">
        <f>X23</f>
        <v/>
      </c>
      <c r="BG23" s="53">
        <f>AD23-AS23</f>
        <v/>
      </c>
      <c r="BH23" s="51">
        <f>$W$4+$X$4+AC23+$BJ$4+0.07</f>
        <v/>
      </c>
      <c r="BI23" s="53">
        <f>IF(BD23="Haverá ST",AJ23+AS23+AT23,AJ23+AS23)</f>
        <v/>
      </c>
      <c r="BJ23" s="53">
        <f>T23*$BJ$4</f>
        <v/>
      </c>
      <c r="BK23" s="53">
        <f>T23*$BK$4</f>
        <v/>
      </c>
      <c r="BL23" s="53">
        <f>BE23+BF23+AO23+BJ23+BK23+AD23</f>
        <v/>
      </c>
      <c r="BM23" s="53">
        <f>(T23-BL23)</f>
        <v/>
      </c>
    </row>
    <row r="24" ht="15.75" customHeight="1" s="218">
      <c r="A24" s="58">
        <f>A23+1</f>
        <v/>
      </c>
      <c r="B24" s="144">
        <f>BOM!B24</f>
        <v/>
      </c>
      <c r="C24" s="144">
        <f>BOM!C24</f>
        <v/>
      </c>
      <c r="D24" s="144">
        <f>BOM!D24</f>
        <v/>
      </c>
      <c r="E24" s="144">
        <f>BOM!E24</f>
        <v/>
      </c>
      <c r="F24" s="144">
        <f>BOM!F24</f>
        <v/>
      </c>
      <c r="G24" s="144">
        <f>BOM!G24</f>
        <v/>
      </c>
      <c r="H24" s="144">
        <f>BOM!H24</f>
        <v/>
      </c>
      <c r="I24" s="147">
        <f>I23</f>
        <v/>
      </c>
      <c r="J24" s="146">
        <f>BOM!J24</f>
        <v/>
      </c>
      <c r="K24" s="146">
        <f>BOM!K24</f>
        <v/>
      </c>
      <c r="L24" s="146">
        <f>BOM!L24</f>
        <v/>
      </c>
      <c r="M24" s="146">
        <f>BOM!M24</f>
        <v/>
      </c>
      <c r="N24" s="146">
        <f>BOM!N24</f>
        <v/>
      </c>
      <c r="O24" s="146">
        <f>BOM!O24</f>
        <v/>
      </c>
      <c r="P24" s="146">
        <f>BOM!P24</f>
        <v/>
      </c>
      <c r="Q24" s="46">
        <f>$F$97</f>
        <v/>
      </c>
      <c r="R24" s="46">
        <f>$F$98</f>
        <v/>
      </c>
      <c r="S24" s="48">
        <f>U24-(U24*R24)</f>
        <v/>
      </c>
      <c r="T24" s="48">
        <f>S24*I24</f>
        <v/>
      </c>
      <c r="U24" s="48">
        <f>(AN24)/(1-(BH24+Q24))</f>
        <v/>
      </c>
      <c r="V24" s="48">
        <f>U24*I24</f>
        <v/>
      </c>
      <c r="W24" s="49">
        <f>T24*$W$4</f>
        <v/>
      </c>
      <c r="X24" s="49">
        <f>T24*$X$4</f>
        <v/>
      </c>
      <c r="Y24" s="50">
        <f>M24</f>
        <v/>
      </c>
      <c r="Z24" s="9" t="n"/>
      <c r="AA24" s="9" t="n"/>
      <c r="AB24" s="9" t="n"/>
      <c r="AC24" s="51">
        <f t="array" ref="AC24">IF(I24&gt;0,VLOOKUP(Y24&amp;$P$88&amp;$P$89&amp;$P$90,Variáveis!$O$2:$S$300&amp;Variáveis!$P$2:$T$300&amp;Variáveis!$Q$2:$U$300&amp;Variáveis!$R$2:$V$300,5,FALSE),0)</f>
        <v/>
      </c>
      <c r="AD24" s="52">
        <f>T24*AC24</f>
        <v/>
      </c>
      <c r="AE24" s="53">
        <f>IF(AB24="não",((V24/(1-VLOOKUP(AA24,Variáveis!$AK$3:$AN$29,4,FALSE)))*VLOOKUP(AA24,Variáveis!$AK$3:$AN$29,4,FALSE))-AD24,0)</f>
        <v/>
      </c>
      <c r="AF24" s="53">
        <f>T24*$AF$4</f>
        <v/>
      </c>
      <c r="AG24" s="53">
        <f>IF(AB24="SIM","Cliente pode pagar DIFA na entrada", )</f>
        <v/>
      </c>
      <c r="AH24" s="54" t="n"/>
      <c r="AI24" s="53">
        <f>IF(K24="SIM",(J24*$F$102),J24)</f>
        <v/>
      </c>
      <c r="AJ24" s="53">
        <f>IF(L24="SIM",(AI24*$F$101),AI24)</f>
        <v/>
      </c>
      <c r="AK24" s="53">
        <f>AJ24-AS24</f>
        <v/>
      </c>
      <c r="AL24" s="53">
        <f>AJ24*I24</f>
        <v/>
      </c>
      <c r="AM24" s="53">
        <f>AK24*I24</f>
        <v/>
      </c>
      <c r="AN24" s="53">
        <f>AK24-AP24-AQ24</f>
        <v/>
      </c>
      <c r="AO24" s="53">
        <f>AN24*I24</f>
        <v/>
      </c>
      <c r="AP24" s="53">
        <f>$AP$4*AK24</f>
        <v/>
      </c>
      <c r="AQ24" s="53">
        <f>$AQ$4*AK24</f>
        <v/>
      </c>
      <c r="AR24" s="51">
        <f t="array" ref="AR24">VLOOKUP(M24&amp;N24&amp;O24&amp;P24,Variáveis!$A$2:$E$240&amp;Variáveis!$B$2:$F$240&amp;Variáveis!$C$2:$G$240&amp;Variáveis!$D$2:$H$240,5,FALSE)</f>
        <v/>
      </c>
      <c r="AS24" s="53">
        <f>((AJ24*(1-AR24))*AR24)</f>
        <v/>
      </c>
      <c r="AT24" s="53">
        <f>(((J24+(J24*AU24))*0.18)-(J24*AR24))</f>
        <v/>
      </c>
      <c r="AU24" s="55">
        <f>(((1+AV24)*(1-AR24))/(1-0.18)-1)</f>
        <v/>
      </c>
      <c r="AV24" s="55">
        <f>IF(BB24&gt;0,BB24,IF(BA24&gt;0,BA24,IF(AZ24&gt;0,AZ24,IF(AY24&gt;0,AY24,IF(AX24&gt;0,AX24)))))/100</f>
        <v/>
      </c>
      <c r="AW24" s="56">
        <f>VALUE(LEFT(G24,4))</f>
        <v/>
      </c>
      <c r="AX24" s="56">
        <f>VALUE(IFERROR(VLOOKUP(VALUE(LEFT(G24,4)),ST!$C$4:$E$300,3,FALSE),"0"))</f>
        <v/>
      </c>
      <c r="AY24" s="56">
        <f>VALUE(IFERROR(VLOOKUP(VALUE(LEFT(G24,5)),ST!$C$4:$E$300,3,FALSE),"0"))</f>
        <v/>
      </c>
      <c r="AZ24" s="56">
        <f>VALUE(IFERROR(VLOOKUP(VALUE(LEFT(G24,6)),ST!$C$4:$E$300,3,FALSE),"0"))</f>
        <v/>
      </c>
      <c r="BA24" s="56">
        <f>VALUE(IFERROR(VLOOKUP(VALUE(LEFT(G24,7)),ST!$C$4:$E$300,3,FALSE),"0"))</f>
        <v/>
      </c>
      <c r="BB24" s="56">
        <f>VALUE(IFERROR(VLOOKUP(G24,ST!$C$4:$E$400,3,FALSE),"0"))</f>
        <v/>
      </c>
      <c r="BC24" s="57">
        <f>IF(VLOOKUP(AW24,ST!$C$4:$F$298,4,FALSE)&lt;&gt;0,VLOOKUP(AW24,ST!$C$4:$F$298,4,FALSE),VLOOKUP(G24,ST!$C$4:$F$298,4,FALSE))</f>
        <v/>
      </c>
      <c r="BD24" s="57">
        <f>IF(O24="SC","Desconsiderar coluna ICMS ST",IF(O24="PR","Haverá ST", ))</f>
        <v/>
      </c>
      <c r="BE24" s="53">
        <f>W24</f>
        <v/>
      </c>
      <c r="BF24" s="53">
        <f>X24</f>
        <v/>
      </c>
      <c r="BG24" s="53">
        <f>AD24-AS24</f>
        <v/>
      </c>
      <c r="BH24" s="51">
        <f>$W$4+$X$4+AC24+$BJ$4+0.07</f>
        <v/>
      </c>
      <c r="BI24" s="53">
        <f>IF(BD24="Haverá ST",AJ24+AS24+AT24,AJ24+AS24)</f>
        <v/>
      </c>
      <c r="BJ24" s="53">
        <f>T24*$BJ$4</f>
        <v/>
      </c>
      <c r="BK24" s="53">
        <f>T24*$BK$4</f>
        <v/>
      </c>
      <c r="BL24" s="53">
        <f>BE24+BF24+AO24+BJ24+BK24+AD24</f>
        <v/>
      </c>
      <c r="BM24" s="53">
        <f>(T24-BL24)</f>
        <v/>
      </c>
    </row>
    <row r="25" ht="15.75" customHeight="1" s="218">
      <c r="A25" s="58">
        <f>A24+1</f>
        <v/>
      </c>
      <c r="B25" s="144">
        <f>BOM!B25</f>
        <v/>
      </c>
      <c r="C25" s="144">
        <f>BOM!C25</f>
        <v/>
      </c>
      <c r="D25" s="144">
        <f>BOM!D25</f>
        <v/>
      </c>
      <c r="E25" s="144">
        <f>BOM!E25</f>
        <v/>
      </c>
      <c r="F25" s="144">
        <f>BOM!F25</f>
        <v/>
      </c>
      <c r="G25" s="144">
        <f>BOM!G25</f>
        <v/>
      </c>
      <c r="H25" s="144">
        <f>BOM!H25</f>
        <v/>
      </c>
      <c r="I25" s="147" t="n">
        <v>0</v>
      </c>
      <c r="J25" s="146">
        <f>BOM!J25</f>
        <v/>
      </c>
      <c r="K25" s="146">
        <f>BOM!K25</f>
        <v/>
      </c>
      <c r="L25" s="146">
        <f>BOM!L25</f>
        <v/>
      </c>
      <c r="M25" s="146">
        <f>BOM!M25</f>
        <v/>
      </c>
      <c r="N25" s="146">
        <f>BOM!N25</f>
        <v/>
      </c>
      <c r="O25" s="146">
        <f>BOM!O25</f>
        <v/>
      </c>
      <c r="P25" s="146">
        <f>BOM!P25</f>
        <v/>
      </c>
      <c r="Q25" s="46">
        <f>$F$97</f>
        <v/>
      </c>
      <c r="R25" s="46">
        <f>$F$98</f>
        <v/>
      </c>
      <c r="S25" s="48">
        <f>U25-(U25*R25)</f>
        <v/>
      </c>
      <c r="T25" s="48">
        <f>S25*I25</f>
        <v/>
      </c>
      <c r="U25" s="48">
        <f>(AN25)/(1-(BH25+Q25))</f>
        <v/>
      </c>
      <c r="V25" s="48">
        <f>U25*I25</f>
        <v/>
      </c>
      <c r="W25" s="49">
        <f>T25*$W$4</f>
        <v/>
      </c>
      <c r="X25" s="49">
        <f>T25*$X$4</f>
        <v/>
      </c>
      <c r="Y25" s="50">
        <f>M25</f>
        <v/>
      </c>
      <c r="Z25" s="9" t="n"/>
      <c r="AA25" s="9" t="n"/>
      <c r="AB25" s="9" t="n"/>
      <c r="AC25" s="51">
        <f t="array" ref="AC25">IF(I25&gt;0,VLOOKUP(Y25&amp;$P$88&amp;$P$89&amp;$P$90,Variáveis!$O$2:$S$300&amp;Variáveis!$P$2:$T$300&amp;Variáveis!$Q$2:$U$300&amp;Variáveis!$R$2:$V$300,5,FALSE),0)</f>
        <v/>
      </c>
      <c r="AD25" s="52">
        <f>T25*AC25</f>
        <v/>
      </c>
      <c r="AE25" s="53">
        <f>IF(AB25="não",((V25/(1-VLOOKUP(AA25,Variáveis!$AK$3:$AN$29,4,FALSE)))*VLOOKUP(AA25,Variáveis!$AK$3:$AN$29,4,FALSE))-AD25,0)</f>
        <v/>
      </c>
      <c r="AF25" s="53">
        <f>T25*$AF$4</f>
        <v/>
      </c>
      <c r="AG25" s="53">
        <f>IF(AB25="SIM","Cliente pode pagar DIFA na entrada", )</f>
        <v/>
      </c>
      <c r="AH25" s="54" t="n"/>
      <c r="AI25" s="53">
        <f>IF(K25="SIM",(J25*$F$102),J25)</f>
        <v/>
      </c>
      <c r="AJ25" s="53">
        <f>IF(L25="SIM",(AI25*$F$101),AI25)</f>
        <v/>
      </c>
      <c r="AK25" s="53">
        <f>AJ25-AS25</f>
        <v/>
      </c>
      <c r="AL25" s="53">
        <f>AJ25*I25</f>
        <v/>
      </c>
      <c r="AM25" s="53">
        <f>AK25*I25</f>
        <v/>
      </c>
      <c r="AN25" s="53">
        <f>AK25-AP25-AQ25</f>
        <v/>
      </c>
      <c r="AO25" s="53">
        <f>AN25*I25</f>
        <v/>
      </c>
      <c r="AP25" s="53">
        <f>$AP$4*AK25</f>
        <v/>
      </c>
      <c r="AQ25" s="53">
        <f>$AQ$4*AK25</f>
        <v/>
      </c>
      <c r="AR25" s="51">
        <f t="array" ref="AR25">VLOOKUP(M25&amp;N25&amp;O25&amp;P25,Variáveis!$A$2:$E$240&amp;Variáveis!$B$2:$F$240&amp;Variáveis!$C$2:$G$240&amp;Variáveis!$D$2:$H$240,5,FALSE)</f>
        <v/>
      </c>
      <c r="AS25" s="53">
        <f>((AJ25*(1-AR25))*AR25)</f>
        <v/>
      </c>
      <c r="AT25" s="53">
        <f>(((J25+(J25*AU25))*0.18)-(J25*AR25))</f>
        <v/>
      </c>
      <c r="AU25" s="55">
        <f>(((1+AV25)*(1-AR25))/(1-0.18)-1)</f>
        <v/>
      </c>
      <c r="AV25" s="55">
        <f>IF(BB25&gt;0,BB25,IF(BA25&gt;0,BA25,IF(AZ25&gt;0,AZ25,IF(AY25&gt;0,AY25,IF(AX25&gt;0,AX25)))))/100</f>
        <v/>
      </c>
      <c r="AW25" s="56">
        <f>VALUE(LEFT(G25,4))</f>
        <v/>
      </c>
      <c r="AX25" s="56">
        <f>VALUE(IFERROR(VLOOKUP(VALUE(LEFT(G25,4)),ST!$C$4:$E$300,3,FALSE),"0"))</f>
        <v/>
      </c>
      <c r="AY25" s="56">
        <f>VALUE(IFERROR(VLOOKUP(VALUE(LEFT(G25,5)),ST!$C$4:$E$300,3,FALSE),"0"))</f>
        <v/>
      </c>
      <c r="AZ25" s="56">
        <f>VALUE(IFERROR(VLOOKUP(VALUE(LEFT(G25,6)),ST!$C$4:$E$300,3,FALSE),"0"))</f>
        <v/>
      </c>
      <c r="BA25" s="56">
        <f>VALUE(IFERROR(VLOOKUP(VALUE(LEFT(G25,7)),ST!$C$4:$E$300,3,FALSE),"0"))</f>
        <v/>
      </c>
      <c r="BB25" s="56">
        <f>VALUE(IFERROR(VLOOKUP(G25,ST!$C$4:$E$400,3,FALSE),"0"))</f>
        <v/>
      </c>
      <c r="BC25" s="57">
        <f>IF(VLOOKUP(AW25,ST!$C$4:$F$298,4,FALSE)&lt;&gt;0,VLOOKUP(AW25,ST!$C$4:$F$298,4,FALSE),VLOOKUP(G25,ST!$C$4:$F$298,4,FALSE))</f>
        <v/>
      </c>
      <c r="BD25" s="57">
        <f>IF(O25="SC","Desconsiderar coluna ICMS ST",IF(O25="PR","Haverá ST", ))</f>
        <v/>
      </c>
      <c r="BE25" s="53">
        <f>W25</f>
        <v/>
      </c>
      <c r="BF25" s="53">
        <f>X25</f>
        <v/>
      </c>
      <c r="BG25" s="53">
        <f>AD25-AS25</f>
        <v/>
      </c>
      <c r="BH25" s="51">
        <f>$W$4+$X$4+AC25+$BJ$4+0.07</f>
        <v/>
      </c>
      <c r="BI25" s="53">
        <f>IF(BD25="Haverá ST",AJ25+AS25+AT25,AJ25+AS25)</f>
        <v/>
      </c>
      <c r="BJ25" s="53">
        <f>T25*$BJ$4</f>
        <v/>
      </c>
      <c r="BK25" s="53">
        <f>T25*$BK$4</f>
        <v/>
      </c>
      <c r="BL25" s="53">
        <f>BE25+BF25+AO25+BJ25+BK25+AD25</f>
        <v/>
      </c>
      <c r="BM25" s="53">
        <f>(T25-BL25)</f>
        <v/>
      </c>
    </row>
    <row r="26" ht="15.75" customHeight="1" s="218">
      <c r="A26" s="58">
        <f>A25+1</f>
        <v/>
      </c>
      <c r="B26" s="144">
        <f>BOM!B26</f>
        <v/>
      </c>
      <c r="C26" s="144">
        <f>BOM!C26</f>
        <v/>
      </c>
      <c r="D26" s="144">
        <f>BOM!D26</f>
        <v/>
      </c>
      <c r="E26" s="144">
        <f>BOM!E26</f>
        <v/>
      </c>
      <c r="F26" s="144">
        <f>BOM!F26</f>
        <v/>
      </c>
      <c r="G26" s="144">
        <f>BOM!G26</f>
        <v/>
      </c>
      <c r="H26" s="144">
        <f>BOM!H26</f>
        <v/>
      </c>
      <c r="I26" s="147">
        <f>I23*1</f>
        <v/>
      </c>
      <c r="J26" s="146">
        <f>BOM!J26</f>
        <v/>
      </c>
      <c r="K26" s="146">
        <f>BOM!K26</f>
        <v/>
      </c>
      <c r="L26" s="146">
        <f>BOM!L26</f>
        <v/>
      </c>
      <c r="M26" s="146">
        <f>BOM!M26</f>
        <v/>
      </c>
      <c r="N26" s="146">
        <f>BOM!N26</f>
        <v/>
      </c>
      <c r="O26" s="146">
        <f>BOM!O26</f>
        <v/>
      </c>
      <c r="P26" s="146">
        <f>BOM!P26</f>
        <v/>
      </c>
      <c r="Q26" s="46">
        <f>$F$97</f>
        <v/>
      </c>
      <c r="R26" s="46">
        <f>$F$98</f>
        <v/>
      </c>
      <c r="S26" s="48">
        <f>U26-(U26*R26)</f>
        <v/>
      </c>
      <c r="T26" s="48">
        <f>S26*I26</f>
        <v/>
      </c>
      <c r="U26" s="48">
        <f>(AN26)/(1-(BH26+Q26))</f>
        <v/>
      </c>
      <c r="V26" s="48">
        <f>U26*I26</f>
        <v/>
      </c>
      <c r="W26" s="49">
        <f>T26*$W$4</f>
        <v/>
      </c>
      <c r="X26" s="49">
        <f>T26*$X$4</f>
        <v/>
      </c>
      <c r="Y26" s="50">
        <f>M26</f>
        <v/>
      </c>
      <c r="Z26" s="9" t="n"/>
      <c r="AA26" s="9" t="n"/>
      <c r="AB26" s="9" t="n"/>
      <c r="AC26" s="51">
        <f t="array" ref="AC26">IF(I26&gt;0,VLOOKUP(Y26&amp;$P$88&amp;$P$89&amp;$P$90,Variáveis!$O$2:$S$300&amp;Variáveis!$P$2:$T$300&amp;Variáveis!$Q$2:$U$300&amp;Variáveis!$R$2:$V$300,5,FALSE),0)</f>
        <v/>
      </c>
      <c r="AD26" s="52">
        <f>T26*AC26</f>
        <v/>
      </c>
      <c r="AE26" s="53">
        <f>IF(AB26="não",((V26/(1-VLOOKUP(AA26,Variáveis!$AK$3:$AN$29,4,FALSE)))*VLOOKUP(AA26,Variáveis!$AK$3:$AN$29,4,FALSE))-AD26,0)</f>
        <v/>
      </c>
      <c r="AF26" s="53">
        <f>T26*$AF$4</f>
        <v/>
      </c>
      <c r="AG26" s="53">
        <f>IF(AB26="SIM","Cliente pode pagar DIFA na entrada", )</f>
        <v/>
      </c>
      <c r="AH26" s="54" t="n"/>
      <c r="AI26" s="53">
        <f>IF(K26="SIM",(J26*$F$102),J26)</f>
        <v/>
      </c>
      <c r="AJ26" s="53">
        <f>IF(L26="SIM",(AI26*$F$101),AI26)</f>
        <v/>
      </c>
      <c r="AK26" s="53">
        <f>AJ26-AS26</f>
        <v/>
      </c>
      <c r="AL26" s="53">
        <f>AJ26*I26</f>
        <v/>
      </c>
      <c r="AM26" s="53">
        <f>AK26*I26</f>
        <v/>
      </c>
      <c r="AN26" s="53">
        <f>AK26-AP26-AQ26</f>
        <v/>
      </c>
      <c r="AO26" s="53">
        <f>AN26*I26</f>
        <v/>
      </c>
      <c r="AP26" s="53">
        <f>$AP$4*AK26</f>
        <v/>
      </c>
      <c r="AQ26" s="53">
        <f>$AQ$4*AK26</f>
        <v/>
      </c>
      <c r="AR26" s="51">
        <f t="array" ref="AR26">VLOOKUP(M26&amp;N26&amp;O26&amp;P26,Variáveis!$A$2:$E$240&amp;Variáveis!$B$2:$F$240&amp;Variáveis!$C$2:$G$240&amp;Variáveis!$D$2:$H$240,5,FALSE)</f>
        <v/>
      </c>
      <c r="AS26" s="53">
        <f>((AJ26*(1-AR26))*AR26)</f>
        <v/>
      </c>
      <c r="AT26" s="53">
        <f>(((J26+(J26*AU26))*0.18)-(J26*AR26))</f>
        <v/>
      </c>
      <c r="AU26" s="55">
        <f>(((1+AV26)*(1-AR26))/(1-0.18)-1)</f>
        <v/>
      </c>
      <c r="AV26" s="55">
        <f>IF(BB26&gt;0,BB26,IF(BA26&gt;0,BA26,IF(AZ26&gt;0,AZ26,IF(AY26&gt;0,AY26,IF(AX26&gt;0,AX26)))))/100</f>
        <v/>
      </c>
      <c r="AW26" s="56">
        <f>VALUE(LEFT(G26,4))</f>
        <v/>
      </c>
      <c r="AX26" s="56">
        <f>VALUE(IFERROR(VLOOKUP(VALUE(LEFT(G26,4)),ST!$C$4:$E$300,3,FALSE),"0"))</f>
        <v/>
      </c>
      <c r="AY26" s="56">
        <f>VALUE(IFERROR(VLOOKUP(VALUE(LEFT(G26,5)),ST!$C$4:$E$300,3,FALSE),"0"))</f>
        <v/>
      </c>
      <c r="AZ26" s="56">
        <f>VALUE(IFERROR(VLOOKUP(VALUE(LEFT(G26,6)),ST!$C$4:$E$300,3,FALSE),"0"))</f>
        <v/>
      </c>
      <c r="BA26" s="56">
        <f>VALUE(IFERROR(VLOOKUP(VALUE(LEFT(G26,7)),ST!$C$4:$E$300,3,FALSE),"0"))</f>
        <v/>
      </c>
      <c r="BB26" s="56">
        <f>VALUE(IFERROR(VLOOKUP(G26,ST!$C$4:$E$400,3,FALSE),"0"))</f>
        <v/>
      </c>
      <c r="BC26" s="57">
        <f>IF(VLOOKUP(AW26,ST!$C$4:$F$298,4,FALSE)&lt;&gt;0,VLOOKUP(AW26,ST!$C$4:$F$298,4,FALSE),VLOOKUP(G26,ST!$C$4:$F$298,4,FALSE))</f>
        <v/>
      </c>
      <c r="BD26" s="57">
        <f>IF(O26="SC","Desconsiderar coluna ICMS ST",IF(O26="PR","Haverá ST", ))</f>
        <v/>
      </c>
      <c r="BE26" s="53">
        <f>W26</f>
        <v/>
      </c>
      <c r="BF26" s="53">
        <f>X26</f>
        <v/>
      </c>
      <c r="BG26" s="53">
        <f>AD26-AS26</f>
        <v/>
      </c>
      <c r="BH26" s="51">
        <f>$W$4+$X$4+AC26+$BJ$4+0.07</f>
        <v/>
      </c>
      <c r="BI26" s="53">
        <f>IF(BD26="Haverá ST",AJ26+AS26+AT26,AJ26+AS26)</f>
        <v/>
      </c>
      <c r="BJ26" s="53">
        <f>T26*$BJ$4</f>
        <v/>
      </c>
      <c r="BK26" s="53">
        <f>T26*$BK$4</f>
        <v/>
      </c>
      <c r="BL26" s="53">
        <f>BE26+BF26+AO26+BJ26+BK26+AD26</f>
        <v/>
      </c>
      <c r="BM26" s="53">
        <f>(T26-BL26)</f>
        <v/>
      </c>
    </row>
    <row r="27" ht="15.75" customHeight="1" s="218">
      <c r="A27" s="58">
        <f>A26+1</f>
        <v/>
      </c>
      <c r="B27" s="144">
        <f>BOM!B27</f>
        <v/>
      </c>
      <c r="C27" s="144">
        <f>BOM!C27</f>
        <v/>
      </c>
      <c r="D27" s="144">
        <f>BOM!D27</f>
        <v/>
      </c>
      <c r="E27" s="144">
        <f>BOM!E27</f>
        <v/>
      </c>
      <c r="F27" s="144">
        <f>BOM!F27</f>
        <v/>
      </c>
      <c r="G27" s="144">
        <f>BOM!G27</f>
        <v/>
      </c>
      <c r="H27" s="144">
        <f>BOM!H27</f>
        <v/>
      </c>
      <c r="I27" s="147">
        <f>I23*1</f>
        <v/>
      </c>
      <c r="J27" s="146">
        <f>BOM!J27</f>
        <v/>
      </c>
      <c r="K27" s="146">
        <f>BOM!K27</f>
        <v/>
      </c>
      <c r="L27" s="146">
        <f>BOM!L27</f>
        <v/>
      </c>
      <c r="M27" s="146">
        <f>BOM!M27</f>
        <v/>
      </c>
      <c r="N27" s="146">
        <f>BOM!N27</f>
        <v/>
      </c>
      <c r="O27" s="146">
        <f>BOM!O27</f>
        <v/>
      </c>
      <c r="P27" s="146">
        <f>BOM!P27</f>
        <v/>
      </c>
      <c r="Q27" s="46">
        <f>$F$97</f>
        <v/>
      </c>
      <c r="R27" s="46">
        <f>$F$98</f>
        <v/>
      </c>
      <c r="S27" s="48">
        <f>U27-(U27*R27)</f>
        <v/>
      </c>
      <c r="T27" s="48">
        <f>S27*I27</f>
        <v/>
      </c>
      <c r="U27" s="48">
        <f>(AN27)/(1-(BH27+Q27))</f>
        <v/>
      </c>
      <c r="V27" s="48">
        <f>U27*I27</f>
        <v/>
      </c>
      <c r="W27" s="49">
        <f>T27*$W$4</f>
        <v/>
      </c>
      <c r="X27" s="49">
        <f>T27*$X$4</f>
        <v/>
      </c>
      <c r="Y27" s="50">
        <f>M27</f>
        <v/>
      </c>
      <c r="Z27" s="9" t="n"/>
      <c r="AA27" s="9" t="n"/>
      <c r="AB27" s="9" t="n"/>
      <c r="AC27" s="51">
        <f t="array" ref="AC27">IF(I27&gt;0,VLOOKUP(Y27&amp;$P$88&amp;$P$89&amp;$P$90,Variáveis!$O$2:$S$300&amp;Variáveis!$P$2:$T$300&amp;Variáveis!$Q$2:$U$300&amp;Variáveis!$R$2:$V$300,5,FALSE),0)</f>
        <v/>
      </c>
      <c r="AD27" s="52">
        <f>T27*AC27</f>
        <v/>
      </c>
      <c r="AE27" s="53">
        <f>IF(AB27="não",((V27/(1-VLOOKUP(AA27,Variáveis!$AK$3:$AN$29,4,FALSE)))*VLOOKUP(AA27,Variáveis!$AK$3:$AN$29,4,FALSE))-AD27,0)</f>
        <v/>
      </c>
      <c r="AF27" s="53">
        <f>T27*$AF$4</f>
        <v/>
      </c>
      <c r="AG27" s="53">
        <f>IF(AB27="SIM","Cliente pode pagar DIFA na entrada", )</f>
        <v/>
      </c>
      <c r="AH27" s="54" t="n"/>
      <c r="AI27" s="53">
        <f>IF(K27="SIM",(J27*$F$102),J27)</f>
        <v/>
      </c>
      <c r="AJ27" s="53">
        <f>IF(L27="SIM",(AI27*$F$101),AI27)</f>
        <v/>
      </c>
      <c r="AK27" s="53">
        <f>AJ27-AS27</f>
        <v/>
      </c>
      <c r="AL27" s="53">
        <f>AJ27*I27</f>
        <v/>
      </c>
      <c r="AM27" s="53">
        <f>AK27*I27</f>
        <v/>
      </c>
      <c r="AN27" s="53">
        <f>AK27-AP27-AQ27</f>
        <v/>
      </c>
      <c r="AO27" s="53">
        <f>AN27*I27</f>
        <v/>
      </c>
      <c r="AP27" s="53">
        <f>$AP$4*AK27</f>
        <v/>
      </c>
      <c r="AQ27" s="53">
        <f>$AQ$4*AK27</f>
        <v/>
      </c>
      <c r="AR27" s="51">
        <f t="array" ref="AR27">VLOOKUP(M27&amp;N27&amp;O27&amp;P27,Variáveis!$A$2:$E$240&amp;Variáveis!$B$2:$F$240&amp;Variáveis!$C$2:$G$240&amp;Variáveis!$D$2:$H$240,5,FALSE)</f>
        <v/>
      </c>
      <c r="AS27" s="53">
        <f>((AJ27*(1-AR27))*AR27)</f>
        <v/>
      </c>
      <c r="AT27" s="53">
        <f>(((J27+(J27*AU27))*0.18)-(J27*AR27))</f>
        <v/>
      </c>
      <c r="AU27" s="55">
        <f>(((1+AV27)*(1-AR27))/(1-0.18)-1)</f>
        <v/>
      </c>
      <c r="AV27" s="55">
        <f>IF(BB27&gt;0,BB27,IF(BA27&gt;0,BA27,IF(AZ27&gt;0,AZ27,IF(AY27&gt;0,AY27,IF(AX27&gt;0,AX27)))))/100</f>
        <v/>
      </c>
      <c r="AW27" s="56">
        <f>VALUE(LEFT(G27,4))</f>
        <v/>
      </c>
      <c r="AX27" s="56">
        <f>VALUE(IFERROR(VLOOKUP(VALUE(LEFT(G27,4)),ST!$C$4:$E$300,3,FALSE),"0"))</f>
        <v/>
      </c>
      <c r="AY27" s="56">
        <f>VALUE(IFERROR(VLOOKUP(VALUE(LEFT(G27,5)),ST!$C$4:$E$300,3,FALSE),"0"))</f>
        <v/>
      </c>
      <c r="AZ27" s="56">
        <f>VALUE(IFERROR(VLOOKUP(VALUE(LEFT(G27,6)),ST!$C$4:$E$300,3,FALSE),"0"))</f>
        <v/>
      </c>
      <c r="BA27" s="56">
        <f>VALUE(IFERROR(VLOOKUP(VALUE(LEFT(G27,7)),ST!$C$4:$E$300,3,FALSE),"0"))</f>
        <v/>
      </c>
      <c r="BB27" s="56">
        <f>VALUE(IFERROR(VLOOKUP(G27,ST!$C$4:$E$400,3,FALSE),"0"))</f>
        <v/>
      </c>
      <c r="BC27" s="57">
        <f>IF(VLOOKUP(AW27,ST!$C$4:$F$298,4,FALSE)&lt;&gt;0,VLOOKUP(AW27,ST!$C$4:$F$298,4,FALSE),VLOOKUP(G27,ST!$C$4:$F$298,4,FALSE))</f>
        <v/>
      </c>
      <c r="BD27" s="57">
        <f>IF(O27="SC","Desconsiderar coluna ICMS ST",IF(O27="PR","Haverá ST", ))</f>
        <v/>
      </c>
      <c r="BE27" s="53">
        <f>W27</f>
        <v/>
      </c>
      <c r="BF27" s="53">
        <f>X27</f>
        <v/>
      </c>
      <c r="BG27" s="53">
        <f>AD27-AS27</f>
        <v/>
      </c>
      <c r="BH27" s="51">
        <f>$W$4+$X$4+AC27+$BJ$4+0.07</f>
        <v/>
      </c>
      <c r="BI27" s="53">
        <f>IF(BD27="Haverá ST",AJ27+AS27+AT27,AJ27+AS27)</f>
        <v/>
      </c>
      <c r="BJ27" s="53">
        <f>T27*$BJ$4</f>
        <v/>
      </c>
      <c r="BK27" s="53">
        <f>T27*$BK$4</f>
        <v/>
      </c>
      <c r="BL27" s="53">
        <f>BE27+BF27+AO27+BJ27+BK27+AD27</f>
        <v/>
      </c>
      <c r="BM27" s="53">
        <f>(T27-BL27)</f>
        <v/>
      </c>
    </row>
    <row r="28" ht="15.75" customHeight="1" s="218">
      <c r="A28" s="58">
        <f>A27+1</f>
        <v/>
      </c>
      <c r="B28" s="144">
        <f>BOM!B28</f>
        <v/>
      </c>
      <c r="C28" s="144">
        <f>BOM!C28</f>
        <v/>
      </c>
      <c r="D28" s="144">
        <f>BOM!D28</f>
        <v/>
      </c>
      <c r="E28" s="144">
        <f>BOM!E28</f>
        <v/>
      </c>
      <c r="F28" s="144">
        <f>BOM!F28</f>
        <v/>
      </c>
      <c r="G28" s="144">
        <f>BOM!G28</f>
        <v/>
      </c>
      <c r="H28" s="144">
        <f>BOM!H28</f>
        <v/>
      </c>
      <c r="I28" s="147">
        <f>I23</f>
        <v/>
      </c>
      <c r="J28" s="146">
        <f>BOM!J28</f>
        <v/>
      </c>
      <c r="K28" s="146">
        <f>BOM!K28</f>
        <v/>
      </c>
      <c r="L28" s="146">
        <f>BOM!L28</f>
        <v/>
      </c>
      <c r="M28" s="146">
        <f>BOM!M28</f>
        <v/>
      </c>
      <c r="N28" s="146">
        <f>BOM!N28</f>
        <v/>
      </c>
      <c r="O28" s="146">
        <f>BOM!O28</f>
        <v/>
      </c>
      <c r="P28" s="146">
        <f>BOM!P28</f>
        <v/>
      </c>
      <c r="Q28" s="46">
        <f>$F$97</f>
        <v/>
      </c>
      <c r="R28" s="46">
        <f>$F$98</f>
        <v/>
      </c>
      <c r="S28" s="48">
        <f>U28-(U28*R28)</f>
        <v/>
      </c>
      <c r="T28" s="48">
        <f>S28*I28</f>
        <v/>
      </c>
      <c r="U28" s="48">
        <f>(AN28)/(1-(BH28+Q28))</f>
        <v/>
      </c>
      <c r="V28" s="48">
        <f>U28*I28</f>
        <v/>
      </c>
      <c r="W28" s="49">
        <f>T28*$W$4</f>
        <v/>
      </c>
      <c r="X28" s="49">
        <f>T28*$X$4</f>
        <v/>
      </c>
      <c r="Y28" s="50">
        <f>M28</f>
        <v/>
      </c>
      <c r="Z28" s="9" t="n"/>
      <c r="AA28" s="9" t="n"/>
      <c r="AB28" s="9" t="n"/>
      <c r="AC28" s="51">
        <f t="array" ref="AC28">IF(I28&gt;0,VLOOKUP(Y28&amp;$P$88&amp;$P$89&amp;$P$90,Variáveis!$O$2:$S$300&amp;Variáveis!$P$2:$T$300&amp;Variáveis!$Q$2:$U$300&amp;Variáveis!$R$2:$V$300,5,FALSE),0)</f>
        <v/>
      </c>
      <c r="AD28" s="52">
        <f>T28*AC28</f>
        <v/>
      </c>
      <c r="AE28" s="53">
        <f>IF(AB28="não",((V28/(1-VLOOKUP(AA28,Variáveis!$AK$3:$AN$29,4,FALSE)))*VLOOKUP(AA28,Variáveis!$AK$3:$AN$29,4,FALSE))-AD28,0)</f>
        <v/>
      </c>
      <c r="AF28" s="53">
        <f>T28*$AF$4</f>
        <v/>
      </c>
      <c r="AG28" s="53">
        <f>IF(AB28="SIM","Cliente pode pagar DIFA na entrada", )</f>
        <v/>
      </c>
      <c r="AH28" s="54" t="n"/>
      <c r="AI28" s="53">
        <f>IF(K28="SIM",(J28*$F$102),J28)</f>
        <v/>
      </c>
      <c r="AJ28" s="53">
        <f>IF(L28="SIM",(AI28*$F$101),AI28)</f>
        <v/>
      </c>
      <c r="AK28" s="53">
        <f>AJ28-AS28</f>
        <v/>
      </c>
      <c r="AL28" s="53">
        <f>AJ28*I28</f>
        <v/>
      </c>
      <c r="AM28" s="53">
        <f>AK28*I28</f>
        <v/>
      </c>
      <c r="AN28" s="53">
        <f>AK28-AP28-AQ28</f>
        <v/>
      </c>
      <c r="AO28" s="53">
        <f>AN28*I28</f>
        <v/>
      </c>
      <c r="AP28" s="53">
        <f>$AP$4*AK28</f>
        <v/>
      </c>
      <c r="AQ28" s="53">
        <f>$AQ$4*AK28</f>
        <v/>
      </c>
      <c r="AR28" s="51">
        <f t="array" ref="AR28">VLOOKUP(M28&amp;N28&amp;O28&amp;P28,Variáveis!$A$2:$E$240&amp;Variáveis!$B$2:$F$240&amp;Variáveis!$C$2:$G$240&amp;Variáveis!$D$2:$H$240,5,FALSE)</f>
        <v/>
      </c>
      <c r="AS28" s="53">
        <f>((AJ28*(1-AR28))*AR28)</f>
        <v/>
      </c>
      <c r="AT28" s="53">
        <f>(((J28+(J28*AU28))*0.18)-(J28*AR28))</f>
        <v/>
      </c>
      <c r="AU28" s="55">
        <f>(((1+AV28)*(1-AR28))/(1-0.18)-1)</f>
        <v/>
      </c>
      <c r="AV28" s="55">
        <f>IF(BB28&gt;0,BB28,IF(BA28&gt;0,BA28,IF(AZ28&gt;0,AZ28,IF(AY28&gt;0,AY28,IF(AX28&gt;0,AX28)))))/100</f>
        <v/>
      </c>
      <c r="AW28" s="56">
        <f>VALUE(LEFT(G28,4))</f>
        <v/>
      </c>
      <c r="AX28" s="56">
        <f>VALUE(IFERROR(VLOOKUP(VALUE(LEFT(G28,4)),ST!$C$4:$E$300,3,FALSE),"0"))</f>
        <v/>
      </c>
      <c r="AY28" s="56">
        <f>VALUE(IFERROR(VLOOKUP(VALUE(LEFT(G28,5)),ST!$C$4:$E$300,3,FALSE),"0"))</f>
        <v/>
      </c>
      <c r="AZ28" s="56">
        <f>VALUE(IFERROR(VLOOKUP(VALUE(LEFT(G28,6)),ST!$C$4:$E$300,3,FALSE),"0"))</f>
        <v/>
      </c>
      <c r="BA28" s="56">
        <f>VALUE(IFERROR(VLOOKUP(VALUE(LEFT(G28,7)),ST!$C$4:$E$300,3,FALSE),"0"))</f>
        <v/>
      </c>
      <c r="BB28" s="56">
        <f>VALUE(IFERROR(VLOOKUP(G28,ST!$C$4:$E$400,3,FALSE),"0"))</f>
        <v/>
      </c>
      <c r="BC28" s="57">
        <f>IF(VLOOKUP(AW28,ST!$C$4:$F$298,4,FALSE)&lt;&gt;0,VLOOKUP(AW28,ST!$C$4:$F$298,4,FALSE),VLOOKUP(G28,ST!$C$4:$F$298,4,FALSE))</f>
        <v/>
      </c>
      <c r="BD28" s="57">
        <f>IF(O28="SC","Desconsiderar coluna ICMS ST",IF(O28="PR","Haverá ST", ))</f>
        <v/>
      </c>
      <c r="BE28" s="53">
        <f>W28</f>
        <v/>
      </c>
      <c r="BF28" s="53">
        <f>X28</f>
        <v/>
      </c>
      <c r="BG28" s="53">
        <f>AD28-AS28</f>
        <v/>
      </c>
      <c r="BH28" s="51">
        <f>$W$4+$X$4+AC28+$BJ$4+0.07</f>
        <v/>
      </c>
      <c r="BI28" s="53">
        <f>IF(BD28="Haverá ST",AJ28+AS28+AT28,AJ28+AS28)</f>
        <v/>
      </c>
      <c r="BJ28" s="53">
        <f>T28*$BJ$4</f>
        <v/>
      </c>
      <c r="BK28" s="53">
        <f>T28*$BK$4</f>
        <v/>
      </c>
      <c r="BL28" s="53">
        <f>BE28+BF28+AO28+BJ28+BK28+AD28</f>
        <v/>
      </c>
      <c r="BM28" s="53">
        <f>(T28-BL28)</f>
        <v/>
      </c>
    </row>
    <row r="29" ht="15.75" customHeight="1" s="218">
      <c r="A29" s="58">
        <f>A28+1</f>
        <v/>
      </c>
      <c r="B29" s="144">
        <f>BOM!B29</f>
        <v/>
      </c>
      <c r="C29" s="144">
        <f>BOM!C29</f>
        <v/>
      </c>
      <c r="D29" s="144">
        <f>BOM!D29</f>
        <v/>
      </c>
      <c r="E29" s="144">
        <f>BOM!E29</f>
        <v/>
      </c>
      <c r="F29" s="144">
        <f>BOM!F29</f>
        <v/>
      </c>
      <c r="G29" s="144">
        <f>BOM!G29</f>
        <v/>
      </c>
      <c r="H29" s="144">
        <f>BOM!H29</f>
        <v/>
      </c>
      <c r="I29" s="147">
        <f>I23</f>
        <v/>
      </c>
      <c r="J29" s="146">
        <f>BOM!J29</f>
        <v/>
      </c>
      <c r="K29" s="146">
        <f>BOM!K29</f>
        <v/>
      </c>
      <c r="L29" s="146">
        <f>BOM!L29</f>
        <v/>
      </c>
      <c r="M29" s="146">
        <f>BOM!M29</f>
        <v/>
      </c>
      <c r="N29" s="146">
        <f>BOM!N29</f>
        <v/>
      </c>
      <c r="O29" s="146">
        <f>BOM!O29</f>
        <v/>
      </c>
      <c r="P29" s="146">
        <f>BOM!P29</f>
        <v/>
      </c>
      <c r="Q29" s="46">
        <f>$F$97</f>
        <v/>
      </c>
      <c r="R29" s="46">
        <f>$F$98</f>
        <v/>
      </c>
      <c r="S29" s="48">
        <f>U29-(U29*R29)</f>
        <v/>
      </c>
      <c r="T29" s="48">
        <f>S29*I29</f>
        <v/>
      </c>
      <c r="U29" s="48">
        <f>(AN29)/(1-(BH29+Q29))</f>
        <v/>
      </c>
      <c r="V29" s="48">
        <f>U29*I29</f>
        <v/>
      </c>
      <c r="W29" s="49">
        <f>T29*$W$4</f>
        <v/>
      </c>
      <c r="X29" s="49">
        <f>T29*$X$4</f>
        <v/>
      </c>
      <c r="Y29" s="50">
        <f>M29</f>
        <v/>
      </c>
      <c r="Z29" s="9" t="n"/>
      <c r="AA29" s="9" t="n"/>
      <c r="AB29" s="9" t="n"/>
      <c r="AC29" s="51">
        <f t="array" ref="AC29">IF(I29&gt;0,VLOOKUP(Y29&amp;$P$88&amp;$P$89&amp;$P$90,Variáveis!$O$2:$S$300&amp;Variáveis!$P$2:$T$300&amp;Variáveis!$Q$2:$U$300&amp;Variáveis!$R$2:$V$300,5,FALSE),0)</f>
        <v/>
      </c>
      <c r="AD29" s="52">
        <f>T29*AC29</f>
        <v/>
      </c>
      <c r="AE29" s="53">
        <f>IF(AB29="não",((V29/(1-VLOOKUP(AA29,Variáveis!$AK$3:$AN$29,4,FALSE)))*VLOOKUP(AA29,Variáveis!$AK$3:$AN$29,4,FALSE))-AD29,0)</f>
        <v/>
      </c>
      <c r="AF29" s="53">
        <f>T29*$AF$4</f>
        <v/>
      </c>
      <c r="AG29" s="53">
        <f>IF(AB29="SIM","Cliente pode pagar DIFA na entrada", )</f>
        <v/>
      </c>
      <c r="AH29" s="54" t="n"/>
      <c r="AI29" s="53">
        <f>IF(K29="SIM",(J29*$F$102),J29)</f>
        <v/>
      </c>
      <c r="AJ29" s="53">
        <f>IF(L29="SIM",(AI29*$F$101),AI29)</f>
        <v/>
      </c>
      <c r="AK29" s="53">
        <f>AJ29-AS29</f>
        <v/>
      </c>
      <c r="AL29" s="53">
        <f>AJ29*I29</f>
        <v/>
      </c>
      <c r="AM29" s="53">
        <f>AK29*I29</f>
        <v/>
      </c>
      <c r="AN29" s="53">
        <f>AK29-AP29-AQ29</f>
        <v/>
      </c>
      <c r="AO29" s="53">
        <f>AN29*I29</f>
        <v/>
      </c>
      <c r="AP29" s="53">
        <f>$AP$4*AK29</f>
        <v/>
      </c>
      <c r="AQ29" s="53">
        <f>$AQ$4*AK29</f>
        <v/>
      </c>
      <c r="AR29" s="51">
        <f t="array" ref="AR29">VLOOKUP(M29&amp;N29&amp;O29&amp;P29,Variáveis!$A$2:$E$240&amp;Variáveis!$B$2:$F$240&amp;Variáveis!$C$2:$G$240&amp;Variáveis!$D$2:$H$240,5,FALSE)</f>
        <v/>
      </c>
      <c r="AS29" s="53">
        <f>((AJ29*(1-AR29))*AR29)</f>
        <v/>
      </c>
      <c r="AT29" s="53">
        <f>(((J29+(J29*AU29))*0.18)-(J29*AR29))</f>
        <v/>
      </c>
      <c r="AU29" s="55">
        <f>(((1+AV29)*(1-AR29))/(1-0.18)-1)</f>
        <v/>
      </c>
      <c r="AV29" s="55">
        <f>IF(BB29&gt;0,BB29,IF(BA29&gt;0,BA29,IF(AZ29&gt;0,AZ29,IF(AY29&gt;0,AY29,IF(AX29&gt;0,AX29)))))/100</f>
        <v/>
      </c>
      <c r="AW29" s="56">
        <f>VALUE(LEFT(G29,4))</f>
        <v/>
      </c>
      <c r="AX29" s="56">
        <f>VALUE(IFERROR(VLOOKUP(VALUE(LEFT(G29,4)),ST!$C$4:$E$300,3,FALSE),"0"))</f>
        <v/>
      </c>
      <c r="AY29" s="56">
        <f>VALUE(IFERROR(VLOOKUP(VALUE(LEFT(G29,5)),ST!$C$4:$E$300,3,FALSE),"0"))</f>
        <v/>
      </c>
      <c r="AZ29" s="56">
        <f>VALUE(IFERROR(VLOOKUP(VALUE(LEFT(G29,6)),ST!$C$4:$E$300,3,FALSE),"0"))</f>
        <v/>
      </c>
      <c r="BA29" s="56">
        <f>VALUE(IFERROR(VLOOKUP(VALUE(LEFT(G29,7)),ST!$C$4:$E$300,3,FALSE),"0"))</f>
        <v/>
      </c>
      <c r="BB29" s="56">
        <f>VALUE(IFERROR(VLOOKUP(G29,ST!$C$4:$E$400,3,FALSE),"0"))</f>
        <v/>
      </c>
      <c r="BC29" s="57">
        <f>IF(VLOOKUP(AW29,ST!$C$4:$F$298,4,FALSE)&lt;&gt;0,VLOOKUP(AW29,ST!$C$4:$F$298,4,FALSE),VLOOKUP(G29,ST!$C$4:$F$298,4,FALSE))</f>
        <v/>
      </c>
      <c r="BD29" s="57">
        <f>IF(O29="SC","Desconsiderar coluna ICMS ST",IF(O29="PR","Haverá ST", ))</f>
        <v/>
      </c>
      <c r="BE29" s="53">
        <f>W29</f>
        <v/>
      </c>
      <c r="BF29" s="53">
        <f>X29</f>
        <v/>
      </c>
      <c r="BG29" s="53">
        <f>AD29-AS29</f>
        <v/>
      </c>
      <c r="BH29" s="51">
        <f>$W$4+$X$4+AC29+$BJ$4+0.07</f>
        <v/>
      </c>
      <c r="BI29" s="53">
        <f>IF(BD29="Haverá ST",AJ29+AS29+AT29,AJ29+AS29)</f>
        <v/>
      </c>
      <c r="BJ29" s="53">
        <f>T29*$BJ$4</f>
        <v/>
      </c>
      <c r="BK29" s="53">
        <f>T29*$BK$4</f>
        <v/>
      </c>
      <c r="BL29" s="53">
        <f>BE29+BF29+AO29+BJ29+BK29+AD29</f>
        <v/>
      </c>
      <c r="BM29" s="53">
        <f>(T29-BL29)</f>
        <v/>
      </c>
    </row>
    <row r="30" ht="15.75" customHeight="1" s="218">
      <c r="A30" s="58">
        <f>A29+1</f>
        <v/>
      </c>
      <c r="B30" s="144">
        <f>BOM!B30</f>
        <v/>
      </c>
      <c r="C30" s="144">
        <f>BOM!C30</f>
        <v/>
      </c>
      <c r="D30" s="144">
        <f>BOM!D30</f>
        <v/>
      </c>
      <c r="E30" s="144">
        <f>BOM!E30</f>
        <v/>
      </c>
      <c r="F30" s="144">
        <f>BOM!F30</f>
        <v/>
      </c>
      <c r="G30" s="144">
        <f>BOM!G30</f>
        <v/>
      </c>
      <c r="H30" s="144">
        <f>BOM!H30</f>
        <v/>
      </c>
      <c r="I30" s="147" t="n">
        <v>0</v>
      </c>
      <c r="J30" s="146">
        <f>BOM!J30</f>
        <v/>
      </c>
      <c r="K30" s="146">
        <f>BOM!K30</f>
        <v/>
      </c>
      <c r="L30" s="146">
        <f>BOM!L30</f>
        <v/>
      </c>
      <c r="M30" s="146">
        <f>BOM!M30</f>
        <v/>
      </c>
      <c r="N30" s="146">
        <f>BOM!N30</f>
        <v/>
      </c>
      <c r="O30" s="146">
        <f>BOM!O30</f>
        <v/>
      </c>
      <c r="P30" s="146">
        <f>BOM!P30</f>
        <v/>
      </c>
      <c r="Q30" s="46">
        <f>$F$97</f>
        <v/>
      </c>
      <c r="R30" s="46">
        <f>$F$98</f>
        <v/>
      </c>
      <c r="S30" s="48">
        <f>U30-(U30*R30)</f>
        <v/>
      </c>
      <c r="T30" s="48">
        <f>S30*I30</f>
        <v/>
      </c>
      <c r="U30" s="48">
        <f>(AN30)/(1-(BH30+Q30))</f>
        <v/>
      </c>
      <c r="V30" s="48">
        <f>U30*I30</f>
        <v/>
      </c>
      <c r="W30" s="49">
        <f>T30*$W$4</f>
        <v/>
      </c>
      <c r="X30" s="49">
        <f>T30*$X$4</f>
        <v/>
      </c>
      <c r="Y30" s="50">
        <f>M30</f>
        <v/>
      </c>
      <c r="Z30" s="9" t="n"/>
      <c r="AA30" s="9" t="n"/>
      <c r="AB30" s="9" t="n"/>
      <c r="AC30" s="51">
        <f t="array" ref="AC30">IF(I30&gt;0,VLOOKUP(Y30&amp;$P$88&amp;$P$89&amp;$P$90,Variáveis!$O$2:$S$300&amp;Variáveis!$P$2:$T$300&amp;Variáveis!$Q$2:$U$300&amp;Variáveis!$R$2:$V$300,5,FALSE),0)</f>
        <v/>
      </c>
      <c r="AD30" s="52">
        <f>T30*AC30</f>
        <v/>
      </c>
      <c r="AE30" s="53">
        <f>IF(AB30="não",((V30/(1-VLOOKUP(AA30,Variáveis!$AK$3:$AN$29,4,FALSE)))*VLOOKUP(AA30,Variáveis!$AK$3:$AN$29,4,FALSE))-AD30,0)</f>
        <v/>
      </c>
      <c r="AF30" s="53">
        <f>T30*$AF$4</f>
        <v/>
      </c>
      <c r="AG30" s="53">
        <f>IF(AB30="SIM","Cliente pode pagar DIFA na entrada", )</f>
        <v/>
      </c>
      <c r="AH30" s="54" t="n"/>
      <c r="AI30" s="53">
        <f>IF(K30="SIM",(J30*$F$102),J30)</f>
        <v/>
      </c>
      <c r="AJ30" s="53">
        <f>IF(L30="SIM",(AI30*$F$101),AI30)</f>
        <v/>
      </c>
      <c r="AK30" s="53">
        <f>AJ30-AS30</f>
        <v/>
      </c>
      <c r="AL30" s="53">
        <f>AJ30*I30</f>
        <v/>
      </c>
      <c r="AM30" s="53">
        <f>AK30*I30</f>
        <v/>
      </c>
      <c r="AN30" s="53">
        <f>AK30-AP30-AQ30</f>
        <v/>
      </c>
      <c r="AO30" s="53">
        <f>AN30*I30</f>
        <v/>
      </c>
      <c r="AP30" s="53">
        <f>$AP$4*AK30</f>
        <v/>
      </c>
      <c r="AQ30" s="53">
        <f>$AQ$4*AK30</f>
        <v/>
      </c>
      <c r="AR30" s="51">
        <f t="array" ref="AR30">VLOOKUP(M30&amp;N30&amp;O30&amp;P30,Variáveis!$A$2:$E$240&amp;Variáveis!$B$2:$F$240&amp;Variáveis!$C$2:$G$240&amp;Variáveis!$D$2:$H$240,5,FALSE)</f>
        <v/>
      </c>
      <c r="AS30" s="53">
        <f>((AJ30*(1-AR30))*AR30)</f>
        <v/>
      </c>
      <c r="AT30" s="53">
        <f>(((J30+(J30*AU30))*0.18)-(J30*AR30))</f>
        <v/>
      </c>
      <c r="AU30" s="55">
        <f>(((1+AV30)*(1-AR30))/(1-0.18)-1)</f>
        <v/>
      </c>
      <c r="AV30" s="55">
        <f>IF(BB30&gt;0,BB30,IF(BA30&gt;0,BA30,IF(AZ30&gt;0,AZ30,IF(AY30&gt;0,AY30,IF(AX30&gt;0,AX30)))))/100</f>
        <v/>
      </c>
      <c r="AW30" s="56">
        <f>VALUE(LEFT(G30,4))</f>
        <v/>
      </c>
      <c r="AX30" s="56">
        <f>VALUE(IFERROR(VLOOKUP(VALUE(LEFT(G30,4)),ST!$C$4:$E$300,3,FALSE),"0"))</f>
        <v/>
      </c>
      <c r="AY30" s="56">
        <f>VALUE(IFERROR(VLOOKUP(VALUE(LEFT(G30,5)),ST!$C$4:$E$300,3,FALSE),"0"))</f>
        <v/>
      </c>
      <c r="AZ30" s="56">
        <f>VALUE(IFERROR(VLOOKUP(VALUE(LEFT(G30,6)),ST!$C$4:$E$300,3,FALSE),"0"))</f>
        <v/>
      </c>
      <c r="BA30" s="56">
        <f>VALUE(IFERROR(VLOOKUP(VALUE(LEFT(G30,7)),ST!$C$4:$E$300,3,FALSE),"0"))</f>
        <v/>
      </c>
      <c r="BB30" s="56">
        <f>VALUE(IFERROR(VLOOKUP(G30,ST!$C$4:$E$400,3,FALSE),"0"))</f>
        <v/>
      </c>
      <c r="BC30" s="57">
        <f>IF(VLOOKUP(AW30,ST!$C$4:$F$298,4,FALSE)&lt;&gt;0,VLOOKUP(AW30,ST!$C$4:$F$298,4,FALSE),VLOOKUP(G30,ST!$C$4:$F$298,4,FALSE))</f>
        <v/>
      </c>
      <c r="BD30" s="57">
        <f>IF(O30="SC","Desconsiderar coluna ICMS ST",IF(O30="PR","Haverá ST", ))</f>
        <v/>
      </c>
      <c r="BE30" s="53">
        <f>W30</f>
        <v/>
      </c>
      <c r="BF30" s="53">
        <f>X30</f>
        <v/>
      </c>
      <c r="BG30" s="53">
        <f>AD30-AS30</f>
        <v/>
      </c>
      <c r="BH30" s="51">
        <f>$W$4+$X$4+AC30+$BJ$4+0.07</f>
        <v/>
      </c>
      <c r="BI30" s="53">
        <f>IF(BD30="Haverá ST",AJ30+AS30+AT30,AJ30+AS30)</f>
        <v/>
      </c>
      <c r="BJ30" s="53">
        <f>T30*$BJ$4</f>
        <v/>
      </c>
      <c r="BK30" s="53">
        <f>T30*$BK$4</f>
        <v/>
      </c>
      <c r="BL30" s="53">
        <f>BE30+BF30+AO30+BJ30+BK30+AD30</f>
        <v/>
      </c>
      <c r="BM30" s="53">
        <f>(T30-BL30)</f>
        <v/>
      </c>
    </row>
    <row r="31" ht="15.75" customHeight="1" s="218">
      <c r="A31" s="58">
        <f>A30+1</f>
        <v/>
      </c>
      <c r="B31" s="144">
        <f>BOM!B31</f>
        <v/>
      </c>
      <c r="C31" s="144">
        <f>BOM!C31</f>
        <v/>
      </c>
      <c r="D31" s="144">
        <f>BOM!D31</f>
        <v/>
      </c>
      <c r="E31" s="144">
        <f>BOM!E31</f>
        <v/>
      </c>
      <c r="F31" s="144">
        <f>BOM!F31</f>
        <v/>
      </c>
      <c r="G31" s="144">
        <f>BOM!G31</f>
        <v/>
      </c>
      <c r="H31" s="144">
        <f>BOM!H31</f>
        <v/>
      </c>
      <c r="I31" s="147" t="n">
        <v>0</v>
      </c>
      <c r="J31" s="146">
        <f>BOM!J31</f>
        <v/>
      </c>
      <c r="K31" s="146">
        <f>BOM!K31</f>
        <v/>
      </c>
      <c r="L31" s="146">
        <f>BOM!L31</f>
        <v/>
      </c>
      <c r="M31" s="146">
        <f>BOM!M31</f>
        <v/>
      </c>
      <c r="N31" s="146">
        <f>BOM!N31</f>
        <v/>
      </c>
      <c r="O31" s="146">
        <f>BOM!O31</f>
        <v/>
      </c>
      <c r="P31" s="146">
        <f>BOM!P31</f>
        <v/>
      </c>
      <c r="Q31" s="46">
        <f>$F$97</f>
        <v/>
      </c>
      <c r="R31" s="46">
        <f>$F$98</f>
        <v/>
      </c>
      <c r="S31" s="48">
        <f>U31-(U31*R31)</f>
        <v/>
      </c>
      <c r="T31" s="48">
        <f>S31*I31</f>
        <v/>
      </c>
      <c r="U31" s="48">
        <f>(AN31)/(1-(BH31+Q31))</f>
        <v/>
      </c>
      <c r="V31" s="48">
        <f>U31*I31</f>
        <v/>
      </c>
      <c r="W31" s="49">
        <f>T31*$W$4</f>
        <v/>
      </c>
      <c r="X31" s="49">
        <f>T31*$X$4</f>
        <v/>
      </c>
      <c r="Y31" s="50">
        <f>M31</f>
        <v/>
      </c>
      <c r="Z31" s="9" t="n"/>
      <c r="AA31" s="9" t="n"/>
      <c r="AB31" s="9" t="n"/>
      <c r="AC31" s="51">
        <f t="array" ref="AC31">IF(I31&gt;0,VLOOKUP(Y31&amp;$P$88&amp;$P$89&amp;$P$90,Variáveis!$O$2:$S$300&amp;Variáveis!$P$2:$T$300&amp;Variáveis!$Q$2:$U$300&amp;Variáveis!$R$2:$V$300,5,FALSE),0)</f>
        <v/>
      </c>
      <c r="AD31" s="52">
        <f>T31*AC31</f>
        <v/>
      </c>
      <c r="AE31" s="53">
        <f>IF(AB31="não",((V31/(1-VLOOKUP(AA31,Variáveis!$AK$3:$AN$29,4,FALSE)))*VLOOKUP(AA31,Variáveis!$AK$3:$AN$29,4,FALSE))-AD31,0)</f>
        <v/>
      </c>
      <c r="AF31" s="53">
        <f>T31*$AF$4</f>
        <v/>
      </c>
      <c r="AG31" s="53">
        <f>IF(AB31="SIM","Cliente pode pagar DIFA na entrada", )</f>
        <v/>
      </c>
      <c r="AH31" s="54" t="n"/>
      <c r="AI31" s="53">
        <f>IF(K31="SIM",(J31*$F$102),J31)</f>
        <v/>
      </c>
      <c r="AJ31" s="53">
        <f>IF(L31="SIM",(AI31*$F$101),AI31)</f>
        <v/>
      </c>
      <c r="AK31" s="53">
        <f>AJ31-AS31</f>
        <v/>
      </c>
      <c r="AL31" s="53">
        <f>AJ31*I31</f>
        <v/>
      </c>
      <c r="AM31" s="53">
        <f>AK31*I31</f>
        <v/>
      </c>
      <c r="AN31" s="53">
        <f>AK31-AP31-AQ31</f>
        <v/>
      </c>
      <c r="AO31" s="53">
        <f>AN31*I31</f>
        <v/>
      </c>
      <c r="AP31" s="53">
        <f>$AP$4*AK31</f>
        <v/>
      </c>
      <c r="AQ31" s="53">
        <f>$AQ$4*AK31</f>
        <v/>
      </c>
      <c r="AR31" s="51">
        <f t="array" ref="AR31">VLOOKUP(M31&amp;N31&amp;O31&amp;P31,Variáveis!$A$2:$E$240&amp;Variáveis!$B$2:$F$240&amp;Variáveis!$C$2:$G$240&amp;Variáveis!$D$2:$H$240,5,FALSE)</f>
        <v/>
      </c>
      <c r="AS31" s="53">
        <f>((AJ31*(1-AR31))*AR31)</f>
        <v/>
      </c>
      <c r="AT31" s="53">
        <f>(((J31+(J31*AU31))*0.18)-(J31*AR31))</f>
        <v/>
      </c>
      <c r="AU31" s="55">
        <f>(((1+AV31)*(1-AR31))/(1-0.18)-1)</f>
        <v/>
      </c>
      <c r="AV31" s="55">
        <f>IF(BB31&gt;0,BB31,IF(BA31&gt;0,BA31,IF(AZ31&gt;0,AZ31,IF(AY31&gt;0,AY31,IF(AX31&gt;0,AX31)))))/100</f>
        <v/>
      </c>
      <c r="AW31" s="56">
        <f>VALUE(LEFT(G31,4))</f>
        <v/>
      </c>
      <c r="AX31" s="56">
        <f>VALUE(IFERROR(VLOOKUP(VALUE(LEFT(G31,4)),ST!$C$4:$E$300,3,FALSE),"0"))</f>
        <v/>
      </c>
      <c r="AY31" s="56">
        <f>VALUE(IFERROR(VLOOKUP(VALUE(LEFT(G31,5)),ST!$C$4:$E$300,3,FALSE),"0"))</f>
        <v/>
      </c>
      <c r="AZ31" s="56">
        <f>VALUE(IFERROR(VLOOKUP(VALUE(LEFT(G31,6)),ST!$C$4:$E$300,3,FALSE),"0"))</f>
        <v/>
      </c>
      <c r="BA31" s="56">
        <f>VALUE(IFERROR(VLOOKUP(VALUE(LEFT(G31,7)),ST!$C$4:$E$300,3,FALSE),"0"))</f>
        <v/>
      </c>
      <c r="BB31" s="56">
        <f>VALUE(IFERROR(VLOOKUP(G31,ST!$C$4:$E$400,3,FALSE),"0"))</f>
        <v/>
      </c>
      <c r="BC31" s="57">
        <f>IF(VLOOKUP(AW31,ST!$C$4:$F$298,4,FALSE)&lt;&gt;0,VLOOKUP(AW31,ST!$C$4:$F$298,4,FALSE),VLOOKUP(G31,ST!$C$4:$F$298,4,FALSE))</f>
        <v/>
      </c>
      <c r="BD31" s="57">
        <f>IF(O31="SC","Desconsiderar coluna ICMS ST",IF(O31="PR","Haverá ST", ))</f>
        <v/>
      </c>
      <c r="BE31" s="53">
        <f>W31</f>
        <v/>
      </c>
      <c r="BF31" s="53">
        <f>X31</f>
        <v/>
      </c>
      <c r="BG31" s="53">
        <f>AD31-AS31</f>
        <v/>
      </c>
      <c r="BH31" s="51">
        <f>$W$4+$X$4+AC31+$BJ$4+0.07</f>
        <v/>
      </c>
      <c r="BI31" s="53">
        <f>IF(BD31="Haverá ST",AJ31+AS31+AT31,AJ31+AS31)</f>
        <v/>
      </c>
      <c r="BJ31" s="53">
        <f>T31*$BJ$4</f>
        <v/>
      </c>
      <c r="BK31" s="53">
        <f>T31*$BK$4</f>
        <v/>
      </c>
      <c r="BL31" s="53">
        <f>BE31+BF31+AO31+BJ31+BK31+AD31</f>
        <v/>
      </c>
      <c r="BM31" s="53">
        <f>(T31-BL31)</f>
        <v/>
      </c>
    </row>
    <row r="32" ht="15.75" customHeight="1" s="218">
      <c r="A32" s="58">
        <f>A31+1</f>
        <v/>
      </c>
      <c r="B32" s="144">
        <f>BOM!B32</f>
        <v/>
      </c>
      <c r="C32" s="144">
        <f>BOM!C32</f>
        <v/>
      </c>
      <c r="D32" s="144">
        <f>BOM!D32</f>
        <v/>
      </c>
      <c r="E32" s="144">
        <f>BOM!E32</f>
        <v/>
      </c>
      <c r="F32" s="39">
        <f>BOM!F32</f>
        <v/>
      </c>
      <c r="G32" s="144">
        <f>BOM!G32</f>
        <v/>
      </c>
      <c r="H32" s="144">
        <f>BOM!H32</f>
        <v/>
      </c>
      <c r="I32" s="148" t="n">
        <v>0</v>
      </c>
      <c r="J32" s="146">
        <f>BOM!J32</f>
        <v/>
      </c>
      <c r="K32" s="146">
        <f>BOM!K32</f>
        <v/>
      </c>
      <c r="L32" s="146">
        <f>BOM!L32</f>
        <v/>
      </c>
      <c r="M32" s="146">
        <f>BOM!M32</f>
        <v/>
      </c>
      <c r="N32" s="146">
        <f>BOM!N32</f>
        <v/>
      </c>
      <c r="O32" s="146">
        <f>BOM!O32</f>
        <v/>
      </c>
      <c r="P32" s="146">
        <f>BOM!P32</f>
        <v/>
      </c>
      <c r="Q32" s="46">
        <f>$F$97</f>
        <v/>
      </c>
      <c r="R32" s="46">
        <f>$F$98</f>
        <v/>
      </c>
      <c r="S32" s="48">
        <f>U32-(U32*R32)</f>
        <v/>
      </c>
      <c r="T32" s="48">
        <f>S32*I32</f>
        <v/>
      </c>
      <c r="U32" s="48">
        <f>(AN32)/(1-(BH32+Q32))</f>
        <v/>
      </c>
      <c r="V32" s="48">
        <f>U32*I32</f>
        <v/>
      </c>
      <c r="W32" s="49">
        <f>T32*$W$4</f>
        <v/>
      </c>
      <c r="X32" s="49">
        <f>T32*$X$4</f>
        <v/>
      </c>
      <c r="Y32" s="50">
        <f>M32</f>
        <v/>
      </c>
      <c r="Z32" s="9" t="n"/>
      <c r="AA32" s="9" t="n"/>
      <c r="AB32" s="9" t="n"/>
      <c r="AC32" s="51">
        <f t="array" ref="AC32">IF(I32&gt;0,VLOOKUP(Y32&amp;$P$88&amp;$P$89&amp;$P$90,Variáveis!$O$2:$S$300&amp;Variáveis!$P$2:$T$300&amp;Variáveis!$Q$2:$U$300&amp;Variáveis!$R$2:$V$300,5,FALSE),0)</f>
        <v/>
      </c>
      <c r="AD32" s="52">
        <f>T32*AC32</f>
        <v/>
      </c>
      <c r="AE32" s="53">
        <f>IF(AB32="não",((V32/(1-VLOOKUP(AA32,Variáveis!$AK$3:$AN$29,4,FALSE)))*VLOOKUP(AA32,Variáveis!$AK$3:$AN$29,4,FALSE))-AD32,0)</f>
        <v/>
      </c>
      <c r="AF32" s="53">
        <f>T32*$AF$4</f>
        <v/>
      </c>
      <c r="AG32" s="53">
        <f>IF(AB32="SIM","Cliente pode pagar DIFA na entrada", )</f>
        <v/>
      </c>
      <c r="AH32" s="54" t="n"/>
      <c r="AI32" s="53">
        <f>IF(K32="SIM",(J32*$F$102),J32)</f>
        <v/>
      </c>
      <c r="AJ32" s="53">
        <f>IF(L32="SIM",(AI32*$F$101),AI32)</f>
        <v/>
      </c>
      <c r="AK32" s="53">
        <f>AJ32-AS32</f>
        <v/>
      </c>
      <c r="AL32" s="53">
        <f>AJ32*I32</f>
        <v/>
      </c>
      <c r="AM32" s="53">
        <f>AK32*I32</f>
        <v/>
      </c>
      <c r="AN32" s="53">
        <f>AK32-AP32-AQ32</f>
        <v/>
      </c>
      <c r="AO32" s="53">
        <f>AN32*I32</f>
        <v/>
      </c>
      <c r="AP32" s="53">
        <f>$AP$4*AK32</f>
        <v/>
      </c>
      <c r="AQ32" s="53">
        <f>$AQ$4*AK32</f>
        <v/>
      </c>
      <c r="AR32" s="51">
        <f t="array" ref="AR32">VLOOKUP(M32&amp;N32&amp;O32&amp;P32,Variáveis!$A$2:$E$240&amp;Variáveis!$B$2:$F$240&amp;Variáveis!$C$2:$G$240&amp;Variáveis!$D$2:$H$240,5,FALSE)</f>
        <v/>
      </c>
      <c r="AS32" s="53">
        <f>((AJ32*(1-AR32))*AR32)</f>
        <v/>
      </c>
      <c r="AT32" s="53">
        <f>(((J32+(J32*AU32))*0.18)-(J32*AR32))</f>
        <v/>
      </c>
      <c r="AU32" s="55">
        <f>(((1+AV32)*(1-AR32))/(1-0.18)-1)</f>
        <v/>
      </c>
      <c r="AV32" s="55">
        <f>IF(BB32&gt;0,BB32,IF(BA32&gt;0,BA32,IF(AZ32&gt;0,AZ32,IF(AY32&gt;0,AY32,IF(AX32&gt;0,AX32)))))/100</f>
        <v/>
      </c>
      <c r="AW32" s="56">
        <f>VALUE(LEFT(G32,4))</f>
        <v/>
      </c>
      <c r="AX32" s="56">
        <f>VALUE(IFERROR(VLOOKUP(VALUE(LEFT(G32,4)),ST!$C$4:$E$300,3,FALSE),"0"))</f>
        <v/>
      </c>
      <c r="AY32" s="56">
        <f>VALUE(IFERROR(VLOOKUP(VALUE(LEFT(G32,5)),ST!$C$4:$E$300,3,FALSE),"0"))</f>
        <v/>
      </c>
      <c r="AZ32" s="56">
        <f>VALUE(IFERROR(VLOOKUP(VALUE(LEFT(G32,6)),ST!$C$4:$E$300,3,FALSE),"0"))</f>
        <v/>
      </c>
      <c r="BA32" s="56">
        <f>VALUE(IFERROR(VLOOKUP(VALUE(LEFT(G32,7)),ST!$C$4:$E$300,3,FALSE),"0"))</f>
        <v/>
      </c>
      <c r="BB32" s="56">
        <f>VALUE(IFERROR(VLOOKUP(G32,ST!$C$4:$E$400,3,FALSE),"0"))</f>
        <v/>
      </c>
      <c r="BC32" s="57">
        <f>IF(VLOOKUP(AW32,ST!$C$4:$F$298,4,FALSE)&lt;&gt;0,VLOOKUP(AW32,ST!$C$4:$F$298,4,FALSE),VLOOKUP(G32,ST!$C$4:$F$298,4,FALSE))</f>
        <v/>
      </c>
      <c r="BD32" s="57">
        <f>IF(O32="SC","Desconsiderar coluna ICMS ST",IF(O32="PR","Haverá ST", ))</f>
        <v/>
      </c>
      <c r="BE32" s="53">
        <f>W32</f>
        <v/>
      </c>
      <c r="BF32" s="53">
        <f>X32</f>
        <v/>
      </c>
      <c r="BG32" s="53">
        <f>AD32-AS32</f>
        <v/>
      </c>
      <c r="BH32" s="51">
        <f>$W$4+$X$4+AC32+$BJ$4+0.07</f>
        <v/>
      </c>
      <c r="BI32" s="53">
        <f>IF(BD32="Haverá ST",AJ32+AS32+AT32,AJ32+AS32)</f>
        <v/>
      </c>
      <c r="BJ32" s="53">
        <f>T32*$BJ$4</f>
        <v/>
      </c>
      <c r="BK32" s="53">
        <f>T32*$BK$4</f>
        <v/>
      </c>
      <c r="BL32" s="53">
        <f>BE32+BF32+AO32+BJ32+BK32+AD32</f>
        <v/>
      </c>
      <c r="BM32" s="53">
        <f>(T32-BL32)</f>
        <v/>
      </c>
    </row>
    <row r="33" ht="15.75" customHeight="1" s="218">
      <c r="A33" s="58">
        <f>A32+1</f>
        <v/>
      </c>
      <c r="B33" s="144">
        <f>BOM!B33</f>
        <v/>
      </c>
      <c r="C33" s="144">
        <f>BOM!C33</f>
        <v/>
      </c>
      <c r="D33" s="144">
        <f>BOM!D33</f>
        <v/>
      </c>
      <c r="E33" s="144">
        <f>BOM!E33</f>
        <v/>
      </c>
      <c r="F33" s="144">
        <f>BOM!F33</f>
        <v/>
      </c>
      <c r="G33" s="144">
        <f>BOM!G33</f>
        <v/>
      </c>
      <c r="H33" s="144">
        <f>BOM!H33</f>
        <v/>
      </c>
      <c r="I33" s="148" t="n">
        <v>0</v>
      </c>
      <c r="J33" s="146">
        <f>BOM!J33</f>
        <v/>
      </c>
      <c r="K33" s="146">
        <f>BOM!K33</f>
        <v/>
      </c>
      <c r="L33" s="146">
        <f>BOM!L33</f>
        <v/>
      </c>
      <c r="M33" s="146">
        <f>BOM!M33</f>
        <v/>
      </c>
      <c r="N33" s="146">
        <f>BOM!N33</f>
        <v/>
      </c>
      <c r="O33" s="146">
        <f>BOM!O33</f>
        <v/>
      </c>
      <c r="P33" s="146">
        <f>BOM!P33</f>
        <v/>
      </c>
      <c r="Q33" s="46">
        <f>$F$97</f>
        <v/>
      </c>
      <c r="R33" s="46">
        <f>$F$98</f>
        <v/>
      </c>
      <c r="S33" s="48">
        <f>U33-(U33*R33)</f>
        <v/>
      </c>
      <c r="T33" s="48">
        <f>S33*I33</f>
        <v/>
      </c>
      <c r="U33" s="48">
        <f>(AN33)/(1-(BH33+Q33))</f>
        <v/>
      </c>
      <c r="V33" s="48">
        <f>U33*I33</f>
        <v/>
      </c>
      <c r="W33" s="49">
        <f>T33*$W$4</f>
        <v/>
      </c>
      <c r="X33" s="49">
        <f>T33*$X$4</f>
        <v/>
      </c>
      <c r="Y33" s="50">
        <f>M33</f>
        <v/>
      </c>
      <c r="Z33" s="9" t="n"/>
      <c r="AA33" s="9" t="n"/>
      <c r="AB33" s="9" t="n"/>
      <c r="AC33" s="51">
        <f t="array" ref="AC33">IF(I33&gt;0,VLOOKUP(Y33&amp;$P$88&amp;$P$89&amp;$P$90,Variáveis!$O$2:$S$300&amp;Variáveis!$P$2:$T$300&amp;Variáveis!$Q$2:$U$300&amp;Variáveis!$R$2:$V$300,5,FALSE),0)</f>
        <v/>
      </c>
      <c r="AD33" s="52">
        <f>T33*AC33</f>
        <v/>
      </c>
      <c r="AE33" s="53">
        <f>IF(AB33="não",((V33/(1-VLOOKUP(AA33,Variáveis!$AK$3:$AN$29,4,FALSE)))*VLOOKUP(AA33,Variáveis!$AK$3:$AN$29,4,FALSE))-AD33,0)</f>
        <v/>
      </c>
      <c r="AF33" s="53">
        <f>T33*$AF$4</f>
        <v/>
      </c>
      <c r="AG33" s="53">
        <f>IF(AB33="SIM","Cliente pode pagar DIFA na entrada", )</f>
        <v/>
      </c>
      <c r="AH33" s="54" t="n"/>
      <c r="AI33" s="53">
        <f>IF(K33="SIM",(J33*$F$102),J33)</f>
        <v/>
      </c>
      <c r="AJ33" s="53">
        <f>IF(L33="SIM",(AI33*$F$101),AI33)</f>
        <v/>
      </c>
      <c r="AK33" s="53">
        <f>AJ33-AS33</f>
        <v/>
      </c>
      <c r="AL33" s="53">
        <f>AJ33*I33</f>
        <v/>
      </c>
      <c r="AM33" s="53">
        <f>AK33*I33</f>
        <v/>
      </c>
      <c r="AN33" s="53">
        <f>AK33-AP33-AQ33</f>
        <v/>
      </c>
      <c r="AO33" s="53">
        <f>AN33*I33</f>
        <v/>
      </c>
      <c r="AP33" s="53">
        <f>$AP$4*AK33</f>
        <v/>
      </c>
      <c r="AQ33" s="53">
        <f>$AQ$4*AK33</f>
        <v/>
      </c>
      <c r="AR33" s="51">
        <f t="array" ref="AR33">VLOOKUP(M33&amp;N33&amp;O33&amp;P33,Variáveis!$A$2:$E$240&amp;Variáveis!$B$2:$F$240&amp;Variáveis!$C$2:$G$240&amp;Variáveis!$D$2:$H$240,5,FALSE)</f>
        <v/>
      </c>
      <c r="AS33" s="53">
        <f>((AJ33*(1-AR33))*AR33)</f>
        <v/>
      </c>
      <c r="AT33" s="53">
        <f>(((J33+(J33*AU33))*0.18)-(J33*AR33))</f>
        <v/>
      </c>
      <c r="AU33" s="55">
        <f>(((1+AV33)*(1-AR33))/(1-0.18)-1)</f>
        <v/>
      </c>
      <c r="AV33" s="55">
        <f>IF(BB33&gt;0,BB33,IF(BA33&gt;0,BA33,IF(AZ33&gt;0,AZ33,IF(AY33&gt;0,AY33,IF(AX33&gt;0,AX33)))))/100</f>
        <v/>
      </c>
      <c r="AW33" s="56">
        <f>VALUE(LEFT(G33,4))</f>
        <v/>
      </c>
      <c r="AX33" s="56">
        <f>VALUE(IFERROR(VLOOKUP(VALUE(LEFT(G33,4)),ST!$C$4:$E$300,3,FALSE),"0"))</f>
        <v/>
      </c>
      <c r="AY33" s="56">
        <f>VALUE(IFERROR(VLOOKUP(VALUE(LEFT(G33,5)),ST!$C$4:$E$300,3,FALSE),"0"))</f>
        <v/>
      </c>
      <c r="AZ33" s="56">
        <f>VALUE(IFERROR(VLOOKUP(VALUE(LEFT(G33,6)),ST!$C$4:$E$300,3,FALSE),"0"))</f>
        <v/>
      </c>
      <c r="BA33" s="56">
        <f>VALUE(IFERROR(VLOOKUP(VALUE(LEFT(G33,7)),ST!$C$4:$E$300,3,FALSE),"0"))</f>
        <v/>
      </c>
      <c r="BB33" s="56">
        <f>VALUE(IFERROR(VLOOKUP(G33,ST!$C$4:$E$400,3,FALSE),"0"))</f>
        <v/>
      </c>
      <c r="BC33" s="57">
        <f>IF(VLOOKUP(AW33,ST!$C$4:$F$298,4,FALSE)&lt;&gt;0,VLOOKUP(AW33,ST!$C$4:$F$298,4,FALSE),VLOOKUP(G33,ST!$C$4:$F$298,4,FALSE))</f>
        <v/>
      </c>
      <c r="BD33" s="57">
        <f>IF(O33="SC","Desconsiderar coluna ICMS ST",IF(O33="PR","Haverá ST", ))</f>
        <v/>
      </c>
      <c r="BE33" s="53">
        <f>W33</f>
        <v/>
      </c>
      <c r="BF33" s="53">
        <f>X33</f>
        <v/>
      </c>
      <c r="BG33" s="53">
        <f>AD33-AS33</f>
        <v/>
      </c>
      <c r="BH33" s="51">
        <f>$W$4+$X$4+AC33+$BJ$4+0.07</f>
        <v/>
      </c>
      <c r="BI33" s="53">
        <f>IF(BD33="Haverá ST",AJ33+AS33+AT33,AJ33+AS33)</f>
        <v/>
      </c>
      <c r="BJ33" s="53">
        <f>T33*$BJ$4</f>
        <v/>
      </c>
      <c r="BK33" s="53">
        <f>T33*$BK$4</f>
        <v/>
      </c>
      <c r="BL33" s="53">
        <f>BE33+BF33+AO33+BJ33+BK33+AD33</f>
        <v/>
      </c>
      <c r="BM33" s="53">
        <f>(T33-BL33)</f>
        <v/>
      </c>
    </row>
    <row r="34" ht="15.75" customHeight="1" s="218">
      <c r="A34" s="58">
        <f>A33+1</f>
        <v/>
      </c>
      <c r="B34" s="144">
        <f>BOM!B34</f>
        <v/>
      </c>
      <c r="C34" s="144">
        <f>BOM!C34</f>
        <v/>
      </c>
      <c r="D34" s="144">
        <f>BOM!D34</f>
        <v/>
      </c>
      <c r="E34" s="144">
        <f>BOM!E34</f>
        <v/>
      </c>
      <c r="F34" s="144">
        <f>BOM!F34</f>
        <v/>
      </c>
      <c r="G34" s="144">
        <f>BOM!G34</f>
        <v/>
      </c>
      <c r="H34" s="144">
        <f>BOM!H34</f>
        <v/>
      </c>
      <c r="I34" s="148" t="n">
        <v>0</v>
      </c>
      <c r="J34" s="146">
        <f>BOM!J34</f>
        <v/>
      </c>
      <c r="K34" s="146">
        <f>BOM!K34</f>
        <v/>
      </c>
      <c r="L34" s="146">
        <f>BOM!L34</f>
        <v/>
      </c>
      <c r="M34" s="146">
        <f>BOM!M34</f>
        <v/>
      </c>
      <c r="N34" s="146">
        <f>BOM!N34</f>
        <v/>
      </c>
      <c r="O34" s="146">
        <f>BOM!O34</f>
        <v/>
      </c>
      <c r="P34" s="146">
        <f>BOM!P34</f>
        <v/>
      </c>
      <c r="Q34" s="46">
        <f>$F$97</f>
        <v/>
      </c>
      <c r="R34" s="46">
        <f>$F$98</f>
        <v/>
      </c>
      <c r="S34" s="48">
        <f>U34-(U34*R34)</f>
        <v/>
      </c>
      <c r="T34" s="48">
        <f>S34*I34</f>
        <v/>
      </c>
      <c r="U34" s="48">
        <f>(AN34)/(1-(BH34+Q34))</f>
        <v/>
      </c>
      <c r="V34" s="48">
        <f>U34*I34</f>
        <v/>
      </c>
      <c r="W34" s="49">
        <f>T34*$W$4</f>
        <v/>
      </c>
      <c r="X34" s="49">
        <f>T34*$X$4</f>
        <v/>
      </c>
      <c r="Y34" s="50">
        <f>M34</f>
        <v/>
      </c>
      <c r="Z34" s="9" t="n"/>
      <c r="AA34" s="9" t="n"/>
      <c r="AB34" s="9" t="n"/>
      <c r="AC34" s="51">
        <f t="array" ref="AC34">IF(I34&gt;0,VLOOKUP(Y34&amp;$P$88&amp;$P$89&amp;$P$90,Variáveis!$O$2:$S$300&amp;Variáveis!$P$2:$T$300&amp;Variáveis!$Q$2:$U$300&amp;Variáveis!$R$2:$V$300,5,FALSE),0)</f>
        <v/>
      </c>
      <c r="AD34" s="52">
        <f>T34*AC34</f>
        <v/>
      </c>
      <c r="AE34" s="53">
        <f>IF(AB34="não",((V34/(1-VLOOKUP(AA34,Variáveis!$AK$3:$AN$29,4,FALSE)))*VLOOKUP(AA34,Variáveis!$AK$3:$AN$29,4,FALSE))-AD34,0)</f>
        <v/>
      </c>
      <c r="AF34" s="53">
        <f>T34*$AF$4</f>
        <v/>
      </c>
      <c r="AG34" s="53">
        <f>IF(AB34="SIM","Cliente pode pagar DIFA na entrada", )</f>
        <v/>
      </c>
      <c r="AH34" s="54" t="n"/>
      <c r="AI34" s="53">
        <f>IF(K34="SIM",(J34*$F$102),J34)</f>
        <v/>
      </c>
      <c r="AJ34" s="53">
        <f>IF(L34="SIM",(AI34*$F$101),AI34)</f>
        <v/>
      </c>
      <c r="AK34" s="53">
        <f>AJ34-AS34</f>
        <v/>
      </c>
      <c r="AL34" s="53">
        <f>AJ34*I34</f>
        <v/>
      </c>
      <c r="AM34" s="53">
        <f>AK34*I34</f>
        <v/>
      </c>
      <c r="AN34" s="53">
        <f>AK34-AP34-AQ34</f>
        <v/>
      </c>
      <c r="AO34" s="53">
        <f>AN34*I34</f>
        <v/>
      </c>
      <c r="AP34" s="53">
        <f>$AP$4*AK34</f>
        <v/>
      </c>
      <c r="AQ34" s="53">
        <f>$AQ$4*AK34</f>
        <v/>
      </c>
      <c r="AR34" s="51">
        <f t="array" ref="AR34">VLOOKUP(M34&amp;N34&amp;O34&amp;P34,Variáveis!$A$2:$E$240&amp;Variáveis!$B$2:$F$240&amp;Variáveis!$C$2:$G$240&amp;Variáveis!$D$2:$H$240,5,FALSE)</f>
        <v/>
      </c>
      <c r="AS34" s="53">
        <f>((AJ34*(1-AR34))*AR34)</f>
        <v/>
      </c>
      <c r="AT34" s="53">
        <f>(((J34+(J34*AU34))*0.18)-(J34*AR34))</f>
        <v/>
      </c>
      <c r="AU34" s="55">
        <f>(((1+AV34)*(1-AR34))/(1-0.18)-1)</f>
        <v/>
      </c>
      <c r="AV34" s="55">
        <f>IF(BB34&gt;0,BB34,IF(BA34&gt;0,BA34,IF(AZ34&gt;0,AZ34,IF(AY34&gt;0,AY34,IF(AX34&gt;0,AX34)))))/100</f>
        <v/>
      </c>
      <c r="AW34" s="56">
        <f>VALUE(LEFT(G34,4))</f>
        <v/>
      </c>
      <c r="AX34" s="56">
        <f>VALUE(IFERROR(VLOOKUP(VALUE(LEFT(G34,4)),ST!$C$4:$E$300,3,FALSE),"0"))</f>
        <v/>
      </c>
      <c r="AY34" s="56">
        <f>VALUE(IFERROR(VLOOKUP(VALUE(LEFT(G34,5)),ST!$C$4:$E$300,3,FALSE),"0"))</f>
        <v/>
      </c>
      <c r="AZ34" s="56">
        <f>VALUE(IFERROR(VLOOKUP(VALUE(LEFT(G34,6)),ST!$C$4:$E$300,3,FALSE),"0"))</f>
        <v/>
      </c>
      <c r="BA34" s="56">
        <f>VALUE(IFERROR(VLOOKUP(VALUE(LEFT(G34,7)),ST!$C$4:$E$300,3,FALSE),"0"))</f>
        <v/>
      </c>
      <c r="BB34" s="56">
        <f>VALUE(IFERROR(VLOOKUP(G34,ST!$C$4:$E$400,3,FALSE),"0"))</f>
        <v/>
      </c>
      <c r="BC34" s="57">
        <f>IF(VLOOKUP(AW34,ST!$C$4:$F$298,4,FALSE)&lt;&gt;0,VLOOKUP(AW34,ST!$C$4:$F$298,4,FALSE),VLOOKUP(G34,ST!$C$4:$F$298,4,FALSE))</f>
        <v/>
      </c>
      <c r="BD34" s="57">
        <f>IF(O34="SC","Desconsiderar coluna ICMS ST",IF(O34="PR","Haverá ST", ))</f>
        <v/>
      </c>
      <c r="BE34" s="53">
        <f>W34</f>
        <v/>
      </c>
      <c r="BF34" s="53">
        <f>X34</f>
        <v/>
      </c>
      <c r="BG34" s="53">
        <f>AD34-AS34</f>
        <v/>
      </c>
      <c r="BH34" s="51">
        <f>$W$4+$X$4+AC34+$BJ$4+0.07</f>
        <v/>
      </c>
      <c r="BI34" s="53">
        <f>IF(BD34="Haverá ST",AJ34+AS34+AT34,AJ34+AS34)</f>
        <v/>
      </c>
      <c r="BJ34" s="53">
        <f>T34*$BJ$4</f>
        <v/>
      </c>
      <c r="BK34" s="53">
        <f>T34*$BK$4</f>
        <v/>
      </c>
      <c r="BL34" s="53">
        <f>BE34+BF34+AO34+BJ34+BK34+AD34</f>
        <v/>
      </c>
      <c r="BM34" s="53">
        <f>(T34-BL34)</f>
        <v/>
      </c>
    </row>
    <row r="35" ht="15.75" customHeight="1" s="218">
      <c r="A35" s="58">
        <f>A34+1</f>
        <v/>
      </c>
      <c r="B35" s="144">
        <f>BOM!B35</f>
        <v/>
      </c>
      <c r="C35" s="144">
        <f>BOM!C35</f>
        <v/>
      </c>
      <c r="D35" s="144">
        <f>BOM!D35</f>
        <v/>
      </c>
      <c r="E35" s="144">
        <f>BOM!E35</f>
        <v/>
      </c>
      <c r="F35" s="39">
        <f>BOM!F35</f>
        <v/>
      </c>
      <c r="G35" s="144">
        <f>BOM!G35</f>
        <v/>
      </c>
      <c r="H35" s="144">
        <f>BOM!H35</f>
        <v/>
      </c>
      <c r="I35" s="148" t="n">
        <v>0</v>
      </c>
      <c r="J35" s="146">
        <f>BOM!J35</f>
        <v/>
      </c>
      <c r="K35" s="146">
        <f>BOM!K35</f>
        <v/>
      </c>
      <c r="L35" s="146">
        <f>BOM!L35</f>
        <v/>
      </c>
      <c r="M35" s="146">
        <f>BOM!M35</f>
        <v/>
      </c>
      <c r="N35" s="146">
        <f>BOM!N35</f>
        <v/>
      </c>
      <c r="O35" s="146">
        <f>BOM!O35</f>
        <v/>
      </c>
      <c r="P35" s="146">
        <f>BOM!P35</f>
        <v/>
      </c>
      <c r="Q35" s="46">
        <f>$F$97</f>
        <v/>
      </c>
      <c r="R35" s="46">
        <f>$F$98</f>
        <v/>
      </c>
      <c r="S35" s="48">
        <f>U35-(U35*R35)</f>
        <v/>
      </c>
      <c r="T35" s="48">
        <f>S35*I35</f>
        <v/>
      </c>
      <c r="U35" s="48">
        <f>(AN35)/(1-(BH35+Q35))</f>
        <v/>
      </c>
      <c r="V35" s="48">
        <f>U35*I35</f>
        <v/>
      </c>
      <c r="W35" s="49">
        <f>T35*$W$4</f>
        <v/>
      </c>
      <c r="X35" s="49">
        <f>T35*$X$4</f>
        <v/>
      </c>
      <c r="Y35" s="50">
        <f>M35</f>
        <v/>
      </c>
      <c r="Z35" s="9" t="n"/>
      <c r="AA35" s="9" t="n"/>
      <c r="AB35" s="9" t="n"/>
      <c r="AC35" s="51">
        <f t="array" ref="AC35">IF(I35&gt;0,VLOOKUP(Y35&amp;$P$88&amp;$P$89&amp;$P$90,Variáveis!$O$2:$S$300&amp;Variáveis!$P$2:$T$300&amp;Variáveis!$Q$2:$U$300&amp;Variáveis!$R$2:$V$300,5,FALSE),0)</f>
        <v/>
      </c>
      <c r="AD35" s="52">
        <f>T35*AC35</f>
        <v/>
      </c>
      <c r="AE35" s="53">
        <f>IF(AB35="não",((V35/(1-VLOOKUP(AA35,Variáveis!$AK$3:$AN$29,4,FALSE)))*VLOOKUP(AA35,Variáveis!$AK$3:$AN$29,4,FALSE))-AD35,0)</f>
        <v/>
      </c>
      <c r="AF35" s="53">
        <f>T35*$AF$4</f>
        <v/>
      </c>
      <c r="AG35" s="53">
        <f>IF(AB35="SIM","Cliente pode pagar DIFA na entrada", )</f>
        <v/>
      </c>
      <c r="AH35" s="54" t="n"/>
      <c r="AI35" s="53">
        <f>IF(K35="SIM",(J35*$F$102),J35)</f>
        <v/>
      </c>
      <c r="AJ35" s="53">
        <f>IF(L35="SIM",(AI35*$F$101),AI35)</f>
        <v/>
      </c>
      <c r="AK35" s="53">
        <f>AJ35-AS35</f>
        <v/>
      </c>
      <c r="AL35" s="53">
        <f>AJ35*I35</f>
        <v/>
      </c>
      <c r="AM35" s="53">
        <f>AK35*I35</f>
        <v/>
      </c>
      <c r="AN35" s="53">
        <f>AK35-AP35-AQ35</f>
        <v/>
      </c>
      <c r="AO35" s="53">
        <f>AN35*I35</f>
        <v/>
      </c>
      <c r="AP35" s="53">
        <f>$AP$4*AK35</f>
        <v/>
      </c>
      <c r="AQ35" s="53">
        <f>$AQ$4*AK35</f>
        <v/>
      </c>
      <c r="AR35" s="51">
        <f t="array" ref="AR35">VLOOKUP(M35&amp;N35&amp;O35&amp;P35,Variáveis!$A$2:$E$240&amp;Variáveis!$B$2:$F$240&amp;Variáveis!$C$2:$G$240&amp;Variáveis!$D$2:$H$240,5,FALSE)</f>
        <v/>
      </c>
      <c r="AS35" s="53">
        <f>((AJ35*(1-AR35))*AR35)</f>
        <v/>
      </c>
      <c r="AT35" s="53">
        <f>(((J35+(J35*AU35))*0.18)-(J35*AR35))</f>
        <v/>
      </c>
      <c r="AU35" s="55">
        <f>(((1+AV35)*(1-AR35))/(1-0.18)-1)</f>
        <v/>
      </c>
      <c r="AV35" s="55">
        <f>IF(BB35&gt;0,BB35,IF(BA35&gt;0,BA35,IF(AZ35&gt;0,AZ35,IF(AY35&gt;0,AY35,IF(AX35&gt;0,AX35)))))/100</f>
        <v/>
      </c>
      <c r="AW35" s="56">
        <f>VALUE(LEFT(G35,4))</f>
        <v/>
      </c>
      <c r="AX35" s="56">
        <f>VALUE(IFERROR(VLOOKUP(VALUE(LEFT(G35,4)),ST!$C$4:$E$300,3,FALSE),"0"))</f>
        <v/>
      </c>
      <c r="AY35" s="56">
        <f>VALUE(IFERROR(VLOOKUP(VALUE(LEFT(G35,5)),ST!$C$4:$E$300,3,FALSE),"0"))</f>
        <v/>
      </c>
      <c r="AZ35" s="56">
        <f>VALUE(IFERROR(VLOOKUP(VALUE(LEFT(G35,6)),ST!$C$4:$E$300,3,FALSE),"0"))</f>
        <v/>
      </c>
      <c r="BA35" s="56">
        <f>VALUE(IFERROR(VLOOKUP(VALUE(LEFT(G35,7)),ST!$C$4:$E$300,3,FALSE),"0"))</f>
        <v/>
      </c>
      <c r="BB35" s="56">
        <f>VALUE(IFERROR(VLOOKUP(G35,ST!$C$4:$E$400,3,FALSE),"0"))</f>
        <v/>
      </c>
      <c r="BC35" s="57">
        <f>IF(VLOOKUP(AW35,ST!$C$4:$F$298,4,FALSE)&lt;&gt;0,VLOOKUP(AW35,ST!$C$4:$F$298,4,FALSE),VLOOKUP(G35,ST!$C$4:$F$298,4,FALSE))</f>
        <v/>
      </c>
      <c r="BD35" s="57">
        <f>IF(O35="SC","Desconsiderar coluna ICMS ST",IF(O35="PR","Haverá ST", ))</f>
        <v/>
      </c>
      <c r="BE35" s="53">
        <f>W35</f>
        <v/>
      </c>
      <c r="BF35" s="53">
        <f>X35</f>
        <v/>
      </c>
      <c r="BG35" s="53">
        <f>AD35-AS35</f>
        <v/>
      </c>
      <c r="BH35" s="51">
        <f>$W$4+$X$4+AC35+$BJ$4+0.07</f>
        <v/>
      </c>
      <c r="BI35" s="53">
        <f>IF(BD35="Haverá ST",AJ35+AS35+AT35,AJ35+AS35)</f>
        <v/>
      </c>
      <c r="BJ35" s="53">
        <f>T35*$BJ$4</f>
        <v/>
      </c>
      <c r="BK35" s="53">
        <f>T35*$BK$4</f>
        <v/>
      </c>
      <c r="BL35" s="53">
        <f>BE35+BF35+AO35+BJ35+BK35+AD35</f>
        <v/>
      </c>
      <c r="BM35" s="53">
        <f>(T35-BL35)</f>
        <v/>
      </c>
    </row>
    <row r="36" ht="15.75" customHeight="1" s="218">
      <c r="A36" s="58">
        <f>A35+1</f>
        <v/>
      </c>
      <c r="B36" s="144">
        <f>BOM!B36</f>
        <v/>
      </c>
      <c r="C36" s="144">
        <f>BOM!C36</f>
        <v/>
      </c>
      <c r="D36" s="144">
        <f>BOM!D36</f>
        <v/>
      </c>
      <c r="E36" s="144">
        <f>BOM!E36</f>
        <v/>
      </c>
      <c r="F36" s="144">
        <f>BOM!F36</f>
        <v/>
      </c>
      <c r="G36" s="144">
        <f>BOM!G36</f>
        <v/>
      </c>
      <c r="H36" s="144">
        <f>BOM!H36</f>
        <v/>
      </c>
      <c r="I36" s="148" t="n">
        <v>0</v>
      </c>
      <c r="J36" s="146">
        <f>BOM!J36</f>
        <v/>
      </c>
      <c r="K36" s="146">
        <f>BOM!K36</f>
        <v/>
      </c>
      <c r="L36" s="146">
        <f>BOM!L36</f>
        <v/>
      </c>
      <c r="M36" s="146">
        <f>BOM!M36</f>
        <v/>
      </c>
      <c r="N36" s="146">
        <f>BOM!N36</f>
        <v/>
      </c>
      <c r="O36" s="146">
        <f>BOM!O36</f>
        <v/>
      </c>
      <c r="P36" s="146">
        <f>BOM!P36</f>
        <v/>
      </c>
      <c r="Q36" s="46">
        <f>$F$97</f>
        <v/>
      </c>
      <c r="R36" s="46">
        <f>$F$98</f>
        <v/>
      </c>
      <c r="S36" s="48">
        <f>U36-(U36*R36)</f>
        <v/>
      </c>
      <c r="T36" s="48">
        <f>S36*I36</f>
        <v/>
      </c>
      <c r="U36" s="48">
        <f>(AN36)/(1-(BH36+Q36))</f>
        <v/>
      </c>
      <c r="V36" s="48">
        <f>U36*I36</f>
        <v/>
      </c>
      <c r="W36" s="49">
        <f>T36*$W$4</f>
        <v/>
      </c>
      <c r="X36" s="49">
        <f>T36*$X$4</f>
        <v/>
      </c>
      <c r="Y36" s="50">
        <f>M36</f>
        <v/>
      </c>
      <c r="Z36" s="9" t="n"/>
      <c r="AA36" s="9" t="n"/>
      <c r="AB36" s="9" t="n"/>
      <c r="AC36" s="51">
        <f t="array" ref="AC36">IF(I36&gt;0,VLOOKUP(Y36&amp;$P$88&amp;$P$89&amp;$P$90,Variáveis!$O$2:$S$300&amp;Variáveis!$P$2:$T$300&amp;Variáveis!$Q$2:$U$300&amp;Variáveis!$R$2:$V$300,5,FALSE),0)</f>
        <v/>
      </c>
      <c r="AD36" s="52">
        <f>T36*AC36</f>
        <v/>
      </c>
      <c r="AE36" s="53">
        <f>IF(AB36="não",((V36/(1-VLOOKUP(AA36,Variáveis!$AK$3:$AN$29,4,FALSE)))*VLOOKUP(AA36,Variáveis!$AK$3:$AN$29,4,FALSE))-AD36,0)</f>
        <v/>
      </c>
      <c r="AF36" s="53">
        <f>T36*$AF$4</f>
        <v/>
      </c>
      <c r="AG36" s="53">
        <f>IF(AB36="SIM","Cliente pode pagar DIFA na entrada", )</f>
        <v/>
      </c>
      <c r="AH36" s="54" t="n"/>
      <c r="AI36" s="53">
        <f>IF(K36="SIM",(J36*$F$102),J36)</f>
        <v/>
      </c>
      <c r="AJ36" s="53">
        <f>IF(L36="SIM",(AI36*$F$101),AI36)</f>
        <v/>
      </c>
      <c r="AK36" s="53">
        <f>AJ36-AS36</f>
        <v/>
      </c>
      <c r="AL36" s="53">
        <f>AJ36*I36</f>
        <v/>
      </c>
      <c r="AM36" s="53">
        <f>AK36*I36</f>
        <v/>
      </c>
      <c r="AN36" s="53">
        <f>AK36-AP36-AQ36</f>
        <v/>
      </c>
      <c r="AO36" s="53">
        <f>AN36*I36</f>
        <v/>
      </c>
      <c r="AP36" s="53">
        <f>$AP$4*AK36</f>
        <v/>
      </c>
      <c r="AQ36" s="53">
        <f>$AQ$4*AK36</f>
        <v/>
      </c>
      <c r="AR36" s="51">
        <f t="array" ref="AR36">VLOOKUP(M36&amp;N36&amp;O36&amp;P36,Variáveis!$A$2:$E$240&amp;Variáveis!$B$2:$F$240&amp;Variáveis!$C$2:$G$240&amp;Variáveis!$D$2:$H$240,5,FALSE)</f>
        <v/>
      </c>
      <c r="AS36" s="53">
        <f>((AJ36*(1-AR36))*AR36)</f>
        <v/>
      </c>
      <c r="AT36" s="53">
        <f>(((J36+(J36*AU36))*0.18)-(J36*AR36))</f>
        <v/>
      </c>
      <c r="AU36" s="55">
        <f>(((1+AV36)*(1-AR36))/(1-0.18)-1)</f>
        <v/>
      </c>
      <c r="AV36" s="55">
        <f>IF(BB36&gt;0,BB36,IF(BA36&gt;0,BA36,IF(AZ36&gt;0,AZ36,IF(AY36&gt;0,AY36,IF(AX36&gt;0,AX36)))))/100</f>
        <v/>
      </c>
      <c r="AW36" s="56">
        <f>VALUE(LEFT(G36,4))</f>
        <v/>
      </c>
      <c r="AX36" s="56">
        <f>VALUE(IFERROR(VLOOKUP(VALUE(LEFT(G36,4)),ST!$C$4:$E$300,3,FALSE),"0"))</f>
        <v/>
      </c>
      <c r="AY36" s="56">
        <f>VALUE(IFERROR(VLOOKUP(VALUE(LEFT(G36,5)),ST!$C$4:$E$300,3,FALSE),"0"))</f>
        <v/>
      </c>
      <c r="AZ36" s="56">
        <f>VALUE(IFERROR(VLOOKUP(VALUE(LEFT(G36,6)),ST!$C$4:$E$300,3,FALSE),"0"))</f>
        <v/>
      </c>
      <c r="BA36" s="56">
        <f>VALUE(IFERROR(VLOOKUP(VALUE(LEFT(G36,7)),ST!$C$4:$E$300,3,FALSE),"0"))</f>
        <v/>
      </c>
      <c r="BB36" s="56">
        <f>VALUE(IFERROR(VLOOKUP(G36,ST!$C$4:$E$400,3,FALSE),"0"))</f>
        <v/>
      </c>
      <c r="BC36" s="57">
        <f>IF(VLOOKUP(AW36,ST!$C$4:$F$298,4,FALSE)&lt;&gt;0,VLOOKUP(AW36,ST!$C$4:$F$298,4,FALSE),VLOOKUP(G36,ST!$C$4:$F$298,4,FALSE))</f>
        <v/>
      </c>
      <c r="BD36" s="57">
        <f>IF(O36="SC","Desconsiderar coluna ICMS ST",IF(O36="PR","Haverá ST", ))</f>
        <v/>
      </c>
      <c r="BE36" s="53">
        <f>W36</f>
        <v/>
      </c>
      <c r="BF36" s="53">
        <f>X36</f>
        <v/>
      </c>
      <c r="BG36" s="53">
        <f>AD36-AS36</f>
        <v/>
      </c>
      <c r="BH36" s="51">
        <f>$W$4+$X$4+AC36+$BJ$4+0.07</f>
        <v/>
      </c>
      <c r="BI36" s="53">
        <f>IF(BD36="Haverá ST",AJ36+AS36+AT36,AJ36+AS36)</f>
        <v/>
      </c>
      <c r="BJ36" s="53">
        <f>T36*$BJ$4</f>
        <v/>
      </c>
      <c r="BK36" s="53">
        <f>T36*$BK$4</f>
        <v/>
      </c>
      <c r="BL36" s="53">
        <f>BE36+BF36+AO36+BJ36+BK36+AD36</f>
        <v/>
      </c>
      <c r="BM36" s="53">
        <f>(T36-BL36)</f>
        <v/>
      </c>
    </row>
    <row r="37" ht="15.75" customHeight="1" s="218">
      <c r="A37" s="58">
        <f>A36+1</f>
        <v/>
      </c>
      <c r="B37" s="144">
        <f>BOM!B37</f>
        <v/>
      </c>
      <c r="C37" s="144">
        <f>BOM!C37</f>
        <v/>
      </c>
      <c r="D37" s="144">
        <f>BOM!D37</f>
        <v/>
      </c>
      <c r="E37" s="144">
        <f>BOM!E37</f>
        <v/>
      </c>
      <c r="F37" s="144">
        <f>BOM!F37</f>
        <v/>
      </c>
      <c r="G37" s="144">
        <f>BOM!G37</f>
        <v/>
      </c>
      <c r="H37" s="144">
        <f>BOM!H37</f>
        <v/>
      </c>
      <c r="I37" s="148" t="n">
        <v>0</v>
      </c>
      <c r="J37" s="146">
        <f>BOM!J37</f>
        <v/>
      </c>
      <c r="K37" s="146">
        <f>BOM!K37</f>
        <v/>
      </c>
      <c r="L37" s="146">
        <f>BOM!L37</f>
        <v/>
      </c>
      <c r="M37" s="146">
        <f>BOM!M37</f>
        <v/>
      </c>
      <c r="N37" s="146">
        <f>BOM!N37</f>
        <v/>
      </c>
      <c r="O37" s="146">
        <f>BOM!O37</f>
        <v/>
      </c>
      <c r="P37" s="146">
        <f>BOM!P37</f>
        <v/>
      </c>
      <c r="Q37" s="46">
        <f>$F$97</f>
        <v/>
      </c>
      <c r="R37" s="46">
        <f>$F$98</f>
        <v/>
      </c>
      <c r="S37" s="48">
        <f>U37-(U37*R37)</f>
        <v/>
      </c>
      <c r="T37" s="48">
        <f>S37*I37</f>
        <v/>
      </c>
      <c r="U37" s="48">
        <f>(AN37)/(1-(BH37+Q37))</f>
        <v/>
      </c>
      <c r="V37" s="48">
        <f>U37*I37</f>
        <v/>
      </c>
      <c r="W37" s="49">
        <f>T37*$W$4</f>
        <v/>
      </c>
      <c r="X37" s="49">
        <f>T37*$X$4</f>
        <v/>
      </c>
      <c r="Y37" s="50">
        <f>M37</f>
        <v/>
      </c>
      <c r="Z37" s="9" t="n"/>
      <c r="AA37" s="9" t="n"/>
      <c r="AB37" s="9" t="n"/>
      <c r="AC37" s="51">
        <f t="array" ref="AC37">IF(I37&gt;0,VLOOKUP(Y37&amp;$P$88&amp;$P$89&amp;$P$90,Variáveis!$O$2:$S$300&amp;Variáveis!$P$2:$T$300&amp;Variáveis!$Q$2:$U$300&amp;Variáveis!$R$2:$V$300,5,FALSE),0)</f>
        <v/>
      </c>
      <c r="AD37" s="52">
        <f>T37*AC37</f>
        <v/>
      </c>
      <c r="AE37" s="53">
        <f>IF(AB37="não",((V37/(1-VLOOKUP(AA37,Variáveis!$AK$3:$AN$29,4,FALSE)))*VLOOKUP(AA37,Variáveis!$AK$3:$AN$29,4,FALSE))-AD37,0)</f>
        <v/>
      </c>
      <c r="AF37" s="53">
        <f>T37*$AF$4</f>
        <v/>
      </c>
      <c r="AG37" s="53">
        <f>IF(AB37="SIM","Cliente pode pagar DIFA na entrada", )</f>
        <v/>
      </c>
      <c r="AH37" s="54" t="n"/>
      <c r="AI37" s="53">
        <f>IF(K37="SIM",(J37*$F$102),J37)</f>
        <v/>
      </c>
      <c r="AJ37" s="53">
        <f>IF(L37="SIM",(AI37*$F$101),AI37)</f>
        <v/>
      </c>
      <c r="AK37" s="53">
        <f>AJ37-AS37</f>
        <v/>
      </c>
      <c r="AL37" s="53">
        <f>AJ37*I37</f>
        <v/>
      </c>
      <c r="AM37" s="53">
        <f>AK37*I37</f>
        <v/>
      </c>
      <c r="AN37" s="53">
        <f>AK37-AP37-AQ37</f>
        <v/>
      </c>
      <c r="AO37" s="53">
        <f>AN37*I37</f>
        <v/>
      </c>
      <c r="AP37" s="53">
        <f>$AP$4*AK37</f>
        <v/>
      </c>
      <c r="AQ37" s="53">
        <f>$AQ$4*AK37</f>
        <v/>
      </c>
      <c r="AR37" s="51">
        <f t="array" ref="AR37">VLOOKUP(M37&amp;N37&amp;O37&amp;P37,Variáveis!$A$2:$E$240&amp;Variáveis!$B$2:$F$240&amp;Variáveis!$C$2:$G$240&amp;Variáveis!$D$2:$H$240,5,FALSE)</f>
        <v/>
      </c>
      <c r="AS37" s="53">
        <f>((AJ37*(1-AR37))*AR37)</f>
        <v/>
      </c>
      <c r="AT37" s="53">
        <f>(((J37+(J37*AU37))*0.18)-(J37*AR37))</f>
        <v/>
      </c>
      <c r="AU37" s="55">
        <f>(((1+AV37)*(1-AR37))/(1-0.18)-1)</f>
        <v/>
      </c>
      <c r="AV37" s="55">
        <f>IF(BB37&gt;0,BB37,IF(BA37&gt;0,BA37,IF(AZ37&gt;0,AZ37,IF(AY37&gt;0,AY37,IF(AX37&gt;0,AX37)))))/100</f>
        <v/>
      </c>
      <c r="AW37" s="56">
        <f>VALUE(LEFT(G37,4))</f>
        <v/>
      </c>
      <c r="AX37" s="56">
        <f>VALUE(IFERROR(VLOOKUP(VALUE(LEFT(G37,4)),ST!$C$4:$E$300,3,FALSE),"0"))</f>
        <v/>
      </c>
      <c r="AY37" s="56">
        <f>VALUE(IFERROR(VLOOKUP(VALUE(LEFT(G37,5)),ST!$C$4:$E$300,3,FALSE),"0"))</f>
        <v/>
      </c>
      <c r="AZ37" s="56">
        <f>VALUE(IFERROR(VLOOKUP(VALUE(LEFT(G37,6)),ST!$C$4:$E$300,3,FALSE),"0"))</f>
        <v/>
      </c>
      <c r="BA37" s="56">
        <f>VALUE(IFERROR(VLOOKUP(VALUE(LEFT(G37,7)),ST!$C$4:$E$300,3,FALSE),"0"))</f>
        <v/>
      </c>
      <c r="BB37" s="56">
        <f>VALUE(IFERROR(VLOOKUP(G37,ST!$C$4:$E$400,3,FALSE),"0"))</f>
        <v/>
      </c>
      <c r="BC37" s="57">
        <f>IF(VLOOKUP(AW37,ST!$C$4:$F$298,4,FALSE)&lt;&gt;0,VLOOKUP(AW37,ST!$C$4:$F$298,4,FALSE),VLOOKUP(G37,ST!$C$4:$F$298,4,FALSE))</f>
        <v/>
      </c>
      <c r="BD37" s="57">
        <f>IF(O37="SC","Desconsiderar coluna ICMS ST",IF(O37="PR","Haverá ST", ))</f>
        <v/>
      </c>
      <c r="BE37" s="53">
        <f>W37</f>
        <v/>
      </c>
      <c r="BF37" s="53">
        <f>X37</f>
        <v/>
      </c>
      <c r="BG37" s="53">
        <f>AD37-AS37</f>
        <v/>
      </c>
      <c r="BH37" s="51">
        <f>$W$4+$X$4+AC37+$BJ$4+0.07</f>
        <v/>
      </c>
      <c r="BI37" s="53">
        <f>IF(BD37="Haverá ST",AJ37+AS37+AT37,AJ37+AS37)</f>
        <v/>
      </c>
      <c r="BJ37" s="53">
        <f>T37*$BJ$4</f>
        <v/>
      </c>
      <c r="BK37" s="53">
        <f>T37*$BK$4</f>
        <v/>
      </c>
      <c r="BL37" s="53">
        <f>BE37+BF37+AO37+BJ37+BK37+AD37</f>
        <v/>
      </c>
      <c r="BM37" s="53">
        <f>(T37-BL37)</f>
        <v/>
      </c>
    </row>
    <row r="38" ht="15.75" customHeight="1" s="218">
      <c r="A38" s="58">
        <f>A37+1</f>
        <v/>
      </c>
      <c r="B38" s="144">
        <f>BOM!B38</f>
        <v/>
      </c>
      <c r="C38" s="144">
        <f>BOM!C38</f>
        <v/>
      </c>
      <c r="D38" s="144">
        <f>BOM!D38</f>
        <v/>
      </c>
      <c r="E38" s="144">
        <f>BOM!E38</f>
        <v/>
      </c>
      <c r="F38" s="144">
        <f>BOM!F38</f>
        <v/>
      </c>
      <c r="G38" s="144">
        <f>BOM!G38</f>
        <v/>
      </c>
      <c r="H38" s="144">
        <f>BOM!H38</f>
        <v/>
      </c>
      <c r="I38" s="148" t="n">
        <v>0</v>
      </c>
      <c r="J38" s="146">
        <f>BOM!J38</f>
        <v/>
      </c>
      <c r="K38" s="146">
        <f>BOM!K38</f>
        <v/>
      </c>
      <c r="L38" s="146">
        <f>BOM!L38</f>
        <v/>
      </c>
      <c r="M38" s="146">
        <f>BOM!M38</f>
        <v/>
      </c>
      <c r="N38" s="146">
        <f>BOM!N38</f>
        <v/>
      </c>
      <c r="O38" s="146">
        <f>BOM!O38</f>
        <v/>
      </c>
      <c r="P38" s="146">
        <f>BOM!P38</f>
        <v/>
      </c>
      <c r="Q38" s="46">
        <f>$F$97</f>
        <v/>
      </c>
      <c r="R38" s="46">
        <f>$F$98</f>
        <v/>
      </c>
      <c r="S38" s="48">
        <f>U38-(U38*R38)</f>
        <v/>
      </c>
      <c r="T38" s="48">
        <f>S38*I38</f>
        <v/>
      </c>
      <c r="U38" s="48">
        <f>(AN38)/(1-(BH38+Q38))</f>
        <v/>
      </c>
      <c r="V38" s="48">
        <f>U38*I38</f>
        <v/>
      </c>
      <c r="W38" s="49">
        <f>T38*$W$4</f>
        <v/>
      </c>
      <c r="X38" s="49">
        <f>T38*$X$4</f>
        <v/>
      </c>
      <c r="Y38" s="50">
        <f>M38</f>
        <v/>
      </c>
      <c r="Z38" s="9" t="n"/>
      <c r="AA38" s="9" t="n"/>
      <c r="AB38" s="9" t="n"/>
      <c r="AC38" s="51">
        <f t="array" ref="AC38">IF(I38&gt;0,VLOOKUP(Y38&amp;$P$88&amp;$P$89&amp;$P$90,Variáveis!$O$2:$S$300&amp;Variáveis!$P$2:$T$300&amp;Variáveis!$Q$2:$U$300&amp;Variáveis!$R$2:$V$300,5,FALSE),0)</f>
        <v/>
      </c>
      <c r="AD38" s="52">
        <f>T38*AC38</f>
        <v/>
      </c>
      <c r="AE38" s="53">
        <f>IF(AB38="não",((V38/(1-VLOOKUP(AA38,Variáveis!$AK$3:$AN$29,4,FALSE)))*VLOOKUP(AA38,Variáveis!$AK$3:$AN$29,4,FALSE))-AD38,0)</f>
        <v/>
      </c>
      <c r="AF38" s="53">
        <f>T38*$AF$4</f>
        <v/>
      </c>
      <c r="AG38" s="53">
        <f>IF(AB38="SIM","Cliente pode pagar DIFA na entrada", )</f>
        <v/>
      </c>
      <c r="AH38" s="54" t="n"/>
      <c r="AI38" s="53">
        <f>IF(K38="SIM",(J38*$F$102),J38)</f>
        <v/>
      </c>
      <c r="AJ38" s="53">
        <f>IF(L38="SIM",(AI38*$F$101),AI38)</f>
        <v/>
      </c>
      <c r="AK38" s="53">
        <f>AJ38-AS38</f>
        <v/>
      </c>
      <c r="AL38" s="53">
        <f>AJ38*I38</f>
        <v/>
      </c>
      <c r="AM38" s="53">
        <f>AK38*I38</f>
        <v/>
      </c>
      <c r="AN38" s="53">
        <f>AK38-AP38-AQ38</f>
        <v/>
      </c>
      <c r="AO38" s="53">
        <f>AN38*I38</f>
        <v/>
      </c>
      <c r="AP38" s="53">
        <f>$AP$4*AK38</f>
        <v/>
      </c>
      <c r="AQ38" s="53">
        <f>$AQ$4*AK38</f>
        <v/>
      </c>
      <c r="AR38" s="51">
        <f t="array" ref="AR38">VLOOKUP(M38&amp;N38&amp;O38&amp;P38,Variáveis!$A$2:$E$240&amp;Variáveis!$B$2:$F$240&amp;Variáveis!$C$2:$G$240&amp;Variáveis!$D$2:$H$240,5,FALSE)</f>
        <v/>
      </c>
      <c r="AS38" s="53">
        <f>((AJ38*(1-AR38))*AR38)</f>
        <v/>
      </c>
      <c r="AT38" s="53">
        <f>(((J38+(J38*AU38))*0.18)-(J38*AR38))</f>
        <v/>
      </c>
      <c r="AU38" s="55">
        <f>(((1+AV38)*(1-AR38))/(1-0.18)-1)</f>
        <v/>
      </c>
      <c r="AV38" s="55">
        <f>IF(BB38&gt;0,BB38,IF(BA38&gt;0,BA38,IF(AZ38&gt;0,AZ38,IF(AY38&gt;0,AY38,IF(AX38&gt;0,AX38)))))/100</f>
        <v/>
      </c>
      <c r="AW38" s="56">
        <f>VALUE(LEFT(G38,4))</f>
        <v/>
      </c>
      <c r="AX38" s="56">
        <f>VALUE(IFERROR(VLOOKUP(VALUE(LEFT(G38,4)),ST!$C$4:$E$300,3,FALSE),"0"))</f>
        <v/>
      </c>
      <c r="AY38" s="56">
        <f>VALUE(IFERROR(VLOOKUP(VALUE(LEFT(G38,5)),ST!$C$4:$E$300,3,FALSE),"0"))</f>
        <v/>
      </c>
      <c r="AZ38" s="56">
        <f>VALUE(IFERROR(VLOOKUP(VALUE(LEFT(G38,6)),ST!$C$4:$E$300,3,FALSE),"0"))</f>
        <v/>
      </c>
      <c r="BA38" s="56">
        <f>VALUE(IFERROR(VLOOKUP(VALUE(LEFT(G38,7)),ST!$C$4:$E$300,3,FALSE),"0"))</f>
        <v/>
      </c>
      <c r="BB38" s="56">
        <f>VALUE(IFERROR(VLOOKUP(G38,ST!$C$4:$E$400,3,FALSE),"0"))</f>
        <v/>
      </c>
      <c r="BC38" s="57">
        <f>IF(VLOOKUP(AW38,ST!$C$4:$F$298,4,FALSE)&lt;&gt;0,VLOOKUP(AW38,ST!$C$4:$F$298,4,FALSE),VLOOKUP(G38,ST!$C$4:$F$298,4,FALSE))</f>
        <v/>
      </c>
      <c r="BD38" s="57">
        <f>IF(O38="SC","Desconsiderar coluna ICMS ST",IF(O38="PR","Haverá ST", ))</f>
        <v/>
      </c>
      <c r="BE38" s="53">
        <f>W38</f>
        <v/>
      </c>
      <c r="BF38" s="53">
        <f>X38</f>
        <v/>
      </c>
      <c r="BG38" s="53">
        <f>AD38-AS38</f>
        <v/>
      </c>
      <c r="BH38" s="51">
        <f>$W$4+$X$4+AC38+$BJ$4+0.07</f>
        <v/>
      </c>
      <c r="BI38" s="53">
        <f>IF(BD38="Haverá ST",AJ38+AS38+AT38,AJ38+AS38)</f>
        <v/>
      </c>
      <c r="BJ38" s="53">
        <f>T38*$BJ$4</f>
        <v/>
      </c>
      <c r="BK38" s="53">
        <f>T38*$BK$4</f>
        <v/>
      </c>
      <c r="BL38" s="53">
        <f>BE38+BF38+AO38+BJ38+BK38+AD38</f>
        <v/>
      </c>
      <c r="BM38" s="53">
        <f>(T38-BL38)</f>
        <v/>
      </c>
    </row>
    <row r="39" hidden="1" ht="15.75" customHeight="1" s="218">
      <c r="A39" s="58">
        <f>A38+1</f>
        <v/>
      </c>
      <c r="B39" s="144">
        <f>BOM!B39</f>
        <v/>
      </c>
      <c r="C39" s="144">
        <f>BOM!C39</f>
        <v/>
      </c>
      <c r="D39" s="144">
        <f>BOM!D39</f>
        <v/>
      </c>
      <c r="E39" s="144">
        <f>BOM!E39</f>
        <v/>
      </c>
      <c r="F39" s="144">
        <f>BOM!F39</f>
        <v/>
      </c>
      <c r="G39" s="144">
        <f>BOM!G39</f>
        <v/>
      </c>
      <c r="H39" s="144">
        <f>BOM!H39</f>
        <v/>
      </c>
      <c r="I39" s="144">
        <f>BOM!I39</f>
        <v/>
      </c>
      <c r="J39" s="146">
        <f>BOM!J39</f>
        <v/>
      </c>
      <c r="K39" s="146">
        <f>BOM!K39</f>
        <v/>
      </c>
      <c r="L39" s="146">
        <f>BOM!L39</f>
        <v/>
      </c>
      <c r="M39" s="146">
        <f>BOM!M39</f>
        <v/>
      </c>
      <c r="N39" s="146">
        <f>BOM!N39</f>
        <v/>
      </c>
      <c r="O39" s="146">
        <f>BOM!O39</f>
        <v/>
      </c>
      <c r="P39" s="146">
        <f>BOM!P39</f>
        <v/>
      </c>
      <c r="Q39" s="46">
        <f>$F$97</f>
        <v/>
      </c>
      <c r="R39" s="46">
        <f>$F$98</f>
        <v/>
      </c>
      <c r="S39" s="48">
        <f>U39-(U39*R39)</f>
        <v/>
      </c>
      <c r="T39" s="48">
        <f>S39*I39</f>
        <v/>
      </c>
      <c r="U39" s="48">
        <f>(AN39)/(1-(BH39+Q39))</f>
        <v/>
      </c>
      <c r="V39" s="48">
        <f>U39*I39</f>
        <v/>
      </c>
      <c r="W39" s="49">
        <f>T39*$W$4</f>
        <v/>
      </c>
      <c r="X39" s="49">
        <f>T39*$X$4</f>
        <v/>
      </c>
      <c r="Y39" s="50">
        <f>M39</f>
        <v/>
      </c>
      <c r="Z39" s="9" t="n"/>
      <c r="AA39" s="9" t="n"/>
      <c r="AB39" s="9" t="n"/>
      <c r="AC39" s="51">
        <f t="array" ref="AC39">IF(I39&gt;0,VLOOKUP(Y39&amp;$P$88&amp;$P$89&amp;$P$90,Variáveis!$O$2:$S$300&amp;Variáveis!$P$2:$T$300&amp;Variáveis!$Q$2:$U$300&amp;Variáveis!$R$2:$V$300,5,FALSE),0)</f>
        <v/>
      </c>
      <c r="AD39" s="52">
        <f>T39*AC39</f>
        <v/>
      </c>
      <c r="AE39" s="53">
        <f>IF(AB39="não",((V39/(1-VLOOKUP(AA39,Variáveis!$AK$3:$AN$29,4,FALSE)))*VLOOKUP(AA39,Variáveis!$AK$3:$AN$29,4,FALSE))-AD39,0)</f>
        <v/>
      </c>
      <c r="AF39" s="53">
        <f>T39*$AF$4</f>
        <v/>
      </c>
      <c r="AG39" s="53">
        <f>IF(AB39="SIM","Cliente pode pagar DIFA na entrada", )</f>
        <v/>
      </c>
      <c r="AH39" s="54" t="n"/>
      <c r="AI39" s="53">
        <f>IF(K39="SIM",(J39*$F$102),J39)</f>
        <v/>
      </c>
      <c r="AJ39" s="53">
        <f>IF(L39="SIM",(AI39*$F$101),AI39)</f>
        <v/>
      </c>
      <c r="AK39" s="53">
        <f>AJ39-AS39</f>
        <v/>
      </c>
      <c r="AL39" s="53">
        <f>AJ39*I39</f>
        <v/>
      </c>
      <c r="AM39" s="53">
        <f>AK39*I39</f>
        <v/>
      </c>
      <c r="AN39" s="53">
        <f>AK39-AP39-AQ39</f>
        <v/>
      </c>
      <c r="AO39" s="53">
        <f>AN39*I39</f>
        <v/>
      </c>
      <c r="AP39" s="53">
        <f>$AP$4*AK39</f>
        <v/>
      </c>
      <c r="AQ39" s="53">
        <f>$AQ$4*AK39</f>
        <v/>
      </c>
      <c r="AR39" s="51">
        <f t="array" ref="AR39">VLOOKUP(M39&amp;N39&amp;O39&amp;P39,Variáveis!$A$2:$E$240&amp;Variáveis!$B$2:$F$240&amp;Variáveis!$C$2:$G$240&amp;Variáveis!$D$2:$H$240,5,FALSE)</f>
        <v/>
      </c>
      <c r="AS39" s="53">
        <f>((AJ39*(1-AR39))*AR39)</f>
        <v/>
      </c>
      <c r="AT39" s="53">
        <f>(((J39+(J39*AU39))*0.18)-(J39*AR39))</f>
        <v/>
      </c>
      <c r="AU39" s="55">
        <f>(((1+AV39)*(1-AR39))/(1-0.18)-1)</f>
        <v/>
      </c>
      <c r="AV39" s="55">
        <f>IF(BB39&gt;0,BB39,IF(BA39&gt;0,BA39,IF(AZ39&gt;0,AZ39,IF(AY39&gt;0,AY39,IF(AX39&gt;0,AX39)))))/100</f>
        <v/>
      </c>
      <c r="AW39" s="56">
        <f>VALUE(LEFT(G39,4))</f>
        <v/>
      </c>
      <c r="AX39" s="56">
        <f>VALUE(IFERROR(VLOOKUP(VALUE(LEFT(G39,4)),ST!$C$4:$E$300,3,FALSE),"0"))</f>
        <v/>
      </c>
      <c r="AY39" s="56">
        <f>VALUE(IFERROR(VLOOKUP(VALUE(LEFT(G39,5)),ST!$C$4:$E$300,3,FALSE),"0"))</f>
        <v/>
      </c>
      <c r="AZ39" s="56">
        <f>VALUE(IFERROR(VLOOKUP(VALUE(LEFT(G39,6)),ST!$C$4:$E$300,3,FALSE),"0"))</f>
        <v/>
      </c>
      <c r="BA39" s="56">
        <f>VALUE(IFERROR(VLOOKUP(VALUE(LEFT(G39,7)),ST!$C$4:$E$300,3,FALSE),"0"))</f>
        <v/>
      </c>
      <c r="BB39" s="56">
        <f>VALUE(IFERROR(VLOOKUP(G39,ST!$C$4:$E$400,3,FALSE),"0"))</f>
        <v/>
      </c>
      <c r="BC39" s="57">
        <f>IF(VLOOKUP(AW39,ST!$C$4:$F$298,4,FALSE)&lt;&gt;0,VLOOKUP(AW39,ST!$C$4:$F$298,4,FALSE),VLOOKUP(G39,ST!$C$4:$F$298,4,FALSE))</f>
        <v/>
      </c>
      <c r="BD39" s="57">
        <f>IF(O39="SC","Desconsiderar coluna ICMS ST",IF(O39="PR","Haverá ST", ))</f>
        <v/>
      </c>
      <c r="BE39" s="53">
        <f>W39</f>
        <v/>
      </c>
      <c r="BF39" s="53">
        <f>X39</f>
        <v/>
      </c>
      <c r="BG39" s="53">
        <f>AD39-AS39</f>
        <v/>
      </c>
      <c r="BH39" s="51">
        <f>$W$4+$X$4+AC39+$BJ$4+0.07</f>
        <v/>
      </c>
      <c r="BI39" s="53">
        <f>IF(BD39="Haverá ST",AJ39+AS39+AT39,AJ39+AS39)</f>
        <v/>
      </c>
      <c r="BJ39" s="53">
        <f>T39*$BJ$4</f>
        <v/>
      </c>
      <c r="BK39" s="53">
        <f>T39*$BK$4</f>
        <v/>
      </c>
      <c r="BL39" s="53">
        <f>BE39+BF39+AO39+BJ39+BK39+AD39</f>
        <v/>
      </c>
      <c r="BM39" s="53">
        <f>(T39-BL39)</f>
        <v/>
      </c>
    </row>
    <row r="40" hidden="1" ht="15.75" customHeight="1" s="218">
      <c r="A40" s="58">
        <f>A39+1</f>
        <v/>
      </c>
      <c r="B40" s="144">
        <f>BOM!B40</f>
        <v/>
      </c>
      <c r="C40" s="144">
        <f>BOM!C40</f>
        <v/>
      </c>
      <c r="D40" s="144">
        <f>BOM!D40</f>
        <v/>
      </c>
      <c r="E40" s="144">
        <f>BOM!E40</f>
        <v/>
      </c>
      <c r="F40" s="144">
        <f>BOM!F40</f>
        <v/>
      </c>
      <c r="G40" s="144">
        <f>BOM!G40</f>
        <v/>
      </c>
      <c r="H40" s="144">
        <f>BOM!H40</f>
        <v/>
      </c>
      <c r="I40" s="144">
        <f>BOM!I40</f>
        <v/>
      </c>
      <c r="J40" s="146">
        <f>BOM!J40</f>
        <v/>
      </c>
      <c r="K40" s="146">
        <f>BOM!K40</f>
        <v/>
      </c>
      <c r="L40" s="146">
        <f>BOM!L40</f>
        <v/>
      </c>
      <c r="M40" s="146">
        <f>BOM!M40</f>
        <v/>
      </c>
      <c r="N40" s="146">
        <f>BOM!N40</f>
        <v/>
      </c>
      <c r="O40" s="146">
        <f>BOM!O40</f>
        <v/>
      </c>
      <c r="P40" s="146">
        <f>BOM!P40</f>
        <v/>
      </c>
      <c r="Q40" s="46">
        <f>$F$97</f>
        <v/>
      </c>
      <c r="R40" s="46">
        <f>$F$98</f>
        <v/>
      </c>
      <c r="S40" s="48">
        <f>U40-(U40*R40)</f>
        <v/>
      </c>
      <c r="T40" s="48">
        <f>S40*I40</f>
        <v/>
      </c>
      <c r="U40" s="48">
        <f>(AN40)/(1-(BH40+Q40))</f>
        <v/>
      </c>
      <c r="V40" s="48">
        <f>U40*I40</f>
        <v/>
      </c>
      <c r="W40" s="49">
        <f>T40*$W$4</f>
        <v/>
      </c>
      <c r="X40" s="49">
        <f>T40*$X$4</f>
        <v/>
      </c>
      <c r="Y40" s="50">
        <f>M40</f>
        <v/>
      </c>
      <c r="Z40" s="9" t="n"/>
      <c r="AA40" s="9" t="n"/>
      <c r="AB40" s="9" t="n"/>
      <c r="AC40" s="51">
        <f t="array" ref="AC40">IF(I40&gt;0,VLOOKUP(Y40&amp;$P$88&amp;$P$89&amp;$P$90,Variáveis!$O$2:$S$300&amp;Variáveis!$P$2:$T$300&amp;Variáveis!$Q$2:$U$300&amp;Variáveis!$R$2:$V$300,5,FALSE),0)</f>
        <v/>
      </c>
      <c r="AD40" s="52">
        <f>T40*AC40</f>
        <v/>
      </c>
      <c r="AE40" s="53">
        <f>IF(AB40="não",((V40/(1-VLOOKUP(AA40,Variáveis!$AK$3:$AN$29,4,FALSE)))*VLOOKUP(AA40,Variáveis!$AK$3:$AN$29,4,FALSE))-AD40,0)</f>
        <v/>
      </c>
      <c r="AF40" s="53">
        <f>T40*$AF$4</f>
        <v/>
      </c>
      <c r="AG40" s="53">
        <f>IF(AB40="SIM","Cliente pode pagar DIFA na entrada", )</f>
        <v/>
      </c>
      <c r="AH40" s="54" t="n"/>
      <c r="AI40" s="53">
        <f>IF(K40="SIM",(J40*$F$102),J40)</f>
        <v/>
      </c>
      <c r="AJ40" s="53">
        <f>IF(L40="SIM",(AI40*$F$101),AI40)</f>
        <v/>
      </c>
      <c r="AK40" s="53">
        <f>AJ40-AS40</f>
        <v/>
      </c>
      <c r="AL40" s="53">
        <f>AJ40*I40</f>
        <v/>
      </c>
      <c r="AM40" s="53">
        <f>AK40*I40</f>
        <v/>
      </c>
      <c r="AN40" s="53">
        <f>AK40-AP40-AQ40</f>
        <v/>
      </c>
      <c r="AO40" s="53">
        <f>AN40*I40</f>
        <v/>
      </c>
      <c r="AP40" s="53">
        <f>$AP$4*AK40</f>
        <v/>
      </c>
      <c r="AQ40" s="53">
        <f>$AQ$4*AK40</f>
        <v/>
      </c>
      <c r="AR40" s="51">
        <f t="array" ref="AR40">VLOOKUP(M40&amp;N40&amp;O40&amp;P40,Variáveis!$A$2:$E$240&amp;Variáveis!$B$2:$F$240&amp;Variáveis!$C$2:$G$240&amp;Variáveis!$D$2:$H$240,5,FALSE)</f>
        <v/>
      </c>
      <c r="AS40" s="53">
        <f>((AJ40*(1-AR40))*AR40)</f>
        <v/>
      </c>
      <c r="AT40" s="53">
        <f>(((J40+(J40*AU40))*0.18)-(J40*AR40))</f>
        <v/>
      </c>
      <c r="AU40" s="55">
        <f>(((1+AV40)*(1-AR40))/(1-0.18)-1)</f>
        <v/>
      </c>
      <c r="AV40" s="55">
        <f>IF(BB40&gt;0,BB40,IF(BA40&gt;0,BA40,IF(AZ40&gt;0,AZ40,IF(AY40&gt;0,AY40,IF(AX40&gt;0,AX40)))))/100</f>
        <v/>
      </c>
      <c r="AW40" s="56">
        <f>VALUE(LEFT(G40,4))</f>
        <v/>
      </c>
      <c r="AX40" s="56">
        <f>VALUE(IFERROR(VLOOKUP(VALUE(LEFT(G40,4)),ST!$C$4:$E$300,3,FALSE),"0"))</f>
        <v/>
      </c>
      <c r="AY40" s="56">
        <f>VALUE(IFERROR(VLOOKUP(VALUE(LEFT(G40,5)),ST!$C$4:$E$300,3,FALSE),"0"))</f>
        <v/>
      </c>
      <c r="AZ40" s="56">
        <f>VALUE(IFERROR(VLOOKUP(VALUE(LEFT(G40,6)),ST!$C$4:$E$300,3,FALSE),"0"))</f>
        <v/>
      </c>
      <c r="BA40" s="56">
        <f>VALUE(IFERROR(VLOOKUP(VALUE(LEFT(G40,7)),ST!$C$4:$E$300,3,FALSE),"0"))</f>
        <v/>
      </c>
      <c r="BB40" s="56">
        <f>VALUE(IFERROR(VLOOKUP(G40,ST!$C$4:$E$400,3,FALSE),"0"))</f>
        <v/>
      </c>
      <c r="BC40" s="57">
        <f>IF(VLOOKUP(AW40,ST!$C$4:$F$298,4,FALSE)&lt;&gt;0,VLOOKUP(AW40,ST!$C$4:$F$298,4,FALSE),VLOOKUP(G40,ST!$C$4:$F$298,4,FALSE))</f>
        <v/>
      </c>
      <c r="BD40" s="57">
        <f>IF(O40="SC","Desconsiderar coluna ICMS ST",IF(O40="PR","Haverá ST", ))</f>
        <v/>
      </c>
      <c r="BE40" s="53">
        <f>W40</f>
        <v/>
      </c>
      <c r="BF40" s="53">
        <f>X40</f>
        <v/>
      </c>
      <c r="BG40" s="53">
        <f>AD40-AS40</f>
        <v/>
      </c>
      <c r="BH40" s="51">
        <f>$W$4+$X$4+AC40+$BJ$4+0.07</f>
        <v/>
      </c>
      <c r="BI40" s="53">
        <f>IF(BD40="Haverá ST",AJ40+AS40+AT40,AJ40+AS40)</f>
        <v/>
      </c>
      <c r="BJ40" s="53">
        <f>T40*$BJ$4</f>
        <v/>
      </c>
      <c r="BK40" s="53">
        <f>T40*$BK$4</f>
        <v/>
      </c>
      <c r="BL40" s="53">
        <f>BE40+BF40+AO40+BJ40+BK40+AD40</f>
        <v/>
      </c>
      <c r="BM40" s="53">
        <f>(T40-BL40)</f>
        <v/>
      </c>
    </row>
    <row r="41" hidden="1" ht="15.75" customHeight="1" s="218">
      <c r="A41" s="58">
        <f>A40+1</f>
        <v/>
      </c>
      <c r="B41" s="144">
        <f>BOM!B41</f>
        <v/>
      </c>
      <c r="C41" s="144">
        <f>BOM!C41</f>
        <v/>
      </c>
      <c r="D41" s="144">
        <f>BOM!D41</f>
        <v/>
      </c>
      <c r="E41" s="144">
        <f>BOM!E41</f>
        <v/>
      </c>
      <c r="F41" s="144" t="n"/>
      <c r="G41" s="144" t="n"/>
      <c r="H41" s="144" t="n"/>
      <c r="I41" s="144" t="n">
        <v>0</v>
      </c>
      <c r="J41" s="144" t="n"/>
      <c r="K41" s="144" t="n"/>
      <c r="L41" s="144" t="n"/>
      <c r="M41" s="144" t="n"/>
      <c r="N41" s="144" t="n"/>
      <c r="O41" s="144" t="n"/>
      <c r="P41" s="144" t="n"/>
      <c r="Q41" s="46">
        <f>$F$97</f>
        <v/>
      </c>
      <c r="R41" s="46">
        <f>$F$98</f>
        <v/>
      </c>
      <c r="S41" s="48">
        <f>U41-(U41*R41)</f>
        <v/>
      </c>
      <c r="T41" s="48">
        <f>S41*I41</f>
        <v/>
      </c>
      <c r="U41" s="48">
        <f>(AN41)/(1-(BH41+Q41))</f>
        <v/>
      </c>
      <c r="V41" s="48">
        <f>U41*I41</f>
        <v/>
      </c>
      <c r="W41" s="49">
        <f>T41*$W$4</f>
        <v/>
      </c>
      <c r="X41" s="49">
        <f>T41*$X$4</f>
        <v/>
      </c>
      <c r="Y41" s="50">
        <f>M41</f>
        <v/>
      </c>
      <c r="Z41" s="9" t="n"/>
      <c r="AA41" s="9" t="n"/>
      <c r="AB41" s="9" t="n"/>
      <c r="AC41" s="51">
        <f t="array" ref="AC41">IF(I41&gt;0,VLOOKUP(Y41&amp;$P$88&amp;$P$89&amp;$P$90,Variáveis!$O$2:$S$300&amp;Variáveis!$P$2:$T$300&amp;Variáveis!$Q$2:$U$300&amp;Variáveis!$R$2:$V$300,5,FALSE),0)</f>
        <v/>
      </c>
      <c r="AD41" s="52">
        <f>T41*AC41</f>
        <v/>
      </c>
      <c r="AE41" s="53">
        <f>IF(AB41="não",((V41/(1-VLOOKUP(AA41,Variáveis!$AK$3:$AN$29,4,FALSE)))*VLOOKUP(AA41,Variáveis!$AK$3:$AN$29,4,FALSE))-AD41,0)</f>
        <v/>
      </c>
      <c r="AF41" s="53">
        <f>T41*$AF$4</f>
        <v/>
      </c>
      <c r="AG41" s="53">
        <f>IF(AB41="SIM","Cliente pode pagar DIFA na entrada", )</f>
        <v/>
      </c>
      <c r="AH41" s="54" t="n"/>
      <c r="AI41" s="53">
        <f>IF(K41="SIM",(J41*$F$102),J41)</f>
        <v/>
      </c>
      <c r="AJ41" s="53">
        <f>IF(L41="SIM",(AI41*$F$101),AI41)</f>
        <v/>
      </c>
      <c r="AK41" s="53">
        <f>AJ41-AS41</f>
        <v/>
      </c>
      <c r="AL41" s="53">
        <f>AJ41*I41</f>
        <v/>
      </c>
      <c r="AM41" s="53">
        <f>AK41*I41</f>
        <v/>
      </c>
      <c r="AN41" s="53">
        <f>AK41-AP41-AQ41</f>
        <v/>
      </c>
      <c r="AO41" s="53">
        <f>AN41*I41</f>
        <v/>
      </c>
      <c r="AP41" s="53">
        <f>$AP$4*AK41</f>
        <v/>
      </c>
      <c r="AQ41" s="53">
        <f>$AQ$4*AK41</f>
        <v/>
      </c>
      <c r="AR41" s="51">
        <f t="array" ref="AR41">VLOOKUP(M41&amp;N41&amp;O41&amp;P41,Variáveis!$A$2:$E$240&amp;Variáveis!$B$2:$F$240&amp;Variáveis!$C$2:$G$240&amp;Variáveis!$D$2:$H$240,5,FALSE)</f>
        <v/>
      </c>
      <c r="AS41" s="53">
        <f>((AJ41*(1-AR41))*AR41)</f>
        <v/>
      </c>
      <c r="AT41" s="53">
        <f>(((J41+(J41*AU41))*0.18)-(J41*AR41))</f>
        <v/>
      </c>
      <c r="AU41" s="55">
        <f>(((1+AV41)*(1-AR41))/(1-0.18)-1)</f>
        <v/>
      </c>
      <c r="AV41" s="55">
        <f>IF(BB41&gt;0,BB41,IF(BA41&gt;0,BA41,IF(AZ41&gt;0,AZ41,IF(AY41&gt;0,AY41,IF(AX41&gt;0,AX41)))))/100</f>
        <v/>
      </c>
      <c r="AW41" s="56">
        <f>VALUE(LEFT(G41,4))</f>
        <v/>
      </c>
      <c r="AX41" s="56">
        <f>VALUE(IFERROR(VLOOKUP(VALUE(LEFT(G41,4)),ST!$C$4:$E$300,3,FALSE),"0"))</f>
        <v/>
      </c>
      <c r="AY41" s="56">
        <f>VALUE(IFERROR(VLOOKUP(VALUE(LEFT(G41,5)),ST!$C$4:$E$300,3,FALSE),"0"))</f>
        <v/>
      </c>
      <c r="AZ41" s="56">
        <f>VALUE(IFERROR(VLOOKUP(VALUE(LEFT(G41,6)),ST!$C$4:$E$300,3,FALSE),"0"))</f>
        <v/>
      </c>
      <c r="BA41" s="56">
        <f>VALUE(IFERROR(VLOOKUP(VALUE(LEFT(G41,7)),ST!$C$4:$E$300,3,FALSE),"0"))</f>
        <v/>
      </c>
      <c r="BB41" s="56">
        <f>VALUE(IFERROR(VLOOKUP(G41,ST!$C$4:$E$400,3,FALSE),"0"))</f>
        <v/>
      </c>
      <c r="BC41" s="57">
        <f>IF(VLOOKUP(AW41,ST!$C$4:$F$298,4,FALSE)&lt;&gt;0,VLOOKUP(AW41,ST!$C$4:$F$298,4,FALSE),VLOOKUP(G41,ST!$C$4:$F$298,4,FALSE))</f>
        <v/>
      </c>
      <c r="BD41" s="57">
        <f>IF(O41="SC","Desconsiderar coluna ICMS ST",IF(O41="PR","Haverá ST", ))</f>
        <v/>
      </c>
      <c r="BE41" s="53">
        <f>W41</f>
        <v/>
      </c>
      <c r="BF41" s="53">
        <f>X41</f>
        <v/>
      </c>
      <c r="BG41" s="53">
        <f>AD41-AS41</f>
        <v/>
      </c>
      <c r="BH41" s="51">
        <f>$W$4+$X$4+AC41+$BJ$4+0.07</f>
        <v/>
      </c>
      <c r="BI41" s="53">
        <f>IF(BD41="Haverá ST",AJ41+AS41+AT41,AJ41+AS41)</f>
        <v/>
      </c>
      <c r="BJ41" s="53">
        <f>T41*$BJ$4</f>
        <v/>
      </c>
      <c r="BK41" s="53">
        <f>T41*$BK$4</f>
        <v/>
      </c>
      <c r="BL41" s="53">
        <f>BE41+BF41+AO41+BJ41+BK41+AD41</f>
        <v/>
      </c>
      <c r="BM41" s="53">
        <f>(T41-BL41)</f>
        <v/>
      </c>
    </row>
    <row r="42" hidden="1" ht="15.75" customHeight="1" s="218">
      <c r="A42" s="58">
        <f>A41+1</f>
        <v/>
      </c>
      <c r="B42" s="144">
        <f>BOM!B42</f>
        <v/>
      </c>
      <c r="C42" s="144">
        <f>BOM!C42</f>
        <v/>
      </c>
      <c r="D42" s="144">
        <f>BOM!D42</f>
        <v/>
      </c>
      <c r="E42" s="144">
        <f>BOM!E42</f>
        <v/>
      </c>
      <c r="F42" s="144">
        <f>BOM!F42</f>
        <v/>
      </c>
      <c r="G42" s="144">
        <f>BOM!G42</f>
        <v/>
      </c>
      <c r="H42" s="144">
        <f>BOM!H42</f>
        <v/>
      </c>
      <c r="I42" s="144">
        <f>BOM!I42</f>
        <v/>
      </c>
      <c r="J42" s="146">
        <f>BOM!J42</f>
        <v/>
      </c>
      <c r="K42" s="146">
        <f>BOM!K42</f>
        <v/>
      </c>
      <c r="L42" s="146">
        <f>BOM!L42</f>
        <v/>
      </c>
      <c r="M42" s="146">
        <f>BOM!M42</f>
        <v/>
      </c>
      <c r="N42" s="146">
        <f>BOM!N42</f>
        <v/>
      </c>
      <c r="O42" s="146">
        <f>BOM!O42</f>
        <v/>
      </c>
      <c r="P42" s="146">
        <f>BOM!P42</f>
        <v/>
      </c>
      <c r="Q42" s="46">
        <f>$F$97</f>
        <v/>
      </c>
      <c r="R42" s="46">
        <f>$F$98</f>
        <v/>
      </c>
      <c r="S42" s="48">
        <f>U42-(U42*R42)</f>
        <v/>
      </c>
      <c r="T42" s="48">
        <f>S42*I42</f>
        <v/>
      </c>
      <c r="U42" s="48">
        <f>(AN42)/(1-(BH42+Q42))</f>
        <v/>
      </c>
      <c r="V42" s="48">
        <f>U42*I42</f>
        <v/>
      </c>
      <c r="W42" s="49">
        <f>T42*$W$4</f>
        <v/>
      </c>
      <c r="X42" s="49">
        <f>T42*$X$4</f>
        <v/>
      </c>
      <c r="Y42" s="50">
        <f>M42</f>
        <v/>
      </c>
      <c r="Z42" s="9" t="n"/>
      <c r="AA42" s="9" t="n"/>
      <c r="AB42" s="9" t="n"/>
      <c r="AC42" s="51">
        <f t="array" ref="AC42">IF(I42&gt;0,VLOOKUP(Y42&amp;$P$88&amp;$P$89&amp;$P$90,Variáveis!$O$2:$S$300&amp;Variáveis!$P$2:$T$300&amp;Variáveis!$Q$2:$U$300&amp;Variáveis!$R$2:$V$300,5,FALSE),0)</f>
        <v/>
      </c>
      <c r="AD42" s="52">
        <f>T42*AC42</f>
        <v/>
      </c>
      <c r="AE42" s="53">
        <f>IF(AB42="não",((V42/(1-VLOOKUP(AA42,Variáveis!$AK$3:$AN$29,4,FALSE)))*VLOOKUP(AA42,Variáveis!$AK$3:$AN$29,4,FALSE))-AD42,0)</f>
        <v/>
      </c>
      <c r="AF42" s="53">
        <f>T42*$AF$4</f>
        <v/>
      </c>
      <c r="AG42" s="53">
        <f>IF(AB42="SIM","Cliente pode pagar DIFA na entrada", )</f>
        <v/>
      </c>
      <c r="AH42" s="54" t="n"/>
      <c r="AI42" s="53">
        <f>IF(K42="SIM",(J42*$F$102),J42)</f>
        <v/>
      </c>
      <c r="AJ42" s="53">
        <f>IF(L42="SIM",(AI42*$F$101),AI42)</f>
        <v/>
      </c>
      <c r="AK42" s="53">
        <f>AJ42-AS42</f>
        <v/>
      </c>
      <c r="AL42" s="53">
        <f>AJ42*I42</f>
        <v/>
      </c>
      <c r="AM42" s="53">
        <f>AK42*I42</f>
        <v/>
      </c>
      <c r="AN42" s="53">
        <f>AK42-AP42-AQ42</f>
        <v/>
      </c>
      <c r="AO42" s="53">
        <f>AN42*I42</f>
        <v/>
      </c>
      <c r="AP42" s="53">
        <f>$AP$4*AK42</f>
        <v/>
      </c>
      <c r="AQ42" s="53">
        <f>$AQ$4*AK42</f>
        <v/>
      </c>
      <c r="AR42" s="51">
        <f t="array" ref="AR42">VLOOKUP(M42&amp;N42&amp;O42&amp;P42,Variáveis!$A$2:$E$240&amp;Variáveis!$B$2:$F$240&amp;Variáveis!$C$2:$G$240&amp;Variáveis!$D$2:$H$240,5,FALSE)</f>
        <v/>
      </c>
      <c r="AS42" s="53">
        <f>((AJ42*(1-AR42))*AR42)</f>
        <v/>
      </c>
      <c r="AT42" s="53">
        <f>(((J42+(J42*AU42))*0.18)-(J42*AR42))</f>
        <v/>
      </c>
      <c r="AU42" s="55">
        <f>(((1+AV42)*(1-AR42))/(1-0.18)-1)</f>
        <v/>
      </c>
      <c r="AV42" s="55">
        <f>IF(BB42&gt;0,BB42,IF(BA42&gt;0,BA42,IF(AZ42&gt;0,AZ42,IF(AY42&gt;0,AY42,IF(AX42&gt;0,AX42)))))/100</f>
        <v/>
      </c>
      <c r="AW42" s="56">
        <f>VALUE(LEFT(G42,4))</f>
        <v/>
      </c>
      <c r="AX42" s="56">
        <f>VALUE(IFERROR(VLOOKUP(VALUE(LEFT(G42,4)),ST!$C$4:$E$300,3,FALSE),"0"))</f>
        <v/>
      </c>
      <c r="AY42" s="56">
        <f>VALUE(IFERROR(VLOOKUP(VALUE(LEFT(G42,5)),ST!$C$4:$E$300,3,FALSE),"0"))</f>
        <v/>
      </c>
      <c r="AZ42" s="56">
        <f>VALUE(IFERROR(VLOOKUP(VALUE(LEFT(G42,6)),ST!$C$4:$E$300,3,FALSE),"0"))</f>
        <v/>
      </c>
      <c r="BA42" s="56">
        <f>VALUE(IFERROR(VLOOKUP(VALUE(LEFT(G42,7)),ST!$C$4:$E$300,3,FALSE),"0"))</f>
        <v/>
      </c>
      <c r="BB42" s="56">
        <f>VALUE(IFERROR(VLOOKUP(G42,ST!$C$4:$E$400,3,FALSE),"0"))</f>
        <v/>
      </c>
      <c r="BC42" s="57">
        <f>IF(VLOOKUP(AW42,ST!$C$4:$F$298,4,FALSE)&lt;&gt;0,VLOOKUP(AW42,ST!$C$4:$F$298,4,FALSE),VLOOKUP(G42,ST!$C$4:$F$298,4,FALSE))</f>
        <v/>
      </c>
      <c r="BD42" s="57">
        <f>IF(O42="SC","Desconsiderar coluna ICMS ST",IF(O42="PR","Haverá ST", ))</f>
        <v/>
      </c>
      <c r="BE42" s="53">
        <f>W42</f>
        <v/>
      </c>
      <c r="BF42" s="53">
        <f>X42</f>
        <v/>
      </c>
      <c r="BG42" s="53">
        <f>AD42-AS42</f>
        <v/>
      </c>
      <c r="BH42" s="51">
        <f>$W$4+$X$4+AC42+$BJ$4+0.07</f>
        <v/>
      </c>
      <c r="BI42" s="53">
        <f>IF(BD42="Haverá ST",AJ42+AS42+AT42,AJ42+AS42)</f>
        <v/>
      </c>
      <c r="BJ42" s="53">
        <f>T42*$BJ$4</f>
        <v/>
      </c>
      <c r="BK42" s="53">
        <f>T42*$BK$4</f>
        <v/>
      </c>
      <c r="BL42" s="53">
        <f>BE42+BF42+AO42+BJ42+BK42+AD42</f>
        <v/>
      </c>
      <c r="BM42" s="53">
        <f>(T42-BL42)</f>
        <v/>
      </c>
    </row>
    <row r="43" hidden="1" ht="15.75" customHeight="1" s="218">
      <c r="A43" s="58">
        <f>A42+1</f>
        <v/>
      </c>
      <c r="B43" s="144">
        <f>BOM!B43</f>
        <v/>
      </c>
      <c r="C43" s="144">
        <f>BOM!C43</f>
        <v/>
      </c>
      <c r="D43" s="144">
        <f>BOM!D43</f>
        <v/>
      </c>
      <c r="E43" s="144">
        <f>BOM!E43</f>
        <v/>
      </c>
      <c r="F43" s="144">
        <f>BOM!F43</f>
        <v/>
      </c>
      <c r="G43" s="144">
        <f>BOM!G43</f>
        <v/>
      </c>
      <c r="H43" s="144">
        <f>BOM!H43</f>
        <v/>
      </c>
      <c r="I43" s="144">
        <f>BOM!I43</f>
        <v/>
      </c>
      <c r="J43" s="146">
        <f>BOM!J43</f>
        <v/>
      </c>
      <c r="K43" s="146">
        <f>BOM!K43</f>
        <v/>
      </c>
      <c r="L43" s="146">
        <f>BOM!L43</f>
        <v/>
      </c>
      <c r="M43" s="146">
        <f>BOM!M43</f>
        <v/>
      </c>
      <c r="N43" s="146">
        <f>BOM!N43</f>
        <v/>
      </c>
      <c r="O43" s="146">
        <f>BOM!O43</f>
        <v/>
      </c>
      <c r="P43" s="146">
        <f>BOM!P43</f>
        <v/>
      </c>
      <c r="Q43" s="46">
        <f>$F$97</f>
        <v/>
      </c>
      <c r="R43" s="46">
        <f>$F$98</f>
        <v/>
      </c>
      <c r="S43" s="48">
        <f>U43-(U43*R43)</f>
        <v/>
      </c>
      <c r="T43" s="48">
        <f>S43*I43</f>
        <v/>
      </c>
      <c r="U43" s="48">
        <f>(AN43)/(1-(BH43+Q43))</f>
        <v/>
      </c>
      <c r="V43" s="48">
        <f>U43*I43</f>
        <v/>
      </c>
      <c r="W43" s="49">
        <f>T43*$W$4</f>
        <v/>
      </c>
      <c r="X43" s="49">
        <f>T43*$X$4</f>
        <v/>
      </c>
      <c r="Y43" s="50">
        <f>M43</f>
        <v/>
      </c>
      <c r="Z43" s="9" t="n"/>
      <c r="AA43" s="9" t="n"/>
      <c r="AB43" s="9" t="n"/>
      <c r="AC43" s="51">
        <f t="array" ref="AC43">IF(I43&gt;0,VLOOKUP(Y43&amp;$P$88&amp;$P$89&amp;$P$90,Variáveis!$O$2:$S$300&amp;Variáveis!$P$2:$T$300&amp;Variáveis!$Q$2:$U$300&amp;Variáveis!$R$2:$V$300,5,FALSE),0)</f>
        <v/>
      </c>
      <c r="AD43" s="52">
        <f>T43*AC43</f>
        <v/>
      </c>
      <c r="AE43" s="53">
        <f>IF(AB43="não",((V43/(1-VLOOKUP(AA43,Variáveis!$AK$3:$AN$29,4,FALSE)))*VLOOKUP(AA43,Variáveis!$AK$3:$AN$29,4,FALSE))-AD43,0)</f>
        <v/>
      </c>
      <c r="AF43" s="53">
        <f>T43*$AF$4</f>
        <v/>
      </c>
      <c r="AG43" s="53">
        <f>IF(AB43="SIM","Cliente pode pagar DIFA na entrada", )</f>
        <v/>
      </c>
      <c r="AH43" s="54" t="n"/>
      <c r="AI43" s="53">
        <f>IF(K43="SIM",(J43*$F$102),J43)</f>
        <v/>
      </c>
      <c r="AJ43" s="53">
        <f>IF(L43="SIM",(AI43*$F$101),AI43)</f>
        <v/>
      </c>
      <c r="AK43" s="53">
        <f>AJ43-AS43</f>
        <v/>
      </c>
      <c r="AL43" s="53">
        <f>AJ43*I43</f>
        <v/>
      </c>
      <c r="AM43" s="53">
        <f>AK43*I43</f>
        <v/>
      </c>
      <c r="AN43" s="53">
        <f>AK43-AP43-AQ43</f>
        <v/>
      </c>
      <c r="AO43" s="53">
        <f>AN43*I43</f>
        <v/>
      </c>
      <c r="AP43" s="53">
        <f>$AP$4*AK43</f>
        <v/>
      </c>
      <c r="AQ43" s="53">
        <f>$AQ$4*AK43</f>
        <v/>
      </c>
      <c r="AR43" s="51">
        <f t="array" ref="AR43">VLOOKUP(M43&amp;N43&amp;O43&amp;P43,Variáveis!$A$2:$E$240&amp;Variáveis!$B$2:$F$240&amp;Variáveis!$C$2:$G$240&amp;Variáveis!$D$2:$H$240,5,FALSE)</f>
        <v/>
      </c>
      <c r="AS43" s="53">
        <f>((AJ43*(1-AR43))*AR43)</f>
        <v/>
      </c>
      <c r="AT43" s="53">
        <f>(((J43+(J43*AU43))*0.18)-(J43*AR43))</f>
        <v/>
      </c>
      <c r="AU43" s="55">
        <f>(((1+AV43)*(1-AR43))/(1-0.18)-1)</f>
        <v/>
      </c>
      <c r="AV43" s="55">
        <f>IF(BB43&gt;0,BB43,IF(BA43&gt;0,BA43,IF(AZ43&gt;0,AZ43,IF(AY43&gt;0,AY43,IF(AX43&gt;0,AX43)))))/100</f>
        <v/>
      </c>
      <c r="AW43" s="56">
        <f>VALUE(LEFT(G43,4))</f>
        <v/>
      </c>
      <c r="AX43" s="56">
        <f>VALUE(IFERROR(VLOOKUP(VALUE(LEFT(G43,4)),ST!$C$4:$E$300,3,FALSE),"0"))</f>
        <v/>
      </c>
      <c r="AY43" s="56">
        <f>VALUE(IFERROR(VLOOKUP(VALUE(LEFT(G43,5)),ST!$C$4:$E$300,3,FALSE),"0"))</f>
        <v/>
      </c>
      <c r="AZ43" s="56">
        <f>VALUE(IFERROR(VLOOKUP(VALUE(LEFT(G43,6)),ST!$C$4:$E$300,3,FALSE),"0"))</f>
        <v/>
      </c>
      <c r="BA43" s="56">
        <f>VALUE(IFERROR(VLOOKUP(VALUE(LEFT(G43,7)),ST!$C$4:$E$300,3,FALSE),"0"))</f>
        <v/>
      </c>
      <c r="BB43" s="56">
        <f>VALUE(IFERROR(VLOOKUP(G43,ST!$C$4:$E$400,3,FALSE),"0"))</f>
        <v/>
      </c>
      <c r="BC43" s="57">
        <f>IF(VLOOKUP(AW43,ST!$C$4:$F$298,4,FALSE)&lt;&gt;0,VLOOKUP(AW43,ST!$C$4:$F$298,4,FALSE),VLOOKUP(G43,ST!$C$4:$F$298,4,FALSE))</f>
        <v/>
      </c>
      <c r="BD43" s="57">
        <f>IF(O43="SC","Desconsiderar coluna ICMS ST",IF(O43="PR","Haverá ST", ))</f>
        <v/>
      </c>
      <c r="BE43" s="53">
        <f>W43</f>
        <v/>
      </c>
      <c r="BF43" s="53">
        <f>X43</f>
        <v/>
      </c>
      <c r="BG43" s="53">
        <f>AD43-AS43</f>
        <v/>
      </c>
      <c r="BH43" s="51">
        <f>$W$4+$X$4+AC43+$BJ$4+0.07</f>
        <v/>
      </c>
      <c r="BI43" s="53">
        <f>IF(BD43="Haverá ST",AJ43+AS43+AT43,AJ43+AS43)</f>
        <v/>
      </c>
      <c r="BJ43" s="53">
        <f>T43*$BJ$4</f>
        <v/>
      </c>
      <c r="BK43" s="53">
        <f>T43*$BK$4</f>
        <v/>
      </c>
      <c r="BL43" s="53">
        <f>BE43+BF43+AO43+BJ43+BK43+AD43</f>
        <v/>
      </c>
      <c r="BM43" s="53">
        <f>(T43-BL43)</f>
        <v/>
      </c>
    </row>
    <row r="44" hidden="1" ht="15.75" customHeight="1" s="218">
      <c r="A44" s="58">
        <f>A43+1</f>
        <v/>
      </c>
      <c r="B44" s="144">
        <f>BOM!B44</f>
        <v/>
      </c>
      <c r="C44" s="144">
        <f>BOM!C44</f>
        <v/>
      </c>
      <c r="D44" s="144">
        <f>BOM!D44</f>
        <v/>
      </c>
      <c r="E44" s="144">
        <f>BOM!E44</f>
        <v/>
      </c>
      <c r="F44" s="144">
        <f>BOM!F44</f>
        <v/>
      </c>
      <c r="G44" s="144">
        <f>BOM!G44</f>
        <v/>
      </c>
      <c r="H44" s="144">
        <f>BOM!H44</f>
        <v/>
      </c>
      <c r="I44" s="144">
        <f>BOM!I44</f>
        <v/>
      </c>
      <c r="J44" s="146">
        <f>BOM!J44</f>
        <v/>
      </c>
      <c r="K44" s="146">
        <f>BOM!K44</f>
        <v/>
      </c>
      <c r="L44" s="146">
        <f>BOM!L44</f>
        <v/>
      </c>
      <c r="M44" s="146">
        <f>BOM!M44</f>
        <v/>
      </c>
      <c r="N44" s="146">
        <f>BOM!N44</f>
        <v/>
      </c>
      <c r="O44" s="146">
        <f>BOM!O44</f>
        <v/>
      </c>
      <c r="P44" s="146">
        <f>BOM!P44</f>
        <v/>
      </c>
      <c r="Q44" s="46">
        <f>$F$97</f>
        <v/>
      </c>
      <c r="R44" s="46">
        <f>$F$98</f>
        <v/>
      </c>
      <c r="S44" s="48">
        <f>U44-(U44*R44)</f>
        <v/>
      </c>
      <c r="T44" s="48">
        <f>S44*I44</f>
        <v/>
      </c>
      <c r="U44" s="48">
        <f>(AN44)/(1-(BH44+Q44))</f>
        <v/>
      </c>
      <c r="V44" s="48">
        <f>U44*I44</f>
        <v/>
      </c>
      <c r="W44" s="49">
        <f>T44*$W$4</f>
        <v/>
      </c>
      <c r="X44" s="49">
        <f>T44*$X$4</f>
        <v/>
      </c>
      <c r="Y44" s="50">
        <f>M44</f>
        <v/>
      </c>
      <c r="Z44" s="9" t="n"/>
      <c r="AA44" s="9" t="n"/>
      <c r="AB44" s="9" t="n"/>
      <c r="AC44" s="51">
        <f t="array" ref="AC44">IF(I44&gt;0,VLOOKUP(Y44&amp;$P$88&amp;$P$89&amp;$P$90,Variáveis!$O$2:$S$300&amp;Variáveis!$P$2:$T$300&amp;Variáveis!$Q$2:$U$300&amp;Variáveis!$R$2:$V$300,5,FALSE),0)</f>
        <v/>
      </c>
      <c r="AD44" s="52">
        <f>T44*AC44</f>
        <v/>
      </c>
      <c r="AE44" s="53">
        <f>IF(AB44="não",((V44/(1-VLOOKUP(AA44,Variáveis!$AK$3:$AN$29,4,FALSE)))*VLOOKUP(AA44,Variáveis!$AK$3:$AN$29,4,FALSE))-AD44,0)</f>
        <v/>
      </c>
      <c r="AF44" s="53">
        <f>T44*$AF$4</f>
        <v/>
      </c>
      <c r="AG44" s="53">
        <f>IF(AB44="SIM","Cliente pode pagar DIFA na entrada", )</f>
        <v/>
      </c>
      <c r="AH44" s="54" t="n"/>
      <c r="AI44" s="53">
        <f>IF(K44="SIM",(J44*$F$102),J44)</f>
        <v/>
      </c>
      <c r="AJ44" s="53">
        <f>IF(L44="SIM",(AI44*$F$101),AI44)</f>
        <v/>
      </c>
      <c r="AK44" s="53">
        <f>AJ44-AS44</f>
        <v/>
      </c>
      <c r="AL44" s="53">
        <f>AJ44*I44</f>
        <v/>
      </c>
      <c r="AM44" s="53">
        <f>AK44*I44</f>
        <v/>
      </c>
      <c r="AN44" s="53">
        <f>AK44-AP44-AQ44</f>
        <v/>
      </c>
      <c r="AO44" s="53">
        <f>AN44*I44</f>
        <v/>
      </c>
      <c r="AP44" s="53">
        <f>$AP$4*AK44</f>
        <v/>
      </c>
      <c r="AQ44" s="53">
        <f>$AQ$4*AK44</f>
        <v/>
      </c>
      <c r="AR44" s="51">
        <f t="array" ref="AR44">VLOOKUP(M44&amp;N44&amp;O44&amp;P44,Variáveis!$A$2:$E$240&amp;Variáveis!$B$2:$F$240&amp;Variáveis!$C$2:$G$240&amp;Variáveis!$D$2:$H$240,5,FALSE)</f>
        <v/>
      </c>
      <c r="AS44" s="53">
        <f>((AJ44*(1-AR44))*AR44)</f>
        <v/>
      </c>
      <c r="AT44" s="53">
        <f>(((J44+(J44*AU44))*0.18)-(J44*AR44))</f>
        <v/>
      </c>
      <c r="AU44" s="55">
        <f>(((1+AV44)*(1-AR44))/(1-0.18)-1)</f>
        <v/>
      </c>
      <c r="AV44" s="55">
        <f>IF(BB44&gt;0,BB44,IF(BA44&gt;0,BA44,IF(AZ44&gt;0,AZ44,IF(AY44&gt;0,AY44,IF(AX44&gt;0,AX44)))))/100</f>
        <v/>
      </c>
      <c r="AW44" s="56">
        <f>VALUE(LEFT(G44,4))</f>
        <v/>
      </c>
      <c r="AX44" s="56">
        <f>VALUE(IFERROR(VLOOKUP(VALUE(LEFT(G44,4)),ST!$C$4:$E$300,3,FALSE),"0"))</f>
        <v/>
      </c>
      <c r="AY44" s="56">
        <f>VALUE(IFERROR(VLOOKUP(VALUE(LEFT(G44,5)),ST!$C$4:$E$300,3,FALSE),"0"))</f>
        <v/>
      </c>
      <c r="AZ44" s="56">
        <f>VALUE(IFERROR(VLOOKUP(VALUE(LEFT(G44,6)),ST!$C$4:$E$300,3,FALSE),"0"))</f>
        <v/>
      </c>
      <c r="BA44" s="56">
        <f>VALUE(IFERROR(VLOOKUP(VALUE(LEFT(G44,7)),ST!$C$4:$E$300,3,FALSE),"0"))</f>
        <v/>
      </c>
      <c r="BB44" s="56">
        <f>VALUE(IFERROR(VLOOKUP(G44,ST!$C$4:$E$400,3,FALSE),"0"))</f>
        <v/>
      </c>
      <c r="BC44" s="57">
        <f>IF(VLOOKUP(AW44,ST!$C$4:$F$298,4,FALSE)&lt;&gt;0,VLOOKUP(AW44,ST!$C$4:$F$298,4,FALSE),VLOOKUP(G44,ST!$C$4:$F$298,4,FALSE))</f>
        <v/>
      </c>
      <c r="BD44" s="57">
        <f>IF(O44="SC","Desconsiderar coluna ICMS ST",IF(O44="PR","Haverá ST", ))</f>
        <v/>
      </c>
      <c r="BE44" s="53">
        <f>W44</f>
        <v/>
      </c>
      <c r="BF44" s="53">
        <f>X44</f>
        <v/>
      </c>
      <c r="BG44" s="53">
        <f>AD44-AS44</f>
        <v/>
      </c>
      <c r="BH44" s="51">
        <f>$W$4+$X$4+AC44+$BJ$4+0.07</f>
        <v/>
      </c>
      <c r="BI44" s="53">
        <f>IF(BD44="Haverá ST",AJ44+AS44+AT44,AJ44+AS44)</f>
        <v/>
      </c>
      <c r="BJ44" s="53">
        <f>T44*$BJ$4</f>
        <v/>
      </c>
      <c r="BK44" s="53">
        <f>T44*$BK$4</f>
        <v/>
      </c>
      <c r="BL44" s="53">
        <f>BE44+BF44+AO44+BJ44+BK44+AD44</f>
        <v/>
      </c>
      <c r="BM44" s="53">
        <f>(T44-BL44)</f>
        <v/>
      </c>
    </row>
    <row r="45" hidden="1" ht="15.75" customHeight="1" s="218">
      <c r="A45" s="58">
        <f>A44+1</f>
        <v/>
      </c>
      <c r="B45" s="144">
        <f>BOM!B45</f>
        <v/>
      </c>
      <c r="C45" s="144">
        <f>BOM!C45</f>
        <v/>
      </c>
      <c r="D45" s="144">
        <f>BOM!D45</f>
        <v/>
      </c>
      <c r="E45" s="144">
        <f>BOM!E45</f>
        <v/>
      </c>
      <c r="F45" s="144">
        <f>BOM!F45</f>
        <v/>
      </c>
      <c r="G45" s="144">
        <f>BOM!G45</f>
        <v/>
      </c>
      <c r="H45" s="144">
        <f>BOM!H45</f>
        <v/>
      </c>
      <c r="I45" s="144">
        <f>BOM!I45</f>
        <v/>
      </c>
      <c r="J45" s="146">
        <f>BOM!J45</f>
        <v/>
      </c>
      <c r="K45" s="146">
        <f>BOM!K45</f>
        <v/>
      </c>
      <c r="L45" s="146">
        <f>BOM!L45</f>
        <v/>
      </c>
      <c r="M45" s="146">
        <f>BOM!M45</f>
        <v/>
      </c>
      <c r="N45" s="146">
        <f>BOM!N45</f>
        <v/>
      </c>
      <c r="O45" s="146">
        <f>BOM!O45</f>
        <v/>
      </c>
      <c r="P45" s="146">
        <f>BOM!P45</f>
        <v/>
      </c>
      <c r="Q45" s="46">
        <f>$F$97</f>
        <v/>
      </c>
      <c r="R45" s="46">
        <f>$F$98</f>
        <v/>
      </c>
      <c r="S45" s="48">
        <f>U45-(U45*R45)</f>
        <v/>
      </c>
      <c r="T45" s="48">
        <f>S45*I45</f>
        <v/>
      </c>
      <c r="U45" s="48">
        <f>(AN45)/(1-(BH45+Q45))</f>
        <v/>
      </c>
      <c r="V45" s="48">
        <f>U45*I45</f>
        <v/>
      </c>
      <c r="W45" s="49">
        <f>T45*$W$4</f>
        <v/>
      </c>
      <c r="X45" s="49">
        <f>T45*$X$4</f>
        <v/>
      </c>
      <c r="Y45" s="50">
        <f>M45</f>
        <v/>
      </c>
      <c r="Z45" s="9" t="n"/>
      <c r="AA45" s="9" t="n"/>
      <c r="AB45" s="9" t="n"/>
      <c r="AC45" s="51">
        <f t="array" ref="AC45">IF(I45&gt;0,VLOOKUP(Y45&amp;$P$88&amp;$P$89&amp;$P$90,Variáveis!$O$2:$S$300&amp;Variáveis!$P$2:$T$300&amp;Variáveis!$Q$2:$U$300&amp;Variáveis!$R$2:$V$300,5,FALSE),0)</f>
        <v/>
      </c>
      <c r="AD45" s="52">
        <f>T45*AC45</f>
        <v/>
      </c>
      <c r="AE45" s="53">
        <f>IF(AB45="não",((V45/(1-VLOOKUP(AA45,Variáveis!$AK$3:$AN$29,4,FALSE)))*VLOOKUP(AA45,Variáveis!$AK$3:$AN$29,4,FALSE))-AD45,0)</f>
        <v/>
      </c>
      <c r="AF45" s="53">
        <f>T45*$AF$4</f>
        <v/>
      </c>
      <c r="AG45" s="53">
        <f>IF(AB45="SIM","Cliente pode pagar DIFA na entrada", )</f>
        <v/>
      </c>
      <c r="AH45" s="54" t="n"/>
      <c r="AI45" s="53">
        <f>IF(K45="SIM",(J45*$F$102),J45)</f>
        <v/>
      </c>
      <c r="AJ45" s="53">
        <f>IF(L45="SIM",(AI45*$F$101),AI45)</f>
        <v/>
      </c>
      <c r="AK45" s="53">
        <f>AJ45-AS45</f>
        <v/>
      </c>
      <c r="AL45" s="53">
        <f>AJ45*I45</f>
        <v/>
      </c>
      <c r="AM45" s="53">
        <f>AK45*I45</f>
        <v/>
      </c>
      <c r="AN45" s="53">
        <f>AK45-AP45-AQ45</f>
        <v/>
      </c>
      <c r="AO45" s="53">
        <f>AN45*I45</f>
        <v/>
      </c>
      <c r="AP45" s="53">
        <f>$AP$4*AK45</f>
        <v/>
      </c>
      <c r="AQ45" s="53">
        <f>$AQ$4*AK45</f>
        <v/>
      </c>
      <c r="AR45" s="51">
        <f t="array" ref="AR45">VLOOKUP(M45&amp;N45&amp;O45&amp;P45,Variáveis!$A$2:$E$240&amp;Variáveis!$B$2:$F$240&amp;Variáveis!$C$2:$G$240&amp;Variáveis!$D$2:$H$240,5,FALSE)</f>
        <v/>
      </c>
      <c r="AS45" s="53">
        <f>((AJ45*(1-AR45))*AR45)</f>
        <v/>
      </c>
      <c r="AT45" s="53">
        <f>(((J45+(J45*AU45))*0.18)-(J45*AR45))</f>
        <v/>
      </c>
      <c r="AU45" s="55">
        <f>(((1+AV45)*(1-AR45))/(1-0.18)-1)</f>
        <v/>
      </c>
      <c r="AV45" s="55">
        <f>IF(BB45&gt;0,BB45,IF(BA45&gt;0,BA45,IF(AZ45&gt;0,AZ45,IF(AY45&gt;0,AY45,IF(AX45&gt;0,AX45)))))/100</f>
        <v/>
      </c>
      <c r="AW45" s="56">
        <f>VALUE(LEFT(G45,4))</f>
        <v/>
      </c>
      <c r="AX45" s="56">
        <f>VALUE(IFERROR(VLOOKUP(VALUE(LEFT(G45,4)),ST!$C$4:$E$300,3,FALSE),"0"))</f>
        <v/>
      </c>
      <c r="AY45" s="56">
        <f>VALUE(IFERROR(VLOOKUP(VALUE(LEFT(G45,5)),ST!$C$4:$E$300,3,FALSE),"0"))</f>
        <v/>
      </c>
      <c r="AZ45" s="56">
        <f>VALUE(IFERROR(VLOOKUP(VALUE(LEFT(G45,6)),ST!$C$4:$E$300,3,FALSE),"0"))</f>
        <v/>
      </c>
      <c r="BA45" s="56">
        <f>VALUE(IFERROR(VLOOKUP(VALUE(LEFT(G45,7)),ST!$C$4:$E$300,3,FALSE),"0"))</f>
        <v/>
      </c>
      <c r="BB45" s="56">
        <f>VALUE(IFERROR(VLOOKUP(G45,ST!$C$4:$E$400,3,FALSE),"0"))</f>
        <v/>
      </c>
      <c r="BC45" s="57">
        <f>IF(VLOOKUP(AW45,ST!$C$4:$F$298,4,FALSE)&lt;&gt;0,VLOOKUP(AW45,ST!$C$4:$F$298,4,FALSE),VLOOKUP(G45,ST!$C$4:$F$298,4,FALSE))</f>
        <v/>
      </c>
      <c r="BD45" s="57">
        <f>IF(O45="SC","Desconsiderar coluna ICMS ST",IF(O45="PR","Haverá ST", ))</f>
        <v/>
      </c>
      <c r="BE45" s="53">
        <f>W45</f>
        <v/>
      </c>
      <c r="BF45" s="53">
        <f>X45</f>
        <v/>
      </c>
      <c r="BG45" s="53">
        <f>AD45-AS45</f>
        <v/>
      </c>
      <c r="BH45" s="51">
        <f>$W$4+$X$4+AC45+$BJ$4+0.07</f>
        <v/>
      </c>
      <c r="BI45" s="53">
        <f>IF(BD45="Haverá ST",AJ45+AS45+AT45,AJ45+AS45)</f>
        <v/>
      </c>
      <c r="BJ45" s="53">
        <f>T45*$BJ$4</f>
        <v/>
      </c>
      <c r="BK45" s="53">
        <f>T45*$BK$4</f>
        <v/>
      </c>
      <c r="BL45" s="53">
        <f>BE45+BF45+AO45+BJ45+BK45+AD45</f>
        <v/>
      </c>
      <c r="BM45" s="53">
        <f>(T45-BL45)</f>
        <v/>
      </c>
    </row>
    <row r="46" hidden="1" ht="15.75" customHeight="1" s="218">
      <c r="A46" s="58">
        <f>A45+1</f>
        <v/>
      </c>
      <c r="B46" s="144">
        <f>BOM!B46</f>
        <v/>
      </c>
      <c r="C46" s="144">
        <f>BOM!C46</f>
        <v/>
      </c>
      <c r="D46" s="144">
        <f>BOM!D46</f>
        <v/>
      </c>
      <c r="E46" s="144">
        <f>BOM!E46</f>
        <v/>
      </c>
      <c r="F46" s="144">
        <f>BOM!F46</f>
        <v/>
      </c>
      <c r="G46" s="144">
        <f>BOM!G46</f>
        <v/>
      </c>
      <c r="H46" s="144">
        <f>BOM!H46</f>
        <v/>
      </c>
      <c r="I46" s="144">
        <f>BOM!I46</f>
        <v/>
      </c>
      <c r="J46" s="146">
        <f>BOM!J46</f>
        <v/>
      </c>
      <c r="K46" s="146">
        <f>BOM!K46</f>
        <v/>
      </c>
      <c r="L46" s="146">
        <f>BOM!L46</f>
        <v/>
      </c>
      <c r="M46" s="146">
        <f>BOM!M46</f>
        <v/>
      </c>
      <c r="N46" s="146">
        <f>BOM!N46</f>
        <v/>
      </c>
      <c r="O46" s="146">
        <f>BOM!O46</f>
        <v/>
      </c>
      <c r="P46" s="146">
        <f>BOM!P46</f>
        <v/>
      </c>
      <c r="Q46" s="46">
        <f>$F$97</f>
        <v/>
      </c>
      <c r="R46" s="46">
        <f>$F$98</f>
        <v/>
      </c>
      <c r="S46" s="48">
        <f>U46-(U46*R46)</f>
        <v/>
      </c>
      <c r="T46" s="48">
        <f>S46*I46</f>
        <v/>
      </c>
      <c r="U46" s="48">
        <f>(AN46)/(1-(BH46+Q46))</f>
        <v/>
      </c>
      <c r="V46" s="48">
        <f>U46*I46</f>
        <v/>
      </c>
      <c r="W46" s="49">
        <f>T46*$W$4</f>
        <v/>
      </c>
      <c r="X46" s="49">
        <f>T46*$X$4</f>
        <v/>
      </c>
      <c r="Y46" s="50">
        <f>M46</f>
        <v/>
      </c>
      <c r="Z46" s="9" t="n"/>
      <c r="AA46" s="9" t="n"/>
      <c r="AB46" s="9" t="n"/>
      <c r="AC46" s="51">
        <f t="array" ref="AC46">IF(I46&gt;0,VLOOKUP(Y46&amp;$P$88&amp;$P$89&amp;$P$90,Variáveis!$O$2:$S$300&amp;Variáveis!$P$2:$T$300&amp;Variáveis!$Q$2:$U$300&amp;Variáveis!$R$2:$V$300,5,FALSE),0)</f>
        <v/>
      </c>
      <c r="AD46" s="52">
        <f>T46*AC46</f>
        <v/>
      </c>
      <c r="AE46" s="53">
        <f>IF(AB46="não",((V46/(1-VLOOKUP(AA46,Variáveis!$AK$3:$AN$29,4,FALSE)))*VLOOKUP(AA46,Variáveis!$AK$3:$AN$29,4,FALSE))-AD46,0)</f>
        <v/>
      </c>
      <c r="AF46" s="53">
        <f>T46*$AF$4</f>
        <v/>
      </c>
      <c r="AG46" s="53">
        <f>IF(AB46="SIM","Cliente pode pagar DIFA na entrada", )</f>
        <v/>
      </c>
      <c r="AH46" s="54" t="n"/>
      <c r="AI46" s="53">
        <f>IF(K46="SIM",(J46*$F$102),J46)</f>
        <v/>
      </c>
      <c r="AJ46" s="53">
        <f>IF(L46="SIM",(AI46*$F$101),AI46)</f>
        <v/>
      </c>
      <c r="AK46" s="53">
        <f>AJ46-AS46</f>
        <v/>
      </c>
      <c r="AL46" s="53">
        <f>AJ46*I46</f>
        <v/>
      </c>
      <c r="AM46" s="53">
        <f>AK46*I46</f>
        <v/>
      </c>
      <c r="AN46" s="53">
        <f>AK46-AP46-AQ46</f>
        <v/>
      </c>
      <c r="AO46" s="53">
        <f>AN46*I46</f>
        <v/>
      </c>
      <c r="AP46" s="53">
        <f>$AP$4*AK46</f>
        <v/>
      </c>
      <c r="AQ46" s="53">
        <f>$AQ$4*AK46</f>
        <v/>
      </c>
      <c r="AR46" s="51">
        <f t="array" ref="AR46">VLOOKUP(M46&amp;N46&amp;O46&amp;P46,Variáveis!$A$2:$E$240&amp;Variáveis!$B$2:$F$240&amp;Variáveis!$C$2:$G$240&amp;Variáveis!$D$2:$H$240,5,FALSE)</f>
        <v/>
      </c>
      <c r="AS46" s="53">
        <f>((AJ46*(1-AR46))*AR46)</f>
        <v/>
      </c>
      <c r="AT46" s="53">
        <f>(((J46+(J46*AU46))*0.18)-(J46*AR46))</f>
        <v/>
      </c>
      <c r="AU46" s="55">
        <f>(((1+AV46)*(1-AR46))/(1-0.18)-1)</f>
        <v/>
      </c>
      <c r="AV46" s="55">
        <f>IF(BB46&gt;0,BB46,IF(BA46&gt;0,BA46,IF(AZ46&gt;0,AZ46,IF(AY46&gt;0,AY46,IF(AX46&gt;0,AX46)))))/100</f>
        <v/>
      </c>
      <c r="AW46" s="56">
        <f>VALUE(LEFT(G46,4))</f>
        <v/>
      </c>
      <c r="AX46" s="56">
        <f>VALUE(IFERROR(VLOOKUP(VALUE(LEFT(G46,4)),ST!$C$4:$E$300,3,FALSE),"0"))</f>
        <v/>
      </c>
      <c r="AY46" s="56">
        <f>VALUE(IFERROR(VLOOKUP(VALUE(LEFT(G46,5)),ST!$C$4:$E$300,3,FALSE),"0"))</f>
        <v/>
      </c>
      <c r="AZ46" s="56">
        <f>VALUE(IFERROR(VLOOKUP(VALUE(LEFT(G46,6)),ST!$C$4:$E$300,3,FALSE),"0"))</f>
        <v/>
      </c>
      <c r="BA46" s="56">
        <f>VALUE(IFERROR(VLOOKUP(VALUE(LEFT(G46,7)),ST!$C$4:$E$300,3,FALSE),"0"))</f>
        <v/>
      </c>
      <c r="BB46" s="56">
        <f>VALUE(IFERROR(VLOOKUP(G46,ST!$C$4:$E$400,3,FALSE),"0"))</f>
        <v/>
      </c>
      <c r="BC46" s="57">
        <f>IF(VLOOKUP(AW46,ST!$C$4:$F$298,4,FALSE)&lt;&gt;0,VLOOKUP(AW46,ST!$C$4:$F$298,4,FALSE),VLOOKUP(G46,ST!$C$4:$F$298,4,FALSE))</f>
        <v/>
      </c>
      <c r="BD46" s="57">
        <f>IF(O46="SC","Desconsiderar coluna ICMS ST",IF(O46="PR","Haverá ST", ))</f>
        <v/>
      </c>
      <c r="BE46" s="53">
        <f>W46</f>
        <v/>
      </c>
      <c r="BF46" s="53">
        <f>X46</f>
        <v/>
      </c>
      <c r="BG46" s="53">
        <f>AD46-AS46</f>
        <v/>
      </c>
      <c r="BH46" s="51">
        <f>$W$4+$X$4+AC46+$BJ$4+0.07</f>
        <v/>
      </c>
      <c r="BI46" s="53">
        <f>IF(BD46="Haverá ST",AJ46+AS46+AT46,AJ46+AS46)</f>
        <v/>
      </c>
      <c r="BJ46" s="53">
        <f>T46*$BJ$4</f>
        <v/>
      </c>
      <c r="BK46" s="53">
        <f>T46*$BK$4</f>
        <v/>
      </c>
      <c r="BL46" s="53">
        <f>BE46+BF46+AO46+BJ46+BK46+AD46</f>
        <v/>
      </c>
      <c r="BM46" s="53">
        <f>(T46-BL46)</f>
        <v/>
      </c>
    </row>
    <row r="47" hidden="1" ht="15.75" customHeight="1" s="218">
      <c r="A47" s="58">
        <f>A46+1</f>
        <v/>
      </c>
      <c r="B47" s="144">
        <f>BOM!B47</f>
        <v/>
      </c>
      <c r="C47" s="144">
        <f>BOM!C47</f>
        <v/>
      </c>
      <c r="D47" s="144">
        <f>BOM!D47</f>
        <v/>
      </c>
      <c r="E47" s="144">
        <f>BOM!E47</f>
        <v/>
      </c>
      <c r="F47" s="144">
        <f>BOM!F47</f>
        <v/>
      </c>
      <c r="G47" s="144">
        <f>BOM!G47</f>
        <v/>
      </c>
      <c r="H47" s="144">
        <f>BOM!H47</f>
        <v/>
      </c>
      <c r="I47" s="144">
        <f>BOM!I47</f>
        <v/>
      </c>
      <c r="J47" s="146">
        <f>BOM!J47</f>
        <v/>
      </c>
      <c r="K47" s="146">
        <f>BOM!K47</f>
        <v/>
      </c>
      <c r="L47" s="146">
        <f>BOM!L47</f>
        <v/>
      </c>
      <c r="M47" s="146">
        <f>BOM!M47</f>
        <v/>
      </c>
      <c r="N47" s="146">
        <f>BOM!N47</f>
        <v/>
      </c>
      <c r="O47" s="146">
        <f>BOM!O47</f>
        <v/>
      </c>
      <c r="P47" s="146">
        <f>BOM!P47</f>
        <v/>
      </c>
      <c r="Q47" s="46">
        <f>$F$97</f>
        <v/>
      </c>
      <c r="R47" s="46">
        <f>$F$98</f>
        <v/>
      </c>
      <c r="S47" s="48">
        <f>U47-(U47*R47)</f>
        <v/>
      </c>
      <c r="T47" s="48">
        <f>S47*I47</f>
        <v/>
      </c>
      <c r="U47" s="48">
        <f>(AN47)/(1-(BH47+Q47))</f>
        <v/>
      </c>
      <c r="V47" s="48">
        <f>U47*I47</f>
        <v/>
      </c>
      <c r="W47" s="49">
        <f>T47*$W$4</f>
        <v/>
      </c>
      <c r="X47" s="49">
        <f>T47*$X$4</f>
        <v/>
      </c>
      <c r="Y47" s="50">
        <f>M47</f>
        <v/>
      </c>
      <c r="Z47" s="9" t="n"/>
      <c r="AA47" s="9" t="n"/>
      <c r="AB47" s="9" t="n"/>
      <c r="AC47" s="51">
        <f t="array" ref="AC47">IF(I47&gt;0,VLOOKUP(Y47&amp;$P$88&amp;$P$89&amp;$P$90,Variáveis!$O$2:$S$300&amp;Variáveis!$P$2:$T$300&amp;Variáveis!$Q$2:$U$300&amp;Variáveis!$R$2:$V$300,5,FALSE),0)</f>
        <v/>
      </c>
      <c r="AD47" s="52">
        <f>T47*AC47</f>
        <v/>
      </c>
      <c r="AE47" s="53">
        <f>IF(AB47="não",((V47/(1-VLOOKUP(AA47,Variáveis!$AK$3:$AN$29,4,FALSE)))*VLOOKUP(AA47,Variáveis!$AK$3:$AN$29,4,FALSE))-AD47,0)</f>
        <v/>
      </c>
      <c r="AF47" s="53">
        <f>T47*$AF$4</f>
        <v/>
      </c>
      <c r="AG47" s="53">
        <f>IF(AB47="SIM","Cliente pode pagar DIFA na entrada", )</f>
        <v/>
      </c>
      <c r="AH47" s="54" t="n"/>
      <c r="AI47" s="53">
        <f>IF(K47="SIM",(J47*$F$102),J47)</f>
        <v/>
      </c>
      <c r="AJ47" s="53">
        <f>IF(L47="SIM",(AI47*$F$101),AI47)</f>
        <v/>
      </c>
      <c r="AK47" s="53">
        <f>AJ47-AS47</f>
        <v/>
      </c>
      <c r="AL47" s="53">
        <f>AJ47*I47</f>
        <v/>
      </c>
      <c r="AM47" s="53">
        <f>AK47*I47</f>
        <v/>
      </c>
      <c r="AN47" s="53">
        <f>AK47-AP47-AQ47</f>
        <v/>
      </c>
      <c r="AO47" s="53">
        <f>AN47*I47</f>
        <v/>
      </c>
      <c r="AP47" s="53">
        <f>$AP$4*AK47</f>
        <v/>
      </c>
      <c r="AQ47" s="53">
        <f>$AQ$4*AK47</f>
        <v/>
      </c>
      <c r="AR47" s="51">
        <f t="array" ref="AR47">VLOOKUP(M47&amp;N47&amp;O47&amp;P47,Variáveis!$A$2:$E$240&amp;Variáveis!$B$2:$F$240&amp;Variáveis!$C$2:$G$240&amp;Variáveis!$D$2:$H$240,5,FALSE)</f>
        <v/>
      </c>
      <c r="AS47" s="53">
        <f>((AJ47*(1-AR47))*AR47)</f>
        <v/>
      </c>
      <c r="AT47" s="53">
        <f>(((J47+(J47*AU47))*0.18)-(J47*AR47))</f>
        <v/>
      </c>
      <c r="AU47" s="55">
        <f>(((1+AV47)*(1-AR47))/(1-0.18)-1)</f>
        <v/>
      </c>
      <c r="AV47" s="55">
        <f>IF(BB47&gt;0,BB47,IF(BA47&gt;0,BA47,IF(AZ47&gt;0,AZ47,IF(AY47&gt;0,AY47,IF(AX47&gt;0,AX47)))))/100</f>
        <v/>
      </c>
      <c r="AW47" s="56">
        <f>VALUE(LEFT(G47,4))</f>
        <v/>
      </c>
      <c r="AX47" s="56">
        <f>VALUE(IFERROR(VLOOKUP(VALUE(LEFT(G47,4)),ST!$C$4:$E$300,3,FALSE),"0"))</f>
        <v/>
      </c>
      <c r="AY47" s="56">
        <f>VALUE(IFERROR(VLOOKUP(VALUE(LEFT(G47,5)),ST!$C$4:$E$300,3,FALSE),"0"))</f>
        <v/>
      </c>
      <c r="AZ47" s="56">
        <f>VALUE(IFERROR(VLOOKUP(VALUE(LEFT(G47,6)),ST!$C$4:$E$300,3,FALSE),"0"))</f>
        <v/>
      </c>
      <c r="BA47" s="56">
        <f>VALUE(IFERROR(VLOOKUP(VALUE(LEFT(G47,7)),ST!$C$4:$E$300,3,FALSE),"0"))</f>
        <v/>
      </c>
      <c r="BB47" s="56">
        <f>VALUE(IFERROR(VLOOKUP(G47,ST!$C$4:$E$400,3,FALSE),"0"))</f>
        <v/>
      </c>
      <c r="BC47" s="57">
        <f>IF(VLOOKUP(AW47,ST!$C$4:$F$298,4,FALSE)&lt;&gt;0,VLOOKUP(AW47,ST!$C$4:$F$298,4,FALSE),VLOOKUP(G47,ST!$C$4:$F$298,4,FALSE))</f>
        <v/>
      </c>
      <c r="BD47" s="57">
        <f>IF(O47="SC","Desconsiderar coluna ICMS ST",IF(O47="PR","Haverá ST", ))</f>
        <v/>
      </c>
      <c r="BE47" s="53">
        <f>W47</f>
        <v/>
      </c>
      <c r="BF47" s="53">
        <f>X47</f>
        <v/>
      </c>
      <c r="BG47" s="53">
        <f>AD47-AS47</f>
        <v/>
      </c>
      <c r="BH47" s="51">
        <f>$W$4+$X$4+AC47+$BJ$4+0.07</f>
        <v/>
      </c>
      <c r="BI47" s="53">
        <f>IF(BD47="Haverá ST",AJ47+AS47+AT47,AJ47+AS47)</f>
        <v/>
      </c>
      <c r="BJ47" s="53">
        <f>T47*$BJ$4</f>
        <v/>
      </c>
      <c r="BK47" s="53">
        <f>T47*$BK$4</f>
        <v/>
      </c>
      <c r="BL47" s="53">
        <f>BE47+BF47+AO47+BJ47+BK47+AD47</f>
        <v/>
      </c>
      <c r="BM47" s="53">
        <f>(T47-BL47)</f>
        <v/>
      </c>
    </row>
    <row r="48" hidden="1" ht="15.75" customHeight="1" s="218">
      <c r="A48" s="58">
        <f>A47+1</f>
        <v/>
      </c>
      <c r="B48" s="144">
        <f>BOM!B48</f>
        <v/>
      </c>
      <c r="C48" s="144">
        <f>BOM!C48</f>
        <v/>
      </c>
      <c r="D48" s="144">
        <f>BOM!D48</f>
        <v/>
      </c>
      <c r="E48" s="144">
        <f>BOM!E48</f>
        <v/>
      </c>
      <c r="F48" s="144">
        <f>BOM!F48</f>
        <v/>
      </c>
      <c r="G48" s="144">
        <f>BOM!G48</f>
        <v/>
      </c>
      <c r="H48" s="144">
        <f>BOM!H48</f>
        <v/>
      </c>
      <c r="I48" s="144">
        <f>BOM!I48</f>
        <v/>
      </c>
      <c r="J48" s="146">
        <f>BOM!J48</f>
        <v/>
      </c>
      <c r="K48" s="146">
        <f>BOM!K48</f>
        <v/>
      </c>
      <c r="L48" s="146">
        <f>BOM!L48</f>
        <v/>
      </c>
      <c r="M48" s="146">
        <f>BOM!M48</f>
        <v/>
      </c>
      <c r="N48" s="146">
        <f>BOM!N48</f>
        <v/>
      </c>
      <c r="O48" s="146">
        <f>BOM!O48</f>
        <v/>
      </c>
      <c r="P48" s="146">
        <f>BOM!P48</f>
        <v/>
      </c>
      <c r="Q48" s="46">
        <f>$F$97</f>
        <v/>
      </c>
      <c r="R48" s="46">
        <f>$F$98</f>
        <v/>
      </c>
      <c r="S48" s="48">
        <f>U48-(U48*R48)</f>
        <v/>
      </c>
      <c r="T48" s="48">
        <f>S48*I48</f>
        <v/>
      </c>
      <c r="U48" s="48">
        <f>(AN48)/(1-(BH48+Q48))</f>
        <v/>
      </c>
      <c r="V48" s="48">
        <f>U48*I48</f>
        <v/>
      </c>
      <c r="W48" s="49">
        <f>T48*$W$4</f>
        <v/>
      </c>
      <c r="X48" s="49">
        <f>T48*$X$4</f>
        <v/>
      </c>
      <c r="Y48" s="50">
        <f>M48</f>
        <v/>
      </c>
      <c r="Z48" s="9" t="n"/>
      <c r="AA48" s="9" t="n"/>
      <c r="AB48" s="9" t="n"/>
      <c r="AC48" s="51">
        <f t="array" ref="AC48">IF(I48&gt;0,VLOOKUP(Y48&amp;$P$88&amp;$P$89&amp;$P$90,Variáveis!$O$2:$S$300&amp;Variáveis!$P$2:$T$300&amp;Variáveis!$Q$2:$U$300&amp;Variáveis!$R$2:$V$300,5,FALSE),0)</f>
        <v/>
      </c>
      <c r="AD48" s="52">
        <f>T48*AC48</f>
        <v/>
      </c>
      <c r="AE48" s="53">
        <f>IF(AB48="não",((V48/(1-VLOOKUP(AA48,Variáveis!$AK$3:$AN$29,4,FALSE)))*VLOOKUP(AA48,Variáveis!$AK$3:$AN$29,4,FALSE))-AD48,0)</f>
        <v/>
      </c>
      <c r="AF48" s="53">
        <f>T48*$AF$4</f>
        <v/>
      </c>
      <c r="AG48" s="53">
        <f>IF(AB48="SIM","Cliente pode pagar DIFA na entrada", )</f>
        <v/>
      </c>
      <c r="AH48" s="54" t="n"/>
      <c r="AI48" s="53">
        <f>IF(K48="SIM",(J48*$F$102),J48)</f>
        <v/>
      </c>
      <c r="AJ48" s="53">
        <f>IF(L48="SIM",(AI48*$F$101),AI48)</f>
        <v/>
      </c>
      <c r="AK48" s="53">
        <f>AJ48-AS48</f>
        <v/>
      </c>
      <c r="AL48" s="53">
        <f>AJ48*I48</f>
        <v/>
      </c>
      <c r="AM48" s="53">
        <f>AK48*I48</f>
        <v/>
      </c>
      <c r="AN48" s="53">
        <f>AK48-AP48-AQ48</f>
        <v/>
      </c>
      <c r="AO48" s="53">
        <f>AN48*I48</f>
        <v/>
      </c>
      <c r="AP48" s="53">
        <f>$AP$4*AK48</f>
        <v/>
      </c>
      <c r="AQ48" s="53">
        <f>$AQ$4*AK48</f>
        <v/>
      </c>
      <c r="AR48" s="51">
        <f t="array" ref="AR48">VLOOKUP(M48&amp;N48&amp;O48&amp;P48,Variáveis!$A$2:$E$240&amp;Variáveis!$B$2:$F$240&amp;Variáveis!$C$2:$G$240&amp;Variáveis!$D$2:$H$240,5,FALSE)</f>
        <v/>
      </c>
      <c r="AS48" s="53">
        <f>((AJ48*(1-AR48))*AR48)</f>
        <v/>
      </c>
      <c r="AT48" s="53">
        <f>(((J48+(J48*AU48))*0.18)-(J48*AR48))</f>
        <v/>
      </c>
      <c r="AU48" s="55">
        <f>(((1+AV48)*(1-AR48))/(1-0.18)-1)</f>
        <v/>
      </c>
      <c r="AV48" s="55">
        <f>IF(BB48&gt;0,BB48,IF(BA48&gt;0,BA48,IF(AZ48&gt;0,AZ48,IF(AY48&gt;0,AY48,IF(AX48&gt;0,AX48)))))/100</f>
        <v/>
      </c>
      <c r="AW48" s="56">
        <f>VALUE(LEFT(G48,4))</f>
        <v/>
      </c>
      <c r="AX48" s="56">
        <f>VALUE(IFERROR(VLOOKUP(VALUE(LEFT(G48,4)),ST!$C$4:$E$300,3,FALSE),"0"))</f>
        <v/>
      </c>
      <c r="AY48" s="56">
        <f>VALUE(IFERROR(VLOOKUP(VALUE(LEFT(G48,5)),ST!$C$4:$E$300,3,FALSE),"0"))</f>
        <v/>
      </c>
      <c r="AZ48" s="56">
        <f>VALUE(IFERROR(VLOOKUP(VALUE(LEFT(G48,6)),ST!$C$4:$E$300,3,FALSE),"0"))</f>
        <v/>
      </c>
      <c r="BA48" s="56">
        <f>VALUE(IFERROR(VLOOKUP(VALUE(LEFT(G48,7)),ST!$C$4:$E$300,3,FALSE),"0"))</f>
        <v/>
      </c>
      <c r="BB48" s="56">
        <f>VALUE(IFERROR(VLOOKUP(G48,ST!$C$4:$E$400,3,FALSE),"0"))</f>
        <v/>
      </c>
      <c r="BC48" s="57">
        <f>IF(VLOOKUP(AW48,ST!$C$4:$F$298,4,FALSE)&lt;&gt;0,VLOOKUP(AW48,ST!$C$4:$F$298,4,FALSE),VLOOKUP(G48,ST!$C$4:$F$298,4,FALSE))</f>
        <v/>
      </c>
      <c r="BD48" s="57">
        <f>IF(O48="SC","Desconsiderar coluna ICMS ST",IF(O48="PR","Haverá ST", ))</f>
        <v/>
      </c>
      <c r="BE48" s="53">
        <f>W48</f>
        <v/>
      </c>
      <c r="BF48" s="53">
        <f>X48</f>
        <v/>
      </c>
      <c r="BG48" s="53">
        <f>AD48-AS48</f>
        <v/>
      </c>
      <c r="BH48" s="51">
        <f>$W$4+$X$4+AC48+$BJ$4+0.07</f>
        <v/>
      </c>
      <c r="BI48" s="53">
        <f>IF(BD48="Haverá ST",AJ48+AS48+AT48,AJ48+AS48)</f>
        <v/>
      </c>
      <c r="BJ48" s="53">
        <f>T48*$BJ$4</f>
        <v/>
      </c>
      <c r="BK48" s="53">
        <f>T48*$BK$4</f>
        <v/>
      </c>
      <c r="BL48" s="53">
        <f>BE48+BF48+AO48+BJ48+BK48+AD48</f>
        <v/>
      </c>
      <c r="BM48" s="53">
        <f>(T48-BL48)</f>
        <v/>
      </c>
    </row>
    <row r="49" hidden="1" ht="15.75" customHeight="1" s="218">
      <c r="A49" s="58">
        <f>A48+1</f>
        <v/>
      </c>
      <c r="B49" s="144">
        <f>BOM!B49</f>
        <v/>
      </c>
      <c r="C49" s="144">
        <f>BOM!C49</f>
        <v/>
      </c>
      <c r="D49" s="144">
        <f>BOM!D49</f>
        <v/>
      </c>
      <c r="E49" s="144">
        <f>BOM!E49</f>
        <v/>
      </c>
      <c r="F49" s="144">
        <f>BOM!F49</f>
        <v/>
      </c>
      <c r="G49" s="144">
        <f>BOM!G49</f>
        <v/>
      </c>
      <c r="H49" s="144">
        <f>BOM!H49</f>
        <v/>
      </c>
      <c r="I49" s="144">
        <f>BOM!I49</f>
        <v/>
      </c>
      <c r="J49" s="146">
        <f>BOM!J49</f>
        <v/>
      </c>
      <c r="K49" s="146">
        <f>BOM!K49</f>
        <v/>
      </c>
      <c r="L49" s="146">
        <f>BOM!L49</f>
        <v/>
      </c>
      <c r="M49" s="146">
        <f>BOM!M49</f>
        <v/>
      </c>
      <c r="N49" s="146">
        <f>BOM!N49</f>
        <v/>
      </c>
      <c r="O49" s="146">
        <f>BOM!O49</f>
        <v/>
      </c>
      <c r="P49" s="146">
        <f>BOM!P49</f>
        <v/>
      </c>
      <c r="Q49" s="46">
        <f>$F$97</f>
        <v/>
      </c>
      <c r="R49" s="46">
        <f>$F$98</f>
        <v/>
      </c>
      <c r="S49" s="48">
        <f>U49-(U49*R49)</f>
        <v/>
      </c>
      <c r="T49" s="48">
        <f>S49*I49</f>
        <v/>
      </c>
      <c r="U49" s="48">
        <f>(AN49)/(1-(BH49+Q49))</f>
        <v/>
      </c>
      <c r="V49" s="48">
        <f>U49*I49</f>
        <v/>
      </c>
      <c r="W49" s="49">
        <f>T49*$W$4</f>
        <v/>
      </c>
      <c r="X49" s="49">
        <f>T49*$X$4</f>
        <v/>
      </c>
      <c r="Y49" s="50">
        <f>M49</f>
        <v/>
      </c>
      <c r="Z49" s="9" t="n"/>
      <c r="AA49" s="9" t="n"/>
      <c r="AB49" s="9" t="n"/>
      <c r="AC49" s="51">
        <f t="array" ref="AC49">IF(I49&gt;0,VLOOKUP(Y49&amp;$P$88&amp;$P$89&amp;$P$90,Variáveis!$O$2:$S$300&amp;Variáveis!$P$2:$T$300&amp;Variáveis!$Q$2:$U$300&amp;Variáveis!$R$2:$V$300,5,FALSE),0)</f>
        <v/>
      </c>
      <c r="AD49" s="52">
        <f>T49*AC49</f>
        <v/>
      </c>
      <c r="AE49" s="53">
        <f>IF(AB49="não",((V49/(1-VLOOKUP(AA49,Variáveis!$AK$3:$AN$29,4,FALSE)))*VLOOKUP(AA49,Variáveis!$AK$3:$AN$29,4,FALSE))-AD49,0)</f>
        <v/>
      </c>
      <c r="AF49" s="53">
        <f>T49*$AF$4</f>
        <v/>
      </c>
      <c r="AG49" s="53">
        <f>IF(AB49="SIM","Cliente pode pagar DIFA na entrada", )</f>
        <v/>
      </c>
      <c r="AH49" s="54" t="n"/>
      <c r="AI49" s="53">
        <f>IF(K49="SIM",(J49*$F$102),J49)</f>
        <v/>
      </c>
      <c r="AJ49" s="53">
        <f>IF(L49="SIM",(AI49*$F$101),AI49)</f>
        <v/>
      </c>
      <c r="AK49" s="53">
        <f>AJ49-AS49</f>
        <v/>
      </c>
      <c r="AL49" s="53">
        <f>AJ49*I49</f>
        <v/>
      </c>
      <c r="AM49" s="53">
        <f>AK49*I49</f>
        <v/>
      </c>
      <c r="AN49" s="53">
        <f>AK49-AP49-AQ49</f>
        <v/>
      </c>
      <c r="AO49" s="53">
        <f>AN49*I49</f>
        <v/>
      </c>
      <c r="AP49" s="53">
        <f>$AP$4*AK49</f>
        <v/>
      </c>
      <c r="AQ49" s="53">
        <f>$AQ$4*AK49</f>
        <v/>
      </c>
      <c r="AR49" s="51">
        <f t="array" ref="AR49">VLOOKUP(M49&amp;N49&amp;O49&amp;P49,Variáveis!$A$2:$E$240&amp;Variáveis!$B$2:$F$240&amp;Variáveis!$C$2:$G$240&amp;Variáveis!$D$2:$H$240,5,FALSE)</f>
        <v/>
      </c>
      <c r="AS49" s="53">
        <f>((AJ49*(1-AR49))*AR49)</f>
        <v/>
      </c>
      <c r="AT49" s="53">
        <f>(((J49+(J49*AU49))*0.18)-(J49*AR49))</f>
        <v/>
      </c>
      <c r="AU49" s="55">
        <f>(((1+AV49)*(1-AR49))/(1-0.18)-1)</f>
        <v/>
      </c>
      <c r="AV49" s="55">
        <f>IF(BB49&gt;0,BB49,IF(BA49&gt;0,BA49,IF(AZ49&gt;0,AZ49,IF(AY49&gt;0,AY49,IF(AX49&gt;0,AX49)))))/100</f>
        <v/>
      </c>
      <c r="AW49" s="56">
        <f>VALUE(LEFT(G49,4))</f>
        <v/>
      </c>
      <c r="AX49" s="56">
        <f>VALUE(IFERROR(VLOOKUP(VALUE(LEFT(G49,4)),ST!$C$4:$E$300,3,FALSE),"0"))</f>
        <v/>
      </c>
      <c r="AY49" s="56">
        <f>VALUE(IFERROR(VLOOKUP(VALUE(LEFT(G49,5)),ST!$C$4:$E$300,3,FALSE),"0"))</f>
        <v/>
      </c>
      <c r="AZ49" s="56">
        <f>VALUE(IFERROR(VLOOKUP(VALUE(LEFT(G49,6)),ST!$C$4:$E$300,3,FALSE),"0"))</f>
        <v/>
      </c>
      <c r="BA49" s="56">
        <f>VALUE(IFERROR(VLOOKUP(VALUE(LEFT(G49,7)),ST!$C$4:$E$300,3,FALSE),"0"))</f>
        <v/>
      </c>
      <c r="BB49" s="56">
        <f>VALUE(IFERROR(VLOOKUP(G49,ST!$C$4:$E$400,3,FALSE),"0"))</f>
        <v/>
      </c>
      <c r="BC49" s="57">
        <f>IF(VLOOKUP(AW49,ST!$C$4:$F$298,4,FALSE)&lt;&gt;0,VLOOKUP(AW49,ST!$C$4:$F$298,4,FALSE),VLOOKUP(G49,ST!$C$4:$F$298,4,FALSE))</f>
        <v/>
      </c>
      <c r="BD49" s="57">
        <f>IF(O49="SC","Desconsiderar coluna ICMS ST",IF(O49="PR","Haverá ST", ))</f>
        <v/>
      </c>
      <c r="BE49" s="53">
        <f>W49</f>
        <v/>
      </c>
      <c r="BF49" s="53">
        <f>X49</f>
        <v/>
      </c>
      <c r="BG49" s="53">
        <f>AD49-AS49</f>
        <v/>
      </c>
      <c r="BH49" s="51">
        <f>$W$4+$X$4+AC49+$BJ$4+0.07</f>
        <v/>
      </c>
      <c r="BI49" s="53">
        <f>IF(BD49="Haverá ST",AJ49+AS49+AT49,AJ49+AS49)</f>
        <v/>
      </c>
      <c r="BJ49" s="53">
        <f>T49*$BJ$4</f>
        <v/>
      </c>
      <c r="BK49" s="53">
        <f>T49*$BK$4</f>
        <v/>
      </c>
      <c r="BL49" s="53">
        <f>BE49+BF49+AO49+BJ49+BK49+AD49</f>
        <v/>
      </c>
      <c r="BM49" s="53">
        <f>(T49-BL49)</f>
        <v/>
      </c>
    </row>
    <row r="50" hidden="1" ht="15.75" customHeight="1" s="218">
      <c r="A50" s="58">
        <f>A49+1</f>
        <v/>
      </c>
      <c r="B50" s="144">
        <f>BOM!B50</f>
        <v/>
      </c>
      <c r="C50" s="144">
        <f>BOM!C50</f>
        <v/>
      </c>
      <c r="D50" s="144">
        <f>BOM!D50</f>
        <v/>
      </c>
      <c r="E50" s="144">
        <f>BOM!E50</f>
        <v/>
      </c>
      <c r="F50" s="144">
        <f>BOM!F50</f>
        <v/>
      </c>
      <c r="G50" s="144">
        <f>BOM!G50</f>
        <v/>
      </c>
      <c r="H50" s="144">
        <f>BOM!H50</f>
        <v/>
      </c>
      <c r="I50" s="144">
        <f>BOM!I50</f>
        <v/>
      </c>
      <c r="J50" s="146">
        <f>BOM!J50</f>
        <v/>
      </c>
      <c r="K50" s="146">
        <f>BOM!K50</f>
        <v/>
      </c>
      <c r="L50" s="146">
        <f>BOM!L50</f>
        <v/>
      </c>
      <c r="M50" s="146">
        <f>BOM!M50</f>
        <v/>
      </c>
      <c r="N50" s="146">
        <f>BOM!N50</f>
        <v/>
      </c>
      <c r="O50" s="146">
        <f>BOM!O50</f>
        <v/>
      </c>
      <c r="P50" s="146">
        <f>BOM!P50</f>
        <v/>
      </c>
      <c r="Q50" s="46">
        <f>$F$97</f>
        <v/>
      </c>
      <c r="R50" s="46">
        <f>$F$98</f>
        <v/>
      </c>
      <c r="S50" s="48">
        <f>U50-(U50*R50)</f>
        <v/>
      </c>
      <c r="T50" s="48">
        <f>S50*I50</f>
        <v/>
      </c>
      <c r="U50" s="48">
        <f>(AN50)/(1-(BH50+Q50))</f>
        <v/>
      </c>
      <c r="V50" s="48">
        <f>U50*I50</f>
        <v/>
      </c>
      <c r="W50" s="49">
        <f>T50*$W$4</f>
        <v/>
      </c>
      <c r="X50" s="49">
        <f>T50*$X$4</f>
        <v/>
      </c>
      <c r="Y50" s="50">
        <f>M50</f>
        <v/>
      </c>
      <c r="Z50" s="9" t="n"/>
      <c r="AA50" s="9" t="n"/>
      <c r="AB50" s="9" t="n"/>
      <c r="AC50" s="51">
        <f t="array" ref="AC50">IF(I50&gt;0,VLOOKUP(Y50&amp;$P$88&amp;$P$89&amp;$P$90,Variáveis!$O$2:$S$300&amp;Variáveis!$P$2:$T$300&amp;Variáveis!$Q$2:$U$300&amp;Variáveis!$R$2:$V$300,5,FALSE),0)</f>
        <v/>
      </c>
      <c r="AD50" s="52">
        <f>T50*AC50</f>
        <v/>
      </c>
      <c r="AE50" s="53">
        <f>IF(AB50="não",((V50/(1-VLOOKUP(AA50,Variáveis!$AK$3:$AN$29,4,FALSE)))*VLOOKUP(AA50,Variáveis!$AK$3:$AN$29,4,FALSE))-AD50,0)</f>
        <v/>
      </c>
      <c r="AF50" s="53">
        <f>T50*$AF$4</f>
        <v/>
      </c>
      <c r="AG50" s="53">
        <f>IF(AB50="SIM","Cliente pode pagar DIFA na entrada", )</f>
        <v/>
      </c>
      <c r="AH50" s="54" t="n"/>
      <c r="AI50" s="53">
        <f>IF(K50="SIM",(J50*$F$102),J50)</f>
        <v/>
      </c>
      <c r="AJ50" s="53">
        <f>IF(L50="SIM",(AI50*$F$101),AI50)</f>
        <v/>
      </c>
      <c r="AK50" s="53">
        <f>AJ50-AS50</f>
        <v/>
      </c>
      <c r="AL50" s="53">
        <f>AJ50*I50</f>
        <v/>
      </c>
      <c r="AM50" s="53">
        <f>AK50*I50</f>
        <v/>
      </c>
      <c r="AN50" s="53">
        <f>AK50-AP50-AQ50</f>
        <v/>
      </c>
      <c r="AO50" s="53">
        <f>AN50*I50</f>
        <v/>
      </c>
      <c r="AP50" s="53">
        <f>$AP$4*AK50</f>
        <v/>
      </c>
      <c r="AQ50" s="53">
        <f>$AQ$4*AK50</f>
        <v/>
      </c>
      <c r="AR50" s="51">
        <f t="array" ref="AR50">VLOOKUP(M50&amp;N50&amp;O50&amp;P50,Variáveis!$A$2:$E$240&amp;Variáveis!$B$2:$F$240&amp;Variáveis!$C$2:$G$240&amp;Variáveis!$D$2:$H$240,5,FALSE)</f>
        <v/>
      </c>
      <c r="AS50" s="53">
        <f>((AJ50*(1-AR50))*AR50)</f>
        <v/>
      </c>
      <c r="AT50" s="53">
        <f>(((J50+(J50*AU50))*0.18)-(J50*AR50))</f>
        <v/>
      </c>
      <c r="AU50" s="55">
        <f>(((1+AV50)*(1-AR50))/(1-0.18)-1)</f>
        <v/>
      </c>
      <c r="AV50" s="55">
        <f>IF(BB50&gt;0,BB50,IF(BA50&gt;0,BA50,IF(AZ50&gt;0,AZ50,IF(AY50&gt;0,AY50,IF(AX50&gt;0,AX50)))))/100</f>
        <v/>
      </c>
      <c r="AW50" s="56">
        <f>VALUE(LEFT(G50,4))</f>
        <v/>
      </c>
      <c r="AX50" s="56">
        <f>VALUE(IFERROR(VLOOKUP(VALUE(LEFT(G50,4)),ST!$C$4:$E$300,3,FALSE),"0"))</f>
        <v/>
      </c>
      <c r="AY50" s="56">
        <f>VALUE(IFERROR(VLOOKUP(VALUE(LEFT(G50,5)),ST!$C$4:$E$300,3,FALSE),"0"))</f>
        <v/>
      </c>
      <c r="AZ50" s="56">
        <f>VALUE(IFERROR(VLOOKUP(VALUE(LEFT(G50,6)),ST!$C$4:$E$300,3,FALSE),"0"))</f>
        <v/>
      </c>
      <c r="BA50" s="56">
        <f>VALUE(IFERROR(VLOOKUP(VALUE(LEFT(G50,7)),ST!$C$4:$E$300,3,FALSE),"0"))</f>
        <v/>
      </c>
      <c r="BB50" s="56">
        <f>VALUE(IFERROR(VLOOKUP(G50,ST!$C$4:$E$400,3,FALSE),"0"))</f>
        <v/>
      </c>
      <c r="BC50" s="57">
        <f>IF(VLOOKUP(AW50,ST!$C$4:$F$298,4,FALSE)&lt;&gt;0,VLOOKUP(AW50,ST!$C$4:$F$298,4,FALSE),VLOOKUP(G50,ST!$C$4:$F$298,4,FALSE))</f>
        <v/>
      </c>
      <c r="BD50" s="57">
        <f>IF(O50="SC","Desconsiderar coluna ICMS ST",IF(O50="PR","Haverá ST", ))</f>
        <v/>
      </c>
      <c r="BE50" s="53">
        <f>W50</f>
        <v/>
      </c>
      <c r="BF50" s="53">
        <f>X50</f>
        <v/>
      </c>
      <c r="BG50" s="53">
        <f>AD50-AS50</f>
        <v/>
      </c>
      <c r="BH50" s="51">
        <f>$W$4+$X$4+AC50+$BJ$4+0.07</f>
        <v/>
      </c>
      <c r="BI50" s="53">
        <f>IF(BD50="Haverá ST",AJ50+AS50+AT50,AJ50+AS50)</f>
        <v/>
      </c>
      <c r="BJ50" s="53">
        <f>T50*$BJ$4</f>
        <v/>
      </c>
      <c r="BK50" s="53">
        <f>T50*$BK$4</f>
        <v/>
      </c>
      <c r="BL50" s="53">
        <f>BE50+BF50+AO50+BJ50+BK50+AD50</f>
        <v/>
      </c>
      <c r="BM50" s="53">
        <f>(T50-BL50)</f>
        <v/>
      </c>
    </row>
    <row r="51" hidden="1" ht="15.75" customHeight="1" s="218">
      <c r="A51" s="58">
        <f>A50+1</f>
        <v/>
      </c>
      <c r="B51" s="144">
        <f>BOM!B51</f>
        <v/>
      </c>
      <c r="C51" s="144">
        <f>BOM!C51</f>
        <v/>
      </c>
      <c r="D51" s="144">
        <f>BOM!D51</f>
        <v/>
      </c>
      <c r="E51" s="144">
        <f>BOM!E51</f>
        <v/>
      </c>
      <c r="F51" s="144">
        <f>BOM!F51</f>
        <v/>
      </c>
      <c r="G51" s="144">
        <f>BOM!G51</f>
        <v/>
      </c>
      <c r="H51" s="144">
        <f>BOM!H51</f>
        <v/>
      </c>
      <c r="I51" s="144">
        <f>BOM!I51</f>
        <v/>
      </c>
      <c r="J51" s="146">
        <f>BOM!J51</f>
        <v/>
      </c>
      <c r="K51" s="146">
        <f>BOM!K51</f>
        <v/>
      </c>
      <c r="L51" s="146">
        <f>BOM!L51</f>
        <v/>
      </c>
      <c r="M51" s="146">
        <f>BOM!M51</f>
        <v/>
      </c>
      <c r="N51" s="146">
        <f>BOM!N51</f>
        <v/>
      </c>
      <c r="O51" s="146">
        <f>BOM!O51</f>
        <v/>
      </c>
      <c r="P51" s="146">
        <f>BOM!P51</f>
        <v/>
      </c>
      <c r="Q51" s="46">
        <f>$F$97</f>
        <v/>
      </c>
      <c r="R51" s="46">
        <f>$F$98</f>
        <v/>
      </c>
      <c r="S51" s="48">
        <f>U51-(U51*R51)</f>
        <v/>
      </c>
      <c r="T51" s="48">
        <f>S51*I51</f>
        <v/>
      </c>
      <c r="U51" s="48">
        <f>(AN51)/(1-(BH51+Q51))</f>
        <v/>
      </c>
      <c r="V51" s="48">
        <f>U51*I51</f>
        <v/>
      </c>
      <c r="W51" s="49">
        <f>T51*$W$4</f>
        <v/>
      </c>
      <c r="X51" s="49">
        <f>T51*$X$4</f>
        <v/>
      </c>
      <c r="Y51" s="50">
        <f>M51</f>
        <v/>
      </c>
      <c r="Z51" s="9" t="n"/>
      <c r="AA51" s="9" t="n"/>
      <c r="AB51" s="9" t="n"/>
      <c r="AC51" s="51">
        <f t="array" ref="AC51">IF(I51&gt;0,VLOOKUP(Y51&amp;$P$88&amp;$P$89&amp;$P$90,Variáveis!$O$2:$S$300&amp;Variáveis!$P$2:$T$300&amp;Variáveis!$Q$2:$U$300&amp;Variáveis!$R$2:$V$300,5,FALSE),0)</f>
        <v/>
      </c>
      <c r="AD51" s="52">
        <f>T51*AC51</f>
        <v/>
      </c>
      <c r="AE51" s="53">
        <f>IF(AB51="não",((V51/(1-VLOOKUP(AA51,Variáveis!$AK$3:$AN$29,4,FALSE)))*VLOOKUP(AA51,Variáveis!$AK$3:$AN$29,4,FALSE))-AD51,0)</f>
        <v/>
      </c>
      <c r="AF51" s="53">
        <f>T51*$AF$4</f>
        <v/>
      </c>
      <c r="AG51" s="53">
        <f>IF(AB51="SIM","Cliente pode pagar DIFA na entrada", )</f>
        <v/>
      </c>
      <c r="AH51" s="54" t="n"/>
      <c r="AI51" s="53">
        <f>IF(K51="SIM",(J51*$F$102),J51)</f>
        <v/>
      </c>
      <c r="AJ51" s="53">
        <f>IF(L51="SIM",(AI51*$F$101),AI51)</f>
        <v/>
      </c>
      <c r="AK51" s="53">
        <f>AJ51-AS51</f>
        <v/>
      </c>
      <c r="AL51" s="53">
        <f>AJ51*I51</f>
        <v/>
      </c>
      <c r="AM51" s="53">
        <f>AK51*I51</f>
        <v/>
      </c>
      <c r="AN51" s="53">
        <f>AK51-AP51-AQ51</f>
        <v/>
      </c>
      <c r="AO51" s="53">
        <f>AN51*I51</f>
        <v/>
      </c>
      <c r="AP51" s="53">
        <f>$AP$4*AK51</f>
        <v/>
      </c>
      <c r="AQ51" s="53">
        <f>$AQ$4*AK51</f>
        <v/>
      </c>
      <c r="AR51" s="51">
        <f t="array" ref="AR51">VLOOKUP(M51&amp;N51&amp;O51&amp;P51,Variáveis!$A$2:$E$240&amp;Variáveis!$B$2:$F$240&amp;Variáveis!$C$2:$G$240&amp;Variáveis!$D$2:$H$240,5,FALSE)</f>
        <v/>
      </c>
      <c r="AS51" s="53">
        <f>((AJ51*(1-AR51))*AR51)</f>
        <v/>
      </c>
      <c r="AT51" s="53">
        <f>(((J51+(J51*AU51))*0.18)-(J51*AR51))</f>
        <v/>
      </c>
      <c r="AU51" s="55">
        <f>(((1+AV51)*(1-AR51))/(1-0.18)-1)</f>
        <v/>
      </c>
      <c r="AV51" s="55">
        <f>IF(BB51&gt;0,BB51,IF(BA51&gt;0,BA51,IF(AZ51&gt;0,AZ51,IF(AY51&gt;0,AY51,IF(AX51&gt;0,AX51)))))/100</f>
        <v/>
      </c>
      <c r="AW51" s="56">
        <f>VALUE(LEFT(G51,4))</f>
        <v/>
      </c>
      <c r="AX51" s="56">
        <f>VALUE(IFERROR(VLOOKUP(VALUE(LEFT(G51,4)),ST!$C$4:$E$300,3,FALSE),"0"))</f>
        <v/>
      </c>
      <c r="AY51" s="56">
        <f>VALUE(IFERROR(VLOOKUP(VALUE(LEFT(G51,5)),ST!$C$4:$E$300,3,FALSE),"0"))</f>
        <v/>
      </c>
      <c r="AZ51" s="56">
        <f>VALUE(IFERROR(VLOOKUP(VALUE(LEFT(G51,6)),ST!$C$4:$E$300,3,FALSE),"0"))</f>
        <v/>
      </c>
      <c r="BA51" s="56">
        <f>VALUE(IFERROR(VLOOKUP(VALUE(LEFT(G51,7)),ST!$C$4:$E$300,3,FALSE),"0"))</f>
        <v/>
      </c>
      <c r="BB51" s="56">
        <f>VALUE(IFERROR(VLOOKUP(G51,ST!$C$4:$E$400,3,FALSE),"0"))</f>
        <v/>
      </c>
      <c r="BC51" s="57">
        <f>IF(VLOOKUP(AW51,ST!$C$4:$F$298,4,FALSE)&lt;&gt;0,VLOOKUP(AW51,ST!$C$4:$F$298,4,FALSE),VLOOKUP(G51,ST!$C$4:$F$298,4,FALSE))</f>
        <v/>
      </c>
      <c r="BD51" s="57">
        <f>IF(O51="SC","Desconsiderar coluna ICMS ST",IF(O51="PR","Haverá ST", ))</f>
        <v/>
      </c>
      <c r="BE51" s="53">
        <f>W51</f>
        <v/>
      </c>
      <c r="BF51" s="53">
        <f>X51</f>
        <v/>
      </c>
      <c r="BG51" s="53">
        <f>AD51-AS51</f>
        <v/>
      </c>
      <c r="BH51" s="51">
        <f>$W$4+$X$4+AC51+$BJ$4+0.07</f>
        <v/>
      </c>
      <c r="BI51" s="53">
        <f>IF(BD51="Haverá ST",AJ51+AS51+AT51,AJ51+AS51)</f>
        <v/>
      </c>
      <c r="BJ51" s="53">
        <f>T51*$BJ$4</f>
        <v/>
      </c>
      <c r="BK51" s="53">
        <f>T51*$BK$4</f>
        <v/>
      </c>
      <c r="BL51" s="53">
        <f>BE51+BF51+AO51+BJ51+BK51+AD51</f>
        <v/>
      </c>
      <c r="BM51" s="53">
        <f>(T51-BL51)</f>
        <v/>
      </c>
    </row>
    <row r="52" hidden="1" ht="15.75" customHeight="1" s="218">
      <c r="A52" s="58">
        <f>A51+1</f>
        <v/>
      </c>
      <c r="B52" s="144">
        <f>BOM!B52</f>
        <v/>
      </c>
      <c r="C52" s="144">
        <f>BOM!C52</f>
        <v/>
      </c>
      <c r="D52" s="144">
        <f>BOM!D52</f>
        <v/>
      </c>
      <c r="E52" s="144">
        <f>BOM!E52</f>
        <v/>
      </c>
      <c r="F52" s="144">
        <f>BOM!F52</f>
        <v/>
      </c>
      <c r="G52" s="144">
        <f>BOM!G52</f>
        <v/>
      </c>
      <c r="H52" s="144">
        <f>BOM!H52</f>
        <v/>
      </c>
      <c r="I52" s="144">
        <f>BOM!I52</f>
        <v/>
      </c>
      <c r="J52" s="146">
        <f>BOM!J52</f>
        <v/>
      </c>
      <c r="K52" s="146">
        <f>BOM!K52</f>
        <v/>
      </c>
      <c r="L52" s="146">
        <f>BOM!L52</f>
        <v/>
      </c>
      <c r="M52" s="146">
        <f>BOM!M52</f>
        <v/>
      </c>
      <c r="N52" s="146">
        <f>BOM!N52</f>
        <v/>
      </c>
      <c r="O52" s="146">
        <f>BOM!O52</f>
        <v/>
      </c>
      <c r="P52" s="146">
        <f>BOM!P52</f>
        <v/>
      </c>
      <c r="Q52" s="46">
        <f>$F$97</f>
        <v/>
      </c>
      <c r="R52" s="46">
        <f>$F$98</f>
        <v/>
      </c>
      <c r="S52" s="48">
        <f>U52-(U52*R52)</f>
        <v/>
      </c>
      <c r="T52" s="48">
        <f>S52*I52</f>
        <v/>
      </c>
      <c r="U52" s="48">
        <f>(AN52)/(1-(BH52+Q52))</f>
        <v/>
      </c>
      <c r="V52" s="48">
        <f>U52*I52</f>
        <v/>
      </c>
      <c r="W52" s="49">
        <f>T52*$W$4</f>
        <v/>
      </c>
      <c r="X52" s="49">
        <f>T52*$X$4</f>
        <v/>
      </c>
      <c r="Y52" s="50">
        <f>M52</f>
        <v/>
      </c>
      <c r="Z52" s="9" t="n"/>
      <c r="AA52" s="9" t="n"/>
      <c r="AB52" s="9" t="n"/>
      <c r="AC52" s="51">
        <f t="array" ref="AC52">IF(I52&gt;0,VLOOKUP(Y52&amp;$P$88&amp;$P$89&amp;$P$90,Variáveis!$O$2:$S$300&amp;Variáveis!$P$2:$T$300&amp;Variáveis!$Q$2:$U$300&amp;Variáveis!$R$2:$V$300,5,FALSE),0)</f>
        <v/>
      </c>
      <c r="AD52" s="52">
        <f>T52*AC52</f>
        <v/>
      </c>
      <c r="AE52" s="53">
        <f>IF(AB52="não",((V52/(1-VLOOKUP(AA52,Variáveis!$AK$3:$AN$29,4,FALSE)))*VLOOKUP(AA52,Variáveis!$AK$3:$AN$29,4,FALSE))-AD52,0)</f>
        <v/>
      </c>
      <c r="AF52" s="53">
        <f>T52*$AF$4</f>
        <v/>
      </c>
      <c r="AG52" s="53">
        <f>IF(AB52="SIM","Cliente pode pagar DIFA na entrada", )</f>
        <v/>
      </c>
      <c r="AH52" s="54" t="n"/>
      <c r="AI52" s="53">
        <f>IF(K52="SIM",(J52*$F$102),J52)</f>
        <v/>
      </c>
      <c r="AJ52" s="53">
        <f>IF(L52="SIM",(AI52*$F$101),AI52)</f>
        <v/>
      </c>
      <c r="AK52" s="53">
        <f>AJ52-AS52</f>
        <v/>
      </c>
      <c r="AL52" s="53">
        <f>AJ52*I52</f>
        <v/>
      </c>
      <c r="AM52" s="53">
        <f>AK52*I52</f>
        <v/>
      </c>
      <c r="AN52" s="53">
        <f>AK52-AP52-AQ52</f>
        <v/>
      </c>
      <c r="AO52" s="53">
        <f>AN52*I52</f>
        <v/>
      </c>
      <c r="AP52" s="53">
        <f>$AP$4*AK52</f>
        <v/>
      </c>
      <c r="AQ52" s="53">
        <f>$AQ$4*AK52</f>
        <v/>
      </c>
      <c r="AR52" s="51">
        <f t="array" ref="AR52">VLOOKUP(M52&amp;N52&amp;O52&amp;P52,Variáveis!$A$2:$E$240&amp;Variáveis!$B$2:$F$240&amp;Variáveis!$C$2:$G$240&amp;Variáveis!$D$2:$H$240,5,FALSE)</f>
        <v/>
      </c>
      <c r="AS52" s="53">
        <f>((AJ52*(1-AR52))*AR52)</f>
        <v/>
      </c>
      <c r="AT52" s="53">
        <f>(((J52+(J52*AU52))*0.18)-(J52*AR52))</f>
        <v/>
      </c>
      <c r="AU52" s="55">
        <f>(((1+AV52)*(1-AR52))/(1-0.18)-1)</f>
        <v/>
      </c>
      <c r="AV52" s="55">
        <f>IF(BB52&gt;0,BB52,IF(BA52&gt;0,BA52,IF(AZ52&gt;0,AZ52,IF(AY52&gt;0,AY52,IF(AX52&gt;0,AX52)))))/100</f>
        <v/>
      </c>
      <c r="AW52" s="56">
        <f>VALUE(LEFT(G52,4))</f>
        <v/>
      </c>
      <c r="AX52" s="56">
        <f>VALUE(IFERROR(VLOOKUP(VALUE(LEFT(G52,4)),ST!$C$4:$E$300,3,FALSE),"0"))</f>
        <v/>
      </c>
      <c r="AY52" s="56">
        <f>VALUE(IFERROR(VLOOKUP(VALUE(LEFT(G52,5)),ST!$C$4:$E$300,3,FALSE),"0"))</f>
        <v/>
      </c>
      <c r="AZ52" s="56">
        <f>VALUE(IFERROR(VLOOKUP(VALUE(LEFT(G52,6)),ST!$C$4:$E$300,3,FALSE),"0"))</f>
        <v/>
      </c>
      <c r="BA52" s="56">
        <f>VALUE(IFERROR(VLOOKUP(VALUE(LEFT(G52,7)),ST!$C$4:$E$300,3,FALSE),"0"))</f>
        <v/>
      </c>
      <c r="BB52" s="56">
        <f>VALUE(IFERROR(VLOOKUP(G52,ST!$C$4:$E$400,3,FALSE),"0"))</f>
        <v/>
      </c>
      <c r="BC52" s="57">
        <f>IF(VLOOKUP(AW52,ST!$C$4:$F$298,4,FALSE)&lt;&gt;0,VLOOKUP(AW52,ST!$C$4:$F$298,4,FALSE),VLOOKUP(G52,ST!$C$4:$F$298,4,FALSE))</f>
        <v/>
      </c>
      <c r="BD52" s="57">
        <f>IF(O52="SC","Desconsiderar coluna ICMS ST",IF(O52="PR","Haverá ST", ))</f>
        <v/>
      </c>
      <c r="BE52" s="53">
        <f>W52</f>
        <v/>
      </c>
      <c r="BF52" s="53">
        <f>X52</f>
        <v/>
      </c>
      <c r="BG52" s="53">
        <f>AD52-AS52</f>
        <v/>
      </c>
      <c r="BH52" s="51">
        <f>$W$4+$X$4+AC52+$BJ$4+0.07</f>
        <v/>
      </c>
      <c r="BI52" s="53">
        <f>IF(BD52="Haverá ST",AJ52+AS52+AT52,AJ52+AS52)</f>
        <v/>
      </c>
      <c r="BJ52" s="53">
        <f>T52*$BJ$4</f>
        <v/>
      </c>
      <c r="BK52" s="53">
        <f>T52*$BK$4</f>
        <v/>
      </c>
      <c r="BL52" s="53">
        <f>BE52+BF52+AO52+BJ52+BK52+AD52</f>
        <v/>
      </c>
      <c r="BM52" s="53">
        <f>(T52-BL52)</f>
        <v/>
      </c>
    </row>
    <row r="53" hidden="1" ht="15.75" customHeight="1" s="218">
      <c r="A53" s="58">
        <f>A52+1</f>
        <v/>
      </c>
      <c r="B53" s="144">
        <f>BOM!B53</f>
        <v/>
      </c>
      <c r="C53" s="144">
        <f>BOM!C53</f>
        <v/>
      </c>
      <c r="D53" s="144">
        <f>BOM!D53</f>
        <v/>
      </c>
      <c r="E53" s="144">
        <f>BOM!E53</f>
        <v/>
      </c>
      <c r="F53" s="144">
        <f>BOM!F53</f>
        <v/>
      </c>
      <c r="G53" s="144">
        <f>BOM!G53</f>
        <v/>
      </c>
      <c r="H53" s="144">
        <f>BOM!H53</f>
        <v/>
      </c>
      <c r="I53" s="144">
        <f>BOM!I53</f>
        <v/>
      </c>
      <c r="J53" s="146">
        <f>BOM!J53</f>
        <v/>
      </c>
      <c r="K53" s="146">
        <f>BOM!K53</f>
        <v/>
      </c>
      <c r="L53" s="146">
        <f>BOM!L53</f>
        <v/>
      </c>
      <c r="M53" s="146">
        <f>BOM!M53</f>
        <v/>
      </c>
      <c r="N53" s="146">
        <f>BOM!N53</f>
        <v/>
      </c>
      <c r="O53" s="146">
        <f>BOM!O53</f>
        <v/>
      </c>
      <c r="P53" s="146">
        <f>BOM!P53</f>
        <v/>
      </c>
      <c r="Q53" s="46">
        <f>$F$97</f>
        <v/>
      </c>
      <c r="R53" s="46">
        <f>$F$98</f>
        <v/>
      </c>
      <c r="S53" s="48">
        <f>U53-(U53*R53)</f>
        <v/>
      </c>
      <c r="T53" s="48">
        <f>S53*I53</f>
        <v/>
      </c>
      <c r="U53" s="48">
        <f>(AN53)/(1-(BH53+Q53))</f>
        <v/>
      </c>
      <c r="V53" s="48">
        <f>U53*I53</f>
        <v/>
      </c>
      <c r="W53" s="49">
        <f>T53*$W$4</f>
        <v/>
      </c>
      <c r="X53" s="49">
        <f>T53*$X$4</f>
        <v/>
      </c>
      <c r="Y53" s="50">
        <f>M53</f>
        <v/>
      </c>
      <c r="Z53" s="9" t="n"/>
      <c r="AA53" s="9" t="n"/>
      <c r="AB53" s="9" t="n"/>
      <c r="AC53" s="51">
        <f t="array" ref="AC53">IF(I53&gt;0,VLOOKUP(Y53&amp;$P$88&amp;$P$89&amp;$P$90,Variáveis!$O$2:$S$300&amp;Variáveis!$P$2:$T$300&amp;Variáveis!$Q$2:$U$300&amp;Variáveis!$R$2:$V$300,5,FALSE),0)</f>
        <v/>
      </c>
      <c r="AD53" s="52">
        <f>T53*AC53</f>
        <v/>
      </c>
      <c r="AE53" s="53">
        <f>IF(AB53="não",((V53/(1-VLOOKUP(AA53,Variáveis!$AK$3:$AN$29,4,FALSE)))*VLOOKUP(AA53,Variáveis!$AK$3:$AN$29,4,FALSE))-AD53,0)</f>
        <v/>
      </c>
      <c r="AF53" s="53">
        <f>T53*$AF$4</f>
        <v/>
      </c>
      <c r="AG53" s="53">
        <f>IF(AB53="SIM","Cliente pode pagar DIFA na entrada", )</f>
        <v/>
      </c>
      <c r="AH53" s="54" t="n"/>
      <c r="AI53" s="53">
        <f>IF(K53="SIM",(J53*$F$102),J53)</f>
        <v/>
      </c>
      <c r="AJ53" s="53">
        <f>IF(L53="SIM",(AI53*$F$101),AI53)</f>
        <v/>
      </c>
      <c r="AK53" s="53">
        <f>AJ53-AS53</f>
        <v/>
      </c>
      <c r="AL53" s="53">
        <f>AJ53*I53</f>
        <v/>
      </c>
      <c r="AM53" s="53">
        <f>AK53*I53</f>
        <v/>
      </c>
      <c r="AN53" s="53">
        <f>AK53-AP53-AQ53</f>
        <v/>
      </c>
      <c r="AO53" s="53">
        <f>AN53*I53</f>
        <v/>
      </c>
      <c r="AP53" s="53">
        <f>$AP$4*AK53</f>
        <v/>
      </c>
      <c r="AQ53" s="53">
        <f>$AQ$4*AK53</f>
        <v/>
      </c>
      <c r="AR53" s="51">
        <f t="array" ref="AR53">VLOOKUP(M53&amp;N53&amp;O53&amp;P53,Variáveis!$A$2:$E$240&amp;Variáveis!$B$2:$F$240&amp;Variáveis!$C$2:$G$240&amp;Variáveis!$D$2:$H$240,5,FALSE)</f>
        <v/>
      </c>
      <c r="AS53" s="53">
        <f>((AJ53*(1-AR53))*AR53)</f>
        <v/>
      </c>
      <c r="AT53" s="53">
        <f>(((J53+(J53*AU53))*0.18)-(J53*AR53))</f>
        <v/>
      </c>
      <c r="AU53" s="55">
        <f>(((1+AV53)*(1-AR53))/(1-0.18)-1)</f>
        <v/>
      </c>
      <c r="AV53" s="55">
        <f>IF(BB53&gt;0,BB53,IF(BA53&gt;0,BA53,IF(AZ53&gt;0,AZ53,IF(AY53&gt;0,AY53,IF(AX53&gt;0,AX53)))))/100</f>
        <v/>
      </c>
      <c r="AW53" s="56">
        <f>VALUE(LEFT(G53,4))</f>
        <v/>
      </c>
      <c r="AX53" s="56">
        <f>VALUE(IFERROR(VLOOKUP(VALUE(LEFT(G53,4)),ST!$C$4:$E$300,3,FALSE),"0"))</f>
        <v/>
      </c>
      <c r="AY53" s="56">
        <f>VALUE(IFERROR(VLOOKUP(VALUE(LEFT(G53,5)),ST!$C$4:$E$300,3,FALSE),"0"))</f>
        <v/>
      </c>
      <c r="AZ53" s="56">
        <f>VALUE(IFERROR(VLOOKUP(VALUE(LEFT(G53,6)),ST!$C$4:$E$300,3,FALSE),"0"))</f>
        <v/>
      </c>
      <c r="BA53" s="56">
        <f>VALUE(IFERROR(VLOOKUP(VALUE(LEFT(G53,7)),ST!$C$4:$E$300,3,FALSE),"0"))</f>
        <v/>
      </c>
      <c r="BB53" s="56">
        <f>VALUE(IFERROR(VLOOKUP(G53,ST!$C$4:$E$400,3,FALSE),"0"))</f>
        <v/>
      </c>
      <c r="BC53" s="57">
        <f>IF(VLOOKUP(AW53,ST!$C$4:$F$298,4,FALSE)&lt;&gt;0,VLOOKUP(AW53,ST!$C$4:$F$298,4,FALSE),VLOOKUP(G53,ST!$C$4:$F$298,4,FALSE))</f>
        <v/>
      </c>
      <c r="BD53" s="57">
        <f>IF(O53="SC","Desconsiderar coluna ICMS ST",IF(O53="PR","Haverá ST", ))</f>
        <v/>
      </c>
      <c r="BE53" s="53">
        <f>W53</f>
        <v/>
      </c>
      <c r="BF53" s="53">
        <f>X53</f>
        <v/>
      </c>
      <c r="BG53" s="53">
        <f>AD53-AS53</f>
        <v/>
      </c>
      <c r="BH53" s="51">
        <f>$W$4+$X$4+AC53+$BJ$4+0.07</f>
        <v/>
      </c>
      <c r="BI53" s="53">
        <f>IF(BD53="Haverá ST",AJ53+AS53+AT53,AJ53+AS53)</f>
        <v/>
      </c>
      <c r="BJ53" s="53">
        <f>T53*$BJ$4</f>
        <v/>
      </c>
      <c r="BK53" s="53">
        <f>T53*$BK$4</f>
        <v/>
      </c>
      <c r="BL53" s="53">
        <f>BE53+BF53+AO53+BJ53+BK53+AD53</f>
        <v/>
      </c>
      <c r="BM53" s="53">
        <f>(T53-BL53)</f>
        <v/>
      </c>
    </row>
    <row r="54" hidden="1" ht="15.75" customHeight="1" s="218">
      <c r="A54" s="58">
        <f>A53+1</f>
        <v/>
      </c>
      <c r="B54" s="144">
        <f>BOM!B54</f>
        <v/>
      </c>
      <c r="C54" s="144">
        <f>BOM!C54</f>
        <v/>
      </c>
      <c r="D54" s="144">
        <f>BOM!D54</f>
        <v/>
      </c>
      <c r="E54" s="144">
        <f>BOM!E54</f>
        <v/>
      </c>
      <c r="F54" s="144">
        <f>BOM!F54</f>
        <v/>
      </c>
      <c r="G54" s="144">
        <f>BOM!G54</f>
        <v/>
      </c>
      <c r="H54" s="144">
        <f>BOM!H54</f>
        <v/>
      </c>
      <c r="I54" s="144">
        <f>BOM!I54</f>
        <v/>
      </c>
      <c r="J54" s="146">
        <f>BOM!J54</f>
        <v/>
      </c>
      <c r="K54" s="146">
        <f>BOM!K54</f>
        <v/>
      </c>
      <c r="L54" s="146">
        <f>BOM!L54</f>
        <v/>
      </c>
      <c r="M54" s="146">
        <f>BOM!M54</f>
        <v/>
      </c>
      <c r="N54" s="146">
        <f>BOM!N54</f>
        <v/>
      </c>
      <c r="O54" s="146">
        <f>BOM!O54</f>
        <v/>
      </c>
      <c r="P54" s="146">
        <f>BOM!P54</f>
        <v/>
      </c>
      <c r="Q54" s="46">
        <f>$F$97</f>
        <v/>
      </c>
      <c r="R54" s="46">
        <f>$F$98</f>
        <v/>
      </c>
      <c r="S54" s="48">
        <f>U54-(U54*R54)</f>
        <v/>
      </c>
      <c r="T54" s="48">
        <f>S54*I54</f>
        <v/>
      </c>
      <c r="U54" s="48">
        <f>(AN54)/(1-(BH54+Q54))</f>
        <v/>
      </c>
      <c r="V54" s="48">
        <f>U54*I54</f>
        <v/>
      </c>
      <c r="W54" s="49">
        <f>T54*$W$4</f>
        <v/>
      </c>
      <c r="X54" s="49">
        <f>T54*$X$4</f>
        <v/>
      </c>
      <c r="Y54" s="50">
        <f>M54</f>
        <v/>
      </c>
      <c r="Z54" s="9" t="n"/>
      <c r="AA54" s="9" t="n"/>
      <c r="AB54" s="9" t="n"/>
      <c r="AC54" s="51">
        <f t="array" ref="AC54">IF(I54&gt;0,VLOOKUP(Y54&amp;$P$88&amp;$P$89&amp;$P$90,Variáveis!$O$2:$S$300&amp;Variáveis!$P$2:$T$300&amp;Variáveis!$Q$2:$U$300&amp;Variáveis!$R$2:$V$300,5,FALSE),0)</f>
        <v/>
      </c>
      <c r="AD54" s="52">
        <f>T54*AC54</f>
        <v/>
      </c>
      <c r="AE54" s="53">
        <f>IF(AB54="não",((V54/(1-VLOOKUP(AA54,Variáveis!$AK$3:$AN$29,4,FALSE)))*VLOOKUP(AA54,Variáveis!$AK$3:$AN$29,4,FALSE))-AD54,0)</f>
        <v/>
      </c>
      <c r="AF54" s="53">
        <f>T54*$AF$4</f>
        <v/>
      </c>
      <c r="AG54" s="53">
        <f>IF(AB54="SIM","Cliente pode pagar DIFA na entrada", )</f>
        <v/>
      </c>
      <c r="AH54" s="54" t="n"/>
      <c r="AI54" s="53">
        <f>IF(K54="SIM",(J54*$F$102),J54)</f>
        <v/>
      </c>
      <c r="AJ54" s="53">
        <f>IF(L54="SIM",(AI54*$F$101),AI54)</f>
        <v/>
      </c>
      <c r="AK54" s="53">
        <f>AJ54-AS54</f>
        <v/>
      </c>
      <c r="AL54" s="53">
        <f>AJ54*I54</f>
        <v/>
      </c>
      <c r="AM54" s="53">
        <f>AK54*I54</f>
        <v/>
      </c>
      <c r="AN54" s="53">
        <f>AK54-AP54-AQ54</f>
        <v/>
      </c>
      <c r="AO54" s="53">
        <f>AN54*I54</f>
        <v/>
      </c>
      <c r="AP54" s="53">
        <f>$AP$4*AK54</f>
        <v/>
      </c>
      <c r="AQ54" s="53">
        <f>$AQ$4*AK54</f>
        <v/>
      </c>
      <c r="AR54" s="51">
        <f t="array" ref="AR54">VLOOKUP(M54&amp;N54&amp;O54&amp;P54,Variáveis!$A$2:$E$240&amp;Variáveis!$B$2:$F$240&amp;Variáveis!$C$2:$G$240&amp;Variáveis!$D$2:$H$240,5,FALSE)</f>
        <v/>
      </c>
      <c r="AS54" s="53">
        <f>((AJ54*(1-AR54))*AR54)</f>
        <v/>
      </c>
      <c r="AT54" s="53">
        <f>(((J54+(J54*AU54))*0.18)-(J54*AR54))</f>
        <v/>
      </c>
      <c r="AU54" s="55">
        <f>(((1+AV54)*(1-AR54))/(1-0.18)-1)</f>
        <v/>
      </c>
      <c r="AV54" s="55">
        <f>IF(BB54&gt;0,BB54,IF(BA54&gt;0,BA54,IF(AZ54&gt;0,AZ54,IF(AY54&gt;0,AY54,IF(AX54&gt;0,AX54)))))/100</f>
        <v/>
      </c>
      <c r="AW54" s="56">
        <f>VALUE(LEFT(G54,4))</f>
        <v/>
      </c>
      <c r="AX54" s="56">
        <f>VALUE(IFERROR(VLOOKUP(VALUE(LEFT(G54,4)),ST!$C$4:$E$300,3,FALSE),"0"))</f>
        <v/>
      </c>
      <c r="AY54" s="56">
        <f>VALUE(IFERROR(VLOOKUP(VALUE(LEFT(G54,5)),ST!$C$4:$E$300,3,FALSE),"0"))</f>
        <v/>
      </c>
      <c r="AZ54" s="56">
        <f>VALUE(IFERROR(VLOOKUP(VALUE(LEFT(G54,6)),ST!$C$4:$E$300,3,FALSE),"0"))</f>
        <v/>
      </c>
      <c r="BA54" s="56">
        <f>VALUE(IFERROR(VLOOKUP(VALUE(LEFT(G54,7)),ST!$C$4:$E$300,3,FALSE),"0"))</f>
        <v/>
      </c>
      <c r="BB54" s="56">
        <f>VALUE(IFERROR(VLOOKUP(G54,ST!$C$4:$E$400,3,FALSE),"0"))</f>
        <v/>
      </c>
      <c r="BC54" s="57">
        <f>IF(VLOOKUP(AW54,ST!$C$4:$F$298,4,FALSE)&lt;&gt;0,VLOOKUP(AW54,ST!$C$4:$F$298,4,FALSE),VLOOKUP(G54,ST!$C$4:$F$298,4,FALSE))</f>
        <v/>
      </c>
      <c r="BD54" s="57">
        <f>IF(O54="SC","Desconsiderar coluna ICMS ST",IF(O54="PR","Haverá ST", ))</f>
        <v/>
      </c>
      <c r="BE54" s="53">
        <f>W54</f>
        <v/>
      </c>
      <c r="BF54" s="53">
        <f>X54</f>
        <v/>
      </c>
      <c r="BG54" s="53">
        <f>AD54-AS54</f>
        <v/>
      </c>
      <c r="BH54" s="51">
        <f>$W$4+$X$4+AC54+$BJ$4+0.07</f>
        <v/>
      </c>
      <c r="BI54" s="53">
        <f>IF(BD54="Haverá ST",AJ54+AS54+AT54,AJ54+AS54)</f>
        <v/>
      </c>
      <c r="BJ54" s="53">
        <f>T54*$BJ$4</f>
        <v/>
      </c>
      <c r="BK54" s="53">
        <f>T54*$BK$4</f>
        <v/>
      </c>
      <c r="BL54" s="53">
        <f>BE54+BF54+AO54+BJ54+BK54+AD54</f>
        <v/>
      </c>
      <c r="BM54" s="53">
        <f>(T54-BL54)</f>
        <v/>
      </c>
    </row>
    <row r="55" hidden="1" ht="15.75" customHeight="1" s="218">
      <c r="A55" s="58">
        <f>A54+1</f>
        <v/>
      </c>
      <c r="B55" s="144">
        <f>BOM!B55</f>
        <v/>
      </c>
      <c r="C55" s="144">
        <f>BOM!C55</f>
        <v/>
      </c>
      <c r="D55" s="144">
        <f>BOM!D55</f>
        <v/>
      </c>
      <c r="E55" s="144">
        <f>BOM!E55</f>
        <v/>
      </c>
      <c r="F55" s="144">
        <f>BOM!F55</f>
        <v/>
      </c>
      <c r="G55" s="144">
        <f>BOM!G55</f>
        <v/>
      </c>
      <c r="H55" s="144">
        <f>BOM!H55</f>
        <v/>
      </c>
      <c r="I55" s="144">
        <f>BOM!I55</f>
        <v/>
      </c>
      <c r="J55" s="146">
        <f>BOM!J55</f>
        <v/>
      </c>
      <c r="K55" s="146">
        <f>BOM!K55</f>
        <v/>
      </c>
      <c r="L55" s="146">
        <f>BOM!L55</f>
        <v/>
      </c>
      <c r="M55" s="146">
        <f>BOM!M55</f>
        <v/>
      </c>
      <c r="N55" s="146">
        <f>BOM!N55</f>
        <v/>
      </c>
      <c r="O55" s="146">
        <f>BOM!O55</f>
        <v/>
      </c>
      <c r="P55" s="146">
        <f>BOM!P55</f>
        <v/>
      </c>
      <c r="Q55" s="46">
        <f>$F$97</f>
        <v/>
      </c>
      <c r="R55" s="46">
        <f>$F$98</f>
        <v/>
      </c>
      <c r="S55" s="48">
        <f>U55-(U55*R55)</f>
        <v/>
      </c>
      <c r="T55" s="48">
        <f>S55*I55</f>
        <v/>
      </c>
      <c r="U55" s="48">
        <f>(AN55)/(1-(BH55+Q55))</f>
        <v/>
      </c>
      <c r="V55" s="48">
        <f>U55*I55</f>
        <v/>
      </c>
      <c r="W55" s="49">
        <f>T55*$W$4</f>
        <v/>
      </c>
      <c r="X55" s="49">
        <f>T55*$X$4</f>
        <v/>
      </c>
      <c r="Y55" s="50">
        <f>M55</f>
        <v/>
      </c>
      <c r="Z55" s="9" t="n"/>
      <c r="AA55" s="9" t="n"/>
      <c r="AB55" s="9" t="n"/>
      <c r="AC55" s="51">
        <f t="array" ref="AC55">IF(I55&gt;0,VLOOKUP(Y55&amp;$P$88&amp;$P$89&amp;$P$90,Variáveis!$O$2:$S$300&amp;Variáveis!$P$2:$T$300&amp;Variáveis!$Q$2:$U$300&amp;Variáveis!$R$2:$V$300,5,FALSE),0)</f>
        <v/>
      </c>
      <c r="AD55" s="52">
        <f>T55*AC55</f>
        <v/>
      </c>
      <c r="AE55" s="53">
        <f>IF(AB55="não",((V55/(1-VLOOKUP(AA55,Variáveis!$AK$3:$AN$29,4,FALSE)))*VLOOKUP(AA55,Variáveis!$AK$3:$AN$29,4,FALSE))-AD55,0)</f>
        <v/>
      </c>
      <c r="AF55" s="53">
        <f>T55*$AF$4</f>
        <v/>
      </c>
      <c r="AG55" s="53">
        <f>IF(AB55="SIM","Cliente pode pagar DIFA na entrada", )</f>
        <v/>
      </c>
      <c r="AH55" s="54" t="n"/>
      <c r="AI55" s="53">
        <f>IF(K55="SIM",(J55*$F$102),J55)</f>
        <v/>
      </c>
      <c r="AJ55" s="53">
        <f>IF(L55="SIM",(AI55*$F$101),AI55)</f>
        <v/>
      </c>
      <c r="AK55" s="53">
        <f>AJ55-AS55</f>
        <v/>
      </c>
      <c r="AL55" s="53">
        <f>AJ55*I55</f>
        <v/>
      </c>
      <c r="AM55" s="53">
        <f>AK55*I55</f>
        <v/>
      </c>
      <c r="AN55" s="53">
        <f>AK55-AP55-AQ55</f>
        <v/>
      </c>
      <c r="AO55" s="53">
        <f>AN55*I55</f>
        <v/>
      </c>
      <c r="AP55" s="53">
        <f>$AP$4*AK55</f>
        <v/>
      </c>
      <c r="AQ55" s="53">
        <f>$AQ$4*AK55</f>
        <v/>
      </c>
      <c r="AR55" s="51">
        <f t="array" ref="AR55">VLOOKUP(M55&amp;N55&amp;O55&amp;P55,Variáveis!$A$2:$E$240&amp;Variáveis!$B$2:$F$240&amp;Variáveis!$C$2:$G$240&amp;Variáveis!$D$2:$H$240,5,FALSE)</f>
        <v/>
      </c>
      <c r="AS55" s="53">
        <f>((AJ55*(1-AR55))*AR55)</f>
        <v/>
      </c>
      <c r="AT55" s="53">
        <f>(((J55+(J55*AU55))*0.18)-(J55*AR55))</f>
        <v/>
      </c>
      <c r="AU55" s="55">
        <f>(((1+AV55)*(1-AR55))/(1-0.18)-1)</f>
        <v/>
      </c>
      <c r="AV55" s="55">
        <f>IF(BB55&gt;0,BB55,IF(BA55&gt;0,BA55,IF(AZ55&gt;0,AZ55,IF(AY55&gt;0,AY55,IF(AX55&gt;0,AX55)))))/100</f>
        <v/>
      </c>
      <c r="AW55" s="56">
        <f>VALUE(LEFT(G55,4))</f>
        <v/>
      </c>
      <c r="AX55" s="56">
        <f>VALUE(IFERROR(VLOOKUP(VALUE(LEFT(G55,4)),ST!$C$4:$E$300,3,FALSE),"0"))</f>
        <v/>
      </c>
      <c r="AY55" s="56">
        <f>VALUE(IFERROR(VLOOKUP(VALUE(LEFT(G55,5)),ST!$C$4:$E$300,3,FALSE),"0"))</f>
        <v/>
      </c>
      <c r="AZ55" s="56">
        <f>VALUE(IFERROR(VLOOKUP(VALUE(LEFT(G55,6)),ST!$C$4:$E$300,3,FALSE),"0"))</f>
        <v/>
      </c>
      <c r="BA55" s="56">
        <f>VALUE(IFERROR(VLOOKUP(VALUE(LEFT(G55,7)),ST!$C$4:$E$300,3,FALSE),"0"))</f>
        <v/>
      </c>
      <c r="BB55" s="56">
        <f>VALUE(IFERROR(VLOOKUP(G55,ST!$C$4:$E$400,3,FALSE),"0"))</f>
        <v/>
      </c>
      <c r="BC55" s="57">
        <f>IF(VLOOKUP(AW55,ST!$C$4:$F$298,4,FALSE)&lt;&gt;0,VLOOKUP(AW55,ST!$C$4:$F$298,4,FALSE),VLOOKUP(G55,ST!$C$4:$F$298,4,FALSE))</f>
        <v/>
      </c>
      <c r="BD55" s="57">
        <f>IF(O55="SC","Desconsiderar coluna ICMS ST",IF(O55="PR","Haverá ST", ))</f>
        <v/>
      </c>
      <c r="BE55" s="53">
        <f>W55</f>
        <v/>
      </c>
      <c r="BF55" s="53">
        <f>X55</f>
        <v/>
      </c>
      <c r="BG55" s="53">
        <f>AD55-AS55</f>
        <v/>
      </c>
      <c r="BH55" s="51">
        <f>$W$4+$X$4+AC55+$BJ$4+0.07</f>
        <v/>
      </c>
      <c r="BI55" s="53">
        <f>IF(BD55="Haverá ST",AJ55+AS55+AT55,AJ55+AS55)</f>
        <v/>
      </c>
      <c r="BJ55" s="53">
        <f>T55*$BJ$4</f>
        <v/>
      </c>
      <c r="BK55" s="53">
        <f>T55*$BK$4</f>
        <v/>
      </c>
      <c r="BL55" s="53">
        <f>BE55+BF55+AO55+BJ55+BK55+AD55</f>
        <v/>
      </c>
      <c r="BM55" s="53">
        <f>(T55-BL55)</f>
        <v/>
      </c>
    </row>
    <row r="56" hidden="1" ht="15.75" customHeight="1" s="218">
      <c r="A56" s="58">
        <f>A55+1</f>
        <v/>
      </c>
      <c r="B56" s="144">
        <f>BOM!B56</f>
        <v/>
      </c>
      <c r="C56" s="144">
        <f>BOM!C56</f>
        <v/>
      </c>
      <c r="D56" s="144">
        <f>BOM!D56</f>
        <v/>
      </c>
      <c r="E56" s="144">
        <f>BOM!E56</f>
        <v/>
      </c>
      <c r="F56" s="144">
        <f>BOM!F56</f>
        <v/>
      </c>
      <c r="G56" s="144">
        <f>BOM!G56</f>
        <v/>
      </c>
      <c r="H56" s="144">
        <f>BOM!H56</f>
        <v/>
      </c>
      <c r="I56" s="144">
        <f>BOM!I56</f>
        <v/>
      </c>
      <c r="J56" s="146">
        <f>BOM!J56</f>
        <v/>
      </c>
      <c r="K56" s="146">
        <f>BOM!K56</f>
        <v/>
      </c>
      <c r="L56" s="146">
        <f>BOM!L56</f>
        <v/>
      </c>
      <c r="M56" s="146">
        <f>BOM!M56</f>
        <v/>
      </c>
      <c r="N56" s="146">
        <f>BOM!N56</f>
        <v/>
      </c>
      <c r="O56" s="146">
        <f>BOM!O56</f>
        <v/>
      </c>
      <c r="P56" s="146">
        <f>BOM!P56</f>
        <v/>
      </c>
      <c r="Q56" s="46">
        <f>$F$97</f>
        <v/>
      </c>
      <c r="R56" s="46">
        <f>$F$98</f>
        <v/>
      </c>
      <c r="S56" s="48">
        <f>U56-(U56*R56)</f>
        <v/>
      </c>
      <c r="T56" s="48">
        <f>S56*I56</f>
        <v/>
      </c>
      <c r="U56" s="48">
        <f>(AN56)/(1-(BH56+Q56))</f>
        <v/>
      </c>
      <c r="V56" s="48">
        <f>U56*I56</f>
        <v/>
      </c>
      <c r="W56" s="49">
        <f>T56*$W$4</f>
        <v/>
      </c>
      <c r="X56" s="49">
        <f>T56*$X$4</f>
        <v/>
      </c>
      <c r="Y56" s="50">
        <f>M56</f>
        <v/>
      </c>
      <c r="Z56" s="9" t="n"/>
      <c r="AA56" s="9" t="n"/>
      <c r="AB56" s="9" t="n"/>
      <c r="AC56" s="51">
        <f t="array" ref="AC56">IF(I56&gt;0,VLOOKUP(Y56&amp;$P$88&amp;$P$89&amp;$P$90,Variáveis!$O$2:$S$300&amp;Variáveis!$P$2:$T$300&amp;Variáveis!$Q$2:$U$300&amp;Variáveis!$R$2:$V$300,5,FALSE),0)</f>
        <v/>
      </c>
      <c r="AD56" s="52">
        <f>T56*AC56</f>
        <v/>
      </c>
      <c r="AE56" s="53">
        <f>IF(AB56="não",((V56/(1-VLOOKUP(AA56,Variáveis!$AK$3:$AN$29,4,FALSE)))*VLOOKUP(AA56,Variáveis!$AK$3:$AN$29,4,FALSE))-AD56,0)</f>
        <v/>
      </c>
      <c r="AF56" s="53">
        <f>T56*$AF$4</f>
        <v/>
      </c>
      <c r="AG56" s="53">
        <f>IF(AB56="SIM","Cliente pode pagar DIFA na entrada", )</f>
        <v/>
      </c>
      <c r="AH56" s="54" t="n"/>
      <c r="AI56" s="53">
        <f>IF(K56="SIM",(J56*$F$102),J56)</f>
        <v/>
      </c>
      <c r="AJ56" s="53">
        <f>IF(L56="SIM",(AI56*$F$101),AI56)</f>
        <v/>
      </c>
      <c r="AK56" s="53">
        <f>AJ56-AS56</f>
        <v/>
      </c>
      <c r="AL56" s="53">
        <f>AJ56*I56</f>
        <v/>
      </c>
      <c r="AM56" s="53">
        <f>AK56*I56</f>
        <v/>
      </c>
      <c r="AN56" s="53">
        <f>AK56-AP56-AQ56</f>
        <v/>
      </c>
      <c r="AO56" s="53">
        <f>AN56*I56</f>
        <v/>
      </c>
      <c r="AP56" s="53">
        <f>$AP$4*AK56</f>
        <v/>
      </c>
      <c r="AQ56" s="53">
        <f>$AQ$4*AK56</f>
        <v/>
      </c>
      <c r="AR56" s="51">
        <f t="array" ref="AR56">VLOOKUP(M56&amp;N56&amp;O56&amp;P56,Variáveis!$A$2:$E$240&amp;Variáveis!$B$2:$F$240&amp;Variáveis!$C$2:$G$240&amp;Variáveis!$D$2:$H$240,5,FALSE)</f>
        <v/>
      </c>
      <c r="AS56" s="53">
        <f>((AJ56*(1-AR56))*AR56)</f>
        <v/>
      </c>
      <c r="AT56" s="53">
        <f>(((J56+(J56*AU56))*0.18)-(J56*AR56))</f>
        <v/>
      </c>
      <c r="AU56" s="55">
        <f>(((1+AV56)*(1-AR56))/(1-0.18)-1)</f>
        <v/>
      </c>
      <c r="AV56" s="55">
        <f>IF(BB56&gt;0,BB56,IF(BA56&gt;0,BA56,IF(AZ56&gt;0,AZ56,IF(AY56&gt;0,AY56,IF(AX56&gt;0,AX56)))))/100</f>
        <v/>
      </c>
      <c r="AW56" s="56">
        <f>VALUE(LEFT(G56,4))</f>
        <v/>
      </c>
      <c r="AX56" s="56">
        <f>VALUE(IFERROR(VLOOKUP(VALUE(LEFT(G56,4)),ST!$C$4:$E$300,3,FALSE),"0"))</f>
        <v/>
      </c>
      <c r="AY56" s="56">
        <f>VALUE(IFERROR(VLOOKUP(VALUE(LEFT(G56,5)),ST!$C$4:$E$300,3,FALSE),"0"))</f>
        <v/>
      </c>
      <c r="AZ56" s="56">
        <f>VALUE(IFERROR(VLOOKUP(VALUE(LEFT(G56,6)),ST!$C$4:$E$300,3,FALSE),"0"))</f>
        <v/>
      </c>
      <c r="BA56" s="56">
        <f>VALUE(IFERROR(VLOOKUP(VALUE(LEFT(G56,7)),ST!$C$4:$E$300,3,FALSE),"0"))</f>
        <v/>
      </c>
      <c r="BB56" s="56">
        <f>VALUE(IFERROR(VLOOKUP(G56,ST!$C$4:$E$400,3,FALSE),"0"))</f>
        <v/>
      </c>
      <c r="BC56" s="57">
        <f>IF(VLOOKUP(AW56,ST!$C$4:$F$298,4,FALSE)&lt;&gt;0,VLOOKUP(AW56,ST!$C$4:$F$298,4,FALSE),VLOOKUP(G56,ST!$C$4:$F$298,4,FALSE))</f>
        <v/>
      </c>
      <c r="BD56" s="57">
        <f>IF(O56="SC","Desconsiderar coluna ICMS ST",IF(O56="PR","Haverá ST", ))</f>
        <v/>
      </c>
      <c r="BE56" s="53">
        <f>W56</f>
        <v/>
      </c>
      <c r="BF56" s="53">
        <f>X56</f>
        <v/>
      </c>
      <c r="BG56" s="53">
        <f>AD56-AS56</f>
        <v/>
      </c>
      <c r="BH56" s="51">
        <f>$W$4+$X$4+AC56+$BJ$4+0.07</f>
        <v/>
      </c>
      <c r="BI56" s="53">
        <f>IF(BD56="Haverá ST",AJ56+AS56+AT56,AJ56+AS56)</f>
        <v/>
      </c>
      <c r="BJ56" s="53">
        <f>T56*$BJ$4</f>
        <v/>
      </c>
      <c r="BK56" s="53">
        <f>T56*$BK$4</f>
        <v/>
      </c>
      <c r="BL56" s="53">
        <f>BE56+BF56+AO56+BJ56+BK56+AD56</f>
        <v/>
      </c>
      <c r="BM56" s="53">
        <f>(T56-BL56)</f>
        <v/>
      </c>
    </row>
    <row r="57" hidden="1" ht="15.75" customHeight="1" s="218">
      <c r="A57" s="58">
        <f>A56+1</f>
        <v/>
      </c>
      <c r="B57" s="144">
        <f>BOM!B57</f>
        <v/>
      </c>
      <c r="C57" s="144">
        <f>BOM!C57</f>
        <v/>
      </c>
      <c r="D57" s="144">
        <f>BOM!D57</f>
        <v/>
      </c>
      <c r="E57" s="144">
        <f>BOM!E57</f>
        <v/>
      </c>
      <c r="F57" s="144">
        <f>BOM!F57</f>
        <v/>
      </c>
      <c r="G57" s="144">
        <f>BOM!G57</f>
        <v/>
      </c>
      <c r="H57" s="144">
        <f>BOM!H57</f>
        <v/>
      </c>
      <c r="I57" s="144">
        <f>BOM!I57</f>
        <v/>
      </c>
      <c r="J57" s="146">
        <f>BOM!J57</f>
        <v/>
      </c>
      <c r="K57" s="146">
        <f>BOM!K57</f>
        <v/>
      </c>
      <c r="L57" s="146">
        <f>BOM!L57</f>
        <v/>
      </c>
      <c r="M57" s="146">
        <f>BOM!M57</f>
        <v/>
      </c>
      <c r="N57" s="146">
        <f>BOM!N57</f>
        <v/>
      </c>
      <c r="O57" s="146">
        <f>BOM!O57</f>
        <v/>
      </c>
      <c r="P57" s="146">
        <f>BOM!P57</f>
        <v/>
      </c>
      <c r="Q57" s="46">
        <f>$F$97</f>
        <v/>
      </c>
      <c r="R57" s="46">
        <f>$F$98</f>
        <v/>
      </c>
      <c r="S57" s="48">
        <f>U57-(U57*R57)</f>
        <v/>
      </c>
      <c r="T57" s="48">
        <f>S57*I57</f>
        <v/>
      </c>
      <c r="U57" s="48">
        <f>(AN57)/(1-(BH57+Q57))</f>
        <v/>
      </c>
      <c r="V57" s="48">
        <f>U57*I57</f>
        <v/>
      </c>
      <c r="W57" s="49">
        <f>T57*$W$4</f>
        <v/>
      </c>
      <c r="X57" s="49">
        <f>T57*$X$4</f>
        <v/>
      </c>
      <c r="Y57" s="50">
        <f>M57</f>
        <v/>
      </c>
      <c r="Z57" s="9" t="n"/>
      <c r="AA57" s="9" t="n"/>
      <c r="AB57" s="9" t="n"/>
      <c r="AC57" s="51">
        <f t="array" ref="AC57">IF(I57&gt;0,VLOOKUP(Y57&amp;$P$88&amp;$P$89&amp;$P$90,Variáveis!$O$2:$S$300&amp;Variáveis!$P$2:$T$300&amp;Variáveis!$Q$2:$U$300&amp;Variáveis!$R$2:$V$300,5,FALSE),0)</f>
        <v/>
      </c>
      <c r="AD57" s="52">
        <f>T57*AC57</f>
        <v/>
      </c>
      <c r="AE57" s="53">
        <f>IF(AB57="não",((V57/(1-VLOOKUP(AA57,Variáveis!$AK$3:$AN$29,4,FALSE)))*VLOOKUP(AA57,Variáveis!$AK$3:$AN$29,4,FALSE))-AD57,0)</f>
        <v/>
      </c>
      <c r="AF57" s="53">
        <f>T57*$AF$4</f>
        <v/>
      </c>
      <c r="AG57" s="53">
        <f>IF(AB57="SIM","Cliente pode pagar DIFA na entrada", )</f>
        <v/>
      </c>
      <c r="AH57" s="54" t="n"/>
      <c r="AI57" s="53">
        <f>IF(K57="SIM",(J57*$F$102),J57)</f>
        <v/>
      </c>
      <c r="AJ57" s="53">
        <f>IF(L57="SIM",(AI57*$F$101),AI57)</f>
        <v/>
      </c>
      <c r="AK57" s="53">
        <f>AJ57-AS57</f>
        <v/>
      </c>
      <c r="AL57" s="53">
        <f>AJ57*I57</f>
        <v/>
      </c>
      <c r="AM57" s="53">
        <f>AK57*I57</f>
        <v/>
      </c>
      <c r="AN57" s="53">
        <f>AK57-AP57-AQ57</f>
        <v/>
      </c>
      <c r="AO57" s="53">
        <f>AN57*I57</f>
        <v/>
      </c>
      <c r="AP57" s="53">
        <f>$AP$4*AK57</f>
        <v/>
      </c>
      <c r="AQ57" s="53">
        <f>$AQ$4*AK57</f>
        <v/>
      </c>
      <c r="AR57" s="51">
        <f t="array" ref="AR57">VLOOKUP(M57&amp;N57&amp;O57&amp;P57,Variáveis!$A$2:$E$240&amp;Variáveis!$B$2:$F$240&amp;Variáveis!$C$2:$G$240&amp;Variáveis!$D$2:$H$240,5,FALSE)</f>
        <v/>
      </c>
      <c r="AS57" s="53">
        <f>((AJ57*(1-AR57))*AR57)</f>
        <v/>
      </c>
      <c r="AT57" s="53">
        <f>(((J57+(J57*AU57))*0.18)-(J57*AR57))</f>
        <v/>
      </c>
      <c r="AU57" s="55">
        <f>(((1+AV57)*(1-AR57))/(1-0.18)-1)</f>
        <v/>
      </c>
      <c r="AV57" s="55">
        <f>IF(BB57&gt;0,BB57,IF(BA57&gt;0,BA57,IF(AZ57&gt;0,AZ57,IF(AY57&gt;0,AY57,IF(AX57&gt;0,AX57)))))/100</f>
        <v/>
      </c>
      <c r="AW57" s="56">
        <f>VALUE(LEFT(G57,4))</f>
        <v/>
      </c>
      <c r="AX57" s="56">
        <f>VALUE(IFERROR(VLOOKUP(VALUE(LEFT(G57,4)),ST!$C$4:$E$300,3,FALSE),"0"))</f>
        <v/>
      </c>
      <c r="AY57" s="56">
        <f>VALUE(IFERROR(VLOOKUP(VALUE(LEFT(G57,5)),ST!$C$4:$E$300,3,FALSE),"0"))</f>
        <v/>
      </c>
      <c r="AZ57" s="56">
        <f>VALUE(IFERROR(VLOOKUP(VALUE(LEFT(G57,6)),ST!$C$4:$E$300,3,FALSE),"0"))</f>
        <v/>
      </c>
      <c r="BA57" s="56">
        <f>VALUE(IFERROR(VLOOKUP(VALUE(LEFT(G57,7)),ST!$C$4:$E$300,3,FALSE),"0"))</f>
        <v/>
      </c>
      <c r="BB57" s="56">
        <f>VALUE(IFERROR(VLOOKUP(G57,ST!$C$4:$E$400,3,FALSE),"0"))</f>
        <v/>
      </c>
      <c r="BC57" s="57">
        <f>IF(VLOOKUP(AW57,ST!$C$4:$F$298,4,FALSE)&lt;&gt;0,VLOOKUP(AW57,ST!$C$4:$F$298,4,FALSE),VLOOKUP(G57,ST!$C$4:$F$298,4,FALSE))</f>
        <v/>
      </c>
      <c r="BD57" s="57">
        <f>IF(O57="SC","Desconsiderar coluna ICMS ST",IF(O57="PR","Haverá ST", ))</f>
        <v/>
      </c>
      <c r="BE57" s="53">
        <f>W57</f>
        <v/>
      </c>
      <c r="BF57" s="53">
        <f>X57</f>
        <v/>
      </c>
      <c r="BG57" s="53">
        <f>AD57-AS57</f>
        <v/>
      </c>
      <c r="BH57" s="51">
        <f>$W$4+$X$4+AC57+$BJ$4+0.07</f>
        <v/>
      </c>
      <c r="BI57" s="53">
        <f>IF(BD57="Haverá ST",AJ57+AS57+AT57,AJ57+AS57)</f>
        <v/>
      </c>
      <c r="BJ57" s="53">
        <f>T57*$BJ$4</f>
        <v/>
      </c>
      <c r="BK57" s="53">
        <f>T57*$BK$4</f>
        <v/>
      </c>
      <c r="BL57" s="53">
        <f>BE57+BF57+AO57+BJ57+BK57+AD57</f>
        <v/>
      </c>
      <c r="BM57" s="53">
        <f>(T57-BL57)</f>
        <v/>
      </c>
    </row>
    <row r="58" hidden="1" ht="15.75" customHeight="1" s="218">
      <c r="A58" s="58">
        <f>A57+1</f>
        <v/>
      </c>
      <c r="B58" s="144">
        <f>BOM!B58</f>
        <v/>
      </c>
      <c r="C58" s="144">
        <f>BOM!C58</f>
        <v/>
      </c>
      <c r="D58" s="144">
        <f>BOM!D58</f>
        <v/>
      </c>
      <c r="E58" s="144">
        <f>BOM!E58</f>
        <v/>
      </c>
      <c r="F58" s="144">
        <f>BOM!F58</f>
        <v/>
      </c>
      <c r="G58" s="144">
        <f>BOM!G58</f>
        <v/>
      </c>
      <c r="H58" s="144">
        <f>BOM!H58</f>
        <v/>
      </c>
      <c r="I58" s="144">
        <f>BOM!I58</f>
        <v/>
      </c>
      <c r="J58" s="146">
        <f>BOM!J58</f>
        <v/>
      </c>
      <c r="K58" s="146">
        <f>BOM!K58</f>
        <v/>
      </c>
      <c r="L58" s="146">
        <f>BOM!L58</f>
        <v/>
      </c>
      <c r="M58" s="146">
        <f>BOM!M58</f>
        <v/>
      </c>
      <c r="N58" s="146">
        <f>BOM!N58</f>
        <v/>
      </c>
      <c r="O58" s="146">
        <f>BOM!O58</f>
        <v/>
      </c>
      <c r="P58" s="146">
        <f>BOM!P58</f>
        <v/>
      </c>
      <c r="Q58" s="46">
        <f>$F$97</f>
        <v/>
      </c>
      <c r="R58" s="46">
        <f>$F$98</f>
        <v/>
      </c>
      <c r="S58" s="48">
        <f>U58-(U58*R58)</f>
        <v/>
      </c>
      <c r="T58" s="48">
        <f>S58*I58</f>
        <v/>
      </c>
      <c r="U58" s="48">
        <f>(AN58)/(1-(BH58+Q58))</f>
        <v/>
      </c>
      <c r="V58" s="48">
        <f>U58*I58</f>
        <v/>
      </c>
      <c r="W58" s="49">
        <f>T58*$W$4</f>
        <v/>
      </c>
      <c r="X58" s="49">
        <f>T58*$X$4</f>
        <v/>
      </c>
      <c r="Y58" s="50">
        <f>M58</f>
        <v/>
      </c>
      <c r="Z58" s="9" t="n"/>
      <c r="AA58" s="9" t="n"/>
      <c r="AB58" s="9" t="n"/>
      <c r="AC58" s="51">
        <f t="array" ref="AC58">IF(I58&gt;0,VLOOKUP(Y58&amp;$P$88&amp;$P$89&amp;$P$90,Variáveis!$O$2:$S$300&amp;Variáveis!$P$2:$T$300&amp;Variáveis!$Q$2:$U$300&amp;Variáveis!$R$2:$V$300,5,FALSE),0)</f>
        <v/>
      </c>
      <c r="AD58" s="52">
        <f>T58*AC58</f>
        <v/>
      </c>
      <c r="AE58" s="53">
        <f>IF(AB58="não",((V58/(1-VLOOKUP(AA58,Variáveis!$AK$3:$AN$29,4,FALSE)))*VLOOKUP(AA58,Variáveis!$AK$3:$AN$29,4,FALSE))-AD58,0)</f>
        <v/>
      </c>
      <c r="AF58" s="53">
        <f>T58*$AF$4</f>
        <v/>
      </c>
      <c r="AG58" s="53">
        <f>IF(AB58="SIM","Cliente pode pagar DIFA na entrada", )</f>
        <v/>
      </c>
      <c r="AH58" s="54" t="n"/>
      <c r="AI58" s="53">
        <f>IF(K58="SIM",(J58*$F$102),J58)</f>
        <v/>
      </c>
      <c r="AJ58" s="53">
        <f>IF(L58="SIM",(AI58*$F$101),AI58)</f>
        <v/>
      </c>
      <c r="AK58" s="53">
        <f>AJ58-AS58</f>
        <v/>
      </c>
      <c r="AL58" s="53">
        <f>AJ58*I58</f>
        <v/>
      </c>
      <c r="AM58" s="53">
        <f>AK58*I58</f>
        <v/>
      </c>
      <c r="AN58" s="53">
        <f>AK58-AP58-AQ58</f>
        <v/>
      </c>
      <c r="AO58" s="53">
        <f>AN58*I58</f>
        <v/>
      </c>
      <c r="AP58" s="53">
        <f>$AP$4*AK58</f>
        <v/>
      </c>
      <c r="AQ58" s="53">
        <f>$AQ$4*AK58</f>
        <v/>
      </c>
      <c r="AR58" s="51">
        <f t="array" ref="AR58">VLOOKUP(M58&amp;N58&amp;O58&amp;P58,Variáveis!$A$2:$E$240&amp;Variáveis!$B$2:$F$240&amp;Variáveis!$C$2:$G$240&amp;Variáveis!$D$2:$H$240,5,FALSE)</f>
        <v/>
      </c>
      <c r="AS58" s="53">
        <f>((AJ58*(1-AR58))*AR58)</f>
        <v/>
      </c>
      <c r="AT58" s="53">
        <f>(((J58+(J58*AU58))*0.18)-(J58*AR58))</f>
        <v/>
      </c>
      <c r="AU58" s="55">
        <f>(((1+AV58)*(1-AR58))/(1-0.18)-1)</f>
        <v/>
      </c>
      <c r="AV58" s="55">
        <f>IF(BB58&gt;0,BB58,IF(BA58&gt;0,BA58,IF(AZ58&gt;0,AZ58,IF(AY58&gt;0,AY58,IF(AX58&gt;0,AX58)))))/100</f>
        <v/>
      </c>
      <c r="AW58" s="56">
        <f>VALUE(LEFT(G58,4))</f>
        <v/>
      </c>
      <c r="AX58" s="56">
        <f>VALUE(IFERROR(VLOOKUP(VALUE(LEFT(G58,4)),ST!$C$4:$E$300,3,FALSE),"0"))</f>
        <v/>
      </c>
      <c r="AY58" s="56">
        <f>VALUE(IFERROR(VLOOKUP(VALUE(LEFT(G58,5)),ST!$C$4:$E$300,3,FALSE),"0"))</f>
        <v/>
      </c>
      <c r="AZ58" s="56">
        <f>VALUE(IFERROR(VLOOKUP(VALUE(LEFT(G58,6)),ST!$C$4:$E$300,3,FALSE),"0"))</f>
        <v/>
      </c>
      <c r="BA58" s="56">
        <f>VALUE(IFERROR(VLOOKUP(VALUE(LEFT(G58,7)),ST!$C$4:$E$300,3,FALSE),"0"))</f>
        <v/>
      </c>
      <c r="BB58" s="56">
        <f>VALUE(IFERROR(VLOOKUP(G58,ST!$C$4:$E$400,3,FALSE),"0"))</f>
        <v/>
      </c>
      <c r="BC58" s="57">
        <f>IF(VLOOKUP(AW58,ST!$C$4:$F$298,4,FALSE)&lt;&gt;0,VLOOKUP(AW58,ST!$C$4:$F$298,4,FALSE),VLOOKUP(G58,ST!$C$4:$F$298,4,FALSE))</f>
        <v/>
      </c>
      <c r="BD58" s="57">
        <f>IF(O58="SC","Desconsiderar coluna ICMS ST",IF(O58="PR","Haverá ST", ))</f>
        <v/>
      </c>
      <c r="BE58" s="53">
        <f>W58</f>
        <v/>
      </c>
      <c r="BF58" s="53">
        <f>X58</f>
        <v/>
      </c>
      <c r="BG58" s="53">
        <f>AD58-AS58</f>
        <v/>
      </c>
      <c r="BH58" s="51">
        <f>$W$4+$X$4+AC58+$BJ$4+0.07</f>
        <v/>
      </c>
      <c r="BI58" s="53">
        <f>IF(BD58="Haverá ST",AJ58+AS58+AT58,AJ58+AS58)</f>
        <v/>
      </c>
      <c r="BJ58" s="53">
        <f>T58*$BJ$4</f>
        <v/>
      </c>
      <c r="BK58" s="53">
        <f>T58*$BK$4</f>
        <v/>
      </c>
      <c r="BL58" s="53">
        <f>BE58+BF58+AO58+BJ58+BK58+AD58</f>
        <v/>
      </c>
      <c r="BM58" s="53">
        <f>(T58-BL58)</f>
        <v/>
      </c>
    </row>
    <row r="59" hidden="1" ht="15.75" customHeight="1" s="218">
      <c r="A59" s="58">
        <f>A58+1</f>
        <v/>
      </c>
      <c r="B59" s="144">
        <f>BOM!B59</f>
        <v/>
      </c>
      <c r="C59" s="144">
        <f>BOM!C59</f>
        <v/>
      </c>
      <c r="D59" s="144">
        <f>BOM!D59</f>
        <v/>
      </c>
      <c r="E59" s="144">
        <f>BOM!E59</f>
        <v/>
      </c>
      <c r="F59" s="144">
        <f>BOM!F59</f>
        <v/>
      </c>
      <c r="G59" s="144">
        <f>BOM!G59</f>
        <v/>
      </c>
      <c r="H59" s="144">
        <f>BOM!H59</f>
        <v/>
      </c>
      <c r="I59" s="144">
        <f>BOM!I59</f>
        <v/>
      </c>
      <c r="J59" s="146">
        <f>BOM!J59</f>
        <v/>
      </c>
      <c r="K59" s="146">
        <f>BOM!K59</f>
        <v/>
      </c>
      <c r="L59" s="146">
        <f>BOM!L59</f>
        <v/>
      </c>
      <c r="M59" s="146">
        <f>BOM!M59</f>
        <v/>
      </c>
      <c r="N59" s="146">
        <f>BOM!N59</f>
        <v/>
      </c>
      <c r="O59" s="146">
        <f>BOM!O59</f>
        <v/>
      </c>
      <c r="P59" s="146">
        <f>BOM!P59</f>
        <v/>
      </c>
      <c r="Q59" s="46">
        <f>$F$97</f>
        <v/>
      </c>
      <c r="R59" s="46">
        <f>$F$98</f>
        <v/>
      </c>
      <c r="S59" s="48">
        <f>U59-(U59*R59)</f>
        <v/>
      </c>
      <c r="T59" s="48">
        <f>S59*I59</f>
        <v/>
      </c>
      <c r="U59" s="48">
        <f>(AN59)/(1-(BH59+Q59))</f>
        <v/>
      </c>
      <c r="V59" s="48">
        <f>U59*I59</f>
        <v/>
      </c>
      <c r="W59" s="49">
        <f>T59*$W$4</f>
        <v/>
      </c>
      <c r="X59" s="49">
        <f>T59*$X$4</f>
        <v/>
      </c>
      <c r="Y59" s="50">
        <f>M59</f>
        <v/>
      </c>
      <c r="Z59" s="9" t="n"/>
      <c r="AA59" s="9" t="n"/>
      <c r="AB59" s="9" t="n"/>
      <c r="AC59" s="51">
        <f t="array" ref="AC59">IF(I59&gt;0,VLOOKUP(Y59&amp;$P$88&amp;$P$89&amp;$P$90,Variáveis!$O$2:$S$300&amp;Variáveis!$P$2:$T$300&amp;Variáveis!$Q$2:$U$300&amp;Variáveis!$R$2:$V$300,5,FALSE),0)</f>
        <v/>
      </c>
      <c r="AD59" s="52">
        <f>T59*AC59</f>
        <v/>
      </c>
      <c r="AE59" s="53">
        <f>IF(AB59="não",((V59/(1-VLOOKUP(AA59,Variáveis!$AK$3:$AN$29,4,FALSE)))*VLOOKUP(AA59,Variáveis!$AK$3:$AN$29,4,FALSE))-AD59,0)</f>
        <v/>
      </c>
      <c r="AF59" s="53">
        <f>T59*$AF$4</f>
        <v/>
      </c>
      <c r="AG59" s="53">
        <f>IF(AB59="SIM","Cliente pode pagar DIFA na entrada", )</f>
        <v/>
      </c>
      <c r="AH59" s="54" t="n"/>
      <c r="AI59" s="53">
        <f>IF(K59="SIM",(J59*$F$102),J59)</f>
        <v/>
      </c>
      <c r="AJ59" s="53">
        <f>IF(L59="SIM",(AI59*$F$101),AI59)</f>
        <v/>
      </c>
      <c r="AK59" s="53">
        <f>AJ59-AS59</f>
        <v/>
      </c>
      <c r="AL59" s="53">
        <f>AJ59*I59</f>
        <v/>
      </c>
      <c r="AM59" s="53">
        <f>AK59*I59</f>
        <v/>
      </c>
      <c r="AN59" s="53">
        <f>AK59-AP59-AQ59</f>
        <v/>
      </c>
      <c r="AO59" s="53">
        <f>AN59*I59</f>
        <v/>
      </c>
      <c r="AP59" s="53">
        <f>$AP$4*AK59</f>
        <v/>
      </c>
      <c r="AQ59" s="53">
        <f>$AQ$4*AK59</f>
        <v/>
      </c>
      <c r="AR59" s="51">
        <f t="array" ref="AR59">VLOOKUP(M59&amp;N59&amp;O59&amp;P59,Variáveis!$A$2:$E$240&amp;Variáveis!$B$2:$F$240&amp;Variáveis!$C$2:$G$240&amp;Variáveis!$D$2:$H$240,5,FALSE)</f>
        <v/>
      </c>
      <c r="AS59" s="53">
        <f>((AJ59*(1-AR59))*AR59)</f>
        <v/>
      </c>
      <c r="AT59" s="53">
        <f>(((J59+(J59*AU59))*0.18)-(J59*AR59))</f>
        <v/>
      </c>
      <c r="AU59" s="55">
        <f>(((1+AV59)*(1-AR59))/(1-0.18)-1)</f>
        <v/>
      </c>
      <c r="AV59" s="55">
        <f>IF(BB59&gt;0,BB59,IF(BA59&gt;0,BA59,IF(AZ59&gt;0,AZ59,IF(AY59&gt;0,AY59,IF(AX59&gt;0,AX59)))))/100</f>
        <v/>
      </c>
      <c r="AW59" s="56">
        <f>VALUE(LEFT(G59,4))</f>
        <v/>
      </c>
      <c r="AX59" s="56">
        <f>VALUE(IFERROR(VLOOKUP(VALUE(LEFT(G59,4)),ST!$C$4:$E$300,3,FALSE),"0"))</f>
        <v/>
      </c>
      <c r="AY59" s="56">
        <f>VALUE(IFERROR(VLOOKUP(VALUE(LEFT(G59,5)),ST!$C$4:$E$300,3,FALSE),"0"))</f>
        <v/>
      </c>
      <c r="AZ59" s="56">
        <f>VALUE(IFERROR(VLOOKUP(VALUE(LEFT(G59,6)),ST!$C$4:$E$300,3,FALSE),"0"))</f>
        <v/>
      </c>
      <c r="BA59" s="56">
        <f>VALUE(IFERROR(VLOOKUP(VALUE(LEFT(G59,7)),ST!$C$4:$E$300,3,FALSE),"0"))</f>
        <v/>
      </c>
      <c r="BB59" s="56">
        <f>VALUE(IFERROR(VLOOKUP(G59,ST!$C$4:$E$400,3,FALSE),"0"))</f>
        <v/>
      </c>
      <c r="BC59" s="57">
        <f>IF(VLOOKUP(AW59,ST!$C$4:$F$298,4,FALSE)&lt;&gt;0,VLOOKUP(AW59,ST!$C$4:$F$298,4,FALSE),VLOOKUP(G59,ST!$C$4:$F$298,4,FALSE))</f>
        <v/>
      </c>
      <c r="BD59" s="57">
        <f>IF(O59="SC","Desconsiderar coluna ICMS ST",IF(O59="PR","Haverá ST", ))</f>
        <v/>
      </c>
      <c r="BE59" s="53">
        <f>W59</f>
        <v/>
      </c>
      <c r="BF59" s="53">
        <f>X59</f>
        <v/>
      </c>
      <c r="BG59" s="53">
        <f>AD59-AS59</f>
        <v/>
      </c>
      <c r="BH59" s="51">
        <f>$W$4+$X$4+AC59+$BJ$4+0.07</f>
        <v/>
      </c>
      <c r="BI59" s="53">
        <f>IF(BD59="Haverá ST",AJ59+AS59+AT59,AJ59+AS59)</f>
        <v/>
      </c>
      <c r="BJ59" s="53">
        <f>T59*$BJ$4</f>
        <v/>
      </c>
      <c r="BK59" s="53">
        <f>T59*$BK$4</f>
        <v/>
      </c>
      <c r="BL59" s="53">
        <f>BE59+BF59+AO59+BJ59+BK59+AD59</f>
        <v/>
      </c>
      <c r="BM59" s="53">
        <f>(T59-BL59)</f>
        <v/>
      </c>
    </row>
    <row r="60" hidden="1" ht="15.75" customHeight="1" s="218">
      <c r="A60" s="58">
        <f>A59+1</f>
        <v/>
      </c>
      <c r="B60" s="144">
        <f>BOM!B60</f>
        <v/>
      </c>
      <c r="C60" s="144">
        <f>BOM!C60</f>
        <v/>
      </c>
      <c r="D60" s="144">
        <f>BOM!D60</f>
        <v/>
      </c>
      <c r="E60" s="144">
        <f>BOM!E60</f>
        <v/>
      </c>
      <c r="F60" s="144">
        <f>BOM!F60</f>
        <v/>
      </c>
      <c r="G60" s="144">
        <f>BOM!G60</f>
        <v/>
      </c>
      <c r="H60" s="144">
        <f>BOM!H60</f>
        <v/>
      </c>
      <c r="I60" s="144">
        <f>BOM!I60</f>
        <v/>
      </c>
      <c r="J60" s="146">
        <f>BOM!J60</f>
        <v/>
      </c>
      <c r="K60" s="146">
        <f>BOM!K60</f>
        <v/>
      </c>
      <c r="L60" s="146">
        <f>BOM!L60</f>
        <v/>
      </c>
      <c r="M60" s="146">
        <f>BOM!M60</f>
        <v/>
      </c>
      <c r="N60" s="146">
        <f>BOM!N60</f>
        <v/>
      </c>
      <c r="O60" s="146">
        <f>BOM!O60</f>
        <v/>
      </c>
      <c r="P60" s="146">
        <f>BOM!P60</f>
        <v/>
      </c>
      <c r="Q60" s="46">
        <f>$F$97</f>
        <v/>
      </c>
      <c r="R60" s="46">
        <f>$F$98</f>
        <v/>
      </c>
      <c r="S60" s="48">
        <f>U60-(U60*R60)</f>
        <v/>
      </c>
      <c r="T60" s="48">
        <f>S60*I60</f>
        <v/>
      </c>
      <c r="U60" s="48">
        <f>(AN60)/(1-(BH60+Q60))</f>
        <v/>
      </c>
      <c r="V60" s="48">
        <f>U60*I60</f>
        <v/>
      </c>
      <c r="W60" s="49">
        <f>T60*$W$4</f>
        <v/>
      </c>
      <c r="X60" s="49">
        <f>T60*$X$4</f>
        <v/>
      </c>
      <c r="Y60" s="50">
        <f>M60</f>
        <v/>
      </c>
      <c r="Z60" s="9" t="n"/>
      <c r="AA60" s="9" t="n"/>
      <c r="AB60" s="9" t="n"/>
      <c r="AC60" s="51">
        <f t="array" ref="AC60">IF(I60&gt;0,VLOOKUP(Y60&amp;$P$88&amp;$P$89&amp;$P$90,Variáveis!$O$2:$S$300&amp;Variáveis!$P$2:$T$300&amp;Variáveis!$Q$2:$U$300&amp;Variáveis!$R$2:$V$300,5,FALSE),0)</f>
        <v/>
      </c>
      <c r="AD60" s="52">
        <f>T60*AC60</f>
        <v/>
      </c>
      <c r="AE60" s="53">
        <f>IF(AB60="não",((V60/(1-VLOOKUP(AA60,Variáveis!$AK$3:$AN$29,4,FALSE)))*VLOOKUP(AA60,Variáveis!$AK$3:$AN$29,4,FALSE))-AD60,0)</f>
        <v/>
      </c>
      <c r="AF60" s="53">
        <f>T60*$AF$4</f>
        <v/>
      </c>
      <c r="AG60" s="53">
        <f>IF(AB60="SIM","Cliente pode pagar DIFA na entrada", )</f>
        <v/>
      </c>
      <c r="AH60" s="54" t="n"/>
      <c r="AI60" s="53">
        <f>IF(K60="SIM",(J60*$F$102),J60)</f>
        <v/>
      </c>
      <c r="AJ60" s="53">
        <f>IF(L60="SIM",(AI60*$F$101),AI60)</f>
        <v/>
      </c>
      <c r="AK60" s="53">
        <f>AJ60-AS60</f>
        <v/>
      </c>
      <c r="AL60" s="53">
        <f>AJ60*I60</f>
        <v/>
      </c>
      <c r="AM60" s="53">
        <f>AK60*I60</f>
        <v/>
      </c>
      <c r="AN60" s="53">
        <f>AK60-AP60-AQ60</f>
        <v/>
      </c>
      <c r="AO60" s="53">
        <f>AN60*I60</f>
        <v/>
      </c>
      <c r="AP60" s="53">
        <f>$AP$4*AK60</f>
        <v/>
      </c>
      <c r="AQ60" s="53">
        <f>$AQ$4*AK60</f>
        <v/>
      </c>
      <c r="AR60" s="51">
        <f t="array" ref="AR60">VLOOKUP(M60&amp;N60&amp;O60&amp;P60,Variáveis!$A$2:$E$240&amp;Variáveis!$B$2:$F$240&amp;Variáveis!$C$2:$G$240&amp;Variáveis!$D$2:$H$240,5,FALSE)</f>
        <v/>
      </c>
      <c r="AS60" s="53">
        <f>((AJ60*(1-AR60))*AR60)</f>
        <v/>
      </c>
      <c r="AT60" s="53">
        <f>(((J60+(J60*AU60))*0.18)-(J60*AR60))</f>
        <v/>
      </c>
      <c r="AU60" s="55">
        <f>(((1+AV60)*(1-AR60))/(1-0.18)-1)</f>
        <v/>
      </c>
      <c r="AV60" s="55">
        <f>IF(BB60&gt;0,BB60,IF(BA60&gt;0,BA60,IF(AZ60&gt;0,AZ60,IF(AY60&gt;0,AY60,IF(AX60&gt;0,AX60)))))/100</f>
        <v/>
      </c>
      <c r="AW60" s="56">
        <f>VALUE(LEFT(G60,4))</f>
        <v/>
      </c>
      <c r="AX60" s="56">
        <f>VALUE(IFERROR(VLOOKUP(VALUE(LEFT(G60,4)),ST!$C$4:$E$300,3,FALSE),"0"))</f>
        <v/>
      </c>
      <c r="AY60" s="56">
        <f>VALUE(IFERROR(VLOOKUP(VALUE(LEFT(G60,5)),ST!$C$4:$E$300,3,FALSE),"0"))</f>
        <v/>
      </c>
      <c r="AZ60" s="56">
        <f>VALUE(IFERROR(VLOOKUP(VALUE(LEFT(G60,6)),ST!$C$4:$E$300,3,FALSE),"0"))</f>
        <v/>
      </c>
      <c r="BA60" s="56">
        <f>VALUE(IFERROR(VLOOKUP(VALUE(LEFT(G60,7)),ST!$C$4:$E$300,3,FALSE),"0"))</f>
        <v/>
      </c>
      <c r="BB60" s="56">
        <f>VALUE(IFERROR(VLOOKUP(G60,ST!$C$4:$E$400,3,FALSE),"0"))</f>
        <v/>
      </c>
      <c r="BC60" s="57">
        <f>IF(VLOOKUP(AW60,ST!$C$4:$F$298,4,FALSE)&lt;&gt;0,VLOOKUP(AW60,ST!$C$4:$F$298,4,FALSE),VLOOKUP(G60,ST!$C$4:$F$298,4,FALSE))</f>
        <v/>
      </c>
      <c r="BD60" s="57">
        <f>IF(O60="SC","Desconsiderar coluna ICMS ST",IF(O60="PR","Haverá ST", ))</f>
        <v/>
      </c>
      <c r="BE60" s="53">
        <f>W60</f>
        <v/>
      </c>
      <c r="BF60" s="53">
        <f>X60</f>
        <v/>
      </c>
      <c r="BG60" s="53">
        <f>AD60-AS60</f>
        <v/>
      </c>
      <c r="BH60" s="51">
        <f>$W$4+$X$4+AC60+$BJ$4+0.07</f>
        <v/>
      </c>
      <c r="BI60" s="53">
        <f>IF(BD60="Haverá ST",AJ60+AS60+AT60,AJ60+AS60)</f>
        <v/>
      </c>
      <c r="BJ60" s="53">
        <f>T60*$BJ$4</f>
        <v/>
      </c>
      <c r="BK60" s="53">
        <f>T60*$BK$4</f>
        <v/>
      </c>
      <c r="BL60" s="53">
        <f>BE60+BF60+AO60+BJ60+BK60+AD60</f>
        <v/>
      </c>
      <c r="BM60" s="53">
        <f>(T60-BL60)</f>
        <v/>
      </c>
    </row>
    <row r="61" hidden="1" ht="15.75" customHeight="1" s="218">
      <c r="A61" s="58">
        <f>A60+1</f>
        <v/>
      </c>
      <c r="B61" s="144">
        <f>BOM!B61</f>
        <v/>
      </c>
      <c r="C61" s="144">
        <f>BOM!C61</f>
        <v/>
      </c>
      <c r="D61" s="144">
        <f>BOM!D61</f>
        <v/>
      </c>
      <c r="E61" s="144">
        <f>BOM!E61</f>
        <v/>
      </c>
      <c r="F61" s="144">
        <f>BOM!F61</f>
        <v/>
      </c>
      <c r="G61" s="144">
        <f>BOM!G61</f>
        <v/>
      </c>
      <c r="H61" s="144">
        <f>BOM!H61</f>
        <v/>
      </c>
      <c r="I61" s="144">
        <f>BOM!I61</f>
        <v/>
      </c>
      <c r="J61" s="146">
        <f>BOM!J61</f>
        <v/>
      </c>
      <c r="K61" s="146">
        <f>BOM!K61</f>
        <v/>
      </c>
      <c r="L61" s="146">
        <f>BOM!L61</f>
        <v/>
      </c>
      <c r="M61" s="146">
        <f>BOM!M61</f>
        <v/>
      </c>
      <c r="N61" s="146">
        <f>BOM!N61</f>
        <v/>
      </c>
      <c r="O61" s="146">
        <f>BOM!O61</f>
        <v/>
      </c>
      <c r="P61" s="146">
        <f>BOM!P61</f>
        <v/>
      </c>
      <c r="Q61" s="46">
        <f>$F$97</f>
        <v/>
      </c>
      <c r="R61" s="46">
        <f>$F$98</f>
        <v/>
      </c>
      <c r="S61" s="48">
        <f>U61-(U61*R61)</f>
        <v/>
      </c>
      <c r="T61" s="48">
        <f>S61*I61</f>
        <v/>
      </c>
      <c r="U61" s="48">
        <f>(AN61)/(1-(BH61+Q61))</f>
        <v/>
      </c>
      <c r="V61" s="48">
        <f>U61*I61</f>
        <v/>
      </c>
      <c r="W61" s="49">
        <f>T61*$W$4</f>
        <v/>
      </c>
      <c r="X61" s="49">
        <f>T61*$X$4</f>
        <v/>
      </c>
      <c r="Y61" s="50">
        <f>M61</f>
        <v/>
      </c>
      <c r="Z61" s="9" t="n"/>
      <c r="AA61" s="9" t="n"/>
      <c r="AB61" s="9" t="n"/>
      <c r="AC61" s="51">
        <f t="array" ref="AC61">IF(I61&gt;0,VLOOKUP(Y61&amp;$P$88&amp;$P$89&amp;$P$90,Variáveis!$O$2:$S$300&amp;Variáveis!$P$2:$T$300&amp;Variáveis!$Q$2:$U$300&amp;Variáveis!$R$2:$V$300,5,FALSE),0)</f>
        <v/>
      </c>
      <c r="AD61" s="52">
        <f>T61*AC61</f>
        <v/>
      </c>
      <c r="AE61" s="53">
        <f>IF(AB61="não",((V61/(1-VLOOKUP(AA61,Variáveis!$AK$3:$AN$29,4,FALSE)))*VLOOKUP(AA61,Variáveis!$AK$3:$AN$29,4,FALSE))-AD61,0)</f>
        <v/>
      </c>
      <c r="AF61" s="53">
        <f>T61*$AF$4</f>
        <v/>
      </c>
      <c r="AG61" s="53">
        <f>IF(AB61="SIM","Cliente pode pagar DIFA na entrada", )</f>
        <v/>
      </c>
      <c r="AH61" s="54" t="n"/>
      <c r="AI61" s="53">
        <f>IF(K61="SIM",(J61*$F$102),J61)</f>
        <v/>
      </c>
      <c r="AJ61" s="53">
        <f>IF(L61="SIM",(AI61*$F$101),AI61)</f>
        <v/>
      </c>
      <c r="AK61" s="53">
        <f>AJ61-AS61</f>
        <v/>
      </c>
      <c r="AL61" s="53">
        <f>AJ61*I61</f>
        <v/>
      </c>
      <c r="AM61" s="53">
        <f>AK61*I61</f>
        <v/>
      </c>
      <c r="AN61" s="53">
        <f>AK61-AP61-AQ61</f>
        <v/>
      </c>
      <c r="AO61" s="53">
        <f>AN61*I61</f>
        <v/>
      </c>
      <c r="AP61" s="53">
        <f>$AP$4*AK61</f>
        <v/>
      </c>
      <c r="AQ61" s="53">
        <f>$AQ$4*AK61</f>
        <v/>
      </c>
      <c r="AR61" s="51">
        <f t="array" ref="AR61">VLOOKUP(M61&amp;N61&amp;O61&amp;P61,Variáveis!$A$2:$E$240&amp;Variáveis!$B$2:$F$240&amp;Variáveis!$C$2:$G$240&amp;Variáveis!$D$2:$H$240,5,FALSE)</f>
        <v/>
      </c>
      <c r="AS61" s="53">
        <f>((AJ61*(1-AR61))*AR61)</f>
        <v/>
      </c>
      <c r="AT61" s="53">
        <f>(((J61+(J61*AU61))*0.18)-(J61*AR61))</f>
        <v/>
      </c>
      <c r="AU61" s="55">
        <f>(((1+AV61)*(1-AR61))/(1-0.18)-1)</f>
        <v/>
      </c>
      <c r="AV61" s="55">
        <f>IF(BB61&gt;0,BB61,IF(BA61&gt;0,BA61,IF(AZ61&gt;0,AZ61,IF(AY61&gt;0,AY61,IF(AX61&gt;0,AX61)))))/100</f>
        <v/>
      </c>
      <c r="AW61" s="56">
        <f>VALUE(LEFT(G61,4))</f>
        <v/>
      </c>
      <c r="AX61" s="56">
        <f>VALUE(IFERROR(VLOOKUP(VALUE(LEFT(G61,4)),ST!$C$4:$E$300,3,FALSE),"0"))</f>
        <v/>
      </c>
      <c r="AY61" s="56">
        <f>VALUE(IFERROR(VLOOKUP(VALUE(LEFT(G61,5)),ST!$C$4:$E$300,3,FALSE),"0"))</f>
        <v/>
      </c>
      <c r="AZ61" s="56">
        <f>VALUE(IFERROR(VLOOKUP(VALUE(LEFT(G61,6)),ST!$C$4:$E$300,3,FALSE),"0"))</f>
        <v/>
      </c>
      <c r="BA61" s="56">
        <f>VALUE(IFERROR(VLOOKUP(VALUE(LEFT(G61,7)),ST!$C$4:$E$300,3,FALSE),"0"))</f>
        <v/>
      </c>
      <c r="BB61" s="56">
        <f>VALUE(IFERROR(VLOOKUP(G61,ST!$C$4:$E$400,3,FALSE),"0"))</f>
        <v/>
      </c>
      <c r="BC61" s="57">
        <f>IF(VLOOKUP(AW61,ST!$C$4:$F$298,4,FALSE)&lt;&gt;0,VLOOKUP(AW61,ST!$C$4:$F$298,4,FALSE),VLOOKUP(G61,ST!$C$4:$F$298,4,FALSE))</f>
        <v/>
      </c>
      <c r="BD61" s="57">
        <f>IF(O61="SC","Desconsiderar coluna ICMS ST",IF(O61="PR","Haverá ST", ))</f>
        <v/>
      </c>
      <c r="BE61" s="53">
        <f>W61</f>
        <v/>
      </c>
      <c r="BF61" s="53">
        <f>X61</f>
        <v/>
      </c>
      <c r="BG61" s="53">
        <f>AD61-AS61</f>
        <v/>
      </c>
      <c r="BH61" s="51">
        <f>$W$4+$X$4+AC61+$BJ$4+0.07</f>
        <v/>
      </c>
      <c r="BI61" s="53">
        <f>IF(BD61="Haverá ST",AJ61+AS61+AT61,AJ61+AS61)</f>
        <v/>
      </c>
      <c r="BJ61" s="53">
        <f>T61*$BJ$4</f>
        <v/>
      </c>
      <c r="BK61" s="53">
        <f>T61*$BK$4</f>
        <v/>
      </c>
      <c r="BL61" s="53">
        <f>BE61+BF61+AO61+BJ61+BK61+AD61</f>
        <v/>
      </c>
      <c r="BM61" s="53">
        <f>(T61-BL61)</f>
        <v/>
      </c>
    </row>
    <row r="62" ht="15.75" customHeight="1" s="218">
      <c r="A62" s="26" t="n"/>
      <c r="B62" s="26" t="n"/>
      <c r="C62" s="26" t="n"/>
      <c r="D62" s="26" t="n"/>
      <c r="E62" s="27" t="n"/>
      <c r="F62" s="26" t="inlineStr">
        <is>
          <t>LICENÇAS</t>
        </is>
      </c>
      <c r="G62" s="28" t="n"/>
      <c r="H62" s="26" t="n"/>
      <c r="I62" s="26" t="inlineStr">
        <is>
          <t>Qde</t>
        </is>
      </c>
      <c r="J62" s="29" t="n"/>
      <c r="K62" s="27" t="n"/>
      <c r="L62" s="27" t="n"/>
      <c r="M62" s="29" t="n"/>
      <c r="N62" s="29" t="n"/>
      <c r="O62" s="29" t="n"/>
      <c r="P62" s="29" t="n"/>
      <c r="Q62" s="27" t="n"/>
      <c r="R62" s="27" t="n"/>
      <c r="S62" s="20" t="inlineStr">
        <is>
          <t>Preço Unitário c/ Desconto</t>
        </is>
      </c>
      <c r="T62" s="20" t="inlineStr">
        <is>
          <t>Preço Total c/ Desconto</t>
        </is>
      </c>
      <c r="U62" s="27" t="inlineStr">
        <is>
          <t>Preço Unitário</t>
        </is>
      </c>
      <c r="V62" s="30" t="n"/>
      <c r="W62" s="31" t="n">
        <v>0.0165</v>
      </c>
      <c r="X62" s="31" t="n">
        <v>0.076</v>
      </c>
      <c r="Y62" s="32" t="n"/>
      <c r="Z62" s="32" t="n"/>
      <c r="AA62" s="32" t="n"/>
      <c r="AB62" s="32" t="n"/>
      <c r="AC62" s="31">
        <f t="array" ref="AC62">VLOOKUP(Y62&amp;Z62&amp;AA62&amp;AB62,Variáveis!$O$2:$S$300&amp;Variáveis!$P$2:$T$300&amp;Variáveis!$Q$2:$U$300&amp;Variáveis!$R$2:$V$300,5,FALSE)</f>
        <v/>
      </c>
      <c r="AD62" s="31" t="n"/>
      <c r="AE62" s="33" t="n"/>
      <c r="AF62" s="33" t="n">
        <v>0.02</v>
      </c>
      <c r="AG62" s="33" t="n"/>
      <c r="AH62" s="27" t="n"/>
      <c r="AI62" s="29" t="n"/>
      <c r="AJ62" s="29" t="n"/>
      <c r="AK62" s="29" t="n"/>
      <c r="AL62" s="29" t="n"/>
      <c r="AM62" s="29" t="n"/>
      <c r="AN62" s="29" t="n"/>
      <c r="AO62" s="29" t="n"/>
      <c r="AP62" s="29" t="n"/>
      <c r="AQ62" s="29" t="n"/>
      <c r="AR62" s="29">
        <f t="array" ref="AR62">VLOOKUP(M62&amp;N62&amp;O62&amp;P62,Variáveis!$A$2:$E$240&amp;Variáveis!$B$2:$F$240&amp;Variáveis!$C$2:$G$240&amp;Variáveis!$D$2:$H$240,5,FALSE)</f>
        <v/>
      </c>
      <c r="AS62" s="29" t="n"/>
      <c r="AT62" s="29" t="n"/>
      <c r="AU62" s="29" t="n"/>
      <c r="AV62" s="29" t="n"/>
      <c r="AW62" s="29" t="n"/>
      <c r="AX62" s="29" t="n"/>
      <c r="AY62" s="29" t="n"/>
      <c r="AZ62" s="29" t="n"/>
      <c r="BA62" s="29" t="n"/>
      <c r="BB62" s="29" t="n"/>
      <c r="BC62" s="29" t="n"/>
      <c r="BD62" s="73" t="n"/>
      <c r="BE62" s="29" t="n"/>
      <c r="BF62" s="29" t="n"/>
      <c r="BG62" s="29" t="n"/>
      <c r="BH62" s="29" t="n"/>
      <c r="BI62" s="29" t="n"/>
      <c r="BJ62" s="31" t="n">
        <v>0.0288</v>
      </c>
      <c r="BK62" s="31">
        <f>BK4</f>
        <v/>
      </c>
      <c r="BL62" s="29" t="n"/>
      <c r="BM62" s="31" t="n"/>
    </row>
    <row r="63" ht="15.75" customHeight="1" s="218">
      <c r="A63" s="74">
        <f>A61+1</f>
        <v/>
      </c>
      <c r="B63" s="144">
        <f>BOM!B63</f>
        <v/>
      </c>
      <c r="C63" s="144">
        <f>BOM!C63</f>
        <v/>
      </c>
      <c r="D63" s="144">
        <f>BOM!D63</f>
        <v/>
      </c>
      <c r="E63" s="144">
        <f>BOM!E63</f>
        <v/>
      </c>
      <c r="F63" s="149">
        <f>BOM!F63</f>
        <v/>
      </c>
      <c r="G63" s="49">
        <f>BOM!G63</f>
        <v/>
      </c>
      <c r="H63" s="49">
        <f>BOM!H63</f>
        <v/>
      </c>
      <c r="I63" s="144" t="n">
        <v>0</v>
      </c>
      <c r="J63" s="146">
        <f>BOM!J63</f>
        <v/>
      </c>
      <c r="K63" s="146">
        <f>BOM!K63</f>
        <v/>
      </c>
      <c r="L63" s="146">
        <f>BOM!L63</f>
        <v/>
      </c>
      <c r="M63" s="150">
        <f>BOM!M63</f>
        <v/>
      </c>
      <c r="N63" s="150">
        <f>BOM!N63</f>
        <v/>
      </c>
      <c r="O63" s="150">
        <f>BOM!O63</f>
        <v/>
      </c>
      <c r="P63" s="150">
        <f>BOM!P63</f>
        <v/>
      </c>
      <c r="Q63" s="46">
        <f>$F$97</f>
        <v/>
      </c>
      <c r="R63" s="46">
        <f>$F$98</f>
        <v/>
      </c>
      <c r="S63" s="48">
        <f>U63-(U63*R63)</f>
        <v/>
      </c>
      <c r="T63" s="48">
        <f>S63*I63</f>
        <v/>
      </c>
      <c r="U63" s="48">
        <f>(AJ63)/(1-(BH63+Q63))</f>
        <v/>
      </c>
      <c r="V63" s="48">
        <f>U63*I63</f>
        <v/>
      </c>
      <c r="W63" s="49">
        <f>T63*$W$62</f>
        <v/>
      </c>
      <c r="X63" s="49">
        <f>T63*$X$62</f>
        <v/>
      </c>
      <c r="Y63" s="79" t="n"/>
      <c r="Z63" s="80" t="n"/>
      <c r="AA63" s="80" t="n"/>
      <c r="AB63" s="80" t="n"/>
      <c r="AC63" s="80" t="n"/>
      <c r="AD63" s="80" t="n"/>
      <c r="AE63" s="81" t="n"/>
      <c r="AF63" s="49">
        <f>T63*$AF$62</f>
        <v/>
      </c>
      <c r="AG63" s="49" t="n"/>
      <c r="AH63" s="82" t="n"/>
      <c r="AI63" s="53">
        <f>IF(K63="SIM",(J63*$F$103),J63)</f>
        <v/>
      </c>
      <c r="AJ63" s="53">
        <f>IF(L63="SIM",(AI63*$F$101),AI63)</f>
        <v/>
      </c>
      <c r="AK63" s="53" t="n"/>
      <c r="AL63" s="53">
        <f>AJ63*I63</f>
        <v/>
      </c>
      <c r="AM63" s="83" t="n"/>
      <c r="AN63" s="83" t="n"/>
      <c r="AO63" s="83" t="n"/>
      <c r="AP63" s="84" t="n"/>
      <c r="AQ63" s="84" t="n"/>
      <c r="AR63" s="84">
        <f t="array" ref="AR63">VLOOKUP(M63&amp;N63&amp;O63&amp;P63,Variáveis!$A$2:$E$240&amp;Variáveis!$B$2:$F$240&amp;Variáveis!$C$2:$G$240&amp;Variáveis!$D$2:$H$240,5,FALSE)</f>
        <v/>
      </c>
      <c r="AS63" s="85" t="n"/>
      <c r="AT63" s="85" t="n"/>
      <c r="AU63" s="85" t="n"/>
      <c r="AV63" s="85" t="n"/>
      <c r="AW63" s="85" t="n"/>
      <c r="AX63" s="85" t="n"/>
      <c r="AY63" s="85" t="n"/>
      <c r="AZ63" s="85" t="n"/>
      <c r="BA63" s="85" t="n"/>
      <c r="BB63" s="85" t="n"/>
      <c r="BC63" s="85" t="n"/>
      <c r="BD63" s="86" t="n"/>
      <c r="BE63" s="53">
        <f>W63</f>
        <v/>
      </c>
      <c r="BF63" s="53">
        <f>X63</f>
        <v/>
      </c>
      <c r="BG63" s="53" t="n"/>
      <c r="BH63" s="51">
        <f>$W$62+$X$62+$AF$62+$BJ$62+0.07</f>
        <v/>
      </c>
      <c r="BI63" s="53">
        <f>AJ63+AS63+AT63</f>
        <v/>
      </c>
      <c r="BJ63" s="53">
        <f>T63*$BJ$62</f>
        <v/>
      </c>
      <c r="BK63" s="53">
        <f>T63*$BK$62</f>
        <v/>
      </c>
      <c r="BL63" s="53">
        <f>BE63+BF63+AL63+BJ63+BK63+AD63+AF63</f>
        <v/>
      </c>
      <c r="BM63" s="49">
        <f>(T63-BL63)</f>
        <v/>
      </c>
    </row>
    <row r="64" ht="15.75" customHeight="1" s="218">
      <c r="A64" s="74">
        <f>A63+1</f>
        <v/>
      </c>
      <c r="B64" s="144">
        <f>BOM!B64</f>
        <v/>
      </c>
      <c r="C64" s="144">
        <f>BOM!C64</f>
        <v/>
      </c>
      <c r="D64" s="144">
        <f>BOM!D64</f>
        <v/>
      </c>
      <c r="E64" s="144">
        <f>BOM!E64</f>
        <v/>
      </c>
      <c r="F64" s="149">
        <f>BOM!F64</f>
        <v/>
      </c>
      <c r="G64" s="49">
        <f>BOM!G64</f>
        <v/>
      </c>
      <c r="H64" s="49">
        <f>BOM!H64</f>
        <v/>
      </c>
      <c r="I64" s="144">
        <f>I23</f>
        <v/>
      </c>
      <c r="J64" s="146">
        <f>BOM!J64</f>
        <v/>
      </c>
      <c r="K64" s="146">
        <f>BOM!K64</f>
        <v/>
      </c>
      <c r="L64" s="146">
        <f>BOM!L64</f>
        <v/>
      </c>
      <c r="M64" s="150">
        <f>BOM!M64</f>
        <v/>
      </c>
      <c r="N64" s="150">
        <f>BOM!N64</f>
        <v/>
      </c>
      <c r="O64" s="150">
        <f>BOM!O64</f>
        <v/>
      </c>
      <c r="P64" s="150">
        <f>BOM!P64</f>
        <v/>
      </c>
      <c r="Q64" s="46">
        <f>$F$97</f>
        <v/>
      </c>
      <c r="R64" s="46">
        <f>$F$98</f>
        <v/>
      </c>
      <c r="S64" s="48">
        <f>U64-(U64*R64)</f>
        <v/>
      </c>
      <c r="T64" s="48">
        <f>S64*I64</f>
        <v/>
      </c>
      <c r="U64" s="48">
        <f>(AJ64)/(1-(BH64+Q64))</f>
        <v/>
      </c>
      <c r="V64" s="48">
        <f>U64*I64</f>
        <v/>
      </c>
      <c r="W64" s="49">
        <f>T64*$W$62</f>
        <v/>
      </c>
      <c r="X64" s="49">
        <f>T64*$X$62</f>
        <v/>
      </c>
      <c r="Y64" s="90" t="n"/>
      <c r="Z64" s="91" t="n"/>
      <c r="AA64" s="91" t="n"/>
      <c r="AB64" s="91" t="n"/>
      <c r="AC64" s="91" t="n"/>
      <c r="AD64" s="91" t="n"/>
      <c r="AE64" s="92" t="n"/>
      <c r="AF64" s="49">
        <f>T64*$AF$62</f>
        <v/>
      </c>
      <c r="AG64" s="49" t="n"/>
      <c r="AH64" s="82" t="n"/>
      <c r="AI64" s="53">
        <f>IF(K64="SIM",(J64*$F$103),J64)</f>
        <v/>
      </c>
      <c r="AJ64" s="53">
        <f>IF(L64="SIM",(AI64*$F$101),AI64)</f>
        <v/>
      </c>
      <c r="AK64" s="53" t="n"/>
      <c r="AL64" s="53">
        <f>AJ64*I64</f>
        <v/>
      </c>
      <c r="AM64" s="93" t="n"/>
      <c r="AN64" s="93" t="n"/>
      <c r="AO64" s="93" t="n"/>
      <c r="AP64" s="94" t="n"/>
      <c r="AQ64" s="94" t="n"/>
      <c r="AR64" s="94" t="n"/>
      <c r="AS64" s="95" t="n"/>
      <c r="AT64" s="95" t="n"/>
      <c r="AU64" s="95" t="n"/>
      <c r="AV64" s="95" t="n"/>
      <c r="AW64" s="95" t="n"/>
      <c r="AX64" s="95" t="n"/>
      <c r="AY64" s="95" t="n"/>
      <c r="AZ64" s="95" t="n"/>
      <c r="BA64" s="95" t="n"/>
      <c r="BB64" s="95" t="n"/>
      <c r="BC64" s="95" t="n"/>
      <c r="BD64" s="96" t="n"/>
      <c r="BE64" s="53">
        <f>W64</f>
        <v/>
      </c>
      <c r="BF64" s="53">
        <f>X64</f>
        <v/>
      </c>
      <c r="BG64" s="53" t="n"/>
      <c r="BH64" s="51">
        <f>$W$62+$X$62+$AF$62+$BJ$62+0.07</f>
        <v/>
      </c>
      <c r="BI64" s="53">
        <f>AJ64+AS64+AT64</f>
        <v/>
      </c>
      <c r="BJ64" s="53">
        <f>T64*$BJ$62</f>
        <v/>
      </c>
      <c r="BK64" s="53">
        <f>T64*$BK$62</f>
        <v/>
      </c>
      <c r="BL64" s="53">
        <f>BE64+BF64+AL64+BJ64+BK64+AD64+AF64</f>
        <v/>
      </c>
      <c r="BM64" s="49">
        <f>(T64-BL64)</f>
        <v/>
      </c>
    </row>
    <row r="65" ht="15.75" customHeight="1" s="218">
      <c r="A65" s="74" t="n">
        <v>59</v>
      </c>
      <c r="B65" s="144">
        <f>BOM!B65</f>
        <v/>
      </c>
      <c r="C65" s="144">
        <f>BOM!C65</f>
        <v/>
      </c>
      <c r="D65" s="144">
        <f>BOM!D65</f>
        <v/>
      </c>
      <c r="E65" s="144">
        <f>BOM!E65</f>
        <v/>
      </c>
      <c r="F65" s="149">
        <f>BOM!F65</f>
        <v/>
      </c>
      <c r="G65" s="49">
        <f>BOM!G65</f>
        <v/>
      </c>
      <c r="H65" s="49">
        <f>BOM!H65</f>
        <v/>
      </c>
      <c r="I65" s="144">
        <f>BOM!I65</f>
        <v/>
      </c>
      <c r="J65" s="146">
        <f>BOM!J65</f>
        <v/>
      </c>
      <c r="K65" s="146">
        <f>BOM!K65</f>
        <v/>
      </c>
      <c r="L65" s="146">
        <f>BOM!L65</f>
        <v/>
      </c>
      <c r="M65" s="150">
        <f>BOM!M65</f>
        <v/>
      </c>
      <c r="N65" s="150">
        <f>BOM!N65</f>
        <v/>
      </c>
      <c r="O65" s="150">
        <f>BOM!O65</f>
        <v/>
      </c>
      <c r="P65" s="150">
        <f>BOM!P65</f>
        <v/>
      </c>
      <c r="Q65" s="46">
        <f>$F$97</f>
        <v/>
      </c>
      <c r="R65" s="46">
        <f>$F$98</f>
        <v/>
      </c>
      <c r="S65" s="48">
        <f>U65-(U65*R65)</f>
        <v/>
      </c>
      <c r="T65" s="48">
        <f>S65*I65</f>
        <v/>
      </c>
      <c r="U65" s="48">
        <f>(AJ65)/(1-(BH65+Q65))</f>
        <v/>
      </c>
      <c r="V65" s="48">
        <f>U65*I65</f>
        <v/>
      </c>
      <c r="W65" s="49">
        <f>T65*$W$62</f>
        <v/>
      </c>
      <c r="X65" s="49">
        <f>T65*$X$62</f>
        <v/>
      </c>
      <c r="Y65" s="90" t="n"/>
      <c r="Z65" s="91" t="n"/>
      <c r="AA65" s="91" t="n"/>
      <c r="AB65" s="91" t="n"/>
      <c r="AC65" s="91" t="n"/>
      <c r="AD65" s="91" t="n"/>
      <c r="AE65" s="92" t="n"/>
      <c r="AF65" s="49">
        <f>T65*$AF$62</f>
        <v/>
      </c>
      <c r="AG65" s="49" t="n"/>
      <c r="AH65" s="82" t="n"/>
      <c r="AI65" s="53">
        <f>IF(K65="SIM",(J65*$F$103),J65)</f>
        <v/>
      </c>
      <c r="AJ65" s="53">
        <f>IF(L65="SIM",(AI65*$F$101),AI65)</f>
        <v/>
      </c>
      <c r="AK65" s="53" t="n"/>
      <c r="AL65" s="53">
        <f>AJ65*I65</f>
        <v/>
      </c>
      <c r="AM65" s="93" t="n"/>
      <c r="AN65" s="93" t="n"/>
      <c r="AO65" s="93" t="n"/>
      <c r="AP65" s="94" t="n"/>
      <c r="AQ65" s="94" t="n"/>
      <c r="AR65" s="94" t="n"/>
      <c r="AS65" s="95" t="n"/>
      <c r="AT65" s="95" t="n"/>
      <c r="AU65" s="95" t="n"/>
      <c r="AV65" s="95" t="n"/>
      <c r="AW65" s="95" t="n"/>
      <c r="AX65" s="95" t="n"/>
      <c r="AY65" s="95" t="n"/>
      <c r="AZ65" s="95" t="n"/>
      <c r="BA65" s="95" t="n"/>
      <c r="BB65" s="95" t="n"/>
      <c r="BC65" s="95" t="n"/>
      <c r="BD65" s="96" t="n"/>
      <c r="BE65" s="53">
        <f>W65</f>
        <v/>
      </c>
      <c r="BF65" s="53">
        <f>X65</f>
        <v/>
      </c>
      <c r="BG65" s="53" t="n"/>
      <c r="BH65" s="51">
        <f>$W$62+$X$62+$AF$62+$BJ$62+0.07</f>
        <v/>
      </c>
      <c r="BI65" s="53">
        <f>AJ65+AS65+AT65</f>
        <v/>
      </c>
      <c r="BJ65" s="53">
        <f>T65*$BJ$62</f>
        <v/>
      </c>
      <c r="BK65" s="53">
        <f>T65*$BK$62</f>
        <v/>
      </c>
      <c r="BL65" s="53">
        <f>BE65+BF65+AL65+BJ65+BK65+AD65+AF65</f>
        <v/>
      </c>
      <c r="BM65" s="49">
        <f>(T65-BL65)</f>
        <v/>
      </c>
    </row>
    <row r="66" ht="15.75" customHeight="1" s="218">
      <c r="A66" s="74" t="n">
        <v>60</v>
      </c>
      <c r="B66" s="144">
        <f>BOM!B66</f>
        <v/>
      </c>
      <c r="C66" s="144">
        <f>BOM!C66</f>
        <v/>
      </c>
      <c r="D66" s="144">
        <f>BOM!D66</f>
        <v/>
      </c>
      <c r="E66" s="144">
        <f>BOM!E66</f>
        <v/>
      </c>
      <c r="F66" s="149">
        <f>BOM!F66</f>
        <v/>
      </c>
      <c r="G66" s="49">
        <f>BOM!G66</f>
        <v/>
      </c>
      <c r="H66" s="49">
        <f>BOM!H66</f>
        <v/>
      </c>
      <c r="I66" s="144">
        <f>BOM!I66</f>
        <v/>
      </c>
      <c r="J66" s="146">
        <f>BOM!J66</f>
        <v/>
      </c>
      <c r="K66" s="146">
        <f>BOM!K66</f>
        <v/>
      </c>
      <c r="L66" s="146">
        <f>BOM!L66</f>
        <v/>
      </c>
      <c r="M66" s="150">
        <f>BOM!M66</f>
        <v/>
      </c>
      <c r="N66" s="150">
        <f>BOM!N66</f>
        <v/>
      </c>
      <c r="O66" s="150">
        <f>BOM!O66</f>
        <v/>
      </c>
      <c r="P66" s="150">
        <f>BOM!P66</f>
        <v/>
      </c>
      <c r="Q66" s="46">
        <f>$F$97</f>
        <v/>
      </c>
      <c r="R66" s="46">
        <f>$F$98</f>
        <v/>
      </c>
      <c r="S66" s="48">
        <f>U66-(U66*R66)</f>
        <v/>
      </c>
      <c r="T66" s="48">
        <f>S66*I66</f>
        <v/>
      </c>
      <c r="U66" s="48">
        <f>(AJ66)/(1-(BH66+Q66))</f>
        <v/>
      </c>
      <c r="V66" s="48">
        <f>U66*I66</f>
        <v/>
      </c>
      <c r="W66" s="49">
        <f>T66*$W$62</f>
        <v/>
      </c>
      <c r="X66" s="49">
        <f>T66*$X$62</f>
        <v/>
      </c>
      <c r="Y66" s="90" t="n"/>
      <c r="Z66" s="91" t="n"/>
      <c r="AA66" s="91" t="n"/>
      <c r="AB66" s="91" t="n"/>
      <c r="AC66" s="91" t="n"/>
      <c r="AD66" s="91" t="n"/>
      <c r="AE66" s="92" t="n"/>
      <c r="AF66" s="49">
        <f>T66*$AF$62</f>
        <v/>
      </c>
      <c r="AG66" s="49" t="n"/>
      <c r="AH66" s="82" t="n"/>
      <c r="AI66" s="53">
        <f>IF(K66="SIM",(J66*$F$103),J66)</f>
        <v/>
      </c>
      <c r="AJ66" s="53">
        <f>IF(L66="SIM",(AI66*$F$101),AI66)</f>
        <v/>
      </c>
      <c r="AK66" s="53" t="n"/>
      <c r="AL66" s="53">
        <f>AJ66*I66</f>
        <v/>
      </c>
      <c r="AM66" s="93" t="n"/>
      <c r="AN66" s="93" t="n"/>
      <c r="AO66" s="93" t="n"/>
      <c r="AP66" s="94" t="n"/>
      <c r="AQ66" s="94" t="n"/>
      <c r="AR66" s="94" t="n"/>
      <c r="AS66" s="95" t="n"/>
      <c r="AT66" s="95" t="n"/>
      <c r="AU66" s="95" t="n"/>
      <c r="AV66" s="95" t="n"/>
      <c r="AW66" s="95" t="n"/>
      <c r="AX66" s="95" t="n"/>
      <c r="AY66" s="95" t="n"/>
      <c r="AZ66" s="95" t="n"/>
      <c r="BA66" s="95" t="n"/>
      <c r="BB66" s="95" t="n"/>
      <c r="BC66" s="95" t="n"/>
      <c r="BD66" s="96" t="n"/>
      <c r="BE66" s="53">
        <f>W66</f>
        <v/>
      </c>
      <c r="BF66" s="53">
        <f>X66</f>
        <v/>
      </c>
      <c r="BG66" s="53" t="n"/>
      <c r="BH66" s="51">
        <f>$W$62+$X$62+$AF$62+$BJ$62+0.07</f>
        <v/>
      </c>
      <c r="BI66" s="53">
        <f>AJ66+AS66+AT66</f>
        <v/>
      </c>
      <c r="BJ66" s="53">
        <f>T66*$BJ$62</f>
        <v/>
      </c>
      <c r="BK66" s="53">
        <f>T66*$BK$62</f>
        <v/>
      </c>
      <c r="BL66" s="53">
        <f>BE66+BF66+AL66+BJ66+BK66+AD66+AF66</f>
        <v/>
      </c>
      <c r="BM66" s="49">
        <f>(T66-BL66)</f>
        <v/>
      </c>
    </row>
    <row r="67" ht="15.75" customHeight="1" s="218">
      <c r="A67" s="74" t="n">
        <v>61</v>
      </c>
      <c r="B67" s="144">
        <f>BOM!B67</f>
        <v/>
      </c>
      <c r="C67" s="144">
        <f>BOM!C67</f>
        <v/>
      </c>
      <c r="D67" s="144">
        <f>BOM!D67</f>
        <v/>
      </c>
      <c r="E67" s="144">
        <f>BOM!E67</f>
        <v/>
      </c>
      <c r="F67" s="149">
        <f>BOM!F67</f>
        <v/>
      </c>
      <c r="G67" s="49">
        <f>BOM!G67</f>
        <v/>
      </c>
      <c r="H67" s="49">
        <f>BOM!H67</f>
        <v/>
      </c>
      <c r="I67" s="144">
        <f>BOM!I67</f>
        <v/>
      </c>
      <c r="J67" s="146">
        <f>BOM!J67</f>
        <v/>
      </c>
      <c r="K67" s="146">
        <f>BOM!K67</f>
        <v/>
      </c>
      <c r="L67" s="146">
        <f>BOM!L67</f>
        <v/>
      </c>
      <c r="M67" s="150">
        <f>BOM!M67</f>
        <v/>
      </c>
      <c r="N67" s="150">
        <f>BOM!N67</f>
        <v/>
      </c>
      <c r="O67" s="150">
        <f>BOM!O67</f>
        <v/>
      </c>
      <c r="P67" s="150">
        <f>BOM!P67</f>
        <v/>
      </c>
      <c r="Q67" s="46">
        <f>$F$97</f>
        <v/>
      </c>
      <c r="R67" s="46">
        <f>$F$98</f>
        <v/>
      </c>
      <c r="S67" s="48">
        <f>U67-(U67*R67)</f>
        <v/>
      </c>
      <c r="T67" s="48">
        <f>S67*I67</f>
        <v/>
      </c>
      <c r="U67" s="48">
        <f>(AJ67)/(1-(BH67+Q67))</f>
        <v/>
      </c>
      <c r="V67" s="48">
        <f>U67*I67</f>
        <v/>
      </c>
      <c r="W67" s="49">
        <f>T67*$W$62</f>
        <v/>
      </c>
      <c r="X67" s="49">
        <f>T67*$X$62</f>
        <v/>
      </c>
      <c r="Y67" s="90" t="n"/>
      <c r="Z67" s="91" t="n"/>
      <c r="AA67" s="91" t="n"/>
      <c r="AB67" s="91" t="n"/>
      <c r="AC67" s="91" t="n"/>
      <c r="AD67" s="91" t="n"/>
      <c r="AE67" s="92" t="n"/>
      <c r="AF67" s="49">
        <f>T67*$AF$62</f>
        <v/>
      </c>
      <c r="AG67" s="49" t="n"/>
      <c r="AH67" s="82" t="n"/>
      <c r="AI67" s="53">
        <f>IF(K67="SIM",(J67*$F$103),J67)</f>
        <v/>
      </c>
      <c r="AJ67" s="53">
        <f>IF(L67="SIM",(AI67*$F$101),AI67)</f>
        <v/>
      </c>
      <c r="AK67" s="53" t="n"/>
      <c r="AL67" s="53">
        <f>AJ67*I67</f>
        <v/>
      </c>
      <c r="AM67" s="93" t="n"/>
      <c r="AN67" s="93" t="n"/>
      <c r="AO67" s="93" t="n"/>
      <c r="AP67" s="94" t="n"/>
      <c r="AQ67" s="94" t="n"/>
      <c r="AR67" s="94" t="n"/>
      <c r="AS67" s="95" t="n"/>
      <c r="AT67" s="95" t="n"/>
      <c r="AU67" s="95" t="n"/>
      <c r="AV67" s="95" t="n"/>
      <c r="AW67" s="95" t="n"/>
      <c r="AX67" s="95" t="n"/>
      <c r="AY67" s="95" t="n"/>
      <c r="AZ67" s="95" t="n"/>
      <c r="BA67" s="95" t="n"/>
      <c r="BB67" s="95" t="n"/>
      <c r="BC67" s="95" t="n"/>
      <c r="BD67" s="96" t="n"/>
      <c r="BE67" s="53">
        <f>W67</f>
        <v/>
      </c>
      <c r="BF67" s="53">
        <f>X67</f>
        <v/>
      </c>
      <c r="BG67" s="53" t="n"/>
      <c r="BH67" s="51">
        <f>$W$62+$X$62+$AF$62+$BJ$62+0.07</f>
        <v/>
      </c>
      <c r="BI67" s="53">
        <f>AJ67+AS67+AT67</f>
        <v/>
      </c>
      <c r="BJ67" s="53">
        <f>T67*$BJ$62</f>
        <v/>
      </c>
      <c r="BK67" s="53">
        <f>T67*$BK$62</f>
        <v/>
      </c>
      <c r="BL67" s="53">
        <f>BE67+BF67+AL67+BJ67+BK67+AD67+AF67</f>
        <v/>
      </c>
      <c r="BM67" s="49">
        <f>(T67-BL67)</f>
        <v/>
      </c>
    </row>
    <row r="68" ht="15.75" customHeight="1" s="218">
      <c r="A68" s="74" t="n">
        <v>62</v>
      </c>
      <c r="B68" s="144">
        <f>BOM!B68</f>
        <v/>
      </c>
      <c r="C68" s="144">
        <f>BOM!C68</f>
        <v/>
      </c>
      <c r="D68" s="144">
        <f>BOM!D68</f>
        <v/>
      </c>
      <c r="E68" s="144">
        <f>BOM!E68</f>
        <v/>
      </c>
      <c r="F68" s="149">
        <f>BOM!F68</f>
        <v/>
      </c>
      <c r="G68" s="49">
        <f>BOM!G68</f>
        <v/>
      </c>
      <c r="H68" s="49">
        <f>BOM!H68</f>
        <v/>
      </c>
      <c r="I68" s="144">
        <f>I10</f>
        <v/>
      </c>
      <c r="J68" s="146">
        <f>BOM!J68</f>
        <v/>
      </c>
      <c r="K68" s="146">
        <f>BOM!K68</f>
        <v/>
      </c>
      <c r="L68" s="146">
        <f>BOM!L68</f>
        <v/>
      </c>
      <c r="M68" s="150">
        <f>BOM!M68</f>
        <v/>
      </c>
      <c r="N68" s="150">
        <f>BOM!N68</f>
        <v/>
      </c>
      <c r="O68" s="150">
        <f>BOM!O68</f>
        <v/>
      </c>
      <c r="P68" s="150">
        <f>BOM!P68</f>
        <v/>
      </c>
      <c r="Q68" s="46">
        <f>$F$97</f>
        <v/>
      </c>
      <c r="R68" s="46">
        <f>$F$98</f>
        <v/>
      </c>
      <c r="S68" s="48">
        <f>U68-(U68*R68)</f>
        <v/>
      </c>
      <c r="T68" s="48">
        <f>S68*I68</f>
        <v/>
      </c>
      <c r="U68" s="48">
        <f>(AJ68)/(1-(BH68+Q68))</f>
        <v/>
      </c>
      <c r="V68" s="48">
        <f>U68*I68</f>
        <v/>
      </c>
      <c r="W68" s="49">
        <f>T68*$W$62</f>
        <v/>
      </c>
      <c r="X68" s="49">
        <f>T68*$X$62</f>
        <v/>
      </c>
      <c r="Y68" s="90" t="n"/>
      <c r="Z68" s="91" t="n"/>
      <c r="AA68" s="91" t="n"/>
      <c r="AB68" s="91" t="n"/>
      <c r="AC68" s="91" t="n"/>
      <c r="AD68" s="91" t="n"/>
      <c r="AE68" s="92" t="n"/>
      <c r="AF68" s="49">
        <f>T68*$AF$62</f>
        <v/>
      </c>
      <c r="AG68" s="49" t="n"/>
      <c r="AH68" s="82" t="n"/>
      <c r="AI68" s="53">
        <f>IF(K68="SIM",(J68*$F$103),J68)</f>
        <v/>
      </c>
      <c r="AJ68" s="53">
        <f>IF(L68="SIM",(AI68*$F$101),AI68)</f>
        <v/>
      </c>
      <c r="AK68" s="53" t="n"/>
      <c r="AL68" s="53">
        <f>AJ68*I68</f>
        <v/>
      </c>
      <c r="AM68" s="93" t="n"/>
      <c r="AN68" s="93" t="n"/>
      <c r="AO68" s="93" t="n"/>
      <c r="AP68" s="94" t="n"/>
      <c r="AQ68" s="94" t="n"/>
      <c r="AR68" s="94" t="n"/>
      <c r="AS68" s="95" t="n"/>
      <c r="AT68" s="95" t="n"/>
      <c r="AU68" s="95" t="n"/>
      <c r="AV68" s="95" t="n"/>
      <c r="AW68" s="95" t="n"/>
      <c r="AX68" s="95" t="n"/>
      <c r="AY68" s="95" t="n"/>
      <c r="AZ68" s="95" t="n"/>
      <c r="BA68" s="95" t="n"/>
      <c r="BB68" s="95" t="n"/>
      <c r="BC68" s="95" t="n"/>
      <c r="BD68" s="96" t="n"/>
      <c r="BE68" s="53">
        <f>W68</f>
        <v/>
      </c>
      <c r="BF68" s="53">
        <f>X68</f>
        <v/>
      </c>
      <c r="BG68" s="53" t="n"/>
      <c r="BH68" s="51">
        <f>$W$62+$X$62+$AF$62+$BJ$62+0.07</f>
        <v/>
      </c>
      <c r="BI68" s="53">
        <f>AJ68+AS68+AT68</f>
        <v/>
      </c>
      <c r="BJ68" s="53">
        <f>T68*$BJ$62</f>
        <v/>
      </c>
      <c r="BK68" s="53">
        <f>T68*$BK$62</f>
        <v/>
      </c>
      <c r="BL68" s="53">
        <f>BE68+BF68+AL68+BJ68+BK68+AD68+AF68</f>
        <v/>
      </c>
      <c r="BM68" s="49">
        <f>(T68-BL68)</f>
        <v/>
      </c>
    </row>
    <row r="69" ht="15.75" customHeight="1" s="218">
      <c r="A69" s="74" t="n">
        <v>63</v>
      </c>
      <c r="B69" s="144">
        <f>BOM!B69</f>
        <v/>
      </c>
      <c r="C69" s="144">
        <f>BOM!C69</f>
        <v/>
      </c>
      <c r="D69" s="144">
        <f>BOM!D69</f>
        <v/>
      </c>
      <c r="E69" s="144">
        <f>BOM!E69</f>
        <v/>
      </c>
      <c r="F69" s="149">
        <f>BOM!F69</f>
        <v/>
      </c>
      <c r="G69" s="49">
        <f>BOM!G69</f>
        <v/>
      </c>
      <c r="H69" s="49">
        <f>BOM!H69</f>
        <v/>
      </c>
      <c r="I69" s="144">
        <f>BOM!I69</f>
        <v/>
      </c>
      <c r="J69" s="146">
        <f>BOM!J69</f>
        <v/>
      </c>
      <c r="K69" s="146">
        <f>BOM!K69</f>
        <v/>
      </c>
      <c r="L69" s="146">
        <f>BOM!L69</f>
        <v/>
      </c>
      <c r="M69" s="150">
        <f>BOM!M69</f>
        <v/>
      </c>
      <c r="N69" s="150">
        <f>BOM!N69</f>
        <v/>
      </c>
      <c r="O69" s="150">
        <f>BOM!O69</f>
        <v/>
      </c>
      <c r="P69" s="150">
        <f>BOM!P69</f>
        <v/>
      </c>
      <c r="Q69" s="46">
        <f>$F$97</f>
        <v/>
      </c>
      <c r="R69" s="46">
        <f>$F$98</f>
        <v/>
      </c>
      <c r="S69" s="48">
        <f>U69-(U69*R69)</f>
        <v/>
      </c>
      <c r="T69" s="48">
        <f>S69*I69</f>
        <v/>
      </c>
      <c r="U69" s="48">
        <f>(AJ69)/(1-(BH69+Q69))</f>
        <v/>
      </c>
      <c r="V69" s="48">
        <f>U69*I69</f>
        <v/>
      </c>
      <c r="W69" s="49">
        <f>T69*$W$62</f>
        <v/>
      </c>
      <c r="X69" s="49">
        <f>T69*$X$62</f>
        <v/>
      </c>
      <c r="Y69" s="100" t="n"/>
      <c r="Z69" s="101" t="n"/>
      <c r="AA69" s="101" t="n"/>
      <c r="AB69" s="101" t="n"/>
      <c r="AC69" s="101" t="n"/>
      <c r="AD69" s="101" t="n"/>
      <c r="AE69" s="102" t="n"/>
      <c r="AF69" s="49">
        <f>T69*$AF$62</f>
        <v/>
      </c>
      <c r="AG69" s="49" t="n"/>
      <c r="AH69" s="82" t="n"/>
      <c r="AI69" s="53">
        <f>IF(K69="SIM",(J69*$F$103),J69)</f>
        <v/>
      </c>
      <c r="AJ69" s="53">
        <f>IF(L69="SIM",(AI69*$F$101),AI69)</f>
        <v/>
      </c>
      <c r="AK69" s="53" t="n"/>
      <c r="AL69" s="53">
        <f>AJ69*I69</f>
        <v/>
      </c>
      <c r="AM69" s="103" t="n"/>
      <c r="AN69" s="103" t="n"/>
      <c r="AO69" s="103" t="n"/>
      <c r="AP69" s="104" t="n"/>
      <c r="AQ69" s="104" t="n"/>
      <c r="AR69" s="104" t="n"/>
      <c r="AS69" s="105" t="n"/>
      <c r="AT69" s="105" t="n"/>
      <c r="AU69" s="105" t="n"/>
      <c r="AV69" s="105" t="n"/>
      <c r="AW69" s="105" t="n"/>
      <c r="AX69" s="105" t="n"/>
      <c r="AY69" s="105" t="n"/>
      <c r="AZ69" s="105" t="n"/>
      <c r="BA69" s="105" t="n"/>
      <c r="BB69" s="105" t="n"/>
      <c r="BC69" s="105" t="n"/>
      <c r="BD69" s="106" t="n"/>
      <c r="BE69" s="53">
        <f>W69</f>
        <v/>
      </c>
      <c r="BF69" s="53">
        <f>X69</f>
        <v/>
      </c>
      <c r="BG69" s="53" t="n"/>
      <c r="BH69" s="51">
        <f>$W$62+$X$62+$AF$62+$BJ$62+0.07</f>
        <v/>
      </c>
      <c r="BI69" s="53">
        <f>AJ69+AS69+AT69</f>
        <v/>
      </c>
      <c r="BJ69" s="53">
        <f>T69*$BJ$62</f>
        <v/>
      </c>
      <c r="BK69" s="53">
        <f>T69*$BK$62</f>
        <v/>
      </c>
      <c r="BL69" s="53">
        <f>BE69+BF69+AL69+BJ69+BK69+AD69+AF69</f>
        <v/>
      </c>
      <c r="BM69" s="49">
        <f>(T69-BL69)</f>
        <v/>
      </c>
    </row>
    <row r="70" ht="15.75" customHeight="1" s="218">
      <c r="A70" s="26" t="n"/>
      <c r="B70" s="26" t="n"/>
      <c r="C70" s="26" t="n"/>
      <c r="D70" s="26" t="n"/>
      <c r="E70" s="27" t="n"/>
      <c r="F70" s="26" t="inlineStr">
        <is>
          <t>SERVIÇOS</t>
        </is>
      </c>
      <c r="G70" s="28" t="n"/>
      <c r="H70" s="26" t="n"/>
      <c r="I70" s="26" t="inlineStr">
        <is>
          <t>Qde</t>
        </is>
      </c>
      <c r="J70" s="29" t="n"/>
      <c r="K70" s="107" t="n"/>
      <c r="L70" s="107" t="n"/>
      <c r="M70" s="108" t="n"/>
      <c r="N70" s="108" t="n"/>
      <c r="O70" s="108" t="n"/>
      <c r="P70" s="108" t="n"/>
      <c r="Q70" s="27" t="n"/>
      <c r="R70" s="27" t="n"/>
      <c r="S70" s="20" t="inlineStr">
        <is>
          <t>Preço Unitário c/ Desconto</t>
        </is>
      </c>
      <c r="T70" s="20" t="inlineStr">
        <is>
          <t>Preço Total c/ Desconto</t>
        </is>
      </c>
      <c r="U70" s="27" t="inlineStr">
        <is>
          <t>Preço Unitário</t>
        </is>
      </c>
      <c r="V70" s="30" t="n"/>
      <c r="W70" s="31" t="n">
        <v>0.0165</v>
      </c>
      <c r="X70" s="31" t="n">
        <v>0.076</v>
      </c>
      <c r="Y70" s="32" t="n"/>
      <c r="Z70" s="32" t="n"/>
      <c r="AA70" s="32" t="n"/>
      <c r="AB70" s="32" t="n"/>
      <c r="AC70" s="31">
        <f t="array" ref="AC70">VLOOKUP(Y70&amp;Z70&amp;AA70&amp;AB70,Variáveis!$O$2:$S$300&amp;Variáveis!$P$2:$T$300&amp;Variáveis!$Q$2:$U$300&amp;Variáveis!$R$2:$V$300,5,FALSE)</f>
        <v/>
      </c>
      <c r="AD70" s="31" t="n"/>
      <c r="AE70" s="33" t="n"/>
      <c r="AF70" s="33" t="n">
        <v>0.02</v>
      </c>
      <c r="AG70" s="33" t="n"/>
      <c r="AH70" s="27" t="n"/>
      <c r="AI70" s="29" t="n"/>
      <c r="AJ70" s="29" t="n"/>
      <c r="AK70" s="29" t="n"/>
      <c r="AL70" s="29" t="n"/>
      <c r="AM70" s="29" t="n"/>
      <c r="AN70" s="29" t="n"/>
      <c r="AO70" s="29" t="n"/>
      <c r="AP70" s="29" t="n"/>
      <c r="AQ70" s="29" t="n"/>
      <c r="AR70" s="29">
        <f t="array" ref="AR70">VLOOKUP(M70&amp;N70&amp;O70&amp;P70,Variáveis!$A$2:$E$240&amp;Variáveis!$B$2:$F$240&amp;Variáveis!$C$2:$G$240&amp;Variáveis!$D$2:$H$240,5,FALSE)</f>
        <v/>
      </c>
      <c r="AS70" s="29" t="n"/>
      <c r="AT70" s="29" t="n"/>
      <c r="AU70" s="29" t="n"/>
      <c r="AV70" s="29" t="n"/>
      <c r="AW70" s="29" t="n"/>
      <c r="AX70" s="29" t="n"/>
      <c r="AY70" s="29" t="n"/>
      <c r="AZ70" s="29" t="n"/>
      <c r="BA70" s="29" t="n"/>
      <c r="BB70" s="29" t="n"/>
      <c r="BC70" s="29" t="n"/>
      <c r="BD70" s="73" t="n"/>
      <c r="BE70" s="29" t="n"/>
      <c r="BF70" s="29" t="n"/>
      <c r="BG70" s="29" t="n"/>
      <c r="BH70" s="29" t="n"/>
      <c r="BI70" s="29" t="n"/>
      <c r="BJ70" s="31" t="n">
        <v>0.0288</v>
      </c>
      <c r="BK70" s="31">
        <f>BK4</f>
        <v/>
      </c>
      <c r="BL70" s="29" t="n"/>
      <c r="BM70" s="31" t="n"/>
    </row>
    <row r="71" ht="15.75" customHeight="1" s="218">
      <c r="A71" s="74" t="n"/>
      <c r="B71" s="74" t="n"/>
      <c r="C71" s="74" t="n"/>
      <c r="D71" s="74" t="n"/>
      <c r="E71" s="70" t="n"/>
      <c r="F71" s="149">
        <f>BOM!F71</f>
        <v/>
      </c>
      <c r="G71" s="49">
        <f>BOM!G71</f>
        <v/>
      </c>
      <c r="H71" s="49">
        <f>BOM!H71</f>
        <v/>
      </c>
      <c r="I71" s="144">
        <f>BOM!I71</f>
        <v/>
      </c>
      <c r="J71" s="146">
        <f>BOM!J71</f>
        <v/>
      </c>
      <c r="K71" s="150">
        <f>BOM!K71</f>
        <v/>
      </c>
      <c r="L71" s="150">
        <f>BOM!L71</f>
        <v/>
      </c>
      <c r="M71" s="150">
        <f>BOM!M71</f>
        <v/>
      </c>
      <c r="N71" s="150">
        <f>BOM!N71</f>
        <v/>
      </c>
      <c r="O71" s="150">
        <f>BOM!O71</f>
        <v/>
      </c>
      <c r="P71" s="150">
        <f>BOM!P71</f>
        <v/>
      </c>
      <c r="Q71" s="46">
        <f>$F$97</f>
        <v/>
      </c>
      <c r="R71" s="46">
        <f>$F$98</f>
        <v/>
      </c>
      <c r="S71" s="48">
        <f>U71-(U71*R71)</f>
        <v/>
      </c>
      <c r="T71" s="48">
        <f>S71*I71</f>
        <v/>
      </c>
      <c r="U71" s="48">
        <f>(BI71)/(1-(BH71+Q71))</f>
        <v/>
      </c>
      <c r="V71" s="48">
        <f>U71*I71</f>
        <v/>
      </c>
      <c r="W71" s="49">
        <f>T71*$W$62</f>
        <v/>
      </c>
      <c r="X71" s="49">
        <f>T71*$X$62</f>
        <v/>
      </c>
      <c r="Y71" s="79">
        <f>M73</f>
        <v/>
      </c>
      <c r="Z71" s="80" t="n"/>
      <c r="AA71" s="80" t="n"/>
      <c r="AB71" s="80" t="n"/>
      <c r="AC71" s="80" t="n"/>
      <c r="AD71" s="80" t="n"/>
      <c r="AE71" s="81" t="n"/>
      <c r="AF71" s="49">
        <f>T71*$AF$62</f>
        <v/>
      </c>
      <c r="AG71" s="49" t="n"/>
      <c r="AH71" s="82" t="n"/>
      <c r="AI71" s="53">
        <f>J71</f>
        <v/>
      </c>
      <c r="AJ71" s="53">
        <f>AI71</f>
        <v/>
      </c>
      <c r="AK71" s="53" t="n"/>
      <c r="AL71" s="53">
        <f>AJ71*I71</f>
        <v/>
      </c>
      <c r="AM71" s="83" t="n"/>
      <c r="AN71" s="83" t="n"/>
      <c r="AO71" s="83" t="n"/>
      <c r="AP71" s="110" t="n"/>
      <c r="AQ71" s="110" t="n"/>
      <c r="AR71" s="110">
        <f t="array" ref="AR71">VLOOKUP(M71&amp;N71&amp;O71&amp;P71,Variáveis!$A$2:$E$240&amp;Variáveis!$B$2:$F$240&amp;Variáveis!$C$2:$G$240&amp;Variáveis!$D$2:$H$240,5,FALSE)</f>
        <v/>
      </c>
      <c r="AS71" s="111" t="n"/>
      <c r="AT71" s="111" t="n"/>
      <c r="AU71" s="111" t="n"/>
      <c r="AV71" s="111" t="n"/>
      <c r="AW71" s="111" t="n"/>
      <c r="AX71" s="111" t="n"/>
      <c r="AY71" s="111" t="n"/>
      <c r="AZ71" s="111" t="n"/>
      <c r="BA71" s="111" t="n"/>
      <c r="BB71" s="111" t="n"/>
      <c r="BC71" s="111" t="n"/>
      <c r="BD71" s="112" t="n"/>
      <c r="BE71" s="49">
        <f>W71</f>
        <v/>
      </c>
      <c r="BF71" s="49">
        <f>X71</f>
        <v/>
      </c>
      <c r="BG71" s="49" t="n"/>
      <c r="BH71" s="51">
        <f>$W$62+$X$62+$AF$62+$BJ$62+0.07</f>
        <v/>
      </c>
      <c r="BI71" s="53">
        <f>AJ71+AS71+AT71</f>
        <v/>
      </c>
      <c r="BJ71" s="53">
        <f>T71*$BJ$62</f>
        <v/>
      </c>
      <c r="BK71" s="53">
        <f>T71*$BK$62</f>
        <v/>
      </c>
      <c r="BL71" s="53">
        <f>BE71+BF71+AL71+BJ71+BK71+AD71+AF71</f>
        <v/>
      </c>
      <c r="BM71" s="49">
        <f>(T71-BL71)</f>
        <v/>
      </c>
    </row>
    <row r="72" ht="15.75" customHeight="1" s="218">
      <c r="A72" s="74" t="n"/>
      <c r="B72" s="74" t="n"/>
      <c r="C72" s="74" t="n"/>
      <c r="D72" s="74" t="n"/>
      <c r="E72" s="70" t="n"/>
      <c r="F72" s="149">
        <f>BOM!F72</f>
        <v/>
      </c>
      <c r="G72" s="49">
        <f>BOM!G72</f>
        <v/>
      </c>
      <c r="H72" s="49">
        <f>BOM!H72</f>
        <v/>
      </c>
      <c r="I72" s="144">
        <f>BOM!I72</f>
        <v/>
      </c>
      <c r="J72" s="146">
        <f>BOM!J72</f>
        <v/>
      </c>
      <c r="K72" s="150">
        <f>BOM!K72</f>
        <v/>
      </c>
      <c r="L72" s="150">
        <f>BOM!L72</f>
        <v/>
      </c>
      <c r="M72" s="150">
        <f>BOM!M72</f>
        <v/>
      </c>
      <c r="N72" s="150">
        <f>BOM!N72</f>
        <v/>
      </c>
      <c r="O72" s="150">
        <f>BOM!O72</f>
        <v/>
      </c>
      <c r="P72" s="150">
        <f>BOM!P72</f>
        <v/>
      </c>
      <c r="Q72" s="46">
        <f>$F$97</f>
        <v/>
      </c>
      <c r="R72" s="46">
        <f>$F$98</f>
        <v/>
      </c>
      <c r="S72" s="48">
        <f>U72-(U72*R72)</f>
        <v/>
      </c>
      <c r="T72" s="48">
        <f>S72*I72</f>
        <v/>
      </c>
      <c r="U72" s="48">
        <f>(BI72)/(1-(BH72+Q72))</f>
        <v/>
      </c>
      <c r="V72" s="48">
        <f>U72*I72</f>
        <v/>
      </c>
      <c r="W72" s="49">
        <f>T72*$W$62</f>
        <v/>
      </c>
      <c r="X72" s="49">
        <f>T72*$X$62</f>
        <v/>
      </c>
      <c r="Y72" s="90" t="n"/>
      <c r="Z72" s="91" t="n"/>
      <c r="AA72" s="91" t="n"/>
      <c r="AB72" s="91" t="n"/>
      <c r="AC72" s="91" t="n"/>
      <c r="AD72" s="91" t="n"/>
      <c r="AE72" s="92" t="n"/>
      <c r="AF72" s="49">
        <f>T72*$AF$62</f>
        <v/>
      </c>
      <c r="AG72" s="49" t="n"/>
      <c r="AH72" s="82" t="n"/>
      <c r="AI72" s="53">
        <f>J72</f>
        <v/>
      </c>
      <c r="AJ72" s="53">
        <f>AI72</f>
        <v/>
      </c>
      <c r="AK72" s="53" t="n"/>
      <c r="AL72" s="53">
        <f>AJ72*I72</f>
        <v/>
      </c>
      <c r="AM72" s="93" t="n"/>
      <c r="AN72" s="93" t="n"/>
      <c r="AO72" s="93" t="n"/>
      <c r="AP72" s="113" t="n"/>
      <c r="AQ72" s="113" t="n"/>
      <c r="AR72" s="113" t="n"/>
      <c r="AS72" s="114" t="n"/>
      <c r="AT72" s="114" t="n"/>
      <c r="AU72" s="114" t="n"/>
      <c r="AV72" s="114" t="n"/>
      <c r="AW72" s="114" t="n"/>
      <c r="AX72" s="114" t="n"/>
      <c r="AY72" s="114" t="n"/>
      <c r="AZ72" s="114" t="n"/>
      <c r="BA72" s="114" t="n"/>
      <c r="BB72" s="114" t="n"/>
      <c r="BC72" s="114" t="n"/>
      <c r="BD72" s="115" t="n"/>
      <c r="BE72" s="49">
        <f>W72</f>
        <v/>
      </c>
      <c r="BF72" s="49">
        <f>X72</f>
        <v/>
      </c>
      <c r="BG72" s="49" t="n"/>
      <c r="BH72" s="51">
        <f>$W$62+$X$62+$AF$62+$BJ$62+0.07</f>
        <v/>
      </c>
      <c r="BI72" s="53">
        <f>AJ72+AS72+AT72</f>
        <v/>
      </c>
      <c r="BJ72" s="53">
        <f>T72*$BJ$62</f>
        <v/>
      </c>
      <c r="BK72" s="53">
        <f>T72*$BK$62</f>
        <v/>
      </c>
      <c r="BL72" s="53">
        <f>BE72+BF72+AL72+BJ72+BK72+AD72+AF72</f>
        <v/>
      </c>
      <c r="BM72" s="49">
        <f>(T72-BL72)</f>
        <v/>
      </c>
    </row>
    <row r="73" ht="15.75" customHeight="1" s="218">
      <c r="A73" s="74" t="n"/>
      <c r="B73" s="74" t="n"/>
      <c r="C73" s="74" t="n"/>
      <c r="D73" s="74" t="n"/>
      <c r="E73" s="70" t="n"/>
      <c r="F73" s="149">
        <f>BOM!F73</f>
        <v/>
      </c>
      <c r="G73" s="49">
        <f>BOM!G73</f>
        <v/>
      </c>
      <c r="H73" s="49">
        <f>BOM!H73</f>
        <v/>
      </c>
      <c r="I73" s="144">
        <f>BOM!I73</f>
        <v/>
      </c>
      <c r="J73" s="146">
        <f>BOM!J73</f>
        <v/>
      </c>
      <c r="K73" s="150">
        <f>BOM!K73</f>
        <v/>
      </c>
      <c r="L73" s="150">
        <f>BOM!L73</f>
        <v/>
      </c>
      <c r="M73" s="150">
        <f>BOM!M73</f>
        <v/>
      </c>
      <c r="N73" s="150">
        <f>BOM!N73</f>
        <v/>
      </c>
      <c r="O73" s="150">
        <f>BOM!O73</f>
        <v/>
      </c>
      <c r="P73" s="150">
        <f>BOM!P73</f>
        <v/>
      </c>
      <c r="Q73" s="46">
        <f>$F$97</f>
        <v/>
      </c>
      <c r="R73" s="46">
        <f>$F$98</f>
        <v/>
      </c>
      <c r="S73" s="48">
        <f>U73-(U73*R73)</f>
        <v/>
      </c>
      <c r="T73" s="48">
        <f>S73*I73</f>
        <v/>
      </c>
      <c r="U73" s="48">
        <f>(BI73)/(1-(BH73+Q73))</f>
        <v/>
      </c>
      <c r="V73" s="48">
        <f>U73*I73</f>
        <v/>
      </c>
      <c r="W73" s="49">
        <f>T73*$W$62</f>
        <v/>
      </c>
      <c r="X73" s="49">
        <f>T73*$X$62</f>
        <v/>
      </c>
      <c r="Y73" s="90" t="n"/>
      <c r="Z73" s="91" t="n"/>
      <c r="AA73" s="91" t="n"/>
      <c r="AB73" s="91" t="n"/>
      <c r="AC73" s="91" t="n"/>
      <c r="AD73" s="91" t="n"/>
      <c r="AE73" s="92" t="n"/>
      <c r="AF73" s="49">
        <f>T73*$AF$62</f>
        <v/>
      </c>
      <c r="AG73" s="49" t="n"/>
      <c r="AH73" s="82" t="n"/>
      <c r="AI73" s="53">
        <f>J73</f>
        <v/>
      </c>
      <c r="AJ73" s="53">
        <f>AI73</f>
        <v/>
      </c>
      <c r="AK73" s="53" t="n"/>
      <c r="AL73" s="53">
        <f>AJ73*I73</f>
        <v/>
      </c>
      <c r="AM73" s="93" t="n"/>
      <c r="AN73" s="93" t="n"/>
      <c r="AO73" s="93" t="n"/>
      <c r="AP73" s="113" t="n"/>
      <c r="AQ73" s="113" t="n"/>
      <c r="AR73" s="113" t="n"/>
      <c r="AS73" s="114" t="n"/>
      <c r="AT73" s="114" t="n"/>
      <c r="AU73" s="114" t="n"/>
      <c r="AV73" s="114" t="n"/>
      <c r="AW73" s="114" t="n"/>
      <c r="AX73" s="114" t="n"/>
      <c r="AY73" s="114" t="n"/>
      <c r="AZ73" s="114" t="n"/>
      <c r="BA73" s="114" t="n"/>
      <c r="BB73" s="114" t="n"/>
      <c r="BC73" s="114" t="n"/>
      <c r="BD73" s="115" t="n"/>
      <c r="BE73" s="49">
        <f>W73</f>
        <v/>
      </c>
      <c r="BF73" s="49">
        <f>X73</f>
        <v/>
      </c>
      <c r="BG73" s="49" t="n"/>
      <c r="BH73" s="51">
        <f>$W$62+$X$62+$AF$62+$BJ$62+0.07</f>
        <v/>
      </c>
      <c r="BI73" s="53">
        <f>AJ73+AS73+AT73</f>
        <v/>
      </c>
      <c r="BJ73" s="53">
        <f>T73*$BJ$62</f>
        <v/>
      </c>
      <c r="BK73" s="53">
        <f>T73*$BK$62</f>
        <v/>
      </c>
      <c r="BL73" s="53">
        <f>BE73+BF73+AL73+BJ73+BK73+AD73+AF73</f>
        <v/>
      </c>
      <c r="BM73" s="49">
        <f>(T73-BL73)</f>
        <v/>
      </c>
    </row>
    <row r="74" ht="15.75" customHeight="1" s="218">
      <c r="A74" s="74" t="n"/>
      <c r="B74" s="74" t="n"/>
      <c r="C74" s="74" t="n"/>
      <c r="D74" s="74" t="n"/>
      <c r="E74" s="70" t="n"/>
      <c r="F74" s="149">
        <f>BOM!F74</f>
        <v/>
      </c>
      <c r="G74" s="49">
        <f>BOM!G74</f>
        <v/>
      </c>
      <c r="H74" s="49">
        <f>BOM!H74</f>
        <v/>
      </c>
      <c r="I74" s="144">
        <f>4*I10</f>
        <v/>
      </c>
      <c r="J74" s="146">
        <f>BOM!J74</f>
        <v/>
      </c>
      <c r="K74" s="150">
        <f>BOM!K74</f>
        <v/>
      </c>
      <c r="L74" s="150">
        <f>BOM!L74</f>
        <v/>
      </c>
      <c r="M74" s="150">
        <f>BOM!M74</f>
        <v/>
      </c>
      <c r="N74" s="150">
        <f>BOM!N74</f>
        <v/>
      </c>
      <c r="O74" s="150">
        <f>BOM!O74</f>
        <v/>
      </c>
      <c r="P74" s="150">
        <f>BOM!P74</f>
        <v/>
      </c>
      <c r="Q74" s="46">
        <f>$F$97</f>
        <v/>
      </c>
      <c r="R74" s="46">
        <f>$F$98</f>
        <v/>
      </c>
      <c r="S74" s="48">
        <f>U74-(U74*R74)</f>
        <v/>
      </c>
      <c r="T74" s="48">
        <f>S74*I74</f>
        <v/>
      </c>
      <c r="U74" s="48">
        <f>(BI74)/(1-(BH74+Q74))</f>
        <v/>
      </c>
      <c r="V74" s="48">
        <f>U74*I74</f>
        <v/>
      </c>
      <c r="W74" s="49">
        <f>T74*$W$62</f>
        <v/>
      </c>
      <c r="X74" s="49">
        <f>T74*$X$62</f>
        <v/>
      </c>
      <c r="Y74" s="90" t="n"/>
      <c r="Z74" s="91" t="n"/>
      <c r="AA74" s="91" t="n"/>
      <c r="AB74" s="91" t="n"/>
      <c r="AC74" s="91" t="n"/>
      <c r="AD74" s="91" t="n"/>
      <c r="AE74" s="92" t="n"/>
      <c r="AF74" s="49">
        <f>T74*$AF$62</f>
        <v/>
      </c>
      <c r="AG74" s="49" t="n"/>
      <c r="AH74" s="82" t="n"/>
      <c r="AI74" s="53">
        <f>J74</f>
        <v/>
      </c>
      <c r="AJ74" s="53">
        <f>AI74</f>
        <v/>
      </c>
      <c r="AK74" s="53" t="n"/>
      <c r="AL74" s="53">
        <f>AJ74*I74</f>
        <v/>
      </c>
      <c r="AM74" s="93" t="n"/>
      <c r="AN74" s="93" t="n"/>
      <c r="AO74" s="93" t="n"/>
      <c r="AP74" s="113" t="n"/>
      <c r="AQ74" s="113" t="n"/>
      <c r="AR74" s="113" t="n"/>
      <c r="AS74" s="114" t="n"/>
      <c r="AT74" s="114" t="n"/>
      <c r="AU74" s="114" t="n"/>
      <c r="AV74" s="114" t="n"/>
      <c r="AW74" s="114" t="n"/>
      <c r="AX74" s="114" t="n"/>
      <c r="AY74" s="114" t="n"/>
      <c r="AZ74" s="114" t="n"/>
      <c r="BA74" s="114" t="n"/>
      <c r="BB74" s="114" t="n"/>
      <c r="BC74" s="114" t="n"/>
      <c r="BD74" s="115" t="n"/>
      <c r="BE74" s="49">
        <f>W74</f>
        <v/>
      </c>
      <c r="BF74" s="49">
        <f>X74</f>
        <v/>
      </c>
      <c r="BG74" s="49" t="n"/>
      <c r="BH74" s="51">
        <f>$W$62+$X$62+$AF$62+$BJ$62+0.07</f>
        <v/>
      </c>
      <c r="BI74" s="53">
        <f>AJ74+AS74+AT74</f>
        <v/>
      </c>
      <c r="BJ74" s="53">
        <f>T74*$BJ$62</f>
        <v/>
      </c>
      <c r="BK74" s="53">
        <f>T74*$BK$62</f>
        <v/>
      </c>
      <c r="BL74" s="53">
        <f>BE74+BF74+AL74+BJ74+BK74+AD74+AF74</f>
        <v/>
      </c>
      <c r="BM74" s="49">
        <f>(T74-BL74)</f>
        <v/>
      </c>
    </row>
    <row r="75" ht="15.75" customHeight="1" s="218">
      <c r="A75" s="74" t="n"/>
      <c r="B75" s="74" t="n"/>
      <c r="C75" s="74" t="n"/>
      <c r="D75" s="74" t="n"/>
      <c r="E75" s="70" t="n"/>
      <c r="F75" s="149">
        <f>BOM!F75</f>
        <v/>
      </c>
      <c r="G75" s="49">
        <f>BOM!G75</f>
        <v/>
      </c>
      <c r="H75" s="49">
        <f>BOM!H75</f>
        <v/>
      </c>
      <c r="I75" s="144">
        <f>BOM!I75</f>
        <v/>
      </c>
      <c r="J75" s="146">
        <f>BOM!J75</f>
        <v/>
      </c>
      <c r="K75" s="150">
        <f>BOM!K75</f>
        <v/>
      </c>
      <c r="L75" s="150">
        <f>BOM!L75</f>
        <v/>
      </c>
      <c r="M75" s="150">
        <f>BOM!M75</f>
        <v/>
      </c>
      <c r="N75" s="150">
        <f>BOM!N75</f>
        <v/>
      </c>
      <c r="O75" s="150">
        <f>BOM!O75</f>
        <v/>
      </c>
      <c r="P75" s="150">
        <f>BOM!P75</f>
        <v/>
      </c>
      <c r="Q75" s="46">
        <f>$F$97</f>
        <v/>
      </c>
      <c r="R75" s="46">
        <f>$F$98</f>
        <v/>
      </c>
      <c r="S75" s="48">
        <f>U75-(U75*R75)</f>
        <v/>
      </c>
      <c r="T75" s="48">
        <f>S75*I75</f>
        <v/>
      </c>
      <c r="U75" s="48">
        <f>(BI75)/(1-(BH75+Q75))</f>
        <v/>
      </c>
      <c r="V75" s="48">
        <f>U75*I75</f>
        <v/>
      </c>
      <c r="W75" s="49">
        <f>T75*$W$62</f>
        <v/>
      </c>
      <c r="X75" s="49">
        <f>T75*$X$62</f>
        <v/>
      </c>
      <c r="Y75" s="90" t="n"/>
      <c r="Z75" s="91" t="n"/>
      <c r="AA75" s="91" t="n"/>
      <c r="AB75" s="91" t="n"/>
      <c r="AC75" s="91" t="n"/>
      <c r="AD75" s="91" t="n"/>
      <c r="AE75" s="92" t="n"/>
      <c r="AF75" s="49">
        <f>T75*$AF$62</f>
        <v/>
      </c>
      <c r="AG75" s="49" t="n"/>
      <c r="AH75" s="82" t="n"/>
      <c r="AI75" s="53">
        <f>J75</f>
        <v/>
      </c>
      <c r="AJ75" s="53">
        <f>AI75</f>
        <v/>
      </c>
      <c r="AK75" s="53" t="n"/>
      <c r="AL75" s="53">
        <f>AJ75*I75</f>
        <v/>
      </c>
      <c r="AM75" s="93" t="n"/>
      <c r="AN75" s="93" t="n"/>
      <c r="AO75" s="93" t="n"/>
      <c r="AP75" s="113" t="n"/>
      <c r="AQ75" s="113" t="n"/>
      <c r="AR75" s="113" t="n"/>
      <c r="AS75" s="114" t="n"/>
      <c r="AT75" s="114" t="n"/>
      <c r="AU75" s="114" t="n"/>
      <c r="AV75" s="114" t="n"/>
      <c r="AW75" s="114" t="n"/>
      <c r="AX75" s="114" t="n"/>
      <c r="AY75" s="114" t="n"/>
      <c r="AZ75" s="114" t="n"/>
      <c r="BA75" s="114" t="n"/>
      <c r="BB75" s="114" t="n"/>
      <c r="BC75" s="114" t="n"/>
      <c r="BD75" s="115" t="n"/>
      <c r="BE75" s="49">
        <f>W75</f>
        <v/>
      </c>
      <c r="BF75" s="49">
        <f>X75</f>
        <v/>
      </c>
      <c r="BG75" s="49" t="n"/>
      <c r="BH75" s="51">
        <f>$W$62+$X$62+$AF$62+$BJ$62+0.07</f>
        <v/>
      </c>
      <c r="BI75" s="53">
        <f>AJ75+AS75+AT75</f>
        <v/>
      </c>
      <c r="BJ75" s="53">
        <f>T75*$BJ$62</f>
        <v/>
      </c>
      <c r="BK75" s="53">
        <f>T75*$BK$62</f>
        <v/>
      </c>
      <c r="BL75" s="53">
        <f>BE75+BF75+AL75+BJ75+BK75+AD75+AF75</f>
        <v/>
      </c>
      <c r="BM75" s="49">
        <f>(T75-BL75)</f>
        <v/>
      </c>
    </row>
    <row r="76" ht="15.75" customHeight="1" s="218">
      <c r="A76" s="74" t="n"/>
      <c r="B76" s="74" t="n"/>
      <c r="C76" s="74" t="n"/>
      <c r="D76" s="74" t="n"/>
      <c r="E76" s="70" t="n"/>
      <c r="F76" s="149">
        <f>BOM!F76</f>
        <v/>
      </c>
      <c r="G76" s="49">
        <f>BOM!G76</f>
        <v/>
      </c>
      <c r="H76" s="49">
        <f>BOM!H76</f>
        <v/>
      </c>
      <c r="I76" s="144">
        <f>BOM!I76</f>
        <v/>
      </c>
      <c r="J76" s="146">
        <f>BOM!J76</f>
        <v/>
      </c>
      <c r="K76" s="150">
        <f>BOM!K76</f>
        <v/>
      </c>
      <c r="L76" s="150">
        <f>BOM!L76</f>
        <v/>
      </c>
      <c r="M76" s="150">
        <f>BOM!M76</f>
        <v/>
      </c>
      <c r="N76" s="150">
        <f>BOM!N76</f>
        <v/>
      </c>
      <c r="O76" s="150">
        <f>BOM!O76</f>
        <v/>
      </c>
      <c r="P76" s="150">
        <f>BOM!P76</f>
        <v/>
      </c>
      <c r="Q76" s="46">
        <f>$F$97</f>
        <v/>
      </c>
      <c r="R76" s="46">
        <f>$F$98</f>
        <v/>
      </c>
      <c r="S76" s="48">
        <f>U76-(U76*R76)</f>
        <v/>
      </c>
      <c r="T76" s="48">
        <f>S76*I76</f>
        <v/>
      </c>
      <c r="U76" s="48">
        <f>(BI76)/(1-(BH76+Q76))</f>
        <v/>
      </c>
      <c r="V76" s="48">
        <f>U76*I76</f>
        <v/>
      </c>
      <c r="W76" s="49">
        <f>T76*$W$62</f>
        <v/>
      </c>
      <c r="X76" s="49">
        <f>T76*$X$62</f>
        <v/>
      </c>
      <c r="Y76" s="90" t="n"/>
      <c r="Z76" s="91" t="n"/>
      <c r="AA76" s="91" t="n"/>
      <c r="AB76" s="91" t="n"/>
      <c r="AC76" s="91" t="n"/>
      <c r="AD76" s="91" t="n"/>
      <c r="AE76" s="92" t="n"/>
      <c r="AF76" s="49">
        <f>T76*$AF$62</f>
        <v/>
      </c>
      <c r="AG76" s="49" t="n"/>
      <c r="AH76" s="82" t="n"/>
      <c r="AI76" s="53">
        <f>J76</f>
        <v/>
      </c>
      <c r="AJ76" s="53">
        <f>AI76</f>
        <v/>
      </c>
      <c r="AK76" s="53" t="n"/>
      <c r="AL76" s="53">
        <f>AJ76*I76</f>
        <v/>
      </c>
      <c r="AM76" s="93" t="n"/>
      <c r="AN76" s="93" t="n"/>
      <c r="AO76" s="93" t="n"/>
      <c r="AP76" s="113" t="n"/>
      <c r="AQ76" s="113" t="n"/>
      <c r="AR76" s="113" t="n"/>
      <c r="AS76" s="114" t="n"/>
      <c r="AT76" s="114" t="n"/>
      <c r="AU76" s="114" t="n"/>
      <c r="AV76" s="114" t="n"/>
      <c r="AW76" s="114" t="n"/>
      <c r="AX76" s="114" t="n"/>
      <c r="AY76" s="114" t="n"/>
      <c r="AZ76" s="114" t="n"/>
      <c r="BA76" s="114" t="n"/>
      <c r="BB76" s="114" t="n"/>
      <c r="BC76" s="114" t="n"/>
      <c r="BD76" s="115" t="n"/>
      <c r="BE76" s="49">
        <f>W76</f>
        <v/>
      </c>
      <c r="BF76" s="49">
        <f>X76</f>
        <v/>
      </c>
      <c r="BG76" s="49" t="n"/>
      <c r="BH76" s="51">
        <f>$W$62+$X$62+$AF$62+$BJ$62+0.07</f>
        <v/>
      </c>
      <c r="BI76" s="53">
        <f>AJ76+AS76+AT76</f>
        <v/>
      </c>
      <c r="BJ76" s="53">
        <f>T76*$BJ$62</f>
        <v/>
      </c>
      <c r="BK76" s="53">
        <f>T76*$BK$62</f>
        <v/>
      </c>
      <c r="BL76" s="53">
        <f>BE76+BF76+AL76+BJ76+BK76+AD76+AF76</f>
        <v/>
      </c>
      <c r="BM76" s="49">
        <f>(T76-BL76)</f>
        <v/>
      </c>
    </row>
    <row r="77" ht="15.75" customHeight="1" s="218">
      <c r="A77" s="74" t="n"/>
      <c r="B77" s="74" t="n"/>
      <c r="C77" s="74" t="n"/>
      <c r="D77" s="74" t="n"/>
      <c r="E77" s="70" t="n"/>
      <c r="F77" s="149">
        <f>BOM!F77</f>
        <v/>
      </c>
      <c r="G77" s="49">
        <f>BOM!G77</f>
        <v/>
      </c>
      <c r="H77" s="49">
        <f>BOM!H77</f>
        <v/>
      </c>
      <c r="I77" s="144">
        <f>BOM!I77</f>
        <v/>
      </c>
      <c r="J77" s="146">
        <f>BOM!J77</f>
        <v/>
      </c>
      <c r="K77" s="150">
        <f>BOM!K77</f>
        <v/>
      </c>
      <c r="L77" s="150">
        <f>BOM!L77</f>
        <v/>
      </c>
      <c r="M77" s="150">
        <f>BOM!M77</f>
        <v/>
      </c>
      <c r="N77" s="150">
        <f>BOM!N77</f>
        <v/>
      </c>
      <c r="O77" s="150">
        <f>BOM!O77</f>
        <v/>
      </c>
      <c r="P77" s="150">
        <f>BOM!P77</f>
        <v/>
      </c>
      <c r="Q77" s="46">
        <f>$F$97</f>
        <v/>
      </c>
      <c r="R77" s="46">
        <f>$F$98</f>
        <v/>
      </c>
      <c r="S77" s="48">
        <f>U77-(U77*R77)</f>
        <v/>
      </c>
      <c r="T77" s="48">
        <f>S77*I77</f>
        <v/>
      </c>
      <c r="U77" s="48">
        <f>(BI77)/(1-(BH77+Q77))</f>
        <v/>
      </c>
      <c r="V77" s="48">
        <f>U77*I77</f>
        <v/>
      </c>
      <c r="W77" s="49">
        <f>T77*$W$62</f>
        <v/>
      </c>
      <c r="X77" s="49">
        <f>T77*$X$62</f>
        <v/>
      </c>
      <c r="Y77" s="90" t="n"/>
      <c r="Z77" s="91" t="n"/>
      <c r="AA77" s="91" t="n"/>
      <c r="AB77" s="91" t="n"/>
      <c r="AC77" s="91" t="n"/>
      <c r="AD77" s="91" t="n"/>
      <c r="AE77" s="92" t="n"/>
      <c r="AF77" s="49">
        <f>T77*$AF$62</f>
        <v/>
      </c>
      <c r="AG77" s="49" t="n"/>
      <c r="AH77" s="82" t="n"/>
      <c r="AI77" s="53">
        <f>J77</f>
        <v/>
      </c>
      <c r="AJ77" s="53">
        <f>AI77</f>
        <v/>
      </c>
      <c r="AK77" s="53" t="n"/>
      <c r="AL77" s="53">
        <f>AJ77*I77</f>
        <v/>
      </c>
      <c r="AM77" s="93" t="n"/>
      <c r="AN77" s="93" t="n"/>
      <c r="AO77" s="93" t="n"/>
      <c r="AP77" s="113" t="n"/>
      <c r="AQ77" s="113" t="n"/>
      <c r="AR77" s="113" t="n"/>
      <c r="AS77" s="114" t="n"/>
      <c r="AT77" s="114" t="n"/>
      <c r="AU77" s="114" t="n"/>
      <c r="AV77" s="114" t="n"/>
      <c r="AW77" s="114" t="n"/>
      <c r="AX77" s="114" t="n"/>
      <c r="AY77" s="114" t="n"/>
      <c r="AZ77" s="114" t="n"/>
      <c r="BA77" s="114" t="n"/>
      <c r="BB77" s="114" t="n"/>
      <c r="BC77" s="114" t="n"/>
      <c r="BD77" s="115" t="n"/>
      <c r="BE77" s="49">
        <f>W77</f>
        <v/>
      </c>
      <c r="BF77" s="49">
        <f>X77</f>
        <v/>
      </c>
      <c r="BG77" s="49" t="n"/>
      <c r="BH77" s="51">
        <f>$W$62+$X$62+$AF$62+$BJ$62+0.07</f>
        <v/>
      </c>
      <c r="BI77" s="53">
        <f>AJ77+AS77+AT77</f>
        <v/>
      </c>
      <c r="BJ77" s="53">
        <f>T77*$BJ$62</f>
        <v/>
      </c>
      <c r="BK77" s="53">
        <f>T77*$BK$62</f>
        <v/>
      </c>
      <c r="BL77" s="53">
        <f>BE77+BF77+AL77+BJ77+BK77+AD77+AF77</f>
        <v/>
      </c>
      <c r="BM77" s="49">
        <f>(T77-BL77)</f>
        <v/>
      </c>
    </row>
    <row r="78" ht="15.75" customHeight="1" s="218">
      <c r="A78" s="74" t="n"/>
      <c r="B78" s="74" t="n"/>
      <c r="C78" s="74" t="n"/>
      <c r="D78" s="74" t="n"/>
      <c r="E78" s="70" t="n"/>
      <c r="F78" s="149">
        <f>BOM!F78</f>
        <v/>
      </c>
      <c r="G78" s="49">
        <f>BOM!G78</f>
        <v/>
      </c>
      <c r="H78" s="49">
        <f>BOM!H78</f>
        <v/>
      </c>
      <c r="I78" s="144">
        <f>BOM!I78</f>
        <v/>
      </c>
      <c r="J78" s="146">
        <f>BOM!J78</f>
        <v/>
      </c>
      <c r="K78" s="150">
        <f>BOM!K78</f>
        <v/>
      </c>
      <c r="L78" s="150">
        <f>BOM!L78</f>
        <v/>
      </c>
      <c r="M78" s="150">
        <f>BOM!M78</f>
        <v/>
      </c>
      <c r="N78" s="150">
        <f>BOM!N78</f>
        <v/>
      </c>
      <c r="O78" s="150">
        <f>BOM!O78</f>
        <v/>
      </c>
      <c r="P78" s="150">
        <f>BOM!P78</f>
        <v/>
      </c>
      <c r="Q78" s="46">
        <f>$F$97</f>
        <v/>
      </c>
      <c r="R78" s="46">
        <f>$F$98</f>
        <v/>
      </c>
      <c r="S78" s="48">
        <f>U78-(U78*R78)</f>
        <v/>
      </c>
      <c r="T78" s="48">
        <f>S78*I78</f>
        <v/>
      </c>
      <c r="U78" s="48">
        <f>(BI78)/(1-(BH78+Q78))</f>
        <v/>
      </c>
      <c r="V78" s="48">
        <f>U78*I78</f>
        <v/>
      </c>
      <c r="W78" s="49">
        <f>T78*$W$62</f>
        <v/>
      </c>
      <c r="X78" s="49">
        <f>T78*$X$62</f>
        <v/>
      </c>
      <c r="Y78" s="90" t="n"/>
      <c r="Z78" s="91" t="n"/>
      <c r="AA78" s="91" t="n"/>
      <c r="AB78" s="91" t="n"/>
      <c r="AC78" s="91" t="n"/>
      <c r="AD78" s="91" t="n"/>
      <c r="AE78" s="92" t="n"/>
      <c r="AF78" s="49">
        <f>T78*$AF$62</f>
        <v/>
      </c>
      <c r="AG78" s="49" t="n"/>
      <c r="AH78" s="82" t="n"/>
      <c r="AI78" s="53">
        <f>J78</f>
        <v/>
      </c>
      <c r="AJ78" s="53">
        <f>AI78</f>
        <v/>
      </c>
      <c r="AK78" s="53" t="n"/>
      <c r="AL78" s="53">
        <f>AJ78*I78</f>
        <v/>
      </c>
      <c r="AM78" s="93" t="n"/>
      <c r="AN78" s="93" t="n"/>
      <c r="AO78" s="93" t="n"/>
      <c r="AP78" s="113" t="n"/>
      <c r="AQ78" s="113" t="n"/>
      <c r="AR78" s="113" t="n"/>
      <c r="AS78" s="114" t="n"/>
      <c r="AT78" s="114" t="n"/>
      <c r="AU78" s="114" t="n"/>
      <c r="AV78" s="114" t="n"/>
      <c r="AW78" s="114" t="n"/>
      <c r="AX78" s="114" t="n"/>
      <c r="AY78" s="114" t="n"/>
      <c r="AZ78" s="114" t="n"/>
      <c r="BA78" s="114" t="n"/>
      <c r="BB78" s="114" t="n"/>
      <c r="BC78" s="114" t="n"/>
      <c r="BD78" s="115" t="n"/>
      <c r="BE78" s="49">
        <f>W78</f>
        <v/>
      </c>
      <c r="BF78" s="49">
        <f>X78</f>
        <v/>
      </c>
      <c r="BG78" s="49" t="n"/>
      <c r="BH78" s="51">
        <f>$W$62+$X$62+$AF$62+$BJ$62+0.07</f>
        <v/>
      </c>
      <c r="BI78" s="53">
        <f>AJ78+AS78+AT78</f>
        <v/>
      </c>
      <c r="BJ78" s="53">
        <f>T78*$BJ$62</f>
        <v/>
      </c>
      <c r="BK78" s="53">
        <f>T78*$BK$62</f>
        <v/>
      </c>
      <c r="BL78" s="53">
        <f>BE78+BF78+AL78+BJ78+BK78+AD78+AF78</f>
        <v/>
      </c>
      <c r="BM78" s="49">
        <f>(T78-BL78)</f>
        <v/>
      </c>
    </row>
    <row r="79" ht="15.75" customHeight="1" s="218">
      <c r="A79" s="74" t="n"/>
      <c r="B79" s="74" t="n"/>
      <c r="C79" s="74" t="n"/>
      <c r="D79" s="74" t="n"/>
      <c r="E79" s="70" t="n"/>
      <c r="F79" s="149">
        <f>BOM!F79</f>
        <v/>
      </c>
      <c r="G79" s="49">
        <f>BOM!G79</f>
        <v/>
      </c>
      <c r="H79" s="49">
        <f>BOM!H79</f>
        <v/>
      </c>
      <c r="I79" s="144">
        <f>BOM!I79</f>
        <v/>
      </c>
      <c r="J79" s="146">
        <f>BOM!J79</f>
        <v/>
      </c>
      <c r="K79" s="150">
        <f>BOM!K79</f>
        <v/>
      </c>
      <c r="L79" s="150">
        <f>BOM!L79</f>
        <v/>
      </c>
      <c r="M79" s="150">
        <f>BOM!M79</f>
        <v/>
      </c>
      <c r="N79" s="150">
        <f>BOM!N79</f>
        <v/>
      </c>
      <c r="O79" s="150">
        <f>BOM!O79</f>
        <v/>
      </c>
      <c r="P79" s="150">
        <f>BOM!P79</f>
        <v/>
      </c>
      <c r="Q79" s="46">
        <f>$F$97</f>
        <v/>
      </c>
      <c r="R79" s="46">
        <f>$F$98</f>
        <v/>
      </c>
      <c r="S79" s="48">
        <f>U79-(U79*R79)</f>
        <v/>
      </c>
      <c r="T79" s="48">
        <f>S79*I79</f>
        <v/>
      </c>
      <c r="U79" s="48">
        <f>(BI79)/(1-(BH79+Q79))</f>
        <v/>
      </c>
      <c r="V79" s="48">
        <f>U79*I79</f>
        <v/>
      </c>
      <c r="W79" s="49">
        <f>T79*$W$62</f>
        <v/>
      </c>
      <c r="X79" s="49">
        <f>T79*$X$62</f>
        <v/>
      </c>
      <c r="Y79" s="90" t="n"/>
      <c r="Z79" s="91" t="n"/>
      <c r="AA79" s="91" t="n"/>
      <c r="AB79" s="91" t="n"/>
      <c r="AC79" s="91" t="n"/>
      <c r="AD79" s="91" t="n"/>
      <c r="AE79" s="92" t="n"/>
      <c r="AF79" s="49">
        <f>T79*$AF$62</f>
        <v/>
      </c>
      <c r="AG79" s="49" t="n"/>
      <c r="AH79" s="82" t="n"/>
      <c r="AI79" s="53">
        <f>J79</f>
        <v/>
      </c>
      <c r="AJ79" s="53">
        <f>AI79</f>
        <v/>
      </c>
      <c r="AK79" s="53" t="n"/>
      <c r="AL79" s="53">
        <f>AJ79*I79</f>
        <v/>
      </c>
      <c r="AM79" s="93" t="n"/>
      <c r="AN79" s="93" t="n"/>
      <c r="AO79" s="93" t="n"/>
      <c r="AP79" s="113" t="n"/>
      <c r="AQ79" s="113" t="n"/>
      <c r="AR79" s="113" t="n"/>
      <c r="AS79" s="114" t="n"/>
      <c r="AT79" s="114" t="n"/>
      <c r="AU79" s="114" t="n"/>
      <c r="AV79" s="114" t="n"/>
      <c r="AW79" s="114" t="n"/>
      <c r="AX79" s="114" t="n"/>
      <c r="AY79" s="114" t="n"/>
      <c r="AZ79" s="114" t="n"/>
      <c r="BA79" s="114" t="n"/>
      <c r="BB79" s="114" t="n"/>
      <c r="BC79" s="114" t="n"/>
      <c r="BD79" s="115" t="n"/>
      <c r="BE79" s="49">
        <f>W79</f>
        <v/>
      </c>
      <c r="BF79" s="49">
        <f>X79</f>
        <v/>
      </c>
      <c r="BG79" s="49" t="n"/>
      <c r="BH79" s="51">
        <f>$W$62+$X$62+$AF$62+$BJ$62+0.07</f>
        <v/>
      </c>
      <c r="BI79" s="53">
        <f>AJ79+AS79+AT79</f>
        <v/>
      </c>
      <c r="BJ79" s="53">
        <f>T79*$BJ$62</f>
        <v/>
      </c>
      <c r="BK79" s="53">
        <f>T79*$BK$62</f>
        <v/>
      </c>
      <c r="BL79" s="53">
        <f>BE79+BF79+AL79+BJ79+BK79+AD79+AF79</f>
        <v/>
      </c>
      <c r="BM79" s="49">
        <f>(T79-BL79)</f>
        <v/>
      </c>
    </row>
    <row r="80" ht="15.75" customHeight="1" s="218">
      <c r="A80" s="74" t="n"/>
      <c r="B80" s="74" t="n"/>
      <c r="C80" s="74" t="n"/>
      <c r="D80" s="74" t="n"/>
      <c r="E80" s="70" t="n"/>
      <c r="F80" s="149">
        <f>BOM!F80</f>
        <v/>
      </c>
      <c r="G80" s="49">
        <f>BOM!G80</f>
        <v/>
      </c>
      <c r="H80" s="49">
        <f>BOM!H80</f>
        <v/>
      </c>
      <c r="I80" s="144">
        <f>BOM!I80</f>
        <v/>
      </c>
      <c r="J80" s="146">
        <f>BOM!J80</f>
        <v/>
      </c>
      <c r="K80" s="150">
        <f>BOM!K80</f>
        <v/>
      </c>
      <c r="L80" s="150">
        <f>BOM!L80</f>
        <v/>
      </c>
      <c r="M80" s="150">
        <f>BOM!M80</f>
        <v/>
      </c>
      <c r="N80" s="150">
        <f>BOM!N80</f>
        <v/>
      </c>
      <c r="O80" s="150">
        <f>BOM!O80</f>
        <v/>
      </c>
      <c r="P80" s="150">
        <f>BOM!P80</f>
        <v/>
      </c>
      <c r="Q80" s="46">
        <f>$F$97</f>
        <v/>
      </c>
      <c r="R80" s="46">
        <f>$F$98</f>
        <v/>
      </c>
      <c r="S80" s="48">
        <f>U80-(U80*R80)</f>
        <v/>
      </c>
      <c r="T80" s="48">
        <f>S80*I80</f>
        <v/>
      </c>
      <c r="U80" s="48">
        <f>(BI80)/(1-(BH80+Q80))</f>
        <v/>
      </c>
      <c r="V80" s="48">
        <f>U80*I80</f>
        <v/>
      </c>
      <c r="W80" s="49">
        <f>T80*$W$62</f>
        <v/>
      </c>
      <c r="X80" s="49">
        <f>T80*$X$62</f>
        <v/>
      </c>
      <c r="Y80" s="90" t="n"/>
      <c r="Z80" s="91" t="n"/>
      <c r="AA80" s="91" t="n"/>
      <c r="AB80" s="91" t="n"/>
      <c r="AC80" s="91" t="n"/>
      <c r="AD80" s="91" t="n"/>
      <c r="AE80" s="92" t="n"/>
      <c r="AF80" s="49">
        <f>T80*$AF$62</f>
        <v/>
      </c>
      <c r="AG80" s="49" t="n"/>
      <c r="AH80" s="82" t="n"/>
      <c r="AI80" s="53">
        <f>J80</f>
        <v/>
      </c>
      <c r="AJ80" s="53">
        <f>AI80</f>
        <v/>
      </c>
      <c r="AK80" s="53" t="n"/>
      <c r="AL80" s="53">
        <f>AJ80*I80</f>
        <v/>
      </c>
      <c r="AM80" s="93" t="n"/>
      <c r="AN80" s="93" t="n"/>
      <c r="AO80" s="93" t="n"/>
      <c r="AP80" s="113" t="n"/>
      <c r="AQ80" s="113" t="n"/>
      <c r="AR80" s="113" t="n"/>
      <c r="AS80" s="114" t="n"/>
      <c r="AT80" s="114" t="n"/>
      <c r="AU80" s="114" t="n"/>
      <c r="AV80" s="114" t="n"/>
      <c r="AW80" s="114" t="n"/>
      <c r="AX80" s="114" t="n"/>
      <c r="AY80" s="114" t="n"/>
      <c r="AZ80" s="114" t="n"/>
      <c r="BA80" s="114" t="n"/>
      <c r="BB80" s="114" t="n"/>
      <c r="BC80" s="114" t="n"/>
      <c r="BD80" s="115" t="n"/>
      <c r="BE80" s="49">
        <f>W80</f>
        <v/>
      </c>
      <c r="BF80" s="49">
        <f>X80</f>
        <v/>
      </c>
      <c r="BG80" s="49" t="n"/>
      <c r="BH80" s="51">
        <f>$W$62+$X$62+$AF$62+$BJ$62+0.07</f>
        <v/>
      </c>
      <c r="BI80" s="53">
        <f>AJ80+AS80+AT80</f>
        <v/>
      </c>
      <c r="BJ80" s="53">
        <f>T80*$BJ$62</f>
        <v/>
      </c>
      <c r="BK80" s="53">
        <f>T80*$BK$62</f>
        <v/>
      </c>
      <c r="BL80" s="53">
        <f>BE80+BF80+AL80+BJ80+BK80+AD80+AF80</f>
        <v/>
      </c>
      <c r="BM80" s="49">
        <f>(T80-BL80)</f>
        <v/>
      </c>
    </row>
    <row r="81" ht="15.75" customHeight="1" s="218">
      <c r="A81" s="74" t="n"/>
      <c r="B81" s="74" t="n"/>
      <c r="C81" s="74" t="n"/>
      <c r="D81" s="74" t="n"/>
      <c r="E81" s="70" t="n"/>
      <c r="F81" s="149">
        <f>BOM!F81</f>
        <v/>
      </c>
      <c r="G81" s="49">
        <f>BOM!G81</f>
        <v/>
      </c>
      <c r="H81" s="49">
        <f>BOM!H81</f>
        <v/>
      </c>
      <c r="I81" s="144">
        <f>BOM!I81</f>
        <v/>
      </c>
      <c r="J81" s="146">
        <f>BOM!J81</f>
        <v/>
      </c>
      <c r="K81" s="150">
        <f>BOM!K81</f>
        <v/>
      </c>
      <c r="L81" s="150">
        <f>BOM!L81</f>
        <v/>
      </c>
      <c r="M81" s="150">
        <f>BOM!M81</f>
        <v/>
      </c>
      <c r="N81" s="150">
        <f>BOM!N81</f>
        <v/>
      </c>
      <c r="O81" s="150">
        <f>BOM!O81</f>
        <v/>
      </c>
      <c r="P81" s="150">
        <f>BOM!P81</f>
        <v/>
      </c>
      <c r="Q81" s="46">
        <f>$F$97</f>
        <v/>
      </c>
      <c r="R81" s="46">
        <f>$F$98</f>
        <v/>
      </c>
      <c r="S81" s="48">
        <f>U81-(U81*R81)</f>
        <v/>
      </c>
      <c r="T81" s="48">
        <f>S81*I81</f>
        <v/>
      </c>
      <c r="U81" s="48">
        <f>(BI81)/(1-(BH81+Q81))</f>
        <v/>
      </c>
      <c r="V81" s="48">
        <f>U81*I81</f>
        <v/>
      </c>
      <c r="W81" s="49">
        <f>T81*$W$62</f>
        <v/>
      </c>
      <c r="X81" s="49">
        <f>T81*$X$62</f>
        <v/>
      </c>
      <c r="Y81" s="90" t="n"/>
      <c r="Z81" s="91" t="n"/>
      <c r="AA81" s="91" t="n"/>
      <c r="AB81" s="91" t="n"/>
      <c r="AC81" s="91" t="n"/>
      <c r="AD81" s="91" t="n"/>
      <c r="AE81" s="92" t="n"/>
      <c r="AF81" s="49">
        <f>T81*$AF$62</f>
        <v/>
      </c>
      <c r="AG81" s="49" t="n"/>
      <c r="AH81" s="82" t="n"/>
      <c r="AI81" s="53">
        <f>J81</f>
        <v/>
      </c>
      <c r="AJ81" s="53">
        <f>AI81</f>
        <v/>
      </c>
      <c r="AK81" s="53" t="n"/>
      <c r="AL81" s="53">
        <f>AJ81*I81</f>
        <v/>
      </c>
      <c r="AM81" s="93" t="n"/>
      <c r="AN81" s="93" t="n"/>
      <c r="AO81" s="93" t="n"/>
      <c r="AP81" s="113" t="n"/>
      <c r="AQ81" s="113" t="n"/>
      <c r="AR81" s="113" t="n"/>
      <c r="AS81" s="114" t="n"/>
      <c r="AT81" s="114" t="n"/>
      <c r="AU81" s="114" t="n"/>
      <c r="AV81" s="114" t="n"/>
      <c r="AW81" s="114" t="n"/>
      <c r="AX81" s="114" t="n"/>
      <c r="AY81" s="114" t="n"/>
      <c r="AZ81" s="114" t="n"/>
      <c r="BA81" s="114" t="n"/>
      <c r="BB81" s="114" t="n"/>
      <c r="BC81" s="114" t="n"/>
      <c r="BD81" s="115" t="n"/>
      <c r="BE81" s="49">
        <f>W81</f>
        <v/>
      </c>
      <c r="BF81" s="49">
        <f>X81</f>
        <v/>
      </c>
      <c r="BG81" s="49" t="n"/>
      <c r="BH81" s="51">
        <f>$W$62+$X$62+$AF$62+$BJ$62+0.07</f>
        <v/>
      </c>
      <c r="BI81" s="53">
        <f>AJ81+AS81+AT81</f>
        <v/>
      </c>
      <c r="BJ81" s="53">
        <f>T81*$BJ$62</f>
        <v/>
      </c>
      <c r="BK81" s="53">
        <f>T81*$BK$62</f>
        <v/>
      </c>
      <c r="BL81" s="53">
        <f>BE81+BF81+AL81+BJ81+BK81+AD81+AF81</f>
        <v/>
      </c>
      <c r="BM81" s="49">
        <f>(T81-BL81)</f>
        <v/>
      </c>
    </row>
    <row r="82" ht="15.75" customHeight="1" s="218">
      <c r="A82" s="74" t="n"/>
      <c r="B82" s="74" t="n"/>
      <c r="C82" s="74" t="n"/>
      <c r="D82" s="74" t="n"/>
      <c r="E82" s="70" t="n"/>
      <c r="F82" s="149">
        <f>BOM!F82</f>
        <v/>
      </c>
      <c r="G82" s="49">
        <f>BOM!G82</f>
        <v/>
      </c>
      <c r="H82" s="49">
        <f>BOM!H82</f>
        <v/>
      </c>
      <c r="I82" s="144">
        <f>BOM!I82</f>
        <v/>
      </c>
      <c r="J82" s="146">
        <f>BOM!J82</f>
        <v/>
      </c>
      <c r="K82" s="150">
        <f>BOM!K82</f>
        <v/>
      </c>
      <c r="L82" s="150">
        <f>BOM!L82</f>
        <v/>
      </c>
      <c r="M82" s="150">
        <f>BOM!M82</f>
        <v/>
      </c>
      <c r="N82" s="150">
        <f>BOM!N82</f>
        <v/>
      </c>
      <c r="O82" s="150">
        <f>BOM!O82</f>
        <v/>
      </c>
      <c r="P82" s="150">
        <f>BOM!P82</f>
        <v/>
      </c>
      <c r="Q82" s="46">
        <f>$F$97</f>
        <v/>
      </c>
      <c r="R82" s="46">
        <f>$F$98</f>
        <v/>
      </c>
      <c r="S82" s="48">
        <f>U82-(U82*R82)</f>
        <v/>
      </c>
      <c r="T82" s="48">
        <f>S82*I82</f>
        <v/>
      </c>
      <c r="U82" s="48">
        <f>(BI82)/(1-(BH82+Q82))</f>
        <v/>
      </c>
      <c r="V82" s="48">
        <f>U82*I82</f>
        <v/>
      </c>
      <c r="W82" s="49">
        <f>T82*$W$62</f>
        <v/>
      </c>
      <c r="X82" s="49">
        <f>T82*$X$62</f>
        <v/>
      </c>
      <c r="Y82" s="90" t="n"/>
      <c r="Z82" s="91" t="n"/>
      <c r="AA82" s="91" t="n"/>
      <c r="AB82" s="91" t="n"/>
      <c r="AC82" s="91" t="n"/>
      <c r="AD82" s="91" t="n"/>
      <c r="AE82" s="92" t="n"/>
      <c r="AF82" s="49">
        <f>T82*$AF$62</f>
        <v/>
      </c>
      <c r="AG82" s="49" t="n"/>
      <c r="AH82" s="82" t="n"/>
      <c r="AI82" s="53">
        <f>J82</f>
        <v/>
      </c>
      <c r="AJ82" s="53">
        <f>AI82</f>
        <v/>
      </c>
      <c r="AK82" s="53" t="n"/>
      <c r="AL82" s="53">
        <f>AJ82*I82</f>
        <v/>
      </c>
      <c r="AM82" s="93" t="n"/>
      <c r="AN82" s="93" t="n"/>
      <c r="AO82" s="93" t="n"/>
      <c r="AP82" s="113" t="n"/>
      <c r="AQ82" s="113" t="n"/>
      <c r="AR82" s="113" t="n"/>
      <c r="AS82" s="114" t="n"/>
      <c r="AT82" s="114" t="n"/>
      <c r="AU82" s="114" t="n"/>
      <c r="AV82" s="114" t="n"/>
      <c r="AW82" s="114" t="n"/>
      <c r="AX82" s="114" t="n"/>
      <c r="AY82" s="114" t="n"/>
      <c r="AZ82" s="114" t="n"/>
      <c r="BA82" s="114" t="n"/>
      <c r="BB82" s="114" t="n"/>
      <c r="BC82" s="114" t="n"/>
      <c r="BD82" s="115" t="n"/>
      <c r="BE82" s="49">
        <f>W82</f>
        <v/>
      </c>
      <c r="BF82" s="49">
        <f>X82</f>
        <v/>
      </c>
      <c r="BG82" s="49" t="n"/>
      <c r="BH82" s="51">
        <f>$W$62+$X$62+$AF$62+$BJ$62+0.07</f>
        <v/>
      </c>
      <c r="BI82" s="53">
        <f>AJ82+AS82+AT82</f>
        <v/>
      </c>
      <c r="BJ82" s="53">
        <f>T82*$BJ$62</f>
        <v/>
      </c>
      <c r="BK82" s="53">
        <f>T82*$BK$62</f>
        <v/>
      </c>
      <c r="BL82" s="53">
        <f>BE82+BF82+AL82+BJ82+BK82+AD82+AF82</f>
        <v/>
      </c>
      <c r="BM82" s="49">
        <f>(T82-BL82)</f>
        <v/>
      </c>
    </row>
    <row r="83" ht="15.75" customHeight="1" s="218">
      <c r="A83" s="74" t="n"/>
      <c r="B83" s="74" t="n"/>
      <c r="C83" s="74" t="n"/>
      <c r="D83" s="74" t="n"/>
      <c r="E83" s="70" t="n"/>
      <c r="F83" s="149">
        <f>BOM!F83</f>
        <v/>
      </c>
      <c r="G83" s="49">
        <f>BOM!G83</f>
        <v/>
      </c>
      <c r="H83" s="49">
        <f>BOM!H83</f>
        <v/>
      </c>
      <c r="I83" s="144">
        <f>BOM!I83</f>
        <v/>
      </c>
      <c r="J83" s="146">
        <f>F88*0.03</f>
        <v/>
      </c>
      <c r="K83" s="150">
        <f>BOM!K83</f>
        <v/>
      </c>
      <c r="L83" s="150">
        <f>BOM!L83</f>
        <v/>
      </c>
      <c r="M83" s="150">
        <f>BOM!M83</f>
        <v/>
      </c>
      <c r="N83" s="150">
        <f>BOM!N83</f>
        <v/>
      </c>
      <c r="O83" s="150">
        <f>BOM!O83</f>
        <v/>
      </c>
      <c r="P83" s="150">
        <f>BOM!P83</f>
        <v/>
      </c>
      <c r="Q83" s="46">
        <f>$F$97</f>
        <v/>
      </c>
      <c r="R83" s="46">
        <f>$F$98</f>
        <v/>
      </c>
      <c r="S83" s="48">
        <f>U83-(U83*R83)</f>
        <v/>
      </c>
      <c r="T83" s="48">
        <f>S83*I83</f>
        <v/>
      </c>
      <c r="U83" s="48">
        <f>(BI83)/(1-(BH83+Q83))</f>
        <v/>
      </c>
      <c r="V83" s="48">
        <f>U83*I83</f>
        <v/>
      </c>
      <c r="W83" s="49">
        <f>T83*$W$62</f>
        <v/>
      </c>
      <c r="X83" s="49">
        <f>T83*$X$62</f>
        <v/>
      </c>
      <c r="Y83" s="100" t="n"/>
      <c r="Z83" s="101" t="n"/>
      <c r="AA83" s="101" t="n"/>
      <c r="AB83" s="101" t="n"/>
      <c r="AC83" s="101" t="n"/>
      <c r="AD83" s="101" t="n"/>
      <c r="AE83" s="102" t="n"/>
      <c r="AF83" s="49">
        <f>T83*$AF$62</f>
        <v/>
      </c>
      <c r="AG83" s="49" t="n"/>
      <c r="AH83" s="82" t="n"/>
      <c r="AI83" s="53">
        <f>IF(K83="SIM",(J83*$F$103),J83)</f>
        <v/>
      </c>
      <c r="AJ83" s="53">
        <f>IF(L83="SIM",(AI83*$F$101),AI83)</f>
        <v/>
      </c>
      <c r="AK83" s="53" t="n"/>
      <c r="AL83" s="53">
        <f>AJ83*I83</f>
        <v/>
      </c>
      <c r="AM83" s="103" t="n"/>
      <c r="AN83" s="103" t="n"/>
      <c r="AO83" s="103" t="n"/>
      <c r="AP83" s="120" t="n"/>
      <c r="AQ83" s="120" t="n"/>
      <c r="AR83" s="120" t="n"/>
      <c r="AS83" s="121" t="n"/>
      <c r="AT83" s="121" t="n"/>
      <c r="AU83" s="121" t="n"/>
      <c r="AV83" s="121" t="n"/>
      <c r="AW83" s="121" t="n"/>
      <c r="AX83" s="121" t="n"/>
      <c r="AY83" s="121" t="n"/>
      <c r="AZ83" s="121" t="n"/>
      <c r="BA83" s="121" t="n"/>
      <c r="BB83" s="121" t="n"/>
      <c r="BC83" s="121" t="n"/>
      <c r="BD83" s="122" t="n"/>
      <c r="BE83" s="49">
        <f>W83</f>
        <v/>
      </c>
      <c r="BF83" s="49">
        <f>X83</f>
        <v/>
      </c>
      <c r="BG83" s="49" t="n"/>
      <c r="BH83" s="51">
        <f>$W$62+$X$62+$AF$62+$BJ$62+0.07</f>
        <v/>
      </c>
      <c r="BI83" s="49">
        <f>IF(BD83="Haverá ST",J83+AS83+AT83,J83+AS83)</f>
        <v/>
      </c>
      <c r="BJ83" s="53">
        <f>T83*$BJ$62</f>
        <v/>
      </c>
      <c r="BK83" s="53">
        <f>T83*$BK$62</f>
        <v/>
      </c>
      <c r="BL83" s="53">
        <f>BE83+BF83+AL83+BJ83+BK83+AD83+AF83</f>
        <v/>
      </c>
      <c r="BM83" s="49">
        <f>(T83-BL83)</f>
        <v/>
      </c>
    </row>
    <row r="84" ht="15.75" customHeight="1" s="218">
      <c r="A84" s="123" t="n"/>
      <c r="B84" s="123" t="n"/>
      <c r="C84" s="123" t="n"/>
      <c r="D84" s="123" t="n"/>
      <c r="E84" s="123" t="n"/>
      <c r="F84" s="123" t="n"/>
      <c r="G84" s="124" t="n"/>
      <c r="H84" s="123" t="n"/>
      <c r="I84" s="123" t="n"/>
      <c r="J84" s="13" t="n"/>
      <c r="K84" s="123" t="n"/>
      <c r="L84" s="123" t="n"/>
      <c r="M84" s="13" t="n"/>
      <c r="N84" s="13" t="n"/>
      <c r="O84" s="13" t="n"/>
      <c r="P84" s="13" t="n"/>
      <c r="Q84" s="123" t="n"/>
      <c r="R84" s="123" t="n"/>
      <c r="S84" s="123" t="n"/>
      <c r="T84" s="123" t="n"/>
      <c r="U84" s="123" t="n"/>
      <c r="V84" s="125" t="n"/>
      <c r="W84" s="10" t="n"/>
      <c r="X84" s="10" t="n"/>
      <c r="Y84" s="11" t="n"/>
      <c r="Z84" s="11" t="n"/>
      <c r="AA84" s="11" t="n"/>
      <c r="AB84" s="11" t="n"/>
      <c r="AC84" s="11" t="n"/>
      <c r="AD84" s="11" t="n"/>
      <c r="AE84" s="10" t="n"/>
      <c r="AF84" s="10" t="n"/>
      <c r="AG84" s="10" t="n"/>
      <c r="AH84" s="10" t="n"/>
      <c r="AI84" s="13" t="n"/>
      <c r="AJ84" s="13" t="n"/>
      <c r="AK84" s="13" t="n"/>
      <c r="AL84" s="13" t="n"/>
      <c r="AM84" s="13" t="n"/>
      <c r="AN84" s="13" t="n"/>
      <c r="AO84" s="13" t="n"/>
      <c r="AP84" s="14" t="n"/>
      <c r="AQ84" s="14" t="n"/>
      <c r="AR84" s="14" t="n"/>
      <c r="AS84" s="13" t="n"/>
      <c r="AT84" s="13" t="n"/>
      <c r="AU84" s="10" t="n"/>
      <c r="AV84" s="10" t="n"/>
      <c r="AW84" s="10" t="n"/>
      <c r="AX84" s="10" t="n"/>
      <c r="AY84" s="10" t="n"/>
      <c r="AZ84" s="10" t="n"/>
      <c r="BA84" s="10" t="n"/>
      <c r="BB84" s="10" t="n"/>
      <c r="BC84" s="10" t="n"/>
      <c r="BD84" s="11" t="n"/>
      <c r="BE84" s="10" t="n"/>
      <c r="BF84" s="10" t="n"/>
      <c r="BG84" s="10" t="n"/>
      <c r="BH84" s="10" t="n"/>
      <c r="BI84" s="10" t="n"/>
      <c r="BJ84" s="10" t="n"/>
      <c r="BK84" s="10" t="n"/>
      <c r="BL84" s="10" t="n"/>
      <c r="BM84" s="10" t="n"/>
    </row>
    <row r="85" ht="15.75" customHeight="1" s="218">
      <c r="A85" s="126" t="n"/>
      <c r="B85" s="126" t="n"/>
      <c r="C85" s="126" t="n"/>
      <c r="D85" s="126" t="n"/>
      <c r="E85" s="126" t="n"/>
      <c r="F85" s="126" t="n"/>
      <c r="G85" s="126" t="n"/>
      <c r="H85" s="126" t="n"/>
      <c r="I85" s="126" t="n"/>
      <c r="J85" s="127">
        <f>SUM(J5:J84)</f>
        <v/>
      </c>
      <c r="K85" s="126" t="n"/>
      <c r="L85" s="126" t="n"/>
      <c r="M85" s="127" t="n"/>
      <c r="N85" s="127" t="n"/>
      <c r="O85" s="127" t="n"/>
      <c r="P85" s="127" t="n"/>
      <c r="Q85" s="126" t="n"/>
      <c r="R85" s="126" t="n"/>
      <c r="S85" s="126" t="n"/>
      <c r="T85" s="126" t="n"/>
      <c r="U85" s="126" t="inlineStr">
        <is>
          <t>Valor Total</t>
        </is>
      </c>
      <c r="V85" s="127">
        <f>SUM(V5:V84)</f>
        <v/>
      </c>
      <c r="W85" s="127">
        <f>SUM(W5:W84)</f>
        <v/>
      </c>
      <c r="X85" s="127">
        <f>SUM(X5:X84)</f>
        <v/>
      </c>
      <c r="Y85" s="128" t="n"/>
      <c r="Z85" s="128" t="n"/>
      <c r="AA85" s="128" t="n"/>
      <c r="AB85" s="128">
        <f>SUM(AB5:AB84)</f>
        <v/>
      </c>
      <c r="AC85" s="128" t="n"/>
      <c r="AD85" s="128" t="n"/>
      <c r="AE85" s="127" t="n"/>
      <c r="AF85" s="127">
        <f>SUM(AF5:AF84)</f>
        <v/>
      </c>
      <c r="AG85" s="129" t="n"/>
      <c r="AH85" s="129" t="n"/>
      <c r="AI85" s="127" t="n"/>
      <c r="AJ85" s="127">
        <f>SUM(AJ5:AJ84)</f>
        <v/>
      </c>
      <c r="AK85" s="127" t="n"/>
      <c r="AL85" s="127" t="n"/>
      <c r="AM85" s="127" t="n"/>
      <c r="AN85" s="127" t="n"/>
      <c r="AO85" s="127" t="n"/>
      <c r="AP85" s="130" t="n"/>
      <c r="AQ85" s="130" t="n"/>
      <c r="AR85" s="130" t="n"/>
      <c r="AS85" s="127">
        <f>SUM(AS5:AS84)</f>
        <v/>
      </c>
      <c r="AT85" s="127">
        <f>SUM(AT5:AT84)</f>
        <v/>
      </c>
      <c r="AU85" s="127" t="n"/>
      <c r="AV85" s="127" t="n"/>
      <c r="AW85" s="127" t="n"/>
      <c r="AX85" s="127" t="n"/>
      <c r="AY85" s="127" t="n"/>
      <c r="AZ85" s="127" t="n"/>
      <c r="BA85" s="127" t="n"/>
      <c r="BB85" s="127" t="n"/>
      <c r="BC85" s="127" t="n"/>
      <c r="BD85" s="128" t="n"/>
      <c r="BE85" s="127">
        <f>SUM(BE5:BE84)</f>
        <v/>
      </c>
      <c r="BF85" s="127">
        <f>SUM(BF5:BF84)</f>
        <v/>
      </c>
      <c r="BG85" s="127">
        <f>SUM(BG5:BG84)</f>
        <v/>
      </c>
      <c r="BH85" s="127" t="n"/>
      <c r="BI85" s="127">
        <f>SUM(BI5:BI84)</f>
        <v/>
      </c>
      <c r="BJ85" s="127">
        <f>SUM(BJ5:BJ84)</f>
        <v/>
      </c>
      <c r="BK85" s="127">
        <f>SUM(BK5:BK84)</f>
        <v/>
      </c>
      <c r="BL85" s="127">
        <f>SUM(BL5:BL84)</f>
        <v/>
      </c>
      <c r="BM85" s="127">
        <f>SUM(BM5:BM84)</f>
        <v/>
      </c>
    </row>
    <row r="86" ht="15.75" customHeight="1" s="218">
      <c r="A86" s="10" t="n"/>
      <c r="B86" s="10" t="n"/>
      <c r="C86" s="10" t="n"/>
      <c r="D86" s="10" t="n"/>
      <c r="E86" s="10" t="n"/>
      <c r="F86" s="10" t="n"/>
      <c r="G86" s="131" t="n"/>
      <c r="H86" s="132" t="n"/>
      <c r="I86" s="10" t="n"/>
      <c r="J86" s="10" t="n"/>
      <c r="K86" s="10" t="n"/>
      <c r="L86" s="10" t="n"/>
      <c r="M86" s="13" t="n"/>
      <c r="N86" s="13" t="n"/>
      <c r="O86" s="13" t="n"/>
      <c r="P86" s="13" t="n"/>
      <c r="Q86" s="10" t="n"/>
      <c r="R86" s="10" t="n"/>
      <c r="S86" s="10" t="n"/>
      <c r="T86" s="10" t="n"/>
      <c r="U86" s="10" t="n"/>
      <c r="V86" s="10" t="n"/>
      <c r="W86" s="10" t="n"/>
      <c r="X86" s="10" t="n"/>
      <c r="Y86" s="11" t="n"/>
      <c r="Z86" s="11" t="n"/>
      <c r="AA86" s="11" t="n"/>
      <c r="AB86" s="11" t="n"/>
      <c r="AC86" s="11" t="n"/>
      <c r="AD86" s="11" t="n"/>
      <c r="AE86" s="10" t="n"/>
      <c r="AF86" s="10" t="n"/>
      <c r="AG86" s="10" t="n"/>
      <c r="AH86" s="10" t="n"/>
      <c r="AI86" s="13" t="n"/>
      <c r="AJ86" s="13" t="n"/>
      <c r="AK86" s="13" t="n"/>
      <c r="AL86" s="13" t="n"/>
      <c r="AM86" s="13" t="n"/>
      <c r="AN86" s="13" t="n"/>
      <c r="AO86" s="13" t="n"/>
      <c r="AP86" s="14" t="n"/>
      <c r="AQ86" s="14" t="n"/>
      <c r="AR86" s="14" t="n"/>
      <c r="AS86" s="13" t="n"/>
      <c r="AT86" s="13" t="n"/>
      <c r="AU86" s="10" t="n"/>
      <c r="AV86" s="10" t="n"/>
      <c r="AW86" s="10" t="n"/>
      <c r="AX86" s="10" t="n"/>
      <c r="AY86" s="10" t="n"/>
      <c r="AZ86" s="10" t="n"/>
      <c r="BA86" s="10" t="n"/>
      <c r="BB86" s="10" t="n"/>
      <c r="BC86" s="10" t="n"/>
      <c r="BD86" s="11" t="n"/>
      <c r="BE86" s="10" t="n"/>
      <c r="BF86" s="10" t="n"/>
      <c r="BG86" s="10" t="n"/>
      <c r="BH86" s="10" t="n"/>
      <c r="BI86" s="10" t="n"/>
      <c r="BJ86" s="10" t="n"/>
      <c r="BK86" s="10" t="n"/>
      <c r="BL86" s="10" t="n"/>
      <c r="BM86" s="10" t="n"/>
    </row>
    <row r="87" ht="15.75" customHeight="1" s="218">
      <c r="A87" s="10" t="n"/>
      <c r="B87" s="278" t="inlineStr">
        <is>
          <t>Total Venda</t>
        </is>
      </c>
      <c r="C87" s="279" t="n"/>
      <c r="D87" s="279" t="n"/>
      <c r="E87" s="280" t="n"/>
      <c r="F87" s="133">
        <f>F88+F89+F90</f>
        <v/>
      </c>
      <c r="H87" s="10" t="n"/>
      <c r="I87" s="10" t="n"/>
      <c r="J87" s="134" t="n"/>
      <c r="K87" s="10" t="n"/>
      <c r="L87" s="10" t="n"/>
      <c r="M87" s="17" t="inlineStr">
        <is>
          <t>DADOS FATURAMENTO DE SAÍDA</t>
        </is>
      </c>
      <c r="N87" s="264" t="n"/>
      <c r="O87" s="264" t="n"/>
      <c r="P87" s="265" t="n"/>
      <c r="Q87" s="10" t="n"/>
      <c r="R87" s="10" t="n"/>
      <c r="S87" s="10" t="n"/>
      <c r="T87" s="10" t="n"/>
      <c r="U87" s="10" t="n"/>
      <c r="V87" s="10" t="n"/>
      <c r="W87" s="10" t="n"/>
      <c r="X87" s="10" t="n"/>
      <c r="Y87" s="11" t="n"/>
      <c r="Z87" s="11" t="n"/>
      <c r="AA87" s="11" t="n"/>
      <c r="AB87" s="11" t="n"/>
      <c r="AC87" s="11" t="n"/>
      <c r="AD87" s="11" t="n"/>
      <c r="AE87" s="10" t="n"/>
      <c r="AF87" s="10" t="n"/>
      <c r="AG87" s="10" t="n"/>
      <c r="AH87" s="10" t="n"/>
      <c r="AI87" s="13" t="n"/>
      <c r="AJ87" s="13" t="n"/>
      <c r="AK87" s="13" t="n"/>
      <c r="AL87" s="13" t="n"/>
      <c r="AM87" s="13" t="n"/>
      <c r="AN87" s="13" t="n"/>
      <c r="AO87" s="13" t="n"/>
      <c r="AP87" s="14" t="n"/>
      <c r="AQ87" s="14" t="n"/>
      <c r="AR87" s="14" t="n"/>
      <c r="AS87" s="13" t="n"/>
      <c r="AT87" s="13" t="n"/>
      <c r="AU87" s="10" t="n"/>
      <c r="AV87" s="10" t="n"/>
      <c r="AW87" s="10" t="n"/>
      <c r="AX87" s="10" t="n"/>
      <c r="AY87" s="10" t="n"/>
      <c r="AZ87" s="10" t="n"/>
      <c r="BA87" s="10" t="n"/>
      <c r="BB87" s="10" t="n"/>
      <c r="BC87" s="10" t="n"/>
      <c r="BD87" s="11" t="n"/>
      <c r="BE87" s="10" t="n"/>
      <c r="BF87" s="10" t="n"/>
      <c r="BG87" s="10" t="n"/>
      <c r="BH87" s="10" t="n"/>
      <c r="BI87" s="10" t="n"/>
      <c r="BJ87" s="10" t="n"/>
      <c r="BK87" s="135" t="n"/>
      <c r="BL87" s="10" t="n"/>
      <c r="BM87" s="13" t="n"/>
    </row>
    <row r="88" ht="15.75" customHeight="1" s="218">
      <c r="A88" s="10" t="n"/>
      <c r="B88" s="281" t="inlineStr">
        <is>
          <t>TOTAL VENDA PRODUTOS</t>
        </is>
      </c>
      <c r="C88" s="264" t="n"/>
      <c r="D88" s="264" t="n"/>
      <c r="E88" s="265" t="n"/>
      <c r="F88" s="136">
        <f>SUM(T5:T61)</f>
        <v/>
      </c>
      <c r="H88" s="11" t="n"/>
      <c r="I88" s="10" t="n"/>
      <c r="J88" s="134" t="n"/>
      <c r="K88" s="10" t="n"/>
      <c r="L88" s="10" t="n"/>
      <c r="M88" s="273" t="inlineStr">
        <is>
          <t>CNPJ DE FATURAMENTO</t>
        </is>
      </c>
      <c r="N88" s="264" t="n"/>
      <c r="O88" s="265" t="n"/>
      <c r="P88" s="9">
        <f>BOM!P88</f>
        <v/>
      </c>
      <c r="Q88" s="10" t="n"/>
      <c r="R88" s="10" t="n"/>
      <c r="S88" s="10" t="n"/>
      <c r="T88" s="10" t="n"/>
      <c r="U88" s="10" t="n"/>
      <c r="V88" s="10" t="n"/>
      <c r="W88" s="10" t="n"/>
      <c r="X88" s="10" t="n"/>
      <c r="Y88" s="11" t="n"/>
      <c r="Z88" s="11" t="n"/>
      <c r="AA88" s="11" t="n"/>
      <c r="AB88" s="11" t="n"/>
      <c r="AC88" s="11" t="n"/>
      <c r="AD88" s="11" t="n"/>
      <c r="AE88" s="10" t="n"/>
      <c r="AF88" s="10" t="n"/>
      <c r="AG88" s="10" t="n"/>
      <c r="AH88" s="10" t="n"/>
      <c r="AI88" s="13" t="n"/>
      <c r="AJ88" s="13" t="n"/>
      <c r="AK88" s="13" t="n"/>
      <c r="AL88" s="13" t="n"/>
      <c r="AM88" s="13" t="n"/>
      <c r="AN88" s="13" t="n"/>
      <c r="AO88" s="13" t="n"/>
      <c r="AP88" s="14" t="n"/>
      <c r="AQ88" s="14" t="n"/>
      <c r="AR88" s="14" t="n"/>
      <c r="AS88" s="13" t="n"/>
      <c r="AT88" s="13" t="n"/>
      <c r="AU88" s="10" t="n"/>
      <c r="AV88" s="10" t="n"/>
      <c r="AW88" s="10" t="n"/>
      <c r="AX88" s="10" t="n"/>
      <c r="AY88" s="10" t="n"/>
      <c r="AZ88" s="10" t="n"/>
      <c r="BA88" s="10" t="n"/>
      <c r="BB88" s="10" t="n"/>
      <c r="BC88" s="10" t="n"/>
      <c r="BD88" s="11" t="n"/>
      <c r="BE88" s="10" t="n"/>
      <c r="BF88" s="10" t="n"/>
      <c r="BG88" s="10" t="n"/>
      <c r="BH88" s="10" t="n"/>
      <c r="BI88" s="10" t="n"/>
      <c r="BJ88" s="10" t="n"/>
      <c r="BK88" s="10" t="n"/>
      <c r="BL88" s="10" t="n"/>
      <c r="BM88" s="10" t="n"/>
    </row>
    <row r="89" ht="15.75" customHeight="1" s="218">
      <c r="A89" s="10" t="n"/>
      <c r="B89" s="281" t="inlineStr">
        <is>
          <t>TOTAL VENDA LICENÇAS</t>
        </is>
      </c>
      <c r="C89" s="264" t="n"/>
      <c r="D89" s="264" t="n"/>
      <c r="E89" s="265" t="n"/>
      <c r="F89" s="136">
        <f>SUM(T63:T69)</f>
        <v/>
      </c>
      <c r="H89" s="10" t="n"/>
      <c r="I89" s="10" t="n"/>
      <c r="J89" s="134" t="n"/>
      <c r="K89" s="10" t="n"/>
      <c r="L89" s="10" t="n"/>
      <c r="M89" s="274" t="inlineStr">
        <is>
          <t>ESTADO DE DESTINO</t>
        </is>
      </c>
      <c r="N89" s="264" t="n"/>
      <c r="O89" s="265" t="n"/>
      <c r="P89" s="9">
        <f>BOM!P89</f>
        <v/>
      </c>
      <c r="Q89" s="10" t="n"/>
      <c r="R89" s="10" t="n"/>
      <c r="S89" s="10" t="n"/>
      <c r="T89" s="10" t="n"/>
      <c r="U89" s="10" t="n"/>
      <c r="V89" s="10" t="n"/>
      <c r="W89" s="10" t="n"/>
      <c r="X89" s="10" t="n"/>
      <c r="Y89" s="11" t="n"/>
      <c r="Z89" s="11" t="n"/>
      <c r="AA89" s="11" t="n"/>
      <c r="AB89" s="11" t="n"/>
      <c r="AC89" s="11" t="n"/>
      <c r="AD89" s="11" t="n"/>
      <c r="AE89" s="10" t="n"/>
      <c r="AF89" s="10" t="n"/>
      <c r="AG89" s="10" t="n"/>
      <c r="AH89" s="10" t="n"/>
      <c r="AI89" s="13" t="n"/>
      <c r="AJ89" s="13" t="n"/>
      <c r="AK89" s="13" t="n"/>
      <c r="AL89" s="13" t="n"/>
      <c r="AM89" s="13" t="n"/>
      <c r="AN89" s="13" t="n"/>
      <c r="AO89" s="13" t="n"/>
      <c r="AP89" s="14" t="n"/>
      <c r="AQ89" s="14" t="n"/>
      <c r="AR89" s="14" t="n"/>
      <c r="AS89" s="13" t="n"/>
      <c r="AT89" s="13" t="n"/>
      <c r="AU89" s="10" t="n"/>
      <c r="AV89" s="10" t="n"/>
      <c r="AW89" s="10" t="n"/>
      <c r="AX89" s="10" t="n"/>
      <c r="AY89" s="10" t="n"/>
      <c r="AZ89" s="10" t="n"/>
      <c r="BA89" s="10" t="n"/>
      <c r="BB89" s="10" t="n"/>
      <c r="BC89" s="10" t="n"/>
      <c r="BD89" s="11" t="n"/>
      <c r="BE89" s="10" t="n"/>
      <c r="BF89" s="10" t="n"/>
      <c r="BG89" s="10" t="n"/>
      <c r="BH89" s="10" t="n"/>
      <c r="BI89" s="10" t="n"/>
      <c r="BJ89" s="10" t="n"/>
      <c r="BK89" s="10" t="n"/>
      <c r="BL89" s="10" t="n"/>
      <c r="BM89" s="10" t="n"/>
    </row>
    <row r="90" ht="15.75" customHeight="1" s="218">
      <c r="A90" s="10" t="n"/>
      <c r="B90" s="281" t="inlineStr">
        <is>
          <t>TOTAL PRESTAÇÃO SERVIÇO</t>
        </is>
      </c>
      <c r="C90" s="264" t="n"/>
      <c r="D90" s="264" t="n"/>
      <c r="E90" s="265" t="n"/>
      <c r="F90" s="136">
        <f>SUM(T71:T83)</f>
        <v/>
      </c>
      <c r="H90" s="10" t="n"/>
      <c r="I90" s="10" t="n"/>
      <c r="J90" s="134" t="n"/>
      <c r="K90" s="10" t="n"/>
      <c r="L90" s="10" t="n"/>
      <c r="M90" s="273" t="inlineStr">
        <is>
          <t>CLIENTE É CONTRIBUINTE</t>
        </is>
      </c>
      <c r="N90" s="264" t="n"/>
      <c r="O90" s="265" t="n"/>
      <c r="P90" s="9">
        <f>BOM!P90</f>
        <v/>
      </c>
      <c r="Q90" s="10" t="n"/>
      <c r="R90" s="10" t="n"/>
      <c r="S90" s="10" t="n"/>
      <c r="T90" s="10" t="n"/>
      <c r="U90" s="10" t="n"/>
      <c r="V90" s="10" t="n"/>
      <c r="W90" s="10" t="n"/>
      <c r="X90" s="10" t="n"/>
      <c r="Y90" s="11" t="n"/>
      <c r="Z90" s="11" t="n"/>
      <c r="AA90" s="11" t="n"/>
      <c r="AB90" s="11" t="n"/>
      <c r="AC90" s="11" t="n"/>
      <c r="AD90" s="11" t="n"/>
      <c r="AE90" s="10" t="n"/>
      <c r="AF90" s="10" t="n"/>
      <c r="AG90" s="10" t="n"/>
      <c r="AH90" s="10" t="n"/>
      <c r="AI90" s="13" t="n"/>
      <c r="AJ90" s="13" t="n"/>
      <c r="AK90" s="13" t="n"/>
      <c r="AL90" s="13" t="n"/>
      <c r="AM90" s="13" t="n"/>
      <c r="AN90" s="13" t="n"/>
      <c r="AO90" s="13" t="n"/>
      <c r="AP90" s="14" t="n"/>
      <c r="AQ90" s="14" t="n"/>
      <c r="AR90" s="14" t="n"/>
      <c r="AS90" s="13" t="n"/>
      <c r="AT90" s="13" t="n"/>
      <c r="AU90" s="10" t="n"/>
      <c r="AV90" s="10" t="n"/>
      <c r="AW90" s="10" t="n"/>
      <c r="AX90" s="10" t="n"/>
      <c r="AY90" s="10" t="n"/>
      <c r="AZ90" s="10" t="n"/>
      <c r="BA90" s="10" t="n"/>
      <c r="BB90" s="10" t="n"/>
      <c r="BC90" s="10" t="n"/>
      <c r="BD90" s="11" t="n"/>
      <c r="BE90" s="10" t="n"/>
      <c r="BF90" s="10" t="n"/>
      <c r="BG90" s="10" t="n"/>
      <c r="BH90" s="10" t="n"/>
      <c r="BI90" s="10" t="n"/>
      <c r="BJ90" s="10" t="n"/>
      <c r="BK90" s="10" t="n"/>
      <c r="BL90" s="10" t="n"/>
      <c r="BM90" s="10" t="n"/>
    </row>
    <row r="91" hidden="1" ht="15.75" customHeight="1" s="218">
      <c r="A91" s="10" t="n"/>
      <c r="B91" s="281" t="inlineStr">
        <is>
          <t>IMPOSTO PRODUTO</t>
        </is>
      </c>
      <c r="C91" s="264" t="n"/>
      <c r="D91" s="264" t="n"/>
      <c r="E91" s="265" t="n"/>
      <c r="F91" s="137" t="n"/>
      <c r="H91" s="10" t="n"/>
      <c r="I91" s="10" t="n"/>
      <c r="J91" s="134" t="n"/>
      <c r="K91" s="10" t="n"/>
      <c r="L91" s="10" t="n"/>
      <c r="M91" s="13" t="n"/>
      <c r="N91" s="13" t="n"/>
      <c r="O91" s="13" t="n"/>
      <c r="P91" s="13" t="n"/>
      <c r="Q91" s="10" t="n"/>
      <c r="R91" s="10" t="n"/>
      <c r="S91" s="10" t="n"/>
      <c r="T91" s="10" t="n"/>
      <c r="U91" s="10" t="n"/>
      <c r="V91" s="10" t="n"/>
      <c r="W91" s="10" t="n"/>
      <c r="X91" s="10" t="n"/>
      <c r="Y91" s="11" t="n"/>
      <c r="Z91" s="11" t="n"/>
      <c r="AA91" s="11" t="n"/>
      <c r="AB91" s="11" t="n"/>
      <c r="AC91" s="11" t="n"/>
      <c r="AD91" s="11" t="n"/>
      <c r="AE91" s="10" t="n"/>
      <c r="AF91" s="10" t="n"/>
      <c r="AG91" s="10" t="n"/>
      <c r="AH91" s="10" t="n"/>
      <c r="AI91" s="13" t="n"/>
      <c r="AJ91" s="13" t="n"/>
      <c r="AK91" s="13" t="n"/>
      <c r="AL91" s="13" t="n"/>
      <c r="AM91" s="13" t="n"/>
      <c r="AN91" s="13" t="n"/>
      <c r="AO91" s="13" t="n"/>
      <c r="AP91" s="14" t="n"/>
      <c r="AQ91" s="14" t="n"/>
      <c r="AR91" s="14" t="n"/>
      <c r="AS91" s="13" t="n"/>
      <c r="AT91" s="13" t="n"/>
      <c r="AU91" s="10" t="n"/>
      <c r="AV91" s="10" t="n"/>
      <c r="AW91" s="10" t="n"/>
      <c r="AX91" s="10" t="n"/>
      <c r="AY91" s="10" t="n"/>
      <c r="AZ91" s="10" t="n"/>
      <c r="BA91" s="10" t="n"/>
      <c r="BB91" s="10" t="n"/>
      <c r="BC91" s="10" t="n"/>
      <c r="BD91" s="11" t="n"/>
      <c r="BE91" s="10" t="n"/>
      <c r="BF91" s="10" t="n"/>
      <c r="BG91" s="10" t="n"/>
      <c r="BH91" s="10" t="n"/>
      <c r="BI91" s="10" t="n"/>
      <c r="BJ91" s="10" t="n"/>
      <c r="BK91" s="10" t="n"/>
      <c r="BL91" s="10" t="n"/>
      <c r="BM91" s="10" t="n"/>
    </row>
    <row r="92" hidden="1" ht="15.75" customHeight="1" s="218">
      <c r="A92" s="10" t="n"/>
      <c r="B92" s="281" t="inlineStr">
        <is>
          <t>IMPOSTO LICENÇA</t>
        </is>
      </c>
      <c r="C92" s="264" t="n"/>
      <c r="D92" s="264" t="n"/>
      <c r="E92" s="265" t="n"/>
      <c r="F92" s="137" t="n"/>
      <c r="H92" s="10" t="n"/>
      <c r="I92" s="10" t="n"/>
      <c r="J92" s="134" t="n"/>
      <c r="K92" s="10" t="n"/>
      <c r="L92" s="10" t="n"/>
      <c r="M92" s="13" t="n"/>
      <c r="N92" s="13" t="n"/>
      <c r="O92" s="13" t="n"/>
      <c r="P92" s="13" t="n"/>
      <c r="Q92" s="10" t="n"/>
      <c r="R92" s="10" t="n"/>
      <c r="S92" s="10" t="n"/>
      <c r="T92" s="10" t="n"/>
      <c r="U92" s="10" t="n"/>
      <c r="V92" s="10" t="n"/>
      <c r="W92" s="10" t="n"/>
      <c r="X92" s="10" t="n"/>
      <c r="Y92" s="11" t="n"/>
      <c r="Z92" s="11" t="n"/>
      <c r="AA92" s="11" t="n"/>
      <c r="AB92" s="11" t="n"/>
      <c r="AC92" s="11" t="n"/>
      <c r="AD92" s="11" t="n"/>
      <c r="AE92" s="10" t="n"/>
      <c r="AF92" s="10" t="n"/>
      <c r="AG92" s="10" t="n"/>
      <c r="AH92" s="10" t="n"/>
      <c r="AI92" s="13" t="n"/>
      <c r="AJ92" s="13" t="n"/>
      <c r="AK92" s="13" t="n"/>
      <c r="AL92" s="13" t="n"/>
      <c r="AM92" s="13" t="n"/>
      <c r="AN92" s="13" t="n"/>
      <c r="AO92" s="13" t="n"/>
      <c r="AP92" s="14" t="n"/>
      <c r="AQ92" s="14" t="n"/>
      <c r="AR92" s="14" t="n"/>
      <c r="AS92" s="13" t="n"/>
      <c r="AT92" s="13" t="n"/>
      <c r="AU92" s="10" t="n"/>
      <c r="AV92" s="10" t="n"/>
      <c r="AW92" s="10" t="n"/>
      <c r="AX92" s="10" t="n"/>
      <c r="AY92" s="10" t="n"/>
      <c r="AZ92" s="10" t="n"/>
      <c r="BA92" s="10" t="n"/>
      <c r="BB92" s="10" t="n"/>
      <c r="BC92" s="10" t="n"/>
      <c r="BD92" s="11" t="n"/>
      <c r="BE92" s="10" t="n"/>
      <c r="BF92" s="10" t="n"/>
      <c r="BG92" s="10" t="n"/>
      <c r="BH92" s="10" t="n"/>
      <c r="BI92" s="10" t="n"/>
      <c r="BJ92" s="10" t="n"/>
      <c r="BK92" s="10" t="n"/>
      <c r="BL92" s="10" t="n"/>
      <c r="BM92" s="10" t="n"/>
    </row>
    <row r="93" hidden="1" ht="15.75" customHeight="1" s="218">
      <c r="A93" s="10" t="n"/>
      <c r="B93" s="281" t="inlineStr">
        <is>
          <t>IMPOSTO SERVIÇO</t>
        </is>
      </c>
      <c r="C93" s="264" t="n"/>
      <c r="D93" s="264" t="n"/>
      <c r="E93" s="265" t="n"/>
      <c r="F93" s="137" t="n"/>
      <c r="H93" s="10" t="n"/>
      <c r="I93" s="10" t="n"/>
      <c r="J93" s="134" t="n"/>
      <c r="K93" s="10" t="n"/>
      <c r="L93" s="10" t="n"/>
      <c r="M93" s="13" t="n"/>
      <c r="N93" s="13" t="n"/>
      <c r="O93" s="13" t="n"/>
      <c r="P93" s="13" t="n"/>
      <c r="Q93" s="10" t="n"/>
      <c r="R93" s="10" t="n"/>
      <c r="S93" s="10" t="n"/>
      <c r="T93" s="10" t="n"/>
      <c r="U93" s="10" t="n"/>
      <c r="V93" s="10" t="n"/>
      <c r="W93" s="10" t="n"/>
      <c r="X93" s="10" t="n"/>
      <c r="Y93" s="11" t="n"/>
      <c r="Z93" s="11" t="n"/>
      <c r="AA93" s="11" t="n"/>
      <c r="AB93" s="11" t="n"/>
      <c r="AC93" s="11" t="n"/>
      <c r="AD93" s="11" t="n"/>
      <c r="AE93" s="10" t="n"/>
      <c r="AF93" s="10" t="n"/>
      <c r="AG93" s="10" t="n"/>
      <c r="AH93" s="10" t="n"/>
      <c r="AI93" s="13" t="n"/>
      <c r="AJ93" s="13" t="n"/>
      <c r="AK93" s="13" t="n"/>
      <c r="AL93" s="13" t="n"/>
      <c r="AM93" s="13" t="n"/>
      <c r="AN93" s="13" t="n"/>
      <c r="AO93" s="13" t="n"/>
      <c r="AP93" s="14" t="n"/>
      <c r="AQ93" s="14" t="n"/>
      <c r="AR93" s="14" t="n"/>
      <c r="AS93" s="13" t="n"/>
      <c r="AT93" s="13" t="n"/>
      <c r="AU93" s="10" t="n"/>
      <c r="AV93" s="10" t="n"/>
      <c r="AW93" s="10" t="n"/>
      <c r="AX93" s="10" t="n"/>
      <c r="AY93" s="10" t="n"/>
      <c r="AZ93" s="10" t="n"/>
      <c r="BA93" s="10" t="n"/>
      <c r="BB93" s="10" t="n"/>
      <c r="BC93" s="10" t="n"/>
      <c r="BD93" s="11" t="n"/>
      <c r="BE93" s="10" t="n"/>
      <c r="BF93" s="10" t="n"/>
      <c r="BG93" s="10" t="n"/>
      <c r="BH93" s="10" t="n"/>
      <c r="BI93" s="10" t="n"/>
      <c r="BJ93" s="10" t="n"/>
      <c r="BK93" s="10" t="n"/>
      <c r="BL93" s="10" t="n"/>
      <c r="BM93" s="10" t="n"/>
    </row>
    <row r="94" ht="15.75" customHeight="1" s="218">
      <c r="A94" s="10" t="n"/>
      <c r="B94" s="281" t="inlineStr">
        <is>
          <t>CUSTO PRODUTO</t>
        </is>
      </c>
      <c r="C94" s="264" t="n"/>
      <c r="D94" s="264" t="n"/>
      <c r="E94" s="265" t="n"/>
      <c r="F94" s="136">
        <f>SUM(AL5:AL61)</f>
        <v/>
      </c>
      <c r="H94" s="10" t="n"/>
      <c r="I94" s="10" t="n"/>
      <c r="J94" s="134" t="n"/>
      <c r="K94" s="10" t="n"/>
      <c r="L94" s="10" t="n"/>
      <c r="M94" s="13" t="n"/>
      <c r="N94" s="13" t="n"/>
      <c r="O94" s="13" t="n"/>
      <c r="P94" s="13" t="n"/>
      <c r="Q94" s="10" t="n"/>
      <c r="R94" s="10" t="n"/>
      <c r="S94" s="10" t="n"/>
      <c r="T94" s="10" t="n"/>
      <c r="U94" s="10" t="n"/>
      <c r="V94" s="10" t="n"/>
      <c r="W94" s="10" t="n"/>
      <c r="X94" s="10" t="n"/>
      <c r="Y94" s="11" t="n"/>
      <c r="Z94" s="11" t="n"/>
      <c r="AA94" s="11" t="n"/>
      <c r="AB94" s="11" t="n"/>
      <c r="AC94" s="11" t="n"/>
      <c r="AD94" s="11" t="n"/>
      <c r="AE94" s="10" t="n"/>
      <c r="AF94" s="10" t="n"/>
      <c r="AG94" s="10" t="n"/>
      <c r="AH94" s="10" t="n"/>
      <c r="AI94" s="13" t="n"/>
      <c r="AJ94" s="13" t="n"/>
      <c r="AK94" s="13" t="n"/>
      <c r="AL94" s="13" t="n"/>
      <c r="AM94" s="13" t="n"/>
      <c r="AN94" s="13" t="n"/>
      <c r="AO94" s="13" t="n"/>
      <c r="AP94" s="14" t="n"/>
      <c r="AQ94" s="14" t="n"/>
      <c r="AR94" s="14" t="n"/>
      <c r="AS94" s="13" t="n"/>
      <c r="AT94" s="13" t="n"/>
      <c r="AU94" s="10" t="n"/>
      <c r="AV94" s="10" t="n"/>
      <c r="AW94" s="10" t="n"/>
      <c r="AX94" s="10" t="n"/>
      <c r="AY94" s="10" t="n"/>
      <c r="AZ94" s="10" t="n"/>
      <c r="BA94" s="10" t="n"/>
      <c r="BB94" s="10" t="n"/>
      <c r="BC94" s="10" t="n"/>
      <c r="BD94" s="11" t="n"/>
      <c r="BE94" s="10" t="n"/>
      <c r="BF94" s="10" t="n"/>
      <c r="BG94" s="10" t="n"/>
      <c r="BH94" s="10" t="n"/>
      <c r="BI94" s="10" t="n"/>
      <c r="BJ94" s="10" t="n"/>
      <c r="BK94" s="10" t="n"/>
      <c r="BL94" s="10" t="n"/>
      <c r="BM94" s="10" t="n"/>
    </row>
    <row r="95" ht="15.75" customHeight="1" s="218">
      <c r="A95" s="10" t="n"/>
      <c r="B95" s="281" t="inlineStr">
        <is>
          <t>CUSTO LICENÇAS</t>
        </is>
      </c>
      <c r="C95" s="264" t="n"/>
      <c r="D95" s="264" t="n"/>
      <c r="E95" s="265" t="n"/>
      <c r="F95" s="136">
        <f>SUM(AL63:AL69)</f>
        <v/>
      </c>
      <c r="H95" s="10" t="n"/>
      <c r="I95" s="10" t="n"/>
      <c r="J95" s="134" t="n"/>
      <c r="K95" s="10" t="n"/>
      <c r="L95" s="10" t="n"/>
      <c r="M95" s="13" t="n"/>
      <c r="N95" s="13" t="n"/>
      <c r="O95" s="13" t="n"/>
      <c r="P95" s="13" t="n"/>
      <c r="Q95" s="10" t="n"/>
      <c r="R95" s="10" t="n"/>
      <c r="S95" s="10" t="n"/>
      <c r="T95" s="10" t="n"/>
      <c r="U95" s="10" t="n"/>
      <c r="V95" s="10" t="n"/>
      <c r="W95" s="10" t="n"/>
      <c r="X95" s="10" t="n"/>
      <c r="Y95" s="11" t="n"/>
      <c r="Z95" s="11" t="n"/>
      <c r="AA95" s="11" t="n"/>
      <c r="AB95" s="11" t="n"/>
      <c r="AC95" s="11" t="n"/>
      <c r="AD95" s="11" t="n"/>
      <c r="AE95" s="10" t="n"/>
      <c r="AF95" s="10" t="n"/>
      <c r="AG95" s="10" t="n"/>
      <c r="AH95" s="10" t="n"/>
      <c r="AI95" s="13" t="n"/>
      <c r="AJ95" s="13" t="n"/>
      <c r="AK95" s="13" t="n"/>
      <c r="AL95" s="13" t="n"/>
      <c r="AM95" s="13" t="n"/>
      <c r="AN95" s="13" t="n"/>
      <c r="AO95" s="13" t="n"/>
      <c r="AP95" s="14" t="n"/>
      <c r="AQ95" s="14" t="n"/>
      <c r="AR95" s="14" t="n"/>
      <c r="AS95" s="13" t="n"/>
      <c r="AT95" s="13" t="n"/>
      <c r="AU95" s="10" t="n"/>
      <c r="AV95" s="10" t="n"/>
      <c r="AW95" s="10" t="n"/>
      <c r="AX95" s="10" t="n"/>
      <c r="AY95" s="10" t="n"/>
      <c r="AZ95" s="10" t="n"/>
      <c r="BA95" s="10" t="n"/>
      <c r="BB95" s="10" t="n"/>
      <c r="BC95" s="10" t="n"/>
      <c r="BD95" s="11" t="n"/>
      <c r="BE95" s="10" t="n"/>
      <c r="BF95" s="10" t="n"/>
      <c r="BG95" s="10" t="n"/>
      <c r="BH95" s="10" t="n"/>
      <c r="BI95" s="10" t="n"/>
      <c r="BJ95" s="10" t="n"/>
      <c r="BK95" s="10" t="n"/>
      <c r="BL95" s="10" t="n"/>
      <c r="BM95" s="10" t="n"/>
    </row>
    <row r="96" ht="15.75" customHeight="1" s="218">
      <c r="A96" s="10" t="n"/>
      <c r="B96" s="281" t="inlineStr">
        <is>
          <t>CUSTO SERVIÇO</t>
        </is>
      </c>
      <c r="C96" s="264" t="n"/>
      <c r="D96" s="264" t="n"/>
      <c r="E96" s="265" t="n"/>
      <c r="F96" s="136">
        <f>SUM(AL71:AL83)</f>
        <v/>
      </c>
      <c r="H96" s="10" t="n"/>
      <c r="I96" s="10" t="n"/>
      <c r="J96" s="134" t="n"/>
      <c r="K96" s="10" t="n"/>
      <c r="L96" s="10" t="n"/>
      <c r="M96" s="13" t="n"/>
      <c r="N96" s="13" t="n"/>
      <c r="O96" s="13" t="n"/>
      <c r="P96" s="13" t="n"/>
      <c r="Q96" s="10" t="n"/>
      <c r="R96" s="10" t="n"/>
      <c r="S96" s="10" t="n"/>
      <c r="T96" s="10" t="n"/>
      <c r="U96" s="10" t="n"/>
      <c r="V96" s="10" t="n"/>
      <c r="W96" s="10" t="n"/>
      <c r="X96" s="10" t="n"/>
      <c r="Y96" s="11" t="n"/>
      <c r="Z96" s="11" t="n"/>
      <c r="AA96" s="11" t="n"/>
      <c r="AB96" s="11" t="n"/>
      <c r="AC96" s="11" t="n"/>
      <c r="AD96" s="11" t="n"/>
      <c r="AE96" s="10" t="n"/>
      <c r="AF96" s="10" t="n"/>
      <c r="AG96" s="10" t="n"/>
      <c r="AH96" s="10" t="n"/>
      <c r="AI96" s="13" t="n"/>
      <c r="AJ96" s="13" t="n"/>
      <c r="AK96" s="13" t="n"/>
      <c r="AL96" s="13" t="n"/>
      <c r="AM96" s="13" t="n"/>
      <c r="AN96" s="13" t="n"/>
      <c r="AO96" s="13" t="n"/>
      <c r="AP96" s="14" t="n"/>
      <c r="AQ96" s="14" t="n"/>
      <c r="AR96" s="14" t="n"/>
      <c r="AS96" s="13" t="n"/>
      <c r="AT96" s="13" t="n"/>
      <c r="AU96" s="10" t="n"/>
      <c r="AV96" s="10" t="n"/>
      <c r="AW96" s="10" t="n"/>
      <c r="AX96" s="10" t="n"/>
      <c r="AY96" s="10" t="n"/>
      <c r="AZ96" s="10" t="n"/>
      <c r="BA96" s="10" t="n"/>
      <c r="BB96" s="10" t="n"/>
      <c r="BC96" s="10" t="n"/>
      <c r="BD96" s="11" t="n"/>
      <c r="BE96" s="10" t="n"/>
      <c r="BF96" s="10" t="n"/>
      <c r="BG96" s="10" t="n"/>
      <c r="BH96" s="10" t="n"/>
      <c r="BI96" s="10" t="n"/>
      <c r="BJ96" s="10" t="n"/>
      <c r="BK96" s="10" t="n"/>
      <c r="BL96" s="10" t="n"/>
      <c r="BM96" s="10" t="n"/>
    </row>
    <row r="97" ht="15.75" customHeight="1" s="218">
      <c r="A97" s="10" t="n"/>
      <c r="B97" s="281" t="inlineStr">
        <is>
          <t>Margem Bruta (%)</t>
        </is>
      </c>
      <c r="C97" s="264" t="n"/>
      <c r="D97" s="264" t="n"/>
      <c r="E97" s="265" t="n"/>
      <c r="F97" s="137">
        <f>BOM!F97</f>
        <v/>
      </c>
      <c r="H97" s="10" t="n"/>
      <c r="I97" s="10" t="n"/>
      <c r="J97" s="134" t="n"/>
      <c r="K97" s="10" t="n"/>
      <c r="L97" s="10" t="n"/>
      <c r="M97" s="13" t="n"/>
      <c r="N97" s="13" t="n"/>
      <c r="O97" s="13" t="n"/>
      <c r="P97" s="13" t="n"/>
      <c r="Q97" s="10" t="n"/>
      <c r="R97" s="10" t="n"/>
      <c r="S97" s="10" t="n"/>
      <c r="T97" s="10" t="n"/>
      <c r="U97" s="10" t="n"/>
      <c r="V97" s="10" t="n"/>
      <c r="W97" s="10" t="n"/>
      <c r="X97" s="10" t="n"/>
      <c r="Y97" s="11" t="n"/>
      <c r="Z97" s="11" t="n"/>
      <c r="AA97" s="11" t="n"/>
      <c r="AB97" s="11" t="n"/>
      <c r="AC97" s="11" t="n"/>
      <c r="AD97" s="11" t="n"/>
      <c r="AE97" s="10" t="n"/>
      <c r="AF97" s="10" t="n"/>
      <c r="AG97" s="10" t="n"/>
      <c r="AH97" s="10" t="n"/>
      <c r="AI97" s="13" t="n"/>
      <c r="AJ97" s="13" t="n"/>
      <c r="AK97" s="13" t="n"/>
      <c r="AL97" s="13" t="n"/>
      <c r="AM97" s="13" t="n"/>
      <c r="AN97" s="13" t="n"/>
      <c r="AO97" s="13" t="n"/>
      <c r="AP97" s="14" t="n"/>
      <c r="AQ97" s="14" t="n"/>
      <c r="AR97" s="14" t="n"/>
      <c r="AS97" s="13" t="n"/>
      <c r="AT97" s="13" t="n"/>
      <c r="AU97" s="10" t="n"/>
      <c r="AV97" s="10" t="n"/>
      <c r="AW97" s="10" t="n"/>
      <c r="AX97" s="10" t="n"/>
      <c r="AY97" s="10" t="n"/>
      <c r="AZ97" s="10" t="n"/>
      <c r="BA97" s="10" t="n"/>
      <c r="BB97" s="10" t="n"/>
      <c r="BC97" s="10" t="n"/>
      <c r="BD97" s="11" t="n"/>
      <c r="BE97" s="10" t="n"/>
      <c r="BF97" s="10" t="n"/>
      <c r="BG97" s="10" t="n"/>
      <c r="BH97" s="10" t="n"/>
      <c r="BI97" s="10" t="n"/>
      <c r="BJ97" s="10" t="n"/>
      <c r="BK97" s="10" t="n"/>
      <c r="BL97" s="10" t="n"/>
      <c r="BM97" s="10" t="n"/>
    </row>
    <row r="98" ht="15.75" customHeight="1" s="218">
      <c r="A98" s="10" t="n"/>
      <c r="B98" s="281" t="inlineStr">
        <is>
          <t>Desconto (%)</t>
        </is>
      </c>
      <c r="C98" s="264" t="n"/>
      <c r="D98" s="264" t="n"/>
      <c r="E98" s="265" t="n"/>
      <c r="F98" s="137">
        <f>BOM!F98</f>
        <v/>
      </c>
      <c r="H98" s="10" t="n"/>
      <c r="I98" s="10" t="n"/>
      <c r="J98" s="134" t="n"/>
      <c r="K98" s="10" t="n"/>
      <c r="L98" s="10" t="n"/>
      <c r="M98" s="13" t="n"/>
      <c r="N98" s="13" t="n"/>
      <c r="O98" s="13" t="n"/>
      <c r="P98" s="13" t="n"/>
      <c r="Q98" s="10" t="n"/>
      <c r="R98" s="10" t="n"/>
      <c r="S98" s="10" t="n"/>
      <c r="T98" s="10" t="n"/>
      <c r="U98" s="10" t="n"/>
      <c r="V98" s="10" t="n"/>
      <c r="W98" s="10" t="n"/>
      <c r="X98" s="10" t="n"/>
      <c r="Y98" s="11" t="n"/>
      <c r="Z98" s="11" t="n"/>
      <c r="AA98" s="11" t="n"/>
      <c r="AB98" s="11" t="n"/>
      <c r="AC98" s="11" t="n"/>
      <c r="AD98" s="11" t="n"/>
      <c r="AE98" s="10" t="n"/>
      <c r="AF98" s="10" t="n"/>
      <c r="AG98" s="10" t="n"/>
      <c r="AH98" s="10" t="n"/>
      <c r="AI98" s="13" t="n"/>
      <c r="AJ98" s="13" t="n"/>
      <c r="AK98" s="13" t="n"/>
      <c r="AL98" s="13" t="n"/>
      <c r="AM98" s="13" t="n"/>
      <c r="AN98" s="13" t="n"/>
      <c r="AO98" s="13" t="n"/>
      <c r="AP98" s="14" t="n"/>
      <c r="AQ98" s="14" t="n"/>
      <c r="AR98" s="14" t="n"/>
      <c r="AS98" s="13" t="n"/>
      <c r="AT98" s="13" t="n"/>
      <c r="AU98" s="10" t="n"/>
      <c r="AV98" s="10" t="n"/>
      <c r="AW98" s="10" t="n"/>
      <c r="AX98" s="10" t="n"/>
      <c r="AY98" s="10" t="n"/>
      <c r="AZ98" s="10" t="n"/>
      <c r="BA98" s="10" t="n"/>
      <c r="BB98" s="10" t="n"/>
      <c r="BC98" s="10" t="n"/>
      <c r="BD98" s="11" t="n"/>
      <c r="BE98" s="10" t="n"/>
      <c r="BF98" s="10" t="n"/>
      <c r="BG98" s="10" t="n"/>
      <c r="BH98" s="10" t="n"/>
      <c r="BI98" s="10" t="n"/>
      <c r="BJ98" s="10" t="n"/>
      <c r="BK98" s="10" t="n"/>
      <c r="BL98" s="10" t="n"/>
      <c r="BM98" s="10" t="n"/>
    </row>
    <row r="99" ht="15.75" customHeight="1" s="218">
      <c r="A99" s="10" t="n"/>
      <c r="B99" s="281" t="inlineStr">
        <is>
          <t>Comissão 10%</t>
        </is>
      </c>
      <c r="C99" s="264" t="n"/>
      <c r="D99" s="264" t="n"/>
      <c r="E99" s="265" t="n"/>
      <c r="F99" s="138">
        <f>BM85*0.1</f>
        <v/>
      </c>
      <c r="H99" s="10" t="n"/>
      <c r="I99" s="10" t="n"/>
      <c r="J99" s="134" t="n"/>
      <c r="K99" s="10" t="n"/>
      <c r="L99" s="10" t="n"/>
      <c r="M99" s="13" t="n"/>
      <c r="N99" s="13" t="n"/>
      <c r="O99" s="13" t="n"/>
      <c r="P99" s="13" t="n"/>
      <c r="Q99" s="10" t="n"/>
      <c r="R99" s="10" t="n"/>
      <c r="S99" s="10" t="n"/>
      <c r="T99" s="10" t="n"/>
      <c r="U99" s="10" t="n"/>
      <c r="V99" s="10" t="n"/>
      <c r="W99" s="10" t="n"/>
      <c r="X99" s="10" t="n"/>
      <c r="Y99" s="11" t="n"/>
      <c r="Z99" s="11" t="n"/>
      <c r="AA99" s="11" t="n"/>
      <c r="AB99" s="11" t="n"/>
      <c r="AC99" s="11" t="n"/>
      <c r="AD99" s="11" t="n"/>
      <c r="AE99" s="10" t="n"/>
      <c r="AF99" s="10" t="n"/>
      <c r="AG99" s="10" t="n"/>
      <c r="AH99" s="10" t="n"/>
      <c r="AI99" s="13" t="n"/>
      <c r="AJ99" s="13" t="n"/>
      <c r="AK99" s="13" t="n"/>
      <c r="AL99" s="13" t="n"/>
      <c r="AM99" s="13" t="n"/>
      <c r="AN99" s="13" t="n"/>
      <c r="AO99" s="13" t="n"/>
      <c r="AP99" s="14" t="n"/>
      <c r="AQ99" s="14" t="n"/>
      <c r="AR99" s="14" t="n"/>
      <c r="AS99" s="13" t="n"/>
      <c r="AT99" s="13" t="n"/>
      <c r="AU99" s="10" t="n"/>
      <c r="AV99" s="10" t="n"/>
      <c r="AW99" s="10" t="n"/>
      <c r="AX99" s="10" t="n"/>
      <c r="AY99" s="10" t="n"/>
      <c r="AZ99" s="10" t="n"/>
      <c r="BA99" s="10" t="n"/>
      <c r="BB99" s="10" t="n"/>
      <c r="BC99" s="10" t="n"/>
      <c r="BD99" s="11" t="n"/>
      <c r="BE99" s="10" t="n"/>
      <c r="BF99" s="10" t="n"/>
      <c r="BG99" s="10" t="n"/>
      <c r="BH99" s="10" t="n"/>
      <c r="BI99" s="10" t="n"/>
      <c r="BJ99" s="10" t="n"/>
      <c r="BK99" s="10" t="n"/>
      <c r="BL99" s="10" t="n"/>
      <c r="BM99" s="10" t="n"/>
    </row>
    <row r="100" ht="15.75" customHeight="1" s="218">
      <c r="A100" s="10" t="n"/>
      <c r="B100" s="281" t="inlineStr">
        <is>
          <t>Margem do projeto</t>
        </is>
      </c>
      <c r="C100" s="264" t="n"/>
      <c r="D100" s="264" t="n"/>
      <c r="E100" s="265" t="n"/>
      <c r="F100" s="137">
        <f>(BM85-F99)/F87</f>
        <v/>
      </c>
      <c r="G100" s="139" t="n"/>
      <c r="H100" s="10" t="n"/>
      <c r="I100" s="10" t="n"/>
      <c r="J100" s="134" t="n"/>
      <c r="K100" s="10" t="n"/>
      <c r="L100" s="10" t="n"/>
      <c r="M100" s="13" t="n"/>
      <c r="N100" s="13" t="n"/>
      <c r="O100" s="13" t="n"/>
      <c r="P100" s="13" t="n"/>
      <c r="Q100" s="10" t="n"/>
      <c r="R100" s="10" t="n"/>
      <c r="S100" s="10" t="n"/>
      <c r="T100" s="10" t="n"/>
      <c r="U100" s="10" t="n"/>
      <c r="V100" s="10" t="n"/>
      <c r="W100" s="10" t="n"/>
      <c r="X100" s="10" t="n"/>
      <c r="Y100" s="11" t="n"/>
      <c r="Z100" s="11" t="n"/>
      <c r="AA100" s="11" t="n"/>
      <c r="AB100" s="11" t="n"/>
      <c r="AC100" s="11" t="n"/>
      <c r="AD100" s="11" t="n"/>
      <c r="AE100" s="10" t="n"/>
      <c r="AF100" s="10" t="n"/>
      <c r="AG100" s="10" t="n"/>
      <c r="AH100" s="10" t="n"/>
      <c r="AI100" s="13" t="n"/>
      <c r="AJ100" s="13" t="n"/>
      <c r="AK100" s="13" t="n"/>
      <c r="AL100" s="13" t="n"/>
      <c r="AM100" s="13" t="n"/>
      <c r="AN100" s="13" t="n"/>
      <c r="AO100" s="13" t="n"/>
      <c r="AP100" s="14" t="n"/>
      <c r="AQ100" s="14" t="n"/>
      <c r="AR100" s="14" t="n"/>
      <c r="AS100" s="13" t="n"/>
      <c r="AT100" s="13" t="n"/>
      <c r="AU100" s="10" t="n"/>
      <c r="AV100" s="10" t="n"/>
      <c r="AW100" s="10" t="n"/>
      <c r="AX100" s="10" t="n"/>
      <c r="AY100" s="10" t="n"/>
      <c r="AZ100" s="10" t="n"/>
      <c r="BA100" s="10" t="n"/>
      <c r="BB100" s="10" t="n"/>
      <c r="BC100" s="10" t="n"/>
      <c r="BD100" s="11" t="n"/>
      <c r="BE100" s="10" t="n"/>
      <c r="BF100" s="10" t="n"/>
      <c r="BG100" s="10" t="n"/>
      <c r="BH100" s="10" t="n"/>
      <c r="BI100" s="10" t="n"/>
      <c r="BJ100" s="10" t="n"/>
      <c r="BK100" s="10" t="n"/>
      <c r="BL100" s="10" t="n"/>
      <c r="BM100" s="10" t="n"/>
    </row>
    <row r="101" ht="15.75" customHeight="1" s="218">
      <c r="A101" s="10" t="n"/>
      <c r="B101" s="281" t="inlineStr">
        <is>
          <t>Dólar</t>
        </is>
      </c>
      <c r="C101" s="264" t="n"/>
      <c r="D101" s="264" t="n"/>
      <c r="E101" s="265" t="n"/>
      <c r="F101" s="138">
        <f>BOM!F101</f>
        <v/>
      </c>
      <c r="G101" s="109">
        <f>IFERROR(__xludf.DUMMYFUNCTION("GoogleFinance(""USDBRL"")"),5.00059999999999)</f>
        <v/>
      </c>
      <c r="H101" s="10" t="n"/>
      <c r="I101" s="10" t="n"/>
      <c r="J101" s="134" t="n"/>
      <c r="K101" s="10" t="n"/>
      <c r="L101" s="10" t="n"/>
      <c r="M101" s="13" t="n"/>
      <c r="N101" s="13" t="n"/>
      <c r="O101" s="13" t="n"/>
      <c r="P101" s="13" t="n"/>
      <c r="Q101" s="10" t="n"/>
      <c r="R101" s="10" t="n"/>
      <c r="S101" s="10" t="n"/>
      <c r="T101" s="10" t="n"/>
      <c r="U101" s="10" t="n"/>
      <c r="V101" s="10" t="n"/>
      <c r="W101" s="10" t="n"/>
      <c r="X101" s="10" t="n"/>
      <c r="Y101" s="11" t="n"/>
      <c r="Z101" s="11" t="n"/>
      <c r="AA101" s="11" t="n"/>
      <c r="AB101" s="11" t="n"/>
      <c r="AC101" s="11" t="n"/>
      <c r="AD101" s="11" t="n"/>
      <c r="AE101" s="10" t="n"/>
      <c r="AF101" s="10" t="n"/>
      <c r="AG101" s="10" t="n"/>
      <c r="AH101" s="10" t="n"/>
      <c r="AI101" s="13" t="n"/>
      <c r="AJ101" s="13" t="n"/>
      <c r="AK101" s="13" t="n"/>
      <c r="AL101" s="13" t="n"/>
      <c r="AM101" s="13" t="n"/>
      <c r="AN101" s="13" t="n"/>
      <c r="AO101" s="13" t="n"/>
      <c r="AP101" s="14" t="n"/>
      <c r="AQ101" s="14" t="n"/>
      <c r="AR101" s="14" t="n"/>
      <c r="AS101" s="13" t="n"/>
      <c r="AT101" s="13" t="n"/>
      <c r="AU101" s="10" t="n"/>
      <c r="AV101" s="10" t="n"/>
      <c r="AW101" s="10" t="n"/>
      <c r="AX101" s="10" t="n"/>
      <c r="AY101" s="10" t="n"/>
      <c r="AZ101" s="10" t="n"/>
      <c r="BA101" s="10" t="n"/>
      <c r="BB101" s="10" t="n"/>
      <c r="BC101" s="10" t="n"/>
      <c r="BD101" s="11" t="n"/>
      <c r="BE101" s="10" t="n"/>
      <c r="BF101" s="10" t="n"/>
      <c r="BG101" s="10" t="n"/>
      <c r="BH101" s="10" t="n"/>
      <c r="BI101" s="10" t="n"/>
      <c r="BJ101" s="10" t="n"/>
      <c r="BK101" s="10" t="n"/>
      <c r="BL101" s="10" t="n"/>
      <c r="BM101" s="10" t="n"/>
    </row>
    <row r="102" ht="15.75" customHeight="1" s="218">
      <c r="A102" s="10" t="n"/>
      <c r="B102" s="281" t="inlineStr">
        <is>
          <t>Importação Produto</t>
        </is>
      </c>
      <c r="C102" s="264" t="n"/>
      <c r="D102" s="264" t="n"/>
      <c r="E102" s="265" t="n"/>
      <c r="F102" s="136" t="n">
        <v>2.2</v>
      </c>
      <c r="H102" s="10" t="n"/>
      <c r="I102" s="10" t="n"/>
      <c r="J102" s="134" t="n"/>
      <c r="K102" s="10" t="n"/>
      <c r="L102" s="10" t="n"/>
      <c r="M102" s="13" t="n"/>
      <c r="N102" s="13" t="n"/>
      <c r="O102" s="13" t="n"/>
      <c r="P102" s="13" t="n"/>
      <c r="Q102" s="10" t="n"/>
      <c r="R102" s="10" t="n"/>
      <c r="S102" s="10" t="n"/>
      <c r="T102" s="10" t="n"/>
      <c r="U102" s="10" t="n"/>
      <c r="V102" s="10" t="n"/>
      <c r="W102" s="10" t="n"/>
      <c r="X102" s="10" t="n"/>
      <c r="Y102" s="11" t="n"/>
      <c r="Z102" s="11" t="n"/>
      <c r="AA102" s="11" t="n"/>
      <c r="AB102" s="11" t="n"/>
      <c r="AC102" s="11" t="n"/>
      <c r="AD102" s="11" t="n"/>
      <c r="AE102" s="10" t="n"/>
      <c r="AF102" s="10" t="n"/>
      <c r="AG102" s="10" t="n"/>
      <c r="AH102" s="10" t="n"/>
      <c r="AI102" s="13" t="n"/>
      <c r="AJ102" s="13" t="n"/>
      <c r="AK102" s="13" t="n"/>
      <c r="AL102" s="13" t="n"/>
      <c r="AM102" s="13" t="n"/>
      <c r="AN102" s="13" t="n"/>
      <c r="AO102" s="13" t="n"/>
      <c r="AP102" s="14" t="n"/>
      <c r="AQ102" s="14" t="n"/>
      <c r="AR102" s="14" t="n"/>
      <c r="AS102" s="13" t="n"/>
      <c r="AT102" s="13" t="n"/>
      <c r="AU102" s="10" t="n"/>
      <c r="AV102" s="10" t="n"/>
      <c r="AW102" s="10" t="n"/>
      <c r="AX102" s="10" t="n"/>
      <c r="AY102" s="10" t="n"/>
      <c r="AZ102" s="10" t="n"/>
      <c r="BA102" s="10" t="n"/>
      <c r="BB102" s="10" t="n"/>
      <c r="BC102" s="10" t="n"/>
      <c r="BD102" s="11" t="n"/>
      <c r="BE102" s="10" t="n"/>
      <c r="BF102" s="10" t="n"/>
      <c r="BG102" s="10" t="n"/>
      <c r="BH102" s="10" t="n"/>
      <c r="BI102" s="10" t="n"/>
      <c r="BJ102" s="10" t="n"/>
      <c r="BK102" s="10" t="n"/>
      <c r="BL102" s="10" t="n"/>
      <c r="BM102" s="10" t="n"/>
    </row>
    <row r="103" ht="15.75" customHeight="1" s="218">
      <c r="A103" s="10" t="n"/>
      <c r="B103" s="282" t="inlineStr">
        <is>
          <t>Importação Licenças/Serviços</t>
        </is>
      </c>
      <c r="C103" s="283" t="n"/>
      <c r="D103" s="283" t="n"/>
      <c r="E103" s="284" t="n"/>
      <c r="F103" s="140" t="n">
        <v>1.2</v>
      </c>
      <c r="H103" s="10" t="n"/>
      <c r="I103" s="10" t="n"/>
      <c r="J103" s="134" t="n"/>
      <c r="K103" s="10" t="n"/>
      <c r="L103" s="10" t="n"/>
      <c r="M103" s="13" t="n"/>
      <c r="N103" s="13" t="n"/>
      <c r="O103" s="13" t="n"/>
      <c r="P103" s="13" t="n"/>
      <c r="Q103" s="10" t="n"/>
      <c r="R103" s="10" t="n"/>
      <c r="S103" s="10" t="n"/>
      <c r="T103" s="10" t="n"/>
      <c r="U103" s="10" t="n"/>
      <c r="V103" s="10" t="n"/>
      <c r="W103" s="10" t="n"/>
      <c r="X103" s="10" t="n"/>
      <c r="Y103" s="11" t="n"/>
      <c r="Z103" s="11" t="n"/>
      <c r="AA103" s="11" t="n"/>
      <c r="AB103" s="11" t="n"/>
      <c r="AC103" s="11" t="n"/>
      <c r="AD103" s="11" t="n"/>
      <c r="AE103" s="10" t="n"/>
      <c r="AF103" s="10" t="n"/>
      <c r="AG103" s="10" t="n"/>
      <c r="AH103" s="10" t="n"/>
      <c r="AI103" s="13" t="n"/>
      <c r="AJ103" s="13" t="n"/>
      <c r="AK103" s="13" t="n"/>
      <c r="AL103" s="13" t="n"/>
      <c r="AM103" s="13" t="n"/>
      <c r="AN103" s="13" t="n"/>
      <c r="AO103" s="13" t="n"/>
      <c r="AP103" s="14" t="n"/>
      <c r="AQ103" s="14" t="n"/>
      <c r="AR103" s="14" t="n"/>
      <c r="AS103" s="13" t="n"/>
      <c r="AT103" s="13" t="n"/>
      <c r="AU103" s="10" t="n"/>
      <c r="AV103" s="10" t="n"/>
      <c r="AW103" s="10" t="n"/>
      <c r="AX103" s="10" t="n"/>
      <c r="AY103" s="10" t="n"/>
      <c r="AZ103" s="10" t="n"/>
      <c r="BA103" s="10" t="n"/>
      <c r="BB103" s="10" t="n"/>
      <c r="BC103" s="10" t="n"/>
      <c r="BD103" s="11" t="n"/>
      <c r="BE103" s="10" t="n"/>
      <c r="BF103" s="10" t="n"/>
      <c r="BG103" s="10" t="n"/>
      <c r="BH103" s="10" t="n"/>
      <c r="BI103" s="10" t="n"/>
      <c r="BJ103" s="10" t="n"/>
      <c r="BK103" s="10" t="n"/>
      <c r="BL103" s="10" t="n"/>
      <c r="BM103" s="10" t="n"/>
    </row>
    <row r="104" ht="15.75" customHeight="1" s="218">
      <c r="A104" s="10" t="n"/>
      <c r="B104" s="10" t="n"/>
      <c r="C104" s="10" t="n"/>
      <c r="D104" s="10" t="n"/>
      <c r="E104" s="10" t="n"/>
      <c r="F104" s="10" t="n"/>
      <c r="G104" s="11" t="n"/>
      <c r="H104" s="10" t="n"/>
      <c r="I104" s="10" t="n"/>
      <c r="J104" s="134" t="n"/>
      <c r="K104" s="10" t="n"/>
      <c r="L104" s="10" t="n"/>
      <c r="M104" s="13" t="n"/>
      <c r="N104" s="13" t="n"/>
      <c r="O104" s="13" t="n"/>
      <c r="P104" s="13" t="n"/>
      <c r="Q104" s="10" t="n"/>
      <c r="R104" s="10" t="n"/>
      <c r="S104" s="10" t="n"/>
      <c r="T104" s="10" t="n"/>
      <c r="U104" s="10" t="n"/>
      <c r="V104" s="10" t="n"/>
      <c r="W104" s="10" t="n"/>
      <c r="X104" s="10" t="n"/>
      <c r="Y104" s="11" t="n"/>
      <c r="Z104" s="11" t="n"/>
      <c r="AA104" s="11" t="n"/>
      <c r="AB104" s="11" t="n"/>
      <c r="AC104" s="11" t="n"/>
      <c r="AD104" s="11" t="n"/>
      <c r="AE104" s="10" t="n"/>
      <c r="AF104" s="10" t="n"/>
      <c r="AG104" s="10" t="n"/>
      <c r="AH104" s="10" t="n"/>
      <c r="AI104" s="13" t="n"/>
      <c r="AJ104" s="13" t="n"/>
      <c r="AK104" s="13" t="n"/>
      <c r="AL104" s="13" t="n"/>
      <c r="AM104" s="13" t="n"/>
      <c r="AN104" s="13" t="n"/>
      <c r="AO104" s="13" t="n"/>
      <c r="AP104" s="14" t="n"/>
      <c r="AQ104" s="14" t="n"/>
      <c r="AR104" s="14" t="n"/>
      <c r="AS104" s="13" t="n"/>
      <c r="AT104" s="13" t="n"/>
      <c r="AU104" s="10" t="n"/>
      <c r="AV104" s="10" t="n"/>
      <c r="AW104" s="10" t="n"/>
      <c r="AX104" s="10" t="n"/>
      <c r="AY104" s="10" t="n"/>
      <c r="AZ104" s="10" t="n"/>
      <c r="BA104" s="10" t="n"/>
      <c r="BB104" s="10" t="n"/>
      <c r="BC104" s="10" t="n"/>
      <c r="BD104" s="11" t="n"/>
      <c r="BE104" s="10" t="n"/>
      <c r="BF104" s="10" t="n"/>
      <c r="BG104" s="10" t="n"/>
      <c r="BH104" s="10" t="n"/>
      <c r="BI104" s="10" t="n"/>
      <c r="BJ104" s="10" t="n"/>
      <c r="BK104" s="10" t="n"/>
      <c r="BL104" s="10" t="n"/>
      <c r="BM104" s="10" t="n"/>
    </row>
    <row r="105" ht="15.75" customHeight="1" s="218">
      <c r="A105" s="10" t="n"/>
      <c r="B105" s="10" t="n"/>
      <c r="C105" s="10" t="n"/>
      <c r="D105" s="10" t="n"/>
      <c r="E105" s="10" t="n"/>
      <c r="F105" s="10" t="n"/>
      <c r="G105" s="11" t="n"/>
      <c r="H105" s="10" t="n"/>
      <c r="I105" s="10" t="n"/>
      <c r="J105" s="134" t="n"/>
      <c r="K105" s="10" t="n"/>
      <c r="L105" s="10" t="n"/>
      <c r="M105" s="13" t="n"/>
      <c r="N105" s="13" t="n"/>
      <c r="O105" s="13" t="n"/>
      <c r="P105" s="13" t="n"/>
      <c r="Q105" s="10" t="n"/>
      <c r="R105" s="10" t="n"/>
      <c r="S105" s="10" t="n"/>
      <c r="T105" s="10" t="n"/>
      <c r="U105" s="10" t="n"/>
      <c r="V105" s="10" t="n"/>
      <c r="W105" s="10" t="n"/>
      <c r="X105" s="10" t="n"/>
      <c r="Y105" s="11" t="n"/>
      <c r="Z105" s="11" t="n"/>
      <c r="AA105" s="11" t="n"/>
      <c r="AB105" s="11" t="n"/>
      <c r="AC105" s="11" t="n"/>
      <c r="AD105" s="11" t="n"/>
      <c r="AE105" s="10" t="n"/>
      <c r="AF105" s="10" t="n"/>
      <c r="AG105" s="10" t="n"/>
      <c r="AH105" s="10" t="n"/>
      <c r="AI105" s="13" t="n"/>
      <c r="AJ105" s="13" t="n"/>
      <c r="AK105" s="13" t="n"/>
      <c r="AL105" s="13" t="n"/>
      <c r="AM105" s="13" t="n"/>
      <c r="AN105" s="13" t="n"/>
      <c r="AO105" s="13" t="n"/>
      <c r="AP105" s="14" t="n"/>
      <c r="AQ105" s="14" t="n"/>
      <c r="AR105" s="14" t="n"/>
      <c r="AS105" s="13" t="n"/>
      <c r="AT105" s="13" t="n"/>
      <c r="AU105" s="10" t="n"/>
      <c r="AV105" s="10" t="n"/>
      <c r="AW105" s="10" t="n"/>
      <c r="AX105" s="10" t="n"/>
      <c r="AY105" s="10" t="n"/>
      <c r="AZ105" s="10" t="n"/>
      <c r="BA105" s="10" t="n"/>
      <c r="BB105" s="10" t="n"/>
      <c r="BC105" s="10" t="n"/>
      <c r="BD105" s="11" t="n"/>
      <c r="BE105" s="10" t="n"/>
      <c r="BF105" s="10" t="n"/>
      <c r="BG105" s="10" t="n"/>
      <c r="BH105" s="10" t="n"/>
      <c r="BI105" s="10" t="n"/>
      <c r="BJ105" s="10" t="n"/>
      <c r="BK105" s="10" t="n"/>
      <c r="BL105" s="10" t="n"/>
      <c r="BM105" s="10" t="n"/>
    </row>
    <row r="106" ht="15.75" customHeight="1" s="218">
      <c r="A106" s="10" t="n"/>
      <c r="B106" s="10" t="n"/>
      <c r="C106" s="10" t="n"/>
      <c r="D106" s="10" t="n"/>
      <c r="E106" s="10" t="n"/>
      <c r="F106" s="10" t="n"/>
      <c r="G106" s="11" t="n"/>
      <c r="H106" s="10" t="n"/>
      <c r="I106" s="10" t="n"/>
      <c r="J106" s="134" t="n"/>
      <c r="K106" s="10" t="n"/>
      <c r="L106" s="10" t="n"/>
      <c r="M106" s="13" t="n"/>
      <c r="N106" s="13" t="n"/>
      <c r="O106" s="13" t="n"/>
      <c r="P106" s="13" t="n"/>
      <c r="Q106" s="10" t="n"/>
      <c r="R106" s="10" t="n"/>
      <c r="S106" s="10" t="n"/>
      <c r="T106" s="10" t="n"/>
      <c r="U106" s="10" t="n"/>
      <c r="V106" s="10" t="n"/>
      <c r="W106" s="10" t="n"/>
      <c r="X106" s="10" t="n"/>
      <c r="Y106" s="11" t="n"/>
      <c r="Z106" s="11" t="n"/>
      <c r="AA106" s="11" t="n"/>
      <c r="AB106" s="11" t="n"/>
      <c r="AC106" s="11" t="n"/>
      <c r="AD106" s="11" t="n"/>
      <c r="AE106" s="10" t="n"/>
      <c r="AF106" s="10" t="n"/>
      <c r="AG106" s="10" t="n"/>
      <c r="AH106" s="10" t="n"/>
      <c r="AI106" s="13" t="n"/>
      <c r="AJ106" s="13" t="n"/>
      <c r="AK106" s="13" t="n"/>
      <c r="AL106" s="13" t="n"/>
      <c r="AM106" s="13" t="n"/>
      <c r="AN106" s="13" t="n"/>
      <c r="AO106" s="13" t="n"/>
      <c r="AP106" s="14" t="n"/>
      <c r="AQ106" s="14" t="n"/>
      <c r="AR106" s="14" t="n"/>
      <c r="AS106" s="13" t="n"/>
      <c r="AT106" s="13" t="n"/>
      <c r="AU106" s="10" t="n"/>
      <c r="AV106" s="10" t="n"/>
      <c r="AW106" s="10" t="n"/>
      <c r="AX106" s="10" t="n"/>
      <c r="AY106" s="10" t="n"/>
      <c r="AZ106" s="10" t="n"/>
      <c r="BA106" s="10" t="n"/>
      <c r="BB106" s="10" t="n"/>
      <c r="BC106" s="10" t="n"/>
      <c r="BD106" s="11" t="n"/>
      <c r="BE106" s="10" t="n"/>
      <c r="BF106" s="10" t="n"/>
      <c r="BG106" s="10" t="n"/>
      <c r="BH106" s="10" t="n"/>
      <c r="BI106" s="10" t="n"/>
      <c r="BJ106" s="10" t="n"/>
      <c r="BK106" s="10" t="n"/>
      <c r="BL106" s="10" t="n"/>
      <c r="BM106" s="10" t="n"/>
    </row>
    <row r="107" ht="15.75" customHeight="1" s="218">
      <c r="A107" s="10" t="n"/>
      <c r="B107" s="10" t="n"/>
      <c r="C107" s="10" t="n"/>
      <c r="D107" s="10" t="n"/>
      <c r="E107" s="10" t="n"/>
      <c r="F107" s="10" t="n"/>
      <c r="G107" s="11" t="n"/>
      <c r="H107" s="10" t="n"/>
      <c r="I107" s="10" t="n"/>
      <c r="J107" s="134" t="n"/>
      <c r="K107" s="10" t="n"/>
      <c r="L107" s="10" t="n"/>
      <c r="M107" s="13" t="n"/>
      <c r="N107" s="13" t="n"/>
      <c r="O107" s="13" t="n"/>
      <c r="P107" s="13" t="n"/>
      <c r="Q107" s="10" t="n"/>
      <c r="R107" s="10" t="n"/>
      <c r="S107" s="10" t="n"/>
      <c r="T107" s="10" t="n"/>
      <c r="U107" s="10" t="n"/>
      <c r="V107" s="10" t="n"/>
      <c r="W107" s="10" t="n"/>
      <c r="X107" s="10" t="n"/>
      <c r="Y107" s="11" t="n"/>
      <c r="Z107" s="11" t="n"/>
      <c r="AA107" s="11" t="n"/>
      <c r="AB107" s="11" t="n"/>
      <c r="AC107" s="11" t="n"/>
      <c r="AD107" s="11" t="n"/>
      <c r="AE107" s="10" t="n"/>
      <c r="AF107" s="10" t="n"/>
      <c r="AG107" s="10" t="n"/>
      <c r="AH107" s="10" t="n"/>
      <c r="AI107" s="13" t="n"/>
      <c r="AJ107" s="13" t="n"/>
      <c r="AK107" s="13" t="n"/>
      <c r="AL107" s="13" t="n"/>
      <c r="AM107" s="13" t="n"/>
      <c r="AN107" s="13" t="n"/>
      <c r="AO107" s="13" t="n"/>
      <c r="AP107" s="14" t="n"/>
      <c r="AQ107" s="14" t="n"/>
      <c r="AR107" s="14" t="n"/>
      <c r="AS107" s="13" t="n"/>
      <c r="AT107" s="13" t="n"/>
      <c r="AU107" s="10" t="n"/>
      <c r="AV107" s="10" t="n"/>
      <c r="AW107" s="10" t="n"/>
      <c r="AX107" s="10" t="n"/>
      <c r="AY107" s="10" t="n"/>
      <c r="AZ107" s="10" t="n"/>
      <c r="BA107" s="10" t="n"/>
      <c r="BB107" s="10" t="n"/>
      <c r="BC107" s="10" t="n"/>
      <c r="BD107" s="11" t="n"/>
      <c r="BE107" s="10" t="n"/>
      <c r="BF107" s="10" t="n"/>
      <c r="BG107" s="10" t="n"/>
      <c r="BH107" s="10" t="n"/>
      <c r="BI107" s="10" t="n"/>
      <c r="BJ107" s="10" t="n"/>
      <c r="BK107" s="10" t="n"/>
      <c r="BL107" s="10" t="n"/>
      <c r="BM107" s="10" t="n"/>
    </row>
    <row r="108" ht="15.75" customHeight="1" s="218">
      <c r="A108" s="10" t="n"/>
      <c r="B108" s="10" t="n"/>
      <c r="C108" s="10" t="n"/>
      <c r="D108" s="10" t="n"/>
      <c r="E108" s="10" t="n"/>
      <c r="F108" s="10" t="n"/>
      <c r="G108" s="11" t="n"/>
      <c r="H108" s="10" t="n"/>
      <c r="I108" s="10" t="n"/>
      <c r="J108" s="10" t="n"/>
      <c r="K108" s="10" t="n"/>
      <c r="L108" s="10" t="n"/>
      <c r="M108" s="13" t="n"/>
      <c r="N108" s="13" t="n"/>
      <c r="O108" s="13" t="n"/>
      <c r="P108" s="13" t="n"/>
      <c r="Q108" s="10" t="n"/>
      <c r="R108" s="10" t="n"/>
      <c r="S108" s="10" t="n"/>
      <c r="T108" s="10" t="n"/>
      <c r="U108" s="10" t="n"/>
      <c r="V108" s="10" t="n"/>
      <c r="W108" s="10" t="n"/>
      <c r="X108" s="10" t="n"/>
      <c r="Y108" s="11" t="n"/>
      <c r="Z108" s="11" t="n"/>
      <c r="AA108" s="11" t="n"/>
      <c r="AB108" s="11" t="n"/>
      <c r="AC108" s="11" t="n"/>
      <c r="AD108" s="11" t="n"/>
      <c r="AE108" s="10" t="n"/>
      <c r="AF108" s="10" t="n"/>
      <c r="AG108" s="10" t="n"/>
      <c r="AH108" s="10" t="n"/>
      <c r="AI108" s="13" t="n"/>
      <c r="AJ108" s="13" t="n"/>
      <c r="AK108" s="13" t="n"/>
      <c r="AL108" s="13" t="n"/>
      <c r="AM108" s="13" t="n"/>
      <c r="AN108" s="13" t="n"/>
      <c r="AO108" s="13" t="n"/>
      <c r="AP108" s="14" t="n"/>
      <c r="AQ108" s="14" t="n"/>
      <c r="AR108" s="14" t="n"/>
      <c r="AS108" s="13" t="n"/>
      <c r="AT108" s="13" t="n"/>
      <c r="AU108" s="10" t="n"/>
      <c r="AV108" s="10" t="n"/>
      <c r="AW108" s="10" t="n"/>
      <c r="AX108" s="10" t="n"/>
      <c r="AY108" s="10" t="n"/>
      <c r="AZ108" s="10" t="n"/>
      <c r="BA108" s="10" t="n"/>
      <c r="BB108" s="10" t="n"/>
      <c r="BC108" s="10" t="n"/>
      <c r="BD108" s="11" t="n"/>
      <c r="BE108" s="10" t="n"/>
      <c r="BF108" s="10" t="n"/>
      <c r="BG108" s="10" t="n"/>
      <c r="BH108" s="10" t="n"/>
      <c r="BI108" s="10" t="n"/>
      <c r="BJ108" s="10" t="n"/>
      <c r="BK108" s="10" t="n"/>
      <c r="BL108" s="10" t="n"/>
      <c r="BM108" s="10" t="n"/>
    </row>
    <row r="109" ht="15.75" customHeight="1" s="218">
      <c r="A109" s="10" t="n"/>
      <c r="B109" s="10" t="n"/>
      <c r="C109" s="10" t="n"/>
      <c r="D109" s="10" t="n"/>
      <c r="E109" s="10" t="n"/>
      <c r="F109" s="10" t="n"/>
      <c r="G109" s="11" t="n"/>
      <c r="H109" s="10" t="n"/>
      <c r="I109" s="10" t="n"/>
      <c r="J109" s="10" t="n"/>
      <c r="K109" s="10" t="n"/>
      <c r="L109" s="10" t="n"/>
      <c r="M109" s="13" t="n"/>
      <c r="N109" s="13" t="n"/>
      <c r="O109" s="13" t="n"/>
      <c r="P109" s="13" t="n"/>
      <c r="Q109" s="10" t="n"/>
      <c r="R109" s="10" t="n"/>
      <c r="S109" s="10" t="n"/>
      <c r="T109" s="10" t="n"/>
      <c r="U109" s="10" t="n"/>
      <c r="V109" s="10" t="n"/>
      <c r="W109" s="10" t="n"/>
      <c r="X109" s="10" t="n"/>
      <c r="Y109" s="11" t="n"/>
      <c r="Z109" s="11" t="n"/>
      <c r="AA109" s="11" t="n"/>
      <c r="AB109" s="11" t="n"/>
      <c r="AC109" s="11" t="n"/>
      <c r="AD109" s="11" t="n"/>
      <c r="AE109" s="10" t="n"/>
      <c r="AF109" s="10" t="n"/>
      <c r="AG109" s="10" t="n"/>
      <c r="AH109" s="10" t="n"/>
      <c r="AI109" s="13" t="n"/>
      <c r="AJ109" s="13" t="n"/>
      <c r="AK109" s="13" t="n"/>
      <c r="AL109" s="13" t="n"/>
      <c r="AM109" s="13" t="n"/>
      <c r="AN109" s="13" t="n"/>
      <c r="AO109" s="13" t="n"/>
      <c r="AP109" s="14" t="n"/>
      <c r="AQ109" s="14" t="n"/>
      <c r="AR109" s="14" t="n"/>
      <c r="AS109" s="13" t="n"/>
      <c r="AT109" s="13" t="n"/>
      <c r="AU109" s="10" t="n"/>
      <c r="AV109" s="10" t="n"/>
      <c r="AW109" s="10" t="n"/>
      <c r="AX109" s="10" t="n"/>
      <c r="AY109" s="10" t="n"/>
      <c r="AZ109" s="10" t="n"/>
      <c r="BA109" s="10" t="n"/>
      <c r="BB109" s="10" t="n"/>
      <c r="BC109" s="10" t="n"/>
      <c r="BD109" s="11" t="n"/>
      <c r="BE109" s="10" t="n"/>
      <c r="BF109" s="10" t="n"/>
      <c r="BG109" s="10" t="n"/>
      <c r="BH109" s="10" t="n"/>
      <c r="BI109" s="10" t="n"/>
      <c r="BJ109" s="10" t="n"/>
      <c r="BK109" s="10" t="n"/>
      <c r="BL109" s="10" t="n"/>
      <c r="BM109" s="10" t="n"/>
    </row>
    <row r="110" ht="15.75" customHeight="1" s="218">
      <c r="A110" s="10" t="n"/>
      <c r="B110" s="10" t="n"/>
      <c r="C110" s="10" t="n"/>
      <c r="D110" s="10" t="n"/>
      <c r="E110" s="10" t="n"/>
      <c r="F110" s="10" t="n"/>
      <c r="G110" s="11" t="n"/>
      <c r="H110" s="10" t="n"/>
      <c r="I110" s="10" t="n"/>
      <c r="J110" s="10" t="n"/>
      <c r="K110" s="10" t="n"/>
      <c r="L110" s="10" t="n"/>
      <c r="M110" s="13" t="n"/>
      <c r="N110" s="13" t="n"/>
      <c r="O110" s="13" t="n"/>
      <c r="P110" s="13" t="n"/>
      <c r="Q110" s="10" t="n"/>
      <c r="R110" s="10" t="n"/>
      <c r="S110" s="10" t="n"/>
      <c r="T110" s="10" t="n"/>
      <c r="U110" s="10" t="n"/>
      <c r="V110" s="10" t="n"/>
      <c r="W110" s="10" t="n"/>
      <c r="X110" s="10" t="n"/>
      <c r="Y110" s="11" t="n"/>
      <c r="Z110" s="11" t="n"/>
      <c r="AA110" s="11" t="n"/>
      <c r="AB110" s="11" t="n"/>
      <c r="AC110" s="11" t="n"/>
      <c r="AD110" s="11" t="n"/>
      <c r="AE110" s="10" t="n"/>
      <c r="AF110" s="10" t="n"/>
      <c r="AG110" s="10" t="n"/>
      <c r="AH110" s="10" t="n"/>
      <c r="AI110" s="13" t="n"/>
      <c r="AJ110" s="13" t="n"/>
      <c r="AK110" s="13" t="n"/>
      <c r="AL110" s="13" t="n"/>
      <c r="AM110" s="13" t="n"/>
      <c r="AN110" s="13" t="n"/>
      <c r="AO110" s="13" t="n"/>
      <c r="AP110" s="14" t="n"/>
      <c r="AQ110" s="14" t="n"/>
      <c r="AR110" s="14" t="n"/>
      <c r="AS110" s="13" t="n"/>
      <c r="AT110" s="13" t="n"/>
      <c r="AU110" s="10" t="n"/>
      <c r="AV110" s="10" t="n"/>
      <c r="AW110" s="10" t="n"/>
      <c r="AX110" s="10" t="n"/>
      <c r="AY110" s="10" t="n"/>
      <c r="AZ110" s="10" t="n"/>
      <c r="BA110" s="10" t="n"/>
      <c r="BB110" s="10" t="n"/>
      <c r="BC110" s="10" t="n"/>
      <c r="BD110" s="11" t="n"/>
      <c r="BE110" s="10" t="n"/>
      <c r="BF110" s="10" t="n"/>
      <c r="BG110" s="10" t="n"/>
      <c r="BH110" s="10" t="n"/>
      <c r="BI110" s="10" t="n"/>
      <c r="BJ110" s="10" t="n"/>
      <c r="BK110" s="10" t="n"/>
      <c r="BL110" s="10" t="n"/>
      <c r="BM110" s="10" t="n"/>
    </row>
    <row r="111" ht="15.75" customHeight="1" s="218">
      <c r="A111" s="10" t="n"/>
      <c r="B111" s="10" t="n"/>
      <c r="C111" s="10" t="n"/>
      <c r="D111" s="10" t="n"/>
      <c r="E111" s="10" t="n"/>
      <c r="F111" s="10" t="n"/>
      <c r="G111" s="11" t="n"/>
      <c r="H111" s="10" t="n"/>
      <c r="I111" s="10" t="n"/>
      <c r="J111" s="10" t="n"/>
      <c r="K111" s="10" t="n"/>
      <c r="L111" s="10" t="n"/>
      <c r="M111" s="13" t="n"/>
      <c r="N111" s="13" t="n"/>
      <c r="O111" s="13" t="n"/>
      <c r="P111" s="13" t="n"/>
      <c r="Q111" s="10" t="n"/>
      <c r="R111" s="10" t="n"/>
      <c r="S111" s="10" t="n"/>
      <c r="T111" s="10" t="n"/>
      <c r="U111" s="10" t="n"/>
      <c r="V111" s="10" t="n"/>
      <c r="W111" s="10" t="n"/>
      <c r="X111" s="10" t="n"/>
      <c r="Y111" s="11" t="n"/>
      <c r="Z111" s="11" t="n"/>
      <c r="AA111" s="11" t="n"/>
      <c r="AB111" s="11" t="n"/>
      <c r="AC111" s="11" t="n"/>
      <c r="AD111" s="11" t="n"/>
      <c r="AE111" s="10" t="n"/>
      <c r="AF111" s="10" t="n"/>
      <c r="AG111" s="10" t="n"/>
      <c r="AH111" s="10" t="n"/>
      <c r="AI111" s="13" t="n"/>
      <c r="AJ111" s="13" t="n"/>
      <c r="AK111" s="13" t="n"/>
      <c r="AL111" s="13" t="n"/>
      <c r="AM111" s="13" t="n"/>
      <c r="AN111" s="13" t="n"/>
      <c r="AO111" s="13" t="n"/>
      <c r="AP111" s="14" t="n"/>
      <c r="AQ111" s="14" t="n"/>
      <c r="AR111" s="14" t="n"/>
      <c r="AS111" s="13" t="n"/>
      <c r="AT111" s="13" t="n"/>
      <c r="AU111" s="10" t="n"/>
      <c r="AV111" s="10" t="n"/>
      <c r="AW111" s="10" t="n"/>
      <c r="AX111" s="10" t="n"/>
      <c r="AY111" s="10" t="n"/>
      <c r="AZ111" s="10" t="n"/>
      <c r="BA111" s="10" t="n"/>
      <c r="BB111" s="10" t="n"/>
      <c r="BC111" s="10" t="n"/>
      <c r="BD111" s="11" t="n"/>
      <c r="BE111" s="10" t="n"/>
      <c r="BF111" s="10" t="n"/>
      <c r="BG111" s="10" t="n"/>
      <c r="BH111" s="10" t="n"/>
      <c r="BI111" s="10" t="n"/>
      <c r="BJ111" s="10" t="n"/>
      <c r="BK111" s="10" t="n"/>
      <c r="BL111" s="10" t="n"/>
      <c r="BM111" s="10" t="n"/>
    </row>
    <row r="112" ht="15.75" customHeight="1" s="218">
      <c r="A112" s="10" t="n"/>
      <c r="B112" s="10" t="n"/>
      <c r="C112" s="10" t="n"/>
      <c r="D112" s="10" t="n"/>
      <c r="E112" s="10" t="n"/>
      <c r="F112" s="10" t="n"/>
      <c r="G112" s="11" t="n"/>
      <c r="H112" s="10" t="n"/>
      <c r="I112" s="10" t="n"/>
      <c r="J112" s="10" t="n"/>
      <c r="K112" s="10" t="n"/>
      <c r="L112" s="10" t="n"/>
      <c r="M112" s="13" t="n"/>
      <c r="N112" s="13" t="n"/>
      <c r="O112" s="13" t="n"/>
      <c r="P112" s="13" t="n"/>
      <c r="Q112" s="10" t="n"/>
      <c r="R112" s="10" t="n"/>
      <c r="S112" s="10" t="n"/>
      <c r="T112" s="10" t="n"/>
      <c r="U112" s="10" t="n"/>
      <c r="V112" s="10" t="n"/>
      <c r="W112" s="10" t="n"/>
      <c r="X112" s="10" t="n"/>
      <c r="Y112" s="11" t="n"/>
      <c r="Z112" s="11" t="n"/>
      <c r="AA112" s="11" t="n"/>
      <c r="AB112" s="11" t="n"/>
      <c r="AC112" s="11" t="n"/>
      <c r="AD112" s="11" t="n"/>
      <c r="AE112" s="10" t="n"/>
      <c r="AF112" s="10" t="n"/>
      <c r="AG112" s="10" t="n"/>
      <c r="AH112" s="10" t="n"/>
      <c r="AI112" s="13" t="n"/>
      <c r="AJ112" s="13" t="n"/>
      <c r="AK112" s="13" t="n"/>
      <c r="AL112" s="13" t="n"/>
      <c r="AM112" s="13" t="n"/>
      <c r="AN112" s="13" t="n"/>
      <c r="AO112" s="13" t="n"/>
      <c r="AP112" s="14" t="n"/>
      <c r="AQ112" s="14" t="n"/>
      <c r="AR112" s="14" t="n"/>
      <c r="AS112" s="13" t="n"/>
      <c r="AT112" s="13" t="n"/>
      <c r="AU112" s="10" t="n"/>
      <c r="AV112" s="10" t="n"/>
      <c r="AW112" s="10" t="n"/>
      <c r="AX112" s="10" t="n"/>
      <c r="AY112" s="10" t="n"/>
      <c r="AZ112" s="10" t="n"/>
      <c r="BA112" s="10" t="n"/>
      <c r="BB112" s="10" t="n"/>
      <c r="BC112" s="10" t="n"/>
      <c r="BD112" s="11" t="n"/>
      <c r="BE112" s="10" t="n"/>
      <c r="BF112" s="10" t="n"/>
      <c r="BG112" s="10" t="n"/>
      <c r="BH112" s="10" t="n"/>
      <c r="BI112" s="10" t="n"/>
      <c r="BJ112" s="10" t="n"/>
      <c r="BK112" s="10" t="n"/>
      <c r="BL112" s="10" t="n"/>
      <c r="BM112" s="10" t="n"/>
    </row>
    <row r="113" ht="15.75" customHeight="1" s="218">
      <c r="A113" s="10" t="n"/>
      <c r="B113" s="10" t="n"/>
      <c r="C113" s="10" t="n"/>
      <c r="D113" s="10" t="n"/>
      <c r="E113" s="10" t="n"/>
      <c r="F113" s="10" t="n"/>
      <c r="G113" s="11" t="n"/>
      <c r="H113" s="10" t="n"/>
      <c r="I113" s="10" t="n"/>
      <c r="J113" s="10" t="n"/>
      <c r="K113" s="10" t="n"/>
      <c r="L113" s="10" t="n"/>
      <c r="M113" s="13" t="n"/>
      <c r="N113" s="13" t="n"/>
      <c r="O113" s="13" t="n"/>
      <c r="P113" s="13" t="n"/>
      <c r="Q113" s="10" t="n"/>
      <c r="R113" s="10" t="n"/>
      <c r="S113" s="10" t="n"/>
      <c r="T113" s="10" t="n"/>
      <c r="U113" s="10" t="n"/>
      <c r="V113" s="10" t="n"/>
      <c r="W113" s="10" t="n"/>
      <c r="X113" s="10" t="n"/>
      <c r="Y113" s="11" t="n"/>
      <c r="Z113" s="11" t="n"/>
      <c r="AA113" s="11" t="n"/>
      <c r="AB113" s="11" t="n"/>
      <c r="AC113" s="11" t="n"/>
      <c r="AD113" s="11" t="n"/>
      <c r="AE113" s="10" t="n"/>
      <c r="AF113" s="10" t="n"/>
      <c r="AG113" s="10" t="n"/>
      <c r="AH113" s="10" t="n"/>
      <c r="AI113" s="13" t="n"/>
      <c r="AJ113" s="13" t="n"/>
      <c r="AK113" s="13" t="n"/>
      <c r="AL113" s="13" t="n"/>
      <c r="AM113" s="13" t="n"/>
      <c r="AN113" s="13" t="n"/>
      <c r="AO113" s="13" t="n"/>
      <c r="AP113" s="14" t="n"/>
      <c r="AQ113" s="14" t="n"/>
      <c r="AR113" s="14" t="n"/>
      <c r="AS113" s="13" t="n"/>
      <c r="AT113" s="13" t="n"/>
      <c r="AU113" s="10" t="n"/>
      <c r="AV113" s="10" t="n"/>
      <c r="AW113" s="10" t="n"/>
      <c r="AX113" s="10" t="n"/>
      <c r="AY113" s="10" t="n"/>
      <c r="AZ113" s="10" t="n"/>
      <c r="BA113" s="10" t="n"/>
      <c r="BB113" s="10" t="n"/>
      <c r="BC113" s="10" t="n"/>
      <c r="BD113" s="11" t="n"/>
      <c r="BE113" s="10" t="n"/>
      <c r="BF113" s="10" t="n"/>
      <c r="BG113" s="10" t="n"/>
      <c r="BH113" s="10" t="n"/>
      <c r="BI113" s="10" t="n"/>
      <c r="BJ113" s="10" t="n"/>
      <c r="BK113" s="10" t="n"/>
      <c r="BL113" s="10" t="n"/>
      <c r="BM113" s="10" t="n"/>
    </row>
    <row r="114" ht="15.75" customHeight="1" s="218">
      <c r="A114" s="10" t="n"/>
      <c r="B114" s="10" t="n"/>
      <c r="C114" s="10" t="n"/>
      <c r="D114" s="10" t="n"/>
      <c r="E114" s="10" t="n"/>
      <c r="F114" s="10" t="n"/>
      <c r="G114" s="11" t="n"/>
      <c r="H114" s="10" t="n"/>
      <c r="I114" s="10" t="n"/>
      <c r="J114" s="10" t="n"/>
      <c r="K114" s="10" t="n"/>
      <c r="L114" s="10" t="n"/>
      <c r="M114" s="13" t="n"/>
      <c r="N114" s="13" t="n"/>
      <c r="O114" s="13" t="n"/>
      <c r="P114" s="13" t="n"/>
      <c r="Q114" s="10" t="n"/>
      <c r="R114" s="10" t="n"/>
      <c r="S114" s="10" t="n"/>
      <c r="T114" s="10" t="n"/>
      <c r="U114" s="10" t="n"/>
      <c r="V114" s="10" t="n"/>
      <c r="W114" s="10" t="n"/>
      <c r="X114" s="10" t="n"/>
      <c r="Y114" s="11" t="n"/>
      <c r="Z114" s="11" t="n"/>
      <c r="AA114" s="11" t="n"/>
      <c r="AB114" s="11" t="n"/>
      <c r="AC114" s="11" t="n"/>
      <c r="AD114" s="11" t="n"/>
      <c r="AE114" s="10" t="n"/>
      <c r="AF114" s="10" t="n"/>
      <c r="AG114" s="10" t="n"/>
      <c r="AH114" s="10" t="n"/>
      <c r="AI114" s="13" t="n"/>
      <c r="AJ114" s="13" t="n"/>
      <c r="AK114" s="13" t="n"/>
      <c r="AL114" s="13" t="n"/>
      <c r="AM114" s="13" t="n"/>
      <c r="AN114" s="13" t="n"/>
      <c r="AO114" s="13" t="n"/>
      <c r="AP114" s="14" t="n"/>
      <c r="AQ114" s="14" t="n"/>
      <c r="AR114" s="14" t="n"/>
      <c r="AS114" s="13" t="n"/>
      <c r="AT114" s="13" t="n"/>
      <c r="AU114" s="10" t="n"/>
      <c r="AV114" s="10" t="n"/>
      <c r="AW114" s="10" t="n"/>
      <c r="AX114" s="10" t="n"/>
      <c r="AY114" s="10" t="n"/>
      <c r="AZ114" s="10" t="n"/>
      <c r="BA114" s="10" t="n"/>
      <c r="BB114" s="10" t="n"/>
      <c r="BC114" s="10" t="n"/>
      <c r="BD114" s="11" t="n"/>
      <c r="BE114" s="10" t="n"/>
      <c r="BF114" s="10" t="n"/>
      <c r="BG114" s="10" t="n"/>
      <c r="BH114" s="10" t="n"/>
      <c r="BI114" s="10" t="n"/>
      <c r="BJ114" s="10" t="n"/>
      <c r="BK114" s="10" t="n"/>
      <c r="BL114" s="10" t="n"/>
      <c r="BM114" s="10" t="n"/>
    </row>
    <row r="115" ht="15.75" customHeight="1" s="218">
      <c r="A115" s="10" t="n"/>
      <c r="B115" s="10" t="n"/>
      <c r="C115" s="10" t="n"/>
      <c r="D115" s="10" t="n"/>
      <c r="E115" s="10" t="n"/>
      <c r="F115" s="10" t="n"/>
      <c r="G115" s="11" t="n"/>
      <c r="H115" s="10" t="n"/>
      <c r="I115" s="10" t="n"/>
      <c r="J115" s="10" t="n"/>
      <c r="K115" s="10" t="n"/>
      <c r="L115" s="10" t="n"/>
      <c r="M115" s="13" t="n"/>
      <c r="N115" s="13" t="n"/>
      <c r="O115" s="13" t="n"/>
      <c r="P115" s="13" t="n"/>
      <c r="Q115" s="10" t="n"/>
      <c r="R115" s="10" t="n"/>
      <c r="S115" s="10" t="n"/>
      <c r="T115" s="10" t="n"/>
      <c r="U115" s="10" t="n"/>
      <c r="V115" s="10" t="n"/>
      <c r="W115" s="10" t="n"/>
      <c r="X115" s="10" t="n"/>
      <c r="Y115" s="11" t="n"/>
      <c r="Z115" s="11" t="n"/>
      <c r="AA115" s="11" t="n"/>
      <c r="AB115" s="11" t="n"/>
      <c r="AC115" s="11" t="n"/>
      <c r="AD115" s="11" t="n"/>
      <c r="AE115" s="10" t="n"/>
      <c r="AF115" s="10" t="n"/>
      <c r="AG115" s="10" t="n"/>
      <c r="AH115" s="10" t="n"/>
      <c r="AI115" s="13" t="n"/>
      <c r="AJ115" s="13" t="n"/>
      <c r="AK115" s="13" t="n"/>
      <c r="AL115" s="13" t="n"/>
      <c r="AM115" s="13" t="n"/>
      <c r="AN115" s="13" t="n"/>
      <c r="AO115" s="13" t="n"/>
      <c r="AP115" s="14" t="n"/>
      <c r="AQ115" s="14" t="n"/>
      <c r="AR115" s="14" t="n"/>
      <c r="AS115" s="13" t="n"/>
      <c r="AT115" s="13" t="n"/>
      <c r="AU115" s="10" t="n"/>
      <c r="AV115" s="10" t="n"/>
      <c r="AW115" s="10" t="n"/>
      <c r="AX115" s="10" t="n"/>
      <c r="AY115" s="10" t="n"/>
      <c r="AZ115" s="10" t="n"/>
      <c r="BA115" s="10" t="n"/>
      <c r="BB115" s="10" t="n"/>
      <c r="BC115" s="10" t="n"/>
      <c r="BD115" s="11" t="n"/>
      <c r="BE115" s="10" t="n"/>
      <c r="BF115" s="10" t="n"/>
      <c r="BG115" s="10" t="n"/>
      <c r="BH115" s="10" t="n"/>
      <c r="BI115" s="10" t="n"/>
      <c r="BJ115" s="10" t="n"/>
      <c r="BK115" s="10" t="n"/>
      <c r="BL115" s="10" t="n"/>
      <c r="BM115" s="10" t="n"/>
    </row>
    <row r="116" ht="15.75" customHeight="1" s="218">
      <c r="A116" s="10" t="n"/>
      <c r="B116" s="10" t="n"/>
      <c r="C116" s="10" t="n"/>
      <c r="D116" s="10" t="n"/>
      <c r="E116" s="10" t="n"/>
      <c r="F116" s="10" t="n"/>
      <c r="G116" s="11" t="n"/>
      <c r="H116" s="10" t="n"/>
      <c r="I116" s="10" t="n"/>
      <c r="J116" s="10" t="n"/>
      <c r="K116" s="10" t="n"/>
      <c r="L116" s="10" t="n"/>
      <c r="M116" s="13" t="n"/>
      <c r="N116" s="13" t="n"/>
      <c r="O116" s="13" t="n"/>
      <c r="P116" s="13" t="n"/>
      <c r="Q116" s="10" t="n"/>
      <c r="R116" s="10" t="n"/>
      <c r="S116" s="10" t="n"/>
      <c r="T116" s="10" t="n"/>
      <c r="U116" s="10" t="n"/>
      <c r="V116" s="10" t="n"/>
      <c r="W116" s="10" t="n"/>
      <c r="X116" s="10" t="n"/>
      <c r="Y116" s="11" t="n"/>
      <c r="Z116" s="11" t="n"/>
      <c r="AA116" s="11" t="n"/>
      <c r="AB116" s="11" t="n"/>
      <c r="AC116" s="11" t="n"/>
      <c r="AD116" s="11" t="n"/>
      <c r="AE116" s="10" t="n"/>
      <c r="AF116" s="10" t="n"/>
      <c r="AG116" s="10" t="n"/>
      <c r="AH116" s="10" t="n"/>
      <c r="AI116" s="13" t="n"/>
      <c r="AJ116" s="13" t="n"/>
      <c r="AK116" s="13" t="n"/>
      <c r="AL116" s="13" t="n"/>
      <c r="AM116" s="13" t="n"/>
      <c r="AN116" s="13" t="n"/>
      <c r="AO116" s="13" t="n"/>
      <c r="AP116" s="14" t="n"/>
      <c r="AQ116" s="14" t="n"/>
      <c r="AR116" s="14" t="n"/>
      <c r="AS116" s="13" t="n"/>
      <c r="AT116" s="13" t="n"/>
      <c r="AU116" s="10" t="n"/>
      <c r="AV116" s="10" t="n"/>
      <c r="AW116" s="10" t="n"/>
      <c r="AX116" s="10" t="n"/>
      <c r="AY116" s="10" t="n"/>
      <c r="AZ116" s="10" t="n"/>
      <c r="BA116" s="10" t="n"/>
      <c r="BB116" s="10" t="n"/>
      <c r="BC116" s="10" t="n"/>
      <c r="BD116" s="11" t="n"/>
      <c r="BE116" s="10" t="n"/>
      <c r="BF116" s="10" t="n"/>
      <c r="BG116" s="10" t="n"/>
      <c r="BH116" s="10" t="n"/>
      <c r="BI116" s="10" t="n"/>
      <c r="BJ116" s="10" t="n"/>
      <c r="BK116" s="10" t="n"/>
      <c r="BL116" s="10" t="n"/>
      <c r="BM116" s="10" t="n"/>
    </row>
    <row r="117" ht="15.75" customHeight="1" s="218">
      <c r="A117" s="10" t="n"/>
      <c r="B117" s="10" t="n"/>
      <c r="C117" s="10" t="n"/>
      <c r="D117" s="10" t="n"/>
      <c r="E117" s="10" t="n"/>
      <c r="F117" s="10" t="n"/>
      <c r="G117" s="11" t="n"/>
      <c r="H117" s="10" t="n"/>
      <c r="I117" s="10" t="n"/>
      <c r="J117" s="10" t="n"/>
      <c r="K117" s="10" t="n"/>
      <c r="L117" s="10" t="n"/>
      <c r="M117" s="13" t="n"/>
      <c r="N117" s="13" t="n"/>
      <c r="O117" s="13" t="n"/>
      <c r="P117" s="13" t="n"/>
      <c r="Q117" s="10" t="n"/>
      <c r="R117" s="10" t="n"/>
      <c r="S117" s="10" t="n"/>
      <c r="T117" s="10" t="n"/>
      <c r="U117" s="10" t="n"/>
      <c r="V117" s="10" t="n"/>
      <c r="W117" s="10" t="n"/>
      <c r="X117" s="10" t="n"/>
      <c r="Y117" s="11" t="n"/>
      <c r="Z117" s="11" t="n"/>
      <c r="AA117" s="11" t="n"/>
      <c r="AB117" s="11" t="n"/>
      <c r="AC117" s="11" t="n"/>
      <c r="AD117" s="11" t="n"/>
      <c r="AE117" s="10" t="n"/>
      <c r="AF117" s="10" t="n"/>
      <c r="AG117" s="10" t="n"/>
      <c r="AH117" s="10" t="n"/>
      <c r="AI117" s="13" t="n"/>
      <c r="AJ117" s="13" t="n"/>
      <c r="AK117" s="13" t="n"/>
      <c r="AL117" s="13" t="n"/>
      <c r="AM117" s="13" t="n"/>
      <c r="AN117" s="13" t="n"/>
      <c r="AO117" s="13" t="n"/>
      <c r="AP117" s="14" t="n"/>
      <c r="AQ117" s="14" t="n"/>
      <c r="AR117" s="14" t="n"/>
      <c r="AS117" s="13" t="n"/>
      <c r="AT117" s="13" t="n"/>
      <c r="AU117" s="10" t="n"/>
      <c r="AV117" s="10" t="n"/>
      <c r="AW117" s="10" t="n"/>
      <c r="AX117" s="10" t="n"/>
      <c r="AY117" s="10" t="n"/>
      <c r="AZ117" s="10" t="n"/>
      <c r="BA117" s="10" t="n"/>
      <c r="BB117" s="10" t="n"/>
      <c r="BC117" s="10" t="n"/>
      <c r="BD117" s="11" t="n"/>
      <c r="BE117" s="10" t="n"/>
      <c r="BF117" s="10" t="n"/>
      <c r="BG117" s="10" t="n"/>
      <c r="BH117" s="10" t="n"/>
      <c r="BI117" s="10" t="n"/>
      <c r="BJ117" s="10" t="n"/>
      <c r="BK117" s="10" t="n"/>
      <c r="BL117" s="10" t="n"/>
      <c r="BM117" s="10" t="n"/>
    </row>
    <row r="118" ht="15.75" customHeight="1" s="218">
      <c r="A118" s="10" t="n"/>
      <c r="B118" s="10" t="n"/>
      <c r="C118" s="10" t="n"/>
      <c r="D118" s="10" t="n"/>
      <c r="E118" s="10" t="n"/>
      <c r="F118" s="10" t="n"/>
      <c r="G118" s="11" t="n"/>
      <c r="H118" s="10" t="n"/>
      <c r="I118" s="10" t="n"/>
      <c r="J118" s="10" t="n"/>
      <c r="K118" s="10" t="n"/>
      <c r="L118" s="10" t="n"/>
      <c r="M118" s="13" t="n"/>
      <c r="N118" s="13" t="n"/>
      <c r="O118" s="13" t="n"/>
      <c r="P118" s="13" t="n"/>
      <c r="Q118" s="10" t="n"/>
      <c r="R118" s="10" t="n"/>
      <c r="S118" s="10" t="n"/>
      <c r="T118" s="10" t="n"/>
      <c r="U118" s="10" t="n"/>
      <c r="V118" s="10" t="n"/>
      <c r="W118" s="10" t="n"/>
      <c r="X118" s="10" t="n"/>
      <c r="Y118" s="11" t="n"/>
      <c r="Z118" s="11" t="n"/>
      <c r="AA118" s="11" t="n"/>
      <c r="AB118" s="11" t="n"/>
      <c r="AC118" s="11" t="n"/>
      <c r="AD118" s="11" t="n"/>
      <c r="AE118" s="10" t="n"/>
      <c r="AF118" s="10" t="n"/>
      <c r="AG118" s="10" t="n"/>
      <c r="AH118" s="10" t="n"/>
      <c r="AI118" s="13" t="n"/>
      <c r="AJ118" s="13" t="n"/>
      <c r="AK118" s="13" t="n"/>
      <c r="AL118" s="13" t="n"/>
      <c r="AM118" s="13" t="n"/>
      <c r="AN118" s="13" t="n"/>
      <c r="AO118" s="13" t="n"/>
      <c r="AP118" s="14" t="n"/>
      <c r="AQ118" s="14" t="n"/>
      <c r="AR118" s="14" t="n"/>
      <c r="AS118" s="13" t="n"/>
      <c r="AT118" s="13" t="n"/>
      <c r="AU118" s="10" t="n"/>
      <c r="AV118" s="10" t="n"/>
      <c r="AW118" s="10" t="n"/>
      <c r="AX118" s="10" t="n"/>
      <c r="AY118" s="10" t="n"/>
      <c r="AZ118" s="10" t="n"/>
      <c r="BA118" s="10" t="n"/>
      <c r="BB118" s="10" t="n"/>
      <c r="BC118" s="10" t="n"/>
      <c r="BD118" s="11" t="n"/>
      <c r="BE118" s="10" t="n"/>
      <c r="BF118" s="10" t="n"/>
      <c r="BG118" s="10" t="n"/>
      <c r="BH118" s="10" t="n"/>
      <c r="BI118" s="10" t="n"/>
      <c r="BJ118" s="10" t="n"/>
      <c r="BK118" s="10" t="n"/>
      <c r="BL118" s="10" t="n"/>
      <c r="BM118" s="10" t="n"/>
    </row>
    <row r="119" ht="15.75" customHeight="1" s="218">
      <c r="A119" s="10" t="n"/>
      <c r="B119" s="10" t="n"/>
      <c r="C119" s="10" t="n"/>
      <c r="D119" s="10" t="n"/>
      <c r="E119" s="10" t="n"/>
      <c r="F119" s="10" t="n"/>
      <c r="G119" s="11" t="n"/>
      <c r="H119" s="10" t="n"/>
      <c r="I119" s="10" t="n"/>
      <c r="J119" s="10" t="n"/>
      <c r="K119" s="10" t="n"/>
      <c r="L119" s="10" t="n"/>
      <c r="M119" s="13" t="n"/>
      <c r="N119" s="13" t="n"/>
      <c r="O119" s="13" t="n"/>
      <c r="P119" s="13" t="n"/>
      <c r="Q119" s="10" t="n"/>
      <c r="R119" s="10" t="n"/>
      <c r="S119" s="10" t="n"/>
      <c r="T119" s="10" t="n"/>
      <c r="U119" s="10" t="n"/>
      <c r="V119" s="10" t="n"/>
      <c r="W119" s="10" t="n"/>
      <c r="X119" s="10" t="n"/>
      <c r="Y119" s="11" t="n"/>
      <c r="Z119" s="11" t="n"/>
      <c r="AA119" s="11" t="n"/>
      <c r="AB119" s="11" t="n"/>
      <c r="AC119" s="11" t="n"/>
      <c r="AD119" s="11" t="n"/>
      <c r="AE119" s="10" t="n"/>
      <c r="AF119" s="10" t="n"/>
      <c r="AG119" s="10" t="n"/>
      <c r="AH119" s="10" t="n"/>
      <c r="AI119" s="13" t="n"/>
      <c r="AJ119" s="13" t="n"/>
      <c r="AK119" s="13" t="n"/>
      <c r="AL119" s="13" t="n"/>
      <c r="AM119" s="13" t="n"/>
      <c r="AN119" s="13" t="n"/>
      <c r="AO119" s="13" t="n"/>
      <c r="AP119" s="14" t="n"/>
      <c r="AQ119" s="14" t="n"/>
      <c r="AR119" s="14" t="n"/>
      <c r="AS119" s="13" t="n"/>
      <c r="AT119" s="13" t="n"/>
      <c r="AU119" s="10" t="n"/>
      <c r="AV119" s="10" t="n"/>
      <c r="AW119" s="10" t="n"/>
      <c r="AX119" s="10" t="n"/>
      <c r="AY119" s="10" t="n"/>
      <c r="AZ119" s="10" t="n"/>
      <c r="BA119" s="10" t="n"/>
      <c r="BB119" s="10" t="n"/>
      <c r="BC119" s="10" t="n"/>
      <c r="BD119" s="11" t="n"/>
      <c r="BE119" s="10" t="n"/>
      <c r="BF119" s="10" t="n"/>
      <c r="BG119" s="10" t="n"/>
      <c r="BH119" s="10" t="n"/>
      <c r="BI119" s="10" t="n"/>
      <c r="BJ119" s="10" t="n"/>
      <c r="BK119" s="10" t="n"/>
      <c r="BL119" s="10" t="n"/>
      <c r="BM119" s="10" t="n"/>
    </row>
    <row r="120" ht="15.75" customHeight="1" s="218">
      <c r="A120" s="10" t="n"/>
      <c r="B120" s="10" t="n"/>
      <c r="C120" s="10" t="n"/>
      <c r="D120" s="10" t="n"/>
      <c r="E120" s="10" t="n"/>
      <c r="F120" s="10" t="n"/>
      <c r="G120" s="11" t="n"/>
      <c r="H120" s="10" t="n"/>
      <c r="I120" s="10" t="n"/>
      <c r="J120" s="10" t="n"/>
      <c r="K120" s="10" t="n"/>
      <c r="L120" s="10" t="n"/>
      <c r="M120" s="13" t="n"/>
      <c r="N120" s="13" t="n"/>
      <c r="O120" s="13" t="n"/>
      <c r="P120" s="13" t="n"/>
      <c r="Q120" s="10" t="n"/>
      <c r="R120" s="10" t="n"/>
      <c r="S120" s="10" t="n"/>
      <c r="T120" s="10" t="n"/>
      <c r="U120" s="10" t="n"/>
      <c r="V120" s="10" t="n"/>
      <c r="W120" s="10" t="n"/>
      <c r="X120" s="10" t="n"/>
      <c r="Y120" s="11" t="n"/>
      <c r="Z120" s="11" t="n"/>
      <c r="AA120" s="11" t="n"/>
      <c r="AB120" s="11" t="n"/>
      <c r="AC120" s="11" t="n"/>
      <c r="AD120" s="11" t="n"/>
      <c r="AE120" s="10" t="n"/>
      <c r="AF120" s="10" t="n"/>
      <c r="AG120" s="10" t="n"/>
      <c r="AH120" s="10" t="n"/>
      <c r="AI120" s="13" t="n"/>
      <c r="AJ120" s="13" t="n"/>
      <c r="AK120" s="13" t="n"/>
      <c r="AL120" s="13" t="n"/>
      <c r="AM120" s="13" t="n"/>
      <c r="AN120" s="13" t="n"/>
      <c r="AO120" s="13" t="n"/>
      <c r="AP120" s="14" t="n"/>
      <c r="AQ120" s="14" t="n"/>
      <c r="AR120" s="14" t="n"/>
      <c r="AS120" s="13" t="n"/>
      <c r="AT120" s="13" t="n"/>
      <c r="AU120" s="10" t="n"/>
      <c r="AV120" s="10" t="n"/>
      <c r="AW120" s="10" t="n"/>
      <c r="AX120" s="10" t="n"/>
      <c r="AY120" s="10" t="n"/>
      <c r="AZ120" s="10" t="n"/>
      <c r="BA120" s="10" t="n"/>
      <c r="BB120" s="10" t="n"/>
      <c r="BC120" s="10" t="n"/>
      <c r="BD120" s="11" t="n"/>
      <c r="BE120" s="10" t="n"/>
      <c r="BF120" s="10" t="n"/>
      <c r="BG120" s="10" t="n"/>
      <c r="BH120" s="10" t="n"/>
      <c r="BI120" s="10" t="n"/>
      <c r="BJ120" s="10" t="n"/>
      <c r="BK120" s="10" t="n"/>
      <c r="BL120" s="10" t="n"/>
      <c r="BM120" s="10" t="n"/>
    </row>
    <row r="121" ht="15.75" customHeight="1" s="218">
      <c r="A121" s="10" t="n"/>
      <c r="B121" s="10" t="n"/>
      <c r="C121" s="10" t="n"/>
      <c r="D121" s="10" t="n"/>
      <c r="E121" s="10" t="n"/>
      <c r="F121" s="10" t="n"/>
      <c r="G121" s="11" t="n"/>
      <c r="H121" s="10" t="n"/>
      <c r="I121" s="10" t="n"/>
      <c r="J121" s="10" t="n"/>
      <c r="K121" s="10" t="n"/>
      <c r="L121" s="10" t="n"/>
      <c r="M121" s="13" t="n"/>
      <c r="N121" s="13" t="n"/>
      <c r="O121" s="13" t="n"/>
      <c r="P121" s="13" t="n"/>
      <c r="Q121" s="10" t="n"/>
      <c r="R121" s="10" t="n"/>
      <c r="S121" s="10" t="n"/>
      <c r="T121" s="10" t="n"/>
      <c r="U121" s="10" t="n"/>
      <c r="V121" s="10" t="n"/>
      <c r="W121" s="10" t="n"/>
      <c r="X121" s="10" t="n"/>
      <c r="Y121" s="11" t="n"/>
      <c r="Z121" s="11" t="n"/>
      <c r="AA121" s="11" t="n"/>
      <c r="AB121" s="11" t="n"/>
      <c r="AC121" s="11" t="n"/>
      <c r="AD121" s="11" t="n"/>
      <c r="AE121" s="10" t="n"/>
      <c r="AF121" s="10" t="n"/>
      <c r="AG121" s="10" t="n"/>
      <c r="AH121" s="10" t="n"/>
      <c r="AI121" s="13" t="n"/>
      <c r="AJ121" s="13" t="n"/>
      <c r="AK121" s="13" t="n"/>
      <c r="AL121" s="13" t="n"/>
      <c r="AM121" s="13" t="n"/>
      <c r="AN121" s="13" t="n"/>
      <c r="AO121" s="13" t="n"/>
      <c r="AP121" s="14" t="n"/>
      <c r="AQ121" s="14" t="n"/>
      <c r="AR121" s="14" t="n"/>
      <c r="AS121" s="13" t="n"/>
      <c r="AT121" s="13" t="n"/>
      <c r="AU121" s="10" t="n"/>
      <c r="AV121" s="10" t="n"/>
      <c r="AW121" s="10" t="n"/>
      <c r="AX121" s="10" t="n"/>
      <c r="AY121" s="10" t="n"/>
      <c r="AZ121" s="10" t="n"/>
      <c r="BA121" s="10" t="n"/>
      <c r="BB121" s="10" t="n"/>
      <c r="BC121" s="10" t="n"/>
      <c r="BD121" s="11" t="n"/>
      <c r="BE121" s="10" t="n"/>
      <c r="BF121" s="10" t="n"/>
      <c r="BG121" s="10" t="n"/>
      <c r="BH121" s="10" t="n"/>
      <c r="BI121" s="10" t="n"/>
      <c r="BJ121" s="10" t="n"/>
      <c r="BK121" s="10" t="n"/>
      <c r="BL121" s="10" t="n"/>
      <c r="BM121" s="10" t="n"/>
    </row>
    <row r="122" ht="15.75" customHeight="1" s="218">
      <c r="A122" s="10" t="n"/>
      <c r="B122" s="10" t="n"/>
      <c r="C122" s="10" t="n"/>
      <c r="D122" s="10" t="n"/>
      <c r="E122" s="10" t="n"/>
      <c r="F122" s="10" t="n"/>
      <c r="G122" s="11" t="n"/>
      <c r="H122" s="10" t="n"/>
      <c r="I122" s="10" t="n"/>
      <c r="J122" s="10" t="n"/>
      <c r="K122" s="10" t="n"/>
      <c r="L122" s="10" t="n"/>
      <c r="M122" s="13" t="n"/>
      <c r="N122" s="13" t="n"/>
      <c r="O122" s="13" t="n"/>
      <c r="P122" s="13" t="n"/>
      <c r="Q122" s="10" t="n"/>
      <c r="R122" s="10" t="n"/>
      <c r="S122" s="10" t="n"/>
      <c r="T122" s="10" t="n"/>
      <c r="U122" s="10" t="n"/>
      <c r="V122" s="10" t="n"/>
      <c r="W122" s="10" t="n"/>
      <c r="X122" s="10" t="n"/>
      <c r="Y122" s="11" t="n"/>
      <c r="Z122" s="11" t="n"/>
      <c r="AA122" s="11" t="n"/>
      <c r="AB122" s="11" t="n"/>
      <c r="AC122" s="11" t="n"/>
      <c r="AD122" s="11" t="n"/>
      <c r="AE122" s="10" t="n"/>
      <c r="AF122" s="10" t="n"/>
      <c r="AG122" s="10" t="n"/>
      <c r="AH122" s="10" t="n"/>
      <c r="AI122" s="13" t="n"/>
      <c r="AJ122" s="13" t="n"/>
      <c r="AK122" s="13" t="n"/>
      <c r="AL122" s="13" t="n"/>
      <c r="AM122" s="13" t="n"/>
      <c r="AN122" s="13" t="n"/>
      <c r="AO122" s="13" t="n"/>
      <c r="AP122" s="14" t="n"/>
      <c r="AQ122" s="14" t="n"/>
      <c r="AR122" s="14" t="n"/>
      <c r="AS122" s="13" t="n"/>
      <c r="AT122" s="13" t="n"/>
      <c r="AU122" s="10" t="n"/>
      <c r="AV122" s="10" t="n"/>
      <c r="AW122" s="10" t="n"/>
      <c r="AX122" s="10" t="n"/>
      <c r="AY122" s="10" t="n"/>
      <c r="AZ122" s="10" t="n"/>
      <c r="BA122" s="10" t="n"/>
      <c r="BB122" s="10" t="n"/>
      <c r="BC122" s="10" t="n"/>
      <c r="BD122" s="11" t="n"/>
      <c r="BE122" s="10" t="n"/>
      <c r="BF122" s="10" t="n"/>
      <c r="BG122" s="10" t="n"/>
      <c r="BH122" s="10" t="n"/>
      <c r="BI122" s="10" t="n"/>
      <c r="BJ122" s="10" t="n"/>
      <c r="BK122" s="10" t="n"/>
      <c r="BL122" s="10" t="n"/>
      <c r="BM122" s="10" t="n"/>
    </row>
    <row r="123" ht="15.75" customHeight="1" s="218">
      <c r="A123" s="10" t="n"/>
      <c r="B123" s="10" t="n"/>
      <c r="C123" s="10" t="n"/>
      <c r="D123" s="10" t="n"/>
      <c r="E123" s="10" t="n"/>
      <c r="F123" s="10" t="n"/>
      <c r="G123" s="11" t="n"/>
      <c r="H123" s="10" t="n"/>
      <c r="I123" s="10" t="n"/>
      <c r="J123" s="10" t="n"/>
      <c r="K123" s="10" t="n"/>
      <c r="L123" s="10" t="n"/>
      <c r="M123" s="13" t="n"/>
      <c r="N123" s="13" t="n"/>
      <c r="O123" s="13" t="n"/>
      <c r="P123" s="13" t="n"/>
      <c r="Q123" s="10" t="n"/>
      <c r="R123" s="10" t="n"/>
      <c r="S123" s="10" t="n"/>
      <c r="T123" s="10" t="n"/>
      <c r="U123" s="10" t="n"/>
      <c r="V123" s="10" t="n"/>
      <c r="W123" s="10" t="n"/>
      <c r="X123" s="10" t="n"/>
      <c r="Y123" s="11" t="n"/>
      <c r="Z123" s="11" t="n"/>
      <c r="AA123" s="11" t="n"/>
      <c r="AB123" s="11" t="n"/>
      <c r="AC123" s="11" t="n"/>
      <c r="AD123" s="11" t="n"/>
      <c r="AE123" s="10" t="n"/>
      <c r="AF123" s="10" t="n"/>
      <c r="AG123" s="10" t="n"/>
      <c r="AH123" s="10" t="n"/>
      <c r="AI123" s="13" t="n"/>
      <c r="AJ123" s="13" t="n"/>
      <c r="AK123" s="13" t="n"/>
      <c r="AL123" s="13" t="n"/>
      <c r="AM123" s="13" t="n"/>
      <c r="AN123" s="13" t="n"/>
      <c r="AO123" s="13" t="n"/>
      <c r="AP123" s="14" t="n"/>
      <c r="AQ123" s="14" t="n"/>
      <c r="AR123" s="14" t="n"/>
      <c r="AS123" s="13" t="n"/>
      <c r="AT123" s="13" t="n"/>
      <c r="AU123" s="10" t="n"/>
      <c r="AV123" s="10" t="n"/>
      <c r="AW123" s="10" t="n"/>
      <c r="AX123" s="10" t="n"/>
      <c r="AY123" s="10" t="n"/>
      <c r="AZ123" s="10" t="n"/>
      <c r="BA123" s="10" t="n"/>
      <c r="BB123" s="10" t="n"/>
      <c r="BC123" s="10" t="n"/>
      <c r="BD123" s="11" t="n"/>
      <c r="BE123" s="10" t="n"/>
      <c r="BF123" s="10" t="n"/>
      <c r="BG123" s="10" t="n"/>
      <c r="BH123" s="10" t="n"/>
      <c r="BI123" s="10" t="n"/>
      <c r="BJ123" s="10" t="n"/>
      <c r="BK123" s="10" t="n"/>
      <c r="BL123" s="10" t="n"/>
      <c r="BM123" s="10" t="n"/>
    </row>
    <row r="124" ht="15.75" customHeight="1" s="218">
      <c r="A124" s="10" t="n"/>
      <c r="B124" s="10" t="n"/>
      <c r="C124" s="10" t="n"/>
      <c r="D124" s="10" t="n"/>
      <c r="E124" s="10" t="n"/>
      <c r="F124" s="10" t="n"/>
      <c r="H124" s="10" t="n"/>
      <c r="I124" s="10" t="n"/>
      <c r="J124" s="10" t="n"/>
      <c r="K124" s="10" t="n"/>
      <c r="L124" s="10" t="n"/>
      <c r="M124" s="13" t="n"/>
      <c r="N124" s="13" t="n"/>
      <c r="O124" s="13" t="n"/>
      <c r="P124" s="13" t="n"/>
      <c r="Q124" s="10" t="n"/>
      <c r="R124" s="10" t="n"/>
      <c r="S124" s="10" t="n"/>
      <c r="T124" s="10" t="n"/>
      <c r="U124" s="10" t="n"/>
      <c r="V124" s="10" t="n"/>
      <c r="W124" s="10" t="n"/>
      <c r="X124" s="10" t="n"/>
      <c r="Y124" s="11" t="n"/>
      <c r="Z124" s="11" t="n"/>
      <c r="AA124" s="11" t="n"/>
      <c r="AB124" s="11" t="n"/>
      <c r="AC124" s="11" t="n"/>
      <c r="AD124" s="11" t="n"/>
      <c r="AE124" s="10" t="n"/>
      <c r="AF124" s="10" t="n"/>
      <c r="AG124" s="10" t="n"/>
      <c r="AH124" s="10" t="n"/>
      <c r="AI124" s="13" t="n"/>
      <c r="AJ124" s="13" t="n"/>
      <c r="AK124" s="13" t="n"/>
      <c r="AL124" s="13" t="n"/>
      <c r="AM124" s="13" t="n"/>
      <c r="AN124" s="13" t="n"/>
      <c r="AO124" s="13" t="n"/>
      <c r="AP124" s="14" t="n"/>
      <c r="AQ124" s="14" t="n"/>
      <c r="AR124" s="14" t="n"/>
      <c r="AS124" s="13" t="n"/>
      <c r="AT124" s="13" t="n"/>
      <c r="AU124" s="10" t="n"/>
      <c r="AV124" s="10" t="n"/>
      <c r="AW124" s="10" t="n"/>
      <c r="AX124" s="10" t="n"/>
      <c r="AY124" s="10" t="n"/>
      <c r="AZ124" s="10" t="n"/>
      <c r="BA124" s="10" t="n"/>
      <c r="BB124" s="10" t="n"/>
      <c r="BC124" s="10" t="n"/>
      <c r="BD124" s="11" t="n"/>
      <c r="BE124" s="10" t="n"/>
      <c r="BF124" s="10" t="n"/>
      <c r="BG124" s="10" t="n"/>
      <c r="BH124" s="10" t="n"/>
      <c r="BI124" s="10" t="n"/>
      <c r="BJ124" s="10" t="n"/>
      <c r="BK124" s="10" t="n"/>
      <c r="BL124" s="10" t="n"/>
      <c r="BM124" s="10" t="n"/>
    </row>
    <row r="125" ht="15.75" customHeight="1" s="218">
      <c r="A125" s="10" t="n"/>
      <c r="B125" s="10" t="n"/>
      <c r="C125" s="10" t="n"/>
      <c r="D125" s="10" t="n"/>
      <c r="E125" s="10" t="n"/>
      <c r="F125" s="10" t="n"/>
      <c r="G125" s="11" t="n"/>
      <c r="H125" s="10" t="n"/>
      <c r="I125" s="10" t="n"/>
      <c r="J125" s="10" t="n"/>
      <c r="K125" s="10" t="n"/>
      <c r="L125" s="10" t="n"/>
      <c r="M125" s="13" t="n"/>
      <c r="N125" s="13" t="n"/>
      <c r="O125" s="13" t="n"/>
      <c r="P125" s="13" t="n"/>
      <c r="Q125" s="10" t="n"/>
      <c r="R125" s="10" t="n"/>
      <c r="S125" s="10" t="n"/>
      <c r="T125" s="10" t="n"/>
      <c r="U125" s="10" t="n"/>
      <c r="V125" s="10" t="n"/>
      <c r="W125" s="10" t="n"/>
      <c r="X125" s="10" t="n"/>
      <c r="Y125" s="11" t="n"/>
      <c r="Z125" s="11" t="n"/>
      <c r="AA125" s="11" t="n"/>
      <c r="AB125" s="11" t="n"/>
      <c r="AC125" s="11" t="n"/>
      <c r="AD125" s="11" t="n"/>
      <c r="AE125" s="10" t="n"/>
      <c r="AF125" s="10" t="n"/>
      <c r="AG125" s="10" t="n"/>
      <c r="AH125" s="10" t="n"/>
      <c r="AI125" s="13" t="n"/>
      <c r="AJ125" s="13" t="n"/>
      <c r="AK125" s="13" t="n"/>
      <c r="AL125" s="13" t="n"/>
      <c r="AM125" s="13" t="n"/>
      <c r="AN125" s="13" t="n"/>
      <c r="AO125" s="13" t="n"/>
      <c r="AP125" s="14" t="n"/>
      <c r="AQ125" s="14" t="n"/>
      <c r="AR125" s="14" t="n"/>
      <c r="AS125" s="13" t="n"/>
      <c r="AT125" s="13" t="n"/>
      <c r="AU125" s="10" t="n"/>
      <c r="AV125" s="10" t="n"/>
      <c r="AW125" s="10" t="n"/>
      <c r="AX125" s="10" t="n"/>
      <c r="AY125" s="10" t="n"/>
      <c r="AZ125" s="10" t="n"/>
      <c r="BA125" s="10" t="n"/>
      <c r="BB125" s="10" t="n"/>
      <c r="BC125" s="10" t="n"/>
      <c r="BD125" s="11" t="n"/>
      <c r="BE125" s="10" t="n"/>
      <c r="BF125" s="10" t="n"/>
      <c r="BG125" s="10" t="n"/>
      <c r="BH125" s="10" t="n"/>
      <c r="BI125" s="10" t="n"/>
      <c r="BJ125" s="10" t="n"/>
      <c r="BK125" s="10" t="n"/>
      <c r="BL125" s="10" t="n"/>
      <c r="BM125" s="10" t="n"/>
    </row>
    <row r="126" ht="15.75" customHeight="1" s="218">
      <c r="A126" s="10" t="n"/>
      <c r="B126" s="10" t="n"/>
      <c r="C126" s="10" t="n"/>
      <c r="D126" s="10" t="n"/>
      <c r="E126" s="10" t="n"/>
      <c r="F126" s="10" t="n"/>
      <c r="G126" s="11" t="n"/>
      <c r="H126" s="10" t="n"/>
      <c r="I126" s="10" t="n"/>
      <c r="J126" s="10" t="n"/>
      <c r="K126" s="10" t="n"/>
      <c r="L126" s="10" t="n"/>
      <c r="M126" s="13" t="n"/>
      <c r="N126" s="13" t="n"/>
      <c r="O126" s="13" t="n"/>
      <c r="P126" s="13" t="n"/>
      <c r="Q126" s="10" t="n"/>
      <c r="R126" s="10" t="n"/>
      <c r="S126" s="10" t="n"/>
      <c r="T126" s="10" t="n"/>
      <c r="U126" s="10" t="n"/>
      <c r="V126" s="10" t="n"/>
      <c r="W126" s="10" t="n"/>
      <c r="X126" s="10" t="n"/>
      <c r="Y126" s="11" t="n"/>
      <c r="Z126" s="11" t="n"/>
      <c r="AA126" s="11" t="n"/>
      <c r="AB126" s="11" t="n"/>
      <c r="AC126" s="11" t="n"/>
      <c r="AD126" s="11" t="n"/>
      <c r="AE126" s="10" t="n"/>
      <c r="AF126" s="10" t="n"/>
      <c r="AG126" s="10" t="n"/>
      <c r="AH126" s="10" t="n"/>
      <c r="AI126" s="13" t="n"/>
      <c r="AJ126" s="13" t="n"/>
      <c r="AK126" s="13" t="n"/>
      <c r="AL126" s="13" t="n"/>
      <c r="AM126" s="13" t="n"/>
      <c r="AN126" s="13" t="n"/>
      <c r="AO126" s="13" t="n"/>
      <c r="AP126" s="14" t="n"/>
      <c r="AQ126" s="14" t="n"/>
      <c r="AR126" s="14" t="n"/>
      <c r="AS126" s="13" t="n"/>
      <c r="AT126" s="13" t="n"/>
      <c r="AU126" s="10" t="n"/>
      <c r="AV126" s="10" t="n"/>
      <c r="AW126" s="10" t="n"/>
      <c r="AX126" s="10" t="n"/>
      <c r="AY126" s="10" t="n"/>
      <c r="AZ126" s="10" t="n"/>
      <c r="BA126" s="10" t="n"/>
      <c r="BB126" s="10" t="n"/>
      <c r="BC126" s="10" t="n"/>
      <c r="BD126" s="11" t="n"/>
      <c r="BE126" s="10" t="n"/>
      <c r="BF126" s="10" t="n"/>
      <c r="BG126" s="10" t="n"/>
      <c r="BH126" s="10" t="n"/>
      <c r="BI126" s="10" t="n"/>
      <c r="BJ126" s="10" t="n"/>
      <c r="BK126" s="10" t="n"/>
      <c r="BL126" s="10" t="n"/>
      <c r="BM126" s="10" t="n"/>
    </row>
    <row r="127" ht="15.75" customHeight="1" s="218">
      <c r="A127" s="10" t="n"/>
      <c r="B127" s="10" t="n"/>
      <c r="C127" s="10" t="n"/>
      <c r="D127" s="10" t="n"/>
      <c r="E127" s="10" t="n"/>
      <c r="F127" s="10" t="n"/>
      <c r="G127" s="11" t="n"/>
      <c r="H127" s="10" t="n"/>
      <c r="I127" s="10" t="n"/>
      <c r="J127" s="10" t="n"/>
      <c r="K127" s="10" t="n"/>
      <c r="L127" s="10" t="n"/>
      <c r="M127" s="13" t="n"/>
      <c r="N127" s="13" t="n"/>
      <c r="O127" s="13" t="n"/>
      <c r="P127" s="13" t="n"/>
      <c r="Q127" s="10" t="n"/>
      <c r="R127" s="10" t="n"/>
      <c r="S127" s="10" t="n"/>
      <c r="T127" s="10" t="n"/>
      <c r="U127" s="10" t="n"/>
      <c r="V127" s="10" t="n"/>
      <c r="W127" s="10" t="n"/>
      <c r="X127" s="10" t="n"/>
      <c r="Y127" s="11" t="n"/>
      <c r="Z127" s="11" t="n"/>
      <c r="AA127" s="11" t="n"/>
      <c r="AB127" s="11" t="n"/>
      <c r="AC127" s="11" t="n"/>
      <c r="AD127" s="11" t="n"/>
      <c r="AE127" s="10" t="n"/>
      <c r="AF127" s="10" t="n"/>
      <c r="AG127" s="10" t="n"/>
      <c r="AH127" s="10" t="n"/>
      <c r="AI127" s="13" t="n"/>
      <c r="AJ127" s="13" t="n"/>
      <c r="AK127" s="13" t="n"/>
      <c r="AL127" s="13" t="n"/>
      <c r="AM127" s="13" t="n"/>
      <c r="AN127" s="13" t="n"/>
      <c r="AO127" s="13" t="n"/>
      <c r="AP127" s="14" t="n"/>
      <c r="AQ127" s="14" t="n"/>
      <c r="AR127" s="14" t="n"/>
      <c r="AS127" s="13" t="n"/>
      <c r="AT127" s="13" t="n"/>
      <c r="AU127" s="10" t="n"/>
      <c r="AV127" s="10" t="n"/>
      <c r="AW127" s="10" t="n"/>
      <c r="AX127" s="10" t="n"/>
      <c r="AY127" s="10" t="n"/>
      <c r="AZ127" s="10" t="n"/>
      <c r="BA127" s="10" t="n"/>
      <c r="BB127" s="10" t="n"/>
      <c r="BC127" s="10" t="n"/>
      <c r="BD127" s="11" t="n"/>
      <c r="BE127" s="10" t="n"/>
      <c r="BF127" s="10" t="n"/>
      <c r="BG127" s="10" t="n"/>
      <c r="BH127" s="10" t="n"/>
      <c r="BI127" s="10" t="n"/>
      <c r="BJ127" s="10" t="n"/>
      <c r="BK127" s="10" t="n"/>
      <c r="BL127" s="10" t="n"/>
      <c r="BM127" s="10" t="n"/>
    </row>
    <row r="128" ht="15.75" customHeight="1" s="218">
      <c r="A128" s="10" t="n"/>
      <c r="B128" s="10" t="n"/>
      <c r="C128" s="10" t="n"/>
      <c r="D128" s="10" t="n"/>
      <c r="E128" s="10" t="n"/>
      <c r="F128" s="10" t="n"/>
      <c r="G128" s="11" t="n"/>
      <c r="H128" s="10" t="n"/>
      <c r="I128" s="10" t="n"/>
      <c r="J128" s="10" t="n"/>
      <c r="K128" s="10" t="n"/>
      <c r="L128" s="10" t="n"/>
      <c r="M128" s="13" t="n"/>
      <c r="N128" s="13" t="n"/>
      <c r="O128" s="13" t="n"/>
      <c r="P128" s="13" t="n"/>
      <c r="Q128" s="10" t="n"/>
      <c r="R128" s="10" t="n"/>
      <c r="S128" s="10" t="n"/>
      <c r="T128" s="10" t="n"/>
      <c r="U128" s="10" t="n"/>
      <c r="V128" s="10" t="n"/>
      <c r="W128" s="10" t="n"/>
      <c r="X128" s="10" t="n"/>
      <c r="Y128" s="11" t="n"/>
      <c r="Z128" s="11" t="n"/>
      <c r="AA128" s="11" t="n"/>
      <c r="AB128" s="11" t="n"/>
      <c r="AC128" s="11" t="n"/>
      <c r="AD128" s="11" t="n"/>
      <c r="AE128" s="10" t="n"/>
      <c r="AF128" s="10" t="n"/>
      <c r="AG128" s="10" t="n"/>
      <c r="AH128" s="10" t="n"/>
      <c r="AI128" s="13" t="n"/>
      <c r="AJ128" s="13" t="n"/>
      <c r="AK128" s="13" t="n"/>
      <c r="AL128" s="13" t="n"/>
      <c r="AM128" s="13" t="n"/>
      <c r="AN128" s="13" t="n"/>
      <c r="AO128" s="13" t="n"/>
      <c r="AP128" s="14" t="n"/>
      <c r="AQ128" s="14" t="n"/>
      <c r="AR128" s="14" t="n"/>
      <c r="AS128" s="13" t="n"/>
      <c r="AT128" s="13" t="n"/>
      <c r="AU128" s="10" t="n"/>
      <c r="AV128" s="10" t="n"/>
      <c r="AW128" s="10" t="n"/>
      <c r="AX128" s="10" t="n"/>
      <c r="AY128" s="10" t="n"/>
      <c r="AZ128" s="10" t="n"/>
      <c r="BA128" s="10" t="n"/>
      <c r="BB128" s="10" t="n"/>
      <c r="BC128" s="10" t="n"/>
      <c r="BD128" s="11" t="n"/>
      <c r="BE128" s="10" t="n"/>
      <c r="BF128" s="10" t="n"/>
      <c r="BG128" s="10" t="n"/>
      <c r="BH128" s="10" t="n"/>
      <c r="BI128" s="10" t="n"/>
      <c r="BJ128" s="10" t="n"/>
      <c r="BK128" s="10" t="n"/>
      <c r="BL128" s="10" t="n"/>
      <c r="BM128" s="10" t="n"/>
    </row>
    <row r="129" ht="15.75" customHeight="1" s="218">
      <c r="A129" s="10" t="n"/>
      <c r="B129" s="10" t="n"/>
      <c r="C129" s="10" t="n"/>
      <c r="D129" s="10" t="n"/>
      <c r="E129" s="10" t="n"/>
      <c r="F129" s="10" t="n"/>
      <c r="G129" s="11" t="n"/>
      <c r="H129" s="10" t="n"/>
      <c r="I129" s="10" t="n"/>
      <c r="J129" s="10" t="n"/>
      <c r="K129" s="10" t="n"/>
      <c r="L129" s="10" t="n"/>
      <c r="M129" s="13" t="n"/>
      <c r="N129" s="13" t="n"/>
      <c r="O129" s="13" t="n"/>
      <c r="P129" s="13" t="n"/>
      <c r="Q129" s="10" t="n"/>
      <c r="R129" s="10" t="n"/>
      <c r="S129" s="10" t="n"/>
      <c r="T129" s="10" t="n"/>
      <c r="U129" s="10" t="n"/>
      <c r="V129" s="10" t="n"/>
      <c r="W129" s="10" t="n"/>
      <c r="X129" s="10" t="n"/>
      <c r="Y129" s="11" t="n"/>
      <c r="Z129" s="11" t="n"/>
      <c r="AA129" s="11" t="n"/>
      <c r="AB129" s="11" t="n"/>
      <c r="AC129" s="11" t="n"/>
      <c r="AD129" s="11" t="n"/>
      <c r="AE129" s="10" t="n"/>
      <c r="AF129" s="10" t="n"/>
      <c r="AG129" s="10" t="n"/>
      <c r="AH129" s="10" t="n"/>
      <c r="AI129" s="13" t="n"/>
      <c r="AJ129" s="13" t="n"/>
      <c r="AK129" s="13" t="n"/>
      <c r="AL129" s="13" t="n"/>
      <c r="AM129" s="13" t="n"/>
      <c r="AN129" s="13" t="n"/>
      <c r="AO129" s="13" t="n"/>
      <c r="AP129" s="14" t="n"/>
      <c r="AQ129" s="14" t="n"/>
      <c r="AR129" s="14" t="n"/>
      <c r="AS129" s="13" t="n"/>
      <c r="AT129" s="13" t="n"/>
      <c r="AU129" s="10" t="n"/>
      <c r="AV129" s="10" t="n"/>
      <c r="AW129" s="10" t="n"/>
      <c r="AX129" s="10" t="n"/>
      <c r="AY129" s="10" t="n"/>
      <c r="AZ129" s="10" t="n"/>
      <c r="BA129" s="10" t="n"/>
      <c r="BB129" s="10" t="n"/>
      <c r="BC129" s="10" t="n"/>
      <c r="BD129" s="11" t="n"/>
      <c r="BE129" s="10" t="n"/>
      <c r="BF129" s="10" t="n"/>
      <c r="BG129" s="10" t="n"/>
      <c r="BH129" s="10" t="n"/>
      <c r="BI129" s="10" t="n"/>
      <c r="BJ129" s="10" t="n"/>
      <c r="BK129" s="10" t="n"/>
      <c r="BL129" s="10" t="n"/>
      <c r="BM129" s="10" t="n"/>
    </row>
    <row r="130" ht="15.75" customHeight="1" s="218">
      <c r="A130" s="10" t="n"/>
      <c r="B130" s="10" t="n"/>
      <c r="C130" s="10" t="n"/>
      <c r="D130" s="10" t="n"/>
      <c r="E130" s="10" t="n"/>
      <c r="F130" s="10" t="n"/>
      <c r="G130" s="11" t="n"/>
      <c r="H130" s="10" t="n"/>
      <c r="I130" s="10" t="n"/>
      <c r="J130" s="10" t="n"/>
      <c r="K130" s="10" t="n"/>
      <c r="L130" s="10" t="n"/>
      <c r="M130" s="13" t="n"/>
      <c r="N130" s="13" t="n"/>
      <c r="O130" s="13" t="n"/>
      <c r="P130" s="13" t="n"/>
      <c r="Q130" s="10" t="n"/>
      <c r="R130" s="10" t="n"/>
      <c r="S130" s="10" t="n"/>
      <c r="T130" s="10" t="n"/>
      <c r="U130" s="10" t="n"/>
      <c r="V130" s="10" t="n"/>
      <c r="W130" s="10" t="n"/>
      <c r="X130" s="10" t="n"/>
      <c r="Y130" s="11" t="n"/>
      <c r="Z130" s="11" t="n"/>
      <c r="AA130" s="11" t="n"/>
      <c r="AB130" s="11" t="n"/>
      <c r="AC130" s="11" t="n"/>
      <c r="AD130" s="11" t="n"/>
      <c r="AE130" s="10" t="n"/>
      <c r="AF130" s="10" t="n"/>
      <c r="AG130" s="10" t="n"/>
      <c r="AH130" s="10" t="n"/>
      <c r="AI130" s="13" t="n"/>
      <c r="AJ130" s="13" t="n"/>
      <c r="AK130" s="13" t="n"/>
      <c r="AL130" s="13" t="n"/>
      <c r="AM130" s="13" t="n"/>
      <c r="AN130" s="13" t="n"/>
      <c r="AO130" s="13" t="n"/>
      <c r="AP130" s="14" t="n"/>
      <c r="AQ130" s="14" t="n"/>
      <c r="AR130" s="14" t="n"/>
      <c r="AS130" s="13" t="n"/>
      <c r="AT130" s="13" t="n"/>
      <c r="AU130" s="10" t="n"/>
      <c r="AV130" s="10" t="n"/>
      <c r="AW130" s="10" t="n"/>
      <c r="AX130" s="10" t="n"/>
      <c r="AY130" s="10" t="n"/>
      <c r="AZ130" s="10" t="n"/>
      <c r="BA130" s="10" t="n"/>
      <c r="BB130" s="10" t="n"/>
      <c r="BC130" s="10" t="n"/>
      <c r="BD130" s="11" t="n"/>
      <c r="BE130" s="10" t="n"/>
      <c r="BF130" s="10" t="n"/>
      <c r="BG130" s="10" t="n"/>
      <c r="BH130" s="10" t="n"/>
      <c r="BI130" s="10" t="n"/>
      <c r="BJ130" s="10" t="n"/>
      <c r="BK130" s="10" t="n"/>
      <c r="BL130" s="10" t="n"/>
      <c r="BM130" s="10" t="n"/>
    </row>
    <row r="131" ht="15.75" customHeight="1" s="218">
      <c r="A131" s="10" t="n"/>
      <c r="B131" s="10" t="n"/>
      <c r="C131" s="10" t="n"/>
      <c r="D131" s="10" t="n"/>
      <c r="E131" s="10" t="n"/>
      <c r="F131" s="10" t="n"/>
      <c r="G131" s="11" t="n"/>
      <c r="H131" s="10" t="n"/>
      <c r="I131" s="10" t="n"/>
      <c r="J131" s="10" t="n"/>
      <c r="K131" s="10" t="n"/>
      <c r="L131" s="10" t="n"/>
      <c r="M131" s="13" t="n"/>
      <c r="N131" s="13" t="n"/>
      <c r="O131" s="13" t="n"/>
      <c r="P131" s="13" t="n"/>
      <c r="Q131" s="10" t="n"/>
      <c r="R131" s="10" t="n"/>
      <c r="S131" s="10" t="n"/>
      <c r="T131" s="10" t="n"/>
      <c r="U131" s="10" t="n"/>
      <c r="V131" s="10" t="n"/>
      <c r="W131" s="10" t="n"/>
      <c r="X131" s="10" t="n"/>
      <c r="Y131" s="11" t="n"/>
      <c r="Z131" s="11" t="n"/>
      <c r="AA131" s="11" t="n"/>
      <c r="AB131" s="11" t="n"/>
      <c r="AC131" s="11" t="n"/>
      <c r="AD131" s="11" t="n"/>
      <c r="AE131" s="10" t="n"/>
      <c r="AF131" s="10" t="n"/>
      <c r="AG131" s="10" t="n"/>
      <c r="AH131" s="10" t="n"/>
      <c r="AI131" s="13" t="n"/>
      <c r="AJ131" s="13" t="n"/>
      <c r="AK131" s="13" t="n"/>
      <c r="AL131" s="13" t="n"/>
      <c r="AM131" s="13" t="n"/>
      <c r="AN131" s="13" t="n"/>
      <c r="AO131" s="13" t="n"/>
      <c r="AP131" s="14" t="n"/>
      <c r="AQ131" s="14" t="n"/>
      <c r="AR131" s="14" t="n"/>
      <c r="AS131" s="13" t="n"/>
      <c r="AT131" s="13" t="n"/>
      <c r="AU131" s="10" t="n"/>
      <c r="AV131" s="10" t="n"/>
      <c r="AW131" s="10" t="n"/>
      <c r="AX131" s="10" t="n"/>
      <c r="AY131" s="10" t="n"/>
      <c r="AZ131" s="10" t="n"/>
      <c r="BA131" s="10" t="n"/>
      <c r="BB131" s="10" t="n"/>
      <c r="BC131" s="10" t="n"/>
      <c r="BD131" s="11" t="n"/>
      <c r="BE131" s="10" t="n"/>
      <c r="BF131" s="10" t="n"/>
      <c r="BG131" s="10" t="n"/>
      <c r="BH131" s="10" t="n"/>
      <c r="BI131" s="10" t="n"/>
      <c r="BJ131" s="10" t="n"/>
      <c r="BK131" s="10" t="n"/>
      <c r="BL131" s="10" t="n"/>
      <c r="BM131" s="10" t="n"/>
    </row>
    <row r="132" ht="15.75" customHeight="1" s="218">
      <c r="A132" s="10" t="n"/>
      <c r="B132" s="10" t="n"/>
      <c r="C132" s="10" t="n"/>
      <c r="D132" s="10" t="n"/>
      <c r="E132" s="10" t="n"/>
      <c r="F132" s="10" t="n"/>
      <c r="G132" s="11" t="n"/>
      <c r="H132" s="10" t="n"/>
      <c r="I132" s="10" t="n"/>
      <c r="J132" s="10" t="n"/>
      <c r="K132" s="10" t="n"/>
      <c r="L132" s="10" t="n"/>
      <c r="M132" s="13" t="n"/>
      <c r="N132" s="13" t="n"/>
      <c r="O132" s="13" t="n"/>
      <c r="P132" s="13" t="n"/>
      <c r="Q132" s="10" t="n"/>
      <c r="R132" s="10" t="n"/>
      <c r="S132" s="10" t="n"/>
      <c r="T132" s="10" t="n"/>
      <c r="U132" s="10" t="n"/>
      <c r="V132" s="10" t="n"/>
      <c r="W132" s="10" t="n"/>
      <c r="X132" s="10" t="n"/>
      <c r="Y132" s="11" t="n"/>
      <c r="Z132" s="11" t="n"/>
      <c r="AA132" s="11" t="n"/>
      <c r="AB132" s="11" t="n"/>
      <c r="AC132" s="11" t="n"/>
      <c r="AD132" s="11" t="n"/>
      <c r="AE132" s="10" t="n"/>
      <c r="AF132" s="10" t="n"/>
      <c r="AG132" s="10" t="n"/>
      <c r="AH132" s="10" t="n"/>
      <c r="AI132" s="13" t="n"/>
      <c r="AJ132" s="13" t="n"/>
      <c r="AK132" s="13" t="n"/>
      <c r="AL132" s="13" t="n"/>
      <c r="AM132" s="13" t="n"/>
      <c r="AN132" s="13" t="n"/>
      <c r="AO132" s="13" t="n"/>
      <c r="AP132" s="14" t="n"/>
      <c r="AQ132" s="14" t="n"/>
      <c r="AR132" s="14" t="n"/>
      <c r="AS132" s="13" t="n"/>
      <c r="AT132" s="13" t="n"/>
      <c r="AU132" s="10" t="n"/>
      <c r="AV132" s="10" t="n"/>
      <c r="AW132" s="10" t="n"/>
      <c r="AX132" s="10" t="n"/>
      <c r="AY132" s="10" t="n"/>
      <c r="AZ132" s="10" t="n"/>
      <c r="BA132" s="10" t="n"/>
      <c r="BB132" s="10" t="n"/>
      <c r="BC132" s="10" t="n"/>
      <c r="BD132" s="11" t="n"/>
      <c r="BE132" s="10" t="n"/>
      <c r="BF132" s="10" t="n"/>
      <c r="BG132" s="10" t="n"/>
      <c r="BH132" s="10" t="n"/>
      <c r="BI132" s="10" t="n"/>
      <c r="BJ132" s="10" t="n"/>
      <c r="BK132" s="10" t="n"/>
      <c r="BL132" s="10" t="n"/>
      <c r="BM132" s="10" t="n"/>
    </row>
    <row r="133" ht="15.75" customHeight="1" s="218">
      <c r="A133" s="10" t="n"/>
      <c r="B133" s="10" t="n"/>
      <c r="C133" s="10" t="n"/>
      <c r="D133" s="10" t="n"/>
      <c r="E133" s="10" t="n"/>
      <c r="F133" s="10" t="n"/>
      <c r="G133" s="11" t="n"/>
      <c r="H133" s="10" t="n"/>
      <c r="I133" s="10" t="n"/>
      <c r="J133" s="10" t="n"/>
      <c r="K133" s="10" t="n"/>
      <c r="L133" s="10" t="n"/>
      <c r="M133" s="13" t="n"/>
      <c r="N133" s="13" t="n"/>
      <c r="O133" s="13" t="n"/>
      <c r="P133" s="13" t="n"/>
      <c r="Q133" s="10" t="n"/>
      <c r="R133" s="10" t="n"/>
      <c r="S133" s="10" t="n"/>
      <c r="T133" s="10" t="n"/>
      <c r="U133" s="10" t="n"/>
      <c r="V133" s="10" t="n"/>
      <c r="W133" s="10" t="n"/>
      <c r="X133" s="10" t="n"/>
      <c r="Y133" s="11" t="n"/>
      <c r="Z133" s="11" t="n"/>
      <c r="AA133" s="11" t="n"/>
      <c r="AB133" s="11" t="n"/>
      <c r="AC133" s="11" t="n"/>
      <c r="AD133" s="11" t="n"/>
      <c r="AE133" s="10" t="n"/>
      <c r="AF133" s="10" t="n"/>
      <c r="AG133" s="10" t="n"/>
      <c r="AH133" s="10" t="n"/>
      <c r="AI133" s="13" t="n"/>
      <c r="AJ133" s="13" t="n"/>
      <c r="AK133" s="13" t="n"/>
      <c r="AL133" s="13" t="n"/>
      <c r="AM133" s="13" t="n"/>
      <c r="AN133" s="13" t="n"/>
      <c r="AO133" s="13" t="n"/>
      <c r="AP133" s="14" t="n"/>
      <c r="AQ133" s="14" t="n"/>
      <c r="AR133" s="14" t="n"/>
      <c r="AS133" s="13" t="n"/>
      <c r="AT133" s="13" t="n"/>
      <c r="AU133" s="10" t="n"/>
      <c r="AV133" s="10" t="n"/>
      <c r="AW133" s="10" t="n"/>
      <c r="AX133" s="10" t="n"/>
      <c r="AY133" s="10" t="n"/>
      <c r="AZ133" s="10" t="n"/>
      <c r="BA133" s="10" t="n"/>
      <c r="BB133" s="10" t="n"/>
      <c r="BC133" s="10" t="n"/>
      <c r="BD133" s="11" t="n"/>
      <c r="BE133" s="10" t="n"/>
      <c r="BF133" s="10" t="n"/>
      <c r="BG133" s="10" t="n"/>
      <c r="BH133" s="10" t="n"/>
      <c r="BI133" s="10" t="n"/>
      <c r="BJ133" s="10" t="n"/>
      <c r="BK133" s="10" t="n"/>
      <c r="BL133" s="10" t="n"/>
      <c r="BM133" s="10" t="n"/>
    </row>
    <row r="134" ht="15.75" customHeight="1" s="218">
      <c r="A134" s="10" t="n"/>
      <c r="B134" s="10" t="n"/>
      <c r="C134" s="10" t="n"/>
      <c r="D134" s="10" t="n"/>
      <c r="E134" s="10" t="n"/>
      <c r="F134" s="10" t="n"/>
      <c r="G134" s="11" t="n"/>
      <c r="H134" s="10" t="n"/>
      <c r="I134" s="10" t="n"/>
      <c r="J134" s="10" t="n"/>
      <c r="K134" s="10" t="n"/>
      <c r="L134" s="10" t="n"/>
      <c r="M134" s="13" t="n"/>
      <c r="N134" s="13" t="n"/>
      <c r="O134" s="13" t="n"/>
      <c r="P134" s="13" t="n"/>
      <c r="Q134" s="10" t="n"/>
      <c r="R134" s="10" t="n"/>
      <c r="S134" s="10" t="n"/>
      <c r="T134" s="10" t="n"/>
      <c r="U134" s="10" t="n"/>
      <c r="V134" s="10" t="n"/>
      <c r="W134" s="10" t="n"/>
      <c r="X134" s="10" t="n"/>
      <c r="Y134" s="11" t="n"/>
      <c r="Z134" s="11" t="n"/>
      <c r="AA134" s="11" t="n"/>
      <c r="AB134" s="11" t="n"/>
      <c r="AC134" s="11" t="n"/>
      <c r="AD134" s="11" t="n"/>
      <c r="AE134" s="10" t="n"/>
      <c r="AF134" s="10" t="n"/>
      <c r="AG134" s="10" t="n"/>
      <c r="AH134" s="10" t="n"/>
      <c r="AI134" s="13" t="n"/>
      <c r="AJ134" s="13" t="n"/>
      <c r="AK134" s="13" t="n"/>
      <c r="AL134" s="13" t="n"/>
      <c r="AM134" s="13" t="n"/>
      <c r="AN134" s="13" t="n"/>
      <c r="AO134" s="13" t="n"/>
      <c r="AP134" s="14" t="n"/>
      <c r="AQ134" s="14" t="n"/>
      <c r="AR134" s="14" t="n"/>
      <c r="AS134" s="13" t="n"/>
      <c r="AT134" s="13" t="n"/>
      <c r="AU134" s="10" t="n"/>
      <c r="AV134" s="10" t="n"/>
      <c r="AW134" s="10" t="n"/>
      <c r="AX134" s="10" t="n"/>
      <c r="AY134" s="10" t="n"/>
      <c r="AZ134" s="10" t="n"/>
      <c r="BA134" s="10" t="n"/>
      <c r="BB134" s="10" t="n"/>
      <c r="BC134" s="10" t="n"/>
      <c r="BD134" s="11" t="n"/>
      <c r="BE134" s="10" t="n"/>
      <c r="BF134" s="10" t="n"/>
      <c r="BG134" s="10" t="n"/>
      <c r="BH134" s="10" t="n"/>
      <c r="BI134" s="10" t="n"/>
      <c r="BJ134" s="10" t="n"/>
      <c r="BK134" s="10" t="n"/>
      <c r="BL134" s="10" t="n"/>
      <c r="BM134" s="10" t="n"/>
    </row>
    <row r="135" ht="15.75" customHeight="1" s="218">
      <c r="A135" s="10" t="n"/>
      <c r="B135" s="10" t="n"/>
      <c r="C135" s="10" t="n"/>
      <c r="D135" s="10" t="n"/>
      <c r="E135" s="10" t="n"/>
      <c r="F135" s="10" t="n"/>
      <c r="G135" s="11" t="n"/>
      <c r="H135" s="10" t="n"/>
      <c r="I135" s="10" t="n"/>
      <c r="J135" s="10" t="n"/>
      <c r="K135" s="10" t="n"/>
      <c r="L135" s="10" t="n"/>
      <c r="M135" s="13" t="n"/>
      <c r="N135" s="13" t="n"/>
      <c r="O135" s="13" t="n"/>
      <c r="P135" s="13" t="n"/>
      <c r="Q135" s="10" t="n"/>
      <c r="R135" s="10" t="n"/>
      <c r="S135" s="10" t="n"/>
      <c r="T135" s="10" t="n"/>
      <c r="U135" s="10" t="n"/>
      <c r="V135" s="10" t="n"/>
      <c r="W135" s="10" t="n"/>
      <c r="X135" s="10" t="n"/>
      <c r="Y135" s="11" t="n"/>
      <c r="Z135" s="11" t="n"/>
      <c r="AA135" s="11" t="n"/>
      <c r="AB135" s="11" t="n"/>
      <c r="AC135" s="11" t="n"/>
      <c r="AD135" s="11" t="n"/>
      <c r="AE135" s="10" t="n"/>
      <c r="AF135" s="10" t="n"/>
      <c r="AG135" s="10" t="n"/>
      <c r="AH135" s="10" t="n"/>
      <c r="AI135" s="13" t="n"/>
      <c r="AJ135" s="13" t="n"/>
      <c r="AK135" s="13" t="n"/>
      <c r="AL135" s="13" t="n"/>
      <c r="AM135" s="13" t="n"/>
      <c r="AN135" s="13" t="n"/>
      <c r="AO135" s="13" t="n"/>
      <c r="AP135" s="14" t="n"/>
      <c r="AQ135" s="14" t="n"/>
      <c r="AR135" s="14" t="n"/>
      <c r="AS135" s="13" t="n"/>
      <c r="AT135" s="13" t="n"/>
      <c r="AU135" s="10" t="n"/>
      <c r="AV135" s="10" t="n"/>
      <c r="AW135" s="10" t="n"/>
      <c r="AX135" s="10" t="n"/>
      <c r="AY135" s="10" t="n"/>
      <c r="AZ135" s="10" t="n"/>
      <c r="BA135" s="10" t="n"/>
      <c r="BB135" s="10" t="n"/>
      <c r="BC135" s="10" t="n"/>
      <c r="BD135" s="11" t="n"/>
      <c r="BE135" s="10" t="n"/>
      <c r="BF135" s="10" t="n"/>
      <c r="BG135" s="10" t="n"/>
      <c r="BH135" s="10" t="n"/>
      <c r="BI135" s="10" t="n"/>
      <c r="BJ135" s="10" t="n"/>
      <c r="BK135" s="10" t="n"/>
      <c r="BL135" s="10" t="n"/>
      <c r="BM135" s="10" t="n"/>
    </row>
    <row r="136" ht="15.75" customHeight="1" s="218">
      <c r="A136" s="10" t="n"/>
      <c r="B136" s="10" t="n"/>
      <c r="C136" s="10" t="n"/>
      <c r="D136" s="10" t="n"/>
      <c r="E136" s="10" t="n"/>
      <c r="F136" s="10" t="n"/>
      <c r="G136" s="11" t="n"/>
      <c r="H136" s="10" t="n"/>
      <c r="I136" s="10" t="n"/>
      <c r="J136" s="10" t="n"/>
      <c r="K136" s="10" t="n"/>
      <c r="L136" s="10" t="n"/>
      <c r="M136" s="13" t="n"/>
      <c r="N136" s="13" t="n"/>
      <c r="O136" s="13" t="n"/>
      <c r="P136" s="13" t="n"/>
      <c r="Q136" s="10" t="n"/>
      <c r="R136" s="10" t="n"/>
      <c r="S136" s="10" t="n"/>
      <c r="T136" s="10" t="n"/>
      <c r="U136" s="10" t="n"/>
      <c r="V136" s="10" t="n"/>
      <c r="W136" s="10" t="n"/>
      <c r="X136" s="10" t="n"/>
      <c r="Y136" s="11" t="n"/>
      <c r="Z136" s="11" t="n"/>
      <c r="AA136" s="11" t="n"/>
      <c r="AB136" s="11" t="n"/>
      <c r="AC136" s="11" t="n"/>
      <c r="AD136" s="11" t="n"/>
      <c r="AE136" s="10" t="n"/>
      <c r="AF136" s="10" t="n"/>
      <c r="AG136" s="10" t="n"/>
      <c r="AH136" s="10" t="n"/>
      <c r="AI136" s="13" t="n"/>
      <c r="AJ136" s="13" t="n"/>
      <c r="AK136" s="13" t="n"/>
      <c r="AL136" s="13" t="n"/>
      <c r="AM136" s="13" t="n"/>
      <c r="AN136" s="13" t="n"/>
      <c r="AO136" s="13" t="n"/>
      <c r="AP136" s="14" t="n"/>
      <c r="AQ136" s="14" t="n"/>
      <c r="AR136" s="14" t="n"/>
      <c r="AS136" s="13" t="n"/>
      <c r="AT136" s="13" t="n"/>
      <c r="AU136" s="10" t="n"/>
      <c r="AV136" s="10" t="n"/>
      <c r="AW136" s="10" t="n"/>
      <c r="AX136" s="10" t="n"/>
      <c r="AY136" s="10" t="n"/>
      <c r="AZ136" s="10" t="n"/>
      <c r="BA136" s="10" t="n"/>
      <c r="BB136" s="10" t="n"/>
      <c r="BC136" s="10" t="n"/>
      <c r="BD136" s="11" t="n"/>
      <c r="BE136" s="10" t="n"/>
      <c r="BF136" s="10" t="n"/>
      <c r="BG136" s="10" t="n"/>
      <c r="BH136" s="10" t="n"/>
      <c r="BI136" s="10" t="n"/>
      <c r="BJ136" s="10" t="n"/>
      <c r="BK136" s="10" t="n"/>
      <c r="BL136" s="10" t="n"/>
      <c r="BM136" s="10" t="n"/>
    </row>
    <row r="137" ht="15.75" customHeight="1" s="218">
      <c r="A137" s="10" t="n"/>
      <c r="B137" s="10" t="n"/>
      <c r="C137" s="10" t="n"/>
      <c r="D137" s="10" t="n"/>
      <c r="E137" s="10" t="n"/>
      <c r="F137" s="10" t="n"/>
      <c r="G137" s="11" t="n"/>
      <c r="H137" s="10" t="n"/>
      <c r="I137" s="10" t="n"/>
      <c r="J137" s="10" t="n"/>
      <c r="K137" s="10" t="n"/>
      <c r="L137" s="10" t="n"/>
      <c r="M137" s="13" t="n"/>
      <c r="N137" s="13" t="n"/>
      <c r="O137" s="13" t="n"/>
      <c r="P137" s="13" t="n"/>
      <c r="Q137" s="10" t="n"/>
      <c r="R137" s="10" t="n"/>
      <c r="S137" s="10" t="n"/>
      <c r="T137" s="10" t="n"/>
      <c r="U137" s="10" t="n"/>
      <c r="V137" s="10" t="n"/>
      <c r="W137" s="10" t="n"/>
      <c r="X137" s="10" t="n"/>
      <c r="Y137" s="11" t="n"/>
      <c r="Z137" s="11" t="n"/>
      <c r="AA137" s="11" t="n"/>
      <c r="AB137" s="11" t="n"/>
      <c r="AC137" s="11" t="n"/>
      <c r="AD137" s="11" t="n"/>
      <c r="AE137" s="10" t="n"/>
      <c r="AF137" s="10" t="n"/>
      <c r="AG137" s="10" t="n"/>
      <c r="AH137" s="10" t="n"/>
      <c r="AI137" s="13" t="n"/>
      <c r="AJ137" s="13" t="n"/>
      <c r="AK137" s="13" t="n"/>
      <c r="AL137" s="13" t="n"/>
      <c r="AM137" s="13" t="n"/>
      <c r="AN137" s="13" t="n"/>
      <c r="AO137" s="13" t="n"/>
      <c r="AP137" s="14" t="n"/>
      <c r="AQ137" s="14" t="n"/>
      <c r="AR137" s="14" t="n"/>
      <c r="AS137" s="13" t="n"/>
      <c r="AT137" s="13" t="n"/>
      <c r="AU137" s="10" t="n"/>
      <c r="AV137" s="10" t="n"/>
      <c r="AW137" s="10" t="n"/>
      <c r="AX137" s="10" t="n"/>
      <c r="AY137" s="10" t="n"/>
      <c r="AZ137" s="10" t="n"/>
      <c r="BA137" s="10" t="n"/>
      <c r="BB137" s="10" t="n"/>
      <c r="BC137" s="10" t="n"/>
      <c r="BD137" s="11" t="n"/>
      <c r="BE137" s="10" t="n"/>
      <c r="BF137" s="10" t="n"/>
      <c r="BG137" s="10" t="n"/>
      <c r="BH137" s="10" t="n"/>
      <c r="BI137" s="10" t="n"/>
      <c r="BJ137" s="10" t="n"/>
      <c r="BK137" s="10" t="n"/>
      <c r="BL137" s="10" t="n"/>
      <c r="BM137" s="10" t="n"/>
    </row>
    <row r="138" ht="15.75" customHeight="1" s="218">
      <c r="A138" s="10" t="n"/>
      <c r="B138" s="10" t="n"/>
      <c r="C138" s="10" t="n"/>
      <c r="D138" s="10" t="n"/>
      <c r="E138" s="10" t="n"/>
      <c r="F138" s="10" t="n"/>
      <c r="G138" s="11" t="n"/>
      <c r="H138" s="10" t="n"/>
      <c r="I138" s="10" t="n"/>
      <c r="J138" s="10" t="n"/>
      <c r="K138" s="10" t="n"/>
      <c r="L138" s="10" t="n"/>
      <c r="M138" s="13" t="n"/>
      <c r="N138" s="13" t="n"/>
      <c r="O138" s="13" t="n"/>
      <c r="P138" s="13" t="n"/>
      <c r="Q138" s="10" t="n"/>
      <c r="R138" s="10" t="n"/>
      <c r="S138" s="10" t="n"/>
      <c r="T138" s="10" t="n"/>
      <c r="U138" s="10" t="n"/>
      <c r="V138" s="10" t="n"/>
      <c r="W138" s="10" t="n"/>
      <c r="X138" s="10" t="n"/>
      <c r="Y138" s="11" t="n"/>
      <c r="Z138" s="11" t="n"/>
      <c r="AA138" s="11" t="n"/>
      <c r="AB138" s="11" t="n"/>
      <c r="AC138" s="11" t="n"/>
      <c r="AD138" s="11" t="n"/>
      <c r="AE138" s="10" t="n"/>
      <c r="AF138" s="10" t="n"/>
      <c r="AG138" s="10" t="n"/>
      <c r="AH138" s="10" t="n"/>
      <c r="AI138" s="13" t="n"/>
      <c r="AJ138" s="13" t="n"/>
      <c r="AK138" s="13" t="n"/>
      <c r="AL138" s="13" t="n"/>
      <c r="AM138" s="13" t="n"/>
      <c r="AN138" s="13" t="n"/>
      <c r="AO138" s="13" t="n"/>
      <c r="AP138" s="14" t="n"/>
      <c r="AQ138" s="14" t="n"/>
      <c r="AR138" s="14" t="n"/>
      <c r="AS138" s="13" t="n"/>
      <c r="AT138" s="13" t="n"/>
      <c r="AU138" s="10" t="n"/>
      <c r="AV138" s="10" t="n"/>
      <c r="AW138" s="10" t="n"/>
      <c r="AX138" s="10" t="n"/>
      <c r="AY138" s="10" t="n"/>
      <c r="AZ138" s="10" t="n"/>
      <c r="BA138" s="10" t="n"/>
      <c r="BB138" s="10" t="n"/>
      <c r="BC138" s="10" t="n"/>
      <c r="BD138" s="11" t="n"/>
      <c r="BE138" s="10" t="n"/>
      <c r="BF138" s="10" t="n"/>
      <c r="BG138" s="10" t="n"/>
      <c r="BH138" s="10" t="n"/>
      <c r="BI138" s="10" t="n"/>
      <c r="BJ138" s="10" t="n"/>
      <c r="BK138" s="10" t="n"/>
      <c r="BL138" s="10" t="n"/>
      <c r="BM138" s="10" t="n"/>
    </row>
    <row r="139" ht="15.75" customHeight="1" s="218">
      <c r="A139" s="10" t="n"/>
      <c r="B139" s="10" t="n"/>
      <c r="C139" s="10" t="n"/>
      <c r="D139" s="10" t="n"/>
      <c r="E139" s="10" t="n"/>
      <c r="F139" s="10" t="n"/>
      <c r="G139" s="11" t="n"/>
      <c r="H139" s="10" t="n"/>
      <c r="I139" s="10" t="n"/>
      <c r="J139" s="10" t="n"/>
      <c r="K139" s="10" t="n"/>
      <c r="L139" s="10" t="n"/>
      <c r="M139" s="13" t="n"/>
      <c r="N139" s="13" t="n"/>
      <c r="O139" s="13" t="n"/>
      <c r="P139" s="13" t="n"/>
      <c r="Q139" s="10" t="n"/>
      <c r="R139" s="10" t="n"/>
      <c r="S139" s="10" t="n"/>
      <c r="T139" s="10" t="n"/>
      <c r="U139" s="10" t="n"/>
      <c r="V139" s="10" t="n"/>
      <c r="W139" s="10" t="n"/>
      <c r="X139" s="10" t="n"/>
      <c r="Y139" s="11" t="n"/>
      <c r="Z139" s="11" t="n"/>
      <c r="AA139" s="11" t="n"/>
      <c r="AB139" s="11" t="n"/>
      <c r="AC139" s="11" t="n"/>
      <c r="AD139" s="11" t="n"/>
      <c r="AE139" s="10" t="n"/>
      <c r="AF139" s="10" t="n"/>
      <c r="AG139" s="10" t="n"/>
      <c r="AH139" s="10" t="n"/>
      <c r="AI139" s="13" t="n"/>
      <c r="AJ139" s="13" t="n"/>
      <c r="AK139" s="13" t="n"/>
      <c r="AL139" s="13" t="n"/>
      <c r="AM139" s="13" t="n"/>
      <c r="AN139" s="13" t="n"/>
      <c r="AO139" s="13" t="n"/>
      <c r="AP139" s="14" t="n"/>
      <c r="AQ139" s="14" t="n"/>
      <c r="AR139" s="14" t="n"/>
      <c r="AS139" s="13" t="n"/>
      <c r="AT139" s="13" t="n"/>
      <c r="AU139" s="10" t="n"/>
      <c r="AV139" s="10" t="n"/>
      <c r="AW139" s="10" t="n"/>
      <c r="AX139" s="10" t="n"/>
      <c r="AY139" s="10" t="n"/>
      <c r="AZ139" s="10" t="n"/>
      <c r="BA139" s="10" t="n"/>
      <c r="BB139" s="10" t="n"/>
      <c r="BC139" s="10" t="n"/>
      <c r="BD139" s="11" t="n"/>
      <c r="BE139" s="10" t="n"/>
      <c r="BF139" s="10" t="n"/>
      <c r="BG139" s="10" t="n"/>
      <c r="BH139" s="10" t="n"/>
      <c r="BI139" s="10" t="n"/>
      <c r="BJ139" s="10" t="n"/>
      <c r="BK139" s="10" t="n"/>
      <c r="BL139" s="10" t="n"/>
      <c r="BM139" s="10" t="n"/>
    </row>
    <row r="140" ht="15.75" customHeight="1" s="218">
      <c r="A140" s="10" t="n"/>
      <c r="B140" s="10" t="n"/>
      <c r="C140" s="10" t="n"/>
      <c r="D140" s="10" t="n"/>
      <c r="E140" s="10" t="n"/>
      <c r="F140" s="10" t="n"/>
      <c r="G140" s="11" t="n"/>
      <c r="H140" s="10" t="n"/>
      <c r="I140" s="10" t="n"/>
      <c r="J140" s="10" t="n"/>
      <c r="K140" s="10" t="n"/>
      <c r="L140" s="10" t="n"/>
      <c r="M140" s="13" t="n"/>
      <c r="N140" s="13" t="n"/>
      <c r="O140" s="13" t="n"/>
      <c r="P140" s="13" t="n"/>
      <c r="Q140" s="10" t="n"/>
      <c r="R140" s="10" t="n"/>
      <c r="S140" s="10" t="n"/>
      <c r="T140" s="10" t="n"/>
      <c r="U140" s="10" t="n"/>
      <c r="V140" s="10" t="n"/>
      <c r="W140" s="10" t="n"/>
      <c r="X140" s="10" t="n"/>
      <c r="Y140" s="11" t="n"/>
      <c r="Z140" s="11" t="n"/>
      <c r="AA140" s="11" t="n"/>
      <c r="AB140" s="11" t="n"/>
      <c r="AC140" s="11" t="n"/>
      <c r="AD140" s="11" t="n"/>
      <c r="AE140" s="10" t="n"/>
      <c r="AF140" s="10" t="n"/>
      <c r="AG140" s="10" t="n"/>
      <c r="AH140" s="10" t="n"/>
      <c r="AI140" s="13" t="n"/>
      <c r="AJ140" s="13" t="n"/>
      <c r="AK140" s="13" t="n"/>
      <c r="AL140" s="13" t="n"/>
      <c r="AM140" s="13" t="n"/>
      <c r="AN140" s="13" t="n"/>
      <c r="AO140" s="13" t="n"/>
      <c r="AP140" s="14" t="n"/>
      <c r="AQ140" s="14" t="n"/>
      <c r="AR140" s="14" t="n"/>
      <c r="AS140" s="13" t="n"/>
      <c r="AT140" s="13" t="n"/>
      <c r="AU140" s="10" t="n"/>
      <c r="AV140" s="10" t="n"/>
      <c r="AW140" s="10" t="n"/>
      <c r="AX140" s="10" t="n"/>
      <c r="AY140" s="10" t="n"/>
      <c r="AZ140" s="10" t="n"/>
      <c r="BA140" s="10" t="n"/>
      <c r="BB140" s="10" t="n"/>
      <c r="BC140" s="10" t="n"/>
      <c r="BD140" s="11" t="n"/>
      <c r="BE140" s="10" t="n"/>
      <c r="BF140" s="10" t="n"/>
      <c r="BG140" s="10" t="n"/>
      <c r="BH140" s="10" t="n"/>
      <c r="BI140" s="10" t="n"/>
      <c r="BJ140" s="10" t="n"/>
      <c r="BK140" s="10" t="n"/>
      <c r="BL140" s="10" t="n"/>
      <c r="BM140" s="10" t="n"/>
    </row>
    <row r="141" ht="15.75" customHeight="1" s="218">
      <c r="A141" s="10" t="n"/>
      <c r="B141" s="10" t="n"/>
      <c r="C141" s="10" t="n"/>
      <c r="D141" s="10" t="n"/>
      <c r="E141" s="10" t="n"/>
      <c r="F141" s="10" t="n"/>
      <c r="G141" s="11" t="n"/>
      <c r="H141" s="10" t="n"/>
      <c r="I141" s="10" t="n"/>
      <c r="J141" s="10" t="n"/>
      <c r="K141" s="10" t="n"/>
      <c r="L141" s="10" t="n"/>
      <c r="M141" s="13" t="n"/>
      <c r="N141" s="13" t="n"/>
      <c r="O141" s="13" t="n"/>
      <c r="P141" s="13" t="n"/>
      <c r="Q141" s="10" t="n"/>
      <c r="R141" s="10" t="n"/>
      <c r="S141" s="10" t="n"/>
      <c r="T141" s="10" t="n"/>
      <c r="U141" s="10" t="n"/>
      <c r="V141" s="10" t="n"/>
      <c r="W141" s="10" t="n"/>
      <c r="X141" s="10" t="n"/>
      <c r="Y141" s="11" t="n"/>
      <c r="Z141" s="11" t="n"/>
      <c r="AA141" s="11" t="n"/>
      <c r="AB141" s="11" t="n"/>
      <c r="AC141" s="11" t="n"/>
      <c r="AD141" s="11" t="n"/>
      <c r="AE141" s="10" t="n"/>
      <c r="AF141" s="10" t="n"/>
      <c r="AG141" s="10" t="n"/>
      <c r="AH141" s="10" t="n"/>
      <c r="AI141" s="13" t="n"/>
      <c r="AJ141" s="13" t="n"/>
      <c r="AK141" s="13" t="n"/>
      <c r="AL141" s="13" t="n"/>
      <c r="AM141" s="13" t="n"/>
      <c r="AN141" s="13" t="n"/>
      <c r="AO141" s="13" t="n"/>
      <c r="AP141" s="14" t="n"/>
      <c r="AQ141" s="14" t="n"/>
      <c r="AR141" s="14" t="n"/>
      <c r="AS141" s="13" t="n"/>
      <c r="AT141" s="13" t="n"/>
      <c r="AU141" s="10" t="n"/>
      <c r="AV141" s="10" t="n"/>
      <c r="AW141" s="10" t="n"/>
      <c r="AX141" s="10" t="n"/>
      <c r="AY141" s="10" t="n"/>
      <c r="AZ141" s="10" t="n"/>
      <c r="BA141" s="10" t="n"/>
      <c r="BB141" s="10" t="n"/>
      <c r="BC141" s="10" t="n"/>
      <c r="BD141" s="11" t="n"/>
      <c r="BE141" s="10" t="n"/>
      <c r="BF141" s="10" t="n"/>
      <c r="BG141" s="10" t="n"/>
      <c r="BH141" s="10" t="n"/>
      <c r="BI141" s="10" t="n"/>
      <c r="BJ141" s="10" t="n"/>
      <c r="BK141" s="10" t="n"/>
      <c r="BL141" s="10" t="n"/>
      <c r="BM141" s="10" t="n"/>
    </row>
    <row r="142" ht="15.75" customHeight="1" s="218">
      <c r="A142" s="10" t="n"/>
      <c r="B142" s="10" t="n"/>
      <c r="C142" s="10" t="n"/>
      <c r="D142" s="10" t="n"/>
      <c r="E142" s="10" t="n"/>
      <c r="F142" s="10" t="n"/>
      <c r="G142" s="11" t="n"/>
      <c r="H142" s="10" t="n"/>
      <c r="I142" s="10" t="n"/>
      <c r="J142" s="10" t="n"/>
      <c r="K142" s="10" t="n"/>
      <c r="L142" s="10" t="n"/>
      <c r="M142" s="13" t="n"/>
      <c r="N142" s="13" t="n"/>
      <c r="O142" s="13" t="n"/>
      <c r="P142" s="13" t="n"/>
      <c r="Q142" s="10" t="n"/>
      <c r="R142" s="10" t="n"/>
      <c r="S142" s="10" t="n"/>
      <c r="T142" s="10" t="n"/>
      <c r="U142" s="10" t="n"/>
      <c r="V142" s="10" t="n"/>
      <c r="W142" s="10" t="n"/>
      <c r="X142" s="10" t="n"/>
      <c r="Y142" s="11" t="n"/>
      <c r="Z142" s="11" t="n"/>
      <c r="AA142" s="11" t="n"/>
      <c r="AB142" s="11" t="n"/>
      <c r="AC142" s="11" t="n"/>
      <c r="AD142" s="11" t="n"/>
      <c r="AE142" s="10" t="n"/>
      <c r="AF142" s="10" t="n"/>
      <c r="AG142" s="10" t="n"/>
      <c r="AH142" s="10" t="n"/>
      <c r="AI142" s="13" t="n"/>
      <c r="AJ142" s="13" t="n"/>
      <c r="AK142" s="13" t="n"/>
      <c r="AL142" s="13" t="n"/>
      <c r="AM142" s="13" t="n"/>
      <c r="AN142" s="13" t="n"/>
      <c r="AO142" s="13" t="n"/>
      <c r="AP142" s="14" t="n"/>
      <c r="AQ142" s="14" t="n"/>
      <c r="AR142" s="14" t="n"/>
      <c r="AS142" s="13" t="n"/>
      <c r="AT142" s="13" t="n"/>
      <c r="AU142" s="10" t="n"/>
      <c r="AV142" s="10" t="n"/>
      <c r="AW142" s="10" t="n"/>
      <c r="AX142" s="10" t="n"/>
      <c r="AY142" s="10" t="n"/>
      <c r="AZ142" s="10" t="n"/>
      <c r="BA142" s="10" t="n"/>
      <c r="BB142" s="10" t="n"/>
      <c r="BC142" s="10" t="n"/>
      <c r="BD142" s="11" t="n"/>
      <c r="BE142" s="10" t="n"/>
      <c r="BF142" s="10" t="n"/>
      <c r="BG142" s="10" t="n"/>
      <c r="BH142" s="10" t="n"/>
      <c r="BI142" s="10" t="n"/>
      <c r="BJ142" s="10" t="n"/>
      <c r="BK142" s="10" t="n"/>
      <c r="BL142" s="10" t="n"/>
      <c r="BM142" s="10" t="n"/>
    </row>
    <row r="143" ht="15.75" customHeight="1" s="218">
      <c r="A143" s="10" t="n"/>
      <c r="B143" s="10" t="n"/>
      <c r="C143" s="10" t="n"/>
      <c r="D143" s="10" t="n"/>
      <c r="E143" s="10" t="n"/>
      <c r="F143" s="10" t="n"/>
      <c r="G143" s="11" t="n"/>
      <c r="H143" s="10" t="n"/>
      <c r="I143" s="10" t="n"/>
      <c r="J143" s="10" t="n"/>
      <c r="K143" s="10" t="n"/>
      <c r="L143" s="10" t="n"/>
      <c r="M143" s="13" t="n"/>
      <c r="N143" s="13" t="n"/>
      <c r="O143" s="13" t="n"/>
      <c r="P143" s="13" t="n"/>
      <c r="Q143" s="10" t="n"/>
      <c r="R143" s="10" t="n"/>
      <c r="S143" s="10" t="n"/>
      <c r="T143" s="10" t="n"/>
      <c r="U143" s="10" t="n"/>
      <c r="V143" s="10" t="n"/>
      <c r="W143" s="10" t="n"/>
      <c r="X143" s="10" t="n"/>
      <c r="Y143" s="11" t="n"/>
      <c r="Z143" s="11" t="n"/>
      <c r="AA143" s="11" t="n"/>
      <c r="AB143" s="11" t="n"/>
      <c r="AC143" s="11" t="n"/>
      <c r="AD143" s="11" t="n"/>
      <c r="AE143" s="10" t="n"/>
      <c r="AF143" s="10" t="n"/>
      <c r="AG143" s="10" t="n"/>
      <c r="AH143" s="10" t="n"/>
      <c r="AI143" s="13" t="n"/>
      <c r="AJ143" s="13" t="n"/>
      <c r="AK143" s="13" t="n"/>
      <c r="AL143" s="13" t="n"/>
      <c r="AM143" s="13" t="n"/>
      <c r="AN143" s="13" t="n"/>
      <c r="AO143" s="13" t="n"/>
      <c r="AP143" s="14" t="n"/>
      <c r="AQ143" s="14" t="n"/>
      <c r="AR143" s="14" t="n"/>
      <c r="AS143" s="13" t="n"/>
      <c r="AT143" s="13" t="n"/>
      <c r="AU143" s="10" t="n"/>
      <c r="AV143" s="10" t="n"/>
      <c r="AW143" s="10" t="n"/>
      <c r="AX143" s="10" t="n"/>
      <c r="AY143" s="10" t="n"/>
      <c r="AZ143" s="10" t="n"/>
      <c r="BA143" s="10" t="n"/>
      <c r="BB143" s="10" t="n"/>
      <c r="BC143" s="10" t="n"/>
      <c r="BD143" s="11" t="n"/>
      <c r="BE143" s="10" t="n"/>
      <c r="BF143" s="10" t="n"/>
      <c r="BG143" s="10" t="n"/>
      <c r="BH143" s="10" t="n"/>
      <c r="BI143" s="10" t="n"/>
      <c r="BJ143" s="10" t="n"/>
      <c r="BK143" s="10" t="n"/>
      <c r="BL143" s="10" t="n"/>
      <c r="BM143" s="10" t="n"/>
    </row>
    <row r="144" ht="15.75" customHeight="1" s="218">
      <c r="A144" s="10" t="n"/>
      <c r="B144" s="10" t="n"/>
      <c r="C144" s="10" t="n"/>
      <c r="D144" s="10" t="n"/>
      <c r="E144" s="10" t="n"/>
      <c r="F144" s="10" t="n"/>
      <c r="G144" s="11" t="n"/>
      <c r="H144" s="10" t="n"/>
      <c r="I144" s="10" t="n"/>
      <c r="J144" s="10" t="n"/>
      <c r="K144" s="10" t="n"/>
      <c r="L144" s="10" t="n"/>
      <c r="M144" s="13" t="n"/>
      <c r="N144" s="13" t="n"/>
      <c r="O144" s="13" t="n"/>
      <c r="P144" s="13" t="n"/>
      <c r="Q144" s="10" t="n"/>
      <c r="R144" s="10" t="n"/>
      <c r="S144" s="10" t="n"/>
      <c r="T144" s="10" t="n"/>
      <c r="U144" s="10" t="n"/>
      <c r="V144" s="10" t="n"/>
      <c r="W144" s="10" t="n"/>
      <c r="X144" s="10" t="n"/>
      <c r="Y144" s="11" t="n"/>
      <c r="Z144" s="11" t="n"/>
      <c r="AA144" s="11" t="n"/>
      <c r="AB144" s="11" t="n"/>
      <c r="AC144" s="11" t="n"/>
      <c r="AD144" s="11" t="n"/>
      <c r="AE144" s="10" t="n"/>
      <c r="AF144" s="10" t="n"/>
      <c r="AG144" s="10" t="n"/>
      <c r="AH144" s="10" t="n"/>
      <c r="AI144" s="13" t="n"/>
      <c r="AJ144" s="13" t="n"/>
      <c r="AK144" s="13" t="n"/>
      <c r="AL144" s="13" t="n"/>
      <c r="AM144" s="13" t="n"/>
      <c r="AN144" s="13" t="n"/>
      <c r="AO144" s="13" t="n"/>
      <c r="AP144" s="14" t="n"/>
      <c r="AQ144" s="14" t="n"/>
      <c r="AR144" s="14" t="n"/>
      <c r="AS144" s="13" t="n"/>
      <c r="AT144" s="13" t="n"/>
      <c r="AU144" s="10" t="n"/>
      <c r="AV144" s="10" t="n"/>
      <c r="AW144" s="10" t="n"/>
      <c r="AX144" s="10" t="n"/>
      <c r="AY144" s="10" t="n"/>
      <c r="AZ144" s="10" t="n"/>
      <c r="BA144" s="10" t="n"/>
      <c r="BB144" s="10" t="n"/>
      <c r="BC144" s="10" t="n"/>
      <c r="BD144" s="11" t="n"/>
      <c r="BE144" s="10" t="n"/>
      <c r="BF144" s="10" t="n"/>
      <c r="BG144" s="10" t="n"/>
      <c r="BH144" s="10" t="n"/>
      <c r="BI144" s="10" t="n"/>
      <c r="BJ144" s="10" t="n"/>
      <c r="BK144" s="10" t="n"/>
      <c r="BL144" s="10" t="n"/>
      <c r="BM144" s="10" t="n"/>
    </row>
    <row r="145" ht="15.75" customHeight="1" s="218">
      <c r="A145" s="10" t="n"/>
      <c r="B145" s="10" t="n"/>
      <c r="C145" s="10" t="n"/>
      <c r="D145" s="10" t="n"/>
      <c r="E145" s="10" t="n"/>
      <c r="F145" s="10" t="n"/>
      <c r="G145" s="11" t="n"/>
      <c r="H145" s="10" t="n"/>
      <c r="I145" s="10" t="n"/>
      <c r="J145" s="10" t="n"/>
      <c r="K145" s="10" t="n"/>
      <c r="L145" s="10" t="n"/>
      <c r="M145" s="13" t="n"/>
      <c r="N145" s="13" t="n"/>
      <c r="O145" s="13" t="n"/>
      <c r="P145" s="13" t="n"/>
      <c r="Q145" s="10" t="n"/>
      <c r="R145" s="10" t="n"/>
      <c r="S145" s="10" t="n"/>
      <c r="T145" s="10" t="n"/>
      <c r="U145" s="10" t="n"/>
      <c r="V145" s="10" t="n"/>
      <c r="W145" s="10" t="n"/>
      <c r="X145" s="10" t="n"/>
      <c r="Y145" s="11" t="n"/>
      <c r="Z145" s="11" t="n"/>
      <c r="AA145" s="11" t="n"/>
      <c r="AB145" s="11" t="n"/>
      <c r="AC145" s="11" t="n"/>
      <c r="AD145" s="11" t="n"/>
      <c r="AE145" s="10" t="n"/>
      <c r="AF145" s="10" t="n"/>
      <c r="AG145" s="10" t="n"/>
      <c r="AH145" s="10" t="n"/>
      <c r="AI145" s="13" t="n"/>
      <c r="AJ145" s="13" t="n"/>
      <c r="AK145" s="13" t="n"/>
      <c r="AL145" s="13" t="n"/>
      <c r="AM145" s="13" t="n"/>
      <c r="AN145" s="13" t="n"/>
      <c r="AO145" s="13" t="n"/>
      <c r="AP145" s="14" t="n"/>
      <c r="AQ145" s="14" t="n"/>
      <c r="AR145" s="14" t="n"/>
      <c r="AS145" s="13" t="n"/>
      <c r="AT145" s="13" t="n"/>
      <c r="AU145" s="10" t="n"/>
      <c r="AV145" s="10" t="n"/>
      <c r="AW145" s="10" t="n"/>
      <c r="AX145" s="10" t="n"/>
      <c r="AY145" s="10" t="n"/>
      <c r="AZ145" s="10" t="n"/>
      <c r="BA145" s="10" t="n"/>
      <c r="BB145" s="10" t="n"/>
      <c r="BC145" s="10" t="n"/>
      <c r="BD145" s="11" t="n"/>
      <c r="BE145" s="10" t="n"/>
      <c r="BF145" s="10" t="n"/>
      <c r="BG145" s="10" t="n"/>
      <c r="BH145" s="10" t="n"/>
      <c r="BI145" s="10" t="n"/>
      <c r="BJ145" s="10" t="n"/>
      <c r="BK145" s="10" t="n"/>
      <c r="BL145" s="10" t="n"/>
      <c r="BM145" s="10" t="n"/>
    </row>
    <row r="146" ht="15.75" customHeight="1" s="218">
      <c r="A146" s="10" t="n"/>
      <c r="B146" s="10" t="n"/>
      <c r="C146" s="10" t="n"/>
      <c r="D146" s="10" t="n"/>
      <c r="E146" s="10" t="n"/>
      <c r="F146" s="10" t="n"/>
      <c r="G146" s="11" t="n"/>
      <c r="H146" s="10" t="n"/>
      <c r="I146" s="10" t="n"/>
      <c r="J146" s="10" t="n"/>
      <c r="K146" s="10" t="n"/>
      <c r="L146" s="10" t="n"/>
      <c r="M146" s="13" t="n"/>
      <c r="N146" s="13" t="n"/>
      <c r="O146" s="13" t="n"/>
      <c r="P146" s="13" t="n"/>
      <c r="Q146" s="10" t="n"/>
      <c r="R146" s="10" t="n"/>
      <c r="S146" s="10" t="n"/>
      <c r="T146" s="10" t="n"/>
      <c r="U146" s="10" t="n"/>
      <c r="V146" s="10" t="n"/>
      <c r="W146" s="10" t="n"/>
      <c r="X146" s="10" t="n"/>
      <c r="Y146" s="11" t="n"/>
      <c r="Z146" s="11" t="n"/>
      <c r="AA146" s="11" t="n"/>
      <c r="AB146" s="11" t="n"/>
      <c r="AC146" s="11" t="n"/>
      <c r="AD146" s="11" t="n"/>
      <c r="AE146" s="10" t="n"/>
      <c r="AF146" s="10" t="n"/>
      <c r="AG146" s="10" t="n"/>
      <c r="AH146" s="10" t="n"/>
      <c r="AI146" s="13" t="n"/>
      <c r="AJ146" s="13" t="n"/>
      <c r="AK146" s="13" t="n"/>
      <c r="AL146" s="13" t="n"/>
      <c r="AM146" s="13" t="n"/>
      <c r="AN146" s="13" t="n"/>
      <c r="AO146" s="13" t="n"/>
      <c r="AP146" s="14" t="n"/>
      <c r="AQ146" s="14" t="n"/>
      <c r="AR146" s="14" t="n"/>
      <c r="AS146" s="13" t="n"/>
      <c r="AT146" s="13" t="n"/>
      <c r="AU146" s="10" t="n"/>
      <c r="AV146" s="10" t="n"/>
      <c r="AW146" s="10" t="n"/>
      <c r="AX146" s="10" t="n"/>
      <c r="AY146" s="10" t="n"/>
      <c r="AZ146" s="10" t="n"/>
      <c r="BA146" s="10" t="n"/>
      <c r="BB146" s="10" t="n"/>
      <c r="BC146" s="10" t="n"/>
      <c r="BD146" s="11" t="n"/>
      <c r="BE146" s="10" t="n"/>
      <c r="BF146" s="10" t="n"/>
      <c r="BG146" s="10" t="n"/>
      <c r="BH146" s="10" t="n"/>
      <c r="BI146" s="10" t="n"/>
      <c r="BJ146" s="10" t="n"/>
      <c r="BK146" s="10" t="n"/>
      <c r="BL146" s="10" t="n"/>
      <c r="BM146" s="10" t="n"/>
    </row>
    <row r="147" ht="15.75" customHeight="1" s="218">
      <c r="A147" s="10" t="n"/>
      <c r="B147" s="10" t="n"/>
      <c r="C147" s="10" t="n"/>
      <c r="D147" s="10" t="n"/>
      <c r="E147" s="10" t="n"/>
      <c r="F147" s="10" t="n"/>
      <c r="G147" s="11" t="n"/>
      <c r="H147" s="10" t="n"/>
      <c r="I147" s="10" t="n"/>
      <c r="J147" s="10" t="n"/>
      <c r="K147" s="10" t="n"/>
      <c r="L147" s="10" t="n"/>
      <c r="M147" s="13" t="n"/>
      <c r="N147" s="13" t="n"/>
      <c r="O147" s="13" t="n"/>
      <c r="P147" s="13" t="n"/>
      <c r="Q147" s="10" t="n"/>
      <c r="R147" s="10" t="n"/>
      <c r="S147" s="10" t="n"/>
      <c r="T147" s="10" t="n"/>
      <c r="U147" s="10" t="n"/>
      <c r="V147" s="10" t="n"/>
      <c r="W147" s="10" t="n"/>
      <c r="X147" s="10" t="n"/>
      <c r="Y147" s="11" t="n"/>
      <c r="Z147" s="11" t="n"/>
      <c r="AA147" s="11" t="n"/>
      <c r="AB147" s="11" t="n"/>
      <c r="AC147" s="11" t="n"/>
      <c r="AD147" s="11" t="n"/>
      <c r="AE147" s="10" t="n"/>
      <c r="AF147" s="10" t="n"/>
      <c r="AG147" s="10" t="n"/>
      <c r="AH147" s="10" t="n"/>
      <c r="AI147" s="13" t="n"/>
      <c r="AJ147" s="13" t="n"/>
      <c r="AK147" s="13" t="n"/>
      <c r="AL147" s="13" t="n"/>
      <c r="AM147" s="13" t="n"/>
      <c r="AN147" s="13" t="n"/>
      <c r="AO147" s="13" t="n"/>
      <c r="AP147" s="14" t="n"/>
      <c r="AQ147" s="14" t="n"/>
      <c r="AR147" s="14" t="n"/>
      <c r="AS147" s="13" t="n"/>
      <c r="AT147" s="13" t="n"/>
      <c r="AU147" s="10" t="n"/>
      <c r="AV147" s="10" t="n"/>
      <c r="AW147" s="10" t="n"/>
      <c r="AX147" s="10" t="n"/>
      <c r="AY147" s="10" t="n"/>
      <c r="AZ147" s="10" t="n"/>
      <c r="BA147" s="10" t="n"/>
      <c r="BB147" s="10" t="n"/>
      <c r="BC147" s="10" t="n"/>
      <c r="BD147" s="11" t="n"/>
      <c r="BE147" s="10" t="n"/>
      <c r="BF147" s="10" t="n"/>
      <c r="BG147" s="10" t="n"/>
      <c r="BH147" s="10" t="n"/>
      <c r="BI147" s="10" t="n"/>
      <c r="BJ147" s="10" t="n"/>
      <c r="BK147" s="10" t="n"/>
      <c r="BL147" s="10" t="n"/>
      <c r="BM147" s="10" t="n"/>
    </row>
    <row r="148" ht="15.75" customHeight="1" s="218">
      <c r="A148" s="10" t="n"/>
      <c r="B148" s="10" t="n"/>
      <c r="C148" s="10" t="n"/>
      <c r="D148" s="10" t="n"/>
      <c r="E148" s="10" t="n"/>
      <c r="F148" s="10" t="n"/>
      <c r="G148" s="11" t="n"/>
      <c r="H148" s="10" t="n"/>
      <c r="I148" s="10" t="n"/>
      <c r="J148" s="10" t="n"/>
      <c r="K148" s="10" t="n"/>
      <c r="L148" s="10" t="n"/>
      <c r="M148" s="13" t="n"/>
      <c r="N148" s="13" t="n"/>
      <c r="O148" s="13" t="n"/>
      <c r="P148" s="13" t="n"/>
      <c r="Q148" s="10" t="n"/>
      <c r="R148" s="10" t="n"/>
      <c r="S148" s="10" t="n"/>
      <c r="T148" s="10" t="n"/>
      <c r="U148" s="10" t="n"/>
      <c r="V148" s="10" t="n"/>
      <c r="W148" s="10" t="n"/>
      <c r="X148" s="10" t="n"/>
      <c r="Y148" s="11" t="n"/>
      <c r="Z148" s="11" t="n"/>
      <c r="AA148" s="11" t="n"/>
      <c r="AB148" s="11" t="n"/>
      <c r="AC148" s="11" t="n"/>
      <c r="AD148" s="11" t="n"/>
      <c r="AE148" s="10" t="n"/>
      <c r="AF148" s="10" t="n"/>
      <c r="AG148" s="10" t="n"/>
      <c r="AH148" s="10" t="n"/>
      <c r="AI148" s="13" t="n"/>
      <c r="AJ148" s="13" t="n"/>
      <c r="AK148" s="13" t="n"/>
      <c r="AL148" s="13" t="n"/>
      <c r="AM148" s="13" t="n"/>
      <c r="AN148" s="13" t="n"/>
      <c r="AO148" s="13" t="n"/>
      <c r="AP148" s="14" t="n"/>
      <c r="AQ148" s="14" t="n"/>
      <c r="AR148" s="14" t="n"/>
      <c r="AS148" s="13" t="n"/>
      <c r="AT148" s="13" t="n"/>
      <c r="AU148" s="10" t="n"/>
      <c r="AV148" s="10" t="n"/>
      <c r="AW148" s="10" t="n"/>
      <c r="AX148" s="10" t="n"/>
      <c r="AY148" s="10" t="n"/>
      <c r="AZ148" s="10" t="n"/>
      <c r="BA148" s="10" t="n"/>
      <c r="BB148" s="10" t="n"/>
      <c r="BC148" s="10" t="n"/>
      <c r="BD148" s="11" t="n"/>
      <c r="BE148" s="10" t="n"/>
      <c r="BF148" s="10" t="n"/>
      <c r="BG148" s="10" t="n"/>
      <c r="BH148" s="10" t="n"/>
      <c r="BI148" s="10" t="n"/>
      <c r="BJ148" s="10" t="n"/>
      <c r="BK148" s="10" t="n"/>
      <c r="BL148" s="10" t="n"/>
      <c r="BM148" s="10" t="n"/>
    </row>
    <row r="149" ht="15.75" customHeight="1" s="218">
      <c r="A149" s="10" t="n"/>
      <c r="B149" s="10" t="n"/>
      <c r="C149" s="10" t="n"/>
      <c r="D149" s="10" t="n"/>
      <c r="E149" s="10" t="n"/>
      <c r="F149" s="10" t="n"/>
      <c r="G149" s="11" t="n"/>
      <c r="H149" s="10" t="n"/>
      <c r="I149" s="10" t="n"/>
      <c r="J149" s="10" t="n"/>
      <c r="K149" s="10" t="n"/>
      <c r="L149" s="10" t="n"/>
      <c r="M149" s="13" t="n"/>
      <c r="N149" s="13" t="n"/>
      <c r="O149" s="13" t="n"/>
      <c r="P149" s="13" t="n"/>
      <c r="Q149" s="10" t="n"/>
      <c r="R149" s="10" t="n"/>
      <c r="S149" s="10" t="n"/>
      <c r="T149" s="10" t="n"/>
      <c r="U149" s="10" t="n"/>
      <c r="V149" s="10" t="n"/>
      <c r="W149" s="10" t="n"/>
      <c r="X149" s="10" t="n"/>
      <c r="Y149" s="11" t="n"/>
      <c r="Z149" s="11" t="n"/>
      <c r="AA149" s="11" t="n"/>
      <c r="AB149" s="11" t="n"/>
      <c r="AC149" s="11" t="n"/>
      <c r="AD149" s="11" t="n"/>
      <c r="AE149" s="10" t="n"/>
      <c r="AF149" s="10" t="n"/>
      <c r="AG149" s="10" t="n"/>
      <c r="AH149" s="10" t="n"/>
      <c r="AI149" s="13" t="n"/>
      <c r="AJ149" s="13" t="n"/>
      <c r="AK149" s="13" t="n"/>
      <c r="AL149" s="13" t="n"/>
      <c r="AM149" s="13" t="n"/>
      <c r="AN149" s="13" t="n"/>
      <c r="AO149" s="13" t="n"/>
      <c r="AP149" s="14" t="n"/>
      <c r="AQ149" s="14" t="n"/>
      <c r="AR149" s="14" t="n"/>
      <c r="AS149" s="13" t="n"/>
      <c r="AT149" s="13" t="n"/>
      <c r="AU149" s="10" t="n"/>
      <c r="AV149" s="10" t="n"/>
      <c r="AW149" s="10" t="n"/>
      <c r="AX149" s="10" t="n"/>
      <c r="AY149" s="10" t="n"/>
      <c r="AZ149" s="10" t="n"/>
      <c r="BA149" s="10" t="n"/>
      <c r="BB149" s="10" t="n"/>
      <c r="BC149" s="10" t="n"/>
      <c r="BD149" s="11" t="n"/>
      <c r="BE149" s="10" t="n"/>
      <c r="BF149" s="10" t="n"/>
      <c r="BG149" s="10" t="n"/>
      <c r="BH149" s="10" t="n"/>
      <c r="BI149" s="10" t="n"/>
      <c r="BJ149" s="10" t="n"/>
      <c r="BK149" s="10" t="n"/>
      <c r="BL149" s="10" t="n"/>
      <c r="BM149" s="10" t="n"/>
    </row>
    <row r="150" ht="15.75" customHeight="1" s="218">
      <c r="A150" s="10" t="n"/>
      <c r="B150" s="10" t="n"/>
      <c r="C150" s="10" t="n"/>
      <c r="D150" s="10" t="n"/>
      <c r="E150" s="10" t="n"/>
      <c r="F150" s="10" t="n"/>
      <c r="G150" s="11" t="n"/>
      <c r="H150" s="10" t="n"/>
      <c r="I150" s="10" t="n"/>
      <c r="J150" s="10" t="n"/>
      <c r="K150" s="10" t="n"/>
      <c r="L150" s="10" t="n"/>
      <c r="M150" s="13" t="n"/>
      <c r="N150" s="13" t="n"/>
      <c r="O150" s="13" t="n"/>
      <c r="P150" s="13" t="n"/>
      <c r="Q150" s="10" t="n"/>
      <c r="R150" s="10" t="n"/>
      <c r="S150" s="10" t="n"/>
      <c r="T150" s="10" t="n"/>
      <c r="U150" s="10" t="n"/>
      <c r="V150" s="10" t="n"/>
      <c r="W150" s="10" t="n"/>
      <c r="X150" s="10" t="n"/>
      <c r="Y150" s="11" t="n"/>
      <c r="Z150" s="11" t="n"/>
      <c r="AA150" s="11" t="n"/>
      <c r="AB150" s="11" t="n"/>
      <c r="AC150" s="11" t="n"/>
      <c r="AD150" s="11" t="n"/>
      <c r="AE150" s="10" t="n"/>
      <c r="AF150" s="10" t="n"/>
      <c r="AG150" s="10" t="n"/>
      <c r="AH150" s="10" t="n"/>
      <c r="AI150" s="13" t="n"/>
      <c r="AJ150" s="13" t="n"/>
      <c r="AK150" s="13" t="n"/>
      <c r="AL150" s="13" t="n"/>
      <c r="AM150" s="13" t="n"/>
      <c r="AN150" s="13" t="n"/>
      <c r="AO150" s="13" t="n"/>
      <c r="AP150" s="14" t="n"/>
      <c r="AQ150" s="14" t="n"/>
      <c r="AR150" s="14" t="n"/>
      <c r="AS150" s="13" t="n"/>
      <c r="AT150" s="13" t="n"/>
      <c r="AU150" s="10" t="n"/>
      <c r="AV150" s="10" t="n"/>
      <c r="AW150" s="10" t="n"/>
      <c r="AX150" s="10" t="n"/>
      <c r="AY150" s="10" t="n"/>
      <c r="AZ150" s="10" t="n"/>
      <c r="BA150" s="10" t="n"/>
      <c r="BB150" s="10" t="n"/>
      <c r="BC150" s="10" t="n"/>
      <c r="BD150" s="11" t="n"/>
      <c r="BE150" s="10" t="n"/>
      <c r="BF150" s="10" t="n"/>
      <c r="BG150" s="10" t="n"/>
      <c r="BH150" s="10" t="n"/>
      <c r="BI150" s="10" t="n"/>
      <c r="BJ150" s="10" t="n"/>
      <c r="BK150" s="10" t="n"/>
      <c r="BL150" s="10" t="n"/>
      <c r="BM150" s="10" t="n"/>
    </row>
    <row r="151" ht="15.75" customHeight="1" s="218">
      <c r="A151" s="10" t="n"/>
      <c r="B151" s="10" t="n"/>
      <c r="C151" s="10" t="n"/>
      <c r="D151" s="10" t="n"/>
      <c r="E151" s="10" t="n"/>
      <c r="F151" s="10" t="n"/>
      <c r="G151" s="11" t="n"/>
      <c r="H151" s="10" t="n"/>
      <c r="I151" s="10" t="n"/>
      <c r="J151" s="10" t="n"/>
      <c r="K151" s="10" t="n"/>
      <c r="L151" s="10" t="n"/>
      <c r="M151" s="13" t="n"/>
      <c r="N151" s="13" t="n"/>
      <c r="O151" s="13" t="n"/>
      <c r="P151" s="13" t="n"/>
      <c r="Q151" s="10" t="n"/>
      <c r="R151" s="10" t="n"/>
      <c r="S151" s="10" t="n"/>
      <c r="T151" s="10" t="n"/>
      <c r="U151" s="10" t="n"/>
      <c r="V151" s="10" t="n"/>
      <c r="W151" s="10" t="n"/>
      <c r="X151" s="10" t="n"/>
      <c r="Y151" s="11" t="n"/>
      <c r="Z151" s="11" t="n"/>
      <c r="AA151" s="11" t="n"/>
      <c r="AB151" s="11" t="n"/>
      <c r="AC151" s="11" t="n"/>
      <c r="AD151" s="11" t="n"/>
      <c r="AE151" s="10" t="n"/>
      <c r="AF151" s="10" t="n"/>
      <c r="AG151" s="10" t="n"/>
      <c r="AH151" s="10" t="n"/>
      <c r="AI151" s="13" t="n"/>
      <c r="AJ151" s="13" t="n"/>
      <c r="AK151" s="13" t="n"/>
      <c r="AL151" s="13" t="n"/>
      <c r="AM151" s="13" t="n"/>
      <c r="AN151" s="13" t="n"/>
      <c r="AO151" s="13" t="n"/>
      <c r="AP151" s="14" t="n"/>
      <c r="AQ151" s="14" t="n"/>
      <c r="AR151" s="14" t="n"/>
      <c r="AS151" s="13" t="n"/>
      <c r="AT151" s="13" t="n"/>
      <c r="AU151" s="10" t="n"/>
      <c r="AV151" s="10" t="n"/>
      <c r="AW151" s="10" t="n"/>
      <c r="AX151" s="10" t="n"/>
      <c r="AY151" s="10" t="n"/>
      <c r="AZ151" s="10" t="n"/>
      <c r="BA151" s="10" t="n"/>
      <c r="BB151" s="10" t="n"/>
      <c r="BC151" s="10" t="n"/>
      <c r="BD151" s="11" t="n"/>
      <c r="BE151" s="10" t="n"/>
      <c r="BF151" s="10" t="n"/>
      <c r="BG151" s="10" t="n"/>
      <c r="BH151" s="10" t="n"/>
      <c r="BI151" s="10" t="n"/>
      <c r="BJ151" s="10" t="n"/>
      <c r="BK151" s="10" t="n"/>
      <c r="BL151" s="10" t="n"/>
      <c r="BM151" s="10" t="n"/>
    </row>
    <row r="152" ht="15.75" customHeight="1" s="218">
      <c r="A152" s="10" t="n"/>
      <c r="B152" s="10" t="n"/>
      <c r="C152" s="10" t="n"/>
      <c r="D152" s="10" t="n"/>
      <c r="E152" s="10" t="n"/>
      <c r="F152" s="10" t="n"/>
      <c r="G152" s="11" t="n"/>
      <c r="H152" s="10" t="n"/>
      <c r="I152" s="10" t="n"/>
      <c r="J152" s="10" t="n"/>
      <c r="K152" s="10" t="n"/>
      <c r="L152" s="10" t="n"/>
      <c r="M152" s="13" t="n"/>
      <c r="N152" s="13" t="n"/>
      <c r="O152" s="13" t="n"/>
      <c r="P152" s="13" t="n"/>
      <c r="Q152" s="10" t="n"/>
      <c r="R152" s="10" t="n"/>
      <c r="S152" s="10" t="n"/>
      <c r="T152" s="10" t="n"/>
      <c r="U152" s="10" t="n"/>
      <c r="V152" s="10" t="n"/>
      <c r="W152" s="10" t="n"/>
      <c r="X152" s="10" t="n"/>
      <c r="Y152" s="11" t="n"/>
      <c r="Z152" s="11" t="n"/>
      <c r="AA152" s="11" t="n"/>
      <c r="AB152" s="11" t="n"/>
      <c r="AC152" s="11" t="n"/>
      <c r="AD152" s="11" t="n"/>
      <c r="AE152" s="10" t="n"/>
      <c r="AF152" s="10" t="n"/>
      <c r="AG152" s="10" t="n"/>
      <c r="AH152" s="10" t="n"/>
      <c r="AI152" s="13" t="n"/>
      <c r="AJ152" s="13" t="n"/>
      <c r="AK152" s="13" t="n"/>
      <c r="AL152" s="13" t="n"/>
      <c r="AM152" s="13" t="n"/>
      <c r="AN152" s="13" t="n"/>
      <c r="AO152" s="13" t="n"/>
      <c r="AP152" s="14" t="n"/>
      <c r="AQ152" s="14" t="n"/>
      <c r="AR152" s="14" t="n"/>
      <c r="AS152" s="13" t="n"/>
      <c r="AT152" s="13" t="n"/>
      <c r="AU152" s="10" t="n"/>
      <c r="AV152" s="10" t="n"/>
      <c r="AW152" s="10" t="n"/>
      <c r="AX152" s="10" t="n"/>
      <c r="AY152" s="10" t="n"/>
      <c r="AZ152" s="10" t="n"/>
      <c r="BA152" s="10" t="n"/>
      <c r="BB152" s="10" t="n"/>
      <c r="BC152" s="10" t="n"/>
      <c r="BD152" s="11" t="n"/>
      <c r="BE152" s="10" t="n"/>
      <c r="BF152" s="10" t="n"/>
      <c r="BG152" s="10" t="n"/>
      <c r="BH152" s="10" t="n"/>
      <c r="BI152" s="10" t="n"/>
      <c r="BJ152" s="10" t="n"/>
      <c r="BK152" s="10" t="n"/>
      <c r="BL152" s="10" t="n"/>
      <c r="BM152" s="10" t="n"/>
    </row>
    <row r="153" ht="15.75" customHeight="1" s="218">
      <c r="A153" s="10" t="n"/>
      <c r="B153" s="10" t="n"/>
      <c r="C153" s="10" t="n"/>
      <c r="D153" s="10" t="n"/>
      <c r="E153" s="10" t="n"/>
      <c r="F153" s="10" t="n"/>
      <c r="G153" s="11" t="n"/>
      <c r="H153" s="10" t="n"/>
      <c r="I153" s="10" t="n"/>
      <c r="J153" s="10" t="n"/>
      <c r="K153" s="10" t="n"/>
      <c r="L153" s="10" t="n"/>
      <c r="M153" s="13" t="n"/>
      <c r="N153" s="13" t="n"/>
      <c r="O153" s="13" t="n"/>
      <c r="P153" s="13" t="n"/>
      <c r="Q153" s="10" t="n"/>
      <c r="R153" s="10" t="n"/>
      <c r="S153" s="10" t="n"/>
      <c r="T153" s="10" t="n"/>
      <c r="U153" s="10" t="n"/>
      <c r="V153" s="10" t="n"/>
      <c r="W153" s="10" t="n"/>
      <c r="X153" s="10" t="n"/>
      <c r="Y153" s="11" t="n"/>
      <c r="Z153" s="11" t="n"/>
      <c r="AA153" s="11" t="n"/>
      <c r="AB153" s="11" t="n"/>
      <c r="AC153" s="11" t="n"/>
      <c r="AD153" s="11" t="n"/>
      <c r="AE153" s="10" t="n"/>
      <c r="AF153" s="10" t="n"/>
      <c r="AG153" s="10" t="n"/>
      <c r="AH153" s="10" t="n"/>
      <c r="AI153" s="13" t="n"/>
      <c r="AJ153" s="13" t="n"/>
      <c r="AK153" s="13" t="n"/>
      <c r="AL153" s="13" t="n"/>
      <c r="AM153" s="13" t="n"/>
      <c r="AN153" s="13" t="n"/>
      <c r="AO153" s="13" t="n"/>
      <c r="AP153" s="14" t="n"/>
      <c r="AQ153" s="14" t="n"/>
      <c r="AR153" s="14" t="n"/>
      <c r="AS153" s="13" t="n"/>
      <c r="AT153" s="13" t="n"/>
      <c r="AU153" s="10" t="n"/>
      <c r="AV153" s="10" t="n"/>
      <c r="AW153" s="10" t="n"/>
      <c r="AX153" s="10" t="n"/>
      <c r="AY153" s="10" t="n"/>
      <c r="AZ153" s="10" t="n"/>
      <c r="BA153" s="10" t="n"/>
      <c r="BB153" s="10" t="n"/>
      <c r="BC153" s="10" t="n"/>
      <c r="BD153" s="11" t="n"/>
      <c r="BE153" s="10" t="n"/>
      <c r="BF153" s="10" t="n"/>
      <c r="BG153" s="10" t="n"/>
      <c r="BH153" s="10" t="n"/>
      <c r="BI153" s="10" t="n"/>
      <c r="BJ153" s="10" t="n"/>
      <c r="BK153" s="10" t="n"/>
      <c r="BL153" s="10" t="n"/>
      <c r="BM153" s="10" t="n"/>
    </row>
    <row r="154" ht="15.75" customHeight="1" s="218">
      <c r="A154" s="10" t="n"/>
      <c r="B154" s="10" t="n"/>
      <c r="C154" s="10" t="n"/>
      <c r="D154" s="10" t="n"/>
      <c r="E154" s="10" t="n"/>
      <c r="F154" s="10" t="n"/>
      <c r="G154" s="11" t="n"/>
      <c r="H154" s="10" t="n"/>
      <c r="I154" s="10" t="n"/>
      <c r="J154" s="10" t="n"/>
      <c r="K154" s="10" t="n"/>
      <c r="L154" s="10" t="n"/>
      <c r="M154" s="13" t="n"/>
      <c r="N154" s="13" t="n"/>
      <c r="O154" s="13" t="n"/>
      <c r="P154" s="13" t="n"/>
      <c r="Q154" s="10" t="n"/>
      <c r="R154" s="10" t="n"/>
      <c r="S154" s="10" t="n"/>
      <c r="T154" s="10" t="n"/>
      <c r="U154" s="10" t="n"/>
      <c r="V154" s="10" t="n"/>
      <c r="W154" s="10" t="n"/>
      <c r="X154" s="10" t="n"/>
      <c r="Y154" s="11" t="n"/>
      <c r="Z154" s="11" t="n"/>
      <c r="AA154" s="11" t="n"/>
      <c r="AB154" s="11" t="n"/>
      <c r="AC154" s="11" t="n"/>
      <c r="AD154" s="11" t="n"/>
      <c r="AE154" s="10" t="n"/>
      <c r="AF154" s="10" t="n"/>
      <c r="AG154" s="10" t="n"/>
      <c r="AH154" s="10" t="n"/>
      <c r="AI154" s="13" t="n"/>
      <c r="AJ154" s="13" t="n"/>
      <c r="AK154" s="13" t="n"/>
      <c r="AL154" s="13" t="n"/>
      <c r="AM154" s="13" t="n"/>
      <c r="AN154" s="13" t="n"/>
      <c r="AO154" s="13" t="n"/>
      <c r="AP154" s="14" t="n"/>
      <c r="AQ154" s="14" t="n"/>
      <c r="AR154" s="14" t="n"/>
      <c r="AS154" s="13" t="n"/>
      <c r="AT154" s="13" t="n"/>
      <c r="AU154" s="10" t="n"/>
      <c r="AV154" s="10" t="n"/>
      <c r="AW154" s="10" t="n"/>
      <c r="AX154" s="10" t="n"/>
      <c r="AY154" s="10" t="n"/>
      <c r="AZ154" s="10" t="n"/>
      <c r="BA154" s="10" t="n"/>
      <c r="BB154" s="10" t="n"/>
      <c r="BC154" s="10" t="n"/>
      <c r="BD154" s="11" t="n"/>
      <c r="BE154" s="10" t="n"/>
      <c r="BF154" s="10" t="n"/>
      <c r="BG154" s="10" t="n"/>
      <c r="BH154" s="10" t="n"/>
      <c r="BI154" s="10" t="n"/>
      <c r="BJ154" s="10" t="n"/>
      <c r="BK154" s="10" t="n"/>
      <c r="BL154" s="10" t="n"/>
      <c r="BM154" s="10" t="n"/>
    </row>
    <row r="155" ht="15.75" customHeight="1" s="218">
      <c r="A155" s="10" t="n"/>
      <c r="B155" s="10" t="n"/>
      <c r="C155" s="10" t="n"/>
      <c r="D155" s="10" t="n"/>
      <c r="E155" s="10" t="n"/>
      <c r="F155" s="10" t="n"/>
      <c r="G155" s="11" t="n"/>
      <c r="H155" s="10" t="n"/>
      <c r="I155" s="10" t="n"/>
      <c r="J155" s="10" t="n"/>
      <c r="K155" s="10" t="n"/>
      <c r="L155" s="10" t="n"/>
      <c r="M155" s="13" t="n"/>
      <c r="N155" s="13" t="n"/>
      <c r="O155" s="13" t="n"/>
      <c r="P155" s="13" t="n"/>
      <c r="Q155" s="10" t="n"/>
      <c r="R155" s="10" t="n"/>
      <c r="S155" s="10" t="n"/>
      <c r="T155" s="10" t="n"/>
      <c r="U155" s="10" t="n"/>
      <c r="V155" s="10" t="n"/>
      <c r="W155" s="10" t="n"/>
      <c r="X155" s="10" t="n"/>
      <c r="Y155" s="11" t="n"/>
      <c r="Z155" s="11" t="n"/>
      <c r="AA155" s="11" t="n"/>
      <c r="AB155" s="11" t="n"/>
      <c r="AC155" s="11" t="n"/>
      <c r="AD155" s="11" t="n"/>
      <c r="AE155" s="10" t="n"/>
      <c r="AF155" s="10" t="n"/>
      <c r="AG155" s="10" t="n"/>
      <c r="AH155" s="10" t="n"/>
      <c r="AI155" s="13" t="n"/>
      <c r="AJ155" s="13" t="n"/>
      <c r="AK155" s="13" t="n"/>
      <c r="AL155" s="13" t="n"/>
      <c r="AM155" s="13" t="n"/>
      <c r="AN155" s="13" t="n"/>
      <c r="AO155" s="13" t="n"/>
      <c r="AP155" s="14" t="n"/>
      <c r="AQ155" s="14" t="n"/>
      <c r="AR155" s="14" t="n"/>
      <c r="AS155" s="13" t="n"/>
      <c r="AT155" s="13" t="n"/>
      <c r="AU155" s="10" t="n"/>
      <c r="AV155" s="10" t="n"/>
      <c r="AW155" s="10" t="n"/>
      <c r="AX155" s="10" t="n"/>
      <c r="AY155" s="10" t="n"/>
      <c r="AZ155" s="10" t="n"/>
      <c r="BA155" s="10" t="n"/>
      <c r="BB155" s="10" t="n"/>
      <c r="BC155" s="10" t="n"/>
      <c r="BD155" s="11" t="n"/>
      <c r="BE155" s="10" t="n"/>
      <c r="BF155" s="10" t="n"/>
      <c r="BG155" s="10" t="n"/>
      <c r="BH155" s="10" t="n"/>
      <c r="BI155" s="10" t="n"/>
      <c r="BJ155" s="10" t="n"/>
      <c r="BK155" s="10" t="n"/>
      <c r="BL155" s="10" t="n"/>
      <c r="BM155" s="10" t="n"/>
    </row>
    <row r="156" ht="15.75" customHeight="1" s="218">
      <c r="A156" s="10" t="n"/>
      <c r="B156" s="10" t="n"/>
      <c r="C156" s="10" t="n"/>
      <c r="D156" s="10" t="n"/>
      <c r="E156" s="10" t="n"/>
      <c r="F156" s="10" t="n"/>
      <c r="G156" s="11" t="n"/>
      <c r="H156" s="10" t="n"/>
      <c r="I156" s="10" t="n"/>
      <c r="J156" s="10" t="n"/>
      <c r="K156" s="10" t="n"/>
      <c r="L156" s="10" t="n"/>
      <c r="M156" s="13" t="n"/>
      <c r="N156" s="13" t="n"/>
      <c r="O156" s="13" t="n"/>
      <c r="P156" s="13" t="n"/>
      <c r="Q156" s="10" t="n"/>
      <c r="R156" s="10" t="n"/>
      <c r="S156" s="10" t="n"/>
      <c r="T156" s="10" t="n"/>
      <c r="U156" s="10" t="n"/>
      <c r="V156" s="10" t="n"/>
      <c r="W156" s="10" t="n"/>
      <c r="X156" s="10" t="n"/>
      <c r="Y156" s="11" t="n"/>
      <c r="Z156" s="11" t="n"/>
      <c r="AA156" s="11" t="n"/>
      <c r="AB156" s="11" t="n"/>
      <c r="AC156" s="11" t="n"/>
      <c r="AD156" s="11" t="n"/>
      <c r="AE156" s="10" t="n"/>
      <c r="AF156" s="10" t="n"/>
      <c r="AG156" s="10" t="n"/>
      <c r="AH156" s="10" t="n"/>
      <c r="AI156" s="13" t="n"/>
      <c r="AJ156" s="13" t="n"/>
      <c r="AK156" s="13" t="n"/>
      <c r="AL156" s="13" t="n"/>
      <c r="AM156" s="13" t="n"/>
      <c r="AN156" s="13" t="n"/>
      <c r="AO156" s="13" t="n"/>
      <c r="AP156" s="14" t="n"/>
      <c r="AQ156" s="14" t="n"/>
      <c r="AR156" s="14" t="n"/>
      <c r="AS156" s="13" t="n"/>
      <c r="AT156" s="13" t="n"/>
      <c r="AU156" s="10" t="n"/>
      <c r="AV156" s="10" t="n"/>
      <c r="AW156" s="10" t="n"/>
      <c r="AX156" s="10" t="n"/>
      <c r="AY156" s="10" t="n"/>
      <c r="AZ156" s="10" t="n"/>
      <c r="BA156" s="10" t="n"/>
      <c r="BB156" s="10" t="n"/>
      <c r="BC156" s="10" t="n"/>
      <c r="BD156" s="11" t="n"/>
      <c r="BE156" s="10" t="n"/>
      <c r="BF156" s="10" t="n"/>
      <c r="BG156" s="10" t="n"/>
      <c r="BH156" s="10" t="n"/>
      <c r="BI156" s="10" t="n"/>
      <c r="BJ156" s="10" t="n"/>
      <c r="BK156" s="10" t="n"/>
      <c r="BL156" s="10" t="n"/>
      <c r="BM156" s="10" t="n"/>
    </row>
    <row r="157" ht="15.75" customHeight="1" s="218">
      <c r="A157" s="10" t="n"/>
      <c r="B157" s="10" t="n"/>
      <c r="C157" s="10" t="n"/>
      <c r="D157" s="10" t="n"/>
      <c r="E157" s="10" t="n"/>
      <c r="F157" s="10" t="n"/>
      <c r="G157" s="11" t="n"/>
      <c r="H157" s="10" t="n"/>
      <c r="I157" s="10" t="n"/>
      <c r="J157" s="10" t="n"/>
      <c r="K157" s="10" t="n"/>
      <c r="L157" s="10" t="n"/>
      <c r="M157" s="13" t="n"/>
      <c r="N157" s="13" t="n"/>
      <c r="O157" s="13" t="n"/>
      <c r="P157" s="13" t="n"/>
      <c r="Q157" s="10" t="n"/>
      <c r="R157" s="10" t="n"/>
      <c r="S157" s="10" t="n"/>
      <c r="T157" s="10" t="n"/>
      <c r="U157" s="10" t="n"/>
      <c r="V157" s="10" t="n"/>
      <c r="W157" s="10" t="n"/>
      <c r="X157" s="10" t="n"/>
      <c r="Y157" s="11" t="n"/>
      <c r="Z157" s="11" t="n"/>
      <c r="AA157" s="11" t="n"/>
      <c r="AB157" s="11" t="n"/>
      <c r="AC157" s="11" t="n"/>
      <c r="AD157" s="11" t="n"/>
      <c r="AE157" s="10" t="n"/>
      <c r="AF157" s="10" t="n"/>
      <c r="AG157" s="10" t="n"/>
      <c r="AH157" s="10" t="n"/>
      <c r="AI157" s="13" t="n"/>
      <c r="AJ157" s="13" t="n"/>
      <c r="AK157" s="13" t="n"/>
      <c r="AL157" s="13" t="n"/>
      <c r="AM157" s="13" t="n"/>
      <c r="AN157" s="13" t="n"/>
      <c r="AO157" s="13" t="n"/>
      <c r="AP157" s="14" t="n"/>
      <c r="AQ157" s="14" t="n"/>
      <c r="AR157" s="14" t="n"/>
      <c r="AS157" s="13" t="n"/>
      <c r="AT157" s="13" t="n"/>
      <c r="AU157" s="10" t="n"/>
      <c r="AV157" s="10" t="n"/>
      <c r="AW157" s="10" t="n"/>
      <c r="AX157" s="10" t="n"/>
      <c r="AY157" s="10" t="n"/>
      <c r="AZ157" s="10" t="n"/>
      <c r="BA157" s="10" t="n"/>
      <c r="BB157" s="10" t="n"/>
      <c r="BC157" s="10" t="n"/>
      <c r="BD157" s="11" t="n"/>
      <c r="BE157" s="10" t="n"/>
      <c r="BF157" s="10" t="n"/>
      <c r="BG157" s="10" t="n"/>
      <c r="BH157" s="10" t="n"/>
      <c r="BI157" s="10" t="n"/>
      <c r="BJ157" s="10" t="n"/>
      <c r="BK157" s="10" t="n"/>
      <c r="BL157" s="10" t="n"/>
      <c r="BM157" s="10" t="n"/>
    </row>
    <row r="158" ht="15.75" customHeight="1" s="218">
      <c r="A158" s="10" t="n"/>
      <c r="B158" s="10" t="n"/>
      <c r="C158" s="10" t="n"/>
      <c r="D158" s="10" t="n"/>
      <c r="E158" s="10" t="n"/>
      <c r="F158" s="10" t="n"/>
      <c r="G158" s="11" t="n"/>
      <c r="H158" s="10" t="n"/>
      <c r="I158" s="10" t="n"/>
      <c r="J158" s="10" t="n"/>
      <c r="K158" s="10" t="n"/>
      <c r="L158" s="10" t="n"/>
      <c r="M158" s="13" t="n"/>
      <c r="N158" s="13" t="n"/>
      <c r="O158" s="13" t="n"/>
      <c r="P158" s="13" t="n"/>
      <c r="Q158" s="10" t="n"/>
      <c r="R158" s="10" t="n"/>
      <c r="S158" s="10" t="n"/>
      <c r="T158" s="10" t="n"/>
      <c r="U158" s="10" t="n"/>
      <c r="V158" s="10" t="n"/>
      <c r="W158" s="10" t="n"/>
      <c r="X158" s="10" t="n"/>
      <c r="Y158" s="11" t="n"/>
      <c r="Z158" s="11" t="n"/>
      <c r="AA158" s="11" t="n"/>
      <c r="AB158" s="11" t="n"/>
      <c r="AC158" s="11" t="n"/>
      <c r="AD158" s="11" t="n"/>
      <c r="AE158" s="10" t="n"/>
      <c r="AF158" s="10" t="n"/>
      <c r="AG158" s="10" t="n"/>
      <c r="AH158" s="10" t="n"/>
      <c r="AI158" s="13" t="n"/>
      <c r="AJ158" s="13" t="n"/>
      <c r="AK158" s="13" t="n"/>
      <c r="AL158" s="13" t="n"/>
      <c r="AM158" s="13" t="n"/>
      <c r="AN158" s="13" t="n"/>
      <c r="AO158" s="13" t="n"/>
      <c r="AP158" s="14" t="n"/>
      <c r="AQ158" s="14" t="n"/>
      <c r="AR158" s="14" t="n"/>
      <c r="AS158" s="13" t="n"/>
      <c r="AT158" s="13" t="n"/>
      <c r="AU158" s="10" t="n"/>
      <c r="AV158" s="10" t="n"/>
      <c r="AW158" s="10" t="n"/>
      <c r="AX158" s="10" t="n"/>
      <c r="AY158" s="10" t="n"/>
      <c r="AZ158" s="10" t="n"/>
      <c r="BA158" s="10" t="n"/>
      <c r="BB158" s="10" t="n"/>
      <c r="BC158" s="10" t="n"/>
      <c r="BD158" s="11" t="n"/>
      <c r="BE158" s="10" t="n"/>
      <c r="BF158" s="10" t="n"/>
      <c r="BG158" s="10" t="n"/>
      <c r="BH158" s="10" t="n"/>
      <c r="BI158" s="10" t="n"/>
      <c r="BJ158" s="10" t="n"/>
      <c r="BK158" s="10" t="n"/>
      <c r="BL158" s="10" t="n"/>
      <c r="BM158" s="10" t="n"/>
    </row>
    <row r="159" ht="15.75" customHeight="1" s="218">
      <c r="A159" s="10" t="n"/>
      <c r="B159" s="10" t="n"/>
      <c r="C159" s="10" t="n"/>
      <c r="D159" s="10" t="n"/>
      <c r="E159" s="10" t="n"/>
      <c r="F159" s="10" t="n"/>
      <c r="G159" s="11" t="n"/>
      <c r="H159" s="10" t="n"/>
      <c r="I159" s="10" t="n"/>
      <c r="J159" s="10" t="n"/>
      <c r="K159" s="10" t="n"/>
      <c r="L159" s="10" t="n"/>
      <c r="M159" s="13" t="n"/>
      <c r="N159" s="13" t="n"/>
      <c r="O159" s="13" t="n"/>
      <c r="P159" s="13" t="n"/>
      <c r="Q159" s="10" t="n"/>
      <c r="R159" s="10" t="n"/>
      <c r="S159" s="10" t="n"/>
      <c r="T159" s="10" t="n"/>
      <c r="U159" s="10" t="n"/>
      <c r="V159" s="10" t="n"/>
      <c r="W159" s="10" t="n"/>
      <c r="X159" s="10" t="n"/>
      <c r="Y159" s="11" t="n"/>
      <c r="Z159" s="11" t="n"/>
      <c r="AA159" s="11" t="n"/>
      <c r="AB159" s="11" t="n"/>
      <c r="AC159" s="11" t="n"/>
      <c r="AD159" s="11" t="n"/>
      <c r="AE159" s="10" t="n"/>
      <c r="AF159" s="10" t="n"/>
      <c r="AG159" s="10" t="n"/>
      <c r="AH159" s="10" t="n"/>
      <c r="AI159" s="13" t="n"/>
      <c r="AJ159" s="13" t="n"/>
      <c r="AK159" s="13" t="n"/>
      <c r="AL159" s="13" t="n"/>
      <c r="AM159" s="13" t="n"/>
      <c r="AN159" s="13" t="n"/>
      <c r="AO159" s="13" t="n"/>
      <c r="AP159" s="14" t="n"/>
      <c r="AQ159" s="14" t="n"/>
      <c r="AR159" s="14" t="n"/>
      <c r="AS159" s="13" t="n"/>
      <c r="AT159" s="13" t="n"/>
      <c r="AU159" s="10" t="n"/>
      <c r="AV159" s="10" t="n"/>
      <c r="AW159" s="10" t="n"/>
      <c r="AX159" s="10" t="n"/>
      <c r="AY159" s="10" t="n"/>
      <c r="AZ159" s="10" t="n"/>
      <c r="BA159" s="10" t="n"/>
      <c r="BB159" s="10" t="n"/>
      <c r="BC159" s="10" t="n"/>
      <c r="BD159" s="11" t="n"/>
      <c r="BE159" s="10" t="n"/>
      <c r="BF159" s="10" t="n"/>
      <c r="BG159" s="10" t="n"/>
      <c r="BH159" s="10" t="n"/>
      <c r="BI159" s="10" t="n"/>
      <c r="BJ159" s="10" t="n"/>
      <c r="BK159" s="10" t="n"/>
      <c r="BL159" s="10" t="n"/>
      <c r="BM159" s="10" t="n"/>
    </row>
    <row r="160" ht="15.75" customHeight="1" s="218">
      <c r="A160" s="10" t="n"/>
      <c r="B160" s="10" t="n"/>
      <c r="C160" s="10" t="n"/>
      <c r="D160" s="10" t="n"/>
      <c r="E160" s="10" t="n"/>
      <c r="F160" s="10" t="n"/>
      <c r="G160" s="11" t="n"/>
      <c r="H160" s="10" t="n"/>
      <c r="I160" s="10" t="n"/>
      <c r="J160" s="10" t="n"/>
      <c r="K160" s="10" t="n"/>
      <c r="L160" s="10" t="n"/>
      <c r="M160" s="13" t="n"/>
      <c r="N160" s="13" t="n"/>
      <c r="O160" s="13" t="n"/>
      <c r="P160" s="13" t="n"/>
      <c r="Q160" s="10" t="n"/>
      <c r="R160" s="10" t="n"/>
      <c r="S160" s="10" t="n"/>
      <c r="T160" s="10" t="n"/>
      <c r="U160" s="10" t="n"/>
      <c r="V160" s="10" t="n"/>
      <c r="W160" s="10" t="n"/>
      <c r="X160" s="10" t="n"/>
      <c r="Y160" s="11" t="n"/>
      <c r="Z160" s="11" t="n"/>
      <c r="AA160" s="11" t="n"/>
      <c r="AB160" s="11" t="n"/>
      <c r="AC160" s="11" t="n"/>
      <c r="AD160" s="11" t="n"/>
      <c r="AE160" s="10" t="n"/>
      <c r="AF160" s="10" t="n"/>
      <c r="AG160" s="10" t="n"/>
      <c r="AH160" s="10" t="n"/>
      <c r="AI160" s="13" t="n"/>
      <c r="AJ160" s="13" t="n"/>
      <c r="AK160" s="13" t="n"/>
      <c r="AL160" s="13" t="n"/>
      <c r="AM160" s="13" t="n"/>
      <c r="AN160" s="13" t="n"/>
      <c r="AO160" s="13" t="n"/>
      <c r="AP160" s="14" t="n"/>
      <c r="AQ160" s="14" t="n"/>
      <c r="AR160" s="14" t="n"/>
      <c r="AS160" s="13" t="n"/>
      <c r="AT160" s="13" t="n"/>
      <c r="AU160" s="10" t="n"/>
      <c r="AV160" s="10" t="n"/>
      <c r="AW160" s="10" t="n"/>
      <c r="AX160" s="10" t="n"/>
      <c r="AY160" s="10" t="n"/>
      <c r="AZ160" s="10" t="n"/>
      <c r="BA160" s="10" t="n"/>
      <c r="BB160" s="10" t="n"/>
      <c r="BC160" s="10" t="n"/>
      <c r="BD160" s="11" t="n"/>
      <c r="BE160" s="10" t="n"/>
      <c r="BF160" s="10" t="n"/>
      <c r="BG160" s="10" t="n"/>
      <c r="BH160" s="10" t="n"/>
      <c r="BI160" s="10" t="n"/>
      <c r="BJ160" s="10" t="n"/>
      <c r="BK160" s="10" t="n"/>
      <c r="BL160" s="10" t="n"/>
      <c r="BM160" s="10" t="n"/>
    </row>
    <row r="161" ht="15.75" customHeight="1" s="218">
      <c r="A161" s="10" t="n"/>
      <c r="B161" s="10" t="n"/>
      <c r="C161" s="10" t="n"/>
      <c r="D161" s="10" t="n"/>
      <c r="E161" s="10" t="n"/>
      <c r="F161" s="10" t="n"/>
      <c r="G161" s="11" t="n"/>
      <c r="H161" s="10" t="n"/>
      <c r="I161" s="10" t="n"/>
      <c r="J161" s="10" t="n"/>
      <c r="K161" s="10" t="n"/>
      <c r="L161" s="10" t="n"/>
      <c r="M161" s="13" t="n"/>
      <c r="N161" s="13" t="n"/>
      <c r="O161" s="13" t="n"/>
      <c r="P161" s="13" t="n"/>
      <c r="Q161" s="10" t="n"/>
      <c r="R161" s="10" t="n"/>
      <c r="S161" s="10" t="n"/>
      <c r="T161" s="10" t="n"/>
      <c r="U161" s="10" t="n"/>
      <c r="V161" s="10" t="n"/>
      <c r="W161" s="10" t="n"/>
      <c r="X161" s="10" t="n"/>
      <c r="Y161" s="11" t="n"/>
      <c r="Z161" s="11" t="n"/>
      <c r="AA161" s="11" t="n"/>
      <c r="AB161" s="11" t="n"/>
      <c r="AC161" s="11" t="n"/>
      <c r="AD161" s="11" t="n"/>
      <c r="AE161" s="10" t="n"/>
      <c r="AF161" s="10" t="n"/>
      <c r="AG161" s="10" t="n"/>
      <c r="AH161" s="10" t="n"/>
      <c r="AI161" s="13" t="n"/>
      <c r="AJ161" s="13" t="n"/>
      <c r="AK161" s="13" t="n"/>
      <c r="AL161" s="13" t="n"/>
      <c r="AM161" s="13" t="n"/>
      <c r="AN161" s="13" t="n"/>
      <c r="AO161" s="13" t="n"/>
      <c r="AP161" s="14" t="n"/>
      <c r="AQ161" s="14" t="n"/>
      <c r="AR161" s="14" t="n"/>
      <c r="AS161" s="13" t="n"/>
      <c r="AT161" s="13" t="n"/>
      <c r="AU161" s="10" t="n"/>
      <c r="AV161" s="10" t="n"/>
      <c r="AW161" s="10" t="n"/>
      <c r="AX161" s="10" t="n"/>
      <c r="AY161" s="10" t="n"/>
      <c r="AZ161" s="10" t="n"/>
      <c r="BA161" s="10" t="n"/>
      <c r="BB161" s="10" t="n"/>
      <c r="BC161" s="10" t="n"/>
      <c r="BD161" s="11" t="n"/>
      <c r="BE161" s="10" t="n"/>
      <c r="BF161" s="10" t="n"/>
      <c r="BG161" s="10" t="n"/>
      <c r="BH161" s="10" t="n"/>
      <c r="BI161" s="10" t="n"/>
      <c r="BJ161" s="10" t="n"/>
      <c r="BK161" s="10" t="n"/>
      <c r="BL161" s="10" t="n"/>
      <c r="BM161" s="10" t="n"/>
    </row>
    <row r="162" ht="15.75" customHeight="1" s="218">
      <c r="A162" s="10" t="n"/>
      <c r="B162" s="10" t="n"/>
      <c r="C162" s="10" t="n"/>
      <c r="D162" s="10" t="n"/>
      <c r="E162" s="10" t="n"/>
      <c r="F162" s="10" t="n"/>
      <c r="G162" s="11" t="n"/>
      <c r="H162" s="10" t="n"/>
      <c r="I162" s="10" t="n"/>
      <c r="J162" s="10" t="n"/>
      <c r="K162" s="10" t="n"/>
      <c r="L162" s="10" t="n"/>
      <c r="M162" s="13" t="n"/>
      <c r="N162" s="13" t="n"/>
      <c r="O162" s="13" t="n"/>
      <c r="P162" s="13" t="n"/>
      <c r="Q162" s="10" t="n"/>
      <c r="R162" s="10" t="n"/>
      <c r="S162" s="10" t="n"/>
      <c r="T162" s="10" t="n"/>
      <c r="U162" s="10" t="n"/>
      <c r="V162" s="10" t="n"/>
      <c r="W162" s="10" t="n"/>
      <c r="X162" s="10" t="n"/>
      <c r="Y162" s="11" t="n"/>
      <c r="Z162" s="11" t="n"/>
      <c r="AA162" s="11" t="n"/>
      <c r="AB162" s="11" t="n"/>
      <c r="AC162" s="11" t="n"/>
      <c r="AD162" s="11" t="n"/>
      <c r="AE162" s="10" t="n"/>
      <c r="AF162" s="10" t="n"/>
      <c r="AG162" s="10" t="n"/>
      <c r="AH162" s="10" t="n"/>
      <c r="AI162" s="13" t="n"/>
      <c r="AJ162" s="13" t="n"/>
      <c r="AK162" s="13" t="n"/>
      <c r="AL162" s="13" t="n"/>
      <c r="AM162" s="13" t="n"/>
      <c r="AN162" s="13" t="n"/>
      <c r="AO162" s="13" t="n"/>
      <c r="AP162" s="14" t="n"/>
      <c r="AQ162" s="14" t="n"/>
      <c r="AR162" s="14" t="n"/>
      <c r="AS162" s="13" t="n"/>
      <c r="AT162" s="13" t="n"/>
      <c r="AU162" s="10" t="n"/>
      <c r="AV162" s="10" t="n"/>
      <c r="AW162" s="10" t="n"/>
      <c r="AX162" s="10" t="n"/>
      <c r="AY162" s="10" t="n"/>
      <c r="AZ162" s="10" t="n"/>
      <c r="BA162" s="10" t="n"/>
      <c r="BB162" s="10" t="n"/>
      <c r="BC162" s="10" t="n"/>
      <c r="BD162" s="11" t="n"/>
      <c r="BE162" s="10" t="n"/>
      <c r="BF162" s="10" t="n"/>
      <c r="BG162" s="10" t="n"/>
      <c r="BH162" s="10" t="n"/>
      <c r="BI162" s="10" t="n"/>
      <c r="BJ162" s="10" t="n"/>
      <c r="BK162" s="10" t="n"/>
      <c r="BL162" s="10" t="n"/>
      <c r="BM162" s="10" t="n"/>
    </row>
    <row r="163" ht="15.75" customHeight="1" s="218">
      <c r="A163" s="10" t="n"/>
      <c r="B163" s="10" t="n"/>
      <c r="C163" s="10" t="n"/>
      <c r="D163" s="10" t="n"/>
      <c r="E163" s="10" t="n"/>
      <c r="F163" s="10" t="n"/>
      <c r="G163" s="11" t="n"/>
      <c r="H163" s="10" t="n"/>
      <c r="I163" s="10" t="n"/>
      <c r="J163" s="10" t="n"/>
      <c r="K163" s="10" t="n"/>
      <c r="L163" s="10" t="n"/>
      <c r="M163" s="13" t="n"/>
      <c r="N163" s="13" t="n"/>
      <c r="O163" s="13" t="n"/>
      <c r="P163" s="13" t="n"/>
      <c r="Q163" s="10" t="n"/>
      <c r="R163" s="10" t="n"/>
      <c r="S163" s="10" t="n"/>
      <c r="T163" s="10" t="n"/>
      <c r="U163" s="10" t="n"/>
      <c r="V163" s="10" t="n"/>
      <c r="W163" s="10" t="n"/>
      <c r="X163" s="10" t="n"/>
      <c r="Y163" s="11" t="n"/>
      <c r="Z163" s="11" t="n"/>
      <c r="AA163" s="11" t="n"/>
      <c r="AB163" s="11" t="n"/>
      <c r="AC163" s="11" t="n"/>
      <c r="AD163" s="11" t="n"/>
      <c r="AE163" s="10" t="n"/>
      <c r="AF163" s="10" t="n"/>
      <c r="AG163" s="10" t="n"/>
      <c r="AH163" s="10" t="n"/>
      <c r="AI163" s="13" t="n"/>
      <c r="AJ163" s="13" t="n"/>
      <c r="AK163" s="13" t="n"/>
      <c r="AL163" s="13" t="n"/>
      <c r="AM163" s="13" t="n"/>
      <c r="AN163" s="13" t="n"/>
      <c r="AO163" s="13" t="n"/>
      <c r="AP163" s="14" t="n"/>
      <c r="AQ163" s="14" t="n"/>
      <c r="AR163" s="14" t="n"/>
      <c r="AS163" s="13" t="n"/>
      <c r="AT163" s="13" t="n"/>
      <c r="AU163" s="10" t="n"/>
      <c r="AV163" s="10" t="n"/>
      <c r="AW163" s="10" t="n"/>
      <c r="AX163" s="10" t="n"/>
      <c r="AY163" s="10" t="n"/>
      <c r="AZ163" s="10" t="n"/>
      <c r="BA163" s="10" t="n"/>
      <c r="BB163" s="10" t="n"/>
      <c r="BC163" s="10" t="n"/>
      <c r="BD163" s="11" t="n"/>
      <c r="BE163" s="10" t="n"/>
      <c r="BF163" s="10" t="n"/>
      <c r="BG163" s="10" t="n"/>
      <c r="BH163" s="10" t="n"/>
      <c r="BI163" s="10" t="n"/>
      <c r="BJ163" s="10" t="n"/>
      <c r="BK163" s="10" t="n"/>
      <c r="BL163" s="10" t="n"/>
      <c r="BM163" s="10" t="n"/>
    </row>
    <row r="164" ht="15.75" customHeight="1" s="218">
      <c r="A164" s="10" t="n"/>
      <c r="B164" s="10" t="n"/>
      <c r="C164" s="10" t="n"/>
      <c r="D164" s="10" t="n"/>
      <c r="E164" s="10" t="n"/>
      <c r="F164" s="10" t="n"/>
      <c r="G164" s="11" t="n"/>
      <c r="H164" s="10" t="n"/>
      <c r="I164" s="10" t="n"/>
      <c r="J164" s="10" t="n"/>
      <c r="K164" s="10" t="n"/>
      <c r="L164" s="10" t="n"/>
      <c r="M164" s="13" t="n"/>
      <c r="N164" s="13" t="n"/>
      <c r="O164" s="13" t="n"/>
      <c r="P164" s="13" t="n"/>
      <c r="Q164" s="10" t="n"/>
      <c r="R164" s="10" t="n"/>
      <c r="S164" s="10" t="n"/>
      <c r="T164" s="10" t="n"/>
      <c r="U164" s="10" t="n"/>
      <c r="V164" s="10" t="n"/>
      <c r="W164" s="10" t="n"/>
      <c r="X164" s="10" t="n"/>
      <c r="Y164" s="11" t="n"/>
      <c r="Z164" s="11" t="n"/>
      <c r="AA164" s="11" t="n"/>
      <c r="AB164" s="11" t="n"/>
      <c r="AC164" s="11" t="n"/>
      <c r="AD164" s="11" t="n"/>
      <c r="AE164" s="10" t="n"/>
      <c r="AF164" s="10" t="n"/>
      <c r="AG164" s="10" t="n"/>
      <c r="AH164" s="10" t="n"/>
      <c r="AI164" s="13" t="n"/>
      <c r="AJ164" s="13" t="n"/>
      <c r="AK164" s="13" t="n"/>
      <c r="AL164" s="13" t="n"/>
      <c r="AM164" s="13" t="n"/>
      <c r="AN164" s="13" t="n"/>
      <c r="AO164" s="13" t="n"/>
      <c r="AP164" s="14" t="n"/>
      <c r="AQ164" s="14" t="n"/>
      <c r="AR164" s="14" t="n"/>
      <c r="AS164" s="13" t="n"/>
      <c r="AT164" s="13" t="n"/>
      <c r="AU164" s="10" t="n"/>
      <c r="AV164" s="10" t="n"/>
      <c r="AW164" s="10" t="n"/>
      <c r="AX164" s="10" t="n"/>
      <c r="AY164" s="10" t="n"/>
      <c r="AZ164" s="10" t="n"/>
      <c r="BA164" s="10" t="n"/>
      <c r="BB164" s="10" t="n"/>
      <c r="BC164" s="10" t="n"/>
      <c r="BD164" s="11" t="n"/>
      <c r="BE164" s="10" t="n"/>
      <c r="BF164" s="10" t="n"/>
      <c r="BG164" s="10" t="n"/>
      <c r="BH164" s="10" t="n"/>
      <c r="BI164" s="10" t="n"/>
      <c r="BJ164" s="10" t="n"/>
      <c r="BK164" s="10" t="n"/>
      <c r="BL164" s="10" t="n"/>
      <c r="BM164" s="10" t="n"/>
    </row>
    <row r="165" ht="15.75" customHeight="1" s="218">
      <c r="A165" s="10" t="n"/>
      <c r="B165" s="10" t="n"/>
      <c r="C165" s="10" t="n"/>
      <c r="D165" s="10" t="n"/>
      <c r="E165" s="10" t="n"/>
      <c r="F165" s="10" t="n"/>
      <c r="G165" s="11" t="n"/>
      <c r="H165" s="10" t="n"/>
      <c r="I165" s="10" t="n"/>
      <c r="J165" s="10" t="n"/>
      <c r="K165" s="10" t="n"/>
      <c r="L165" s="10" t="n"/>
      <c r="M165" s="13" t="n"/>
      <c r="N165" s="13" t="n"/>
      <c r="O165" s="13" t="n"/>
      <c r="P165" s="13" t="n"/>
      <c r="Q165" s="10" t="n"/>
      <c r="R165" s="10" t="n"/>
      <c r="S165" s="10" t="n"/>
      <c r="T165" s="10" t="n"/>
      <c r="U165" s="10" t="n"/>
      <c r="V165" s="10" t="n"/>
      <c r="W165" s="10" t="n"/>
      <c r="X165" s="10" t="n"/>
      <c r="Y165" s="11" t="n"/>
      <c r="Z165" s="11" t="n"/>
      <c r="AA165" s="11" t="n"/>
      <c r="AB165" s="11" t="n"/>
      <c r="AC165" s="11" t="n"/>
      <c r="AD165" s="11" t="n"/>
      <c r="AE165" s="10" t="n"/>
      <c r="AF165" s="10" t="n"/>
      <c r="AG165" s="10" t="n"/>
      <c r="AH165" s="10" t="n"/>
      <c r="AI165" s="13" t="n"/>
      <c r="AJ165" s="13" t="n"/>
      <c r="AK165" s="13" t="n"/>
      <c r="AL165" s="13" t="n"/>
      <c r="AM165" s="13" t="n"/>
      <c r="AN165" s="13" t="n"/>
      <c r="AO165" s="13" t="n"/>
      <c r="AP165" s="14" t="n"/>
      <c r="AQ165" s="14" t="n"/>
      <c r="AR165" s="14" t="n"/>
      <c r="AS165" s="13" t="n"/>
      <c r="AT165" s="13" t="n"/>
      <c r="AU165" s="10" t="n"/>
      <c r="AV165" s="10" t="n"/>
      <c r="AW165" s="10" t="n"/>
      <c r="AX165" s="10" t="n"/>
      <c r="AY165" s="10" t="n"/>
      <c r="AZ165" s="10" t="n"/>
      <c r="BA165" s="10" t="n"/>
      <c r="BB165" s="10" t="n"/>
      <c r="BC165" s="10" t="n"/>
      <c r="BD165" s="11" t="n"/>
      <c r="BE165" s="10" t="n"/>
      <c r="BF165" s="10" t="n"/>
      <c r="BG165" s="10" t="n"/>
      <c r="BH165" s="10" t="n"/>
      <c r="BI165" s="10" t="n"/>
      <c r="BJ165" s="10" t="n"/>
      <c r="BK165" s="10" t="n"/>
      <c r="BL165" s="10" t="n"/>
      <c r="BM165" s="10" t="n"/>
    </row>
    <row r="166" ht="15.75" customHeight="1" s="218">
      <c r="A166" s="10" t="n"/>
      <c r="B166" s="10" t="n"/>
      <c r="C166" s="10" t="n"/>
      <c r="D166" s="10" t="n"/>
      <c r="E166" s="10" t="n"/>
      <c r="F166" s="10" t="n"/>
      <c r="G166" s="11" t="n"/>
      <c r="H166" s="10" t="n"/>
      <c r="I166" s="10" t="n"/>
      <c r="J166" s="10" t="n"/>
      <c r="K166" s="10" t="n"/>
      <c r="L166" s="10" t="n"/>
      <c r="M166" s="13" t="n"/>
      <c r="N166" s="13" t="n"/>
      <c r="O166" s="13" t="n"/>
      <c r="P166" s="13" t="n"/>
      <c r="Q166" s="10" t="n"/>
      <c r="R166" s="10" t="n"/>
      <c r="S166" s="10" t="n"/>
      <c r="T166" s="10" t="n"/>
      <c r="U166" s="10" t="n"/>
      <c r="V166" s="10" t="n"/>
      <c r="W166" s="10" t="n"/>
      <c r="X166" s="10" t="n"/>
      <c r="Y166" s="11" t="n"/>
      <c r="Z166" s="11" t="n"/>
      <c r="AA166" s="11" t="n"/>
      <c r="AB166" s="11" t="n"/>
      <c r="AC166" s="11" t="n"/>
      <c r="AD166" s="11" t="n"/>
      <c r="AE166" s="10" t="n"/>
      <c r="AF166" s="10" t="n"/>
      <c r="AG166" s="10" t="n"/>
      <c r="AH166" s="10" t="n"/>
      <c r="AI166" s="13" t="n"/>
      <c r="AJ166" s="13" t="n"/>
      <c r="AK166" s="13" t="n"/>
      <c r="AL166" s="13" t="n"/>
      <c r="AM166" s="13" t="n"/>
      <c r="AN166" s="13" t="n"/>
      <c r="AO166" s="13" t="n"/>
      <c r="AP166" s="14" t="n"/>
      <c r="AQ166" s="14" t="n"/>
      <c r="AR166" s="14" t="n"/>
      <c r="AS166" s="13" t="n"/>
      <c r="AT166" s="13" t="n"/>
      <c r="AU166" s="10" t="n"/>
      <c r="AV166" s="10" t="n"/>
      <c r="AW166" s="10" t="n"/>
      <c r="AX166" s="10" t="n"/>
      <c r="AY166" s="10" t="n"/>
      <c r="AZ166" s="10" t="n"/>
      <c r="BA166" s="10" t="n"/>
      <c r="BB166" s="10" t="n"/>
      <c r="BC166" s="10" t="n"/>
      <c r="BD166" s="11" t="n"/>
      <c r="BE166" s="10" t="n"/>
      <c r="BF166" s="10" t="n"/>
      <c r="BG166" s="10" t="n"/>
      <c r="BH166" s="10" t="n"/>
      <c r="BI166" s="10" t="n"/>
      <c r="BJ166" s="10" t="n"/>
      <c r="BK166" s="10" t="n"/>
      <c r="BL166" s="10" t="n"/>
      <c r="BM166" s="10" t="n"/>
    </row>
    <row r="167" ht="15.75" customHeight="1" s="218">
      <c r="A167" s="10" t="n"/>
      <c r="B167" s="10" t="n"/>
      <c r="C167" s="10" t="n"/>
      <c r="D167" s="10" t="n"/>
      <c r="E167" s="10" t="n"/>
      <c r="F167" s="10" t="n"/>
      <c r="G167" s="11" t="n"/>
      <c r="H167" s="10" t="n"/>
      <c r="I167" s="10" t="n"/>
      <c r="J167" s="10" t="n"/>
      <c r="K167" s="10" t="n"/>
      <c r="L167" s="10" t="n"/>
      <c r="M167" s="13" t="n"/>
      <c r="N167" s="13" t="n"/>
      <c r="O167" s="13" t="n"/>
      <c r="P167" s="13" t="n"/>
      <c r="Q167" s="10" t="n"/>
      <c r="R167" s="10" t="n"/>
      <c r="S167" s="10" t="n"/>
      <c r="T167" s="10" t="n"/>
      <c r="U167" s="10" t="n"/>
      <c r="V167" s="10" t="n"/>
      <c r="W167" s="10" t="n"/>
      <c r="X167" s="10" t="n"/>
      <c r="Y167" s="11" t="n"/>
      <c r="Z167" s="11" t="n"/>
      <c r="AA167" s="11" t="n"/>
      <c r="AB167" s="11" t="n"/>
      <c r="AC167" s="11" t="n"/>
      <c r="AD167" s="11" t="n"/>
      <c r="AE167" s="10" t="n"/>
      <c r="AF167" s="10" t="n"/>
      <c r="AG167" s="10" t="n"/>
      <c r="AH167" s="10" t="n"/>
      <c r="AI167" s="13" t="n"/>
      <c r="AJ167" s="13" t="n"/>
      <c r="AK167" s="13" t="n"/>
      <c r="AL167" s="13" t="n"/>
      <c r="AM167" s="13" t="n"/>
      <c r="AN167" s="13" t="n"/>
      <c r="AO167" s="13" t="n"/>
      <c r="AP167" s="14" t="n"/>
      <c r="AQ167" s="14" t="n"/>
      <c r="AR167" s="14" t="n"/>
      <c r="AS167" s="13" t="n"/>
      <c r="AT167" s="13" t="n"/>
      <c r="AU167" s="10" t="n"/>
      <c r="AV167" s="10" t="n"/>
      <c r="AW167" s="10" t="n"/>
      <c r="AX167" s="10" t="n"/>
      <c r="AY167" s="10" t="n"/>
      <c r="AZ167" s="10" t="n"/>
      <c r="BA167" s="10" t="n"/>
      <c r="BB167" s="10" t="n"/>
      <c r="BC167" s="10" t="n"/>
      <c r="BD167" s="11" t="n"/>
      <c r="BE167" s="10" t="n"/>
      <c r="BF167" s="10" t="n"/>
      <c r="BG167" s="10" t="n"/>
      <c r="BH167" s="10" t="n"/>
      <c r="BI167" s="10" t="n"/>
      <c r="BJ167" s="10" t="n"/>
      <c r="BK167" s="10" t="n"/>
      <c r="BL167" s="10" t="n"/>
      <c r="BM167" s="10" t="n"/>
    </row>
    <row r="168" ht="15.75" customHeight="1" s="218">
      <c r="A168" s="10" t="n"/>
      <c r="B168" s="10" t="n"/>
      <c r="C168" s="10" t="n"/>
      <c r="D168" s="10" t="n"/>
      <c r="E168" s="10" t="n"/>
      <c r="F168" s="10" t="n"/>
      <c r="G168" s="11" t="n"/>
      <c r="H168" s="10" t="n"/>
      <c r="I168" s="10" t="n"/>
      <c r="J168" s="10" t="n"/>
      <c r="K168" s="10" t="n"/>
      <c r="L168" s="10" t="n"/>
      <c r="M168" s="13" t="n"/>
      <c r="N168" s="13" t="n"/>
      <c r="O168" s="13" t="n"/>
      <c r="P168" s="13" t="n"/>
      <c r="Q168" s="10" t="n"/>
      <c r="R168" s="10" t="n"/>
      <c r="S168" s="10" t="n"/>
      <c r="T168" s="10" t="n"/>
      <c r="U168" s="10" t="n"/>
      <c r="V168" s="10" t="n"/>
      <c r="W168" s="10" t="n"/>
      <c r="X168" s="10" t="n"/>
      <c r="Y168" s="11" t="n"/>
      <c r="Z168" s="11" t="n"/>
      <c r="AA168" s="11" t="n"/>
      <c r="AB168" s="11" t="n"/>
      <c r="AC168" s="11" t="n"/>
      <c r="AD168" s="11" t="n"/>
      <c r="AE168" s="10" t="n"/>
      <c r="AF168" s="10" t="n"/>
      <c r="AG168" s="10" t="n"/>
      <c r="AH168" s="10" t="n"/>
      <c r="AI168" s="13" t="n"/>
      <c r="AJ168" s="13" t="n"/>
      <c r="AK168" s="13" t="n"/>
      <c r="AL168" s="13" t="n"/>
      <c r="AM168" s="13" t="n"/>
      <c r="AN168" s="13" t="n"/>
      <c r="AO168" s="13" t="n"/>
      <c r="AP168" s="14" t="n"/>
      <c r="AQ168" s="14" t="n"/>
      <c r="AR168" s="14" t="n"/>
      <c r="AS168" s="13" t="n"/>
      <c r="AT168" s="13" t="n"/>
      <c r="AU168" s="10" t="n"/>
      <c r="AV168" s="10" t="n"/>
      <c r="AW168" s="10" t="n"/>
      <c r="AX168" s="10" t="n"/>
      <c r="AY168" s="10" t="n"/>
      <c r="AZ168" s="10" t="n"/>
      <c r="BA168" s="10" t="n"/>
      <c r="BB168" s="10" t="n"/>
      <c r="BC168" s="10" t="n"/>
      <c r="BD168" s="11" t="n"/>
      <c r="BE168" s="10" t="n"/>
      <c r="BF168" s="10" t="n"/>
      <c r="BG168" s="10" t="n"/>
      <c r="BH168" s="10" t="n"/>
      <c r="BI168" s="10" t="n"/>
      <c r="BJ168" s="10" t="n"/>
      <c r="BK168" s="10" t="n"/>
      <c r="BL168" s="10" t="n"/>
      <c r="BM168" s="10" t="n"/>
    </row>
    <row r="169" ht="15.75" customHeight="1" s="218">
      <c r="A169" s="10" t="n"/>
      <c r="B169" s="10" t="n"/>
      <c r="C169" s="10" t="n"/>
      <c r="D169" s="10" t="n"/>
      <c r="E169" s="10" t="n"/>
      <c r="F169" s="10" t="n"/>
      <c r="G169" s="11" t="n"/>
      <c r="H169" s="10" t="n"/>
      <c r="I169" s="10" t="n"/>
      <c r="J169" s="10" t="n"/>
      <c r="K169" s="10" t="n"/>
      <c r="L169" s="10" t="n"/>
      <c r="M169" s="13" t="n"/>
      <c r="N169" s="13" t="n"/>
      <c r="O169" s="13" t="n"/>
      <c r="P169" s="13" t="n"/>
      <c r="Q169" s="10" t="n"/>
      <c r="R169" s="10" t="n"/>
      <c r="S169" s="10" t="n"/>
      <c r="T169" s="10" t="n"/>
      <c r="U169" s="10" t="n"/>
      <c r="V169" s="10" t="n"/>
      <c r="W169" s="10" t="n"/>
      <c r="X169" s="10" t="n"/>
      <c r="Y169" s="11" t="n"/>
      <c r="Z169" s="11" t="n"/>
      <c r="AA169" s="11" t="n"/>
      <c r="AB169" s="11" t="n"/>
      <c r="AC169" s="11" t="n"/>
      <c r="AD169" s="11" t="n"/>
      <c r="AE169" s="10" t="n"/>
      <c r="AF169" s="10" t="n"/>
      <c r="AG169" s="10" t="n"/>
      <c r="AH169" s="10" t="n"/>
      <c r="AI169" s="13" t="n"/>
      <c r="AJ169" s="13" t="n"/>
      <c r="AK169" s="13" t="n"/>
      <c r="AL169" s="13" t="n"/>
      <c r="AM169" s="13" t="n"/>
      <c r="AN169" s="13" t="n"/>
      <c r="AO169" s="13" t="n"/>
      <c r="AP169" s="14" t="n"/>
      <c r="AQ169" s="14" t="n"/>
      <c r="AR169" s="14" t="n"/>
      <c r="AS169" s="13" t="n"/>
      <c r="AT169" s="13" t="n"/>
      <c r="AU169" s="10" t="n"/>
      <c r="AV169" s="10" t="n"/>
      <c r="AW169" s="10" t="n"/>
      <c r="AX169" s="10" t="n"/>
      <c r="AY169" s="10" t="n"/>
      <c r="AZ169" s="10" t="n"/>
      <c r="BA169" s="10" t="n"/>
      <c r="BB169" s="10" t="n"/>
      <c r="BC169" s="10" t="n"/>
      <c r="BD169" s="11" t="n"/>
      <c r="BE169" s="10" t="n"/>
      <c r="BF169" s="10" t="n"/>
      <c r="BG169" s="10" t="n"/>
      <c r="BH169" s="10" t="n"/>
      <c r="BI169" s="10" t="n"/>
      <c r="BJ169" s="10" t="n"/>
      <c r="BK169" s="10" t="n"/>
      <c r="BL169" s="10" t="n"/>
      <c r="BM169" s="10" t="n"/>
    </row>
    <row r="170" ht="15.75" customHeight="1" s="218">
      <c r="A170" s="10" t="n"/>
      <c r="B170" s="10" t="n"/>
      <c r="C170" s="10" t="n"/>
      <c r="D170" s="10" t="n"/>
      <c r="E170" s="10" t="n"/>
      <c r="F170" s="10" t="n"/>
      <c r="G170" s="11" t="n"/>
      <c r="H170" s="10" t="n"/>
      <c r="I170" s="10" t="n"/>
      <c r="J170" s="10" t="n"/>
      <c r="K170" s="10" t="n"/>
      <c r="L170" s="10" t="n"/>
      <c r="M170" s="13" t="n"/>
      <c r="N170" s="13" t="n"/>
      <c r="O170" s="13" t="n"/>
      <c r="P170" s="13" t="n"/>
      <c r="Q170" s="10" t="n"/>
      <c r="R170" s="10" t="n"/>
      <c r="S170" s="10" t="n"/>
      <c r="T170" s="10" t="n"/>
      <c r="U170" s="10" t="n"/>
      <c r="V170" s="10" t="n"/>
      <c r="W170" s="10" t="n"/>
      <c r="X170" s="10" t="n"/>
      <c r="Y170" s="11" t="n"/>
      <c r="Z170" s="11" t="n"/>
      <c r="AA170" s="11" t="n"/>
      <c r="AB170" s="11" t="n"/>
      <c r="AC170" s="11" t="n"/>
      <c r="AD170" s="11" t="n"/>
      <c r="AE170" s="10" t="n"/>
      <c r="AF170" s="10" t="n"/>
      <c r="AG170" s="10" t="n"/>
      <c r="AH170" s="10" t="n"/>
      <c r="AI170" s="13" t="n"/>
      <c r="AJ170" s="13" t="n"/>
      <c r="AK170" s="13" t="n"/>
      <c r="AL170" s="13" t="n"/>
      <c r="AM170" s="13" t="n"/>
      <c r="AN170" s="13" t="n"/>
      <c r="AO170" s="13" t="n"/>
      <c r="AP170" s="14" t="n"/>
      <c r="AQ170" s="14" t="n"/>
      <c r="AR170" s="14" t="n"/>
      <c r="AS170" s="13" t="n"/>
      <c r="AT170" s="13" t="n"/>
      <c r="AU170" s="10" t="n"/>
      <c r="AV170" s="10" t="n"/>
      <c r="AW170" s="10" t="n"/>
      <c r="AX170" s="10" t="n"/>
      <c r="AY170" s="10" t="n"/>
      <c r="AZ170" s="10" t="n"/>
      <c r="BA170" s="10" t="n"/>
      <c r="BB170" s="10" t="n"/>
      <c r="BC170" s="10" t="n"/>
      <c r="BD170" s="11" t="n"/>
      <c r="BE170" s="10" t="n"/>
      <c r="BF170" s="10" t="n"/>
      <c r="BG170" s="10" t="n"/>
      <c r="BH170" s="10" t="n"/>
      <c r="BI170" s="10" t="n"/>
      <c r="BJ170" s="10" t="n"/>
      <c r="BK170" s="10" t="n"/>
      <c r="BL170" s="10" t="n"/>
      <c r="BM170" s="10" t="n"/>
    </row>
    <row r="171" ht="15.75" customHeight="1" s="218">
      <c r="A171" s="10" t="n"/>
      <c r="B171" s="10" t="n"/>
      <c r="C171" s="10" t="n"/>
      <c r="D171" s="10" t="n"/>
      <c r="E171" s="10" t="n"/>
      <c r="F171" s="10" t="n"/>
      <c r="G171" s="11" t="n"/>
      <c r="H171" s="10" t="n"/>
      <c r="I171" s="10" t="n"/>
      <c r="J171" s="10" t="n"/>
      <c r="K171" s="10" t="n"/>
      <c r="L171" s="10" t="n"/>
      <c r="M171" s="13" t="n"/>
      <c r="N171" s="13" t="n"/>
      <c r="O171" s="13" t="n"/>
      <c r="P171" s="13" t="n"/>
      <c r="Q171" s="10" t="n"/>
      <c r="R171" s="10" t="n"/>
      <c r="S171" s="10" t="n"/>
      <c r="T171" s="10" t="n"/>
      <c r="U171" s="10" t="n"/>
      <c r="V171" s="10" t="n"/>
      <c r="W171" s="10" t="n"/>
      <c r="X171" s="10" t="n"/>
      <c r="Y171" s="11" t="n"/>
      <c r="Z171" s="11" t="n"/>
      <c r="AA171" s="11" t="n"/>
      <c r="AB171" s="11" t="n"/>
      <c r="AC171" s="11" t="n"/>
      <c r="AD171" s="11" t="n"/>
      <c r="AE171" s="10" t="n"/>
      <c r="AF171" s="10" t="n"/>
      <c r="AG171" s="10" t="n"/>
      <c r="AH171" s="10" t="n"/>
      <c r="AI171" s="13" t="n"/>
      <c r="AJ171" s="13" t="n"/>
      <c r="AK171" s="13" t="n"/>
      <c r="AL171" s="13" t="n"/>
      <c r="AM171" s="13" t="n"/>
      <c r="AN171" s="13" t="n"/>
      <c r="AO171" s="13" t="n"/>
      <c r="AP171" s="14" t="n"/>
      <c r="AQ171" s="14" t="n"/>
      <c r="AR171" s="14" t="n"/>
      <c r="AS171" s="13" t="n"/>
      <c r="AT171" s="13" t="n"/>
      <c r="AU171" s="10" t="n"/>
      <c r="AV171" s="10" t="n"/>
      <c r="AW171" s="10" t="n"/>
      <c r="AX171" s="10" t="n"/>
      <c r="AY171" s="10" t="n"/>
      <c r="AZ171" s="10" t="n"/>
      <c r="BA171" s="10" t="n"/>
      <c r="BB171" s="10" t="n"/>
      <c r="BC171" s="10" t="n"/>
      <c r="BD171" s="11" t="n"/>
      <c r="BE171" s="10" t="n"/>
      <c r="BF171" s="10" t="n"/>
      <c r="BG171" s="10" t="n"/>
      <c r="BH171" s="10" t="n"/>
      <c r="BI171" s="10" t="n"/>
      <c r="BJ171" s="10" t="n"/>
      <c r="BK171" s="10" t="n"/>
      <c r="BL171" s="10" t="n"/>
      <c r="BM171" s="10" t="n"/>
    </row>
    <row r="172" ht="15.75" customHeight="1" s="218">
      <c r="A172" s="10" t="n"/>
      <c r="B172" s="10" t="n"/>
      <c r="C172" s="10" t="n"/>
      <c r="D172" s="10" t="n"/>
      <c r="E172" s="10" t="n"/>
      <c r="F172" s="10" t="n"/>
      <c r="G172" s="11" t="n"/>
      <c r="H172" s="10" t="n"/>
      <c r="I172" s="10" t="n"/>
      <c r="J172" s="10" t="n"/>
      <c r="K172" s="10" t="n"/>
      <c r="L172" s="10" t="n"/>
      <c r="M172" s="13" t="n"/>
      <c r="N172" s="13" t="n"/>
      <c r="O172" s="13" t="n"/>
      <c r="P172" s="13" t="n"/>
      <c r="Q172" s="10" t="n"/>
      <c r="R172" s="10" t="n"/>
      <c r="S172" s="10" t="n"/>
      <c r="T172" s="10" t="n"/>
      <c r="U172" s="10" t="n"/>
      <c r="V172" s="10" t="n"/>
      <c r="W172" s="10" t="n"/>
      <c r="X172" s="10" t="n"/>
      <c r="Y172" s="11" t="n"/>
      <c r="Z172" s="11" t="n"/>
      <c r="AA172" s="11" t="n"/>
      <c r="AB172" s="11" t="n"/>
      <c r="AC172" s="11" t="n"/>
      <c r="AD172" s="11" t="n"/>
      <c r="AE172" s="10" t="n"/>
      <c r="AF172" s="10" t="n"/>
      <c r="AG172" s="10" t="n"/>
      <c r="AH172" s="10" t="n"/>
      <c r="AI172" s="13" t="n"/>
      <c r="AJ172" s="13" t="n"/>
      <c r="AK172" s="13" t="n"/>
      <c r="AL172" s="13" t="n"/>
      <c r="AM172" s="13" t="n"/>
      <c r="AN172" s="13" t="n"/>
      <c r="AO172" s="13" t="n"/>
      <c r="AP172" s="14" t="n"/>
      <c r="AQ172" s="14" t="n"/>
      <c r="AR172" s="14" t="n"/>
      <c r="AS172" s="13" t="n"/>
      <c r="AT172" s="13" t="n"/>
      <c r="AU172" s="10" t="n"/>
      <c r="AV172" s="10" t="n"/>
      <c r="AW172" s="10" t="n"/>
      <c r="AX172" s="10" t="n"/>
      <c r="AY172" s="10" t="n"/>
      <c r="AZ172" s="10" t="n"/>
      <c r="BA172" s="10" t="n"/>
      <c r="BB172" s="10" t="n"/>
      <c r="BC172" s="10" t="n"/>
      <c r="BD172" s="11" t="n"/>
      <c r="BE172" s="10" t="n"/>
      <c r="BF172" s="10" t="n"/>
      <c r="BG172" s="10" t="n"/>
      <c r="BH172" s="10" t="n"/>
      <c r="BI172" s="10" t="n"/>
      <c r="BJ172" s="10" t="n"/>
      <c r="BK172" s="10" t="n"/>
      <c r="BL172" s="10" t="n"/>
      <c r="BM172" s="10" t="n"/>
    </row>
    <row r="173" ht="15.75" customHeight="1" s="218">
      <c r="A173" s="10" t="n"/>
      <c r="B173" s="10" t="n"/>
      <c r="C173" s="10" t="n"/>
      <c r="D173" s="10" t="n"/>
      <c r="E173" s="10" t="n"/>
      <c r="F173" s="10" t="n"/>
      <c r="G173" s="11" t="n"/>
      <c r="H173" s="10" t="n"/>
      <c r="I173" s="10" t="n"/>
      <c r="J173" s="10" t="n"/>
      <c r="K173" s="10" t="n"/>
      <c r="L173" s="10" t="n"/>
      <c r="M173" s="13" t="n"/>
      <c r="N173" s="13" t="n"/>
      <c r="O173" s="13" t="n"/>
      <c r="P173" s="13" t="n"/>
      <c r="Q173" s="10" t="n"/>
      <c r="R173" s="10" t="n"/>
      <c r="S173" s="10" t="n"/>
      <c r="T173" s="10" t="n"/>
      <c r="U173" s="10" t="n"/>
      <c r="V173" s="10" t="n"/>
      <c r="W173" s="10" t="n"/>
      <c r="X173" s="10" t="n"/>
      <c r="Y173" s="11" t="n"/>
      <c r="Z173" s="11" t="n"/>
      <c r="AA173" s="11" t="n"/>
      <c r="AB173" s="11" t="n"/>
      <c r="AC173" s="11" t="n"/>
      <c r="AD173" s="11" t="n"/>
      <c r="AE173" s="10" t="n"/>
      <c r="AF173" s="10" t="n"/>
      <c r="AG173" s="10" t="n"/>
      <c r="AH173" s="10" t="n"/>
      <c r="AI173" s="13" t="n"/>
      <c r="AJ173" s="13" t="n"/>
      <c r="AK173" s="13" t="n"/>
      <c r="AL173" s="13" t="n"/>
      <c r="AM173" s="13" t="n"/>
      <c r="AN173" s="13" t="n"/>
      <c r="AO173" s="13" t="n"/>
      <c r="AP173" s="14" t="n"/>
      <c r="AQ173" s="14" t="n"/>
      <c r="AR173" s="14" t="n"/>
      <c r="AS173" s="13" t="n"/>
      <c r="AT173" s="13" t="n"/>
      <c r="AU173" s="10" t="n"/>
      <c r="AV173" s="10" t="n"/>
      <c r="AW173" s="10" t="n"/>
      <c r="AX173" s="10" t="n"/>
      <c r="AY173" s="10" t="n"/>
      <c r="AZ173" s="10" t="n"/>
      <c r="BA173" s="10" t="n"/>
      <c r="BB173" s="10" t="n"/>
      <c r="BC173" s="10" t="n"/>
      <c r="BD173" s="11" t="n"/>
      <c r="BE173" s="10" t="n"/>
      <c r="BF173" s="10" t="n"/>
      <c r="BG173" s="10" t="n"/>
      <c r="BH173" s="10" t="n"/>
      <c r="BI173" s="10" t="n"/>
      <c r="BJ173" s="10" t="n"/>
      <c r="BK173" s="10" t="n"/>
      <c r="BL173" s="10" t="n"/>
      <c r="BM173" s="10" t="n"/>
    </row>
    <row r="174" ht="15.75" customHeight="1" s="218">
      <c r="A174" s="10" t="n"/>
      <c r="B174" s="10" t="n"/>
      <c r="C174" s="10" t="n"/>
      <c r="D174" s="10" t="n"/>
      <c r="E174" s="10" t="n"/>
      <c r="F174" s="10" t="n"/>
      <c r="G174" s="11" t="n"/>
      <c r="H174" s="10" t="n"/>
      <c r="I174" s="10" t="n"/>
      <c r="J174" s="10" t="n"/>
      <c r="K174" s="10" t="n"/>
      <c r="L174" s="10" t="n"/>
      <c r="M174" s="13" t="n"/>
      <c r="N174" s="13" t="n"/>
      <c r="O174" s="13" t="n"/>
      <c r="P174" s="13" t="n"/>
      <c r="Q174" s="10" t="n"/>
      <c r="R174" s="10" t="n"/>
      <c r="S174" s="10" t="n"/>
      <c r="T174" s="10" t="n"/>
      <c r="U174" s="10" t="n"/>
      <c r="V174" s="10" t="n"/>
      <c r="W174" s="10" t="n"/>
      <c r="X174" s="10" t="n"/>
      <c r="Y174" s="11" t="n"/>
      <c r="Z174" s="11" t="n"/>
      <c r="AA174" s="11" t="n"/>
      <c r="AB174" s="11" t="n"/>
      <c r="AC174" s="11" t="n"/>
      <c r="AD174" s="11" t="n"/>
      <c r="AE174" s="10" t="n"/>
      <c r="AF174" s="10" t="n"/>
      <c r="AG174" s="10" t="n"/>
      <c r="AH174" s="10" t="n"/>
      <c r="AI174" s="13" t="n"/>
      <c r="AJ174" s="13" t="n"/>
      <c r="AK174" s="13" t="n"/>
      <c r="AL174" s="13" t="n"/>
      <c r="AM174" s="13" t="n"/>
      <c r="AN174" s="13" t="n"/>
      <c r="AO174" s="13" t="n"/>
      <c r="AP174" s="14" t="n"/>
      <c r="AQ174" s="14" t="n"/>
      <c r="AR174" s="14" t="n"/>
      <c r="AS174" s="13" t="n"/>
      <c r="AT174" s="13" t="n"/>
      <c r="AU174" s="10" t="n"/>
      <c r="AV174" s="10" t="n"/>
      <c r="AW174" s="10" t="n"/>
      <c r="AX174" s="10" t="n"/>
      <c r="AY174" s="10" t="n"/>
      <c r="AZ174" s="10" t="n"/>
      <c r="BA174" s="10" t="n"/>
      <c r="BB174" s="10" t="n"/>
      <c r="BC174" s="10" t="n"/>
      <c r="BD174" s="11" t="n"/>
      <c r="BE174" s="10" t="n"/>
      <c r="BF174" s="10" t="n"/>
      <c r="BG174" s="10" t="n"/>
      <c r="BH174" s="10" t="n"/>
      <c r="BI174" s="10" t="n"/>
      <c r="BJ174" s="10" t="n"/>
      <c r="BK174" s="10" t="n"/>
      <c r="BL174" s="10" t="n"/>
      <c r="BM174" s="10" t="n"/>
    </row>
    <row r="175" ht="15.75" customHeight="1" s="218">
      <c r="A175" s="10" t="n"/>
      <c r="B175" s="10" t="n"/>
      <c r="C175" s="10" t="n"/>
      <c r="D175" s="10" t="n"/>
      <c r="E175" s="10" t="n"/>
      <c r="F175" s="10" t="n"/>
      <c r="G175" s="11" t="n"/>
      <c r="H175" s="10" t="n"/>
      <c r="I175" s="10" t="n"/>
      <c r="J175" s="10" t="n"/>
      <c r="K175" s="10" t="n"/>
      <c r="L175" s="10" t="n"/>
      <c r="M175" s="13" t="n"/>
      <c r="N175" s="13" t="n"/>
      <c r="O175" s="13" t="n"/>
      <c r="P175" s="13" t="n"/>
      <c r="Q175" s="10" t="n"/>
      <c r="R175" s="10" t="n"/>
      <c r="S175" s="10" t="n"/>
      <c r="T175" s="10" t="n"/>
      <c r="U175" s="10" t="n"/>
      <c r="V175" s="10" t="n"/>
      <c r="W175" s="10" t="n"/>
      <c r="X175" s="10" t="n"/>
      <c r="Y175" s="11" t="n"/>
      <c r="Z175" s="11" t="n"/>
      <c r="AA175" s="11" t="n"/>
      <c r="AB175" s="11" t="n"/>
      <c r="AC175" s="11" t="n"/>
      <c r="AD175" s="11" t="n"/>
      <c r="AE175" s="10" t="n"/>
      <c r="AF175" s="10" t="n"/>
      <c r="AG175" s="10" t="n"/>
      <c r="AH175" s="10" t="n"/>
      <c r="AI175" s="13" t="n"/>
      <c r="AJ175" s="13" t="n"/>
      <c r="AK175" s="13" t="n"/>
      <c r="AL175" s="13" t="n"/>
      <c r="AM175" s="13" t="n"/>
      <c r="AN175" s="13" t="n"/>
      <c r="AO175" s="13" t="n"/>
      <c r="AP175" s="14" t="n"/>
      <c r="AQ175" s="14" t="n"/>
      <c r="AR175" s="14" t="n"/>
      <c r="AS175" s="13" t="n"/>
      <c r="AT175" s="13" t="n"/>
      <c r="AU175" s="10" t="n"/>
      <c r="AV175" s="10" t="n"/>
      <c r="AW175" s="10" t="n"/>
      <c r="AX175" s="10" t="n"/>
      <c r="AY175" s="10" t="n"/>
      <c r="AZ175" s="10" t="n"/>
      <c r="BA175" s="10" t="n"/>
      <c r="BB175" s="10" t="n"/>
      <c r="BC175" s="10" t="n"/>
      <c r="BD175" s="11" t="n"/>
      <c r="BE175" s="10" t="n"/>
      <c r="BF175" s="10" t="n"/>
      <c r="BG175" s="10" t="n"/>
      <c r="BH175" s="10" t="n"/>
      <c r="BI175" s="10" t="n"/>
      <c r="BJ175" s="10" t="n"/>
      <c r="BK175" s="10" t="n"/>
      <c r="BL175" s="10" t="n"/>
      <c r="BM175" s="10" t="n"/>
    </row>
    <row r="176" ht="15.75" customHeight="1" s="218">
      <c r="A176" s="10" t="n"/>
      <c r="B176" s="10" t="n"/>
      <c r="C176" s="10" t="n"/>
      <c r="D176" s="10" t="n"/>
      <c r="E176" s="10" t="n"/>
      <c r="F176" s="10" t="n"/>
      <c r="G176" s="11" t="n"/>
      <c r="H176" s="10" t="n"/>
      <c r="I176" s="10" t="n"/>
      <c r="J176" s="10" t="n"/>
      <c r="K176" s="10" t="n"/>
      <c r="L176" s="10" t="n"/>
      <c r="M176" s="13" t="n"/>
      <c r="N176" s="13" t="n"/>
      <c r="O176" s="13" t="n"/>
      <c r="P176" s="13" t="n"/>
      <c r="Q176" s="10" t="n"/>
      <c r="R176" s="10" t="n"/>
      <c r="S176" s="10" t="n"/>
      <c r="T176" s="10" t="n"/>
      <c r="U176" s="10" t="n"/>
      <c r="V176" s="10" t="n"/>
      <c r="W176" s="10" t="n"/>
      <c r="X176" s="10" t="n"/>
      <c r="Y176" s="11" t="n"/>
      <c r="Z176" s="11" t="n"/>
      <c r="AA176" s="11" t="n"/>
      <c r="AB176" s="11" t="n"/>
      <c r="AC176" s="11" t="n"/>
      <c r="AD176" s="11" t="n"/>
      <c r="AE176" s="10" t="n"/>
      <c r="AF176" s="10" t="n"/>
      <c r="AG176" s="10" t="n"/>
      <c r="AH176" s="10" t="n"/>
      <c r="AI176" s="13" t="n"/>
      <c r="AJ176" s="13" t="n"/>
      <c r="AK176" s="13" t="n"/>
      <c r="AL176" s="13" t="n"/>
      <c r="AM176" s="13" t="n"/>
      <c r="AN176" s="13" t="n"/>
      <c r="AO176" s="13" t="n"/>
      <c r="AP176" s="14" t="n"/>
      <c r="AQ176" s="14" t="n"/>
      <c r="AR176" s="14" t="n"/>
      <c r="AS176" s="13" t="n"/>
      <c r="AT176" s="13" t="n"/>
      <c r="AU176" s="10" t="n"/>
      <c r="AV176" s="10" t="n"/>
      <c r="AW176" s="10" t="n"/>
      <c r="AX176" s="10" t="n"/>
      <c r="AY176" s="10" t="n"/>
      <c r="AZ176" s="10" t="n"/>
      <c r="BA176" s="10" t="n"/>
      <c r="BB176" s="10" t="n"/>
      <c r="BC176" s="10" t="n"/>
      <c r="BD176" s="11" t="n"/>
      <c r="BE176" s="10" t="n"/>
      <c r="BF176" s="10" t="n"/>
      <c r="BG176" s="10" t="n"/>
      <c r="BH176" s="10" t="n"/>
      <c r="BI176" s="10" t="n"/>
      <c r="BJ176" s="10" t="n"/>
      <c r="BK176" s="10" t="n"/>
      <c r="BL176" s="10" t="n"/>
      <c r="BM176" s="10" t="n"/>
    </row>
    <row r="177" ht="15.75" customHeight="1" s="218">
      <c r="A177" s="10" t="n"/>
      <c r="B177" s="10" t="n"/>
      <c r="C177" s="10" t="n"/>
      <c r="D177" s="10" t="n"/>
      <c r="E177" s="10" t="n"/>
      <c r="F177" s="10" t="n"/>
      <c r="G177" s="11" t="n"/>
      <c r="H177" s="10" t="n"/>
      <c r="I177" s="10" t="n"/>
      <c r="J177" s="10" t="n"/>
      <c r="K177" s="10" t="n"/>
      <c r="L177" s="10" t="n"/>
      <c r="M177" s="13" t="n"/>
      <c r="N177" s="13" t="n"/>
      <c r="O177" s="13" t="n"/>
      <c r="P177" s="13" t="n"/>
      <c r="Q177" s="10" t="n"/>
      <c r="R177" s="10" t="n"/>
      <c r="S177" s="10" t="n"/>
      <c r="T177" s="10" t="n"/>
      <c r="U177" s="10" t="n"/>
      <c r="V177" s="10" t="n"/>
      <c r="W177" s="10" t="n"/>
      <c r="X177" s="10" t="n"/>
      <c r="Y177" s="11" t="n"/>
      <c r="Z177" s="11" t="n"/>
      <c r="AA177" s="11" t="n"/>
      <c r="AB177" s="11" t="n"/>
      <c r="AC177" s="11" t="n"/>
      <c r="AD177" s="11" t="n"/>
      <c r="AE177" s="10" t="n"/>
      <c r="AF177" s="10" t="n"/>
      <c r="AG177" s="10" t="n"/>
      <c r="AH177" s="10" t="n"/>
      <c r="AI177" s="13" t="n"/>
      <c r="AJ177" s="13" t="n"/>
      <c r="AK177" s="13" t="n"/>
      <c r="AL177" s="13" t="n"/>
      <c r="AM177" s="13" t="n"/>
      <c r="AN177" s="13" t="n"/>
      <c r="AO177" s="13" t="n"/>
      <c r="AP177" s="14" t="n"/>
      <c r="AQ177" s="14" t="n"/>
      <c r="AR177" s="14" t="n"/>
      <c r="AS177" s="13" t="n"/>
      <c r="AT177" s="13" t="n"/>
      <c r="AU177" s="10" t="n"/>
      <c r="AV177" s="10" t="n"/>
      <c r="AW177" s="10" t="n"/>
      <c r="AX177" s="10" t="n"/>
      <c r="AY177" s="10" t="n"/>
      <c r="AZ177" s="10" t="n"/>
      <c r="BA177" s="10" t="n"/>
      <c r="BB177" s="10" t="n"/>
      <c r="BC177" s="10" t="n"/>
      <c r="BD177" s="11" t="n"/>
      <c r="BE177" s="10" t="n"/>
      <c r="BF177" s="10" t="n"/>
      <c r="BG177" s="10" t="n"/>
      <c r="BH177" s="10" t="n"/>
      <c r="BI177" s="10" t="n"/>
      <c r="BJ177" s="10" t="n"/>
      <c r="BK177" s="10" t="n"/>
      <c r="BL177" s="10" t="n"/>
      <c r="BM177" s="10" t="n"/>
    </row>
    <row r="178" ht="15.75" customHeight="1" s="218">
      <c r="A178" s="10" t="n"/>
      <c r="B178" s="10" t="n"/>
      <c r="C178" s="10" t="n"/>
      <c r="D178" s="10" t="n"/>
      <c r="E178" s="10" t="n"/>
      <c r="F178" s="10" t="n"/>
      <c r="G178" s="11" t="n"/>
      <c r="H178" s="10" t="n"/>
      <c r="I178" s="10" t="n"/>
      <c r="J178" s="10" t="n"/>
      <c r="K178" s="10" t="n"/>
      <c r="L178" s="10" t="n"/>
      <c r="M178" s="13" t="n"/>
      <c r="N178" s="13" t="n"/>
      <c r="O178" s="13" t="n"/>
      <c r="P178" s="13" t="n"/>
      <c r="Q178" s="10" t="n"/>
      <c r="R178" s="10" t="n"/>
      <c r="S178" s="10" t="n"/>
      <c r="T178" s="10" t="n"/>
      <c r="U178" s="10" t="n"/>
      <c r="V178" s="10" t="n"/>
      <c r="W178" s="10" t="n"/>
      <c r="X178" s="10" t="n"/>
      <c r="Y178" s="11" t="n"/>
      <c r="Z178" s="11" t="n"/>
      <c r="AA178" s="11" t="n"/>
      <c r="AB178" s="11" t="n"/>
      <c r="AC178" s="11" t="n"/>
      <c r="AD178" s="11" t="n"/>
      <c r="AE178" s="10" t="n"/>
      <c r="AF178" s="10" t="n"/>
      <c r="AG178" s="10" t="n"/>
      <c r="AH178" s="10" t="n"/>
      <c r="AI178" s="13" t="n"/>
      <c r="AJ178" s="13" t="n"/>
      <c r="AK178" s="13" t="n"/>
      <c r="AL178" s="13" t="n"/>
      <c r="AM178" s="13" t="n"/>
      <c r="AN178" s="13" t="n"/>
      <c r="AO178" s="13" t="n"/>
      <c r="AP178" s="14" t="n"/>
      <c r="AQ178" s="14" t="n"/>
      <c r="AR178" s="14" t="n"/>
      <c r="AS178" s="13" t="n"/>
      <c r="AT178" s="13" t="n"/>
      <c r="AU178" s="10" t="n"/>
      <c r="AV178" s="10" t="n"/>
      <c r="AW178" s="10" t="n"/>
      <c r="AX178" s="10" t="n"/>
      <c r="AY178" s="10" t="n"/>
      <c r="AZ178" s="10" t="n"/>
      <c r="BA178" s="10" t="n"/>
      <c r="BB178" s="10" t="n"/>
      <c r="BC178" s="10" t="n"/>
      <c r="BD178" s="11" t="n"/>
      <c r="BE178" s="10" t="n"/>
      <c r="BF178" s="10" t="n"/>
      <c r="BG178" s="10" t="n"/>
      <c r="BH178" s="10" t="n"/>
      <c r="BI178" s="10" t="n"/>
      <c r="BJ178" s="10" t="n"/>
      <c r="BK178" s="10" t="n"/>
      <c r="BL178" s="10" t="n"/>
      <c r="BM178" s="10" t="n"/>
    </row>
    <row r="179" ht="15.75" customHeight="1" s="218">
      <c r="A179" s="10" t="n"/>
      <c r="B179" s="10" t="n"/>
      <c r="C179" s="10" t="n"/>
      <c r="D179" s="10" t="n"/>
      <c r="E179" s="10" t="n"/>
      <c r="F179" s="10" t="n"/>
      <c r="G179" s="11" t="n"/>
      <c r="H179" s="10" t="n"/>
      <c r="I179" s="10" t="n"/>
      <c r="J179" s="10" t="n"/>
      <c r="K179" s="10" t="n"/>
      <c r="L179" s="10" t="n"/>
      <c r="M179" s="13" t="n"/>
      <c r="N179" s="13" t="n"/>
      <c r="O179" s="13" t="n"/>
      <c r="P179" s="13" t="n"/>
      <c r="Q179" s="10" t="n"/>
      <c r="R179" s="10" t="n"/>
      <c r="S179" s="10" t="n"/>
      <c r="T179" s="10" t="n"/>
      <c r="U179" s="10" t="n"/>
      <c r="V179" s="10" t="n"/>
      <c r="W179" s="10" t="n"/>
      <c r="X179" s="10" t="n"/>
      <c r="Y179" s="11" t="n"/>
      <c r="Z179" s="11" t="n"/>
      <c r="AA179" s="11" t="n"/>
      <c r="AB179" s="11" t="n"/>
      <c r="AC179" s="11" t="n"/>
      <c r="AD179" s="11" t="n"/>
      <c r="AE179" s="10" t="n"/>
      <c r="AF179" s="10" t="n"/>
      <c r="AG179" s="10" t="n"/>
      <c r="AH179" s="10" t="n"/>
      <c r="AI179" s="13" t="n"/>
      <c r="AJ179" s="13" t="n"/>
      <c r="AK179" s="13" t="n"/>
      <c r="AL179" s="13" t="n"/>
      <c r="AM179" s="13" t="n"/>
      <c r="AN179" s="13" t="n"/>
      <c r="AO179" s="13" t="n"/>
      <c r="AP179" s="14" t="n"/>
      <c r="AQ179" s="14" t="n"/>
      <c r="AR179" s="14" t="n"/>
      <c r="AS179" s="13" t="n"/>
      <c r="AT179" s="13" t="n"/>
      <c r="AU179" s="10" t="n"/>
      <c r="AV179" s="10" t="n"/>
      <c r="AW179" s="10" t="n"/>
      <c r="AX179" s="10" t="n"/>
      <c r="AY179" s="10" t="n"/>
      <c r="AZ179" s="10" t="n"/>
      <c r="BA179" s="10" t="n"/>
      <c r="BB179" s="10" t="n"/>
      <c r="BC179" s="10" t="n"/>
      <c r="BD179" s="11" t="n"/>
      <c r="BE179" s="10" t="n"/>
      <c r="BF179" s="10" t="n"/>
      <c r="BG179" s="10" t="n"/>
      <c r="BH179" s="10" t="n"/>
      <c r="BI179" s="10" t="n"/>
      <c r="BJ179" s="10" t="n"/>
      <c r="BK179" s="10" t="n"/>
      <c r="BL179" s="10" t="n"/>
      <c r="BM179" s="10" t="n"/>
    </row>
    <row r="180" ht="15.75" customHeight="1" s="218">
      <c r="A180" s="10" t="n"/>
      <c r="B180" s="10" t="n"/>
      <c r="C180" s="10" t="n"/>
      <c r="D180" s="10" t="n"/>
      <c r="E180" s="10" t="n"/>
      <c r="F180" s="10" t="n"/>
      <c r="G180" s="11" t="n"/>
      <c r="H180" s="10" t="n"/>
      <c r="I180" s="10" t="n"/>
      <c r="J180" s="10" t="n"/>
      <c r="K180" s="10" t="n"/>
      <c r="L180" s="10" t="n"/>
      <c r="M180" s="13" t="n"/>
      <c r="N180" s="13" t="n"/>
      <c r="O180" s="13" t="n"/>
      <c r="P180" s="13" t="n"/>
      <c r="Q180" s="10" t="n"/>
      <c r="R180" s="10" t="n"/>
      <c r="S180" s="10" t="n"/>
      <c r="T180" s="10" t="n"/>
      <c r="U180" s="10" t="n"/>
      <c r="V180" s="10" t="n"/>
      <c r="W180" s="10" t="n"/>
      <c r="X180" s="10" t="n"/>
      <c r="Y180" s="11" t="n"/>
      <c r="Z180" s="11" t="n"/>
      <c r="AA180" s="11" t="n"/>
      <c r="AB180" s="11" t="n"/>
      <c r="AC180" s="11" t="n"/>
      <c r="AD180" s="11" t="n"/>
      <c r="AE180" s="10" t="n"/>
      <c r="AF180" s="10" t="n"/>
      <c r="AG180" s="10" t="n"/>
      <c r="AH180" s="10" t="n"/>
      <c r="AI180" s="13" t="n"/>
      <c r="AJ180" s="13" t="n"/>
      <c r="AK180" s="13" t="n"/>
      <c r="AL180" s="13" t="n"/>
      <c r="AM180" s="13" t="n"/>
      <c r="AN180" s="13" t="n"/>
      <c r="AO180" s="13" t="n"/>
      <c r="AP180" s="14" t="n"/>
      <c r="AQ180" s="14" t="n"/>
      <c r="AR180" s="14" t="n"/>
      <c r="AS180" s="13" t="n"/>
      <c r="AT180" s="13" t="n"/>
      <c r="AU180" s="10" t="n"/>
      <c r="AV180" s="10" t="n"/>
      <c r="AW180" s="10" t="n"/>
      <c r="AX180" s="10" t="n"/>
      <c r="AY180" s="10" t="n"/>
      <c r="AZ180" s="10" t="n"/>
      <c r="BA180" s="10" t="n"/>
      <c r="BB180" s="10" t="n"/>
      <c r="BC180" s="10" t="n"/>
      <c r="BD180" s="11" t="n"/>
      <c r="BE180" s="10" t="n"/>
      <c r="BF180" s="10" t="n"/>
      <c r="BG180" s="10" t="n"/>
      <c r="BH180" s="10" t="n"/>
      <c r="BI180" s="10" t="n"/>
      <c r="BJ180" s="10" t="n"/>
      <c r="BK180" s="10" t="n"/>
      <c r="BL180" s="10" t="n"/>
      <c r="BM180" s="10" t="n"/>
    </row>
    <row r="181" ht="15.75" customHeight="1" s="218">
      <c r="A181" s="10" t="n"/>
      <c r="B181" s="10" t="n"/>
      <c r="C181" s="10" t="n"/>
      <c r="D181" s="10" t="n"/>
      <c r="E181" s="10" t="n"/>
      <c r="F181" s="10" t="n"/>
      <c r="G181" s="11" t="n"/>
      <c r="H181" s="10" t="n"/>
      <c r="I181" s="10" t="n"/>
      <c r="J181" s="10" t="n"/>
      <c r="K181" s="10" t="n"/>
      <c r="L181" s="10" t="n"/>
      <c r="M181" s="13" t="n"/>
      <c r="N181" s="13" t="n"/>
      <c r="O181" s="13" t="n"/>
      <c r="P181" s="13" t="n"/>
      <c r="Q181" s="10" t="n"/>
      <c r="R181" s="10" t="n"/>
      <c r="S181" s="10" t="n"/>
      <c r="T181" s="10" t="n"/>
      <c r="U181" s="10" t="n"/>
      <c r="V181" s="10" t="n"/>
      <c r="W181" s="10" t="n"/>
      <c r="X181" s="10" t="n"/>
      <c r="Y181" s="11" t="n"/>
      <c r="Z181" s="11" t="n"/>
      <c r="AA181" s="11" t="n"/>
      <c r="AB181" s="11" t="n"/>
      <c r="AC181" s="11" t="n"/>
      <c r="AD181" s="11" t="n"/>
      <c r="AE181" s="10" t="n"/>
      <c r="AF181" s="10" t="n"/>
      <c r="AG181" s="10" t="n"/>
      <c r="AH181" s="10" t="n"/>
      <c r="AI181" s="13" t="n"/>
      <c r="AJ181" s="13" t="n"/>
      <c r="AK181" s="13" t="n"/>
      <c r="AL181" s="13" t="n"/>
      <c r="AM181" s="13" t="n"/>
      <c r="AN181" s="13" t="n"/>
      <c r="AO181" s="13" t="n"/>
      <c r="AP181" s="14" t="n"/>
      <c r="AQ181" s="14" t="n"/>
      <c r="AR181" s="14" t="n"/>
      <c r="AS181" s="13" t="n"/>
      <c r="AT181" s="13" t="n"/>
      <c r="AU181" s="10" t="n"/>
      <c r="AV181" s="10" t="n"/>
      <c r="AW181" s="10" t="n"/>
      <c r="AX181" s="10" t="n"/>
      <c r="AY181" s="10" t="n"/>
      <c r="AZ181" s="10" t="n"/>
      <c r="BA181" s="10" t="n"/>
      <c r="BB181" s="10" t="n"/>
      <c r="BC181" s="10" t="n"/>
      <c r="BD181" s="11" t="n"/>
      <c r="BE181" s="10" t="n"/>
      <c r="BF181" s="10" t="n"/>
      <c r="BG181" s="10" t="n"/>
      <c r="BH181" s="10" t="n"/>
      <c r="BI181" s="10" t="n"/>
      <c r="BJ181" s="10" t="n"/>
      <c r="BK181" s="10" t="n"/>
      <c r="BL181" s="10" t="n"/>
      <c r="BM181" s="10" t="n"/>
    </row>
    <row r="182" ht="15.75" customHeight="1" s="218">
      <c r="A182" s="10" t="n"/>
      <c r="B182" s="10" t="n"/>
      <c r="C182" s="10" t="n"/>
      <c r="D182" s="10" t="n"/>
      <c r="E182" s="10" t="n"/>
      <c r="F182" s="10" t="n"/>
      <c r="G182" s="11" t="n"/>
      <c r="H182" s="10" t="n"/>
      <c r="I182" s="10" t="n"/>
      <c r="J182" s="10" t="n"/>
      <c r="K182" s="10" t="n"/>
      <c r="L182" s="10" t="n"/>
      <c r="M182" s="13" t="n"/>
      <c r="N182" s="13" t="n"/>
      <c r="O182" s="13" t="n"/>
      <c r="P182" s="13" t="n"/>
      <c r="Q182" s="10" t="n"/>
      <c r="R182" s="10" t="n"/>
      <c r="S182" s="10" t="n"/>
      <c r="T182" s="10" t="n"/>
      <c r="U182" s="10" t="n"/>
      <c r="V182" s="10" t="n"/>
      <c r="W182" s="10" t="n"/>
      <c r="X182" s="10" t="n"/>
      <c r="Y182" s="11" t="n"/>
      <c r="Z182" s="11" t="n"/>
      <c r="AA182" s="11" t="n"/>
      <c r="AB182" s="11" t="n"/>
      <c r="AC182" s="11" t="n"/>
      <c r="AD182" s="11" t="n"/>
      <c r="AE182" s="10" t="n"/>
      <c r="AF182" s="10" t="n"/>
      <c r="AG182" s="10" t="n"/>
      <c r="AH182" s="10" t="n"/>
      <c r="AI182" s="13" t="n"/>
      <c r="AJ182" s="13" t="n"/>
      <c r="AK182" s="13" t="n"/>
      <c r="AL182" s="13" t="n"/>
      <c r="AM182" s="13" t="n"/>
      <c r="AN182" s="13" t="n"/>
      <c r="AO182" s="13" t="n"/>
      <c r="AP182" s="14" t="n"/>
      <c r="AQ182" s="14" t="n"/>
      <c r="AR182" s="14" t="n"/>
      <c r="AS182" s="13" t="n"/>
      <c r="AT182" s="13" t="n"/>
      <c r="AU182" s="10" t="n"/>
      <c r="AV182" s="10" t="n"/>
      <c r="AW182" s="10" t="n"/>
      <c r="AX182" s="10" t="n"/>
      <c r="AY182" s="10" t="n"/>
      <c r="AZ182" s="10" t="n"/>
      <c r="BA182" s="10" t="n"/>
      <c r="BB182" s="10" t="n"/>
      <c r="BC182" s="10" t="n"/>
      <c r="BD182" s="11" t="n"/>
      <c r="BE182" s="10" t="n"/>
      <c r="BF182" s="10" t="n"/>
      <c r="BG182" s="10" t="n"/>
      <c r="BH182" s="10" t="n"/>
      <c r="BI182" s="10" t="n"/>
      <c r="BJ182" s="10" t="n"/>
      <c r="BK182" s="10" t="n"/>
      <c r="BL182" s="10" t="n"/>
      <c r="BM182" s="10" t="n"/>
    </row>
    <row r="183" ht="15.75" customHeight="1" s="218">
      <c r="A183" s="10" t="n"/>
      <c r="B183" s="10" t="n"/>
      <c r="C183" s="10" t="n"/>
      <c r="D183" s="10" t="n"/>
      <c r="E183" s="10" t="n"/>
      <c r="F183" s="10" t="n"/>
      <c r="G183" s="11" t="n"/>
      <c r="H183" s="10" t="n"/>
      <c r="I183" s="10" t="n"/>
      <c r="J183" s="10" t="n"/>
      <c r="K183" s="10" t="n"/>
      <c r="L183" s="10" t="n"/>
      <c r="M183" s="13" t="n"/>
      <c r="N183" s="13" t="n"/>
      <c r="O183" s="13" t="n"/>
      <c r="P183" s="13" t="n"/>
      <c r="Q183" s="10" t="n"/>
      <c r="R183" s="10" t="n"/>
      <c r="S183" s="10" t="n"/>
      <c r="T183" s="10" t="n"/>
      <c r="U183" s="10" t="n"/>
      <c r="V183" s="10" t="n"/>
      <c r="W183" s="10" t="n"/>
      <c r="X183" s="10" t="n"/>
      <c r="Y183" s="11" t="n"/>
      <c r="Z183" s="11" t="n"/>
      <c r="AA183" s="11" t="n"/>
      <c r="AB183" s="11" t="n"/>
      <c r="AC183" s="11" t="n"/>
      <c r="AD183" s="11" t="n"/>
      <c r="AE183" s="10" t="n"/>
      <c r="AF183" s="10" t="n"/>
      <c r="AG183" s="10" t="n"/>
      <c r="AH183" s="10" t="n"/>
      <c r="AI183" s="13" t="n"/>
      <c r="AJ183" s="13" t="n"/>
      <c r="AK183" s="13" t="n"/>
      <c r="AL183" s="13" t="n"/>
      <c r="AM183" s="13" t="n"/>
      <c r="AN183" s="13" t="n"/>
      <c r="AO183" s="13" t="n"/>
      <c r="AP183" s="14" t="n"/>
      <c r="AQ183" s="14" t="n"/>
      <c r="AR183" s="14" t="n"/>
      <c r="AS183" s="13" t="n"/>
      <c r="AT183" s="13" t="n"/>
      <c r="AU183" s="10" t="n"/>
      <c r="AV183" s="10" t="n"/>
      <c r="AW183" s="10" t="n"/>
      <c r="AX183" s="10" t="n"/>
      <c r="AY183" s="10" t="n"/>
      <c r="AZ183" s="10" t="n"/>
      <c r="BA183" s="10" t="n"/>
      <c r="BB183" s="10" t="n"/>
      <c r="BC183" s="10" t="n"/>
      <c r="BD183" s="11" t="n"/>
      <c r="BE183" s="10" t="n"/>
      <c r="BF183" s="10" t="n"/>
      <c r="BG183" s="10" t="n"/>
      <c r="BH183" s="10" t="n"/>
      <c r="BI183" s="10" t="n"/>
      <c r="BJ183" s="10" t="n"/>
      <c r="BK183" s="10" t="n"/>
      <c r="BL183" s="10" t="n"/>
      <c r="BM183" s="10" t="n"/>
    </row>
    <row r="184" ht="15.75" customHeight="1" s="218">
      <c r="A184" s="10" t="n"/>
      <c r="B184" s="10" t="n"/>
      <c r="C184" s="10" t="n"/>
      <c r="D184" s="10" t="n"/>
      <c r="E184" s="10" t="n"/>
      <c r="F184" s="10" t="n"/>
      <c r="G184" s="11" t="n"/>
      <c r="H184" s="10" t="n"/>
      <c r="I184" s="10" t="n"/>
      <c r="J184" s="10" t="n"/>
      <c r="K184" s="10" t="n"/>
      <c r="L184" s="10" t="n"/>
      <c r="M184" s="13" t="n"/>
      <c r="N184" s="13" t="n"/>
      <c r="O184" s="13" t="n"/>
      <c r="P184" s="13" t="n"/>
      <c r="Q184" s="10" t="n"/>
      <c r="R184" s="10" t="n"/>
      <c r="S184" s="10" t="n"/>
      <c r="T184" s="10" t="n"/>
      <c r="U184" s="10" t="n"/>
      <c r="V184" s="10" t="n"/>
      <c r="W184" s="10" t="n"/>
      <c r="X184" s="10" t="n"/>
      <c r="Y184" s="11" t="n"/>
      <c r="Z184" s="11" t="n"/>
      <c r="AA184" s="11" t="n"/>
      <c r="AB184" s="11" t="n"/>
      <c r="AC184" s="11" t="n"/>
      <c r="AD184" s="11" t="n"/>
      <c r="AE184" s="10" t="n"/>
      <c r="AF184" s="10" t="n"/>
      <c r="AG184" s="10" t="n"/>
      <c r="AH184" s="10" t="n"/>
      <c r="AI184" s="13" t="n"/>
      <c r="AJ184" s="13" t="n"/>
      <c r="AK184" s="13" t="n"/>
      <c r="AL184" s="13" t="n"/>
      <c r="AM184" s="13" t="n"/>
      <c r="AN184" s="13" t="n"/>
      <c r="AO184" s="13" t="n"/>
      <c r="AP184" s="14" t="n"/>
      <c r="AQ184" s="14" t="n"/>
      <c r="AR184" s="14" t="n"/>
      <c r="AS184" s="13" t="n"/>
      <c r="AT184" s="13" t="n"/>
      <c r="AU184" s="10" t="n"/>
      <c r="AV184" s="10" t="n"/>
      <c r="AW184" s="10" t="n"/>
      <c r="AX184" s="10" t="n"/>
      <c r="AY184" s="10" t="n"/>
      <c r="AZ184" s="10" t="n"/>
      <c r="BA184" s="10" t="n"/>
      <c r="BB184" s="10" t="n"/>
      <c r="BC184" s="10" t="n"/>
      <c r="BD184" s="11" t="n"/>
      <c r="BE184" s="10" t="n"/>
      <c r="BF184" s="10" t="n"/>
      <c r="BG184" s="10" t="n"/>
      <c r="BH184" s="10" t="n"/>
      <c r="BI184" s="10" t="n"/>
      <c r="BJ184" s="10" t="n"/>
      <c r="BK184" s="10" t="n"/>
      <c r="BL184" s="10" t="n"/>
      <c r="BM184" s="10" t="n"/>
    </row>
    <row r="185" ht="15.75" customHeight="1" s="218">
      <c r="A185" s="10" t="n"/>
      <c r="B185" s="10" t="n"/>
      <c r="C185" s="10" t="n"/>
      <c r="D185" s="10" t="n"/>
      <c r="E185" s="10" t="n"/>
      <c r="F185" s="10" t="n"/>
      <c r="G185" s="11" t="n"/>
      <c r="H185" s="10" t="n"/>
      <c r="I185" s="10" t="n"/>
      <c r="J185" s="10" t="n"/>
      <c r="K185" s="10" t="n"/>
      <c r="L185" s="10" t="n"/>
      <c r="M185" s="13" t="n"/>
      <c r="N185" s="13" t="n"/>
      <c r="O185" s="13" t="n"/>
      <c r="P185" s="13" t="n"/>
      <c r="Q185" s="10" t="n"/>
      <c r="R185" s="10" t="n"/>
      <c r="S185" s="10" t="n"/>
      <c r="T185" s="10" t="n"/>
      <c r="U185" s="10" t="n"/>
      <c r="V185" s="10" t="n"/>
      <c r="W185" s="10" t="n"/>
      <c r="X185" s="10" t="n"/>
      <c r="Y185" s="11" t="n"/>
      <c r="Z185" s="11" t="n"/>
      <c r="AA185" s="11" t="n"/>
      <c r="AB185" s="11" t="n"/>
      <c r="AC185" s="11" t="n"/>
      <c r="AD185" s="11" t="n"/>
      <c r="AE185" s="10" t="n"/>
      <c r="AF185" s="10" t="n"/>
      <c r="AG185" s="10" t="n"/>
      <c r="AH185" s="10" t="n"/>
      <c r="AI185" s="13" t="n"/>
      <c r="AJ185" s="13" t="n"/>
      <c r="AK185" s="13" t="n"/>
      <c r="AL185" s="13" t="n"/>
      <c r="AM185" s="13" t="n"/>
      <c r="AN185" s="13" t="n"/>
      <c r="AO185" s="13" t="n"/>
      <c r="AP185" s="14" t="n"/>
      <c r="AQ185" s="14" t="n"/>
      <c r="AR185" s="14" t="n"/>
      <c r="AS185" s="13" t="n"/>
      <c r="AT185" s="13" t="n"/>
      <c r="AU185" s="10" t="n"/>
      <c r="AV185" s="10" t="n"/>
      <c r="AW185" s="10" t="n"/>
      <c r="AX185" s="10" t="n"/>
      <c r="AY185" s="10" t="n"/>
      <c r="AZ185" s="10" t="n"/>
      <c r="BA185" s="10" t="n"/>
      <c r="BB185" s="10" t="n"/>
      <c r="BC185" s="10" t="n"/>
      <c r="BD185" s="11" t="n"/>
      <c r="BE185" s="10" t="n"/>
      <c r="BF185" s="10" t="n"/>
      <c r="BG185" s="10" t="n"/>
      <c r="BH185" s="10" t="n"/>
      <c r="BI185" s="10" t="n"/>
      <c r="BJ185" s="10" t="n"/>
      <c r="BK185" s="10" t="n"/>
      <c r="BL185" s="10" t="n"/>
      <c r="BM185" s="10" t="n"/>
    </row>
    <row r="186" ht="15.75" customHeight="1" s="218">
      <c r="A186" s="10" t="n"/>
      <c r="B186" s="10" t="n"/>
      <c r="C186" s="10" t="n"/>
      <c r="D186" s="10" t="n"/>
      <c r="E186" s="10" t="n"/>
      <c r="F186" s="10" t="n"/>
      <c r="G186" s="11" t="n"/>
      <c r="H186" s="10" t="n"/>
      <c r="I186" s="10" t="n"/>
      <c r="J186" s="10" t="n"/>
      <c r="K186" s="10" t="n"/>
      <c r="L186" s="10" t="n"/>
      <c r="M186" s="13" t="n"/>
      <c r="N186" s="13" t="n"/>
      <c r="O186" s="13" t="n"/>
      <c r="P186" s="13" t="n"/>
      <c r="Q186" s="10" t="n"/>
      <c r="R186" s="10" t="n"/>
      <c r="S186" s="10" t="n"/>
      <c r="T186" s="10" t="n"/>
      <c r="U186" s="10" t="n"/>
      <c r="V186" s="10" t="n"/>
      <c r="W186" s="10" t="n"/>
      <c r="X186" s="10" t="n"/>
      <c r="Y186" s="11" t="n"/>
      <c r="Z186" s="11" t="n"/>
      <c r="AA186" s="11" t="n"/>
      <c r="AB186" s="11" t="n"/>
      <c r="AC186" s="11" t="n"/>
      <c r="AD186" s="11" t="n"/>
      <c r="AE186" s="10" t="n"/>
      <c r="AF186" s="10" t="n"/>
      <c r="AG186" s="10" t="n"/>
      <c r="AH186" s="10" t="n"/>
      <c r="AI186" s="13" t="n"/>
      <c r="AJ186" s="13" t="n"/>
      <c r="AK186" s="13" t="n"/>
      <c r="AL186" s="13" t="n"/>
      <c r="AM186" s="13" t="n"/>
      <c r="AN186" s="13" t="n"/>
      <c r="AO186" s="13" t="n"/>
      <c r="AP186" s="14" t="n"/>
      <c r="AQ186" s="14" t="n"/>
      <c r="AR186" s="14" t="n"/>
      <c r="AS186" s="13" t="n"/>
      <c r="AT186" s="13" t="n"/>
      <c r="AU186" s="10" t="n"/>
      <c r="AV186" s="10" t="n"/>
      <c r="AW186" s="10" t="n"/>
      <c r="AX186" s="10" t="n"/>
      <c r="AY186" s="10" t="n"/>
      <c r="AZ186" s="10" t="n"/>
      <c r="BA186" s="10" t="n"/>
      <c r="BB186" s="10" t="n"/>
      <c r="BC186" s="10" t="n"/>
      <c r="BD186" s="11" t="n"/>
      <c r="BE186" s="10" t="n"/>
      <c r="BF186" s="10" t="n"/>
      <c r="BG186" s="10" t="n"/>
      <c r="BH186" s="10" t="n"/>
      <c r="BI186" s="10" t="n"/>
      <c r="BJ186" s="10" t="n"/>
      <c r="BK186" s="10" t="n"/>
      <c r="BL186" s="10" t="n"/>
      <c r="BM186" s="10" t="n"/>
    </row>
    <row r="187" ht="15.75" customHeight="1" s="218">
      <c r="A187" s="10" t="n"/>
      <c r="B187" s="10" t="n"/>
      <c r="C187" s="10" t="n"/>
      <c r="D187" s="10" t="n"/>
      <c r="E187" s="10" t="n"/>
      <c r="F187" s="10" t="n"/>
      <c r="G187" s="11" t="n"/>
      <c r="H187" s="10" t="n"/>
      <c r="I187" s="10" t="n"/>
      <c r="J187" s="10" t="n"/>
      <c r="K187" s="10" t="n"/>
      <c r="L187" s="10" t="n"/>
      <c r="M187" s="13" t="n"/>
      <c r="N187" s="13" t="n"/>
      <c r="O187" s="13" t="n"/>
      <c r="P187" s="13" t="n"/>
      <c r="Q187" s="10" t="n"/>
      <c r="R187" s="10" t="n"/>
      <c r="S187" s="10" t="n"/>
      <c r="T187" s="10" t="n"/>
      <c r="U187" s="10" t="n"/>
      <c r="V187" s="10" t="n"/>
      <c r="W187" s="10" t="n"/>
      <c r="X187" s="10" t="n"/>
      <c r="Y187" s="11" t="n"/>
      <c r="Z187" s="11" t="n"/>
      <c r="AA187" s="11" t="n"/>
      <c r="AB187" s="11" t="n"/>
      <c r="AC187" s="11" t="n"/>
      <c r="AD187" s="11" t="n"/>
      <c r="AE187" s="10" t="n"/>
      <c r="AF187" s="10" t="n"/>
      <c r="AG187" s="10" t="n"/>
      <c r="AH187" s="10" t="n"/>
      <c r="AI187" s="13" t="n"/>
      <c r="AJ187" s="13" t="n"/>
      <c r="AK187" s="13" t="n"/>
      <c r="AL187" s="13" t="n"/>
      <c r="AM187" s="13" t="n"/>
      <c r="AN187" s="13" t="n"/>
      <c r="AO187" s="13" t="n"/>
      <c r="AP187" s="14" t="n"/>
      <c r="AQ187" s="14" t="n"/>
      <c r="AR187" s="14" t="n"/>
      <c r="AS187" s="13" t="n"/>
      <c r="AT187" s="13" t="n"/>
      <c r="AU187" s="10" t="n"/>
      <c r="AV187" s="10" t="n"/>
      <c r="AW187" s="10" t="n"/>
      <c r="AX187" s="10" t="n"/>
      <c r="AY187" s="10" t="n"/>
      <c r="AZ187" s="10" t="n"/>
      <c r="BA187" s="10" t="n"/>
      <c r="BB187" s="10" t="n"/>
      <c r="BC187" s="10" t="n"/>
      <c r="BD187" s="11" t="n"/>
      <c r="BE187" s="10" t="n"/>
      <c r="BF187" s="10" t="n"/>
      <c r="BG187" s="10" t="n"/>
      <c r="BH187" s="10" t="n"/>
      <c r="BI187" s="10" t="n"/>
      <c r="BJ187" s="10" t="n"/>
      <c r="BK187" s="10" t="n"/>
      <c r="BL187" s="10" t="n"/>
      <c r="BM187" s="10" t="n"/>
    </row>
    <row r="188" ht="15.75" customHeight="1" s="218">
      <c r="A188" s="10" t="n"/>
      <c r="B188" s="10" t="n"/>
      <c r="C188" s="10" t="n"/>
      <c r="D188" s="10" t="n"/>
      <c r="E188" s="10" t="n"/>
      <c r="F188" s="10" t="n"/>
      <c r="G188" s="11" t="n"/>
      <c r="H188" s="10" t="n"/>
      <c r="I188" s="10" t="n"/>
      <c r="J188" s="10" t="n"/>
      <c r="K188" s="10" t="n"/>
      <c r="L188" s="10" t="n"/>
      <c r="M188" s="13" t="n"/>
      <c r="N188" s="13" t="n"/>
      <c r="O188" s="13" t="n"/>
      <c r="P188" s="13" t="n"/>
      <c r="Q188" s="10" t="n"/>
      <c r="R188" s="10" t="n"/>
      <c r="S188" s="10" t="n"/>
      <c r="T188" s="10" t="n"/>
      <c r="U188" s="10" t="n"/>
      <c r="V188" s="10" t="n"/>
      <c r="W188" s="10" t="n"/>
      <c r="X188" s="10" t="n"/>
      <c r="Y188" s="11" t="n"/>
      <c r="Z188" s="11" t="n"/>
      <c r="AA188" s="11" t="n"/>
      <c r="AB188" s="11" t="n"/>
      <c r="AC188" s="11" t="n"/>
      <c r="AD188" s="11" t="n"/>
      <c r="AE188" s="10" t="n"/>
      <c r="AF188" s="10" t="n"/>
      <c r="AG188" s="10" t="n"/>
      <c r="AH188" s="10" t="n"/>
      <c r="AI188" s="13" t="n"/>
      <c r="AJ188" s="13" t="n"/>
      <c r="AK188" s="13" t="n"/>
      <c r="AL188" s="13" t="n"/>
      <c r="AM188" s="13" t="n"/>
      <c r="AN188" s="13" t="n"/>
      <c r="AO188" s="13" t="n"/>
      <c r="AP188" s="14" t="n"/>
      <c r="AQ188" s="14" t="n"/>
      <c r="AR188" s="14" t="n"/>
      <c r="AS188" s="13" t="n"/>
      <c r="AT188" s="13" t="n"/>
      <c r="AU188" s="10" t="n"/>
      <c r="AV188" s="10" t="n"/>
      <c r="AW188" s="10" t="n"/>
      <c r="AX188" s="10" t="n"/>
      <c r="AY188" s="10" t="n"/>
      <c r="AZ188" s="10" t="n"/>
      <c r="BA188" s="10" t="n"/>
      <c r="BB188" s="10" t="n"/>
      <c r="BC188" s="10" t="n"/>
      <c r="BD188" s="11" t="n"/>
      <c r="BE188" s="10" t="n"/>
      <c r="BF188" s="10" t="n"/>
      <c r="BG188" s="10" t="n"/>
      <c r="BH188" s="10" t="n"/>
      <c r="BI188" s="10" t="n"/>
      <c r="BJ188" s="10" t="n"/>
      <c r="BK188" s="10" t="n"/>
      <c r="BL188" s="10" t="n"/>
      <c r="BM188" s="10" t="n"/>
    </row>
    <row r="189" ht="15.75" customHeight="1" s="218">
      <c r="A189" s="10" t="n"/>
      <c r="B189" s="10" t="n"/>
      <c r="C189" s="10" t="n"/>
      <c r="D189" s="10" t="n"/>
      <c r="E189" s="10" t="n"/>
      <c r="F189" s="10" t="n"/>
      <c r="G189" s="11" t="n"/>
      <c r="H189" s="10" t="n"/>
      <c r="I189" s="10" t="n"/>
      <c r="J189" s="10" t="n"/>
      <c r="K189" s="10" t="n"/>
      <c r="L189" s="10" t="n"/>
      <c r="M189" s="13" t="n"/>
      <c r="N189" s="13" t="n"/>
      <c r="O189" s="13" t="n"/>
      <c r="P189" s="13" t="n"/>
      <c r="Q189" s="10" t="n"/>
      <c r="R189" s="10" t="n"/>
      <c r="S189" s="10" t="n"/>
      <c r="T189" s="10" t="n"/>
      <c r="U189" s="10" t="n"/>
      <c r="V189" s="10" t="n"/>
      <c r="W189" s="10" t="n"/>
      <c r="X189" s="10" t="n"/>
      <c r="Y189" s="11" t="n"/>
      <c r="Z189" s="11" t="n"/>
      <c r="AA189" s="11" t="n"/>
      <c r="AB189" s="11" t="n"/>
      <c r="AC189" s="11" t="n"/>
      <c r="AD189" s="11" t="n"/>
      <c r="AE189" s="10" t="n"/>
      <c r="AF189" s="10" t="n"/>
      <c r="AG189" s="10" t="n"/>
      <c r="AH189" s="10" t="n"/>
      <c r="AI189" s="13" t="n"/>
      <c r="AJ189" s="13" t="n"/>
      <c r="AK189" s="13" t="n"/>
      <c r="AL189" s="13" t="n"/>
      <c r="AM189" s="13" t="n"/>
      <c r="AN189" s="13" t="n"/>
      <c r="AO189" s="13" t="n"/>
      <c r="AP189" s="14" t="n"/>
      <c r="AQ189" s="14" t="n"/>
      <c r="AR189" s="14" t="n"/>
      <c r="AS189" s="13" t="n"/>
      <c r="AT189" s="13" t="n"/>
      <c r="AU189" s="10" t="n"/>
      <c r="AV189" s="10" t="n"/>
      <c r="AW189" s="10" t="n"/>
      <c r="AX189" s="10" t="n"/>
      <c r="AY189" s="10" t="n"/>
      <c r="AZ189" s="10" t="n"/>
      <c r="BA189" s="10" t="n"/>
      <c r="BB189" s="10" t="n"/>
      <c r="BC189" s="10" t="n"/>
      <c r="BD189" s="11" t="n"/>
      <c r="BE189" s="10" t="n"/>
      <c r="BF189" s="10" t="n"/>
      <c r="BG189" s="10" t="n"/>
      <c r="BH189" s="10" t="n"/>
      <c r="BI189" s="10" t="n"/>
      <c r="BJ189" s="10" t="n"/>
      <c r="BK189" s="10" t="n"/>
      <c r="BL189" s="10" t="n"/>
      <c r="BM189" s="10" t="n"/>
    </row>
    <row r="190" ht="15.75" customHeight="1" s="218">
      <c r="A190" s="10" t="n"/>
      <c r="B190" s="10" t="n"/>
      <c r="C190" s="10" t="n"/>
      <c r="D190" s="10" t="n"/>
      <c r="E190" s="10" t="n"/>
      <c r="F190" s="10" t="n"/>
      <c r="G190" s="11" t="n"/>
      <c r="H190" s="10" t="n"/>
      <c r="I190" s="10" t="n"/>
      <c r="J190" s="10" t="n"/>
      <c r="K190" s="10" t="n"/>
      <c r="L190" s="10" t="n"/>
      <c r="M190" s="13" t="n"/>
      <c r="N190" s="13" t="n"/>
      <c r="O190" s="13" t="n"/>
      <c r="P190" s="13" t="n"/>
      <c r="Q190" s="10" t="n"/>
      <c r="R190" s="10" t="n"/>
      <c r="S190" s="10" t="n"/>
      <c r="T190" s="10" t="n"/>
      <c r="U190" s="10" t="n"/>
      <c r="V190" s="10" t="n"/>
      <c r="W190" s="10" t="n"/>
      <c r="X190" s="10" t="n"/>
      <c r="Y190" s="11" t="n"/>
      <c r="Z190" s="11" t="n"/>
      <c r="AA190" s="11" t="n"/>
      <c r="AB190" s="11" t="n"/>
      <c r="AC190" s="11" t="n"/>
      <c r="AD190" s="11" t="n"/>
      <c r="AE190" s="10" t="n"/>
      <c r="AF190" s="10" t="n"/>
      <c r="AG190" s="10" t="n"/>
      <c r="AH190" s="10" t="n"/>
      <c r="AI190" s="13" t="n"/>
      <c r="AJ190" s="13" t="n"/>
      <c r="AK190" s="13" t="n"/>
      <c r="AL190" s="13" t="n"/>
      <c r="AM190" s="13" t="n"/>
      <c r="AN190" s="13" t="n"/>
      <c r="AO190" s="13" t="n"/>
      <c r="AP190" s="14" t="n"/>
      <c r="AQ190" s="14" t="n"/>
      <c r="AR190" s="14" t="n"/>
      <c r="AS190" s="13" t="n"/>
      <c r="AT190" s="13" t="n"/>
      <c r="AU190" s="10" t="n"/>
      <c r="AV190" s="10" t="n"/>
      <c r="AW190" s="10" t="n"/>
      <c r="AX190" s="10" t="n"/>
      <c r="AY190" s="10" t="n"/>
      <c r="AZ190" s="10" t="n"/>
      <c r="BA190" s="10" t="n"/>
      <c r="BB190" s="10" t="n"/>
      <c r="BC190" s="10" t="n"/>
      <c r="BD190" s="11" t="n"/>
      <c r="BE190" s="10" t="n"/>
      <c r="BF190" s="10" t="n"/>
      <c r="BG190" s="10" t="n"/>
      <c r="BH190" s="10" t="n"/>
      <c r="BI190" s="10" t="n"/>
      <c r="BJ190" s="10" t="n"/>
      <c r="BK190" s="10" t="n"/>
      <c r="BL190" s="10" t="n"/>
      <c r="BM190" s="10" t="n"/>
    </row>
    <row r="191" ht="15.75" customHeight="1" s="218">
      <c r="A191" s="10" t="n"/>
      <c r="B191" s="10" t="n"/>
      <c r="C191" s="10" t="n"/>
      <c r="D191" s="10" t="n"/>
      <c r="E191" s="10" t="n"/>
      <c r="F191" s="10" t="n"/>
      <c r="G191" s="11" t="n"/>
      <c r="H191" s="10" t="n"/>
      <c r="I191" s="10" t="n"/>
      <c r="J191" s="10" t="n"/>
      <c r="K191" s="10" t="n"/>
      <c r="L191" s="10" t="n"/>
      <c r="M191" s="13" t="n"/>
      <c r="N191" s="13" t="n"/>
      <c r="O191" s="13" t="n"/>
      <c r="P191" s="13" t="n"/>
      <c r="Q191" s="10" t="n"/>
      <c r="R191" s="10" t="n"/>
      <c r="S191" s="10" t="n"/>
      <c r="T191" s="10" t="n"/>
      <c r="U191" s="10" t="n"/>
      <c r="V191" s="10" t="n"/>
      <c r="W191" s="10" t="n"/>
      <c r="X191" s="10" t="n"/>
      <c r="Y191" s="11" t="n"/>
      <c r="Z191" s="11" t="n"/>
      <c r="AA191" s="11" t="n"/>
      <c r="AB191" s="11" t="n"/>
      <c r="AC191" s="11" t="n"/>
      <c r="AD191" s="11" t="n"/>
      <c r="AE191" s="10" t="n"/>
      <c r="AF191" s="10" t="n"/>
      <c r="AG191" s="10" t="n"/>
      <c r="AH191" s="10" t="n"/>
      <c r="AI191" s="13" t="n"/>
      <c r="AJ191" s="13" t="n"/>
      <c r="AK191" s="13" t="n"/>
      <c r="AL191" s="13" t="n"/>
      <c r="AM191" s="13" t="n"/>
      <c r="AN191" s="13" t="n"/>
      <c r="AO191" s="13" t="n"/>
      <c r="AP191" s="14" t="n"/>
      <c r="AQ191" s="14" t="n"/>
      <c r="AR191" s="14" t="n"/>
      <c r="AS191" s="13" t="n"/>
      <c r="AT191" s="13" t="n"/>
      <c r="AU191" s="10" t="n"/>
      <c r="AV191" s="10" t="n"/>
      <c r="AW191" s="10" t="n"/>
      <c r="AX191" s="10" t="n"/>
      <c r="AY191" s="10" t="n"/>
      <c r="AZ191" s="10" t="n"/>
      <c r="BA191" s="10" t="n"/>
      <c r="BB191" s="10" t="n"/>
      <c r="BC191" s="10" t="n"/>
      <c r="BD191" s="11" t="n"/>
      <c r="BE191" s="10" t="n"/>
      <c r="BF191" s="10" t="n"/>
      <c r="BG191" s="10" t="n"/>
      <c r="BH191" s="10" t="n"/>
      <c r="BI191" s="10" t="n"/>
      <c r="BJ191" s="10" t="n"/>
      <c r="BK191" s="10" t="n"/>
      <c r="BL191" s="10" t="n"/>
      <c r="BM191" s="10" t="n"/>
    </row>
    <row r="192" ht="15.75" customHeight="1" s="218">
      <c r="A192" s="10" t="n"/>
      <c r="B192" s="10" t="n"/>
      <c r="C192" s="10" t="n"/>
      <c r="D192" s="10" t="n"/>
      <c r="E192" s="10" t="n"/>
      <c r="F192" s="10" t="n"/>
      <c r="G192" s="11" t="n"/>
      <c r="H192" s="10" t="n"/>
      <c r="I192" s="10" t="n"/>
      <c r="J192" s="10" t="n"/>
      <c r="K192" s="10" t="n"/>
      <c r="L192" s="10" t="n"/>
      <c r="M192" s="13" t="n"/>
      <c r="N192" s="13" t="n"/>
      <c r="O192" s="13" t="n"/>
      <c r="P192" s="13" t="n"/>
      <c r="Q192" s="10" t="n"/>
      <c r="R192" s="10" t="n"/>
      <c r="S192" s="10" t="n"/>
      <c r="T192" s="10" t="n"/>
      <c r="U192" s="10" t="n"/>
      <c r="V192" s="10" t="n"/>
      <c r="W192" s="10" t="n"/>
      <c r="X192" s="10" t="n"/>
      <c r="Y192" s="11" t="n"/>
      <c r="Z192" s="11" t="n"/>
      <c r="AA192" s="11" t="n"/>
      <c r="AB192" s="11" t="n"/>
      <c r="AC192" s="11" t="n"/>
      <c r="AD192" s="11" t="n"/>
      <c r="AE192" s="10" t="n"/>
      <c r="AF192" s="10" t="n"/>
      <c r="AG192" s="10" t="n"/>
      <c r="AH192" s="10" t="n"/>
      <c r="AI192" s="13" t="n"/>
      <c r="AJ192" s="13" t="n"/>
      <c r="AK192" s="13" t="n"/>
      <c r="AL192" s="13" t="n"/>
      <c r="AM192" s="13" t="n"/>
      <c r="AN192" s="13" t="n"/>
      <c r="AO192" s="13" t="n"/>
      <c r="AP192" s="14" t="n"/>
      <c r="AQ192" s="14" t="n"/>
      <c r="AR192" s="14" t="n"/>
      <c r="AS192" s="13" t="n"/>
      <c r="AT192" s="13" t="n"/>
      <c r="AU192" s="10" t="n"/>
      <c r="AV192" s="10" t="n"/>
      <c r="AW192" s="10" t="n"/>
      <c r="AX192" s="10" t="n"/>
      <c r="AY192" s="10" t="n"/>
      <c r="AZ192" s="10" t="n"/>
      <c r="BA192" s="10" t="n"/>
      <c r="BB192" s="10" t="n"/>
      <c r="BC192" s="10" t="n"/>
      <c r="BD192" s="11" t="n"/>
      <c r="BE192" s="10" t="n"/>
      <c r="BF192" s="10" t="n"/>
      <c r="BG192" s="10" t="n"/>
      <c r="BH192" s="10" t="n"/>
      <c r="BI192" s="10" t="n"/>
      <c r="BJ192" s="10" t="n"/>
      <c r="BK192" s="10" t="n"/>
      <c r="BL192" s="10" t="n"/>
      <c r="BM192" s="10" t="n"/>
    </row>
    <row r="193" ht="15.75" customHeight="1" s="218">
      <c r="A193" s="10" t="n"/>
      <c r="B193" s="10" t="n"/>
      <c r="C193" s="10" t="n"/>
      <c r="D193" s="10" t="n"/>
      <c r="E193" s="10" t="n"/>
      <c r="F193" s="10" t="n"/>
      <c r="G193" s="11" t="n"/>
      <c r="H193" s="10" t="n"/>
      <c r="I193" s="10" t="n"/>
      <c r="J193" s="10" t="n"/>
      <c r="K193" s="10" t="n"/>
      <c r="L193" s="10" t="n"/>
      <c r="M193" s="13" t="n"/>
      <c r="N193" s="13" t="n"/>
      <c r="O193" s="13" t="n"/>
      <c r="P193" s="13" t="n"/>
      <c r="Q193" s="10" t="n"/>
      <c r="R193" s="10" t="n"/>
      <c r="S193" s="10" t="n"/>
      <c r="T193" s="10" t="n"/>
      <c r="U193" s="10" t="n"/>
      <c r="V193" s="10" t="n"/>
      <c r="W193" s="10" t="n"/>
      <c r="X193" s="10" t="n"/>
      <c r="Y193" s="11" t="n"/>
      <c r="Z193" s="11" t="n"/>
      <c r="AA193" s="11" t="n"/>
      <c r="AB193" s="11" t="n"/>
      <c r="AC193" s="11" t="n"/>
      <c r="AD193" s="11" t="n"/>
      <c r="AE193" s="10" t="n"/>
      <c r="AF193" s="10" t="n"/>
      <c r="AG193" s="10" t="n"/>
      <c r="AH193" s="10" t="n"/>
      <c r="AI193" s="13" t="n"/>
      <c r="AJ193" s="13" t="n"/>
      <c r="AK193" s="13" t="n"/>
      <c r="AL193" s="13" t="n"/>
      <c r="AM193" s="13" t="n"/>
      <c r="AN193" s="13" t="n"/>
      <c r="AO193" s="13" t="n"/>
      <c r="AP193" s="14" t="n"/>
      <c r="AQ193" s="14" t="n"/>
      <c r="AR193" s="14" t="n"/>
      <c r="AS193" s="13" t="n"/>
      <c r="AT193" s="13" t="n"/>
      <c r="AU193" s="10" t="n"/>
      <c r="AV193" s="10" t="n"/>
      <c r="AW193" s="10" t="n"/>
      <c r="AX193" s="10" t="n"/>
      <c r="AY193" s="10" t="n"/>
      <c r="AZ193" s="10" t="n"/>
      <c r="BA193" s="10" t="n"/>
      <c r="BB193" s="10" t="n"/>
      <c r="BC193" s="10" t="n"/>
      <c r="BD193" s="11" t="n"/>
      <c r="BE193" s="10" t="n"/>
      <c r="BF193" s="10" t="n"/>
      <c r="BG193" s="10" t="n"/>
      <c r="BH193" s="10" t="n"/>
      <c r="BI193" s="10" t="n"/>
      <c r="BJ193" s="10" t="n"/>
      <c r="BK193" s="10" t="n"/>
      <c r="BL193" s="10" t="n"/>
      <c r="BM193" s="10" t="n"/>
    </row>
    <row r="194" ht="15.75" customHeight="1" s="218">
      <c r="A194" s="10" t="n"/>
      <c r="B194" s="10" t="n"/>
      <c r="C194" s="10" t="n"/>
      <c r="D194" s="10" t="n"/>
      <c r="E194" s="10" t="n"/>
      <c r="F194" s="10" t="n"/>
      <c r="G194" s="11" t="n"/>
      <c r="H194" s="10" t="n"/>
      <c r="I194" s="10" t="n"/>
      <c r="J194" s="10" t="n"/>
      <c r="K194" s="10" t="n"/>
      <c r="L194" s="10" t="n"/>
      <c r="M194" s="13" t="n"/>
      <c r="N194" s="13" t="n"/>
      <c r="O194" s="13" t="n"/>
      <c r="P194" s="13" t="n"/>
      <c r="Q194" s="10" t="n"/>
      <c r="R194" s="10" t="n"/>
      <c r="S194" s="10" t="n"/>
      <c r="T194" s="10" t="n"/>
      <c r="U194" s="10" t="n"/>
      <c r="V194" s="10" t="n"/>
      <c r="W194" s="10" t="n"/>
      <c r="X194" s="10" t="n"/>
      <c r="Y194" s="11" t="n"/>
      <c r="Z194" s="11" t="n"/>
      <c r="AA194" s="11" t="n"/>
      <c r="AB194" s="11" t="n"/>
      <c r="AC194" s="11" t="n"/>
      <c r="AD194" s="11" t="n"/>
      <c r="AE194" s="10" t="n"/>
      <c r="AF194" s="10" t="n"/>
      <c r="AG194" s="10" t="n"/>
      <c r="AH194" s="10" t="n"/>
      <c r="AI194" s="13" t="n"/>
      <c r="AJ194" s="13" t="n"/>
      <c r="AK194" s="13" t="n"/>
      <c r="AL194" s="13" t="n"/>
      <c r="AM194" s="13" t="n"/>
      <c r="AN194" s="13" t="n"/>
      <c r="AO194" s="13" t="n"/>
      <c r="AP194" s="14" t="n"/>
      <c r="AQ194" s="14" t="n"/>
      <c r="AR194" s="14" t="n"/>
      <c r="AS194" s="13" t="n"/>
      <c r="AT194" s="13" t="n"/>
      <c r="AU194" s="10" t="n"/>
      <c r="AV194" s="10" t="n"/>
      <c r="AW194" s="10" t="n"/>
      <c r="AX194" s="10" t="n"/>
      <c r="AY194" s="10" t="n"/>
      <c r="AZ194" s="10" t="n"/>
      <c r="BA194" s="10" t="n"/>
      <c r="BB194" s="10" t="n"/>
      <c r="BC194" s="10" t="n"/>
      <c r="BD194" s="11" t="n"/>
      <c r="BE194" s="10" t="n"/>
      <c r="BF194" s="10" t="n"/>
      <c r="BG194" s="10" t="n"/>
      <c r="BH194" s="10" t="n"/>
      <c r="BI194" s="10" t="n"/>
      <c r="BJ194" s="10" t="n"/>
      <c r="BK194" s="10" t="n"/>
      <c r="BL194" s="10" t="n"/>
      <c r="BM194" s="10" t="n"/>
    </row>
    <row r="195" ht="15.75" customHeight="1" s="218">
      <c r="A195" s="10" t="n"/>
      <c r="B195" s="10" t="n"/>
      <c r="C195" s="10" t="n"/>
      <c r="D195" s="10" t="n"/>
      <c r="E195" s="10" t="n"/>
      <c r="F195" s="10" t="n"/>
      <c r="G195" s="11" t="n"/>
      <c r="H195" s="10" t="n"/>
      <c r="I195" s="10" t="n"/>
      <c r="J195" s="10" t="n"/>
      <c r="K195" s="10" t="n"/>
      <c r="L195" s="10" t="n"/>
      <c r="M195" s="13" t="n"/>
      <c r="N195" s="13" t="n"/>
      <c r="O195" s="13" t="n"/>
      <c r="P195" s="13" t="n"/>
      <c r="Q195" s="10" t="n"/>
      <c r="R195" s="10" t="n"/>
      <c r="S195" s="10" t="n"/>
      <c r="T195" s="10" t="n"/>
      <c r="U195" s="10" t="n"/>
      <c r="V195" s="10" t="n"/>
      <c r="W195" s="10" t="n"/>
      <c r="X195" s="10" t="n"/>
      <c r="Y195" s="11" t="n"/>
      <c r="Z195" s="11" t="n"/>
      <c r="AA195" s="11" t="n"/>
      <c r="AB195" s="11" t="n"/>
      <c r="AC195" s="11" t="n"/>
      <c r="AD195" s="11" t="n"/>
      <c r="AE195" s="10" t="n"/>
      <c r="AF195" s="10" t="n"/>
      <c r="AG195" s="10" t="n"/>
      <c r="AH195" s="10" t="n"/>
      <c r="AI195" s="13" t="n"/>
      <c r="AJ195" s="13" t="n"/>
      <c r="AK195" s="13" t="n"/>
      <c r="AL195" s="13" t="n"/>
      <c r="AM195" s="13" t="n"/>
      <c r="AN195" s="13" t="n"/>
      <c r="AO195" s="13" t="n"/>
      <c r="AP195" s="14" t="n"/>
      <c r="AQ195" s="14" t="n"/>
      <c r="AR195" s="14" t="n"/>
      <c r="AS195" s="13" t="n"/>
      <c r="AT195" s="13" t="n"/>
      <c r="AU195" s="10" t="n"/>
      <c r="AV195" s="10" t="n"/>
      <c r="AW195" s="10" t="n"/>
      <c r="AX195" s="10" t="n"/>
      <c r="AY195" s="10" t="n"/>
      <c r="AZ195" s="10" t="n"/>
      <c r="BA195" s="10" t="n"/>
      <c r="BB195" s="10" t="n"/>
      <c r="BC195" s="10" t="n"/>
      <c r="BD195" s="11" t="n"/>
      <c r="BE195" s="10" t="n"/>
      <c r="BF195" s="10" t="n"/>
      <c r="BG195" s="10" t="n"/>
      <c r="BH195" s="10" t="n"/>
      <c r="BI195" s="10" t="n"/>
      <c r="BJ195" s="10" t="n"/>
      <c r="BK195" s="10" t="n"/>
      <c r="BL195" s="10" t="n"/>
      <c r="BM195" s="10" t="n"/>
    </row>
    <row r="196" ht="15.75" customHeight="1" s="218">
      <c r="A196" s="10" t="n"/>
      <c r="B196" s="10" t="n"/>
      <c r="C196" s="10" t="n"/>
      <c r="D196" s="10" t="n"/>
      <c r="E196" s="10" t="n"/>
      <c r="F196" s="10" t="n"/>
      <c r="G196" s="11" t="n"/>
      <c r="H196" s="10" t="n"/>
      <c r="I196" s="10" t="n"/>
      <c r="J196" s="10" t="n"/>
      <c r="K196" s="10" t="n"/>
      <c r="L196" s="10" t="n"/>
      <c r="M196" s="13" t="n"/>
      <c r="N196" s="13" t="n"/>
      <c r="O196" s="13" t="n"/>
      <c r="P196" s="13" t="n"/>
      <c r="Q196" s="10" t="n"/>
      <c r="R196" s="10" t="n"/>
      <c r="S196" s="10" t="n"/>
      <c r="T196" s="10" t="n"/>
      <c r="U196" s="10" t="n"/>
      <c r="V196" s="10" t="n"/>
      <c r="W196" s="10" t="n"/>
      <c r="X196" s="10" t="n"/>
      <c r="Y196" s="11" t="n"/>
      <c r="Z196" s="11" t="n"/>
      <c r="AA196" s="11" t="n"/>
      <c r="AB196" s="11" t="n"/>
      <c r="AC196" s="11" t="n"/>
      <c r="AD196" s="11" t="n"/>
      <c r="AE196" s="10" t="n"/>
      <c r="AF196" s="10" t="n"/>
      <c r="AG196" s="10" t="n"/>
      <c r="AH196" s="10" t="n"/>
      <c r="AI196" s="13" t="n"/>
      <c r="AJ196" s="13" t="n"/>
      <c r="AK196" s="13" t="n"/>
      <c r="AL196" s="13" t="n"/>
      <c r="AM196" s="13" t="n"/>
      <c r="AN196" s="13" t="n"/>
      <c r="AO196" s="13" t="n"/>
      <c r="AP196" s="14" t="n"/>
      <c r="AQ196" s="14" t="n"/>
      <c r="AR196" s="14" t="n"/>
      <c r="AS196" s="13" t="n"/>
      <c r="AT196" s="13" t="n"/>
      <c r="AU196" s="10" t="n"/>
      <c r="AV196" s="10" t="n"/>
      <c r="AW196" s="10" t="n"/>
      <c r="AX196" s="10" t="n"/>
      <c r="AY196" s="10" t="n"/>
      <c r="AZ196" s="10" t="n"/>
      <c r="BA196" s="10" t="n"/>
      <c r="BB196" s="10" t="n"/>
      <c r="BC196" s="10" t="n"/>
      <c r="BD196" s="11" t="n"/>
      <c r="BE196" s="10" t="n"/>
      <c r="BF196" s="10" t="n"/>
      <c r="BG196" s="10" t="n"/>
      <c r="BH196" s="10" t="n"/>
      <c r="BI196" s="10" t="n"/>
      <c r="BJ196" s="10" t="n"/>
      <c r="BK196" s="10" t="n"/>
      <c r="BL196" s="10" t="n"/>
      <c r="BM196" s="10" t="n"/>
    </row>
    <row r="197" ht="15.75" customHeight="1" s="218">
      <c r="A197" s="10" t="n"/>
      <c r="B197" s="10" t="n"/>
      <c r="C197" s="10" t="n"/>
      <c r="D197" s="10" t="n"/>
      <c r="E197" s="10" t="n"/>
      <c r="F197" s="10" t="n"/>
      <c r="G197" s="11" t="n"/>
      <c r="H197" s="10" t="n"/>
      <c r="I197" s="10" t="n"/>
      <c r="J197" s="10" t="n"/>
      <c r="K197" s="10" t="n"/>
      <c r="L197" s="10" t="n"/>
      <c r="M197" s="13" t="n"/>
      <c r="N197" s="13" t="n"/>
      <c r="O197" s="13" t="n"/>
      <c r="P197" s="13" t="n"/>
      <c r="Q197" s="10" t="n"/>
      <c r="R197" s="10" t="n"/>
      <c r="S197" s="10" t="n"/>
      <c r="T197" s="10" t="n"/>
      <c r="U197" s="10" t="n"/>
      <c r="V197" s="10" t="n"/>
      <c r="W197" s="10" t="n"/>
      <c r="X197" s="10" t="n"/>
      <c r="Y197" s="11" t="n"/>
      <c r="Z197" s="11" t="n"/>
      <c r="AA197" s="11" t="n"/>
      <c r="AB197" s="11" t="n"/>
      <c r="AC197" s="11" t="n"/>
      <c r="AD197" s="11" t="n"/>
      <c r="AE197" s="10" t="n"/>
      <c r="AF197" s="10" t="n"/>
      <c r="AG197" s="10" t="n"/>
      <c r="AH197" s="10" t="n"/>
      <c r="AI197" s="13" t="n"/>
      <c r="AJ197" s="13" t="n"/>
      <c r="AK197" s="13" t="n"/>
      <c r="AL197" s="13" t="n"/>
      <c r="AM197" s="13" t="n"/>
      <c r="AN197" s="13" t="n"/>
      <c r="AO197" s="13" t="n"/>
      <c r="AP197" s="14" t="n"/>
      <c r="AQ197" s="14" t="n"/>
      <c r="AR197" s="14" t="n"/>
      <c r="AS197" s="13" t="n"/>
      <c r="AT197" s="13" t="n"/>
      <c r="AU197" s="10" t="n"/>
      <c r="AV197" s="10" t="n"/>
      <c r="AW197" s="10" t="n"/>
      <c r="AX197" s="10" t="n"/>
      <c r="AY197" s="10" t="n"/>
      <c r="AZ197" s="10" t="n"/>
      <c r="BA197" s="10" t="n"/>
      <c r="BB197" s="10" t="n"/>
      <c r="BC197" s="10" t="n"/>
      <c r="BD197" s="11" t="n"/>
      <c r="BE197" s="10" t="n"/>
      <c r="BF197" s="10" t="n"/>
      <c r="BG197" s="10" t="n"/>
      <c r="BH197" s="10" t="n"/>
      <c r="BI197" s="10" t="n"/>
      <c r="BJ197" s="10" t="n"/>
      <c r="BK197" s="10" t="n"/>
      <c r="BL197" s="10" t="n"/>
      <c r="BM197" s="10" t="n"/>
    </row>
    <row r="198" ht="15.75" customHeight="1" s="218">
      <c r="A198" s="10" t="n"/>
      <c r="B198" s="10" t="n"/>
      <c r="C198" s="10" t="n"/>
      <c r="D198" s="10" t="n"/>
      <c r="E198" s="10" t="n"/>
      <c r="F198" s="10" t="n"/>
      <c r="G198" s="11" t="n"/>
      <c r="H198" s="10" t="n"/>
      <c r="I198" s="10" t="n"/>
      <c r="J198" s="10" t="n"/>
      <c r="K198" s="10" t="n"/>
      <c r="L198" s="10" t="n"/>
      <c r="M198" s="13" t="n"/>
      <c r="N198" s="13" t="n"/>
      <c r="O198" s="13" t="n"/>
      <c r="P198" s="13" t="n"/>
      <c r="Q198" s="10" t="n"/>
      <c r="R198" s="10" t="n"/>
      <c r="S198" s="10" t="n"/>
      <c r="T198" s="10" t="n"/>
      <c r="U198" s="10" t="n"/>
      <c r="V198" s="10" t="n"/>
      <c r="W198" s="10" t="n"/>
      <c r="X198" s="10" t="n"/>
      <c r="Y198" s="11" t="n"/>
      <c r="Z198" s="11" t="n"/>
      <c r="AA198" s="11" t="n"/>
      <c r="AB198" s="11" t="n"/>
      <c r="AC198" s="11" t="n"/>
      <c r="AD198" s="11" t="n"/>
      <c r="AE198" s="10" t="n"/>
      <c r="AF198" s="10" t="n"/>
      <c r="AG198" s="10" t="n"/>
      <c r="AH198" s="10" t="n"/>
      <c r="AI198" s="13" t="n"/>
      <c r="AJ198" s="13" t="n"/>
      <c r="AK198" s="13" t="n"/>
      <c r="AL198" s="13" t="n"/>
      <c r="AM198" s="13" t="n"/>
      <c r="AN198" s="13" t="n"/>
      <c r="AO198" s="13" t="n"/>
      <c r="AP198" s="14" t="n"/>
      <c r="AQ198" s="14" t="n"/>
      <c r="AR198" s="14" t="n"/>
      <c r="AS198" s="13" t="n"/>
      <c r="AT198" s="13" t="n"/>
      <c r="AU198" s="10" t="n"/>
      <c r="AV198" s="10" t="n"/>
      <c r="AW198" s="10" t="n"/>
      <c r="AX198" s="10" t="n"/>
      <c r="AY198" s="10" t="n"/>
      <c r="AZ198" s="10" t="n"/>
      <c r="BA198" s="10" t="n"/>
      <c r="BB198" s="10" t="n"/>
      <c r="BC198" s="10" t="n"/>
      <c r="BD198" s="11" t="n"/>
      <c r="BE198" s="10" t="n"/>
      <c r="BF198" s="10" t="n"/>
      <c r="BG198" s="10" t="n"/>
      <c r="BH198" s="10" t="n"/>
      <c r="BI198" s="10" t="n"/>
      <c r="BJ198" s="10" t="n"/>
      <c r="BK198" s="10" t="n"/>
      <c r="BL198" s="10" t="n"/>
      <c r="BM198" s="10" t="n"/>
    </row>
    <row r="199" ht="15.75" customHeight="1" s="218">
      <c r="A199" s="10" t="n"/>
      <c r="B199" s="10" t="n"/>
      <c r="C199" s="10" t="n"/>
      <c r="D199" s="10" t="n"/>
      <c r="E199" s="10" t="n"/>
      <c r="F199" s="10" t="n"/>
      <c r="G199" s="11" t="n"/>
      <c r="H199" s="10" t="n"/>
      <c r="I199" s="10" t="n"/>
      <c r="J199" s="10" t="n"/>
      <c r="K199" s="10" t="n"/>
      <c r="L199" s="10" t="n"/>
      <c r="M199" s="13" t="n"/>
      <c r="N199" s="13" t="n"/>
      <c r="O199" s="13" t="n"/>
      <c r="P199" s="13" t="n"/>
      <c r="Q199" s="10" t="n"/>
      <c r="R199" s="10" t="n"/>
      <c r="S199" s="10" t="n"/>
      <c r="T199" s="10" t="n"/>
      <c r="U199" s="10" t="n"/>
      <c r="V199" s="10" t="n"/>
      <c r="W199" s="10" t="n"/>
      <c r="X199" s="10" t="n"/>
      <c r="Y199" s="11" t="n"/>
      <c r="Z199" s="11" t="n"/>
      <c r="AA199" s="11" t="n"/>
      <c r="AB199" s="11" t="n"/>
      <c r="AC199" s="11" t="n"/>
      <c r="AD199" s="11" t="n"/>
      <c r="AE199" s="10" t="n"/>
      <c r="AF199" s="10" t="n"/>
      <c r="AG199" s="10" t="n"/>
      <c r="AH199" s="10" t="n"/>
      <c r="AI199" s="13" t="n"/>
      <c r="AJ199" s="13" t="n"/>
      <c r="AK199" s="13" t="n"/>
      <c r="AL199" s="13" t="n"/>
      <c r="AM199" s="13" t="n"/>
      <c r="AN199" s="13" t="n"/>
      <c r="AO199" s="13" t="n"/>
      <c r="AP199" s="14" t="n"/>
      <c r="AQ199" s="14" t="n"/>
      <c r="AR199" s="14" t="n"/>
      <c r="AS199" s="13" t="n"/>
      <c r="AT199" s="13" t="n"/>
      <c r="AU199" s="10" t="n"/>
      <c r="AV199" s="10" t="n"/>
      <c r="AW199" s="10" t="n"/>
      <c r="AX199" s="10" t="n"/>
      <c r="AY199" s="10" t="n"/>
      <c r="AZ199" s="10" t="n"/>
      <c r="BA199" s="10" t="n"/>
      <c r="BB199" s="10" t="n"/>
      <c r="BC199" s="10" t="n"/>
      <c r="BD199" s="11" t="n"/>
      <c r="BE199" s="10" t="n"/>
      <c r="BF199" s="10" t="n"/>
      <c r="BG199" s="10" t="n"/>
      <c r="BH199" s="10" t="n"/>
      <c r="BI199" s="10" t="n"/>
      <c r="BJ199" s="10" t="n"/>
      <c r="BK199" s="10" t="n"/>
      <c r="BL199" s="10" t="n"/>
      <c r="BM199" s="10" t="n"/>
    </row>
    <row r="200" ht="15.75" customHeight="1" s="218">
      <c r="A200" s="10" t="n"/>
      <c r="B200" s="10" t="n"/>
      <c r="C200" s="10" t="n"/>
      <c r="D200" s="10" t="n"/>
      <c r="E200" s="10" t="n"/>
      <c r="F200" s="10" t="n"/>
      <c r="G200" s="11" t="n"/>
      <c r="H200" s="10" t="n"/>
      <c r="I200" s="10" t="n"/>
      <c r="J200" s="10" t="n"/>
      <c r="K200" s="10" t="n"/>
      <c r="L200" s="10" t="n"/>
      <c r="M200" s="13" t="n"/>
      <c r="N200" s="13" t="n"/>
      <c r="O200" s="13" t="n"/>
      <c r="P200" s="13" t="n"/>
      <c r="Q200" s="10" t="n"/>
      <c r="R200" s="10" t="n"/>
      <c r="S200" s="10" t="n"/>
      <c r="T200" s="10" t="n"/>
      <c r="U200" s="10" t="n"/>
      <c r="V200" s="10" t="n"/>
      <c r="W200" s="10" t="n"/>
      <c r="X200" s="10" t="n"/>
      <c r="Y200" s="11" t="n"/>
      <c r="Z200" s="11" t="n"/>
      <c r="AA200" s="11" t="n"/>
      <c r="AB200" s="11" t="n"/>
      <c r="AC200" s="11" t="n"/>
      <c r="AD200" s="11" t="n"/>
      <c r="AE200" s="10" t="n"/>
      <c r="AF200" s="10" t="n"/>
      <c r="AG200" s="10" t="n"/>
      <c r="AH200" s="10" t="n"/>
      <c r="AI200" s="13" t="n"/>
      <c r="AJ200" s="13" t="n"/>
      <c r="AK200" s="13" t="n"/>
      <c r="AL200" s="13" t="n"/>
      <c r="AM200" s="13" t="n"/>
      <c r="AN200" s="13" t="n"/>
      <c r="AO200" s="13" t="n"/>
      <c r="AP200" s="14" t="n"/>
      <c r="AQ200" s="14" t="n"/>
      <c r="AR200" s="14" t="n"/>
      <c r="AS200" s="13" t="n"/>
      <c r="AT200" s="13" t="n"/>
      <c r="AU200" s="10" t="n"/>
      <c r="AV200" s="10" t="n"/>
      <c r="AW200" s="10" t="n"/>
      <c r="AX200" s="10" t="n"/>
      <c r="AY200" s="10" t="n"/>
      <c r="AZ200" s="10" t="n"/>
      <c r="BA200" s="10" t="n"/>
      <c r="BB200" s="10" t="n"/>
      <c r="BC200" s="10" t="n"/>
      <c r="BD200" s="11" t="n"/>
      <c r="BE200" s="10" t="n"/>
      <c r="BF200" s="10" t="n"/>
      <c r="BG200" s="10" t="n"/>
      <c r="BH200" s="10" t="n"/>
      <c r="BI200" s="10" t="n"/>
      <c r="BJ200" s="10" t="n"/>
      <c r="BK200" s="10" t="n"/>
      <c r="BL200" s="10" t="n"/>
      <c r="BM200" s="10" t="n"/>
    </row>
    <row r="201" ht="15.75" customHeight="1" s="218">
      <c r="A201" s="10" t="n"/>
      <c r="B201" s="10" t="n"/>
      <c r="C201" s="10" t="n"/>
      <c r="D201" s="10" t="n"/>
      <c r="E201" s="10" t="n"/>
      <c r="F201" s="10" t="n"/>
      <c r="G201" s="11" t="n"/>
      <c r="H201" s="10" t="n"/>
      <c r="I201" s="10" t="n"/>
      <c r="J201" s="10" t="n"/>
      <c r="K201" s="10" t="n"/>
      <c r="L201" s="10" t="n"/>
      <c r="M201" s="13" t="n"/>
      <c r="N201" s="13" t="n"/>
      <c r="O201" s="13" t="n"/>
      <c r="P201" s="13" t="n"/>
      <c r="Q201" s="10" t="n"/>
      <c r="R201" s="10" t="n"/>
      <c r="S201" s="10" t="n"/>
      <c r="T201" s="10" t="n"/>
      <c r="U201" s="10" t="n"/>
      <c r="V201" s="10" t="n"/>
      <c r="W201" s="10" t="n"/>
      <c r="X201" s="10" t="n"/>
      <c r="Y201" s="11" t="n"/>
      <c r="Z201" s="11" t="n"/>
      <c r="AA201" s="11" t="n"/>
      <c r="AB201" s="11" t="n"/>
      <c r="AC201" s="11" t="n"/>
      <c r="AD201" s="11" t="n"/>
      <c r="AE201" s="10" t="n"/>
      <c r="AF201" s="10" t="n"/>
      <c r="AG201" s="10" t="n"/>
      <c r="AH201" s="10" t="n"/>
      <c r="AI201" s="13" t="n"/>
      <c r="AJ201" s="13" t="n"/>
      <c r="AK201" s="13" t="n"/>
      <c r="AL201" s="13" t="n"/>
      <c r="AM201" s="13" t="n"/>
      <c r="AN201" s="13" t="n"/>
      <c r="AO201" s="13" t="n"/>
      <c r="AP201" s="14" t="n"/>
      <c r="AQ201" s="14" t="n"/>
      <c r="AR201" s="14" t="n"/>
      <c r="AS201" s="13" t="n"/>
      <c r="AT201" s="13" t="n"/>
      <c r="AU201" s="10" t="n"/>
      <c r="AV201" s="10" t="n"/>
      <c r="AW201" s="10" t="n"/>
      <c r="AX201" s="10" t="n"/>
      <c r="AY201" s="10" t="n"/>
      <c r="AZ201" s="10" t="n"/>
      <c r="BA201" s="10" t="n"/>
      <c r="BB201" s="10" t="n"/>
      <c r="BC201" s="10" t="n"/>
      <c r="BD201" s="11" t="n"/>
      <c r="BE201" s="10" t="n"/>
      <c r="BF201" s="10" t="n"/>
      <c r="BG201" s="10" t="n"/>
      <c r="BH201" s="10" t="n"/>
      <c r="BI201" s="10" t="n"/>
      <c r="BJ201" s="10" t="n"/>
      <c r="BK201" s="10" t="n"/>
      <c r="BL201" s="10" t="n"/>
      <c r="BM201" s="10" t="n"/>
    </row>
    <row r="202" ht="15.75" customHeight="1" s="218">
      <c r="A202" s="10" t="n"/>
      <c r="B202" s="10" t="n"/>
      <c r="C202" s="10" t="n"/>
      <c r="D202" s="10" t="n"/>
      <c r="E202" s="10" t="n"/>
      <c r="F202" s="10" t="n"/>
      <c r="G202" s="11" t="n"/>
      <c r="H202" s="10" t="n"/>
      <c r="I202" s="10" t="n"/>
      <c r="J202" s="10" t="n"/>
      <c r="K202" s="10" t="n"/>
      <c r="L202" s="10" t="n"/>
      <c r="M202" s="13" t="n"/>
      <c r="N202" s="13" t="n"/>
      <c r="O202" s="13" t="n"/>
      <c r="P202" s="13" t="n"/>
      <c r="Q202" s="10" t="n"/>
      <c r="R202" s="10" t="n"/>
      <c r="S202" s="10" t="n"/>
      <c r="T202" s="10" t="n"/>
      <c r="U202" s="10" t="n"/>
      <c r="V202" s="10" t="n"/>
      <c r="W202" s="10" t="n"/>
      <c r="X202" s="10" t="n"/>
      <c r="Y202" s="11" t="n"/>
      <c r="Z202" s="11" t="n"/>
      <c r="AA202" s="11" t="n"/>
      <c r="AB202" s="11" t="n"/>
      <c r="AC202" s="11" t="n"/>
      <c r="AD202" s="11" t="n"/>
      <c r="AE202" s="10" t="n"/>
      <c r="AF202" s="10" t="n"/>
      <c r="AG202" s="10" t="n"/>
      <c r="AH202" s="10" t="n"/>
      <c r="AI202" s="13" t="n"/>
      <c r="AJ202" s="13" t="n"/>
      <c r="AK202" s="13" t="n"/>
      <c r="AL202" s="13" t="n"/>
      <c r="AM202" s="13" t="n"/>
      <c r="AN202" s="13" t="n"/>
      <c r="AO202" s="13" t="n"/>
      <c r="AP202" s="14" t="n"/>
      <c r="AQ202" s="14" t="n"/>
      <c r="AR202" s="14" t="n"/>
      <c r="AS202" s="13" t="n"/>
      <c r="AT202" s="13" t="n"/>
      <c r="AU202" s="10" t="n"/>
      <c r="AV202" s="10" t="n"/>
      <c r="AW202" s="10" t="n"/>
      <c r="AX202" s="10" t="n"/>
      <c r="AY202" s="10" t="n"/>
      <c r="AZ202" s="10" t="n"/>
      <c r="BA202" s="10" t="n"/>
      <c r="BB202" s="10" t="n"/>
      <c r="BC202" s="10" t="n"/>
      <c r="BD202" s="11" t="n"/>
      <c r="BE202" s="10" t="n"/>
      <c r="BF202" s="10" t="n"/>
      <c r="BG202" s="10" t="n"/>
      <c r="BH202" s="10" t="n"/>
      <c r="BI202" s="10" t="n"/>
      <c r="BJ202" s="10" t="n"/>
      <c r="BK202" s="10" t="n"/>
      <c r="BL202" s="10" t="n"/>
      <c r="BM202" s="10" t="n"/>
    </row>
    <row r="203" ht="15.75" customHeight="1" s="218">
      <c r="A203" s="10" t="n"/>
      <c r="B203" s="10" t="n"/>
      <c r="C203" s="10" t="n"/>
      <c r="D203" s="10" t="n"/>
      <c r="E203" s="10" t="n"/>
      <c r="F203" s="10" t="n"/>
      <c r="G203" s="11" t="n"/>
      <c r="H203" s="10" t="n"/>
      <c r="I203" s="10" t="n"/>
      <c r="J203" s="10" t="n"/>
      <c r="K203" s="10" t="n"/>
      <c r="L203" s="10" t="n"/>
      <c r="M203" s="13" t="n"/>
      <c r="N203" s="13" t="n"/>
      <c r="O203" s="13" t="n"/>
      <c r="P203" s="13" t="n"/>
      <c r="Q203" s="10" t="n"/>
      <c r="R203" s="10" t="n"/>
      <c r="S203" s="10" t="n"/>
      <c r="T203" s="10" t="n"/>
      <c r="U203" s="10" t="n"/>
      <c r="V203" s="10" t="n"/>
      <c r="W203" s="10" t="n"/>
      <c r="X203" s="10" t="n"/>
      <c r="Y203" s="11" t="n"/>
      <c r="Z203" s="11" t="n"/>
      <c r="AA203" s="11" t="n"/>
      <c r="AB203" s="11" t="n"/>
      <c r="AC203" s="11" t="n"/>
      <c r="AD203" s="11" t="n"/>
      <c r="AE203" s="10" t="n"/>
      <c r="AF203" s="10" t="n"/>
      <c r="AG203" s="10" t="n"/>
      <c r="AH203" s="10" t="n"/>
      <c r="AI203" s="13" t="n"/>
      <c r="AJ203" s="13" t="n"/>
      <c r="AK203" s="13" t="n"/>
      <c r="AL203" s="13" t="n"/>
      <c r="AM203" s="13" t="n"/>
      <c r="AN203" s="13" t="n"/>
      <c r="AO203" s="13" t="n"/>
      <c r="AP203" s="14" t="n"/>
      <c r="AQ203" s="14" t="n"/>
      <c r="AR203" s="14" t="n"/>
      <c r="AS203" s="13" t="n"/>
      <c r="AT203" s="13" t="n"/>
      <c r="AU203" s="10" t="n"/>
      <c r="AV203" s="10" t="n"/>
      <c r="AW203" s="10" t="n"/>
      <c r="AX203" s="10" t="n"/>
      <c r="AY203" s="10" t="n"/>
      <c r="AZ203" s="10" t="n"/>
      <c r="BA203" s="10" t="n"/>
      <c r="BB203" s="10" t="n"/>
      <c r="BC203" s="10" t="n"/>
      <c r="BD203" s="11" t="n"/>
      <c r="BE203" s="10" t="n"/>
      <c r="BF203" s="10" t="n"/>
      <c r="BG203" s="10" t="n"/>
      <c r="BH203" s="10" t="n"/>
      <c r="BI203" s="10" t="n"/>
      <c r="BJ203" s="10" t="n"/>
      <c r="BK203" s="10" t="n"/>
      <c r="BL203" s="10" t="n"/>
      <c r="BM203" s="10" t="n"/>
    </row>
    <row r="204" ht="15.75" customHeight="1" s="218">
      <c r="A204" s="10" t="n"/>
      <c r="B204" s="10" t="n"/>
      <c r="C204" s="10" t="n"/>
      <c r="D204" s="10" t="n"/>
      <c r="E204" s="10" t="n"/>
      <c r="F204" s="10" t="n"/>
      <c r="G204" s="11" t="n"/>
      <c r="H204" s="10" t="n"/>
      <c r="I204" s="10" t="n"/>
      <c r="J204" s="10" t="n"/>
      <c r="K204" s="10" t="n"/>
      <c r="L204" s="10" t="n"/>
      <c r="M204" s="13" t="n"/>
      <c r="N204" s="13" t="n"/>
      <c r="O204" s="13" t="n"/>
      <c r="P204" s="13" t="n"/>
      <c r="Q204" s="10" t="n"/>
      <c r="R204" s="10" t="n"/>
      <c r="S204" s="10" t="n"/>
      <c r="T204" s="10" t="n"/>
      <c r="U204" s="10" t="n"/>
      <c r="V204" s="10" t="n"/>
      <c r="W204" s="10" t="n"/>
      <c r="X204" s="10" t="n"/>
      <c r="Y204" s="11" t="n"/>
      <c r="Z204" s="11" t="n"/>
      <c r="AA204" s="11" t="n"/>
      <c r="AB204" s="11" t="n"/>
      <c r="AC204" s="11" t="n"/>
      <c r="AD204" s="11" t="n"/>
      <c r="AE204" s="10" t="n"/>
      <c r="AF204" s="10" t="n"/>
      <c r="AG204" s="10" t="n"/>
      <c r="AH204" s="10" t="n"/>
      <c r="AI204" s="13" t="n"/>
      <c r="AJ204" s="13" t="n"/>
      <c r="AK204" s="13" t="n"/>
      <c r="AL204" s="13" t="n"/>
      <c r="AM204" s="13" t="n"/>
      <c r="AN204" s="13" t="n"/>
      <c r="AO204" s="13" t="n"/>
      <c r="AP204" s="14" t="n"/>
      <c r="AQ204" s="14" t="n"/>
      <c r="AR204" s="14" t="n"/>
      <c r="AS204" s="13" t="n"/>
      <c r="AT204" s="13" t="n"/>
      <c r="AU204" s="10" t="n"/>
      <c r="AV204" s="10" t="n"/>
      <c r="AW204" s="10" t="n"/>
      <c r="AX204" s="10" t="n"/>
      <c r="AY204" s="10" t="n"/>
      <c r="AZ204" s="10" t="n"/>
      <c r="BA204" s="10" t="n"/>
      <c r="BB204" s="10" t="n"/>
      <c r="BC204" s="10" t="n"/>
      <c r="BD204" s="11" t="n"/>
      <c r="BE204" s="10" t="n"/>
      <c r="BF204" s="10" t="n"/>
      <c r="BG204" s="10" t="n"/>
      <c r="BH204" s="10" t="n"/>
      <c r="BI204" s="10" t="n"/>
      <c r="BJ204" s="10" t="n"/>
      <c r="BK204" s="10" t="n"/>
      <c r="BL204" s="10" t="n"/>
      <c r="BM204" s="10" t="n"/>
    </row>
    <row r="205" ht="15.75" customHeight="1" s="218">
      <c r="A205" s="10" t="n"/>
      <c r="B205" s="10" t="n"/>
      <c r="C205" s="10" t="n"/>
      <c r="D205" s="10" t="n"/>
      <c r="E205" s="10" t="n"/>
      <c r="F205" s="10" t="n"/>
      <c r="G205" s="11" t="n"/>
      <c r="H205" s="10" t="n"/>
      <c r="I205" s="10" t="n"/>
      <c r="J205" s="10" t="n"/>
      <c r="K205" s="10" t="n"/>
      <c r="L205" s="10" t="n"/>
      <c r="M205" s="13" t="n"/>
      <c r="N205" s="13" t="n"/>
      <c r="O205" s="13" t="n"/>
      <c r="P205" s="13" t="n"/>
      <c r="Q205" s="10" t="n"/>
      <c r="R205" s="10" t="n"/>
      <c r="S205" s="10" t="n"/>
      <c r="T205" s="10" t="n"/>
      <c r="U205" s="10" t="n"/>
      <c r="V205" s="10" t="n"/>
      <c r="W205" s="10" t="n"/>
      <c r="X205" s="10" t="n"/>
      <c r="Y205" s="11" t="n"/>
      <c r="Z205" s="11" t="n"/>
      <c r="AA205" s="11" t="n"/>
      <c r="AB205" s="11" t="n"/>
      <c r="AC205" s="11" t="n"/>
      <c r="AD205" s="11" t="n"/>
      <c r="AE205" s="10" t="n"/>
      <c r="AF205" s="10" t="n"/>
      <c r="AG205" s="10" t="n"/>
      <c r="AH205" s="10" t="n"/>
      <c r="AI205" s="13" t="n"/>
      <c r="AJ205" s="13" t="n"/>
      <c r="AK205" s="13" t="n"/>
      <c r="AL205" s="13" t="n"/>
      <c r="AM205" s="13" t="n"/>
      <c r="AN205" s="13" t="n"/>
      <c r="AO205" s="13" t="n"/>
      <c r="AP205" s="14" t="n"/>
      <c r="AQ205" s="14" t="n"/>
      <c r="AR205" s="14" t="n"/>
      <c r="AS205" s="13" t="n"/>
      <c r="AT205" s="13" t="n"/>
      <c r="AU205" s="10" t="n"/>
      <c r="AV205" s="10" t="n"/>
      <c r="AW205" s="10" t="n"/>
      <c r="AX205" s="10" t="n"/>
      <c r="AY205" s="10" t="n"/>
      <c r="AZ205" s="10" t="n"/>
      <c r="BA205" s="10" t="n"/>
      <c r="BB205" s="10" t="n"/>
      <c r="BC205" s="10" t="n"/>
      <c r="BD205" s="11" t="n"/>
      <c r="BE205" s="10" t="n"/>
      <c r="BF205" s="10" t="n"/>
      <c r="BG205" s="10" t="n"/>
      <c r="BH205" s="10" t="n"/>
      <c r="BI205" s="10" t="n"/>
      <c r="BJ205" s="10" t="n"/>
      <c r="BK205" s="10" t="n"/>
      <c r="BL205" s="10" t="n"/>
      <c r="BM205" s="10" t="n"/>
    </row>
    <row r="206" ht="15.75" customHeight="1" s="218">
      <c r="A206" s="10" t="n"/>
      <c r="B206" s="10" t="n"/>
      <c r="C206" s="10" t="n"/>
      <c r="D206" s="10" t="n"/>
      <c r="E206" s="10" t="n"/>
      <c r="F206" s="10" t="n"/>
      <c r="G206" s="11" t="n"/>
      <c r="H206" s="10" t="n"/>
      <c r="I206" s="10" t="n"/>
      <c r="J206" s="10" t="n"/>
      <c r="K206" s="10" t="n"/>
      <c r="L206" s="10" t="n"/>
      <c r="M206" s="13" t="n"/>
      <c r="N206" s="13" t="n"/>
      <c r="O206" s="13" t="n"/>
      <c r="P206" s="13" t="n"/>
      <c r="Q206" s="10" t="n"/>
      <c r="R206" s="10" t="n"/>
      <c r="S206" s="10" t="n"/>
      <c r="T206" s="10" t="n"/>
      <c r="U206" s="10" t="n"/>
      <c r="V206" s="10" t="n"/>
      <c r="W206" s="10" t="n"/>
      <c r="X206" s="10" t="n"/>
      <c r="Y206" s="11" t="n"/>
      <c r="Z206" s="11" t="n"/>
      <c r="AA206" s="11" t="n"/>
      <c r="AB206" s="11" t="n"/>
      <c r="AC206" s="11" t="n"/>
      <c r="AD206" s="11" t="n"/>
      <c r="AE206" s="10" t="n"/>
      <c r="AF206" s="10" t="n"/>
      <c r="AG206" s="10" t="n"/>
      <c r="AH206" s="10" t="n"/>
      <c r="AI206" s="13" t="n"/>
      <c r="AJ206" s="13" t="n"/>
      <c r="AK206" s="13" t="n"/>
      <c r="AL206" s="13" t="n"/>
      <c r="AM206" s="13" t="n"/>
      <c r="AN206" s="13" t="n"/>
      <c r="AO206" s="13" t="n"/>
      <c r="AP206" s="14" t="n"/>
      <c r="AQ206" s="14" t="n"/>
      <c r="AR206" s="14" t="n"/>
      <c r="AS206" s="13" t="n"/>
      <c r="AT206" s="13" t="n"/>
      <c r="AU206" s="10" t="n"/>
      <c r="AV206" s="10" t="n"/>
      <c r="AW206" s="10" t="n"/>
      <c r="AX206" s="10" t="n"/>
      <c r="AY206" s="10" t="n"/>
      <c r="AZ206" s="10" t="n"/>
      <c r="BA206" s="10" t="n"/>
      <c r="BB206" s="10" t="n"/>
      <c r="BC206" s="10" t="n"/>
      <c r="BD206" s="11" t="n"/>
      <c r="BE206" s="10" t="n"/>
      <c r="BF206" s="10" t="n"/>
      <c r="BG206" s="10" t="n"/>
      <c r="BH206" s="10" t="n"/>
      <c r="BI206" s="10" t="n"/>
      <c r="BJ206" s="10" t="n"/>
      <c r="BK206" s="10" t="n"/>
      <c r="BL206" s="10" t="n"/>
      <c r="BM206" s="10" t="n"/>
    </row>
    <row r="207" ht="15.75" customHeight="1" s="218">
      <c r="A207" s="10" t="n"/>
      <c r="B207" s="10" t="n"/>
      <c r="C207" s="10" t="n"/>
      <c r="D207" s="10" t="n"/>
      <c r="E207" s="10" t="n"/>
      <c r="F207" s="10" t="n"/>
      <c r="G207" s="11" t="n"/>
      <c r="H207" s="10" t="n"/>
      <c r="I207" s="10" t="n"/>
      <c r="J207" s="10" t="n"/>
      <c r="K207" s="10" t="n"/>
      <c r="L207" s="10" t="n"/>
      <c r="M207" s="13" t="n"/>
      <c r="N207" s="13" t="n"/>
      <c r="O207" s="13" t="n"/>
      <c r="P207" s="13" t="n"/>
      <c r="Q207" s="10" t="n"/>
      <c r="R207" s="10" t="n"/>
      <c r="S207" s="10" t="n"/>
      <c r="T207" s="10" t="n"/>
      <c r="U207" s="10" t="n"/>
      <c r="V207" s="10" t="n"/>
      <c r="W207" s="10" t="n"/>
      <c r="X207" s="10" t="n"/>
      <c r="Y207" s="11" t="n"/>
      <c r="Z207" s="11" t="n"/>
      <c r="AA207" s="11" t="n"/>
      <c r="AB207" s="11" t="n"/>
      <c r="AC207" s="11" t="n"/>
      <c r="AD207" s="11" t="n"/>
      <c r="AE207" s="10" t="n"/>
      <c r="AF207" s="10" t="n"/>
      <c r="AG207" s="10" t="n"/>
      <c r="AH207" s="10" t="n"/>
      <c r="AI207" s="13" t="n"/>
      <c r="AJ207" s="13" t="n"/>
      <c r="AK207" s="13" t="n"/>
      <c r="AL207" s="13" t="n"/>
      <c r="AM207" s="13" t="n"/>
      <c r="AN207" s="13" t="n"/>
      <c r="AO207" s="13" t="n"/>
      <c r="AP207" s="14" t="n"/>
      <c r="AQ207" s="14" t="n"/>
      <c r="AR207" s="14" t="n"/>
      <c r="AS207" s="13" t="n"/>
      <c r="AT207" s="13" t="n"/>
      <c r="AU207" s="10" t="n"/>
      <c r="AV207" s="10" t="n"/>
      <c r="AW207" s="10" t="n"/>
      <c r="AX207" s="10" t="n"/>
      <c r="AY207" s="10" t="n"/>
      <c r="AZ207" s="10" t="n"/>
      <c r="BA207" s="10" t="n"/>
      <c r="BB207" s="10" t="n"/>
      <c r="BC207" s="10" t="n"/>
      <c r="BD207" s="11" t="n"/>
      <c r="BE207" s="10" t="n"/>
      <c r="BF207" s="10" t="n"/>
      <c r="BG207" s="10" t="n"/>
      <c r="BH207" s="10" t="n"/>
      <c r="BI207" s="10" t="n"/>
      <c r="BJ207" s="10" t="n"/>
      <c r="BK207" s="10" t="n"/>
      <c r="BL207" s="10" t="n"/>
      <c r="BM207" s="10" t="n"/>
    </row>
    <row r="208" ht="15.75" customHeight="1" s="218">
      <c r="A208" s="10" t="n"/>
      <c r="B208" s="10" t="n"/>
      <c r="C208" s="10" t="n"/>
      <c r="D208" s="10" t="n"/>
      <c r="E208" s="10" t="n"/>
      <c r="F208" s="10" t="n"/>
      <c r="G208" s="11" t="n"/>
      <c r="H208" s="10" t="n"/>
      <c r="I208" s="10" t="n"/>
      <c r="J208" s="10" t="n"/>
      <c r="K208" s="10" t="n"/>
      <c r="L208" s="10" t="n"/>
      <c r="M208" s="13" t="n"/>
      <c r="N208" s="13" t="n"/>
      <c r="O208" s="13" t="n"/>
      <c r="P208" s="13" t="n"/>
      <c r="Q208" s="10" t="n"/>
      <c r="R208" s="10" t="n"/>
      <c r="S208" s="10" t="n"/>
      <c r="T208" s="10" t="n"/>
      <c r="U208" s="10" t="n"/>
      <c r="V208" s="10" t="n"/>
      <c r="W208" s="10" t="n"/>
      <c r="X208" s="10" t="n"/>
      <c r="Y208" s="11" t="n"/>
      <c r="Z208" s="11" t="n"/>
      <c r="AA208" s="11" t="n"/>
      <c r="AB208" s="11" t="n"/>
      <c r="AC208" s="11" t="n"/>
      <c r="AD208" s="11" t="n"/>
      <c r="AE208" s="10" t="n"/>
      <c r="AF208" s="10" t="n"/>
      <c r="AG208" s="10" t="n"/>
      <c r="AH208" s="10" t="n"/>
      <c r="AI208" s="13" t="n"/>
      <c r="AJ208" s="13" t="n"/>
      <c r="AK208" s="13" t="n"/>
      <c r="AL208" s="13" t="n"/>
      <c r="AM208" s="13" t="n"/>
      <c r="AN208" s="13" t="n"/>
      <c r="AO208" s="13" t="n"/>
      <c r="AP208" s="14" t="n"/>
      <c r="AQ208" s="14" t="n"/>
      <c r="AR208" s="14" t="n"/>
      <c r="AS208" s="13" t="n"/>
      <c r="AT208" s="13" t="n"/>
      <c r="AU208" s="10" t="n"/>
      <c r="AV208" s="10" t="n"/>
      <c r="AW208" s="10" t="n"/>
      <c r="AX208" s="10" t="n"/>
      <c r="AY208" s="10" t="n"/>
      <c r="AZ208" s="10" t="n"/>
      <c r="BA208" s="10" t="n"/>
      <c r="BB208" s="10" t="n"/>
      <c r="BC208" s="10" t="n"/>
      <c r="BD208" s="11" t="n"/>
      <c r="BE208" s="10" t="n"/>
      <c r="BF208" s="10" t="n"/>
      <c r="BG208" s="10" t="n"/>
      <c r="BH208" s="10" t="n"/>
      <c r="BI208" s="10" t="n"/>
      <c r="BJ208" s="10" t="n"/>
      <c r="BK208" s="10" t="n"/>
      <c r="BL208" s="10" t="n"/>
      <c r="BM208" s="10" t="n"/>
    </row>
    <row r="209" ht="15.75" customHeight="1" s="218">
      <c r="A209" s="10" t="n"/>
      <c r="B209" s="10" t="n"/>
      <c r="C209" s="10" t="n"/>
      <c r="D209" s="10" t="n"/>
      <c r="E209" s="10" t="n"/>
      <c r="F209" s="10" t="n"/>
      <c r="G209" s="11" t="n"/>
      <c r="H209" s="10" t="n"/>
      <c r="I209" s="10" t="n"/>
      <c r="J209" s="10" t="n"/>
      <c r="K209" s="10" t="n"/>
      <c r="L209" s="10" t="n"/>
      <c r="M209" s="13" t="n"/>
      <c r="N209" s="13" t="n"/>
      <c r="O209" s="13" t="n"/>
      <c r="P209" s="13" t="n"/>
      <c r="Q209" s="10" t="n"/>
      <c r="R209" s="10" t="n"/>
      <c r="S209" s="10" t="n"/>
      <c r="T209" s="10" t="n"/>
      <c r="U209" s="10" t="n"/>
      <c r="V209" s="10" t="n"/>
      <c r="W209" s="10" t="n"/>
      <c r="X209" s="10" t="n"/>
      <c r="Y209" s="11" t="n"/>
      <c r="Z209" s="11" t="n"/>
      <c r="AA209" s="11" t="n"/>
      <c r="AB209" s="11" t="n"/>
      <c r="AC209" s="11" t="n"/>
      <c r="AD209" s="11" t="n"/>
      <c r="AE209" s="10" t="n"/>
      <c r="AF209" s="10" t="n"/>
      <c r="AG209" s="10" t="n"/>
      <c r="AH209" s="10" t="n"/>
      <c r="AI209" s="13" t="n"/>
      <c r="AJ209" s="13" t="n"/>
      <c r="AK209" s="13" t="n"/>
      <c r="AL209" s="13" t="n"/>
      <c r="AM209" s="13" t="n"/>
      <c r="AN209" s="13" t="n"/>
      <c r="AO209" s="13" t="n"/>
      <c r="AP209" s="14" t="n"/>
      <c r="AQ209" s="14" t="n"/>
      <c r="AR209" s="14" t="n"/>
      <c r="AS209" s="13" t="n"/>
      <c r="AT209" s="13" t="n"/>
      <c r="AU209" s="10" t="n"/>
      <c r="AV209" s="10" t="n"/>
      <c r="AW209" s="10" t="n"/>
      <c r="AX209" s="10" t="n"/>
      <c r="AY209" s="10" t="n"/>
      <c r="AZ209" s="10" t="n"/>
      <c r="BA209" s="10" t="n"/>
      <c r="BB209" s="10" t="n"/>
      <c r="BC209" s="10" t="n"/>
      <c r="BD209" s="11" t="n"/>
      <c r="BE209" s="10" t="n"/>
      <c r="BF209" s="10" t="n"/>
      <c r="BG209" s="10" t="n"/>
      <c r="BH209" s="10" t="n"/>
      <c r="BI209" s="10" t="n"/>
      <c r="BJ209" s="10" t="n"/>
      <c r="BK209" s="10" t="n"/>
      <c r="BL209" s="10" t="n"/>
      <c r="BM209" s="10" t="n"/>
    </row>
    <row r="210" ht="15.75" customHeight="1" s="218">
      <c r="A210" s="10" t="n"/>
      <c r="B210" s="10" t="n"/>
      <c r="C210" s="10" t="n"/>
      <c r="D210" s="10" t="n"/>
      <c r="E210" s="10" t="n"/>
      <c r="F210" s="10" t="n"/>
      <c r="G210" s="11" t="n"/>
      <c r="H210" s="10" t="n"/>
      <c r="I210" s="10" t="n"/>
      <c r="J210" s="10" t="n"/>
      <c r="K210" s="10" t="n"/>
      <c r="L210" s="10" t="n"/>
      <c r="M210" s="13" t="n"/>
      <c r="N210" s="13" t="n"/>
      <c r="O210" s="13" t="n"/>
      <c r="P210" s="13" t="n"/>
      <c r="Q210" s="10" t="n"/>
      <c r="R210" s="10" t="n"/>
      <c r="S210" s="10" t="n"/>
      <c r="T210" s="10" t="n"/>
      <c r="U210" s="10" t="n"/>
      <c r="V210" s="10" t="n"/>
      <c r="W210" s="10" t="n"/>
      <c r="X210" s="10" t="n"/>
      <c r="Y210" s="11" t="n"/>
      <c r="Z210" s="11" t="n"/>
      <c r="AA210" s="11" t="n"/>
      <c r="AB210" s="11" t="n"/>
      <c r="AC210" s="11" t="n"/>
      <c r="AD210" s="11" t="n"/>
      <c r="AE210" s="10" t="n"/>
      <c r="AF210" s="10" t="n"/>
      <c r="AG210" s="10" t="n"/>
      <c r="AH210" s="10" t="n"/>
      <c r="AI210" s="13" t="n"/>
      <c r="AJ210" s="13" t="n"/>
      <c r="AK210" s="13" t="n"/>
      <c r="AL210" s="13" t="n"/>
      <c r="AM210" s="13" t="n"/>
      <c r="AN210" s="13" t="n"/>
      <c r="AO210" s="13" t="n"/>
      <c r="AP210" s="14" t="n"/>
      <c r="AQ210" s="14" t="n"/>
      <c r="AR210" s="14" t="n"/>
      <c r="AS210" s="13" t="n"/>
      <c r="AT210" s="13" t="n"/>
      <c r="AU210" s="10" t="n"/>
      <c r="AV210" s="10" t="n"/>
      <c r="AW210" s="10" t="n"/>
      <c r="AX210" s="10" t="n"/>
      <c r="AY210" s="10" t="n"/>
      <c r="AZ210" s="10" t="n"/>
      <c r="BA210" s="10" t="n"/>
      <c r="BB210" s="10" t="n"/>
      <c r="BC210" s="10" t="n"/>
      <c r="BD210" s="11" t="n"/>
      <c r="BE210" s="10" t="n"/>
      <c r="BF210" s="10" t="n"/>
      <c r="BG210" s="10" t="n"/>
      <c r="BH210" s="10" t="n"/>
      <c r="BI210" s="10" t="n"/>
      <c r="BJ210" s="10" t="n"/>
      <c r="BK210" s="10" t="n"/>
      <c r="BL210" s="10" t="n"/>
      <c r="BM210" s="10" t="n"/>
    </row>
    <row r="211" ht="15.75" customHeight="1" s="218">
      <c r="A211" s="10" t="n"/>
      <c r="B211" s="10" t="n"/>
      <c r="C211" s="10" t="n"/>
      <c r="D211" s="10" t="n"/>
      <c r="E211" s="10" t="n"/>
      <c r="F211" s="10" t="n"/>
      <c r="G211" s="11" t="n"/>
      <c r="H211" s="10" t="n"/>
      <c r="I211" s="10" t="n"/>
      <c r="J211" s="10" t="n"/>
      <c r="K211" s="10" t="n"/>
      <c r="L211" s="10" t="n"/>
      <c r="M211" s="13" t="n"/>
      <c r="N211" s="13" t="n"/>
      <c r="O211" s="13" t="n"/>
      <c r="P211" s="13" t="n"/>
      <c r="Q211" s="10" t="n"/>
      <c r="R211" s="10" t="n"/>
      <c r="S211" s="10" t="n"/>
      <c r="T211" s="10" t="n"/>
      <c r="U211" s="10" t="n"/>
      <c r="V211" s="10" t="n"/>
      <c r="W211" s="10" t="n"/>
      <c r="X211" s="10" t="n"/>
      <c r="Y211" s="11" t="n"/>
      <c r="Z211" s="11" t="n"/>
      <c r="AA211" s="11" t="n"/>
      <c r="AB211" s="11" t="n"/>
      <c r="AC211" s="11" t="n"/>
      <c r="AD211" s="11" t="n"/>
      <c r="AE211" s="10" t="n"/>
      <c r="AF211" s="10" t="n"/>
      <c r="AG211" s="10" t="n"/>
      <c r="AH211" s="10" t="n"/>
      <c r="AI211" s="13" t="n"/>
      <c r="AJ211" s="13" t="n"/>
      <c r="AK211" s="13" t="n"/>
      <c r="AL211" s="13" t="n"/>
      <c r="AM211" s="13" t="n"/>
      <c r="AN211" s="13" t="n"/>
      <c r="AO211" s="13" t="n"/>
      <c r="AP211" s="14" t="n"/>
      <c r="AQ211" s="14" t="n"/>
      <c r="AR211" s="14" t="n"/>
      <c r="AS211" s="13" t="n"/>
      <c r="AT211" s="13" t="n"/>
      <c r="AU211" s="10" t="n"/>
      <c r="AV211" s="10" t="n"/>
      <c r="AW211" s="10" t="n"/>
      <c r="AX211" s="10" t="n"/>
      <c r="AY211" s="10" t="n"/>
      <c r="AZ211" s="10" t="n"/>
      <c r="BA211" s="10" t="n"/>
      <c r="BB211" s="10" t="n"/>
      <c r="BC211" s="10" t="n"/>
      <c r="BD211" s="11" t="n"/>
      <c r="BE211" s="10" t="n"/>
      <c r="BF211" s="10" t="n"/>
      <c r="BG211" s="10" t="n"/>
      <c r="BH211" s="10" t="n"/>
      <c r="BI211" s="10" t="n"/>
      <c r="BJ211" s="10" t="n"/>
      <c r="BK211" s="10" t="n"/>
      <c r="BL211" s="10" t="n"/>
      <c r="BM211" s="10" t="n"/>
    </row>
    <row r="212" ht="15.75" customHeight="1" s="218">
      <c r="A212" s="10" t="n"/>
      <c r="B212" s="10" t="n"/>
      <c r="C212" s="10" t="n"/>
      <c r="D212" s="10" t="n"/>
      <c r="E212" s="10" t="n"/>
      <c r="F212" s="10" t="n"/>
      <c r="G212" s="11" t="n"/>
      <c r="H212" s="10" t="n"/>
      <c r="I212" s="10" t="n"/>
      <c r="J212" s="10" t="n"/>
      <c r="K212" s="10" t="n"/>
      <c r="L212" s="10" t="n"/>
      <c r="M212" s="13" t="n"/>
      <c r="N212" s="13" t="n"/>
      <c r="O212" s="13" t="n"/>
      <c r="P212" s="13" t="n"/>
      <c r="Q212" s="10" t="n"/>
      <c r="R212" s="10" t="n"/>
      <c r="S212" s="10" t="n"/>
      <c r="T212" s="10" t="n"/>
      <c r="U212" s="10" t="n"/>
      <c r="V212" s="10" t="n"/>
      <c r="W212" s="10" t="n"/>
      <c r="X212" s="10" t="n"/>
      <c r="Y212" s="11" t="n"/>
      <c r="Z212" s="11" t="n"/>
      <c r="AA212" s="11" t="n"/>
      <c r="AB212" s="11" t="n"/>
      <c r="AC212" s="11" t="n"/>
      <c r="AD212" s="11" t="n"/>
      <c r="AE212" s="10" t="n"/>
      <c r="AF212" s="10" t="n"/>
      <c r="AG212" s="10" t="n"/>
      <c r="AH212" s="10" t="n"/>
      <c r="AI212" s="13" t="n"/>
      <c r="AJ212" s="13" t="n"/>
      <c r="AK212" s="13" t="n"/>
      <c r="AL212" s="13" t="n"/>
      <c r="AM212" s="13" t="n"/>
      <c r="AN212" s="13" t="n"/>
      <c r="AO212" s="13" t="n"/>
      <c r="AP212" s="14" t="n"/>
      <c r="AQ212" s="14" t="n"/>
      <c r="AR212" s="14" t="n"/>
      <c r="AS212" s="13" t="n"/>
      <c r="AT212" s="13" t="n"/>
      <c r="AU212" s="10" t="n"/>
      <c r="AV212" s="10" t="n"/>
      <c r="AW212" s="10" t="n"/>
      <c r="AX212" s="10" t="n"/>
      <c r="AY212" s="10" t="n"/>
      <c r="AZ212" s="10" t="n"/>
      <c r="BA212" s="10" t="n"/>
      <c r="BB212" s="10" t="n"/>
      <c r="BC212" s="10" t="n"/>
      <c r="BD212" s="11" t="n"/>
      <c r="BE212" s="10" t="n"/>
      <c r="BF212" s="10" t="n"/>
      <c r="BG212" s="10" t="n"/>
      <c r="BH212" s="10" t="n"/>
      <c r="BI212" s="10" t="n"/>
      <c r="BJ212" s="10" t="n"/>
      <c r="BK212" s="10" t="n"/>
      <c r="BL212" s="10" t="n"/>
      <c r="BM212" s="10" t="n"/>
    </row>
    <row r="213" ht="15.75" customHeight="1" s="218">
      <c r="A213" s="10" t="n"/>
      <c r="B213" s="10" t="n"/>
      <c r="C213" s="10" t="n"/>
      <c r="D213" s="10" t="n"/>
      <c r="E213" s="10" t="n"/>
      <c r="F213" s="10" t="n"/>
      <c r="G213" s="11" t="n"/>
      <c r="H213" s="10" t="n"/>
      <c r="I213" s="10" t="n"/>
      <c r="J213" s="10" t="n"/>
      <c r="K213" s="10" t="n"/>
      <c r="L213" s="10" t="n"/>
      <c r="M213" s="13" t="n"/>
      <c r="N213" s="13" t="n"/>
      <c r="O213" s="13" t="n"/>
      <c r="P213" s="13" t="n"/>
      <c r="Q213" s="10" t="n"/>
      <c r="R213" s="10" t="n"/>
      <c r="S213" s="10" t="n"/>
      <c r="T213" s="10" t="n"/>
      <c r="U213" s="10" t="n"/>
      <c r="V213" s="10" t="n"/>
      <c r="W213" s="10" t="n"/>
      <c r="X213" s="10" t="n"/>
      <c r="Y213" s="11" t="n"/>
      <c r="Z213" s="11" t="n"/>
      <c r="AA213" s="11" t="n"/>
      <c r="AB213" s="11" t="n"/>
      <c r="AC213" s="11" t="n"/>
      <c r="AD213" s="11" t="n"/>
      <c r="AE213" s="10" t="n"/>
      <c r="AF213" s="10" t="n"/>
      <c r="AG213" s="10" t="n"/>
      <c r="AH213" s="10" t="n"/>
      <c r="AI213" s="13" t="n"/>
      <c r="AJ213" s="13" t="n"/>
      <c r="AK213" s="13" t="n"/>
      <c r="AL213" s="13" t="n"/>
      <c r="AM213" s="13" t="n"/>
      <c r="AN213" s="13" t="n"/>
      <c r="AO213" s="13" t="n"/>
      <c r="AP213" s="14" t="n"/>
      <c r="AQ213" s="14" t="n"/>
      <c r="AR213" s="14" t="n"/>
      <c r="AS213" s="13" t="n"/>
      <c r="AT213" s="13" t="n"/>
      <c r="AU213" s="10" t="n"/>
      <c r="AV213" s="10" t="n"/>
      <c r="AW213" s="10" t="n"/>
      <c r="AX213" s="10" t="n"/>
      <c r="AY213" s="10" t="n"/>
      <c r="AZ213" s="10" t="n"/>
      <c r="BA213" s="10" t="n"/>
      <c r="BB213" s="10" t="n"/>
      <c r="BC213" s="10" t="n"/>
      <c r="BD213" s="11" t="n"/>
      <c r="BE213" s="10" t="n"/>
      <c r="BF213" s="10" t="n"/>
      <c r="BG213" s="10" t="n"/>
      <c r="BH213" s="10" t="n"/>
      <c r="BI213" s="10" t="n"/>
      <c r="BJ213" s="10" t="n"/>
      <c r="BK213" s="10" t="n"/>
      <c r="BL213" s="10" t="n"/>
      <c r="BM213" s="10" t="n"/>
    </row>
    <row r="214" ht="15.75" customHeight="1" s="218">
      <c r="A214" s="10" t="n"/>
      <c r="B214" s="10" t="n"/>
      <c r="C214" s="10" t="n"/>
      <c r="D214" s="10" t="n"/>
      <c r="E214" s="10" t="n"/>
      <c r="F214" s="10" t="n"/>
      <c r="G214" s="11" t="n"/>
      <c r="H214" s="10" t="n"/>
      <c r="I214" s="10" t="n"/>
      <c r="J214" s="10" t="n"/>
      <c r="K214" s="10" t="n"/>
      <c r="L214" s="10" t="n"/>
      <c r="M214" s="13" t="n"/>
      <c r="N214" s="13" t="n"/>
      <c r="O214" s="13" t="n"/>
      <c r="P214" s="13" t="n"/>
      <c r="Q214" s="10" t="n"/>
      <c r="R214" s="10" t="n"/>
      <c r="S214" s="10" t="n"/>
      <c r="T214" s="10" t="n"/>
      <c r="U214" s="10" t="n"/>
      <c r="V214" s="10" t="n"/>
      <c r="W214" s="10" t="n"/>
      <c r="X214" s="10" t="n"/>
      <c r="Y214" s="11" t="n"/>
      <c r="Z214" s="11" t="n"/>
      <c r="AA214" s="11" t="n"/>
      <c r="AB214" s="11" t="n"/>
      <c r="AC214" s="11" t="n"/>
      <c r="AD214" s="11" t="n"/>
      <c r="AE214" s="10" t="n"/>
      <c r="AF214" s="10" t="n"/>
      <c r="AG214" s="10" t="n"/>
      <c r="AH214" s="10" t="n"/>
      <c r="AI214" s="13" t="n"/>
      <c r="AJ214" s="13" t="n"/>
      <c r="AK214" s="13" t="n"/>
      <c r="AL214" s="13" t="n"/>
      <c r="AM214" s="13" t="n"/>
      <c r="AN214" s="13" t="n"/>
      <c r="AO214" s="13" t="n"/>
      <c r="AP214" s="14" t="n"/>
      <c r="AQ214" s="14" t="n"/>
      <c r="AR214" s="14" t="n"/>
      <c r="AS214" s="13" t="n"/>
      <c r="AT214" s="13" t="n"/>
      <c r="AU214" s="10" t="n"/>
      <c r="AV214" s="10" t="n"/>
      <c r="AW214" s="10" t="n"/>
      <c r="AX214" s="10" t="n"/>
      <c r="AY214" s="10" t="n"/>
      <c r="AZ214" s="10" t="n"/>
      <c r="BA214" s="10" t="n"/>
      <c r="BB214" s="10" t="n"/>
      <c r="BC214" s="10" t="n"/>
      <c r="BD214" s="11" t="n"/>
      <c r="BE214" s="10" t="n"/>
      <c r="BF214" s="10" t="n"/>
      <c r="BG214" s="10" t="n"/>
      <c r="BH214" s="10" t="n"/>
      <c r="BI214" s="10" t="n"/>
      <c r="BJ214" s="10" t="n"/>
      <c r="BK214" s="10" t="n"/>
      <c r="BL214" s="10" t="n"/>
      <c r="BM214" s="10" t="n"/>
    </row>
    <row r="215" ht="15.75" customHeight="1" s="218">
      <c r="A215" s="10" t="n"/>
      <c r="B215" s="10" t="n"/>
      <c r="C215" s="10" t="n"/>
      <c r="D215" s="10" t="n"/>
      <c r="E215" s="10" t="n"/>
      <c r="F215" s="10" t="n"/>
      <c r="G215" s="11" t="n"/>
      <c r="H215" s="10" t="n"/>
      <c r="I215" s="10" t="n"/>
      <c r="J215" s="10" t="n"/>
      <c r="K215" s="10" t="n"/>
      <c r="L215" s="10" t="n"/>
      <c r="M215" s="13" t="n"/>
      <c r="N215" s="13" t="n"/>
      <c r="O215" s="13" t="n"/>
      <c r="P215" s="13" t="n"/>
      <c r="Q215" s="10" t="n"/>
      <c r="R215" s="10" t="n"/>
      <c r="S215" s="10" t="n"/>
      <c r="T215" s="10" t="n"/>
      <c r="U215" s="10" t="n"/>
      <c r="V215" s="10" t="n"/>
      <c r="W215" s="10" t="n"/>
      <c r="X215" s="10" t="n"/>
      <c r="Y215" s="11" t="n"/>
      <c r="Z215" s="11" t="n"/>
      <c r="AA215" s="11" t="n"/>
      <c r="AB215" s="11" t="n"/>
      <c r="AC215" s="11" t="n"/>
      <c r="AD215" s="11" t="n"/>
      <c r="AE215" s="10" t="n"/>
      <c r="AF215" s="10" t="n"/>
      <c r="AG215" s="10" t="n"/>
      <c r="AH215" s="10" t="n"/>
      <c r="AI215" s="13" t="n"/>
      <c r="AJ215" s="13" t="n"/>
      <c r="AK215" s="13" t="n"/>
      <c r="AL215" s="13" t="n"/>
      <c r="AM215" s="13" t="n"/>
      <c r="AN215" s="13" t="n"/>
      <c r="AO215" s="13" t="n"/>
      <c r="AP215" s="14" t="n"/>
      <c r="AQ215" s="14" t="n"/>
      <c r="AR215" s="14" t="n"/>
      <c r="AS215" s="13" t="n"/>
      <c r="AT215" s="13" t="n"/>
      <c r="AU215" s="10" t="n"/>
      <c r="AV215" s="10" t="n"/>
      <c r="AW215" s="10" t="n"/>
      <c r="AX215" s="10" t="n"/>
      <c r="AY215" s="10" t="n"/>
      <c r="AZ215" s="10" t="n"/>
      <c r="BA215" s="10" t="n"/>
      <c r="BB215" s="10" t="n"/>
      <c r="BC215" s="10" t="n"/>
      <c r="BD215" s="11" t="n"/>
      <c r="BE215" s="10" t="n"/>
      <c r="BF215" s="10" t="n"/>
      <c r="BG215" s="10" t="n"/>
      <c r="BH215" s="10" t="n"/>
      <c r="BI215" s="10" t="n"/>
      <c r="BJ215" s="10" t="n"/>
      <c r="BK215" s="10" t="n"/>
      <c r="BL215" s="10" t="n"/>
      <c r="BM215" s="10" t="n"/>
    </row>
    <row r="216" ht="15.75" customHeight="1" s="218">
      <c r="A216" s="10" t="n"/>
      <c r="B216" s="10" t="n"/>
      <c r="C216" s="10" t="n"/>
      <c r="D216" s="10" t="n"/>
      <c r="E216" s="10" t="n"/>
      <c r="F216" s="10" t="n"/>
      <c r="G216" s="11" t="n"/>
      <c r="H216" s="10" t="n"/>
      <c r="I216" s="10" t="n"/>
      <c r="J216" s="10" t="n"/>
      <c r="K216" s="10" t="n"/>
      <c r="L216" s="10" t="n"/>
      <c r="M216" s="13" t="n"/>
      <c r="N216" s="13" t="n"/>
      <c r="O216" s="13" t="n"/>
      <c r="P216" s="13" t="n"/>
      <c r="Q216" s="10" t="n"/>
      <c r="R216" s="10" t="n"/>
      <c r="S216" s="10" t="n"/>
      <c r="T216" s="10" t="n"/>
      <c r="U216" s="10" t="n"/>
      <c r="V216" s="10" t="n"/>
      <c r="W216" s="10" t="n"/>
      <c r="X216" s="10" t="n"/>
      <c r="Y216" s="11" t="n"/>
      <c r="Z216" s="11" t="n"/>
      <c r="AA216" s="11" t="n"/>
      <c r="AB216" s="11" t="n"/>
      <c r="AC216" s="11" t="n"/>
      <c r="AD216" s="11" t="n"/>
      <c r="AE216" s="10" t="n"/>
      <c r="AF216" s="10" t="n"/>
      <c r="AG216" s="10" t="n"/>
      <c r="AH216" s="10" t="n"/>
      <c r="AI216" s="13" t="n"/>
      <c r="AJ216" s="13" t="n"/>
      <c r="AK216" s="13" t="n"/>
      <c r="AL216" s="13" t="n"/>
      <c r="AM216" s="13" t="n"/>
      <c r="AN216" s="13" t="n"/>
      <c r="AO216" s="13" t="n"/>
      <c r="AP216" s="14" t="n"/>
      <c r="AQ216" s="14" t="n"/>
      <c r="AR216" s="14" t="n"/>
      <c r="AS216" s="13" t="n"/>
      <c r="AT216" s="13" t="n"/>
      <c r="AU216" s="10" t="n"/>
      <c r="AV216" s="10" t="n"/>
      <c r="AW216" s="10" t="n"/>
      <c r="AX216" s="10" t="n"/>
      <c r="AY216" s="10" t="n"/>
      <c r="AZ216" s="10" t="n"/>
      <c r="BA216" s="10" t="n"/>
      <c r="BB216" s="10" t="n"/>
      <c r="BC216" s="10" t="n"/>
      <c r="BD216" s="11" t="n"/>
      <c r="BE216" s="10" t="n"/>
      <c r="BF216" s="10" t="n"/>
      <c r="BG216" s="10" t="n"/>
      <c r="BH216" s="10" t="n"/>
      <c r="BI216" s="10" t="n"/>
      <c r="BJ216" s="10" t="n"/>
      <c r="BK216" s="10" t="n"/>
      <c r="BL216" s="10" t="n"/>
      <c r="BM216" s="10" t="n"/>
    </row>
    <row r="217" ht="15.75" customHeight="1" s="218">
      <c r="A217" s="10" t="n"/>
      <c r="B217" s="10" t="n"/>
      <c r="C217" s="10" t="n"/>
      <c r="D217" s="10" t="n"/>
      <c r="E217" s="10" t="n"/>
      <c r="F217" s="10" t="n"/>
      <c r="G217" s="11" t="n"/>
      <c r="H217" s="10" t="n"/>
      <c r="I217" s="10" t="n"/>
      <c r="J217" s="10" t="n"/>
      <c r="K217" s="10" t="n"/>
      <c r="L217" s="10" t="n"/>
      <c r="M217" s="13" t="n"/>
      <c r="N217" s="13" t="n"/>
      <c r="O217" s="13" t="n"/>
      <c r="P217" s="13" t="n"/>
      <c r="Q217" s="10" t="n"/>
      <c r="R217" s="10" t="n"/>
      <c r="S217" s="10" t="n"/>
      <c r="T217" s="10" t="n"/>
      <c r="U217" s="10" t="n"/>
      <c r="V217" s="10" t="n"/>
      <c r="W217" s="10" t="n"/>
      <c r="X217" s="10" t="n"/>
      <c r="Y217" s="11" t="n"/>
      <c r="Z217" s="11" t="n"/>
      <c r="AA217" s="11" t="n"/>
      <c r="AB217" s="11" t="n"/>
      <c r="AC217" s="11" t="n"/>
      <c r="AD217" s="11" t="n"/>
      <c r="AE217" s="10" t="n"/>
      <c r="AF217" s="10" t="n"/>
      <c r="AG217" s="10" t="n"/>
      <c r="AH217" s="10" t="n"/>
      <c r="AI217" s="13" t="n"/>
      <c r="AJ217" s="13" t="n"/>
      <c r="AK217" s="13" t="n"/>
      <c r="AL217" s="13" t="n"/>
      <c r="AM217" s="13" t="n"/>
      <c r="AN217" s="13" t="n"/>
      <c r="AO217" s="13" t="n"/>
      <c r="AP217" s="14" t="n"/>
      <c r="AQ217" s="14" t="n"/>
      <c r="AR217" s="14" t="n"/>
      <c r="AS217" s="13" t="n"/>
      <c r="AT217" s="13" t="n"/>
      <c r="AU217" s="10" t="n"/>
      <c r="AV217" s="10" t="n"/>
      <c r="AW217" s="10" t="n"/>
      <c r="AX217" s="10" t="n"/>
      <c r="AY217" s="10" t="n"/>
      <c r="AZ217" s="10" t="n"/>
      <c r="BA217" s="10" t="n"/>
      <c r="BB217" s="10" t="n"/>
      <c r="BC217" s="10" t="n"/>
      <c r="BD217" s="11" t="n"/>
      <c r="BE217" s="10" t="n"/>
      <c r="BF217" s="10" t="n"/>
      <c r="BG217" s="10" t="n"/>
      <c r="BH217" s="10" t="n"/>
      <c r="BI217" s="10" t="n"/>
      <c r="BJ217" s="10" t="n"/>
      <c r="BK217" s="10" t="n"/>
      <c r="BL217" s="10" t="n"/>
      <c r="BM217" s="10" t="n"/>
    </row>
    <row r="218" ht="15.75" customHeight="1" s="218">
      <c r="A218" s="10" t="n"/>
      <c r="B218" s="10" t="n"/>
      <c r="C218" s="10" t="n"/>
      <c r="D218" s="10" t="n"/>
      <c r="E218" s="10" t="n"/>
      <c r="F218" s="10" t="n"/>
      <c r="G218" s="11" t="n"/>
      <c r="H218" s="10" t="n"/>
      <c r="I218" s="10" t="n"/>
      <c r="J218" s="10" t="n"/>
      <c r="K218" s="10" t="n"/>
      <c r="L218" s="10" t="n"/>
      <c r="M218" s="13" t="n"/>
      <c r="N218" s="13" t="n"/>
      <c r="O218" s="13" t="n"/>
      <c r="P218" s="13" t="n"/>
      <c r="Q218" s="10" t="n"/>
      <c r="R218" s="10" t="n"/>
      <c r="S218" s="10" t="n"/>
      <c r="T218" s="10" t="n"/>
      <c r="U218" s="10" t="n"/>
      <c r="V218" s="10" t="n"/>
      <c r="W218" s="10" t="n"/>
      <c r="X218" s="10" t="n"/>
      <c r="Y218" s="11" t="n"/>
      <c r="Z218" s="11" t="n"/>
      <c r="AA218" s="11" t="n"/>
      <c r="AB218" s="11" t="n"/>
      <c r="AC218" s="11" t="n"/>
      <c r="AD218" s="11" t="n"/>
      <c r="AE218" s="10" t="n"/>
      <c r="AF218" s="10" t="n"/>
      <c r="AG218" s="10" t="n"/>
      <c r="AH218" s="10" t="n"/>
      <c r="AI218" s="13" t="n"/>
      <c r="AJ218" s="13" t="n"/>
      <c r="AK218" s="13" t="n"/>
      <c r="AL218" s="13" t="n"/>
      <c r="AM218" s="13" t="n"/>
      <c r="AN218" s="13" t="n"/>
      <c r="AO218" s="13" t="n"/>
      <c r="AP218" s="14" t="n"/>
      <c r="AQ218" s="14" t="n"/>
      <c r="AR218" s="14" t="n"/>
      <c r="AS218" s="13" t="n"/>
      <c r="AT218" s="13" t="n"/>
      <c r="AU218" s="10" t="n"/>
      <c r="AV218" s="10" t="n"/>
      <c r="AW218" s="10" t="n"/>
      <c r="AX218" s="10" t="n"/>
      <c r="AY218" s="10" t="n"/>
      <c r="AZ218" s="10" t="n"/>
      <c r="BA218" s="10" t="n"/>
      <c r="BB218" s="10" t="n"/>
      <c r="BC218" s="10" t="n"/>
      <c r="BD218" s="11" t="n"/>
      <c r="BE218" s="10" t="n"/>
      <c r="BF218" s="10" t="n"/>
      <c r="BG218" s="10" t="n"/>
      <c r="BH218" s="10" t="n"/>
      <c r="BI218" s="10" t="n"/>
      <c r="BJ218" s="10" t="n"/>
      <c r="BK218" s="10" t="n"/>
      <c r="BL218" s="10" t="n"/>
      <c r="BM218" s="10" t="n"/>
    </row>
    <row r="219" ht="15.75" customHeight="1" s="218">
      <c r="A219" s="10" t="n"/>
      <c r="B219" s="10" t="n"/>
      <c r="C219" s="10" t="n"/>
      <c r="D219" s="10" t="n"/>
      <c r="E219" s="10" t="n"/>
      <c r="F219" s="10" t="n"/>
      <c r="G219" s="11" t="n"/>
      <c r="H219" s="10" t="n"/>
      <c r="I219" s="10" t="n"/>
      <c r="J219" s="10" t="n"/>
      <c r="K219" s="10" t="n"/>
      <c r="L219" s="10" t="n"/>
      <c r="M219" s="13" t="n"/>
      <c r="N219" s="13" t="n"/>
      <c r="O219" s="13" t="n"/>
      <c r="P219" s="13" t="n"/>
      <c r="Q219" s="10" t="n"/>
      <c r="R219" s="10" t="n"/>
      <c r="S219" s="10" t="n"/>
      <c r="T219" s="10" t="n"/>
      <c r="U219" s="10" t="n"/>
      <c r="V219" s="10" t="n"/>
      <c r="W219" s="10" t="n"/>
      <c r="X219" s="10" t="n"/>
      <c r="Y219" s="11" t="n"/>
      <c r="Z219" s="11" t="n"/>
      <c r="AA219" s="11" t="n"/>
      <c r="AB219" s="11" t="n"/>
      <c r="AC219" s="11" t="n"/>
      <c r="AD219" s="11" t="n"/>
      <c r="AE219" s="10" t="n"/>
      <c r="AF219" s="10" t="n"/>
      <c r="AG219" s="10" t="n"/>
      <c r="AH219" s="10" t="n"/>
      <c r="AI219" s="13" t="n"/>
      <c r="AJ219" s="13" t="n"/>
      <c r="AK219" s="13" t="n"/>
      <c r="AL219" s="13" t="n"/>
      <c r="AM219" s="13" t="n"/>
      <c r="AN219" s="13" t="n"/>
      <c r="AO219" s="13" t="n"/>
      <c r="AP219" s="14" t="n"/>
      <c r="AQ219" s="14" t="n"/>
      <c r="AR219" s="14" t="n"/>
      <c r="AS219" s="13" t="n"/>
      <c r="AT219" s="13" t="n"/>
      <c r="AU219" s="10" t="n"/>
      <c r="AV219" s="10" t="n"/>
      <c r="AW219" s="10" t="n"/>
      <c r="AX219" s="10" t="n"/>
      <c r="AY219" s="10" t="n"/>
      <c r="AZ219" s="10" t="n"/>
      <c r="BA219" s="10" t="n"/>
      <c r="BB219" s="10" t="n"/>
      <c r="BC219" s="10" t="n"/>
      <c r="BD219" s="11" t="n"/>
      <c r="BE219" s="10" t="n"/>
      <c r="BF219" s="10" t="n"/>
      <c r="BG219" s="10" t="n"/>
      <c r="BH219" s="10" t="n"/>
      <c r="BI219" s="10" t="n"/>
      <c r="BJ219" s="10" t="n"/>
      <c r="BK219" s="10" t="n"/>
      <c r="BL219" s="10" t="n"/>
      <c r="BM219" s="10" t="n"/>
    </row>
    <row r="220" ht="15.75" customHeight="1" s="218">
      <c r="A220" s="10" t="n"/>
      <c r="B220" s="10" t="n"/>
      <c r="C220" s="10" t="n"/>
      <c r="D220" s="10" t="n"/>
      <c r="E220" s="10" t="n"/>
      <c r="F220" s="10" t="n"/>
      <c r="G220" s="11" t="n"/>
      <c r="H220" s="10" t="n"/>
      <c r="I220" s="10" t="n"/>
      <c r="J220" s="10" t="n"/>
      <c r="K220" s="10" t="n"/>
      <c r="L220" s="10" t="n"/>
      <c r="M220" s="13" t="n"/>
      <c r="N220" s="13" t="n"/>
      <c r="O220" s="13" t="n"/>
      <c r="P220" s="13" t="n"/>
      <c r="Q220" s="10" t="n"/>
      <c r="R220" s="10" t="n"/>
      <c r="S220" s="10" t="n"/>
      <c r="T220" s="10" t="n"/>
      <c r="U220" s="10" t="n"/>
      <c r="V220" s="10" t="n"/>
      <c r="W220" s="10" t="n"/>
      <c r="X220" s="10" t="n"/>
      <c r="Y220" s="11" t="n"/>
      <c r="Z220" s="11" t="n"/>
      <c r="AA220" s="11" t="n"/>
      <c r="AB220" s="11" t="n"/>
      <c r="AC220" s="11" t="n"/>
      <c r="AD220" s="11" t="n"/>
      <c r="AE220" s="10" t="n"/>
      <c r="AF220" s="10" t="n"/>
      <c r="AG220" s="10" t="n"/>
      <c r="AH220" s="10" t="n"/>
      <c r="AI220" s="13" t="n"/>
      <c r="AJ220" s="13" t="n"/>
      <c r="AK220" s="13" t="n"/>
      <c r="AL220" s="13" t="n"/>
      <c r="AM220" s="13" t="n"/>
      <c r="AN220" s="13" t="n"/>
      <c r="AO220" s="13" t="n"/>
      <c r="AP220" s="14" t="n"/>
      <c r="AQ220" s="14" t="n"/>
      <c r="AR220" s="14" t="n"/>
      <c r="AS220" s="13" t="n"/>
      <c r="AT220" s="13" t="n"/>
      <c r="AU220" s="10" t="n"/>
      <c r="AV220" s="10" t="n"/>
      <c r="AW220" s="10" t="n"/>
      <c r="AX220" s="10" t="n"/>
      <c r="AY220" s="10" t="n"/>
      <c r="AZ220" s="10" t="n"/>
      <c r="BA220" s="10" t="n"/>
      <c r="BB220" s="10" t="n"/>
      <c r="BC220" s="10" t="n"/>
      <c r="BD220" s="11" t="n"/>
      <c r="BE220" s="10" t="n"/>
      <c r="BF220" s="10" t="n"/>
      <c r="BG220" s="10" t="n"/>
      <c r="BH220" s="10" t="n"/>
      <c r="BI220" s="10" t="n"/>
      <c r="BJ220" s="10" t="n"/>
      <c r="BK220" s="10" t="n"/>
      <c r="BL220" s="10" t="n"/>
      <c r="BM220" s="10" t="n"/>
    </row>
    <row r="221" ht="15.75" customHeight="1" s="218">
      <c r="A221" s="10" t="n"/>
      <c r="B221" s="10" t="n"/>
      <c r="C221" s="10" t="n"/>
      <c r="D221" s="10" t="n"/>
      <c r="E221" s="10" t="n"/>
      <c r="F221" s="10" t="n"/>
      <c r="G221" s="11" t="n"/>
      <c r="H221" s="10" t="n"/>
      <c r="I221" s="10" t="n"/>
      <c r="J221" s="10" t="n"/>
      <c r="K221" s="10" t="n"/>
      <c r="L221" s="10" t="n"/>
      <c r="M221" s="13" t="n"/>
      <c r="N221" s="13" t="n"/>
      <c r="O221" s="13" t="n"/>
      <c r="P221" s="13" t="n"/>
      <c r="Q221" s="10" t="n"/>
      <c r="R221" s="10" t="n"/>
      <c r="S221" s="10" t="n"/>
      <c r="T221" s="10" t="n"/>
      <c r="U221" s="10" t="n"/>
      <c r="V221" s="10" t="n"/>
      <c r="W221" s="10" t="n"/>
      <c r="X221" s="10" t="n"/>
      <c r="Y221" s="11" t="n"/>
      <c r="Z221" s="11" t="n"/>
      <c r="AA221" s="11" t="n"/>
      <c r="AB221" s="11" t="n"/>
      <c r="AC221" s="11" t="n"/>
      <c r="AD221" s="11" t="n"/>
      <c r="AE221" s="10" t="n"/>
      <c r="AF221" s="10" t="n"/>
      <c r="AG221" s="10" t="n"/>
      <c r="AH221" s="10" t="n"/>
      <c r="AI221" s="13" t="n"/>
      <c r="AJ221" s="13" t="n"/>
      <c r="AK221" s="13" t="n"/>
      <c r="AL221" s="13" t="n"/>
      <c r="AM221" s="13" t="n"/>
      <c r="AN221" s="13" t="n"/>
      <c r="AO221" s="13" t="n"/>
      <c r="AP221" s="14" t="n"/>
      <c r="AQ221" s="14" t="n"/>
      <c r="AR221" s="14" t="n"/>
      <c r="AS221" s="13" t="n"/>
      <c r="AT221" s="13" t="n"/>
      <c r="AU221" s="10" t="n"/>
      <c r="AV221" s="10" t="n"/>
      <c r="AW221" s="10" t="n"/>
      <c r="AX221" s="10" t="n"/>
      <c r="AY221" s="10" t="n"/>
      <c r="AZ221" s="10" t="n"/>
      <c r="BA221" s="10" t="n"/>
      <c r="BB221" s="10" t="n"/>
      <c r="BC221" s="10" t="n"/>
      <c r="BD221" s="11" t="n"/>
      <c r="BE221" s="10" t="n"/>
      <c r="BF221" s="10" t="n"/>
      <c r="BG221" s="10" t="n"/>
      <c r="BH221" s="10" t="n"/>
      <c r="BI221" s="10" t="n"/>
      <c r="BJ221" s="10" t="n"/>
      <c r="BK221" s="10" t="n"/>
      <c r="BL221" s="10" t="n"/>
      <c r="BM221" s="10" t="n"/>
    </row>
    <row r="222" ht="15.75" customHeight="1" s="218">
      <c r="A222" s="10" t="n"/>
      <c r="B222" s="10" t="n"/>
      <c r="C222" s="10" t="n"/>
      <c r="D222" s="10" t="n"/>
      <c r="E222" s="10" t="n"/>
      <c r="F222" s="10" t="n"/>
      <c r="G222" s="11" t="n"/>
      <c r="H222" s="10" t="n"/>
      <c r="I222" s="10" t="n"/>
      <c r="J222" s="10" t="n"/>
      <c r="K222" s="10" t="n"/>
      <c r="L222" s="10" t="n"/>
      <c r="M222" s="13" t="n"/>
      <c r="N222" s="13" t="n"/>
      <c r="O222" s="13" t="n"/>
      <c r="P222" s="13" t="n"/>
      <c r="Q222" s="10" t="n"/>
      <c r="R222" s="10" t="n"/>
      <c r="S222" s="10" t="n"/>
      <c r="T222" s="10" t="n"/>
      <c r="U222" s="10" t="n"/>
      <c r="V222" s="10" t="n"/>
      <c r="W222" s="10" t="n"/>
      <c r="X222" s="10" t="n"/>
      <c r="Y222" s="11" t="n"/>
      <c r="Z222" s="11" t="n"/>
      <c r="AA222" s="11" t="n"/>
      <c r="AB222" s="11" t="n"/>
      <c r="AC222" s="11" t="n"/>
      <c r="AD222" s="11" t="n"/>
      <c r="AE222" s="10" t="n"/>
      <c r="AF222" s="10" t="n"/>
      <c r="AG222" s="10" t="n"/>
      <c r="AH222" s="10" t="n"/>
      <c r="AI222" s="13" t="n"/>
      <c r="AJ222" s="13" t="n"/>
      <c r="AK222" s="13" t="n"/>
      <c r="AL222" s="13" t="n"/>
      <c r="AM222" s="13" t="n"/>
      <c r="AN222" s="13" t="n"/>
      <c r="AO222" s="13" t="n"/>
      <c r="AP222" s="14" t="n"/>
      <c r="AQ222" s="14" t="n"/>
      <c r="AR222" s="14" t="n"/>
      <c r="AS222" s="13" t="n"/>
      <c r="AT222" s="13" t="n"/>
      <c r="AU222" s="10" t="n"/>
      <c r="AV222" s="10" t="n"/>
      <c r="AW222" s="10" t="n"/>
      <c r="AX222" s="10" t="n"/>
      <c r="AY222" s="10" t="n"/>
      <c r="AZ222" s="10" t="n"/>
      <c r="BA222" s="10" t="n"/>
      <c r="BB222" s="10" t="n"/>
      <c r="BC222" s="10" t="n"/>
      <c r="BD222" s="11" t="n"/>
      <c r="BE222" s="10" t="n"/>
      <c r="BF222" s="10" t="n"/>
      <c r="BG222" s="10" t="n"/>
      <c r="BH222" s="10" t="n"/>
      <c r="BI222" s="10" t="n"/>
      <c r="BJ222" s="10" t="n"/>
      <c r="BK222" s="10" t="n"/>
      <c r="BL222" s="10" t="n"/>
      <c r="BM222" s="10" t="n"/>
    </row>
    <row r="223" ht="15.75" customHeight="1" s="218">
      <c r="A223" s="10" t="n"/>
      <c r="B223" s="10" t="n"/>
      <c r="C223" s="10" t="n"/>
      <c r="D223" s="10" t="n"/>
      <c r="E223" s="10" t="n"/>
      <c r="F223" s="10" t="n"/>
      <c r="G223" s="11" t="n"/>
      <c r="H223" s="10" t="n"/>
      <c r="I223" s="10" t="n"/>
      <c r="J223" s="10" t="n"/>
      <c r="K223" s="10" t="n"/>
      <c r="L223" s="10" t="n"/>
      <c r="M223" s="13" t="n"/>
      <c r="N223" s="13" t="n"/>
      <c r="O223" s="13" t="n"/>
      <c r="P223" s="13" t="n"/>
      <c r="Q223" s="10" t="n"/>
      <c r="R223" s="10" t="n"/>
      <c r="S223" s="10" t="n"/>
      <c r="T223" s="10" t="n"/>
      <c r="U223" s="10" t="n"/>
      <c r="V223" s="10" t="n"/>
      <c r="W223" s="10" t="n"/>
      <c r="X223" s="10" t="n"/>
      <c r="Y223" s="11" t="n"/>
      <c r="Z223" s="11" t="n"/>
      <c r="AA223" s="11" t="n"/>
      <c r="AB223" s="11" t="n"/>
      <c r="AC223" s="11" t="n"/>
      <c r="AD223" s="11" t="n"/>
      <c r="AE223" s="10" t="n"/>
      <c r="AF223" s="10" t="n"/>
      <c r="AG223" s="10" t="n"/>
      <c r="AH223" s="10" t="n"/>
      <c r="AI223" s="13" t="n"/>
      <c r="AJ223" s="13" t="n"/>
      <c r="AK223" s="13" t="n"/>
      <c r="AL223" s="13" t="n"/>
      <c r="AM223" s="13" t="n"/>
      <c r="AN223" s="13" t="n"/>
      <c r="AO223" s="13" t="n"/>
      <c r="AP223" s="14" t="n"/>
      <c r="AQ223" s="14" t="n"/>
      <c r="AR223" s="14" t="n"/>
      <c r="AS223" s="13" t="n"/>
      <c r="AT223" s="13" t="n"/>
      <c r="AU223" s="10" t="n"/>
      <c r="AV223" s="10" t="n"/>
      <c r="AW223" s="10" t="n"/>
      <c r="AX223" s="10" t="n"/>
      <c r="AY223" s="10" t="n"/>
      <c r="AZ223" s="10" t="n"/>
      <c r="BA223" s="10" t="n"/>
      <c r="BB223" s="10" t="n"/>
      <c r="BC223" s="10" t="n"/>
      <c r="BD223" s="11" t="n"/>
      <c r="BE223" s="10" t="n"/>
      <c r="BF223" s="10" t="n"/>
      <c r="BG223" s="10" t="n"/>
      <c r="BH223" s="10" t="n"/>
      <c r="BI223" s="10" t="n"/>
      <c r="BJ223" s="10" t="n"/>
      <c r="BK223" s="10" t="n"/>
      <c r="BL223" s="10" t="n"/>
      <c r="BM223" s="10" t="n"/>
    </row>
    <row r="224" ht="15.75" customHeight="1" s="218">
      <c r="A224" s="10" t="n"/>
      <c r="B224" s="10" t="n"/>
      <c r="C224" s="10" t="n"/>
      <c r="D224" s="10" t="n"/>
      <c r="E224" s="10" t="n"/>
      <c r="F224" s="10" t="n"/>
      <c r="G224" s="11" t="n"/>
      <c r="H224" s="10" t="n"/>
      <c r="I224" s="10" t="n"/>
      <c r="J224" s="10" t="n"/>
      <c r="K224" s="10" t="n"/>
      <c r="L224" s="10" t="n"/>
      <c r="M224" s="13" t="n"/>
      <c r="N224" s="13" t="n"/>
      <c r="O224" s="13" t="n"/>
      <c r="P224" s="13" t="n"/>
      <c r="Q224" s="10" t="n"/>
      <c r="R224" s="10" t="n"/>
      <c r="S224" s="10" t="n"/>
      <c r="T224" s="10" t="n"/>
      <c r="U224" s="10" t="n"/>
      <c r="V224" s="10" t="n"/>
      <c r="W224" s="10" t="n"/>
      <c r="X224" s="10" t="n"/>
      <c r="Y224" s="11" t="n"/>
      <c r="Z224" s="11" t="n"/>
      <c r="AA224" s="11" t="n"/>
      <c r="AB224" s="11" t="n"/>
      <c r="AC224" s="11" t="n"/>
      <c r="AD224" s="11" t="n"/>
      <c r="AE224" s="10" t="n"/>
      <c r="AF224" s="10" t="n"/>
      <c r="AG224" s="10" t="n"/>
      <c r="AH224" s="10" t="n"/>
      <c r="AI224" s="13" t="n"/>
      <c r="AJ224" s="13" t="n"/>
      <c r="AK224" s="13" t="n"/>
      <c r="AL224" s="13" t="n"/>
      <c r="AM224" s="13" t="n"/>
      <c r="AN224" s="13" t="n"/>
      <c r="AO224" s="13" t="n"/>
      <c r="AP224" s="14" t="n"/>
      <c r="AQ224" s="14" t="n"/>
      <c r="AR224" s="14" t="n"/>
      <c r="AS224" s="13" t="n"/>
      <c r="AT224" s="13" t="n"/>
      <c r="AU224" s="10" t="n"/>
      <c r="AV224" s="10" t="n"/>
      <c r="AW224" s="10" t="n"/>
      <c r="AX224" s="10" t="n"/>
      <c r="AY224" s="10" t="n"/>
      <c r="AZ224" s="10" t="n"/>
      <c r="BA224" s="10" t="n"/>
      <c r="BB224" s="10" t="n"/>
      <c r="BC224" s="10" t="n"/>
      <c r="BD224" s="11" t="n"/>
      <c r="BE224" s="10" t="n"/>
      <c r="BF224" s="10" t="n"/>
      <c r="BG224" s="10" t="n"/>
      <c r="BH224" s="10" t="n"/>
      <c r="BI224" s="10" t="n"/>
      <c r="BJ224" s="10" t="n"/>
      <c r="BK224" s="10" t="n"/>
      <c r="BL224" s="10" t="n"/>
      <c r="BM224" s="10" t="n"/>
    </row>
    <row r="225" ht="15.75" customHeight="1" s="218">
      <c r="A225" s="10" t="n"/>
      <c r="B225" s="10" t="n"/>
      <c r="C225" s="10" t="n"/>
      <c r="D225" s="10" t="n"/>
      <c r="E225" s="10" t="n"/>
      <c r="F225" s="10" t="n"/>
      <c r="G225" s="11" t="n"/>
      <c r="H225" s="10" t="n"/>
      <c r="I225" s="10" t="n"/>
      <c r="J225" s="10" t="n"/>
      <c r="K225" s="10" t="n"/>
      <c r="L225" s="10" t="n"/>
      <c r="M225" s="13" t="n"/>
      <c r="N225" s="13" t="n"/>
      <c r="O225" s="13" t="n"/>
      <c r="P225" s="13" t="n"/>
      <c r="Q225" s="10" t="n"/>
      <c r="R225" s="10" t="n"/>
      <c r="S225" s="10" t="n"/>
      <c r="T225" s="10" t="n"/>
      <c r="U225" s="10" t="n"/>
      <c r="V225" s="10" t="n"/>
      <c r="W225" s="10" t="n"/>
      <c r="X225" s="10" t="n"/>
      <c r="Y225" s="11" t="n"/>
      <c r="Z225" s="11" t="n"/>
      <c r="AA225" s="11" t="n"/>
      <c r="AB225" s="11" t="n"/>
      <c r="AC225" s="11" t="n"/>
      <c r="AD225" s="11" t="n"/>
      <c r="AE225" s="10" t="n"/>
      <c r="AF225" s="10" t="n"/>
      <c r="AG225" s="10" t="n"/>
      <c r="AH225" s="10" t="n"/>
      <c r="AI225" s="13" t="n"/>
      <c r="AJ225" s="13" t="n"/>
      <c r="AK225" s="13" t="n"/>
      <c r="AL225" s="13" t="n"/>
      <c r="AM225" s="13" t="n"/>
      <c r="AN225" s="13" t="n"/>
      <c r="AO225" s="13" t="n"/>
      <c r="AP225" s="14" t="n"/>
      <c r="AQ225" s="14" t="n"/>
      <c r="AR225" s="14" t="n"/>
      <c r="AS225" s="13" t="n"/>
      <c r="AT225" s="13" t="n"/>
      <c r="AU225" s="10" t="n"/>
      <c r="AV225" s="10" t="n"/>
      <c r="AW225" s="10" t="n"/>
      <c r="AX225" s="10" t="n"/>
      <c r="AY225" s="10" t="n"/>
      <c r="AZ225" s="10" t="n"/>
      <c r="BA225" s="10" t="n"/>
      <c r="BB225" s="10" t="n"/>
      <c r="BC225" s="10" t="n"/>
      <c r="BD225" s="11" t="n"/>
      <c r="BE225" s="10" t="n"/>
      <c r="BF225" s="10" t="n"/>
      <c r="BG225" s="10" t="n"/>
      <c r="BH225" s="10" t="n"/>
      <c r="BI225" s="10" t="n"/>
      <c r="BJ225" s="10" t="n"/>
      <c r="BK225" s="10" t="n"/>
      <c r="BL225" s="10" t="n"/>
      <c r="BM225" s="10" t="n"/>
    </row>
    <row r="226" ht="15.75" customHeight="1" s="218">
      <c r="A226" s="10" t="n"/>
      <c r="B226" s="10" t="n"/>
      <c r="C226" s="10" t="n"/>
      <c r="D226" s="10" t="n"/>
      <c r="E226" s="10" t="n"/>
      <c r="F226" s="10" t="n"/>
      <c r="G226" s="11" t="n"/>
      <c r="H226" s="10" t="n"/>
      <c r="I226" s="10" t="n"/>
      <c r="J226" s="10" t="n"/>
      <c r="K226" s="10" t="n"/>
      <c r="L226" s="10" t="n"/>
      <c r="M226" s="13" t="n"/>
      <c r="N226" s="13" t="n"/>
      <c r="O226" s="13" t="n"/>
      <c r="P226" s="13" t="n"/>
      <c r="Q226" s="10" t="n"/>
      <c r="R226" s="10" t="n"/>
      <c r="S226" s="10" t="n"/>
      <c r="T226" s="10" t="n"/>
      <c r="U226" s="10" t="n"/>
      <c r="V226" s="10" t="n"/>
      <c r="W226" s="10" t="n"/>
      <c r="X226" s="10" t="n"/>
      <c r="Y226" s="11" t="n"/>
      <c r="Z226" s="11" t="n"/>
      <c r="AA226" s="11" t="n"/>
      <c r="AB226" s="11" t="n"/>
      <c r="AC226" s="11" t="n"/>
      <c r="AD226" s="11" t="n"/>
      <c r="AE226" s="10" t="n"/>
      <c r="AF226" s="10" t="n"/>
      <c r="AG226" s="10" t="n"/>
      <c r="AH226" s="10" t="n"/>
      <c r="AI226" s="13" t="n"/>
      <c r="AJ226" s="13" t="n"/>
      <c r="AK226" s="13" t="n"/>
      <c r="AL226" s="13" t="n"/>
      <c r="AM226" s="13" t="n"/>
      <c r="AN226" s="13" t="n"/>
      <c r="AO226" s="13" t="n"/>
      <c r="AP226" s="14" t="n"/>
      <c r="AQ226" s="14" t="n"/>
      <c r="AR226" s="14" t="n"/>
      <c r="AS226" s="13" t="n"/>
      <c r="AT226" s="13" t="n"/>
      <c r="AU226" s="10" t="n"/>
      <c r="AV226" s="10" t="n"/>
      <c r="AW226" s="10" t="n"/>
      <c r="AX226" s="10" t="n"/>
      <c r="AY226" s="10" t="n"/>
      <c r="AZ226" s="10" t="n"/>
      <c r="BA226" s="10" t="n"/>
      <c r="BB226" s="10" t="n"/>
      <c r="BC226" s="10" t="n"/>
      <c r="BD226" s="11" t="n"/>
      <c r="BE226" s="10" t="n"/>
      <c r="BF226" s="10" t="n"/>
      <c r="BG226" s="10" t="n"/>
      <c r="BH226" s="10" t="n"/>
      <c r="BI226" s="10" t="n"/>
      <c r="BJ226" s="10" t="n"/>
      <c r="BK226" s="10" t="n"/>
      <c r="BL226" s="10" t="n"/>
      <c r="BM226" s="10" t="n"/>
    </row>
    <row r="227" ht="15.75" customHeight="1" s="218">
      <c r="A227" s="10" t="n"/>
      <c r="B227" s="10" t="n"/>
      <c r="C227" s="10" t="n"/>
      <c r="D227" s="10" t="n"/>
      <c r="E227" s="10" t="n"/>
      <c r="F227" s="10" t="n"/>
      <c r="G227" s="11" t="n"/>
      <c r="H227" s="10" t="n"/>
      <c r="I227" s="10" t="n"/>
      <c r="J227" s="10" t="n"/>
      <c r="K227" s="10" t="n"/>
      <c r="L227" s="10" t="n"/>
      <c r="M227" s="13" t="n"/>
      <c r="N227" s="13" t="n"/>
      <c r="O227" s="13" t="n"/>
      <c r="P227" s="13" t="n"/>
      <c r="Q227" s="10" t="n"/>
      <c r="R227" s="10" t="n"/>
      <c r="S227" s="10" t="n"/>
      <c r="T227" s="10" t="n"/>
      <c r="U227" s="10" t="n"/>
      <c r="V227" s="10" t="n"/>
      <c r="W227" s="10" t="n"/>
      <c r="X227" s="10" t="n"/>
      <c r="Y227" s="11" t="n"/>
      <c r="Z227" s="11" t="n"/>
      <c r="AA227" s="11" t="n"/>
      <c r="AB227" s="11" t="n"/>
      <c r="AC227" s="11" t="n"/>
      <c r="AD227" s="11" t="n"/>
      <c r="AE227" s="10" t="n"/>
      <c r="AF227" s="10" t="n"/>
      <c r="AG227" s="10" t="n"/>
      <c r="AH227" s="10" t="n"/>
      <c r="AI227" s="13" t="n"/>
      <c r="AJ227" s="13" t="n"/>
      <c r="AK227" s="13" t="n"/>
      <c r="AL227" s="13" t="n"/>
      <c r="AM227" s="13" t="n"/>
      <c r="AN227" s="13" t="n"/>
      <c r="AO227" s="13" t="n"/>
      <c r="AP227" s="14" t="n"/>
      <c r="AQ227" s="14" t="n"/>
      <c r="AR227" s="14" t="n"/>
      <c r="AS227" s="13" t="n"/>
      <c r="AT227" s="13" t="n"/>
      <c r="AU227" s="10" t="n"/>
      <c r="AV227" s="10" t="n"/>
      <c r="AW227" s="10" t="n"/>
      <c r="AX227" s="10" t="n"/>
      <c r="AY227" s="10" t="n"/>
      <c r="AZ227" s="10" t="n"/>
      <c r="BA227" s="10" t="n"/>
      <c r="BB227" s="10" t="n"/>
      <c r="BC227" s="10" t="n"/>
      <c r="BD227" s="11" t="n"/>
      <c r="BE227" s="10" t="n"/>
      <c r="BF227" s="10" t="n"/>
      <c r="BG227" s="10" t="n"/>
      <c r="BH227" s="10" t="n"/>
      <c r="BI227" s="10" t="n"/>
      <c r="BJ227" s="10" t="n"/>
      <c r="BK227" s="10" t="n"/>
      <c r="BL227" s="10" t="n"/>
      <c r="BM227" s="10" t="n"/>
    </row>
    <row r="228" ht="15.75" customHeight="1" s="218">
      <c r="A228" s="10" t="n"/>
      <c r="B228" s="10" t="n"/>
      <c r="C228" s="10" t="n"/>
      <c r="D228" s="10" t="n"/>
      <c r="E228" s="10" t="n"/>
      <c r="F228" s="10" t="n"/>
      <c r="G228" s="11" t="n"/>
      <c r="H228" s="10" t="n"/>
      <c r="I228" s="10" t="n"/>
      <c r="J228" s="10" t="n"/>
      <c r="K228" s="10" t="n"/>
      <c r="L228" s="10" t="n"/>
      <c r="M228" s="13" t="n"/>
      <c r="N228" s="13" t="n"/>
      <c r="O228" s="13" t="n"/>
      <c r="P228" s="13" t="n"/>
      <c r="Q228" s="10" t="n"/>
      <c r="R228" s="10" t="n"/>
      <c r="S228" s="10" t="n"/>
      <c r="T228" s="10" t="n"/>
      <c r="U228" s="10" t="n"/>
      <c r="V228" s="10" t="n"/>
      <c r="W228" s="10" t="n"/>
      <c r="X228" s="10" t="n"/>
      <c r="Y228" s="11" t="n"/>
      <c r="Z228" s="11" t="n"/>
      <c r="AA228" s="11" t="n"/>
      <c r="AB228" s="11" t="n"/>
      <c r="AC228" s="11" t="n"/>
      <c r="AD228" s="11" t="n"/>
      <c r="AE228" s="10" t="n"/>
      <c r="AF228" s="10" t="n"/>
      <c r="AG228" s="10" t="n"/>
      <c r="AH228" s="10" t="n"/>
      <c r="AI228" s="13" t="n"/>
      <c r="AJ228" s="13" t="n"/>
      <c r="AK228" s="13" t="n"/>
      <c r="AL228" s="13" t="n"/>
      <c r="AM228" s="13" t="n"/>
      <c r="AN228" s="13" t="n"/>
      <c r="AO228" s="13" t="n"/>
      <c r="AP228" s="14" t="n"/>
      <c r="AQ228" s="14" t="n"/>
      <c r="AR228" s="14" t="n"/>
      <c r="AS228" s="13" t="n"/>
      <c r="AT228" s="13" t="n"/>
      <c r="AU228" s="10" t="n"/>
      <c r="AV228" s="10" t="n"/>
      <c r="AW228" s="10" t="n"/>
      <c r="AX228" s="10" t="n"/>
      <c r="AY228" s="10" t="n"/>
      <c r="AZ228" s="10" t="n"/>
      <c r="BA228" s="10" t="n"/>
      <c r="BB228" s="10" t="n"/>
      <c r="BC228" s="10" t="n"/>
      <c r="BD228" s="11" t="n"/>
      <c r="BE228" s="10" t="n"/>
      <c r="BF228" s="10" t="n"/>
      <c r="BG228" s="10" t="n"/>
      <c r="BH228" s="10" t="n"/>
      <c r="BI228" s="10" t="n"/>
      <c r="BJ228" s="10" t="n"/>
      <c r="BK228" s="10" t="n"/>
      <c r="BL228" s="10" t="n"/>
      <c r="BM228" s="10" t="n"/>
    </row>
    <row r="229" ht="15.75" customHeight="1" s="218">
      <c r="A229" s="10" t="n"/>
      <c r="B229" s="10" t="n"/>
      <c r="C229" s="10" t="n"/>
      <c r="D229" s="10" t="n"/>
      <c r="E229" s="10" t="n"/>
      <c r="F229" s="10" t="n"/>
      <c r="G229" s="11" t="n"/>
      <c r="H229" s="10" t="n"/>
      <c r="I229" s="10" t="n"/>
      <c r="J229" s="10" t="n"/>
      <c r="K229" s="10" t="n"/>
      <c r="L229" s="10" t="n"/>
      <c r="M229" s="13" t="n"/>
      <c r="N229" s="13" t="n"/>
      <c r="O229" s="13" t="n"/>
      <c r="P229" s="13" t="n"/>
      <c r="Q229" s="10" t="n"/>
      <c r="R229" s="10" t="n"/>
      <c r="S229" s="10" t="n"/>
      <c r="T229" s="10" t="n"/>
      <c r="U229" s="10" t="n"/>
      <c r="V229" s="10" t="n"/>
      <c r="W229" s="10" t="n"/>
      <c r="X229" s="10" t="n"/>
      <c r="Y229" s="11" t="n"/>
      <c r="Z229" s="11" t="n"/>
      <c r="AA229" s="11" t="n"/>
      <c r="AB229" s="11" t="n"/>
      <c r="AC229" s="11" t="n"/>
      <c r="AD229" s="11" t="n"/>
      <c r="AE229" s="10" t="n"/>
      <c r="AF229" s="10" t="n"/>
      <c r="AG229" s="10" t="n"/>
      <c r="AH229" s="10" t="n"/>
      <c r="AI229" s="13" t="n"/>
      <c r="AJ229" s="13" t="n"/>
      <c r="AK229" s="13" t="n"/>
      <c r="AL229" s="13" t="n"/>
      <c r="AM229" s="13" t="n"/>
      <c r="AN229" s="13" t="n"/>
      <c r="AO229" s="13" t="n"/>
      <c r="AP229" s="14" t="n"/>
      <c r="AQ229" s="14" t="n"/>
      <c r="AR229" s="14" t="n"/>
      <c r="AS229" s="13" t="n"/>
      <c r="AT229" s="13" t="n"/>
      <c r="AU229" s="10" t="n"/>
      <c r="AV229" s="10" t="n"/>
      <c r="AW229" s="10" t="n"/>
      <c r="AX229" s="10" t="n"/>
      <c r="AY229" s="10" t="n"/>
      <c r="AZ229" s="10" t="n"/>
      <c r="BA229" s="10" t="n"/>
      <c r="BB229" s="10" t="n"/>
      <c r="BC229" s="10" t="n"/>
      <c r="BD229" s="11" t="n"/>
      <c r="BE229" s="10" t="n"/>
      <c r="BF229" s="10" t="n"/>
      <c r="BG229" s="10" t="n"/>
      <c r="BH229" s="10" t="n"/>
      <c r="BI229" s="10" t="n"/>
      <c r="BJ229" s="10" t="n"/>
      <c r="BK229" s="10" t="n"/>
      <c r="BL229" s="10" t="n"/>
      <c r="BM229" s="10" t="n"/>
    </row>
    <row r="230" ht="15.75" customHeight="1" s="218">
      <c r="A230" s="10" t="n"/>
      <c r="B230" s="10" t="n"/>
      <c r="C230" s="10" t="n"/>
      <c r="D230" s="10" t="n"/>
      <c r="E230" s="10" t="n"/>
      <c r="F230" s="10" t="n"/>
      <c r="G230" s="11" t="n"/>
      <c r="H230" s="10" t="n"/>
      <c r="I230" s="10" t="n"/>
      <c r="J230" s="10" t="n"/>
      <c r="K230" s="10" t="n"/>
      <c r="L230" s="10" t="n"/>
      <c r="M230" s="13" t="n"/>
      <c r="N230" s="13" t="n"/>
      <c r="O230" s="13" t="n"/>
      <c r="P230" s="13" t="n"/>
      <c r="Q230" s="10" t="n"/>
      <c r="R230" s="10" t="n"/>
      <c r="S230" s="10" t="n"/>
      <c r="T230" s="10" t="n"/>
      <c r="U230" s="10" t="n"/>
      <c r="V230" s="10" t="n"/>
      <c r="W230" s="10" t="n"/>
      <c r="X230" s="10" t="n"/>
      <c r="Y230" s="11" t="n"/>
      <c r="Z230" s="11" t="n"/>
      <c r="AA230" s="11" t="n"/>
      <c r="AB230" s="11" t="n"/>
      <c r="AC230" s="11" t="n"/>
      <c r="AD230" s="11" t="n"/>
      <c r="AE230" s="10" t="n"/>
      <c r="AF230" s="10" t="n"/>
      <c r="AG230" s="10" t="n"/>
      <c r="AH230" s="10" t="n"/>
      <c r="AI230" s="13" t="n"/>
      <c r="AJ230" s="13" t="n"/>
      <c r="AK230" s="13" t="n"/>
      <c r="AL230" s="13" t="n"/>
      <c r="AM230" s="13" t="n"/>
      <c r="AN230" s="13" t="n"/>
      <c r="AO230" s="13" t="n"/>
      <c r="AP230" s="14" t="n"/>
      <c r="AQ230" s="14" t="n"/>
      <c r="AR230" s="14" t="n"/>
      <c r="AS230" s="13" t="n"/>
      <c r="AT230" s="13" t="n"/>
      <c r="AU230" s="10" t="n"/>
      <c r="AV230" s="10" t="n"/>
      <c r="AW230" s="10" t="n"/>
      <c r="AX230" s="10" t="n"/>
      <c r="AY230" s="10" t="n"/>
      <c r="AZ230" s="10" t="n"/>
      <c r="BA230" s="10" t="n"/>
      <c r="BB230" s="10" t="n"/>
      <c r="BC230" s="10" t="n"/>
      <c r="BD230" s="11" t="n"/>
      <c r="BE230" s="10" t="n"/>
      <c r="BF230" s="10" t="n"/>
      <c r="BG230" s="10" t="n"/>
      <c r="BH230" s="10" t="n"/>
      <c r="BI230" s="10" t="n"/>
      <c r="BJ230" s="10" t="n"/>
      <c r="BK230" s="10" t="n"/>
      <c r="BL230" s="10" t="n"/>
      <c r="BM230" s="10" t="n"/>
    </row>
    <row r="231" ht="15.75" customHeight="1" s="218">
      <c r="A231" s="10" t="n"/>
      <c r="B231" s="10" t="n"/>
      <c r="C231" s="10" t="n"/>
      <c r="D231" s="10" t="n"/>
      <c r="E231" s="10" t="n"/>
      <c r="F231" s="10" t="n"/>
      <c r="G231" s="11" t="n"/>
      <c r="H231" s="10" t="n"/>
      <c r="I231" s="10" t="n"/>
      <c r="J231" s="10" t="n"/>
      <c r="K231" s="10" t="n"/>
      <c r="L231" s="10" t="n"/>
      <c r="M231" s="13" t="n"/>
      <c r="N231" s="13" t="n"/>
      <c r="O231" s="13" t="n"/>
      <c r="P231" s="13" t="n"/>
      <c r="Q231" s="10" t="n"/>
      <c r="R231" s="10" t="n"/>
      <c r="S231" s="10" t="n"/>
      <c r="T231" s="10" t="n"/>
      <c r="U231" s="10" t="n"/>
      <c r="V231" s="10" t="n"/>
      <c r="W231" s="10" t="n"/>
      <c r="X231" s="10" t="n"/>
      <c r="Y231" s="11" t="n"/>
      <c r="Z231" s="11" t="n"/>
      <c r="AA231" s="11" t="n"/>
      <c r="AB231" s="11" t="n"/>
      <c r="AC231" s="11" t="n"/>
      <c r="AD231" s="11" t="n"/>
      <c r="AE231" s="10" t="n"/>
      <c r="AF231" s="10" t="n"/>
      <c r="AG231" s="10" t="n"/>
      <c r="AH231" s="10" t="n"/>
      <c r="AI231" s="13" t="n"/>
      <c r="AJ231" s="13" t="n"/>
      <c r="AK231" s="13" t="n"/>
      <c r="AL231" s="13" t="n"/>
      <c r="AM231" s="13" t="n"/>
      <c r="AN231" s="13" t="n"/>
      <c r="AO231" s="13" t="n"/>
      <c r="AP231" s="14" t="n"/>
      <c r="AQ231" s="14" t="n"/>
      <c r="AR231" s="14" t="n"/>
      <c r="AS231" s="13" t="n"/>
      <c r="AT231" s="13" t="n"/>
      <c r="AU231" s="10" t="n"/>
      <c r="AV231" s="10" t="n"/>
      <c r="AW231" s="10" t="n"/>
      <c r="AX231" s="10" t="n"/>
      <c r="AY231" s="10" t="n"/>
      <c r="AZ231" s="10" t="n"/>
      <c r="BA231" s="10" t="n"/>
      <c r="BB231" s="10" t="n"/>
      <c r="BC231" s="10" t="n"/>
      <c r="BD231" s="11" t="n"/>
      <c r="BE231" s="10" t="n"/>
      <c r="BF231" s="10" t="n"/>
      <c r="BG231" s="10" t="n"/>
      <c r="BH231" s="10" t="n"/>
      <c r="BI231" s="10" t="n"/>
      <c r="BJ231" s="10" t="n"/>
      <c r="BK231" s="10" t="n"/>
      <c r="BL231" s="10" t="n"/>
      <c r="BM231" s="10" t="n"/>
    </row>
    <row r="232" ht="15.75" customHeight="1" s="218">
      <c r="A232" s="10" t="n"/>
      <c r="B232" s="10" t="n"/>
      <c r="C232" s="10" t="n"/>
      <c r="D232" s="10" t="n"/>
      <c r="E232" s="10" t="n"/>
      <c r="F232" s="10" t="n"/>
      <c r="G232" s="11" t="n"/>
      <c r="H232" s="10" t="n"/>
      <c r="I232" s="10" t="n"/>
      <c r="J232" s="10" t="n"/>
      <c r="K232" s="10" t="n"/>
      <c r="L232" s="10" t="n"/>
      <c r="M232" s="13" t="n"/>
      <c r="N232" s="13" t="n"/>
      <c r="O232" s="13" t="n"/>
      <c r="P232" s="13" t="n"/>
      <c r="Q232" s="10" t="n"/>
      <c r="R232" s="10" t="n"/>
      <c r="S232" s="10" t="n"/>
      <c r="T232" s="10" t="n"/>
      <c r="U232" s="10" t="n"/>
      <c r="V232" s="10" t="n"/>
      <c r="W232" s="10" t="n"/>
      <c r="X232" s="10" t="n"/>
      <c r="Y232" s="11" t="n"/>
      <c r="Z232" s="11" t="n"/>
      <c r="AA232" s="11" t="n"/>
      <c r="AB232" s="11" t="n"/>
      <c r="AC232" s="11" t="n"/>
      <c r="AD232" s="11" t="n"/>
      <c r="AE232" s="10" t="n"/>
      <c r="AF232" s="10" t="n"/>
      <c r="AG232" s="10" t="n"/>
      <c r="AH232" s="10" t="n"/>
      <c r="AI232" s="13" t="n"/>
      <c r="AJ232" s="13" t="n"/>
      <c r="AK232" s="13" t="n"/>
      <c r="AL232" s="13" t="n"/>
      <c r="AM232" s="13" t="n"/>
      <c r="AN232" s="13" t="n"/>
      <c r="AO232" s="13" t="n"/>
      <c r="AP232" s="14" t="n"/>
      <c r="AQ232" s="14" t="n"/>
      <c r="AR232" s="14" t="n"/>
      <c r="AS232" s="13" t="n"/>
      <c r="AT232" s="13" t="n"/>
      <c r="AU232" s="10" t="n"/>
      <c r="AV232" s="10" t="n"/>
      <c r="AW232" s="10" t="n"/>
      <c r="AX232" s="10" t="n"/>
      <c r="AY232" s="10" t="n"/>
      <c r="AZ232" s="10" t="n"/>
      <c r="BA232" s="10" t="n"/>
      <c r="BB232" s="10" t="n"/>
      <c r="BC232" s="10" t="n"/>
      <c r="BD232" s="11" t="n"/>
      <c r="BE232" s="10" t="n"/>
      <c r="BF232" s="10" t="n"/>
      <c r="BG232" s="10" t="n"/>
      <c r="BH232" s="10" t="n"/>
      <c r="BI232" s="10" t="n"/>
      <c r="BJ232" s="10" t="n"/>
      <c r="BK232" s="10" t="n"/>
      <c r="BL232" s="10" t="n"/>
      <c r="BM232" s="10" t="n"/>
    </row>
    <row r="233" ht="15.75" customHeight="1" s="218">
      <c r="A233" s="10" t="n"/>
      <c r="B233" s="10" t="n"/>
      <c r="C233" s="10" t="n"/>
      <c r="D233" s="10" t="n"/>
      <c r="E233" s="10" t="n"/>
      <c r="F233" s="10" t="n"/>
      <c r="G233" s="11" t="n"/>
      <c r="H233" s="10" t="n"/>
      <c r="I233" s="10" t="n"/>
      <c r="J233" s="10" t="n"/>
      <c r="K233" s="10" t="n"/>
      <c r="L233" s="10" t="n"/>
      <c r="M233" s="13" t="n"/>
      <c r="N233" s="13" t="n"/>
      <c r="O233" s="13" t="n"/>
      <c r="P233" s="13" t="n"/>
      <c r="Q233" s="10" t="n"/>
      <c r="R233" s="10" t="n"/>
      <c r="S233" s="10" t="n"/>
      <c r="T233" s="10" t="n"/>
      <c r="U233" s="10" t="n"/>
      <c r="V233" s="10" t="n"/>
      <c r="W233" s="10" t="n"/>
      <c r="X233" s="10" t="n"/>
      <c r="Y233" s="11" t="n"/>
      <c r="Z233" s="11" t="n"/>
      <c r="AA233" s="11" t="n"/>
      <c r="AB233" s="11" t="n"/>
      <c r="AC233" s="11" t="n"/>
      <c r="AD233" s="11" t="n"/>
      <c r="AE233" s="10" t="n"/>
      <c r="AF233" s="10" t="n"/>
      <c r="AG233" s="10" t="n"/>
      <c r="AH233" s="10" t="n"/>
      <c r="AI233" s="13" t="n"/>
      <c r="AJ233" s="13" t="n"/>
      <c r="AK233" s="13" t="n"/>
      <c r="AL233" s="13" t="n"/>
      <c r="AM233" s="13" t="n"/>
      <c r="AN233" s="13" t="n"/>
      <c r="AO233" s="13" t="n"/>
      <c r="AP233" s="14" t="n"/>
      <c r="AQ233" s="14" t="n"/>
      <c r="AR233" s="14" t="n"/>
      <c r="AS233" s="13" t="n"/>
      <c r="AT233" s="13" t="n"/>
      <c r="AU233" s="10" t="n"/>
      <c r="AV233" s="10" t="n"/>
      <c r="AW233" s="10" t="n"/>
      <c r="AX233" s="10" t="n"/>
      <c r="AY233" s="10" t="n"/>
      <c r="AZ233" s="10" t="n"/>
      <c r="BA233" s="10" t="n"/>
      <c r="BB233" s="10" t="n"/>
      <c r="BC233" s="10" t="n"/>
      <c r="BD233" s="11" t="n"/>
      <c r="BE233" s="10" t="n"/>
      <c r="BF233" s="10" t="n"/>
      <c r="BG233" s="10" t="n"/>
      <c r="BH233" s="10" t="n"/>
      <c r="BI233" s="10" t="n"/>
      <c r="BJ233" s="10" t="n"/>
      <c r="BK233" s="10" t="n"/>
      <c r="BL233" s="10" t="n"/>
      <c r="BM233" s="10" t="n"/>
    </row>
    <row r="234" ht="15.75" customHeight="1" s="218">
      <c r="A234" s="10" t="n"/>
      <c r="B234" s="10" t="n"/>
      <c r="C234" s="10" t="n"/>
      <c r="D234" s="10" t="n"/>
      <c r="E234" s="10" t="n"/>
      <c r="F234" s="10" t="n"/>
      <c r="G234" s="11" t="n"/>
      <c r="H234" s="10" t="n"/>
      <c r="I234" s="10" t="n"/>
      <c r="J234" s="10" t="n"/>
      <c r="K234" s="10" t="n"/>
      <c r="L234" s="10" t="n"/>
      <c r="M234" s="13" t="n"/>
      <c r="N234" s="13" t="n"/>
      <c r="O234" s="13" t="n"/>
      <c r="P234" s="13" t="n"/>
      <c r="Q234" s="10" t="n"/>
      <c r="R234" s="10" t="n"/>
      <c r="S234" s="10" t="n"/>
      <c r="T234" s="10" t="n"/>
      <c r="U234" s="10" t="n"/>
      <c r="V234" s="10" t="n"/>
      <c r="W234" s="10" t="n"/>
      <c r="X234" s="10" t="n"/>
      <c r="Y234" s="11" t="n"/>
      <c r="Z234" s="11" t="n"/>
      <c r="AA234" s="11" t="n"/>
      <c r="AB234" s="11" t="n"/>
      <c r="AC234" s="11" t="n"/>
      <c r="AD234" s="11" t="n"/>
      <c r="AE234" s="10" t="n"/>
      <c r="AF234" s="10" t="n"/>
      <c r="AG234" s="10" t="n"/>
      <c r="AH234" s="10" t="n"/>
      <c r="AI234" s="13" t="n"/>
      <c r="AJ234" s="13" t="n"/>
      <c r="AK234" s="13" t="n"/>
      <c r="AL234" s="13" t="n"/>
      <c r="AM234" s="13" t="n"/>
      <c r="AN234" s="13" t="n"/>
      <c r="AO234" s="13" t="n"/>
      <c r="AP234" s="14" t="n"/>
      <c r="AQ234" s="14" t="n"/>
      <c r="AR234" s="14" t="n"/>
      <c r="AS234" s="13" t="n"/>
      <c r="AT234" s="13" t="n"/>
      <c r="AU234" s="10" t="n"/>
      <c r="AV234" s="10" t="n"/>
      <c r="AW234" s="10" t="n"/>
      <c r="AX234" s="10" t="n"/>
      <c r="AY234" s="10" t="n"/>
      <c r="AZ234" s="10" t="n"/>
      <c r="BA234" s="10" t="n"/>
      <c r="BB234" s="10" t="n"/>
      <c r="BC234" s="10" t="n"/>
      <c r="BD234" s="11" t="n"/>
      <c r="BE234" s="10" t="n"/>
      <c r="BF234" s="10" t="n"/>
      <c r="BG234" s="10" t="n"/>
      <c r="BH234" s="10" t="n"/>
      <c r="BI234" s="10" t="n"/>
      <c r="BJ234" s="10" t="n"/>
      <c r="BK234" s="10" t="n"/>
      <c r="BL234" s="10" t="n"/>
      <c r="BM234" s="10" t="n"/>
    </row>
    <row r="235" ht="15.75" customHeight="1" s="218">
      <c r="A235" s="10" t="n"/>
      <c r="B235" s="10" t="n"/>
      <c r="C235" s="10" t="n"/>
      <c r="D235" s="10" t="n"/>
      <c r="E235" s="10" t="n"/>
      <c r="F235" s="10" t="n"/>
      <c r="G235" s="11" t="n"/>
      <c r="H235" s="10" t="n"/>
      <c r="I235" s="10" t="n"/>
      <c r="J235" s="10" t="n"/>
      <c r="K235" s="10" t="n"/>
      <c r="L235" s="10" t="n"/>
      <c r="M235" s="13" t="n"/>
      <c r="N235" s="13" t="n"/>
      <c r="O235" s="13" t="n"/>
      <c r="P235" s="13" t="n"/>
      <c r="Q235" s="10" t="n"/>
      <c r="R235" s="10" t="n"/>
      <c r="S235" s="10" t="n"/>
      <c r="T235" s="10" t="n"/>
      <c r="U235" s="10" t="n"/>
      <c r="V235" s="10" t="n"/>
      <c r="W235" s="10" t="n"/>
      <c r="X235" s="10" t="n"/>
      <c r="Y235" s="11" t="n"/>
      <c r="Z235" s="11" t="n"/>
      <c r="AA235" s="11" t="n"/>
      <c r="AB235" s="11" t="n"/>
      <c r="AC235" s="11" t="n"/>
      <c r="AD235" s="11" t="n"/>
      <c r="AE235" s="10" t="n"/>
      <c r="AF235" s="10" t="n"/>
      <c r="AG235" s="10" t="n"/>
      <c r="AH235" s="10" t="n"/>
      <c r="AI235" s="13" t="n"/>
      <c r="AJ235" s="13" t="n"/>
      <c r="AK235" s="13" t="n"/>
      <c r="AL235" s="13" t="n"/>
      <c r="AM235" s="13" t="n"/>
      <c r="AN235" s="13" t="n"/>
      <c r="AO235" s="13" t="n"/>
      <c r="AP235" s="14" t="n"/>
      <c r="AQ235" s="14" t="n"/>
      <c r="AR235" s="14" t="n"/>
      <c r="AS235" s="13" t="n"/>
      <c r="AT235" s="13" t="n"/>
      <c r="AU235" s="10" t="n"/>
      <c r="AV235" s="10" t="n"/>
      <c r="AW235" s="10" t="n"/>
      <c r="AX235" s="10" t="n"/>
      <c r="AY235" s="10" t="n"/>
      <c r="AZ235" s="10" t="n"/>
      <c r="BA235" s="10" t="n"/>
      <c r="BB235" s="10" t="n"/>
      <c r="BC235" s="10" t="n"/>
      <c r="BD235" s="11" t="n"/>
      <c r="BE235" s="10" t="n"/>
      <c r="BF235" s="10" t="n"/>
      <c r="BG235" s="10" t="n"/>
      <c r="BH235" s="10" t="n"/>
      <c r="BI235" s="10" t="n"/>
      <c r="BJ235" s="10" t="n"/>
      <c r="BK235" s="10" t="n"/>
      <c r="BL235" s="10" t="n"/>
      <c r="BM235" s="10" t="n"/>
    </row>
    <row r="236" ht="15.75" customHeight="1" s="218">
      <c r="A236" s="10" t="n"/>
      <c r="B236" s="10" t="n"/>
      <c r="C236" s="10" t="n"/>
      <c r="D236" s="10" t="n"/>
      <c r="E236" s="10" t="n"/>
      <c r="F236" s="10" t="n"/>
      <c r="G236" s="11" t="n"/>
      <c r="H236" s="10" t="n"/>
      <c r="I236" s="10" t="n"/>
      <c r="J236" s="10" t="n"/>
      <c r="K236" s="10" t="n"/>
      <c r="L236" s="10" t="n"/>
      <c r="M236" s="13" t="n"/>
      <c r="N236" s="13" t="n"/>
      <c r="O236" s="13" t="n"/>
      <c r="P236" s="13" t="n"/>
      <c r="Q236" s="10" t="n"/>
      <c r="R236" s="10" t="n"/>
      <c r="S236" s="10" t="n"/>
      <c r="T236" s="10" t="n"/>
      <c r="U236" s="10" t="n"/>
      <c r="V236" s="10" t="n"/>
      <c r="W236" s="10" t="n"/>
      <c r="X236" s="10" t="n"/>
      <c r="Y236" s="11" t="n"/>
      <c r="Z236" s="11" t="n"/>
      <c r="AA236" s="11" t="n"/>
      <c r="AB236" s="11" t="n"/>
      <c r="AC236" s="11" t="n"/>
      <c r="AD236" s="11" t="n"/>
      <c r="AE236" s="10" t="n"/>
      <c r="AF236" s="10" t="n"/>
      <c r="AG236" s="10" t="n"/>
      <c r="AH236" s="10" t="n"/>
      <c r="AI236" s="13" t="n"/>
      <c r="AJ236" s="13" t="n"/>
      <c r="AK236" s="13" t="n"/>
      <c r="AL236" s="13" t="n"/>
      <c r="AM236" s="13" t="n"/>
      <c r="AN236" s="13" t="n"/>
      <c r="AO236" s="13" t="n"/>
      <c r="AP236" s="14" t="n"/>
      <c r="AQ236" s="14" t="n"/>
      <c r="AR236" s="14" t="n"/>
      <c r="AS236" s="13" t="n"/>
      <c r="AT236" s="13" t="n"/>
      <c r="AU236" s="10" t="n"/>
      <c r="AV236" s="10" t="n"/>
      <c r="AW236" s="10" t="n"/>
      <c r="AX236" s="10" t="n"/>
      <c r="AY236" s="10" t="n"/>
      <c r="AZ236" s="10" t="n"/>
      <c r="BA236" s="10" t="n"/>
      <c r="BB236" s="10" t="n"/>
      <c r="BC236" s="10" t="n"/>
      <c r="BD236" s="11" t="n"/>
      <c r="BE236" s="10" t="n"/>
      <c r="BF236" s="10" t="n"/>
      <c r="BG236" s="10" t="n"/>
      <c r="BH236" s="10" t="n"/>
      <c r="BI236" s="10" t="n"/>
      <c r="BJ236" s="10" t="n"/>
      <c r="BK236" s="10" t="n"/>
      <c r="BL236" s="10" t="n"/>
      <c r="BM236" s="10" t="n"/>
    </row>
    <row r="237" ht="15.75" customHeight="1" s="218">
      <c r="A237" s="10" t="n"/>
      <c r="B237" s="10" t="n"/>
      <c r="C237" s="10" t="n"/>
      <c r="D237" s="10" t="n"/>
      <c r="E237" s="10" t="n"/>
      <c r="F237" s="10" t="n"/>
      <c r="G237" s="11" t="n"/>
      <c r="H237" s="10" t="n"/>
      <c r="I237" s="10" t="n"/>
      <c r="J237" s="10" t="n"/>
      <c r="K237" s="10" t="n"/>
      <c r="L237" s="10" t="n"/>
      <c r="M237" s="13" t="n"/>
      <c r="N237" s="13" t="n"/>
      <c r="O237" s="13" t="n"/>
      <c r="P237" s="13" t="n"/>
      <c r="Q237" s="10" t="n"/>
      <c r="R237" s="10" t="n"/>
      <c r="S237" s="10" t="n"/>
      <c r="T237" s="10" t="n"/>
      <c r="U237" s="10" t="n"/>
      <c r="V237" s="10" t="n"/>
      <c r="W237" s="10" t="n"/>
      <c r="X237" s="10" t="n"/>
      <c r="Y237" s="11" t="n"/>
      <c r="Z237" s="11" t="n"/>
      <c r="AA237" s="11" t="n"/>
      <c r="AB237" s="11" t="n"/>
      <c r="AC237" s="11" t="n"/>
      <c r="AD237" s="11" t="n"/>
      <c r="AE237" s="10" t="n"/>
      <c r="AF237" s="10" t="n"/>
      <c r="AG237" s="10" t="n"/>
      <c r="AH237" s="10" t="n"/>
      <c r="AI237" s="13" t="n"/>
      <c r="AJ237" s="13" t="n"/>
      <c r="AK237" s="13" t="n"/>
      <c r="AL237" s="13" t="n"/>
      <c r="AM237" s="13" t="n"/>
      <c r="AN237" s="13" t="n"/>
      <c r="AO237" s="13" t="n"/>
      <c r="AP237" s="14" t="n"/>
      <c r="AQ237" s="14" t="n"/>
      <c r="AR237" s="14" t="n"/>
      <c r="AS237" s="13" t="n"/>
      <c r="AT237" s="13" t="n"/>
      <c r="AU237" s="10" t="n"/>
      <c r="AV237" s="10" t="n"/>
      <c r="AW237" s="10" t="n"/>
      <c r="AX237" s="10" t="n"/>
      <c r="AY237" s="10" t="n"/>
      <c r="AZ237" s="10" t="n"/>
      <c r="BA237" s="10" t="n"/>
      <c r="BB237" s="10" t="n"/>
      <c r="BC237" s="10" t="n"/>
      <c r="BD237" s="11" t="n"/>
      <c r="BE237" s="10" t="n"/>
      <c r="BF237" s="10" t="n"/>
      <c r="BG237" s="10" t="n"/>
      <c r="BH237" s="10" t="n"/>
      <c r="BI237" s="10" t="n"/>
      <c r="BJ237" s="10" t="n"/>
      <c r="BK237" s="10" t="n"/>
      <c r="BL237" s="10" t="n"/>
      <c r="BM237" s="10" t="n"/>
    </row>
    <row r="238" ht="15.75" customHeight="1" s="218">
      <c r="A238" s="10" t="n"/>
      <c r="B238" s="10" t="n"/>
      <c r="C238" s="10" t="n"/>
      <c r="D238" s="10" t="n"/>
      <c r="E238" s="10" t="n"/>
      <c r="F238" s="10" t="n"/>
      <c r="G238" s="11" t="n"/>
      <c r="H238" s="10" t="n"/>
      <c r="I238" s="10" t="n"/>
      <c r="J238" s="10" t="n"/>
      <c r="K238" s="10" t="n"/>
      <c r="L238" s="10" t="n"/>
      <c r="M238" s="13" t="n"/>
      <c r="N238" s="13" t="n"/>
      <c r="O238" s="13" t="n"/>
      <c r="P238" s="13" t="n"/>
      <c r="Q238" s="10" t="n"/>
      <c r="R238" s="10" t="n"/>
      <c r="S238" s="10" t="n"/>
      <c r="T238" s="10" t="n"/>
      <c r="U238" s="10" t="n"/>
      <c r="V238" s="10" t="n"/>
      <c r="W238" s="10" t="n"/>
      <c r="X238" s="10" t="n"/>
      <c r="Y238" s="11" t="n"/>
      <c r="Z238" s="11" t="n"/>
      <c r="AA238" s="11" t="n"/>
      <c r="AB238" s="11" t="n"/>
      <c r="AC238" s="11" t="n"/>
      <c r="AD238" s="11" t="n"/>
      <c r="AE238" s="10" t="n"/>
      <c r="AF238" s="10" t="n"/>
      <c r="AG238" s="10" t="n"/>
      <c r="AH238" s="10" t="n"/>
      <c r="AI238" s="13" t="n"/>
      <c r="AJ238" s="13" t="n"/>
      <c r="AK238" s="13" t="n"/>
      <c r="AL238" s="13" t="n"/>
      <c r="AM238" s="13" t="n"/>
      <c r="AN238" s="13" t="n"/>
      <c r="AO238" s="13" t="n"/>
      <c r="AP238" s="14" t="n"/>
      <c r="AQ238" s="14" t="n"/>
      <c r="AR238" s="14" t="n"/>
      <c r="AS238" s="13" t="n"/>
      <c r="AT238" s="13" t="n"/>
      <c r="AU238" s="10" t="n"/>
      <c r="AV238" s="10" t="n"/>
      <c r="AW238" s="10" t="n"/>
      <c r="AX238" s="10" t="n"/>
      <c r="AY238" s="10" t="n"/>
      <c r="AZ238" s="10" t="n"/>
      <c r="BA238" s="10" t="n"/>
      <c r="BB238" s="10" t="n"/>
      <c r="BC238" s="10" t="n"/>
      <c r="BD238" s="11" t="n"/>
      <c r="BE238" s="10" t="n"/>
      <c r="BF238" s="10" t="n"/>
      <c r="BG238" s="10" t="n"/>
      <c r="BH238" s="10" t="n"/>
      <c r="BI238" s="10" t="n"/>
      <c r="BJ238" s="10" t="n"/>
      <c r="BK238" s="10" t="n"/>
      <c r="BL238" s="10" t="n"/>
      <c r="BM238" s="10" t="n"/>
    </row>
    <row r="239" ht="15.75" customHeight="1" s="218">
      <c r="A239" s="10" t="n"/>
      <c r="B239" s="10" t="n"/>
      <c r="C239" s="10" t="n"/>
      <c r="D239" s="10" t="n"/>
      <c r="E239" s="10" t="n"/>
      <c r="F239" s="10" t="n"/>
      <c r="G239" s="11" t="n"/>
      <c r="H239" s="10" t="n"/>
      <c r="I239" s="10" t="n"/>
      <c r="J239" s="10" t="n"/>
      <c r="K239" s="10" t="n"/>
      <c r="L239" s="10" t="n"/>
      <c r="M239" s="13" t="n"/>
      <c r="N239" s="13" t="n"/>
      <c r="O239" s="13" t="n"/>
      <c r="P239" s="13" t="n"/>
      <c r="Q239" s="10" t="n"/>
      <c r="R239" s="10" t="n"/>
      <c r="S239" s="10" t="n"/>
      <c r="T239" s="10" t="n"/>
      <c r="U239" s="10" t="n"/>
      <c r="V239" s="10" t="n"/>
      <c r="W239" s="10" t="n"/>
      <c r="X239" s="10" t="n"/>
      <c r="Y239" s="11" t="n"/>
      <c r="Z239" s="11" t="n"/>
      <c r="AA239" s="11" t="n"/>
      <c r="AB239" s="11" t="n"/>
      <c r="AC239" s="11" t="n"/>
      <c r="AD239" s="11" t="n"/>
      <c r="AE239" s="10" t="n"/>
      <c r="AF239" s="10" t="n"/>
      <c r="AG239" s="10" t="n"/>
      <c r="AH239" s="10" t="n"/>
      <c r="AI239" s="13" t="n"/>
      <c r="AJ239" s="13" t="n"/>
      <c r="AK239" s="13" t="n"/>
      <c r="AL239" s="13" t="n"/>
      <c r="AM239" s="13" t="n"/>
      <c r="AN239" s="13" t="n"/>
      <c r="AO239" s="13" t="n"/>
      <c r="AP239" s="14" t="n"/>
      <c r="AQ239" s="14" t="n"/>
      <c r="AR239" s="14" t="n"/>
      <c r="AS239" s="13" t="n"/>
      <c r="AT239" s="13" t="n"/>
      <c r="AU239" s="10" t="n"/>
      <c r="AV239" s="10" t="n"/>
      <c r="AW239" s="10" t="n"/>
      <c r="AX239" s="10" t="n"/>
      <c r="AY239" s="10" t="n"/>
      <c r="AZ239" s="10" t="n"/>
      <c r="BA239" s="10" t="n"/>
      <c r="BB239" s="10" t="n"/>
      <c r="BC239" s="10" t="n"/>
      <c r="BD239" s="11" t="n"/>
      <c r="BE239" s="10" t="n"/>
      <c r="BF239" s="10" t="n"/>
      <c r="BG239" s="10" t="n"/>
      <c r="BH239" s="10" t="n"/>
      <c r="BI239" s="10" t="n"/>
      <c r="BJ239" s="10" t="n"/>
      <c r="BK239" s="10" t="n"/>
      <c r="BL239" s="10" t="n"/>
      <c r="BM239" s="10" t="n"/>
    </row>
    <row r="240" ht="15.75" customHeight="1" s="218">
      <c r="A240" s="10" t="n"/>
      <c r="B240" s="10" t="n"/>
      <c r="C240" s="10" t="n"/>
      <c r="D240" s="10" t="n"/>
      <c r="E240" s="10" t="n"/>
      <c r="F240" s="10" t="n"/>
      <c r="G240" s="11" t="n"/>
      <c r="H240" s="10" t="n"/>
      <c r="I240" s="10" t="n"/>
      <c r="J240" s="10" t="n"/>
      <c r="K240" s="10" t="n"/>
      <c r="L240" s="10" t="n"/>
      <c r="M240" s="13" t="n"/>
      <c r="N240" s="13" t="n"/>
      <c r="O240" s="13" t="n"/>
      <c r="P240" s="13" t="n"/>
      <c r="Q240" s="10" t="n"/>
      <c r="R240" s="10" t="n"/>
      <c r="S240" s="10" t="n"/>
      <c r="T240" s="10" t="n"/>
      <c r="U240" s="10" t="n"/>
      <c r="V240" s="10" t="n"/>
      <c r="W240" s="10" t="n"/>
      <c r="X240" s="10" t="n"/>
      <c r="Y240" s="11" t="n"/>
      <c r="Z240" s="11" t="n"/>
      <c r="AA240" s="11" t="n"/>
      <c r="AB240" s="11" t="n"/>
      <c r="AC240" s="11" t="n"/>
      <c r="AD240" s="11" t="n"/>
      <c r="AE240" s="10" t="n"/>
      <c r="AF240" s="10" t="n"/>
      <c r="AG240" s="10" t="n"/>
      <c r="AH240" s="10" t="n"/>
      <c r="AI240" s="13" t="n"/>
      <c r="AJ240" s="13" t="n"/>
      <c r="AK240" s="13" t="n"/>
      <c r="AL240" s="13" t="n"/>
      <c r="AM240" s="13" t="n"/>
      <c r="AN240" s="13" t="n"/>
      <c r="AO240" s="13" t="n"/>
      <c r="AP240" s="14" t="n"/>
      <c r="AQ240" s="14" t="n"/>
      <c r="AR240" s="14" t="n"/>
      <c r="AS240" s="13" t="n"/>
      <c r="AT240" s="13" t="n"/>
      <c r="AU240" s="10" t="n"/>
      <c r="AV240" s="10" t="n"/>
      <c r="AW240" s="10" t="n"/>
      <c r="AX240" s="10" t="n"/>
      <c r="AY240" s="10" t="n"/>
      <c r="AZ240" s="10" t="n"/>
      <c r="BA240" s="10" t="n"/>
      <c r="BB240" s="10" t="n"/>
      <c r="BC240" s="10" t="n"/>
      <c r="BD240" s="11" t="n"/>
      <c r="BE240" s="10" t="n"/>
      <c r="BF240" s="10" t="n"/>
      <c r="BG240" s="10" t="n"/>
      <c r="BH240" s="10" t="n"/>
      <c r="BI240" s="10" t="n"/>
      <c r="BJ240" s="10" t="n"/>
      <c r="BK240" s="10" t="n"/>
      <c r="BL240" s="10" t="n"/>
      <c r="BM240" s="10" t="n"/>
    </row>
    <row r="241" ht="15.75" customHeight="1" s="218">
      <c r="A241" s="10" t="n"/>
      <c r="B241" s="10" t="n"/>
      <c r="C241" s="10" t="n"/>
      <c r="D241" s="10" t="n"/>
      <c r="E241" s="10" t="n"/>
      <c r="F241" s="10" t="n"/>
      <c r="G241" s="11" t="n"/>
      <c r="H241" s="10" t="n"/>
      <c r="I241" s="10" t="n"/>
      <c r="J241" s="10" t="n"/>
      <c r="K241" s="10" t="n"/>
      <c r="L241" s="10" t="n"/>
      <c r="M241" s="13" t="n"/>
      <c r="N241" s="13" t="n"/>
      <c r="O241" s="13" t="n"/>
      <c r="P241" s="13" t="n"/>
      <c r="Q241" s="10" t="n"/>
      <c r="R241" s="10" t="n"/>
      <c r="S241" s="10" t="n"/>
      <c r="T241" s="10" t="n"/>
      <c r="U241" s="10" t="n"/>
      <c r="V241" s="10" t="n"/>
      <c r="W241" s="10" t="n"/>
      <c r="X241" s="10" t="n"/>
      <c r="Y241" s="11" t="n"/>
      <c r="Z241" s="11" t="n"/>
      <c r="AA241" s="11" t="n"/>
      <c r="AB241" s="11" t="n"/>
      <c r="AC241" s="11" t="n"/>
      <c r="AD241" s="11" t="n"/>
      <c r="AE241" s="10" t="n"/>
      <c r="AF241" s="10" t="n"/>
      <c r="AG241" s="10" t="n"/>
      <c r="AH241" s="10" t="n"/>
      <c r="AI241" s="13" t="n"/>
      <c r="AJ241" s="13" t="n"/>
      <c r="AK241" s="13" t="n"/>
      <c r="AL241" s="13" t="n"/>
      <c r="AM241" s="13" t="n"/>
      <c r="AN241" s="13" t="n"/>
      <c r="AO241" s="13" t="n"/>
      <c r="AP241" s="14" t="n"/>
      <c r="AQ241" s="14" t="n"/>
      <c r="AR241" s="14" t="n"/>
      <c r="AS241" s="13" t="n"/>
      <c r="AT241" s="13" t="n"/>
      <c r="AU241" s="10" t="n"/>
      <c r="AV241" s="10" t="n"/>
      <c r="AW241" s="10" t="n"/>
      <c r="AX241" s="10" t="n"/>
      <c r="AY241" s="10" t="n"/>
      <c r="AZ241" s="10" t="n"/>
      <c r="BA241" s="10" t="n"/>
      <c r="BB241" s="10" t="n"/>
      <c r="BC241" s="10" t="n"/>
      <c r="BD241" s="11" t="n"/>
      <c r="BE241" s="10" t="n"/>
      <c r="BF241" s="10" t="n"/>
      <c r="BG241" s="10" t="n"/>
      <c r="BH241" s="10" t="n"/>
      <c r="BI241" s="10" t="n"/>
      <c r="BJ241" s="10" t="n"/>
      <c r="BK241" s="10" t="n"/>
      <c r="BL241" s="10" t="n"/>
      <c r="BM241" s="10" t="n"/>
    </row>
    <row r="242" ht="15.75" customHeight="1" s="218">
      <c r="A242" s="10" t="n"/>
      <c r="B242" s="10" t="n"/>
      <c r="C242" s="10" t="n"/>
      <c r="D242" s="10" t="n"/>
      <c r="E242" s="10" t="n"/>
      <c r="F242" s="10" t="n"/>
      <c r="G242" s="11" t="n"/>
      <c r="H242" s="10" t="n"/>
      <c r="I242" s="10" t="n"/>
      <c r="J242" s="10" t="n"/>
      <c r="K242" s="10" t="n"/>
      <c r="L242" s="10" t="n"/>
      <c r="M242" s="13" t="n"/>
      <c r="N242" s="13" t="n"/>
      <c r="O242" s="13" t="n"/>
      <c r="P242" s="13" t="n"/>
      <c r="Q242" s="10" t="n"/>
      <c r="R242" s="10" t="n"/>
      <c r="S242" s="10" t="n"/>
      <c r="T242" s="10" t="n"/>
      <c r="U242" s="10" t="n"/>
      <c r="V242" s="10" t="n"/>
      <c r="W242" s="10" t="n"/>
      <c r="X242" s="10" t="n"/>
      <c r="Y242" s="11" t="n"/>
      <c r="Z242" s="11" t="n"/>
      <c r="AA242" s="11" t="n"/>
      <c r="AB242" s="11" t="n"/>
      <c r="AC242" s="11" t="n"/>
      <c r="AD242" s="11" t="n"/>
      <c r="AE242" s="10" t="n"/>
      <c r="AF242" s="10" t="n"/>
      <c r="AG242" s="10" t="n"/>
      <c r="AH242" s="10" t="n"/>
      <c r="AI242" s="13" t="n"/>
      <c r="AJ242" s="13" t="n"/>
      <c r="AK242" s="13" t="n"/>
      <c r="AL242" s="13" t="n"/>
      <c r="AM242" s="13" t="n"/>
      <c r="AN242" s="13" t="n"/>
      <c r="AO242" s="13" t="n"/>
      <c r="AP242" s="14" t="n"/>
      <c r="AQ242" s="14" t="n"/>
      <c r="AR242" s="14" t="n"/>
      <c r="AS242" s="13" t="n"/>
      <c r="AT242" s="13" t="n"/>
      <c r="AU242" s="10" t="n"/>
      <c r="AV242" s="10" t="n"/>
      <c r="AW242" s="10" t="n"/>
      <c r="AX242" s="10" t="n"/>
      <c r="AY242" s="10" t="n"/>
      <c r="AZ242" s="10" t="n"/>
      <c r="BA242" s="10" t="n"/>
      <c r="BB242" s="10" t="n"/>
      <c r="BC242" s="10" t="n"/>
      <c r="BD242" s="11" t="n"/>
      <c r="BE242" s="10" t="n"/>
      <c r="BF242" s="10" t="n"/>
      <c r="BG242" s="10" t="n"/>
      <c r="BH242" s="10" t="n"/>
      <c r="BI242" s="10" t="n"/>
      <c r="BJ242" s="10" t="n"/>
      <c r="BK242" s="10" t="n"/>
      <c r="BL242" s="10" t="n"/>
      <c r="BM242" s="10" t="n"/>
    </row>
    <row r="243" ht="15.75" customHeight="1" s="218">
      <c r="A243" s="10" t="n"/>
      <c r="B243" s="10" t="n"/>
      <c r="C243" s="10" t="n"/>
      <c r="D243" s="10" t="n"/>
      <c r="E243" s="10" t="n"/>
      <c r="F243" s="10" t="n"/>
      <c r="G243" s="11" t="n"/>
      <c r="H243" s="10" t="n"/>
      <c r="I243" s="10" t="n"/>
      <c r="J243" s="10" t="n"/>
      <c r="K243" s="10" t="n"/>
      <c r="L243" s="10" t="n"/>
      <c r="M243" s="13" t="n"/>
      <c r="N243" s="13" t="n"/>
      <c r="O243" s="13" t="n"/>
      <c r="P243" s="13" t="n"/>
      <c r="Q243" s="10" t="n"/>
      <c r="R243" s="10" t="n"/>
      <c r="S243" s="10" t="n"/>
      <c r="T243" s="10" t="n"/>
      <c r="U243" s="10" t="n"/>
      <c r="V243" s="10" t="n"/>
      <c r="W243" s="10" t="n"/>
      <c r="X243" s="10" t="n"/>
      <c r="Y243" s="11" t="n"/>
      <c r="Z243" s="11" t="n"/>
      <c r="AA243" s="11" t="n"/>
      <c r="AB243" s="11" t="n"/>
      <c r="AC243" s="11" t="n"/>
      <c r="AD243" s="11" t="n"/>
      <c r="AE243" s="10" t="n"/>
      <c r="AF243" s="10" t="n"/>
      <c r="AG243" s="10" t="n"/>
      <c r="AH243" s="10" t="n"/>
      <c r="AI243" s="13" t="n"/>
      <c r="AJ243" s="13" t="n"/>
      <c r="AK243" s="13" t="n"/>
      <c r="AL243" s="13" t="n"/>
      <c r="AM243" s="13" t="n"/>
      <c r="AN243" s="13" t="n"/>
      <c r="AO243" s="13" t="n"/>
      <c r="AP243" s="14" t="n"/>
      <c r="AQ243" s="14" t="n"/>
      <c r="AR243" s="14" t="n"/>
      <c r="AS243" s="13" t="n"/>
      <c r="AT243" s="13" t="n"/>
      <c r="AU243" s="10" t="n"/>
      <c r="AV243" s="10" t="n"/>
      <c r="AW243" s="10" t="n"/>
      <c r="AX243" s="10" t="n"/>
      <c r="AY243" s="10" t="n"/>
      <c r="AZ243" s="10" t="n"/>
      <c r="BA243" s="10" t="n"/>
      <c r="BB243" s="10" t="n"/>
      <c r="BC243" s="10" t="n"/>
      <c r="BD243" s="11" t="n"/>
      <c r="BE243" s="10" t="n"/>
      <c r="BF243" s="10" t="n"/>
      <c r="BG243" s="10" t="n"/>
      <c r="BH243" s="10" t="n"/>
      <c r="BI243" s="10" t="n"/>
      <c r="BJ243" s="10" t="n"/>
      <c r="BK243" s="10" t="n"/>
      <c r="BL243" s="10" t="n"/>
      <c r="BM243" s="10" t="n"/>
    </row>
    <row r="244" ht="15.75" customHeight="1" s="218">
      <c r="A244" s="10" t="n"/>
      <c r="B244" s="10" t="n"/>
      <c r="C244" s="10" t="n"/>
      <c r="D244" s="10" t="n"/>
      <c r="E244" s="10" t="n"/>
      <c r="F244" s="10" t="n"/>
      <c r="G244" s="11" t="n"/>
      <c r="H244" s="10" t="n"/>
      <c r="I244" s="10" t="n"/>
      <c r="J244" s="10" t="n"/>
      <c r="K244" s="10" t="n"/>
      <c r="L244" s="10" t="n"/>
      <c r="M244" s="13" t="n"/>
      <c r="N244" s="13" t="n"/>
      <c r="O244" s="13" t="n"/>
      <c r="P244" s="13" t="n"/>
      <c r="Q244" s="10" t="n"/>
      <c r="R244" s="10" t="n"/>
      <c r="S244" s="10" t="n"/>
      <c r="T244" s="10" t="n"/>
      <c r="U244" s="10" t="n"/>
      <c r="V244" s="10" t="n"/>
      <c r="W244" s="10" t="n"/>
      <c r="X244" s="10" t="n"/>
      <c r="Y244" s="11" t="n"/>
      <c r="Z244" s="11" t="n"/>
      <c r="AA244" s="11" t="n"/>
      <c r="AB244" s="11" t="n"/>
      <c r="AC244" s="11" t="n"/>
      <c r="AD244" s="11" t="n"/>
      <c r="AE244" s="10" t="n"/>
      <c r="AF244" s="10" t="n"/>
      <c r="AG244" s="10" t="n"/>
      <c r="AH244" s="10" t="n"/>
      <c r="AI244" s="13" t="n"/>
      <c r="AJ244" s="13" t="n"/>
      <c r="AK244" s="13" t="n"/>
      <c r="AL244" s="13" t="n"/>
      <c r="AM244" s="13" t="n"/>
      <c r="AN244" s="13" t="n"/>
      <c r="AO244" s="13" t="n"/>
      <c r="AP244" s="14" t="n"/>
      <c r="AQ244" s="14" t="n"/>
      <c r="AR244" s="14" t="n"/>
      <c r="AS244" s="13" t="n"/>
      <c r="AT244" s="13" t="n"/>
      <c r="AU244" s="10" t="n"/>
      <c r="AV244" s="10" t="n"/>
      <c r="AW244" s="10" t="n"/>
      <c r="AX244" s="10" t="n"/>
      <c r="AY244" s="10" t="n"/>
      <c r="AZ244" s="10" t="n"/>
      <c r="BA244" s="10" t="n"/>
      <c r="BB244" s="10" t="n"/>
      <c r="BC244" s="10" t="n"/>
      <c r="BD244" s="11" t="n"/>
      <c r="BE244" s="10" t="n"/>
      <c r="BF244" s="10" t="n"/>
      <c r="BG244" s="10" t="n"/>
      <c r="BH244" s="10" t="n"/>
      <c r="BI244" s="10" t="n"/>
      <c r="BJ244" s="10" t="n"/>
      <c r="BK244" s="10" t="n"/>
      <c r="BL244" s="10" t="n"/>
      <c r="BM244" s="10" t="n"/>
    </row>
    <row r="245" ht="15.75" customHeight="1" s="218">
      <c r="A245" s="10" t="n"/>
      <c r="B245" s="10" t="n"/>
      <c r="C245" s="10" t="n"/>
      <c r="D245" s="10" t="n"/>
      <c r="E245" s="10" t="n"/>
      <c r="F245" s="10" t="n"/>
      <c r="G245" s="11" t="n"/>
      <c r="H245" s="10" t="n"/>
      <c r="I245" s="10" t="n"/>
      <c r="J245" s="10" t="n"/>
      <c r="K245" s="10" t="n"/>
      <c r="L245" s="10" t="n"/>
      <c r="M245" s="13" t="n"/>
      <c r="N245" s="13" t="n"/>
      <c r="O245" s="13" t="n"/>
      <c r="P245" s="13" t="n"/>
      <c r="Q245" s="10" t="n"/>
      <c r="R245" s="10" t="n"/>
      <c r="S245" s="10" t="n"/>
      <c r="T245" s="10" t="n"/>
      <c r="U245" s="10" t="n"/>
      <c r="V245" s="10" t="n"/>
      <c r="W245" s="10" t="n"/>
      <c r="X245" s="10" t="n"/>
      <c r="Y245" s="11" t="n"/>
      <c r="Z245" s="11" t="n"/>
      <c r="AA245" s="11" t="n"/>
      <c r="AB245" s="11" t="n"/>
      <c r="AC245" s="11" t="n"/>
      <c r="AD245" s="11" t="n"/>
      <c r="AE245" s="10" t="n"/>
      <c r="AF245" s="10" t="n"/>
      <c r="AG245" s="10" t="n"/>
      <c r="AH245" s="10" t="n"/>
      <c r="AI245" s="13" t="n"/>
      <c r="AJ245" s="13" t="n"/>
      <c r="AK245" s="13" t="n"/>
      <c r="AL245" s="13" t="n"/>
      <c r="AM245" s="13" t="n"/>
      <c r="AN245" s="13" t="n"/>
      <c r="AO245" s="13" t="n"/>
      <c r="AP245" s="14" t="n"/>
      <c r="AQ245" s="14" t="n"/>
      <c r="AR245" s="14" t="n"/>
      <c r="AS245" s="13" t="n"/>
      <c r="AT245" s="13" t="n"/>
      <c r="AU245" s="10" t="n"/>
      <c r="AV245" s="10" t="n"/>
      <c r="AW245" s="10" t="n"/>
      <c r="AX245" s="10" t="n"/>
      <c r="AY245" s="10" t="n"/>
      <c r="AZ245" s="10" t="n"/>
      <c r="BA245" s="10" t="n"/>
      <c r="BB245" s="10" t="n"/>
      <c r="BC245" s="10" t="n"/>
      <c r="BD245" s="11" t="n"/>
      <c r="BE245" s="10" t="n"/>
      <c r="BF245" s="10" t="n"/>
      <c r="BG245" s="10" t="n"/>
      <c r="BH245" s="10" t="n"/>
      <c r="BI245" s="10" t="n"/>
      <c r="BJ245" s="10" t="n"/>
      <c r="BK245" s="10" t="n"/>
      <c r="BL245" s="10" t="n"/>
      <c r="BM245" s="10" t="n"/>
    </row>
    <row r="246" ht="15.75" customHeight="1" s="218">
      <c r="A246" s="10" t="n"/>
      <c r="B246" s="10" t="n"/>
      <c r="C246" s="10" t="n"/>
      <c r="D246" s="10" t="n"/>
      <c r="E246" s="10" t="n"/>
      <c r="F246" s="10" t="n"/>
      <c r="G246" s="11" t="n"/>
      <c r="H246" s="10" t="n"/>
      <c r="I246" s="10" t="n"/>
      <c r="J246" s="10" t="n"/>
      <c r="K246" s="10" t="n"/>
      <c r="L246" s="10" t="n"/>
      <c r="M246" s="13" t="n"/>
      <c r="N246" s="13" t="n"/>
      <c r="O246" s="13" t="n"/>
      <c r="P246" s="13" t="n"/>
      <c r="Q246" s="10" t="n"/>
      <c r="R246" s="10" t="n"/>
      <c r="S246" s="10" t="n"/>
      <c r="T246" s="10" t="n"/>
      <c r="U246" s="10" t="n"/>
      <c r="V246" s="10" t="n"/>
      <c r="W246" s="10" t="n"/>
      <c r="X246" s="10" t="n"/>
      <c r="Y246" s="11" t="n"/>
      <c r="Z246" s="11" t="n"/>
      <c r="AA246" s="11" t="n"/>
      <c r="AB246" s="11" t="n"/>
      <c r="AC246" s="11" t="n"/>
      <c r="AD246" s="11" t="n"/>
      <c r="AE246" s="10" t="n"/>
      <c r="AF246" s="10" t="n"/>
      <c r="AG246" s="10" t="n"/>
      <c r="AH246" s="10" t="n"/>
      <c r="AI246" s="13" t="n"/>
      <c r="AJ246" s="13" t="n"/>
      <c r="AK246" s="13" t="n"/>
      <c r="AL246" s="13" t="n"/>
      <c r="AM246" s="13" t="n"/>
      <c r="AN246" s="13" t="n"/>
      <c r="AO246" s="13" t="n"/>
      <c r="AP246" s="14" t="n"/>
      <c r="AQ246" s="14" t="n"/>
      <c r="AR246" s="14" t="n"/>
      <c r="AS246" s="13" t="n"/>
      <c r="AT246" s="13" t="n"/>
      <c r="AU246" s="10" t="n"/>
      <c r="AV246" s="10" t="n"/>
      <c r="AW246" s="10" t="n"/>
      <c r="AX246" s="10" t="n"/>
      <c r="AY246" s="10" t="n"/>
      <c r="AZ246" s="10" t="n"/>
      <c r="BA246" s="10" t="n"/>
      <c r="BB246" s="10" t="n"/>
      <c r="BC246" s="10" t="n"/>
      <c r="BD246" s="11" t="n"/>
      <c r="BE246" s="10" t="n"/>
      <c r="BF246" s="10" t="n"/>
      <c r="BG246" s="10" t="n"/>
      <c r="BH246" s="10" t="n"/>
      <c r="BI246" s="10" t="n"/>
      <c r="BJ246" s="10" t="n"/>
      <c r="BK246" s="10" t="n"/>
      <c r="BL246" s="10" t="n"/>
      <c r="BM246" s="10" t="n"/>
    </row>
    <row r="247" ht="15.75" customHeight="1" s="218">
      <c r="A247" s="10" t="n"/>
      <c r="B247" s="10" t="n"/>
      <c r="C247" s="10" t="n"/>
      <c r="D247" s="10" t="n"/>
      <c r="E247" s="10" t="n"/>
      <c r="F247" s="10" t="n"/>
      <c r="G247" s="11" t="n"/>
      <c r="H247" s="10" t="n"/>
      <c r="I247" s="10" t="n"/>
      <c r="J247" s="10" t="n"/>
      <c r="K247" s="10" t="n"/>
      <c r="L247" s="10" t="n"/>
      <c r="M247" s="13" t="n"/>
      <c r="N247" s="13" t="n"/>
      <c r="O247" s="13" t="n"/>
      <c r="P247" s="13" t="n"/>
      <c r="Q247" s="10" t="n"/>
      <c r="R247" s="10" t="n"/>
      <c r="S247" s="10" t="n"/>
      <c r="T247" s="10" t="n"/>
      <c r="U247" s="10" t="n"/>
      <c r="V247" s="10" t="n"/>
      <c r="W247" s="10" t="n"/>
      <c r="X247" s="10" t="n"/>
      <c r="Y247" s="11" t="n"/>
      <c r="Z247" s="11" t="n"/>
      <c r="AA247" s="11" t="n"/>
      <c r="AB247" s="11" t="n"/>
      <c r="AC247" s="11" t="n"/>
      <c r="AD247" s="11" t="n"/>
      <c r="AE247" s="10" t="n"/>
      <c r="AF247" s="10" t="n"/>
      <c r="AG247" s="10" t="n"/>
      <c r="AH247" s="10" t="n"/>
      <c r="AI247" s="13" t="n"/>
      <c r="AJ247" s="13" t="n"/>
      <c r="AK247" s="13" t="n"/>
      <c r="AL247" s="13" t="n"/>
      <c r="AM247" s="13" t="n"/>
      <c r="AN247" s="13" t="n"/>
      <c r="AO247" s="13" t="n"/>
      <c r="AP247" s="14" t="n"/>
      <c r="AQ247" s="14" t="n"/>
      <c r="AR247" s="14" t="n"/>
      <c r="AS247" s="13" t="n"/>
      <c r="AT247" s="13" t="n"/>
      <c r="AU247" s="10" t="n"/>
      <c r="AV247" s="10" t="n"/>
      <c r="AW247" s="10" t="n"/>
      <c r="AX247" s="10" t="n"/>
      <c r="AY247" s="10" t="n"/>
      <c r="AZ247" s="10" t="n"/>
      <c r="BA247" s="10" t="n"/>
      <c r="BB247" s="10" t="n"/>
      <c r="BC247" s="10" t="n"/>
      <c r="BD247" s="11" t="n"/>
      <c r="BE247" s="10" t="n"/>
      <c r="BF247" s="10" t="n"/>
      <c r="BG247" s="10" t="n"/>
      <c r="BH247" s="10" t="n"/>
      <c r="BI247" s="10" t="n"/>
      <c r="BJ247" s="10" t="n"/>
      <c r="BK247" s="10" t="n"/>
      <c r="BL247" s="10" t="n"/>
      <c r="BM247" s="10" t="n"/>
    </row>
    <row r="248" ht="15.75" customHeight="1" s="218">
      <c r="A248" s="10" t="n"/>
      <c r="B248" s="10" t="n"/>
      <c r="C248" s="10" t="n"/>
      <c r="D248" s="10" t="n"/>
      <c r="E248" s="10" t="n"/>
      <c r="F248" s="10" t="n"/>
      <c r="G248" s="11" t="n"/>
      <c r="H248" s="10" t="n"/>
      <c r="I248" s="10" t="n"/>
      <c r="J248" s="10" t="n"/>
      <c r="K248" s="10" t="n"/>
      <c r="L248" s="10" t="n"/>
      <c r="M248" s="13" t="n"/>
      <c r="N248" s="13" t="n"/>
      <c r="O248" s="13" t="n"/>
      <c r="P248" s="13" t="n"/>
      <c r="Q248" s="10" t="n"/>
      <c r="R248" s="10" t="n"/>
      <c r="S248" s="10" t="n"/>
      <c r="T248" s="10" t="n"/>
      <c r="U248" s="10" t="n"/>
      <c r="V248" s="10" t="n"/>
      <c r="W248" s="10" t="n"/>
      <c r="X248" s="10" t="n"/>
      <c r="Y248" s="11" t="n"/>
      <c r="Z248" s="11" t="n"/>
      <c r="AA248" s="11" t="n"/>
      <c r="AB248" s="11" t="n"/>
      <c r="AC248" s="11" t="n"/>
      <c r="AD248" s="11" t="n"/>
      <c r="AE248" s="10" t="n"/>
      <c r="AF248" s="10" t="n"/>
      <c r="AG248" s="10" t="n"/>
      <c r="AH248" s="10" t="n"/>
      <c r="AI248" s="13" t="n"/>
      <c r="AJ248" s="13" t="n"/>
      <c r="AK248" s="13" t="n"/>
      <c r="AL248" s="13" t="n"/>
      <c r="AM248" s="13" t="n"/>
      <c r="AN248" s="13" t="n"/>
      <c r="AO248" s="13" t="n"/>
      <c r="AP248" s="14" t="n"/>
      <c r="AQ248" s="14" t="n"/>
      <c r="AR248" s="14" t="n"/>
      <c r="AS248" s="13" t="n"/>
      <c r="AT248" s="13" t="n"/>
      <c r="AU248" s="10" t="n"/>
      <c r="AV248" s="10" t="n"/>
      <c r="AW248" s="10" t="n"/>
      <c r="AX248" s="10" t="n"/>
      <c r="AY248" s="10" t="n"/>
      <c r="AZ248" s="10" t="n"/>
      <c r="BA248" s="10" t="n"/>
      <c r="BB248" s="10" t="n"/>
      <c r="BC248" s="10" t="n"/>
      <c r="BD248" s="11" t="n"/>
      <c r="BE248" s="10" t="n"/>
      <c r="BF248" s="10" t="n"/>
      <c r="BG248" s="10" t="n"/>
      <c r="BH248" s="10" t="n"/>
      <c r="BI248" s="10" t="n"/>
      <c r="BJ248" s="10" t="n"/>
      <c r="BK248" s="10" t="n"/>
      <c r="BL248" s="10" t="n"/>
      <c r="BM248" s="10" t="n"/>
    </row>
    <row r="249" ht="15.75" customHeight="1" s="218">
      <c r="A249" s="10" t="n"/>
      <c r="B249" s="10" t="n"/>
      <c r="C249" s="10" t="n"/>
      <c r="D249" s="10" t="n"/>
      <c r="E249" s="10" t="n"/>
      <c r="F249" s="10" t="n"/>
      <c r="G249" s="11" t="n"/>
      <c r="H249" s="10" t="n"/>
      <c r="I249" s="10" t="n"/>
      <c r="J249" s="10" t="n"/>
      <c r="K249" s="10" t="n"/>
      <c r="L249" s="10" t="n"/>
      <c r="M249" s="13" t="n"/>
      <c r="N249" s="13" t="n"/>
      <c r="O249" s="13" t="n"/>
      <c r="P249" s="13" t="n"/>
      <c r="Q249" s="10" t="n"/>
      <c r="R249" s="10" t="n"/>
      <c r="S249" s="10" t="n"/>
      <c r="T249" s="10" t="n"/>
      <c r="U249" s="10" t="n"/>
      <c r="V249" s="10" t="n"/>
      <c r="W249" s="10" t="n"/>
      <c r="X249" s="10" t="n"/>
      <c r="Y249" s="11" t="n"/>
      <c r="Z249" s="11" t="n"/>
      <c r="AA249" s="11" t="n"/>
      <c r="AB249" s="11" t="n"/>
      <c r="AC249" s="11" t="n"/>
      <c r="AD249" s="11" t="n"/>
      <c r="AE249" s="10" t="n"/>
      <c r="AF249" s="10" t="n"/>
      <c r="AG249" s="10" t="n"/>
      <c r="AH249" s="10" t="n"/>
      <c r="AI249" s="13" t="n"/>
      <c r="AJ249" s="13" t="n"/>
      <c r="AK249" s="13" t="n"/>
      <c r="AL249" s="13" t="n"/>
      <c r="AM249" s="13" t="n"/>
      <c r="AN249" s="13" t="n"/>
      <c r="AO249" s="13" t="n"/>
      <c r="AP249" s="14" t="n"/>
      <c r="AQ249" s="14" t="n"/>
      <c r="AR249" s="14" t="n"/>
      <c r="AS249" s="13" t="n"/>
      <c r="AT249" s="13" t="n"/>
      <c r="AU249" s="10" t="n"/>
      <c r="AV249" s="10" t="n"/>
      <c r="AW249" s="10" t="n"/>
      <c r="AX249" s="10" t="n"/>
      <c r="AY249" s="10" t="n"/>
      <c r="AZ249" s="10" t="n"/>
      <c r="BA249" s="10" t="n"/>
      <c r="BB249" s="10" t="n"/>
      <c r="BC249" s="10" t="n"/>
      <c r="BD249" s="11" t="n"/>
      <c r="BE249" s="10" t="n"/>
      <c r="BF249" s="10" t="n"/>
      <c r="BG249" s="10" t="n"/>
      <c r="BH249" s="10" t="n"/>
      <c r="BI249" s="10" t="n"/>
      <c r="BJ249" s="10" t="n"/>
      <c r="BK249" s="10" t="n"/>
      <c r="BL249" s="10" t="n"/>
      <c r="BM249" s="10" t="n"/>
    </row>
    <row r="250" ht="15.75" customHeight="1" s="218">
      <c r="A250" s="10" t="n"/>
      <c r="B250" s="10" t="n"/>
      <c r="C250" s="10" t="n"/>
      <c r="D250" s="10" t="n"/>
      <c r="E250" s="10" t="n"/>
      <c r="F250" s="10" t="n"/>
      <c r="G250" s="11" t="n"/>
      <c r="H250" s="10" t="n"/>
      <c r="I250" s="10" t="n"/>
      <c r="J250" s="10" t="n"/>
      <c r="K250" s="10" t="n"/>
      <c r="L250" s="10" t="n"/>
      <c r="M250" s="13" t="n"/>
      <c r="N250" s="13" t="n"/>
      <c r="O250" s="13" t="n"/>
      <c r="P250" s="13" t="n"/>
      <c r="Q250" s="10" t="n"/>
      <c r="R250" s="10" t="n"/>
      <c r="S250" s="10" t="n"/>
      <c r="T250" s="10" t="n"/>
      <c r="U250" s="10" t="n"/>
      <c r="V250" s="10" t="n"/>
      <c r="W250" s="10" t="n"/>
      <c r="X250" s="10" t="n"/>
      <c r="Y250" s="11" t="n"/>
      <c r="Z250" s="11" t="n"/>
      <c r="AA250" s="11" t="n"/>
      <c r="AB250" s="11" t="n"/>
      <c r="AC250" s="11" t="n"/>
      <c r="AD250" s="11" t="n"/>
      <c r="AE250" s="10" t="n"/>
      <c r="AF250" s="10" t="n"/>
      <c r="AG250" s="10" t="n"/>
      <c r="AH250" s="10" t="n"/>
      <c r="AI250" s="13" t="n"/>
      <c r="AJ250" s="13" t="n"/>
      <c r="AK250" s="13" t="n"/>
      <c r="AL250" s="13" t="n"/>
      <c r="AM250" s="13" t="n"/>
      <c r="AN250" s="13" t="n"/>
      <c r="AO250" s="13" t="n"/>
      <c r="AP250" s="14" t="n"/>
      <c r="AQ250" s="14" t="n"/>
      <c r="AR250" s="14" t="n"/>
      <c r="AS250" s="13" t="n"/>
      <c r="AT250" s="13" t="n"/>
      <c r="AU250" s="10" t="n"/>
      <c r="AV250" s="10" t="n"/>
      <c r="AW250" s="10" t="n"/>
      <c r="AX250" s="10" t="n"/>
      <c r="AY250" s="10" t="n"/>
      <c r="AZ250" s="10" t="n"/>
      <c r="BA250" s="10" t="n"/>
      <c r="BB250" s="10" t="n"/>
      <c r="BC250" s="10" t="n"/>
      <c r="BD250" s="11" t="n"/>
      <c r="BE250" s="10" t="n"/>
      <c r="BF250" s="10" t="n"/>
      <c r="BG250" s="10" t="n"/>
      <c r="BH250" s="10" t="n"/>
      <c r="BI250" s="10" t="n"/>
      <c r="BJ250" s="10" t="n"/>
      <c r="BK250" s="10" t="n"/>
      <c r="BL250" s="10" t="n"/>
      <c r="BM250" s="10" t="n"/>
    </row>
    <row r="251" ht="15.75" customHeight="1" s="218">
      <c r="A251" s="10" t="n"/>
      <c r="B251" s="10" t="n"/>
      <c r="C251" s="10" t="n"/>
      <c r="D251" s="10" t="n"/>
      <c r="E251" s="10" t="n"/>
      <c r="F251" s="10" t="n"/>
      <c r="G251" s="11" t="n"/>
      <c r="H251" s="10" t="n"/>
      <c r="I251" s="10" t="n"/>
      <c r="J251" s="10" t="n"/>
      <c r="K251" s="10" t="n"/>
      <c r="L251" s="10" t="n"/>
      <c r="M251" s="13" t="n"/>
      <c r="N251" s="13" t="n"/>
      <c r="O251" s="13" t="n"/>
      <c r="P251" s="13" t="n"/>
      <c r="Q251" s="10" t="n"/>
      <c r="R251" s="10" t="n"/>
      <c r="S251" s="10" t="n"/>
      <c r="T251" s="10" t="n"/>
      <c r="U251" s="10" t="n"/>
      <c r="V251" s="10" t="n"/>
      <c r="W251" s="10" t="n"/>
      <c r="X251" s="10" t="n"/>
      <c r="Y251" s="11" t="n"/>
      <c r="Z251" s="11" t="n"/>
      <c r="AA251" s="11" t="n"/>
      <c r="AB251" s="11" t="n"/>
      <c r="AC251" s="11" t="n"/>
      <c r="AD251" s="11" t="n"/>
      <c r="AE251" s="10" t="n"/>
      <c r="AF251" s="10" t="n"/>
      <c r="AG251" s="10" t="n"/>
      <c r="AH251" s="10" t="n"/>
      <c r="AI251" s="13" t="n"/>
      <c r="AJ251" s="13" t="n"/>
      <c r="AK251" s="13" t="n"/>
      <c r="AL251" s="13" t="n"/>
      <c r="AM251" s="13" t="n"/>
      <c r="AN251" s="13" t="n"/>
      <c r="AO251" s="13" t="n"/>
      <c r="AP251" s="14" t="n"/>
      <c r="AQ251" s="14" t="n"/>
      <c r="AR251" s="14" t="n"/>
      <c r="AS251" s="13" t="n"/>
      <c r="AT251" s="13" t="n"/>
      <c r="AU251" s="10" t="n"/>
      <c r="AV251" s="10" t="n"/>
      <c r="AW251" s="10" t="n"/>
      <c r="AX251" s="10" t="n"/>
      <c r="AY251" s="10" t="n"/>
      <c r="AZ251" s="10" t="n"/>
      <c r="BA251" s="10" t="n"/>
      <c r="BB251" s="10" t="n"/>
      <c r="BC251" s="10" t="n"/>
      <c r="BD251" s="11" t="n"/>
      <c r="BE251" s="10" t="n"/>
      <c r="BF251" s="10" t="n"/>
      <c r="BG251" s="10" t="n"/>
      <c r="BH251" s="10" t="n"/>
      <c r="BI251" s="10" t="n"/>
      <c r="BJ251" s="10" t="n"/>
      <c r="BK251" s="10" t="n"/>
      <c r="BL251" s="10" t="n"/>
      <c r="BM251" s="10" t="n"/>
    </row>
    <row r="252" ht="15.75" customHeight="1" s="218">
      <c r="A252" s="10" t="n"/>
      <c r="B252" s="10" t="n"/>
      <c r="C252" s="10" t="n"/>
      <c r="D252" s="10" t="n"/>
      <c r="E252" s="10" t="n"/>
      <c r="F252" s="10" t="n"/>
      <c r="G252" s="11" t="n"/>
      <c r="H252" s="10" t="n"/>
      <c r="I252" s="10" t="n"/>
      <c r="J252" s="10" t="n"/>
      <c r="K252" s="10" t="n"/>
      <c r="L252" s="10" t="n"/>
      <c r="M252" s="13" t="n"/>
      <c r="N252" s="13" t="n"/>
      <c r="O252" s="13" t="n"/>
      <c r="P252" s="13" t="n"/>
      <c r="Q252" s="10" t="n"/>
      <c r="R252" s="10" t="n"/>
      <c r="S252" s="10" t="n"/>
      <c r="T252" s="10" t="n"/>
      <c r="U252" s="10" t="n"/>
      <c r="V252" s="10" t="n"/>
      <c r="W252" s="10" t="n"/>
      <c r="X252" s="10" t="n"/>
      <c r="Y252" s="11" t="n"/>
      <c r="Z252" s="11" t="n"/>
      <c r="AA252" s="11" t="n"/>
      <c r="AB252" s="11" t="n"/>
      <c r="AC252" s="11" t="n"/>
      <c r="AD252" s="11" t="n"/>
      <c r="AE252" s="10" t="n"/>
      <c r="AF252" s="10" t="n"/>
      <c r="AG252" s="10" t="n"/>
      <c r="AH252" s="10" t="n"/>
      <c r="AI252" s="13" t="n"/>
      <c r="AJ252" s="13" t="n"/>
      <c r="AK252" s="13" t="n"/>
      <c r="AL252" s="13" t="n"/>
      <c r="AM252" s="13" t="n"/>
      <c r="AN252" s="13" t="n"/>
      <c r="AO252" s="13" t="n"/>
      <c r="AP252" s="14" t="n"/>
      <c r="AQ252" s="14" t="n"/>
      <c r="AR252" s="14" t="n"/>
      <c r="AS252" s="13" t="n"/>
      <c r="AT252" s="13" t="n"/>
      <c r="AU252" s="10" t="n"/>
      <c r="AV252" s="10" t="n"/>
      <c r="AW252" s="10" t="n"/>
      <c r="AX252" s="10" t="n"/>
      <c r="AY252" s="10" t="n"/>
      <c r="AZ252" s="10" t="n"/>
      <c r="BA252" s="10" t="n"/>
      <c r="BB252" s="10" t="n"/>
      <c r="BC252" s="10" t="n"/>
      <c r="BD252" s="11" t="n"/>
      <c r="BE252" s="10" t="n"/>
      <c r="BF252" s="10" t="n"/>
      <c r="BG252" s="10" t="n"/>
      <c r="BH252" s="10" t="n"/>
      <c r="BI252" s="10" t="n"/>
      <c r="BJ252" s="10" t="n"/>
      <c r="BK252" s="10" t="n"/>
      <c r="BL252" s="10" t="n"/>
      <c r="BM252" s="10" t="n"/>
    </row>
    <row r="253" ht="15.75" customHeight="1" s="218">
      <c r="A253" s="10" t="n"/>
      <c r="B253" s="10" t="n"/>
      <c r="C253" s="10" t="n"/>
      <c r="D253" s="10" t="n"/>
      <c r="E253" s="10" t="n"/>
      <c r="F253" s="10" t="n"/>
      <c r="G253" s="11" t="n"/>
      <c r="H253" s="10" t="n"/>
      <c r="I253" s="10" t="n"/>
      <c r="J253" s="10" t="n"/>
      <c r="K253" s="10" t="n"/>
      <c r="L253" s="10" t="n"/>
      <c r="M253" s="13" t="n"/>
      <c r="N253" s="13" t="n"/>
      <c r="O253" s="13" t="n"/>
      <c r="P253" s="13" t="n"/>
      <c r="Q253" s="10" t="n"/>
      <c r="R253" s="10" t="n"/>
      <c r="S253" s="10" t="n"/>
      <c r="T253" s="10" t="n"/>
      <c r="U253" s="10" t="n"/>
      <c r="V253" s="10" t="n"/>
      <c r="W253" s="10" t="n"/>
      <c r="X253" s="10" t="n"/>
      <c r="Y253" s="11" t="n"/>
      <c r="Z253" s="11" t="n"/>
      <c r="AA253" s="11" t="n"/>
      <c r="AB253" s="11" t="n"/>
      <c r="AC253" s="11" t="n"/>
      <c r="AD253" s="11" t="n"/>
      <c r="AE253" s="10" t="n"/>
      <c r="AF253" s="10" t="n"/>
      <c r="AG253" s="10" t="n"/>
      <c r="AH253" s="10" t="n"/>
      <c r="AI253" s="13" t="n"/>
      <c r="AJ253" s="13" t="n"/>
      <c r="AK253" s="13" t="n"/>
      <c r="AL253" s="13" t="n"/>
      <c r="AM253" s="13" t="n"/>
      <c r="AN253" s="13" t="n"/>
      <c r="AO253" s="13" t="n"/>
      <c r="AP253" s="14" t="n"/>
      <c r="AQ253" s="14" t="n"/>
      <c r="AR253" s="14" t="n"/>
      <c r="AS253" s="13" t="n"/>
      <c r="AT253" s="13" t="n"/>
      <c r="AU253" s="10" t="n"/>
      <c r="AV253" s="10" t="n"/>
      <c r="AW253" s="10" t="n"/>
      <c r="AX253" s="10" t="n"/>
      <c r="AY253" s="10" t="n"/>
      <c r="AZ253" s="10" t="n"/>
      <c r="BA253" s="10" t="n"/>
      <c r="BB253" s="10" t="n"/>
      <c r="BC253" s="10" t="n"/>
      <c r="BD253" s="11" t="n"/>
      <c r="BE253" s="10" t="n"/>
      <c r="BF253" s="10" t="n"/>
      <c r="BG253" s="10" t="n"/>
      <c r="BH253" s="10" t="n"/>
      <c r="BI253" s="10" t="n"/>
      <c r="BJ253" s="10" t="n"/>
      <c r="BK253" s="10" t="n"/>
      <c r="BL253" s="10" t="n"/>
      <c r="BM253" s="10" t="n"/>
    </row>
    <row r="254" ht="15.75" customHeight="1" s="218">
      <c r="A254" s="10" t="n"/>
      <c r="B254" s="10" t="n"/>
      <c r="C254" s="10" t="n"/>
      <c r="D254" s="10" t="n"/>
      <c r="E254" s="10" t="n"/>
      <c r="F254" s="10" t="n"/>
      <c r="G254" s="11" t="n"/>
      <c r="H254" s="10" t="n"/>
      <c r="I254" s="10" t="n"/>
      <c r="J254" s="10" t="n"/>
      <c r="K254" s="10" t="n"/>
      <c r="L254" s="10" t="n"/>
      <c r="M254" s="13" t="n"/>
      <c r="N254" s="13" t="n"/>
      <c r="O254" s="13" t="n"/>
      <c r="P254" s="13" t="n"/>
      <c r="Q254" s="10" t="n"/>
      <c r="R254" s="10" t="n"/>
      <c r="S254" s="10" t="n"/>
      <c r="T254" s="10" t="n"/>
      <c r="U254" s="10" t="n"/>
      <c r="V254" s="10" t="n"/>
      <c r="W254" s="10" t="n"/>
      <c r="X254" s="10" t="n"/>
      <c r="Y254" s="11" t="n"/>
      <c r="Z254" s="11" t="n"/>
      <c r="AA254" s="11" t="n"/>
      <c r="AB254" s="11" t="n"/>
      <c r="AC254" s="11" t="n"/>
      <c r="AD254" s="11" t="n"/>
      <c r="AE254" s="10" t="n"/>
      <c r="AF254" s="10" t="n"/>
      <c r="AG254" s="10" t="n"/>
      <c r="AH254" s="10" t="n"/>
      <c r="AI254" s="13" t="n"/>
      <c r="AJ254" s="13" t="n"/>
      <c r="AK254" s="13" t="n"/>
      <c r="AL254" s="13" t="n"/>
      <c r="AM254" s="13" t="n"/>
      <c r="AN254" s="13" t="n"/>
      <c r="AO254" s="13" t="n"/>
      <c r="AP254" s="14" t="n"/>
      <c r="AQ254" s="14" t="n"/>
      <c r="AR254" s="14" t="n"/>
      <c r="AS254" s="13" t="n"/>
      <c r="AT254" s="13" t="n"/>
      <c r="AU254" s="10" t="n"/>
      <c r="AV254" s="10" t="n"/>
      <c r="AW254" s="10" t="n"/>
      <c r="AX254" s="10" t="n"/>
      <c r="AY254" s="10" t="n"/>
      <c r="AZ254" s="10" t="n"/>
      <c r="BA254" s="10" t="n"/>
      <c r="BB254" s="10" t="n"/>
      <c r="BC254" s="10" t="n"/>
      <c r="BD254" s="11" t="n"/>
      <c r="BE254" s="10" t="n"/>
      <c r="BF254" s="10" t="n"/>
      <c r="BG254" s="10" t="n"/>
      <c r="BH254" s="10" t="n"/>
      <c r="BI254" s="10" t="n"/>
      <c r="BJ254" s="10" t="n"/>
      <c r="BK254" s="10" t="n"/>
      <c r="BL254" s="10" t="n"/>
      <c r="BM254" s="10" t="n"/>
    </row>
    <row r="255" ht="15.75" customHeight="1" s="218">
      <c r="A255" s="10" t="n"/>
      <c r="B255" s="10" t="n"/>
      <c r="C255" s="10" t="n"/>
      <c r="D255" s="10" t="n"/>
      <c r="E255" s="10" t="n"/>
      <c r="F255" s="10" t="n"/>
      <c r="G255" s="11" t="n"/>
      <c r="H255" s="10" t="n"/>
      <c r="I255" s="10" t="n"/>
      <c r="J255" s="10" t="n"/>
      <c r="K255" s="10" t="n"/>
      <c r="L255" s="10" t="n"/>
      <c r="M255" s="13" t="n"/>
      <c r="N255" s="13" t="n"/>
      <c r="O255" s="13" t="n"/>
      <c r="P255" s="13" t="n"/>
      <c r="Q255" s="10" t="n"/>
      <c r="R255" s="10" t="n"/>
      <c r="S255" s="10" t="n"/>
      <c r="T255" s="10" t="n"/>
      <c r="U255" s="10" t="n"/>
      <c r="V255" s="10" t="n"/>
      <c r="W255" s="10" t="n"/>
      <c r="X255" s="10" t="n"/>
      <c r="Y255" s="11" t="n"/>
      <c r="Z255" s="11" t="n"/>
      <c r="AA255" s="11" t="n"/>
      <c r="AB255" s="11" t="n"/>
      <c r="AC255" s="11" t="n"/>
      <c r="AD255" s="11" t="n"/>
      <c r="AE255" s="10" t="n"/>
      <c r="AF255" s="10" t="n"/>
      <c r="AG255" s="10" t="n"/>
      <c r="AH255" s="10" t="n"/>
      <c r="AI255" s="13" t="n"/>
      <c r="AJ255" s="13" t="n"/>
      <c r="AK255" s="13" t="n"/>
      <c r="AL255" s="13" t="n"/>
      <c r="AM255" s="13" t="n"/>
      <c r="AN255" s="13" t="n"/>
      <c r="AO255" s="13" t="n"/>
      <c r="AP255" s="14" t="n"/>
      <c r="AQ255" s="14" t="n"/>
      <c r="AR255" s="14" t="n"/>
      <c r="AS255" s="13" t="n"/>
      <c r="AT255" s="13" t="n"/>
      <c r="AU255" s="10" t="n"/>
      <c r="AV255" s="10" t="n"/>
      <c r="AW255" s="10" t="n"/>
      <c r="AX255" s="10" t="n"/>
      <c r="AY255" s="10" t="n"/>
      <c r="AZ255" s="10" t="n"/>
      <c r="BA255" s="10" t="n"/>
      <c r="BB255" s="10" t="n"/>
      <c r="BC255" s="10" t="n"/>
      <c r="BD255" s="11" t="n"/>
      <c r="BE255" s="10" t="n"/>
      <c r="BF255" s="10" t="n"/>
      <c r="BG255" s="10" t="n"/>
      <c r="BH255" s="10" t="n"/>
      <c r="BI255" s="10" t="n"/>
      <c r="BJ255" s="10" t="n"/>
      <c r="BK255" s="10" t="n"/>
      <c r="BL255" s="10" t="n"/>
      <c r="BM255" s="10" t="n"/>
    </row>
    <row r="256" ht="15.75" customHeight="1" s="218">
      <c r="A256" s="10" t="n"/>
      <c r="B256" s="10" t="n"/>
      <c r="C256" s="10" t="n"/>
      <c r="D256" s="10" t="n"/>
      <c r="E256" s="10" t="n"/>
      <c r="F256" s="10" t="n"/>
      <c r="G256" s="11" t="n"/>
      <c r="H256" s="10" t="n"/>
      <c r="I256" s="10" t="n"/>
      <c r="J256" s="10" t="n"/>
      <c r="K256" s="10" t="n"/>
      <c r="L256" s="10" t="n"/>
      <c r="M256" s="13" t="n"/>
      <c r="N256" s="13" t="n"/>
      <c r="O256" s="13" t="n"/>
      <c r="P256" s="13" t="n"/>
      <c r="Q256" s="10" t="n"/>
      <c r="R256" s="10" t="n"/>
      <c r="S256" s="10" t="n"/>
      <c r="T256" s="10" t="n"/>
      <c r="U256" s="10" t="n"/>
      <c r="V256" s="10" t="n"/>
      <c r="W256" s="10" t="n"/>
      <c r="X256" s="10" t="n"/>
      <c r="Y256" s="11" t="n"/>
      <c r="Z256" s="11" t="n"/>
      <c r="AA256" s="11" t="n"/>
      <c r="AB256" s="11" t="n"/>
      <c r="AC256" s="11" t="n"/>
      <c r="AD256" s="11" t="n"/>
      <c r="AE256" s="10" t="n"/>
      <c r="AF256" s="10" t="n"/>
      <c r="AG256" s="10" t="n"/>
      <c r="AH256" s="10" t="n"/>
      <c r="AI256" s="13" t="n"/>
      <c r="AJ256" s="13" t="n"/>
      <c r="AK256" s="13" t="n"/>
      <c r="AL256" s="13" t="n"/>
      <c r="AM256" s="13" t="n"/>
      <c r="AN256" s="13" t="n"/>
      <c r="AO256" s="13" t="n"/>
      <c r="AP256" s="14" t="n"/>
      <c r="AQ256" s="14" t="n"/>
      <c r="AR256" s="14" t="n"/>
      <c r="AS256" s="13" t="n"/>
      <c r="AT256" s="13" t="n"/>
      <c r="AU256" s="10" t="n"/>
      <c r="AV256" s="10" t="n"/>
      <c r="AW256" s="10" t="n"/>
      <c r="AX256" s="10" t="n"/>
      <c r="AY256" s="10" t="n"/>
      <c r="AZ256" s="10" t="n"/>
      <c r="BA256" s="10" t="n"/>
      <c r="BB256" s="10" t="n"/>
      <c r="BC256" s="10" t="n"/>
      <c r="BD256" s="11" t="n"/>
      <c r="BE256" s="10" t="n"/>
      <c r="BF256" s="10" t="n"/>
      <c r="BG256" s="10" t="n"/>
      <c r="BH256" s="10" t="n"/>
      <c r="BI256" s="10" t="n"/>
      <c r="BJ256" s="10" t="n"/>
      <c r="BK256" s="10" t="n"/>
      <c r="BL256" s="10" t="n"/>
      <c r="BM256" s="10" t="n"/>
    </row>
    <row r="257" ht="15.75" customHeight="1" s="218">
      <c r="A257" s="10" t="n"/>
      <c r="B257" s="10" t="n"/>
      <c r="C257" s="10" t="n"/>
      <c r="D257" s="10" t="n"/>
      <c r="E257" s="10" t="n"/>
      <c r="F257" s="10" t="n"/>
      <c r="G257" s="11" t="n"/>
      <c r="H257" s="10" t="n"/>
      <c r="I257" s="10" t="n"/>
      <c r="J257" s="10" t="n"/>
      <c r="K257" s="10" t="n"/>
      <c r="L257" s="10" t="n"/>
      <c r="M257" s="13" t="n"/>
      <c r="N257" s="13" t="n"/>
      <c r="O257" s="13" t="n"/>
      <c r="P257" s="13" t="n"/>
      <c r="Q257" s="10" t="n"/>
      <c r="R257" s="10" t="n"/>
      <c r="S257" s="10" t="n"/>
      <c r="T257" s="10" t="n"/>
      <c r="U257" s="10" t="n"/>
      <c r="V257" s="10" t="n"/>
      <c r="W257" s="10" t="n"/>
      <c r="X257" s="10" t="n"/>
      <c r="Y257" s="11" t="n"/>
      <c r="Z257" s="11" t="n"/>
      <c r="AA257" s="11" t="n"/>
      <c r="AB257" s="11" t="n"/>
      <c r="AC257" s="11" t="n"/>
      <c r="AD257" s="11" t="n"/>
      <c r="AE257" s="10" t="n"/>
      <c r="AF257" s="10" t="n"/>
      <c r="AG257" s="10" t="n"/>
      <c r="AH257" s="10" t="n"/>
      <c r="AI257" s="13" t="n"/>
      <c r="AJ257" s="13" t="n"/>
      <c r="AK257" s="13" t="n"/>
      <c r="AL257" s="13" t="n"/>
      <c r="AM257" s="13" t="n"/>
      <c r="AN257" s="13" t="n"/>
      <c r="AO257" s="13" t="n"/>
      <c r="AP257" s="14" t="n"/>
      <c r="AQ257" s="14" t="n"/>
      <c r="AR257" s="14" t="n"/>
      <c r="AS257" s="13" t="n"/>
      <c r="AT257" s="13" t="n"/>
      <c r="AU257" s="10" t="n"/>
      <c r="AV257" s="10" t="n"/>
      <c r="AW257" s="10" t="n"/>
      <c r="AX257" s="10" t="n"/>
      <c r="AY257" s="10" t="n"/>
      <c r="AZ257" s="10" t="n"/>
      <c r="BA257" s="10" t="n"/>
      <c r="BB257" s="10" t="n"/>
      <c r="BC257" s="10" t="n"/>
      <c r="BD257" s="11" t="n"/>
      <c r="BE257" s="10" t="n"/>
      <c r="BF257" s="10" t="n"/>
      <c r="BG257" s="10" t="n"/>
      <c r="BH257" s="10" t="n"/>
      <c r="BI257" s="10" t="n"/>
      <c r="BJ257" s="10" t="n"/>
      <c r="BK257" s="10" t="n"/>
      <c r="BL257" s="10" t="n"/>
      <c r="BM257" s="10" t="n"/>
    </row>
    <row r="258" ht="15.75" customHeight="1" s="218">
      <c r="A258" s="10" t="n"/>
      <c r="B258" s="10" t="n"/>
      <c r="C258" s="10" t="n"/>
      <c r="D258" s="10" t="n"/>
      <c r="E258" s="10" t="n"/>
      <c r="F258" s="10" t="n"/>
      <c r="G258" s="11" t="n"/>
      <c r="H258" s="10" t="n"/>
      <c r="I258" s="10" t="n"/>
      <c r="J258" s="10" t="n"/>
      <c r="K258" s="10" t="n"/>
      <c r="L258" s="10" t="n"/>
      <c r="M258" s="13" t="n"/>
      <c r="N258" s="13" t="n"/>
      <c r="O258" s="13" t="n"/>
      <c r="P258" s="13" t="n"/>
      <c r="Q258" s="10" t="n"/>
      <c r="R258" s="10" t="n"/>
      <c r="S258" s="10" t="n"/>
      <c r="T258" s="10" t="n"/>
      <c r="U258" s="10" t="n"/>
      <c r="V258" s="10" t="n"/>
      <c r="W258" s="10" t="n"/>
      <c r="X258" s="10" t="n"/>
      <c r="Y258" s="11" t="n"/>
      <c r="Z258" s="11" t="n"/>
      <c r="AA258" s="11" t="n"/>
      <c r="AB258" s="11" t="n"/>
      <c r="AC258" s="11" t="n"/>
      <c r="AD258" s="11" t="n"/>
      <c r="AE258" s="10" t="n"/>
      <c r="AF258" s="10" t="n"/>
      <c r="AG258" s="10" t="n"/>
      <c r="AH258" s="10" t="n"/>
      <c r="AI258" s="13" t="n"/>
      <c r="AJ258" s="13" t="n"/>
      <c r="AK258" s="13" t="n"/>
      <c r="AL258" s="13" t="n"/>
      <c r="AM258" s="13" t="n"/>
      <c r="AN258" s="13" t="n"/>
      <c r="AO258" s="13" t="n"/>
      <c r="AP258" s="14" t="n"/>
      <c r="AQ258" s="14" t="n"/>
      <c r="AR258" s="14" t="n"/>
      <c r="AS258" s="13" t="n"/>
      <c r="AT258" s="13" t="n"/>
      <c r="AU258" s="10" t="n"/>
      <c r="AV258" s="10" t="n"/>
      <c r="AW258" s="10" t="n"/>
      <c r="AX258" s="10" t="n"/>
      <c r="AY258" s="10" t="n"/>
      <c r="AZ258" s="10" t="n"/>
      <c r="BA258" s="10" t="n"/>
      <c r="BB258" s="10" t="n"/>
      <c r="BC258" s="10" t="n"/>
      <c r="BD258" s="11" t="n"/>
      <c r="BE258" s="10" t="n"/>
      <c r="BF258" s="10" t="n"/>
      <c r="BG258" s="10" t="n"/>
      <c r="BH258" s="10" t="n"/>
      <c r="BI258" s="10" t="n"/>
      <c r="BJ258" s="10" t="n"/>
      <c r="BK258" s="10" t="n"/>
      <c r="BL258" s="10" t="n"/>
      <c r="BM258" s="10" t="n"/>
    </row>
    <row r="259" ht="15.75" customHeight="1" s="218">
      <c r="A259" s="10" t="n"/>
      <c r="B259" s="10" t="n"/>
      <c r="C259" s="10" t="n"/>
      <c r="D259" s="10" t="n"/>
      <c r="E259" s="10" t="n"/>
      <c r="F259" s="10" t="n"/>
      <c r="G259" s="11" t="n"/>
      <c r="H259" s="10" t="n"/>
      <c r="I259" s="10" t="n"/>
      <c r="J259" s="10" t="n"/>
      <c r="K259" s="10" t="n"/>
      <c r="L259" s="10" t="n"/>
      <c r="M259" s="13" t="n"/>
      <c r="N259" s="13" t="n"/>
      <c r="O259" s="13" t="n"/>
      <c r="P259" s="13" t="n"/>
      <c r="Q259" s="10" t="n"/>
      <c r="R259" s="10" t="n"/>
      <c r="S259" s="10" t="n"/>
      <c r="T259" s="10" t="n"/>
      <c r="U259" s="10" t="n"/>
      <c r="V259" s="10" t="n"/>
      <c r="W259" s="10" t="n"/>
      <c r="X259" s="10" t="n"/>
      <c r="Y259" s="11" t="n"/>
      <c r="Z259" s="11" t="n"/>
      <c r="AA259" s="11" t="n"/>
      <c r="AB259" s="11" t="n"/>
      <c r="AC259" s="11" t="n"/>
      <c r="AD259" s="11" t="n"/>
      <c r="AE259" s="10" t="n"/>
      <c r="AF259" s="10" t="n"/>
      <c r="AG259" s="10" t="n"/>
      <c r="AH259" s="10" t="n"/>
      <c r="AI259" s="13" t="n"/>
      <c r="AJ259" s="13" t="n"/>
      <c r="AK259" s="13" t="n"/>
      <c r="AL259" s="13" t="n"/>
      <c r="AM259" s="13" t="n"/>
      <c r="AN259" s="13" t="n"/>
      <c r="AO259" s="13" t="n"/>
      <c r="AP259" s="14" t="n"/>
      <c r="AQ259" s="14" t="n"/>
      <c r="AR259" s="14" t="n"/>
      <c r="AS259" s="13" t="n"/>
      <c r="AT259" s="13" t="n"/>
      <c r="AU259" s="10" t="n"/>
      <c r="AV259" s="10" t="n"/>
      <c r="AW259" s="10" t="n"/>
      <c r="AX259" s="10" t="n"/>
      <c r="AY259" s="10" t="n"/>
      <c r="AZ259" s="10" t="n"/>
      <c r="BA259" s="10" t="n"/>
      <c r="BB259" s="10" t="n"/>
      <c r="BC259" s="10" t="n"/>
      <c r="BD259" s="11" t="n"/>
      <c r="BE259" s="10" t="n"/>
      <c r="BF259" s="10" t="n"/>
      <c r="BG259" s="10" t="n"/>
      <c r="BH259" s="10" t="n"/>
      <c r="BI259" s="10" t="n"/>
      <c r="BJ259" s="10" t="n"/>
      <c r="BK259" s="10" t="n"/>
      <c r="BL259" s="10" t="n"/>
      <c r="BM259" s="10" t="n"/>
    </row>
    <row r="260" ht="15.75" customHeight="1" s="218">
      <c r="A260" s="10" t="n"/>
      <c r="B260" s="10" t="n"/>
      <c r="C260" s="10" t="n"/>
      <c r="D260" s="10" t="n"/>
      <c r="E260" s="10" t="n"/>
      <c r="F260" s="10" t="n"/>
      <c r="G260" s="11" t="n"/>
      <c r="H260" s="10" t="n"/>
      <c r="I260" s="10" t="n"/>
      <c r="J260" s="10" t="n"/>
      <c r="K260" s="10" t="n"/>
      <c r="L260" s="10" t="n"/>
      <c r="M260" s="13" t="n"/>
      <c r="N260" s="13" t="n"/>
      <c r="O260" s="13" t="n"/>
      <c r="P260" s="13" t="n"/>
      <c r="Q260" s="10" t="n"/>
      <c r="R260" s="10" t="n"/>
      <c r="S260" s="10" t="n"/>
      <c r="T260" s="10" t="n"/>
      <c r="U260" s="10" t="n"/>
      <c r="V260" s="10" t="n"/>
      <c r="W260" s="10" t="n"/>
      <c r="X260" s="10" t="n"/>
      <c r="Y260" s="11" t="n"/>
      <c r="Z260" s="11" t="n"/>
      <c r="AA260" s="11" t="n"/>
      <c r="AB260" s="11" t="n"/>
      <c r="AC260" s="11" t="n"/>
      <c r="AD260" s="11" t="n"/>
      <c r="AE260" s="10" t="n"/>
      <c r="AF260" s="10" t="n"/>
      <c r="AG260" s="10" t="n"/>
      <c r="AH260" s="10" t="n"/>
      <c r="AI260" s="13" t="n"/>
      <c r="AJ260" s="13" t="n"/>
      <c r="AK260" s="13" t="n"/>
      <c r="AL260" s="13" t="n"/>
      <c r="AM260" s="13" t="n"/>
      <c r="AN260" s="13" t="n"/>
      <c r="AO260" s="13" t="n"/>
      <c r="AP260" s="14" t="n"/>
      <c r="AQ260" s="14" t="n"/>
      <c r="AR260" s="14" t="n"/>
      <c r="AS260" s="13" t="n"/>
      <c r="AT260" s="13" t="n"/>
      <c r="AU260" s="10" t="n"/>
      <c r="AV260" s="10" t="n"/>
      <c r="AW260" s="10" t="n"/>
      <c r="AX260" s="10" t="n"/>
      <c r="AY260" s="10" t="n"/>
      <c r="AZ260" s="10" t="n"/>
      <c r="BA260" s="10" t="n"/>
      <c r="BB260" s="10" t="n"/>
      <c r="BC260" s="10" t="n"/>
      <c r="BD260" s="11" t="n"/>
      <c r="BE260" s="10" t="n"/>
      <c r="BF260" s="10" t="n"/>
      <c r="BG260" s="10" t="n"/>
      <c r="BH260" s="10" t="n"/>
      <c r="BI260" s="10" t="n"/>
      <c r="BJ260" s="10" t="n"/>
      <c r="BK260" s="10" t="n"/>
      <c r="BL260" s="10" t="n"/>
      <c r="BM260" s="10" t="n"/>
    </row>
    <row r="261" ht="15.75" customHeight="1" s="218">
      <c r="A261" s="10" t="n"/>
      <c r="B261" s="10" t="n"/>
      <c r="C261" s="10" t="n"/>
      <c r="D261" s="10" t="n"/>
      <c r="E261" s="10" t="n"/>
      <c r="F261" s="10" t="n"/>
      <c r="G261" s="11" t="n"/>
      <c r="H261" s="10" t="n"/>
      <c r="I261" s="10" t="n"/>
      <c r="J261" s="10" t="n"/>
      <c r="K261" s="10" t="n"/>
      <c r="L261" s="10" t="n"/>
      <c r="M261" s="13" t="n"/>
      <c r="N261" s="13" t="n"/>
      <c r="O261" s="13" t="n"/>
      <c r="P261" s="13" t="n"/>
      <c r="Q261" s="10" t="n"/>
      <c r="R261" s="10" t="n"/>
      <c r="S261" s="10" t="n"/>
      <c r="T261" s="10" t="n"/>
      <c r="U261" s="10" t="n"/>
      <c r="V261" s="10" t="n"/>
      <c r="W261" s="10" t="n"/>
      <c r="X261" s="10" t="n"/>
      <c r="Y261" s="11" t="n"/>
      <c r="Z261" s="11" t="n"/>
      <c r="AA261" s="11" t="n"/>
      <c r="AB261" s="11" t="n"/>
      <c r="AC261" s="11" t="n"/>
      <c r="AD261" s="11" t="n"/>
      <c r="AE261" s="10" t="n"/>
      <c r="AF261" s="10" t="n"/>
      <c r="AG261" s="10" t="n"/>
      <c r="AH261" s="10" t="n"/>
      <c r="AI261" s="13" t="n"/>
      <c r="AJ261" s="13" t="n"/>
      <c r="AK261" s="13" t="n"/>
      <c r="AL261" s="13" t="n"/>
      <c r="AM261" s="13" t="n"/>
      <c r="AN261" s="13" t="n"/>
      <c r="AO261" s="13" t="n"/>
      <c r="AP261" s="14" t="n"/>
      <c r="AQ261" s="14" t="n"/>
      <c r="AR261" s="14" t="n"/>
      <c r="AS261" s="13" t="n"/>
      <c r="AT261" s="13" t="n"/>
      <c r="AU261" s="10" t="n"/>
      <c r="AV261" s="10" t="n"/>
      <c r="AW261" s="10" t="n"/>
      <c r="AX261" s="10" t="n"/>
      <c r="AY261" s="10" t="n"/>
      <c r="AZ261" s="10" t="n"/>
      <c r="BA261" s="10" t="n"/>
      <c r="BB261" s="10" t="n"/>
      <c r="BC261" s="10" t="n"/>
      <c r="BD261" s="11" t="n"/>
      <c r="BE261" s="10" t="n"/>
      <c r="BF261" s="10" t="n"/>
      <c r="BG261" s="10" t="n"/>
      <c r="BH261" s="10" t="n"/>
      <c r="BI261" s="10" t="n"/>
      <c r="BJ261" s="10" t="n"/>
      <c r="BK261" s="10" t="n"/>
      <c r="BL261" s="10" t="n"/>
      <c r="BM261" s="10" t="n"/>
    </row>
    <row r="262" ht="15.75" customHeight="1" s="218">
      <c r="A262" s="10" t="n"/>
      <c r="B262" s="10" t="n"/>
      <c r="C262" s="10" t="n"/>
      <c r="D262" s="10" t="n"/>
      <c r="E262" s="10" t="n"/>
      <c r="F262" s="10" t="n"/>
      <c r="G262" s="11" t="n"/>
      <c r="H262" s="10" t="n"/>
      <c r="I262" s="10" t="n"/>
      <c r="J262" s="10" t="n"/>
      <c r="K262" s="10" t="n"/>
      <c r="L262" s="10" t="n"/>
      <c r="M262" s="13" t="n"/>
      <c r="N262" s="13" t="n"/>
      <c r="O262" s="13" t="n"/>
      <c r="P262" s="13" t="n"/>
      <c r="Q262" s="10" t="n"/>
      <c r="R262" s="10" t="n"/>
      <c r="S262" s="10" t="n"/>
      <c r="T262" s="10" t="n"/>
      <c r="U262" s="10" t="n"/>
      <c r="V262" s="10" t="n"/>
      <c r="W262" s="10" t="n"/>
      <c r="X262" s="10" t="n"/>
      <c r="Y262" s="11" t="n"/>
      <c r="Z262" s="11" t="n"/>
      <c r="AA262" s="11" t="n"/>
      <c r="AB262" s="11" t="n"/>
      <c r="AC262" s="11" t="n"/>
      <c r="AD262" s="11" t="n"/>
      <c r="AE262" s="10" t="n"/>
      <c r="AF262" s="10" t="n"/>
      <c r="AG262" s="10" t="n"/>
      <c r="AH262" s="10" t="n"/>
      <c r="AI262" s="13" t="n"/>
      <c r="AJ262" s="13" t="n"/>
      <c r="AK262" s="13" t="n"/>
      <c r="AL262" s="13" t="n"/>
      <c r="AM262" s="13" t="n"/>
      <c r="AN262" s="13" t="n"/>
      <c r="AO262" s="13" t="n"/>
      <c r="AP262" s="14" t="n"/>
      <c r="AQ262" s="14" t="n"/>
      <c r="AR262" s="14" t="n"/>
      <c r="AS262" s="13" t="n"/>
      <c r="AT262" s="13" t="n"/>
      <c r="AU262" s="10" t="n"/>
      <c r="AV262" s="10" t="n"/>
      <c r="AW262" s="10" t="n"/>
      <c r="AX262" s="10" t="n"/>
      <c r="AY262" s="10" t="n"/>
      <c r="AZ262" s="10" t="n"/>
      <c r="BA262" s="10" t="n"/>
      <c r="BB262" s="10" t="n"/>
      <c r="BC262" s="10" t="n"/>
      <c r="BD262" s="11" t="n"/>
      <c r="BE262" s="10" t="n"/>
      <c r="BF262" s="10" t="n"/>
      <c r="BG262" s="10" t="n"/>
      <c r="BH262" s="10" t="n"/>
      <c r="BI262" s="10" t="n"/>
      <c r="BJ262" s="10" t="n"/>
      <c r="BK262" s="10" t="n"/>
      <c r="BL262" s="10" t="n"/>
      <c r="BM262" s="10" t="n"/>
    </row>
    <row r="263" ht="15.75" customHeight="1" s="218">
      <c r="A263" s="10" t="n"/>
      <c r="B263" s="10" t="n"/>
      <c r="C263" s="10" t="n"/>
      <c r="D263" s="10" t="n"/>
      <c r="E263" s="10" t="n"/>
      <c r="F263" s="10" t="n"/>
      <c r="G263" s="11" t="n"/>
      <c r="H263" s="10" t="n"/>
      <c r="I263" s="10" t="n"/>
      <c r="J263" s="10" t="n"/>
      <c r="K263" s="10" t="n"/>
      <c r="L263" s="10" t="n"/>
      <c r="M263" s="13" t="n"/>
      <c r="N263" s="13" t="n"/>
      <c r="O263" s="13" t="n"/>
      <c r="P263" s="13" t="n"/>
      <c r="Q263" s="10" t="n"/>
      <c r="R263" s="10" t="n"/>
      <c r="S263" s="10" t="n"/>
      <c r="T263" s="10" t="n"/>
      <c r="U263" s="10" t="n"/>
      <c r="V263" s="10" t="n"/>
      <c r="W263" s="10" t="n"/>
      <c r="X263" s="10" t="n"/>
      <c r="Y263" s="11" t="n"/>
      <c r="Z263" s="11" t="n"/>
      <c r="AA263" s="11" t="n"/>
      <c r="AB263" s="11" t="n"/>
      <c r="AC263" s="11" t="n"/>
      <c r="AD263" s="11" t="n"/>
      <c r="AE263" s="10" t="n"/>
      <c r="AF263" s="10" t="n"/>
      <c r="AG263" s="10" t="n"/>
      <c r="AH263" s="10" t="n"/>
      <c r="AI263" s="13" t="n"/>
      <c r="AJ263" s="13" t="n"/>
      <c r="AK263" s="13" t="n"/>
      <c r="AL263" s="13" t="n"/>
      <c r="AM263" s="13" t="n"/>
      <c r="AN263" s="13" t="n"/>
      <c r="AO263" s="13" t="n"/>
      <c r="AP263" s="14" t="n"/>
      <c r="AQ263" s="14" t="n"/>
      <c r="AR263" s="14" t="n"/>
      <c r="AS263" s="13" t="n"/>
      <c r="AT263" s="13" t="n"/>
      <c r="AU263" s="10" t="n"/>
      <c r="AV263" s="10" t="n"/>
      <c r="AW263" s="10" t="n"/>
      <c r="AX263" s="10" t="n"/>
      <c r="AY263" s="10" t="n"/>
      <c r="AZ263" s="10" t="n"/>
      <c r="BA263" s="10" t="n"/>
      <c r="BB263" s="10" t="n"/>
      <c r="BC263" s="10" t="n"/>
      <c r="BD263" s="11" t="n"/>
      <c r="BE263" s="10" t="n"/>
      <c r="BF263" s="10" t="n"/>
      <c r="BG263" s="10" t="n"/>
      <c r="BH263" s="10" t="n"/>
      <c r="BI263" s="10" t="n"/>
      <c r="BJ263" s="10" t="n"/>
      <c r="BK263" s="10" t="n"/>
      <c r="BL263" s="10" t="n"/>
      <c r="BM263" s="10" t="n"/>
    </row>
    <row r="264" ht="15.75" customHeight="1" s="218">
      <c r="A264" s="10" t="n"/>
      <c r="B264" s="10" t="n"/>
      <c r="C264" s="10" t="n"/>
      <c r="D264" s="10" t="n"/>
      <c r="E264" s="10" t="n"/>
      <c r="F264" s="10" t="n"/>
      <c r="G264" s="11" t="n"/>
      <c r="H264" s="10" t="n"/>
      <c r="I264" s="10" t="n"/>
      <c r="J264" s="10" t="n"/>
      <c r="K264" s="10" t="n"/>
      <c r="L264" s="10" t="n"/>
      <c r="M264" s="13" t="n"/>
      <c r="N264" s="13" t="n"/>
      <c r="O264" s="13" t="n"/>
      <c r="P264" s="13" t="n"/>
      <c r="Q264" s="10" t="n"/>
      <c r="R264" s="10" t="n"/>
      <c r="S264" s="10" t="n"/>
      <c r="T264" s="10" t="n"/>
      <c r="U264" s="10" t="n"/>
      <c r="V264" s="10" t="n"/>
      <c r="W264" s="10" t="n"/>
      <c r="X264" s="10" t="n"/>
      <c r="Y264" s="11" t="n"/>
      <c r="Z264" s="11" t="n"/>
      <c r="AA264" s="11" t="n"/>
      <c r="AB264" s="11" t="n"/>
      <c r="AC264" s="11" t="n"/>
      <c r="AD264" s="11" t="n"/>
      <c r="AE264" s="10" t="n"/>
      <c r="AF264" s="10" t="n"/>
      <c r="AG264" s="10" t="n"/>
      <c r="AH264" s="10" t="n"/>
      <c r="AI264" s="13" t="n"/>
      <c r="AJ264" s="13" t="n"/>
      <c r="AK264" s="13" t="n"/>
      <c r="AL264" s="13" t="n"/>
      <c r="AM264" s="13" t="n"/>
      <c r="AN264" s="13" t="n"/>
      <c r="AO264" s="13" t="n"/>
      <c r="AP264" s="14" t="n"/>
      <c r="AQ264" s="14" t="n"/>
      <c r="AR264" s="14" t="n"/>
      <c r="AS264" s="13" t="n"/>
      <c r="AT264" s="13" t="n"/>
      <c r="AU264" s="10" t="n"/>
      <c r="AV264" s="10" t="n"/>
      <c r="AW264" s="10" t="n"/>
      <c r="AX264" s="10" t="n"/>
      <c r="AY264" s="10" t="n"/>
      <c r="AZ264" s="10" t="n"/>
      <c r="BA264" s="10" t="n"/>
      <c r="BB264" s="10" t="n"/>
      <c r="BC264" s="10" t="n"/>
      <c r="BD264" s="11" t="n"/>
      <c r="BE264" s="10" t="n"/>
      <c r="BF264" s="10" t="n"/>
      <c r="BG264" s="10" t="n"/>
      <c r="BH264" s="10" t="n"/>
      <c r="BI264" s="10" t="n"/>
      <c r="BJ264" s="10" t="n"/>
      <c r="BK264" s="10" t="n"/>
      <c r="BL264" s="10" t="n"/>
      <c r="BM264" s="10" t="n"/>
    </row>
    <row r="265" ht="15.75" customHeight="1" s="218">
      <c r="A265" s="10" t="n"/>
      <c r="B265" s="10" t="n"/>
      <c r="C265" s="10" t="n"/>
      <c r="D265" s="10" t="n"/>
      <c r="E265" s="10" t="n"/>
      <c r="F265" s="10" t="n"/>
      <c r="G265" s="11" t="n"/>
      <c r="H265" s="10" t="n"/>
      <c r="I265" s="10" t="n"/>
      <c r="J265" s="10" t="n"/>
      <c r="K265" s="10" t="n"/>
      <c r="L265" s="10" t="n"/>
      <c r="M265" s="13" t="n"/>
      <c r="N265" s="13" t="n"/>
      <c r="O265" s="13" t="n"/>
      <c r="P265" s="13" t="n"/>
      <c r="Q265" s="10" t="n"/>
      <c r="R265" s="10" t="n"/>
      <c r="S265" s="10" t="n"/>
      <c r="T265" s="10" t="n"/>
      <c r="U265" s="10" t="n"/>
      <c r="V265" s="10" t="n"/>
      <c r="W265" s="10" t="n"/>
      <c r="X265" s="10" t="n"/>
      <c r="Y265" s="11" t="n"/>
      <c r="Z265" s="11" t="n"/>
      <c r="AA265" s="11" t="n"/>
      <c r="AB265" s="11" t="n"/>
      <c r="AC265" s="11" t="n"/>
      <c r="AD265" s="11" t="n"/>
      <c r="AE265" s="10" t="n"/>
      <c r="AF265" s="10" t="n"/>
      <c r="AG265" s="10" t="n"/>
      <c r="AH265" s="10" t="n"/>
      <c r="AI265" s="13" t="n"/>
      <c r="AJ265" s="13" t="n"/>
      <c r="AK265" s="13" t="n"/>
      <c r="AL265" s="13" t="n"/>
      <c r="AM265" s="13" t="n"/>
      <c r="AN265" s="13" t="n"/>
      <c r="AO265" s="13" t="n"/>
      <c r="AP265" s="14" t="n"/>
      <c r="AQ265" s="14" t="n"/>
      <c r="AR265" s="14" t="n"/>
      <c r="AS265" s="13" t="n"/>
      <c r="AT265" s="13" t="n"/>
      <c r="AU265" s="10" t="n"/>
      <c r="AV265" s="10" t="n"/>
      <c r="AW265" s="10" t="n"/>
      <c r="AX265" s="10" t="n"/>
      <c r="AY265" s="10" t="n"/>
      <c r="AZ265" s="10" t="n"/>
      <c r="BA265" s="10" t="n"/>
      <c r="BB265" s="10" t="n"/>
      <c r="BC265" s="10" t="n"/>
      <c r="BD265" s="11" t="n"/>
      <c r="BE265" s="10" t="n"/>
      <c r="BF265" s="10" t="n"/>
      <c r="BG265" s="10" t="n"/>
      <c r="BH265" s="10" t="n"/>
      <c r="BI265" s="10" t="n"/>
      <c r="BJ265" s="10" t="n"/>
      <c r="BK265" s="10" t="n"/>
      <c r="BL265" s="10" t="n"/>
      <c r="BM265" s="10" t="n"/>
    </row>
    <row r="266" ht="15.75" customHeight="1" s="218">
      <c r="A266" s="10" t="n"/>
      <c r="B266" s="10" t="n"/>
      <c r="C266" s="10" t="n"/>
      <c r="D266" s="10" t="n"/>
      <c r="E266" s="10" t="n"/>
      <c r="F266" s="10" t="n"/>
      <c r="G266" s="11" t="n"/>
      <c r="H266" s="10" t="n"/>
      <c r="I266" s="10" t="n"/>
      <c r="J266" s="10" t="n"/>
      <c r="K266" s="10" t="n"/>
      <c r="L266" s="10" t="n"/>
      <c r="M266" s="13" t="n"/>
      <c r="N266" s="13" t="n"/>
      <c r="O266" s="13" t="n"/>
      <c r="P266" s="13" t="n"/>
      <c r="Q266" s="10" t="n"/>
      <c r="R266" s="10" t="n"/>
      <c r="S266" s="10" t="n"/>
      <c r="T266" s="10" t="n"/>
      <c r="U266" s="10" t="n"/>
      <c r="V266" s="10" t="n"/>
      <c r="W266" s="10" t="n"/>
      <c r="X266" s="10" t="n"/>
      <c r="Y266" s="11" t="n"/>
      <c r="Z266" s="11" t="n"/>
      <c r="AA266" s="11" t="n"/>
      <c r="AB266" s="11" t="n"/>
      <c r="AC266" s="11" t="n"/>
      <c r="AD266" s="11" t="n"/>
      <c r="AE266" s="10" t="n"/>
      <c r="AF266" s="10" t="n"/>
      <c r="AG266" s="10" t="n"/>
      <c r="AH266" s="10" t="n"/>
      <c r="AI266" s="13" t="n"/>
      <c r="AJ266" s="13" t="n"/>
      <c r="AK266" s="13" t="n"/>
      <c r="AL266" s="13" t="n"/>
      <c r="AM266" s="13" t="n"/>
      <c r="AN266" s="13" t="n"/>
      <c r="AO266" s="13" t="n"/>
      <c r="AP266" s="14" t="n"/>
      <c r="AQ266" s="14" t="n"/>
      <c r="AR266" s="14" t="n"/>
      <c r="AS266" s="13" t="n"/>
      <c r="AT266" s="13" t="n"/>
      <c r="AU266" s="10" t="n"/>
      <c r="AV266" s="10" t="n"/>
      <c r="AW266" s="10" t="n"/>
      <c r="AX266" s="10" t="n"/>
      <c r="AY266" s="10" t="n"/>
      <c r="AZ266" s="10" t="n"/>
      <c r="BA266" s="10" t="n"/>
      <c r="BB266" s="10" t="n"/>
      <c r="BC266" s="10" t="n"/>
      <c r="BD266" s="11" t="n"/>
      <c r="BE266" s="10" t="n"/>
      <c r="BF266" s="10" t="n"/>
      <c r="BG266" s="10" t="n"/>
      <c r="BH266" s="10" t="n"/>
      <c r="BI266" s="10" t="n"/>
      <c r="BJ266" s="10" t="n"/>
      <c r="BK266" s="10" t="n"/>
      <c r="BL266" s="10" t="n"/>
      <c r="BM266" s="10" t="n"/>
    </row>
    <row r="267" ht="15.75" customHeight="1" s="218">
      <c r="A267" s="10" t="n"/>
      <c r="B267" s="10" t="n"/>
      <c r="C267" s="10" t="n"/>
      <c r="D267" s="10" t="n"/>
      <c r="E267" s="10" t="n"/>
      <c r="F267" s="10" t="n"/>
      <c r="G267" s="11" t="n"/>
      <c r="H267" s="10" t="n"/>
      <c r="I267" s="10" t="n"/>
      <c r="J267" s="10" t="n"/>
      <c r="K267" s="10" t="n"/>
      <c r="L267" s="10" t="n"/>
      <c r="M267" s="13" t="n"/>
      <c r="N267" s="13" t="n"/>
      <c r="O267" s="13" t="n"/>
      <c r="P267" s="13" t="n"/>
      <c r="Q267" s="10" t="n"/>
      <c r="R267" s="10" t="n"/>
      <c r="S267" s="10" t="n"/>
      <c r="T267" s="10" t="n"/>
      <c r="U267" s="10" t="n"/>
      <c r="V267" s="10" t="n"/>
      <c r="W267" s="10" t="n"/>
      <c r="X267" s="10" t="n"/>
      <c r="Y267" s="11" t="n"/>
      <c r="Z267" s="11" t="n"/>
      <c r="AA267" s="11" t="n"/>
      <c r="AB267" s="11" t="n"/>
      <c r="AC267" s="11" t="n"/>
      <c r="AD267" s="11" t="n"/>
      <c r="AE267" s="10" t="n"/>
      <c r="AF267" s="10" t="n"/>
      <c r="AG267" s="10" t="n"/>
      <c r="AH267" s="10" t="n"/>
      <c r="AI267" s="13" t="n"/>
      <c r="AJ267" s="13" t="n"/>
      <c r="AK267" s="13" t="n"/>
      <c r="AL267" s="13" t="n"/>
      <c r="AM267" s="13" t="n"/>
      <c r="AN267" s="13" t="n"/>
      <c r="AO267" s="13" t="n"/>
      <c r="AP267" s="14" t="n"/>
      <c r="AQ267" s="14" t="n"/>
      <c r="AR267" s="14" t="n"/>
      <c r="AS267" s="13" t="n"/>
      <c r="AT267" s="13" t="n"/>
      <c r="AU267" s="10" t="n"/>
      <c r="AV267" s="10" t="n"/>
      <c r="AW267" s="10" t="n"/>
      <c r="AX267" s="10" t="n"/>
      <c r="AY267" s="10" t="n"/>
      <c r="AZ267" s="10" t="n"/>
      <c r="BA267" s="10" t="n"/>
      <c r="BB267" s="10" t="n"/>
      <c r="BC267" s="10" t="n"/>
      <c r="BD267" s="11" t="n"/>
      <c r="BE267" s="10" t="n"/>
      <c r="BF267" s="10" t="n"/>
      <c r="BG267" s="10" t="n"/>
      <c r="BH267" s="10" t="n"/>
      <c r="BI267" s="10" t="n"/>
      <c r="BJ267" s="10" t="n"/>
      <c r="BK267" s="10" t="n"/>
      <c r="BL267" s="10" t="n"/>
      <c r="BM267" s="10" t="n"/>
    </row>
    <row r="268" ht="15.75" customHeight="1" s="218">
      <c r="A268" s="10" t="n"/>
      <c r="B268" s="10" t="n"/>
      <c r="C268" s="10" t="n"/>
      <c r="D268" s="10" t="n"/>
      <c r="E268" s="10" t="n"/>
      <c r="F268" s="10" t="n"/>
      <c r="G268" s="11" t="n"/>
      <c r="H268" s="10" t="n"/>
      <c r="I268" s="10" t="n"/>
      <c r="J268" s="10" t="n"/>
      <c r="K268" s="10" t="n"/>
      <c r="L268" s="10" t="n"/>
      <c r="M268" s="13" t="n"/>
      <c r="N268" s="13" t="n"/>
      <c r="O268" s="13" t="n"/>
      <c r="P268" s="13" t="n"/>
      <c r="Q268" s="10" t="n"/>
      <c r="R268" s="10" t="n"/>
      <c r="S268" s="10" t="n"/>
      <c r="T268" s="10" t="n"/>
      <c r="U268" s="10" t="n"/>
      <c r="V268" s="10" t="n"/>
      <c r="W268" s="10" t="n"/>
      <c r="X268" s="10" t="n"/>
      <c r="Y268" s="11" t="n"/>
      <c r="Z268" s="11" t="n"/>
      <c r="AA268" s="11" t="n"/>
      <c r="AB268" s="11" t="n"/>
      <c r="AC268" s="11" t="n"/>
      <c r="AD268" s="11" t="n"/>
      <c r="AE268" s="10" t="n"/>
      <c r="AF268" s="10" t="n"/>
      <c r="AG268" s="10" t="n"/>
      <c r="AH268" s="10" t="n"/>
      <c r="AI268" s="13" t="n"/>
      <c r="AJ268" s="13" t="n"/>
      <c r="AK268" s="13" t="n"/>
      <c r="AL268" s="13" t="n"/>
      <c r="AM268" s="13" t="n"/>
      <c r="AN268" s="13" t="n"/>
      <c r="AO268" s="13" t="n"/>
      <c r="AP268" s="14" t="n"/>
      <c r="AQ268" s="14" t="n"/>
      <c r="AR268" s="14" t="n"/>
      <c r="AS268" s="13" t="n"/>
      <c r="AT268" s="13" t="n"/>
      <c r="AU268" s="10" t="n"/>
      <c r="AV268" s="10" t="n"/>
      <c r="AW268" s="10" t="n"/>
      <c r="AX268" s="10" t="n"/>
      <c r="AY268" s="10" t="n"/>
      <c r="AZ268" s="10" t="n"/>
      <c r="BA268" s="10" t="n"/>
      <c r="BB268" s="10" t="n"/>
      <c r="BC268" s="10" t="n"/>
      <c r="BD268" s="11" t="n"/>
      <c r="BE268" s="10" t="n"/>
      <c r="BF268" s="10" t="n"/>
      <c r="BG268" s="10" t="n"/>
      <c r="BH268" s="10" t="n"/>
      <c r="BI268" s="10" t="n"/>
      <c r="BJ268" s="10" t="n"/>
      <c r="BK268" s="10" t="n"/>
      <c r="BL268" s="10" t="n"/>
      <c r="BM268" s="10" t="n"/>
    </row>
    <row r="269" ht="15.75" customHeight="1" s="218">
      <c r="A269" s="10" t="n"/>
      <c r="B269" s="10" t="n"/>
      <c r="C269" s="10" t="n"/>
      <c r="D269" s="10" t="n"/>
      <c r="E269" s="10" t="n"/>
      <c r="F269" s="10" t="n"/>
      <c r="G269" s="11" t="n"/>
      <c r="H269" s="10" t="n"/>
      <c r="I269" s="10" t="n"/>
      <c r="J269" s="10" t="n"/>
      <c r="K269" s="10" t="n"/>
      <c r="L269" s="10" t="n"/>
      <c r="M269" s="13" t="n"/>
      <c r="N269" s="13" t="n"/>
      <c r="O269" s="13" t="n"/>
      <c r="P269" s="13" t="n"/>
      <c r="Q269" s="10" t="n"/>
      <c r="R269" s="10" t="n"/>
      <c r="S269" s="10" t="n"/>
      <c r="T269" s="10" t="n"/>
      <c r="U269" s="10" t="n"/>
      <c r="V269" s="10" t="n"/>
      <c r="W269" s="10" t="n"/>
      <c r="X269" s="10" t="n"/>
      <c r="Y269" s="11" t="n"/>
      <c r="Z269" s="11" t="n"/>
      <c r="AA269" s="11" t="n"/>
      <c r="AB269" s="11" t="n"/>
      <c r="AC269" s="11" t="n"/>
      <c r="AD269" s="11" t="n"/>
      <c r="AE269" s="10" t="n"/>
      <c r="AF269" s="10" t="n"/>
      <c r="AG269" s="10" t="n"/>
      <c r="AH269" s="10" t="n"/>
      <c r="AI269" s="13" t="n"/>
      <c r="AJ269" s="13" t="n"/>
      <c r="AK269" s="13" t="n"/>
      <c r="AL269" s="13" t="n"/>
      <c r="AM269" s="13" t="n"/>
      <c r="AN269" s="13" t="n"/>
      <c r="AO269" s="13" t="n"/>
      <c r="AP269" s="14" t="n"/>
      <c r="AQ269" s="14" t="n"/>
      <c r="AR269" s="14" t="n"/>
      <c r="AS269" s="13" t="n"/>
      <c r="AT269" s="13" t="n"/>
      <c r="AU269" s="10" t="n"/>
      <c r="AV269" s="10" t="n"/>
      <c r="AW269" s="10" t="n"/>
      <c r="AX269" s="10" t="n"/>
      <c r="AY269" s="10" t="n"/>
      <c r="AZ269" s="10" t="n"/>
      <c r="BA269" s="10" t="n"/>
      <c r="BB269" s="10" t="n"/>
      <c r="BC269" s="10" t="n"/>
      <c r="BD269" s="11" t="n"/>
      <c r="BE269" s="10" t="n"/>
      <c r="BF269" s="10" t="n"/>
      <c r="BG269" s="10" t="n"/>
      <c r="BH269" s="10" t="n"/>
      <c r="BI269" s="10" t="n"/>
      <c r="BJ269" s="10" t="n"/>
      <c r="BK269" s="10" t="n"/>
      <c r="BL269" s="10" t="n"/>
      <c r="BM269" s="10" t="n"/>
    </row>
    <row r="270" ht="15.75" customHeight="1" s="218">
      <c r="A270" s="10" t="n"/>
      <c r="B270" s="10" t="n"/>
      <c r="C270" s="10" t="n"/>
      <c r="D270" s="10" t="n"/>
      <c r="E270" s="10" t="n"/>
      <c r="F270" s="10" t="n"/>
      <c r="G270" s="11" t="n"/>
      <c r="H270" s="10" t="n"/>
      <c r="I270" s="10" t="n"/>
      <c r="J270" s="10" t="n"/>
      <c r="K270" s="10" t="n"/>
      <c r="L270" s="10" t="n"/>
      <c r="M270" s="13" t="n"/>
      <c r="N270" s="13" t="n"/>
      <c r="O270" s="13" t="n"/>
      <c r="P270" s="13" t="n"/>
      <c r="Q270" s="10" t="n"/>
      <c r="R270" s="10" t="n"/>
      <c r="S270" s="10" t="n"/>
      <c r="T270" s="10" t="n"/>
      <c r="U270" s="10" t="n"/>
      <c r="V270" s="10" t="n"/>
      <c r="W270" s="10" t="n"/>
      <c r="X270" s="10" t="n"/>
      <c r="Y270" s="11" t="n"/>
      <c r="Z270" s="11" t="n"/>
      <c r="AA270" s="11" t="n"/>
      <c r="AB270" s="11" t="n"/>
      <c r="AC270" s="11" t="n"/>
      <c r="AD270" s="11" t="n"/>
      <c r="AE270" s="10" t="n"/>
      <c r="AF270" s="10" t="n"/>
      <c r="AG270" s="10" t="n"/>
      <c r="AH270" s="10" t="n"/>
      <c r="AI270" s="13" t="n"/>
      <c r="AJ270" s="13" t="n"/>
      <c r="AK270" s="13" t="n"/>
      <c r="AL270" s="13" t="n"/>
      <c r="AM270" s="13" t="n"/>
      <c r="AN270" s="13" t="n"/>
      <c r="AO270" s="13" t="n"/>
      <c r="AP270" s="14" t="n"/>
      <c r="AQ270" s="14" t="n"/>
      <c r="AR270" s="14" t="n"/>
      <c r="AS270" s="13" t="n"/>
      <c r="AT270" s="13" t="n"/>
      <c r="AU270" s="10" t="n"/>
      <c r="AV270" s="10" t="n"/>
      <c r="AW270" s="10" t="n"/>
      <c r="AX270" s="10" t="n"/>
      <c r="AY270" s="10" t="n"/>
      <c r="AZ270" s="10" t="n"/>
      <c r="BA270" s="10" t="n"/>
      <c r="BB270" s="10" t="n"/>
      <c r="BC270" s="10" t="n"/>
      <c r="BD270" s="11" t="n"/>
      <c r="BE270" s="10" t="n"/>
      <c r="BF270" s="10" t="n"/>
      <c r="BG270" s="10" t="n"/>
      <c r="BH270" s="10" t="n"/>
      <c r="BI270" s="10" t="n"/>
      <c r="BJ270" s="10" t="n"/>
      <c r="BK270" s="10" t="n"/>
      <c r="BL270" s="10" t="n"/>
      <c r="BM270" s="10" t="n"/>
    </row>
    <row r="271" ht="15.75" customHeight="1" s="218">
      <c r="A271" s="10" t="n"/>
      <c r="B271" s="10" t="n"/>
      <c r="C271" s="10" t="n"/>
      <c r="D271" s="10" t="n"/>
      <c r="E271" s="10" t="n"/>
      <c r="F271" s="10" t="n"/>
      <c r="G271" s="11" t="n"/>
      <c r="H271" s="10" t="n"/>
      <c r="I271" s="10" t="n"/>
      <c r="J271" s="10" t="n"/>
      <c r="K271" s="10" t="n"/>
      <c r="L271" s="10" t="n"/>
      <c r="M271" s="13" t="n"/>
      <c r="N271" s="13" t="n"/>
      <c r="O271" s="13" t="n"/>
      <c r="P271" s="13" t="n"/>
      <c r="Q271" s="10" t="n"/>
      <c r="R271" s="10" t="n"/>
      <c r="S271" s="10" t="n"/>
      <c r="T271" s="10" t="n"/>
      <c r="U271" s="10" t="n"/>
      <c r="V271" s="10" t="n"/>
      <c r="W271" s="10" t="n"/>
      <c r="X271" s="10" t="n"/>
      <c r="Y271" s="11" t="n"/>
      <c r="Z271" s="11" t="n"/>
      <c r="AA271" s="11" t="n"/>
      <c r="AB271" s="11" t="n"/>
      <c r="AC271" s="11" t="n"/>
      <c r="AD271" s="11" t="n"/>
      <c r="AE271" s="10" t="n"/>
      <c r="AF271" s="10" t="n"/>
      <c r="AG271" s="10" t="n"/>
      <c r="AH271" s="10" t="n"/>
      <c r="AI271" s="13" t="n"/>
      <c r="AJ271" s="13" t="n"/>
      <c r="AK271" s="13" t="n"/>
      <c r="AL271" s="13" t="n"/>
      <c r="AM271" s="13" t="n"/>
      <c r="AN271" s="13" t="n"/>
      <c r="AO271" s="13" t="n"/>
      <c r="AP271" s="14" t="n"/>
      <c r="AQ271" s="14" t="n"/>
      <c r="AR271" s="14" t="n"/>
      <c r="AS271" s="13" t="n"/>
      <c r="AT271" s="13" t="n"/>
      <c r="AU271" s="10" t="n"/>
      <c r="AV271" s="10" t="n"/>
      <c r="AW271" s="10" t="n"/>
      <c r="AX271" s="10" t="n"/>
      <c r="AY271" s="10" t="n"/>
      <c r="AZ271" s="10" t="n"/>
      <c r="BA271" s="10" t="n"/>
      <c r="BB271" s="10" t="n"/>
      <c r="BC271" s="10" t="n"/>
      <c r="BD271" s="11" t="n"/>
      <c r="BE271" s="10" t="n"/>
      <c r="BF271" s="10" t="n"/>
      <c r="BG271" s="10" t="n"/>
      <c r="BH271" s="10" t="n"/>
      <c r="BI271" s="10" t="n"/>
      <c r="BJ271" s="10" t="n"/>
      <c r="BK271" s="10" t="n"/>
      <c r="BL271" s="10" t="n"/>
      <c r="BM271" s="10" t="n"/>
    </row>
    <row r="272" ht="15.75" customHeight="1" s="218">
      <c r="A272" s="10" t="n"/>
      <c r="B272" s="10" t="n"/>
      <c r="C272" s="10" t="n"/>
      <c r="D272" s="10" t="n"/>
      <c r="E272" s="10" t="n"/>
      <c r="F272" s="10" t="n"/>
      <c r="G272" s="11" t="n"/>
      <c r="H272" s="10" t="n"/>
      <c r="I272" s="10" t="n"/>
      <c r="J272" s="10" t="n"/>
      <c r="K272" s="10" t="n"/>
      <c r="L272" s="10" t="n"/>
      <c r="M272" s="13" t="n"/>
      <c r="N272" s="13" t="n"/>
      <c r="O272" s="13" t="n"/>
      <c r="P272" s="13" t="n"/>
      <c r="Q272" s="10" t="n"/>
      <c r="R272" s="10" t="n"/>
      <c r="S272" s="10" t="n"/>
      <c r="T272" s="10" t="n"/>
      <c r="U272" s="10" t="n"/>
      <c r="V272" s="10" t="n"/>
      <c r="W272" s="10" t="n"/>
      <c r="X272" s="10" t="n"/>
      <c r="Y272" s="11" t="n"/>
      <c r="Z272" s="11" t="n"/>
      <c r="AA272" s="11" t="n"/>
      <c r="AB272" s="11" t="n"/>
      <c r="AC272" s="11" t="n"/>
      <c r="AD272" s="11" t="n"/>
      <c r="AE272" s="10" t="n"/>
      <c r="AF272" s="10" t="n"/>
      <c r="AG272" s="10" t="n"/>
      <c r="AH272" s="10" t="n"/>
      <c r="AI272" s="13" t="n"/>
      <c r="AJ272" s="13" t="n"/>
      <c r="AK272" s="13" t="n"/>
      <c r="AL272" s="13" t="n"/>
      <c r="AM272" s="13" t="n"/>
      <c r="AN272" s="13" t="n"/>
      <c r="AO272" s="13" t="n"/>
      <c r="AP272" s="14" t="n"/>
      <c r="AQ272" s="14" t="n"/>
      <c r="AR272" s="14" t="n"/>
      <c r="AS272" s="13" t="n"/>
      <c r="AT272" s="13" t="n"/>
      <c r="AU272" s="10" t="n"/>
      <c r="AV272" s="10" t="n"/>
      <c r="AW272" s="10" t="n"/>
      <c r="AX272" s="10" t="n"/>
      <c r="AY272" s="10" t="n"/>
      <c r="AZ272" s="10" t="n"/>
      <c r="BA272" s="10" t="n"/>
      <c r="BB272" s="10" t="n"/>
      <c r="BC272" s="10" t="n"/>
      <c r="BD272" s="11" t="n"/>
      <c r="BE272" s="10" t="n"/>
      <c r="BF272" s="10" t="n"/>
      <c r="BG272" s="10" t="n"/>
      <c r="BH272" s="10" t="n"/>
      <c r="BI272" s="10" t="n"/>
      <c r="BJ272" s="10" t="n"/>
      <c r="BK272" s="10" t="n"/>
      <c r="BL272" s="10" t="n"/>
      <c r="BM272" s="10" t="n"/>
    </row>
    <row r="273" ht="15.75" customHeight="1" s="218">
      <c r="A273" s="10" t="n"/>
      <c r="B273" s="10" t="n"/>
      <c r="C273" s="10" t="n"/>
      <c r="D273" s="10" t="n"/>
      <c r="E273" s="10" t="n"/>
      <c r="F273" s="10" t="n"/>
      <c r="G273" s="11" t="n"/>
      <c r="H273" s="10" t="n"/>
      <c r="I273" s="10" t="n"/>
      <c r="J273" s="10" t="n"/>
      <c r="K273" s="10" t="n"/>
      <c r="L273" s="10" t="n"/>
      <c r="M273" s="13" t="n"/>
      <c r="N273" s="13" t="n"/>
      <c r="O273" s="13" t="n"/>
      <c r="P273" s="13" t="n"/>
      <c r="Q273" s="10" t="n"/>
      <c r="R273" s="10" t="n"/>
      <c r="S273" s="10" t="n"/>
      <c r="T273" s="10" t="n"/>
      <c r="U273" s="10" t="n"/>
      <c r="V273" s="10" t="n"/>
      <c r="W273" s="10" t="n"/>
      <c r="X273" s="10" t="n"/>
      <c r="Y273" s="11" t="n"/>
      <c r="Z273" s="11" t="n"/>
      <c r="AA273" s="11" t="n"/>
      <c r="AB273" s="11" t="n"/>
      <c r="AC273" s="11" t="n"/>
      <c r="AD273" s="11" t="n"/>
      <c r="AE273" s="10" t="n"/>
      <c r="AF273" s="10" t="n"/>
      <c r="AG273" s="10" t="n"/>
      <c r="AH273" s="10" t="n"/>
      <c r="AI273" s="13" t="n"/>
      <c r="AJ273" s="13" t="n"/>
      <c r="AK273" s="13" t="n"/>
      <c r="AL273" s="13" t="n"/>
      <c r="AM273" s="13" t="n"/>
      <c r="AN273" s="13" t="n"/>
      <c r="AO273" s="13" t="n"/>
      <c r="AP273" s="14" t="n"/>
      <c r="AQ273" s="14" t="n"/>
      <c r="AR273" s="14" t="n"/>
      <c r="AS273" s="13" t="n"/>
      <c r="AT273" s="13" t="n"/>
      <c r="AU273" s="10" t="n"/>
      <c r="AV273" s="10" t="n"/>
      <c r="AW273" s="10" t="n"/>
      <c r="AX273" s="10" t="n"/>
      <c r="AY273" s="10" t="n"/>
      <c r="AZ273" s="10" t="n"/>
      <c r="BA273" s="10" t="n"/>
      <c r="BB273" s="10" t="n"/>
      <c r="BC273" s="10" t="n"/>
      <c r="BD273" s="11" t="n"/>
      <c r="BE273" s="10" t="n"/>
      <c r="BF273" s="10" t="n"/>
      <c r="BG273" s="10" t="n"/>
      <c r="BH273" s="10" t="n"/>
      <c r="BI273" s="10" t="n"/>
      <c r="BJ273" s="10" t="n"/>
      <c r="BK273" s="10" t="n"/>
      <c r="BL273" s="10" t="n"/>
      <c r="BM273" s="10" t="n"/>
    </row>
    <row r="274" ht="15.75" customHeight="1" s="218">
      <c r="A274" s="10" t="n"/>
      <c r="B274" s="10" t="n"/>
      <c r="C274" s="10" t="n"/>
      <c r="D274" s="10" t="n"/>
      <c r="E274" s="10" t="n"/>
      <c r="F274" s="10" t="n"/>
      <c r="G274" s="11" t="n"/>
      <c r="H274" s="10" t="n"/>
      <c r="I274" s="10" t="n"/>
      <c r="J274" s="10" t="n"/>
      <c r="K274" s="10" t="n"/>
      <c r="L274" s="10" t="n"/>
      <c r="M274" s="13" t="n"/>
      <c r="N274" s="13" t="n"/>
      <c r="O274" s="13" t="n"/>
      <c r="P274" s="13" t="n"/>
      <c r="Q274" s="10" t="n"/>
      <c r="R274" s="10" t="n"/>
      <c r="S274" s="10" t="n"/>
      <c r="T274" s="10" t="n"/>
      <c r="U274" s="10" t="n"/>
      <c r="V274" s="10" t="n"/>
      <c r="W274" s="10" t="n"/>
      <c r="X274" s="10" t="n"/>
      <c r="Y274" s="11" t="n"/>
      <c r="Z274" s="11" t="n"/>
      <c r="AA274" s="11" t="n"/>
      <c r="AB274" s="11" t="n"/>
      <c r="AC274" s="11" t="n"/>
      <c r="AD274" s="11" t="n"/>
      <c r="AE274" s="10" t="n"/>
      <c r="AF274" s="10" t="n"/>
      <c r="AG274" s="10" t="n"/>
      <c r="AH274" s="10" t="n"/>
      <c r="AI274" s="13" t="n"/>
      <c r="AJ274" s="13" t="n"/>
      <c r="AK274" s="13" t="n"/>
      <c r="AL274" s="13" t="n"/>
      <c r="AM274" s="13" t="n"/>
      <c r="AN274" s="13" t="n"/>
      <c r="AO274" s="13" t="n"/>
      <c r="AP274" s="14" t="n"/>
      <c r="AQ274" s="14" t="n"/>
      <c r="AR274" s="14" t="n"/>
      <c r="AS274" s="13" t="n"/>
      <c r="AT274" s="13" t="n"/>
      <c r="AU274" s="10" t="n"/>
      <c r="AV274" s="10" t="n"/>
      <c r="AW274" s="10" t="n"/>
      <c r="AX274" s="10" t="n"/>
      <c r="AY274" s="10" t="n"/>
      <c r="AZ274" s="10" t="n"/>
      <c r="BA274" s="10" t="n"/>
      <c r="BB274" s="10" t="n"/>
      <c r="BC274" s="10" t="n"/>
      <c r="BD274" s="11" t="n"/>
      <c r="BE274" s="10" t="n"/>
      <c r="BF274" s="10" t="n"/>
      <c r="BG274" s="10" t="n"/>
      <c r="BH274" s="10" t="n"/>
      <c r="BI274" s="10" t="n"/>
      <c r="BJ274" s="10" t="n"/>
      <c r="BK274" s="10" t="n"/>
      <c r="BL274" s="10" t="n"/>
      <c r="BM274" s="10" t="n"/>
    </row>
    <row r="275" ht="15.75" customHeight="1" s="218">
      <c r="A275" s="10" t="n"/>
      <c r="B275" s="10" t="n"/>
      <c r="C275" s="10" t="n"/>
      <c r="D275" s="10" t="n"/>
      <c r="E275" s="10" t="n"/>
      <c r="F275" s="10" t="n"/>
      <c r="G275" s="11" t="n"/>
      <c r="H275" s="10" t="n"/>
      <c r="I275" s="10" t="n"/>
      <c r="J275" s="10" t="n"/>
      <c r="K275" s="10" t="n"/>
      <c r="L275" s="10" t="n"/>
      <c r="M275" s="13" t="n"/>
      <c r="N275" s="13" t="n"/>
      <c r="O275" s="13" t="n"/>
      <c r="P275" s="13" t="n"/>
      <c r="Q275" s="10" t="n"/>
      <c r="R275" s="10" t="n"/>
      <c r="S275" s="10" t="n"/>
      <c r="T275" s="10" t="n"/>
      <c r="U275" s="10" t="n"/>
      <c r="V275" s="10" t="n"/>
      <c r="W275" s="10" t="n"/>
      <c r="X275" s="10" t="n"/>
      <c r="Y275" s="11" t="n"/>
      <c r="Z275" s="11" t="n"/>
      <c r="AA275" s="11" t="n"/>
      <c r="AB275" s="11" t="n"/>
      <c r="AC275" s="11" t="n"/>
      <c r="AD275" s="11" t="n"/>
      <c r="AE275" s="10" t="n"/>
      <c r="AF275" s="10" t="n"/>
      <c r="AG275" s="10" t="n"/>
      <c r="AH275" s="10" t="n"/>
      <c r="AI275" s="13" t="n"/>
      <c r="AJ275" s="13" t="n"/>
      <c r="AK275" s="13" t="n"/>
      <c r="AL275" s="13" t="n"/>
      <c r="AM275" s="13" t="n"/>
      <c r="AN275" s="13" t="n"/>
      <c r="AO275" s="13" t="n"/>
      <c r="AP275" s="14" t="n"/>
      <c r="AQ275" s="14" t="n"/>
      <c r="AR275" s="14" t="n"/>
      <c r="AS275" s="13" t="n"/>
      <c r="AT275" s="13" t="n"/>
      <c r="AU275" s="10" t="n"/>
      <c r="AV275" s="10" t="n"/>
      <c r="AW275" s="10" t="n"/>
      <c r="AX275" s="10" t="n"/>
      <c r="AY275" s="10" t="n"/>
      <c r="AZ275" s="10" t="n"/>
      <c r="BA275" s="10" t="n"/>
      <c r="BB275" s="10" t="n"/>
      <c r="BC275" s="10" t="n"/>
      <c r="BD275" s="11" t="n"/>
      <c r="BE275" s="10" t="n"/>
      <c r="BF275" s="10" t="n"/>
      <c r="BG275" s="10" t="n"/>
      <c r="BH275" s="10" t="n"/>
      <c r="BI275" s="10" t="n"/>
      <c r="BJ275" s="10" t="n"/>
      <c r="BK275" s="10" t="n"/>
      <c r="BL275" s="10" t="n"/>
      <c r="BM275" s="10" t="n"/>
    </row>
    <row r="276" ht="15.75" customHeight="1" s="218">
      <c r="A276" s="10" t="n"/>
      <c r="B276" s="10" t="n"/>
      <c r="C276" s="10" t="n"/>
      <c r="D276" s="10" t="n"/>
      <c r="E276" s="10" t="n"/>
      <c r="F276" s="10" t="n"/>
      <c r="G276" s="11" t="n"/>
      <c r="H276" s="10" t="n"/>
      <c r="I276" s="10" t="n"/>
      <c r="J276" s="10" t="n"/>
      <c r="K276" s="10" t="n"/>
      <c r="L276" s="10" t="n"/>
      <c r="M276" s="13" t="n"/>
      <c r="N276" s="13" t="n"/>
      <c r="O276" s="13" t="n"/>
      <c r="P276" s="13" t="n"/>
      <c r="Q276" s="10" t="n"/>
      <c r="R276" s="10" t="n"/>
      <c r="S276" s="10" t="n"/>
      <c r="T276" s="10" t="n"/>
      <c r="U276" s="10" t="n"/>
      <c r="V276" s="10" t="n"/>
      <c r="W276" s="10" t="n"/>
      <c r="X276" s="10" t="n"/>
      <c r="Y276" s="11" t="n"/>
      <c r="Z276" s="11" t="n"/>
      <c r="AA276" s="11" t="n"/>
      <c r="AB276" s="11" t="n"/>
      <c r="AC276" s="11" t="n"/>
      <c r="AD276" s="11" t="n"/>
      <c r="AE276" s="10" t="n"/>
      <c r="AF276" s="10" t="n"/>
      <c r="AG276" s="10" t="n"/>
      <c r="AH276" s="10" t="n"/>
      <c r="AI276" s="13" t="n"/>
      <c r="AJ276" s="13" t="n"/>
      <c r="AK276" s="13" t="n"/>
      <c r="AL276" s="13" t="n"/>
      <c r="AM276" s="13" t="n"/>
      <c r="AN276" s="13" t="n"/>
      <c r="AO276" s="13" t="n"/>
      <c r="AP276" s="14" t="n"/>
      <c r="AQ276" s="14" t="n"/>
      <c r="AR276" s="14" t="n"/>
      <c r="AS276" s="13" t="n"/>
      <c r="AT276" s="13" t="n"/>
      <c r="AU276" s="10" t="n"/>
      <c r="AV276" s="10" t="n"/>
      <c r="AW276" s="10" t="n"/>
      <c r="AX276" s="10" t="n"/>
      <c r="AY276" s="10" t="n"/>
      <c r="AZ276" s="10" t="n"/>
      <c r="BA276" s="10" t="n"/>
      <c r="BB276" s="10" t="n"/>
      <c r="BC276" s="10" t="n"/>
      <c r="BD276" s="11" t="n"/>
      <c r="BE276" s="10" t="n"/>
      <c r="BF276" s="10" t="n"/>
      <c r="BG276" s="10" t="n"/>
      <c r="BH276" s="10" t="n"/>
      <c r="BI276" s="10" t="n"/>
      <c r="BJ276" s="10" t="n"/>
      <c r="BK276" s="10" t="n"/>
      <c r="BL276" s="10" t="n"/>
      <c r="BM276" s="10" t="n"/>
    </row>
    <row r="277" ht="15.75" customHeight="1" s="218">
      <c r="A277" s="10" t="n"/>
      <c r="B277" s="10" t="n"/>
      <c r="C277" s="10" t="n"/>
      <c r="D277" s="10" t="n"/>
      <c r="E277" s="10" t="n"/>
      <c r="F277" s="10" t="n"/>
      <c r="G277" s="11" t="n"/>
      <c r="H277" s="10" t="n"/>
      <c r="I277" s="10" t="n"/>
      <c r="J277" s="10" t="n"/>
      <c r="K277" s="10" t="n"/>
      <c r="L277" s="10" t="n"/>
      <c r="M277" s="13" t="n"/>
      <c r="N277" s="13" t="n"/>
      <c r="O277" s="13" t="n"/>
      <c r="P277" s="13" t="n"/>
      <c r="Q277" s="10" t="n"/>
      <c r="R277" s="10" t="n"/>
      <c r="S277" s="10" t="n"/>
      <c r="T277" s="10" t="n"/>
      <c r="U277" s="10" t="n"/>
      <c r="V277" s="10" t="n"/>
      <c r="W277" s="10" t="n"/>
      <c r="X277" s="10" t="n"/>
      <c r="Y277" s="11" t="n"/>
      <c r="Z277" s="11" t="n"/>
      <c r="AA277" s="11" t="n"/>
      <c r="AB277" s="11" t="n"/>
      <c r="AC277" s="11" t="n"/>
      <c r="AD277" s="11" t="n"/>
      <c r="AE277" s="10" t="n"/>
      <c r="AF277" s="10" t="n"/>
      <c r="AG277" s="10" t="n"/>
      <c r="AH277" s="10" t="n"/>
      <c r="AI277" s="13" t="n"/>
      <c r="AJ277" s="13" t="n"/>
      <c r="AK277" s="13" t="n"/>
      <c r="AL277" s="13" t="n"/>
      <c r="AM277" s="13" t="n"/>
      <c r="AN277" s="13" t="n"/>
      <c r="AO277" s="13" t="n"/>
      <c r="AP277" s="14" t="n"/>
      <c r="AQ277" s="14" t="n"/>
      <c r="AR277" s="14" t="n"/>
      <c r="AS277" s="13" t="n"/>
      <c r="AT277" s="13" t="n"/>
      <c r="AU277" s="10" t="n"/>
      <c r="AV277" s="10" t="n"/>
      <c r="AW277" s="10" t="n"/>
      <c r="AX277" s="10" t="n"/>
      <c r="AY277" s="10" t="n"/>
      <c r="AZ277" s="10" t="n"/>
      <c r="BA277" s="10" t="n"/>
      <c r="BB277" s="10" t="n"/>
      <c r="BC277" s="10" t="n"/>
      <c r="BD277" s="11" t="n"/>
      <c r="BE277" s="10" t="n"/>
      <c r="BF277" s="10" t="n"/>
      <c r="BG277" s="10" t="n"/>
      <c r="BH277" s="10" t="n"/>
      <c r="BI277" s="10" t="n"/>
      <c r="BJ277" s="10" t="n"/>
      <c r="BK277" s="10" t="n"/>
      <c r="BL277" s="10" t="n"/>
      <c r="BM277" s="10" t="n"/>
    </row>
    <row r="278" ht="15.75" customHeight="1" s="218">
      <c r="A278" s="10" t="n"/>
      <c r="B278" s="10" t="n"/>
      <c r="C278" s="10" t="n"/>
      <c r="D278" s="10" t="n"/>
      <c r="E278" s="10" t="n"/>
      <c r="F278" s="10" t="n"/>
      <c r="G278" s="11" t="n"/>
      <c r="H278" s="10" t="n"/>
      <c r="I278" s="10" t="n"/>
      <c r="J278" s="10" t="n"/>
      <c r="K278" s="10" t="n"/>
      <c r="L278" s="10" t="n"/>
      <c r="M278" s="13" t="n"/>
      <c r="N278" s="13" t="n"/>
      <c r="O278" s="13" t="n"/>
      <c r="P278" s="13" t="n"/>
      <c r="Q278" s="10" t="n"/>
      <c r="R278" s="10" t="n"/>
      <c r="S278" s="10" t="n"/>
      <c r="T278" s="10" t="n"/>
      <c r="U278" s="10" t="n"/>
      <c r="V278" s="10" t="n"/>
      <c r="W278" s="10" t="n"/>
      <c r="X278" s="10" t="n"/>
      <c r="Y278" s="11" t="n"/>
      <c r="Z278" s="11" t="n"/>
      <c r="AA278" s="11" t="n"/>
      <c r="AB278" s="11" t="n"/>
      <c r="AC278" s="11" t="n"/>
      <c r="AD278" s="11" t="n"/>
      <c r="AE278" s="10" t="n"/>
      <c r="AF278" s="10" t="n"/>
      <c r="AG278" s="10" t="n"/>
      <c r="AH278" s="10" t="n"/>
      <c r="AI278" s="13" t="n"/>
      <c r="AJ278" s="13" t="n"/>
      <c r="AK278" s="13" t="n"/>
      <c r="AL278" s="13" t="n"/>
      <c r="AM278" s="13" t="n"/>
      <c r="AN278" s="13" t="n"/>
      <c r="AO278" s="13" t="n"/>
      <c r="AP278" s="14" t="n"/>
      <c r="AQ278" s="14" t="n"/>
      <c r="AR278" s="14" t="n"/>
      <c r="AS278" s="13" t="n"/>
      <c r="AT278" s="13" t="n"/>
      <c r="AU278" s="10" t="n"/>
      <c r="AV278" s="10" t="n"/>
      <c r="AW278" s="10" t="n"/>
      <c r="AX278" s="10" t="n"/>
      <c r="AY278" s="10" t="n"/>
      <c r="AZ278" s="10" t="n"/>
      <c r="BA278" s="10" t="n"/>
      <c r="BB278" s="10" t="n"/>
      <c r="BC278" s="10" t="n"/>
      <c r="BD278" s="11" t="n"/>
      <c r="BE278" s="10" t="n"/>
      <c r="BF278" s="10" t="n"/>
      <c r="BG278" s="10" t="n"/>
      <c r="BH278" s="10" t="n"/>
      <c r="BI278" s="10" t="n"/>
      <c r="BJ278" s="10" t="n"/>
      <c r="BK278" s="10" t="n"/>
      <c r="BL278" s="10" t="n"/>
      <c r="BM278" s="10" t="n"/>
    </row>
    <row r="279" ht="15.75" customHeight="1" s="218">
      <c r="A279" s="10" t="n"/>
      <c r="B279" s="10" t="n"/>
      <c r="C279" s="10" t="n"/>
      <c r="D279" s="10" t="n"/>
      <c r="E279" s="10" t="n"/>
      <c r="F279" s="10" t="n"/>
      <c r="G279" s="11" t="n"/>
      <c r="H279" s="10" t="n"/>
      <c r="I279" s="10" t="n"/>
      <c r="J279" s="10" t="n"/>
      <c r="K279" s="10" t="n"/>
      <c r="L279" s="10" t="n"/>
      <c r="M279" s="13" t="n"/>
      <c r="N279" s="13" t="n"/>
      <c r="O279" s="13" t="n"/>
      <c r="P279" s="13" t="n"/>
      <c r="Q279" s="10" t="n"/>
      <c r="R279" s="10" t="n"/>
      <c r="S279" s="10" t="n"/>
      <c r="T279" s="10" t="n"/>
      <c r="U279" s="10" t="n"/>
      <c r="V279" s="10" t="n"/>
      <c r="W279" s="10" t="n"/>
      <c r="X279" s="10" t="n"/>
      <c r="Y279" s="11" t="n"/>
      <c r="Z279" s="11" t="n"/>
      <c r="AA279" s="11" t="n"/>
      <c r="AB279" s="11" t="n"/>
      <c r="AC279" s="11" t="n"/>
      <c r="AD279" s="11" t="n"/>
      <c r="AE279" s="10" t="n"/>
      <c r="AF279" s="10" t="n"/>
      <c r="AG279" s="10" t="n"/>
      <c r="AH279" s="10" t="n"/>
      <c r="AI279" s="13" t="n"/>
      <c r="AJ279" s="13" t="n"/>
      <c r="AK279" s="13" t="n"/>
      <c r="AL279" s="13" t="n"/>
      <c r="AM279" s="13" t="n"/>
      <c r="AN279" s="13" t="n"/>
      <c r="AO279" s="13" t="n"/>
      <c r="AP279" s="14" t="n"/>
      <c r="AQ279" s="14" t="n"/>
      <c r="AR279" s="14" t="n"/>
      <c r="AS279" s="13" t="n"/>
      <c r="AT279" s="13" t="n"/>
      <c r="AU279" s="10" t="n"/>
      <c r="AV279" s="10" t="n"/>
      <c r="AW279" s="10" t="n"/>
      <c r="AX279" s="10" t="n"/>
      <c r="AY279" s="10" t="n"/>
      <c r="AZ279" s="10" t="n"/>
      <c r="BA279" s="10" t="n"/>
      <c r="BB279" s="10" t="n"/>
      <c r="BC279" s="10" t="n"/>
      <c r="BD279" s="11" t="n"/>
      <c r="BE279" s="10" t="n"/>
      <c r="BF279" s="10" t="n"/>
      <c r="BG279" s="10" t="n"/>
      <c r="BH279" s="10" t="n"/>
      <c r="BI279" s="10" t="n"/>
      <c r="BJ279" s="10" t="n"/>
      <c r="BK279" s="10" t="n"/>
      <c r="BL279" s="10" t="n"/>
      <c r="BM279" s="10" t="n"/>
    </row>
    <row r="280" ht="15.75" customHeight="1" s="218">
      <c r="A280" s="10" t="n"/>
      <c r="B280" s="10" t="n"/>
      <c r="C280" s="10" t="n"/>
      <c r="D280" s="10" t="n"/>
      <c r="E280" s="10" t="n"/>
      <c r="F280" s="10" t="n"/>
      <c r="G280" s="11" t="n"/>
      <c r="H280" s="10" t="n"/>
      <c r="I280" s="10" t="n"/>
      <c r="J280" s="10" t="n"/>
      <c r="K280" s="10" t="n"/>
      <c r="L280" s="10" t="n"/>
      <c r="M280" s="13" t="n"/>
      <c r="N280" s="13" t="n"/>
      <c r="O280" s="13" t="n"/>
      <c r="P280" s="13" t="n"/>
      <c r="Q280" s="10" t="n"/>
      <c r="R280" s="10" t="n"/>
      <c r="S280" s="10" t="n"/>
      <c r="T280" s="10" t="n"/>
      <c r="U280" s="10" t="n"/>
      <c r="V280" s="10" t="n"/>
      <c r="W280" s="10" t="n"/>
      <c r="X280" s="10" t="n"/>
      <c r="Y280" s="11" t="n"/>
      <c r="Z280" s="11" t="n"/>
      <c r="AA280" s="11" t="n"/>
      <c r="AB280" s="11" t="n"/>
      <c r="AC280" s="11" t="n"/>
      <c r="AD280" s="11" t="n"/>
      <c r="AE280" s="10" t="n"/>
      <c r="AF280" s="10" t="n"/>
      <c r="AG280" s="10" t="n"/>
      <c r="AH280" s="10" t="n"/>
      <c r="AI280" s="13" t="n"/>
      <c r="AJ280" s="13" t="n"/>
      <c r="AK280" s="13" t="n"/>
      <c r="AL280" s="13" t="n"/>
      <c r="AM280" s="13" t="n"/>
      <c r="AN280" s="13" t="n"/>
      <c r="AO280" s="13" t="n"/>
      <c r="AP280" s="14" t="n"/>
      <c r="AQ280" s="14" t="n"/>
      <c r="AR280" s="14" t="n"/>
      <c r="AS280" s="13" t="n"/>
      <c r="AT280" s="13" t="n"/>
      <c r="AU280" s="10" t="n"/>
      <c r="AV280" s="10" t="n"/>
      <c r="AW280" s="10" t="n"/>
      <c r="AX280" s="10" t="n"/>
      <c r="AY280" s="10" t="n"/>
      <c r="AZ280" s="10" t="n"/>
      <c r="BA280" s="10" t="n"/>
      <c r="BB280" s="10" t="n"/>
      <c r="BC280" s="10" t="n"/>
      <c r="BD280" s="11" t="n"/>
      <c r="BE280" s="10" t="n"/>
      <c r="BF280" s="10" t="n"/>
      <c r="BG280" s="10" t="n"/>
      <c r="BH280" s="10" t="n"/>
      <c r="BI280" s="10" t="n"/>
      <c r="BJ280" s="10" t="n"/>
      <c r="BK280" s="10" t="n"/>
      <c r="BL280" s="10" t="n"/>
      <c r="BM280" s="10" t="n"/>
    </row>
    <row r="281" ht="15.75" customHeight="1" s="218">
      <c r="A281" s="10" t="n"/>
      <c r="B281" s="10" t="n"/>
      <c r="C281" s="10" t="n"/>
      <c r="D281" s="10" t="n"/>
      <c r="E281" s="10" t="n"/>
      <c r="F281" s="10" t="n"/>
      <c r="G281" s="11" t="n"/>
      <c r="H281" s="10" t="n"/>
      <c r="I281" s="10" t="n"/>
      <c r="J281" s="10" t="n"/>
      <c r="K281" s="10" t="n"/>
      <c r="L281" s="10" t="n"/>
      <c r="M281" s="13" t="n"/>
      <c r="N281" s="13" t="n"/>
      <c r="O281" s="13" t="n"/>
      <c r="P281" s="13" t="n"/>
      <c r="Q281" s="10" t="n"/>
      <c r="R281" s="10" t="n"/>
      <c r="S281" s="10" t="n"/>
      <c r="T281" s="10" t="n"/>
      <c r="U281" s="10" t="n"/>
      <c r="V281" s="10" t="n"/>
      <c r="W281" s="10" t="n"/>
      <c r="X281" s="10" t="n"/>
      <c r="Y281" s="11" t="n"/>
      <c r="Z281" s="11" t="n"/>
      <c r="AA281" s="11" t="n"/>
      <c r="AB281" s="11" t="n"/>
      <c r="AC281" s="11" t="n"/>
      <c r="AD281" s="11" t="n"/>
      <c r="AE281" s="10" t="n"/>
      <c r="AF281" s="10" t="n"/>
      <c r="AG281" s="10" t="n"/>
      <c r="AH281" s="10" t="n"/>
      <c r="AI281" s="13" t="n"/>
      <c r="AJ281" s="13" t="n"/>
      <c r="AK281" s="13" t="n"/>
      <c r="AL281" s="13" t="n"/>
      <c r="AM281" s="13" t="n"/>
      <c r="AN281" s="13" t="n"/>
      <c r="AO281" s="13" t="n"/>
      <c r="AP281" s="14" t="n"/>
      <c r="AQ281" s="14" t="n"/>
      <c r="AR281" s="14" t="n"/>
      <c r="AS281" s="13" t="n"/>
      <c r="AT281" s="13" t="n"/>
      <c r="AU281" s="10" t="n"/>
      <c r="AV281" s="10" t="n"/>
      <c r="AW281" s="10" t="n"/>
      <c r="AX281" s="10" t="n"/>
      <c r="AY281" s="10" t="n"/>
      <c r="AZ281" s="10" t="n"/>
      <c r="BA281" s="10" t="n"/>
      <c r="BB281" s="10" t="n"/>
      <c r="BC281" s="10" t="n"/>
      <c r="BD281" s="11" t="n"/>
      <c r="BE281" s="10" t="n"/>
      <c r="BF281" s="10" t="n"/>
      <c r="BG281" s="10" t="n"/>
      <c r="BH281" s="10" t="n"/>
      <c r="BI281" s="10" t="n"/>
      <c r="BJ281" s="10" t="n"/>
      <c r="BK281" s="10" t="n"/>
      <c r="BL281" s="10" t="n"/>
      <c r="BM281" s="10" t="n"/>
    </row>
    <row r="282" ht="15.75" customHeight="1" s="218">
      <c r="A282" s="10" t="n"/>
      <c r="B282" s="10" t="n"/>
      <c r="C282" s="10" t="n"/>
      <c r="D282" s="10" t="n"/>
      <c r="E282" s="10" t="n"/>
      <c r="F282" s="10" t="n"/>
      <c r="G282" s="11" t="n"/>
      <c r="H282" s="10" t="n"/>
      <c r="I282" s="10" t="n"/>
      <c r="J282" s="10" t="n"/>
      <c r="K282" s="10" t="n"/>
      <c r="L282" s="10" t="n"/>
      <c r="M282" s="13" t="n"/>
      <c r="N282" s="13" t="n"/>
      <c r="O282" s="13" t="n"/>
      <c r="P282" s="13" t="n"/>
      <c r="Q282" s="10" t="n"/>
      <c r="R282" s="10" t="n"/>
      <c r="S282" s="10" t="n"/>
      <c r="T282" s="10" t="n"/>
      <c r="U282" s="10" t="n"/>
      <c r="V282" s="10" t="n"/>
      <c r="W282" s="10" t="n"/>
      <c r="X282" s="10" t="n"/>
      <c r="Y282" s="11" t="n"/>
      <c r="Z282" s="11" t="n"/>
      <c r="AA282" s="11" t="n"/>
      <c r="AB282" s="11" t="n"/>
      <c r="AC282" s="11" t="n"/>
      <c r="AD282" s="11" t="n"/>
      <c r="AE282" s="10" t="n"/>
      <c r="AF282" s="10" t="n"/>
      <c r="AG282" s="10" t="n"/>
      <c r="AH282" s="10" t="n"/>
      <c r="AI282" s="13" t="n"/>
      <c r="AJ282" s="13" t="n"/>
      <c r="AK282" s="13" t="n"/>
      <c r="AL282" s="13" t="n"/>
      <c r="AM282" s="13" t="n"/>
      <c r="AN282" s="13" t="n"/>
      <c r="AO282" s="13" t="n"/>
      <c r="AP282" s="14" t="n"/>
      <c r="AQ282" s="14" t="n"/>
      <c r="AR282" s="14" t="n"/>
      <c r="AS282" s="13" t="n"/>
      <c r="AT282" s="13" t="n"/>
      <c r="AU282" s="10" t="n"/>
      <c r="AV282" s="10" t="n"/>
      <c r="AW282" s="10" t="n"/>
      <c r="AX282" s="10" t="n"/>
      <c r="AY282" s="10" t="n"/>
      <c r="AZ282" s="10" t="n"/>
      <c r="BA282" s="10" t="n"/>
      <c r="BB282" s="10" t="n"/>
      <c r="BC282" s="10" t="n"/>
      <c r="BD282" s="11" t="n"/>
      <c r="BE282" s="10" t="n"/>
      <c r="BF282" s="10" t="n"/>
      <c r="BG282" s="10" t="n"/>
      <c r="BH282" s="10" t="n"/>
      <c r="BI282" s="10" t="n"/>
      <c r="BJ282" s="10" t="n"/>
      <c r="BK282" s="10" t="n"/>
      <c r="BL282" s="10" t="n"/>
      <c r="BM282" s="10" t="n"/>
    </row>
    <row r="283" ht="15.75" customHeight="1" s="218">
      <c r="A283" s="10" t="n"/>
      <c r="B283" s="10" t="n"/>
      <c r="C283" s="10" t="n"/>
      <c r="D283" s="10" t="n"/>
      <c r="E283" s="10" t="n"/>
      <c r="F283" s="10" t="n"/>
      <c r="G283" s="11" t="n"/>
      <c r="H283" s="10" t="n"/>
      <c r="I283" s="10" t="n"/>
      <c r="J283" s="10" t="n"/>
      <c r="K283" s="10" t="n"/>
      <c r="L283" s="10" t="n"/>
      <c r="M283" s="13" t="n"/>
      <c r="N283" s="13" t="n"/>
      <c r="O283" s="13" t="n"/>
      <c r="P283" s="13" t="n"/>
      <c r="Q283" s="10" t="n"/>
      <c r="R283" s="10" t="n"/>
      <c r="S283" s="10" t="n"/>
      <c r="T283" s="10" t="n"/>
      <c r="U283" s="10" t="n"/>
      <c r="V283" s="10" t="n"/>
      <c r="W283" s="10" t="n"/>
      <c r="X283" s="10" t="n"/>
      <c r="Y283" s="11" t="n"/>
      <c r="Z283" s="11" t="n"/>
      <c r="AA283" s="11" t="n"/>
      <c r="AB283" s="11" t="n"/>
      <c r="AC283" s="11" t="n"/>
      <c r="AD283" s="11" t="n"/>
      <c r="AE283" s="10" t="n"/>
      <c r="AF283" s="10" t="n"/>
      <c r="AG283" s="10" t="n"/>
      <c r="AH283" s="10" t="n"/>
      <c r="AI283" s="13" t="n"/>
      <c r="AJ283" s="13" t="n"/>
      <c r="AK283" s="13" t="n"/>
      <c r="AL283" s="13" t="n"/>
      <c r="AM283" s="13" t="n"/>
      <c r="AN283" s="13" t="n"/>
      <c r="AO283" s="13" t="n"/>
      <c r="AP283" s="14" t="n"/>
      <c r="AQ283" s="14" t="n"/>
      <c r="AR283" s="14" t="n"/>
      <c r="AS283" s="13" t="n"/>
      <c r="AT283" s="13" t="n"/>
      <c r="AU283" s="10" t="n"/>
      <c r="AV283" s="10" t="n"/>
      <c r="AW283" s="10" t="n"/>
      <c r="AX283" s="10" t="n"/>
      <c r="AY283" s="10" t="n"/>
      <c r="AZ283" s="10" t="n"/>
      <c r="BA283" s="10" t="n"/>
      <c r="BB283" s="10" t="n"/>
      <c r="BC283" s="10" t="n"/>
      <c r="BD283" s="11" t="n"/>
      <c r="BE283" s="10" t="n"/>
      <c r="BF283" s="10" t="n"/>
      <c r="BG283" s="10" t="n"/>
      <c r="BH283" s="10" t="n"/>
      <c r="BI283" s="10" t="n"/>
      <c r="BJ283" s="10" t="n"/>
      <c r="BK283" s="10" t="n"/>
      <c r="BL283" s="10" t="n"/>
      <c r="BM283" s="10" t="n"/>
    </row>
    <row r="284" ht="15.75" customHeight="1" s="218">
      <c r="A284" s="10" t="n"/>
      <c r="B284" s="10" t="n"/>
      <c r="C284" s="10" t="n"/>
      <c r="D284" s="10" t="n"/>
      <c r="E284" s="10" t="n"/>
      <c r="F284" s="10" t="n"/>
      <c r="G284" s="11" t="n"/>
      <c r="H284" s="10" t="n"/>
      <c r="I284" s="10" t="n"/>
      <c r="J284" s="10" t="n"/>
      <c r="K284" s="10" t="n"/>
      <c r="L284" s="10" t="n"/>
      <c r="M284" s="13" t="n"/>
      <c r="N284" s="13" t="n"/>
      <c r="O284" s="13" t="n"/>
      <c r="P284" s="13" t="n"/>
      <c r="Q284" s="10" t="n"/>
      <c r="R284" s="10" t="n"/>
      <c r="S284" s="10" t="n"/>
      <c r="T284" s="10" t="n"/>
      <c r="U284" s="10" t="n"/>
      <c r="V284" s="10" t="n"/>
      <c r="W284" s="10" t="n"/>
      <c r="X284" s="10" t="n"/>
      <c r="Y284" s="11" t="n"/>
      <c r="Z284" s="11" t="n"/>
      <c r="AA284" s="11" t="n"/>
      <c r="AB284" s="11" t="n"/>
      <c r="AC284" s="11" t="n"/>
      <c r="AD284" s="11" t="n"/>
      <c r="AE284" s="10" t="n"/>
      <c r="AF284" s="10" t="n"/>
      <c r="AG284" s="10" t="n"/>
      <c r="AH284" s="10" t="n"/>
      <c r="AI284" s="13" t="n"/>
      <c r="AJ284" s="13" t="n"/>
      <c r="AK284" s="13" t="n"/>
      <c r="AL284" s="13" t="n"/>
      <c r="AM284" s="13" t="n"/>
      <c r="AN284" s="13" t="n"/>
      <c r="AO284" s="13" t="n"/>
      <c r="AP284" s="14" t="n"/>
      <c r="AQ284" s="14" t="n"/>
      <c r="AR284" s="14" t="n"/>
      <c r="AS284" s="13" t="n"/>
      <c r="AT284" s="13" t="n"/>
      <c r="AU284" s="10" t="n"/>
      <c r="AV284" s="10" t="n"/>
      <c r="AW284" s="10" t="n"/>
      <c r="AX284" s="10" t="n"/>
      <c r="AY284" s="10" t="n"/>
      <c r="AZ284" s="10" t="n"/>
      <c r="BA284" s="10" t="n"/>
      <c r="BB284" s="10" t="n"/>
      <c r="BC284" s="10" t="n"/>
      <c r="BD284" s="11" t="n"/>
      <c r="BE284" s="10" t="n"/>
      <c r="BF284" s="10" t="n"/>
      <c r="BG284" s="10" t="n"/>
      <c r="BH284" s="10" t="n"/>
      <c r="BI284" s="10" t="n"/>
      <c r="BJ284" s="10" t="n"/>
      <c r="BK284" s="10" t="n"/>
      <c r="BL284" s="10" t="n"/>
      <c r="BM284" s="10" t="n"/>
    </row>
    <row r="285" ht="15.75" customHeight="1" s="218">
      <c r="A285" s="132" t="n"/>
      <c r="B285" s="132" t="n"/>
      <c r="C285" s="132" t="n"/>
      <c r="D285" s="132" t="n"/>
      <c r="E285" s="132" t="n"/>
      <c r="F285" s="132" t="n"/>
      <c r="G285" s="131" t="n"/>
      <c r="H285" s="132" t="n"/>
      <c r="I285" s="132" t="n"/>
      <c r="J285" s="132" t="n"/>
      <c r="K285" s="132" t="n"/>
      <c r="L285" s="132" t="n"/>
      <c r="M285" s="141" t="n"/>
      <c r="N285" s="141" t="n"/>
      <c r="O285" s="141" t="n"/>
      <c r="P285" s="141" t="n"/>
      <c r="Q285" s="132" t="n"/>
      <c r="R285" s="132" t="n"/>
      <c r="S285" s="132" t="n"/>
      <c r="T285" s="132" t="n"/>
      <c r="U285" s="132" t="n"/>
      <c r="V285" s="132" t="n"/>
      <c r="W285" s="132" t="n"/>
      <c r="X285" s="132" t="n"/>
      <c r="Y285" s="131" t="n"/>
      <c r="Z285" s="131" t="n"/>
      <c r="AA285" s="131" t="n"/>
      <c r="AB285" s="131" t="n"/>
      <c r="AC285" s="131" t="n"/>
      <c r="AD285" s="131" t="n"/>
      <c r="AE285" s="132" t="n"/>
      <c r="AF285" s="132" t="n"/>
      <c r="AG285" s="132" t="n"/>
      <c r="AH285" s="132" t="n"/>
      <c r="AI285" s="132" t="n"/>
      <c r="AJ285" s="132" t="n"/>
      <c r="AK285" s="132" t="n"/>
      <c r="AL285" s="132" t="n"/>
      <c r="AM285" s="132" t="n"/>
      <c r="AN285" s="132" t="n"/>
      <c r="AO285" s="132" t="n"/>
      <c r="AP285" s="142" t="n"/>
      <c r="AQ285" s="142" t="n"/>
      <c r="AR285" s="142" t="n"/>
      <c r="AS285" s="132" t="n"/>
      <c r="AT285" s="132" t="n"/>
      <c r="AU285" s="132" t="n"/>
      <c r="AV285" s="132" t="n"/>
      <c r="AW285" s="132" t="n"/>
      <c r="AX285" s="132" t="n"/>
      <c r="AY285" s="132" t="n"/>
      <c r="AZ285" s="132" t="n"/>
      <c r="BA285" s="132" t="n"/>
      <c r="BB285" s="132" t="n"/>
      <c r="BC285" s="132" t="n"/>
      <c r="BD285" s="131" t="n"/>
      <c r="BE285" s="132" t="n"/>
      <c r="BF285" s="132" t="n"/>
      <c r="BG285" s="132" t="n"/>
      <c r="BH285" s="132" t="n"/>
      <c r="BI285" s="132" t="n"/>
      <c r="BJ285" s="132" t="n"/>
      <c r="BK285" s="132" t="n"/>
      <c r="BL285" s="132" t="n"/>
      <c r="BM285" s="132" t="n"/>
    </row>
    <row r="286" ht="15.75" customHeight="1" s="218">
      <c r="A286" s="132" t="n"/>
      <c r="B286" s="132" t="n"/>
      <c r="C286" s="132" t="n"/>
      <c r="D286" s="132" t="n"/>
      <c r="E286" s="132" t="n"/>
      <c r="F286" s="132" t="n"/>
      <c r="G286" s="131" t="n"/>
      <c r="H286" s="132" t="n"/>
      <c r="I286" s="132" t="n"/>
      <c r="J286" s="132" t="n"/>
      <c r="K286" s="132" t="n"/>
      <c r="L286" s="132" t="n"/>
      <c r="M286" s="141" t="n"/>
      <c r="N286" s="141" t="n"/>
      <c r="O286" s="141" t="n"/>
      <c r="P286" s="141" t="n"/>
      <c r="Q286" s="132" t="n"/>
      <c r="R286" s="132" t="n"/>
      <c r="S286" s="132" t="n"/>
      <c r="T286" s="132" t="n"/>
      <c r="U286" s="132" t="n"/>
      <c r="V286" s="132" t="n"/>
      <c r="W286" s="132" t="n"/>
      <c r="X286" s="132" t="n"/>
      <c r="Y286" s="131" t="n"/>
      <c r="Z286" s="131" t="n"/>
      <c r="AA286" s="131" t="n"/>
      <c r="AB286" s="131" t="n"/>
      <c r="AC286" s="131" t="n"/>
      <c r="AD286" s="131" t="n"/>
      <c r="AE286" s="132" t="n"/>
      <c r="AF286" s="132" t="n"/>
      <c r="AG286" s="132" t="n"/>
      <c r="AH286" s="132" t="n"/>
      <c r="AI286" s="132" t="n"/>
      <c r="AJ286" s="132" t="n"/>
      <c r="AK286" s="132" t="n"/>
      <c r="AL286" s="132" t="n"/>
      <c r="AM286" s="132" t="n"/>
      <c r="AN286" s="132" t="n"/>
      <c r="AO286" s="132" t="n"/>
      <c r="AP286" s="142" t="n"/>
      <c r="AQ286" s="142" t="n"/>
      <c r="AR286" s="142" t="n"/>
      <c r="AS286" s="132" t="n"/>
      <c r="AT286" s="132" t="n"/>
      <c r="AU286" s="132" t="n"/>
      <c r="AV286" s="132" t="n"/>
      <c r="AW286" s="132" t="n"/>
      <c r="AX286" s="132" t="n"/>
      <c r="AY286" s="132" t="n"/>
      <c r="AZ286" s="132" t="n"/>
      <c r="BA286" s="132" t="n"/>
      <c r="BB286" s="132" t="n"/>
      <c r="BC286" s="132" t="n"/>
      <c r="BD286" s="131" t="n"/>
      <c r="BE286" s="132" t="n"/>
      <c r="BF286" s="132" t="n"/>
      <c r="BG286" s="132" t="n"/>
      <c r="BH286" s="132" t="n"/>
      <c r="BI286" s="132" t="n"/>
      <c r="BJ286" s="132" t="n"/>
      <c r="BK286" s="132" t="n"/>
      <c r="BL286" s="132" t="n"/>
      <c r="BM286" s="132" t="n"/>
    </row>
    <row r="287" ht="15.75" customHeight="1" s="218">
      <c r="A287" s="132" t="n"/>
      <c r="B287" s="132" t="n"/>
      <c r="C287" s="132" t="n"/>
      <c r="D287" s="132" t="n"/>
      <c r="E287" s="132" t="n"/>
      <c r="F287" s="132" t="n"/>
      <c r="G287" s="131" t="n"/>
      <c r="H287" s="132" t="n"/>
      <c r="I287" s="132" t="n"/>
      <c r="J287" s="132" t="n"/>
      <c r="K287" s="132" t="n"/>
      <c r="L287" s="132" t="n"/>
      <c r="M287" s="141" t="n"/>
      <c r="N287" s="141" t="n"/>
      <c r="O287" s="141" t="n"/>
      <c r="P287" s="141" t="n"/>
      <c r="Q287" s="132" t="n"/>
      <c r="R287" s="132" t="n"/>
      <c r="S287" s="132" t="n"/>
      <c r="T287" s="132" t="n"/>
      <c r="U287" s="132" t="n"/>
      <c r="V287" s="132" t="n"/>
      <c r="W287" s="132" t="n"/>
      <c r="X287" s="132" t="n"/>
      <c r="Y287" s="131" t="n"/>
      <c r="Z287" s="131" t="n"/>
      <c r="AA287" s="131" t="n"/>
      <c r="AB287" s="131" t="n"/>
      <c r="AC287" s="131" t="n"/>
      <c r="AD287" s="131" t="n"/>
      <c r="AE287" s="132" t="n"/>
      <c r="AF287" s="132" t="n"/>
      <c r="AG287" s="132" t="n"/>
      <c r="AH287" s="132" t="n"/>
      <c r="AI287" s="132" t="n"/>
      <c r="AJ287" s="132" t="n"/>
      <c r="AK287" s="132" t="n"/>
      <c r="AL287" s="132" t="n"/>
      <c r="AM287" s="132" t="n"/>
      <c r="AN287" s="132" t="n"/>
      <c r="AO287" s="132" t="n"/>
      <c r="AP287" s="142" t="n"/>
      <c r="AQ287" s="142" t="n"/>
      <c r="AR287" s="142" t="n"/>
      <c r="AS287" s="132" t="n"/>
      <c r="AT287" s="132" t="n"/>
      <c r="AU287" s="132" t="n"/>
      <c r="AV287" s="132" t="n"/>
      <c r="AW287" s="132" t="n"/>
      <c r="AX287" s="132" t="n"/>
      <c r="AY287" s="132" t="n"/>
      <c r="AZ287" s="132" t="n"/>
      <c r="BA287" s="132" t="n"/>
      <c r="BB287" s="132" t="n"/>
      <c r="BC287" s="132" t="n"/>
      <c r="BD287" s="131" t="n"/>
      <c r="BE287" s="132" t="n"/>
      <c r="BF287" s="132" t="n"/>
      <c r="BG287" s="132" t="n"/>
      <c r="BH287" s="132" t="n"/>
      <c r="BI287" s="132" t="n"/>
      <c r="BJ287" s="132" t="n"/>
      <c r="BK287" s="132" t="n"/>
      <c r="BL287" s="132" t="n"/>
      <c r="BM287" s="132" t="n"/>
    </row>
    <row r="288" ht="15.75" customHeight="1" s="218">
      <c r="A288" s="132" t="n"/>
      <c r="B288" s="132" t="n"/>
      <c r="C288" s="132" t="n"/>
      <c r="D288" s="132" t="n"/>
      <c r="E288" s="132" t="n"/>
      <c r="F288" s="132" t="n"/>
      <c r="G288" s="131" t="n"/>
      <c r="H288" s="132" t="n"/>
      <c r="I288" s="132" t="n"/>
      <c r="J288" s="132" t="n"/>
      <c r="K288" s="132" t="n"/>
      <c r="L288" s="132" t="n"/>
      <c r="M288" s="141" t="n"/>
      <c r="N288" s="141" t="n"/>
      <c r="O288" s="141" t="n"/>
      <c r="P288" s="141" t="n"/>
      <c r="Q288" s="132" t="n"/>
      <c r="R288" s="132" t="n"/>
      <c r="S288" s="132" t="n"/>
      <c r="T288" s="132" t="n"/>
      <c r="U288" s="132" t="n"/>
      <c r="V288" s="132" t="n"/>
      <c r="W288" s="132" t="n"/>
      <c r="X288" s="132" t="n"/>
      <c r="Y288" s="131" t="n"/>
      <c r="Z288" s="131" t="n"/>
      <c r="AA288" s="131" t="n"/>
      <c r="AB288" s="131" t="n"/>
      <c r="AC288" s="131" t="n"/>
      <c r="AD288" s="131" t="n"/>
      <c r="AE288" s="132" t="n"/>
      <c r="AF288" s="132" t="n"/>
      <c r="AG288" s="132" t="n"/>
      <c r="AH288" s="132" t="n"/>
      <c r="AI288" s="132" t="n"/>
      <c r="AJ288" s="132" t="n"/>
      <c r="AK288" s="132" t="n"/>
      <c r="AL288" s="132" t="n"/>
      <c r="AM288" s="132" t="n"/>
      <c r="AN288" s="132" t="n"/>
      <c r="AO288" s="132" t="n"/>
      <c r="AP288" s="142" t="n"/>
      <c r="AQ288" s="142" t="n"/>
      <c r="AR288" s="142" t="n"/>
      <c r="AS288" s="132" t="n"/>
      <c r="AT288" s="132" t="n"/>
      <c r="AU288" s="132" t="n"/>
      <c r="AV288" s="132" t="n"/>
      <c r="AW288" s="132" t="n"/>
      <c r="AX288" s="132" t="n"/>
      <c r="AY288" s="132" t="n"/>
      <c r="AZ288" s="132" t="n"/>
      <c r="BA288" s="132" t="n"/>
      <c r="BB288" s="132" t="n"/>
      <c r="BC288" s="132" t="n"/>
      <c r="BD288" s="131" t="n"/>
      <c r="BE288" s="132" t="n"/>
      <c r="BF288" s="132" t="n"/>
      <c r="BG288" s="132" t="n"/>
      <c r="BH288" s="132" t="n"/>
      <c r="BI288" s="132" t="n"/>
      <c r="BJ288" s="132" t="n"/>
      <c r="BK288" s="132" t="n"/>
      <c r="BL288" s="132" t="n"/>
      <c r="BM288" s="132" t="n"/>
    </row>
    <row r="289" ht="15.75" customHeight="1" s="218">
      <c r="A289" s="132" t="n"/>
      <c r="B289" s="132" t="n"/>
      <c r="C289" s="132" t="n"/>
      <c r="D289" s="132" t="n"/>
      <c r="E289" s="132" t="n"/>
      <c r="F289" s="132" t="n"/>
      <c r="G289" s="131" t="n"/>
      <c r="H289" s="132" t="n"/>
      <c r="I289" s="132" t="n"/>
      <c r="J289" s="132" t="n"/>
      <c r="K289" s="132" t="n"/>
      <c r="L289" s="132" t="n"/>
      <c r="M289" s="141" t="n"/>
      <c r="N289" s="141" t="n"/>
      <c r="O289" s="141" t="n"/>
      <c r="P289" s="141" t="n"/>
      <c r="Q289" s="132" t="n"/>
      <c r="R289" s="132" t="n"/>
      <c r="S289" s="132" t="n"/>
      <c r="T289" s="132" t="n"/>
      <c r="U289" s="132" t="n"/>
      <c r="V289" s="132" t="n"/>
      <c r="W289" s="132" t="n"/>
      <c r="X289" s="132" t="n"/>
      <c r="Y289" s="131" t="n"/>
      <c r="Z289" s="131" t="n"/>
      <c r="AA289" s="131" t="n"/>
      <c r="AB289" s="131" t="n"/>
      <c r="AC289" s="131" t="n"/>
      <c r="AD289" s="131" t="n"/>
      <c r="AE289" s="132" t="n"/>
      <c r="AF289" s="132" t="n"/>
      <c r="AG289" s="132" t="n"/>
      <c r="AH289" s="132" t="n"/>
      <c r="AI289" s="132" t="n"/>
      <c r="AJ289" s="132" t="n"/>
      <c r="AK289" s="132" t="n"/>
      <c r="AL289" s="132" t="n"/>
      <c r="AM289" s="132" t="n"/>
      <c r="AN289" s="132" t="n"/>
      <c r="AO289" s="132" t="n"/>
      <c r="AP289" s="142" t="n"/>
      <c r="AQ289" s="142" t="n"/>
      <c r="AR289" s="142" t="n"/>
      <c r="AS289" s="132" t="n"/>
      <c r="AT289" s="132" t="n"/>
      <c r="AU289" s="132" t="n"/>
      <c r="AV289" s="132" t="n"/>
      <c r="AW289" s="132" t="n"/>
      <c r="AX289" s="132" t="n"/>
      <c r="AY289" s="132" t="n"/>
      <c r="AZ289" s="132" t="n"/>
      <c r="BA289" s="132" t="n"/>
      <c r="BB289" s="132" t="n"/>
      <c r="BC289" s="132" t="n"/>
      <c r="BD289" s="131" t="n"/>
      <c r="BE289" s="132" t="n"/>
      <c r="BF289" s="132" t="n"/>
      <c r="BG289" s="132" t="n"/>
      <c r="BH289" s="132" t="n"/>
      <c r="BI289" s="132" t="n"/>
      <c r="BJ289" s="132" t="n"/>
      <c r="BK289" s="132" t="n"/>
      <c r="BL289" s="132" t="n"/>
      <c r="BM289" s="132" t="n"/>
    </row>
    <row r="290" ht="15.75" customHeight="1" s="218">
      <c r="A290" s="132" t="n"/>
      <c r="B290" s="132" t="n"/>
      <c r="C290" s="132" t="n"/>
      <c r="D290" s="132" t="n"/>
      <c r="E290" s="132" t="n"/>
      <c r="F290" s="132" t="n"/>
      <c r="G290" s="131" t="n"/>
      <c r="H290" s="132" t="n"/>
      <c r="I290" s="132" t="n"/>
      <c r="J290" s="132" t="n"/>
      <c r="K290" s="132" t="n"/>
      <c r="L290" s="132" t="n"/>
      <c r="M290" s="141" t="n"/>
      <c r="N290" s="141" t="n"/>
      <c r="O290" s="141" t="n"/>
      <c r="P290" s="141" t="n"/>
      <c r="Q290" s="132" t="n"/>
      <c r="R290" s="132" t="n"/>
      <c r="S290" s="132" t="n"/>
      <c r="T290" s="132" t="n"/>
      <c r="U290" s="132" t="n"/>
      <c r="V290" s="132" t="n"/>
      <c r="W290" s="132" t="n"/>
      <c r="X290" s="132" t="n"/>
      <c r="Y290" s="131" t="n"/>
      <c r="Z290" s="131" t="n"/>
      <c r="AA290" s="131" t="n"/>
      <c r="AB290" s="131" t="n"/>
      <c r="AC290" s="131" t="n"/>
      <c r="AD290" s="131" t="n"/>
      <c r="AE290" s="132" t="n"/>
      <c r="AF290" s="132" t="n"/>
      <c r="AG290" s="132" t="n"/>
      <c r="AH290" s="132" t="n"/>
      <c r="AI290" s="132" t="n"/>
      <c r="AJ290" s="132" t="n"/>
      <c r="AK290" s="132" t="n"/>
      <c r="AL290" s="132" t="n"/>
      <c r="AM290" s="132" t="n"/>
      <c r="AN290" s="132" t="n"/>
      <c r="AO290" s="132" t="n"/>
      <c r="AP290" s="142" t="n"/>
      <c r="AQ290" s="142" t="n"/>
      <c r="AR290" s="142" t="n"/>
      <c r="AS290" s="132" t="n"/>
      <c r="AT290" s="132" t="n"/>
      <c r="AU290" s="132" t="n"/>
      <c r="AV290" s="132" t="n"/>
      <c r="AW290" s="132" t="n"/>
      <c r="AX290" s="132" t="n"/>
      <c r="AY290" s="132" t="n"/>
      <c r="AZ290" s="132" t="n"/>
      <c r="BA290" s="132" t="n"/>
      <c r="BB290" s="132" t="n"/>
      <c r="BC290" s="132" t="n"/>
      <c r="BD290" s="131" t="n"/>
      <c r="BE290" s="132" t="n"/>
      <c r="BF290" s="132" t="n"/>
      <c r="BG290" s="132" t="n"/>
      <c r="BH290" s="132" t="n"/>
      <c r="BI290" s="132" t="n"/>
      <c r="BJ290" s="132" t="n"/>
      <c r="BK290" s="132" t="n"/>
      <c r="BL290" s="132" t="n"/>
      <c r="BM290" s="132" t="n"/>
    </row>
    <row r="291" ht="15.75" customHeight="1" s="218">
      <c r="A291" s="132" t="n"/>
      <c r="B291" s="132" t="n"/>
      <c r="C291" s="132" t="n"/>
      <c r="D291" s="132" t="n"/>
      <c r="E291" s="132" t="n"/>
      <c r="F291" s="132" t="n"/>
      <c r="G291" s="131" t="n"/>
      <c r="H291" s="132" t="n"/>
      <c r="I291" s="132" t="n"/>
      <c r="J291" s="132" t="n"/>
      <c r="K291" s="132" t="n"/>
      <c r="L291" s="132" t="n"/>
      <c r="M291" s="141" t="n"/>
      <c r="N291" s="141" t="n"/>
      <c r="O291" s="141" t="n"/>
      <c r="P291" s="141" t="n"/>
      <c r="Q291" s="132" t="n"/>
      <c r="R291" s="132" t="n"/>
      <c r="S291" s="132" t="n"/>
      <c r="T291" s="132" t="n"/>
      <c r="U291" s="132" t="n"/>
      <c r="V291" s="132" t="n"/>
      <c r="W291" s="132" t="n"/>
      <c r="X291" s="132" t="n"/>
      <c r="Y291" s="131" t="n"/>
      <c r="Z291" s="131" t="n"/>
      <c r="AA291" s="131" t="n"/>
      <c r="AB291" s="131" t="n"/>
      <c r="AC291" s="131" t="n"/>
      <c r="AD291" s="131" t="n"/>
      <c r="AE291" s="132" t="n"/>
      <c r="AF291" s="132" t="n"/>
      <c r="AG291" s="132" t="n"/>
      <c r="AH291" s="132" t="n"/>
      <c r="AI291" s="132" t="n"/>
      <c r="AJ291" s="132" t="n"/>
      <c r="AK291" s="132" t="n"/>
      <c r="AL291" s="132" t="n"/>
      <c r="AM291" s="132" t="n"/>
      <c r="AN291" s="132" t="n"/>
      <c r="AO291" s="132" t="n"/>
      <c r="AP291" s="142" t="n"/>
      <c r="AQ291" s="142" t="n"/>
      <c r="AR291" s="142" t="n"/>
      <c r="AS291" s="132" t="n"/>
      <c r="AT291" s="132" t="n"/>
      <c r="AU291" s="132" t="n"/>
      <c r="AV291" s="132" t="n"/>
      <c r="AW291" s="132" t="n"/>
      <c r="AX291" s="132" t="n"/>
      <c r="AY291" s="132" t="n"/>
      <c r="AZ291" s="132" t="n"/>
      <c r="BA291" s="132" t="n"/>
      <c r="BB291" s="132" t="n"/>
      <c r="BC291" s="132" t="n"/>
      <c r="BD291" s="131" t="n"/>
      <c r="BE291" s="132" t="n"/>
      <c r="BF291" s="132" t="n"/>
      <c r="BG291" s="132" t="n"/>
      <c r="BH291" s="132" t="n"/>
      <c r="BI291" s="132" t="n"/>
      <c r="BJ291" s="132" t="n"/>
      <c r="BK291" s="132" t="n"/>
      <c r="BL291" s="132" t="n"/>
      <c r="BM291" s="132" t="n"/>
    </row>
    <row r="292" ht="15.75" customHeight="1" s="218">
      <c r="A292" s="132" t="n"/>
      <c r="B292" s="132" t="n"/>
      <c r="C292" s="132" t="n"/>
      <c r="D292" s="132" t="n"/>
      <c r="E292" s="132" t="n"/>
      <c r="F292" s="132" t="n"/>
      <c r="G292" s="131" t="n"/>
      <c r="H292" s="132" t="n"/>
      <c r="I292" s="132" t="n"/>
      <c r="J292" s="132" t="n"/>
      <c r="K292" s="132" t="n"/>
      <c r="L292" s="132" t="n"/>
      <c r="M292" s="141" t="n"/>
      <c r="N292" s="141" t="n"/>
      <c r="O292" s="141" t="n"/>
      <c r="P292" s="141" t="n"/>
      <c r="Q292" s="132" t="n"/>
      <c r="R292" s="132" t="n"/>
      <c r="S292" s="132" t="n"/>
      <c r="T292" s="132" t="n"/>
      <c r="U292" s="132" t="n"/>
      <c r="V292" s="132" t="n"/>
      <c r="W292" s="132" t="n"/>
      <c r="X292" s="132" t="n"/>
      <c r="Y292" s="131" t="n"/>
      <c r="Z292" s="131" t="n"/>
      <c r="AA292" s="131" t="n"/>
      <c r="AB292" s="131" t="n"/>
      <c r="AC292" s="131" t="n"/>
      <c r="AD292" s="131" t="n"/>
      <c r="AE292" s="132" t="n"/>
      <c r="AF292" s="132" t="n"/>
      <c r="AG292" s="132" t="n"/>
      <c r="AH292" s="132" t="n"/>
      <c r="AI292" s="132" t="n"/>
      <c r="AJ292" s="132" t="n"/>
      <c r="AK292" s="132" t="n"/>
      <c r="AL292" s="132" t="n"/>
      <c r="AM292" s="132" t="n"/>
      <c r="AN292" s="132" t="n"/>
      <c r="AO292" s="132" t="n"/>
      <c r="AP292" s="142" t="n"/>
      <c r="AQ292" s="142" t="n"/>
      <c r="AR292" s="142" t="n"/>
      <c r="AS292" s="132" t="n"/>
      <c r="AT292" s="132" t="n"/>
      <c r="AU292" s="132" t="n"/>
      <c r="AV292" s="132" t="n"/>
      <c r="AW292" s="132" t="n"/>
      <c r="AX292" s="132" t="n"/>
      <c r="AY292" s="132" t="n"/>
      <c r="AZ292" s="132" t="n"/>
      <c r="BA292" s="132" t="n"/>
      <c r="BB292" s="132" t="n"/>
      <c r="BC292" s="132" t="n"/>
      <c r="BD292" s="131" t="n"/>
      <c r="BE292" s="132" t="n"/>
      <c r="BF292" s="132" t="n"/>
      <c r="BG292" s="132" t="n"/>
      <c r="BH292" s="132" t="n"/>
      <c r="BI292" s="132" t="n"/>
      <c r="BJ292" s="132" t="n"/>
      <c r="BK292" s="132" t="n"/>
      <c r="BL292" s="132" t="n"/>
      <c r="BM292" s="132" t="n"/>
    </row>
    <row r="293" ht="15.75" customHeight="1" s="218">
      <c r="M293" s="143" t="n"/>
      <c r="N293" s="143" t="n"/>
      <c r="O293" s="143" t="n"/>
      <c r="P293" s="143" t="n"/>
    </row>
    <row r="294" ht="15.75" customHeight="1" s="218">
      <c r="M294" s="143" t="n"/>
      <c r="N294" s="143" t="n"/>
      <c r="O294" s="143" t="n"/>
      <c r="P294" s="143" t="n"/>
    </row>
    <row r="295" ht="15.75" customHeight="1" s="218">
      <c r="M295" s="143" t="n"/>
      <c r="N295" s="143" t="n"/>
      <c r="O295" s="143" t="n"/>
      <c r="P295" s="143" t="n"/>
    </row>
    <row r="296" ht="15.75" customHeight="1" s="218">
      <c r="M296" s="143" t="n"/>
      <c r="N296" s="143" t="n"/>
      <c r="O296" s="143" t="n"/>
      <c r="P296" s="143" t="n"/>
    </row>
    <row r="297" ht="15.75" customHeight="1" s="218">
      <c r="M297" s="143" t="n"/>
      <c r="N297" s="143" t="n"/>
      <c r="O297" s="143" t="n"/>
      <c r="P297" s="143" t="n"/>
    </row>
    <row r="298" ht="15.75" customHeight="1" s="218">
      <c r="M298" s="143" t="n"/>
      <c r="N298" s="143" t="n"/>
      <c r="O298" s="143" t="n"/>
      <c r="P298" s="143" t="n"/>
    </row>
    <row r="299" ht="15.75" customHeight="1" s="218">
      <c r="M299" s="143" t="n"/>
      <c r="N299" s="143" t="n"/>
      <c r="O299" s="143" t="n"/>
      <c r="P299" s="143" t="n"/>
    </row>
    <row r="300" ht="15.75" customHeight="1" s="218">
      <c r="M300" s="143" t="n"/>
      <c r="N300" s="143" t="n"/>
      <c r="O300" s="143" t="n"/>
      <c r="P300" s="143" t="n"/>
    </row>
    <row r="301" ht="15.75" customHeight="1" s="218">
      <c r="M301" s="143" t="n"/>
      <c r="N301" s="143" t="n"/>
      <c r="O301" s="143" t="n"/>
      <c r="P301" s="143" t="n"/>
    </row>
    <row r="302" ht="15.75" customHeight="1" s="218">
      <c r="M302" s="143" t="n"/>
      <c r="N302" s="143" t="n"/>
      <c r="O302" s="143" t="n"/>
      <c r="P302" s="143" t="n"/>
    </row>
    <row r="303" ht="15.75" customHeight="1" s="218">
      <c r="M303" s="143" t="n"/>
      <c r="N303" s="143" t="n"/>
      <c r="O303" s="143" t="n"/>
      <c r="P303" s="143" t="n"/>
    </row>
    <row r="304" ht="15.75" customHeight="1" s="218">
      <c r="M304" s="143" t="n"/>
      <c r="N304" s="143" t="n"/>
      <c r="O304" s="143" t="n"/>
      <c r="P304" s="143" t="n"/>
    </row>
    <row r="305" ht="15.75" customHeight="1" s="218">
      <c r="M305" s="143" t="n"/>
      <c r="N305" s="143" t="n"/>
      <c r="O305" s="143" t="n"/>
      <c r="P305" s="143" t="n"/>
    </row>
    <row r="306" ht="15.75" customHeight="1" s="218">
      <c r="M306" s="143" t="n"/>
      <c r="N306" s="143" t="n"/>
      <c r="O306" s="143" t="n"/>
      <c r="P306" s="143" t="n"/>
    </row>
    <row r="307" ht="15.75" customHeight="1" s="218">
      <c r="M307" s="143" t="n"/>
      <c r="N307" s="143" t="n"/>
      <c r="O307" s="143" t="n"/>
      <c r="P307" s="143" t="n"/>
    </row>
    <row r="308" ht="15.75" customHeight="1" s="218">
      <c r="M308" s="143" t="n"/>
      <c r="N308" s="143" t="n"/>
      <c r="O308" s="143" t="n"/>
      <c r="P308" s="143" t="n"/>
    </row>
    <row r="309" ht="15.75" customHeight="1" s="218">
      <c r="M309" s="143" t="n"/>
      <c r="N309" s="143" t="n"/>
      <c r="O309" s="143" t="n"/>
      <c r="P309" s="143" t="n"/>
    </row>
    <row r="310" ht="15.75" customHeight="1" s="218">
      <c r="M310" s="143" t="n"/>
      <c r="N310" s="143" t="n"/>
      <c r="O310" s="143" t="n"/>
      <c r="P310" s="143" t="n"/>
    </row>
    <row r="311" ht="15.75" customHeight="1" s="218">
      <c r="M311" s="143" t="n"/>
      <c r="N311" s="143" t="n"/>
      <c r="O311" s="143" t="n"/>
      <c r="P311" s="143" t="n"/>
    </row>
    <row r="312" ht="15.75" customHeight="1" s="218">
      <c r="M312" s="143" t="n"/>
      <c r="N312" s="143" t="n"/>
      <c r="O312" s="143" t="n"/>
      <c r="P312" s="143" t="n"/>
    </row>
    <row r="313" ht="15.75" customHeight="1" s="218">
      <c r="M313" s="143" t="n"/>
      <c r="N313" s="143" t="n"/>
      <c r="O313" s="143" t="n"/>
      <c r="P313" s="143" t="n"/>
    </row>
    <row r="314" ht="15.75" customHeight="1" s="218">
      <c r="M314" s="143" t="n"/>
      <c r="N314" s="143" t="n"/>
      <c r="O314" s="143" t="n"/>
      <c r="P314" s="143" t="n"/>
    </row>
    <row r="315" ht="15.75" customHeight="1" s="218">
      <c r="M315" s="143" t="n"/>
      <c r="N315" s="143" t="n"/>
      <c r="O315" s="143" t="n"/>
      <c r="P315" s="143" t="n"/>
    </row>
    <row r="316" ht="15.75" customHeight="1" s="218">
      <c r="M316" s="143" t="n"/>
      <c r="N316" s="143" t="n"/>
      <c r="O316" s="143" t="n"/>
      <c r="P316" s="143" t="n"/>
    </row>
    <row r="317" ht="15.75" customHeight="1" s="218">
      <c r="M317" s="143" t="n"/>
      <c r="N317" s="143" t="n"/>
      <c r="O317" s="143" t="n"/>
      <c r="P317" s="143" t="n"/>
    </row>
    <row r="318" ht="15.75" customHeight="1" s="218">
      <c r="M318" s="143" t="n"/>
      <c r="N318" s="143" t="n"/>
      <c r="O318" s="143" t="n"/>
      <c r="P318" s="143" t="n"/>
    </row>
    <row r="319" ht="15.75" customHeight="1" s="218">
      <c r="M319" s="143" t="n"/>
      <c r="N319" s="143" t="n"/>
      <c r="O319" s="143" t="n"/>
      <c r="P319" s="143" t="n"/>
    </row>
    <row r="320" ht="15.75" customHeight="1" s="218">
      <c r="M320" s="143" t="n"/>
      <c r="N320" s="143" t="n"/>
      <c r="O320" s="143" t="n"/>
      <c r="P320" s="143" t="n"/>
    </row>
    <row r="321" ht="15.75" customHeight="1" s="218">
      <c r="M321" s="143" t="n"/>
      <c r="N321" s="143" t="n"/>
      <c r="O321" s="143" t="n"/>
      <c r="P321" s="143" t="n"/>
    </row>
    <row r="322" ht="15.75" customHeight="1" s="218">
      <c r="M322" s="143" t="n"/>
      <c r="N322" s="143" t="n"/>
      <c r="O322" s="143" t="n"/>
      <c r="P322" s="143" t="n"/>
    </row>
    <row r="323" ht="15.75" customHeight="1" s="218">
      <c r="M323" s="143" t="n"/>
      <c r="N323" s="143" t="n"/>
      <c r="O323" s="143" t="n"/>
      <c r="P323" s="143" t="n"/>
    </row>
    <row r="324" ht="15.75" customHeight="1" s="218">
      <c r="M324" s="143" t="n"/>
      <c r="N324" s="143" t="n"/>
      <c r="O324" s="143" t="n"/>
      <c r="P324" s="143" t="n"/>
    </row>
    <row r="325" ht="15.75" customHeight="1" s="218">
      <c r="M325" s="143" t="n"/>
      <c r="N325" s="143" t="n"/>
      <c r="O325" s="143" t="n"/>
      <c r="P325" s="143" t="n"/>
    </row>
    <row r="326" ht="15.75" customHeight="1" s="218">
      <c r="M326" s="143" t="n"/>
      <c r="N326" s="143" t="n"/>
      <c r="O326" s="143" t="n"/>
      <c r="P326" s="143" t="n"/>
    </row>
    <row r="327" ht="15.75" customHeight="1" s="218">
      <c r="M327" s="143" t="n"/>
      <c r="N327" s="143" t="n"/>
      <c r="O327" s="143" t="n"/>
      <c r="P327" s="143" t="n"/>
    </row>
    <row r="328" ht="15.75" customHeight="1" s="218">
      <c r="M328" s="143" t="n"/>
      <c r="N328" s="143" t="n"/>
      <c r="O328" s="143" t="n"/>
      <c r="P328" s="143" t="n"/>
    </row>
    <row r="329" ht="15.75" customHeight="1" s="218">
      <c r="M329" s="143" t="n"/>
      <c r="N329" s="143" t="n"/>
      <c r="O329" s="143" t="n"/>
      <c r="P329" s="143" t="n"/>
    </row>
    <row r="330" ht="15.75" customHeight="1" s="218">
      <c r="M330" s="143" t="n"/>
      <c r="N330" s="143" t="n"/>
      <c r="O330" s="143" t="n"/>
      <c r="P330" s="143" t="n"/>
    </row>
    <row r="331" ht="15.75" customHeight="1" s="218">
      <c r="M331" s="143" t="n"/>
      <c r="N331" s="143" t="n"/>
      <c r="O331" s="143" t="n"/>
      <c r="P331" s="143" t="n"/>
    </row>
    <row r="332" ht="15.75" customHeight="1" s="218">
      <c r="M332" s="143" t="n"/>
      <c r="N332" s="143" t="n"/>
      <c r="O332" s="143" t="n"/>
      <c r="P332" s="143" t="n"/>
    </row>
    <row r="333" ht="15.75" customHeight="1" s="218">
      <c r="M333" s="143" t="n"/>
      <c r="N333" s="143" t="n"/>
      <c r="O333" s="143" t="n"/>
      <c r="P333" s="143" t="n"/>
    </row>
    <row r="334" ht="15.75" customHeight="1" s="218">
      <c r="M334" s="143" t="n"/>
      <c r="N334" s="143" t="n"/>
      <c r="O334" s="143" t="n"/>
      <c r="P334" s="143" t="n"/>
    </row>
    <row r="335" ht="15.75" customHeight="1" s="218">
      <c r="M335" s="143" t="n"/>
      <c r="N335" s="143" t="n"/>
      <c r="O335" s="143" t="n"/>
      <c r="P335" s="143" t="n"/>
    </row>
    <row r="336" ht="15.75" customHeight="1" s="218">
      <c r="M336" s="143" t="n"/>
      <c r="N336" s="143" t="n"/>
      <c r="O336" s="143" t="n"/>
      <c r="P336" s="143" t="n"/>
    </row>
    <row r="337" ht="15.75" customHeight="1" s="218">
      <c r="M337" s="143" t="n"/>
      <c r="N337" s="143" t="n"/>
      <c r="O337" s="143" t="n"/>
      <c r="P337" s="143" t="n"/>
    </row>
    <row r="338" ht="15.75" customHeight="1" s="218">
      <c r="M338" s="143" t="n"/>
      <c r="N338" s="143" t="n"/>
      <c r="O338" s="143" t="n"/>
      <c r="P338" s="143" t="n"/>
    </row>
    <row r="339" ht="15.75" customHeight="1" s="218">
      <c r="M339" s="143" t="n"/>
      <c r="N339" s="143" t="n"/>
      <c r="O339" s="143" t="n"/>
      <c r="P339" s="143" t="n"/>
    </row>
    <row r="340" ht="15.75" customHeight="1" s="218">
      <c r="M340" s="143" t="n"/>
      <c r="N340" s="143" t="n"/>
      <c r="O340" s="143" t="n"/>
      <c r="P340" s="143" t="n"/>
    </row>
    <row r="341" ht="15.75" customHeight="1" s="218">
      <c r="M341" s="143" t="n"/>
      <c r="N341" s="143" t="n"/>
      <c r="O341" s="143" t="n"/>
      <c r="P341" s="143" t="n"/>
    </row>
    <row r="342" ht="15.75" customHeight="1" s="218">
      <c r="M342" s="143" t="n"/>
      <c r="N342" s="143" t="n"/>
      <c r="O342" s="143" t="n"/>
      <c r="P342" s="143" t="n"/>
    </row>
    <row r="343" ht="15.75" customHeight="1" s="218">
      <c r="M343" s="143" t="n"/>
      <c r="N343" s="143" t="n"/>
      <c r="O343" s="143" t="n"/>
      <c r="P343" s="143" t="n"/>
    </row>
    <row r="344" ht="15.75" customHeight="1" s="218">
      <c r="M344" s="143" t="n"/>
      <c r="N344" s="143" t="n"/>
      <c r="O344" s="143" t="n"/>
      <c r="P344" s="143" t="n"/>
    </row>
    <row r="345" ht="15.75" customHeight="1" s="218">
      <c r="M345" s="143" t="n"/>
      <c r="N345" s="143" t="n"/>
      <c r="O345" s="143" t="n"/>
      <c r="P345" s="143" t="n"/>
    </row>
    <row r="346" ht="15.75" customHeight="1" s="218">
      <c r="M346" s="143" t="n"/>
      <c r="N346" s="143" t="n"/>
      <c r="O346" s="143" t="n"/>
      <c r="P346" s="143" t="n"/>
    </row>
    <row r="347" ht="15.75" customHeight="1" s="218">
      <c r="M347" s="143" t="n"/>
      <c r="N347" s="143" t="n"/>
      <c r="O347" s="143" t="n"/>
      <c r="P347" s="143" t="n"/>
    </row>
    <row r="348" ht="15.75" customHeight="1" s="218">
      <c r="M348" s="143" t="n"/>
      <c r="N348" s="143" t="n"/>
      <c r="O348" s="143" t="n"/>
      <c r="P348" s="143" t="n"/>
    </row>
    <row r="349" ht="15.75" customHeight="1" s="218">
      <c r="M349" s="143" t="n"/>
      <c r="N349" s="143" t="n"/>
      <c r="O349" s="143" t="n"/>
      <c r="P349" s="143" t="n"/>
    </row>
    <row r="350" ht="15.75" customHeight="1" s="218">
      <c r="M350" s="143" t="n"/>
      <c r="N350" s="143" t="n"/>
      <c r="O350" s="143" t="n"/>
      <c r="P350" s="143" t="n"/>
    </row>
    <row r="351" ht="15.75" customHeight="1" s="218">
      <c r="M351" s="143" t="n"/>
      <c r="N351" s="143" t="n"/>
      <c r="O351" s="143" t="n"/>
      <c r="P351" s="143" t="n"/>
    </row>
    <row r="352" ht="15.75" customHeight="1" s="218">
      <c r="M352" s="143" t="n"/>
      <c r="N352" s="143" t="n"/>
      <c r="O352" s="143" t="n"/>
      <c r="P352" s="143" t="n"/>
    </row>
    <row r="353" ht="15.75" customHeight="1" s="218">
      <c r="M353" s="143" t="n"/>
      <c r="N353" s="143" t="n"/>
      <c r="O353" s="143" t="n"/>
      <c r="P353" s="143" t="n"/>
    </row>
    <row r="354" ht="15.75" customHeight="1" s="218">
      <c r="M354" s="143" t="n"/>
      <c r="N354" s="143" t="n"/>
      <c r="O354" s="143" t="n"/>
      <c r="P354" s="143" t="n"/>
    </row>
    <row r="355" ht="15.75" customHeight="1" s="218">
      <c r="M355" s="143" t="n"/>
      <c r="N355" s="143" t="n"/>
      <c r="O355" s="143" t="n"/>
      <c r="P355" s="143" t="n"/>
    </row>
    <row r="356" ht="15.75" customHeight="1" s="218">
      <c r="M356" s="143" t="n"/>
      <c r="N356" s="143" t="n"/>
      <c r="O356" s="143" t="n"/>
      <c r="P356" s="143" t="n"/>
    </row>
    <row r="357" ht="15.75" customHeight="1" s="218">
      <c r="M357" s="143" t="n"/>
      <c r="N357" s="143" t="n"/>
      <c r="O357" s="143" t="n"/>
      <c r="P357" s="143" t="n"/>
    </row>
    <row r="358" ht="15.75" customHeight="1" s="218">
      <c r="M358" s="143" t="n"/>
      <c r="N358" s="143" t="n"/>
      <c r="O358" s="143" t="n"/>
      <c r="P358" s="143" t="n"/>
    </row>
    <row r="359" ht="15.75" customHeight="1" s="218">
      <c r="M359" s="143" t="n"/>
      <c r="N359" s="143" t="n"/>
      <c r="O359" s="143" t="n"/>
      <c r="P359" s="143" t="n"/>
    </row>
    <row r="360" ht="15.75" customHeight="1" s="218">
      <c r="M360" s="143" t="n"/>
      <c r="N360" s="143" t="n"/>
      <c r="O360" s="143" t="n"/>
      <c r="P360" s="143" t="n"/>
    </row>
    <row r="361" ht="15.75" customHeight="1" s="218">
      <c r="M361" s="143" t="n"/>
      <c r="N361" s="143" t="n"/>
      <c r="O361" s="143" t="n"/>
      <c r="P361" s="143" t="n"/>
    </row>
    <row r="362" ht="15.75" customHeight="1" s="218">
      <c r="M362" s="143" t="n"/>
      <c r="N362" s="143" t="n"/>
      <c r="O362" s="143" t="n"/>
      <c r="P362" s="143" t="n"/>
    </row>
    <row r="363" ht="15.75" customHeight="1" s="218">
      <c r="M363" s="143" t="n"/>
      <c r="N363" s="143" t="n"/>
      <c r="O363" s="143" t="n"/>
      <c r="P363" s="143" t="n"/>
    </row>
    <row r="364" ht="15.75" customHeight="1" s="218">
      <c r="M364" s="143" t="n"/>
      <c r="N364" s="143" t="n"/>
      <c r="O364" s="143" t="n"/>
      <c r="P364" s="143" t="n"/>
    </row>
    <row r="365" ht="15.75" customHeight="1" s="218">
      <c r="M365" s="143" t="n"/>
      <c r="N365" s="143" t="n"/>
      <c r="O365" s="143" t="n"/>
      <c r="P365" s="143" t="n"/>
    </row>
    <row r="366" ht="15.75" customHeight="1" s="218">
      <c r="M366" s="143" t="n"/>
      <c r="N366" s="143" t="n"/>
      <c r="O366" s="143" t="n"/>
      <c r="P366" s="143" t="n"/>
    </row>
    <row r="367" ht="15.75" customHeight="1" s="218">
      <c r="M367" s="143" t="n"/>
      <c r="N367" s="143" t="n"/>
      <c r="O367" s="143" t="n"/>
      <c r="P367" s="143" t="n"/>
    </row>
    <row r="368" ht="15.75" customHeight="1" s="218">
      <c r="M368" s="143" t="n"/>
      <c r="N368" s="143" t="n"/>
      <c r="O368" s="143" t="n"/>
      <c r="P368" s="143" t="n"/>
    </row>
    <row r="369" ht="15.75" customHeight="1" s="218">
      <c r="M369" s="143" t="n"/>
      <c r="N369" s="143" t="n"/>
      <c r="O369" s="143" t="n"/>
      <c r="P369" s="143" t="n"/>
    </row>
    <row r="370" ht="15.75" customHeight="1" s="218">
      <c r="M370" s="143" t="n"/>
      <c r="N370" s="143" t="n"/>
      <c r="O370" s="143" t="n"/>
      <c r="P370" s="143" t="n"/>
    </row>
    <row r="371" ht="15.75" customHeight="1" s="218">
      <c r="M371" s="143" t="n"/>
      <c r="N371" s="143" t="n"/>
      <c r="O371" s="143" t="n"/>
      <c r="P371" s="143" t="n"/>
    </row>
    <row r="372" ht="15.75" customHeight="1" s="218">
      <c r="M372" s="143" t="n"/>
      <c r="N372" s="143" t="n"/>
      <c r="O372" s="143" t="n"/>
      <c r="P372" s="143" t="n"/>
    </row>
    <row r="373" ht="15.75" customHeight="1" s="218">
      <c r="M373" s="143" t="n"/>
      <c r="N373" s="143" t="n"/>
      <c r="O373" s="143" t="n"/>
      <c r="P373" s="143" t="n"/>
    </row>
    <row r="374" ht="15.75" customHeight="1" s="218">
      <c r="M374" s="143" t="n"/>
      <c r="N374" s="143" t="n"/>
      <c r="O374" s="143" t="n"/>
      <c r="P374" s="143" t="n"/>
    </row>
    <row r="375" ht="15.75" customHeight="1" s="218">
      <c r="M375" s="143" t="n"/>
      <c r="N375" s="143" t="n"/>
      <c r="O375" s="143" t="n"/>
      <c r="P375" s="143" t="n"/>
    </row>
    <row r="376" ht="15.75" customHeight="1" s="218">
      <c r="M376" s="143" t="n"/>
      <c r="N376" s="143" t="n"/>
      <c r="O376" s="143" t="n"/>
      <c r="P376" s="143" t="n"/>
    </row>
    <row r="377" ht="15.75" customHeight="1" s="218">
      <c r="M377" s="143" t="n"/>
      <c r="N377" s="143" t="n"/>
      <c r="O377" s="143" t="n"/>
      <c r="P377" s="143" t="n"/>
    </row>
    <row r="378" ht="15.75" customHeight="1" s="218">
      <c r="M378" s="143" t="n"/>
      <c r="N378" s="143" t="n"/>
      <c r="O378" s="143" t="n"/>
      <c r="P378" s="143" t="n"/>
    </row>
    <row r="379" ht="15.75" customHeight="1" s="218">
      <c r="M379" s="143" t="n"/>
      <c r="N379" s="143" t="n"/>
      <c r="O379" s="143" t="n"/>
      <c r="P379" s="143" t="n"/>
    </row>
    <row r="380" ht="15.75" customHeight="1" s="218">
      <c r="M380" s="143" t="n"/>
      <c r="N380" s="143" t="n"/>
      <c r="O380" s="143" t="n"/>
      <c r="P380" s="143" t="n"/>
    </row>
    <row r="381" ht="15.75" customHeight="1" s="218">
      <c r="M381" s="143" t="n"/>
      <c r="N381" s="143" t="n"/>
      <c r="O381" s="143" t="n"/>
      <c r="P381" s="143" t="n"/>
    </row>
    <row r="382" ht="15.75" customHeight="1" s="218">
      <c r="M382" s="143" t="n"/>
      <c r="N382" s="143" t="n"/>
      <c r="O382" s="143" t="n"/>
      <c r="P382" s="143" t="n"/>
    </row>
    <row r="383" ht="15.75" customHeight="1" s="218">
      <c r="M383" s="143" t="n"/>
      <c r="N383" s="143" t="n"/>
      <c r="O383" s="143" t="n"/>
      <c r="P383" s="143" t="n"/>
    </row>
    <row r="384" ht="15.75" customHeight="1" s="218">
      <c r="M384" s="143" t="n"/>
      <c r="N384" s="143" t="n"/>
      <c r="O384" s="143" t="n"/>
      <c r="P384" s="143" t="n"/>
    </row>
    <row r="385" ht="15.75" customHeight="1" s="218">
      <c r="M385" s="143" t="n"/>
      <c r="N385" s="143" t="n"/>
      <c r="O385" s="143" t="n"/>
      <c r="P385" s="143" t="n"/>
    </row>
    <row r="386" ht="15.75" customHeight="1" s="218">
      <c r="M386" s="143" t="n"/>
      <c r="N386" s="143" t="n"/>
      <c r="O386" s="143" t="n"/>
      <c r="P386" s="143" t="n"/>
    </row>
    <row r="387" ht="15.75" customHeight="1" s="218">
      <c r="M387" s="143" t="n"/>
      <c r="N387" s="143" t="n"/>
      <c r="O387" s="143" t="n"/>
      <c r="P387" s="143" t="n"/>
    </row>
    <row r="388" ht="15.75" customHeight="1" s="218">
      <c r="M388" s="143" t="n"/>
      <c r="N388" s="143" t="n"/>
      <c r="O388" s="143" t="n"/>
      <c r="P388" s="143" t="n"/>
    </row>
    <row r="389" ht="15.75" customHeight="1" s="218">
      <c r="M389" s="143" t="n"/>
      <c r="N389" s="143" t="n"/>
      <c r="O389" s="143" t="n"/>
      <c r="P389" s="143" t="n"/>
    </row>
    <row r="390" ht="15.75" customHeight="1" s="218">
      <c r="M390" s="143" t="n"/>
      <c r="N390" s="143" t="n"/>
      <c r="O390" s="143" t="n"/>
      <c r="P390" s="143" t="n"/>
    </row>
    <row r="391" ht="15.75" customHeight="1" s="218">
      <c r="M391" s="143" t="n"/>
      <c r="N391" s="143" t="n"/>
      <c r="O391" s="143" t="n"/>
      <c r="P391" s="143" t="n"/>
    </row>
    <row r="392" ht="15.75" customHeight="1" s="218">
      <c r="M392" s="143" t="n"/>
      <c r="N392" s="143" t="n"/>
      <c r="O392" s="143" t="n"/>
      <c r="P392" s="143" t="n"/>
    </row>
    <row r="393" ht="15.75" customHeight="1" s="218">
      <c r="M393" s="143" t="n"/>
      <c r="N393" s="143" t="n"/>
      <c r="O393" s="143" t="n"/>
      <c r="P393" s="143" t="n"/>
    </row>
    <row r="394" ht="15.75" customHeight="1" s="218">
      <c r="M394" s="143" t="n"/>
      <c r="N394" s="143" t="n"/>
      <c r="O394" s="143" t="n"/>
      <c r="P394" s="143" t="n"/>
    </row>
    <row r="395" ht="15.75" customHeight="1" s="218">
      <c r="M395" s="143" t="n"/>
      <c r="N395" s="143" t="n"/>
      <c r="O395" s="143" t="n"/>
      <c r="P395" s="143" t="n"/>
    </row>
    <row r="396" ht="15.75" customHeight="1" s="218">
      <c r="M396" s="143" t="n"/>
      <c r="N396" s="143" t="n"/>
      <c r="O396" s="143" t="n"/>
      <c r="P396" s="143" t="n"/>
    </row>
    <row r="397" ht="15.75" customHeight="1" s="218">
      <c r="M397" s="143" t="n"/>
      <c r="N397" s="143" t="n"/>
      <c r="O397" s="143" t="n"/>
      <c r="P397" s="143" t="n"/>
    </row>
    <row r="398" ht="15.75" customHeight="1" s="218">
      <c r="M398" s="143" t="n"/>
      <c r="N398" s="143" t="n"/>
      <c r="O398" s="143" t="n"/>
      <c r="P398" s="143" t="n"/>
    </row>
    <row r="399" ht="15.75" customHeight="1" s="218">
      <c r="M399" s="143" t="n"/>
      <c r="N399" s="143" t="n"/>
      <c r="O399" s="143" t="n"/>
      <c r="P399" s="143" t="n"/>
    </row>
    <row r="400" ht="15.75" customHeight="1" s="218">
      <c r="M400" s="143" t="n"/>
      <c r="N400" s="143" t="n"/>
      <c r="O400" s="143" t="n"/>
      <c r="P400" s="143" t="n"/>
    </row>
    <row r="401" ht="15.75" customHeight="1" s="218">
      <c r="M401" s="143" t="n"/>
      <c r="N401" s="143" t="n"/>
      <c r="O401" s="143" t="n"/>
      <c r="P401" s="143" t="n"/>
    </row>
    <row r="402" ht="15.75" customHeight="1" s="218">
      <c r="M402" s="143" t="n"/>
      <c r="N402" s="143" t="n"/>
      <c r="O402" s="143" t="n"/>
      <c r="P402" s="143" t="n"/>
    </row>
    <row r="403" ht="15.75" customHeight="1" s="218">
      <c r="M403" s="143" t="n"/>
      <c r="N403" s="143" t="n"/>
      <c r="O403" s="143" t="n"/>
      <c r="P403" s="143" t="n"/>
    </row>
    <row r="404" ht="15.75" customHeight="1" s="218">
      <c r="M404" s="143" t="n"/>
      <c r="N404" s="143" t="n"/>
      <c r="O404" s="143" t="n"/>
      <c r="P404" s="143" t="n"/>
    </row>
    <row r="405" ht="15.75" customHeight="1" s="218">
      <c r="M405" s="143" t="n"/>
      <c r="N405" s="143" t="n"/>
      <c r="O405" s="143" t="n"/>
      <c r="P405" s="143" t="n"/>
    </row>
    <row r="406" ht="15.75" customHeight="1" s="218">
      <c r="M406" s="143" t="n"/>
      <c r="N406" s="143" t="n"/>
      <c r="O406" s="143" t="n"/>
      <c r="P406" s="143" t="n"/>
    </row>
    <row r="407" ht="15.75" customHeight="1" s="218">
      <c r="M407" s="143" t="n"/>
      <c r="N407" s="143" t="n"/>
      <c r="O407" s="143" t="n"/>
      <c r="P407" s="143" t="n"/>
    </row>
    <row r="408" ht="15.75" customHeight="1" s="218">
      <c r="M408" s="143" t="n"/>
      <c r="N408" s="143" t="n"/>
      <c r="O408" s="143" t="n"/>
      <c r="P408" s="143" t="n"/>
    </row>
    <row r="409" ht="15.75" customHeight="1" s="218">
      <c r="M409" s="143" t="n"/>
      <c r="N409" s="143" t="n"/>
      <c r="O409" s="143" t="n"/>
      <c r="P409" s="143" t="n"/>
    </row>
    <row r="410" ht="15.75" customHeight="1" s="218">
      <c r="M410" s="143" t="n"/>
      <c r="N410" s="143" t="n"/>
      <c r="O410" s="143" t="n"/>
      <c r="P410" s="143" t="n"/>
    </row>
    <row r="411" ht="15.75" customHeight="1" s="218">
      <c r="M411" s="143" t="n"/>
      <c r="N411" s="143" t="n"/>
      <c r="O411" s="143" t="n"/>
      <c r="P411" s="143" t="n"/>
    </row>
    <row r="412" ht="15.75" customHeight="1" s="218">
      <c r="M412" s="143" t="n"/>
      <c r="N412" s="143" t="n"/>
      <c r="O412" s="143" t="n"/>
      <c r="P412" s="143" t="n"/>
    </row>
    <row r="413" ht="15.75" customHeight="1" s="218">
      <c r="M413" s="143" t="n"/>
      <c r="N413" s="143" t="n"/>
      <c r="O413" s="143" t="n"/>
      <c r="P413" s="143" t="n"/>
    </row>
    <row r="414" ht="15.75" customHeight="1" s="218">
      <c r="M414" s="143" t="n"/>
      <c r="N414" s="143" t="n"/>
      <c r="O414" s="143" t="n"/>
      <c r="P414" s="143" t="n"/>
    </row>
    <row r="415" ht="15.75" customHeight="1" s="218">
      <c r="M415" s="143" t="n"/>
      <c r="N415" s="143" t="n"/>
      <c r="O415" s="143" t="n"/>
      <c r="P415" s="143" t="n"/>
    </row>
    <row r="416" ht="15.75" customHeight="1" s="218">
      <c r="M416" s="143" t="n"/>
      <c r="N416" s="143" t="n"/>
      <c r="O416" s="143" t="n"/>
      <c r="P416" s="143" t="n"/>
    </row>
    <row r="417" ht="15.75" customHeight="1" s="218">
      <c r="M417" s="143" t="n"/>
      <c r="N417" s="143" t="n"/>
      <c r="O417" s="143" t="n"/>
      <c r="P417" s="143" t="n"/>
    </row>
    <row r="418" ht="15.75" customHeight="1" s="218">
      <c r="M418" s="143" t="n"/>
      <c r="N418" s="143" t="n"/>
      <c r="O418" s="143" t="n"/>
      <c r="P418" s="143" t="n"/>
    </row>
    <row r="419" ht="15.75" customHeight="1" s="218">
      <c r="M419" s="143" t="n"/>
      <c r="N419" s="143" t="n"/>
      <c r="O419" s="143" t="n"/>
      <c r="P419" s="143" t="n"/>
    </row>
    <row r="420" ht="15.75" customHeight="1" s="218">
      <c r="M420" s="143" t="n"/>
      <c r="N420" s="143" t="n"/>
      <c r="O420" s="143" t="n"/>
      <c r="P420" s="143" t="n"/>
    </row>
    <row r="421" ht="15.75" customHeight="1" s="218">
      <c r="M421" s="143" t="n"/>
      <c r="N421" s="143" t="n"/>
      <c r="O421" s="143" t="n"/>
      <c r="P421" s="143" t="n"/>
    </row>
    <row r="422" ht="15.75" customHeight="1" s="218">
      <c r="M422" s="143" t="n"/>
      <c r="N422" s="143" t="n"/>
      <c r="O422" s="143" t="n"/>
      <c r="P422" s="143" t="n"/>
    </row>
    <row r="423" ht="15.75" customHeight="1" s="218">
      <c r="M423" s="143" t="n"/>
      <c r="N423" s="143" t="n"/>
      <c r="O423" s="143" t="n"/>
      <c r="P423" s="143" t="n"/>
    </row>
    <row r="424" ht="15.75" customHeight="1" s="218">
      <c r="M424" s="143" t="n"/>
      <c r="N424" s="143" t="n"/>
      <c r="O424" s="143" t="n"/>
      <c r="P424" s="143" t="n"/>
    </row>
    <row r="425" ht="15.75" customHeight="1" s="218">
      <c r="M425" s="143" t="n"/>
      <c r="N425" s="143" t="n"/>
      <c r="O425" s="143" t="n"/>
      <c r="P425" s="143" t="n"/>
    </row>
    <row r="426" ht="15.75" customHeight="1" s="218">
      <c r="M426" s="143" t="n"/>
      <c r="N426" s="143" t="n"/>
      <c r="O426" s="143" t="n"/>
      <c r="P426" s="143" t="n"/>
    </row>
    <row r="427" ht="15.75" customHeight="1" s="218">
      <c r="M427" s="143" t="n"/>
      <c r="N427" s="143" t="n"/>
      <c r="O427" s="143" t="n"/>
      <c r="P427" s="143" t="n"/>
    </row>
    <row r="428" ht="15.75" customHeight="1" s="218">
      <c r="M428" s="143" t="n"/>
      <c r="N428" s="143" t="n"/>
      <c r="O428" s="143" t="n"/>
      <c r="P428" s="143" t="n"/>
    </row>
    <row r="429" ht="15.75" customHeight="1" s="218">
      <c r="M429" s="143" t="n"/>
      <c r="N429" s="143" t="n"/>
      <c r="O429" s="143" t="n"/>
      <c r="P429" s="143" t="n"/>
    </row>
    <row r="430" ht="15.75" customHeight="1" s="218">
      <c r="M430" s="143" t="n"/>
      <c r="N430" s="143" t="n"/>
      <c r="O430" s="143" t="n"/>
      <c r="P430" s="143" t="n"/>
    </row>
    <row r="431" ht="15.75" customHeight="1" s="218">
      <c r="M431" s="143" t="n"/>
      <c r="N431" s="143" t="n"/>
      <c r="O431" s="143" t="n"/>
      <c r="P431" s="143" t="n"/>
    </row>
    <row r="432" ht="15.75" customHeight="1" s="218">
      <c r="M432" s="143" t="n"/>
      <c r="N432" s="143" t="n"/>
      <c r="O432" s="143" t="n"/>
      <c r="P432" s="143" t="n"/>
    </row>
    <row r="433" ht="15.75" customHeight="1" s="218">
      <c r="M433" s="143" t="n"/>
      <c r="N433" s="143" t="n"/>
      <c r="O433" s="143" t="n"/>
      <c r="P433" s="143" t="n"/>
    </row>
    <row r="434" ht="15.75" customHeight="1" s="218">
      <c r="M434" s="143" t="n"/>
      <c r="N434" s="143" t="n"/>
      <c r="O434" s="143" t="n"/>
      <c r="P434" s="143" t="n"/>
    </row>
    <row r="435" ht="15.75" customHeight="1" s="218">
      <c r="M435" s="143" t="n"/>
      <c r="N435" s="143" t="n"/>
      <c r="O435" s="143" t="n"/>
      <c r="P435" s="143" t="n"/>
    </row>
    <row r="436" ht="15.75" customHeight="1" s="218">
      <c r="M436" s="143" t="n"/>
      <c r="N436" s="143" t="n"/>
      <c r="O436" s="143" t="n"/>
      <c r="P436" s="143" t="n"/>
    </row>
    <row r="437" ht="15.75" customHeight="1" s="218">
      <c r="M437" s="143" t="n"/>
      <c r="N437" s="143" t="n"/>
      <c r="O437" s="143" t="n"/>
      <c r="P437" s="143" t="n"/>
    </row>
    <row r="438" ht="15.75" customHeight="1" s="218">
      <c r="M438" s="143" t="n"/>
      <c r="N438" s="143" t="n"/>
      <c r="O438" s="143" t="n"/>
      <c r="P438" s="143" t="n"/>
    </row>
    <row r="439" ht="15.75" customHeight="1" s="218">
      <c r="M439" s="143" t="n"/>
      <c r="N439" s="143" t="n"/>
      <c r="O439" s="143" t="n"/>
      <c r="P439" s="143" t="n"/>
    </row>
    <row r="440" ht="15.75" customHeight="1" s="218">
      <c r="M440" s="143" t="n"/>
      <c r="N440" s="143" t="n"/>
      <c r="O440" s="143" t="n"/>
      <c r="P440" s="143" t="n"/>
    </row>
    <row r="441" ht="15.75" customHeight="1" s="218">
      <c r="M441" s="143" t="n"/>
      <c r="N441" s="143" t="n"/>
      <c r="O441" s="143" t="n"/>
      <c r="P441" s="143" t="n"/>
    </row>
    <row r="442" ht="15.75" customHeight="1" s="218">
      <c r="M442" s="143" t="n"/>
      <c r="N442" s="143" t="n"/>
      <c r="O442" s="143" t="n"/>
      <c r="P442" s="143" t="n"/>
    </row>
    <row r="443" ht="15.75" customHeight="1" s="218">
      <c r="M443" s="143" t="n"/>
      <c r="N443" s="143" t="n"/>
      <c r="O443" s="143" t="n"/>
      <c r="P443" s="143" t="n"/>
    </row>
    <row r="444" ht="15.75" customHeight="1" s="218">
      <c r="M444" s="143" t="n"/>
      <c r="N444" s="143" t="n"/>
      <c r="O444" s="143" t="n"/>
      <c r="P444" s="143" t="n"/>
    </row>
    <row r="445" ht="15.75" customHeight="1" s="218">
      <c r="M445" s="143" t="n"/>
      <c r="N445" s="143" t="n"/>
      <c r="O445" s="143" t="n"/>
      <c r="P445" s="143" t="n"/>
    </row>
    <row r="446" ht="15.75" customHeight="1" s="218">
      <c r="M446" s="143" t="n"/>
      <c r="N446" s="143" t="n"/>
      <c r="O446" s="143" t="n"/>
      <c r="P446" s="143" t="n"/>
    </row>
    <row r="447" ht="15.75" customHeight="1" s="218">
      <c r="M447" s="143" t="n"/>
      <c r="N447" s="143" t="n"/>
      <c r="O447" s="143" t="n"/>
      <c r="P447" s="143" t="n"/>
    </row>
    <row r="448" ht="15.75" customHeight="1" s="218">
      <c r="M448" s="143" t="n"/>
      <c r="N448" s="143" t="n"/>
      <c r="O448" s="143" t="n"/>
      <c r="P448" s="143" t="n"/>
    </row>
    <row r="449" ht="15.75" customHeight="1" s="218">
      <c r="M449" s="143" t="n"/>
      <c r="N449" s="143" t="n"/>
      <c r="O449" s="143" t="n"/>
      <c r="P449" s="143" t="n"/>
    </row>
    <row r="450" ht="15.75" customHeight="1" s="218">
      <c r="M450" s="143" t="n"/>
      <c r="N450" s="143" t="n"/>
      <c r="O450" s="143" t="n"/>
      <c r="P450" s="143" t="n"/>
    </row>
    <row r="451" ht="15.75" customHeight="1" s="218">
      <c r="M451" s="143" t="n"/>
      <c r="N451" s="143" t="n"/>
      <c r="O451" s="143" t="n"/>
      <c r="P451" s="143" t="n"/>
    </row>
    <row r="452" ht="15.75" customHeight="1" s="218">
      <c r="M452" s="143" t="n"/>
      <c r="N452" s="143" t="n"/>
      <c r="O452" s="143" t="n"/>
      <c r="P452" s="143" t="n"/>
    </row>
    <row r="453" ht="15.75" customHeight="1" s="218">
      <c r="M453" s="143" t="n"/>
      <c r="N453" s="143" t="n"/>
      <c r="O453" s="143" t="n"/>
      <c r="P453" s="143" t="n"/>
    </row>
    <row r="454" ht="15.75" customHeight="1" s="218">
      <c r="M454" s="143" t="n"/>
      <c r="N454" s="143" t="n"/>
      <c r="O454" s="143" t="n"/>
      <c r="P454" s="143" t="n"/>
    </row>
    <row r="455" ht="15.75" customHeight="1" s="218">
      <c r="M455" s="143" t="n"/>
      <c r="N455" s="143" t="n"/>
      <c r="O455" s="143" t="n"/>
      <c r="P455" s="143" t="n"/>
    </row>
    <row r="456" ht="15.75" customHeight="1" s="218">
      <c r="M456" s="143" t="n"/>
      <c r="N456" s="143" t="n"/>
      <c r="O456" s="143" t="n"/>
      <c r="P456" s="143" t="n"/>
    </row>
    <row r="457" ht="15.75" customHeight="1" s="218">
      <c r="M457" s="143" t="n"/>
      <c r="N457" s="143" t="n"/>
      <c r="O457" s="143" t="n"/>
      <c r="P457" s="143" t="n"/>
    </row>
    <row r="458" ht="15.75" customHeight="1" s="218">
      <c r="M458" s="143" t="n"/>
      <c r="N458" s="143" t="n"/>
      <c r="O458" s="143" t="n"/>
      <c r="P458" s="143" t="n"/>
    </row>
    <row r="459" ht="15.75" customHeight="1" s="218">
      <c r="M459" s="143" t="n"/>
      <c r="N459" s="143" t="n"/>
      <c r="O459" s="143" t="n"/>
      <c r="P459" s="143" t="n"/>
    </row>
    <row r="460" ht="15.75" customHeight="1" s="218">
      <c r="M460" s="143" t="n"/>
      <c r="N460" s="143" t="n"/>
      <c r="O460" s="143" t="n"/>
      <c r="P460" s="143" t="n"/>
    </row>
    <row r="461" ht="15.75" customHeight="1" s="218">
      <c r="M461" s="143" t="n"/>
      <c r="N461" s="143" t="n"/>
      <c r="O461" s="143" t="n"/>
      <c r="P461" s="143" t="n"/>
    </row>
    <row r="462" ht="15.75" customHeight="1" s="218">
      <c r="M462" s="143" t="n"/>
      <c r="N462" s="143" t="n"/>
      <c r="O462" s="143" t="n"/>
      <c r="P462" s="143" t="n"/>
    </row>
    <row r="463" ht="15.75" customHeight="1" s="218">
      <c r="M463" s="143" t="n"/>
      <c r="N463" s="143" t="n"/>
      <c r="O463" s="143" t="n"/>
      <c r="P463" s="143" t="n"/>
    </row>
    <row r="464" ht="15.75" customHeight="1" s="218">
      <c r="M464" s="143" t="n"/>
      <c r="N464" s="143" t="n"/>
      <c r="O464" s="143" t="n"/>
      <c r="P464" s="143" t="n"/>
    </row>
    <row r="465" ht="15.75" customHeight="1" s="218">
      <c r="M465" s="143" t="n"/>
      <c r="N465" s="143" t="n"/>
      <c r="O465" s="143" t="n"/>
      <c r="P465" s="143" t="n"/>
    </row>
    <row r="466" ht="15.75" customHeight="1" s="218">
      <c r="M466" s="143" t="n"/>
      <c r="N466" s="143" t="n"/>
      <c r="O466" s="143" t="n"/>
      <c r="P466" s="143" t="n"/>
    </row>
    <row r="467" ht="15.75" customHeight="1" s="218">
      <c r="M467" s="143" t="n"/>
      <c r="N467" s="143" t="n"/>
      <c r="O467" s="143" t="n"/>
      <c r="P467" s="143" t="n"/>
    </row>
    <row r="468" ht="15.75" customHeight="1" s="218">
      <c r="M468" s="143" t="n"/>
      <c r="N468" s="143" t="n"/>
      <c r="O468" s="143" t="n"/>
      <c r="P468" s="143" t="n"/>
    </row>
    <row r="469" ht="15.75" customHeight="1" s="218">
      <c r="M469" s="143" t="n"/>
      <c r="N469" s="143" t="n"/>
      <c r="O469" s="143" t="n"/>
      <c r="P469" s="143" t="n"/>
    </row>
    <row r="470" ht="15.75" customHeight="1" s="218">
      <c r="M470" s="143" t="n"/>
      <c r="N470" s="143" t="n"/>
      <c r="O470" s="143" t="n"/>
      <c r="P470" s="143" t="n"/>
    </row>
    <row r="471" ht="15.75" customHeight="1" s="218">
      <c r="M471" s="143" t="n"/>
      <c r="N471" s="143" t="n"/>
      <c r="O471" s="143" t="n"/>
      <c r="P471" s="143" t="n"/>
    </row>
    <row r="472" ht="15.75" customHeight="1" s="218">
      <c r="M472" s="143" t="n"/>
      <c r="N472" s="143" t="n"/>
      <c r="O472" s="143" t="n"/>
      <c r="P472" s="143" t="n"/>
    </row>
    <row r="473" ht="15.75" customHeight="1" s="218">
      <c r="M473" s="143" t="n"/>
      <c r="N473" s="143" t="n"/>
      <c r="O473" s="143" t="n"/>
      <c r="P473" s="143" t="n"/>
    </row>
    <row r="474" ht="15.75" customHeight="1" s="218">
      <c r="M474" s="143" t="n"/>
      <c r="N474" s="143" t="n"/>
      <c r="O474" s="143" t="n"/>
      <c r="P474" s="143" t="n"/>
    </row>
    <row r="475" ht="15.75" customHeight="1" s="218">
      <c r="M475" s="143" t="n"/>
      <c r="N475" s="143" t="n"/>
      <c r="O475" s="143" t="n"/>
      <c r="P475" s="143" t="n"/>
    </row>
    <row r="476" ht="15.75" customHeight="1" s="218">
      <c r="M476" s="143" t="n"/>
      <c r="N476" s="143" t="n"/>
      <c r="O476" s="143" t="n"/>
      <c r="P476" s="143" t="n"/>
    </row>
    <row r="477" ht="15.75" customHeight="1" s="218">
      <c r="M477" s="143" t="n"/>
      <c r="N477" s="143" t="n"/>
      <c r="O477" s="143" t="n"/>
      <c r="P477" s="143" t="n"/>
    </row>
    <row r="478" ht="15.75" customHeight="1" s="218">
      <c r="M478" s="143" t="n"/>
      <c r="N478" s="143" t="n"/>
      <c r="O478" s="143" t="n"/>
      <c r="P478" s="143" t="n"/>
    </row>
    <row r="479" ht="15.75" customHeight="1" s="218">
      <c r="M479" s="143" t="n"/>
      <c r="N479" s="143" t="n"/>
      <c r="O479" s="143" t="n"/>
      <c r="P479" s="143" t="n"/>
    </row>
    <row r="480" ht="15.75" customHeight="1" s="218">
      <c r="M480" s="143" t="n"/>
      <c r="N480" s="143" t="n"/>
      <c r="O480" s="143" t="n"/>
      <c r="P480" s="143" t="n"/>
    </row>
    <row r="481" ht="15.75" customHeight="1" s="218">
      <c r="M481" s="143" t="n"/>
      <c r="N481" s="143" t="n"/>
      <c r="O481" s="143" t="n"/>
      <c r="P481" s="143" t="n"/>
    </row>
    <row r="482" ht="15.75" customHeight="1" s="218">
      <c r="M482" s="143" t="n"/>
      <c r="N482" s="143" t="n"/>
      <c r="O482" s="143" t="n"/>
      <c r="P482" s="143" t="n"/>
    </row>
    <row r="483" ht="15.75" customHeight="1" s="218">
      <c r="M483" s="143" t="n"/>
      <c r="N483" s="143" t="n"/>
      <c r="O483" s="143" t="n"/>
      <c r="P483" s="143" t="n"/>
    </row>
    <row r="484" ht="15.75" customHeight="1" s="218">
      <c r="M484" s="143" t="n"/>
      <c r="N484" s="143" t="n"/>
      <c r="O484" s="143" t="n"/>
      <c r="P484" s="143" t="n"/>
    </row>
    <row r="485" ht="15.75" customHeight="1" s="218">
      <c r="M485" s="143" t="n"/>
      <c r="N485" s="143" t="n"/>
      <c r="O485" s="143" t="n"/>
      <c r="P485" s="143" t="n"/>
    </row>
    <row r="486" ht="15.75" customHeight="1" s="218">
      <c r="M486" s="143" t="n"/>
      <c r="N486" s="143" t="n"/>
      <c r="O486" s="143" t="n"/>
      <c r="P486" s="143" t="n"/>
    </row>
    <row r="487" ht="15.75" customHeight="1" s="218">
      <c r="M487" s="143" t="n"/>
      <c r="N487" s="143" t="n"/>
      <c r="O487" s="143" t="n"/>
      <c r="P487" s="143" t="n"/>
    </row>
    <row r="488" ht="15.75" customHeight="1" s="218">
      <c r="M488" s="143" t="n"/>
      <c r="N488" s="143" t="n"/>
      <c r="O488" s="143" t="n"/>
      <c r="P488" s="143" t="n"/>
    </row>
    <row r="489" ht="15.75" customHeight="1" s="218">
      <c r="M489" s="143" t="n"/>
      <c r="N489" s="143" t="n"/>
      <c r="O489" s="143" t="n"/>
      <c r="P489" s="143" t="n"/>
    </row>
    <row r="490" ht="15.75" customHeight="1" s="218">
      <c r="M490" s="143" t="n"/>
      <c r="N490" s="143" t="n"/>
      <c r="O490" s="143" t="n"/>
      <c r="P490" s="143" t="n"/>
    </row>
    <row r="491" ht="15.75" customHeight="1" s="218">
      <c r="M491" s="143" t="n"/>
      <c r="N491" s="143" t="n"/>
      <c r="O491" s="143" t="n"/>
      <c r="P491" s="143" t="n"/>
    </row>
    <row r="492" ht="15.75" customHeight="1" s="218">
      <c r="M492" s="143" t="n"/>
      <c r="N492" s="143" t="n"/>
      <c r="O492" s="143" t="n"/>
      <c r="P492" s="143" t="n"/>
    </row>
    <row r="493" ht="15.75" customHeight="1" s="218">
      <c r="M493" s="143" t="n"/>
      <c r="N493" s="143" t="n"/>
      <c r="O493" s="143" t="n"/>
      <c r="P493" s="143" t="n"/>
    </row>
    <row r="494" ht="15.75" customHeight="1" s="218">
      <c r="M494" s="143" t="n"/>
      <c r="N494" s="143" t="n"/>
      <c r="O494" s="143" t="n"/>
      <c r="P494" s="143" t="n"/>
    </row>
    <row r="495" ht="15.75" customHeight="1" s="218">
      <c r="M495" s="143" t="n"/>
      <c r="N495" s="143" t="n"/>
      <c r="O495" s="143" t="n"/>
      <c r="P495" s="143" t="n"/>
    </row>
    <row r="496" ht="15.75" customHeight="1" s="218">
      <c r="M496" s="143" t="n"/>
      <c r="N496" s="143" t="n"/>
      <c r="O496" s="143" t="n"/>
      <c r="P496" s="143" t="n"/>
    </row>
    <row r="497" ht="15.75" customHeight="1" s="218">
      <c r="M497" s="143" t="n"/>
      <c r="N497" s="143" t="n"/>
      <c r="O497" s="143" t="n"/>
      <c r="P497" s="143" t="n"/>
    </row>
    <row r="498" ht="15.75" customHeight="1" s="218">
      <c r="M498" s="143" t="n"/>
      <c r="N498" s="143" t="n"/>
      <c r="O498" s="143" t="n"/>
      <c r="P498" s="143" t="n"/>
    </row>
    <row r="499" ht="15.75" customHeight="1" s="218">
      <c r="M499" s="143" t="n"/>
      <c r="N499" s="143" t="n"/>
      <c r="O499" s="143" t="n"/>
      <c r="P499" s="143" t="n"/>
    </row>
    <row r="500" ht="15.75" customHeight="1" s="218">
      <c r="M500" s="143" t="n"/>
      <c r="N500" s="143" t="n"/>
      <c r="O500" s="143" t="n"/>
      <c r="P500" s="143" t="n"/>
    </row>
    <row r="501" ht="15.75" customHeight="1" s="218">
      <c r="M501" s="143" t="n"/>
      <c r="N501" s="143" t="n"/>
      <c r="O501" s="143" t="n"/>
      <c r="P501" s="143" t="n"/>
    </row>
    <row r="502" ht="15.75" customHeight="1" s="218">
      <c r="M502" s="143" t="n"/>
      <c r="N502" s="143" t="n"/>
      <c r="O502" s="143" t="n"/>
      <c r="P502" s="143" t="n"/>
    </row>
    <row r="503" ht="15.75" customHeight="1" s="218">
      <c r="M503" s="143" t="n"/>
      <c r="N503" s="143" t="n"/>
      <c r="O503" s="143" t="n"/>
      <c r="P503" s="143" t="n"/>
    </row>
    <row r="504" ht="15.75" customHeight="1" s="218">
      <c r="M504" s="143" t="n"/>
      <c r="N504" s="143" t="n"/>
      <c r="O504" s="143" t="n"/>
      <c r="P504" s="143" t="n"/>
    </row>
    <row r="505" ht="15.75" customHeight="1" s="218">
      <c r="M505" s="143" t="n"/>
      <c r="N505" s="143" t="n"/>
      <c r="O505" s="143" t="n"/>
      <c r="P505" s="143" t="n"/>
    </row>
    <row r="506" ht="15.75" customHeight="1" s="218">
      <c r="M506" s="143" t="n"/>
      <c r="N506" s="143" t="n"/>
      <c r="O506" s="143" t="n"/>
      <c r="P506" s="143" t="n"/>
    </row>
    <row r="507" ht="15.75" customHeight="1" s="218">
      <c r="M507" s="143" t="n"/>
      <c r="N507" s="143" t="n"/>
      <c r="O507" s="143" t="n"/>
      <c r="P507" s="143" t="n"/>
    </row>
    <row r="508" ht="15.75" customHeight="1" s="218">
      <c r="M508" s="143" t="n"/>
      <c r="N508" s="143" t="n"/>
      <c r="O508" s="143" t="n"/>
      <c r="P508" s="143" t="n"/>
    </row>
    <row r="509" ht="15.75" customHeight="1" s="218">
      <c r="M509" s="143" t="n"/>
      <c r="N509" s="143" t="n"/>
      <c r="O509" s="143" t="n"/>
      <c r="P509" s="143" t="n"/>
    </row>
    <row r="510" ht="15.75" customHeight="1" s="218">
      <c r="M510" s="143" t="n"/>
      <c r="N510" s="143" t="n"/>
      <c r="O510" s="143" t="n"/>
      <c r="P510" s="143" t="n"/>
    </row>
    <row r="511" ht="15.75" customHeight="1" s="218">
      <c r="M511" s="143" t="n"/>
      <c r="N511" s="143" t="n"/>
      <c r="O511" s="143" t="n"/>
      <c r="P511" s="143" t="n"/>
    </row>
    <row r="512" ht="15.75" customHeight="1" s="218">
      <c r="M512" s="143" t="n"/>
      <c r="N512" s="143" t="n"/>
      <c r="O512" s="143" t="n"/>
      <c r="P512" s="143" t="n"/>
    </row>
    <row r="513" ht="15.75" customHeight="1" s="218">
      <c r="M513" s="143" t="n"/>
      <c r="N513" s="143" t="n"/>
      <c r="O513" s="143" t="n"/>
      <c r="P513" s="143" t="n"/>
    </row>
    <row r="514" ht="15.75" customHeight="1" s="218">
      <c r="M514" s="143" t="n"/>
      <c r="N514" s="143" t="n"/>
      <c r="O514" s="143" t="n"/>
      <c r="P514" s="143" t="n"/>
    </row>
    <row r="515" ht="15.75" customHeight="1" s="218">
      <c r="M515" s="143" t="n"/>
      <c r="N515" s="143" t="n"/>
      <c r="O515" s="143" t="n"/>
      <c r="P515" s="143" t="n"/>
    </row>
    <row r="516" ht="15.75" customHeight="1" s="218">
      <c r="M516" s="143" t="n"/>
      <c r="N516" s="143" t="n"/>
      <c r="O516" s="143" t="n"/>
      <c r="P516" s="143" t="n"/>
    </row>
    <row r="517" ht="15.75" customHeight="1" s="218">
      <c r="M517" s="143" t="n"/>
      <c r="N517" s="143" t="n"/>
      <c r="O517" s="143" t="n"/>
      <c r="P517" s="143" t="n"/>
    </row>
    <row r="518" ht="15.75" customHeight="1" s="218">
      <c r="M518" s="143" t="n"/>
      <c r="N518" s="143" t="n"/>
      <c r="O518" s="143" t="n"/>
      <c r="P518" s="143" t="n"/>
    </row>
    <row r="519" ht="15.75" customHeight="1" s="218">
      <c r="M519" s="143" t="n"/>
      <c r="N519" s="143" t="n"/>
      <c r="O519" s="143" t="n"/>
      <c r="P519" s="143" t="n"/>
    </row>
    <row r="520" ht="15.75" customHeight="1" s="218">
      <c r="M520" s="143" t="n"/>
      <c r="N520" s="143" t="n"/>
      <c r="O520" s="143" t="n"/>
      <c r="P520" s="143" t="n"/>
    </row>
    <row r="521" ht="15.75" customHeight="1" s="218">
      <c r="M521" s="143" t="n"/>
      <c r="N521" s="143" t="n"/>
      <c r="O521" s="143" t="n"/>
      <c r="P521" s="143" t="n"/>
    </row>
    <row r="522" ht="15.75" customHeight="1" s="218">
      <c r="M522" s="143" t="n"/>
      <c r="N522" s="143" t="n"/>
      <c r="O522" s="143" t="n"/>
      <c r="P522" s="143" t="n"/>
    </row>
    <row r="523" ht="15.75" customHeight="1" s="218">
      <c r="M523" s="143" t="n"/>
      <c r="N523" s="143" t="n"/>
      <c r="O523" s="143" t="n"/>
      <c r="P523" s="143" t="n"/>
    </row>
    <row r="524" ht="15.75" customHeight="1" s="218">
      <c r="M524" s="143" t="n"/>
      <c r="N524" s="143" t="n"/>
      <c r="O524" s="143" t="n"/>
      <c r="P524" s="143" t="n"/>
    </row>
    <row r="525" ht="15.75" customHeight="1" s="218">
      <c r="M525" s="143" t="n"/>
      <c r="N525" s="143" t="n"/>
      <c r="O525" s="143" t="n"/>
      <c r="P525" s="143" t="n"/>
    </row>
    <row r="526" ht="15.75" customHeight="1" s="218">
      <c r="M526" s="143" t="n"/>
      <c r="N526" s="143" t="n"/>
      <c r="O526" s="143" t="n"/>
      <c r="P526" s="143" t="n"/>
    </row>
    <row r="527" ht="15.75" customHeight="1" s="218">
      <c r="M527" s="143" t="n"/>
      <c r="N527" s="143" t="n"/>
      <c r="O527" s="143" t="n"/>
      <c r="P527" s="143" t="n"/>
    </row>
    <row r="528" ht="15.75" customHeight="1" s="218">
      <c r="M528" s="143" t="n"/>
      <c r="N528" s="143" t="n"/>
      <c r="O528" s="143" t="n"/>
      <c r="P528" s="143" t="n"/>
    </row>
    <row r="529" ht="15.75" customHeight="1" s="218">
      <c r="M529" s="143" t="n"/>
      <c r="N529" s="143" t="n"/>
      <c r="O529" s="143" t="n"/>
      <c r="P529" s="143" t="n"/>
    </row>
    <row r="530" ht="15.75" customHeight="1" s="218">
      <c r="M530" s="143" t="n"/>
      <c r="N530" s="143" t="n"/>
      <c r="O530" s="143" t="n"/>
      <c r="P530" s="143" t="n"/>
    </row>
    <row r="531" ht="15.75" customHeight="1" s="218">
      <c r="M531" s="143" t="n"/>
      <c r="N531" s="143" t="n"/>
      <c r="O531" s="143" t="n"/>
      <c r="P531" s="143" t="n"/>
    </row>
    <row r="532" ht="15.75" customHeight="1" s="218">
      <c r="M532" s="143" t="n"/>
      <c r="N532" s="143" t="n"/>
      <c r="O532" s="143" t="n"/>
      <c r="P532" s="143" t="n"/>
    </row>
    <row r="533" ht="15.75" customHeight="1" s="218">
      <c r="M533" s="143" t="n"/>
      <c r="N533" s="143" t="n"/>
      <c r="O533" s="143" t="n"/>
      <c r="P533" s="143" t="n"/>
    </row>
    <row r="534" ht="15.75" customHeight="1" s="218">
      <c r="M534" s="143" t="n"/>
      <c r="N534" s="143" t="n"/>
      <c r="O534" s="143" t="n"/>
      <c r="P534" s="143" t="n"/>
    </row>
    <row r="535" ht="15.75" customHeight="1" s="218">
      <c r="M535" s="143" t="n"/>
      <c r="N535" s="143" t="n"/>
      <c r="O535" s="143" t="n"/>
      <c r="P535" s="143" t="n"/>
    </row>
    <row r="536" ht="15.75" customHeight="1" s="218">
      <c r="M536" s="143" t="n"/>
      <c r="N536" s="143" t="n"/>
      <c r="O536" s="143" t="n"/>
      <c r="P536" s="143" t="n"/>
    </row>
    <row r="537" ht="15.75" customHeight="1" s="218">
      <c r="M537" s="143" t="n"/>
      <c r="N537" s="143" t="n"/>
      <c r="O537" s="143" t="n"/>
      <c r="P537" s="143" t="n"/>
    </row>
    <row r="538" ht="15.75" customHeight="1" s="218">
      <c r="M538" s="143" t="n"/>
      <c r="N538" s="143" t="n"/>
      <c r="O538" s="143" t="n"/>
      <c r="P538" s="143" t="n"/>
    </row>
    <row r="539" ht="15.75" customHeight="1" s="218">
      <c r="M539" s="143" t="n"/>
      <c r="N539" s="143" t="n"/>
      <c r="O539" s="143" t="n"/>
      <c r="P539" s="143" t="n"/>
    </row>
    <row r="540" ht="15.75" customHeight="1" s="218">
      <c r="M540" s="143" t="n"/>
      <c r="N540" s="143" t="n"/>
      <c r="O540" s="143" t="n"/>
      <c r="P540" s="143" t="n"/>
    </row>
    <row r="541" ht="15.75" customHeight="1" s="218">
      <c r="M541" s="143" t="n"/>
      <c r="N541" s="143" t="n"/>
      <c r="O541" s="143" t="n"/>
      <c r="P541" s="143" t="n"/>
    </row>
    <row r="542" ht="15.75" customHeight="1" s="218">
      <c r="M542" s="143" t="n"/>
      <c r="N542" s="143" t="n"/>
      <c r="O542" s="143" t="n"/>
      <c r="P542" s="143" t="n"/>
    </row>
    <row r="543" ht="15.75" customHeight="1" s="218">
      <c r="M543" s="143" t="n"/>
      <c r="N543" s="143" t="n"/>
      <c r="O543" s="143" t="n"/>
      <c r="P543" s="143" t="n"/>
    </row>
    <row r="544" ht="15.75" customHeight="1" s="218">
      <c r="M544" s="143" t="n"/>
      <c r="N544" s="143" t="n"/>
      <c r="O544" s="143" t="n"/>
      <c r="P544" s="143" t="n"/>
    </row>
    <row r="545" ht="15.75" customHeight="1" s="218">
      <c r="M545" s="143" t="n"/>
      <c r="N545" s="143" t="n"/>
      <c r="O545" s="143" t="n"/>
      <c r="P545" s="143" t="n"/>
    </row>
    <row r="546" ht="15.75" customHeight="1" s="218">
      <c r="M546" s="143" t="n"/>
      <c r="N546" s="143" t="n"/>
      <c r="O546" s="143" t="n"/>
      <c r="P546" s="143" t="n"/>
    </row>
    <row r="547" ht="15.75" customHeight="1" s="218">
      <c r="M547" s="143" t="n"/>
      <c r="N547" s="143" t="n"/>
      <c r="O547" s="143" t="n"/>
      <c r="P547" s="143" t="n"/>
    </row>
    <row r="548" ht="15.75" customHeight="1" s="218">
      <c r="M548" s="143" t="n"/>
      <c r="N548" s="143" t="n"/>
      <c r="O548" s="143" t="n"/>
      <c r="P548" s="143" t="n"/>
    </row>
    <row r="549" ht="15.75" customHeight="1" s="218">
      <c r="M549" s="143" t="n"/>
      <c r="N549" s="143" t="n"/>
      <c r="O549" s="143" t="n"/>
      <c r="P549" s="143" t="n"/>
    </row>
    <row r="550" ht="15.75" customHeight="1" s="218">
      <c r="M550" s="143" t="n"/>
      <c r="N550" s="143" t="n"/>
      <c r="O550" s="143" t="n"/>
      <c r="P550" s="143" t="n"/>
    </row>
    <row r="551" ht="15.75" customHeight="1" s="218">
      <c r="M551" s="143" t="n"/>
      <c r="N551" s="143" t="n"/>
      <c r="O551" s="143" t="n"/>
      <c r="P551" s="143" t="n"/>
    </row>
    <row r="552" ht="15.75" customHeight="1" s="218">
      <c r="M552" s="143" t="n"/>
      <c r="N552" s="143" t="n"/>
      <c r="O552" s="143" t="n"/>
      <c r="P552" s="143" t="n"/>
    </row>
    <row r="553" ht="15.75" customHeight="1" s="218">
      <c r="M553" s="143" t="n"/>
      <c r="N553" s="143" t="n"/>
      <c r="O553" s="143" t="n"/>
      <c r="P553" s="143" t="n"/>
    </row>
    <row r="554" ht="15.75" customHeight="1" s="218">
      <c r="M554" s="143" t="n"/>
      <c r="N554" s="143" t="n"/>
      <c r="O554" s="143" t="n"/>
      <c r="P554" s="143" t="n"/>
    </row>
    <row r="555" ht="15.75" customHeight="1" s="218">
      <c r="M555" s="143" t="n"/>
      <c r="N555" s="143" t="n"/>
      <c r="O555" s="143" t="n"/>
      <c r="P555" s="143" t="n"/>
    </row>
    <row r="556" ht="15.75" customHeight="1" s="218">
      <c r="M556" s="143" t="n"/>
      <c r="N556" s="143" t="n"/>
      <c r="O556" s="143" t="n"/>
      <c r="P556" s="143" t="n"/>
    </row>
    <row r="557" ht="15.75" customHeight="1" s="218">
      <c r="M557" s="143" t="n"/>
      <c r="N557" s="143" t="n"/>
      <c r="O557" s="143" t="n"/>
      <c r="P557" s="143" t="n"/>
    </row>
    <row r="558" ht="15.75" customHeight="1" s="218">
      <c r="M558" s="143" t="n"/>
      <c r="N558" s="143" t="n"/>
      <c r="O558" s="143" t="n"/>
      <c r="P558" s="143" t="n"/>
    </row>
    <row r="559" ht="15.75" customHeight="1" s="218">
      <c r="M559" s="143" t="n"/>
      <c r="N559" s="143" t="n"/>
      <c r="O559" s="143" t="n"/>
      <c r="P559" s="143" t="n"/>
    </row>
    <row r="560" ht="15.75" customHeight="1" s="218">
      <c r="M560" s="143" t="n"/>
      <c r="N560" s="143" t="n"/>
      <c r="O560" s="143" t="n"/>
      <c r="P560" s="143" t="n"/>
    </row>
    <row r="561" ht="15.75" customHeight="1" s="218">
      <c r="M561" s="143" t="n"/>
      <c r="N561" s="143" t="n"/>
      <c r="O561" s="143" t="n"/>
      <c r="P561" s="143" t="n"/>
    </row>
    <row r="562" ht="15.75" customHeight="1" s="218">
      <c r="M562" s="143" t="n"/>
      <c r="N562" s="143" t="n"/>
      <c r="O562" s="143" t="n"/>
      <c r="P562" s="143" t="n"/>
    </row>
    <row r="563" ht="15.75" customHeight="1" s="218">
      <c r="M563" s="143" t="n"/>
      <c r="N563" s="143" t="n"/>
      <c r="O563" s="143" t="n"/>
      <c r="P563" s="143" t="n"/>
    </row>
    <row r="564" ht="15.75" customHeight="1" s="218">
      <c r="M564" s="143" t="n"/>
      <c r="N564" s="143" t="n"/>
      <c r="O564" s="143" t="n"/>
      <c r="P564" s="143" t="n"/>
    </row>
    <row r="565" ht="15.75" customHeight="1" s="218">
      <c r="M565" s="143" t="n"/>
      <c r="N565" s="143" t="n"/>
      <c r="O565" s="143" t="n"/>
      <c r="P565" s="143" t="n"/>
    </row>
    <row r="566" ht="15.75" customHeight="1" s="218">
      <c r="M566" s="143" t="n"/>
      <c r="N566" s="143" t="n"/>
      <c r="O566" s="143" t="n"/>
      <c r="P566" s="143" t="n"/>
    </row>
    <row r="567" ht="15.75" customHeight="1" s="218">
      <c r="M567" s="143" t="n"/>
      <c r="N567" s="143" t="n"/>
      <c r="O567" s="143" t="n"/>
      <c r="P567" s="143" t="n"/>
    </row>
    <row r="568" ht="15.75" customHeight="1" s="218">
      <c r="M568" s="143" t="n"/>
      <c r="N568" s="143" t="n"/>
      <c r="O568" s="143" t="n"/>
      <c r="P568" s="143" t="n"/>
    </row>
    <row r="569" ht="15.75" customHeight="1" s="218">
      <c r="M569" s="143" t="n"/>
      <c r="N569" s="143" t="n"/>
      <c r="O569" s="143" t="n"/>
      <c r="P569" s="143" t="n"/>
    </row>
    <row r="570" ht="15.75" customHeight="1" s="218">
      <c r="M570" s="143" t="n"/>
      <c r="N570" s="143" t="n"/>
      <c r="O570" s="143" t="n"/>
      <c r="P570" s="143" t="n"/>
    </row>
    <row r="571" ht="15.75" customHeight="1" s="218">
      <c r="M571" s="143" t="n"/>
      <c r="N571" s="143" t="n"/>
      <c r="O571" s="143" t="n"/>
      <c r="P571" s="143" t="n"/>
    </row>
    <row r="572" ht="15.75" customHeight="1" s="218">
      <c r="M572" s="143" t="n"/>
      <c r="N572" s="143" t="n"/>
      <c r="O572" s="143" t="n"/>
      <c r="P572" s="143" t="n"/>
    </row>
    <row r="573" ht="15.75" customHeight="1" s="218">
      <c r="M573" s="143" t="n"/>
      <c r="N573" s="143" t="n"/>
      <c r="O573" s="143" t="n"/>
      <c r="P573" s="143" t="n"/>
    </row>
    <row r="574" ht="15.75" customHeight="1" s="218">
      <c r="M574" s="143" t="n"/>
      <c r="N574" s="143" t="n"/>
      <c r="O574" s="143" t="n"/>
      <c r="P574" s="143" t="n"/>
    </row>
    <row r="575" ht="15.75" customHeight="1" s="218">
      <c r="M575" s="143" t="n"/>
      <c r="N575" s="143" t="n"/>
      <c r="O575" s="143" t="n"/>
      <c r="P575" s="143" t="n"/>
    </row>
    <row r="576" ht="15.75" customHeight="1" s="218">
      <c r="M576" s="143" t="n"/>
      <c r="N576" s="143" t="n"/>
      <c r="O576" s="143" t="n"/>
      <c r="P576" s="143" t="n"/>
    </row>
    <row r="577" ht="15.75" customHeight="1" s="218">
      <c r="M577" s="143" t="n"/>
      <c r="N577" s="143" t="n"/>
      <c r="O577" s="143" t="n"/>
      <c r="P577" s="143" t="n"/>
    </row>
    <row r="578" ht="15.75" customHeight="1" s="218">
      <c r="M578" s="143" t="n"/>
      <c r="N578" s="143" t="n"/>
      <c r="O578" s="143" t="n"/>
      <c r="P578" s="143" t="n"/>
    </row>
    <row r="579" ht="15.75" customHeight="1" s="218">
      <c r="M579" s="143" t="n"/>
      <c r="N579" s="143" t="n"/>
      <c r="O579" s="143" t="n"/>
      <c r="P579" s="143" t="n"/>
    </row>
    <row r="580" ht="15.75" customHeight="1" s="218">
      <c r="M580" s="143" t="n"/>
      <c r="N580" s="143" t="n"/>
      <c r="O580" s="143" t="n"/>
      <c r="P580" s="143" t="n"/>
    </row>
    <row r="581" ht="15.75" customHeight="1" s="218">
      <c r="M581" s="143" t="n"/>
      <c r="N581" s="143" t="n"/>
      <c r="O581" s="143" t="n"/>
      <c r="P581" s="143" t="n"/>
    </row>
    <row r="582" ht="15.75" customHeight="1" s="218">
      <c r="M582" s="143" t="n"/>
      <c r="N582" s="143" t="n"/>
      <c r="O582" s="143" t="n"/>
      <c r="P582" s="143" t="n"/>
    </row>
    <row r="583" ht="15.75" customHeight="1" s="218">
      <c r="M583" s="143" t="n"/>
      <c r="N583" s="143" t="n"/>
      <c r="O583" s="143" t="n"/>
      <c r="P583" s="143" t="n"/>
    </row>
    <row r="584" ht="15.75" customHeight="1" s="218">
      <c r="M584" s="143" t="n"/>
      <c r="N584" s="143" t="n"/>
      <c r="O584" s="143" t="n"/>
      <c r="P584" s="143" t="n"/>
    </row>
    <row r="585" ht="15.75" customHeight="1" s="218">
      <c r="M585" s="143" t="n"/>
      <c r="N585" s="143" t="n"/>
      <c r="O585" s="143" t="n"/>
      <c r="P585" s="143" t="n"/>
    </row>
    <row r="586" ht="15.75" customHeight="1" s="218">
      <c r="M586" s="143" t="n"/>
      <c r="N586" s="143" t="n"/>
      <c r="O586" s="143" t="n"/>
      <c r="P586" s="143" t="n"/>
    </row>
    <row r="587" ht="15.75" customHeight="1" s="218">
      <c r="M587" s="143" t="n"/>
      <c r="N587" s="143" t="n"/>
      <c r="O587" s="143" t="n"/>
      <c r="P587" s="143" t="n"/>
    </row>
    <row r="588" ht="15.75" customHeight="1" s="218">
      <c r="M588" s="143" t="n"/>
      <c r="N588" s="143" t="n"/>
      <c r="O588" s="143" t="n"/>
      <c r="P588" s="143" t="n"/>
    </row>
    <row r="589" ht="15.75" customHeight="1" s="218">
      <c r="M589" s="143" t="n"/>
      <c r="N589" s="143" t="n"/>
      <c r="O589" s="143" t="n"/>
      <c r="P589" s="143" t="n"/>
    </row>
    <row r="590" ht="15.75" customHeight="1" s="218">
      <c r="M590" s="143" t="n"/>
      <c r="N590" s="143" t="n"/>
      <c r="O590" s="143" t="n"/>
      <c r="P590" s="143" t="n"/>
    </row>
    <row r="591" ht="15.75" customHeight="1" s="218">
      <c r="M591" s="143" t="n"/>
      <c r="N591" s="143" t="n"/>
      <c r="O591" s="143" t="n"/>
      <c r="P591" s="143" t="n"/>
    </row>
    <row r="592" ht="15.75" customHeight="1" s="218">
      <c r="M592" s="143" t="n"/>
      <c r="N592" s="143" t="n"/>
      <c r="O592" s="143" t="n"/>
      <c r="P592" s="143" t="n"/>
    </row>
    <row r="593" ht="15.75" customHeight="1" s="218">
      <c r="M593" s="143" t="n"/>
      <c r="N593" s="143" t="n"/>
      <c r="O593" s="143" t="n"/>
      <c r="P593" s="143" t="n"/>
    </row>
    <row r="594" ht="15.75" customHeight="1" s="218">
      <c r="M594" s="143" t="n"/>
      <c r="N594" s="143" t="n"/>
      <c r="O594" s="143" t="n"/>
      <c r="P594" s="143" t="n"/>
    </row>
    <row r="595" ht="15.75" customHeight="1" s="218">
      <c r="M595" s="143" t="n"/>
      <c r="N595" s="143" t="n"/>
      <c r="O595" s="143" t="n"/>
      <c r="P595" s="143" t="n"/>
    </row>
    <row r="596" ht="15.75" customHeight="1" s="218">
      <c r="M596" s="143" t="n"/>
      <c r="N596" s="143" t="n"/>
      <c r="O596" s="143" t="n"/>
      <c r="P596" s="143" t="n"/>
    </row>
    <row r="597" ht="15.75" customHeight="1" s="218">
      <c r="M597" s="143" t="n"/>
      <c r="N597" s="143" t="n"/>
      <c r="O597" s="143" t="n"/>
      <c r="P597" s="143" t="n"/>
    </row>
    <row r="598" ht="15.75" customHeight="1" s="218">
      <c r="M598" s="143" t="n"/>
      <c r="N598" s="143" t="n"/>
      <c r="O598" s="143" t="n"/>
      <c r="P598" s="143" t="n"/>
    </row>
    <row r="599" ht="15.75" customHeight="1" s="218">
      <c r="M599" s="143" t="n"/>
      <c r="N599" s="143" t="n"/>
      <c r="O599" s="143" t="n"/>
      <c r="P599" s="143" t="n"/>
    </row>
    <row r="600" ht="15.75" customHeight="1" s="218">
      <c r="M600" s="143" t="n"/>
      <c r="N600" s="143" t="n"/>
      <c r="O600" s="143" t="n"/>
      <c r="P600" s="143" t="n"/>
    </row>
    <row r="601" ht="15.75" customHeight="1" s="218">
      <c r="M601" s="143" t="n"/>
      <c r="N601" s="143" t="n"/>
      <c r="O601" s="143" t="n"/>
      <c r="P601" s="143" t="n"/>
    </row>
    <row r="602" ht="15.75" customHeight="1" s="218">
      <c r="M602" s="143" t="n"/>
      <c r="N602" s="143" t="n"/>
      <c r="O602" s="143" t="n"/>
      <c r="P602" s="143" t="n"/>
    </row>
    <row r="603" ht="15.75" customHeight="1" s="218">
      <c r="M603" s="143" t="n"/>
      <c r="N603" s="143" t="n"/>
      <c r="O603" s="143" t="n"/>
      <c r="P603" s="143" t="n"/>
    </row>
    <row r="604" ht="15.75" customHeight="1" s="218">
      <c r="M604" s="143" t="n"/>
      <c r="N604" s="143" t="n"/>
      <c r="O604" s="143" t="n"/>
      <c r="P604" s="143" t="n"/>
    </row>
    <row r="605" ht="15.75" customHeight="1" s="218">
      <c r="M605" s="143" t="n"/>
      <c r="N605" s="143" t="n"/>
      <c r="O605" s="143" t="n"/>
      <c r="P605" s="143" t="n"/>
    </row>
    <row r="606" ht="15.75" customHeight="1" s="218">
      <c r="M606" s="143" t="n"/>
      <c r="N606" s="143" t="n"/>
      <c r="O606" s="143" t="n"/>
      <c r="P606" s="143" t="n"/>
    </row>
    <row r="607" ht="15.75" customHeight="1" s="218">
      <c r="M607" s="143" t="n"/>
      <c r="N607" s="143" t="n"/>
      <c r="O607" s="143" t="n"/>
      <c r="P607" s="143" t="n"/>
    </row>
    <row r="608" ht="15.75" customHeight="1" s="218">
      <c r="M608" s="143" t="n"/>
      <c r="N608" s="143" t="n"/>
      <c r="O608" s="143" t="n"/>
      <c r="P608" s="143" t="n"/>
    </row>
    <row r="609" ht="15.75" customHeight="1" s="218">
      <c r="M609" s="143" t="n"/>
      <c r="N609" s="143" t="n"/>
      <c r="O609" s="143" t="n"/>
      <c r="P609" s="143" t="n"/>
    </row>
    <row r="610" ht="15.75" customHeight="1" s="218">
      <c r="M610" s="143" t="n"/>
      <c r="N610" s="143" t="n"/>
      <c r="O610" s="143" t="n"/>
      <c r="P610" s="143" t="n"/>
    </row>
    <row r="611" ht="15.75" customHeight="1" s="218">
      <c r="M611" s="143" t="n"/>
      <c r="N611" s="143" t="n"/>
      <c r="O611" s="143" t="n"/>
      <c r="P611" s="143" t="n"/>
    </row>
    <row r="612" ht="15.75" customHeight="1" s="218">
      <c r="M612" s="143" t="n"/>
      <c r="N612" s="143" t="n"/>
      <c r="O612" s="143" t="n"/>
      <c r="P612" s="143" t="n"/>
    </row>
    <row r="613" ht="15.75" customHeight="1" s="218">
      <c r="M613" s="143" t="n"/>
      <c r="N613" s="143" t="n"/>
      <c r="O613" s="143" t="n"/>
      <c r="P613" s="143" t="n"/>
    </row>
    <row r="614" ht="15.75" customHeight="1" s="218">
      <c r="M614" s="143" t="n"/>
      <c r="N614" s="143" t="n"/>
      <c r="O614" s="143" t="n"/>
      <c r="P614" s="143" t="n"/>
    </row>
    <row r="615" ht="15.75" customHeight="1" s="218">
      <c r="M615" s="143" t="n"/>
      <c r="N615" s="143" t="n"/>
      <c r="O615" s="143" t="n"/>
      <c r="P615" s="143" t="n"/>
    </row>
    <row r="616" ht="15.75" customHeight="1" s="218">
      <c r="M616" s="143" t="n"/>
      <c r="N616" s="143" t="n"/>
      <c r="O616" s="143" t="n"/>
      <c r="P616" s="143" t="n"/>
    </row>
    <row r="617" ht="15.75" customHeight="1" s="218">
      <c r="M617" s="143" t="n"/>
      <c r="N617" s="143" t="n"/>
      <c r="O617" s="143" t="n"/>
      <c r="P617" s="143" t="n"/>
    </row>
    <row r="618" ht="15.75" customHeight="1" s="218">
      <c r="M618" s="143" t="n"/>
      <c r="N618" s="143" t="n"/>
      <c r="O618" s="143" t="n"/>
      <c r="P618" s="143" t="n"/>
    </row>
    <row r="619" ht="15.75" customHeight="1" s="218">
      <c r="M619" s="143" t="n"/>
      <c r="N619" s="143" t="n"/>
      <c r="O619" s="143" t="n"/>
      <c r="P619" s="143" t="n"/>
    </row>
    <row r="620" ht="15.75" customHeight="1" s="218">
      <c r="M620" s="143" t="n"/>
      <c r="N620" s="143" t="n"/>
      <c r="O620" s="143" t="n"/>
      <c r="P620" s="143" t="n"/>
    </row>
    <row r="621" ht="15.75" customHeight="1" s="218">
      <c r="M621" s="143" t="n"/>
      <c r="N621" s="143" t="n"/>
      <c r="O621" s="143" t="n"/>
      <c r="P621" s="143" t="n"/>
    </row>
    <row r="622" ht="15.75" customHeight="1" s="218">
      <c r="M622" s="143" t="n"/>
      <c r="N622" s="143" t="n"/>
      <c r="O622" s="143" t="n"/>
      <c r="P622" s="143" t="n"/>
    </row>
    <row r="623" ht="15.75" customHeight="1" s="218">
      <c r="M623" s="143" t="n"/>
      <c r="N623" s="143" t="n"/>
      <c r="O623" s="143" t="n"/>
      <c r="P623" s="143" t="n"/>
    </row>
    <row r="624" ht="15.75" customHeight="1" s="218">
      <c r="M624" s="143" t="n"/>
      <c r="N624" s="143" t="n"/>
      <c r="O624" s="143" t="n"/>
      <c r="P624" s="143" t="n"/>
    </row>
    <row r="625" ht="15.75" customHeight="1" s="218">
      <c r="M625" s="143" t="n"/>
      <c r="N625" s="143" t="n"/>
      <c r="O625" s="143" t="n"/>
      <c r="P625" s="143" t="n"/>
    </row>
    <row r="626" ht="15.75" customHeight="1" s="218">
      <c r="M626" s="143" t="n"/>
      <c r="N626" s="143" t="n"/>
      <c r="O626" s="143" t="n"/>
      <c r="P626" s="143" t="n"/>
    </row>
    <row r="627" ht="15.75" customHeight="1" s="218">
      <c r="M627" s="143" t="n"/>
      <c r="N627" s="143" t="n"/>
      <c r="O627" s="143" t="n"/>
      <c r="P627" s="143" t="n"/>
    </row>
    <row r="628" ht="15.75" customHeight="1" s="218">
      <c r="M628" s="143" t="n"/>
      <c r="N628" s="143" t="n"/>
      <c r="O628" s="143" t="n"/>
      <c r="P628" s="143" t="n"/>
    </row>
    <row r="629" ht="15.75" customHeight="1" s="218">
      <c r="M629" s="143" t="n"/>
      <c r="N629" s="143" t="n"/>
      <c r="O629" s="143" t="n"/>
      <c r="P629" s="143" t="n"/>
    </row>
    <row r="630" ht="15.75" customHeight="1" s="218">
      <c r="M630" s="143" t="n"/>
      <c r="N630" s="143" t="n"/>
      <c r="O630" s="143" t="n"/>
      <c r="P630" s="143" t="n"/>
    </row>
    <row r="631" ht="15.75" customHeight="1" s="218">
      <c r="M631" s="143" t="n"/>
      <c r="N631" s="143" t="n"/>
      <c r="O631" s="143" t="n"/>
      <c r="P631" s="143" t="n"/>
    </row>
    <row r="632" ht="15.75" customHeight="1" s="218">
      <c r="M632" s="143" t="n"/>
      <c r="N632" s="143" t="n"/>
      <c r="O632" s="143" t="n"/>
      <c r="P632" s="143" t="n"/>
    </row>
    <row r="633" ht="15.75" customHeight="1" s="218">
      <c r="M633" s="143" t="n"/>
      <c r="N633" s="143" t="n"/>
      <c r="O633" s="143" t="n"/>
      <c r="P633" s="143" t="n"/>
    </row>
    <row r="634" ht="15.75" customHeight="1" s="218">
      <c r="M634" s="143" t="n"/>
      <c r="N634" s="143" t="n"/>
      <c r="O634" s="143" t="n"/>
      <c r="P634" s="143" t="n"/>
    </row>
    <row r="635" ht="15.75" customHeight="1" s="218">
      <c r="M635" s="143" t="n"/>
      <c r="N635" s="143" t="n"/>
      <c r="O635" s="143" t="n"/>
      <c r="P635" s="143" t="n"/>
    </row>
    <row r="636" ht="15.75" customHeight="1" s="218">
      <c r="M636" s="143" t="n"/>
      <c r="N636" s="143" t="n"/>
      <c r="O636" s="143" t="n"/>
      <c r="P636" s="143" t="n"/>
    </row>
    <row r="637" ht="15.75" customHeight="1" s="218">
      <c r="M637" s="143" t="n"/>
      <c r="N637" s="143" t="n"/>
      <c r="O637" s="143" t="n"/>
      <c r="P637" s="143" t="n"/>
    </row>
    <row r="638" ht="15.75" customHeight="1" s="218">
      <c r="M638" s="143" t="n"/>
      <c r="N638" s="143" t="n"/>
      <c r="O638" s="143" t="n"/>
      <c r="P638" s="143" t="n"/>
    </row>
    <row r="639" ht="15.75" customHeight="1" s="218">
      <c r="M639" s="143" t="n"/>
      <c r="N639" s="143" t="n"/>
      <c r="O639" s="143" t="n"/>
      <c r="P639" s="143" t="n"/>
    </row>
    <row r="640" ht="15.75" customHeight="1" s="218">
      <c r="M640" s="143" t="n"/>
      <c r="N640" s="143" t="n"/>
      <c r="O640" s="143" t="n"/>
      <c r="P640" s="143" t="n"/>
    </row>
    <row r="641" ht="15.75" customHeight="1" s="218">
      <c r="M641" s="143" t="n"/>
      <c r="N641" s="143" t="n"/>
      <c r="O641" s="143" t="n"/>
      <c r="P641" s="143" t="n"/>
    </row>
    <row r="642" ht="15.75" customHeight="1" s="218">
      <c r="M642" s="143" t="n"/>
      <c r="N642" s="143" t="n"/>
      <c r="O642" s="143" t="n"/>
      <c r="P642" s="143" t="n"/>
    </row>
    <row r="643" ht="15.75" customHeight="1" s="218">
      <c r="M643" s="143" t="n"/>
      <c r="N643" s="143" t="n"/>
      <c r="O643" s="143" t="n"/>
      <c r="P643" s="143" t="n"/>
    </row>
    <row r="644" ht="15.75" customHeight="1" s="218">
      <c r="M644" s="143" t="n"/>
      <c r="N644" s="143" t="n"/>
      <c r="O644" s="143" t="n"/>
      <c r="P644" s="143" t="n"/>
    </row>
    <row r="645" ht="15.75" customHeight="1" s="218">
      <c r="M645" s="143" t="n"/>
      <c r="N645" s="143" t="n"/>
      <c r="O645" s="143" t="n"/>
      <c r="P645" s="143" t="n"/>
    </row>
    <row r="646" ht="15.75" customHeight="1" s="218">
      <c r="M646" s="143" t="n"/>
      <c r="N646" s="143" t="n"/>
      <c r="O646" s="143" t="n"/>
      <c r="P646" s="143" t="n"/>
    </row>
    <row r="647" ht="15.75" customHeight="1" s="218">
      <c r="M647" s="143" t="n"/>
      <c r="N647" s="143" t="n"/>
      <c r="O647" s="143" t="n"/>
      <c r="P647" s="143" t="n"/>
    </row>
    <row r="648" ht="15.75" customHeight="1" s="218">
      <c r="M648" s="143" t="n"/>
      <c r="N648" s="143" t="n"/>
      <c r="O648" s="143" t="n"/>
      <c r="P648" s="143" t="n"/>
    </row>
    <row r="649" ht="15.75" customHeight="1" s="218">
      <c r="M649" s="143" t="n"/>
      <c r="N649" s="143" t="n"/>
      <c r="O649" s="143" t="n"/>
      <c r="P649" s="143" t="n"/>
    </row>
    <row r="650" ht="15.75" customHeight="1" s="218">
      <c r="M650" s="143" t="n"/>
      <c r="N650" s="143" t="n"/>
      <c r="O650" s="143" t="n"/>
      <c r="P650" s="143" t="n"/>
    </row>
    <row r="651" ht="15.75" customHeight="1" s="218">
      <c r="M651" s="143" t="n"/>
      <c r="N651" s="143" t="n"/>
      <c r="O651" s="143" t="n"/>
      <c r="P651" s="143" t="n"/>
    </row>
    <row r="652" ht="15.75" customHeight="1" s="218">
      <c r="M652" s="143" t="n"/>
      <c r="N652" s="143" t="n"/>
      <c r="O652" s="143" t="n"/>
      <c r="P652" s="143" t="n"/>
    </row>
    <row r="653" ht="15.75" customHeight="1" s="218">
      <c r="M653" s="143" t="n"/>
      <c r="N653" s="143" t="n"/>
      <c r="O653" s="143" t="n"/>
      <c r="P653" s="143" t="n"/>
    </row>
    <row r="654" ht="15.75" customHeight="1" s="218">
      <c r="M654" s="143" t="n"/>
      <c r="N654" s="143" t="n"/>
      <c r="O654" s="143" t="n"/>
      <c r="P654" s="143" t="n"/>
    </row>
    <row r="655" ht="15.75" customHeight="1" s="218">
      <c r="M655" s="143" t="n"/>
      <c r="N655" s="143" t="n"/>
      <c r="O655" s="143" t="n"/>
      <c r="P655" s="143" t="n"/>
    </row>
    <row r="656" ht="15.75" customHeight="1" s="218">
      <c r="M656" s="143" t="n"/>
      <c r="N656" s="143" t="n"/>
      <c r="O656" s="143" t="n"/>
      <c r="P656" s="143" t="n"/>
    </row>
    <row r="657" ht="15.75" customHeight="1" s="218">
      <c r="M657" s="143" t="n"/>
      <c r="N657" s="143" t="n"/>
      <c r="O657" s="143" t="n"/>
      <c r="P657" s="143" t="n"/>
    </row>
    <row r="658" ht="15.75" customHeight="1" s="218">
      <c r="M658" s="143" t="n"/>
      <c r="N658" s="143" t="n"/>
      <c r="O658" s="143" t="n"/>
      <c r="P658" s="143" t="n"/>
    </row>
    <row r="659" ht="15.75" customHeight="1" s="218">
      <c r="M659" s="143" t="n"/>
      <c r="N659" s="143" t="n"/>
      <c r="O659" s="143" t="n"/>
      <c r="P659" s="143" t="n"/>
    </row>
    <row r="660" ht="15.75" customHeight="1" s="218">
      <c r="M660" s="143" t="n"/>
      <c r="N660" s="143" t="n"/>
      <c r="O660" s="143" t="n"/>
      <c r="P660" s="143" t="n"/>
    </row>
    <row r="661" ht="15.75" customHeight="1" s="218">
      <c r="M661" s="143" t="n"/>
      <c r="N661" s="143" t="n"/>
      <c r="O661" s="143" t="n"/>
      <c r="P661" s="143" t="n"/>
    </row>
    <row r="662" ht="15.75" customHeight="1" s="218">
      <c r="M662" s="143" t="n"/>
      <c r="N662" s="143" t="n"/>
      <c r="O662" s="143" t="n"/>
      <c r="P662" s="143" t="n"/>
    </row>
    <row r="663" ht="15.75" customHeight="1" s="218">
      <c r="M663" s="143" t="n"/>
      <c r="N663" s="143" t="n"/>
      <c r="O663" s="143" t="n"/>
      <c r="P663" s="143" t="n"/>
    </row>
    <row r="664" ht="15.75" customHeight="1" s="218">
      <c r="M664" s="143" t="n"/>
      <c r="N664" s="143" t="n"/>
      <c r="O664" s="143" t="n"/>
      <c r="P664" s="143" t="n"/>
    </row>
    <row r="665" ht="15.75" customHeight="1" s="218">
      <c r="M665" s="143" t="n"/>
      <c r="N665" s="143" t="n"/>
      <c r="O665" s="143" t="n"/>
      <c r="P665" s="143" t="n"/>
    </row>
    <row r="666" ht="15.75" customHeight="1" s="218">
      <c r="M666" s="143" t="n"/>
      <c r="N666" s="143" t="n"/>
      <c r="O666" s="143" t="n"/>
      <c r="P666" s="143" t="n"/>
    </row>
    <row r="667" ht="15.75" customHeight="1" s="218">
      <c r="M667" s="143" t="n"/>
      <c r="N667" s="143" t="n"/>
      <c r="O667" s="143" t="n"/>
      <c r="P667" s="143" t="n"/>
    </row>
    <row r="668" ht="15.75" customHeight="1" s="218">
      <c r="M668" s="143" t="n"/>
      <c r="N668" s="143" t="n"/>
      <c r="O668" s="143" t="n"/>
      <c r="P668" s="143" t="n"/>
    </row>
    <row r="669" ht="15.75" customHeight="1" s="218">
      <c r="M669" s="143" t="n"/>
      <c r="N669" s="143" t="n"/>
      <c r="O669" s="143" t="n"/>
      <c r="P669" s="143" t="n"/>
    </row>
    <row r="670" ht="15.75" customHeight="1" s="218">
      <c r="M670" s="143" t="n"/>
      <c r="N670" s="143" t="n"/>
      <c r="O670" s="143" t="n"/>
      <c r="P670" s="143" t="n"/>
    </row>
    <row r="671" ht="15.75" customHeight="1" s="218">
      <c r="M671" s="143" t="n"/>
      <c r="N671" s="143" t="n"/>
      <c r="O671" s="143" t="n"/>
      <c r="P671" s="143" t="n"/>
    </row>
    <row r="672" ht="15.75" customHeight="1" s="218">
      <c r="M672" s="143" t="n"/>
      <c r="N672" s="143" t="n"/>
      <c r="O672" s="143" t="n"/>
      <c r="P672" s="143" t="n"/>
    </row>
    <row r="673" ht="15.75" customHeight="1" s="218">
      <c r="M673" s="143" t="n"/>
      <c r="N673" s="143" t="n"/>
      <c r="O673" s="143" t="n"/>
      <c r="P673" s="143" t="n"/>
    </row>
    <row r="674" ht="15.75" customHeight="1" s="218">
      <c r="M674" s="143" t="n"/>
      <c r="N674" s="143" t="n"/>
      <c r="O674" s="143" t="n"/>
      <c r="P674" s="143" t="n"/>
    </row>
    <row r="675" ht="15.75" customHeight="1" s="218">
      <c r="M675" s="143" t="n"/>
      <c r="N675" s="143" t="n"/>
      <c r="O675" s="143" t="n"/>
      <c r="P675" s="143" t="n"/>
    </row>
    <row r="676" ht="15.75" customHeight="1" s="218">
      <c r="M676" s="143" t="n"/>
      <c r="N676" s="143" t="n"/>
      <c r="O676" s="143" t="n"/>
      <c r="P676" s="143" t="n"/>
    </row>
    <row r="677" ht="15.75" customHeight="1" s="218">
      <c r="M677" s="143" t="n"/>
      <c r="N677" s="143" t="n"/>
      <c r="O677" s="143" t="n"/>
      <c r="P677" s="143" t="n"/>
    </row>
    <row r="678" ht="15.75" customHeight="1" s="218">
      <c r="M678" s="143" t="n"/>
      <c r="N678" s="143" t="n"/>
      <c r="O678" s="143" t="n"/>
      <c r="P678" s="143" t="n"/>
    </row>
    <row r="679" ht="15.75" customHeight="1" s="218">
      <c r="M679" s="143" t="n"/>
      <c r="N679" s="143" t="n"/>
      <c r="O679" s="143" t="n"/>
      <c r="P679" s="143" t="n"/>
    </row>
    <row r="680" ht="15.75" customHeight="1" s="218">
      <c r="M680" s="143" t="n"/>
      <c r="N680" s="143" t="n"/>
      <c r="O680" s="143" t="n"/>
      <c r="P680" s="143" t="n"/>
    </row>
    <row r="681" ht="15.75" customHeight="1" s="218">
      <c r="M681" s="143" t="n"/>
      <c r="N681" s="143" t="n"/>
      <c r="O681" s="143" t="n"/>
      <c r="P681" s="143" t="n"/>
    </row>
    <row r="682" ht="15.75" customHeight="1" s="218">
      <c r="M682" s="143" t="n"/>
      <c r="N682" s="143" t="n"/>
      <c r="O682" s="143" t="n"/>
      <c r="P682" s="143" t="n"/>
    </row>
    <row r="683" ht="15.75" customHeight="1" s="218">
      <c r="M683" s="143" t="n"/>
      <c r="N683" s="143" t="n"/>
      <c r="O683" s="143" t="n"/>
      <c r="P683" s="143" t="n"/>
    </row>
    <row r="684" ht="15.75" customHeight="1" s="218">
      <c r="M684" s="143" t="n"/>
      <c r="N684" s="143" t="n"/>
      <c r="O684" s="143" t="n"/>
      <c r="P684" s="143" t="n"/>
    </row>
    <row r="685" ht="15.75" customHeight="1" s="218">
      <c r="M685" s="143" t="n"/>
      <c r="N685" s="143" t="n"/>
      <c r="O685" s="143" t="n"/>
      <c r="P685" s="143" t="n"/>
    </row>
    <row r="686" ht="15.75" customHeight="1" s="218">
      <c r="M686" s="143" t="n"/>
      <c r="N686" s="143" t="n"/>
      <c r="O686" s="143" t="n"/>
      <c r="P686" s="143" t="n"/>
    </row>
    <row r="687" ht="15.75" customHeight="1" s="218">
      <c r="M687" s="143" t="n"/>
      <c r="N687" s="143" t="n"/>
      <c r="O687" s="143" t="n"/>
      <c r="P687" s="143" t="n"/>
    </row>
    <row r="688" ht="15.75" customHeight="1" s="218">
      <c r="M688" s="143" t="n"/>
      <c r="N688" s="143" t="n"/>
      <c r="O688" s="143" t="n"/>
      <c r="P688" s="143" t="n"/>
    </row>
    <row r="689" ht="15.75" customHeight="1" s="218">
      <c r="M689" s="143" t="n"/>
      <c r="N689" s="143" t="n"/>
      <c r="O689" s="143" t="n"/>
      <c r="P689" s="143" t="n"/>
    </row>
    <row r="690" ht="15.75" customHeight="1" s="218">
      <c r="M690" s="143" t="n"/>
      <c r="N690" s="143" t="n"/>
      <c r="O690" s="143" t="n"/>
      <c r="P690" s="143" t="n"/>
    </row>
    <row r="691" ht="15.75" customHeight="1" s="218">
      <c r="M691" s="143" t="n"/>
      <c r="N691" s="143" t="n"/>
      <c r="O691" s="143" t="n"/>
      <c r="P691" s="143" t="n"/>
    </row>
    <row r="692" ht="15.75" customHeight="1" s="218">
      <c r="M692" s="143" t="n"/>
      <c r="N692" s="143" t="n"/>
      <c r="O692" s="143" t="n"/>
      <c r="P692" s="143" t="n"/>
    </row>
    <row r="693" ht="15.75" customHeight="1" s="218">
      <c r="M693" s="143" t="n"/>
      <c r="N693" s="143" t="n"/>
      <c r="O693" s="143" t="n"/>
      <c r="P693" s="143" t="n"/>
    </row>
    <row r="694" ht="15.75" customHeight="1" s="218">
      <c r="M694" s="143" t="n"/>
      <c r="N694" s="143" t="n"/>
      <c r="O694" s="143" t="n"/>
      <c r="P694" s="143" t="n"/>
    </row>
    <row r="695" ht="15.75" customHeight="1" s="218">
      <c r="M695" s="143" t="n"/>
      <c r="N695" s="143" t="n"/>
      <c r="O695" s="143" t="n"/>
      <c r="P695" s="143" t="n"/>
    </row>
    <row r="696" ht="15.75" customHeight="1" s="218">
      <c r="M696" s="143" t="n"/>
      <c r="N696" s="143" t="n"/>
      <c r="O696" s="143" t="n"/>
      <c r="P696" s="143" t="n"/>
    </row>
    <row r="697" ht="15.75" customHeight="1" s="218">
      <c r="M697" s="143" t="n"/>
      <c r="N697" s="143" t="n"/>
      <c r="O697" s="143" t="n"/>
      <c r="P697" s="143" t="n"/>
    </row>
    <row r="698" ht="15.75" customHeight="1" s="218">
      <c r="M698" s="143" t="n"/>
      <c r="N698" s="143" t="n"/>
      <c r="O698" s="143" t="n"/>
      <c r="P698" s="143" t="n"/>
    </row>
    <row r="699" ht="15.75" customHeight="1" s="218">
      <c r="M699" s="143" t="n"/>
      <c r="N699" s="143" t="n"/>
      <c r="O699" s="143" t="n"/>
      <c r="P699" s="143" t="n"/>
    </row>
    <row r="700" ht="15.75" customHeight="1" s="218">
      <c r="M700" s="143" t="n"/>
      <c r="N700" s="143" t="n"/>
      <c r="O700" s="143" t="n"/>
      <c r="P700" s="143" t="n"/>
    </row>
    <row r="701" ht="15.75" customHeight="1" s="218">
      <c r="M701" s="143" t="n"/>
      <c r="N701" s="143" t="n"/>
      <c r="O701" s="143" t="n"/>
      <c r="P701" s="143" t="n"/>
    </row>
    <row r="702" ht="15.75" customHeight="1" s="218">
      <c r="M702" s="143" t="n"/>
      <c r="N702" s="143" t="n"/>
      <c r="O702" s="143" t="n"/>
      <c r="P702" s="143" t="n"/>
    </row>
    <row r="703" ht="15.75" customHeight="1" s="218">
      <c r="M703" s="143" t="n"/>
      <c r="N703" s="143" t="n"/>
      <c r="O703" s="143" t="n"/>
      <c r="P703" s="143" t="n"/>
    </row>
    <row r="704" ht="15.75" customHeight="1" s="218">
      <c r="M704" s="143" t="n"/>
      <c r="N704" s="143" t="n"/>
      <c r="O704" s="143" t="n"/>
      <c r="P704" s="143" t="n"/>
    </row>
    <row r="705" ht="15.75" customHeight="1" s="218">
      <c r="M705" s="143" t="n"/>
      <c r="N705" s="143" t="n"/>
      <c r="O705" s="143" t="n"/>
      <c r="P705" s="143" t="n"/>
    </row>
    <row r="706" ht="15.75" customHeight="1" s="218">
      <c r="M706" s="143" t="n"/>
      <c r="N706" s="143" t="n"/>
      <c r="O706" s="143" t="n"/>
      <c r="P706" s="143" t="n"/>
    </row>
    <row r="707" ht="15.75" customHeight="1" s="218">
      <c r="M707" s="143" t="n"/>
      <c r="N707" s="143" t="n"/>
      <c r="O707" s="143" t="n"/>
      <c r="P707" s="143" t="n"/>
    </row>
    <row r="708" ht="15.75" customHeight="1" s="218">
      <c r="M708" s="143" t="n"/>
      <c r="N708" s="143" t="n"/>
      <c r="O708" s="143" t="n"/>
      <c r="P708" s="143" t="n"/>
    </row>
    <row r="709" ht="15.75" customHeight="1" s="218">
      <c r="M709" s="143" t="n"/>
      <c r="N709" s="143" t="n"/>
      <c r="O709" s="143" t="n"/>
      <c r="P709" s="143" t="n"/>
    </row>
    <row r="710" ht="15.75" customHeight="1" s="218">
      <c r="M710" s="143" t="n"/>
      <c r="N710" s="143" t="n"/>
      <c r="O710" s="143" t="n"/>
      <c r="P710" s="143" t="n"/>
    </row>
    <row r="711" ht="15.75" customHeight="1" s="218">
      <c r="M711" s="143" t="n"/>
      <c r="N711" s="143" t="n"/>
      <c r="O711" s="143" t="n"/>
      <c r="P711" s="143" t="n"/>
    </row>
    <row r="712" ht="15.75" customHeight="1" s="218">
      <c r="M712" s="143" t="n"/>
      <c r="N712" s="143" t="n"/>
      <c r="O712" s="143" t="n"/>
      <c r="P712" s="143" t="n"/>
    </row>
    <row r="713" ht="15.75" customHeight="1" s="218">
      <c r="M713" s="143" t="n"/>
      <c r="N713" s="143" t="n"/>
      <c r="O713" s="143" t="n"/>
      <c r="P713" s="143" t="n"/>
    </row>
    <row r="714" ht="15.75" customHeight="1" s="218">
      <c r="M714" s="143" t="n"/>
      <c r="N714" s="143" t="n"/>
      <c r="O714" s="143" t="n"/>
      <c r="P714" s="143" t="n"/>
    </row>
    <row r="715" ht="15.75" customHeight="1" s="218">
      <c r="M715" s="143" t="n"/>
      <c r="N715" s="143" t="n"/>
      <c r="O715" s="143" t="n"/>
      <c r="P715" s="143" t="n"/>
    </row>
    <row r="716" ht="15.75" customHeight="1" s="218">
      <c r="M716" s="143" t="n"/>
      <c r="N716" s="143" t="n"/>
      <c r="O716" s="143" t="n"/>
      <c r="P716" s="143" t="n"/>
    </row>
    <row r="717" ht="15.75" customHeight="1" s="218">
      <c r="M717" s="143" t="n"/>
      <c r="N717" s="143" t="n"/>
      <c r="O717" s="143" t="n"/>
      <c r="P717" s="143" t="n"/>
    </row>
    <row r="718" ht="15.75" customHeight="1" s="218">
      <c r="M718" s="143" t="n"/>
      <c r="N718" s="143" t="n"/>
      <c r="O718" s="143" t="n"/>
      <c r="P718" s="143" t="n"/>
    </row>
    <row r="719" ht="15.75" customHeight="1" s="218">
      <c r="M719" s="143" t="n"/>
      <c r="N719" s="143" t="n"/>
      <c r="O719" s="143" t="n"/>
      <c r="P719" s="143" t="n"/>
    </row>
    <row r="720" ht="15.75" customHeight="1" s="218">
      <c r="M720" s="143" t="n"/>
      <c r="N720" s="143" t="n"/>
      <c r="O720" s="143" t="n"/>
      <c r="P720" s="143" t="n"/>
    </row>
    <row r="721" ht="15.75" customHeight="1" s="218">
      <c r="M721" s="143" t="n"/>
      <c r="N721" s="143" t="n"/>
      <c r="O721" s="143" t="n"/>
      <c r="P721" s="143" t="n"/>
    </row>
    <row r="722" ht="15.75" customHeight="1" s="218">
      <c r="M722" s="143" t="n"/>
      <c r="N722" s="143" t="n"/>
      <c r="O722" s="143" t="n"/>
      <c r="P722" s="143" t="n"/>
    </row>
    <row r="723" ht="15.75" customHeight="1" s="218">
      <c r="M723" s="143" t="n"/>
      <c r="N723" s="143" t="n"/>
      <c r="O723" s="143" t="n"/>
      <c r="P723" s="143" t="n"/>
    </row>
    <row r="724" ht="15.75" customHeight="1" s="218">
      <c r="M724" s="143" t="n"/>
      <c r="N724" s="143" t="n"/>
      <c r="O724" s="143" t="n"/>
      <c r="P724" s="143" t="n"/>
    </row>
    <row r="725" ht="15.75" customHeight="1" s="218">
      <c r="M725" s="143" t="n"/>
      <c r="N725" s="143" t="n"/>
      <c r="O725" s="143" t="n"/>
      <c r="P725" s="143" t="n"/>
    </row>
    <row r="726" ht="15.75" customHeight="1" s="218">
      <c r="M726" s="143" t="n"/>
      <c r="N726" s="143" t="n"/>
      <c r="O726" s="143" t="n"/>
      <c r="P726" s="143" t="n"/>
    </row>
    <row r="727" ht="15.75" customHeight="1" s="218">
      <c r="M727" s="143" t="n"/>
      <c r="N727" s="143" t="n"/>
      <c r="O727" s="143" t="n"/>
      <c r="P727" s="143" t="n"/>
    </row>
    <row r="728" ht="15.75" customHeight="1" s="218">
      <c r="M728" s="143" t="n"/>
      <c r="N728" s="143" t="n"/>
      <c r="O728" s="143" t="n"/>
      <c r="P728" s="143" t="n"/>
    </row>
    <row r="729" ht="15.75" customHeight="1" s="218">
      <c r="M729" s="143" t="n"/>
      <c r="N729" s="143" t="n"/>
      <c r="O729" s="143" t="n"/>
      <c r="P729" s="143" t="n"/>
    </row>
    <row r="730" ht="15.75" customHeight="1" s="218">
      <c r="M730" s="143" t="n"/>
      <c r="N730" s="143" t="n"/>
      <c r="O730" s="143" t="n"/>
      <c r="P730" s="143" t="n"/>
    </row>
    <row r="731" ht="15.75" customHeight="1" s="218">
      <c r="M731" s="143" t="n"/>
      <c r="N731" s="143" t="n"/>
      <c r="O731" s="143" t="n"/>
      <c r="P731" s="143" t="n"/>
    </row>
    <row r="732" ht="15.75" customHeight="1" s="218">
      <c r="M732" s="143" t="n"/>
      <c r="N732" s="143" t="n"/>
      <c r="O732" s="143" t="n"/>
      <c r="P732" s="143" t="n"/>
    </row>
    <row r="733" ht="15.75" customHeight="1" s="218">
      <c r="M733" s="143" t="n"/>
      <c r="N733" s="143" t="n"/>
      <c r="O733" s="143" t="n"/>
      <c r="P733" s="143" t="n"/>
    </row>
    <row r="734" ht="15.75" customHeight="1" s="218">
      <c r="M734" s="143" t="n"/>
      <c r="N734" s="143" t="n"/>
      <c r="O734" s="143" t="n"/>
      <c r="P734" s="143" t="n"/>
    </row>
    <row r="735" ht="15.75" customHeight="1" s="218">
      <c r="M735" s="143" t="n"/>
      <c r="N735" s="143" t="n"/>
      <c r="O735" s="143" t="n"/>
      <c r="P735" s="143" t="n"/>
    </row>
    <row r="736" ht="15.75" customHeight="1" s="218">
      <c r="M736" s="143" t="n"/>
      <c r="N736" s="143" t="n"/>
      <c r="O736" s="143" t="n"/>
      <c r="P736" s="143" t="n"/>
    </row>
    <row r="737" ht="15.75" customHeight="1" s="218">
      <c r="M737" s="143" t="n"/>
      <c r="N737" s="143" t="n"/>
      <c r="O737" s="143" t="n"/>
      <c r="P737" s="143" t="n"/>
    </row>
    <row r="738" ht="15.75" customHeight="1" s="218">
      <c r="M738" s="143" t="n"/>
      <c r="N738" s="143" t="n"/>
      <c r="O738" s="143" t="n"/>
      <c r="P738" s="143" t="n"/>
    </row>
    <row r="739" ht="15.75" customHeight="1" s="218">
      <c r="M739" s="143" t="n"/>
      <c r="N739" s="143" t="n"/>
      <c r="O739" s="143" t="n"/>
      <c r="P739" s="143" t="n"/>
    </row>
    <row r="740" ht="15.75" customHeight="1" s="218">
      <c r="M740" s="143" t="n"/>
      <c r="N740" s="143" t="n"/>
      <c r="O740" s="143" t="n"/>
      <c r="P740" s="143" t="n"/>
    </row>
    <row r="741" ht="15.75" customHeight="1" s="218">
      <c r="M741" s="143" t="n"/>
      <c r="N741" s="143" t="n"/>
      <c r="O741" s="143" t="n"/>
      <c r="P741" s="143" t="n"/>
    </row>
    <row r="742" ht="15.75" customHeight="1" s="218">
      <c r="M742" s="143" t="n"/>
      <c r="N742" s="143" t="n"/>
      <c r="O742" s="143" t="n"/>
      <c r="P742" s="143" t="n"/>
    </row>
    <row r="743" ht="15.75" customHeight="1" s="218">
      <c r="M743" s="143" t="n"/>
      <c r="N743" s="143" t="n"/>
      <c r="O743" s="143" t="n"/>
      <c r="P743" s="143" t="n"/>
    </row>
    <row r="744" ht="15.75" customHeight="1" s="218">
      <c r="M744" s="143" t="n"/>
      <c r="N744" s="143" t="n"/>
      <c r="O744" s="143" t="n"/>
      <c r="P744" s="143" t="n"/>
    </row>
    <row r="745" ht="15.75" customHeight="1" s="218">
      <c r="M745" s="143" t="n"/>
      <c r="N745" s="143" t="n"/>
      <c r="O745" s="143" t="n"/>
      <c r="P745" s="143" t="n"/>
    </row>
    <row r="746" ht="15.75" customHeight="1" s="218">
      <c r="M746" s="143" t="n"/>
      <c r="N746" s="143" t="n"/>
      <c r="O746" s="143" t="n"/>
      <c r="P746" s="143" t="n"/>
    </row>
    <row r="747" ht="15.75" customHeight="1" s="218">
      <c r="M747" s="143" t="n"/>
      <c r="N747" s="143" t="n"/>
      <c r="O747" s="143" t="n"/>
      <c r="P747" s="143" t="n"/>
    </row>
    <row r="748" ht="15.75" customHeight="1" s="218">
      <c r="M748" s="143" t="n"/>
      <c r="N748" s="143" t="n"/>
      <c r="O748" s="143" t="n"/>
      <c r="P748" s="143" t="n"/>
    </row>
    <row r="749" ht="15.75" customHeight="1" s="218">
      <c r="M749" s="143" t="n"/>
      <c r="N749" s="143" t="n"/>
      <c r="O749" s="143" t="n"/>
      <c r="P749" s="143" t="n"/>
    </row>
    <row r="750" ht="15.75" customHeight="1" s="218">
      <c r="M750" s="143" t="n"/>
      <c r="N750" s="143" t="n"/>
      <c r="O750" s="143" t="n"/>
      <c r="P750" s="143" t="n"/>
    </row>
    <row r="751" ht="15.75" customHeight="1" s="218">
      <c r="M751" s="143" t="n"/>
      <c r="N751" s="143" t="n"/>
      <c r="O751" s="143" t="n"/>
      <c r="P751" s="143" t="n"/>
    </row>
    <row r="752" ht="15.75" customHeight="1" s="218">
      <c r="M752" s="143" t="n"/>
      <c r="N752" s="143" t="n"/>
      <c r="O752" s="143" t="n"/>
      <c r="P752" s="143" t="n"/>
    </row>
    <row r="753" ht="15.75" customHeight="1" s="218">
      <c r="M753" s="143" t="n"/>
      <c r="N753" s="143" t="n"/>
      <c r="O753" s="143" t="n"/>
      <c r="P753" s="143" t="n"/>
    </row>
    <row r="754" ht="15.75" customHeight="1" s="218">
      <c r="M754" s="143" t="n"/>
      <c r="N754" s="143" t="n"/>
      <c r="O754" s="143" t="n"/>
      <c r="P754" s="143" t="n"/>
    </row>
    <row r="755" ht="15.75" customHeight="1" s="218">
      <c r="M755" s="143" t="n"/>
      <c r="N755" s="143" t="n"/>
      <c r="O755" s="143" t="n"/>
      <c r="P755" s="143" t="n"/>
    </row>
    <row r="756" ht="15.75" customHeight="1" s="218">
      <c r="M756" s="143" t="n"/>
      <c r="N756" s="143" t="n"/>
      <c r="O756" s="143" t="n"/>
      <c r="P756" s="143" t="n"/>
    </row>
    <row r="757" ht="15.75" customHeight="1" s="218">
      <c r="M757" s="143" t="n"/>
      <c r="N757" s="143" t="n"/>
      <c r="O757" s="143" t="n"/>
      <c r="P757" s="143" t="n"/>
    </row>
    <row r="758" ht="15.75" customHeight="1" s="218">
      <c r="M758" s="143" t="n"/>
      <c r="N758" s="143" t="n"/>
      <c r="O758" s="143" t="n"/>
      <c r="P758" s="143" t="n"/>
    </row>
    <row r="759" ht="15.75" customHeight="1" s="218">
      <c r="M759" s="143" t="n"/>
      <c r="N759" s="143" t="n"/>
      <c r="O759" s="143" t="n"/>
      <c r="P759" s="143" t="n"/>
    </row>
    <row r="760" ht="15.75" customHeight="1" s="218">
      <c r="M760" s="143" t="n"/>
      <c r="N760" s="143" t="n"/>
      <c r="O760" s="143" t="n"/>
      <c r="P760" s="143" t="n"/>
    </row>
    <row r="761" ht="15.75" customHeight="1" s="218">
      <c r="M761" s="143" t="n"/>
      <c r="N761" s="143" t="n"/>
      <c r="O761" s="143" t="n"/>
      <c r="P761" s="143" t="n"/>
    </row>
    <row r="762" ht="15.75" customHeight="1" s="218">
      <c r="M762" s="143" t="n"/>
      <c r="N762" s="143" t="n"/>
      <c r="O762" s="143" t="n"/>
      <c r="P762" s="143" t="n"/>
    </row>
    <row r="763" ht="15.75" customHeight="1" s="218">
      <c r="M763" s="143" t="n"/>
      <c r="N763" s="143" t="n"/>
      <c r="O763" s="143" t="n"/>
      <c r="P763" s="143" t="n"/>
    </row>
    <row r="764" ht="15.75" customHeight="1" s="218">
      <c r="M764" s="143" t="n"/>
      <c r="N764" s="143" t="n"/>
      <c r="O764" s="143" t="n"/>
      <c r="P764" s="143" t="n"/>
    </row>
    <row r="765" ht="15.75" customHeight="1" s="218">
      <c r="M765" s="143" t="n"/>
      <c r="N765" s="143" t="n"/>
      <c r="O765" s="143" t="n"/>
      <c r="P765" s="143" t="n"/>
    </row>
    <row r="766" ht="15.75" customHeight="1" s="218">
      <c r="M766" s="143" t="n"/>
      <c r="N766" s="143" t="n"/>
      <c r="O766" s="143" t="n"/>
      <c r="P766" s="143" t="n"/>
    </row>
    <row r="767" ht="15.75" customHeight="1" s="218">
      <c r="M767" s="143" t="n"/>
      <c r="N767" s="143" t="n"/>
      <c r="O767" s="143" t="n"/>
      <c r="P767" s="143" t="n"/>
    </row>
    <row r="768" ht="15.75" customHeight="1" s="218">
      <c r="M768" s="143" t="n"/>
      <c r="N768" s="143" t="n"/>
      <c r="O768" s="143" t="n"/>
      <c r="P768" s="143" t="n"/>
    </row>
    <row r="769" ht="15.75" customHeight="1" s="218">
      <c r="M769" s="143" t="n"/>
      <c r="N769" s="143" t="n"/>
      <c r="O769" s="143" t="n"/>
      <c r="P769" s="143" t="n"/>
    </row>
    <row r="770" ht="15.75" customHeight="1" s="218">
      <c r="M770" s="143" t="n"/>
      <c r="N770" s="143" t="n"/>
      <c r="O770" s="143" t="n"/>
      <c r="P770" s="143" t="n"/>
    </row>
    <row r="771" ht="15.75" customHeight="1" s="218">
      <c r="M771" s="143" t="n"/>
      <c r="N771" s="143" t="n"/>
      <c r="O771" s="143" t="n"/>
      <c r="P771" s="143" t="n"/>
    </row>
    <row r="772" ht="15.75" customHeight="1" s="218">
      <c r="M772" s="143" t="n"/>
      <c r="N772" s="143" t="n"/>
      <c r="O772" s="143" t="n"/>
      <c r="P772" s="143" t="n"/>
    </row>
    <row r="773" ht="15.75" customHeight="1" s="218">
      <c r="M773" s="143" t="n"/>
      <c r="N773" s="143" t="n"/>
      <c r="O773" s="143" t="n"/>
      <c r="P773" s="143" t="n"/>
    </row>
    <row r="774" ht="15.75" customHeight="1" s="218">
      <c r="M774" s="143" t="n"/>
      <c r="N774" s="143" t="n"/>
      <c r="O774" s="143" t="n"/>
      <c r="P774" s="143" t="n"/>
    </row>
    <row r="775" ht="15.75" customHeight="1" s="218">
      <c r="M775" s="143" t="n"/>
      <c r="N775" s="143" t="n"/>
      <c r="O775" s="143" t="n"/>
      <c r="P775" s="143" t="n"/>
    </row>
    <row r="776" ht="15.75" customHeight="1" s="218">
      <c r="M776" s="143" t="n"/>
      <c r="N776" s="143" t="n"/>
      <c r="O776" s="143" t="n"/>
      <c r="P776" s="143" t="n"/>
    </row>
    <row r="777" ht="15.75" customHeight="1" s="218">
      <c r="M777" s="143" t="n"/>
      <c r="N777" s="143" t="n"/>
      <c r="O777" s="143" t="n"/>
      <c r="P777" s="143" t="n"/>
    </row>
    <row r="778" ht="15.75" customHeight="1" s="218">
      <c r="M778" s="143" t="n"/>
      <c r="N778" s="143" t="n"/>
      <c r="O778" s="143" t="n"/>
      <c r="P778" s="143" t="n"/>
    </row>
    <row r="779" ht="15.75" customHeight="1" s="218">
      <c r="M779" s="143" t="n"/>
      <c r="N779" s="143" t="n"/>
      <c r="O779" s="143" t="n"/>
      <c r="P779" s="143" t="n"/>
    </row>
    <row r="780" ht="15.75" customHeight="1" s="218">
      <c r="M780" s="143" t="n"/>
      <c r="N780" s="143" t="n"/>
      <c r="O780" s="143" t="n"/>
      <c r="P780" s="143" t="n"/>
    </row>
    <row r="781" ht="15.75" customHeight="1" s="218">
      <c r="M781" s="143" t="n"/>
      <c r="N781" s="143" t="n"/>
      <c r="O781" s="143" t="n"/>
      <c r="P781" s="143" t="n"/>
    </row>
    <row r="782" ht="15.75" customHeight="1" s="218">
      <c r="M782" s="143" t="n"/>
      <c r="N782" s="143" t="n"/>
      <c r="O782" s="143" t="n"/>
      <c r="P782" s="143" t="n"/>
    </row>
    <row r="783" ht="15.75" customHeight="1" s="218">
      <c r="M783" s="143" t="n"/>
      <c r="N783" s="143" t="n"/>
      <c r="O783" s="143" t="n"/>
      <c r="P783" s="143" t="n"/>
    </row>
    <row r="784" ht="15.75" customHeight="1" s="218">
      <c r="M784" s="143" t="n"/>
      <c r="N784" s="143" t="n"/>
      <c r="O784" s="143" t="n"/>
      <c r="P784" s="143" t="n"/>
    </row>
    <row r="785" ht="15.75" customHeight="1" s="218">
      <c r="M785" s="143" t="n"/>
      <c r="N785" s="143" t="n"/>
      <c r="O785" s="143" t="n"/>
      <c r="P785" s="143" t="n"/>
    </row>
    <row r="786" ht="15.75" customHeight="1" s="218">
      <c r="M786" s="143" t="n"/>
      <c r="N786" s="143" t="n"/>
      <c r="O786" s="143" t="n"/>
      <c r="P786" s="143" t="n"/>
    </row>
    <row r="787" ht="15.75" customHeight="1" s="218">
      <c r="M787" s="143" t="n"/>
      <c r="N787" s="143" t="n"/>
      <c r="O787" s="143" t="n"/>
      <c r="P787" s="143" t="n"/>
    </row>
    <row r="788" ht="15.75" customHeight="1" s="218">
      <c r="M788" s="143" t="n"/>
      <c r="N788" s="143" t="n"/>
      <c r="O788" s="143" t="n"/>
      <c r="P788" s="143" t="n"/>
    </row>
    <row r="789" ht="15.75" customHeight="1" s="218">
      <c r="M789" s="143" t="n"/>
      <c r="N789" s="143" t="n"/>
      <c r="O789" s="143" t="n"/>
      <c r="P789" s="143" t="n"/>
    </row>
    <row r="790" ht="15.75" customHeight="1" s="218">
      <c r="M790" s="143" t="n"/>
      <c r="N790" s="143" t="n"/>
      <c r="O790" s="143" t="n"/>
      <c r="P790" s="143" t="n"/>
    </row>
    <row r="791" ht="15.75" customHeight="1" s="218">
      <c r="M791" s="143" t="n"/>
      <c r="N791" s="143" t="n"/>
      <c r="O791" s="143" t="n"/>
      <c r="P791" s="143" t="n"/>
    </row>
    <row r="792" ht="15.75" customHeight="1" s="218">
      <c r="M792" s="143" t="n"/>
      <c r="N792" s="143" t="n"/>
      <c r="O792" s="143" t="n"/>
      <c r="P792" s="143" t="n"/>
    </row>
    <row r="793" ht="15.75" customHeight="1" s="218">
      <c r="M793" s="143" t="n"/>
      <c r="N793" s="143" t="n"/>
      <c r="O793" s="143" t="n"/>
      <c r="P793" s="143" t="n"/>
    </row>
    <row r="794" ht="15.75" customHeight="1" s="218">
      <c r="M794" s="143" t="n"/>
      <c r="N794" s="143" t="n"/>
      <c r="O794" s="143" t="n"/>
      <c r="P794" s="143" t="n"/>
    </row>
    <row r="795" ht="15.75" customHeight="1" s="218">
      <c r="M795" s="143" t="n"/>
      <c r="N795" s="143" t="n"/>
      <c r="O795" s="143" t="n"/>
      <c r="P795" s="143" t="n"/>
    </row>
    <row r="796" ht="15.75" customHeight="1" s="218">
      <c r="M796" s="143" t="n"/>
      <c r="N796" s="143" t="n"/>
      <c r="O796" s="143" t="n"/>
      <c r="P796" s="143" t="n"/>
    </row>
    <row r="797" ht="15.75" customHeight="1" s="218">
      <c r="M797" s="143" t="n"/>
      <c r="N797" s="143" t="n"/>
      <c r="O797" s="143" t="n"/>
      <c r="P797" s="143" t="n"/>
    </row>
    <row r="798" ht="15.75" customHeight="1" s="218">
      <c r="M798" s="143" t="n"/>
      <c r="N798" s="143" t="n"/>
      <c r="O798" s="143" t="n"/>
      <c r="P798" s="143" t="n"/>
    </row>
    <row r="799" ht="15.75" customHeight="1" s="218">
      <c r="M799" s="143" t="n"/>
      <c r="N799" s="143" t="n"/>
      <c r="O799" s="143" t="n"/>
      <c r="P799" s="143" t="n"/>
    </row>
    <row r="800" ht="15.75" customHeight="1" s="218">
      <c r="M800" s="143" t="n"/>
      <c r="N800" s="143" t="n"/>
      <c r="O800" s="143" t="n"/>
      <c r="P800" s="143" t="n"/>
    </row>
    <row r="801" ht="15.75" customHeight="1" s="218">
      <c r="M801" s="143" t="n"/>
      <c r="N801" s="143" t="n"/>
      <c r="O801" s="143" t="n"/>
      <c r="P801" s="143" t="n"/>
    </row>
    <row r="802" ht="15.75" customHeight="1" s="218">
      <c r="M802" s="143" t="n"/>
      <c r="N802" s="143" t="n"/>
      <c r="O802" s="143" t="n"/>
      <c r="P802" s="143" t="n"/>
    </row>
    <row r="803" ht="15.75" customHeight="1" s="218">
      <c r="M803" s="143" t="n"/>
      <c r="N803" s="143" t="n"/>
      <c r="O803" s="143" t="n"/>
      <c r="P803" s="143" t="n"/>
    </row>
    <row r="804" ht="15.75" customHeight="1" s="218">
      <c r="M804" s="143" t="n"/>
      <c r="N804" s="143" t="n"/>
      <c r="O804" s="143" t="n"/>
      <c r="P804" s="143" t="n"/>
    </row>
    <row r="805" ht="15.75" customHeight="1" s="218">
      <c r="M805" s="143" t="n"/>
      <c r="N805" s="143" t="n"/>
      <c r="O805" s="143" t="n"/>
      <c r="P805" s="143" t="n"/>
    </row>
    <row r="806" ht="15.75" customHeight="1" s="218">
      <c r="M806" s="143" t="n"/>
      <c r="N806" s="143" t="n"/>
      <c r="O806" s="143" t="n"/>
      <c r="P806" s="143" t="n"/>
    </row>
    <row r="807" ht="15.75" customHeight="1" s="218">
      <c r="M807" s="143" t="n"/>
      <c r="N807" s="143" t="n"/>
      <c r="O807" s="143" t="n"/>
      <c r="P807" s="143" t="n"/>
    </row>
    <row r="808" ht="15.75" customHeight="1" s="218">
      <c r="M808" s="143" t="n"/>
      <c r="N808" s="143" t="n"/>
      <c r="O808" s="143" t="n"/>
      <c r="P808" s="143" t="n"/>
    </row>
    <row r="809" ht="15.75" customHeight="1" s="218">
      <c r="M809" s="143" t="n"/>
      <c r="N809" s="143" t="n"/>
      <c r="O809" s="143" t="n"/>
      <c r="P809" s="143" t="n"/>
    </row>
    <row r="810" ht="15.75" customHeight="1" s="218">
      <c r="M810" s="143" t="n"/>
      <c r="N810" s="143" t="n"/>
      <c r="O810" s="143" t="n"/>
      <c r="P810" s="143" t="n"/>
    </row>
    <row r="811" ht="15.75" customHeight="1" s="218">
      <c r="M811" s="143" t="n"/>
      <c r="N811" s="143" t="n"/>
      <c r="O811" s="143" t="n"/>
      <c r="P811" s="143" t="n"/>
    </row>
    <row r="812" ht="15.75" customHeight="1" s="218">
      <c r="M812" s="143" t="n"/>
      <c r="N812" s="143" t="n"/>
      <c r="O812" s="143" t="n"/>
      <c r="P812" s="143" t="n"/>
    </row>
    <row r="813" ht="15.75" customHeight="1" s="218">
      <c r="M813" s="143" t="n"/>
      <c r="N813" s="143" t="n"/>
      <c r="O813" s="143" t="n"/>
      <c r="P813" s="143" t="n"/>
    </row>
    <row r="814" ht="15.75" customHeight="1" s="218">
      <c r="M814" s="143" t="n"/>
      <c r="N814" s="143" t="n"/>
      <c r="O814" s="143" t="n"/>
      <c r="P814" s="143" t="n"/>
    </row>
    <row r="815" ht="15.75" customHeight="1" s="218">
      <c r="M815" s="143" t="n"/>
      <c r="N815" s="143" t="n"/>
      <c r="O815" s="143" t="n"/>
      <c r="P815" s="143" t="n"/>
    </row>
    <row r="816" ht="15.75" customHeight="1" s="218">
      <c r="M816" s="143" t="n"/>
      <c r="N816" s="143" t="n"/>
      <c r="O816" s="143" t="n"/>
      <c r="P816" s="143" t="n"/>
    </row>
    <row r="817" ht="15.75" customHeight="1" s="218">
      <c r="M817" s="143" t="n"/>
      <c r="N817" s="143" t="n"/>
      <c r="O817" s="143" t="n"/>
      <c r="P817" s="143" t="n"/>
    </row>
    <row r="818" ht="15.75" customHeight="1" s="218">
      <c r="M818" s="143" t="n"/>
      <c r="N818" s="143" t="n"/>
      <c r="O818" s="143" t="n"/>
      <c r="P818" s="143" t="n"/>
    </row>
    <row r="819" ht="15.75" customHeight="1" s="218">
      <c r="M819" s="143" t="n"/>
      <c r="N819" s="143" t="n"/>
      <c r="O819" s="143" t="n"/>
      <c r="P819" s="143" t="n"/>
    </row>
    <row r="820" ht="15.75" customHeight="1" s="218">
      <c r="M820" s="143" t="n"/>
      <c r="N820" s="143" t="n"/>
      <c r="O820" s="143" t="n"/>
      <c r="P820" s="143" t="n"/>
    </row>
    <row r="821" ht="15.75" customHeight="1" s="218">
      <c r="M821" s="143" t="n"/>
      <c r="N821" s="143" t="n"/>
      <c r="O821" s="143" t="n"/>
      <c r="P821" s="143" t="n"/>
    </row>
    <row r="822" ht="15.75" customHeight="1" s="218">
      <c r="M822" s="143" t="n"/>
      <c r="N822" s="143" t="n"/>
      <c r="O822" s="143" t="n"/>
      <c r="P822" s="143" t="n"/>
    </row>
    <row r="823" ht="15.75" customHeight="1" s="218">
      <c r="M823" s="143" t="n"/>
      <c r="N823" s="143" t="n"/>
      <c r="O823" s="143" t="n"/>
      <c r="P823" s="143" t="n"/>
    </row>
    <row r="824" ht="15.75" customHeight="1" s="218">
      <c r="M824" s="143" t="n"/>
      <c r="N824" s="143" t="n"/>
      <c r="O824" s="143" t="n"/>
      <c r="P824" s="143" t="n"/>
    </row>
    <row r="825" ht="15.75" customHeight="1" s="218">
      <c r="M825" s="143" t="n"/>
      <c r="N825" s="143" t="n"/>
      <c r="O825" s="143" t="n"/>
      <c r="P825" s="143" t="n"/>
    </row>
    <row r="826" ht="15.75" customHeight="1" s="218">
      <c r="M826" s="143" t="n"/>
      <c r="N826" s="143" t="n"/>
      <c r="O826" s="143" t="n"/>
      <c r="P826" s="143" t="n"/>
    </row>
    <row r="827" ht="15.75" customHeight="1" s="218">
      <c r="M827" s="143" t="n"/>
      <c r="N827" s="143" t="n"/>
      <c r="O827" s="143" t="n"/>
      <c r="P827" s="143" t="n"/>
    </row>
    <row r="828" ht="15.75" customHeight="1" s="218">
      <c r="M828" s="143" t="n"/>
      <c r="N828" s="143" t="n"/>
      <c r="O828" s="143" t="n"/>
      <c r="P828" s="143" t="n"/>
    </row>
    <row r="829" ht="15.75" customHeight="1" s="218">
      <c r="M829" s="143" t="n"/>
      <c r="N829" s="143" t="n"/>
      <c r="O829" s="143" t="n"/>
      <c r="P829" s="143" t="n"/>
    </row>
    <row r="830" ht="15.75" customHeight="1" s="218">
      <c r="M830" s="143" t="n"/>
      <c r="N830" s="143" t="n"/>
      <c r="O830" s="143" t="n"/>
      <c r="P830" s="143" t="n"/>
    </row>
    <row r="831" ht="15.75" customHeight="1" s="218">
      <c r="M831" s="143" t="n"/>
      <c r="N831" s="143" t="n"/>
      <c r="O831" s="143" t="n"/>
      <c r="P831" s="143" t="n"/>
    </row>
    <row r="832" ht="15.75" customHeight="1" s="218">
      <c r="M832" s="143" t="n"/>
      <c r="N832" s="143" t="n"/>
      <c r="O832" s="143" t="n"/>
      <c r="P832" s="143" t="n"/>
    </row>
    <row r="833" ht="15.75" customHeight="1" s="218">
      <c r="M833" s="143" t="n"/>
      <c r="N833" s="143" t="n"/>
      <c r="O833" s="143" t="n"/>
      <c r="P833" s="143" t="n"/>
    </row>
    <row r="834" ht="15.75" customHeight="1" s="218">
      <c r="M834" s="143" t="n"/>
      <c r="N834" s="143" t="n"/>
      <c r="O834" s="143" t="n"/>
      <c r="P834" s="143" t="n"/>
    </row>
    <row r="835" ht="15.75" customHeight="1" s="218">
      <c r="M835" s="143" t="n"/>
      <c r="N835" s="143" t="n"/>
      <c r="O835" s="143" t="n"/>
      <c r="P835" s="143" t="n"/>
    </row>
    <row r="836" ht="15.75" customHeight="1" s="218">
      <c r="M836" s="143" t="n"/>
      <c r="N836" s="143" t="n"/>
      <c r="O836" s="143" t="n"/>
      <c r="P836" s="143" t="n"/>
    </row>
    <row r="837" ht="15.75" customHeight="1" s="218">
      <c r="M837" s="143" t="n"/>
      <c r="N837" s="143" t="n"/>
      <c r="O837" s="143" t="n"/>
      <c r="P837" s="143" t="n"/>
    </row>
    <row r="838" ht="15.75" customHeight="1" s="218">
      <c r="M838" s="143" t="n"/>
      <c r="N838" s="143" t="n"/>
      <c r="O838" s="143" t="n"/>
      <c r="P838" s="143" t="n"/>
    </row>
    <row r="839" ht="15.75" customHeight="1" s="218">
      <c r="M839" s="143" t="n"/>
      <c r="N839" s="143" t="n"/>
      <c r="O839" s="143" t="n"/>
      <c r="P839" s="143" t="n"/>
    </row>
    <row r="840" ht="15.75" customHeight="1" s="218">
      <c r="M840" s="143" t="n"/>
      <c r="N840" s="143" t="n"/>
      <c r="O840" s="143" t="n"/>
      <c r="P840" s="143" t="n"/>
    </row>
    <row r="841" ht="15.75" customHeight="1" s="218">
      <c r="M841" s="143" t="n"/>
      <c r="N841" s="143" t="n"/>
      <c r="O841" s="143" t="n"/>
      <c r="P841" s="143" t="n"/>
    </row>
    <row r="842" ht="15.75" customHeight="1" s="218">
      <c r="M842" s="143" t="n"/>
      <c r="N842" s="143" t="n"/>
      <c r="O842" s="143" t="n"/>
      <c r="P842" s="143" t="n"/>
    </row>
    <row r="843" ht="15.75" customHeight="1" s="218">
      <c r="M843" s="143" t="n"/>
      <c r="N843" s="143" t="n"/>
      <c r="O843" s="143" t="n"/>
      <c r="P843" s="143" t="n"/>
    </row>
    <row r="844" ht="15.75" customHeight="1" s="218">
      <c r="M844" s="143" t="n"/>
      <c r="N844" s="143" t="n"/>
      <c r="O844" s="143" t="n"/>
      <c r="P844" s="143" t="n"/>
    </row>
    <row r="845" ht="15.75" customHeight="1" s="218">
      <c r="M845" s="143" t="n"/>
      <c r="N845" s="143" t="n"/>
      <c r="O845" s="143" t="n"/>
      <c r="P845" s="143" t="n"/>
    </row>
    <row r="846" ht="15.75" customHeight="1" s="218">
      <c r="M846" s="143" t="n"/>
      <c r="N846" s="143" t="n"/>
      <c r="O846" s="143" t="n"/>
      <c r="P846" s="143" t="n"/>
    </row>
    <row r="847" ht="15.75" customHeight="1" s="218">
      <c r="M847" s="143" t="n"/>
      <c r="N847" s="143" t="n"/>
      <c r="O847" s="143" t="n"/>
      <c r="P847" s="143" t="n"/>
    </row>
    <row r="848" ht="15.75" customHeight="1" s="218">
      <c r="M848" s="143" t="n"/>
      <c r="N848" s="143" t="n"/>
      <c r="O848" s="143" t="n"/>
      <c r="P848" s="143" t="n"/>
    </row>
    <row r="849" ht="15.75" customHeight="1" s="218">
      <c r="M849" s="143" t="n"/>
      <c r="N849" s="143" t="n"/>
      <c r="O849" s="143" t="n"/>
      <c r="P849" s="143" t="n"/>
    </row>
    <row r="850" ht="15.75" customHeight="1" s="218">
      <c r="M850" s="143" t="n"/>
      <c r="N850" s="143" t="n"/>
      <c r="O850" s="143" t="n"/>
      <c r="P850" s="143" t="n"/>
    </row>
    <row r="851" ht="15.75" customHeight="1" s="218">
      <c r="M851" s="143" t="n"/>
      <c r="N851" s="143" t="n"/>
      <c r="O851" s="143" t="n"/>
      <c r="P851" s="143" t="n"/>
    </row>
    <row r="852" ht="15.75" customHeight="1" s="218">
      <c r="M852" s="143" t="n"/>
      <c r="N852" s="143" t="n"/>
      <c r="O852" s="143" t="n"/>
      <c r="P852" s="143" t="n"/>
    </row>
    <row r="853" ht="15.75" customHeight="1" s="218">
      <c r="M853" s="143" t="n"/>
      <c r="N853" s="143" t="n"/>
      <c r="O853" s="143" t="n"/>
      <c r="P853" s="143" t="n"/>
    </row>
    <row r="854" ht="15.75" customHeight="1" s="218">
      <c r="M854" s="143" t="n"/>
      <c r="N854" s="143" t="n"/>
      <c r="O854" s="143" t="n"/>
      <c r="P854" s="143" t="n"/>
    </row>
    <row r="855" ht="15.75" customHeight="1" s="218">
      <c r="M855" s="143" t="n"/>
      <c r="N855" s="143" t="n"/>
      <c r="O855" s="143" t="n"/>
      <c r="P855" s="143" t="n"/>
    </row>
    <row r="856" ht="15.75" customHeight="1" s="218">
      <c r="M856" s="143" t="n"/>
      <c r="N856" s="143" t="n"/>
      <c r="O856" s="143" t="n"/>
      <c r="P856" s="143" t="n"/>
    </row>
    <row r="857" ht="15.75" customHeight="1" s="218">
      <c r="M857" s="143" t="n"/>
      <c r="N857" s="143" t="n"/>
      <c r="O857" s="143" t="n"/>
      <c r="P857" s="143" t="n"/>
    </row>
    <row r="858" ht="15.75" customHeight="1" s="218">
      <c r="M858" s="143" t="n"/>
      <c r="N858" s="143" t="n"/>
      <c r="O858" s="143" t="n"/>
      <c r="P858" s="143" t="n"/>
    </row>
    <row r="859" ht="15.75" customHeight="1" s="218">
      <c r="M859" s="143" t="n"/>
      <c r="N859" s="143" t="n"/>
      <c r="O859" s="143" t="n"/>
      <c r="P859" s="143" t="n"/>
    </row>
    <row r="860" ht="15.75" customHeight="1" s="218">
      <c r="M860" s="143" t="n"/>
      <c r="N860" s="143" t="n"/>
      <c r="O860" s="143" t="n"/>
      <c r="P860" s="143" t="n"/>
    </row>
    <row r="861" ht="15.75" customHeight="1" s="218">
      <c r="M861" s="143" t="n"/>
      <c r="N861" s="143" t="n"/>
      <c r="O861" s="143" t="n"/>
      <c r="P861" s="143" t="n"/>
    </row>
    <row r="862" ht="15.75" customHeight="1" s="218">
      <c r="M862" s="143" t="n"/>
      <c r="N862" s="143" t="n"/>
      <c r="O862" s="143" t="n"/>
      <c r="P862" s="143" t="n"/>
    </row>
    <row r="863" ht="15.75" customHeight="1" s="218">
      <c r="M863" s="143" t="n"/>
      <c r="N863" s="143" t="n"/>
      <c r="O863" s="143" t="n"/>
      <c r="P863" s="143" t="n"/>
    </row>
    <row r="864" ht="15.75" customHeight="1" s="218">
      <c r="M864" s="143" t="n"/>
      <c r="N864" s="143" t="n"/>
      <c r="O864" s="143" t="n"/>
      <c r="P864" s="143" t="n"/>
    </row>
    <row r="865" ht="15.75" customHeight="1" s="218">
      <c r="M865" s="143" t="n"/>
      <c r="N865" s="143" t="n"/>
      <c r="O865" s="143" t="n"/>
      <c r="P865" s="143" t="n"/>
    </row>
    <row r="866" ht="15.75" customHeight="1" s="218">
      <c r="M866" s="143" t="n"/>
      <c r="N866" s="143" t="n"/>
      <c r="O866" s="143" t="n"/>
      <c r="P866" s="143" t="n"/>
    </row>
    <row r="867" ht="15.75" customHeight="1" s="218">
      <c r="M867" s="143" t="n"/>
      <c r="N867" s="143" t="n"/>
      <c r="O867" s="143" t="n"/>
      <c r="P867" s="143" t="n"/>
    </row>
    <row r="868" ht="15.75" customHeight="1" s="218">
      <c r="M868" s="143" t="n"/>
      <c r="N868" s="143" t="n"/>
      <c r="O868" s="143" t="n"/>
      <c r="P868" s="143" t="n"/>
    </row>
    <row r="869" ht="15.75" customHeight="1" s="218">
      <c r="M869" s="143" t="n"/>
      <c r="N869" s="143" t="n"/>
      <c r="O869" s="143" t="n"/>
      <c r="P869" s="143" t="n"/>
    </row>
    <row r="870" ht="15.75" customHeight="1" s="218">
      <c r="M870" s="143" t="n"/>
      <c r="N870" s="143" t="n"/>
      <c r="O870" s="143" t="n"/>
      <c r="P870" s="143" t="n"/>
    </row>
    <row r="871" ht="15.75" customHeight="1" s="218">
      <c r="M871" s="143" t="n"/>
      <c r="N871" s="143" t="n"/>
      <c r="O871" s="143" t="n"/>
      <c r="P871" s="143" t="n"/>
    </row>
    <row r="872" ht="15.75" customHeight="1" s="218">
      <c r="M872" s="143" t="n"/>
      <c r="N872" s="143" t="n"/>
      <c r="O872" s="143" t="n"/>
      <c r="P872" s="143" t="n"/>
    </row>
    <row r="873" ht="15.75" customHeight="1" s="218">
      <c r="M873" s="143" t="n"/>
      <c r="N873" s="143" t="n"/>
      <c r="O873" s="143" t="n"/>
      <c r="P873" s="143" t="n"/>
    </row>
    <row r="874" ht="15.75" customHeight="1" s="218">
      <c r="M874" s="143" t="n"/>
      <c r="N874" s="143" t="n"/>
      <c r="O874" s="143" t="n"/>
      <c r="P874" s="143" t="n"/>
    </row>
    <row r="875" ht="15.75" customHeight="1" s="218">
      <c r="M875" s="143" t="n"/>
      <c r="N875" s="143" t="n"/>
      <c r="O875" s="143" t="n"/>
      <c r="P875" s="143" t="n"/>
    </row>
    <row r="876" ht="15.75" customHeight="1" s="218">
      <c r="M876" s="143" t="n"/>
      <c r="N876" s="143" t="n"/>
      <c r="O876" s="143" t="n"/>
      <c r="P876" s="143" t="n"/>
    </row>
    <row r="877" ht="15.75" customHeight="1" s="218">
      <c r="M877" s="143" t="n"/>
      <c r="N877" s="143" t="n"/>
      <c r="O877" s="143" t="n"/>
      <c r="P877" s="143" t="n"/>
    </row>
    <row r="878" ht="15.75" customHeight="1" s="218">
      <c r="M878" s="143" t="n"/>
      <c r="N878" s="143" t="n"/>
      <c r="O878" s="143" t="n"/>
      <c r="P878" s="143" t="n"/>
    </row>
    <row r="879" ht="15.75" customHeight="1" s="218">
      <c r="M879" s="143" t="n"/>
      <c r="N879" s="143" t="n"/>
      <c r="O879" s="143" t="n"/>
      <c r="P879" s="143" t="n"/>
    </row>
    <row r="880" ht="15.75" customHeight="1" s="218">
      <c r="M880" s="143" t="n"/>
      <c r="N880" s="143" t="n"/>
      <c r="O880" s="143" t="n"/>
      <c r="P880" s="143" t="n"/>
    </row>
    <row r="881" ht="15.75" customHeight="1" s="218">
      <c r="M881" s="143" t="n"/>
      <c r="N881" s="143" t="n"/>
      <c r="O881" s="143" t="n"/>
      <c r="P881" s="143" t="n"/>
    </row>
    <row r="882" ht="15.75" customHeight="1" s="218">
      <c r="M882" s="143" t="n"/>
      <c r="N882" s="143" t="n"/>
      <c r="O882" s="143" t="n"/>
      <c r="P882" s="143" t="n"/>
    </row>
    <row r="883" ht="15.75" customHeight="1" s="218">
      <c r="M883" s="143" t="n"/>
      <c r="N883" s="143" t="n"/>
      <c r="O883" s="143" t="n"/>
      <c r="P883" s="143" t="n"/>
    </row>
    <row r="884" ht="15.75" customHeight="1" s="218">
      <c r="M884" s="143" t="n"/>
      <c r="N884" s="143" t="n"/>
      <c r="O884" s="143" t="n"/>
      <c r="P884" s="143" t="n"/>
    </row>
    <row r="885" ht="15.75" customHeight="1" s="218">
      <c r="M885" s="143" t="n"/>
      <c r="N885" s="143" t="n"/>
      <c r="O885" s="143" t="n"/>
      <c r="P885" s="143" t="n"/>
    </row>
    <row r="886" ht="15.75" customHeight="1" s="218">
      <c r="M886" s="143" t="n"/>
      <c r="N886" s="143" t="n"/>
      <c r="O886" s="143" t="n"/>
      <c r="P886" s="143" t="n"/>
    </row>
    <row r="887" ht="15.75" customHeight="1" s="218">
      <c r="M887" s="143" t="n"/>
      <c r="N887" s="143" t="n"/>
      <c r="O887" s="143" t="n"/>
      <c r="P887" s="143" t="n"/>
    </row>
    <row r="888" ht="15.75" customHeight="1" s="218">
      <c r="M888" s="143" t="n"/>
      <c r="N888" s="143" t="n"/>
      <c r="O888" s="143" t="n"/>
      <c r="P888" s="143" t="n"/>
    </row>
    <row r="889" ht="15.75" customHeight="1" s="218">
      <c r="M889" s="143" t="n"/>
      <c r="N889" s="143" t="n"/>
      <c r="O889" s="143" t="n"/>
      <c r="P889" s="143" t="n"/>
    </row>
    <row r="890" ht="15.75" customHeight="1" s="218">
      <c r="M890" s="143" t="n"/>
      <c r="N890" s="143" t="n"/>
      <c r="O890" s="143" t="n"/>
      <c r="P890" s="143" t="n"/>
    </row>
    <row r="891" ht="15.75" customHeight="1" s="218">
      <c r="M891" s="143" t="n"/>
      <c r="N891" s="143" t="n"/>
      <c r="O891" s="143" t="n"/>
      <c r="P891" s="143" t="n"/>
    </row>
    <row r="892" ht="15.75" customHeight="1" s="218">
      <c r="M892" s="143" t="n"/>
      <c r="N892" s="143" t="n"/>
      <c r="O892" s="143" t="n"/>
      <c r="P892" s="143" t="n"/>
    </row>
    <row r="893" ht="15.75" customHeight="1" s="218">
      <c r="M893" s="143" t="n"/>
      <c r="N893" s="143" t="n"/>
      <c r="O893" s="143" t="n"/>
      <c r="P893" s="143" t="n"/>
    </row>
    <row r="894" ht="15.75" customHeight="1" s="218">
      <c r="M894" s="143" t="n"/>
      <c r="N894" s="143" t="n"/>
      <c r="O894" s="143" t="n"/>
      <c r="P894" s="143" t="n"/>
    </row>
    <row r="895" ht="15.75" customHeight="1" s="218">
      <c r="M895" s="143" t="n"/>
      <c r="N895" s="143" t="n"/>
      <c r="O895" s="143" t="n"/>
      <c r="P895" s="143" t="n"/>
    </row>
    <row r="896" ht="15.75" customHeight="1" s="218">
      <c r="M896" s="143" t="n"/>
      <c r="N896" s="143" t="n"/>
      <c r="O896" s="143" t="n"/>
      <c r="P896" s="143" t="n"/>
    </row>
    <row r="897" ht="15.75" customHeight="1" s="218">
      <c r="M897" s="143" t="n"/>
      <c r="N897" s="143" t="n"/>
      <c r="O897" s="143" t="n"/>
      <c r="P897" s="143" t="n"/>
    </row>
    <row r="898" ht="15.75" customHeight="1" s="218">
      <c r="M898" s="143" t="n"/>
      <c r="N898" s="143" t="n"/>
      <c r="O898" s="143" t="n"/>
      <c r="P898" s="143" t="n"/>
    </row>
    <row r="899" ht="15.75" customHeight="1" s="218">
      <c r="M899" s="143" t="n"/>
      <c r="N899" s="143" t="n"/>
      <c r="O899" s="143" t="n"/>
      <c r="P899" s="143" t="n"/>
    </row>
    <row r="900" ht="15.75" customHeight="1" s="218">
      <c r="M900" s="143" t="n"/>
      <c r="N900" s="143" t="n"/>
      <c r="O900" s="143" t="n"/>
      <c r="P900" s="143" t="n"/>
    </row>
    <row r="901" ht="15.75" customHeight="1" s="218">
      <c r="M901" s="143" t="n"/>
      <c r="N901" s="143" t="n"/>
      <c r="O901" s="143" t="n"/>
      <c r="P901" s="143" t="n"/>
    </row>
    <row r="902" ht="15.75" customHeight="1" s="218">
      <c r="M902" s="143" t="n"/>
      <c r="N902" s="143" t="n"/>
      <c r="O902" s="143" t="n"/>
      <c r="P902" s="143" t="n"/>
    </row>
    <row r="903" ht="15.75" customHeight="1" s="218">
      <c r="M903" s="143" t="n"/>
      <c r="N903" s="143" t="n"/>
      <c r="O903" s="143" t="n"/>
      <c r="P903" s="143" t="n"/>
    </row>
    <row r="904" ht="15.75" customHeight="1" s="218">
      <c r="M904" s="143" t="n"/>
      <c r="N904" s="143" t="n"/>
      <c r="O904" s="143" t="n"/>
      <c r="P904" s="143" t="n"/>
    </row>
    <row r="905" ht="15.75" customHeight="1" s="218">
      <c r="M905" s="143" t="n"/>
      <c r="N905" s="143" t="n"/>
      <c r="O905" s="143" t="n"/>
      <c r="P905" s="143" t="n"/>
    </row>
    <row r="906" ht="15.75" customHeight="1" s="218">
      <c r="M906" s="143" t="n"/>
      <c r="N906" s="143" t="n"/>
      <c r="O906" s="143" t="n"/>
      <c r="P906" s="143" t="n"/>
    </row>
    <row r="907" ht="15.75" customHeight="1" s="218">
      <c r="M907" s="143" t="n"/>
      <c r="N907" s="143" t="n"/>
      <c r="O907" s="143" t="n"/>
      <c r="P907" s="143" t="n"/>
    </row>
    <row r="908" ht="15.75" customHeight="1" s="218">
      <c r="M908" s="143" t="n"/>
      <c r="N908" s="143" t="n"/>
      <c r="O908" s="143" t="n"/>
      <c r="P908" s="143" t="n"/>
    </row>
    <row r="909" ht="15.75" customHeight="1" s="218">
      <c r="M909" s="143" t="n"/>
      <c r="N909" s="143" t="n"/>
      <c r="O909" s="143" t="n"/>
      <c r="P909" s="143" t="n"/>
    </row>
    <row r="910" ht="15.75" customHeight="1" s="218">
      <c r="M910" s="143" t="n"/>
      <c r="N910" s="143" t="n"/>
      <c r="O910" s="143" t="n"/>
      <c r="P910" s="143" t="n"/>
    </row>
    <row r="911" ht="15.75" customHeight="1" s="218">
      <c r="M911" s="143" t="n"/>
      <c r="N911" s="143" t="n"/>
      <c r="O911" s="143" t="n"/>
      <c r="P911" s="143" t="n"/>
    </row>
    <row r="912" ht="15.75" customHeight="1" s="218">
      <c r="M912" s="143" t="n"/>
      <c r="N912" s="143" t="n"/>
      <c r="O912" s="143" t="n"/>
      <c r="P912" s="143" t="n"/>
    </row>
    <row r="913" ht="15.75" customHeight="1" s="218">
      <c r="M913" s="143" t="n"/>
      <c r="N913" s="143" t="n"/>
      <c r="O913" s="143" t="n"/>
      <c r="P913" s="143" t="n"/>
    </row>
    <row r="914" ht="15.75" customHeight="1" s="218">
      <c r="M914" s="143" t="n"/>
      <c r="N914" s="143" t="n"/>
      <c r="O914" s="143" t="n"/>
      <c r="P914" s="143" t="n"/>
    </row>
    <row r="915" ht="15.75" customHeight="1" s="218">
      <c r="M915" s="143" t="n"/>
      <c r="N915" s="143" t="n"/>
      <c r="O915" s="143" t="n"/>
      <c r="P915" s="143" t="n"/>
    </row>
    <row r="916" ht="15.75" customHeight="1" s="218">
      <c r="M916" s="143" t="n"/>
      <c r="N916" s="143" t="n"/>
      <c r="O916" s="143" t="n"/>
      <c r="P916" s="143" t="n"/>
    </row>
    <row r="917" ht="15.75" customHeight="1" s="218">
      <c r="M917" s="143" t="n"/>
      <c r="N917" s="143" t="n"/>
      <c r="O917" s="143" t="n"/>
      <c r="P917" s="143" t="n"/>
    </row>
    <row r="918" ht="15.75" customHeight="1" s="218">
      <c r="M918" s="143" t="n"/>
      <c r="N918" s="143" t="n"/>
      <c r="O918" s="143" t="n"/>
      <c r="P918" s="143" t="n"/>
    </row>
    <row r="919" ht="15.75" customHeight="1" s="218">
      <c r="M919" s="143" t="n"/>
      <c r="N919" s="143" t="n"/>
      <c r="O919" s="143" t="n"/>
      <c r="P919" s="143" t="n"/>
    </row>
    <row r="920" ht="15.75" customHeight="1" s="218">
      <c r="M920" s="143" t="n"/>
      <c r="N920" s="143" t="n"/>
      <c r="O920" s="143" t="n"/>
      <c r="P920" s="143" t="n"/>
    </row>
    <row r="921" ht="15.75" customHeight="1" s="218">
      <c r="M921" s="143" t="n"/>
      <c r="N921" s="143" t="n"/>
      <c r="O921" s="143" t="n"/>
      <c r="P921" s="143" t="n"/>
    </row>
    <row r="922" ht="15.75" customHeight="1" s="218">
      <c r="M922" s="143" t="n"/>
      <c r="N922" s="143" t="n"/>
      <c r="O922" s="143" t="n"/>
      <c r="P922" s="143" t="n"/>
    </row>
    <row r="923" ht="15.75" customHeight="1" s="218">
      <c r="M923" s="143" t="n"/>
      <c r="N923" s="143" t="n"/>
      <c r="O923" s="143" t="n"/>
      <c r="P923" s="143" t="n"/>
    </row>
    <row r="924" ht="15.75" customHeight="1" s="218">
      <c r="M924" s="143" t="n"/>
      <c r="N924" s="143" t="n"/>
      <c r="O924" s="143" t="n"/>
      <c r="P924" s="143" t="n"/>
    </row>
    <row r="925" ht="15.75" customHeight="1" s="218">
      <c r="M925" s="143" t="n"/>
      <c r="N925" s="143" t="n"/>
      <c r="O925" s="143" t="n"/>
      <c r="P925" s="143" t="n"/>
    </row>
    <row r="926" ht="15.75" customHeight="1" s="218">
      <c r="M926" s="143" t="n"/>
      <c r="N926" s="143" t="n"/>
      <c r="O926" s="143" t="n"/>
      <c r="P926" s="143" t="n"/>
    </row>
    <row r="927" ht="15.75" customHeight="1" s="218">
      <c r="M927" s="143" t="n"/>
      <c r="N927" s="143" t="n"/>
      <c r="O927" s="143" t="n"/>
      <c r="P927" s="143" t="n"/>
    </row>
    <row r="928" ht="15.75" customHeight="1" s="218">
      <c r="M928" s="143" t="n"/>
      <c r="N928" s="143" t="n"/>
      <c r="O928" s="143" t="n"/>
      <c r="P928" s="143" t="n"/>
    </row>
    <row r="929" ht="15.75" customHeight="1" s="218">
      <c r="M929" s="143" t="n"/>
      <c r="N929" s="143" t="n"/>
      <c r="O929" s="143" t="n"/>
      <c r="P929" s="143" t="n"/>
    </row>
    <row r="930" ht="15.75" customHeight="1" s="218">
      <c r="M930" s="143" t="n"/>
      <c r="N930" s="143" t="n"/>
      <c r="O930" s="143" t="n"/>
      <c r="P930" s="143" t="n"/>
    </row>
    <row r="931" ht="15.75" customHeight="1" s="218">
      <c r="M931" s="143" t="n"/>
      <c r="N931" s="143" t="n"/>
      <c r="O931" s="143" t="n"/>
      <c r="P931" s="143" t="n"/>
    </row>
    <row r="932" ht="15.75" customHeight="1" s="218">
      <c r="M932" s="143" t="n"/>
      <c r="N932" s="143" t="n"/>
      <c r="O932" s="143" t="n"/>
      <c r="P932" s="143" t="n"/>
    </row>
    <row r="933" ht="15.75" customHeight="1" s="218">
      <c r="M933" s="143" t="n"/>
      <c r="N933" s="143" t="n"/>
      <c r="O933" s="143" t="n"/>
      <c r="P933" s="143" t="n"/>
    </row>
    <row r="934" ht="15.75" customHeight="1" s="218">
      <c r="M934" s="143" t="n"/>
      <c r="N934" s="143" t="n"/>
      <c r="O934" s="143" t="n"/>
      <c r="P934" s="143" t="n"/>
    </row>
    <row r="935" ht="15.75" customHeight="1" s="218">
      <c r="M935" s="143" t="n"/>
      <c r="N935" s="143" t="n"/>
      <c r="O935" s="143" t="n"/>
      <c r="P935" s="143" t="n"/>
    </row>
    <row r="936" ht="15.75" customHeight="1" s="218">
      <c r="M936" s="143" t="n"/>
      <c r="N936" s="143" t="n"/>
      <c r="O936" s="143" t="n"/>
      <c r="P936" s="143" t="n"/>
    </row>
    <row r="937" ht="15.75" customHeight="1" s="218">
      <c r="M937" s="143" t="n"/>
      <c r="N937" s="143" t="n"/>
      <c r="O937" s="143" t="n"/>
      <c r="P937" s="143" t="n"/>
    </row>
    <row r="938" ht="15.75" customHeight="1" s="218">
      <c r="M938" s="143" t="n"/>
      <c r="N938" s="143" t="n"/>
      <c r="O938" s="143" t="n"/>
      <c r="P938" s="143" t="n"/>
    </row>
    <row r="939" ht="15.75" customHeight="1" s="218">
      <c r="M939" s="143" t="n"/>
      <c r="N939" s="143" t="n"/>
      <c r="O939" s="143" t="n"/>
      <c r="P939" s="143" t="n"/>
    </row>
    <row r="940" ht="15.75" customHeight="1" s="218">
      <c r="M940" s="143" t="n"/>
      <c r="N940" s="143" t="n"/>
      <c r="O940" s="143" t="n"/>
      <c r="P940" s="143" t="n"/>
    </row>
    <row r="941" ht="15.75" customHeight="1" s="218">
      <c r="M941" s="143" t="n"/>
      <c r="N941" s="143" t="n"/>
      <c r="O941" s="143" t="n"/>
      <c r="P941" s="143" t="n"/>
    </row>
    <row r="942" ht="15.75" customHeight="1" s="218">
      <c r="M942" s="143" t="n"/>
      <c r="N942" s="143" t="n"/>
      <c r="O942" s="143" t="n"/>
      <c r="P942" s="143" t="n"/>
    </row>
    <row r="943" ht="15.75" customHeight="1" s="218">
      <c r="M943" s="143" t="n"/>
      <c r="N943" s="143" t="n"/>
      <c r="O943" s="143" t="n"/>
      <c r="P943" s="143" t="n"/>
    </row>
    <row r="944" ht="15.75" customHeight="1" s="218">
      <c r="M944" s="143" t="n"/>
      <c r="N944" s="143" t="n"/>
      <c r="O944" s="143" t="n"/>
      <c r="P944" s="143" t="n"/>
    </row>
    <row r="945" ht="15.75" customHeight="1" s="218">
      <c r="M945" s="143" t="n"/>
      <c r="N945" s="143" t="n"/>
      <c r="O945" s="143" t="n"/>
      <c r="P945" s="143" t="n"/>
    </row>
    <row r="946" ht="15.75" customHeight="1" s="218">
      <c r="M946" s="143" t="n"/>
      <c r="N946" s="143" t="n"/>
      <c r="O946" s="143" t="n"/>
      <c r="P946" s="143" t="n"/>
    </row>
    <row r="947" ht="15.75" customHeight="1" s="218">
      <c r="M947" s="143" t="n"/>
      <c r="N947" s="143" t="n"/>
      <c r="O947" s="143" t="n"/>
      <c r="P947" s="143" t="n"/>
    </row>
    <row r="948" ht="15.75" customHeight="1" s="218">
      <c r="M948" s="143" t="n"/>
      <c r="N948" s="143" t="n"/>
      <c r="O948" s="143" t="n"/>
      <c r="P948" s="143" t="n"/>
    </row>
    <row r="949" ht="15.75" customHeight="1" s="218">
      <c r="M949" s="143" t="n"/>
      <c r="N949" s="143" t="n"/>
      <c r="O949" s="143" t="n"/>
      <c r="P949" s="143" t="n"/>
    </row>
    <row r="950" ht="15.75" customHeight="1" s="218">
      <c r="M950" s="143" t="n"/>
      <c r="N950" s="143" t="n"/>
      <c r="O950" s="143" t="n"/>
      <c r="P950" s="143" t="n"/>
    </row>
    <row r="951" ht="15.75" customHeight="1" s="218">
      <c r="M951" s="143" t="n"/>
      <c r="N951" s="143" t="n"/>
      <c r="O951" s="143" t="n"/>
      <c r="P951" s="143" t="n"/>
    </row>
    <row r="952" ht="15.75" customHeight="1" s="218">
      <c r="M952" s="143" t="n"/>
      <c r="N952" s="143" t="n"/>
      <c r="O952" s="143" t="n"/>
      <c r="P952" s="143" t="n"/>
    </row>
    <row r="953" ht="15.75" customHeight="1" s="218">
      <c r="M953" s="143" t="n"/>
      <c r="N953" s="143" t="n"/>
      <c r="O953" s="143" t="n"/>
      <c r="P953" s="143" t="n"/>
    </row>
    <row r="954" ht="15.75" customHeight="1" s="218">
      <c r="M954" s="143" t="n"/>
      <c r="N954" s="143" t="n"/>
      <c r="O954" s="143" t="n"/>
      <c r="P954" s="143" t="n"/>
    </row>
    <row r="955" ht="15.75" customHeight="1" s="218">
      <c r="M955" s="143" t="n"/>
      <c r="N955" s="143" t="n"/>
      <c r="O955" s="143" t="n"/>
      <c r="P955" s="143" t="n"/>
    </row>
    <row r="956" ht="15.75" customHeight="1" s="218">
      <c r="M956" s="143" t="n"/>
      <c r="N956" s="143" t="n"/>
      <c r="O956" s="143" t="n"/>
      <c r="P956" s="143" t="n"/>
    </row>
    <row r="957" ht="15.75" customHeight="1" s="218">
      <c r="M957" s="143" t="n"/>
      <c r="N957" s="143" t="n"/>
      <c r="O957" s="143" t="n"/>
      <c r="P957" s="143" t="n"/>
    </row>
    <row r="958" ht="15.75" customHeight="1" s="218">
      <c r="M958" s="143" t="n"/>
      <c r="N958" s="143" t="n"/>
      <c r="O958" s="143" t="n"/>
      <c r="P958" s="143" t="n"/>
    </row>
    <row r="959" ht="15.75" customHeight="1" s="218">
      <c r="M959" s="143" t="n"/>
      <c r="N959" s="143" t="n"/>
      <c r="O959" s="143" t="n"/>
      <c r="P959" s="143" t="n"/>
    </row>
    <row r="960" ht="15.75" customHeight="1" s="218">
      <c r="M960" s="143" t="n"/>
      <c r="N960" s="143" t="n"/>
      <c r="O960" s="143" t="n"/>
      <c r="P960" s="143" t="n"/>
    </row>
    <row r="961" ht="15.75" customHeight="1" s="218">
      <c r="M961" s="143" t="n"/>
      <c r="N961" s="143" t="n"/>
      <c r="O961" s="143" t="n"/>
      <c r="P961" s="143" t="n"/>
    </row>
    <row r="962" ht="15.75" customHeight="1" s="218">
      <c r="M962" s="143" t="n"/>
      <c r="N962" s="143" t="n"/>
      <c r="O962" s="143" t="n"/>
      <c r="P962" s="143" t="n"/>
    </row>
    <row r="963" ht="15.75" customHeight="1" s="218">
      <c r="M963" s="143" t="n"/>
      <c r="N963" s="143" t="n"/>
      <c r="O963" s="143" t="n"/>
      <c r="P963" s="143" t="n"/>
    </row>
    <row r="964" ht="15.75" customHeight="1" s="218">
      <c r="M964" s="143" t="n"/>
      <c r="N964" s="143" t="n"/>
      <c r="O964" s="143" t="n"/>
      <c r="P964" s="143" t="n"/>
    </row>
    <row r="965" ht="15.75" customHeight="1" s="218">
      <c r="M965" s="143" t="n"/>
      <c r="N965" s="143" t="n"/>
      <c r="O965" s="143" t="n"/>
      <c r="P965" s="143" t="n"/>
    </row>
    <row r="966" ht="15.75" customHeight="1" s="218">
      <c r="M966" s="143" t="n"/>
      <c r="N966" s="143" t="n"/>
      <c r="O966" s="143" t="n"/>
      <c r="P966" s="143" t="n"/>
    </row>
    <row r="967" ht="15.75" customHeight="1" s="218">
      <c r="M967" s="143" t="n"/>
      <c r="N967" s="143" t="n"/>
      <c r="O967" s="143" t="n"/>
      <c r="P967" s="143" t="n"/>
    </row>
    <row r="968" ht="15.75" customHeight="1" s="218">
      <c r="M968" s="143" t="n"/>
      <c r="N968" s="143" t="n"/>
      <c r="O968" s="143" t="n"/>
      <c r="P968" s="143" t="n"/>
    </row>
    <row r="969" ht="15.75" customHeight="1" s="218">
      <c r="M969" s="143" t="n"/>
      <c r="N969" s="143" t="n"/>
      <c r="O969" s="143" t="n"/>
      <c r="P969" s="143" t="n"/>
    </row>
    <row r="970" ht="15.75" customHeight="1" s="218">
      <c r="M970" s="143" t="n"/>
      <c r="N970" s="143" t="n"/>
      <c r="O970" s="143" t="n"/>
      <c r="P970" s="143" t="n"/>
    </row>
    <row r="971" ht="15.75" customHeight="1" s="218">
      <c r="M971" s="143" t="n"/>
      <c r="N971" s="143" t="n"/>
      <c r="O971" s="143" t="n"/>
      <c r="P971" s="143" t="n"/>
    </row>
    <row r="972" ht="15.75" customHeight="1" s="218">
      <c r="M972" s="143" t="n"/>
      <c r="N972" s="143" t="n"/>
      <c r="O972" s="143" t="n"/>
      <c r="P972" s="143" t="n"/>
    </row>
    <row r="973" ht="15.75" customHeight="1" s="218">
      <c r="M973" s="143" t="n"/>
      <c r="N973" s="143" t="n"/>
      <c r="O973" s="143" t="n"/>
      <c r="P973" s="143" t="n"/>
    </row>
    <row r="974" ht="15.75" customHeight="1" s="218">
      <c r="M974" s="143" t="n"/>
      <c r="N974" s="143" t="n"/>
      <c r="O974" s="143" t="n"/>
      <c r="P974" s="143" t="n"/>
    </row>
    <row r="975" ht="15.75" customHeight="1" s="218">
      <c r="M975" s="143" t="n"/>
      <c r="N975" s="143" t="n"/>
      <c r="O975" s="143" t="n"/>
      <c r="P975" s="143" t="n"/>
    </row>
    <row r="976" ht="15.75" customHeight="1" s="218">
      <c r="M976" s="143" t="n"/>
      <c r="N976" s="143" t="n"/>
      <c r="O976" s="143" t="n"/>
      <c r="P976" s="143" t="n"/>
    </row>
    <row r="977" ht="15.75" customHeight="1" s="218">
      <c r="M977" s="143" t="n"/>
      <c r="N977" s="143" t="n"/>
      <c r="O977" s="143" t="n"/>
      <c r="P977" s="143" t="n"/>
    </row>
    <row r="978" ht="15.75" customHeight="1" s="218">
      <c r="M978" s="143" t="n"/>
      <c r="N978" s="143" t="n"/>
      <c r="O978" s="143" t="n"/>
      <c r="P978" s="143" t="n"/>
    </row>
    <row r="979" ht="15.75" customHeight="1" s="218">
      <c r="M979" s="143" t="n"/>
      <c r="N979" s="143" t="n"/>
      <c r="O979" s="143" t="n"/>
      <c r="P979" s="143" t="n"/>
    </row>
    <row r="980" ht="15.75" customHeight="1" s="218">
      <c r="M980" s="143" t="n"/>
      <c r="N980" s="143" t="n"/>
      <c r="O980" s="143" t="n"/>
      <c r="P980" s="143" t="n"/>
    </row>
    <row r="981" ht="15.75" customHeight="1" s="218">
      <c r="M981" s="143" t="n"/>
      <c r="N981" s="143" t="n"/>
      <c r="O981" s="143" t="n"/>
      <c r="P981" s="143" t="n"/>
    </row>
    <row r="982" ht="15.75" customHeight="1" s="218">
      <c r="M982" s="143" t="n"/>
      <c r="N982" s="143" t="n"/>
      <c r="O982" s="143" t="n"/>
      <c r="P982" s="143" t="n"/>
    </row>
    <row r="983" ht="15.75" customHeight="1" s="218">
      <c r="M983" s="143" t="n"/>
      <c r="N983" s="143" t="n"/>
      <c r="O983" s="143" t="n"/>
      <c r="P983" s="143" t="n"/>
    </row>
    <row r="984" ht="15.75" customHeight="1" s="218">
      <c r="M984" s="143" t="n"/>
      <c r="N984" s="143" t="n"/>
      <c r="O984" s="143" t="n"/>
      <c r="P984" s="143" t="n"/>
    </row>
    <row r="985" ht="15.75" customHeight="1" s="218">
      <c r="M985" s="143" t="n"/>
      <c r="N985" s="143" t="n"/>
      <c r="O985" s="143" t="n"/>
      <c r="P985" s="143" t="n"/>
    </row>
    <row r="986" ht="15.75" customHeight="1" s="218">
      <c r="M986" s="143" t="n"/>
      <c r="N986" s="143" t="n"/>
      <c r="O986" s="143" t="n"/>
      <c r="P986" s="143" t="n"/>
    </row>
    <row r="987" ht="15.75" customHeight="1" s="218">
      <c r="M987" s="143" t="n"/>
      <c r="N987" s="143" t="n"/>
      <c r="O987" s="143" t="n"/>
      <c r="P987" s="143" t="n"/>
    </row>
    <row r="988" ht="15.75" customHeight="1" s="218">
      <c r="M988" s="143" t="n"/>
      <c r="N988" s="143" t="n"/>
      <c r="O988" s="143" t="n"/>
      <c r="P988" s="143" t="n"/>
    </row>
    <row r="989" ht="15.75" customHeight="1" s="218">
      <c r="M989" s="143" t="n"/>
      <c r="N989" s="143" t="n"/>
      <c r="O989" s="143" t="n"/>
      <c r="P989" s="143" t="n"/>
    </row>
    <row r="990" ht="15.75" customHeight="1" s="218">
      <c r="M990" s="143" t="n"/>
      <c r="N990" s="143" t="n"/>
      <c r="O990" s="143" t="n"/>
      <c r="P990" s="143" t="n"/>
    </row>
    <row r="991" ht="15.75" customHeight="1" s="218">
      <c r="M991" s="143" t="n"/>
      <c r="N991" s="143" t="n"/>
      <c r="O991" s="143" t="n"/>
      <c r="P991" s="143" t="n"/>
    </row>
    <row r="992" ht="15.75" customHeight="1" s="218">
      <c r="M992" s="143" t="n"/>
      <c r="N992" s="143" t="n"/>
      <c r="O992" s="143" t="n"/>
      <c r="P992" s="143" t="n"/>
    </row>
    <row r="993" ht="15.75" customHeight="1" s="218">
      <c r="M993" s="143" t="n"/>
      <c r="N993" s="143" t="n"/>
      <c r="O993" s="143" t="n"/>
      <c r="P993" s="143" t="n"/>
    </row>
    <row r="994" ht="15.75" customHeight="1" s="218">
      <c r="M994" s="143" t="n"/>
      <c r="N994" s="143" t="n"/>
      <c r="O994" s="143" t="n"/>
      <c r="P994" s="143" t="n"/>
    </row>
    <row r="995" ht="15.75" customHeight="1" s="218">
      <c r="M995" s="143" t="n"/>
      <c r="N995" s="143" t="n"/>
      <c r="O995" s="143" t="n"/>
      <c r="P995" s="143" t="n"/>
    </row>
    <row r="996" ht="15.75" customHeight="1" s="218">
      <c r="M996" s="143" t="n"/>
      <c r="N996" s="143" t="n"/>
      <c r="O996" s="143" t="n"/>
      <c r="P996" s="143" t="n"/>
    </row>
    <row r="997" ht="15.75" customHeight="1" s="218">
      <c r="M997" s="143" t="n"/>
      <c r="N997" s="143" t="n"/>
      <c r="O997" s="143" t="n"/>
      <c r="P997" s="143" t="n"/>
    </row>
    <row r="998" ht="15.75" customHeight="1" s="218">
      <c r="M998" s="143" t="n"/>
      <c r="N998" s="143" t="n"/>
      <c r="O998" s="143" t="n"/>
      <c r="P998" s="143" t="n"/>
    </row>
    <row r="999" ht="15.75" customHeight="1" s="218">
      <c r="M999" s="143" t="n"/>
      <c r="N999" s="143" t="n"/>
      <c r="O999" s="143" t="n"/>
      <c r="P999" s="143" t="n"/>
    </row>
    <row r="1000" ht="15.75" customHeight="1" s="218">
      <c r="M1000" s="143" t="n"/>
      <c r="N1000" s="143" t="n"/>
      <c r="O1000" s="143" t="n"/>
      <c r="P1000" s="143" t="n"/>
    </row>
    <row r="1001" ht="15.75" customHeight="1" s="218">
      <c r="M1001" s="143" t="n"/>
      <c r="N1001" s="143" t="n"/>
      <c r="O1001" s="143" t="n"/>
      <c r="P1001" s="143" t="n"/>
    </row>
    <row r="1002" ht="15.75" customHeight="1" s="218">
      <c r="M1002" s="143" t="n"/>
      <c r="N1002" s="143" t="n"/>
      <c r="O1002" s="143" t="n"/>
      <c r="P1002" s="143" t="n"/>
    </row>
    <row r="1003" ht="15.75" customHeight="1" s="218">
      <c r="M1003" s="143" t="n"/>
      <c r="N1003" s="143" t="n"/>
      <c r="O1003" s="143" t="n"/>
      <c r="P1003" s="143" t="n"/>
    </row>
    <row r="1004" ht="15.75" customHeight="1" s="218">
      <c r="M1004" s="143" t="n"/>
      <c r="N1004" s="143" t="n"/>
      <c r="O1004" s="143" t="n"/>
      <c r="P1004" s="143" t="n"/>
    </row>
    <row r="1005" ht="15.75" customHeight="1" s="218">
      <c r="M1005" s="143" t="n"/>
      <c r="N1005" s="143" t="n"/>
      <c r="O1005" s="143" t="n"/>
      <c r="P1005" s="143" t="n"/>
    </row>
  </sheetData>
  <mergeCells count="30">
    <mergeCell ref="S2:AG2"/>
    <mergeCell ref="B92:E92"/>
    <mergeCell ref="M90:O90"/>
    <mergeCell ref="AO3:AO4"/>
    <mergeCell ref="B95:E95"/>
    <mergeCell ref="B89:E89"/>
    <mergeCell ref="B94:E94"/>
    <mergeCell ref="AI2:BD2"/>
    <mergeCell ref="BE2:BG2"/>
    <mergeCell ref="M89:O89"/>
    <mergeCell ref="B97:E97"/>
    <mergeCell ref="B91:E91"/>
    <mergeCell ref="B100:E100"/>
    <mergeCell ref="M87:P87"/>
    <mergeCell ref="BJ2:BK2"/>
    <mergeCell ref="B90:E90"/>
    <mergeCell ref="Y3:AE3"/>
    <mergeCell ref="B93:E93"/>
    <mergeCell ref="B102:E102"/>
    <mergeCell ref="B96:E96"/>
    <mergeCell ref="M3:N3"/>
    <mergeCell ref="B101:E101"/>
    <mergeCell ref="B98:E98"/>
    <mergeCell ref="AX3:BB3"/>
    <mergeCell ref="B88:E88"/>
    <mergeCell ref="AN3:AN4"/>
    <mergeCell ref="B87:E87"/>
    <mergeCell ref="B103:E103"/>
    <mergeCell ref="M88:O88"/>
    <mergeCell ref="B99:E99"/>
  </mergeCells>
  <dataValidations count="3">
    <dataValidation sqref="P88 Z5:Z61" showDropDown="0" showInputMessage="0" showErrorMessage="0" allowBlank="0" type="list">
      <formula1>"SC,PR"</formula1>
    </dataValidation>
    <dataValidation sqref="P90 Y5:Y61 AB5:AB61" showDropDown="0" showInputMessage="0" showErrorMessage="0" allowBlank="0" type="list">
      <formula1>"SIM,NÃO"</formula1>
    </dataValidation>
    <dataValidation sqref="P89 AA5:AA61" showDropDown="0" showInputMessage="0" showErrorMessage="0" allowBlank="0" type="list">
      <formula1>"AC,AL,AM,AP,BA,CE,DF,ES,GO,MA,MT,MS,MG,PA,PB,PR,PE,PI,RN,RS,RJ,RO,RR,SP,SE,TO,SC"</formula1>
    </dataValidation>
  </dataValidations>
  <pageMargins left="0.511811024" right="0.511811024" top="0.787401575" bottom="0.787401575" header="0" footer="0"/>
  <pageSetup orientation="landscape"/>
</worksheet>
</file>

<file path=xl/worksheets/sheet12.xml><?xml version="1.0" encoding="utf-8"?>
<worksheet xmlns="http://schemas.openxmlformats.org/spreadsheetml/2006/main">
  <sheetPr>
    <tabColor rgb="FFFFFF00"/>
    <outlinePr summaryBelow="0" summaryRight="0"/>
    <pageSetUpPr/>
  </sheetPr>
  <dimension ref="A1:BM100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baseColWidth="8" defaultColWidth="14.44140625" defaultRowHeight="15" customHeight="1"/>
  <cols>
    <col width="5.109375" customWidth="1" style="218" min="1" max="1"/>
    <col width="11.33203125" customWidth="1" style="218" min="2" max="2"/>
    <col width="10" customWidth="1" style="218" min="3" max="3"/>
    <col width="10.109375" customWidth="1" style="218" min="4" max="5"/>
    <col width="58.5546875" customWidth="1" style="218" min="6" max="6"/>
    <col width="11.33203125" customWidth="1" style="218" min="7" max="7"/>
    <col width="8.44140625" customWidth="1" style="218" min="8" max="8"/>
    <col width="7.5546875" customWidth="1" style="218" min="9" max="9"/>
    <col width="18.109375" customWidth="1" style="218" min="10" max="10"/>
    <col width="11.109375" customWidth="1" style="218" min="11" max="11"/>
    <col width="8.6640625" customWidth="1" style="218" min="12" max="12"/>
    <col width="10.44140625" customWidth="1" style="218" min="13" max="13"/>
    <col width="13.6640625" customWidth="1" style="218" min="14" max="15"/>
    <col width="15.44140625" customWidth="1" style="218" min="16" max="16"/>
    <col width="8.44140625" customWidth="1" style="218" min="17" max="17"/>
    <col width="10.44140625" customWidth="1" style="218" min="18" max="18"/>
    <col width="16.44140625" customWidth="1" style="218" min="19" max="21"/>
    <col width="18.109375" customWidth="1" style="218" min="22" max="22"/>
    <col width="11.109375" customWidth="1" style="218" min="23" max="23"/>
    <col width="12.109375" customWidth="1" style="218" min="24" max="24"/>
    <col width="17.88671875" customWidth="1" style="218" min="25" max="25"/>
    <col hidden="1" width="15.5546875" customWidth="1" style="218" min="26" max="26"/>
    <col hidden="1" width="14.109375" customWidth="1" style="218" min="27" max="27"/>
    <col hidden="1" width="13" customWidth="1" style="218" min="28" max="28"/>
    <col width="13.109375" customWidth="1" style="218" min="29" max="29"/>
    <col width="11" customWidth="1" style="218" min="30" max="31"/>
    <col width="17.109375" customWidth="1" style="218" min="32" max="32"/>
    <col width="31.88671875" customWidth="1" style="218" min="33" max="33"/>
    <col width="3.88671875" customWidth="1" style="218" min="34" max="34"/>
    <col width="13" customWidth="1" style="218" min="35" max="35"/>
    <col width="12.44140625" customWidth="1" style="218" min="36" max="36"/>
    <col width="22.44140625" customWidth="1" style="218" min="37" max="37"/>
    <col width="21.44140625" customWidth="1" style="218" min="38" max="38"/>
    <col width="23.33203125" customWidth="1" style="218" min="39" max="39"/>
    <col width="17" customWidth="1" style="218" min="40" max="40"/>
    <col width="20.44140625" customWidth="1" style="218" min="41" max="41"/>
    <col width="10.88671875" customWidth="1" style="218" min="42" max="44"/>
    <col width="9.6640625" customWidth="1" style="218" min="45" max="45"/>
    <col width="12.109375" customWidth="1" style="218" min="46" max="46"/>
    <col width="13.109375" customWidth="1" style="218" min="47" max="47"/>
    <col width="15" customWidth="1" style="218" min="48" max="48"/>
    <col width="13.109375" customWidth="1" style="218" min="49" max="50"/>
    <col width="9.109375" customWidth="1" style="218" min="51" max="52"/>
    <col width="11.33203125" customWidth="1" style="218" min="53" max="53"/>
    <col width="11.88671875" customWidth="1" style="218" min="54" max="54"/>
    <col width="48.6640625" customWidth="1" style="218" min="55" max="55"/>
    <col width="33.33203125" customWidth="1" style="218" min="56" max="56"/>
    <col width="15" customWidth="1" style="218" min="57" max="57"/>
    <col width="18.44140625" customWidth="1" style="218" min="58" max="58"/>
    <col width="15.6640625" customWidth="1" style="218" min="59" max="59"/>
    <col width="16.33203125" customWidth="1" style="218" min="60" max="60"/>
    <col width="19.44140625" customWidth="1" style="218" min="61" max="61"/>
    <col width="15.6640625" customWidth="1" style="218" min="62" max="64"/>
    <col width="19.33203125" customWidth="1" style="218" min="65" max="65"/>
  </cols>
  <sheetData>
    <row r="1" ht="14.4" customHeight="1" s="218">
      <c r="A1" s="10" t="n"/>
      <c r="B1" s="10" t="n"/>
      <c r="C1" s="10" t="n"/>
      <c r="D1" s="10" t="n"/>
      <c r="E1" s="10" t="n"/>
      <c r="F1" s="10" t="n"/>
      <c r="G1" s="11" t="n"/>
      <c r="H1" s="10" t="n"/>
      <c r="I1" s="10" t="n"/>
      <c r="J1" s="10" t="n"/>
      <c r="K1" s="12" t="n"/>
      <c r="L1" s="10" t="n"/>
      <c r="Q1" s="10" t="n"/>
      <c r="R1" s="10" t="n"/>
      <c r="S1" s="10" t="n"/>
      <c r="T1" s="10" t="n"/>
      <c r="U1" s="10" t="n"/>
      <c r="V1" s="10" t="n"/>
      <c r="W1" s="10" t="n"/>
      <c r="X1" s="10" t="n"/>
      <c r="Y1" s="11" t="n"/>
      <c r="Z1" s="11" t="n"/>
      <c r="AA1" s="11" t="n"/>
      <c r="AB1" s="11" t="n"/>
      <c r="AC1" s="11" t="n"/>
      <c r="AD1" s="11" t="n"/>
      <c r="AE1" s="10" t="n"/>
      <c r="AF1" s="10" t="n"/>
      <c r="AG1" s="10" t="n"/>
      <c r="AH1" s="10" t="n"/>
      <c r="AI1" s="13" t="n"/>
      <c r="AJ1" s="13" t="n"/>
      <c r="AK1" s="13" t="n"/>
      <c r="AL1" s="13" t="n"/>
      <c r="AM1" s="13" t="n"/>
      <c r="AN1" s="13" t="n"/>
      <c r="AO1" s="13" t="n"/>
      <c r="AP1" s="14" t="n"/>
      <c r="AQ1" s="14" t="n"/>
      <c r="AR1" s="14" t="n"/>
      <c r="AS1" s="13" t="n"/>
      <c r="AT1" s="13" t="n"/>
      <c r="AU1" s="10" t="n"/>
      <c r="AV1" s="10" t="n"/>
      <c r="AW1" s="10" t="n"/>
      <c r="AX1" s="10" t="n"/>
      <c r="AY1" s="10" t="n"/>
      <c r="AZ1" s="10" t="n"/>
      <c r="BA1" s="10" t="n"/>
      <c r="BB1" s="10" t="n"/>
      <c r="BC1" s="10" t="inlineStr">
        <is>
          <t>** Se o estado do fornecedor não for um desses, o ICMS ST será calculado na entrada.</t>
        </is>
      </c>
      <c r="BD1" s="11" t="n"/>
      <c r="BE1" s="10" t="n"/>
      <c r="BF1" s="10" t="n"/>
      <c r="BG1" s="10" t="n"/>
      <c r="BH1" s="10" t="n"/>
      <c r="BI1" s="10" t="n"/>
      <c r="BJ1" s="10" t="n"/>
      <c r="BK1" s="10" t="n"/>
      <c r="BL1" s="10" t="n"/>
      <c r="BM1" s="10" t="n"/>
    </row>
    <row r="2" ht="14.4" customHeight="1" s="218">
      <c r="A2" s="12" t="n"/>
      <c r="B2" s="12" t="n"/>
      <c r="C2" s="12" t="n"/>
      <c r="D2" s="12" t="n"/>
      <c r="E2" s="12" t="n"/>
      <c r="F2" s="12" t="n"/>
      <c r="G2" s="11" t="n"/>
      <c r="H2" s="12" t="n"/>
      <c r="I2" s="12" t="n"/>
      <c r="J2" s="12" t="n"/>
      <c r="K2" s="12" t="n"/>
      <c r="L2" s="12" t="n"/>
      <c r="M2" s="229" t="n"/>
      <c r="N2" s="229" t="n"/>
      <c r="O2" s="229" t="n"/>
      <c r="P2" s="229" t="n"/>
      <c r="Q2" s="12" t="n"/>
      <c r="R2" s="12" t="n"/>
      <c r="S2" s="227" t="inlineStr">
        <is>
          <t>VENDA</t>
        </is>
      </c>
      <c r="AH2" s="12" t="n"/>
      <c r="AI2" s="228" t="n"/>
      <c r="BE2" s="234" t="inlineStr">
        <is>
          <t>COMPENSAÇÃO</t>
        </is>
      </c>
      <c r="BH2" s="229" t="n"/>
      <c r="BI2" s="229" t="n"/>
      <c r="BJ2" s="229" t="inlineStr">
        <is>
          <t>IMPOSTO SOBRE O LUCRO</t>
        </is>
      </c>
      <c r="BL2" s="229" t="n"/>
    </row>
    <row r="3" ht="28.8" customHeight="1" s="218">
      <c r="A3" s="16" t="inlineStr">
        <is>
          <t>Item</t>
        </is>
      </c>
      <c r="B3" s="16" t="inlineStr">
        <is>
          <t>Fornecedor</t>
        </is>
      </c>
      <c r="C3" s="16" t="inlineStr">
        <is>
          <t>Prazo</t>
        </is>
      </c>
      <c r="D3" s="16" t="inlineStr">
        <is>
          <t>Fabricante</t>
        </is>
      </c>
      <c r="E3" s="16" t="inlineStr">
        <is>
          <t>Cód. item</t>
        </is>
      </c>
      <c r="F3" s="17" t="inlineStr">
        <is>
          <t>Descrição</t>
        </is>
      </c>
      <c r="G3" s="16" t="inlineStr">
        <is>
          <t>NCM</t>
        </is>
      </c>
      <c r="H3" s="16" t="inlineStr">
        <is>
          <t>Unidade</t>
        </is>
      </c>
      <c r="I3" s="16" t="inlineStr">
        <is>
          <t>Qde</t>
        </is>
      </c>
      <c r="J3" s="17" t="inlineStr">
        <is>
          <t>Valor produto c/ IPI</t>
        </is>
      </c>
      <c r="K3" s="16" t="inlineStr">
        <is>
          <t>Importação I3C</t>
        </is>
      </c>
      <c r="L3" s="16" t="inlineStr">
        <is>
          <t>Dólar</t>
        </is>
      </c>
      <c r="M3" s="275" t="inlineStr">
        <is>
          <t>Produto</t>
        </is>
      </c>
      <c r="N3" s="265" t="n"/>
      <c r="O3" s="18" t="inlineStr">
        <is>
          <t>I3C</t>
        </is>
      </c>
      <c r="P3" s="19" t="inlineStr">
        <is>
          <t>Fornecedor</t>
        </is>
      </c>
      <c r="Q3" s="16" t="inlineStr">
        <is>
          <t>Margem</t>
        </is>
      </c>
      <c r="R3" s="16" t="inlineStr">
        <is>
          <t>Desconto</t>
        </is>
      </c>
      <c r="S3" s="20" t="inlineStr">
        <is>
          <t>Preço Unitário c/ Desconto</t>
        </is>
      </c>
      <c r="T3" s="20" t="inlineStr">
        <is>
          <t>Preço Total c/ Desconto</t>
        </is>
      </c>
      <c r="U3" s="20" t="inlineStr">
        <is>
          <t>Preço Unitário</t>
        </is>
      </c>
      <c r="V3" s="20" t="inlineStr">
        <is>
          <t>Preço Total</t>
        </is>
      </c>
      <c r="W3" s="20" t="inlineStr">
        <is>
          <t xml:space="preserve">PIS </t>
        </is>
      </c>
      <c r="X3" s="20" t="inlineStr">
        <is>
          <t xml:space="preserve">COFINS </t>
        </is>
      </c>
      <c r="Y3" s="16" t="inlineStr">
        <is>
          <t>ICMS</t>
        </is>
      </c>
      <c r="Z3" s="264" t="n"/>
      <c r="AA3" s="264" t="n"/>
      <c r="AB3" s="264" t="n"/>
      <c r="AC3" s="264" t="n"/>
      <c r="AD3" s="264" t="n"/>
      <c r="AE3" s="265" t="n"/>
      <c r="AF3" s="17" t="inlineStr">
        <is>
          <t xml:space="preserve">ISS </t>
        </is>
      </c>
      <c r="AG3" s="16" t="inlineStr">
        <is>
          <t>ATENÇÃO</t>
        </is>
      </c>
      <c r="AH3" s="17" t="n"/>
      <c r="AI3" s="17" t="n"/>
      <c r="AJ3" s="17" t="n"/>
      <c r="AK3" s="17" t="n"/>
      <c r="AL3" s="17" t="n"/>
      <c r="AM3" s="17" t="n"/>
      <c r="AN3" s="276" t="inlineStr">
        <is>
          <t>Custo unit desc PIS e Cofins IN</t>
        </is>
      </c>
      <c r="AO3" s="276" t="inlineStr">
        <is>
          <t>Custo Total Desc Pis e Cofins IN</t>
        </is>
      </c>
      <c r="AP3" s="21" t="inlineStr">
        <is>
          <t>PIS IN</t>
        </is>
      </c>
      <c r="AQ3" s="21" t="inlineStr">
        <is>
          <t>COFINS IN</t>
        </is>
      </c>
      <c r="AR3" s="22" t="inlineStr">
        <is>
          <t>%ICMS</t>
        </is>
      </c>
      <c r="AS3" s="23" t="inlineStr">
        <is>
          <t>VALOR</t>
        </is>
      </c>
      <c r="AT3" s="23" t="inlineStr">
        <is>
          <t>ICMS ST</t>
        </is>
      </c>
      <c r="AU3" s="23" t="inlineStr">
        <is>
          <t>ST%</t>
        </is>
      </c>
      <c r="AV3" s="23" t="inlineStr">
        <is>
          <t>MVA</t>
        </is>
      </c>
      <c r="AW3" s="24" t="inlineStr">
        <is>
          <t>FAMÍLIA NCM</t>
        </is>
      </c>
      <c r="AX3" s="24" t="inlineStr">
        <is>
          <t>DIVISÃO NCM</t>
        </is>
      </c>
      <c r="AY3" s="264" t="n"/>
      <c r="AZ3" s="264" t="n"/>
      <c r="BA3" s="264" t="n"/>
      <c r="BB3" s="265" t="n"/>
      <c r="BC3" s="25" t="inlineStr">
        <is>
          <t>ESTADOS COM</t>
        </is>
      </c>
      <c r="BD3" s="25" t="inlineStr">
        <is>
          <t>ATENÇÃO</t>
        </is>
      </c>
      <c r="BE3" s="23" t="inlineStr">
        <is>
          <t>PIS À PAGAR</t>
        </is>
      </c>
      <c r="BF3" s="23" t="inlineStr">
        <is>
          <t>COFINS à PAGAR</t>
        </is>
      </c>
      <c r="BG3" s="23" t="inlineStr">
        <is>
          <t>ICMS OUT-IN</t>
        </is>
      </c>
      <c r="BH3" s="23" t="inlineStr">
        <is>
          <t>IMPOSTOS SAÍDA</t>
        </is>
      </c>
      <c r="BI3" s="23" t="inlineStr">
        <is>
          <t>CUSTO SEM CRÉDITO</t>
        </is>
      </c>
      <c r="BJ3" s="20" t="inlineStr">
        <is>
          <t>CSLL</t>
        </is>
      </c>
      <c r="BK3" s="20" t="inlineStr">
        <is>
          <t>IRPJ</t>
        </is>
      </c>
      <c r="BL3" s="23" t="inlineStr">
        <is>
          <t>CUSTO TOTAL</t>
        </is>
      </c>
      <c r="BM3" s="20" t="inlineStr">
        <is>
          <t>RESULTADO BRUTO</t>
        </is>
      </c>
    </row>
    <row r="4" ht="14.4" customHeight="1" s="218">
      <c r="A4" s="26" t="n"/>
      <c r="B4" s="26" t="n"/>
      <c r="C4" s="26" t="n"/>
      <c r="D4" s="26" t="n"/>
      <c r="E4" s="27" t="n"/>
      <c r="F4" s="26" t="n"/>
      <c r="G4" s="28" t="n"/>
      <c r="H4" s="26" t="n"/>
      <c r="I4" s="26" t="n"/>
      <c r="J4" s="29" t="n"/>
      <c r="K4" s="27" t="n"/>
      <c r="L4" s="27" t="n"/>
      <c r="M4" s="29" t="inlineStr">
        <is>
          <t>Importado</t>
        </is>
      </c>
      <c r="N4" s="29" t="inlineStr">
        <is>
          <t>Estado Origem</t>
        </is>
      </c>
      <c r="O4" s="29" t="inlineStr">
        <is>
          <t>CNPJ Compra</t>
        </is>
      </c>
      <c r="P4" s="29" t="inlineStr">
        <is>
          <t>Optante Simples</t>
        </is>
      </c>
      <c r="Q4" s="27" t="n"/>
      <c r="R4" s="27" t="n"/>
      <c r="S4" s="30" t="n"/>
      <c r="T4" s="30" t="n"/>
      <c r="U4" s="30" t="n"/>
      <c r="V4" s="30" t="n"/>
      <c r="W4" s="31" t="n">
        <v>0.0065</v>
      </c>
      <c r="X4" s="31" t="n">
        <v>0.03</v>
      </c>
      <c r="Y4" s="32" t="inlineStr">
        <is>
          <t>Produto Importado</t>
        </is>
      </c>
      <c r="Z4" s="21" t="inlineStr">
        <is>
          <t>CNPJ Faturamento</t>
        </is>
      </c>
      <c r="AA4" s="32" t="inlineStr">
        <is>
          <t>Estado Destino</t>
        </is>
      </c>
      <c r="AB4" s="21" t="inlineStr">
        <is>
          <t>Contribuinte</t>
        </is>
      </c>
      <c r="AC4" s="21" t="inlineStr">
        <is>
          <t>%ICMS</t>
        </is>
      </c>
      <c r="AD4" s="21" t="inlineStr">
        <is>
          <t>ICMS</t>
        </is>
      </c>
      <c r="AE4" s="27" t="inlineStr">
        <is>
          <t>ICMS DIFAL</t>
        </is>
      </c>
      <c r="AF4" s="33" t="n">
        <v>0</v>
      </c>
      <c r="AG4" s="33" t="n"/>
      <c r="AH4" s="27" t="n"/>
      <c r="AI4" s="29" t="inlineStr">
        <is>
          <t>Custo Import.</t>
        </is>
      </c>
      <c r="AJ4" s="29" t="inlineStr">
        <is>
          <t>Custo Dólar</t>
        </is>
      </c>
      <c r="AK4" s="29" t="inlineStr">
        <is>
          <t>Custo unit Desc. ICMS IN</t>
        </is>
      </c>
      <c r="AL4" s="29" t="inlineStr">
        <is>
          <t>Custo Total s/ Impostos</t>
        </is>
      </c>
      <c r="AM4" s="29" t="inlineStr">
        <is>
          <t>Custo Total Desc. ICMS IN</t>
        </is>
      </c>
      <c r="AN4" s="277" t="n"/>
      <c r="AO4" s="277" t="n"/>
      <c r="AP4" s="31" t="n">
        <v>0</v>
      </c>
      <c r="AQ4" s="31" t="n">
        <v>0</v>
      </c>
      <c r="AR4" s="32" t="n"/>
      <c r="AS4" s="29" t="inlineStr">
        <is>
          <t>ICMS</t>
        </is>
      </c>
      <c r="AT4" s="29" t="n"/>
      <c r="AU4" s="31" t="n"/>
      <c r="AV4" s="31" t="n"/>
      <c r="AW4" s="31" t="n"/>
      <c r="AX4" s="31" t="n"/>
      <c r="AY4" s="25" t="n"/>
      <c r="AZ4" s="25" t="n"/>
      <c r="BA4" s="25" t="n"/>
      <c r="BB4" s="25" t="n"/>
      <c r="BC4" s="25" t="inlineStr">
        <is>
          <t>CONVÊNIO**</t>
        </is>
      </c>
      <c r="BD4" s="25" t="inlineStr">
        <is>
          <t>ICMS ST</t>
        </is>
      </c>
      <c r="BE4" s="29" t="n"/>
      <c r="BF4" s="29" t="n"/>
      <c r="BG4" s="29" t="n"/>
      <c r="BH4" s="29" t="n"/>
      <c r="BI4" s="29" t="n"/>
      <c r="BJ4" s="31" t="n">
        <v>0.0108</v>
      </c>
      <c r="BK4" s="31">
        <f>IF(((((((F88*8%)+(F89*32%))-20000)*10%))+(((F88*8%)+(F89*32%))*15%))/(F88+F89)&lt;0.07,0.07,((((((F88*8%)+(F89*32%))-20000)*10%))+(((F88*8%)+(F89*32%))*15%))/(F88+F89))</f>
        <v/>
      </c>
      <c r="BL4" s="29" t="n"/>
      <c r="BM4" s="34" t="n"/>
    </row>
    <row r="5" ht="14.4" customHeight="1" s="218">
      <c r="A5" s="35" t="n">
        <v>1</v>
      </c>
      <c r="B5" s="144">
        <f>BOM!B5</f>
        <v/>
      </c>
      <c r="C5" s="144">
        <f>BOM!C5</f>
        <v/>
      </c>
      <c r="D5" s="144">
        <f>BOM!D5</f>
        <v/>
      </c>
      <c r="E5" s="144">
        <f>BOM!E5</f>
        <v/>
      </c>
      <c r="F5" s="39">
        <f>BOM!F5</f>
        <v/>
      </c>
      <c r="G5" s="144">
        <f>BOM!G5</f>
        <v/>
      </c>
      <c r="H5" s="144">
        <f>BOM!H5</f>
        <v/>
      </c>
      <c r="I5" s="145" t="n">
        <v>0</v>
      </c>
      <c r="J5" s="146">
        <f>BOM!J5</f>
        <v/>
      </c>
      <c r="K5" s="146">
        <f>BOM!K5</f>
        <v/>
      </c>
      <c r="L5" s="146">
        <f>BOM!L5</f>
        <v/>
      </c>
      <c r="M5" s="146">
        <f>BOM!M5</f>
        <v/>
      </c>
      <c r="N5" s="146">
        <f>BOM!N5</f>
        <v/>
      </c>
      <c r="O5" s="146">
        <f>BOM!O5</f>
        <v/>
      </c>
      <c r="P5" s="146">
        <f>BOM!P5</f>
        <v/>
      </c>
      <c r="Q5" s="46">
        <f>$F$97</f>
        <v/>
      </c>
      <c r="R5" s="47" t="n">
        <v>0</v>
      </c>
      <c r="S5" s="48">
        <f>U5-(U5*R5)</f>
        <v/>
      </c>
      <c r="T5" s="48">
        <f>S5*I5</f>
        <v/>
      </c>
      <c r="U5" s="48">
        <f>(AN5)/(1-(BH5+Q5))</f>
        <v/>
      </c>
      <c r="V5" s="48">
        <f>U5*I5</f>
        <v/>
      </c>
      <c r="W5" s="49">
        <f>T5*$W$4</f>
        <v/>
      </c>
      <c r="X5" s="49">
        <f>T5*$X$4</f>
        <v/>
      </c>
      <c r="Y5" s="50">
        <f>M5</f>
        <v/>
      </c>
      <c r="Z5" s="9" t="n"/>
      <c r="AA5" s="9" t="n"/>
      <c r="AB5" s="9" t="n"/>
      <c r="AC5" s="51">
        <f t="array" ref="AC5">IF(I5&gt;0,VLOOKUP(Y5&amp;$P$88&amp;$P$89&amp;$P$90,Variáveis!$O$2:$S$300&amp;Variáveis!$P$2:$T$300&amp;Variáveis!$Q$2:$U$300&amp;Variáveis!$R$2:$V$300,5,FALSE),0)</f>
        <v/>
      </c>
      <c r="AD5" s="52">
        <f>T5*AC5</f>
        <v/>
      </c>
      <c r="AE5" s="53">
        <f>IF(AB5="não",((V5/(1-VLOOKUP(AA5,Variáveis!$AK$3:$AN$29,4,FALSE)))*VLOOKUP(AA5,Variáveis!$AK$3:$AN$29,4,FALSE))-AD5,0)</f>
        <v/>
      </c>
      <c r="AF5" s="53">
        <f>T5*$AF$4</f>
        <v/>
      </c>
      <c r="AG5" s="53">
        <f>IF(AB5="SIM","Cliente pode pagar DIFA na entrada", )</f>
        <v/>
      </c>
      <c r="AH5" s="54" t="n"/>
      <c r="AI5" s="53">
        <f>IF(K5="SIM",(J5*$F$102),J5)</f>
        <v/>
      </c>
      <c r="AJ5" s="53">
        <f>IF(L5="SIM",(AI5*$F$101),AI5)</f>
        <v/>
      </c>
      <c r="AK5" s="53">
        <f>AJ5-AS5</f>
        <v/>
      </c>
      <c r="AL5" s="53">
        <f>AJ5*I5</f>
        <v/>
      </c>
      <c r="AM5" s="53">
        <f>AK5*I5</f>
        <v/>
      </c>
      <c r="AN5" s="53">
        <f>AK5-AP5-AQ5</f>
        <v/>
      </c>
      <c r="AO5" s="53">
        <f>AN5*I5</f>
        <v/>
      </c>
      <c r="AP5" s="53">
        <f>$AP$4*AK5</f>
        <v/>
      </c>
      <c r="AQ5" s="53">
        <f>$AQ$4*AK5</f>
        <v/>
      </c>
      <c r="AR5" s="51">
        <f t="array" ref="AR5">VLOOKUP(M5&amp;N5&amp;O5&amp;P5,Variáveis!$A$2:$E$240&amp;Variáveis!$B$2:$F$240&amp;Variáveis!$C$2:$G$240&amp;Variáveis!$D$2:$H$240,5,FALSE)</f>
        <v/>
      </c>
      <c r="AS5" s="53">
        <f>((AJ5*(1-AR5))*AR5)</f>
        <v/>
      </c>
      <c r="AT5" s="53">
        <f>(((J5+(J5*AU5))*0.18)-(J5*AR5))</f>
        <v/>
      </c>
      <c r="AU5" s="55">
        <f>(((1+AV5)*(1-AR5))/(1-0.18)-1)</f>
        <v/>
      </c>
      <c r="AV5" s="55">
        <f>IF(BB5&gt;0,BB5,IF(BA5&gt;0,BA5,IF(AZ5&gt;0,AZ5,IF(AY5&gt;0,AY5,IF(AX5&gt;0,AX5)))))/100</f>
        <v/>
      </c>
      <c r="AW5" s="56">
        <f>VALUE(LEFT(G5,4))</f>
        <v/>
      </c>
      <c r="AX5" s="56">
        <f>VALUE(IFERROR(VLOOKUP(VALUE(LEFT(G5,4)),ST!$C$4:$E$300,3,FALSE),"0"))</f>
        <v/>
      </c>
      <c r="AY5" s="56">
        <f>VALUE(IFERROR(VLOOKUP(VALUE(LEFT(G5,5)),ST!$C$4:$E$300,3,FALSE),"0"))</f>
        <v/>
      </c>
      <c r="AZ5" s="56">
        <f>VALUE(IFERROR(VLOOKUP(VALUE(LEFT(G5,6)),ST!$C$4:$E$300,3,FALSE),"0"))</f>
        <v/>
      </c>
      <c r="BA5" s="56">
        <f>VALUE(IFERROR(VLOOKUP(VALUE(LEFT(G5,7)),ST!$C$4:$E$300,3,FALSE),"0"))</f>
        <v/>
      </c>
      <c r="BB5" s="56">
        <f>VALUE(IFERROR(VLOOKUP(G5,ST!$C$4:$E$400,3,FALSE),"0"))</f>
        <v/>
      </c>
      <c r="BC5" s="57">
        <f>IF(VLOOKUP(AW5,ST!$C$4:$F$298,4,FALSE)&lt;&gt;0,VLOOKUP(AW5,ST!$C$4:$F$298,4,FALSE),VLOOKUP(G5,ST!$C$4:$F$298,4,FALSE))</f>
        <v/>
      </c>
      <c r="BD5" s="57">
        <f>IF(O5="SC","Desconsiderar coluna ICMS ST",IF(O5="PR","Haverá ST", ))</f>
        <v/>
      </c>
      <c r="BE5" s="53">
        <f>W5</f>
        <v/>
      </c>
      <c r="BF5" s="53">
        <f>X5</f>
        <v/>
      </c>
      <c r="BG5" s="53">
        <f>AD5-AS5</f>
        <v/>
      </c>
      <c r="BH5" s="51">
        <f>$W$4+$X$4+AC5+$BJ$4+0.07</f>
        <v/>
      </c>
      <c r="BI5" s="53">
        <f>IF(BD5="Haverá ST",AJ5+AS5+AT5,AJ5+AS5)</f>
        <v/>
      </c>
      <c r="BJ5" s="53">
        <f>T5*$BJ$4</f>
        <v/>
      </c>
      <c r="BK5" s="53">
        <f>T5*$BK$4</f>
        <v/>
      </c>
      <c r="BL5" s="53">
        <f>BE5+BF5+AO5+BJ5+BK5+AD5</f>
        <v/>
      </c>
      <c r="BM5" s="53">
        <f>(T5-BL5)</f>
        <v/>
      </c>
    </row>
    <row r="6" ht="14.4" customHeight="1" s="218">
      <c r="A6" s="58">
        <f>A5+1</f>
        <v/>
      </c>
      <c r="B6" s="144">
        <f>BOM!B6</f>
        <v/>
      </c>
      <c r="C6" s="144">
        <f>BOM!C6</f>
        <v/>
      </c>
      <c r="D6" s="144">
        <f>BOM!D6</f>
        <v/>
      </c>
      <c r="E6" s="144">
        <f>BOM!E6</f>
        <v/>
      </c>
      <c r="F6" s="144">
        <f>BOM!F6</f>
        <v/>
      </c>
      <c r="G6" s="144">
        <f>BOM!G6</f>
        <v/>
      </c>
      <c r="H6" s="144">
        <f>BOM!H6</f>
        <v/>
      </c>
      <c r="I6" s="145" t="n">
        <v>0</v>
      </c>
      <c r="J6" s="146">
        <f>BOM!J6</f>
        <v/>
      </c>
      <c r="K6" s="146">
        <f>BOM!K6</f>
        <v/>
      </c>
      <c r="L6" s="146">
        <f>BOM!L6</f>
        <v/>
      </c>
      <c r="M6" s="146">
        <f>BOM!M6</f>
        <v/>
      </c>
      <c r="N6" s="146">
        <f>BOM!N6</f>
        <v/>
      </c>
      <c r="O6" s="146">
        <f>BOM!O6</f>
        <v/>
      </c>
      <c r="P6" s="146">
        <f>BOM!P6</f>
        <v/>
      </c>
      <c r="Q6" s="46">
        <f>$F$97</f>
        <v/>
      </c>
      <c r="R6" s="46">
        <f>$F$98</f>
        <v/>
      </c>
      <c r="S6" s="48">
        <f>U6-(U6*R6)</f>
        <v/>
      </c>
      <c r="T6" s="48">
        <f>S6*I6</f>
        <v/>
      </c>
      <c r="U6" s="48">
        <f>(AN6)/(1-(BH6+Q6))</f>
        <v/>
      </c>
      <c r="V6" s="48">
        <f>U6*I6</f>
        <v/>
      </c>
      <c r="W6" s="49">
        <f>T6*$W$4</f>
        <v/>
      </c>
      <c r="X6" s="49">
        <f>T6*$X$4</f>
        <v/>
      </c>
      <c r="Y6" s="50">
        <f>M6</f>
        <v/>
      </c>
      <c r="Z6" s="9" t="n"/>
      <c r="AA6" s="9" t="n"/>
      <c r="AB6" s="9" t="n"/>
      <c r="AC6" s="51">
        <f t="array" ref="AC6">IF(I6&gt;0,VLOOKUP(Y6&amp;$P$88&amp;$P$89&amp;$P$90,Variáveis!$O$2:$S$300&amp;Variáveis!$P$2:$T$300&amp;Variáveis!$Q$2:$U$300&amp;Variáveis!$R$2:$V$300,5,FALSE),0)</f>
        <v/>
      </c>
      <c r="AD6" s="52">
        <f>T6*AC6</f>
        <v/>
      </c>
      <c r="AE6" s="53">
        <f>IF(AB6="não",((V6/(1-VLOOKUP(AA6,Variáveis!$AK$3:$AN$29,4,FALSE)))*VLOOKUP(AA6,Variáveis!$AK$3:$AN$29,4,FALSE))-AD6,0)</f>
        <v/>
      </c>
      <c r="AF6" s="53">
        <f>T6*$AF$4</f>
        <v/>
      </c>
      <c r="AG6" s="53">
        <f>IF(AB6="SIM","Cliente pode pagar DIFA na entrada", )</f>
        <v/>
      </c>
      <c r="AH6" s="54" t="n"/>
      <c r="AI6" s="53">
        <f>IF(K6="SIM",(J6*$F$102),J6)</f>
        <v/>
      </c>
      <c r="AJ6" s="53">
        <f>IF(L6="SIM",(AI6*$F$101),AI6)</f>
        <v/>
      </c>
      <c r="AK6" s="53">
        <f>AJ6-AS6</f>
        <v/>
      </c>
      <c r="AL6" s="53">
        <f>AJ6*I6</f>
        <v/>
      </c>
      <c r="AM6" s="53">
        <f>AK6*I6</f>
        <v/>
      </c>
      <c r="AN6" s="53">
        <f>AK6-AP6-AQ6</f>
        <v/>
      </c>
      <c r="AO6" s="53">
        <f>AN6*I6</f>
        <v/>
      </c>
      <c r="AP6" s="53">
        <f>$AP$4*AK6</f>
        <v/>
      </c>
      <c r="AQ6" s="53">
        <f>$AQ$4*AK6</f>
        <v/>
      </c>
      <c r="AR6" s="51">
        <f t="array" ref="AR6">VLOOKUP(M6&amp;N6&amp;O6&amp;P6,Variáveis!$A$2:$E$240&amp;Variáveis!$B$2:$F$240&amp;Variáveis!$C$2:$G$240&amp;Variáveis!$D$2:$H$240,5,FALSE)</f>
        <v/>
      </c>
      <c r="AS6" s="53">
        <f>((AJ6*(1-AR6))*AR6)</f>
        <v/>
      </c>
      <c r="AT6" s="53">
        <f>(((J6+(J6*AU6))*0.18)-(J6*AR6))</f>
        <v/>
      </c>
      <c r="AU6" s="55">
        <f>(((1+AV6)*(1-AR6))/(1-0.18)-1)</f>
        <v/>
      </c>
      <c r="AV6" s="55">
        <f>IF(BB6&gt;0,BB6,IF(BA6&gt;0,BA6,IF(AZ6&gt;0,AZ6,IF(AY6&gt;0,AY6,IF(AX6&gt;0,AX6)))))/100</f>
        <v/>
      </c>
      <c r="AW6" s="56">
        <f>VALUE(LEFT(G6,4))</f>
        <v/>
      </c>
      <c r="AX6" s="56">
        <f>VALUE(IFERROR(VLOOKUP(VALUE(LEFT(G6,4)),ST!$C$4:$E$300,3,FALSE),"0"))</f>
        <v/>
      </c>
      <c r="AY6" s="56">
        <f>VALUE(IFERROR(VLOOKUP(VALUE(LEFT(G6,5)),ST!$C$4:$E$300,3,FALSE),"0"))</f>
        <v/>
      </c>
      <c r="AZ6" s="56">
        <f>VALUE(IFERROR(VLOOKUP(VALUE(LEFT(G6,6)),ST!$C$4:$E$300,3,FALSE),"0"))</f>
        <v/>
      </c>
      <c r="BA6" s="56">
        <f>VALUE(IFERROR(VLOOKUP(VALUE(LEFT(G6,7)),ST!$C$4:$E$300,3,FALSE),"0"))</f>
        <v/>
      </c>
      <c r="BB6" s="56">
        <f>VALUE(IFERROR(VLOOKUP(G6,ST!$C$4:$E$400,3,FALSE),"0"))</f>
        <v/>
      </c>
      <c r="BC6" s="57">
        <f>IF(VLOOKUP(AW6,ST!$C$4:$F$298,4,FALSE)&lt;&gt;0,VLOOKUP(AW6,ST!$C$4:$F$298,4,FALSE),VLOOKUP(G6,ST!$C$4:$F$298,4,FALSE))</f>
        <v/>
      </c>
      <c r="BD6" s="57">
        <f>IF(O6="SC","Desconsiderar coluna ICMS ST",IF(O6="PR","Haverá ST", ))</f>
        <v/>
      </c>
      <c r="BE6" s="53">
        <f>W6</f>
        <v/>
      </c>
      <c r="BF6" s="53">
        <f>X6</f>
        <v/>
      </c>
      <c r="BG6" s="53">
        <f>AD6-AS6</f>
        <v/>
      </c>
      <c r="BH6" s="51">
        <f>$W$4+$X$4+AC6+$BJ$4+0.07</f>
        <v/>
      </c>
      <c r="BI6" s="53">
        <f>IF(BD6="Haverá ST",AJ6+AS6+AT6,AJ6+AS6)</f>
        <v/>
      </c>
      <c r="BJ6" s="53">
        <f>T6*$BJ$4</f>
        <v/>
      </c>
      <c r="BK6" s="53">
        <f>T6*$BK$4</f>
        <v/>
      </c>
      <c r="BL6" s="53">
        <f>BE6+BF6+AO6+BJ6+BK6+AD6</f>
        <v/>
      </c>
      <c r="BM6" s="53">
        <f>(T6-BL6)</f>
        <v/>
      </c>
    </row>
    <row r="7" ht="14.4" customHeight="1" s="218">
      <c r="A7" s="58">
        <f>A6+1</f>
        <v/>
      </c>
      <c r="B7" s="144">
        <f>BOM!B7</f>
        <v/>
      </c>
      <c r="C7" s="144">
        <f>BOM!C7</f>
        <v/>
      </c>
      <c r="D7" s="144">
        <f>BOM!D7</f>
        <v/>
      </c>
      <c r="E7" s="144">
        <f>BOM!E7</f>
        <v/>
      </c>
      <c r="F7" s="144">
        <f>BOM!F7</f>
        <v/>
      </c>
      <c r="G7" s="144">
        <f>BOM!G7</f>
        <v/>
      </c>
      <c r="H7" s="144">
        <f>BOM!H7</f>
        <v/>
      </c>
      <c r="I7" s="147" t="n">
        <v>0</v>
      </c>
      <c r="J7" s="146">
        <f>BOM!J7</f>
        <v/>
      </c>
      <c r="K7" s="146">
        <f>BOM!K7</f>
        <v/>
      </c>
      <c r="L7" s="146">
        <f>BOM!L7</f>
        <v/>
      </c>
      <c r="M7" s="146">
        <f>BOM!M7</f>
        <v/>
      </c>
      <c r="N7" s="146">
        <f>BOM!N7</f>
        <v/>
      </c>
      <c r="O7" s="146">
        <f>BOM!O7</f>
        <v/>
      </c>
      <c r="P7" s="146">
        <f>BOM!P7</f>
        <v/>
      </c>
      <c r="Q7" s="46">
        <f>$F$97</f>
        <v/>
      </c>
      <c r="R7" s="46">
        <f>$F$98</f>
        <v/>
      </c>
      <c r="S7" s="48">
        <f>U7-(U7*R7)</f>
        <v/>
      </c>
      <c r="T7" s="48">
        <f>S7*I7</f>
        <v/>
      </c>
      <c r="U7" s="48">
        <f>(AN7)/(1-(BH7+Q7))</f>
        <v/>
      </c>
      <c r="V7" s="48">
        <f>U7*I7</f>
        <v/>
      </c>
      <c r="W7" s="49">
        <f>T7*$W$4</f>
        <v/>
      </c>
      <c r="X7" s="49">
        <f>T7*$X$4</f>
        <v/>
      </c>
      <c r="Y7" s="50">
        <f>M7</f>
        <v/>
      </c>
      <c r="Z7" s="9" t="n"/>
      <c r="AA7" s="9" t="n"/>
      <c r="AB7" s="9" t="n"/>
      <c r="AC7" s="51">
        <f t="array" ref="AC7">IF(I7&gt;0,VLOOKUP(Y7&amp;$P$88&amp;$P$89&amp;$P$90,Variáveis!$O$2:$S$300&amp;Variáveis!$P$2:$T$300&amp;Variáveis!$Q$2:$U$300&amp;Variáveis!$R$2:$V$300,5,FALSE),0)</f>
        <v/>
      </c>
      <c r="AD7" s="52">
        <f>T7*AC7</f>
        <v/>
      </c>
      <c r="AE7" s="53">
        <f>IF(AB7="não",((V7/(1-VLOOKUP(AA7,Variáveis!$AK$3:$AN$29,4,FALSE)))*VLOOKUP(AA7,Variáveis!$AK$3:$AN$29,4,FALSE))-AD7,0)</f>
        <v/>
      </c>
      <c r="AF7" s="53">
        <f>T7*$AF$4</f>
        <v/>
      </c>
      <c r="AG7" s="53">
        <f>IF(AB7="SIM","Cliente pode pagar DIFA na entrada", )</f>
        <v/>
      </c>
      <c r="AH7" s="54" t="n"/>
      <c r="AI7" s="53">
        <f>IF(K7="SIM",(J7*$F$102),J7)</f>
        <v/>
      </c>
      <c r="AJ7" s="53">
        <f>IF(L7="SIM",(AI7*$F$101),AI7)</f>
        <v/>
      </c>
      <c r="AK7" s="53">
        <f>AJ7-AS7</f>
        <v/>
      </c>
      <c r="AL7" s="53">
        <f>AJ7*I7</f>
        <v/>
      </c>
      <c r="AM7" s="53">
        <f>AK7*I7</f>
        <v/>
      </c>
      <c r="AN7" s="53">
        <f>AK7-AP7-AQ7</f>
        <v/>
      </c>
      <c r="AO7" s="53">
        <f>AN7*I7</f>
        <v/>
      </c>
      <c r="AP7" s="53">
        <f>$AP$4*AK7</f>
        <v/>
      </c>
      <c r="AQ7" s="53">
        <f>$AQ$4*AK7</f>
        <v/>
      </c>
      <c r="AR7" s="51">
        <f t="array" ref="AR7">VLOOKUP(M7&amp;N7&amp;O7&amp;P7,Variáveis!$A$2:$E$240&amp;Variáveis!$B$2:$F$240&amp;Variáveis!$C$2:$G$240&amp;Variáveis!$D$2:$H$240,5,FALSE)</f>
        <v/>
      </c>
      <c r="AS7" s="53">
        <f>((AJ7*(1-AR7))*AR7)</f>
        <v/>
      </c>
      <c r="AT7" s="53">
        <f>(((J7+(J7*AU7))*0.18)-(J7*AR7))</f>
        <v/>
      </c>
      <c r="AU7" s="55">
        <f>(((1+AV7)*(1-AR7))/(1-0.18)-1)</f>
        <v/>
      </c>
      <c r="AV7" s="55">
        <f>IF(BB7&gt;0,BB7,IF(BA7&gt;0,BA7,IF(AZ7&gt;0,AZ7,IF(AY7&gt;0,AY7,IF(AX7&gt;0,AX7)))))/100</f>
        <v/>
      </c>
      <c r="AW7" s="56">
        <f>VALUE(LEFT(G7,4))</f>
        <v/>
      </c>
      <c r="AX7" s="56">
        <f>VALUE(IFERROR(VLOOKUP(VALUE(LEFT(G7,4)),ST!$C$4:$E$300,3,FALSE),"0"))</f>
        <v/>
      </c>
      <c r="AY7" s="56">
        <f>VALUE(IFERROR(VLOOKUP(VALUE(LEFT(G7,5)),ST!$C$4:$E$300,3,FALSE),"0"))</f>
        <v/>
      </c>
      <c r="AZ7" s="56">
        <f>VALUE(IFERROR(VLOOKUP(VALUE(LEFT(G7,6)),ST!$C$4:$E$300,3,FALSE),"0"))</f>
        <v/>
      </c>
      <c r="BA7" s="56">
        <f>VALUE(IFERROR(VLOOKUP(VALUE(LEFT(G7,7)),ST!$C$4:$E$300,3,FALSE),"0"))</f>
        <v/>
      </c>
      <c r="BB7" s="56">
        <f>VALUE(IFERROR(VLOOKUP(G7,ST!$C$4:$E$400,3,FALSE),"0"))</f>
        <v/>
      </c>
      <c r="BC7" s="57">
        <f>IF(VLOOKUP(AW7,ST!$C$4:$F$298,4,FALSE)&lt;&gt;0,VLOOKUP(AW7,ST!$C$4:$F$298,4,FALSE),VLOOKUP(G7,ST!$C$4:$F$298,4,FALSE))</f>
        <v/>
      </c>
      <c r="BD7" s="57">
        <f>IF(O7="SC","Desconsiderar coluna ICMS ST",IF(O7="PR","Haverá ST", ))</f>
        <v/>
      </c>
      <c r="BE7" s="53">
        <f>W7</f>
        <v/>
      </c>
      <c r="BF7" s="53">
        <f>X7</f>
        <v/>
      </c>
      <c r="BG7" s="53">
        <f>AD7-AS7</f>
        <v/>
      </c>
      <c r="BH7" s="51">
        <f>$W$4+$X$4+AC7+$BJ$4+0.07</f>
        <v/>
      </c>
      <c r="BI7" s="53">
        <f>IF(BD7="Haverá ST",AJ7+AS7+AT7,AJ7+AS7)</f>
        <v/>
      </c>
      <c r="BJ7" s="53">
        <f>T7*$BJ$4</f>
        <v/>
      </c>
      <c r="BK7" s="53">
        <f>T7*$BK$4</f>
        <v/>
      </c>
      <c r="BL7" s="53">
        <f>BE7+BF7+AO7+BJ7+BK7+AD7</f>
        <v/>
      </c>
      <c r="BM7" s="53">
        <f>(T7-BL7)</f>
        <v/>
      </c>
    </row>
    <row r="8" ht="14.4" customHeight="1" s="218">
      <c r="A8" s="58" t="n"/>
      <c r="B8" s="144">
        <f>BOM!B8</f>
        <v/>
      </c>
      <c r="C8" s="144">
        <f>BOM!C8</f>
        <v/>
      </c>
      <c r="D8" s="144">
        <f>BOM!D8</f>
        <v/>
      </c>
      <c r="E8" s="144">
        <f>BOM!E8</f>
        <v/>
      </c>
      <c r="F8" s="39">
        <f>BOM!F8</f>
        <v/>
      </c>
      <c r="G8" s="144">
        <f>BOM!G8</f>
        <v/>
      </c>
      <c r="H8" s="144">
        <f>BOM!H8</f>
        <v/>
      </c>
      <c r="I8" s="147" t="n">
        <v>0</v>
      </c>
      <c r="J8" s="146">
        <f>BOM!J8</f>
        <v/>
      </c>
      <c r="K8" s="146">
        <f>BOM!K8</f>
        <v/>
      </c>
      <c r="L8" s="146">
        <f>BOM!L8</f>
        <v/>
      </c>
      <c r="M8" s="146">
        <f>BOM!M8</f>
        <v/>
      </c>
      <c r="N8" s="146">
        <f>BOM!N8</f>
        <v/>
      </c>
      <c r="O8" s="146">
        <f>BOM!O8</f>
        <v/>
      </c>
      <c r="P8" s="146">
        <f>BOM!P8</f>
        <v/>
      </c>
      <c r="Q8" s="46">
        <f>$F$97</f>
        <v/>
      </c>
      <c r="R8" s="46">
        <f>$F$98</f>
        <v/>
      </c>
      <c r="S8" s="48">
        <f>U8-(U8*R8)</f>
        <v/>
      </c>
      <c r="T8" s="48">
        <f>S8*I8</f>
        <v/>
      </c>
      <c r="U8" s="48">
        <f>(AN8)/(1-(BH8+Q8))</f>
        <v/>
      </c>
      <c r="V8" s="48">
        <f>U8*I8</f>
        <v/>
      </c>
      <c r="W8" s="49">
        <f>T8*$W$4</f>
        <v/>
      </c>
      <c r="X8" s="49">
        <f>T8*$X$4</f>
        <v/>
      </c>
      <c r="Y8" s="50">
        <f>M8</f>
        <v/>
      </c>
      <c r="Z8" s="9" t="n"/>
      <c r="AA8" s="9" t="n"/>
      <c r="AB8" s="9" t="n"/>
      <c r="AC8" s="51">
        <f t="array" ref="AC8">IF(I8&gt;0,VLOOKUP(Y8&amp;$P$88&amp;$P$89&amp;$P$90,Variáveis!$O$2:$S$300&amp;Variáveis!$P$2:$T$300&amp;Variáveis!$Q$2:$U$300&amp;Variáveis!$R$2:$V$300,5,FALSE),0)</f>
        <v/>
      </c>
      <c r="AD8" s="52">
        <f>T8*AC8</f>
        <v/>
      </c>
      <c r="AE8" s="53">
        <f>IF(AB8="não",((V8/(1-VLOOKUP(AA8,Variáveis!$AK$3:$AN$29,4,FALSE)))*VLOOKUP(AA8,Variáveis!$AK$3:$AN$29,4,FALSE))-AD8,0)</f>
        <v/>
      </c>
      <c r="AF8" s="53">
        <f>T8*$AF$4</f>
        <v/>
      </c>
      <c r="AG8" s="53">
        <f>IF(AB8="SIM","Cliente pode pagar DIFA na entrada", )</f>
        <v/>
      </c>
      <c r="AH8" s="54" t="n"/>
      <c r="AI8" s="53">
        <f>IF(K8="SIM",(J8*$F$102),J8)</f>
        <v/>
      </c>
      <c r="AJ8" s="53">
        <f>IF(L8="SIM",(AI8*$F$101),AI8)</f>
        <v/>
      </c>
      <c r="AK8" s="53">
        <f>AJ8-AS8</f>
        <v/>
      </c>
      <c r="AL8" s="53">
        <f>AJ8*I8</f>
        <v/>
      </c>
      <c r="AM8" s="53">
        <f>AK8*I8</f>
        <v/>
      </c>
      <c r="AN8" s="53">
        <f>AK8-AP8-AQ8</f>
        <v/>
      </c>
      <c r="AO8" s="53">
        <f>AN8*I8</f>
        <v/>
      </c>
      <c r="AP8" s="53">
        <f>$AP$4*AK8</f>
        <v/>
      </c>
      <c r="AQ8" s="53">
        <f>$AQ$4*AK8</f>
        <v/>
      </c>
      <c r="AR8" s="51">
        <f t="array" ref="AR8">VLOOKUP(M8&amp;N8&amp;O8&amp;P8,Variáveis!$A$2:$E$240&amp;Variáveis!$B$2:$F$240&amp;Variáveis!$C$2:$G$240&amp;Variáveis!$D$2:$H$240,5,FALSE)</f>
        <v/>
      </c>
      <c r="AS8" s="53">
        <f>((AJ8*(1-AR8))*AR8)</f>
        <v/>
      </c>
      <c r="AT8" s="53">
        <f>(((J8+(J8*AU8))*0.18)-(J8*AR8))</f>
        <v/>
      </c>
      <c r="AU8" s="55">
        <f>(((1+AV8)*(1-AR8))/(1-0.18)-1)</f>
        <v/>
      </c>
      <c r="AV8" s="55">
        <f>IF(BB8&gt;0,BB8,IF(BA8&gt;0,BA8,IF(AZ8&gt;0,AZ8,IF(AY8&gt;0,AY8,IF(AX8&gt;0,AX8)))))/100</f>
        <v/>
      </c>
      <c r="AW8" s="56">
        <f>VALUE(LEFT(G8,4))</f>
        <v/>
      </c>
      <c r="AX8" s="56">
        <f>VALUE(IFERROR(VLOOKUP(VALUE(LEFT(G8,4)),ST!$C$4:$E$300,3,FALSE),"0"))</f>
        <v/>
      </c>
      <c r="AY8" s="56">
        <f>VALUE(IFERROR(VLOOKUP(VALUE(LEFT(G8,5)),ST!$C$4:$E$300,3,FALSE),"0"))</f>
        <v/>
      </c>
      <c r="AZ8" s="56">
        <f>VALUE(IFERROR(VLOOKUP(VALUE(LEFT(G8,6)),ST!$C$4:$E$300,3,FALSE),"0"))</f>
        <v/>
      </c>
      <c r="BA8" s="56">
        <f>VALUE(IFERROR(VLOOKUP(VALUE(LEFT(G8,7)),ST!$C$4:$E$300,3,FALSE),"0"))</f>
        <v/>
      </c>
      <c r="BB8" s="56">
        <f>VALUE(IFERROR(VLOOKUP(G8,ST!$C$4:$E$400,3,FALSE),"0"))</f>
        <v/>
      </c>
      <c r="BC8" s="57">
        <f>IF(VLOOKUP(AW8,ST!$C$4:$F$298,4,FALSE)&lt;&gt;0,VLOOKUP(AW8,ST!$C$4:$F$298,4,FALSE),VLOOKUP(G8,ST!$C$4:$F$298,4,FALSE))</f>
        <v/>
      </c>
      <c r="BD8" s="57">
        <f>IF(O8="SC","Desconsiderar coluna ICMS ST",IF(O8="PR","Haverá ST", ))</f>
        <v/>
      </c>
      <c r="BE8" s="53">
        <f>W8</f>
        <v/>
      </c>
      <c r="BF8" s="53">
        <f>X8</f>
        <v/>
      </c>
      <c r="BG8" s="53">
        <f>AD8-AS8</f>
        <v/>
      </c>
      <c r="BH8" s="51">
        <f>$W$4+$X$4+AC8+$BJ$4+0.07</f>
        <v/>
      </c>
      <c r="BI8" s="53">
        <f>IF(BD8="Haverá ST",AJ8+AS8+AT8,AJ8+AS8)</f>
        <v/>
      </c>
      <c r="BJ8" s="53">
        <f>T8*$BJ$4</f>
        <v/>
      </c>
      <c r="BK8" s="53">
        <f>T8*$BK$4</f>
        <v/>
      </c>
      <c r="BL8" s="53">
        <f>BE8+BF8+AO8+BJ8+BK8+AD8</f>
        <v/>
      </c>
      <c r="BM8" s="53">
        <f>(T8-BL8)</f>
        <v/>
      </c>
    </row>
    <row r="9" ht="14.4" customHeight="1" s="218">
      <c r="A9" s="58">
        <f>A7+1</f>
        <v/>
      </c>
      <c r="B9" s="144">
        <f>BOM!B9</f>
        <v/>
      </c>
      <c r="C9" s="144">
        <f>BOM!C9</f>
        <v/>
      </c>
      <c r="D9" s="144">
        <f>BOM!D9</f>
        <v/>
      </c>
      <c r="E9" s="144">
        <f>BOM!E9</f>
        <v/>
      </c>
      <c r="F9" s="144">
        <f>BOM!F9</f>
        <v/>
      </c>
      <c r="G9" s="144">
        <f>BOM!G9</f>
        <v/>
      </c>
      <c r="H9" s="144">
        <f>BOM!H9</f>
        <v/>
      </c>
      <c r="I9" s="145">
        <f>BASE!C11</f>
        <v/>
      </c>
      <c r="J9" s="146">
        <f>BOM!J9</f>
        <v/>
      </c>
      <c r="K9" s="146">
        <f>BOM!K9</f>
        <v/>
      </c>
      <c r="L9" s="146">
        <f>BOM!L9</f>
        <v/>
      </c>
      <c r="M9" s="146">
        <f>BOM!M9</f>
        <v/>
      </c>
      <c r="N9" s="146">
        <f>BOM!N9</f>
        <v/>
      </c>
      <c r="O9" s="146">
        <f>BOM!O9</f>
        <v/>
      </c>
      <c r="P9" s="146">
        <f>BOM!P9</f>
        <v/>
      </c>
      <c r="Q9" s="46">
        <f>$F$97</f>
        <v/>
      </c>
      <c r="R9" s="46">
        <f>$F$98</f>
        <v/>
      </c>
      <c r="S9" s="48">
        <f>U9-(U9*R9)</f>
        <v/>
      </c>
      <c r="T9" s="48">
        <f>S9*I9</f>
        <v/>
      </c>
      <c r="U9" s="48">
        <f>(AN9)/(1-(BH9+Q9))</f>
        <v/>
      </c>
      <c r="V9" s="48">
        <f>U9*I9</f>
        <v/>
      </c>
      <c r="W9" s="49">
        <f>T9*$W$4</f>
        <v/>
      </c>
      <c r="X9" s="49">
        <f>T9*$X$4</f>
        <v/>
      </c>
      <c r="Y9" s="50">
        <f>M9</f>
        <v/>
      </c>
      <c r="Z9" s="9" t="n"/>
      <c r="AA9" s="9" t="n"/>
      <c r="AB9" s="9" t="n"/>
      <c r="AC9" s="51">
        <f t="array" ref="AC9">IF(I9&gt;0,VLOOKUP(Y9&amp;$P$88&amp;$P$89&amp;$P$90,Variáveis!$O$2:$S$300&amp;Variáveis!$P$2:$T$300&amp;Variáveis!$Q$2:$U$300&amp;Variáveis!$R$2:$V$300,5,FALSE),0)</f>
        <v/>
      </c>
      <c r="AD9" s="52">
        <f>T9*AC9</f>
        <v/>
      </c>
      <c r="AE9" s="53">
        <f>IF(AB9="não",((V9/(1-VLOOKUP(AA9,Variáveis!$AK$3:$AN$29,4,FALSE)))*VLOOKUP(AA9,Variáveis!$AK$3:$AN$29,4,FALSE))-AD9,0)</f>
        <v/>
      </c>
      <c r="AF9" s="53">
        <f>T9*$AF$4</f>
        <v/>
      </c>
      <c r="AG9" s="53">
        <f>IF(AB9="SIM","Cliente pode pagar DIFA na entrada", )</f>
        <v/>
      </c>
      <c r="AH9" s="54" t="n"/>
      <c r="AI9" s="53">
        <f>IF(K9="SIM",(J9*$F$102),J9)</f>
        <v/>
      </c>
      <c r="AJ9" s="53">
        <f>IF(L9="SIM",(AI9*$F$101),AI9)</f>
        <v/>
      </c>
      <c r="AK9" s="53">
        <f>AJ9-AS9</f>
        <v/>
      </c>
      <c r="AL9" s="53">
        <f>AJ9*I9</f>
        <v/>
      </c>
      <c r="AM9" s="53">
        <f>AK9*I9</f>
        <v/>
      </c>
      <c r="AN9" s="53">
        <f>AK9-AP9-AQ9</f>
        <v/>
      </c>
      <c r="AO9" s="53">
        <f>AN9*I9</f>
        <v/>
      </c>
      <c r="AP9" s="53">
        <f>$AP$4*AK9</f>
        <v/>
      </c>
      <c r="AQ9" s="53">
        <f>$AQ$4*AK9</f>
        <v/>
      </c>
      <c r="AR9" s="51">
        <f t="array" ref="AR9">VLOOKUP(M9&amp;N9&amp;O9&amp;P9,Variáveis!$A$2:$E$240&amp;Variáveis!$B$2:$F$240&amp;Variáveis!$C$2:$G$240&amp;Variáveis!$D$2:$H$240,5,FALSE)</f>
        <v/>
      </c>
      <c r="AS9" s="53">
        <f>((AJ9*(1-AR9))*AR9)</f>
        <v/>
      </c>
      <c r="AT9" s="53">
        <f>(((J9+(J9*AU9))*0.18)-(J9*AR9))</f>
        <v/>
      </c>
      <c r="AU9" s="55">
        <f>(((1+AV9)*(1-AR9))/(1-0.18)-1)</f>
        <v/>
      </c>
      <c r="AV9" s="55">
        <f>IF(BB9&gt;0,BB9,IF(BA9&gt;0,BA9,IF(AZ9&gt;0,AZ9,IF(AY9&gt;0,AY9,IF(AX9&gt;0,AX9)))))/100</f>
        <v/>
      </c>
      <c r="AW9" s="56">
        <f>VALUE(LEFT(G9,4))</f>
        <v/>
      </c>
      <c r="AX9" s="56">
        <f>VALUE(IFERROR(VLOOKUP(VALUE(LEFT(G9,4)),ST!$C$4:$E$300,3,FALSE),"0"))</f>
        <v/>
      </c>
      <c r="AY9" s="56">
        <f>VALUE(IFERROR(VLOOKUP(VALUE(LEFT(G9,5)),ST!$C$4:$E$300,3,FALSE),"0"))</f>
        <v/>
      </c>
      <c r="AZ9" s="56">
        <f>VALUE(IFERROR(VLOOKUP(VALUE(LEFT(G9,6)),ST!$C$4:$E$300,3,FALSE),"0"))</f>
        <v/>
      </c>
      <c r="BA9" s="56">
        <f>VALUE(IFERROR(VLOOKUP(VALUE(LEFT(G9,7)),ST!$C$4:$E$300,3,FALSE),"0"))</f>
        <v/>
      </c>
      <c r="BB9" s="56">
        <f>VALUE(IFERROR(VLOOKUP(G9,ST!$C$4:$E$400,3,FALSE),"0"))</f>
        <v/>
      </c>
      <c r="BC9" s="57">
        <f>IF(VLOOKUP(AW9,ST!$C$4:$F$298,4,FALSE)&lt;&gt;0,VLOOKUP(AW9,ST!$C$4:$F$298,4,FALSE),VLOOKUP(G9,ST!$C$4:$F$298,4,FALSE))</f>
        <v/>
      </c>
      <c r="BD9" s="57">
        <f>IF(O9="SC","Desconsiderar coluna ICMS ST",IF(O9="PR","Haverá ST", ))</f>
        <v/>
      </c>
      <c r="BE9" s="53">
        <f>W9</f>
        <v/>
      </c>
      <c r="BF9" s="53">
        <f>X9</f>
        <v/>
      </c>
      <c r="BG9" s="53">
        <f>AD9-AS9</f>
        <v/>
      </c>
      <c r="BH9" s="51">
        <f>$W$4+$X$4+AC9+$BJ$4+0.07</f>
        <v/>
      </c>
      <c r="BI9" s="53">
        <f>IF(BD9="Haverá ST",AJ9+AS9+AT9,AJ9+AS9)</f>
        <v/>
      </c>
      <c r="BJ9" s="53">
        <f>T9*$BJ$4</f>
        <v/>
      </c>
      <c r="BK9" s="53">
        <f>T9*$BK$4</f>
        <v/>
      </c>
      <c r="BL9" s="53">
        <f>BE9+BF9+AO9+BJ9+BK9+AD9</f>
        <v/>
      </c>
      <c r="BM9" s="53">
        <f>(T9-BL9)</f>
        <v/>
      </c>
    </row>
    <row r="10" ht="14.4" customHeight="1" s="218">
      <c r="A10" s="58">
        <f>A9+1</f>
        <v/>
      </c>
      <c r="B10" s="144">
        <f>BOM!B10</f>
        <v/>
      </c>
      <c r="C10" s="144">
        <f>BOM!C10</f>
        <v/>
      </c>
      <c r="D10" s="144">
        <f>BOM!D10</f>
        <v/>
      </c>
      <c r="E10" s="144">
        <f>BOM!E10</f>
        <v/>
      </c>
      <c r="F10" s="144">
        <f>BOM!F10</f>
        <v/>
      </c>
      <c r="G10" s="144">
        <f>BOM!G10</f>
        <v/>
      </c>
      <c r="H10" s="144">
        <f>BOM!H10</f>
        <v/>
      </c>
      <c r="I10" s="145" t="n">
        <v>0</v>
      </c>
      <c r="J10" s="146">
        <f>BOM!J10</f>
        <v/>
      </c>
      <c r="K10" s="146">
        <f>BOM!K10</f>
        <v/>
      </c>
      <c r="L10" s="146">
        <f>BOM!L10</f>
        <v/>
      </c>
      <c r="M10" s="146">
        <f>BOM!M10</f>
        <v/>
      </c>
      <c r="N10" s="146">
        <f>BOM!N10</f>
        <v/>
      </c>
      <c r="O10" s="146">
        <f>BOM!O10</f>
        <v/>
      </c>
      <c r="P10" s="146">
        <f>BOM!P10</f>
        <v/>
      </c>
      <c r="Q10" s="46">
        <f>$F$97</f>
        <v/>
      </c>
      <c r="R10" s="46">
        <f>$F$98</f>
        <v/>
      </c>
      <c r="S10" s="48">
        <f>U10-(U10*R10)</f>
        <v/>
      </c>
      <c r="T10" s="48">
        <f>S10*I10</f>
        <v/>
      </c>
      <c r="U10" s="48">
        <f>(AN10)/(1-(BH10+Q10))</f>
        <v/>
      </c>
      <c r="V10" s="48">
        <f>U10*I10</f>
        <v/>
      </c>
      <c r="W10" s="49">
        <f>T10*$W$4</f>
        <v/>
      </c>
      <c r="X10" s="49">
        <f>T10*$X$4</f>
        <v/>
      </c>
      <c r="Y10" s="50">
        <f>M10</f>
        <v/>
      </c>
      <c r="Z10" s="9" t="n"/>
      <c r="AA10" s="9" t="n"/>
      <c r="AB10" s="9" t="n"/>
      <c r="AC10" s="51">
        <f t="array" ref="AC10">IF(I10&gt;0,VLOOKUP(Y10&amp;$P$88&amp;$P$89&amp;$P$90,Variáveis!$O$2:$S$300&amp;Variáveis!$P$2:$T$300&amp;Variáveis!$Q$2:$U$300&amp;Variáveis!$R$2:$V$300,5,FALSE),0)</f>
        <v/>
      </c>
      <c r="AD10" s="52">
        <f>T10*AC10</f>
        <v/>
      </c>
      <c r="AE10" s="53">
        <f>IF(AB10="não",((V10/(1-VLOOKUP(AA10,Variáveis!$AK$3:$AN$29,4,FALSE)))*VLOOKUP(AA10,Variáveis!$AK$3:$AN$29,4,FALSE))-AD10,0)</f>
        <v/>
      </c>
      <c r="AF10" s="53">
        <f>T10*$AF$4</f>
        <v/>
      </c>
      <c r="AG10" s="53">
        <f>IF(AB10="SIM","Cliente pode pagar DIFA na entrada", )</f>
        <v/>
      </c>
      <c r="AH10" s="54" t="n"/>
      <c r="AI10" s="53">
        <f>IF(K10="SIM",(J10*$F$102),J10)</f>
        <v/>
      </c>
      <c r="AJ10" s="53">
        <f>IF(L10="SIM",(AI10*$F$101),AI10)</f>
        <v/>
      </c>
      <c r="AK10" s="53">
        <f>AJ10-AS10</f>
        <v/>
      </c>
      <c r="AL10" s="53">
        <f>AJ10*I10</f>
        <v/>
      </c>
      <c r="AM10" s="53">
        <f>AK10*I10</f>
        <v/>
      </c>
      <c r="AN10" s="53">
        <f>AK10-AP10-AQ10</f>
        <v/>
      </c>
      <c r="AO10" s="53">
        <f>AN10*I10</f>
        <v/>
      </c>
      <c r="AP10" s="53">
        <f>$AP$4*AK10</f>
        <v/>
      </c>
      <c r="AQ10" s="53">
        <f>$AQ$4*AK10</f>
        <v/>
      </c>
      <c r="AR10" s="51">
        <f t="array" ref="AR10">VLOOKUP(M10&amp;N10&amp;O10&amp;P10,Variáveis!$A$2:$E$240&amp;Variáveis!$B$2:$F$240&amp;Variáveis!$C$2:$G$240&amp;Variáveis!$D$2:$H$240,5,FALSE)</f>
        <v/>
      </c>
      <c r="AS10" s="53">
        <f>((AJ10*(1-AR10))*AR10)</f>
        <v/>
      </c>
      <c r="AT10" s="53">
        <f>(((J10+(J10*AU10))*0.18)-(J10*AR10))</f>
        <v/>
      </c>
      <c r="AU10" s="55">
        <f>(((1+AV10)*(1-AR10))/(1-0.18)-1)</f>
        <v/>
      </c>
      <c r="AV10" s="55">
        <f>IF(BB10&gt;0,BB10,IF(BA10&gt;0,BA10,IF(AZ10&gt;0,AZ10,IF(AY10&gt;0,AY10,IF(AX10&gt;0,AX10)))))/100</f>
        <v/>
      </c>
      <c r="AW10" s="56">
        <f>VALUE(LEFT(G10,4))</f>
        <v/>
      </c>
      <c r="AX10" s="56">
        <f>VALUE(IFERROR(VLOOKUP(VALUE(LEFT(G10,4)),ST!$C$4:$E$300,3,FALSE),"0"))</f>
        <v/>
      </c>
      <c r="AY10" s="56">
        <f>VALUE(IFERROR(VLOOKUP(VALUE(LEFT(G10,5)),ST!$C$4:$E$300,3,FALSE),"0"))</f>
        <v/>
      </c>
      <c r="AZ10" s="56">
        <f>VALUE(IFERROR(VLOOKUP(VALUE(LEFT(G10,6)),ST!$C$4:$E$300,3,FALSE),"0"))</f>
        <v/>
      </c>
      <c r="BA10" s="56">
        <f>VALUE(IFERROR(VLOOKUP(VALUE(LEFT(G10,7)),ST!$C$4:$E$300,3,FALSE),"0"))</f>
        <v/>
      </c>
      <c r="BB10" s="56">
        <f>VALUE(IFERROR(VLOOKUP(G10,ST!$C$4:$E$400,3,FALSE),"0"))</f>
        <v/>
      </c>
      <c r="BC10" s="57">
        <f>IF(VLOOKUP(AW10,ST!$C$4:$F$298,4,FALSE)&lt;&gt;0,VLOOKUP(AW10,ST!$C$4:$F$298,4,FALSE),VLOOKUP(G10,ST!$C$4:$F$298,4,FALSE))</f>
        <v/>
      </c>
      <c r="BD10" s="57">
        <f>IF(O10="SC","Desconsiderar coluna ICMS ST",IF(O10="PR","Haverá ST", ))</f>
        <v/>
      </c>
      <c r="BE10" s="53">
        <f>W10</f>
        <v/>
      </c>
      <c r="BF10" s="53">
        <f>X10</f>
        <v/>
      </c>
      <c r="BG10" s="53">
        <f>AD10-AS10</f>
        <v/>
      </c>
      <c r="BH10" s="51">
        <f>$W$4+$X$4+AC10+$BJ$4+0.07</f>
        <v/>
      </c>
      <c r="BI10" s="53">
        <f>IF(BD10="Haverá ST",AJ10+AS10+AT10,AJ10+AS10)</f>
        <v/>
      </c>
      <c r="BJ10" s="53">
        <f>T10*$BJ$4</f>
        <v/>
      </c>
      <c r="BK10" s="53">
        <f>T10*$BK$4</f>
        <v/>
      </c>
      <c r="BL10" s="53">
        <f>BE10+BF10+AO10+BJ10+BK10+AD10</f>
        <v/>
      </c>
      <c r="BM10" s="53">
        <f>(T10-BL10)</f>
        <v/>
      </c>
    </row>
    <row r="11" ht="14.4" customHeight="1" s="218">
      <c r="A11" s="58">
        <f>A10+1</f>
        <v/>
      </c>
      <c r="B11" s="144">
        <f>BOM!B11</f>
        <v/>
      </c>
      <c r="C11" s="144">
        <f>BOM!C11</f>
        <v/>
      </c>
      <c r="D11" s="144">
        <f>BOM!D11</f>
        <v/>
      </c>
      <c r="E11" s="144">
        <f>BOM!E11</f>
        <v/>
      </c>
      <c r="F11" s="144">
        <f>BOM!F11</f>
        <v/>
      </c>
      <c r="G11" s="144">
        <f>BOM!G11</f>
        <v/>
      </c>
      <c r="H11" s="144">
        <f>BOM!H11</f>
        <v/>
      </c>
      <c r="I11" s="147" t="n"/>
      <c r="J11" s="146">
        <f>BOM!J11</f>
        <v/>
      </c>
      <c r="K11" s="146">
        <f>BOM!K11</f>
        <v/>
      </c>
      <c r="L11" s="146">
        <f>BOM!L11</f>
        <v/>
      </c>
      <c r="M11" s="146">
        <f>BOM!M11</f>
        <v/>
      </c>
      <c r="N11" s="146">
        <f>BOM!N11</f>
        <v/>
      </c>
      <c r="O11" s="146">
        <f>BOM!O11</f>
        <v/>
      </c>
      <c r="P11" s="146">
        <f>BOM!P11</f>
        <v/>
      </c>
      <c r="Q11" s="46">
        <f>$F$97</f>
        <v/>
      </c>
      <c r="R11" s="46">
        <f>$F$98</f>
        <v/>
      </c>
      <c r="S11" s="48">
        <f>U11-(U11*R11)</f>
        <v/>
      </c>
      <c r="T11" s="48">
        <f>S11*I11</f>
        <v/>
      </c>
      <c r="U11" s="48">
        <f>(AN11)/(1-(BH11+Q11))</f>
        <v/>
      </c>
      <c r="V11" s="48">
        <f>U11*I11</f>
        <v/>
      </c>
      <c r="W11" s="49">
        <f>T11*$W$4</f>
        <v/>
      </c>
      <c r="X11" s="49">
        <f>T11*$X$4</f>
        <v/>
      </c>
      <c r="Y11" s="50">
        <f>M11</f>
        <v/>
      </c>
      <c r="Z11" s="9" t="n"/>
      <c r="AA11" s="9" t="n"/>
      <c r="AB11" s="9" t="n"/>
      <c r="AC11" s="51">
        <f t="array" ref="AC11">IF(I11&gt;0,VLOOKUP(Y11&amp;$P$88&amp;$P$89&amp;$P$90,Variáveis!$O$2:$S$300&amp;Variáveis!$P$2:$T$300&amp;Variáveis!$Q$2:$U$300&amp;Variáveis!$R$2:$V$300,5,FALSE),0)</f>
        <v/>
      </c>
      <c r="AD11" s="52">
        <f>T11*AC11</f>
        <v/>
      </c>
      <c r="AE11" s="53">
        <f>IF(AB11="não",((V11/(1-VLOOKUP(AA11,Variáveis!$AK$3:$AN$29,4,FALSE)))*VLOOKUP(AA11,Variáveis!$AK$3:$AN$29,4,FALSE))-AD11,0)</f>
        <v/>
      </c>
      <c r="AF11" s="53">
        <f>T11*$AF$4</f>
        <v/>
      </c>
      <c r="AG11" s="53">
        <f>IF(AB11="SIM","Cliente pode pagar DIFA na entrada", )</f>
        <v/>
      </c>
      <c r="AH11" s="54" t="n"/>
      <c r="AI11" s="53">
        <f>IF(K11="SIM",(J11*$F$102),J11)</f>
        <v/>
      </c>
      <c r="AJ11" s="53">
        <f>IF(L11="SIM",(AI11*$F$101),AI11)</f>
        <v/>
      </c>
      <c r="AK11" s="53">
        <f>AJ11-AS11</f>
        <v/>
      </c>
      <c r="AL11" s="53">
        <f>AJ11*I11</f>
        <v/>
      </c>
      <c r="AM11" s="53">
        <f>AK11*I11</f>
        <v/>
      </c>
      <c r="AN11" s="53">
        <f>AK11-AP11-AQ11</f>
        <v/>
      </c>
      <c r="AO11" s="53">
        <f>AN11*I11</f>
        <v/>
      </c>
      <c r="AP11" s="53">
        <f>$AP$4*AK11</f>
        <v/>
      </c>
      <c r="AQ11" s="53">
        <f>$AQ$4*AK11</f>
        <v/>
      </c>
      <c r="AR11" s="51">
        <f t="array" ref="AR11">VLOOKUP(M11&amp;N11&amp;O11&amp;P11,Variáveis!$A$2:$E$240&amp;Variáveis!$B$2:$F$240&amp;Variáveis!$C$2:$G$240&amp;Variáveis!$D$2:$H$240,5,FALSE)</f>
        <v/>
      </c>
      <c r="AS11" s="53">
        <f>((AJ11*(1-AR11))*AR11)</f>
        <v/>
      </c>
      <c r="AT11" s="53">
        <f>(((J11+(J11*AU11))*0.18)-(J11*AR11))</f>
        <v/>
      </c>
      <c r="AU11" s="55">
        <f>(((1+AV11)*(1-AR11))/(1-0.18)-1)</f>
        <v/>
      </c>
      <c r="AV11" s="55">
        <f>IF(BB11&gt;0,BB11,IF(BA11&gt;0,BA11,IF(AZ11&gt;0,AZ11,IF(AY11&gt;0,AY11,IF(AX11&gt;0,AX11)))))/100</f>
        <v/>
      </c>
      <c r="AW11" s="56">
        <f>VALUE(LEFT(G11,4))</f>
        <v/>
      </c>
      <c r="AX11" s="56">
        <f>VALUE(IFERROR(VLOOKUP(VALUE(LEFT(G11,4)),ST!$C$4:$E$300,3,FALSE),"0"))</f>
        <v/>
      </c>
      <c r="AY11" s="56">
        <f>VALUE(IFERROR(VLOOKUP(VALUE(LEFT(G11,5)),ST!$C$4:$E$300,3,FALSE),"0"))</f>
        <v/>
      </c>
      <c r="AZ11" s="56">
        <f>VALUE(IFERROR(VLOOKUP(VALUE(LEFT(G11,6)),ST!$C$4:$E$300,3,FALSE),"0"))</f>
        <v/>
      </c>
      <c r="BA11" s="56">
        <f>VALUE(IFERROR(VLOOKUP(VALUE(LEFT(G11,7)),ST!$C$4:$E$300,3,FALSE),"0"))</f>
        <v/>
      </c>
      <c r="BB11" s="56">
        <f>VALUE(IFERROR(VLOOKUP(G11,ST!$C$4:$E$400,3,FALSE),"0"))</f>
        <v/>
      </c>
      <c r="BC11" s="57">
        <f>IF(VLOOKUP(AW11,ST!$C$4:$F$298,4,FALSE)&lt;&gt;0,VLOOKUP(AW11,ST!$C$4:$F$298,4,FALSE),VLOOKUP(G11,ST!$C$4:$F$298,4,FALSE))</f>
        <v/>
      </c>
      <c r="BD11" s="57">
        <f>IF(O11="SC","Desconsiderar coluna ICMS ST",IF(O11="PR","Haverá ST", ))</f>
        <v/>
      </c>
      <c r="BE11" s="53">
        <f>W11</f>
        <v/>
      </c>
      <c r="BF11" s="53">
        <f>X11</f>
        <v/>
      </c>
      <c r="BG11" s="53">
        <f>AD11-AS11</f>
        <v/>
      </c>
      <c r="BH11" s="51">
        <f>$W$4+$X$4+AC11+$BJ$4+0.07</f>
        <v/>
      </c>
      <c r="BI11" s="53">
        <f>IF(BD11="Haverá ST",AJ11+AS11+AT11,AJ11+AS11)</f>
        <v/>
      </c>
      <c r="BJ11" s="53">
        <f>T11*$BJ$4</f>
        <v/>
      </c>
      <c r="BK11" s="53">
        <f>T11*$BK$4</f>
        <v/>
      </c>
      <c r="BL11" s="53">
        <f>BE11+BF11+AO11+BJ11+BK11+AD11</f>
        <v/>
      </c>
      <c r="BM11" s="53">
        <f>(T11-BL11)</f>
        <v/>
      </c>
    </row>
    <row r="12" ht="14.4" customHeight="1" s="218">
      <c r="A12" s="58">
        <f>A11+1</f>
        <v/>
      </c>
      <c r="B12" s="144">
        <f>BOM!B12</f>
        <v/>
      </c>
      <c r="C12" s="144">
        <f>BOM!C12</f>
        <v/>
      </c>
      <c r="D12" s="144">
        <f>BOM!D12</f>
        <v/>
      </c>
      <c r="E12" s="144">
        <f>BOM!E12</f>
        <v/>
      </c>
      <c r="F12" s="144">
        <f>BOM!F12</f>
        <v/>
      </c>
      <c r="G12" s="144">
        <f>BOM!G12</f>
        <v/>
      </c>
      <c r="H12" s="144">
        <f>BOM!H12</f>
        <v/>
      </c>
      <c r="I12" s="147" t="n"/>
      <c r="J12" s="146">
        <f>BOM!J12</f>
        <v/>
      </c>
      <c r="K12" s="146">
        <f>BOM!K12</f>
        <v/>
      </c>
      <c r="L12" s="146">
        <f>BOM!L12</f>
        <v/>
      </c>
      <c r="M12" s="146">
        <f>BOM!M12</f>
        <v/>
      </c>
      <c r="N12" s="146">
        <f>BOM!N12</f>
        <v/>
      </c>
      <c r="O12" s="146">
        <f>BOM!O12</f>
        <v/>
      </c>
      <c r="P12" s="146">
        <f>BOM!P12</f>
        <v/>
      </c>
      <c r="Q12" s="46">
        <f>$F$97</f>
        <v/>
      </c>
      <c r="R12" s="46">
        <f>$F$98</f>
        <v/>
      </c>
      <c r="S12" s="48">
        <f>U12-(U12*R12)</f>
        <v/>
      </c>
      <c r="T12" s="48">
        <f>S12*I12</f>
        <v/>
      </c>
      <c r="U12" s="48">
        <f>(AN12)/(1-(BH12+Q12))</f>
        <v/>
      </c>
      <c r="V12" s="48">
        <f>U12*I12</f>
        <v/>
      </c>
      <c r="W12" s="49">
        <f>T12*$W$4</f>
        <v/>
      </c>
      <c r="X12" s="49">
        <f>T12*$X$4</f>
        <v/>
      </c>
      <c r="Y12" s="50">
        <f>M12</f>
        <v/>
      </c>
      <c r="Z12" s="9" t="n"/>
      <c r="AA12" s="9" t="n"/>
      <c r="AB12" s="9" t="n"/>
      <c r="AC12" s="51">
        <f t="array" ref="AC12">IF(I12&gt;0,VLOOKUP(Y12&amp;$P$88&amp;$P$89&amp;$P$90,Variáveis!$O$2:$S$300&amp;Variáveis!$P$2:$T$300&amp;Variáveis!$Q$2:$U$300&amp;Variáveis!$R$2:$V$300,5,FALSE),0)</f>
        <v/>
      </c>
      <c r="AD12" s="52">
        <f>T12*AC12</f>
        <v/>
      </c>
      <c r="AE12" s="53">
        <f>IF(AB12="não",((V12/(1-VLOOKUP(AA12,Variáveis!$AK$3:$AN$29,4,FALSE)))*VLOOKUP(AA12,Variáveis!$AK$3:$AN$29,4,FALSE))-AD12,0)</f>
        <v/>
      </c>
      <c r="AF12" s="53">
        <f>T12*$AF$4</f>
        <v/>
      </c>
      <c r="AG12" s="53">
        <f>IF(AB12="SIM","Cliente pode pagar DIFA na entrada", )</f>
        <v/>
      </c>
      <c r="AH12" s="54" t="n"/>
      <c r="AI12" s="53">
        <f>IF(K12="SIM",(J12*$F$102),J12)</f>
        <v/>
      </c>
      <c r="AJ12" s="53">
        <f>IF(L12="SIM",(AI12*$F$101),AI12)</f>
        <v/>
      </c>
      <c r="AK12" s="53">
        <f>AJ12-AS12</f>
        <v/>
      </c>
      <c r="AL12" s="53">
        <f>AJ12*I12</f>
        <v/>
      </c>
      <c r="AM12" s="53">
        <f>AK12*I12</f>
        <v/>
      </c>
      <c r="AN12" s="53">
        <f>AK12-AP12-AQ12</f>
        <v/>
      </c>
      <c r="AO12" s="53">
        <f>AN12*I12</f>
        <v/>
      </c>
      <c r="AP12" s="53">
        <f>$AP$4*AK12</f>
        <v/>
      </c>
      <c r="AQ12" s="53">
        <f>$AQ$4*AK12</f>
        <v/>
      </c>
      <c r="AR12" s="51">
        <f t="array" ref="AR12">VLOOKUP(M12&amp;N12&amp;O12&amp;P12,Variáveis!$A$2:$E$240&amp;Variáveis!$B$2:$F$240&amp;Variáveis!$C$2:$G$240&amp;Variáveis!$D$2:$H$240,5,FALSE)</f>
        <v/>
      </c>
      <c r="AS12" s="53">
        <f>((AJ12*(1-AR12))*AR12)</f>
        <v/>
      </c>
      <c r="AT12" s="53">
        <f>(((J12+(J12*AU12))*0.18)-(J12*AR12))</f>
        <v/>
      </c>
      <c r="AU12" s="55">
        <f>(((1+AV12)*(1-AR12))/(1-0.18)-1)</f>
        <v/>
      </c>
      <c r="AV12" s="55">
        <f>IF(BB12&gt;0,BB12,IF(BA12&gt;0,BA12,IF(AZ12&gt;0,AZ12,IF(AY12&gt;0,AY12,IF(AX12&gt;0,AX12)))))/100</f>
        <v/>
      </c>
      <c r="AW12" s="56">
        <f>VALUE(LEFT(G12,4))</f>
        <v/>
      </c>
      <c r="AX12" s="56">
        <f>VALUE(IFERROR(VLOOKUP(VALUE(LEFT(G12,4)),ST!$C$4:$E$300,3,FALSE),"0"))</f>
        <v/>
      </c>
      <c r="AY12" s="56">
        <f>VALUE(IFERROR(VLOOKUP(VALUE(LEFT(G12,5)),ST!$C$4:$E$300,3,FALSE),"0"))</f>
        <v/>
      </c>
      <c r="AZ12" s="56">
        <f>VALUE(IFERROR(VLOOKUP(VALUE(LEFT(G12,6)),ST!$C$4:$E$300,3,FALSE),"0"))</f>
        <v/>
      </c>
      <c r="BA12" s="56">
        <f>VALUE(IFERROR(VLOOKUP(VALUE(LEFT(G12,7)),ST!$C$4:$E$300,3,FALSE),"0"))</f>
        <v/>
      </c>
      <c r="BB12" s="56">
        <f>VALUE(IFERROR(VLOOKUP(G12,ST!$C$4:$E$400,3,FALSE),"0"))</f>
        <v/>
      </c>
      <c r="BC12" s="57">
        <f>IF(VLOOKUP(AW12,ST!$C$4:$F$298,4,FALSE)&lt;&gt;0,VLOOKUP(AW12,ST!$C$4:$F$298,4,FALSE),VLOOKUP(G12,ST!$C$4:$F$298,4,FALSE))</f>
        <v/>
      </c>
      <c r="BD12" s="57">
        <f>IF(O12="SC","Desconsiderar coluna ICMS ST",IF(O12="PR","Haverá ST", ))</f>
        <v/>
      </c>
      <c r="BE12" s="53">
        <f>W12</f>
        <v/>
      </c>
      <c r="BF12" s="53">
        <f>X12</f>
        <v/>
      </c>
      <c r="BG12" s="53">
        <f>AD12-AS12</f>
        <v/>
      </c>
      <c r="BH12" s="51">
        <f>$W$4+$X$4+AC12+$BJ$4+0.07</f>
        <v/>
      </c>
      <c r="BI12" s="53">
        <f>IF(BD12="Haverá ST",AJ12+AS12+AT12,AJ12+AS12)</f>
        <v/>
      </c>
      <c r="BJ12" s="53">
        <f>T12*$BJ$4</f>
        <v/>
      </c>
      <c r="BK12" s="53">
        <f>T12*$BK$4</f>
        <v/>
      </c>
      <c r="BL12" s="53">
        <f>BE12+BF12+AO12+BJ12+BK12+AD12</f>
        <v/>
      </c>
      <c r="BM12" s="53">
        <f>(T12-BL12)</f>
        <v/>
      </c>
    </row>
    <row r="13" ht="14.4" customHeight="1" s="218">
      <c r="A13" s="58">
        <f>A12+1</f>
        <v/>
      </c>
      <c r="B13" s="144">
        <f>BOM!B13</f>
        <v/>
      </c>
      <c r="C13" s="144">
        <f>BOM!C13</f>
        <v/>
      </c>
      <c r="D13" s="144">
        <f>BOM!D13</f>
        <v/>
      </c>
      <c r="E13" s="144">
        <f>BOM!E13</f>
        <v/>
      </c>
      <c r="F13" s="39">
        <f>BOM!F13</f>
        <v/>
      </c>
      <c r="G13" s="144">
        <f>BOM!G13</f>
        <v/>
      </c>
      <c r="H13" s="144">
        <f>BOM!H13</f>
        <v/>
      </c>
      <c r="I13" s="147" t="n">
        <v>0</v>
      </c>
      <c r="J13" s="146">
        <f>BOM!J13</f>
        <v/>
      </c>
      <c r="K13" s="146">
        <f>BOM!K13</f>
        <v/>
      </c>
      <c r="L13" s="146">
        <f>BOM!L13</f>
        <v/>
      </c>
      <c r="M13" s="146">
        <f>BOM!M13</f>
        <v/>
      </c>
      <c r="N13" s="146">
        <f>BOM!N13</f>
        <v/>
      </c>
      <c r="O13" s="146">
        <f>BOM!O13</f>
        <v/>
      </c>
      <c r="P13" s="146">
        <f>BOM!P13</f>
        <v/>
      </c>
      <c r="Q13" s="46">
        <f>$F$97</f>
        <v/>
      </c>
      <c r="R13" s="46">
        <f>$F$98</f>
        <v/>
      </c>
      <c r="S13" s="48">
        <f>U13-(U13*R13)</f>
        <v/>
      </c>
      <c r="T13" s="48">
        <f>S13*I13</f>
        <v/>
      </c>
      <c r="U13" s="48">
        <f>(AN13)/(1-(BH13+Q13))</f>
        <v/>
      </c>
      <c r="V13" s="48">
        <f>U13*I13</f>
        <v/>
      </c>
      <c r="W13" s="49">
        <f>T13*$W$4</f>
        <v/>
      </c>
      <c r="X13" s="49">
        <f>T13*$X$4</f>
        <v/>
      </c>
      <c r="Y13" s="50">
        <f>M13</f>
        <v/>
      </c>
      <c r="Z13" s="9" t="n"/>
      <c r="AA13" s="9" t="n"/>
      <c r="AB13" s="9" t="n"/>
      <c r="AC13" s="51">
        <f t="array" ref="AC13">IF(I13&gt;0,VLOOKUP(Y13&amp;$P$88&amp;$P$89&amp;$P$90,Variáveis!$O$2:$S$300&amp;Variáveis!$P$2:$T$300&amp;Variáveis!$Q$2:$U$300&amp;Variáveis!$R$2:$V$300,5,FALSE),0)</f>
        <v/>
      </c>
      <c r="AD13" s="52">
        <f>T13*AC13</f>
        <v/>
      </c>
      <c r="AE13" s="53">
        <f>IF(AB13="não",((V13/(1-VLOOKUP(AA13,Variáveis!$AK$3:$AN$29,4,FALSE)))*VLOOKUP(AA13,Variáveis!$AK$3:$AN$29,4,FALSE))-AD13,0)</f>
        <v/>
      </c>
      <c r="AF13" s="53">
        <f>T13*$AF$4</f>
        <v/>
      </c>
      <c r="AG13" s="53">
        <f>IF(AB13="SIM","Cliente pode pagar DIFA na entrada", )</f>
        <v/>
      </c>
      <c r="AH13" s="54" t="n"/>
      <c r="AI13" s="53">
        <f>IF(K13="SIM",(J13*$F$102),J13)</f>
        <v/>
      </c>
      <c r="AJ13" s="53">
        <f>IF(L13="SIM",(AI13*$F$101),AI13)</f>
        <v/>
      </c>
      <c r="AK13" s="53">
        <f>AJ13-AS13</f>
        <v/>
      </c>
      <c r="AL13" s="53">
        <f>AJ13*I13</f>
        <v/>
      </c>
      <c r="AM13" s="53">
        <f>AK13*I13</f>
        <v/>
      </c>
      <c r="AN13" s="53">
        <f>AK13-AP13-AQ13</f>
        <v/>
      </c>
      <c r="AO13" s="53">
        <f>AN13*I13</f>
        <v/>
      </c>
      <c r="AP13" s="53">
        <f>$AP$4*AK13</f>
        <v/>
      </c>
      <c r="AQ13" s="53">
        <f>$AQ$4*AK13</f>
        <v/>
      </c>
      <c r="AR13" s="51">
        <f t="array" ref="AR13">VLOOKUP(M13&amp;N13&amp;O13&amp;P13,Variáveis!$A$2:$E$240&amp;Variáveis!$B$2:$F$240&amp;Variáveis!$C$2:$G$240&amp;Variáveis!$D$2:$H$240,5,FALSE)</f>
        <v/>
      </c>
      <c r="AS13" s="53">
        <f>((AJ13*(1-AR13))*AR13)</f>
        <v/>
      </c>
      <c r="AT13" s="53">
        <f>(((J13+(J13*AU13))*0.18)-(J13*AR13))</f>
        <v/>
      </c>
      <c r="AU13" s="55">
        <f>(((1+AV13)*(1-AR13))/(1-0.18)-1)</f>
        <v/>
      </c>
      <c r="AV13" s="55">
        <f>IF(BB13&gt;0,BB13,IF(BA13&gt;0,BA13,IF(AZ13&gt;0,AZ13,IF(AY13&gt;0,AY13,IF(AX13&gt;0,AX13)))))/100</f>
        <v/>
      </c>
      <c r="AW13" s="56">
        <f>VALUE(LEFT(G13,4))</f>
        <v/>
      </c>
      <c r="AX13" s="56">
        <f>VALUE(IFERROR(VLOOKUP(VALUE(LEFT(G13,4)),ST!$C$4:$E$300,3,FALSE),"0"))</f>
        <v/>
      </c>
      <c r="AY13" s="56">
        <f>VALUE(IFERROR(VLOOKUP(VALUE(LEFT(G13,5)),ST!$C$4:$E$300,3,FALSE),"0"))</f>
        <v/>
      </c>
      <c r="AZ13" s="56">
        <f>VALUE(IFERROR(VLOOKUP(VALUE(LEFT(G13,6)),ST!$C$4:$E$300,3,FALSE),"0"))</f>
        <v/>
      </c>
      <c r="BA13" s="56">
        <f>VALUE(IFERROR(VLOOKUP(VALUE(LEFT(G13,7)),ST!$C$4:$E$300,3,FALSE),"0"))</f>
        <v/>
      </c>
      <c r="BB13" s="56">
        <f>VALUE(IFERROR(VLOOKUP(G13,ST!$C$4:$E$400,3,FALSE),"0"))</f>
        <v/>
      </c>
      <c r="BC13" s="57">
        <f>IF(VLOOKUP(AW13,ST!$C$4:$F$298,4,FALSE)&lt;&gt;0,VLOOKUP(AW13,ST!$C$4:$F$298,4,FALSE),VLOOKUP(G13,ST!$C$4:$F$298,4,FALSE))</f>
        <v/>
      </c>
      <c r="BD13" s="57">
        <f>IF(O13="SC","Desconsiderar coluna ICMS ST",IF(O13="PR","Haverá ST", ))</f>
        <v/>
      </c>
      <c r="BE13" s="53">
        <f>W13</f>
        <v/>
      </c>
      <c r="BF13" s="53">
        <f>X13</f>
        <v/>
      </c>
      <c r="BG13" s="53">
        <f>AD13-AS13</f>
        <v/>
      </c>
      <c r="BH13" s="51">
        <f>$W$4+$X$4+AC13+$BJ$4+0.07</f>
        <v/>
      </c>
      <c r="BI13" s="53">
        <f>IF(BD13="Haverá ST",AJ13+AS13+AT13,AJ13+AS13)</f>
        <v/>
      </c>
      <c r="BJ13" s="53">
        <f>T13*$BJ$4</f>
        <v/>
      </c>
      <c r="BK13" s="53">
        <f>T13*$BK$4</f>
        <v/>
      </c>
      <c r="BL13" s="53">
        <f>BE13+BF13+AO13+BJ13+BK13+AD13</f>
        <v/>
      </c>
      <c r="BM13" s="53">
        <f>(T13-BL13)</f>
        <v/>
      </c>
    </row>
    <row r="14" ht="15.75" customHeight="1" s="218">
      <c r="A14" s="58">
        <f>A13+1</f>
        <v/>
      </c>
      <c r="B14" s="144">
        <f>BOM!B14</f>
        <v/>
      </c>
      <c r="C14" s="144">
        <f>BOM!C14</f>
        <v/>
      </c>
      <c r="D14" s="144">
        <f>BOM!D14</f>
        <v/>
      </c>
      <c r="E14" s="144">
        <f>BOM!E14</f>
        <v/>
      </c>
      <c r="F14" s="144">
        <f>BOM!F14</f>
        <v/>
      </c>
      <c r="G14" s="144">
        <f>BOM!G14</f>
        <v/>
      </c>
      <c r="H14" s="144">
        <f>BOM!H14</f>
        <v/>
      </c>
      <c r="I14" s="147">
        <f>I13</f>
        <v/>
      </c>
      <c r="J14" s="146">
        <f>BOM!J14</f>
        <v/>
      </c>
      <c r="K14" s="146">
        <f>BOM!K14</f>
        <v/>
      </c>
      <c r="L14" s="146">
        <f>BOM!L14</f>
        <v/>
      </c>
      <c r="M14" s="146">
        <f>BOM!M14</f>
        <v/>
      </c>
      <c r="N14" s="146">
        <f>BOM!N14</f>
        <v/>
      </c>
      <c r="O14" s="146">
        <f>BOM!O14</f>
        <v/>
      </c>
      <c r="P14" s="146">
        <f>BOM!P14</f>
        <v/>
      </c>
      <c r="Q14" s="46">
        <f>$F$97</f>
        <v/>
      </c>
      <c r="R14" s="46">
        <f>$F$98</f>
        <v/>
      </c>
      <c r="S14" s="48">
        <f>U14-(U14*R14)</f>
        <v/>
      </c>
      <c r="T14" s="48">
        <f>S14*I14</f>
        <v/>
      </c>
      <c r="U14" s="48">
        <f>(AN14)/(1-(BH14+Q14))</f>
        <v/>
      </c>
      <c r="V14" s="48">
        <f>U14*I14</f>
        <v/>
      </c>
      <c r="W14" s="49">
        <f>T14*$W$4</f>
        <v/>
      </c>
      <c r="X14" s="49">
        <f>T14*$X$4</f>
        <v/>
      </c>
      <c r="Y14" s="50">
        <f>M14</f>
        <v/>
      </c>
      <c r="Z14" s="9" t="n"/>
      <c r="AA14" s="9" t="n"/>
      <c r="AB14" s="9" t="n"/>
      <c r="AC14" s="51">
        <f t="array" ref="AC14">IF(I14&gt;0,VLOOKUP(Y14&amp;$P$88&amp;$P$89&amp;$P$90,Variáveis!$O$2:$S$300&amp;Variáveis!$P$2:$T$300&amp;Variáveis!$Q$2:$U$300&amp;Variáveis!$R$2:$V$300,5,FALSE),0)</f>
        <v/>
      </c>
      <c r="AD14" s="52">
        <f>T14*AC14</f>
        <v/>
      </c>
      <c r="AE14" s="53">
        <f>IF(AB14="não",((V14/(1-VLOOKUP(AA14,Variáveis!$AK$3:$AN$29,4,FALSE)))*VLOOKUP(AA14,Variáveis!$AK$3:$AN$29,4,FALSE))-AD14,0)</f>
        <v/>
      </c>
      <c r="AF14" s="53">
        <f>T14*$AF$4</f>
        <v/>
      </c>
      <c r="AG14" s="53">
        <f>IF(AB14="SIM","Cliente pode pagar DIFA na entrada", )</f>
        <v/>
      </c>
      <c r="AH14" s="54" t="n"/>
      <c r="AI14" s="53">
        <f>IF(K14="SIM",(J14*$F$102),J14)</f>
        <v/>
      </c>
      <c r="AJ14" s="53">
        <f>IF(L14="SIM",(AI14*$F$101),AI14)</f>
        <v/>
      </c>
      <c r="AK14" s="53">
        <f>AJ14-AS14</f>
        <v/>
      </c>
      <c r="AL14" s="53">
        <f>AJ14*I14</f>
        <v/>
      </c>
      <c r="AM14" s="53">
        <f>AK14*I14</f>
        <v/>
      </c>
      <c r="AN14" s="53">
        <f>AK14-AP14-AQ14</f>
        <v/>
      </c>
      <c r="AO14" s="53">
        <f>AN14*I14</f>
        <v/>
      </c>
      <c r="AP14" s="53">
        <f>$AP$4*AK14</f>
        <v/>
      </c>
      <c r="AQ14" s="53">
        <f>$AQ$4*AK14</f>
        <v/>
      </c>
      <c r="AR14" s="51">
        <f t="array" ref="AR14">VLOOKUP(M14&amp;N14&amp;O14&amp;P14,Variáveis!$A$2:$E$240&amp;Variáveis!$B$2:$F$240&amp;Variáveis!$C$2:$G$240&amp;Variáveis!$D$2:$H$240,5,FALSE)</f>
        <v/>
      </c>
      <c r="AS14" s="53">
        <f>((AJ14*(1-AR14))*AR14)</f>
        <v/>
      </c>
      <c r="AT14" s="53">
        <f>(((J14+(J14*AU14))*0.18)-(J14*AR14))</f>
        <v/>
      </c>
      <c r="AU14" s="55">
        <f>(((1+AV14)*(1-AR14))/(1-0.18)-1)</f>
        <v/>
      </c>
      <c r="AV14" s="55">
        <f>IF(BB14&gt;0,BB14,IF(BA14&gt;0,BA14,IF(AZ14&gt;0,AZ14,IF(AY14&gt;0,AY14,IF(AX14&gt;0,AX14)))))/100</f>
        <v/>
      </c>
      <c r="AW14" s="56">
        <f>VALUE(LEFT(G14,4))</f>
        <v/>
      </c>
      <c r="AX14" s="56">
        <f>VALUE(IFERROR(VLOOKUP(VALUE(LEFT(G14,4)),ST!$C$4:$E$300,3,FALSE),"0"))</f>
        <v/>
      </c>
      <c r="AY14" s="56">
        <f>VALUE(IFERROR(VLOOKUP(VALUE(LEFT(G14,5)),ST!$C$4:$E$300,3,FALSE),"0"))</f>
        <v/>
      </c>
      <c r="AZ14" s="56">
        <f>VALUE(IFERROR(VLOOKUP(VALUE(LEFT(G14,6)),ST!$C$4:$E$300,3,FALSE),"0"))</f>
        <v/>
      </c>
      <c r="BA14" s="56">
        <f>VALUE(IFERROR(VLOOKUP(VALUE(LEFT(G14,7)),ST!$C$4:$E$300,3,FALSE),"0"))</f>
        <v/>
      </c>
      <c r="BB14" s="56">
        <f>VALUE(IFERROR(VLOOKUP(G14,ST!$C$4:$E$400,3,FALSE),"0"))</f>
        <v/>
      </c>
      <c r="BC14" s="57">
        <f>IF(VLOOKUP(AW14,ST!$C$4:$F$298,4,FALSE)&lt;&gt;0,VLOOKUP(AW14,ST!$C$4:$F$298,4,FALSE),VLOOKUP(G14,ST!$C$4:$F$298,4,FALSE))</f>
        <v/>
      </c>
      <c r="BD14" s="57">
        <f>IF(O14="SC","Desconsiderar coluna ICMS ST",IF(O14="PR","Haverá ST", ))</f>
        <v/>
      </c>
      <c r="BE14" s="53">
        <f>W14</f>
        <v/>
      </c>
      <c r="BF14" s="53">
        <f>X14</f>
        <v/>
      </c>
      <c r="BG14" s="53">
        <f>AD14-AS14</f>
        <v/>
      </c>
      <c r="BH14" s="51">
        <f>$W$4+$X$4+AC14+$BJ$4+0.07</f>
        <v/>
      </c>
      <c r="BI14" s="53">
        <f>IF(BD14="Haverá ST",AJ14+AS14+AT14,AJ14+AS14)</f>
        <v/>
      </c>
      <c r="BJ14" s="53">
        <f>T14*$BJ$4</f>
        <v/>
      </c>
      <c r="BK14" s="53">
        <f>T14*$BK$4</f>
        <v/>
      </c>
      <c r="BL14" s="53">
        <f>BE14+BF14+AO14+BJ14+BK14+AD14</f>
        <v/>
      </c>
      <c r="BM14" s="53">
        <f>(T14-BL14)</f>
        <v/>
      </c>
    </row>
    <row r="15" ht="15.75" customHeight="1" s="218">
      <c r="A15" s="58">
        <f>A14+1</f>
        <v/>
      </c>
      <c r="B15" s="144">
        <f>BOM!B15</f>
        <v/>
      </c>
      <c r="C15" s="144">
        <f>BOM!C15</f>
        <v/>
      </c>
      <c r="D15" s="144">
        <f>BOM!D15</f>
        <v/>
      </c>
      <c r="E15" s="144">
        <f>BOM!E15</f>
        <v/>
      </c>
      <c r="F15" s="144">
        <f>BOM!F15</f>
        <v/>
      </c>
      <c r="G15" s="144">
        <f>BOM!G15</f>
        <v/>
      </c>
      <c r="H15" s="144">
        <f>BOM!H15</f>
        <v/>
      </c>
      <c r="I15" s="147">
        <f>I13*4</f>
        <v/>
      </c>
      <c r="J15" s="146">
        <f>BOM!J15</f>
        <v/>
      </c>
      <c r="K15" s="146">
        <f>BOM!K15</f>
        <v/>
      </c>
      <c r="L15" s="146">
        <f>BOM!L15</f>
        <v/>
      </c>
      <c r="M15" s="146">
        <f>BOM!M15</f>
        <v/>
      </c>
      <c r="N15" s="146">
        <f>BOM!N15</f>
        <v/>
      </c>
      <c r="O15" s="146">
        <f>BOM!O15</f>
        <v/>
      </c>
      <c r="P15" s="146">
        <f>BOM!P15</f>
        <v/>
      </c>
      <c r="Q15" s="46">
        <f>$F$97</f>
        <v/>
      </c>
      <c r="R15" s="46">
        <f>$F$98</f>
        <v/>
      </c>
      <c r="S15" s="48">
        <f>U15-(U15*R15)</f>
        <v/>
      </c>
      <c r="T15" s="48">
        <f>S15*I15</f>
        <v/>
      </c>
      <c r="U15" s="48">
        <f>(AN15)/(1-(BH15+Q15))</f>
        <v/>
      </c>
      <c r="V15" s="48">
        <f>U15*I15</f>
        <v/>
      </c>
      <c r="W15" s="49">
        <f>T15*$W$4</f>
        <v/>
      </c>
      <c r="X15" s="49">
        <f>T15*$X$4</f>
        <v/>
      </c>
      <c r="Y15" s="50">
        <f>M15</f>
        <v/>
      </c>
      <c r="Z15" s="9" t="n"/>
      <c r="AA15" s="9" t="n"/>
      <c r="AB15" s="9" t="n"/>
      <c r="AC15" s="51">
        <f t="array" ref="AC15">IF(I15&gt;0,VLOOKUP(Y15&amp;$P$88&amp;$P$89&amp;$P$90,Variáveis!$O$2:$S$300&amp;Variáveis!$P$2:$T$300&amp;Variáveis!$Q$2:$U$300&amp;Variáveis!$R$2:$V$300,5,FALSE),0)</f>
        <v/>
      </c>
      <c r="AD15" s="52">
        <f>T15*AC15</f>
        <v/>
      </c>
      <c r="AE15" s="53">
        <f>IF(AB15="não",((V15/(1-VLOOKUP(AA15,Variáveis!$AK$3:$AN$29,4,FALSE)))*VLOOKUP(AA15,Variáveis!$AK$3:$AN$29,4,FALSE))-AD15,0)</f>
        <v/>
      </c>
      <c r="AF15" s="53">
        <f>T15*$AF$4</f>
        <v/>
      </c>
      <c r="AG15" s="53">
        <f>IF(AB15="SIM","Cliente pode pagar DIFA na entrada", )</f>
        <v/>
      </c>
      <c r="AH15" s="54" t="n"/>
      <c r="AI15" s="53">
        <f>IF(K15="SIM",(J15*$F$102),J15)</f>
        <v/>
      </c>
      <c r="AJ15" s="53">
        <f>IF(L15="SIM",(AI15*$F$101),AI15)</f>
        <v/>
      </c>
      <c r="AK15" s="53">
        <f>AJ15-AS15</f>
        <v/>
      </c>
      <c r="AL15" s="53">
        <f>AJ15*I15</f>
        <v/>
      </c>
      <c r="AM15" s="53">
        <f>AK15*I15</f>
        <v/>
      </c>
      <c r="AN15" s="53">
        <f>AK15-AP15-AQ15</f>
        <v/>
      </c>
      <c r="AO15" s="53">
        <f>AN15*I15</f>
        <v/>
      </c>
      <c r="AP15" s="53">
        <f>$AP$4*AK15</f>
        <v/>
      </c>
      <c r="AQ15" s="53">
        <f>$AQ$4*AK15</f>
        <v/>
      </c>
      <c r="AR15" s="51">
        <f t="array" ref="AR15">VLOOKUP(M15&amp;N15&amp;O15&amp;P15,Variáveis!$A$2:$E$240&amp;Variáveis!$B$2:$F$240&amp;Variáveis!$C$2:$G$240&amp;Variáveis!$D$2:$H$240,5,FALSE)</f>
        <v/>
      </c>
      <c r="AS15" s="53">
        <f>((AJ15*(1-AR15))*AR15)</f>
        <v/>
      </c>
      <c r="AT15" s="53">
        <f>(((J15+(J15*AU15))*0.18)-(J15*AR15))</f>
        <v/>
      </c>
      <c r="AU15" s="55">
        <f>(((1+AV15)*(1-AR15))/(1-0.18)-1)</f>
        <v/>
      </c>
      <c r="AV15" s="55">
        <f>IF(BB15&gt;0,BB15,IF(BA15&gt;0,BA15,IF(AZ15&gt;0,AZ15,IF(AY15&gt;0,AY15,IF(AX15&gt;0,AX15)))))/100</f>
        <v/>
      </c>
      <c r="AW15" s="56">
        <f>VALUE(LEFT(G15,4))</f>
        <v/>
      </c>
      <c r="AX15" s="56">
        <f>VALUE(IFERROR(VLOOKUP(VALUE(LEFT(G15,4)),ST!$C$4:$E$300,3,FALSE),"0"))</f>
        <v/>
      </c>
      <c r="AY15" s="56">
        <f>VALUE(IFERROR(VLOOKUP(VALUE(LEFT(G15,5)),ST!$C$4:$E$300,3,FALSE),"0"))</f>
        <v/>
      </c>
      <c r="AZ15" s="56">
        <f>VALUE(IFERROR(VLOOKUP(VALUE(LEFT(G15,6)),ST!$C$4:$E$300,3,FALSE),"0"))</f>
        <v/>
      </c>
      <c r="BA15" s="56">
        <f>VALUE(IFERROR(VLOOKUP(VALUE(LEFT(G15,7)),ST!$C$4:$E$300,3,FALSE),"0"))</f>
        <v/>
      </c>
      <c r="BB15" s="56">
        <f>VALUE(IFERROR(VLOOKUP(G15,ST!$C$4:$E$400,3,FALSE),"0"))</f>
        <v/>
      </c>
      <c r="BC15" s="57">
        <f>IF(VLOOKUP(AW15,ST!$C$4:$F$298,4,FALSE)&lt;&gt;0,VLOOKUP(AW15,ST!$C$4:$F$298,4,FALSE),VLOOKUP(G15,ST!$C$4:$F$298,4,FALSE))</f>
        <v/>
      </c>
      <c r="BD15" s="57">
        <f>IF(O15="SC","Desconsiderar coluna ICMS ST",IF(O15="PR","Haverá ST", ))</f>
        <v/>
      </c>
      <c r="BE15" s="53">
        <f>W15</f>
        <v/>
      </c>
      <c r="BF15" s="53">
        <f>X15</f>
        <v/>
      </c>
      <c r="BG15" s="53">
        <f>AD15-AS15</f>
        <v/>
      </c>
      <c r="BH15" s="51">
        <f>$W$4+$X$4+AC15+$BJ$4+0.07</f>
        <v/>
      </c>
      <c r="BI15" s="53">
        <f>IF(BD15="Haverá ST",AJ15+AS15+AT15,AJ15+AS15)</f>
        <v/>
      </c>
      <c r="BJ15" s="53">
        <f>T15*$BJ$4</f>
        <v/>
      </c>
      <c r="BK15" s="53">
        <f>T15*$BK$4</f>
        <v/>
      </c>
      <c r="BL15" s="53">
        <f>BE15+BF15+AO15+BJ15+BK15+AD15</f>
        <v/>
      </c>
      <c r="BM15" s="53">
        <f>(T15-BL15)</f>
        <v/>
      </c>
    </row>
    <row r="16" ht="15.75" customHeight="1" s="218">
      <c r="A16" s="58">
        <f>A15+1</f>
        <v/>
      </c>
      <c r="B16" s="144">
        <f>BOM!B16</f>
        <v/>
      </c>
      <c r="C16" s="144">
        <f>BOM!C16</f>
        <v/>
      </c>
      <c r="D16" s="144">
        <f>BOM!D16</f>
        <v/>
      </c>
      <c r="E16" s="144">
        <f>BOM!E16</f>
        <v/>
      </c>
      <c r="F16" s="144">
        <f>BOM!F16</f>
        <v/>
      </c>
      <c r="G16" s="144">
        <f>BOM!G16</f>
        <v/>
      </c>
      <c r="H16" s="144">
        <f>BOM!H16</f>
        <v/>
      </c>
      <c r="I16" s="147">
        <f>I13*2</f>
        <v/>
      </c>
      <c r="J16" s="146">
        <f>BOM!J16</f>
        <v/>
      </c>
      <c r="K16" s="146">
        <f>BOM!K16</f>
        <v/>
      </c>
      <c r="L16" s="146">
        <f>BOM!L16</f>
        <v/>
      </c>
      <c r="M16" s="146">
        <f>BOM!M16</f>
        <v/>
      </c>
      <c r="N16" s="146">
        <f>BOM!N16</f>
        <v/>
      </c>
      <c r="O16" s="146">
        <f>BOM!O16</f>
        <v/>
      </c>
      <c r="P16" s="146">
        <f>BOM!P16</f>
        <v/>
      </c>
      <c r="Q16" s="46">
        <f>$F$97</f>
        <v/>
      </c>
      <c r="R16" s="46">
        <f>$F$98</f>
        <v/>
      </c>
      <c r="S16" s="48">
        <f>U16-(U16*R16)</f>
        <v/>
      </c>
      <c r="T16" s="48">
        <f>S16*I16</f>
        <v/>
      </c>
      <c r="U16" s="48">
        <f>(AN16)/(1-(BH16+Q16))</f>
        <v/>
      </c>
      <c r="V16" s="48">
        <f>U16*I16</f>
        <v/>
      </c>
      <c r="W16" s="49">
        <f>T16*$W$4</f>
        <v/>
      </c>
      <c r="X16" s="49">
        <f>T16*$X$4</f>
        <v/>
      </c>
      <c r="Y16" s="50">
        <f>M16</f>
        <v/>
      </c>
      <c r="Z16" s="9" t="n"/>
      <c r="AA16" s="9" t="n"/>
      <c r="AB16" s="9" t="n"/>
      <c r="AC16" s="51">
        <f t="array" ref="AC16">IF(I16&gt;0,VLOOKUP(Y16&amp;$P$88&amp;$P$89&amp;$P$90,Variáveis!$O$2:$S$300&amp;Variáveis!$P$2:$T$300&amp;Variáveis!$Q$2:$U$300&amp;Variáveis!$R$2:$V$300,5,FALSE),0)</f>
        <v/>
      </c>
      <c r="AD16" s="52">
        <f>T16*AC16</f>
        <v/>
      </c>
      <c r="AE16" s="53">
        <f>IF(AB16="não",((V16/(1-VLOOKUP(AA16,Variáveis!$AK$3:$AN$29,4,FALSE)))*VLOOKUP(AA16,Variáveis!$AK$3:$AN$29,4,FALSE))-AD16,0)</f>
        <v/>
      </c>
      <c r="AF16" s="53">
        <f>T16*$AF$4</f>
        <v/>
      </c>
      <c r="AG16" s="53">
        <f>IF(AB16="SIM","Cliente pode pagar DIFA na entrada", )</f>
        <v/>
      </c>
      <c r="AH16" s="54" t="n"/>
      <c r="AI16" s="53">
        <f>IF(K16="SIM",(J16*$F$102),J16)</f>
        <v/>
      </c>
      <c r="AJ16" s="53">
        <f>IF(L16="SIM",(AI16*$F$101),AI16)</f>
        <v/>
      </c>
      <c r="AK16" s="53">
        <f>AJ16-AS16</f>
        <v/>
      </c>
      <c r="AL16" s="53">
        <f>AJ16*I16</f>
        <v/>
      </c>
      <c r="AM16" s="53">
        <f>AK16*I16</f>
        <v/>
      </c>
      <c r="AN16" s="53">
        <f>AK16-AP16-AQ16</f>
        <v/>
      </c>
      <c r="AO16" s="53">
        <f>AN16*I16</f>
        <v/>
      </c>
      <c r="AP16" s="53">
        <f>$AP$4*AK16</f>
        <v/>
      </c>
      <c r="AQ16" s="53">
        <f>$AQ$4*AK16</f>
        <v/>
      </c>
      <c r="AR16" s="51">
        <f t="array" ref="AR16">VLOOKUP(M16&amp;N16&amp;O16&amp;P16,Variáveis!$A$2:$E$240&amp;Variáveis!$B$2:$F$240&amp;Variáveis!$C$2:$G$240&amp;Variáveis!$D$2:$H$240,5,FALSE)</f>
        <v/>
      </c>
      <c r="AS16" s="53">
        <f>((AJ16*(1-AR16))*AR16)</f>
        <v/>
      </c>
      <c r="AT16" s="53">
        <f>(((J16+(J16*AU16))*0.18)-(J16*AR16))</f>
        <v/>
      </c>
      <c r="AU16" s="55">
        <f>(((1+AV16)*(1-AR16))/(1-0.18)-1)</f>
        <v/>
      </c>
      <c r="AV16" s="55">
        <f>IF(BB16&gt;0,BB16,IF(BA16&gt;0,BA16,IF(AZ16&gt;0,AZ16,IF(AY16&gt;0,AY16,IF(AX16&gt;0,AX16)))))/100</f>
        <v/>
      </c>
      <c r="AW16" s="56">
        <f>VALUE(LEFT(G16,4))</f>
        <v/>
      </c>
      <c r="AX16" s="56">
        <f>VALUE(IFERROR(VLOOKUP(VALUE(LEFT(G16,4)),ST!$C$4:$E$300,3,FALSE),"0"))</f>
        <v/>
      </c>
      <c r="AY16" s="56">
        <f>VALUE(IFERROR(VLOOKUP(VALUE(LEFT(G16,5)),ST!$C$4:$E$300,3,FALSE),"0"))</f>
        <v/>
      </c>
      <c r="AZ16" s="56">
        <f>VALUE(IFERROR(VLOOKUP(VALUE(LEFT(G16,6)),ST!$C$4:$E$300,3,FALSE),"0"))</f>
        <v/>
      </c>
      <c r="BA16" s="56">
        <f>VALUE(IFERROR(VLOOKUP(VALUE(LEFT(G16,7)),ST!$C$4:$E$300,3,FALSE),"0"))</f>
        <v/>
      </c>
      <c r="BB16" s="56">
        <f>VALUE(IFERROR(VLOOKUP(G16,ST!$C$4:$E$400,3,FALSE),"0"))</f>
        <v/>
      </c>
      <c r="BC16" s="57">
        <f>IF(VLOOKUP(AW16,ST!$C$4:$F$298,4,FALSE)&lt;&gt;0,VLOOKUP(AW16,ST!$C$4:$F$298,4,FALSE),VLOOKUP(G16,ST!$C$4:$F$298,4,FALSE))</f>
        <v/>
      </c>
      <c r="BD16" s="57">
        <f>IF(O16="SC","Desconsiderar coluna ICMS ST",IF(O16="PR","Haverá ST", ))</f>
        <v/>
      </c>
      <c r="BE16" s="53">
        <f>W16</f>
        <v/>
      </c>
      <c r="BF16" s="53">
        <f>X16</f>
        <v/>
      </c>
      <c r="BG16" s="53">
        <f>AD16-AS16</f>
        <v/>
      </c>
      <c r="BH16" s="51">
        <f>$W$4+$X$4+AC16+$BJ$4+0.07</f>
        <v/>
      </c>
      <c r="BI16" s="53">
        <f>IF(BD16="Haverá ST",AJ16+AS16+AT16,AJ16+AS16)</f>
        <v/>
      </c>
      <c r="BJ16" s="53">
        <f>T16*$BJ$4</f>
        <v/>
      </c>
      <c r="BK16" s="53">
        <f>T16*$BK$4</f>
        <v/>
      </c>
      <c r="BL16" s="53">
        <f>BE16+BF16+AO16+BJ16+BK16+AD16</f>
        <v/>
      </c>
      <c r="BM16" s="53">
        <f>(T16-BL16)</f>
        <v/>
      </c>
    </row>
    <row r="17" ht="15.75" customHeight="1" s="218">
      <c r="A17" s="58">
        <f>A16+1</f>
        <v/>
      </c>
      <c r="B17" s="144">
        <f>BOM!B17</f>
        <v/>
      </c>
      <c r="C17" s="144">
        <f>BOM!C17</f>
        <v/>
      </c>
      <c r="D17" s="144">
        <f>BOM!D17</f>
        <v/>
      </c>
      <c r="E17" s="144">
        <f>BOM!E17</f>
        <v/>
      </c>
      <c r="F17" s="144">
        <f>BOM!F17</f>
        <v/>
      </c>
      <c r="G17" s="144">
        <f>BOM!G17</f>
        <v/>
      </c>
      <c r="H17" s="144">
        <f>BOM!H17</f>
        <v/>
      </c>
      <c r="I17" s="147">
        <f>I13*2</f>
        <v/>
      </c>
      <c r="J17" s="146">
        <f>BOM!J17</f>
        <v/>
      </c>
      <c r="K17" s="146">
        <f>BOM!K17</f>
        <v/>
      </c>
      <c r="L17" s="146">
        <f>BOM!L17</f>
        <v/>
      </c>
      <c r="M17" s="146">
        <f>BOM!M17</f>
        <v/>
      </c>
      <c r="N17" s="146">
        <f>BOM!N17</f>
        <v/>
      </c>
      <c r="O17" s="146">
        <f>BOM!O17</f>
        <v/>
      </c>
      <c r="P17" s="146">
        <f>BOM!P17</f>
        <v/>
      </c>
      <c r="Q17" s="46">
        <f>$F$97</f>
        <v/>
      </c>
      <c r="R17" s="46">
        <f>$F$98</f>
        <v/>
      </c>
      <c r="S17" s="48">
        <f>U17-(U17*R17)</f>
        <v/>
      </c>
      <c r="T17" s="48">
        <f>S17*I17</f>
        <v/>
      </c>
      <c r="U17" s="48">
        <f>(AN17)/(1-(BH17+Q17))</f>
        <v/>
      </c>
      <c r="V17" s="48">
        <f>U17*I17</f>
        <v/>
      </c>
      <c r="W17" s="49">
        <f>T17*$W$4</f>
        <v/>
      </c>
      <c r="X17" s="49">
        <f>T17*$X$4</f>
        <v/>
      </c>
      <c r="Y17" s="50">
        <f>M17</f>
        <v/>
      </c>
      <c r="Z17" s="9" t="n"/>
      <c r="AA17" s="9" t="n"/>
      <c r="AB17" s="9" t="n"/>
      <c r="AC17" s="51">
        <f t="array" ref="AC17">IF(I17&gt;0,VLOOKUP(Y17&amp;$P$88&amp;$P$89&amp;$P$90,Variáveis!$O$2:$S$300&amp;Variáveis!$P$2:$T$300&amp;Variáveis!$Q$2:$U$300&amp;Variáveis!$R$2:$V$300,5,FALSE),0)</f>
        <v/>
      </c>
      <c r="AD17" s="52">
        <f>T17*AC17</f>
        <v/>
      </c>
      <c r="AE17" s="53">
        <f>IF(AB17="não",((V17/(1-VLOOKUP(AA17,Variáveis!$AK$3:$AN$29,4,FALSE)))*VLOOKUP(AA17,Variáveis!$AK$3:$AN$29,4,FALSE))-AD17,0)</f>
        <v/>
      </c>
      <c r="AF17" s="53">
        <f>T17*$AF$4</f>
        <v/>
      </c>
      <c r="AG17" s="53">
        <f>IF(AB17="SIM","Cliente pode pagar DIFA na entrada", )</f>
        <v/>
      </c>
      <c r="AH17" s="54" t="n"/>
      <c r="AI17" s="53">
        <f>IF(K17="SIM",(J17*$F$102),J17)</f>
        <v/>
      </c>
      <c r="AJ17" s="53">
        <f>IF(L17="SIM",(AI17*$F$101),AI17)</f>
        <v/>
      </c>
      <c r="AK17" s="53">
        <f>AJ17-AS17</f>
        <v/>
      </c>
      <c r="AL17" s="53">
        <f>AJ17*I17</f>
        <v/>
      </c>
      <c r="AM17" s="53">
        <f>AK17*I17</f>
        <v/>
      </c>
      <c r="AN17" s="53">
        <f>AK17-AP17-AQ17</f>
        <v/>
      </c>
      <c r="AO17" s="53">
        <f>AN17*I17</f>
        <v/>
      </c>
      <c r="AP17" s="53">
        <f>$AP$4*AK17</f>
        <v/>
      </c>
      <c r="AQ17" s="53">
        <f>$AQ$4*AK17</f>
        <v/>
      </c>
      <c r="AR17" s="51">
        <f t="array" ref="AR17">VLOOKUP(M17&amp;N17&amp;O17&amp;P17,Variáveis!$A$2:$E$240&amp;Variáveis!$B$2:$F$240&amp;Variáveis!$C$2:$G$240&amp;Variáveis!$D$2:$H$240,5,FALSE)</f>
        <v/>
      </c>
      <c r="AS17" s="53">
        <f>((AJ17*(1-AR17))*AR17)</f>
        <v/>
      </c>
      <c r="AT17" s="53">
        <f>(((J17+(J17*AU17))*0.18)-(J17*AR17))</f>
        <v/>
      </c>
      <c r="AU17" s="55">
        <f>(((1+AV17)*(1-AR17))/(1-0.18)-1)</f>
        <v/>
      </c>
      <c r="AV17" s="55">
        <f>IF(BB17&gt;0,BB17,IF(BA17&gt;0,BA17,IF(AZ17&gt;0,AZ17,IF(AY17&gt;0,AY17,IF(AX17&gt;0,AX17)))))/100</f>
        <v/>
      </c>
      <c r="AW17" s="56">
        <f>VALUE(LEFT(G17,4))</f>
        <v/>
      </c>
      <c r="AX17" s="56">
        <f>VALUE(IFERROR(VLOOKUP(VALUE(LEFT(G17,4)),ST!$C$4:$E$300,3,FALSE),"0"))</f>
        <v/>
      </c>
      <c r="AY17" s="56">
        <f>VALUE(IFERROR(VLOOKUP(VALUE(LEFT(G17,5)),ST!$C$4:$E$300,3,FALSE),"0"))</f>
        <v/>
      </c>
      <c r="AZ17" s="56">
        <f>VALUE(IFERROR(VLOOKUP(VALUE(LEFT(G17,6)),ST!$C$4:$E$300,3,FALSE),"0"))</f>
        <v/>
      </c>
      <c r="BA17" s="56">
        <f>VALUE(IFERROR(VLOOKUP(VALUE(LEFT(G17,7)),ST!$C$4:$E$300,3,FALSE),"0"))</f>
        <v/>
      </c>
      <c r="BB17" s="56">
        <f>VALUE(IFERROR(VLOOKUP(G17,ST!$C$4:$E$400,3,FALSE),"0"))</f>
        <v/>
      </c>
      <c r="BC17" s="57">
        <f>IF(VLOOKUP(AW17,ST!$C$4:$F$298,4,FALSE)&lt;&gt;0,VLOOKUP(AW17,ST!$C$4:$F$298,4,FALSE),VLOOKUP(G17,ST!$C$4:$F$298,4,FALSE))</f>
        <v/>
      </c>
      <c r="BD17" s="57">
        <f>IF(O17="SC","Desconsiderar coluna ICMS ST",IF(O17="PR","Haverá ST", ))</f>
        <v/>
      </c>
      <c r="BE17" s="53">
        <f>W17</f>
        <v/>
      </c>
      <c r="BF17" s="53">
        <f>X17</f>
        <v/>
      </c>
      <c r="BG17" s="53">
        <f>AD17-AS17</f>
        <v/>
      </c>
      <c r="BH17" s="51">
        <f>$W$4+$X$4+AC17+$BJ$4+0.07</f>
        <v/>
      </c>
      <c r="BI17" s="53">
        <f>IF(BD17="Haverá ST",AJ17+AS17+AT17,AJ17+AS17)</f>
        <v/>
      </c>
      <c r="BJ17" s="53">
        <f>T17*$BJ$4</f>
        <v/>
      </c>
      <c r="BK17" s="53">
        <f>T17*$BK$4</f>
        <v/>
      </c>
      <c r="BL17" s="53">
        <f>BE17+BF17+AO17+BJ17+BK17+AD17</f>
        <v/>
      </c>
      <c r="BM17" s="53">
        <f>(T17-BL17)</f>
        <v/>
      </c>
    </row>
    <row r="18" ht="15.75" customHeight="1" s="218">
      <c r="A18" s="58">
        <f>A17+1</f>
        <v/>
      </c>
      <c r="B18" s="144">
        <f>BOM!B18</f>
        <v/>
      </c>
      <c r="C18" s="144">
        <f>BOM!C18</f>
        <v/>
      </c>
      <c r="D18" s="144">
        <f>BOM!D18</f>
        <v/>
      </c>
      <c r="E18" s="144">
        <f>BOM!E18</f>
        <v/>
      </c>
      <c r="F18" s="144">
        <f>BOM!F18</f>
        <v/>
      </c>
      <c r="G18" s="144">
        <f>BOM!G18</f>
        <v/>
      </c>
      <c r="H18" s="144">
        <f>BOM!H18</f>
        <v/>
      </c>
      <c r="I18" s="147" t="n">
        <v>0</v>
      </c>
      <c r="J18" s="146">
        <f>BOM!J18</f>
        <v/>
      </c>
      <c r="K18" s="146">
        <f>BOM!K18</f>
        <v/>
      </c>
      <c r="L18" s="146">
        <f>BOM!L18</f>
        <v/>
      </c>
      <c r="M18" s="146">
        <f>BOM!M18</f>
        <v/>
      </c>
      <c r="N18" s="146">
        <f>BOM!N18</f>
        <v/>
      </c>
      <c r="O18" s="146">
        <f>BOM!O18</f>
        <v/>
      </c>
      <c r="P18" s="146">
        <f>BOM!P18</f>
        <v/>
      </c>
      <c r="Q18" s="46">
        <f>$F$97</f>
        <v/>
      </c>
      <c r="R18" s="46">
        <f>$F$98</f>
        <v/>
      </c>
      <c r="S18" s="48">
        <f>U18-(U18*R18)</f>
        <v/>
      </c>
      <c r="T18" s="48">
        <f>S18*I18</f>
        <v/>
      </c>
      <c r="U18" s="48">
        <f>(AN18)/(1-(BH18+Q18))</f>
        <v/>
      </c>
      <c r="V18" s="48">
        <f>U18*I18</f>
        <v/>
      </c>
      <c r="W18" s="49">
        <f>T18*$W$4</f>
        <v/>
      </c>
      <c r="X18" s="49">
        <f>T18*$X$4</f>
        <v/>
      </c>
      <c r="Y18" s="50">
        <f>M18</f>
        <v/>
      </c>
      <c r="Z18" s="9" t="n"/>
      <c r="AA18" s="9" t="n"/>
      <c r="AB18" s="9" t="n"/>
      <c r="AC18" s="51">
        <f t="array" ref="AC18">IF(I18&gt;0,VLOOKUP(Y18&amp;$P$88&amp;$P$89&amp;$P$90,Variáveis!$O$2:$S$300&amp;Variáveis!$P$2:$T$300&amp;Variáveis!$Q$2:$U$300&amp;Variáveis!$R$2:$V$300,5,FALSE),0)</f>
        <v/>
      </c>
      <c r="AD18" s="52">
        <f>T18*AC18</f>
        <v/>
      </c>
      <c r="AE18" s="53">
        <f>IF(AB18="não",((V18/(1-VLOOKUP(AA18,Variáveis!$AK$3:$AN$29,4,FALSE)))*VLOOKUP(AA18,Variáveis!$AK$3:$AN$29,4,FALSE))-AD18,0)</f>
        <v/>
      </c>
      <c r="AF18" s="53">
        <f>T18*$AF$4</f>
        <v/>
      </c>
      <c r="AG18" s="53">
        <f>IF(AB18="SIM","Cliente pode pagar DIFA na entrada", )</f>
        <v/>
      </c>
      <c r="AH18" s="54" t="n"/>
      <c r="AI18" s="53">
        <f>IF(K18="SIM",(J18*$F$102),J18)</f>
        <v/>
      </c>
      <c r="AJ18" s="53">
        <f>IF(L18="SIM",(AI18*$F$101),AI18)</f>
        <v/>
      </c>
      <c r="AK18" s="53">
        <f>AJ18-AS18</f>
        <v/>
      </c>
      <c r="AL18" s="53">
        <f>AJ18*I18</f>
        <v/>
      </c>
      <c r="AM18" s="53">
        <f>AK18*I18</f>
        <v/>
      </c>
      <c r="AN18" s="53">
        <f>AK18-AP18-AQ18</f>
        <v/>
      </c>
      <c r="AO18" s="53">
        <f>AN18*I18</f>
        <v/>
      </c>
      <c r="AP18" s="53">
        <f>$AP$4*AK18</f>
        <v/>
      </c>
      <c r="AQ18" s="53">
        <f>$AQ$4*AK18</f>
        <v/>
      </c>
      <c r="AR18" s="51">
        <f t="array" ref="AR18">VLOOKUP(M18&amp;N18&amp;O18&amp;P18,Variáveis!$A$2:$E$240&amp;Variáveis!$B$2:$F$240&amp;Variáveis!$C$2:$G$240&amp;Variáveis!$D$2:$H$240,5,FALSE)</f>
        <v/>
      </c>
      <c r="AS18" s="53">
        <f>((AJ18*(1-AR18))*AR18)</f>
        <v/>
      </c>
      <c r="AT18" s="53">
        <f>(((J18+(J18*AU18))*0.18)-(J18*AR18))</f>
        <v/>
      </c>
      <c r="AU18" s="55">
        <f>(((1+AV18)*(1-AR18))/(1-0.18)-1)</f>
        <v/>
      </c>
      <c r="AV18" s="55">
        <f>IF(BB18&gt;0,BB18,IF(BA18&gt;0,BA18,IF(AZ18&gt;0,AZ18,IF(AY18&gt;0,AY18,IF(AX18&gt;0,AX18)))))/100</f>
        <v/>
      </c>
      <c r="AW18" s="56">
        <f>VALUE(LEFT(G18,4))</f>
        <v/>
      </c>
      <c r="AX18" s="56">
        <f>VALUE(IFERROR(VLOOKUP(VALUE(LEFT(G18,4)),ST!$C$4:$E$300,3,FALSE),"0"))</f>
        <v/>
      </c>
      <c r="AY18" s="56">
        <f>VALUE(IFERROR(VLOOKUP(VALUE(LEFT(G18,5)),ST!$C$4:$E$300,3,FALSE),"0"))</f>
        <v/>
      </c>
      <c r="AZ18" s="56">
        <f>VALUE(IFERROR(VLOOKUP(VALUE(LEFT(G18,6)),ST!$C$4:$E$300,3,FALSE),"0"))</f>
        <v/>
      </c>
      <c r="BA18" s="56">
        <f>VALUE(IFERROR(VLOOKUP(VALUE(LEFT(G18,7)),ST!$C$4:$E$300,3,FALSE),"0"))</f>
        <v/>
      </c>
      <c r="BB18" s="56">
        <f>VALUE(IFERROR(VLOOKUP(G18,ST!$C$4:$E$400,3,FALSE),"0"))</f>
        <v/>
      </c>
      <c r="BC18" s="57">
        <f>IF(VLOOKUP(AW18,ST!$C$4:$F$298,4,FALSE)&lt;&gt;0,VLOOKUP(AW18,ST!$C$4:$F$298,4,FALSE),VLOOKUP(G18,ST!$C$4:$F$298,4,FALSE))</f>
        <v/>
      </c>
      <c r="BD18" s="57">
        <f>IF(O18="SC","Desconsiderar coluna ICMS ST",IF(O18="PR","Haverá ST", ))</f>
        <v/>
      </c>
      <c r="BE18" s="53">
        <f>W18</f>
        <v/>
      </c>
      <c r="BF18" s="53">
        <f>X18</f>
        <v/>
      </c>
      <c r="BG18" s="53">
        <f>AD18-AS18</f>
        <v/>
      </c>
      <c r="BH18" s="51">
        <f>$W$4+$X$4+AC18+$BJ$4+0.07</f>
        <v/>
      </c>
      <c r="BI18" s="53">
        <f>IF(BD18="Haverá ST",AJ18+AS18+AT18,AJ18+AS18)</f>
        <v/>
      </c>
      <c r="BJ18" s="53">
        <f>T18*$BJ$4</f>
        <v/>
      </c>
      <c r="BK18" s="53">
        <f>T18*$BK$4</f>
        <v/>
      </c>
      <c r="BL18" s="53">
        <f>BE18+BF18+AO18+BJ18+BK18+AD18</f>
        <v/>
      </c>
      <c r="BM18" s="53">
        <f>(T18-BL18)</f>
        <v/>
      </c>
    </row>
    <row r="19" ht="15.75" customHeight="1" s="218">
      <c r="A19" s="58">
        <f>A18+1</f>
        <v/>
      </c>
      <c r="B19" s="144">
        <f>BOM!B19</f>
        <v/>
      </c>
      <c r="C19" s="144">
        <f>BOM!C19</f>
        <v/>
      </c>
      <c r="D19" s="144">
        <f>BOM!D19</f>
        <v/>
      </c>
      <c r="E19" s="144">
        <f>BOM!E19</f>
        <v/>
      </c>
      <c r="F19" s="144">
        <f>BOM!F19</f>
        <v/>
      </c>
      <c r="G19" s="144">
        <f>BOM!G19</f>
        <v/>
      </c>
      <c r="H19" s="144">
        <f>BOM!H19</f>
        <v/>
      </c>
      <c r="I19" s="147" t="n">
        <v>0</v>
      </c>
      <c r="J19" s="146">
        <f>BOM!J19</f>
        <v/>
      </c>
      <c r="K19" s="146">
        <f>BOM!K19</f>
        <v/>
      </c>
      <c r="L19" s="146">
        <f>BOM!L19</f>
        <v/>
      </c>
      <c r="M19" s="146">
        <f>BOM!M19</f>
        <v/>
      </c>
      <c r="N19" s="146">
        <f>BOM!N19</f>
        <v/>
      </c>
      <c r="O19" s="146">
        <f>BOM!O19</f>
        <v/>
      </c>
      <c r="P19" s="146">
        <f>BOM!P19</f>
        <v/>
      </c>
      <c r="Q19" s="46">
        <f>$F$97</f>
        <v/>
      </c>
      <c r="R19" s="46">
        <f>$F$98</f>
        <v/>
      </c>
      <c r="S19" s="48">
        <f>U19-(U19*R19)</f>
        <v/>
      </c>
      <c r="T19" s="48">
        <f>S19*I19</f>
        <v/>
      </c>
      <c r="U19" s="48">
        <f>(AN19)/(1-(BH19+Q19))</f>
        <v/>
      </c>
      <c r="V19" s="48">
        <f>U19*I19</f>
        <v/>
      </c>
      <c r="W19" s="49">
        <f>T19*$W$4</f>
        <v/>
      </c>
      <c r="X19" s="49">
        <f>T19*$X$4</f>
        <v/>
      </c>
      <c r="Y19" s="50">
        <f>M19</f>
        <v/>
      </c>
      <c r="Z19" s="9" t="n"/>
      <c r="AA19" s="9" t="n"/>
      <c r="AB19" s="9" t="n"/>
      <c r="AC19" s="51">
        <f t="array" ref="AC19">IF(I19&gt;0,VLOOKUP(Y19&amp;$P$88&amp;$P$89&amp;$P$90,Variáveis!$O$2:$S$300&amp;Variáveis!$P$2:$T$300&amp;Variáveis!$Q$2:$U$300&amp;Variáveis!$R$2:$V$300,5,FALSE),0)</f>
        <v/>
      </c>
      <c r="AD19" s="52">
        <f>T19*AC19</f>
        <v/>
      </c>
      <c r="AE19" s="53">
        <f>IF(AB19="não",((V19/(1-VLOOKUP(AA19,Variáveis!$AK$3:$AN$29,4,FALSE)))*VLOOKUP(AA19,Variáveis!$AK$3:$AN$29,4,FALSE))-AD19,0)</f>
        <v/>
      </c>
      <c r="AF19" s="53">
        <f>T19*$AF$4</f>
        <v/>
      </c>
      <c r="AG19" s="53">
        <f>IF(AB19="SIM","Cliente pode pagar DIFA na entrada", )</f>
        <v/>
      </c>
      <c r="AH19" s="54" t="n"/>
      <c r="AI19" s="53">
        <f>IF(K19="SIM",(J19*$F$102),J19)</f>
        <v/>
      </c>
      <c r="AJ19" s="53">
        <f>IF(L19="SIM",(AI19*$F$101),AI19)</f>
        <v/>
      </c>
      <c r="AK19" s="53">
        <f>AJ19-AS19</f>
        <v/>
      </c>
      <c r="AL19" s="53">
        <f>AJ19*I19</f>
        <v/>
      </c>
      <c r="AM19" s="53">
        <f>AK19*I19</f>
        <v/>
      </c>
      <c r="AN19" s="53">
        <f>AK19-AP19-AQ19</f>
        <v/>
      </c>
      <c r="AO19" s="53">
        <f>AN19*I19</f>
        <v/>
      </c>
      <c r="AP19" s="53">
        <f>$AP$4*AK19</f>
        <v/>
      </c>
      <c r="AQ19" s="53">
        <f>$AQ$4*AK19</f>
        <v/>
      </c>
      <c r="AR19" s="51">
        <f t="array" ref="AR19">VLOOKUP(M19&amp;N19&amp;O19&amp;P19,Variáveis!$A$2:$E$240&amp;Variáveis!$B$2:$F$240&amp;Variáveis!$C$2:$G$240&amp;Variáveis!$D$2:$H$240,5,FALSE)</f>
        <v/>
      </c>
      <c r="AS19" s="53">
        <f>((AJ19*(1-AR19))*AR19)</f>
        <v/>
      </c>
      <c r="AT19" s="53">
        <f>(((J19+(J19*AU19))*0.18)-(J19*AR19))</f>
        <v/>
      </c>
      <c r="AU19" s="55">
        <f>(((1+AV19)*(1-AR19))/(1-0.18)-1)</f>
        <v/>
      </c>
      <c r="AV19" s="55">
        <f>IF(BB19&gt;0,BB19,IF(BA19&gt;0,BA19,IF(AZ19&gt;0,AZ19,IF(AY19&gt;0,AY19,IF(AX19&gt;0,AX19)))))/100</f>
        <v/>
      </c>
      <c r="AW19" s="56">
        <f>VALUE(LEFT(G19,4))</f>
        <v/>
      </c>
      <c r="AX19" s="56">
        <f>VALUE(IFERROR(VLOOKUP(VALUE(LEFT(G19,4)),ST!$C$4:$E$300,3,FALSE),"0"))</f>
        <v/>
      </c>
      <c r="AY19" s="56">
        <f>VALUE(IFERROR(VLOOKUP(VALUE(LEFT(G19,5)),ST!$C$4:$E$300,3,FALSE),"0"))</f>
        <v/>
      </c>
      <c r="AZ19" s="56">
        <f>VALUE(IFERROR(VLOOKUP(VALUE(LEFT(G19,6)),ST!$C$4:$E$300,3,FALSE),"0"))</f>
        <v/>
      </c>
      <c r="BA19" s="56">
        <f>VALUE(IFERROR(VLOOKUP(VALUE(LEFT(G19,7)),ST!$C$4:$E$300,3,FALSE),"0"))</f>
        <v/>
      </c>
      <c r="BB19" s="56">
        <f>VALUE(IFERROR(VLOOKUP(G19,ST!$C$4:$E$400,3,FALSE),"0"))</f>
        <v/>
      </c>
      <c r="BC19" s="57">
        <f>IF(VLOOKUP(AW19,ST!$C$4:$F$298,4,FALSE)&lt;&gt;0,VLOOKUP(AW19,ST!$C$4:$F$298,4,FALSE),VLOOKUP(G19,ST!$C$4:$F$298,4,FALSE))</f>
        <v/>
      </c>
      <c r="BD19" s="57">
        <f>IF(O19="SC","Desconsiderar coluna ICMS ST",IF(O19="PR","Haverá ST", ))</f>
        <v/>
      </c>
      <c r="BE19" s="53">
        <f>W19</f>
        <v/>
      </c>
      <c r="BF19" s="53">
        <f>X19</f>
        <v/>
      </c>
      <c r="BG19" s="53">
        <f>AD19-AS19</f>
        <v/>
      </c>
      <c r="BH19" s="51">
        <f>$W$4+$X$4+AC19+$BJ$4+0.07</f>
        <v/>
      </c>
      <c r="BI19" s="53">
        <f>IF(BD19="Haverá ST",AJ19+AS19+AT19,AJ19+AS19)</f>
        <v/>
      </c>
      <c r="BJ19" s="53">
        <f>T19*$BJ$4</f>
        <v/>
      </c>
      <c r="BK19" s="53">
        <f>T19*$BK$4</f>
        <v/>
      </c>
      <c r="BL19" s="53">
        <f>BE19+BF19+AO19+BJ19+BK19+AD19</f>
        <v/>
      </c>
      <c r="BM19" s="53">
        <f>(T19-BL19)</f>
        <v/>
      </c>
    </row>
    <row r="20" ht="15.75" customHeight="1" s="218">
      <c r="A20" s="58">
        <f>A19+1</f>
        <v/>
      </c>
      <c r="B20" s="144">
        <f>BOM!B20</f>
        <v/>
      </c>
      <c r="C20" s="144">
        <f>BOM!C20</f>
        <v/>
      </c>
      <c r="D20" s="144">
        <f>BOM!D20</f>
        <v/>
      </c>
      <c r="E20" s="144">
        <f>BOM!E20</f>
        <v/>
      </c>
      <c r="F20" s="144">
        <f>BOM!F20</f>
        <v/>
      </c>
      <c r="G20" s="144">
        <f>BOM!G20</f>
        <v/>
      </c>
      <c r="H20" s="144">
        <f>BOM!H20</f>
        <v/>
      </c>
      <c r="I20" s="147" t="n">
        <v>0</v>
      </c>
      <c r="J20" s="146">
        <f>BOM!J20</f>
        <v/>
      </c>
      <c r="K20" s="146">
        <f>BOM!K20</f>
        <v/>
      </c>
      <c r="L20" s="146">
        <f>BOM!L20</f>
        <v/>
      </c>
      <c r="M20" s="146">
        <f>BOM!M20</f>
        <v/>
      </c>
      <c r="N20" s="146">
        <f>BOM!N20</f>
        <v/>
      </c>
      <c r="O20" s="146">
        <f>BOM!O20</f>
        <v/>
      </c>
      <c r="P20" s="146">
        <f>BOM!P20</f>
        <v/>
      </c>
      <c r="Q20" s="46">
        <f>$F$97</f>
        <v/>
      </c>
      <c r="R20" s="46">
        <f>$F$98</f>
        <v/>
      </c>
      <c r="S20" s="48">
        <f>U20-(U20*R20)</f>
        <v/>
      </c>
      <c r="T20" s="48">
        <f>S20*I20</f>
        <v/>
      </c>
      <c r="U20" s="48">
        <f>(AN20)/(1-(BH20+Q20))</f>
        <v/>
      </c>
      <c r="V20" s="48">
        <f>U20*I20</f>
        <v/>
      </c>
      <c r="W20" s="49">
        <f>T20*$W$4</f>
        <v/>
      </c>
      <c r="X20" s="49">
        <f>T20*$X$4</f>
        <v/>
      </c>
      <c r="Y20" s="50">
        <f>M20</f>
        <v/>
      </c>
      <c r="Z20" s="9" t="n"/>
      <c r="AA20" s="9" t="n"/>
      <c r="AB20" s="9" t="n"/>
      <c r="AC20" s="51">
        <f t="array" ref="AC20">IF(I20&gt;0,VLOOKUP(Y20&amp;$P$88&amp;$P$89&amp;$P$90,Variáveis!$O$2:$S$300&amp;Variáveis!$P$2:$T$300&amp;Variáveis!$Q$2:$U$300&amp;Variáveis!$R$2:$V$300,5,FALSE),0)</f>
        <v/>
      </c>
      <c r="AD20" s="52">
        <f>T20*AC20</f>
        <v/>
      </c>
      <c r="AE20" s="53">
        <f>IF(AB20="não",((V20/(1-VLOOKUP(AA20,Variáveis!$AK$3:$AN$29,4,FALSE)))*VLOOKUP(AA20,Variáveis!$AK$3:$AN$29,4,FALSE))-AD20,0)</f>
        <v/>
      </c>
      <c r="AF20" s="53">
        <f>T20*$AF$4</f>
        <v/>
      </c>
      <c r="AG20" s="53">
        <f>IF(AB20="SIM","Cliente pode pagar DIFA na entrada", )</f>
        <v/>
      </c>
      <c r="AH20" s="54" t="n"/>
      <c r="AI20" s="53">
        <f>IF(K20="SIM",(J20*$F$102),J20)</f>
        <v/>
      </c>
      <c r="AJ20" s="53">
        <f>IF(L20="SIM",(AI20*$F$101),AI20)</f>
        <v/>
      </c>
      <c r="AK20" s="53">
        <f>AJ20-AS20</f>
        <v/>
      </c>
      <c r="AL20" s="53">
        <f>AJ20*I20</f>
        <v/>
      </c>
      <c r="AM20" s="53">
        <f>AK20*I20</f>
        <v/>
      </c>
      <c r="AN20" s="53">
        <f>AK20-AP20-AQ20</f>
        <v/>
      </c>
      <c r="AO20" s="53">
        <f>AN20*I20</f>
        <v/>
      </c>
      <c r="AP20" s="53">
        <f>$AP$4*AK20</f>
        <v/>
      </c>
      <c r="AQ20" s="53">
        <f>$AQ$4*AK20</f>
        <v/>
      </c>
      <c r="AR20" s="51">
        <f t="array" ref="AR20">VLOOKUP(M20&amp;N20&amp;O20&amp;P20,Variáveis!$A$2:$E$240&amp;Variáveis!$B$2:$F$240&amp;Variáveis!$C$2:$G$240&amp;Variáveis!$D$2:$H$240,5,FALSE)</f>
        <v/>
      </c>
      <c r="AS20" s="53">
        <f>((AJ20*(1-AR20))*AR20)</f>
        <v/>
      </c>
      <c r="AT20" s="53">
        <f>(((J20+(J20*AU20))*0.18)-(J20*AR20))</f>
        <v/>
      </c>
      <c r="AU20" s="55">
        <f>(((1+AV20)*(1-AR20))/(1-0.18)-1)</f>
        <v/>
      </c>
      <c r="AV20" s="55">
        <f>IF(BB20&gt;0,BB20,IF(BA20&gt;0,BA20,IF(AZ20&gt;0,AZ20,IF(AY20&gt;0,AY20,IF(AX20&gt;0,AX20)))))/100</f>
        <v/>
      </c>
      <c r="AW20" s="56">
        <f>VALUE(LEFT(G20,4))</f>
        <v/>
      </c>
      <c r="AX20" s="56">
        <f>VALUE(IFERROR(VLOOKUP(VALUE(LEFT(G20,4)),ST!$C$4:$E$300,3,FALSE),"0"))</f>
        <v/>
      </c>
      <c r="AY20" s="56">
        <f>VALUE(IFERROR(VLOOKUP(VALUE(LEFT(G20,5)),ST!$C$4:$E$300,3,FALSE),"0"))</f>
        <v/>
      </c>
      <c r="AZ20" s="56">
        <f>VALUE(IFERROR(VLOOKUP(VALUE(LEFT(G20,6)),ST!$C$4:$E$300,3,FALSE),"0"))</f>
        <v/>
      </c>
      <c r="BA20" s="56">
        <f>VALUE(IFERROR(VLOOKUP(VALUE(LEFT(G20,7)),ST!$C$4:$E$300,3,FALSE),"0"))</f>
        <v/>
      </c>
      <c r="BB20" s="56">
        <f>VALUE(IFERROR(VLOOKUP(G20,ST!$C$4:$E$400,3,FALSE),"0"))</f>
        <v/>
      </c>
      <c r="BC20" s="57">
        <f>IF(VLOOKUP(AW20,ST!$C$4:$F$298,4,FALSE)&lt;&gt;0,VLOOKUP(AW20,ST!$C$4:$F$298,4,FALSE),VLOOKUP(G20,ST!$C$4:$F$298,4,FALSE))</f>
        <v/>
      </c>
      <c r="BD20" s="57">
        <f>IF(O20="SC","Desconsiderar coluna ICMS ST",IF(O20="PR","Haverá ST", ))</f>
        <v/>
      </c>
      <c r="BE20" s="53">
        <f>W20</f>
        <v/>
      </c>
      <c r="BF20" s="53">
        <f>X20</f>
        <v/>
      </c>
      <c r="BG20" s="53">
        <f>AD20-AS20</f>
        <v/>
      </c>
      <c r="BH20" s="51">
        <f>$W$4+$X$4+AC20+$BJ$4+0.07</f>
        <v/>
      </c>
      <c r="BI20" s="53">
        <f>IF(BD20="Haverá ST",AJ20+AS20+AT20,AJ20+AS20)</f>
        <v/>
      </c>
      <c r="BJ20" s="53">
        <f>T20*$BJ$4</f>
        <v/>
      </c>
      <c r="BK20" s="53">
        <f>T20*$BK$4</f>
        <v/>
      </c>
      <c r="BL20" s="53">
        <f>BE20+BF20+AO20+BJ20+BK20+AD20</f>
        <v/>
      </c>
      <c r="BM20" s="53">
        <f>(T20-BL20)</f>
        <v/>
      </c>
    </row>
    <row r="21" ht="15.75" customHeight="1" s="218">
      <c r="A21" s="58">
        <f>A20+1</f>
        <v/>
      </c>
      <c r="B21" s="144">
        <f>BOM!B21</f>
        <v/>
      </c>
      <c r="C21" s="144">
        <f>BOM!C21</f>
        <v/>
      </c>
      <c r="D21" s="144">
        <f>BOM!D21</f>
        <v/>
      </c>
      <c r="E21" s="144">
        <f>BOM!E21</f>
        <v/>
      </c>
      <c r="F21" s="144">
        <f>BOM!F21</f>
        <v/>
      </c>
      <c r="G21" s="144">
        <f>BOM!G21</f>
        <v/>
      </c>
      <c r="H21" s="144">
        <f>BOM!H21</f>
        <v/>
      </c>
      <c r="I21" s="147" t="n">
        <v>0</v>
      </c>
      <c r="J21" s="146">
        <f>BOM!J21</f>
        <v/>
      </c>
      <c r="K21" s="146">
        <f>BOM!K21</f>
        <v/>
      </c>
      <c r="L21" s="146">
        <f>BOM!L21</f>
        <v/>
      </c>
      <c r="M21" s="146">
        <f>BOM!M21</f>
        <v/>
      </c>
      <c r="N21" s="146">
        <f>BOM!N21</f>
        <v/>
      </c>
      <c r="O21" s="146">
        <f>BOM!O21</f>
        <v/>
      </c>
      <c r="P21" s="146">
        <f>BOM!P21</f>
        <v/>
      </c>
      <c r="Q21" s="46">
        <f>$F$97</f>
        <v/>
      </c>
      <c r="R21" s="46">
        <f>$F$98</f>
        <v/>
      </c>
      <c r="S21" s="48">
        <f>U21-(U21*R21)</f>
        <v/>
      </c>
      <c r="T21" s="48">
        <f>S21*I21</f>
        <v/>
      </c>
      <c r="U21" s="48">
        <f>(AN21)/(1-(BH21+Q21))</f>
        <v/>
      </c>
      <c r="V21" s="48">
        <f>U21*I21</f>
        <v/>
      </c>
      <c r="W21" s="49">
        <f>T21*$W$4</f>
        <v/>
      </c>
      <c r="X21" s="49">
        <f>T21*$X$4</f>
        <v/>
      </c>
      <c r="Y21" s="50">
        <f>M21</f>
        <v/>
      </c>
      <c r="Z21" s="9" t="n"/>
      <c r="AA21" s="9" t="n"/>
      <c r="AB21" s="9" t="n"/>
      <c r="AC21" s="51">
        <f t="array" ref="AC21">IF(I21&gt;0,VLOOKUP(Y21&amp;$P$88&amp;$P$89&amp;$P$90,Variáveis!$O$2:$S$300&amp;Variáveis!$P$2:$T$300&amp;Variáveis!$Q$2:$U$300&amp;Variáveis!$R$2:$V$300,5,FALSE),0)</f>
        <v/>
      </c>
      <c r="AD21" s="52">
        <f>T21*AC21</f>
        <v/>
      </c>
      <c r="AE21" s="53">
        <f>IF(AB21="não",((V21/(1-VLOOKUP(AA21,Variáveis!$AK$3:$AN$29,4,FALSE)))*VLOOKUP(AA21,Variáveis!$AK$3:$AN$29,4,FALSE))-AD21,0)</f>
        <v/>
      </c>
      <c r="AF21" s="53">
        <f>T21*$AF$4</f>
        <v/>
      </c>
      <c r="AG21" s="53">
        <f>IF(AB21="SIM","Cliente pode pagar DIFA na entrada", )</f>
        <v/>
      </c>
      <c r="AH21" s="54" t="n"/>
      <c r="AI21" s="53">
        <f>IF(K21="SIM",(J21*$F$102),J21)</f>
        <v/>
      </c>
      <c r="AJ21" s="53">
        <f>IF(L21="SIM",(AI21*$F$101),AI21)</f>
        <v/>
      </c>
      <c r="AK21" s="53">
        <f>AJ21-AS21</f>
        <v/>
      </c>
      <c r="AL21" s="53">
        <f>AJ21*I21</f>
        <v/>
      </c>
      <c r="AM21" s="53">
        <f>AK21*I21</f>
        <v/>
      </c>
      <c r="AN21" s="53">
        <f>AK21-AP21-AQ21</f>
        <v/>
      </c>
      <c r="AO21" s="53">
        <f>AN21*I21</f>
        <v/>
      </c>
      <c r="AP21" s="53">
        <f>$AP$4*AK21</f>
        <v/>
      </c>
      <c r="AQ21" s="53">
        <f>$AQ$4*AK21</f>
        <v/>
      </c>
      <c r="AR21" s="51">
        <f t="array" ref="AR21">VLOOKUP(M21&amp;N21&amp;O21&amp;P21,Variáveis!$A$2:$E$240&amp;Variáveis!$B$2:$F$240&amp;Variáveis!$C$2:$G$240&amp;Variáveis!$D$2:$H$240,5,FALSE)</f>
        <v/>
      </c>
      <c r="AS21" s="53">
        <f>((AJ21*(1-AR21))*AR21)</f>
        <v/>
      </c>
      <c r="AT21" s="53">
        <f>(((J21+(J21*AU21))*0.18)-(J21*AR21))</f>
        <v/>
      </c>
      <c r="AU21" s="55">
        <f>(((1+AV21)*(1-AR21))/(1-0.18)-1)</f>
        <v/>
      </c>
      <c r="AV21" s="55">
        <f>IF(BB21&gt;0,BB21,IF(BA21&gt;0,BA21,IF(AZ21&gt;0,AZ21,IF(AY21&gt;0,AY21,IF(AX21&gt;0,AX21)))))/100</f>
        <v/>
      </c>
      <c r="AW21" s="56">
        <f>VALUE(LEFT(G21,4))</f>
        <v/>
      </c>
      <c r="AX21" s="56">
        <f>VALUE(IFERROR(VLOOKUP(VALUE(LEFT(G21,4)),ST!$C$4:$E$300,3,FALSE),"0"))</f>
        <v/>
      </c>
      <c r="AY21" s="56">
        <f>VALUE(IFERROR(VLOOKUP(VALUE(LEFT(G21,5)),ST!$C$4:$E$300,3,FALSE),"0"))</f>
        <v/>
      </c>
      <c r="AZ21" s="56">
        <f>VALUE(IFERROR(VLOOKUP(VALUE(LEFT(G21,6)),ST!$C$4:$E$300,3,FALSE),"0"))</f>
        <v/>
      </c>
      <c r="BA21" s="56">
        <f>VALUE(IFERROR(VLOOKUP(VALUE(LEFT(G21,7)),ST!$C$4:$E$300,3,FALSE),"0"))</f>
        <v/>
      </c>
      <c r="BB21" s="56">
        <f>VALUE(IFERROR(VLOOKUP(G21,ST!$C$4:$E$400,3,FALSE),"0"))</f>
        <v/>
      </c>
      <c r="BC21" s="57">
        <f>IF(VLOOKUP(AW21,ST!$C$4:$F$298,4,FALSE)&lt;&gt;0,VLOOKUP(AW21,ST!$C$4:$F$298,4,FALSE),VLOOKUP(G21,ST!$C$4:$F$298,4,FALSE))</f>
        <v/>
      </c>
      <c r="BD21" s="57">
        <f>IF(O21="SC","Desconsiderar coluna ICMS ST",IF(O21="PR","Haverá ST", ))</f>
        <v/>
      </c>
      <c r="BE21" s="53">
        <f>W21</f>
        <v/>
      </c>
      <c r="BF21" s="53">
        <f>X21</f>
        <v/>
      </c>
      <c r="BG21" s="53">
        <f>AD21-AS21</f>
        <v/>
      </c>
      <c r="BH21" s="51">
        <f>$W$4+$X$4+AC21+$BJ$4+0.07</f>
        <v/>
      </c>
      <c r="BI21" s="53">
        <f>IF(BD21="Haverá ST",AJ21+AS21+AT21,AJ21+AS21)</f>
        <v/>
      </c>
      <c r="BJ21" s="53">
        <f>T21*$BJ$4</f>
        <v/>
      </c>
      <c r="BK21" s="53">
        <f>T21*$BK$4</f>
        <v/>
      </c>
      <c r="BL21" s="53">
        <f>BE21+BF21+AO21+BJ21+BK21+AD21</f>
        <v/>
      </c>
      <c r="BM21" s="53">
        <f>(T21-BL21)</f>
        <v/>
      </c>
    </row>
    <row r="22" ht="15.75" customHeight="1" s="218">
      <c r="A22" s="58">
        <f>A21+1</f>
        <v/>
      </c>
      <c r="B22" s="144">
        <f>BOM!B22</f>
        <v/>
      </c>
      <c r="C22" s="144">
        <f>BOM!C22</f>
        <v/>
      </c>
      <c r="D22" s="144">
        <f>BOM!D22</f>
        <v/>
      </c>
      <c r="E22" s="144">
        <f>BOM!E22</f>
        <v/>
      </c>
      <c r="F22" s="144">
        <f>BOM!F22</f>
        <v/>
      </c>
      <c r="G22" s="144">
        <f>BOM!G22</f>
        <v/>
      </c>
      <c r="H22" s="144">
        <f>BOM!H22</f>
        <v/>
      </c>
      <c r="I22" s="147" t="n">
        <v>0</v>
      </c>
      <c r="J22" s="146">
        <f>BOM!J22</f>
        <v/>
      </c>
      <c r="K22" s="146">
        <f>BOM!K22</f>
        <v/>
      </c>
      <c r="L22" s="146">
        <f>BOM!L22</f>
        <v/>
      </c>
      <c r="M22" s="146">
        <f>BOM!M22</f>
        <v/>
      </c>
      <c r="N22" s="146">
        <f>BOM!N22</f>
        <v/>
      </c>
      <c r="O22" s="146">
        <f>BOM!O22</f>
        <v/>
      </c>
      <c r="P22" s="146">
        <f>BOM!P22</f>
        <v/>
      </c>
      <c r="Q22" s="46">
        <f>$F$97</f>
        <v/>
      </c>
      <c r="R22" s="46">
        <f>$F$98</f>
        <v/>
      </c>
      <c r="S22" s="48">
        <f>U22-(U22*R22)</f>
        <v/>
      </c>
      <c r="T22" s="48">
        <f>S22*I22</f>
        <v/>
      </c>
      <c r="U22" s="48">
        <f>(AN22)/(1-(BH22+Q22))</f>
        <v/>
      </c>
      <c r="V22" s="48">
        <f>U22*I22</f>
        <v/>
      </c>
      <c r="W22" s="49">
        <f>T22*$W$4</f>
        <v/>
      </c>
      <c r="X22" s="49">
        <f>T22*$X$4</f>
        <v/>
      </c>
      <c r="Y22" s="50">
        <f>M22</f>
        <v/>
      </c>
      <c r="Z22" s="9" t="n"/>
      <c r="AA22" s="9" t="n"/>
      <c r="AB22" s="9" t="n"/>
      <c r="AC22" s="51">
        <f t="array" ref="AC22">IF(I22&gt;0,VLOOKUP(Y22&amp;$P$88&amp;$P$89&amp;$P$90,Variáveis!$O$2:$S$300&amp;Variáveis!$P$2:$T$300&amp;Variáveis!$Q$2:$U$300&amp;Variáveis!$R$2:$V$300,5,FALSE),0)</f>
        <v/>
      </c>
      <c r="AD22" s="52">
        <f>T22*AC22</f>
        <v/>
      </c>
      <c r="AE22" s="53">
        <f>IF(AB22="não",((V22/(1-VLOOKUP(AA22,Variáveis!$AK$3:$AN$29,4,FALSE)))*VLOOKUP(AA22,Variáveis!$AK$3:$AN$29,4,FALSE))-AD22,0)</f>
        <v/>
      </c>
      <c r="AF22" s="53">
        <f>T22*$AF$4</f>
        <v/>
      </c>
      <c r="AG22" s="53">
        <f>IF(AB22="SIM","Cliente pode pagar DIFA na entrada", )</f>
        <v/>
      </c>
      <c r="AH22" s="54" t="n"/>
      <c r="AI22" s="53">
        <f>IF(K22="SIM",(J22*$F$102),J22)</f>
        <v/>
      </c>
      <c r="AJ22" s="53">
        <f>IF(L22="SIM",(AI22*$F$101),AI22)</f>
        <v/>
      </c>
      <c r="AK22" s="53">
        <f>AJ22-AS22</f>
        <v/>
      </c>
      <c r="AL22" s="53">
        <f>AJ22*I22</f>
        <v/>
      </c>
      <c r="AM22" s="53">
        <f>AK22*I22</f>
        <v/>
      </c>
      <c r="AN22" s="53">
        <f>AK22-AP22-AQ22</f>
        <v/>
      </c>
      <c r="AO22" s="53">
        <f>AN22*I22</f>
        <v/>
      </c>
      <c r="AP22" s="53">
        <f>$AP$4*AK22</f>
        <v/>
      </c>
      <c r="AQ22" s="53">
        <f>$AQ$4*AK22</f>
        <v/>
      </c>
      <c r="AR22" s="51">
        <f t="array" ref="AR22">VLOOKUP(M22&amp;N22&amp;O22&amp;P22,Variáveis!$A$2:$E$240&amp;Variáveis!$B$2:$F$240&amp;Variáveis!$C$2:$G$240&amp;Variáveis!$D$2:$H$240,5,FALSE)</f>
        <v/>
      </c>
      <c r="AS22" s="53">
        <f>((AJ22*(1-AR22))*AR22)</f>
        <v/>
      </c>
      <c r="AT22" s="53">
        <f>(((J22+(J22*AU22))*0.18)-(J22*AR22))</f>
        <v/>
      </c>
      <c r="AU22" s="55">
        <f>(((1+AV22)*(1-AR22))/(1-0.18)-1)</f>
        <v/>
      </c>
      <c r="AV22" s="55">
        <f>IF(BB22&gt;0,BB22,IF(BA22&gt;0,BA22,IF(AZ22&gt;0,AZ22,IF(AY22&gt;0,AY22,IF(AX22&gt;0,AX22)))))/100</f>
        <v/>
      </c>
      <c r="AW22" s="56">
        <f>VALUE(LEFT(G22,4))</f>
        <v/>
      </c>
      <c r="AX22" s="56">
        <f>VALUE(IFERROR(VLOOKUP(VALUE(LEFT(G22,4)),ST!$C$4:$E$300,3,FALSE),"0"))</f>
        <v/>
      </c>
      <c r="AY22" s="56">
        <f>VALUE(IFERROR(VLOOKUP(VALUE(LEFT(G22,5)),ST!$C$4:$E$300,3,FALSE),"0"))</f>
        <v/>
      </c>
      <c r="AZ22" s="56">
        <f>VALUE(IFERROR(VLOOKUP(VALUE(LEFT(G22,6)),ST!$C$4:$E$300,3,FALSE),"0"))</f>
        <v/>
      </c>
      <c r="BA22" s="56">
        <f>VALUE(IFERROR(VLOOKUP(VALUE(LEFT(G22,7)),ST!$C$4:$E$300,3,FALSE),"0"))</f>
        <v/>
      </c>
      <c r="BB22" s="56">
        <f>VALUE(IFERROR(VLOOKUP(G22,ST!$C$4:$E$400,3,FALSE),"0"))</f>
        <v/>
      </c>
      <c r="BC22" s="57">
        <f>IF(VLOOKUP(AW22,ST!$C$4:$F$298,4,FALSE)&lt;&gt;0,VLOOKUP(AW22,ST!$C$4:$F$298,4,FALSE),VLOOKUP(G22,ST!$C$4:$F$298,4,FALSE))</f>
        <v/>
      </c>
      <c r="BD22" s="57">
        <f>IF(O22="SC","Desconsiderar coluna ICMS ST",IF(O22="PR","Haverá ST", ))</f>
        <v/>
      </c>
      <c r="BE22" s="53">
        <f>W22</f>
        <v/>
      </c>
      <c r="BF22" s="53">
        <f>X22</f>
        <v/>
      </c>
      <c r="BG22" s="53">
        <f>AD22-AS22</f>
        <v/>
      </c>
      <c r="BH22" s="51">
        <f>$W$4+$X$4+AC22+$BJ$4+0.07</f>
        <v/>
      </c>
      <c r="BI22" s="53">
        <f>IF(BD22="Haverá ST",AJ22+AS22+AT22,AJ22+AS22)</f>
        <v/>
      </c>
      <c r="BJ22" s="53">
        <f>T22*$BJ$4</f>
        <v/>
      </c>
      <c r="BK22" s="53">
        <f>T22*$BK$4</f>
        <v/>
      </c>
      <c r="BL22" s="53">
        <f>BE22+BF22+AO22+BJ22+BK22+AD22</f>
        <v/>
      </c>
      <c r="BM22" s="53">
        <f>(T22-BL22)</f>
        <v/>
      </c>
    </row>
    <row r="23" ht="15.75" customHeight="1" s="218">
      <c r="A23" s="58">
        <f>A22+1</f>
        <v/>
      </c>
      <c r="B23" s="144">
        <f>BOM!B23</f>
        <v/>
      </c>
      <c r="C23" s="144">
        <f>BOM!C23</f>
        <v/>
      </c>
      <c r="D23" s="144">
        <f>BOM!D23</f>
        <v/>
      </c>
      <c r="E23" s="144">
        <f>BOM!E23</f>
        <v/>
      </c>
      <c r="F23" s="39">
        <f>BOM!F23</f>
        <v/>
      </c>
      <c r="G23" s="144">
        <f>BOM!G23</f>
        <v/>
      </c>
      <c r="H23" s="144">
        <f>BOM!H23</f>
        <v/>
      </c>
      <c r="I23" s="148" t="n">
        <v>0</v>
      </c>
      <c r="J23" s="144" t="n">
        <v>0</v>
      </c>
      <c r="K23" s="146">
        <f>BOM!K23</f>
        <v/>
      </c>
      <c r="L23" s="146">
        <f>BOM!L23</f>
        <v/>
      </c>
      <c r="M23" s="146">
        <f>BOM!M23</f>
        <v/>
      </c>
      <c r="N23" s="146">
        <f>BOM!N23</f>
        <v/>
      </c>
      <c r="O23" s="146">
        <f>BOM!O23</f>
        <v/>
      </c>
      <c r="P23" s="146">
        <f>BOM!P23</f>
        <v/>
      </c>
      <c r="Q23" s="46">
        <f>$F$97</f>
        <v/>
      </c>
      <c r="R23" s="46">
        <f>$F$98</f>
        <v/>
      </c>
      <c r="S23" s="48">
        <f>U23-(U23*R23)</f>
        <v/>
      </c>
      <c r="T23" s="48">
        <f>S23*I23</f>
        <v/>
      </c>
      <c r="U23" s="48">
        <f>(AN23)/(1-(BH23+Q23))</f>
        <v/>
      </c>
      <c r="V23" s="48">
        <f>U23*I23</f>
        <v/>
      </c>
      <c r="W23" s="49">
        <f>T23*$W$4</f>
        <v/>
      </c>
      <c r="X23" s="49">
        <f>T23*$X$4</f>
        <v/>
      </c>
      <c r="Y23" s="50">
        <f>M23</f>
        <v/>
      </c>
      <c r="Z23" s="9" t="n"/>
      <c r="AA23" s="9" t="n"/>
      <c r="AB23" s="9" t="n"/>
      <c r="AC23" s="51">
        <f t="array" ref="AC23">IF(I23&gt;0,VLOOKUP(Y23&amp;$P$88&amp;$P$89&amp;$P$90,Variáveis!$O$2:$S$300&amp;Variáveis!$P$2:$T$300&amp;Variáveis!$Q$2:$U$300&amp;Variáveis!$R$2:$V$300,5,FALSE),0)</f>
        <v/>
      </c>
      <c r="AD23" s="52">
        <f>T23*AC23</f>
        <v/>
      </c>
      <c r="AE23" s="53">
        <f>IF(AB23="não",((V23/(1-VLOOKUP(AA23,Variáveis!$AK$3:$AN$29,4,FALSE)))*VLOOKUP(AA23,Variáveis!$AK$3:$AN$29,4,FALSE))-AD23,0)</f>
        <v/>
      </c>
      <c r="AF23" s="53">
        <f>T23*$AF$4</f>
        <v/>
      </c>
      <c r="AG23" s="53">
        <f>IF(AB23="SIM","Cliente pode pagar DIFA na entrada", )</f>
        <v/>
      </c>
      <c r="AH23" s="54" t="n"/>
      <c r="AI23" s="53">
        <f>IF(K23="SIM",(J23*$F$102),J23)</f>
        <v/>
      </c>
      <c r="AJ23" s="53">
        <f>IF(L23="SIM",(AI23*$F$101),AI23)</f>
        <v/>
      </c>
      <c r="AK23" s="53">
        <f>AJ23-AS23</f>
        <v/>
      </c>
      <c r="AL23" s="53">
        <f>AJ23*I23</f>
        <v/>
      </c>
      <c r="AM23" s="53">
        <f>AK23*I23</f>
        <v/>
      </c>
      <c r="AN23" s="53">
        <f>AK23-AP23-AQ23</f>
        <v/>
      </c>
      <c r="AO23" s="53">
        <f>AN23*I23</f>
        <v/>
      </c>
      <c r="AP23" s="53">
        <f>$AP$4*AK23</f>
        <v/>
      </c>
      <c r="AQ23" s="53">
        <f>$AQ$4*AK23</f>
        <v/>
      </c>
      <c r="AR23" s="51">
        <f t="array" ref="AR23">VLOOKUP(M23&amp;N23&amp;O23&amp;P23,Variáveis!$A$2:$E$240&amp;Variáveis!$B$2:$F$240&amp;Variáveis!$C$2:$G$240&amp;Variáveis!$D$2:$H$240,5,FALSE)</f>
        <v/>
      </c>
      <c r="AS23" s="53">
        <f>((AJ23*(1-AR23))*AR23)</f>
        <v/>
      </c>
      <c r="AT23" s="53">
        <f>(((J23+(J23*AU23))*0.18)-(J23*AR23))</f>
        <v/>
      </c>
      <c r="AU23" s="55">
        <f>(((1+AV23)*(1-AR23))/(1-0.18)-1)</f>
        <v/>
      </c>
      <c r="AV23" s="55">
        <f>IF(BB23&gt;0,BB23,IF(BA23&gt;0,BA23,IF(AZ23&gt;0,AZ23,IF(AY23&gt;0,AY23,IF(AX23&gt;0,AX23)))))/100</f>
        <v/>
      </c>
      <c r="AW23" s="56">
        <f>VALUE(LEFT(G23,4))</f>
        <v/>
      </c>
      <c r="AX23" s="56">
        <f>VALUE(IFERROR(VLOOKUP(VALUE(LEFT(G23,4)),ST!$C$4:$E$300,3,FALSE),"0"))</f>
        <v/>
      </c>
      <c r="AY23" s="56">
        <f>VALUE(IFERROR(VLOOKUP(VALUE(LEFT(G23,5)),ST!$C$4:$E$300,3,FALSE),"0"))</f>
        <v/>
      </c>
      <c r="AZ23" s="56">
        <f>VALUE(IFERROR(VLOOKUP(VALUE(LEFT(G23,6)),ST!$C$4:$E$300,3,FALSE),"0"))</f>
        <v/>
      </c>
      <c r="BA23" s="56">
        <f>VALUE(IFERROR(VLOOKUP(VALUE(LEFT(G23,7)),ST!$C$4:$E$300,3,FALSE),"0"))</f>
        <v/>
      </c>
      <c r="BB23" s="56">
        <f>VALUE(IFERROR(VLOOKUP(G23,ST!$C$4:$E$400,3,FALSE),"0"))</f>
        <v/>
      </c>
      <c r="BC23" s="57">
        <f>IF(VLOOKUP(AW23,ST!$C$4:$F$298,4,FALSE)&lt;&gt;0,VLOOKUP(AW23,ST!$C$4:$F$298,4,FALSE),VLOOKUP(G23,ST!$C$4:$F$298,4,FALSE))</f>
        <v/>
      </c>
      <c r="BD23" s="57">
        <f>IF(O23="SC","Desconsiderar coluna ICMS ST",IF(O23="PR","Haverá ST", ))</f>
        <v/>
      </c>
      <c r="BE23" s="53">
        <f>W23</f>
        <v/>
      </c>
      <c r="BF23" s="53">
        <f>X23</f>
        <v/>
      </c>
      <c r="BG23" s="53">
        <f>AD23-AS23</f>
        <v/>
      </c>
      <c r="BH23" s="51">
        <f>$W$4+$X$4+AC23+$BJ$4+0.07</f>
        <v/>
      </c>
      <c r="BI23" s="53">
        <f>IF(BD23="Haverá ST",AJ23+AS23+AT23,AJ23+AS23)</f>
        <v/>
      </c>
      <c r="BJ23" s="53">
        <f>T23*$BJ$4</f>
        <v/>
      </c>
      <c r="BK23" s="53">
        <f>T23*$BK$4</f>
        <v/>
      </c>
      <c r="BL23" s="53">
        <f>BE23+BF23+AO23+BJ23+BK23+AD23</f>
        <v/>
      </c>
      <c r="BM23" s="53">
        <f>(T23-BL23)</f>
        <v/>
      </c>
    </row>
    <row r="24" ht="15.75" customHeight="1" s="218">
      <c r="A24" s="58">
        <f>A23+1</f>
        <v/>
      </c>
      <c r="B24" s="144">
        <f>BOM!B24</f>
        <v/>
      </c>
      <c r="C24" s="144">
        <f>BOM!C24</f>
        <v/>
      </c>
      <c r="D24" s="144">
        <f>BOM!D24</f>
        <v/>
      </c>
      <c r="E24" s="144">
        <f>BOM!E24</f>
        <v/>
      </c>
      <c r="F24" s="144">
        <f>BOM!F24</f>
        <v/>
      </c>
      <c r="G24" s="144">
        <f>BOM!G24</f>
        <v/>
      </c>
      <c r="H24" s="144">
        <f>BOM!H24</f>
        <v/>
      </c>
      <c r="I24" s="147">
        <f>I23</f>
        <v/>
      </c>
      <c r="J24" s="146">
        <f>BOM!J24</f>
        <v/>
      </c>
      <c r="K24" s="146">
        <f>BOM!K24</f>
        <v/>
      </c>
      <c r="L24" s="146">
        <f>BOM!L24</f>
        <v/>
      </c>
      <c r="M24" s="146">
        <f>BOM!M24</f>
        <v/>
      </c>
      <c r="N24" s="146">
        <f>BOM!N24</f>
        <v/>
      </c>
      <c r="O24" s="146">
        <f>BOM!O24</f>
        <v/>
      </c>
      <c r="P24" s="146">
        <f>BOM!P24</f>
        <v/>
      </c>
      <c r="Q24" s="46">
        <f>$F$97</f>
        <v/>
      </c>
      <c r="R24" s="46">
        <f>$F$98</f>
        <v/>
      </c>
      <c r="S24" s="48">
        <f>U24-(U24*R24)</f>
        <v/>
      </c>
      <c r="T24" s="48">
        <f>S24*I24</f>
        <v/>
      </c>
      <c r="U24" s="48">
        <f>(AN24)/(1-(BH24+Q24))</f>
        <v/>
      </c>
      <c r="V24" s="48">
        <f>U24*I24</f>
        <v/>
      </c>
      <c r="W24" s="49">
        <f>T24*$W$4</f>
        <v/>
      </c>
      <c r="X24" s="49">
        <f>T24*$X$4</f>
        <v/>
      </c>
      <c r="Y24" s="50">
        <f>M24</f>
        <v/>
      </c>
      <c r="Z24" s="9" t="n"/>
      <c r="AA24" s="9" t="n"/>
      <c r="AB24" s="9" t="n"/>
      <c r="AC24" s="51">
        <f t="array" ref="AC24">IF(I24&gt;0,VLOOKUP(Y24&amp;$P$88&amp;$P$89&amp;$P$90,Variáveis!$O$2:$S$300&amp;Variáveis!$P$2:$T$300&amp;Variáveis!$Q$2:$U$300&amp;Variáveis!$R$2:$V$300,5,FALSE),0)</f>
        <v/>
      </c>
      <c r="AD24" s="52">
        <f>T24*AC24</f>
        <v/>
      </c>
      <c r="AE24" s="53">
        <f>IF(AB24="não",((V24/(1-VLOOKUP(AA24,Variáveis!$AK$3:$AN$29,4,FALSE)))*VLOOKUP(AA24,Variáveis!$AK$3:$AN$29,4,FALSE))-AD24,0)</f>
        <v/>
      </c>
      <c r="AF24" s="53">
        <f>T24*$AF$4</f>
        <v/>
      </c>
      <c r="AG24" s="53">
        <f>IF(AB24="SIM","Cliente pode pagar DIFA na entrada", )</f>
        <v/>
      </c>
      <c r="AH24" s="54" t="n"/>
      <c r="AI24" s="53">
        <f>IF(K24="SIM",(J24*$F$102),J24)</f>
        <v/>
      </c>
      <c r="AJ24" s="53">
        <f>IF(L24="SIM",(AI24*$F$101),AI24)</f>
        <v/>
      </c>
      <c r="AK24" s="53">
        <f>AJ24-AS24</f>
        <v/>
      </c>
      <c r="AL24" s="53">
        <f>AJ24*I24</f>
        <v/>
      </c>
      <c r="AM24" s="53">
        <f>AK24*I24</f>
        <v/>
      </c>
      <c r="AN24" s="53">
        <f>AK24-AP24-AQ24</f>
        <v/>
      </c>
      <c r="AO24" s="53">
        <f>AN24*I24</f>
        <v/>
      </c>
      <c r="AP24" s="53">
        <f>$AP$4*AK24</f>
        <v/>
      </c>
      <c r="AQ24" s="53">
        <f>$AQ$4*AK24</f>
        <v/>
      </c>
      <c r="AR24" s="51">
        <f t="array" ref="AR24">VLOOKUP(M24&amp;N24&amp;O24&amp;P24,Variáveis!$A$2:$E$240&amp;Variáveis!$B$2:$F$240&amp;Variáveis!$C$2:$G$240&amp;Variáveis!$D$2:$H$240,5,FALSE)</f>
        <v/>
      </c>
      <c r="AS24" s="53">
        <f>((AJ24*(1-AR24))*AR24)</f>
        <v/>
      </c>
      <c r="AT24" s="53">
        <f>(((J24+(J24*AU24))*0.18)-(J24*AR24))</f>
        <v/>
      </c>
      <c r="AU24" s="55">
        <f>(((1+AV24)*(1-AR24))/(1-0.18)-1)</f>
        <v/>
      </c>
      <c r="AV24" s="55">
        <f>IF(BB24&gt;0,BB24,IF(BA24&gt;0,BA24,IF(AZ24&gt;0,AZ24,IF(AY24&gt;0,AY24,IF(AX24&gt;0,AX24)))))/100</f>
        <v/>
      </c>
      <c r="AW24" s="56">
        <f>VALUE(LEFT(G24,4))</f>
        <v/>
      </c>
      <c r="AX24" s="56">
        <f>VALUE(IFERROR(VLOOKUP(VALUE(LEFT(G24,4)),ST!$C$4:$E$300,3,FALSE),"0"))</f>
        <v/>
      </c>
      <c r="AY24" s="56">
        <f>VALUE(IFERROR(VLOOKUP(VALUE(LEFT(G24,5)),ST!$C$4:$E$300,3,FALSE),"0"))</f>
        <v/>
      </c>
      <c r="AZ24" s="56">
        <f>VALUE(IFERROR(VLOOKUP(VALUE(LEFT(G24,6)),ST!$C$4:$E$300,3,FALSE),"0"))</f>
        <v/>
      </c>
      <c r="BA24" s="56">
        <f>VALUE(IFERROR(VLOOKUP(VALUE(LEFT(G24,7)),ST!$C$4:$E$300,3,FALSE),"0"))</f>
        <v/>
      </c>
      <c r="BB24" s="56">
        <f>VALUE(IFERROR(VLOOKUP(G24,ST!$C$4:$E$400,3,FALSE),"0"))</f>
        <v/>
      </c>
      <c r="BC24" s="57">
        <f>IF(VLOOKUP(AW24,ST!$C$4:$F$298,4,FALSE)&lt;&gt;0,VLOOKUP(AW24,ST!$C$4:$F$298,4,FALSE),VLOOKUP(G24,ST!$C$4:$F$298,4,FALSE))</f>
        <v/>
      </c>
      <c r="BD24" s="57">
        <f>IF(O24="SC","Desconsiderar coluna ICMS ST",IF(O24="PR","Haverá ST", ))</f>
        <v/>
      </c>
      <c r="BE24" s="53">
        <f>W24</f>
        <v/>
      </c>
      <c r="BF24" s="53">
        <f>X24</f>
        <v/>
      </c>
      <c r="BG24" s="53">
        <f>AD24-AS24</f>
        <v/>
      </c>
      <c r="BH24" s="51">
        <f>$W$4+$X$4+AC24+$BJ$4+0.07</f>
        <v/>
      </c>
      <c r="BI24" s="53">
        <f>IF(BD24="Haverá ST",AJ24+AS24+AT24,AJ24+AS24)</f>
        <v/>
      </c>
      <c r="BJ24" s="53">
        <f>T24*$BJ$4</f>
        <v/>
      </c>
      <c r="BK24" s="53">
        <f>T24*$BK$4</f>
        <v/>
      </c>
      <c r="BL24" s="53">
        <f>BE24+BF24+AO24+BJ24+BK24+AD24</f>
        <v/>
      </c>
      <c r="BM24" s="53">
        <f>(T24-BL24)</f>
        <v/>
      </c>
    </row>
    <row r="25" ht="15.75" customHeight="1" s="218">
      <c r="A25" s="58">
        <f>A24+1</f>
        <v/>
      </c>
      <c r="B25" s="144">
        <f>BOM!B25</f>
        <v/>
      </c>
      <c r="C25" s="144">
        <f>BOM!C25</f>
        <v/>
      </c>
      <c r="D25" s="144">
        <f>BOM!D25</f>
        <v/>
      </c>
      <c r="E25" s="144">
        <f>BOM!E25</f>
        <v/>
      </c>
      <c r="F25" s="144">
        <f>BOM!F25</f>
        <v/>
      </c>
      <c r="G25" s="144">
        <f>BOM!G25</f>
        <v/>
      </c>
      <c r="H25" s="144">
        <f>BOM!H25</f>
        <v/>
      </c>
      <c r="I25" s="147" t="n">
        <v>0</v>
      </c>
      <c r="J25" s="146">
        <f>BOM!J25</f>
        <v/>
      </c>
      <c r="K25" s="146">
        <f>BOM!K25</f>
        <v/>
      </c>
      <c r="L25" s="146">
        <f>BOM!L25</f>
        <v/>
      </c>
      <c r="M25" s="146">
        <f>BOM!M25</f>
        <v/>
      </c>
      <c r="N25" s="146">
        <f>BOM!N25</f>
        <v/>
      </c>
      <c r="O25" s="146">
        <f>BOM!O25</f>
        <v/>
      </c>
      <c r="P25" s="146">
        <f>BOM!P25</f>
        <v/>
      </c>
      <c r="Q25" s="46">
        <f>$F$97</f>
        <v/>
      </c>
      <c r="R25" s="46">
        <f>$F$98</f>
        <v/>
      </c>
      <c r="S25" s="48">
        <f>U25-(U25*R25)</f>
        <v/>
      </c>
      <c r="T25" s="48">
        <f>S25*I25</f>
        <v/>
      </c>
      <c r="U25" s="48">
        <f>(AN25)/(1-(BH25+Q25))</f>
        <v/>
      </c>
      <c r="V25" s="48">
        <f>U25*I25</f>
        <v/>
      </c>
      <c r="W25" s="49">
        <f>T25*$W$4</f>
        <v/>
      </c>
      <c r="X25" s="49">
        <f>T25*$X$4</f>
        <v/>
      </c>
      <c r="Y25" s="50">
        <f>M25</f>
        <v/>
      </c>
      <c r="Z25" s="9" t="n"/>
      <c r="AA25" s="9" t="n"/>
      <c r="AB25" s="9" t="n"/>
      <c r="AC25" s="51">
        <f t="array" ref="AC25">IF(I25&gt;0,VLOOKUP(Y25&amp;$P$88&amp;$P$89&amp;$P$90,Variáveis!$O$2:$S$300&amp;Variáveis!$P$2:$T$300&amp;Variáveis!$Q$2:$U$300&amp;Variáveis!$R$2:$V$300,5,FALSE),0)</f>
        <v/>
      </c>
      <c r="AD25" s="52">
        <f>T25*AC25</f>
        <v/>
      </c>
      <c r="AE25" s="53">
        <f>IF(AB25="não",((V25/(1-VLOOKUP(AA25,Variáveis!$AK$3:$AN$29,4,FALSE)))*VLOOKUP(AA25,Variáveis!$AK$3:$AN$29,4,FALSE))-AD25,0)</f>
        <v/>
      </c>
      <c r="AF25" s="53">
        <f>T25*$AF$4</f>
        <v/>
      </c>
      <c r="AG25" s="53">
        <f>IF(AB25="SIM","Cliente pode pagar DIFA na entrada", )</f>
        <v/>
      </c>
      <c r="AH25" s="54" t="n"/>
      <c r="AI25" s="53">
        <f>IF(K25="SIM",(J25*$F$102),J25)</f>
        <v/>
      </c>
      <c r="AJ25" s="53">
        <f>IF(L25="SIM",(AI25*$F$101),AI25)</f>
        <v/>
      </c>
      <c r="AK25" s="53">
        <f>AJ25-AS25</f>
        <v/>
      </c>
      <c r="AL25" s="53">
        <f>AJ25*I25</f>
        <v/>
      </c>
      <c r="AM25" s="53">
        <f>AK25*I25</f>
        <v/>
      </c>
      <c r="AN25" s="53">
        <f>AK25-AP25-AQ25</f>
        <v/>
      </c>
      <c r="AO25" s="53">
        <f>AN25*I25</f>
        <v/>
      </c>
      <c r="AP25" s="53">
        <f>$AP$4*AK25</f>
        <v/>
      </c>
      <c r="AQ25" s="53">
        <f>$AQ$4*AK25</f>
        <v/>
      </c>
      <c r="AR25" s="51">
        <f t="array" ref="AR25">VLOOKUP(M25&amp;N25&amp;O25&amp;P25,Variáveis!$A$2:$E$240&amp;Variáveis!$B$2:$F$240&amp;Variáveis!$C$2:$G$240&amp;Variáveis!$D$2:$H$240,5,FALSE)</f>
        <v/>
      </c>
      <c r="AS25" s="53">
        <f>((AJ25*(1-AR25))*AR25)</f>
        <v/>
      </c>
      <c r="AT25" s="53">
        <f>(((J25+(J25*AU25))*0.18)-(J25*AR25))</f>
        <v/>
      </c>
      <c r="AU25" s="55">
        <f>(((1+AV25)*(1-AR25))/(1-0.18)-1)</f>
        <v/>
      </c>
      <c r="AV25" s="55">
        <f>IF(BB25&gt;0,BB25,IF(BA25&gt;0,BA25,IF(AZ25&gt;0,AZ25,IF(AY25&gt;0,AY25,IF(AX25&gt;0,AX25)))))/100</f>
        <v/>
      </c>
      <c r="AW25" s="56">
        <f>VALUE(LEFT(G25,4))</f>
        <v/>
      </c>
      <c r="AX25" s="56">
        <f>VALUE(IFERROR(VLOOKUP(VALUE(LEFT(G25,4)),ST!$C$4:$E$300,3,FALSE),"0"))</f>
        <v/>
      </c>
      <c r="AY25" s="56">
        <f>VALUE(IFERROR(VLOOKUP(VALUE(LEFT(G25,5)),ST!$C$4:$E$300,3,FALSE),"0"))</f>
        <v/>
      </c>
      <c r="AZ25" s="56">
        <f>VALUE(IFERROR(VLOOKUP(VALUE(LEFT(G25,6)),ST!$C$4:$E$300,3,FALSE),"0"))</f>
        <v/>
      </c>
      <c r="BA25" s="56">
        <f>VALUE(IFERROR(VLOOKUP(VALUE(LEFT(G25,7)),ST!$C$4:$E$300,3,FALSE),"0"))</f>
        <v/>
      </c>
      <c r="BB25" s="56">
        <f>VALUE(IFERROR(VLOOKUP(G25,ST!$C$4:$E$400,3,FALSE),"0"))</f>
        <v/>
      </c>
      <c r="BC25" s="57">
        <f>IF(VLOOKUP(AW25,ST!$C$4:$F$298,4,FALSE)&lt;&gt;0,VLOOKUP(AW25,ST!$C$4:$F$298,4,FALSE),VLOOKUP(G25,ST!$C$4:$F$298,4,FALSE))</f>
        <v/>
      </c>
      <c r="BD25" s="57">
        <f>IF(O25="SC","Desconsiderar coluna ICMS ST",IF(O25="PR","Haverá ST", ))</f>
        <v/>
      </c>
      <c r="BE25" s="53">
        <f>W25</f>
        <v/>
      </c>
      <c r="BF25" s="53">
        <f>X25</f>
        <v/>
      </c>
      <c r="BG25" s="53">
        <f>AD25-AS25</f>
        <v/>
      </c>
      <c r="BH25" s="51">
        <f>$W$4+$X$4+AC25+$BJ$4+0.07</f>
        <v/>
      </c>
      <c r="BI25" s="53">
        <f>IF(BD25="Haverá ST",AJ25+AS25+AT25,AJ25+AS25)</f>
        <v/>
      </c>
      <c r="BJ25" s="53">
        <f>T25*$BJ$4</f>
        <v/>
      </c>
      <c r="BK25" s="53">
        <f>T25*$BK$4</f>
        <v/>
      </c>
      <c r="BL25" s="53">
        <f>BE25+BF25+AO25+BJ25+BK25+AD25</f>
        <v/>
      </c>
      <c r="BM25" s="53">
        <f>(T25-BL25)</f>
        <v/>
      </c>
    </row>
    <row r="26" ht="15.75" customHeight="1" s="218">
      <c r="A26" s="58">
        <f>A25+1</f>
        <v/>
      </c>
      <c r="B26" s="144">
        <f>BOM!B26</f>
        <v/>
      </c>
      <c r="C26" s="144">
        <f>BOM!C26</f>
        <v/>
      </c>
      <c r="D26" s="144">
        <f>BOM!D26</f>
        <v/>
      </c>
      <c r="E26" s="144">
        <f>BOM!E26</f>
        <v/>
      </c>
      <c r="F26" s="144">
        <f>BOM!F26</f>
        <v/>
      </c>
      <c r="G26" s="144">
        <f>BOM!G26</f>
        <v/>
      </c>
      <c r="H26" s="144">
        <f>BOM!H26</f>
        <v/>
      </c>
      <c r="I26" s="147">
        <f>I23*1</f>
        <v/>
      </c>
      <c r="J26" s="146">
        <f>BOM!J26</f>
        <v/>
      </c>
      <c r="K26" s="146">
        <f>BOM!K26</f>
        <v/>
      </c>
      <c r="L26" s="146">
        <f>BOM!L26</f>
        <v/>
      </c>
      <c r="M26" s="146">
        <f>BOM!M26</f>
        <v/>
      </c>
      <c r="N26" s="146">
        <f>BOM!N26</f>
        <v/>
      </c>
      <c r="O26" s="146">
        <f>BOM!O26</f>
        <v/>
      </c>
      <c r="P26" s="146">
        <f>BOM!P26</f>
        <v/>
      </c>
      <c r="Q26" s="46">
        <f>$F$97</f>
        <v/>
      </c>
      <c r="R26" s="46">
        <f>$F$98</f>
        <v/>
      </c>
      <c r="S26" s="48">
        <f>U26-(U26*R26)</f>
        <v/>
      </c>
      <c r="T26" s="48">
        <f>S26*I26</f>
        <v/>
      </c>
      <c r="U26" s="48">
        <f>(AN26)/(1-(BH26+Q26))</f>
        <v/>
      </c>
      <c r="V26" s="48">
        <f>U26*I26</f>
        <v/>
      </c>
      <c r="W26" s="49">
        <f>T26*$W$4</f>
        <v/>
      </c>
      <c r="X26" s="49">
        <f>T26*$X$4</f>
        <v/>
      </c>
      <c r="Y26" s="50">
        <f>M26</f>
        <v/>
      </c>
      <c r="Z26" s="9" t="n"/>
      <c r="AA26" s="9" t="n"/>
      <c r="AB26" s="9" t="n"/>
      <c r="AC26" s="51">
        <f t="array" ref="AC26">IF(I26&gt;0,VLOOKUP(Y26&amp;$P$88&amp;$P$89&amp;$P$90,Variáveis!$O$2:$S$300&amp;Variáveis!$P$2:$T$300&amp;Variáveis!$Q$2:$U$300&amp;Variáveis!$R$2:$V$300,5,FALSE),0)</f>
        <v/>
      </c>
      <c r="AD26" s="52">
        <f>T26*AC26</f>
        <v/>
      </c>
      <c r="AE26" s="53">
        <f>IF(AB26="não",((V26/(1-VLOOKUP(AA26,Variáveis!$AK$3:$AN$29,4,FALSE)))*VLOOKUP(AA26,Variáveis!$AK$3:$AN$29,4,FALSE))-AD26,0)</f>
        <v/>
      </c>
      <c r="AF26" s="53">
        <f>T26*$AF$4</f>
        <v/>
      </c>
      <c r="AG26" s="53">
        <f>IF(AB26="SIM","Cliente pode pagar DIFA na entrada", )</f>
        <v/>
      </c>
      <c r="AH26" s="54" t="n"/>
      <c r="AI26" s="53">
        <f>IF(K26="SIM",(J26*$F$102),J26)</f>
        <v/>
      </c>
      <c r="AJ26" s="53">
        <f>IF(L26="SIM",(AI26*$F$101),AI26)</f>
        <v/>
      </c>
      <c r="AK26" s="53">
        <f>AJ26-AS26</f>
        <v/>
      </c>
      <c r="AL26" s="53">
        <f>AJ26*I26</f>
        <v/>
      </c>
      <c r="AM26" s="53">
        <f>AK26*I26</f>
        <v/>
      </c>
      <c r="AN26" s="53">
        <f>AK26-AP26-AQ26</f>
        <v/>
      </c>
      <c r="AO26" s="53">
        <f>AN26*I26</f>
        <v/>
      </c>
      <c r="AP26" s="53">
        <f>$AP$4*AK26</f>
        <v/>
      </c>
      <c r="AQ26" s="53">
        <f>$AQ$4*AK26</f>
        <v/>
      </c>
      <c r="AR26" s="51">
        <f t="array" ref="AR26">VLOOKUP(M26&amp;N26&amp;O26&amp;P26,Variáveis!$A$2:$E$240&amp;Variáveis!$B$2:$F$240&amp;Variáveis!$C$2:$G$240&amp;Variáveis!$D$2:$H$240,5,FALSE)</f>
        <v/>
      </c>
      <c r="AS26" s="53">
        <f>((AJ26*(1-AR26))*AR26)</f>
        <v/>
      </c>
      <c r="AT26" s="53">
        <f>(((J26+(J26*AU26))*0.18)-(J26*AR26))</f>
        <v/>
      </c>
      <c r="AU26" s="55">
        <f>(((1+AV26)*(1-AR26))/(1-0.18)-1)</f>
        <v/>
      </c>
      <c r="AV26" s="55">
        <f>IF(BB26&gt;0,BB26,IF(BA26&gt;0,BA26,IF(AZ26&gt;0,AZ26,IF(AY26&gt;0,AY26,IF(AX26&gt;0,AX26)))))/100</f>
        <v/>
      </c>
      <c r="AW26" s="56">
        <f>VALUE(LEFT(G26,4))</f>
        <v/>
      </c>
      <c r="AX26" s="56">
        <f>VALUE(IFERROR(VLOOKUP(VALUE(LEFT(G26,4)),ST!$C$4:$E$300,3,FALSE),"0"))</f>
        <v/>
      </c>
      <c r="AY26" s="56">
        <f>VALUE(IFERROR(VLOOKUP(VALUE(LEFT(G26,5)),ST!$C$4:$E$300,3,FALSE),"0"))</f>
        <v/>
      </c>
      <c r="AZ26" s="56">
        <f>VALUE(IFERROR(VLOOKUP(VALUE(LEFT(G26,6)),ST!$C$4:$E$300,3,FALSE),"0"))</f>
        <v/>
      </c>
      <c r="BA26" s="56">
        <f>VALUE(IFERROR(VLOOKUP(VALUE(LEFT(G26,7)),ST!$C$4:$E$300,3,FALSE),"0"))</f>
        <v/>
      </c>
      <c r="BB26" s="56">
        <f>VALUE(IFERROR(VLOOKUP(G26,ST!$C$4:$E$400,3,FALSE),"0"))</f>
        <v/>
      </c>
      <c r="BC26" s="57">
        <f>IF(VLOOKUP(AW26,ST!$C$4:$F$298,4,FALSE)&lt;&gt;0,VLOOKUP(AW26,ST!$C$4:$F$298,4,FALSE),VLOOKUP(G26,ST!$C$4:$F$298,4,FALSE))</f>
        <v/>
      </c>
      <c r="BD26" s="57">
        <f>IF(O26="SC","Desconsiderar coluna ICMS ST",IF(O26="PR","Haverá ST", ))</f>
        <v/>
      </c>
      <c r="BE26" s="53">
        <f>W26</f>
        <v/>
      </c>
      <c r="BF26" s="53">
        <f>X26</f>
        <v/>
      </c>
      <c r="BG26" s="53">
        <f>AD26-AS26</f>
        <v/>
      </c>
      <c r="BH26" s="51">
        <f>$W$4+$X$4+AC26+$BJ$4+0.07</f>
        <v/>
      </c>
      <c r="BI26" s="53">
        <f>IF(BD26="Haverá ST",AJ26+AS26+AT26,AJ26+AS26)</f>
        <v/>
      </c>
      <c r="BJ26" s="53">
        <f>T26*$BJ$4</f>
        <v/>
      </c>
      <c r="BK26" s="53">
        <f>T26*$BK$4</f>
        <v/>
      </c>
      <c r="BL26" s="53">
        <f>BE26+BF26+AO26+BJ26+BK26+AD26</f>
        <v/>
      </c>
      <c r="BM26" s="53">
        <f>(T26-BL26)</f>
        <v/>
      </c>
    </row>
    <row r="27" ht="15.75" customHeight="1" s="218">
      <c r="A27" s="58">
        <f>A26+1</f>
        <v/>
      </c>
      <c r="B27" s="144">
        <f>BOM!B27</f>
        <v/>
      </c>
      <c r="C27" s="144">
        <f>BOM!C27</f>
        <v/>
      </c>
      <c r="D27" s="144">
        <f>BOM!D27</f>
        <v/>
      </c>
      <c r="E27" s="144">
        <f>BOM!E27</f>
        <v/>
      </c>
      <c r="F27" s="144">
        <f>BOM!F27</f>
        <v/>
      </c>
      <c r="G27" s="144">
        <f>BOM!G27</f>
        <v/>
      </c>
      <c r="H27" s="144">
        <f>BOM!H27</f>
        <v/>
      </c>
      <c r="I27" s="147">
        <f>I23*1</f>
        <v/>
      </c>
      <c r="J27" s="146">
        <f>BOM!J27</f>
        <v/>
      </c>
      <c r="K27" s="146">
        <f>BOM!K27</f>
        <v/>
      </c>
      <c r="L27" s="146">
        <f>BOM!L27</f>
        <v/>
      </c>
      <c r="M27" s="146">
        <f>BOM!M27</f>
        <v/>
      </c>
      <c r="N27" s="146">
        <f>BOM!N27</f>
        <v/>
      </c>
      <c r="O27" s="146">
        <f>BOM!O27</f>
        <v/>
      </c>
      <c r="P27" s="146">
        <f>BOM!P27</f>
        <v/>
      </c>
      <c r="Q27" s="46">
        <f>$F$97</f>
        <v/>
      </c>
      <c r="R27" s="46">
        <f>$F$98</f>
        <v/>
      </c>
      <c r="S27" s="48">
        <f>U27-(U27*R27)</f>
        <v/>
      </c>
      <c r="T27" s="48">
        <f>S27*I27</f>
        <v/>
      </c>
      <c r="U27" s="48">
        <f>(AN27)/(1-(BH27+Q27))</f>
        <v/>
      </c>
      <c r="V27" s="48">
        <f>U27*I27</f>
        <v/>
      </c>
      <c r="W27" s="49">
        <f>T27*$W$4</f>
        <v/>
      </c>
      <c r="X27" s="49">
        <f>T27*$X$4</f>
        <v/>
      </c>
      <c r="Y27" s="50">
        <f>M27</f>
        <v/>
      </c>
      <c r="Z27" s="9" t="n"/>
      <c r="AA27" s="9" t="n"/>
      <c r="AB27" s="9" t="n"/>
      <c r="AC27" s="51">
        <f t="array" ref="AC27">IF(I27&gt;0,VLOOKUP(Y27&amp;$P$88&amp;$P$89&amp;$P$90,Variáveis!$O$2:$S$300&amp;Variáveis!$P$2:$T$300&amp;Variáveis!$Q$2:$U$300&amp;Variáveis!$R$2:$V$300,5,FALSE),0)</f>
        <v/>
      </c>
      <c r="AD27" s="52">
        <f>T27*AC27</f>
        <v/>
      </c>
      <c r="AE27" s="53">
        <f>IF(AB27="não",((V27/(1-VLOOKUP(AA27,Variáveis!$AK$3:$AN$29,4,FALSE)))*VLOOKUP(AA27,Variáveis!$AK$3:$AN$29,4,FALSE))-AD27,0)</f>
        <v/>
      </c>
      <c r="AF27" s="53">
        <f>T27*$AF$4</f>
        <v/>
      </c>
      <c r="AG27" s="53">
        <f>IF(AB27="SIM","Cliente pode pagar DIFA na entrada", )</f>
        <v/>
      </c>
      <c r="AH27" s="54" t="n"/>
      <c r="AI27" s="53">
        <f>IF(K27="SIM",(J27*$F$102),J27)</f>
        <v/>
      </c>
      <c r="AJ27" s="53">
        <f>IF(L27="SIM",(AI27*$F$101),AI27)</f>
        <v/>
      </c>
      <c r="AK27" s="53">
        <f>AJ27-AS27</f>
        <v/>
      </c>
      <c r="AL27" s="53">
        <f>AJ27*I27</f>
        <v/>
      </c>
      <c r="AM27" s="53">
        <f>AK27*I27</f>
        <v/>
      </c>
      <c r="AN27" s="53">
        <f>AK27-AP27-AQ27</f>
        <v/>
      </c>
      <c r="AO27" s="53">
        <f>AN27*I27</f>
        <v/>
      </c>
      <c r="AP27" s="53">
        <f>$AP$4*AK27</f>
        <v/>
      </c>
      <c r="AQ27" s="53">
        <f>$AQ$4*AK27</f>
        <v/>
      </c>
      <c r="AR27" s="51">
        <f t="array" ref="AR27">VLOOKUP(M27&amp;N27&amp;O27&amp;P27,Variáveis!$A$2:$E$240&amp;Variáveis!$B$2:$F$240&amp;Variáveis!$C$2:$G$240&amp;Variáveis!$D$2:$H$240,5,FALSE)</f>
        <v/>
      </c>
      <c r="AS27" s="53">
        <f>((AJ27*(1-AR27))*AR27)</f>
        <v/>
      </c>
      <c r="AT27" s="53">
        <f>(((J27+(J27*AU27))*0.18)-(J27*AR27))</f>
        <v/>
      </c>
      <c r="AU27" s="55">
        <f>(((1+AV27)*(1-AR27))/(1-0.18)-1)</f>
        <v/>
      </c>
      <c r="AV27" s="55">
        <f>IF(BB27&gt;0,BB27,IF(BA27&gt;0,BA27,IF(AZ27&gt;0,AZ27,IF(AY27&gt;0,AY27,IF(AX27&gt;0,AX27)))))/100</f>
        <v/>
      </c>
      <c r="AW27" s="56">
        <f>VALUE(LEFT(G27,4))</f>
        <v/>
      </c>
      <c r="AX27" s="56">
        <f>VALUE(IFERROR(VLOOKUP(VALUE(LEFT(G27,4)),ST!$C$4:$E$300,3,FALSE),"0"))</f>
        <v/>
      </c>
      <c r="AY27" s="56">
        <f>VALUE(IFERROR(VLOOKUP(VALUE(LEFT(G27,5)),ST!$C$4:$E$300,3,FALSE),"0"))</f>
        <v/>
      </c>
      <c r="AZ27" s="56">
        <f>VALUE(IFERROR(VLOOKUP(VALUE(LEFT(G27,6)),ST!$C$4:$E$300,3,FALSE),"0"))</f>
        <v/>
      </c>
      <c r="BA27" s="56">
        <f>VALUE(IFERROR(VLOOKUP(VALUE(LEFT(G27,7)),ST!$C$4:$E$300,3,FALSE),"0"))</f>
        <v/>
      </c>
      <c r="BB27" s="56">
        <f>VALUE(IFERROR(VLOOKUP(G27,ST!$C$4:$E$400,3,FALSE),"0"))</f>
        <v/>
      </c>
      <c r="BC27" s="57">
        <f>IF(VLOOKUP(AW27,ST!$C$4:$F$298,4,FALSE)&lt;&gt;0,VLOOKUP(AW27,ST!$C$4:$F$298,4,FALSE),VLOOKUP(G27,ST!$C$4:$F$298,4,FALSE))</f>
        <v/>
      </c>
      <c r="BD27" s="57">
        <f>IF(O27="SC","Desconsiderar coluna ICMS ST",IF(O27="PR","Haverá ST", ))</f>
        <v/>
      </c>
      <c r="BE27" s="53">
        <f>W27</f>
        <v/>
      </c>
      <c r="BF27" s="53">
        <f>X27</f>
        <v/>
      </c>
      <c r="BG27" s="53">
        <f>AD27-AS27</f>
        <v/>
      </c>
      <c r="BH27" s="51">
        <f>$W$4+$X$4+AC27+$BJ$4+0.07</f>
        <v/>
      </c>
      <c r="BI27" s="53">
        <f>IF(BD27="Haverá ST",AJ27+AS27+AT27,AJ27+AS27)</f>
        <v/>
      </c>
      <c r="BJ27" s="53">
        <f>T27*$BJ$4</f>
        <v/>
      </c>
      <c r="BK27" s="53">
        <f>T27*$BK$4</f>
        <v/>
      </c>
      <c r="BL27" s="53">
        <f>BE27+BF27+AO27+BJ27+BK27+AD27</f>
        <v/>
      </c>
      <c r="BM27" s="53">
        <f>(T27-BL27)</f>
        <v/>
      </c>
    </row>
    <row r="28" ht="15.75" customHeight="1" s="218">
      <c r="A28" s="58">
        <f>A27+1</f>
        <v/>
      </c>
      <c r="B28" s="144">
        <f>BOM!B28</f>
        <v/>
      </c>
      <c r="C28" s="144">
        <f>BOM!C28</f>
        <v/>
      </c>
      <c r="D28" s="144">
        <f>BOM!D28</f>
        <v/>
      </c>
      <c r="E28" s="144">
        <f>BOM!E28</f>
        <v/>
      </c>
      <c r="F28" s="144">
        <f>BOM!F28</f>
        <v/>
      </c>
      <c r="G28" s="144">
        <f>BOM!G28</f>
        <v/>
      </c>
      <c r="H28" s="144">
        <f>BOM!H28</f>
        <v/>
      </c>
      <c r="I28" s="147">
        <f>I23</f>
        <v/>
      </c>
      <c r="J28" s="146">
        <f>BOM!J28</f>
        <v/>
      </c>
      <c r="K28" s="146">
        <f>BOM!K28</f>
        <v/>
      </c>
      <c r="L28" s="146">
        <f>BOM!L28</f>
        <v/>
      </c>
      <c r="M28" s="146">
        <f>BOM!M28</f>
        <v/>
      </c>
      <c r="N28" s="146">
        <f>BOM!N28</f>
        <v/>
      </c>
      <c r="O28" s="146">
        <f>BOM!O28</f>
        <v/>
      </c>
      <c r="P28" s="146">
        <f>BOM!P28</f>
        <v/>
      </c>
      <c r="Q28" s="46">
        <f>$F$97</f>
        <v/>
      </c>
      <c r="R28" s="46">
        <f>$F$98</f>
        <v/>
      </c>
      <c r="S28" s="48">
        <f>U28-(U28*R28)</f>
        <v/>
      </c>
      <c r="T28" s="48">
        <f>S28*I28</f>
        <v/>
      </c>
      <c r="U28" s="48">
        <f>(AN28)/(1-(BH28+Q28))</f>
        <v/>
      </c>
      <c r="V28" s="48">
        <f>U28*I28</f>
        <v/>
      </c>
      <c r="W28" s="49">
        <f>T28*$W$4</f>
        <v/>
      </c>
      <c r="X28" s="49">
        <f>T28*$X$4</f>
        <v/>
      </c>
      <c r="Y28" s="50">
        <f>M28</f>
        <v/>
      </c>
      <c r="Z28" s="9" t="n"/>
      <c r="AA28" s="9" t="n"/>
      <c r="AB28" s="9" t="n"/>
      <c r="AC28" s="51">
        <f t="array" ref="AC28">IF(I28&gt;0,VLOOKUP(Y28&amp;$P$88&amp;$P$89&amp;$P$90,Variáveis!$O$2:$S$300&amp;Variáveis!$P$2:$T$300&amp;Variáveis!$Q$2:$U$300&amp;Variáveis!$R$2:$V$300,5,FALSE),0)</f>
        <v/>
      </c>
      <c r="AD28" s="52">
        <f>T28*AC28</f>
        <v/>
      </c>
      <c r="AE28" s="53">
        <f>IF(AB28="não",((V28/(1-VLOOKUP(AA28,Variáveis!$AK$3:$AN$29,4,FALSE)))*VLOOKUP(AA28,Variáveis!$AK$3:$AN$29,4,FALSE))-AD28,0)</f>
        <v/>
      </c>
      <c r="AF28" s="53">
        <f>T28*$AF$4</f>
        <v/>
      </c>
      <c r="AG28" s="53">
        <f>IF(AB28="SIM","Cliente pode pagar DIFA na entrada", )</f>
        <v/>
      </c>
      <c r="AH28" s="54" t="n"/>
      <c r="AI28" s="53">
        <f>IF(K28="SIM",(J28*$F$102),J28)</f>
        <v/>
      </c>
      <c r="AJ28" s="53">
        <f>IF(L28="SIM",(AI28*$F$101),AI28)</f>
        <v/>
      </c>
      <c r="AK28" s="53">
        <f>AJ28-AS28</f>
        <v/>
      </c>
      <c r="AL28" s="53">
        <f>AJ28*I28</f>
        <v/>
      </c>
      <c r="AM28" s="53">
        <f>AK28*I28</f>
        <v/>
      </c>
      <c r="AN28" s="53">
        <f>AK28-AP28-AQ28</f>
        <v/>
      </c>
      <c r="AO28" s="53">
        <f>AN28*I28</f>
        <v/>
      </c>
      <c r="AP28" s="53">
        <f>$AP$4*AK28</f>
        <v/>
      </c>
      <c r="AQ28" s="53">
        <f>$AQ$4*AK28</f>
        <v/>
      </c>
      <c r="AR28" s="51">
        <f t="array" ref="AR28">VLOOKUP(M28&amp;N28&amp;O28&amp;P28,Variáveis!$A$2:$E$240&amp;Variáveis!$B$2:$F$240&amp;Variáveis!$C$2:$G$240&amp;Variáveis!$D$2:$H$240,5,FALSE)</f>
        <v/>
      </c>
      <c r="AS28" s="53">
        <f>((AJ28*(1-AR28))*AR28)</f>
        <v/>
      </c>
      <c r="AT28" s="53">
        <f>(((J28+(J28*AU28))*0.18)-(J28*AR28))</f>
        <v/>
      </c>
      <c r="AU28" s="55">
        <f>(((1+AV28)*(1-AR28))/(1-0.18)-1)</f>
        <v/>
      </c>
      <c r="AV28" s="55">
        <f>IF(BB28&gt;0,BB28,IF(BA28&gt;0,BA28,IF(AZ28&gt;0,AZ28,IF(AY28&gt;0,AY28,IF(AX28&gt;0,AX28)))))/100</f>
        <v/>
      </c>
      <c r="AW28" s="56">
        <f>VALUE(LEFT(G28,4))</f>
        <v/>
      </c>
      <c r="AX28" s="56">
        <f>VALUE(IFERROR(VLOOKUP(VALUE(LEFT(G28,4)),ST!$C$4:$E$300,3,FALSE),"0"))</f>
        <v/>
      </c>
      <c r="AY28" s="56">
        <f>VALUE(IFERROR(VLOOKUP(VALUE(LEFT(G28,5)),ST!$C$4:$E$300,3,FALSE),"0"))</f>
        <v/>
      </c>
      <c r="AZ28" s="56">
        <f>VALUE(IFERROR(VLOOKUP(VALUE(LEFT(G28,6)),ST!$C$4:$E$300,3,FALSE),"0"))</f>
        <v/>
      </c>
      <c r="BA28" s="56">
        <f>VALUE(IFERROR(VLOOKUP(VALUE(LEFT(G28,7)),ST!$C$4:$E$300,3,FALSE),"0"))</f>
        <v/>
      </c>
      <c r="BB28" s="56">
        <f>VALUE(IFERROR(VLOOKUP(G28,ST!$C$4:$E$400,3,FALSE),"0"))</f>
        <v/>
      </c>
      <c r="BC28" s="57">
        <f>IF(VLOOKUP(AW28,ST!$C$4:$F$298,4,FALSE)&lt;&gt;0,VLOOKUP(AW28,ST!$C$4:$F$298,4,FALSE),VLOOKUP(G28,ST!$C$4:$F$298,4,FALSE))</f>
        <v/>
      </c>
      <c r="BD28" s="57">
        <f>IF(O28="SC","Desconsiderar coluna ICMS ST",IF(O28="PR","Haverá ST", ))</f>
        <v/>
      </c>
      <c r="BE28" s="53">
        <f>W28</f>
        <v/>
      </c>
      <c r="BF28" s="53">
        <f>X28</f>
        <v/>
      </c>
      <c r="BG28" s="53">
        <f>AD28-AS28</f>
        <v/>
      </c>
      <c r="BH28" s="51">
        <f>$W$4+$X$4+AC28+$BJ$4+0.07</f>
        <v/>
      </c>
      <c r="BI28" s="53">
        <f>IF(BD28="Haverá ST",AJ28+AS28+AT28,AJ28+AS28)</f>
        <v/>
      </c>
      <c r="BJ28" s="53">
        <f>T28*$BJ$4</f>
        <v/>
      </c>
      <c r="BK28" s="53">
        <f>T28*$BK$4</f>
        <v/>
      </c>
      <c r="BL28" s="53">
        <f>BE28+BF28+AO28+BJ28+BK28+AD28</f>
        <v/>
      </c>
      <c r="BM28" s="53">
        <f>(T28-BL28)</f>
        <v/>
      </c>
    </row>
    <row r="29" ht="15.75" customHeight="1" s="218">
      <c r="A29" s="58">
        <f>A28+1</f>
        <v/>
      </c>
      <c r="B29" s="144">
        <f>BOM!B29</f>
        <v/>
      </c>
      <c r="C29" s="144">
        <f>BOM!C29</f>
        <v/>
      </c>
      <c r="D29" s="144">
        <f>BOM!D29</f>
        <v/>
      </c>
      <c r="E29" s="144">
        <f>BOM!E29</f>
        <v/>
      </c>
      <c r="F29" s="144">
        <f>BOM!F29</f>
        <v/>
      </c>
      <c r="G29" s="144">
        <f>BOM!G29</f>
        <v/>
      </c>
      <c r="H29" s="144">
        <f>BOM!H29</f>
        <v/>
      </c>
      <c r="I29" s="147">
        <f>I23</f>
        <v/>
      </c>
      <c r="J29" s="146">
        <f>BOM!J29</f>
        <v/>
      </c>
      <c r="K29" s="146">
        <f>BOM!K29</f>
        <v/>
      </c>
      <c r="L29" s="146">
        <f>BOM!L29</f>
        <v/>
      </c>
      <c r="M29" s="146">
        <f>BOM!M29</f>
        <v/>
      </c>
      <c r="N29" s="146">
        <f>BOM!N29</f>
        <v/>
      </c>
      <c r="O29" s="146">
        <f>BOM!O29</f>
        <v/>
      </c>
      <c r="P29" s="146">
        <f>BOM!P29</f>
        <v/>
      </c>
      <c r="Q29" s="46">
        <f>$F$97</f>
        <v/>
      </c>
      <c r="R29" s="46">
        <f>$F$98</f>
        <v/>
      </c>
      <c r="S29" s="48">
        <f>U29-(U29*R29)</f>
        <v/>
      </c>
      <c r="T29" s="48">
        <f>S29*I29</f>
        <v/>
      </c>
      <c r="U29" s="48">
        <f>(AN29)/(1-(BH29+Q29))</f>
        <v/>
      </c>
      <c r="V29" s="48">
        <f>U29*I29</f>
        <v/>
      </c>
      <c r="W29" s="49">
        <f>T29*$W$4</f>
        <v/>
      </c>
      <c r="X29" s="49">
        <f>T29*$X$4</f>
        <v/>
      </c>
      <c r="Y29" s="50">
        <f>M29</f>
        <v/>
      </c>
      <c r="Z29" s="9" t="n"/>
      <c r="AA29" s="9" t="n"/>
      <c r="AB29" s="9" t="n"/>
      <c r="AC29" s="51">
        <f t="array" ref="AC29">IF(I29&gt;0,VLOOKUP(Y29&amp;$P$88&amp;$P$89&amp;$P$90,Variáveis!$O$2:$S$300&amp;Variáveis!$P$2:$T$300&amp;Variáveis!$Q$2:$U$300&amp;Variáveis!$R$2:$V$300,5,FALSE),0)</f>
        <v/>
      </c>
      <c r="AD29" s="52">
        <f>T29*AC29</f>
        <v/>
      </c>
      <c r="AE29" s="53">
        <f>IF(AB29="não",((V29/(1-VLOOKUP(AA29,Variáveis!$AK$3:$AN$29,4,FALSE)))*VLOOKUP(AA29,Variáveis!$AK$3:$AN$29,4,FALSE))-AD29,0)</f>
        <v/>
      </c>
      <c r="AF29" s="53">
        <f>T29*$AF$4</f>
        <v/>
      </c>
      <c r="AG29" s="53">
        <f>IF(AB29="SIM","Cliente pode pagar DIFA na entrada", )</f>
        <v/>
      </c>
      <c r="AH29" s="54" t="n"/>
      <c r="AI29" s="53">
        <f>IF(K29="SIM",(J29*$F$102),J29)</f>
        <v/>
      </c>
      <c r="AJ29" s="53">
        <f>IF(L29="SIM",(AI29*$F$101),AI29)</f>
        <v/>
      </c>
      <c r="AK29" s="53">
        <f>AJ29-AS29</f>
        <v/>
      </c>
      <c r="AL29" s="53">
        <f>AJ29*I29</f>
        <v/>
      </c>
      <c r="AM29" s="53">
        <f>AK29*I29</f>
        <v/>
      </c>
      <c r="AN29" s="53">
        <f>AK29-AP29-AQ29</f>
        <v/>
      </c>
      <c r="AO29" s="53">
        <f>AN29*I29</f>
        <v/>
      </c>
      <c r="AP29" s="53">
        <f>$AP$4*AK29</f>
        <v/>
      </c>
      <c r="AQ29" s="53">
        <f>$AQ$4*AK29</f>
        <v/>
      </c>
      <c r="AR29" s="51">
        <f t="array" ref="AR29">VLOOKUP(M29&amp;N29&amp;O29&amp;P29,Variáveis!$A$2:$E$240&amp;Variáveis!$B$2:$F$240&amp;Variáveis!$C$2:$G$240&amp;Variáveis!$D$2:$H$240,5,FALSE)</f>
        <v/>
      </c>
      <c r="AS29" s="53">
        <f>((AJ29*(1-AR29))*AR29)</f>
        <v/>
      </c>
      <c r="AT29" s="53">
        <f>(((J29+(J29*AU29))*0.18)-(J29*AR29))</f>
        <v/>
      </c>
      <c r="AU29" s="55">
        <f>(((1+AV29)*(1-AR29))/(1-0.18)-1)</f>
        <v/>
      </c>
      <c r="AV29" s="55">
        <f>IF(BB29&gt;0,BB29,IF(BA29&gt;0,BA29,IF(AZ29&gt;0,AZ29,IF(AY29&gt;0,AY29,IF(AX29&gt;0,AX29)))))/100</f>
        <v/>
      </c>
      <c r="AW29" s="56">
        <f>VALUE(LEFT(G29,4))</f>
        <v/>
      </c>
      <c r="AX29" s="56">
        <f>VALUE(IFERROR(VLOOKUP(VALUE(LEFT(G29,4)),ST!$C$4:$E$300,3,FALSE),"0"))</f>
        <v/>
      </c>
      <c r="AY29" s="56">
        <f>VALUE(IFERROR(VLOOKUP(VALUE(LEFT(G29,5)),ST!$C$4:$E$300,3,FALSE),"0"))</f>
        <v/>
      </c>
      <c r="AZ29" s="56">
        <f>VALUE(IFERROR(VLOOKUP(VALUE(LEFT(G29,6)),ST!$C$4:$E$300,3,FALSE),"0"))</f>
        <v/>
      </c>
      <c r="BA29" s="56">
        <f>VALUE(IFERROR(VLOOKUP(VALUE(LEFT(G29,7)),ST!$C$4:$E$300,3,FALSE),"0"))</f>
        <v/>
      </c>
      <c r="BB29" s="56">
        <f>VALUE(IFERROR(VLOOKUP(G29,ST!$C$4:$E$400,3,FALSE),"0"))</f>
        <v/>
      </c>
      <c r="BC29" s="57">
        <f>IF(VLOOKUP(AW29,ST!$C$4:$F$298,4,FALSE)&lt;&gt;0,VLOOKUP(AW29,ST!$C$4:$F$298,4,FALSE),VLOOKUP(G29,ST!$C$4:$F$298,4,FALSE))</f>
        <v/>
      </c>
      <c r="BD29" s="57">
        <f>IF(O29="SC","Desconsiderar coluna ICMS ST",IF(O29="PR","Haverá ST", ))</f>
        <v/>
      </c>
      <c r="BE29" s="53">
        <f>W29</f>
        <v/>
      </c>
      <c r="BF29" s="53">
        <f>X29</f>
        <v/>
      </c>
      <c r="BG29" s="53">
        <f>AD29-AS29</f>
        <v/>
      </c>
      <c r="BH29" s="51">
        <f>$W$4+$X$4+AC29+$BJ$4+0.07</f>
        <v/>
      </c>
      <c r="BI29" s="53">
        <f>IF(BD29="Haverá ST",AJ29+AS29+AT29,AJ29+AS29)</f>
        <v/>
      </c>
      <c r="BJ29" s="53">
        <f>T29*$BJ$4</f>
        <v/>
      </c>
      <c r="BK29" s="53">
        <f>T29*$BK$4</f>
        <v/>
      </c>
      <c r="BL29" s="53">
        <f>BE29+BF29+AO29+BJ29+BK29+AD29</f>
        <v/>
      </c>
      <c r="BM29" s="53">
        <f>(T29-BL29)</f>
        <v/>
      </c>
    </row>
    <row r="30" ht="15.75" customHeight="1" s="218">
      <c r="A30" s="58">
        <f>A29+1</f>
        <v/>
      </c>
      <c r="B30" s="144">
        <f>BOM!B30</f>
        <v/>
      </c>
      <c r="C30" s="144">
        <f>BOM!C30</f>
        <v/>
      </c>
      <c r="D30" s="144">
        <f>BOM!D30</f>
        <v/>
      </c>
      <c r="E30" s="144">
        <f>BOM!E30</f>
        <v/>
      </c>
      <c r="F30" s="144">
        <f>BOM!F30</f>
        <v/>
      </c>
      <c r="G30" s="144">
        <f>BOM!G30</f>
        <v/>
      </c>
      <c r="H30" s="144">
        <f>BOM!H30</f>
        <v/>
      </c>
      <c r="I30" s="147" t="n">
        <v>0</v>
      </c>
      <c r="J30" s="146">
        <f>BOM!J30</f>
        <v/>
      </c>
      <c r="K30" s="146">
        <f>BOM!K30</f>
        <v/>
      </c>
      <c r="L30" s="146">
        <f>BOM!L30</f>
        <v/>
      </c>
      <c r="M30" s="146">
        <f>BOM!M30</f>
        <v/>
      </c>
      <c r="N30" s="146">
        <f>BOM!N30</f>
        <v/>
      </c>
      <c r="O30" s="146">
        <f>BOM!O30</f>
        <v/>
      </c>
      <c r="P30" s="146">
        <f>BOM!P30</f>
        <v/>
      </c>
      <c r="Q30" s="46">
        <f>$F$97</f>
        <v/>
      </c>
      <c r="R30" s="46">
        <f>$F$98</f>
        <v/>
      </c>
      <c r="S30" s="48">
        <f>U30-(U30*R30)</f>
        <v/>
      </c>
      <c r="T30" s="48">
        <f>S30*I30</f>
        <v/>
      </c>
      <c r="U30" s="48">
        <f>(AN30)/(1-(BH30+Q30))</f>
        <v/>
      </c>
      <c r="V30" s="48">
        <f>U30*I30</f>
        <v/>
      </c>
      <c r="W30" s="49">
        <f>T30*$W$4</f>
        <v/>
      </c>
      <c r="X30" s="49">
        <f>T30*$X$4</f>
        <v/>
      </c>
      <c r="Y30" s="50">
        <f>M30</f>
        <v/>
      </c>
      <c r="Z30" s="9" t="n"/>
      <c r="AA30" s="9" t="n"/>
      <c r="AB30" s="9" t="n"/>
      <c r="AC30" s="51">
        <f t="array" ref="AC30">IF(I30&gt;0,VLOOKUP(Y30&amp;$P$88&amp;$P$89&amp;$P$90,Variáveis!$O$2:$S$300&amp;Variáveis!$P$2:$T$300&amp;Variáveis!$Q$2:$U$300&amp;Variáveis!$R$2:$V$300,5,FALSE),0)</f>
        <v/>
      </c>
      <c r="AD30" s="52">
        <f>T30*AC30</f>
        <v/>
      </c>
      <c r="AE30" s="53">
        <f>IF(AB30="não",((V30/(1-VLOOKUP(AA30,Variáveis!$AK$3:$AN$29,4,FALSE)))*VLOOKUP(AA30,Variáveis!$AK$3:$AN$29,4,FALSE))-AD30,0)</f>
        <v/>
      </c>
      <c r="AF30" s="53">
        <f>T30*$AF$4</f>
        <v/>
      </c>
      <c r="AG30" s="53">
        <f>IF(AB30="SIM","Cliente pode pagar DIFA na entrada", )</f>
        <v/>
      </c>
      <c r="AH30" s="54" t="n"/>
      <c r="AI30" s="53">
        <f>IF(K30="SIM",(J30*$F$102),J30)</f>
        <v/>
      </c>
      <c r="AJ30" s="53">
        <f>IF(L30="SIM",(AI30*$F$101),AI30)</f>
        <v/>
      </c>
      <c r="AK30" s="53">
        <f>AJ30-AS30</f>
        <v/>
      </c>
      <c r="AL30" s="53">
        <f>AJ30*I30</f>
        <v/>
      </c>
      <c r="AM30" s="53">
        <f>AK30*I30</f>
        <v/>
      </c>
      <c r="AN30" s="53">
        <f>AK30-AP30-AQ30</f>
        <v/>
      </c>
      <c r="AO30" s="53">
        <f>AN30*I30</f>
        <v/>
      </c>
      <c r="AP30" s="53">
        <f>$AP$4*AK30</f>
        <v/>
      </c>
      <c r="AQ30" s="53">
        <f>$AQ$4*AK30</f>
        <v/>
      </c>
      <c r="AR30" s="51">
        <f t="array" ref="AR30">VLOOKUP(M30&amp;N30&amp;O30&amp;P30,Variáveis!$A$2:$E$240&amp;Variáveis!$B$2:$F$240&amp;Variáveis!$C$2:$G$240&amp;Variáveis!$D$2:$H$240,5,FALSE)</f>
        <v/>
      </c>
      <c r="AS30" s="53">
        <f>((AJ30*(1-AR30))*AR30)</f>
        <v/>
      </c>
      <c r="AT30" s="53">
        <f>(((J30+(J30*AU30))*0.18)-(J30*AR30))</f>
        <v/>
      </c>
      <c r="AU30" s="55">
        <f>(((1+AV30)*(1-AR30))/(1-0.18)-1)</f>
        <v/>
      </c>
      <c r="AV30" s="55">
        <f>IF(BB30&gt;0,BB30,IF(BA30&gt;0,BA30,IF(AZ30&gt;0,AZ30,IF(AY30&gt;0,AY30,IF(AX30&gt;0,AX30)))))/100</f>
        <v/>
      </c>
      <c r="AW30" s="56">
        <f>VALUE(LEFT(G30,4))</f>
        <v/>
      </c>
      <c r="AX30" s="56">
        <f>VALUE(IFERROR(VLOOKUP(VALUE(LEFT(G30,4)),ST!$C$4:$E$300,3,FALSE),"0"))</f>
        <v/>
      </c>
      <c r="AY30" s="56">
        <f>VALUE(IFERROR(VLOOKUP(VALUE(LEFT(G30,5)),ST!$C$4:$E$300,3,FALSE),"0"))</f>
        <v/>
      </c>
      <c r="AZ30" s="56">
        <f>VALUE(IFERROR(VLOOKUP(VALUE(LEFT(G30,6)),ST!$C$4:$E$300,3,FALSE),"0"))</f>
        <v/>
      </c>
      <c r="BA30" s="56">
        <f>VALUE(IFERROR(VLOOKUP(VALUE(LEFT(G30,7)),ST!$C$4:$E$300,3,FALSE),"0"))</f>
        <v/>
      </c>
      <c r="BB30" s="56">
        <f>VALUE(IFERROR(VLOOKUP(G30,ST!$C$4:$E$400,3,FALSE),"0"))</f>
        <v/>
      </c>
      <c r="BC30" s="57">
        <f>IF(VLOOKUP(AW30,ST!$C$4:$F$298,4,FALSE)&lt;&gt;0,VLOOKUP(AW30,ST!$C$4:$F$298,4,FALSE),VLOOKUP(G30,ST!$C$4:$F$298,4,FALSE))</f>
        <v/>
      </c>
      <c r="BD30" s="57">
        <f>IF(O30="SC","Desconsiderar coluna ICMS ST",IF(O30="PR","Haverá ST", ))</f>
        <v/>
      </c>
      <c r="BE30" s="53">
        <f>W30</f>
        <v/>
      </c>
      <c r="BF30" s="53">
        <f>X30</f>
        <v/>
      </c>
      <c r="BG30" s="53">
        <f>AD30-AS30</f>
        <v/>
      </c>
      <c r="BH30" s="51">
        <f>$W$4+$X$4+AC30+$BJ$4+0.07</f>
        <v/>
      </c>
      <c r="BI30" s="53">
        <f>IF(BD30="Haverá ST",AJ30+AS30+AT30,AJ30+AS30)</f>
        <v/>
      </c>
      <c r="BJ30" s="53">
        <f>T30*$BJ$4</f>
        <v/>
      </c>
      <c r="BK30" s="53">
        <f>T30*$BK$4</f>
        <v/>
      </c>
      <c r="BL30" s="53">
        <f>BE30+BF30+AO30+BJ30+BK30+AD30</f>
        <v/>
      </c>
      <c r="BM30" s="53">
        <f>(T30-BL30)</f>
        <v/>
      </c>
    </row>
    <row r="31" ht="15.75" customHeight="1" s="218">
      <c r="A31" s="58">
        <f>A30+1</f>
        <v/>
      </c>
      <c r="B31" s="144">
        <f>BOM!B31</f>
        <v/>
      </c>
      <c r="C31" s="144">
        <f>BOM!C31</f>
        <v/>
      </c>
      <c r="D31" s="144">
        <f>BOM!D31</f>
        <v/>
      </c>
      <c r="E31" s="144">
        <f>BOM!E31</f>
        <v/>
      </c>
      <c r="F31" s="144">
        <f>BOM!F31</f>
        <v/>
      </c>
      <c r="G31" s="144">
        <f>BOM!G31</f>
        <v/>
      </c>
      <c r="H31" s="144">
        <f>BOM!H31</f>
        <v/>
      </c>
      <c r="I31" s="147" t="n">
        <v>0</v>
      </c>
      <c r="J31" s="146">
        <f>BOM!J31</f>
        <v/>
      </c>
      <c r="K31" s="146">
        <f>BOM!K31</f>
        <v/>
      </c>
      <c r="L31" s="146">
        <f>BOM!L31</f>
        <v/>
      </c>
      <c r="M31" s="146">
        <f>BOM!M31</f>
        <v/>
      </c>
      <c r="N31" s="146">
        <f>BOM!N31</f>
        <v/>
      </c>
      <c r="O31" s="146">
        <f>BOM!O31</f>
        <v/>
      </c>
      <c r="P31" s="146">
        <f>BOM!P31</f>
        <v/>
      </c>
      <c r="Q31" s="46">
        <f>$F$97</f>
        <v/>
      </c>
      <c r="R31" s="46">
        <f>$F$98</f>
        <v/>
      </c>
      <c r="S31" s="48">
        <f>U31-(U31*R31)</f>
        <v/>
      </c>
      <c r="T31" s="48">
        <f>S31*I31</f>
        <v/>
      </c>
      <c r="U31" s="48">
        <f>(AN31)/(1-(BH31+Q31))</f>
        <v/>
      </c>
      <c r="V31" s="48">
        <f>U31*I31</f>
        <v/>
      </c>
      <c r="W31" s="49">
        <f>T31*$W$4</f>
        <v/>
      </c>
      <c r="X31" s="49">
        <f>T31*$X$4</f>
        <v/>
      </c>
      <c r="Y31" s="50">
        <f>M31</f>
        <v/>
      </c>
      <c r="Z31" s="9" t="n"/>
      <c r="AA31" s="9" t="n"/>
      <c r="AB31" s="9" t="n"/>
      <c r="AC31" s="51">
        <f t="array" ref="AC31">IF(I31&gt;0,VLOOKUP(Y31&amp;$P$88&amp;$P$89&amp;$P$90,Variáveis!$O$2:$S$300&amp;Variáveis!$P$2:$T$300&amp;Variáveis!$Q$2:$U$300&amp;Variáveis!$R$2:$V$300,5,FALSE),0)</f>
        <v/>
      </c>
      <c r="AD31" s="52">
        <f>T31*AC31</f>
        <v/>
      </c>
      <c r="AE31" s="53">
        <f>IF(AB31="não",((V31/(1-VLOOKUP(AA31,Variáveis!$AK$3:$AN$29,4,FALSE)))*VLOOKUP(AA31,Variáveis!$AK$3:$AN$29,4,FALSE))-AD31,0)</f>
        <v/>
      </c>
      <c r="AF31" s="53">
        <f>T31*$AF$4</f>
        <v/>
      </c>
      <c r="AG31" s="53">
        <f>IF(AB31="SIM","Cliente pode pagar DIFA na entrada", )</f>
        <v/>
      </c>
      <c r="AH31" s="54" t="n"/>
      <c r="AI31" s="53">
        <f>IF(K31="SIM",(J31*$F$102),J31)</f>
        <v/>
      </c>
      <c r="AJ31" s="53">
        <f>IF(L31="SIM",(AI31*$F$101),AI31)</f>
        <v/>
      </c>
      <c r="AK31" s="53">
        <f>AJ31-AS31</f>
        <v/>
      </c>
      <c r="AL31" s="53">
        <f>AJ31*I31</f>
        <v/>
      </c>
      <c r="AM31" s="53">
        <f>AK31*I31</f>
        <v/>
      </c>
      <c r="AN31" s="53">
        <f>AK31-AP31-AQ31</f>
        <v/>
      </c>
      <c r="AO31" s="53">
        <f>AN31*I31</f>
        <v/>
      </c>
      <c r="AP31" s="53">
        <f>$AP$4*AK31</f>
        <v/>
      </c>
      <c r="AQ31" s="53">
        <f>$AQ$4*AK31</f>
        <v/>
      </c>
      <c r="AR31" s="51">
        <f t="array" ref="AR31">VLOOKUP(M31&amp;N31&amp;O31&amp;P31,Variáveis!$A$2:$E$240&amp;Variáveis!$B$2:$F$240&amp;Variáveis!$C$2:$G$240&amp;Variáveis!$D$2:$H$240,5,FALSE)</f>
        <v/>
      </c>
      <c r="AS31" s="53">
        <f>((AJ31*(1-AR31))*AR31)</f>
        <v/>
      </c>
      <c r="AT31" s="53">
        <f>(((J31+(J31*AU31))*0.18)-(J31*AR31))</f>
        <v/>
      </c>
      <c r="AU31" s="55">
        <f>(((1+AV31)*(1-AR31))/(1-0.18)-1)</f>
        <v/>
      </c>
      <c r="AV31" s="55">
        <f>IF(BB31&gt;0,BB31,IF(BA31&gt;0,BA31,IF(AZ31&gt;0,AZ31,IF(AY31&gt;0,AY31,IF(AX31&gt;0,AX31)))))/100</f>
        <v/>
      </c>
      <c r="AW31" s="56">
        <f>VALUE(LEFT(G31,4))</f>
        <v/>
      </c>
      <c r="AX31" s="56">
        <f>VALUE(IFERROR(VLOOKUP(VALUE(LEFT(G31,4)),ST!$C$4:$E$300,3,FALSE),"0"))</f>
        <v/>
      </c>
      <c r="AY31" s="56">
        <f>VALUE(IFERROR(VLOOKUP(VALUE(LEFT(G31,5)),ST!$C$4:$E$300,3,FALSE),"0"))</f>
        <v/>
      </c>
      <c r="AZ31" s="56">
        <f>VALUE(IFERROR(VLOOKUP(VALUE(LEFT(G31,6)),ST!$C$4:$E$300,3,FALSE),"0"))</f>
        <v/>
      </c>
      <c r="BA31" s="56">
        <f>VALUE(IFERROR(VLOOKUP(VALUE(LEFT(G31,7)),ST!$C$4:$E$300,3,FALSE),"0"))</f>
        <v/>
      </c>
      <c r="BB31" s="56">
        <f>VALUE(IFERROR(VLOOKUP(G31,ST!$C$4:$E$400,3,FALSE),"0"))</f>
        <v/>
      </c>
      <c r="BC31" s="57">
        <f>IF(VLOOKUP(AW31,ST!$C$4:$F$298,4,FALSE)&lt;&gt;0,VLOOKUP(AW31,ST!$C$4:$F$298,4,FALSE),VLOOKUP(G31,ST!$C$4:$F$298,4,FALSE))</f>
        <v/>
      </c>
      <c r="BD31" s="57">
        <f>IF(O31="SC","Desconsiderar coluna ICMS ST",IF(O31="PR","Haverá ST", ))</f>
        <v/>
      </c>
      <c r="BE31" s="53">
        <f>W31</f>
        <v/>
      </c>
      <c r="BF31" s="53">
        <f>X31</f>
        <v/>
      </c>
      <c r="BG31" s="53">
        <f>AD31-AS31</f>
        <v/>
      </c>
      <c r="BH31" s="51">
        <f>$W$4+$X$4+AC31+$BJ$4+0.07</f>
        <v/>
      </c>
      <c r="BI31" s="53">
        <f>IF(BD31="Haverá ST",AJ31+AS31+AT31,AJ31+AS31)</f>
        <v/>
      </c>
      <c r="BJ31" s="53">
        <f>T31*$BJ$4</f>
        <v/>
      </c>
      <c r="BK31" s="53">
        <f>T31*$BK$4</f>
        <v/>
      </c>
      <c r="BL31" s="53">
        <f>BE31+BF31+AO31+BJ31+BK31+AD31</f>
        <v/>
      </c>
      <c r="BM31" s="53">
        <f>(T31-BL31)</f>
        <v/>
      </c>
    </row>
    <row r="32" ht="15.75" customHeight="1" s="218">
      <c r="A32" s="58">
        <f>A31+1</f>
        <v/>
      </c>
      <c r="B32" s="144">
        <f>BOM!B32</f>
        <v/>
      </c>
      <c r="C32" s="144">
        <f>BOM!C32</f>
        <v/>
      </c>
      <c r="D32" s="144">
        <f>BOM!D32</f>
        <v/>
      </c>
      <c r="E32" s="144">
        <f>BOM!E32</f>
        <v/>
      </c>
      <c r="F32" s="39">
        <f>BOM!F32</f>
        <v/>
      </c>
      <c r="G32" s="144">
        <f>BOM!G32</f>
        <v/>
      </c>
      <c r="H32" s="144">
        <f>BOM!H32</f>
        <v/>
      </c>
      <c r="I32" s="148" t="n">
        <v>0</v>
      </c>
      <c r="J32" s="146">
        <f>BOM!J32</f>
        <v/>
      </c>
      <c r="K32" s="146">
        <f>BOM!K32</f>
        <v/>
      </c>
      <c r="L32" s="146">
        <f>BOM!L32</f>
        <v/>
      </c>
      <c r="M32" s="146">
        <f>BOM!M32</f>
        <v/>
      </c>
      <c r="N32" s="146">
        <f>BOM!N32</f>
        <v/>
      </c>
      <c r="O32" s="146">
        <f>BOM!O32</f>
        <v/>
      </c>
      <c r="P32" s="146">
        <f>BOM!P32</f>
        <v/>
      </c>
      <c r="Q32" s="46">
        <f>$F$97</f>
        <v/>
      </c>
      <c r="R32" s="46">
        <f>$F$98</f>
        <v/>
      </c>
      <c r="S32" s="48">
        <f>U32-(U32*R32)</f>
        <v/>
      </c>
      <c r="T32" s="48">
        <f>S32*I32</f>
        <v/>
      </c>
      <c r="U32" s="48">
        <f>(AN32)/(1-(BH32+Q32))</f>
        <v/>
      </c>
      <c r="V32" s="48">
        <f>U32*I32</f>
        <v/>
      </c>
      <c r="W32" s="49">
        <f>T32*$W$4</f>
        <v/>
      </c>
      <c r="X32" s="49">
        <f>T32*$X$4</f>
        <v/>
      </c>
      <c r="Y32" s="50">
        <f>M32</f>
        <v/>
      </c>
      <c r="Z32" s="9" t="n"/>
      <c r="AA32" s="9" t="n"/>
      <c r="AB32" s="9" t="n"/>
      <c r="AC32" s="51">
        <f t="array" ref="AC32">IF(I32&gt;0,VLOOKUP(Y32&amp;$P$88&amp;$P$89&amp;$P$90,Variáveis!$O$2:$S$300&amp;Variáveis!$P$2:$T$300&amp;Variáveis!$Q$2:$U$300&amp;Variáveis!$R$2:$V$300,5,FALSE),0)</f>
        <v/>
      </c>
      <c r="AD32" s="52">
        <f>T32*AC32</f>
        <v/>
      </c>
      <c r="AE32" s="53">
        <f>IF(AB32="não",((V32/(1-VLOOKUP(AA32,Variáveis!$AK$3:$AN$29,4,FALSE)))*VLOOKUP(AA32,Variáveis!$AK$3:$AN$29,4,FALSE))-AD32,0)</f>
        <v/>
      </c>
      <c r="AF32" s="53">
        <f>T32*$AF$4</f>
        <v/>
      </c>
      <c r="AG32" s="53">
        <f>IF(AB32="SIM","Cliente pode pagar DIFA na entrada", )</f>
        <v/>
      </c>
      <c r="AH32" s="54" t="n"/>
      <c r="AI32" s="53">
        <f>IF(K32="SIM",(J32*$F$102),J32)</f>
        <v/>
      </c>
      <c r="AJ32" s="53">
        <f>IF(L32="SIM",(AI32*$F$101),AI32)</f>
        <v/>
      </c>
      <c r="AK32" s="53">
        <f>AJ32-AS32</f>
        <v/>
      </c>
      <c r="AL32" s="53">
        <f>AJ32*I32</f>
        <v/>
      </c>
      <c r="AM32" s="53">
        <f>AK32*I32</f>
        <v/>
      </c>
      <c r="AN32" s="53">
        <f>AK32-AP32-AQ32</f>
        <v/>
      </c>
      <c r="AO32" s="53">
        <f>AN32*I32</f>
        <v/>
      </c>
      <c r="AP32" s="53">
        <f>$AP$4*AK32</f>
        <v/>
      </c>
      <c r="AQ32" s="53">
        <f>$AQ$4*AK32</f>
        <v/>
      </c>
      <c r="AR32" s="51">
        <f t="array" ref="AR32">VLOOKUP(M32&amp;N32&amp;O32&amp;P32,Variáveis!$A$2:$E$240&amp;Variáveis!$B$2:$F$240&amp;Variáveis!$C$2:$G$240&amp;Variáveis!$D$2:$H$240,5,FALSE)</f>
        <v/>
      </c>
      <c r="AS32" s="53">
        <f>((AJ32*(1-AR32))*AR32)</f>
        <v/>
      </c>
      <c r="AT32" s="53">
        <f>(((J32+(J32*AU32))*0.18)-(J32*AR32))</f>
        <v/>
      </c>
      <c r="AU32" s="55">
        <f>(((1+AV32)*(1-AR32))/(1-0.18)-1)</f>
        <v/>
      </c>
      <c r="AV32" s="55">
        <f>IF(BB32&gt;0,BB32,IF(BA32&gt;0,BA32,IF(AZ32&gt;0,AZ32,IF(AY32&gt;0,AY32,IF(AX32&gt;0,AX32)))))/100</f>
        <v/>
      </c>
      <c r="AW32" s="56">
        <f>VALUE(LEFT(G32,4))</f>
        <v/>
      </c>
      <c r="AX32" s="56">
        <f>VALUE(IFERROR(VLOOKUP(VALUE(LEFT(G32,4)),ST!$C$4:$E$300,3,FALSE),"0"))</f>
        <v/>
      </c>
      <c r="AY32" s="56">
        <f>VALUE(IFERROR(VLOOKUP(VALUE(LEFT(G32,5)),ST!$C$4:$E$300,3,FALSE),"0"))</f>
        <v/>
      </c>
      <c r="AZ32" s="56">
        <f>VALUE(IFERROR(VLOOKUP(VALUE(LEFT(G32,6)),ST!$C$4:$E$300,3,FALSE),"0"))</f>
        <v/>
      </c>
      <c r="BA32" s="56">
        <f>VALUE(IFERROR(VLOOKUP(VALUE(LEFT(G32,7)),ST!$C$4:$E$300,3,FALSE),"0"))</f>
        <v/>
      </c>
      <c r="BB32" s="56">
        <f>VALUE(IFERROR(VLOOKUP(G32,ST!$C$4:$E$400,3,FALSE),"0"))</f>
        <v/>
      </c>
      <c r="BC32" s="57">
        <f>IF(VLOOKUP(AW32,ST!$C$4:$F$298,4,FALSE)&lt;&gt;0,VLOOKUP(AW32,ST!$C$4:$F$298,4,FALSE),VLOOKUP(G32,ST!$C$4:$F$298,4,FALSE))</f>
        <v/>
      </c>
      <c r="BD32" s="57">
        <f>IF(O32="SC","Desconsiderar coluna ICMS ST",IF(O32="PR","Haverá ST", ))</f>
        <v/>
      </c>
      <c r="BE32" s="53">
        <f>W32</f>
        <v/>
      </c>
      <c r="BF32" s="53">
        <f>X32</f>
        <v/>
      </c>
      <c r="BG32" s="53">
        <f>AD32-AS32</f>
        <v/>
      </c>
      <c r="BH32" s="51">
        <f>$W$4+$X$4+AC32+$BJ$4+0.07</f>
        <v/>
      </c>
      <c r="BI32" s="53">
        <f>IF(BD32="Haverá ST",AJ32+AS32+AT32,AJ32+AS32)</f>
        <v/>
      </c>
      <c r="BJ32" s="53">
        <f>T32*$BJ$4</f>
        <v/>
      </c>
      <c r="BK32" s="53">
        <f>T32*$BK$4</f>
        <v/>
      </c>
      <c r="BL32" s="53">
        <f>BE32+BF32+AO32+BJ32+BK32+AD32</f>
        <v/>
      </c>
      <c r="BM32" s="53">
        <f>(T32-BL32)</f>
        <v/>
      </c>
    </row>
    <row r="33" ht="15.75" customHeight="1" s="218">
      <c r="A33" s="58">
        <f>A32+1</f>
        <v/>
      </c>
      <c r="B33" s="144">
        <f>BOM!B33</f>
        <v/>
      </c>
      <c r="C33" s="144">
        <f>BOM!C33</f>
        <v/>
      </c>
      <c r="D33" s="144">
        <f>BOM!D33</f>
        <v/>
      </c>
      <c r="E33" s="144">
        <f>BOM!E33</f>
        <v/>
      </c>
      <c r="F33" s="144">
        <f>BOM!F33</f>
        <v/>
      </c>
      <c r="G33" s="144">
        <f>BOM!G33</f>
        <v/>
      </c>
      <c r="H33" s="144">
        <f>BOM!H33</f>
        <v/>
      </c>
      <c r="I33" s="148" t="n">
        <v>0</v>
      </c>
      <c r="J33" s="146">
        <f>BOM!J33</f>
        <v/>
      </c>
      <c r="K33" s="146">
        <f>BOM!K33</f>
        <v/>
      </c>
      <c r="L33" s="146">
        <f>BOM!L33</f>
        <v/>
      </c>
      <c r="M33" s="146">
        <f>BOM!M33</f>
        <v/>
      </c>
      <c r="N33" s="146">
        <f>BOM!N33</f>
        <v/>
      </c>
      <c r="O33" s="146">
        <f>BOM!O33</f>
        <v/>
      </c>
      <c r="P33" s="146">
        <f>BOM!P33</f>
        <v/>
      </c>
      <c r="Q33" s="46">
        <f>$F$97</f>
        <v/>
      </c>
      <c r="R33" s="46">
        <f>$F$98</f>
        <v/>
      </c>
      <c r="S33" s="48">
        <f>U33-(U33*R33)</f>
        <v/>
      </c>
      <c r="T33" s="48">
        <f>S33*I33</f>
        <v/>
      </c>
      <c r="U33" s="48">
        <f>(AN33)/(1-(BH33+Q33))</f>
        <v/>
      </c>
      <c r="V33" s="48">
        <f>U33*I33</f>
        <v/>
      </c>
      <c r="W33" s="49">
        <f>T33*$W$4</f>
        <v/>
      </c>
      <c r="X33" s="49">
        <f>T33*$X$4</f>
        <v/>
      </c>
      <c r="Y33" s="50">
        <f>M33</f>
        <v/>
      </c>
      <c r="Z33" s="9" t="n"/>
      <c r="AA33" s="9" t="n"/>
      <c r="AB33" s="9" t="n"/>
      <c r="AC33" s="51">
        <f t="array" ref="AC33">IF(I33&gt;0,VLOOKUP(Y33&amp;$P$88&amp;$P$89&amp;$P$90,Variáveis!$O$2:$S$300&amp;Variáveis!$P$2:$T$300&amp;Variáveis!$Q$2:$U$300&amp;Variáveis!$R$2:$V$300,5,FALSE),0)</f>
        <v/>
      </c>
      <c r="AD33" s="52">
        <f>T33*AC33</f>
        <v/>
      </c>
      <c r="AE33" s="53">
        <f>IF(AB33="não",((V33/(1-VLOOKUP(AA33,Variáveis!$AK$3:$AN$29,4,FALSE)))*VLOOKUP(AA33,Variáveis!$AK$3:$AN$29,4,FALSE))-AD33,0)</f>
        <v/>
      </c>
      <c r="AF33" s="53">
        <f>T33*$AF$4</f>
        <v/>
      </c>
      <c r="AG33" s="53">
        <f>IF(AB33="SIM","Cliente pode pagar DIFA na entrada", )</f>
        <v/>
      </c>
      <c r="AH33" s="54" t="n"/>
      <c r="AI33" s="53">
        <f>IF(K33="SIM",(J33*$F$102),J33)</f>
        <v/>
      </c>
      <c r="AJ33" s="53">
        <f>IF(L33="SIM",(AI33*$F$101),AI33)</f>
        <v/>
      </c>
      <c r="AK33" s="53">
        <f>AJ33-AS33</f>
        <v/>
      </c>
      <c r="AL33" s="53">
        <f>AJ33*I33</f>
        <v/>
      </c>
      <c r="AM33" s="53">
        <f>AK33*I33</f>
        <v/>
      </c>
      <c r="AN33" s="53">
        <f>AK33-AP33-AQ33</f>
        <v/>
      </c>
      <c r="AO33" s="53">
        <f>AN33*I33</f>
        <v/>
      </c>
      <c r="AP33" s="53">
        <f>$AP$4*AK33</f>
        <v/>
      </c>
      <c r="AQ33" s="53">
        <f>$AQ$4*AK33</f>
        <v/>
      </c>
      <c r="AR33" s="51">
        <f t="array" ref="AR33">VLOOKUP(M33&amp;N33&amp;O33&amp;P33,Variáveis!$A$2:$E$240&amp;Variáveis!$B$2:$F$240&amp;Variáveis!$C$2:$G$240&amp;Variáveis!$D$2:$H$240,5,FALSE)</f>
        <v/>
      </c>
      <c r="AS33" s="53">
        <f>((AJ33*(1-AR33))*AR33)</f>
        <v/>
      </c>
      <c r="AT33" s="53">
        <f>(((J33+(J33*AU33))*0.18)-(J33*AR33))</f>
        <v/>
      </c>
      <c r="AU33" s="55">
        <f>(((1+AV33)*(1-AR33))/(1-0.18)-1)</f>
        <v/>
      </c>
      <c r="AV33" s="55">
        <f>IF(BB33&gt;0,BB33,IF(BA33&gt;0,BA33,IF(AZ33&gt;0,AZ33,IF(AY33&gt;0,AY33,IF(AX33&gt;0,AX33)))))/100</f>
        <v/>
      </c>
      <c r="AW33" s="56">
        <f>VALUE(LEFT(G33,4))</f>
        <v/>
      </c>
      <c r="AX33" s="56">
        <f>VALUE(IFERROR(VLOOKUP(VALUE(LEFT(G33,4)),ST!$C$4:$E$300,3,FALSE),"0"))</f>
        <v/>
      </c>
      <c r="AY33" s="56">
        <f>VALUE(IFERROR(VLOOKUP(VALUE(LEFT(G33,5)),ST!$C$4:$E$300,3,FALSE),"0"))</f>
        <v/>
      </c>
      <c r="AZ33" s="56">
        <f>VALUE(IFERROR(VLOOKUP(VALUE(LEFT(G33,6)),ST!$C$4:$E$300,3,FALSE),"0"))</f>
        <v/>
      </c>
      <c r="BA33" s="56">
        <f>VALUE(IFERROR(VLOOKUP(VALUE(LEFT(G33,7)),ST!$C$4:$E$300,3,FALSE),"0"))</f>
        <v/>
      </c>
      <c r="BB33" s="56">
        <f>VALUE(IFERROR(VLOOKUP(G33,ST!$C$4:$E$400,3,FALSE),"0"))</f>
        <v/>
      </c>
      <c r="BC33" s="57">
        <f>IF(VLOOKUP(AW33,ST!$C$4:$F$298,4,FALSE)&lt;&gt;0,VLOOKUP(AW33,ST!$C$4:$F$298,4,FALSE),VLOOKUP(G33,ST!$C$4:$F$298,4,FALSE))</f>
        <v/>
      </c>
      <c r="BD33" s="57">
        <f>IF(O33="SC","Desconsiderar coluna ICMS ST",IF(O33="PR","Haverá ST", ))</f>
        <v/>
      </c>
      <c r="BE33" s="53">
        <f>W33</f>
        <v/>
      </c>
      <c r="BF33" s="53">
        <f>X33</f>
        <v/>
      </c>
      <c r="BG33" s="53">
        <f>AD33-AS33</f>
        <v/>
      </c>
      <c r="BH33" s="51">
        <f>$W$4+$X$4+AC33+$BJ$4+0.07</f>
        <v/>
      </c>
      <c r="BI33" s="53">
        <f>IF(BD33="Haverá ST",AJ33+AS33+AT33,AJ33+AS33)</f>
        <v/>
      </c>
      <c r="BJ33" s="53">
        <f>T33*$BJ$4</f>
        <v/>
      </c>
      <c r="BK33" s="53">
        <f>T33*$BK$4</f>
        <v/>
      </c>
      <c r="BL33" s="53">
        <f>BE33+BF33+AO33+BJ33+BK33+AD33</f>
        <v/>
      </c>
      <c r="BM33" s="53">
        <f>(T33-BL33)</f>
        <v/>
      </c>
    </row>
    <row r="34" ht="15.75" customHeight="1" s="218">
      <c r="A34" s="58">
        <f>A33+1</f>
        <v/>
      </c>
      <c r="B34" s="144">
        <f>BOM!B34</f>
        <v/>
      </c>
      <c r="C34" s="144">
        <f>BOM!C34</f>
        <v/>
      </c>
      <c r="D34" s="144">
        <f>BOM!D34</f>
        <v/>
      </c>
      <c r="E34" s="144">
        <f>BOM!E34</f>
        <v/>
      </c>
      <c r="F34" s="144">
        <f>BOM!F34</f>
        <v/>
      </c>
      <c r="G34" s="144">
        <f>BOM!G34</f>
        <v/>
      </c>
      <c r="H34" s="144">
        <f>BOM!H34</f>
        <v/>
      </c>
      <c r="I34" s="148" t="n">
        <v>0</v>
      </c>
      <c r="J34" s="146">
        <f>BOM!J34</f>
        <v/>
      </c>
      <c r="K34" s="146">
        <f>BOM!K34</f>
        <v/>
      </c>
      <c r="L34" s="146">
        <f>BOM!L34</f>
        <v/>
      </c>
      <c r="M34" s="146">
        <f>BOM!M34</f>
        <v/>
      </c>
      <c r="N34" s="146">
        <f>BOM!N34</f>
        <v/>
      </c>
      <c r="O34" s="146">
        <f>BOM!O34</f>
        <v/>
      </c>
      <c r="P34" s="146">
        <f>BOM!P34</f>
        <v/>
      </c>
      <c r="Q34" s="46">
        <f>$F$97</f>
        <v/>
      </c>
      <c r="R34" s="46">
        <f>$F$98</f>
        <v/>
      </c>
      <c r="S34" s="48">
        <f>U34-(U34*R34)</f>
        <v/>
      </c>
      <c r="T34" s="48">
        <f>S34*I34</f>
        <v/>
      </c>
      <c r="U34" s="48">
        <f>(AN34)/(1-(BH34+Q34))</f>
        <v/>
      </c>
      <c r="V34" s="48">
        <f>U34*I34</f>
        <v/>
      </c>
      <c r="W34" s="49">
        <f>T34*$W$4</f>
        <v/>
      </c>
      <c r="X34" s="49">
        <f>T34*$X$4</f>
        <v/>
      </c>
      <c r="Y34" s="50">
        <f>M34</f>
        <v/>
      </c>
      <c r="Z34" s="9" t="n"/>
      <c r="AA34" s="9" t="n"/>
      <c r="AB34" s="9" t="n"/>
      <c r="AC34" s="51">
        <f t="array" ref="AC34">IF(I34&gt;0,VLOOKUP(Y34&amp;$P$88&amp;$P$89&amp;$P$90,Variáveis!$O$2:$S$300&amp;Variáveis!$P$2:$T$300&amp;Variáveis!$Q$2:$U$300&amp;Variáveis!$R$2:$V$300,5,FALSE),0)</f>
        <v/>
      </c>
      <c r="AD34" s="52">
        <f>T34*AC34</f>
        <v/>
      </c>
      <c r="AE34" s="53">
        <f>IF(AB34="não",((V34/(1-VLOOKUP(AA34,Variáveis!$AK$3:$AN$29,4,FALSE)))*VLOOKUP(AA34,Variáveis!$AK$3:$AN$29,4,FALSE))-AD34,0)</f>
        <v/>
      </c>
      <c r="AF34" s="53">
        <f>T34*$AF$4</f>
        <v/>
      </c>
      <c r="AG34" s="53">
        <f>IF(AB34="SIM","Cliente pode pagar DIFA na entrada", )</f>
        <v/>
      </c>
      <c r="AH34" s="54" t="n"/>
      <c r="AI34" s="53">
        <f>IF(K34="SIM",(J34*$F$102),J34)</f>
        <v/>
      </c>
      <c r="AJ34" s="53">
        <f>IF(L34="SIM",(AI34*$F$101),AI34)</f>
        <v/>
      </c>
      <c r="AK34" s="53">
        <f>AJ34-AS34</f>
        <v/>
      </c>
      <c r="AL34" s="53">
        <f>AJ34*I34</f>
        <v/>
      </c>
      <c r="AM34" s="53">
        <f>AK34*I34</f>
        <v/>
      </c>
      <c r="AN34" s="53">
        <f>AK34-AP34-AQ34</f>
        <v/>
      </c>
      <c r="AO34" s="53">
        <f>AN34*I34</f>
        <v/>
      </c>
      <c r="AP34" s="53">
        <f>$AP$4*AK34</f>
        <v/>
      </c>
      <c r="AQ34" s="53">
        <f>$AQ$4*AK34</f>
        <v/>
      </c>
      <c r="AR34" s="51">
        <f t="array" ref="AR34">VLOOKUP(M34&amp;N34&amp;O34&amp;P34,Variáveis!$A$2:$E$240&amp;Variáveis!$B$2:$F$240&amp;Variáveis!$C$2:$G$240&amp;Variáveis!$D$2:$H$240,5,FALSE)</f>
        <v/>
      </c>
      <c r="AS34" s="53">
        <f>((AJ34*(1-AR34))*AR34)</f>
        <v/>
      </c>
      <c r="AT34" s="53">
        <f>(((J34+(J34*AU34))*0.18)-(J34*AR34))</f>
        <v/>
      </c>
      <c r="AU34" s="55">
        <f>(((1+AV34)*(1-AR34))/(1-0.18)-1)</f>
        <v/>
      </c>
      <c r="AV34" s="55">
        <f>IF(BB34&gt;0,BB34,IF(BA34&gt;0,BA34,IF(AZ34&gt;0,AZ34,IF(AY34&gt;0,AY34,IF(AX34&gt;0,AX34)))))/100</f>
        <v/>
      </c>
      <c r="AW34" s="56">
        <f>VALUE(LEFT(G34,4))</f>
        <v/>
      </c>
      <c r="AX34" s="56">
        <f>VALUE(IFERROR(VLOOKUP(VALUE(LEFT(G34,4)),ST!$C$4:$E$300,3,FALSE),"0"))</f>
        <v/>
      </c>
      <c r="AY34" s="56">
        <f>VALUE(IFERROR(VLOOKUP(VALUE(LEFT(G34,5)),ST!$C$4:$E$300,3,FALSE),"0"))</f>
        <v/>
      </c>
      <c r="AZ34" s="56">
        <f>VALUE(IFERROR(VLOOKUP(VALUE(LEFT(G34,6)),ST!$C$4:$E$300,3,FALSE),"0"))</f>
        <v/>
      </c>
      <c r="BA34" s="56">
        <f>VALUE(IFERROR(VLOOKUP(VALUE(LEFT(G34,7)),ST!$C$4:$E$300,3,FALSE),"0"))</f>
        <v/>
      </c>
      <c r="BB34" s="56">
        <f>VALUE(IFERROR(VLOOKUP(G34,ST!$C$4:$E$400,3,FALSE),"0"))</f>
        <v/>
      </c>
      <c r="BC34" s="57">
        <f>IF(VLOOKUP(AW34,ST!$C$4:$F$298,4,FALSE)&lt;&gt;0,VLOOKUP(AW34,ST!$C$4:$F$298,4,FALSE),VLOOKUP(G34,ST!$C$4:$F$298,4,FALSE))</f>
        <v/>
      </c>
      <c r="BD34" s="57">
        <f>IF(O34="SC","Desconsiderar coluna ICMS ST",IF(O34="PR","Haverá ST", ))</f>
        <v/>
      </c>
      <c r="BE34" s="53">
        <f>W34</f>
        <v/>
      </c>
      <c r="BF34" s="53">
        <f>X34</f>
        <v/>
      </c>
      <c r="BG34" s="53">
        <f>AD34-AS34</f>
        <v/>
      </c>
      <c r="BH34" s="51">
        <f>$W$4+$X$4+AC34+$BJ$4+0.07</f>
        <v/>
      </c>
      <c r="BI34" s="53">
        <f>IF(BD34="Haverá ST",AJ34+AS34+AT34,AJ34+AS34)</f>
        <v/>
      </c>
      <c r="BJ34" s="53">
        <f>T34*$BJ$4</f>
        <v/>
      </c>
      <c r="BK34" s="53">
        <f>T34*$BK$4</f>
        <v/>
      </c>
      <c r="BL34" s="53">
        <f>BE34+BF34+AO34+BJ34+BK34+AD34</f>
        <v/>
      </c>
      <c r="BM34" s="53">
        <f>(T34-BL34)</f>
        <v/>
      </c>
    </row>
    <row r="35" ht="15.75" customHeight="1" s="218">
      <c r="A35" s="58">
        <f>A34+1</f>
        <v/>
      </c>
      <c r="B35" s="144">
        <f>BOM!B35</f>
        <v/>
      </c>
      <c r="C35" s="144">
        <f>BOM!C35</f>
        <v/>
      </c>
      <c r="D35" s="144">
        <f>BOM!D35</f>
        <v/>
      </c>
      <c r="E35" s="144">
        <f>BOM!E35</f>
        <v/>
      </c>
      <c r="F35" s="39">
        <f>BOM!F35</f>
        <v/>
      </c>
      <c r="G35" s="144">
        <f>BOM!G35</f>
        <v/>
      </c>
      <c r="H35" s="144">
        <f>BOM!H35</f>
        <v/>
      </c>
      <c r="I35" s="148" t="n">
        <v>0</v>
      </c>
      <c r="J35" s="146">
        <f>BOM!J35</f>
        <v/>
      </c>
      <c r="K35" s="146">
        <f>BOM!K35</f>
        <v/>
      </c>
      <c r="L35" s="146">
        <f>BOM!L35</f>
        <v/>
      </c>
      <c r="M35" s="146">
        <f>BOM!M35</f>
        <v/>
      </c>
      <c r="N35" s="146">
        <f>BOM!N35</f>
        <v/>
      </c>
      <c r="O35" s="146">
        <f>BOM!O35</f>
        <v/>
      </c>
      <c r="P35" s="146">
        <f>BOM!P35</f>
        <v/>
      </c>
      <c r="Q35" s="46">
        <f>$F$97</f>
        <v/>
      </c>
      <c r="R35" s="46">
        <f>$F$98</f>
        <v/>
      </c>
      <c r="S35" s="48">
        <f>U35-(U35*R35)</f>
        <v/>
      </c>
      <c r="T35" s="48">
        <f>S35*I35</f>
        <v/>
      </c>
      <c r="U35" s="48">
        <f>(AN35)/(1-(BH35+Q35))</f>
        <v/>
      </c>
      <c r="V35" s="48">
        <f>U35*I35</f>
        <v/>
      </c>
      <c r="W35" s="49">
        <f>T35*$W$4</f>
        <v/>
      </c>
      <c r="X35" s="49">
        <f>T35*$X$4</f>
        <v/>
      </c>
      <c r="Y35" s="50">
        <f>M35</f>
        <v/>
      </c>
      <c r="Z35" s="9" t="n"/>
      <c r="AA35" s="9" t="n"/>
      <c r="AB35" s="9" t="n"/>
      <c r="AC35" s="51">
        <f t="array" ref="AC35">IF(I35&gt;0,VLOOKUP(Y35&amp;$P$88&amp;$P$89&amp;$P$90,Variáveis!$O$2:$S$300&amp;Variáveis!$P$2:$T$300&amp;Variáveis!$Q$2:$U$300&amp;Variáveis!$R$2:$V$300,5,FALSE),0)</f>
        <v/>
      </c>
      <c r="AD35" s="52">
        <f>T35*AC35</f>
        <v/>
      </c>
      <c r="AE35" s="53">
        <f>IF(AB35="não",((V35/(1-VLOOKUP(AA35,Variáveis!$AK$3:$AN$29,4,FALSE)))*VLOOKUP(AA35,Variáveis!$AK$3:$AN$29,4,FALSE))-AD35,0)</f>
        <v/>
      </c>
      <c r="AF35" s="53">
        <f>T35*$AF$4</f>
        <v/>
      </c>
      <c r="AG35" s="53">
        <f>IF(AB35="SIM","Cliente pode pagar DIFA na entrada", )</f>
        <v/>
      </c>
      <c r="AH35" s="54" t="n"/>
      <c r="AI35" s="53">
        <f>IF(K35="SIM",(J35*$F$102),J35)</f>
        <v/>
      </c>
      <c r="AJ35" s="53">
        <f>IF(L35="SIM",(AI35*$F$101),AI35)</f>
        <v/>
      </c>
      <c r="AK35" s="53">
        <f>AJ35-AS35</f>
        <v/>
      </c>
      <c r="AL35" s="53">
        <f>AJ35*I35</f>
        <v/>
      </c>
      <c r="AM35" s="53">
        <f>AK35*I35</f>
        <v/>
      </c>
      <c r="AN35" s="53">
        <f>AK35-AP35-AQ35</f>
        <v/>
      </c>
      <c r="AO35" s="53">
        <f>AN35*I35</f>
        <v/>
      </c>
      <c r="AP35" s="53">
        <f>$AP$4*AK35</f>
        <v/>
      </c>
      <c r="AQ35" s="53">
        <f>$AQ$4*AK35</f>
        <v/>
      </c>
      <c r="AR35" s="51">
        <f t="array" ref="AR35">VLOOKUP(M35&amp;N35&amp;O35&amp;P35,Variáveis!$A$2:$E$240&amp;Variáveis!$B$2:$F$240&amp;Variáveis!$C$2:$G$240&amp;Variáveis!$D$2:$H$240,5,FALSE)</f>
        <v/>
      </c>
      <c r="AS35" s="53">
        <f>((AJ35*(1-AR35))*AR35)</f>
        <v/>
      </c>
      <c r="AT35" s="53">
        <f>(((J35+(J35*AU35))*0.18)-(J35*AR35))</f>
        <v/>
      </c>
      <c r="AU35" s="55">
        <f>(((1+AV35)*(1-AR35))/(1-0.18)-1)</f>
        <v/>
      </c>
      <c r="AV35" s="55">
        <f>IF(BB35&gt;0,BB35,IF(BA35&gt;0,BA35,IF(AZ35&gt;0,AZ35,IF(AY35&gt;0,AY35,IF(AX35&gt;0,AX35)))))/100</f>
        <v/>
      </c>
      <c r="AW35" s="56">
        <f>VALUE(LEFT(G35,4))</f>
        <v/>
      </c>
      <c r="AX35" s="56">
        <f>VALUE(IFERROR(VLOOKUP(VALUE(LEFT(G35,4)),ST!$C$4:$E$300,3,FALSE),"0"))</f>
        <v/>
      </c>
      <c r="AY35" s="56">
        <f>VALUE(IFERROR(VLOOKUP(VALUE(LEFT(G35,5)),ST!$C$4:$E$300,3,FALSE),"0"))</f>
        <v/>
      </c>
      <c r="AZ35" s="56">
        <f>VALUE(IFERROR(VLOOKUP(VALUE(LEFT(G35,6)),ST!$C$4:$E$300,3,FALSE),"0"))</f>
        <v/>
      </c>
      <c r="BA35" s="56">
        <f>VALUE(IFERROR(VLOOKUP(VALUE(LEFT(G35,7)),ST!$C$4:$E$300,3,FALSE),"0"))</f>
        <v/>
      </c>
      <c r="BB35" s="56">
        <f>VALUE(IFERROR(VLOOKUP(G35,ST!$C$4:$E$400,3,FALSE),"0"))</f>
        <v/>
      </c>
      <c r="BC35" s="57">
        <f>IF(VLOOKUP(AW35,ST!$C$4:$F$298,4,FALSE)&lt;&gt;0,VLOOKUP(AW35,ST!$C$4:$F$298,4,FALSE),VLOOKUP(G35,ST!$C$4:$F$298,4,FALSE))</f>
        <v/>
      </c>
      <c r="BD35" s="57">
        <f>IF(O35="SC","Desconsiderar coluna ICMS ST",IF(O35="PR","Haverá ST", ))</f>
        <v/>
      </c>
      <c r="BE35" s="53">
        <f>W35</f>
        <v/>
      </c>
      <c r="BF35" s="53">
        <f>X35</f>
        <v/>
      </c>
      <c r="BG35" s="53">
        <f>AD35-AS35</f>
        <v/>
      </c>
      <c r="BH35" s="51">
        <f>$W$4+$X$4+AC35+$BJ$4+0.07</f>
        <v/>
      </c>
      <c r="BI35" s="53">
        <f>IF(BD35="Haverá ST",AJ35+AS35+AT35,AJ35+AS35)</f>
        <v/>
      </c>
      <c r="BJ35" s="53">
        <f>T35*$BJ$4</f>
        <v/>
      </c>
      <c r="BK35" s="53">
        <f>T35*$BK$4</f>
        <v/>
      </c>
      <c r="BL35" s="53">
        <f>BE35+BF35+AO35+BJ35+BK35+AD35</f>
        <v/>
      </c>
      <c r="BM35" s="53">
        <f>(T35-BL35)</f>
        <v/>
      </c>
    </row>
    <row r="36" ht="15.75" customHeight="1" s="218">
      <c r="A36" s="58">
        <f>A35+1</f>
        <v/>
      </c>
      <c r="B36" s="144">
        <f>BOM!B36</f>
        <v/>
      </c>
      <c r="C36" s="144">
        <f>BOM!C36</f>
        <v/>
      </c>
      <c r="D36" s="144">
        <f>BOM!D36</f>
        <v/>
      </c>
      <c r="E36" s="144">
        <f>BOM!E36</f>
        <v/>
      </c>
      <c r="F36" s="144">
        <f>BOM!F36</f>
        <v/>
      </c>
      <c r="G36" s="144">
        <f>BOM!G36</f>
        <v/>
      </c>
      <c r="H36" s="144">
        <f>BOM!H36</f>
        <v/>
      </c>
      <c r="I36" s="148" t="n">
        <v>0</v>
      </c>
      <c r="J36" s="146">
        <f>BOM!J36</f>
        <v/>
      </c>
      <c r="K36" s="146">
        <f>BOM!K36</f>
        <v/>
      </c>
      <c r="L36" s="146">
        <f>BOM!L36</f>
        <v/>
      </c>
      <c r="M36" s="146">
        <f>BOM!M36</f>
        <v/>
      </c>
      <c r="N36" s="146">
        <f>BOM!N36</f>
        <v/>
      </c>
      <c r="O36" s="146">
        <f>BOM!O36</f>
        <v/>
      </c>
      <c r="P36" s="146">
        <f>BOM!P36</f>
        <v/>
      </c>
      <c r="Q36" s="46">
        <f>$F$97</f>
        <v/>
      </c>
      <c r="R36" s="46">
        <f>$F$98</f>
        <v/>
      </c>
      <c r="S36" s="48">
        <f>U36-(U36*R36)</f>
        <v/>
      </c>
      <c r="T36" s="48">
        <f>S36*I36</f>
        <v/>
      </c>
      <c r="U36" s="48">
        <f>(AN36)/(1-(BH36+Q36))</f>
        <v/>
      </c>
      <c r="V36" s="48">
        <f>U36*I36</f>
        <v/>
      </c>
      <c r="W36" s="49">
        <f>T36*$W$4</f>
        <v/>
      </c>
      <c r="X36" s="49">
        <f>T36*$X$4</f>
        <v/>
      </c>
      <c r="Y36" s="50">
        <f>M36</f>
        <v/>
      </c>
      <c r="Z36" s="9" t="n"/>
      <c r="AA36" s="9" t="n"/>
      <c r="AB36" s="9" t="n"/>
      <c r="AC36" s="51">
        <f t="array" ref="AC36">IF(I36&gt;0,VLOOKUP(Y36&amp;$P$88&amp;$P$89&amp;$P$90,Variáveis!$O$2:$S$300&amp;Variáveis!$P$2:$T$300&amp;Variáveis!$Q$2:$U$300&amp;Variáveis!$R$2:$V$300,5,FALSE),0)</f>
        <v/>
      </c>
      <c r="AD36" s="52">
        <f>T36*AC36</f>
        <v/>
      </c>
      <c r="AE36" s="53">
        <f>IF(AB36="não",((V36/(1-VLOOKUP(AA36,Variáveis!$AK$3:$AN$29,4,FALSE)))*VLOOKUP(AA36,Variáveis!$AK$3:$AN$29,4,FALSE))-AD36,0)</f>
        <v/>
      </c>
      <c r="AF36" s="53">
        <f>T36*$AF$4</f>
        <v/>
      </c>
      <c r="AG36" s="53">
        <f>IF(AB36="SIM","Cliente pode pagar DIFA na entrada", )</f>
        <v/>
      </c>
      <c r="AH36" s="54" t="n"/>
      <c r="AI36" s="53">
        <f>IF(K36="SIM",(J36*$F$102),J36)</f>
        <v/>
      </c>
      <c r="AJ36" s="53">
        <f>IF(L36="SIM",(AI36*$F$101),AI36)</f>
        <v/>
      </c>
      <c r="AK36" s="53">
        <f>AJ36-AS36</f>
        <v/>
      </c>
      <c r="AL36" s="53">
        <f>AJ36*I36</f>
        <v/>
      </c>
      <c r="AM36" s="53">
        <f>AK36*I36</f>
        <v/>
      </c>
      <c r="AN36" s="53">
        <f>AK36-AP36-AQ36</f>
        <v/>
      </c>
      <c r="AO36" s="53">
        <f>AN36*I36</f>
        <v/>
      </c>
      <c r="AP36" s="53">
        <f>$AP$4*AK36</f>
        <v/>
      </c>
      <c r="AQ36" s="53">
        <f>$AQ$4*AK36</f>
        <v/>
      </c>
      <c r="AR36" s="51">
        <f t="array" ref="AR36">VLOOKUP(M36&amp;N36&amp;O36&amp;P36,Variáveis!$A$2:$E$240&amp;Variáveis!$B$2:$F$240&amp;Variáveis!$C$2:$G$240&amp;Variáveis!$D$2:$H$240,5,FALSE)</f>
        <v/>
      </c>
      <c r="AS36" s="53">
        <f>((AJ36*(1-AR36))*AR36)</f>
        <v/>
      </c>
      <c r="AT36" s="53">
        <f>(((J36+(J36*AU36))*0.18)-(J36*AR36))</f>
        <v/>
      </c>
      <c r="AU36" s="55">
        <f>(((1+AV36)*(1-AR36))/(1-0.18)-1)</f>
        <v/>
      </c>
      <c r="AV36" s="55">
        <f>IF(BB36&gt;0,BB36,IF(BA36&gt;0,BA36,IF(AZ36&gt;0,AZ36,IF(AY36&gt;0,AY36,IF(AX36&gt;0,AX36)))))/100</f>
        <v/>
      </c>
      <c r="AW36" s="56">
        <f>VALUE(LEFT(G36,4))</f>
        <v/>
      </c>
      <c r="AX36" s="56">
        <f>VALUE(IFERROR(VLOOKUP(VALUE(LEFT(G36,4)),ST!$C$4:$E$300,3,FALSE),"0"))</f>
        <v/>
      </c>
      <c r="AY36" s="56">
        <f>VALUE(IFERROR(VLOOKUP(VALUE(LEFT(G36,5)),ST!$C$4:$E$300,3,FALSE),"0"))</f>
        <v/>
      </c>
      <c r="AZ36" s="56">
        <f>VALUE(IFERROR(VLOOKUP(VALUE(LEFT(G36,6)),ST!$C$4:$E$300,3,FALSE),"0"))</f>
        <v/>
      </c>
      <c r="BA36" s="56">
        <f>VALUE(IFERROR(VLOOKUP(VALUE(LEFT(G36,7)),ST!$C$4:$E$300,3,FALSE),"0"))</f>
        <v/>
      </c>
      <c r="BB36" s="56">
        <f>VALUE(IFERROR(VLOOKUP(G36,ST!$C$4:$E$400,3,FALSE),"0"))</f>
        <v/>
      </c>
      <c r="BC36" s="57">
        <f>IF(VLOOKUP(AW36,ST!$C$4:$F$298,4,FALSE)&lt;&gt;0,VLOOKUP(AW36,ST!$C$4:$F$298,4,FALSE),VLOOKUP(G36,ST!$C$4:$F$298,4,FALSE))</f>
        <v/>
      </c>
      <c r="BD36" s="57">
        <f>IF(O36="SC","Desconsiderar coluna ICMS ST",IF(O36="PR","Haverá ST", ))</f>
        <v/>
      </c>
      <c r="BE36" s="53">
        <f>W36</f>
        <v/>
      </c>
      <c r="BF36" s="53">
        <f>X36</f>
        <v/>
      </c>
      <c r="BG36" s="53">
        <f>AD36-AS36</f>
        <v/>
      </c>
      <c r="BH36" s="51">
        <f>$W$4+$X$4+AC36+$BJ$4+0.07</f>
        <v/>
      </c>
      <c r="BI36" s="53">
        <f>IF(BD36="Haverá ST",AJ36+AS36+AT36,AJ36+AS36)</f>
        <v/>
      </c>
      <c r="BJ36" s="53">
        <f>T36*$BJ$4</f>
        <v/>
      </c>
      <c r="BK36" s="53">
        <f>T36*$BK$4</f>
        <v/>
      </c>
      <c r="BL36" s="53">
        <f>BE36+BF36+AO36+BJ36+BK36+AD36</f>
        <v/>
      </c>
      <c r="BM36" s="53">
        <f>(T36-BL36)</f>
        <v/>
      </c>
    </row>
    <row r="37" ht="15.75" customHeight="1" s="218">
      <c r="A37" s="58">
        <f>A36+1</f>
        <v/>
      </c>
      <c r="B37" s="144">
        <f>BOM!B37</f>
        <v/>
      </c>
      <c r="C37" s="144">
        <f>BOM!C37</f>
        <v/>
      </c>
      <c r="D37" s="144">
        <f>BOM!D37</f>
        <v/>
      </c>
      <c r="E37" s="144">
        <f>BOM!E37</f>
        <v/>
      </c>
      <c r="F37" s="144">
        <f>BOM!F37</f>
        <v/>
      </c>
      <c r="G37" s="144">
        <f>BOM!G37</f>
        <v/>
      </c>
      <c r="H37" s="144">
        <f>BOM!H37</f>
        <v/>
      </c>
      <c r="I37" s="148" t="n">
        <v>0</v>
      </c>
      <c r="J37" s="146">
        <f>BOM!J37</f>
        <v/>
      </c>
      <c r="K37" s="146">
        <f>BOM!K37</f>
        <v/>
      </c>
      <c r="L37" s="146">
        <f>BOM!L37</f>
        <v/>
      </c>
      <c r="M37" s="146">
        <f>BOM!M37</f>
        <v/>
      </c>
      <c r="N37" s="146">
        <f>BOM!N37</f>
        <v/>
      </c>
      <c r="O37" s="146">
        <f>BOM!O37</f>
        <v/>
      </c>
      <c r="P37" s="146">
        <f>BOM!P37</f>
        <v/>
      </c>
      <c r="Q37" s="46">
        <f>$F$97</f>
        <v/>
      </c>
      <c r="R37" s="46">
        <f>$F$98</f>
        <v/>
      </c>
      <c r="S37" s="48">
        <f>U37-(U37*R37)</f>
        <v/>
      </c>
      <c r="T37" s="48">
        <f>S37*I37</f>
        <v/>
      </c>
      <c r="U37" s="48">
        <f>(AN37)/(1-(BH37+Q37))</f>
        <v/>
      </c>
      <c r="V37" s="48">
        <f>U37*I37</f>
        <v/>
      </c>
      <c r="W37" s="49">
        <f>T37*$W$4</f>
        <v/>
      </c>
      <c r="X37" s="49">
        <f>T37*$X$4</f>
        <v/>
      </c>
      <c r="Y37" s="50">
        <f>M37</f>
        <v/>
      </c>
      <c r="Z37" s="9" t="n"/>
      <c r="AA37" s="9" t="n"/>
      <c r="AB37" s="9" t="n"/>
      <c r="AC37" s="51">
        <f t="array" ref="AC37">IF(I37&gt;0,VLOOKUP(Y37&amp;$P$88&amp;$P$89&amp;$P$90,Variáveis!$O$2:$S$300&amp;Variáveis!$P$2:$T$300&amp;Variáveis!$Q$2:$U$300&amp;Variáveis!$R$2:$V$300,5,FALSE),0)</f>
        <v/>
      </c>
      <c r="AD37" s="52">
        <f>T37*AC37</f>
        <v/>
      </c>
      <c r="AE37" s="53">
        <f>IF(AB37="não",((V37/(1-VLOOKUP(AA37,Variáveis!$AK$3:$AN$29,4,FALSE)))*VLOOKUP(AA37,Variáveis!$AK$3:$AN$29,4,FALSE))-AD37,0)</f>
        <v/>
      </c>
      <c r="AF37" s="53">
        <f>T37*$AF$4</f>
        <v/>
      </c>
      <c r="AG37" s="53">
        <f>IF(AB37="SIM","Cliente pode pagar DIFA na entrada", )</f>
        <v/>
      </c>
      <c r="AH37" s="54" t="n"/>
      <c r="AI37" s="53">
        <f>IF(K37="SIM",(J37*$F$102),J37)</f>
        <v/>
      </c>
      <c r="AJ37" s="53">
        <f>IF(L37="SIM",(AI37*$F$101),AI37)</f>
        <v/>
      </c>
      <c r="AK37" s="53">
        <f>AJ37-AS37</f>
        <v/>
      </c>
      <c r="AL37" s="53">
        <f>AJ37*I37</f>
        <v/>
      </c>
      <c r="AM37" s="53">
        <f>AK37*I37</f>
        <v/>
      </c>
      <c r="AN37" s="53">
        <f>AK37-AP37-AQ37</f>
        <v/>
      </c>
      <c r="AO37" s="53">
        <f>AN37*I37</f>
        <v/>
      </c>
      <c r="AP37" s="53">
        <f>$AP$4*AK37</f>
        <v/>
      </c>
      <c r="AQ37" s="53">
        <f>$AQ$4*AK37</f>
        <v/>
      </c>
      <c r="AR37" s="51">
        <f t="array" ref="AR37">VLOOKUP(M37&amp;N37&amp;O37&amp;P37,Variáveis!$A$2:$E$240&amp;Variáveis!$B$2:$F$240&amp;Variáveis!$C$2:$G$240&amp;Variáveis!$D$2:$H$240,5,FALSE)</f>
        <v/>
      </c>
      <c r="AS37" s="53">
        <f>((AJ37*(1-AR37))*AR37)</f>
        <v/>
      </c>
      <c r="AT37" s="53">
        <f>(((J37+(J37*AU37))*0.18)-(J37*AR37))</f>
        <v/>
      </c>
      <c r="AU37" s="55">
        <f>(((1+AV37)*(1-AR37))/(1-0.18)-1)</f>
        <v/>
      </c>
      <c r="AV37" s="55">
        <f>IF(BB37&gt;0,BB37,IF(BA37&gt;0,BA37,IF(AZ37&gt;0,AZ37,IF(AY37&gt;0,AY37,IF(AX37&gt;0,AX37)))))/100</f>
        <v/>
      </c>
      <c r="AW37" s="56">
        <f>VALUE(LEFT(G37,4))</f>
        <v/>
      </c>
      <c r="AX37" s="56">
        <f>VALUE(IFERROR(VLOOKUP(VALUE(LEFT(G37,4)),ST!$C$4:$E$300,3,FALSE),"0"))</f>
        <v/>
      </c>
      <c r="AY37" s="56">
        <f>VALUE(IFERROR(VLOOKUP(VALUE(LEFT(G37,5)),ST!$C$4:$E$300,3,FALSE),"0"))</f>
        <v/>
      </c>
      <c r="AZ37" s="56">
        <f>VALUE(IFERROR(VLOOKUP(VALUE(LEFT(G37,6)),ST!$C$4:$E$300,3,FALSE),"0"))</f>
        <v/>
      </c>
      <c r="BA37" s="56">
        <f>VALUE(IFERROR(VLOOKUP(VALUE(LEFT(G37,7)),ST!$C$4:$E$300,3,FALSE),"0"))</f>
        <v/>
      </c>
      <c r="BB37" s="56">
        <f>VALUE(IFERROR(VLOOKUP(G37,ST!$C$4:$E$400,3,FALSE),"0"))</f>
        <v/>
      </c>
      <c r="BC37" s="57">
        <f>IF(VLOOKUP(AW37,ST!$C$4:$F$298,4,FALSE)&lt;&gt;0,VLOOKUP(AW37,ST!$C$4:$F$298,4,FALSE),VLOOKUP(G37,ST!$C$4:$F$298,4,FALSE))</f>
        <v/>
      </c>
      <c r="BD37" s="57">
        <f>IF(O37="SC","Desconsiderar coluna ICMS ST",IF(O37="PR","Haverá ST", ))</f>
        <v/>
      </c>
      <c r="BE37" s="53">
        <f>W37</f>
        <v/>
      </c>
      <c r="BF37" s="53">
        <f>X37</f>
        <v/>
      </c>
      <c r="BG37" s="53">
        <f>AD37-AS37</f>
        <v/>
      </c>
      <c r="BH37" s="51">
        <f>$W$4+$X$4+AC37+$BJ$4+0.07</f>
        <v/>
      </c>
      <c r="BI37" s="53">
        <f>IF(BD37="Haverá ST",AJ37+AS37+AT37,AJ37+AS37)</f>
        <v/>
      </c>
      <c r="BJ37" s="53">
        <f>T37*$BJ$4</f>
        <v/>
      </c>
      <c r="BK37" s="53">
        <f>T37*$BK$4</f>
        <v/>
      </c>
      <c r="BL37" s="53">
        <f>BE37+BF37+AO37+BJ37+BK37+AD37</f>
        <v/>
      </c>
      <c r="BM37" s="53">
        <f>(T37-BL37)</f>
        <v/>
      </c>
    </row>
    <row r="38" ht="15.75" customHeight="1" s="218">
      <c r="A38" s="58">
        <f>A37+1</f>
        <v/>
      </c>
      <c r="B38" s="144">
        <f>BOM!B38</f>
        <v/>
      </c>
      <c r="C38" s="144">
        <f>BOM!C38</f>
        <v/>
      </c>
      <c r="D38" s="144">
        <f>BOM!D38</f>
        <v/>
      </c>
      <c r="E38" s="144">
        <f>BOM!E38</f>
        <v/>
      </c>
      <c r="F38" s="144">
        <f>BOM!F38</f>
        <v/>
      </c>
      <c r="G38" s="144">
        <f>BOM!G38</f>
        <v/>
      </c>
      <c r="H38" s="144">
        <f>BOM!H38</f>
        <v/>
      </c>
      <c r="I38" s="148" t="n">
        <v>0</v>
      </c>
      <c r="J38" s="146">
        <f>BOM!J38</f>
        <v/>
      </c>
      <c r="K38" s="146">
        <f>BOM!K38</f>
        <v/>
      </c>
      <c r="L38" s="146">
        <f>BOM!L38</f>
        <v/>
      </c>
      <c r="M38" s="146">
        <f>BOM!M38</f>
        <v/>
      </c>
      <c r="N38" s="146">
        <f>BOM!N38</f>
        <v/>
      </c>
      <c r="O38" s="146">
        <f>BOM!O38</f>
        <v/>
      </c>
      <c r="P38" s="146">
        <f>BOM!P38</f>
        <v/>
      </c>
      <c r="Q38" s="46">
        <f>$F$97</f>
        <v/>
      </c>
      <c r="R38" s="46">
        <f>$F$98</f>
        <v/>
      </c>
      <c r="S38" s="48">
        <f>U38-(U38*R38)</f>
        <v/>
      </c>
      <c r="T38" s="48">
        <f>S38*I38</f>
        <v/>
      </c>
      <c r="U38" s="48">
        <f>(AN38)/(1-(BH38+Q38))</f>
        <v/>
      </c>
      <c r="V38" s="48">
        <f>U38*I38</f>
        <v/>
      </c>
      <c r="W38" s="49">
        <f>T38*$W$4</f>
        <v/>
      </c>
      <c r="X38" s="49">
        <f>T38*$X$4</f>
        <v/>
      </c>
      <c r="Y38" s="50">
        <f>M38</f>
        <v/>
      </c>
      <c r="Z38" s="9" t="n"/>
      <c r="AA38" s="9" t="n"/>
      <c r="AB38" s="9" t="n"/>
      <c r="AC38" s="51">
        <f t="array" ref="AC38">IF(I38&gt;0,VLOOKUP(Y38&amp;$P$88&amp;$P$89&amp;$P$90,Variáveis!$O$2:$S$300&amp;Variáveis!$P$2:$T$300&amp;Variáveis!$Q$2:$U$300&amp;Variáveis!$R$2:$V$300,5,FALSE),0)</f>
        <v/>
      </c>
      <c r="AD38" s="52">
        <f>T38*AC38</f>
        <v/>
      </c>
      <c r="AE38" s="53">
        <f>IF(AB38="não",((V38/(1-VLOOKUP(AA38,Variáveis!$AK$3:$AN$29,4,FALSE)))*VLOOKUP(AA38,Variáveis!$AK$3:$AN$29,4,FALSE))-AD38,0)</f>
        <v/>
      </c>
      <c r="AF38" s="53">
        <f>T38*$AF$4</f>
        <v/>
      </c>
      <c r="AG38" s="53">
        <f>IF(AB38="SIM","Cliente pode pagar DIFA na entrada", )</f>
        <v/>
      </c>
      <c r="AH38" s="54" t="n"/>
      <c r="AI38" s="53">
        <f>IF(K38="SIM",(J38*$F$102),J38)</f>
        <v/>
      </c>
      <c r="AJ38" s="53">
        <f>IF(L38="SIM",(AI38*$F$101),AI38)</f>
        <v/>
      </c>
      <c r="AK38" s="53">
        <f>AJ38-AS38</f>
        <v/>
      </c>
      <c r="AL38" s="53">
        <f>AJ38*I38</f>
        <v/>
      </c>
      <c r="AM38" s="53">
        <f>AK38*I38</f>
        <v/>
      </c>
      <c r="AN38" s="53">
        <f>AK38-AP38-AQ38</f>
        <v/>
      </c>
      <c r="AO38" s="53">
        <f>AN38*I38</f>
        <v/>
      </c>
      <c r="AP38" s="53">
        <f>$AP$4*AK38</f>
        <v/>
      </c>
      <c r="AQ38" s="53">
        <f>$AQ$4*AK38</f>
        <v/>
      </c>
      <c r="AR38" s="51">
        <f t="array" ref="AR38">VLOOKUP(M38&amp;N38&amp;O38&amp;P38,Variáveis!$A$2:$E$240&amp;Variáveis!$B$2:$F$240&amp;Variáveis!$C$2:$G$240&amp;Variáveis!$D$2:$H$240,5,FALSE)</f>
        <v/>
      </c>
      <c r="AS38" s="53">
        <f>((AJ38*(1-AR38))*AR38)</f>
        <v/>
      </c>
      <c r="AT38" s="53">
        <f>(((J38+(J38*AU38))*0.18)-(J38*AR38))</f>
        <v/>
      </c>
      <c r="AU38" s="55">
        <f>(((1+AV38)*(1-AR38))/(1-0.18)-1)</f>
        <v/>
      </c>
      <c r="AV38" s="55">
        <f>IF(BB38&gt;0,BB38,IF(BA38&gt;0,BA38,IF(AZ38&gt;0,AZ38,IF(AY38&gt;0,AY38,IF(AX38&gt;0,AX38)))))/100</f>
        <v/>
      </c>
      <c r="AW38" s="56">
        <f>VALUE(LEFT(G38,4))</f>
        <v/>
      </c>
      <c r="AX38" s="56">
        <f>VALUE(IFERROR(VLOOKUP(VALUE(LEFT(G38,4)),ST!$C$4:$E$300,3,FALSE),"0"))</f>
        <v/>
      </c>
      <c r="AY38" s="56">
        <f>VALUE(IFERROR(VLOOKUP(VALUE(LEFT(G38,5)),ST!$C$4:$E$300,3,FALSE),"0"))</f>
        <v/>
      </c>
      <c r="AZ38" s="56">
        <f>VALUE(IFERROR(VLOOKUP(VALUE(LEFT(G38,6)),ST!$C$4:$E$300,3,FALSE),"0"))</f>
        <v/>
      </c>
      <c r="BA38" s="56">
        <f>VALUE(IFERROR(VLOOKUP(VALUE(LEFT(G38,7)),ST!$C$4:$E$300,3,FALSE),"0"))</f>
        <v/>
      </c>
      <c r="BB38" s="56">
        <f>VALUE(IFERROR(VLOOKUP(G38,ST!$C$4:$E$400,3,FALSE),"0"))</f>
        <v/>
      </c>
      <c r="BC38" s="57">
        <f>IF(VLOOKUP(AW38,ST!$C$4:$F$298,4,FALSE)&lt;&gt;0,VLOOKUP(AW38,ST!$C$4:$F$298,4,FALSE),VLOOKUP(G38,ST!$C$4:$F$298,4,FALSE))</f>
        <v/>
      </c>
      <c r="BD38" s="57">
        <f>IF(O38="SC","Desconsiderar coluna ICMS ST",IF(O38="PR","Haverá ST", ))</f>
        <v/>
      </c>
      <c r="BE38" s="53">
        <f>W38</f>
        <v/>
      </c>
      <c r="BF38" s="53">
        <f>X38</f>
        <v/>
      </c>
      <c r="BG38" s="53">
        <f>AD38-AS38</f>
        <v/>
      </c>
      <c r="BH38" s="51">
        <f>$W$4+$X$4+AC38+$BJ$4+0.07</f>
        <v/>
      </c>
      <c r="BI38" s="53">
        <f>IF(BD38="Haverá ST",AJ38+AS38+AT38,AJ38+AS38)</f>
        <v/>
      </c>
      <c r="BJ38" s="53">
        <f>T38*$BJ$4</f>
        <v/>
      </c>
      <c r="BK38" s="53">
        <f>T38*$BK$4</f>
        <v/>
      </c>
      <c r="BL38" s="53">
        <f>BE38+BF38+AO38+BJ38+BK38+AD38</f>
        <v/>
      </c>
      <c r="BM38" s="53">
        <f>(T38-BL38)</f>
        <v/>
      </c>
    </row>
    <row r="39" hidden="1" ht="15.75" customHeight="1" s="218">
      <c r="A39" s="58">
        <f>A38+1</f>
        <v/>
      </c>
      <c r="B39" s="144">
        <f>BOM!B39</f>
        <v/>
      </c>
      <c r="C39" s="144">
        <f>BOM!C39</f>
        <v/>
      </c>
      <c r="D39" s="144">
        <f>BOM!D39</f>
        <v/>
      </c>
      <c r="E39" s="144">
        <f>BOM!E39</f>
        <v/>
      </c>
      <c r="F39" s="144">
        <f>BOM!F39</f>
        <v/>
      </c>
      <c r="G39" s="144">
        <f>BOM!G39</f>
        <v/>
      </c>
      <c r="H39" s="144">
        <f>BOM!H39</f>
        <v/>
      </c>
      <c r="I39" s="144">
        <f>BOM!I39</f>
        <v/>
      </c>
      <c r="J39" s="146">
        <f>BOM!J39</f>
        <v/>
      </c>
      <c r="K39" s="146">
        <f>BOM!K39</f>
        <v/>
      </c>
      <c r="L39" s="146">
        <f>BOM!L39</f>
        <v/>
      </c>
      <c r="M39" s="146">
        <f>BOM!M39</f>
        <v/>
      </c>
      <c r="N39" s="146">
        <f>BOM!N39</f>
        <v/>
      </c>
      <c r="O39" s="146">
        <f>BOM!O39</f>
        <v/>
      </c>
      <c r="P39" s="146">
        <f>BOM!P39</f>
        <v/>
      </c>
      <c r="Q39" s="46">
        <f>$F$97</f>
        <v/>
      </c>
      <c r="R39" s="46">
        <f>$F$98</f>
        <v/>
      </c>
      <c r="S39" s="48">
        <f>U39-(U39*R39)</f>
        <v/>
      </c>
      <c r="T39" s="48">
        <f>S39*I39</f>
        <v/>
      </c>
      <c r="U39" s="48">
        <f>(AN39)/(1-(BH39+Q39))</f>
        <v/>
      </c>
      <c r="V39" s="48">
        <f>U39*I39</f>
        <v/>
      </c>
      <c r="W39" s="49">
        <f>T39*$W$4</f>
        <v/>
      </c>
      <c r="X39" s="49">
        <f>T39*$X$4</f>
        <v/>
      </c>
      <c r="Y39" s="50">
        <f>M39</f>
        <v/>
      </c>
      <c r="Z39" s="9" t="n"/>
      <c r="AA39" s="9" t="n"/>
      <c r="AB39" s="9" t="n"/>
      <c r="AC39" s="51">
        <f t="array" ref="AC39">IF(I39&gt;0,VLOOKUP(Y39&amp;$P$88&amp;$P$89&amp;$P$90,Variáveis!$O$2:$S$300&amp;Variáveis!$P$2:$T$300&amp;Variáveis!$Q$2:$U$300&amp;Variáveis!$R$2:$V$300,5,FALSE),0)</f>
        <v/>
      </c>
      <c r="AD39" s="52">
        <f>T39*AC39</f>
        <v/>
      </c>
      <c r="AE39" s="53">
        <f>IF(AB39="não",((V39/(1-VLOOKUP(AA39,Variáveis!$AK$3:$AN$29,4,FALSE)))*VLOOKUP(AA39,Variáveis!$AK$3:$AN$29,4,FALSE))-AD39,0)</f>
        <v/>
      </c>
      <c r="AF39" s="53">
        <f>T39*$AF$4</f>
        <v/>
      </c>
      <c r="AG39" s="53">
        <f>IF(AB39="SIM","Cliente pode pagar DIFA na entrada", )</f>
        <v/>
      </c>
      <c r="AH39" s="54" t="n"/>
      <c r="AI39" s="53">
        <f>IF(K39="SIM",(J39*$F$102),J39)</f>
        <v/>
      </c>
      <c r="AJ39" s="53">
        <f>IF(L39="SIM",(AI39*$F$101),AI39)</f>
        <v/>
      </c>
      <c r="AK39" s="53">
        <f>AJ39-AS39</f>
        <v/>
      </c>
      <c r="AL39" s="53">
        <f>AJ39*I39</f>
        <v/>
      </c>
      <c r="AM39" s="53">
        <f>AK39*I39</f>
        <v/>
      </c>
      <c r="AN39" s="53">
        <f>AK39-AP39-AQ39</f>
        <v/>
      </c>
      <c r="AO39" s="53">
        <f>AN39*I39</f>
        <v/>
      </c>
      <c r="AP39" s="53">
        <f>$AP$4*AK39</f>
        <v/>
      </c>
      <c r="AQ39" s="53">
        <f>$AQ$4*AK39</f>
        <v/>
      </c>
      <c r="AR39" s="51">
        <f t="array" ref="AR39">VLOOKUP(M39&amp;N39&amp;O39&amp;P39,Variáveis!$A$2:$E$240&amp;Variáveis!$B$2:$F$240&amp;Variáveis!$C$2:$G$240&amp;Variáveis!$D$2:$H$240,5,FALSE)</f>
        <v/>
      </c>
      <c r="AS39" s="53">
        <f>((AJ39*(1-AR39))*AR39)</f>
        <v/>
      </c>
      <c r="AT39" s="53">
        <f>(((J39+(J39*AU39))*0.18)-(J39*AR39))</f>
        <v/>
      </c>
      <c r="AU39" s="55">
        <f>(((1+AV39)*(1-AR39))/(1-0.18)-1)</f>
        <v/>
      </c>
      <c r="AV39" s="55">
        <f>IF(BB39&gt;0,BB39,IF(BA39&gt;0,BA39,IF(AZ39&gt;0,AZ39,IF(AY39&gt;0,AY39,IF(AX39&gt;0,AX39)))))/100</f>
        <v/>
      </c>
      <c r="AW39" s="56">
        <f>VALUE(LEFT(G39,4))</f>
        <v/>
      </c>
      <c r="AX39" s="56">
        <f>VALUE(IFERROR(VLOOKUP(VALUE(LEFT(G39,4)),ST!$C$4:$E$300,3,FALSE),"0"))</f>
        <v/>
      </c>
      <c r="AY39" s="56">
        <f>VALUE(IFERROR(VLOOKUP(VALUE(LEFT(G39,5)),ST!$C$4:$E$300,3,FALSE),"0"))</f>
        <v/>
      </c>
      <c r="AZ39" s="56">
        <f>VALUE(IFERROR(VLOOKUP(VALUE(LEFT(G39,6)),ST!$C$4:$E$300,3,FALSE),"0"))</f>
        <v/>
      </c>
      <c r="BA39" s="56">
        <f>VALUE(IFERROR(VLOOKUP(VALUE(LEFT(G39,7)),ST!$C$4:$E$300,3,FALSE),"0"))</f>
        <v/>
      </c>
      <c r="BB39" s="56">
        <f>VALUE(IFERROR(VLOOKUP(G39,ST!$C$4:$E$400,3,FALSE),"0"))</f>
        <v/>
      </c>
      <c r="BC39" s="57">
        <f>IF(VLOOKUP(AW39,ST!$C$4:$F$298,4,FALSE)&lt;&gt;0,VLOOKUP(AW39,ST!$C$4:$F$298,4,FALSE),VLOOKUP(G39,ST!$C$4:$F$298,4,FALSE))</f>
        <v/>
      </c>
      <c r="BD39" s="57">
        <f>IF(O39="SC","Desconsiderar coluna ICMS ST",IF(O39="PR","Haverá ST", ))</f>
        <v/>
      </c>
      <c r="BE39" s="53">
        <f>W39</f>
        <v/>
      </c>
      <c r="BF39" s="53">
        <f>X39</f>
        <v/>
      </c>
      <c r="BG39" s="53">
        <f>AD39-AS39</f>
        <v/>
      </c>
      <c r="BH39" s="51">
        <f>$W$4+$X$4+AC39+$BJ$4+0.07</f>
        <v/>
      </c>
      <c r="BI39" s="53">
        <f>IF(BD39="Haverá ST",AJ39+AS39+AT39,AJ39+AS39)</f>
        <v/>
      </c>
      <c r="BJ39" s="53">
        <f>T39*$BJ$4</f>
        <v/>
      </c>
      <c r="BK39" s="53">
        <f>T39*$BK$4</f>
        <v/>
      </c>
      <c r="BL39" s="53">
        <f>BE39+BF39+AO39+BJ39+BK39+AD39</f>
        <v/>
      </c>
      <c r="BM39" s="53">
        <f>(T39-BL39)</f>
        <v/>
      </c>
    </row>
    <row r="40" hidden="1" ht="15.75" customHeight="1" s="218">
      <c r="A40" s="58">
        <f>A39+1</f>
        <v/>
      </c>
      <c r="B40" s="144">
        <f>BOM!B40</f>
        <v/>
      </c>
      <c r="C40" s="144">
        <f>BOM!C40</f>
        <v/>
      </c>
      <c r="D40" s="144">
        <f>BOM!D40</f>
        <v/>
      </c>
      <c r="E40" s="144">
        <f>BOM!E40</f>
        <v/>
      </c>
      <c r="F40" s="144">
        <f>BOM!F40</f>
        <v/>
      </c>
      <c r="G40" s="144">
        <f>BOM!G40</f>
        <v/>
      </c>
      <c r="H40" s="144">
        <f>BOM!H40</f>
        <v/>
      </c>
      <c r="I40" s="144">
        <f>BOM!I40</f>
        <v/>
      </c>
      <c r="J40" s="146">
        <f>BOM!J40</f>
        <v/>
      </c>
      <c r="K40" s="146">
        <f>BOM!K40</f>
        <v/>
      </c>
      <c r="L40" s="146">
        <f>BOM!L40</f>
        <v/>
      </c>
      <c r="M40" s="146">
        <f>BOM!M40</f>
        <v/>
      </c>
      <c r="N40" s="146">
        <f>BOM!N40</f>
        <v/>
      </c>
      <c r="O40" s="146">
        <f>BOM!O40</f>
        <v/>
      </c>
      <c r="P40" s="146">
        <f>BOM!P40</f>
        <v/>
      </c>
      <c r="Q40" s="46">
        <f>$F$97</f>
        <v/>
      </c>
      <c r="R40" s="46">
        <f>$F$98</f>
        <v/>
      </c>
      <c r="S40" s="48">
        <f>U40-(U40*R40)</f>
        <v/>
      </c>
      <c r="T40" s="48">
        <f>S40*I40</f>
        <v/>
      </c>
      <c r="U40" s="48">
        <f>(AN40)/(1-(BH40+Q40))</f>
        <v/>
      </c>
      <c r="V40" s="48">
        <f>U40*I40</f>
        <v/>
      </c>
      <c r="W40" s="49">
        <f>T40*$W$4</f>
        <v/>
      </c>
      <c r="X40" s="49">
        <f>T40*$X$4</f>
        <v/>
      </c>
      <c r="Y40" s="50">
        <f>M40</f>
        <v/>
      </c>
      <c r="Z40" s="9" t="n"/>
      <c r="AA40" s="9" t="n"/>
      <c r="AB40" s="9" t="n"/>
      <c r="AC40" s="51">
        <f t="array" ref="AC40">IF(I40&gt;0,VLOOKUP(Y40&amp;$P$88&amp;$P$89&amp;$P$90,Variáveis!$O$2:$S$300&amp;Variáveis!$P$2:$T$300&amp;Variáveis!$Q$2:$U$300&amp;Variáveis!$R$2:$V$300,5,FALSE),0)</f>
        <v/>
      </c>
      <c r="AD40" s="52">
        <f>T40*AC40</f>
        <v/>
      </c>
      <c r="AE40" s="53">
        <f>IF(AB40="não",((V40/(1-VLOOKUP(AA40,Variáveis!$AK$3:$AN$29,4,FALSE)))*VLOOKUP(AA40,Variáveis!$AK$3:$AN$29,4,FALSE))-AD40,0)</f>
        <v/>
      </c>
      <c r="AF40" s="53">
        <f>T40*$AF$4</f>
        <v/>
      </c>
      <c r="AG40" s="53">
        <f>IF(AB40="SIM","Cliente pode pagar DIFA na entrada", )</f>
        <v/>
      </c>
      <c r="AH40" s="54" t="n"/>
      <c r="AI40" s="53">
        <f>IF(K40="SIM",(J40*$F$102),J40)</f>
        <v/>
      </c>
      <c r="AJ40" s="53">
        <f>IF(L40="SIM",(AI40*$F$101),AI40)</f>
        <v/>
      </c>
      <c r="AK40" s="53">
        <f>AJ40-AS40</f>
        <v/>
      </c>
      <c r="AL40" s="53">
        <f>AJ40*I40</f>
        <v/>
      </c>
      <c r="AM40" s="53">
        <f>AK40*I40</f>
        <v/>
      </c>
      <c r="AN40" s="53">
        <f>AK40-AP40-AQ40</f>
        <v/>
      </c>
      <c r="AO40" s="53">
        <f>AN40*I40</f>
        <v/>
      </c>
      <c r="AP40" s="53">
        <f>$AP$4*AK40</f>
        <v/>
      </c>
      <c r="AQ40" s="53">
        <f>$AQ$4*AK40</f>
        <v/>
      </c>
      <c r="AR40" s="51">
        <f t="array" ref="AR40">VLOOKUP(M40&amp;N40&amp;O40&amp;P40,Variáveis!$A$2:$E$240&amp;Variáveis!$B$2:$F$240&amp;Variáveis!$C$2:$G$240&amp;Variáveis!$D$2:$H$240,5,FALSE)</f>
        <v/>
      </c>
      <c r="AS40" s="53">
        <f>((AJ40*(1-AR40))*AR40)</f>
        <v/>
      </c>
      <c r="AT40" s="53">
        <f>(((J40+(J40*AU40))*0.18)-(J40*AR40))</f>
        <v/>
      </c>
      <c r="AU40" s="55">
        <f>(((1+AV40)*(1-AR40))/(1-0.18)-1)</f>
        <v/>
      </c>
      <c r="AV40" s="55">
        <f>IF(BB40&gt;0,BB40,IF(BA40&gt;0,BA40,IF(AZ40&gt;0,AZ40,IF(AY40&gt;0,AY40,IF(AX40&gt;0,AX40)))))/100</f>
        <v/>
      </c>
      <c r="AW40" s="56">
        <f>VALUE(LEFT(G40,4))</f>
        <v/>
      </c>
      <c r="AX40" s="56">
        <f>VALUE(IFERROR(VLOOKUP(VALUE(LEFT(G40,4)),ST!$C$4:$E$300,3,FALSE),"0"))</f>
        <v/>
      </c>
      <c r="AY40" s="56">
        <f>VALUE(IFERROR(VLOOKUP(VALUE(LEFT(G40,5)),ST!$C$4:$E$300,3,FALSE),"0"))</f>
        <v/>
      </c>
      <c r="AZ40" s="56">
        <f>VALUE(IFERROR(VLOOKUP(VALUE(LEFT(G40,6)),ST!$C$4:$E$300,3,FALSE),"0"))</f>
        <v/>
      </c>
      <c r="BA40" s="56">
        <f>VALUE(IFERROR(VLOOKUP(VALUE(LEFT(G40,7)),ST!$C$4:$E$300,3,FALSE),"0"))</f>
        <v/>
      </c>
      <c r="BB40" s="56">
        <f>VALUE(IFERROR(VLOOKUP(G40,ST!$C$4:$E$400,3,FALSE),"0"))</f>
        <v/>
      </c>
      <c r="BC40" s="57">
        <f>IF(VLOOKUP(AW40,ST!$C$4:$F$298,4,FALSE)&lt;&gt;0,VLOOKUP(AW40,ST!$C$4:$F$298,4,FALSE),VLOOKUP(G40,ST!$C$4:$F$298,4,FALSE))</f>
        <v/>
      </c>
      <c r="BD40" s="57">
        <f>IF(O40="SC","Desconsiderar coluna ICMS ST",IF(O40="PR","Haverá ST", ))</f>
        <v/>
      </c>
      <c r="BE40" s="53">
        <f>W40</f>
        <v/>
      </c>
      <c r="BF40" s="53">
        <f>X40</f>
        <v/>
      </c>
      <c r="BG40" s="53">
        <f>AD40-AS40</f>
        <v/>
      </c>
      <c r="BH40" s="51">
        <f>$W$4+$X$4+AC40+$BJ$4+0.07</f>
        <v/>
      </c>
      <c r="BI40" s="53">
        <f>IF(BD40="Haverá ST",AJ40+AS40+AT40,AJ40+AS40)</f>
        <v/>
      </c>
      <c r="BJ40" s="53">
        <f>T40*$BJ$4</f>
        <v/>
      </c>
      <c r="BK40" s="53">
        <f>T40*$BK$4</f>
        <v/>
      </c>
      <c r="BL40" s="53">
        <f>BE40+BF40+AO40+BJ40+BK40+AD40</f>
        <v/>
      </c>
      <c r="BM40" s="53">
        <f>(T40-BL40)</f>
        <v/>
      </c>
    </row>
    <row r="41" hidden="1" ht="15.75" customHeight="1" s="218">
      <c r="A41" s="58">
        <f>A40+1</f>
        <v/>
      </c>
      <c r="B41" s="144">
        <f>BOM!B41</f>
        <v/>
      </c>
      <c r="C41" s="144">
        <f>BOM!C41</f>
        <v/>
      </c>
      <c r="D41" s="144">
        <f>BOM!D41</f>
        <v/>
      </c>
      <c r="E41" s="144">
        <f>BOM!E41</f>
        <v/>
      </c>
      <c r="F41" s="144" t="n"/>
      <c r="G41" s="144" t="n"/>
      <c r="H41" s="144" t="n"/>
      <c r="I41" s="144" t="n">
        <v>0</v>
      </c>
      <c r="J41" s="144" t="n"/>
      <c r="K41" s="144" t="n"/>
      <c r="L41" s="144" t="n"/>
      <c r="M41" s="144" t="n"/>
      <c r="N41" s="144" t="n"/>
      <c r="O41" s="144" t="n"/>
      <c r="P41" s="144" t="n"/>
      <c r="Q41" s="46">
        <f>$F$97</f>
        <v/>
      </c>
      <c r="R41" s="46">
        <f>$F$98</f>
        <v/>
      </c>
      <c r="S41" s="48">
        <f>U41-(U41*R41)</f>
        <v/>
      </c>
      <c r="T41" s="48">
        <f>S41*I41</f>
        <v/>
      </c>
      <c r="U41" s="48">
        <f>(AN41)/(1-(BH41+Q41))</f>
        <v/>
      </c>
      <c r="V41" s="48">
        <f>U41*I41</f>
        <v/>
      </c>
      <c r="W41" s="49">
        <f>T41*$W$4</f>
        <v/>
      </c>
      <c r="X41" s="49">
        <f>T41*$X$4</f>
        <v/>
      </c>
      <c r="Y41" s="50">
        <f>M41</f>
        <v/>
      </c>
      <c r="Z41" s="9" t="n"/>
      <c r="AA41" s="9" t="n"/>
      <c r="AB41" s="9" t="n"/>
      <c r="AC41" s="51">
        <f t="array" ref="AC41">IF(I41&gt;0,VLOOKUP(Y41&amp;$P$88&amp;$P$89&amp;$P$90,Variáveis!$O$2:$S$300&amp;Variáveis!$P$2:$T$300&amp;Variáveis!$Q$2:$U$300&amp;Variáveis!$R$2:$V$300,5,FALSE),0)</f>
        <v/>
      </c>
      <c r="AD41" s="52">
        <f>T41*AC41</f>
        <v/>
      </c>
      <c r="AE41" s="53">
        <f>IF(AB41="não",((V41/(1-VLOOKUP(AA41,Variáveis!$AK$3:$AN$29,4,FALSE)))*VLOOKUP(AA41,Variáveis!$AK$3:$AN$29,4,FALSE))-AD41,0)</f>
        <v/>
      </c>
      <c r="AF41" s="53">
        <f>T41*$AF$4</f>
        <v/>
      </c>
      <c r="AG41" s="53">
        <f>IF(AB41="SIM","Cliente pode pagar DIFA na entrada", )</f>
        <v/>
      </c>
      <c r="AH41" s="54" t="n"/>
      <c r="AI41" s="53">
        <f>IF(K41="SIM",(J41*$F$102),J41)</f>
        <v/>
      </c>
      <c r="AJ41" s="53">
        <f>IF(L41="SIM",(AI41*$F$101),AI41)</f>
        <v/>
      </c>
      <c r="AK41" s="53">
        <f>AJ41-AS41</f>
        <v/>
      </c>
      <c r="AL41" s="53">
        <f>AJ41*I41</f>
        <v/>
      </c>
      <c r="AM41" s="53">
        <f>AK41*I41</f>
        <v/>
      </c>
      <c r="AN41" s="53">
        <f>AK41-AP41-AQ41</f>
        <v/>
      </c>
      <c r="AO41" s="53">
        <f>AN41*I41</f>
        <v/>
      </c>
      <c r="AP41" s="53">
        <f>$AP$4*AK41</f>
        <v/>
      </c>
      <c r="AQ41" s="53">
        <f>$AQ$4*AK41</f>
        <v/>
      </c>
      <c r="AR41" s="51">
        <f t="array" ref="AR41">VLOOKUP(M41&amp;N41&amp;O41&amp;P41,Variáveis!$A$2:$E$240&amp;Variáveis!$B$2:$F$240&amp;Variáveis!$C$2:$G$240&amp;Variáveis!$D$2:$H$240,5,FALSE)</f>
        <v/>
      </c>
      <c r="AS41" s="53">
        <f>((AJ41*(1-AR41))*AR41)</f>
        <v/>
      </c>
      <c r="AT41" s="53">
        <f>(((J41+(J41*AU41))*0.18)-(J41*AR41))</f>
        <v/>
      </c>
      <c r="AU41" s="55">
        <f>(((1+AV41)*(1-AR41))/(1-0.18)-1)</f>
        <v/>
      </c>
      <c r="AV41" s="55">
        <f>IF(BB41&gt;0,BB41,IF(BA41&gt;0,BA41,IF(AZ41&gt;0,AZ41,IF(AY41&gt;0,AY41,IF(AX41&gt;0,AX41)))))/100</f>
        <v/>
      </c>
      <c r="AW41" s="56">
        <f>VALUE(LEFT(G41,4))</f>
        <v/>
      </c>
      <c r="AX41" s="56">
        <f>VALUE(IFERROR(VLOOKUP(VALUE(LEFT(G41,4)),ST!$C$4:$E$300,3,FALSE),"0"))</f>
        <v/>
      </c>
      <c r="AY41" s="56">
        <f>VALUE(IFERROR(VLOOKUP(VALUE(LEFT(G41,5)),ST!$C$4:$E$300,3,FALSE),"0"))</f>
        <v/>
      </c>
      <c r="AZ41" s="56">
        <f>VALUE(IFERROR(VLOOKUP(VALUE(LEFT(G41,6)),ST!$C$4:$E$300,3,FALSE),"0"))</f>
        <v/>
      </c>
      <c r="BA41" s="56">
        <f>VALUE(IFERROR(VLOOKUP(VALUE(LEFT(G41,7)),ST!$C$4:$E$300,3,FALSE),"0"))</f>
        <v/>
      </c>
      <c r="BB41" s="56">
        <f>VALUE(IFERROR(VLOOKUP(G41,ST!$C$4:$E$400,3,FALSE),"0"))</f>
        <v/>
      </c>
      <c r="BC41" s="57">
        <f>IF(VLOOKUP(AW41,ST!$C$4:$F$298,4,FALSE)&lt;&gt;0,VLOOKUP(AW41,ST!$C$4:$F$298,4,FALSE),VLOOKUP(G41,ST!$C$4:$F$298,4,FALSE))</f>
        <v/>
      </c>
      <c r="BD41" s="57">
        <f>IF(O41="SC","Desconsiderar coluna ICMS ST",IF(O41="PR","Haverá ST", ))</f>
        <v/>
      </c>
      <c r="BE41" s="53">
        <f>W41</f>
        <v/>
      </c>
      <c r="BF41" s="53">
        <f>X41</f>
        <v/>
      </c>
      <c r="BG41" s="53">
        <f>AD41-AS41</f>
        <v/>
      </c>
      <c r="BH41" s="51">
        <f>$W$4+$X$4+AC41+$BJ$4+0.07</f>
        <v/>
      </c>
      <c r="BI41" s="53">
        <f>IF(BD41="Haverá ST",AJ41+AS41+AT41,AJ41+AS41)</f>
        <v/>
      </c>
      <c r="BJ41" s="53">
        <f>T41*$BJ$4</f>
        <v/>
      </c>
      <c r="BK41" s="53">
        <f>T41*$BK$4</f>
        <v/>
      </c>
      <c r="BL41" s="53">
        <f>BE41+BF41+AO41+BJ41+BK41+AD41</f>
        <v/>
      </c>
      <c r="BM41" s="53">
        <f>(T41-BL41)</f>
        <v/>
      </c>
    </row>
    <row r="42" hidden="1" ht="15.75" customHeight="1" s="218">
      <c r="A42" s="58">
        <f>A41+1</f>
        <v/>
      </c>
      <c r="B42" s="144">
        <f>BOM!B42</f>
        <v/>
      </c>
      <c r="C42" s="144">
        <f>BOM!C42</f>
        <v/>
      </c>
      <c r="D42" s="144">
        <f>BOM!D42</f>
        <v/>
      </c>
      <c r="E42" s="144">
        <f>BOM!E42</f>
        <v/>
      </c>
      <c r="F42" s="144">
        <f>BOM!F42</f>
        <v/>
      </c>
      <c r="G42" s="144">
        <f>BOM!G42</f>
        <v/>
      </c>
      <c r="H42" s="144">
        <f>BOM!H42</f>
        <v/>
      </c>
      <c r="I42" s="144">
        <f>BOM!I42</f>
        <v/>
      </c>
      <c r="J42" s="146">
        <f>BOM!J42</f>
        <v/>
      </c>
      <c r="K42" s="146">
        <f>BOM!K42</f>
        <v/>
      </c>
      <c r="L42" s="146">
        <f>BOM!L42</f>
        <v/>
      </c>
      <c r="M42" s="146">
        <f>BOM!M42</f>
        <v/>
      </c>
      <c r="N42" s="146">
        <f>BOM!N42</f>
        <v/>
      </c>
      <c r="O42" s="146">
        <f>BOM!O42</f>
        <v/>
      </c>
      <c r="P42" s="146">
        <f>BOM!P42</f>
        <v/>
      </c>
      <c r="Q42" s="46">
        <f>$F$97</f>
        <v/>
      </c>
      <c r="R42" s="46">
        <f>$F$98</f>
        <v/>
      </c>
      <c r="S42" s="48">
        <f>U42-(U42*R42)</f>
        <v/>
      </c>
      <c r="T42" s="48">
        <f>S42*I42</f>
        <v/>
      </c>
      <c r="U42" s="48">
        <f>(AN42)/(1-(BH42+Q42))</f>
        <v/>
      </c>
      <c r="V42" s="48">
        <f>U42*I42</f>
        <v/>
      </c>
      <c r="W42" s="49">
        <f>T42*$W$4</f>
        <v/>
      </c>
      <c r="X42" s="49">
        <f>T42*$X$4</f>
        <v/>
      </c>
      <c r="Y42" s="50">
        <f>M42</f>
        <v/>
      </c>
      <c r="Z42" s="9" t="n"/>
      <c r="AA42" s="9" t="n"/>
      <c r="AB42" s="9" t="n"/>
      <c r="AC42" s="51">
        <f t="array" ref="AC42">IF(I42&gt;0,VLOOKUP(Y42&amp;$P$88&amp;$P$89&amp;$P$90,Variáveis!$O$2:$S$300&amp;Variáveis!$P$2:$T$300&amp;Variáveis!$Q$2:$U$300&amp;Variáveis!$R$2:$V$300,5,FALSE),0)</f>
        <v/>
      </c>
      <c r="AD42" s="52">
        <f>T42*AC42</f>
        <v/>
      </c>
      <c r="AE42" s="53">
        <f>IF(AB42="não",((V42/(1-VLOOKUP(AA42,Variáveis!$AK$3:$AN$29,4,FALSE)))*VLOOKUP(AA42,Variáveis!$AK$3:$AN$29,4,FALSE))-AD42,0)</f>
        <v/>
      </c>
      <c r="AF42" s="53">
        <f>T42*$AF$4</f>
        <v/>
      </c>
      <c r="AG42" s="53">
        <f>IF(AB42="SIM","Cliente pode pagar DIFA na entrada", )</f>
        <v/>
      </c>
      <c r="AH42" s="54" t="n"/>
      <c r="AI42" s="53">
        <f>IF(K42="SIM",(J42*$F$102),J42)</f>
        <v/>
      </c>
      <c r="AJ42" s="53">
        <f>IF(L42="SIM",(AI42*$F$101),AI42)</f>
        <v/>
      </c>
      <c r="AK42" s="53">
        <f>AJ42-AS42</f>
        <v/>
      </c>
      <c r="AL42" s="53">
        <f>AJ42*I42</f>
        <v/>
      </c>
      <c r="AM42" s="53">
        <f>AK42*I42</f>
        <v/>
      </c>
      <c r="AN42" s="53">
        <f>AK42-AP42-AQ42</f>
        <v/>
      </c>
      <c r="AO42" s="53">
        <f>AN42*I42</f>
        <v/>
      </c>
      <c r="AP42" s="53">
        <f>$AP$4*AK42</f>
        <v/>
      </c>
      <c r="AQ42" s="53">
        <f>$AQ$4*AK42</f>
        <v/>
      </c>
      <c r="AR42" s="51">
        <f t="array" ref="AR42">VLOOKUP(M42&amp;N42&amp;O42&amp;P42,Variáveis!$A$2:$E$240&amp;Variáveis!$B$2:$F$240&amp;Variáveis!$C$2:$G$240&amp;Variáveis!$D$2:$H$240,5,FALSE)</f>
        <v/>
      </c>
      <c r="AS42" s="53">
        <f>((AJ42*(1-AR42))*AR42)</f>
        <v/>
      </c>
      <c r="AT42" s="53">
        <f>(((J42+(J42*AU42))*0.18)-(J42*AR42))</f>
        <v/>
      </c>
      <c r="AU42" s="55">
        <f>(((1+AV42)*(1-AR42))/(1-0.18)-1)</f>
        <v/>
      </c>
      <c r="AV42" s="55">
        <f>IF(BB42&gt;0,BB42,IF(BA42&gt;0,BA42,IF(AZ42&gt;0,AZ42,IF(AY42&gt;0,AY42,IF(AX42&gt;0,AX42)))))/100</f>
        <v/>
      </c>
      <c r="AW42" s="56">
        <f>VALUE(LEFT(G42,4))</f>
        <v/>
      </c>
      <c r="AX42" s="56">
        <f>VALUE(IFERROR(VLOOKUP(VALUE(LEFT(G42,4)),ST!$C$4:$E$300,3,FALSE),"0"))</f>
        <v/>
      </c>
      <c r="AY42" s="56">
        <f>VALUE(IFERROR(VLOOKUP(VALUE(LEFT(G42,5)),ST!$C$4:$E$300,3,FALSE),"0"))</f>
        <v/>
      </c>
      <c r="AZ42" s="56">
        <f>VALUE(IFERROR(VLOOKUP(VALUE(LEFT(G42,6)),ST!$C$4:$E$300,3,FALSE),"0"))</f>
        <v/>
      </c>
      <c r="BA42" s="56">
        <f>VALUE(IFERROR(VLOOKUP(VALUE(LEFT(G42,7)),ST!$C$4:$E$300,3,FALSE),"0"))</f>
        <v/>
      </c>
      <c r="BB42" s="56">
        <f>VALUE(IFERROR(VLOOKUP(G42,ST!$C$4:$E$400,3,FALSE),"0"))</f>
        <v/>
      </c>
      <c r="BC42" s="57">
        <f>IF(VLOOKUP(AW42,ST!$C$4:$F$298,4,FALSE)&lt;&gt;0,VLOOKUP(AW42,ST!$C$4:$F$298,4,FALSE),VLOOKUP(G42,ST!$C$4:$F$298,4,FALSE))</f>
        <v/>
      </c>
      <c r="BD42" s="57">
        <f>IF(O42="SC","Desconsiderar coluna ICMS ST",IF(O42="PR","Haverá ST", ))</f>
        <v/>
      </c>
      <c r="BE42" s="53">
        <f>W42</f>
        <v/>
      </c>
      <c r="BF42" s="53">
        <f>X42</f>
        <v/>
      </c>
      <c r="BG42" s="53">
        <f>AD42-AS42</f>
        <v/>
      </c>
      <c r="BH42" s="51">
        <f>$W$4+$X$4+AC42+$BJ$4+0.07</f>
        <v/>
      </c>
      <c r="BI42" s="53">
        <f>IF(BD42="Haverá ST",AJ42+AS42+AT42,AJ42+AS42)</f>
        <v/>
      </c>
      <c r="BJ42" s="53">
        <f>T42*$BJ$4</f>
        <v/>
      </c>
      <c r="BK42" s="53">
        <f>T42*$BK$4</f>
        <v/>
      </c>
      <c r="BL42" s="53">
        <f>BE42+BF42+AO42+BJ42+BK42+AD42</f>
        <v/>
      </c>
      <c r="BM42" s="53">
        <f>(T42-BL42)</f>
        <v/>
      </c>
    </row>
    <row r="43" hidden="1" ht="15.75" customHeight="1" s="218">
      <c r="A43" s="58">
        <f>A42+1</f>
        <v/>
      </c>
      <c r="B43" s="144">
        <f>BOM!B43</f>
        <v/>
      </c>
      <c r="C43" s="144">
        <f>BOM!C43</f>
        <v/>
      </c>
      <c r="D43" s="144">
        <f>BOM!D43</f>
        <v/>
      </c>
      <c r="E43" s="144">
        <f>BOM!E43</f>
        <v/>
      </c>
      <c r="F43" s="144">
        <f>BOM!F43</f>
        <v/>
      </c>
      <c r="G43" s="144">
        <f>BOM!G43</f>
        <v/>
      </c>
      <c r="H43" s="144">
        <f>BOM!H43</f>
        <v/>
      </c>
      <c r="I43" s="144">
        <f>BOM!I43</f>
        <v/>
      </c>
      <c r="J43" s="146">
        <f>BOM!J43</f>
        <v/>
      </c>
      <c r="K43" s="146">
        <f>BOM!K43</f>
        <v/>
      </c>
      <c r="L43" s="146">
        <f>BOM!L43</f>
        <v/>
      </c>
      <c r="M43" s="146">
        <f>BOM!M43</f>
        <v/>
      </c>
      <c r="N43" s="146">
        <f>BOM!N43</f>
        <v/>
      </c>
      <c r="O43" s="146">
        <f>BOM!O43</f>
        <v/>
      </c>
      <c r="P43" s="146">
        <f>BOM!P43</f>
        <v/>
      </c>
      <c r="Q43" s="46">
        <f>$F$97</f>
        <v/>
      </c>
      <c r="R43" s="46">
        <f>$F$98</f>
        <v/>
      </c>
      <c r="S43" s="48">
        <f>U43-(U43*R43)</f>
        <v/>
      </c>
      <c r="T43" s="48">
        <f>S43*I43</f>
        <v/>
      </c>
      <c r="U43" s="48">
        <f>(AN43)/(1-(BH43+Q43))</f>
        <v/>
      </c>
      <c r="V43" s="48">
        <f>U43*I43</f>
        <v/>
      </c>
      <c r="W43" s="49">
        <f>T43*$W$4</f>
        <v/>
      </c>
      <c r="X43" s="49">
        <f>T43*$X$4</f>
        <v/>
      </c>
      <c r="Y43" s="50">
        <f>M43</f>
        <v/>
      </c>
      <c r="Z43" s="9" t="n"/>
      <c r="AA43" s="9" t="n"/>
      <c r="AB43" s="9" t="n"/>
      <c r="AC43" s="51">
        <f t="array" ref="AC43">IF(I43&gt;0,VLOOKUP(Y43&amp;$P$88&amp;$P$89&amp;$P$90,Variáveis!$O$2:$S$300&amp;Variáveis!$P$2:$T$300&amp;Variáveis!$Q$2:$U$300&amp;Variáveis!$R$2:$V$300,5,FALSE),0)</f>
        <v/>
      </c>
      <c r="AD43" s="52">
        <f>T43*AC43</f>
        <v/>
      </c>
      <c r="AE43" s="53">
        <f>IF(AB43="não",((V43/(1-VLOOKUP(AA43,Variáveis!$AK$3:$AN$29,4,FALSE)))*VLOOKUP(AA43,Variáveis!$AK$3:$AN$29,4,FALSE))-AD43,0)</f>
        <v/>
      </c>
      <c r="AF43" s="53">
        <f>T43*$AF$4</f>
        <v/>
      </c>
      <c r="AG43" s="53">
        <f>IF(AB43="SIM","Cliente pode pagar DIFA na entrada", )</f>
        <v/>
      </c>
      <c r="AH43" s="54" t="n"/>
      <c r="AI43" s="53">
        <f>IF(K43="SIM",(J43*$F$102),J43)</f>
        <v/>
      </c>
      <c r="AJ43" s="53">
        <f>IF(L43="SIM",(AI43*$F$101),AI43)</f>
        <v/>
      </c>
      <c r="AK43" s="53">
        <f>AJ43-AS43</f>
        <v/>
      </c>
      <c r="AL43" s="53">
        <f>AJ43*I43</f>
        <v/>
      </c>
      <c r="AM43" s="53">
        <f>AK43*I43</f>
        <v/>
      </c>
      <c r="AN43" s="53">
        <f>AK43-AP43-AQ43</f>
        <v/>
      </c>
      <c r="AO43" s="53">
        <f>AN43*I43</f>
        <v/>
      </c>
      <c r="AP43" s="53">
        <f>$AP$4*AK43</f>
        <v/>
      </c>
      <c r="AQ43" s="53">
        <f>$AQ$4*AK43</f>
        <v/>
      </c>
      <c r="AR43" s="51">
        <f t="array" ref="AR43">VLOOKUP(M43&amp;N43&amp;O43&amp;P43,Variáveis!$A$2:$E$240&amp;Variáveis!$B$2:$F$240&amp;Variáveis!$C$2:$G$240&amp;Variáveis!$D$2:$H$240,5,FALSE)</f>
        <v/>
      </c>
      <c r="AS43" s="53">
        <f>((AJ43*(1-AR43))*AR43)</f>
        <v/>
      </c>
      <c r="AT43" s="53">
        <f>(((J43+(J43*AU43))*0.18)-(J43*AR43))</f>
        <v/>
      </c>
      <c r="AU43" s="55">
        <f>(((1+AV43)*(1-AR43))/(1-0.18)-1)</f>
        <v/>
      </c>
      <c r="AV43" s="55">
        <f>IF(BB43&gt;0,BB43,IF(BA43&gt;0,BA43,IF(AZ43&gt;0,AZ43,IF(AY43&gt;0,AY43,IF(AX43&gt;0,AX43)))))/100</f>
        <v/>
      </c>
      <c r="AW43" s="56">
        <f>VALUE(LEFT(G43,4))</f>
        <v/>
      </c>
      <c r="AX43" s="56">
        <f>VALUE(IFERROR(VLOOKUP(VALUE(LEFT(G43,4)),ST!$C$4:$E$300,3,FALSE),"0"))</f>
        <v/>
      </c>
      <c r="AY43" s="56">
        <f>VALUE(IFERROR(VLOOKUP(VALUE(LEFT(G43,5)),ST!$C$4:$E$300,3,FALSE),"0"))</f>
        <v/>
      </c>
      <c r="AZ43" s="56">
        <f>VALUE(IFERROR(VLOOKUP(VALUE(LEFT(G43,6)),ST!$C$4:$E$300,3,FALSE),"0"))</f>
        <v/>
      </c>
      <c r="BA43" s="56">
        <f>VALUE(IFERROR(VLOOKUP(VALUE(LEFT(G43,7)),ST!$C$4:$E$300,3,FALSE),"0"))</f>
        <v/>
      </c>
      <c r="BB43" s="56">
        <f>VALUE(IFERROR(VLOOKUP(G43,ST!$C$4:$E$400,3,FALSE),"0"))</f>
        <v/>
      </c>
      <c r="BC43" s="57">
        <f>IF(VLOOKUP(AW43,ST!$C$4:$F$298,4,FALSE)&lt;&gt;0,VLOOKUP(AW43,ST!$C$4:$F$298,4,FALSE),VLOOKUP(G43,ST!$C$4:$F$298,4,FALSE))</f>
        <v/>
      </c>
      <c r="BD43" s="57">
        <f>IF(O43="SC","Desconsiderar coluna ICMS ST",IF(O43="PR","Haverá ST", ))</f>
        <v/>
      </c>
      <c r="BE43" s="53">
        <f>W43</f>
        <v/>
      </c>
      <c r="BF43" s="53">
        <f>X43</f>
        <v/>
      </c>
      <c r="BG43" s="53">
        <f>AD43-AS43</f>
        <v/>
      </c>
      <c r="BH43" s="51">
        <f>$W$4+$X$4+AC43+$BJ$4+0.07</f>
        <v/>
      </c>
      <c r="BI43" s="53">
        <f>IF(BD43="Haverá ST",AJ43+AS43+AT43,AJ43+AS43)</f>
        <v/>
      </c>
      <c r="BJ43" s="53">
        <f>T43*$BJ$4</f>
        <v/>
      </c>
      <c r="BK43" s="53">
        <f>T43*$BK$4</f>
        <v/>
      </c>
      <c r="BL43" s="53">
        <f>BE43+BF43+AO43+BJ43+BK43+AD43</f>
        <v/>
      </c>
      <c r="BM43" s="53">
        <f>(T43-BL43)</f>
        <v/>
      </c>
    </row>
    <row r="44" hidden="1" ht="15.75" customHeight="1" s="218">
      <c r="A44" s="58">
        <f>A43+1</f>
        <v/>
      </c>
      <c r="B44" s="144">
        <f>BOM!B44</f>
        <v/>
      </c>
      <c r="C44" s="144">
        <f>BOM!C44</f>
        <v/>
      </c>
      <c r="D44" s="144">
        <f>BOM!D44</f>
        <v/>
      </c>
      <c r="E44" s="144">
        <f>BOM!E44</f>
        <v/>
      </c>
      <c r="F44" s="144">
        <f>BOM!F44</f>
        <v/>
      </c>
      <c r="G44" s="144">
        <f>BOM!G44</f>
        <v/>
      </c>
      <c r="H44" s="144">
        <f>BOM!H44</f>
        <v/>
      </c>
      <c r="I44" s="144">
        <f>BOM!I44</f>
        <v/>
      </c>
      <c r="J44" s="146">
        <f>BOM!J44</f>
        <v/>
      </c>
      <c r="K44" s="146">
        <f>BOM!K44</f>
        <v/>
      </c>
      <c r="L44" s="146">
        <f>BOM!L44</f>
        <v/>
      </c>
      <c r="M44" s="146">
        <f>BOM!M44</f>
        <v/>
      </c>
      <c r="N44" s="146">
        <f>BOM!N44</f>
        <v/>
      </c>
      <c r="O44" s="146">
        <f>BOM!O44</f>
        <v/>
      </c>
      <c r="P44" s="146">
        <f>BOM!P44</f>
        <v/>
      </c>
      <c r="Q44" s="46">
        <f>$F$97</f>
        <v/>
      </c>
      <c r="R44" s="46">
        <f>$F$98</f>
        <v/>
      </c>
      <c r="S44" s="48">
        <f>U44-(U44*R44)</f>
        <v/>
      </c>
      <c r="T44" s="48">
        <f>S44*I44</f>
        <v/>
      </c>
      <c r="U44" s="48">
        <f>(AN44)/(1-(BH44+Q44))</f>
        <v/>
      </c>
      <c r="V44" s="48">
        <f>U44*I44</f>
        <v/>
      </c>
      <c r="W44" s="49">
        <f>T44*$W$4</f>
        <v/>
      </c>
      <c r="X44" s="49">
        <f>T44*$X$4</f>
        <v/>
      </c>
      <c r="Y44" s="50">
        <f>M44</f>
        <v/>
      </c>
      <c r="Z44" s="9" t="n"/>
      <c r="AA44" s="9" t="n"/>
      <c r="AB44" s="9" t="n"/>
      <c r="AC44" s="51">
        <f t="array" ref="AC44">IF(I44&gt;0,VLOOKUP(Y44&amp;$P$88&amp;$P$89&amp;$P$90,Variáveis!$O$2:$S$300&amp;Variáveis!$P$2:$T$300&amp;Variáveis!$Q$2:$U$300&amp;Variáveis!$R$2:$V$300,5,FALSE),0)</f>
        <v/>
      </c>
      <c r="AD44" s="52">
        <f>T44*AC44</f>
        <v/>
      </c>
      <c r="AE44" s="53">
        <f>IF(AB44="não",((V44/(1-VLOOKUP(AA44,Variáveis!$AK$3:$AN$29,4,FALSE)))*VLOOKUP(AA44,Variáveis!$AK$3:$AN$29,4,FALSE))-AD44,0)</f>
        <v/>
      </c>
      <c r="AF44" s="53">
        <f>T44*$AF$4</f>
        <v/>
      </c>
      <c r="AG44" s="53">
        <f>IF(AB44="SIM","Cliente pode pagar DIFA na entrada", )</f>
        <v/>
      </c>
      <c r="AH44" s="54" t="n"/>
      <c r="AI44" s="53">
        <f>IF(K44="SIM",(J44*$F$102),J44)</f>
        <v/>
      </c>
      <c r="AJ44" s="53">
        <f>IF(L44="SIM",(AI44*$F$101),AI44)</f>
        <v/>
      </c>
      <c r="AK44" s="53">
        <f>AJ44-AS44</f>
        <v/>
      </c>
      <c r="AL44" s="53">
        <f>AJ44*I44</f>
        <v/>
      </c>
      <c r="AM44" s="53">
        <f>AK44*I44</f>
        <v/>
      </c>
      <c r="AN44" s="53">
        <f>AK44-AP44-AQ44</f>
        <v/>
      </c>
      <c r="AO44" s="53">
        <f>AN44*I44</f>
        <v/>
      </c>
      <c r="AP44" s="53">
        <f>$AP$4*AK44</f>
        <v/>
      </c>
      <c r="AQ44" s="53">
        <f>$AQ$4*AK44</f>
        <v/>
      </c>
      <c r="AR44" s="51">
        <f t="array" ref="AR44">VLOOKUP(M44&amp;N44&amp;O44&amp;P44,Variáveis!$A$2:$E$240&amp;Variáveis!$B$2:$F$240&amp;Variáveis!$C$2:$G$240&amp;Variáveis!$D$2:$H$240,5,FALSE)</f>
        <v/>
      </c>
      <c r="AS44" s="53">
        <f>((AJ44*(1-AR44))*AR44)</f>
        <v/>
      </c>
      <c r="AT44" s="53">
        <f>(((J44+(J44*AU44))*0.18)-(J44*AR44))</f>
        <v/>
      </c>
      <c r="AU44" s="55">
        <f>(((1+AV44)*(1-AR44))/(1-0.18)-1)</f>
        <v/>
      </c>
      <c r="AV44" s="55">
        <f>IF(BB44&gt;0,BB44,IF(BA44&gt;0,BA44,IF(AZ44&gt;0,AZ44,IF(AY44&gt;0,AY44,IF(AX44&gt;0,AX44)))))/100</f>
        <v/>
      </c>
      <c r="AW44" s="56">
        <f>VALUE(LEFT(G44,4))</f>
        <v/>
      </c>
      <c r="AX44" s="56">
        <f>VALUE(IFERROR(VLOOKUP(VALUE(LEFT(G44,4)),ST!$C$4:$E$300,3,FALSE),"0"))</f>
        <v/>
      </c>
      <c r="AY44" s="56">
        <f>VALUE(IFERROR(VLOOKUP(VALUE(LEFT(G44,5)),ST!$C$4:$E$300,3,FALSE),"0"))</f>
        <v/>
      </c>
      <c r="AZ44" s="56">
        <f>VALUE(IFERROR(VLOOKUP(VALUE(LEFT(G44,6)),ST!$C$4:$E$300,3,FALSE),"0"))</f>
        <v/>
      </c>
      <c r="BA44" s="56">
        <f>VALUE(IFERROR(VLOOKUP(VALUE(LEFT(G44,7)),ST!$C$4:$E$300,3,FALSE),"0"))</f>
        <v/>
      </c>
      <c r="BB44" s="56">
        <f>VALUE(IFERROR(VLOOKUP(G44,ST!$C$4:$E$400,3,FALSE),"0"))</f>
        <v/>
      </c>
      <c r="BC44" s="57">
        <f>IF(VLOOKUP(AW44,ST!$C$4:$F$298,4,FALSE)&lt;&gt;0,VLOOKUP(AW44,ST!$C$4:$F$298,4,FALSE),VLOOKUP(G44,ST!$C$4:$F$298,4,FALSE))</f>
        <v/>
      </c>
      <c r="BD44" s="57">
        <f>IF(O44="SC","Desconsiderar coluna ICMS ST",IF(O44="PR","Haverá ST", ))</f>
        <v/>
      </c>
      <c r="BE44" s="53">
        <f>W44</f>
        <v/>
      </c>
      <c r="BF44" s="53">
        <f>X44</f>
        <v/>
      </c>
      <c r="BG44" s="53">
        <f>AD44-AS44</f>
        <v/>
      </c>
      <c r="BH44" s="51">
        <f>$W$4+$X$4+AC44+$BJ$4+0.07</f>
        <v/>
      </c>
      <c r="BI44" s="53">
        <f>IF(BD44="Haverá ST",AJ44+AS44+AT44,AJ44+AS44)</f>
        <v/>
      </c>
      <c r="BJ44" s="53">
        <f>T44*$BJ$4</f>
        <v/>
      </c>
      <c r="BK44" s="53">
        <f>T44*$BK$4</f>
        <v/>
      </c>
      <c r="BL44" s="53">
        <f>BE44+BF44+AO44+BJ44+BK44+AD44</f>
        <v/>
      </c>
      <c r="BM44" s="53">
        <f>(T44-BL44)</f>
        <v/>
      </c>
    </row>
    <row r="45" hidden="1" ht="15.75" customHeight="1" s="218">
      <c r="A45" s="58">
        <f>A44+1</f>
        <v/>
      </c>
      <c r="B45" s="144">
        <f>BOM!B45</f>
        <v/>
      </c>
      <c r="C45" s="144">
        <f>BOM!C45</f>
        <v/>
      </c>
      <c r="D45" s="144">
        <f>BOM!D45</f>
        <v/>
      </c>
      <c r="E45" s="144">
        <f>BOM!E45</f>
        <v/>
      </c>
      <c r="F45" s="144">
        <f>BOM!F45</f>
        <v/>
      </c>
      <c r="G45" s="144">
        <f>BOM!G45</f>
        <v/>
      </c>
      <c r="H45" s="144">
        <f>BOM!H45</f>
        <v/>
      </c>
      <c r="I45" s="144">
        <f>BOM!I45</f>
        <v/>
      </c>
      <c r="J45" s="146">
        <f>BOM!J45</f>
        <v/>
      </c>
      <c r="K45" s="146">
        <f>BOM!K45</f>
        <v/>
      </c>
      <c r="L45" s="146">
        <f>BOM!L45</f>
        <v/>
      </c>
      <c r="M45" s="146">
        <f>BOM!M45</f>
        <v/>
      </c>
      <c r="N45" s="146">
        <f>BOM!N45</f>
        <v/>
      </c>
      <c r="O45" s="146">
        <f>BOM!O45</f>
        <v/>
      </c>
      <c r="P45" s="146">
        <f>BOM!P45</f>
        <v/>
      </c>
      <c r="Q45" s="46">
        <f>$F$97</f>
        <v/>
      </c>
      <c r="R45" s="46">
        <f>$F$98</f>
        <v/>
      </c>
      <c r="S45" s="48">
        <f>U45-(U45*R45)</f>
        <v/>
      </c>
      <c r="T45" s="48">
        <f>S45*I45</f>
        <v/>
      </c>
      <c r="U45" s="48">
        <f>(AN45)/(1-(BH45+Q45))</f>
        <v/>
      </c>
      <c r="V45" s="48">
        <f>U45*I45</f>
        <v/>
      </c>
      <c r="W45" s="49">
        <f>T45*$W$4</f>
        <v/>
      </c>
      <c r="X45" s="49">
        <f>T45*$X$4</f>
        <v/>
      </c>
      <c r="Y45" s="50">
        <f>M45</f>
        <v/>
      </c>
      <c r="Z45" s="9" t="n"/>
      <c r="AA45" s="9" t="n"/>
      <c r="AB45" s="9" t="n"/>
      <c r="AC45" s="51">
        <f t="array" ref="AC45">IF(I45&gt;0,VLOOKUP(Y45&amp;$P$88&amp;$P$89&amp;$P$90,Variáveis!$O$2:$S$300&amp;Variáveis!$P$2:$T$300&amp;Variáveis!$Q$2:$U$300&amp;Variáveis!$R$2:$V$300,5,FALSE),0)</f>
        <v/>
      </c>
      <c r="AD45" s="52">
        <f>T45*AC45</f>
        <v/>
      </c>
      <c r="AE45" s="53">
        <f>IF(AB45="não",((V45/(1-VLOOKUP(AA45,Variáveis!$AK$3:$AN$29,4,FALSE)))*VLOOKUP(AA45,Variáveis!$AK$3:$AN$29,4,FALSE))-AD45,0)</f>
        <v/>
      </c>
      <c r="AF45" s="53">
        <f>T45*$AF$4</f>
        <v/>
      </c>
      <c r="AG45" s="53">
        <f>IF(AB45="SIM","Cliente pode pagar DIFA na entrada", )</f>
        <v/>
      </c>
      <c r="AH45" s="54" t="n"/>
      <c r="AI45" s="53">
        <f>IF(K45="SIM",(J45*$F$102),J45)</f>
        <v/>
      </c>
      <c r="AJ45" s="53">
        <f>IF(L45="SIM",(AI45*$F$101),AI45)</f>
        <v/>
      </c>
      <c r="AK45" s="53">
        <f>AJ45-AS45</f>
        <v/>
      </c>
      <c r="AL45" s="53">
        <f>AJ45*I45</f>
        <v/>
      </c>
      <c r="AM45" s="53">
        <f>AK45*I45</f>
        <v/>
      </c>
      <c r="AN45" s="53">
        <f>AK45-AP45-AQ45</f>
        <v/>
      </c>
      <c r="AO45" s="53">
        <f>AN45*I45</f>
        <v/>
      </c>
      <c r="AP45" s="53">
        <f>$AP$4*AK45</f>
        <v/>
      </c>
      <c r="AQ45" s="53">
        <f>$AQ$4*AK45</f>
        <v/>
      </c>
      <c r="AR45" s="51">
        <f t="array" ref="AR45">VLOOKUP(M45&amp;N45&amp;O45&amp;P45,Variáveis!$A$2:$E$240&amp;Variáveis!$B$2:$F$240&amp;Variáveis!$C$2:$G$240&amp;Variáveis!$D$2:$H$240,5,FALSE)</f>
        <v/>
      </c>
      <c r="AS45" s="53">
        <f>((AJ45*(1-AR45))*AR45)</f>
        <v/>
      </c>
      <c r="AT45" s="53">
        <f>(((J45+(J45*AU45))*0.18)-(J45*AR45))</f>
        <v/>
      </c>
      <c r="AU45" s="55">
        <f>(((1+AV45)*(1-AR45))/(1-0.18)-1)</f>
        <v/>
      </c>
      <c r="AV45" s="55">
        <f>IF(BB45&gt;0,BB45,IF(BA45&gt;0,BA45,IF(AZ45&gt;0,AZ45,IF(AY45&gt;0,AY45,IF(AX45&gt;0,AX45)))))/100</f>
        <v/>
      </c>
      <c r="AW45" s="56">
        <f>VALUE(LEFT(G45,4))</f>
        <v/>
      </c>
      <c r="AX45" s="56">
        <f>VALUE(IFERROR(VLOOKUP(VALUE(LEFT(G45,4)),ST!$C$4:$E$300,3,FALSE),"0"))</f>
        <v/>
      </c>
      <c r="AY45" s="56">
        <f>VALUE(IFERROR(VLOOKUP(VALUE(LEFT(G45,5)),ST!$C$4:$E$300,3,FALSE),"0"))</f>
        <v/>
      </c>
      <c r="AZ45" s="56">
        <f>VALUE(IFERROR(VLOOKUP(VALUE(LEFT(G45,6)),ST!$C$4:$E$300,3,FALSE),"0"))</f>
        <v/>
      </c>
      <c r="BA45" s="56">
        <f>VALUE(IFERROR(VLOOKUP(VALUE(LEFT(G45,7)),ST!$C$4:$E$300,3,FALSE),"0"))</f>
        <v/>
      </c>
      <c r="BB45" s="56">
        <f>VALUE(IFERROR(VLOOKUP(G45,ST!$C$4:$E$400,3,FALSE),"0"))</f>
        <v/>
      </c>
      <c r="BC45" s="57">
        <f>IF(VLOOKUP(AW45,ST!$C$4:$F$298,4,FALSE)&lt;&gt;0,VLOOKUP(AW45,ST!$C$4:$F$298,4,FALSE),VLOOKUP(G45,ST!$C$4:$F$298,4,FALSE))</f>
        <v/>
      </c>
      <c r="BD45" s="57">
        <f>IF(O45="SC","Desconsiderar coluna ICMS ST",IF(O45="PR","Haverá ST", ))</f>
        <v/>
      </c>
      <c r="BE45" s="53">
        <f>W45</f>
        <v/>
      </c>
      <c r="BF45" s="53">
        <f>X45</f>
        <v/>
      </c>
      <c r="BG45" s="53">
        <f>AD45-AS45</f>
        <v/>
      </c>
      <c r="BH45" s="51">
        <f>$W$4+$X$4+AC45+$BJ$4+0.07</f>
        <v/>
      </c>
      <c r="BI45" s="53">
        <f>IF(BD45="Haverá ST",AJ45+AS45+AT45,AJ45+AS45)</f>
        <v/>
      </c>
      <c r="BJ45" s="53">
        <f>T45*$BJ$4</f>
        <v/>
      </c>
      <c r="BK45" s="53">
        <f>T45*$BK$4</f>
        <v/>
      </c>
      <c r="BL45" s="53">
        <f>BE45+BF45+AO45+BJ45+BK45+AD45</f>
        <v/>
      </c>
      <c r="BM45" s="53">
        <f>(T45-BL45)</f>
        <v/>
      </c>
    </row>
    <row r="46" hidden="1" ht="15.75" customHeight="1" s="218">
      <c r="A46" s="58">
        <f>A45+1</f>
        <v/>
      </c>
      <c r="B46" s="144">
        <f>BOM!B46</f>
        <v/>
      </c>
      <c r="C46" s="144">
        <f>BOM!C46</f>
        <v/>
      </c>
      <c r="D46" s="144">
        <f>BOM!D46</f>
        <v/>
      </c>
      <c r="E46" s="144">
        <f>BOM!E46</f>
        <v/>
      </c>
      <c r="F46" s="144">
        <f>BOM!F46</f>
        <v/>
      </c>
      <c r="G46" s="144">
        <f>BOM!G46</f>
        <v/>
      </c>
      <c r="H46" s="144">
        <f>BOM!H46</f>
        <v/>
      </c>
      <c r="I46" s="144">
        <f>BOM!I46</f>
        <v/>
      </c>
      <c r="J46" s="146">
        <f>BOM!J46</f>
        <v/>
      </c>
      <c r="K46" s="146">
        <f>BOM!K46</f>
        <v/>
      </c>
      <c r="L46" s="146">
        <f>BOM!L46</f>
        <v/>
      </c>
      <c r="M46" s="146">
        <f>BOM!M46</f>
        <v/>
      </c>
      <c r="N46" s="146">
        <f>BOM!N46</f>
        <v/>
      </c>
      <c r="O46" s="146">
        <f>BOM!O46</f>
        <v/>
      </c>
      <c r="P46" s="146">
        <f>BOM!P46</f>
        <v/>
      </c>
      <c r="Q46" s="46">
        <f>$F$97</f>
        <v/>
      </c>
      <c r="R46" s="46">
        <f>$F$98</f>
        <v/>
      </c>
      <c r="S46" s="48">
        <f>U46-(U46*R46)</f>
        <v/>
      </c>
      <c r="T46" s="48">
        <f>S46*I46</f>
        <v/>
      </c>
      <c r="U46" s="48">
        <f>(AN46)/(1-(BH46+Q46))</f>
        <v/>
      </c>
      <c r="V46" s="48">
        <f>U46*I46</f>
        <v/>
      </c>
      <c r="W46" s="49">
        <f>T46*$W$4</f>
        <v/>
      </c>
      <c r="X46" s="49">
        <f>T46*$X$4</f>
        <v/>
      </c>
      <c r="Y46" s="50">
        <f>M46</f>
        <v/>
      </c>
      <c r="Z46" s="9" t="n"/>
      <c r="AA46" s="9" t="n"/>
      <c r="AB46" s="9" t="n"/>
      <c r="AC46" s="51">
        <f t="array" ref="AC46">IF(I46&gt;0,VLOOKUP(Y46&amp;$P$88&amp;$P$89&amp;$P$90,Variáveis!$O$2:$S$300&amp;Variáveis!$P$2:$T$300&amp;Variáveis!$Q$2:$U$300&amp;Variáveis!$R$2:$V$300,5,FALSE),0)</f>
        <v/>
      </c>
      <c r="AD46" s="52">
        <f>T46*AC46</f>
        <v/>
      </c>
      <c r="AE46" s="53">
        <f>IF(AB46="não",((V46/(1-VLOOKUP(AA46,Variáveis!$AK$3:$AN$29,4,FALSE)))*VLOOKUP(AA46,Variáveis!$AK$3:$AN$29,4,FALSE))-AD46,0)</f>
        <v/>
      </c>
      <c r="AF46" s="53">
        <f>T46*$AF$4</f>
        <v/>
      </c>
      <c r="AG46" s="53">
        <f>IF(AB46="SIM","Cliente pode pagar DIFA na entrada", )</f>
        <v/>
      </c>
      <c r="AH46" s="54" t="n"/>
      <c r="AI46" s="53">
        <f>IF(K46="SIM",(J46*$F$102),J46)</f>
        <v/>
      </c>
      <c r="AJ46" s="53">
        <f>IF(L46="SIM",(AI46*$F$101),AI46)</f>
        <v/>
      </c>
      <c r="AK46" s="53">
        <f>AJ46-AS46</f>
        <v/>
      </c>
      <c r="AL46" s="53">
        <f>AJ46*I46</f>
        <v/>
      </c>
      <c r="AM46" s="53">
        <f>AK46*I46</f>
        <v/>
      </c>
      <c r="AN46" s="53">
        <f>AK46-AP46-AQ46</f>
        <v/>
      </c>
      <c r="AO46" s="53">
        <f>AN46*I46</f>
        <v/>
      </c>
      <c r="AP46" s="53">
        <f>$AP$4*AK46</f>
        <v/>
      </c>
      <c r="AQ46" s="53">
        <f>$AQ$4*AK46</f>
        <v/>
      </c>
      <c r="AR46" s="51">
        <f t="array" ref="AR46">VLOOKUP(M46&amp;N46&amp;O46&amp;P46,Variáveis!$A$2:$E$240&amp;Variáveis!$B$2:$F$240&amp;Variáveis!$C$2:$G$240&amp;Variáveis!$D$2:$H$240,5,FALSE)</f>
        <v/>
      </c>
      <c r="AS46" s="53">
        <f>((AJ46*(1-AR46))*AR46)</f>
        <v/>
      </c>
      <c r="AT46" s="53">
        <f>(((J46+(J46*AU46))*0.18)-(J46*AR46))</f>
        <v/>
      </c>
      <c r="AU46" s="55">
        <f>(((1+AV46)*(1-AR46))/(1-0.18)-1)</f>
        <v/>
      </c>
      <c r="AV46" s="55">
        <f>IF(BB46&gt;0,BB46,IF(BA46&gt;0,BA46,IF(AZ46&gt;0,AZ46,IF(AY46&gt;0,AY46,IF(AX46&gt;0,AX46)))))/100</f>
        <v/>
      </c>
      <c r="AW46" s="56">
        <f>VALUE(LEFT(G46,4))</f>
        <v/>
      </c>
      <c r="AX46" s="56">
        <f>VALUE(IFERROR(VLOOKUP(VALUE(LEFT(G46,4)),ST!$C$4:$E$300,3,FALSE),"0"))</f>
        <v/>
      </c>
      <c r="AY46" s="56">
        <f>VALUE(IFERROR(VLOOKUP(VALUE(LEFT(G46,5)),ST!$C$4:$E$300,3,FALSE),"0"))</f>
        <v/>
      </c>
      <c r="AZ46" s="56">
        <f>VALUE(IFERROR(VLOOKUP(VALUE(LEFT(G46,6)),ST!$C$4:$E$300,3,FALSE),"0"))</f>
        <v/>
      </c>
      <c r="BA46" s="56">
        <f>VALUE(IFERROR(VLOOKUP(VALUE(LEFT(G46,7)),ST!$C$4:$E$300,3,FALSE),"0"))</f>
        <v/>
      </c>
      <c r="BB46" s="56">
        <f>VALUE(IFERROR(VLOOKUP(G46,ST!$C$4:$E$400,3,FALSE),"0"))</f>
        <v/>
      </c>
      <c r="BC46" s="57">
        <f>IF(VLOOKUP(AW46,ST!$C$4:$F$298,4,FALSE)&lt;&gt;0,VLOOKUP(AW46,ST!$C$4:$F$298,4,FALSE),VLOOKUP(G46,ST!$C$4:$F$298,4,FALSE))</f>
        <v/>
      </c>
      <c r="BD46" s="57">
        <f>IF(O46="SC","Desconsiderar coluna ICMS ST",IF(O46="PR","Haverá ST", ))</f>
        <v/>
      </c>
      <c r="BE46" s="53">
        <f>W46</f>
        <v/>
      </c>
      <c r="BF46" s="53">
        <f>X46</f>
        <v/>
      </c>
      <c r="BG46" s="53">
        <f>AD46-AS46</f>
        <v/>
      </c>
      <c r="BH46" s="51">
        <f>$W$4+$X$4+AC46+$BJ$4+0.07</f>
        <v/>
      </c>
      <c r="BI46" s="53">
        <f>IF(BD46="Haverá ST",AJ46+AS46+AT46,AJ46+AS46)</f>
        <v/>
      </c>
      <c r="BJ46" s="53">
        <f>T46*$BJ$4</f>
        <v/>
      </c>
      <c r="BK46" s="53">
        <f>T46*$BK$4</f>
        <v/>
      </c>
      <c r="BL46" s="53">
        <f>BE46+BF46+AO46+BJ46+BK46+AD46</f>
        <v/>
      </c>
      <c r="BM46" s="53">
        <f>(T46-BL46)</f>
        <v/>
      </c>
    </row>
    <row r="47" hidden="1" ht="15.75" customHeight="1" s="218">
      <c r="A47" s="58">
        <f>A46+1</f>
        <v/>
      </c>
      <c r="B47" s="144">
        <f>BOM!B47</f>
        <v/>
      </c>
      <c r="C47" s="144">
        <f>BOM!C47</f>
        <v/>
      </c>
      <c r="D47" s="144">
        <f>BOM!D47</f>
        <v/>
      </c>
      <c r="E47" s="144">
        <f>BOM!E47</f>
        <v/>
      </c>
      <c r="F47" s="144">
        <f>BOM!F47</f>
        <v/>
      </c>
      <c r="G47" s="144">
        <f>BOM!G47</f>
        <v/>
      </c>
      <c r="H47" s="144">
        <f>BOM!H47</f>
        <v/>
      </c>
      <c r="I47" s="144">
        <f>BOM!I47</f>
        <v/>
      </c>
      <c r="J47" s="146">
        <f>BOM!J47</f>
        <v/>
      </c>
      <c r="K47" s="146">
        <f>BOM!K47</f>
        <v/>
      </c>
      <c r="L47" s="146">
        <f>BOM!L47</f>
        <v/>
      </c>
      <c r="M47" s="146">
        <f>BOM!M47</f>
        <v/>
      </c>
      <c r="N47" s="146">
        <f>BOM!N47</f>
        <v/>
      </c>
      <c r="O47" s="146">
        <f>BOM!O47</f>
        <v/>
      </c>
      <c r="P47" s="146">
        <f>BOM!P47</f>
        <v/>
      </c>
      <c r="Q47" s="46">
        <f>$F$97</f>
        <v/>
      </c>
      <c r="R47" s="46">
        <f>$F$98</f>
        <v/>
      </c>
      <c r="S47" s="48">
        <f>U47-(U47*R47)</f>
        <v/>
      </c>
      <c r="T47" s="48">
        <f>S47*I47</f>
        <v/>
      </c>
      <c r="U47" s="48">
        <f>(AN47)/(1-(BH47+Q47))</f>
        <v/>
      </c>
      <c r="V47" s="48">
        <f>U47*I47</f>
        <v/>
      </c>
      <c r="W47" s="49">
        <f>T47*$W$4</f>
        <v/>
      </c>
      <c r="X47" s="49">
        <f>T47*$X$4</f>
        <v/>
      </c>
      <c r="Y47" s="50">
        <f>M47</f>
        <v/>
      </c>
      <c r="Z47" s="9" t="n"/>
      <c r="AA47" s="9" t="n"/>
      <c r="AB47" s="9" t="n"/>
      <c r="AC47" s="51">
        <f t="array" ref="AC47">IF(I47&gt;0,VLOOKUP(Y47&amp;$P$88&amp;$P$89&amp;$P$90,Variáveis!$O$2:$S$300&amp;Variáveis!$P$2:$T$300&amp;Variáveis!$Q$2:$U$300&amp;Variáveis!$R$2:$V$300,5,FALSE),0)</f>
        <v/>
      </c>
      <c r="AD47" s="52">
        <f>T47*AC47</f>
        <v/>
      </c>
      <c r="AE47" s="53">
        <f>IF(AB47="não",((V47/(1-VLOOKUP(AA47,Variáveis!$AK$3:$AN$29,4,FALSE)))*VLOOKUP(AA47,Variáveis!$AK$3:$AN$29,4,FALSE))-AD47,0)</f>
        <v/>
      </c>
      <c r="AF47" s="53">
        <f>T47*$AF$4</f>
        <v/>
      </c>
      <c r="AG47" s="53">
        <f>IF(AB47="SIM","Cliente pode pagar DIFA na entrada", )</f>
        <v/>
      </c>
      <c r="AH47" s="54" t="n"/>
      <c r="AI47" s="53">
        <f>IF(K47="SIM",(J47*$F$102),J47)</f>
        <v/>
      </c>
      <c r="AJ47" s="53">
        <f>IF(L47="SIM",(AI47*$F$101),AI47)</f>
        <v/>
      </c>
      <c r="AK47" s="53">
        <f>AJ47-AS47</f>
        <v/>
      </c>
      <c r="AL47" s="53">
        <f>AJ47*I47</f>
        <v/>
      </c>
      <c r="AM47" s="53">
        <f>AK47*I47</f>
        <v/>
      </c>
      <c r="AN47" s="53">
        <f>AK47-AP47-AQ47</f>
        <v/>
      </c>
      <c r="AO47" s="53">
        <f>AN47*I47</f>
        <v/>
      </c>
      <c r="AP47" s="53">
        <f>$AP$4*AK47</f>
        <v/>
      </c>
      <c r="AQ47" s="53">
        <f>$AQ$4*AK47</f>
        <v/>
      </c>
      <c r="AR47" s="51">
        <f t="array" ref="AR47">VLOOKUP(M47&amp;N47&amp;O47&amp;P47,Variáveis!$A$2:$E$240&amp;Variáveis!$B$2:$F$240&amp;Variáveis!$C$2:$G$240&amp;Variáveis!$D$2:$H$240,5,FALSE)</f>
        <v/>
      </c>
      <c r="AS47" s="53">
        <f>((AJ47*(1-AR47))*AR47)</f>
        <v/>
      </c>
      <c r="AT47" s="53">
        <f>(((J47+(J47*AU47))*0.18)-(J47*AR47))</f>
        <v/>
      </c>
      <c r="AU47" s="55">
        <f>(((1+AV47)*(1-AR47))/(1-0.18)-1)</f>
        <v/>
      </c>
      <c r="AV47" s="55">
        <f>IF(BB47&gt;0,BB47,IF(BA47&gt;0,BA47,IF(AZ47&gt;0,AZ47,IF(AY47&gt;0,AY47,IF(AX47&gt;0,AX47)))))/100</f>
        <v/>
      </c>
      <c r="AW47" s="56">
        <f>VALUE(LEFT(G47,4))</f>
        <v/>
      </c>
      <c r="AX47" s="56">
        <f>VALUE(IFERROR(VLOOKUP(VALUE(LEFT(G47,4)),ST!$C$4:$E$300,3,FALSE),"0"))</f>
        <v/>
      </c>
      <c r="AY47" s="56">
        <f>VALUE(IFERROR(VLOOKUP(VALUE(LEFT(G47,5)),ST!$C$4:$E$300,3,FALSE),"0"))</f>
        <v/>
      </c>
      <c r="AZ47" s="56">
        <f>VALUE(IFERROR(VLOOKUP(VALUE(LEFT(G47,6)),ST!$C$4:$E$300,3,FALSE),"0"))</f>
        <v/>
      </c>
      <c r="BA47" s="56">
        <f>VALUE(IFERROR(VLOOKUP(VALUE(LEFT(G47,7)),ST!$C$4:$E$300,3,FALSE),"0"))</f>
        <v/>
      </c>
      <c r="BB47" s="56">
        <f>VALUE(IFERROR(VLOOKUP(G47,ST!$C$4:$E$400,3,FALSE),"0"))</f>
        <v/>
      </c>
      <c r="BC47" s="57">
        <f>IF(VLOOKUP(AW47,ST!$C$4:$F$298,4,FALSE)&lt;&gt;0,VLOOKUP(AW47,ST!$C$4:$F$298,4,FALSE),VLOOKUP(G47,ST!$C$4:$F$298,4,FALSE))</f>
        <v/>
      </c>
      <c r="BD47" s="57">
        <f>IF(O47="SC","Desconsiderar coluna ICMS ST",IF(O47="PR","Haverá ST", ))</f>
        <v/>
      </c>
      <c r="BE47" s="53">
        <f>W47</f>
        <v/>
      </c>
      <c r="BF47" s="53">
        <f>X47</f>
        <v/>
      </c>
      <c r="BG47" s="53">
        <f>AD47-AS47</f>
        <v/>
      </c>
      <c r="BH47" s="51">
        <f>$W$4+$X$4+AC47+$BJ$4+0.07</f>
        <v/>
      </c>
      <c r="BI47" s="53">
        <f>IF(BD47="Haverá ST",AJ47+AS47+AT47,AJ47+AS47)</f>
        <v/>
      </c>
      <c r="BJ47" s="53">
        <f>T47*$BJ$4</f>
        <v/>
      </c>
      <c r="BK47" s="53">
        <f>T47*$BK$4</f>
        <v/>
      </c>
      <c r="BL47" s="53">
        <f>BE47+BF47+AO47+BJ47+BK47+AD47</f>
        <v/>
      </c>
      <c r="BM47" s="53">
        <f>(T47-BL47)</f>
        <v/>
      </c>
    </row>
    <row r="48" hidden="1" ht="15.75" customHeight="1" s="218">
      <c r="A48" s="58">
        <f>A47+1</f>
        <v/>
      </c>
      <c r="B48" s="144">
        <f>BOM!B48</f>
        <v/>
      </c>
      <c r="C48" s="144">
        <f>BOM!C48</f>
        <v/>
      </c>
      <c r="D48" s="144">
        <f>BOM!D48</f>
        <v/>
      </c>
      <c r="E48" s="144">
        <f>BOM!E48</f>
        <v/>
      </c>
      <c r="F48" s="144">
        <f>BOM!F48</f>
        <v/>
      </c>
      <c r="G48" s="144">
        <f>BOM!G48</f>
        <v/>
      </c>
      <c r="H48" s="144">
        <f>BOM!H48</f>
        <v/>
      </c>
      <c r="I48" s="144">
        <f>BOM!I48</f>
        <v/>
      </c>
      <c r="J48" s="146">
        <f>BOM!J48</f>
        <v/>
      </c>
      <c r="K48" s="146">
        <f>BOM!K48</f>
        <v/>
      </c>
      <c r="L48" s="146">
        <f>BOM!L48</f>
        <v/>
      </c>
      <c r="M48" s="146">
        <f>BOM!M48</f>
        <v/>
      </c>
      <c r="N48" s="146">
        <f>BOM!N48</f>
        <v/>
      </c>
      <c r="O48" s="146">
        <f>BOM!O48</f>
        <v/>
      </c>
      <c r="P48" s="146">
        <f>BOM!P48</f>
        <v/>
      </c>
      <c r="Q48" s="46">
        <f>$F$97</f>
        <v/>
      </c>
      <c r="R48" s="46">
        <f>$F$98</f>
        <v/>
      </c>
      <c r="S48" s="48">
        <f>U48-(U48*R48)</f>
        <v/>
      </c>
      <c r="T48" s="48">
        <f>S48*I48</f>
        <v/>
      </c>
      <c r="U48" s="48">
        <f>(AN48)/(1-(BH48+Q48))</f>
        <v/>
      </c>
      <c r="V48" s="48">
        <f>U48*I48</f>
        <v/>
      </c>
      <c r="W48" s="49">
        <f>T48*$W$4</f>
        <v/>
      </c>
      <c r="X48" s="49">
        <f>T48*$X$4</f>
        <v/>
      </c>
      <c r="Y48" s="50">
        <f>M48</f>
        <v/>
      </c>
      <c r="Z48" s="9" t="n"/>
      <c r="AA48" s="9" t="n"/>
      <c r="AB48" s="9" t="n"/>
      <c r="AC48" s="51">
        <f t="array" ref="AC48">IF(I48&gt;0,VLOOKUP(Y48&amp;$P$88&amp;$P$89&amp;$P$90,Variáveis!$O$2:$S$300&amp;Variáveis!$P$2:$T$300&amp;Variáveis!$Q$2:$U$300&amp;Variáveis!$R$2:$V$300,5,FALSE),0)</f>
        <v/>
      </c>
      <c r="AD48" s="52">
        <f>T48*AC48</f>
        <v/>
      </c>
      <c r="AE48" s="53">
        <f>IF(AB48="não",((V48/(1-VLOOKUP(AA48,Variáveis!$AK$3:$AN$29,4,FALSE)))*VLOOKUP(AA48,Variáveis!$AK$3:$AN$29,4,FALSE))-AD48,0)</f>
        <v/>
      </c>
      <c r="AF48" s="53">
        <f>T48*$AF$4</f>
        <v/>
      </c>
      <c r="AG48" s="53">
        <f>IF(AB48="SIM","Cliente pode pagar DIFA na entrada", )</f>
        <v/>
      </c>
      <c r="AH48" s="54" t="n"/>
      <c r="AI48" s="53">
        <f>IF(K48="SIM",(J48*$F$102),J48)</f>
        <v/>
      </c>
      <c r="AJ48" s="53">
        <f>IF(L48="SIM",(AI48*$F$101),AI48)</f>
        <v/>
      </c>
      <c r="AK48" s="53">
        <f>AJ48-AS48</f>
        <v/>
      </c>
      <c r="AL48" s="53">
        <f>AJ48*I48</f>
        <v/>
      </c>
      <c r="AM48" s="53">
        <f>AK48*I48</f>
        <v/>
      </c>
      <c r="AN48" s="53">
        <f>AK48-AP48-AQ48</f>
        <v/>
      </c>
      <c r="AO48" s="53">
        <f>AN48*I48</f>
        <v/>
      </c>
      <c r="AP48" s="53">
        <f>$AP$4*AK48</f>
        <v/>
      </c>
      <c r="AQ48" s="53">
        <f>$AQ$4*AK48</f>
        <v/>
      </c>
      <c r="AR48" s="51">
        <f t="array" ref="AR48">VLOOKUP(M48&amp;N48&amp;O48&amp;P48,Variáveis!$A$2:$E$240&amp;Variáveis!$B$2:$F$240&amp;Variáveis!$C$2:$G$240&amp;Variáveis!$D$2:$H$240,5,FALSE)</f>
        <v/>
      </c>
      <c r="AS48" s="53">
        <f>((AJ48*(1-AR48))*AR48)</f>
        <v/>
      </c>
      <c r="AT48" s="53">
        <f>(((J48+(J48*AU48))*0.18)-(J48*AR48))</f>
        <v/>
      </c>
      <c r="AU48" s="55">
        <f>(((1+AV48)*(1-AR48))/(1-0.18)-1)</f>
        <v/>
      </c>
      <c r="AV48" s="55">
        <f>IF(BB48&gt;0,BB48,IF(BA48&gt;0,BA48,IF(AZ48&gt;0,AZ48,IF(AY48&gt;0,AY48,IF(AX48&gt;0,AX48)))))/100</f>
        <v/>
      </c>
      <c r="AW48" s="56">
        <f>VALUE(LEFT(G48,4))</f>
        <v/>
      </c>
      <c r="AX48" s="56">
        <f>VALUE(IFERROR(VLOOKUP(VALUE(LEFT(G48,4)),ST!$C$4:$E$300,3,FALSE),"0"))</f>
        <v/>
      </c>
      <c r="AY48" s="56">
        <f>VALUE(IFERROR(VLOOKUP(VALUE(LEFT(G48,5)),ST!$C$4:$E$300,3,FALSE),"0"))</f>
        <v/>
      </c>
      <c r="AZ48" s="56">
        <f>VALUE(IFERROR(VLOOKUP(VALUE(LEFT(G48,6)),ST!$C$4:$E$300,3,FALSE),"0"))</f>
        <v/>
      </c>
      <c r="BA48" s="56">
        <f>VALUE(IFERROR(VLOOKUP(VALUE(LEFT(G48,7)),ST!$C$4:$E$300,3,FALSE),"0"))</f>
        <v/>
      </c>
      <c r="BB48" s="56">
        <f>VALUE(IFERROR(VLOOKUP(G48,ST!$C$4:$E$400,3,FALSE),"0"))</f>
        <v/>
      </c>
      <c r="BC48" s="57">
        <f>IF(VLOOKUP(AW48,ST!$C$4:$F$298,4,FALSE)&lt;&gt;0,VLOOKUP(AW48,ST!$C$4:$F$298,4,FALSE),VLOOKUP(G48,ST!$C$4:$F$298,4,FALSE))</f>
        <v/>
      </c>
      <c r="BD48" s="57">
        <f>IF(O48="SC","Desconsiderar coluna ICMS ST",IF(O48="PR","Haverá ST", ))</f>
        <v/>
      </c>
      <c r="BE48" s="53">
        <f>W48</f>
        <v/>
      </c>
      <c r="BF48" s="53">
        <f>X48</f>
        <v/>
      </c>
      <c r="BG48" s="53">
        <f>AD48-AS48</f>
        <v/>
      </c>
      <c r="BH48" s="51">
        <f>$W$4+$X$4+AC48+$BJ$4+0.07</f>
        <v/>
      </c>
      <c r="BI48" s="53">
        <f>IF(BD48="Haverá ST",AJ48+AS48+AT48,AJ48+AS48)</f>
        <v/>
      </c>
      <c r="BJ48" s="53">
        <f>T48*$BJ$4</f>
        <v/>
      </c>
      <c r="BK48" s="53">
        <f>T48*$BK$4</f>
        <v/>
      </c>
      <c r="BL48" s="53">
        <f>BE48+BF48+AO48+BJ48+BK48+AD48</f>
        <v/>
      </c>
      <c r="BM48" s="53">
        <f>(T48-BL48)</f>
        <v/>
      </c>
    </row>
    <row r="49" hidden="1" ht="15.75" customHeight="1" s="218">
      <c r="A49" s="58">
        <f>A48+1</f>
        <v/>
      </c>
      <c r="B49" s="144">
        <f>BOM!B49</f>
        <v/>
      </c>
      <c r="C49" s="144">
        <f>BOM!C49</f>
        <v/>
      </c>
      <c r="D49" s="144">
        <f>BOM!D49</f>
        <v/>
      </c>
      <c r="E49" s="144">
        <f>BOM!E49</f>
        <v/>
      </c>
      <c r="F49" s="144">
        <f>BOM!F49</f>
        <v/>
      </c>
      <c r="G49" s="144">
        <f>BOM!G49</f>
        <v/>
      </c>
      <c r="H49" s="144">
        <f>BOM!H49</f>
        <v/>
      </c>
      <c r="I49" s="144">
        <f>BOM!I49</f>
        <v/>
      </c>
      <c r="J49" s="146">
        <f>BOM!J49</f>
        <v/>
      </c>
      <c r="K49" s="146">
        <f>BOM!K49</f>
        <v/>
      </c>
      <c r="L49" s="146">
        <f>BOM!L49</f>
        <v/>
      </c>
      <c r="M49" s="146">
        <f>BOM!M49</f>
        <v/>
      </c>
      <c r="N49" s="146">
        <f>BOM!N49</f>
        <v/>
      </c>
      <c r="O49" s="146">
        <f>BOM!O49</f>
        <v/>
      </c>
      <c r="P49" s="146">
        <f>BOM!P49</f>
        <v/>
      </c>
      <c r="Q49" s="46">
        <f>$F$97</f>
        <v/>
      </c>
      <c r="R49" s="46">
        <f>$F$98</f>
        <v/>
      </c>
      <c r="S49" s="48">
        <f>U49-(U49*R49)</f>
        <v/>
      </c>
      <c r="T49" s="48">
        <f>S49*I49</f>
        <v/>
      </c>
      <c r="U49" s="48">
        <f>(AN49)/(1-(BH49+Q49))</f>
        <v/>
      </c>
      <c r="V49" s="48">
        <f>U49*I49</f>
        <v/>
      </c>
      <c r="W49" s="49">
        <f>T49*$W$4</f>
        <v/>
      </c>
      <c r="X49" s="49">
        <f>T49*$X$4</f>
        <v/>
      </c>
      <c r="Y49" s="50">
        <f>M49</f>
        <v/>
      </c>
      <c r="Z49" s="9" t="n"/>
      <c r="AA49" s="9" t="n"/>
      <c r="AB49" s="9" t="n"/>
      <c r="AC49" s="51">
        <f t="array" ref="AC49">IF(I49&gt;0,VLOOKUP(Y49&amp;$P$88&amp;$P$89&amp;$P$90,Variáveis!$O$2:$S$300&amp;Variáveis!$P$2:$T$300&amp;Variáveis!$Q$2:$U$300&amp;Variáveis!$R$2:$V$300,5,FALSE),0)</f>
        <v/>
      </c>
      <c r="AD49" s="52">
        <f>T49*AC49</f>
        <v/>
      </c>
      <c r="AE49" s="53">
        <f>IF(AB49="não",((V49/(1-VLOOKUP(AA49,Variáveis!$AK$3:$AN$29,4,FALSE)))*VLOOKUP(AA49,Variáveis!$AK$3:$AN$29,4,FALSE))-AD49,0)</f>
        <v/>
      </c>
      <c r="AF49" s="53">
        <f>T49*$AF$4</f>
        <v/>
      </c>
      <c r="AG49" s="53">
        <f>IF(AB49="SIM","Cliente pode pagar DIFA na entrada", )</f>
        <v/>
      </c>
      <c r="AH49" s="54" t="n"/>
      <c r="AI49" s="53">
        <f>IF(K49="SIM",(J49*$F$102),J49)</f>
        <v/>
      </c>
      <c r="AJ49" s="53">
        <f>IF(L49="SIM",(AI49*$F$101),AI49)</f>
        <v/>
      </c>
      <c r="AK49" s="53">
        <f>AJ49-AS49</f>
        <v/>
      </c>
      <c r="AL49" s="53">
        <f>AJ49*I49</f>
        <v/>
      </c>
      <c r="AM49" s="53">
        <f>AK49*I49</f>
        <v/>
      </c>
      <c r="AN49" s="53">
        <f>AK49-AP49-AQ49</f>
        <v/>
      </c>
      <c r="AO49" s="53">
        <f>AN49*I49</f>
        <v/>
      </c>
      <c r="AP49" s="53">
        <f>$AP$4*AK49</f>
        <v/>
      </c>
      <c r="AQ49" s="53">
        <f>$AQ$4*AK49</f>
        <v/>
      </c>
      <c r="AR49" s="51">
        <f t="array" ref="AR49">VLOOKUP(M49&amp;N49&amp;O49&amp;P49,Variáveis!$A$2:$E$240&amp;Variáveis!$B$2:$F$240&amp;Variáveis!$C$2:$G$240&amp;Variáveis!$D$2:$H$240,5,FALSE)</f>
        <v/>
      </c>
      <c r="AS49" s="53">
        <f>((AJ49*(1-AR49))*AR49)</f>
        <v/>
      </c>
      <c r="AT49" s="53">
        <f>(((J49+(J49*AU49))*0.18)-(J49*AR49))</f>
        <v/>
      </c>
      <c r="AU49" s="55">
        <f>(((1+AV49)*(1-AR49))/(1-0.18)-1)</f>
        <v/>
      </c>
      <c r="AV49" s="55">
        <f>IF(BB49&gt;0,BB49,IF(BA49&gt;0,BA49,IF(AZ49&gt;0,AZ49,IF(AY49&gt;0,AY49,IF(AX49&gt;0,AX49)))))/100</f>
        <v/>
      </c>
      <c r="AW49" s="56">
        <f>VALUE(LEFT(G49,4))</f>
        <v/>
      </c>
      <c r="AX49" s="56">
        <f>VALUE(IFERROR(VLOOKUP(VALUE(LEFT(G49,4)),ST!$C$4:$E$300,3,FALSE),"0"))</f>
        <v/>
      </c>
      <c r="AY49" s="56">
        <f>VALUE(IFERROR(VLOOKUP(VALUE(LEFT(G49,5)),ST!$C$4:$E$300,3,FALSE),"0"))</f>
        <v/>
      </c>
      <c r="AZ49" s="56">
        <f>VALUE(IFERROR(VLOOKUP(VALUE(LEFT(G49,6)),ST!$C$4:$E$300,3,FALSE),"0"))</f>
        <v/>
      </c>
      <c r="BA49" s="56">
        <f>VALUE(IFERROR(VLOOKUP(VALUE(LEFT(G49,7)),ST!$C$4:$E$300,3,FALSE),"0"))</f>
        <v/>
      </c>
      <c r="BB49" s="56">
        <f>VALUE(IFERROR(VLOOKUP(G49,ST!$C$4:$E$400,3,FALSE),"0"))</f>
        <v/>
      </c>
      <c r="BC49" s="57">
        <f>IF(VLOOKUP(AW49,ST!$C$4:$F$298,4,FALSE)&lt;&gt;0,VLOOKUP(AW49,ST!$C$4:$F$298,4,FALSE),VLOOKUP(G49,ST!$C$4:$F$298,4,FALSE))</f>
        <v/>
      </c>
      <c r="BD49" s="57">
        <f>IF(O49="SC","Desconsiderar coluna ICMS ST",IF(O49="PR","Haverá ST", ))</f>
        <v/>
      </c>
      <c r="BE49" s="53">
        <f>W49</f>
        <v/>
      </c>
      <c r="BF49" s="53">
        <f>X49</f>
        <v/>
      </c>
      <c r="BG49" s="53">
        <f>AD49-AS49</f>
        <v/>
      </c>
      <c r="BH49" s="51">
        <f>$W$4+$X$4+AC49+$BJ$4+0.07</f>
        <v/>
      </c>
      <c r="BI49" s="53">
        <f>IF(BD49="Haverá ST",AJ49+AS49+AT49,AJ49+AS49)</f>
        <v/>
      </c>
      <c r="BJ49" s="53">
        <f>T49*$BJ$4</f>
        <v/>
      </c>
      <c r="BK49" s="53">
        <f>T49*$BK$4</f>
        <v/>
      </c>
      <c r="BL49" s="53">
        <f>BE49+BF49+AO49+BJ49+BK49+AD49</f>
        <v/>
      </c>
      <c r="BM49" s="53">
        <f>(T49-BL49)</f>
        <v/>
      </c>
    </row>
    <row r="50" hidden="1" ht="15.75" customHeight="1" s="218">
      <c r="A50" s="58">
        <f>A49+1</f>
        <v/>
      </c>
      <c r="B50" s="144">
        <f>BOM!B50</f>
        <v/>
      </c>
      <c r="C50" s="144">
        <f>BOM!C50</f>
        <v/>
      </c>
      <c r="D50" s="144">
        <f>BOM!D50</f>
        <v/>
      </c>
      <c r="E50" s="144">
        <f>BOM!E50</f>
        <v/>
      </c>
      <c r="F50" s="144">
        <f>BOM!F50</f>
        <v/>
      </c>
      <c r="G50" s="144">
        <f>BOM!G50</f>
        <v/>
      </c>
      <c r="H50" s="144">
        <f>BOM!H50</f>
        <v/>
      </c>
      <c r="I50" s="144">
        <f>BOM!I50</f>
        <v/>
      </c>
      <c r="J50" s="146">
        <f>BOM!J50</f>
        <v/>
      </c>
      <c r="K50" s="146">
        <f>BOM!K50</f>
        <v/>
      </c>
      <c r="L50" s="146">
        <f>BOM!L50</f>
        <v/>
      </c>
      <c r="M50" s="146">
        <f>BOM!M50</f>
        <v/>
      </c>
      <c r="N50" s="146">
        <f>BOM!N50</f>
        <v/>
      </c>
      <c r="O50" s="146">
        <f>BOM!O50</f>
        <v/>
      </c>
      <c r="P50" s="146">
        <f>BOM!P50</f>
        <v/>
      </c>
      <c r="Q50" s="46">
        <f>$F$97</f>
        <v/>
      </c>
      <c r="R50" s="46">
        <f>$F$98</f>
        <v/>
      </c>
      <c r="S50" s="48">
        <f>U50-(U50*R50)</f>
        <v/>
      </c>
      <c r="T50" s="48">
        <f>S50*I50</f>
        <v/>
      </c>
      <c r="U50" s="48">
        <f>(AN50)/(1-(BH50+Q50))</f>
        <v/>
      </c>
      <c r="V50" s="48">
        <f>U50*I50</f>
        <v/>
      </c>
      <c r="W50" s="49">
        <f>T50*$W$4</f>
        <v/>
      </c>
      <c r="X50" s="49">
        <f>T50*$X$4</f>
        <v/>
      </c>
      <c r="Y50" s="50">
        <f>M50</f>
        <v/>
      </c>
      <c r="Z50" s="9" t="n"/>
      <c r="AA50" s="9" t="n"/>
      <c r="AB50" s="9" t="n"/>
      <c r="AC50" s="51">
        <f t="array" ref="AC50">IF(I50&gt;0,VLOOKUP(Y50&amp;$P$88&amp;$P$89&amp;$P$90,Variáveis!$O$2:$S$300&amp;Variáveis!$P$2:$T$300&amp;Variáveis!$Q$2:$U$300&amp;Variáveis!$R$2:$V$300,5,FALSE),0)</f>
        <v/>
      </c>
      <c r="AD50" s="52">
        <f>T50*AC50</f>
        <v/>
      </c>
      <c r="AE50" s="53">
        <f>IF(AB50="não",((V50/(1-VLOOKUP(AA50,Variáveis!$AK$3:$AN$29,4,FALSE)))*VLOOKUP(AA50,Variáveis!$AK$3:$AN$29,4,FALSE))-AD50,0)</f>
        <v/>
      </c>
      <c r="AF50" s="53">
        <f>T50*$AF$4</f>
        <v/>
      </c>
      <c r="AG50" s="53">
        <f>IF(AB50="SIM","Cliente pode pagar DIFA na entrada", )</f>
        <v/>
      </c>
      <c r="AH50" s="54" t="n"/>
      <c r="AI50" s="53">
        <f>IF(K50="SIM",(J50*$F$102),J50)</f>
        <v/>
      </c>
      <c r="AJ50" s="53">
        <f>IF(L50="SIM",(AI50*$F$101),AI50)</f>
        <v/>
      </c>
      <c r="AK50" s="53">
        <f>AJ50-AS50</f>
        <v/>
      </c>
      <c r="AL50" s="53">
        <f>AJ50*I50</f>
        <v/>
      </c>
      <c r="AM50" s="53">
        <f>AK50*I50</f>
        <v/>
      </c>
      <c r="AN50" s="53">
        <f>AK50-AP50-AQ50</f>
        <v/>
      </c>
      <c r="AO50" s="53">
        <f>AN50*I50</f>
        <v/>
      </c>
      <c r="AP50" s="53">
        <f>$AP$4*AK50</f>
        <v/>
      </c>
      <c r="AQ50" s="53">
        <f>$AQ$4*AK50</f>
        <v/>
      </c>
      <c r="AR50" s="51">
        <f t="array" ref="AR50">VLOOKUP(M50&amp;N50&amp;O50&amp;P50,Variáveis!$A$2:$E$240&amp;Variáveis!$B$2:$F$240&amp;Variáveis!$C$2:$G$240&amp;Variáveis!$D$2:$H$240,5,FALSE)</f>
        <v/>
      </c>
      <c r="AS50" s="53">
        <f>((AJ50*(1-AR50))*AR50)</f>
        <v/>
      </c>
      <c r="AT50" s="53">
        <f>(((J50+(J50*AU50))*0.18)-(J50*AR50))</f>
        <v/>
      </c>
      <c r="AU50" s="55">
        <f>(((1+AV50)*(1-AR50))/(1-0.18)-1)</f>
        <v/>
      </c>
      <c r="AV50" s="55">
        <f>IF(BB50&gt;0,BB50,IF(BA50&gt;0,BA50,IF(AZ50&gt;0,AZ50,IF(AY50&gt;0,AY50,IF(AX50&gt;0,AX50)))))/100</f>
        <v/>
      </c>
      <c r="AW50" s="56">
        <f>VALUE(LEFT(G50,4))</f>
        <v/>
      </c>
      <c r="AX50" s="56">
        <f>VALUE(IFERROR(VLOOKUP(VALUE(LEFT(G50,4)),ST!$C$4:$E$300,3,FALSE),"0"))</f>
        <v/>
      </c>
      <c r="AY50" s="56">
        <f>VALUE(IFERROR(VLOOKUP(VALUE(LEFT(G50,5)),ST!$C$4:$E$300,3,FALSE),"0"))</f>
        <v/>
      </c>
      <c r="AZ50" s="56">
        <f>VALUE(IFERROR(VLOOKUP(VALUE(LEFT(G50,6)),ST!$C$4:$E$300,3,FALSE),"0"))</f>
        <v/>
      </c>
      <c r="BA50" s="56">
        <f>VALUE(IFERROR(VLOOKUP(VALUE(LEFT(G50,7)),ST!$C$4:$E$300,3,FALSE),"0"))</f>
        <v/>
      </c>
      <c r="BB50" s="56">
        <f>VALUE(IFERROR(VLOOKUP(G50,ST!$C$4:$E$400,3,FALSE),"0"))</f>
        <v/>
      </c>
      <c r="BC50" s="57">
        <f>IF(VLOOKUP(AW50,ST!$C$4:$F$298,4,FALSE)&lt;&gt;0,VLOOKUP(AW50,ST!$C$4:$F$298,4,FALSE),VLOOKUP(G50,ST!$C$4:$F$298,4,FALSE))</f>
        <v/>
      </c>
      <c r="BD50" s="57">
        <f>IF(O50="SC","Desconsiderar coluna ICMS ST",IF(O50="PR","Haverá ST", ))</f>
        <v/>
      </c>
      <c r="BE50" s="53">
        <f>W50</f>
        <v/>
      </c>
      <c r="BF50" s="53">
        <f>X50</f>
        <v/>
      </c>
      <c r="BG50" s="53">
        <f>AD50-AS50</f>
        <v/>
      </c>
      <c r="BH50" s="51">
        <f>$W$4+$X$4+AC50+$BJ$4+0.07</f>
        <v/>
      </c>
      <c r="BI50" s="53">
        <f>IF(BD50="Haverá ST",AJ50+AS50+AT50,AJ50+AS50)</f>
        <v/>
      </c>
      <c r="BJ50" s="53">
        <f>T50*$BJ$4</f>
        <v/>
      </c>
      <c r="BK50" s="53">
        <f>T50*$BK$4</f>
        <v/>
      </c>
      <c r="BL50" s="53">
        <f>BE50+BF50+AO50+BJ50+BK50+AD50</f>
        <v/>
      </c>
      <c r="BM50" s="53">
        <f>(T50-BL50)</f>
        <v/>
      </c>
    </row>
    <row r="51" hidden="1" ht="15.75" customHeight="1" s="218">
      <c r="A51" s="58">
        <f>A50+1</f>
        <v/>
      </c>
      <c r="B51" s="144">
        <f>BOM!B51</f>
        <v/>
      </c>
      <c r="C51" s="144">
        <f>BOM!C51</f>
        <v/>
      </c>
      <c r="D51" s="144">
        <f>BOM!D51</f>
        <v/>
      </c>
      <c r="E51" s="144">
        <f>BOM!E51</f>
        <v/>
      </c>
      <c r="F51" s="144">
        <f>BOM!F51</f>
        <v/>
      </c>
      <c r="G51" s="144">
        <f>BOM!G51</f>
        <v/>
      </c>
      <c r="H51" s="144">
        <f>BOM!H51</f>
        <v/>
      </c>
      <c r="I51" s="144">
        <f>BOM!I51</f>
        <v/>
      </c>
      <c r="J51" s="146">
        <f>BOM!J51</f>
        <v/>
      </c>
      <c r="K51" s="146">
        <f>BOM!K51</f>
        <v/>
      </c>
      <c r="L51" s="146">
        <f>BOM!L51</f>
        <v/>
      </c>
      <c r="M51" s="146">
        <f>BOM!M51</f>
        <v/>
      </c>
      <c r="N51" s="146">
        <f>BOM!N51</f>
        <v/>
      </c>
      <c r="O51" s="146">
        <f>BOM!O51</f>
        <v/>
      </c>
      <c r="P51" s="146">
        <f>BOM!P51</f>
        <v/>
      </c>
      <c r="Q51" s="46">
        <f>$F$97</f>
        <v/>
      </c>
      <c r="R51" s="46">
        <f>$F$98</f>
        <v/>
      </c>
      <c r="S51" s="48">
        <f>U51-(U51*R51)</f>
        <v/>
      </c>
      <c r="T51" s="48">
        <f>S51*I51</f>
        <v/>
      </c>
      <c r="U51" s="48">
        <f>(AN51)/(1-(BH51+Q51))</f>
        <v/>
      </c>
      <c r="V51" s="48">
        <f>U51*I51</f>
        <v/>
      </c>
      <c r="W51" s="49">
        <f>T51*$W$4</f>
        <v/>
      </c>
      <c r="X51" s="49">
        <f>T51*$X$4</f>
        <v/>
      </c>
      <c r="Y51" s="50">
        <f>M51</f>
        <v/>
      </c>
      <c r="Z51" s="9" t="n"/>
      <c r="AA51" s="9" t="n"/>
      <c r="AB51" s="9" t="n"/>
      <c r="AC51" s="51">
        <f t="array" ref="AC51">IF(I51&gt;0,VLOOKUP(Y51&amp;$P$88&amp;$P$89&amp;$P$90,Variáveis!$O$2:$S$300&amp;Variáveis!$P$2:$T$300&amp;Variáveis!$Q$2:$U$300&amp;Variáveis!$R$2:$V$300,5,FALSE),0)</f>
        <v/>
      </c>
      <c r="AD51" s="52">
        <f>T51*AC51</f>
        <v/>
      </c>
      <c r="AE51" s="53">
        <f>IF(AB51="não",((V51/(1-VLOOKUP(AA51,Variáveis!$AK$3:$AN$29,4,FALSE)))*VLOOKUP(AA51,Variáveis!$AK$3:$AN$29,4,FALSE))-AD51,0)</f>
        <v/>
      </c>
      <c r="AF51" s="53">
        <f>T51*$AF$4</f>
        <v/>
      </c>
      <c r="AG51" s="53">
        <f>IF(AB51="SIM","Cliente pode pagar DIFA na entrada", )</f>
        <v/>
      </c>
      <c r="AH51" s="54" t="n"/>
      <c r="AI51" s="53">
        <f>IF(K51="SIM",(J51*$F$102),J51)</f>
        <v/>
      </c>
      <c r="AJ51" s="53">
        <f>IF(L51="SIM",(AI51*$F$101),AI51)</f>
        <v/>
      </c>
      <c r="AK51" s="53">
        <f>AJ51-AS51</f>
        <v/>
      </c>
      <c r="AL51" s="53">
        <f>AJ51*I51</f>
        <v/>
      </c>
      <c r="AM51" s="53">
        <f>AK51*I51</f>
        <v/>
      </c>
      <c r="AN51" s="53">
        <f>AK51-AP51-AQ51</f>
        <v/>
      </c>
      <c r="AO51" s="53">
        <f>AN51*I51</f>
        <v/>
      </c>
      <c r="AP51" s="53">
        <f>$AP$4*AK51</f>
        <v/>
      </c>
      <c r="AQ51" s="53">
        <f>$AQ$4*AK51</f>
        <v/>
      </c>
      <c r="AR51" s="51">
        <f t="array" ref="AR51">VLOOKUP(M51&amp;N51&amp;O51&amp;P51,Variáveis!$A$2:$E$240&amp;Variáveis!$B$2:$F$240&amp;Variáveis!$C$2:$G$240&amp;Variáveis!$D$2:$H$240,5,FALSE)</f>
        <v/>
      </c>
      <c r="AS51" s="53">
        <f>((AJ51*(1-AR51))*AR51)</f>
        <v/>
      </c>
      <c r="AT51" s="53">
        <f>(((J51+(J51*AU51))*0.18)-(J51*AR51))</f>
        <v/>
      </c>
      <c r="AU51" s="55">
        <f>(((1+AV51)*(1-AR51))/(1-0.18)-1)</f>
        <v/>
      </c>
      <c r="AV51" s="55">
        <f>IF(BB51&gt;0,BB51,IF(BA51&gt;0,BA51,IF(AZ51&gt;0,AZ51,IF(AY51&gt;0,AY51,IF(AX51&gt;0,AX51)))))/100</f>
        <v/>
      </c>
      <c r="AW51" s="56">
        <f>VALUE(LEFT(G51,4))</f>
        <v/>
      </c>
      <c r="AX51" s="56">
        <f>VALUE(IFERROR(VLOOKUP(VALUE(LEFT(G51,4)),ST!$C$4:$E$300,3,FALSE),"0"))</f>
        <v/>
      </c>
      <c r="AY51" s="56">
        <f>VALUE(IFERROR(VLOOKUP(VALUE(LEFT(G51,5)),ST!$C$4:$E$300,3,FALSE),"0"))</f>
        <v/>
      </c>
      <c r="AZ51" s="56">
        <f>VALUE(IFERROR(VLOOKUP(VALUE(LEFT(G51,6)),ST!$C$4:$E$300,3,FALSE),"0"))</f>
        <v/>
      </c>
      <c r="BA51" s="56">
        <f>VALUE(IFERROR(VLOOKUP(VALUE(LEFT(G51,7)),ST!$C$4:$E$300,3,FALSE),"0"))</f>
        <v/>
      </c>
      <c r="BB51" s="56">
        <f>VALUE(IFERROR(VLOOKUP(G51,ST!$C$4:$E$400,3,FALSE),"0"))</f>
        <v/>
      </c>
      <c r="BC51" s="57">
        <f>IF(VLOOKUP(AW51,ST!$C$4:$F$298,4,FALSE)&lt;&gt;0,VLOOKUP(AW51,ST!$C$4:$F$298,4,FALSE),VLOOKUP(G51,ST!$C$4:$F$298,4,FALSE))</f>
        <v/>
      </c>
      <c r="BD51" s="57">
        <f>IF(O51="SC","Desconsiderar coluna ICMS ST",IF(O51="PR","Haverá ST", ))</f>
        <v/>
      </c>
      <c r="BE51" s="53">
        <f>W51</f>
        <v/>
      </c>
      <c r="BF51" s="53">
        <f>X51</f>
        <v/>
      </c>
      <c r="BG51" s="53">
        <f>AD51-AS51</f>
        <v/>
      </c>
      <c r="BH51" s="51">
        <f>$W$4+$X$4+AC51+$BJ$4+0.07</f>
        <v/>
      </c>
      <c r="BI51" s="53">
        <f>IF(BD51="Haverá ST",AJ51+AS51+AT51,AJ51+AS51)</f>
        <v/>
      </c>
      <c r="BJ51" s="53">
        <f>T51*$BJ$4</f>
        <v/>
      </c>
      <c r="BK51" s="53">
        <f>T51*$BK$4</f>
        <v/>
      </c>
      <c r="BL51" s="53">
        <f>BE51+BF51+AO51+BJ51+BK51+AD51</f>
        <v/>
      </c>
      <c r="BM51" s="53">
        <f>(T51-BL51)</f>
        <v/>
      </c>
    </row>
    <row r="52" hidden="1" ht="15.75" customHeight="1" s="218">
      <c r="A52" s="58">
        <f>A51+1</f>
        <v/>
      </c>
      <c r="B52" s="144">
        <f>BOM!B52</f>
        <v/>
      </c>
      <c r="C52" s="144">
        <f>BOM!C52</f>
        <v/>
      </c>
      <c r="D52" s="144">
        <f>BOM!D52</f>
        <v/>
      </c>
      <c r="E52" s="144">
        <f>BOM!E52</f>
        <v/>
      </c>
      <c r="F52" s="144">
        <f>BOM!F52</f>
        <v/>
      </c>
      <c r="G52" s="144">
        <f>BOM!G52</f>
        <v/>
      </c>
      <c r="H52" s="144">
        <f>BOM!H52</f>
        <v/>
      </c>
      <c r="I52" s="144">
        <f>BOM!I52</f>
        <v/>
      </c>
      <c r="J52" s="146">
        <f>BOM!J52</f>
        <v/>
      </c>
      <c r="K52" s="146">
        <f>BOM!K52</f>
        <v/>
      </c>
      <c r="L52" s="146">
        <f>BOM!L52</f>
        <v/>
      </c>
      <c r="M52" s="146">
        <f>BOM!M52</f>
        <v/>
      </c>
      <c r="N52" s="146">
        <f>BOM!N52</f>
        <v/>
      </c>
      <c r="O52" s="146">
        <f>BOM!O52</f>
        <v/>
      </c>
      <c r="P52" s="146">
        <f>BOM!P52</f>
        <v/>
      </c>
      <c r="Q52" s="46">
        <f>$F$97</f>
        <v/>
      </c>
      <c r="R52" s="46">
        <f>$F$98</f>
        <v/>
      </c>
      <c r="S52" s="48">
        <f>U52-(U52*R52)</f>
        <v/>
      </c>
      <c r="T52" s="48">
        <f>S52*I52</f>
        <v/>
      </c>
      <c r="U52" s="48">
        <f>(AN52)/(1-(BH52+Q52))</f>
        <v/>
      </c>
      <c r="V52" s="48">
        <f>U52*I52</f>
        <v/>
      </c>
      <c r="W52" s="49">
        <f>T52*$W$4</f>
        <v/>
      </c>
      <c r="X52" s="49">
        <f>T52*$X$4</f>
        <v/>
      </c>
      <c r="Y52" s="50">
        <f>M52</f>
        <v/>
      </c>
      <c r="Z52" s="9" t="n"/>
      <c r="AA52" s="9" t="n"/>
      <c r="AB52" s="9" t="n"/>
      <c r="AC52" s="51">
        <f t="array" ref="AC52">IF(I52&gt;0,VLOOKUP(Y52&amp;$P$88&amp;$P$89&amp;$P$90,Variáveis!$O$2:$S$300&amp;Variáveis!$P$2:$T$300&amp;Variáveis!$Q$2:$U$300&amp;Variáveis!$R$2:$V$300,5,FALSE),0)</f>
        <v/>
      </c>
      <c r="AD52" s="52">
        <f>T52*AC52</f>
        <v/>
      </c>
      <c r="AE52" s="53">
        <f>IF(AB52="não",((V52/(1-VLOOKUP(AA52,Variáveis!$AK$3:$AN$29,4,FALSE)))*VLOOKUP(AA52,Variáveis!$AK$3:$AN$29,4,FALSE))-AD52,0)</f>
        <v/>
      </c>
      <c r="AF52" s="53">
        <f>T52*$AF$4</f>
        <v/>
      </c>
      <c r="AG52" s="53">
        <f>IF(AB52="SIM","Cliente pode pagar DIFA na entrada", )</f>
        <v/>
      </c>
      <c r="AH52" s="54" t="n"/>
      <c r="AI52" s="53">
        <f>IF(K52="SIM",(J52*$F$102),J52)</f>
        <v/>
      </c>
      <c r="AJ52" s="53">
        <f>IF(L52="SIM",(AI52*$F$101),AI52)</f>
        <v/>
      </c>
      <c r="AK52" s="53">
        <f>AJ52-AS52</f>
        <v/>
      </c>
      <c r="AL52" s="53">
        <f>AJ52*I52</f>
        <v/>
      </c>
      <c r="AM52" s="53">
        <f>AK52*I52</f>
        <v/>
      </c>
      <c r="AN52" s="53">
        <f>AK52-AP52-AQ52</f>
        <v/>
      </c>
      <c r="AO52" s="53">
        <f>AN52*I52</f>
        <v/>
      </c>
      <c r="AP52" s="53">
        <f>$AP$4*AK52</f>
        <v/>
      </c>
      <c r="AQ52" s="53">
        <f>$AQ$4*AK52</f>
        <v/>
      </c>
      <c r="AR52" s="51">
        <f t="array" ref="AR52">VLOOKUP(M52&amp;N52&amp;O52&amp;P52,Variáveis!$A$2:$E$240&amp;Variáveis!$B$2:$F$240&amp;Variáveis!$C$2:$G$240&amp;Variáveis!$D$2:$H$240,5,FALSE)</f>
        <v/>
      </c>
      <c r="AS52" s="53">
        <f>((AJ52*(1-AR52))*AR52)</f>
        <v/>
      </c>
      <c r="AT52" s="53">
        <f>(((J52+(J52*AU52))*0.18)-(J52*AR52))</f>
        <v/>
      </c>
      <c r="AU52" s="55">
        <f>(((1+AV52)*(1-AR52))/(1-0.18)-1)</f>
        <v/>
      </c>
      <c r="AV52" s="55">
        <f>IF(BB52&gt;0,BB52,IF(BA52&gt;0,BA52,IF(AZ52&gt;0,AZ52,IF(AY52&gt;0,AY52,IF(AX52&gt;0,AX52)))))/100</f>
        <v/>
      </c>
      <c r="AW52" s="56">
        <f>VALUE(LEFT(G52,4))</f>
        <v/>
      </c>
      <c r="AX52" s="56">
        <f>VALUE(IFERROR(VLOOKUP(VALUE(LEFT(G52,4)),ST!$C$4:$E$300,3,FALSE),"0"))</f>
        <v/>
      </c>
      <c r="AY52" s="56">
        <f>VALUE(IFERROR(VLOOKUP(VALUE(LEFT(G52,5)),ST!$C$4:$E$300,3,FALSE),"0"))</f>
        <v/>
      </c>
      <c r="AZ52" s="56">
        <f>VALUE(IFERROR(VLOOKUP(VALUE(LEFT(G52,6)),ST!$C$4:$E$300,3,FALSE),"0"))</f>
        <v/>
      </c>
      <c r="BA52" s="56">
        <f>VALUE(IFERROR(VLOOKUP(VALUE(LEFT(G52,7)),ST!$C$4:$E$300,3,FALSE),"0"))</f>
        <v/>
      </c>
      <c r="BB52" s="56">
        <f>VALUE(IFERROR(VLOOKUP(G52,ST!$C$4:$E$400,3,FALSE),"0"))</f>
        <v/>
      </c>
      <c r="BC52" s="57">
        <f>IF(VLOOKUP(AW52,ST!$C$4:$F$298,4,FALSE)&lt;&gt;0,VLOOKUP(AW52,ST!$C$4:$F$298,4,FALSE),VLOOKUP(G52,ST!$C$4:$F$298,4,FALSE))</f>
        <v/>
      </c>
      <c r="BD52" s="57">
        <f>IF(O52="SC","Desconsiderar coluna ICMS ST",IF(O52="PR","Haverá ST", ))</f>
        <v/>
      </c>
      <c r="BE52" s="53">
        <f>W52</f>
        <v/>
      </c>
      <c r="BF52" s="53">
        <f>X52</f>
        <v/>
      </c>
      <c r="BG52" s="53">
        <f>AD52-AS52</f>
        <v/>
      </c>
      <c r="BH52" s="51">
        <f>$W$4+$X$4+AC52+$BJ$4+0.07</f>
        <v/>
      </c>
      <c r="BI52" s="53">
        <f>IF(BD52="Haverá ST",AJ52+AS52+AT52,AJ52+AS52)</f>
        <v/>
      </c>
      <c r="BJ52" s="53">
        <f>T52*$BJ$4</f>
        <v/>
      </c>
      <c r="BK52" s="53">
        <f>T52*$BK$4</f>
        <v/>
      </c>
      <c r="BL52" s="53">
        <f>BE52+BF52+AO52+BJ52+BK52+AD52</f>
        <v/>
      </c>
      <c r="BM52" s="53">
        <f>(T52-BL52)</f>
        <v/>
      </c>
    </row>
    <row r="53" hidden="1" ht="15.75" customHeight="1" s="218">
      <c r="A53" s="58">
        <f>A52+1</f>
        <v/>
      </c>
      <c r="B53" s="144">
        <f>BOM!B53</f>
        <v/>
      </c>
      <c r="C53" s="144">
        <f>BOM!C53</f>
        <v/>
      </c>
      <c r="D53" s="144">
        <f>BOM!D53</f>
        <v/>
      </c>
      <c r="E53" s="144">
        <f>BOM!E53</f>
        <v/>
      </c>
      <c r="F53" s="144">
        <f>BOM!F53</f>
        <v/>
      </c>
      <c r="G53" s="144">
        <f>BOM!G53</f>
        <v/>
      </c>
      <c r="H53" s="144">
        <f>BOM!H53</f>
        <v/>
      </c>
      <c r="I53" s="144">
        <f>BOM!I53</f>
        <v/>
      </c>
      <c r="J53" s="146">
        <f>BOM!J53</f>
        <v/>
      </c>
      <c r="K53" s="146">
        <f>BOM!K53</f>
        <v/>
      </c>
      <c r="L53" s="146">
        <f>BOM!L53</f>
        <v/>
      </c>
      <c r="M53" s="146">
        <f>BOM!M53</f>
        <v/>
      </c>
      <c r="N53" s="146">
        <f>BOM!N53</f>
        <v/>
      </c>
      <c r="O53" s="146">
        <f>BOM!O53</f>
        <v/>
      </c>
      <c r="P53" s="146">
        <f>BOM!P53</f>
        <v/>
      </c>
      <c r="Q53" s="46">
        <f>$F$97</f>
        <v/>
      </c>
      <c r="R53" s="46">
        <f>$F$98</f>
        <v/>
      </c>
      <c r="S53" s="48">
        <f>U53-(U53*R53)</f>
        <v/>
      </c>
      <c r="T53" s="48">
        <f>S53*I53</f>
        <v/>
      </c>
      <c r="U53" s="48">
        <f>(AN53)/(1-(BH53+Q53))</f>
        <v/>
      </c>
      <c r="V53" s="48">
        <f>U53*I53</f>
        <v/>
      </c>
      <c r="W53" s="49">
        <f>T53*$W$4</f>
        <v/>
      </c>
      <c r="X53" s="49">
        <f>T53*$X$4</f>
        <v/>
      </c>
      <c r="Y53" s="50">
        <f>M53</f>
        <v/>
      </c>
      <c r="Z53" s="9" t="n"/>
      <c r="AA53" s="9" t="n"/>
      <c r="AB53" s="9" t="n"/>
      <c r="AC53" s="51">
        <f t="array" ref="AC53">IF(I53&gt;0,VLOOKUP(Y53&amp;$P$88&amp;$P$89&amp;$P$90,Variáveis!$O$2:$S$300&amp;Variáveis!$P$2:$T$300&amp;Variáveis!$Q$2:$U$300&amp;Variáveis!$R$2:$V$300,5,FALSE),0)</f>
        <v/>
      </c>
      <c r="AD53" s="52">
        <f>T53*AC53</f>
        <v/>
      </c>
      <c r="AE53" s="53">
        <f>IF(AB53="não",((V53/(1-VLOOKUP(AA53,Variáveis!$AK$3:$AN$29,4,FALSE)))*VLOOKUP(AA53,Variáveis!$AK$3:$AN$29,4,FALSE))-AD53,0)</f>
        <v/>
      </c>
      <c r="AF53" s="53">
        <f>T53*$AF$4</f>
        <v/>
      </c>
      <c r="AG53" s="53">
        <f>IF(AB53="SIM","Cliente pode pagar DIFA na entrada", )</f>
        <v/>
      </c>
      <c r="AH53" s="54" t="n"/>
      <c r="AI53" s="53">
        <f>IF(K53="SIM",(J53*$F$102),J53)</f>
        <v/>
      </c>
      <c r="AJ53" s="53">
        <f>IF(L53="SIM",(AI53*$F$101),AI53)</f>
        <v/>
      </c>
      <c r="AK53" s="53">
        <f>AJ53-AS53</f>
        <v/>
      </c>
      <c r="AL53" s="53">
        <f>AJ53*I53</f>
        <v/>
      </c>
      <c r="AM53" s="53">
        <f>AK53*I53</f>
        <v/>
      </c>
      <c r="AN53" s="53">
        <f>AK53-AP53-AQ53</f>
        <v/>
      </c>
      <c r="AO53" s="53">
        <f>AN53*I53</f>
        <v/>
      </c>
      <c r="AP53" s="53">
        <f>$AP$4*AK53</f>
        <v/>
      </c>
      <c r="AQ53" s="53">
        <f>$AQ$4*AK53</f>
        <v/>
      </c>
      <c r="AR53" s="51">
        <f t="array" ref="AR53">VLOOKUP(M53&amp;N53&amp;O53&amp;P53,Variáveis!$A$2:$E$240&amp;Variáveis!$B$2:$F$240&amp;Variáveis!$C$2:$G$240&amp;Variáveis!$D$2:$H$240,5,FALSE)</f>
        <v/>
      </c>
      <c r="AS53" s="53">
        <f>((AJ53*(1-AR53))*AR53)</f>
        <v/>
      </c>
      <c r="AT53" s="53">
        <f>(((J53+(J53*AU53))*0.18)-(J53*AR53))</f>
        <v/>
      </c>
      <c r="AU53" s="55">
        <f>(((1+AV53)*(1-AR53))/(1-0.18)-1)</f>
        <v/>
      </c>
      <c r="AV53" s="55">
        <f>IF(BB53&gt;0,BB53,IF(BA53&gt;0,BA53,IF(AZ53&gt;0,AZ53,IF(AY53&gt;0,AY53,IF(AX53&gt;0,AX53)))))/100</f>
        <v/>
      </c>
      <c r="AW53" s="56">
        <f>VALUE(LEFT(G53,4))</f>
        <v/>
      </c>
      <c r="AX53" s="56">
        <f>VALUE(IFERROR(VLOOKUP(VALUE(LEFT(G53,4)),ST!$C$4:$E$300,3,FALSE),"0"))</f>
        <v/>
      </c>
      <c r="AY53" s="56">
        <f>VALUE(IFERROR(VLOOKUP(VALUE(LEFT(G53,5)),ST!$C$4:$E$300,3,FALSE),"0"))</f>
        <v/>
      </c>
      <c r="AZ53" s="56">
        <f>VALUE(IFERROR(VLOOKUP(VALUE(LEFT(G53,6)),ST!$C$4:$E$300,3,FALSE),"0"))</f>
        <v/>
      </c>
      <c r="BA53" s="56">
        <f>VALUE(IFERROR(VLOOKUP(VALUE(LEFT(G53,7)),ST!$C$4:$E$300,3,FALSE),"0"))</f>
        <v/>
      </c>
      <c r="BB53" s="56">
        <f>VALUE(IFERROR(VLOOKUP(G53,ST!$C$4:$E$400,3,FALSE),"0"))</f>
        <v/>
      </c>
      <c r="BC53" s="57">
        <f>IF(VLOOKUP(AW53,ST!$C$4:$F$298,4,FALSE)&lt;&gt;0,VLOOKUP(AW53,ST!$C$4:$F$298,4,FALSE),VLOOKUP(G53,ST!$C$4:$F$298,4,FALSE))</f>
        <v/>
      </c>
      <c r="BD53" s="57">
        <f>IF(O53="SC","Desconsiderar coluna ICMS ST",IF(O53="PR","Haverá ST", ))</f>
        <v/>
      </c>
      <c r="BE53" s="53">
        <f>W53</f>
        <v/>
      </c>
      <c r="BF53" s="53">
        <f>X53</f>
        <v/>
      </c>
      <c r="BG53" s="53">
        <f>AD53-AS53</f>
        <v/>
      </c>
      <c r="BH53" s="51">
        <f>$W$4+$X$4+AC53+$BJ$4+0.07</f>
        <v/>
      </c>
      <c r="BI53" s="53">
        <f>IF(BD53="Haverá ST",AJ53+AS53+AT53,AJ53+AS53)</f>
        <v/>
      </c>
      <c r="BJ53" s="53">
        <f>T53*$BJ$4</f>
        <v/>
      </c>
      <c r="BK53" s="53">
        <f>T53*$BK$4</f>
        <v/>
      </c>
      <c r="BL53" s="53">
        <f>BE53+BF53+AO53+BJ53+BK53+AD53</f>
        <v/>
      </c>
      <c r="BM53" s="53">
        <f>(T53-BL53)</f>
        <v/>
      </c>
    </row>
    <row r="54" hidden="1" ht="15.75" customHeight="1" s="218">
      <c r="A54" s="58">
        <f>A53+1</f>
        <v/>
      </c>
      <c r="B54" s="144">
        <f>BOM!B54</f>
        <v/>
      </c>
      <c r="C54" s="144">
        <f>BOM!C54</f>
        <v/>
      </c>
      <c r="D54" s="144">
        <f>BOM!D54</f>
        <v/>
      </c>
      <c r="E54" s="144">
        <f>BOM!E54</f>
        <v/>
      </c>
      <c r="F54" s="144">
        <f>BOM!F54</f>
        <v/>
      </c>
      <c r="G54" s="144">
        <f>BOM!G54</f>
        <v/>
      </c>
      <c r="H54" s="144">
        <f>BOM!H54</f>
        <v/>
      </c>
      <c r="I54" s="144">
        <f>BOM!I54</f>
        <v/>
      </c>
      <c r="J54" s="146">
        <f>BOM!J54</f>
        <v/>
      </c>
      <c r="K54" s="146">
        <f>BOM!K54</f>
        <v/>
      </c>
      <c r="L54" s="146">
        <f>BOM!L54</f>
        <v/>
      </c>
      <c r="M54" s="146">
        <f>BOM!M54</f>
        <v/>
      </c>
      <c r="N54" s="146">
        <f>BOM!N54</f>
        <v/>
      </c>
      <c r="O54" s="146">
        <f>BOM!O54</f>
        <v/>
      </c>
      <c r="P54" s="146">
        <f>BOM!P54</f>
        <v/>
      </c>
      <c r="Q54" s="46">
        <f>$F$97</f>
        <v/>
      </c>
      <c r="R54" s="46">
        <f>$F$98</f>
        <v/>
      </c>
      <c r="S54" s="48">
        <f>U54-(U54*R54)</f>
        <v/>
      </c>
      <c r="T54" s="48">
        <f>S54*I54</f>
        <v/>
      </c>
      <c r="U54" s="48">
        <f>(AN54)/(1-(BH54+Q54))</f>
        <v/>
      </c>
      <c r="V54" s="48">
        <f>U54*I54</f>
        <v/>
      </c>
      <c r="W54" s="49">
        <f>T54*$W$4</f>
        <v/>
      </c>
      <c r="X54" s="49">
        <f>T54*$X$4</f>
        <v/>
      </c>
      <c r="Y54" s="50">
        <f>M54</f>
        <v/>
      </c>
      <c r="Z54" s="9" t="n"/>
      <c r="AA54" s="9" t="n"/>
      <c r="AB54" s="9" t="n"/>
      <c r="AC54" s="51">
        <f t="array" ref="AC54">IF(I54&gt;0,VLOOKUP(Y54&amp;$P$88&amp;$P$89&amp;$P$90,Variáveis!$O$2:$S$300&amp;Variáveis!$P$2:$T$300&amp;Variáveis!$Q$2:$U$300&amp;Variáveis!$R$2:$V$300,5,FALSE),0)</f>
        <v/>
      </c>
      <c r="AD54" s="52">
        <f>T54*AC54</f>
        <v/>
      </c>
      <c r="AE54" s="53">
        <f>IF(AB54="não",((V54/(1-VLOOKUP(AA54,Variáveis!$AK$3:$AN$29,4,FALSE)))*VLOOKUP(AA54,Variáveis!$AK$3:$AN$29,4,FALSE))-AD54,0)</f>
        <v/>
      </c>
      <c r="AF54" s="53">
        <f>T54*$AF$4</f>
        <v/>
      </c>
      <c r="AG54" s="53">
        <f>IF(AB54="SIM","Cliente pode pagar DIFA na entrada", )</f>
        <v/>
      </c>
      <c r="AH54" s="54" t="n"/>
      <c r="AI54" s="53">
        <f>IF(K54="SIM",(J54*$F$102),J54)</f>
        <v/>
      </c>
      <c r="AJ54" s="53">
        <f>IF(L54="SIM",(AI54*$F$101),AI54)</f>
        <v/>
      </c>
      <c r="AK54" s="53">
        <f>AJ54-AS54</f>
        <v/>
      </c>
      <c r="AL54" s="53">
        <f>AJ54*I54</f>
        <v/>
      </c>
      <c r="AM54" s="53">
        <f>AK54*I54</f>
        <v/>
      </c>
      <c r="AN54" s="53">
        <f>AK54-AP54-AQ54</f>
        <v/>
      </c>
      <c r="AO54" s="53">
        <f>AN54*I54</f>
        <v/>
      </c>
      <c r="AP54" s="53">
        <f>$AP$4*AK54</f>
        <v/>
      </c>
      <c r="AQ54" s="53">
        <f>$AQ$4*AK54</f>
        <v/>
      </c>
      <c r="AR54" s="51">
        <f t="array" ref="AR54">VLOOKUP(M54&amp;N54&amp;O54&amp;P54,Variáveis!$A$2:$E$240&amp;Variáveis!$B$2:$F$240&amp;Variáveis!$C$2:$G$240&amp;Variáveis!$D$2:$H$240,5,FALSE)</f>
        <v/>
      </c>
      <c r="AS54" s="53">
        <f>((AJ54*(1-AR54))*AR54)</f>
        <v/>
      </c>
      <c r="AT54" s="53">
        <f>(((J54+(J54*AU54))*0.18)-(J54*AR54))</f>
        <v/>
      </c>
      <c r="AU54" s="55">
        <f>(((1+AV54)*(1-AR54))/(1-0.18)-1)</f>
        <v/>
      </c>
      <c r="AV54" s="55">
        <f>IF(BB54&gt;0,BB54,IF(BA54&gt;0,BA54,IF(AZ54&gt;0,AZ54,IF(AY54&gt;0,AY54,IF(AX54&gt;0,AX54)))))/100</f>
        <v/>
      </c>
      <c r="AW54" s="56">
        <f>VALUE(LEFT(G54,4))</f>
        <v/>
      </c>
      <c r="AX54" s="56">
        <f>VALUE(IFERROR(VLOOKUP(VALUE(LEFT(G54,4)),ST!$C$4:$E$300,3,FALSE),"0"))</f>
        <v/>
      </c>
      <c r="AY54" s="56">
        <f>VALUE(IFERROR(VLOOKUP(VALUE(LEFT(G54,5)),ST!$C$4:$E$300,3,FALSE),"0"))</f>
        <v/>
      </c>
      <c r="AZ54" s="56">
        <f>VALUE(IFERROR(VLOOKUP(VALUE(LEFT(G54,6)),ST!$C$4:$E$300,3,FALSE),"0"))</f>
        <v/>
      </c>
      <c r="BA54" s="56">
        <f>VALUE(IFERROR(VLOOKUP(VALUE(LEFT(G54,7)),ST!$C$4:$E$300,3,FALSE),"0"))</f>
        <v/>
      </c>
      <c r="BB54" s="56">
        <f>VALUE(IFERROR(VLOOKUP(G54,ST!$C$4:$E$400,3,FALSE),"0"))</f>
        <v/>
      </c>
      <c r="BC54" s="57">
        <f>IF(VLOOKUP(AW54,ST!$C$4:$F$298,4,FALSE)&lt;&gt;0,VLOOKUP(AW54,ST!$C$4:$F$298,4,FALSE),VLOOKUP(G54,ST!$C$4:$F$298,4,FALSE))</f>
        <v/>
      </c>
      <c r="BD54" s="57">
        <f>IF(O54="SC","Desconsiderar coluna ICMS ST",IF(O54="PR","Haverá ST", ))</f>
        <v/>
      </c>
      <c r="BE54" s="53">
        <f>W54</f>
        <v/>
      </c>
      <c r="BF54" s="53">
        <f>X54</f>
        <v/>
      </c>
      <c r="BG54" s="53">
        <f>AD54-AS54</f>
        <v/>
      </c>
      <c r="BH54" s="51">
        <f>$W$4+$X$4+AC54+$BJ$4+0.07</f>
        <v/>
      </c>
      <c r="BI54" s="53">
        <f>IF(BD54="Haverá ST",AJ54+AS54+AT54,AJ54+AS54)</f>
        <v/>
      </c>
      <c r="BJ54" s="53">
        <f>T54*$BJ$4</f>
        <v/>
      </c>
      <c r="BK54" s="53">
        <f>T54*$BK$4</f>
        <v/>
      </c>
      <c r="BL54" s="53">
        <f>BE54+BF54+AO54+BJ54+BK54+AD54</f>
        <v/>
      </c>
      <c r="BM54" s="53">
        <f>(T54-BL54)</f>
        <v/>
      </c>
    </row>
    <row r="55" hidden="1" ht="15.75" customHeight="1" s="218">
      <c r="A55" s="58">
        <f>A54+1</f>
        <v/>
      </c>
      <c r="B55" s="144">
        <f>BOM!B55</f>
        <v/>
      </c>
      <c r="C55" s="144">
        <f>BOM!C55</f>
        <v/>
      </c>
      <c r="D55" s="144">
        <f>BOM!D55</f>
        <v/>
      </c>
      <c r="E55" s="144">
        <f>BOM!E55</f>
        <v/>
      </c>
      <c r="F55" s="144">
        <f>BOM!F55</f>
        <v/>
      </c>
      <c r="G55" s="144">
        <f>BOM!G55</f>
        <v/>
      </c>
      <c r="H55" s="144">
        <f>BOM!H55</f>
        <v/>
      </c>
      <c r="I55" s="144">
        <f>BOM!I55</f>
        <v/>
      </c>
      <c r="J55" s="146">
        <f>BOM!J55</f>
        <v/>
      </c>
      <c r="K55" s="146">
        <f>BOM!K55</f>
        <v/>
      </c>
      <c r="L55" s="146">
        <f>BOM!L55</f>
        <v/>
      </c>
      <c r="M55" s="146">
        <f>BOM!M55</f>
        <v/>
      </c>
      <c r="N55" s="146">
        <f>BOM!N55</f>
        <v/>
      </c>
      <c r="O55" s="146">
        <f>BOM!O55</f>
        <v/>
      </c>
      <c r="P55" s="146">
        <f>BOM!P55</f>
        <v/>
      </c>
      <c r="Q55" s="46">
        <f>$F$97</f>
        <v/>
      </c>
      <c r="R55" s="46">
        <f>$F$98</f>
        <v/>
      </c>
      <c r="S55" s="48">
        <f>U55-(U55*R55)</f>
        <v/>
      </c>
      <c r="T55" s="48">
        <f>S55*I55</f>
        <v/>
      </c>
      <c r="U55" s="48">
        <f>(AN55)/(1-(BH55+Q55))</f>
        <v/>
      </c>
      <c r="V55" s="48">
        <f>U55*I55</f>
        <v/>
      </c>
      <c r="W55" s="49">
        <f>T55*$W$4</f>
        <v/>
      </c>
      <c r="X55" s="49">
        <f>T55*$X$4</f>
        <v/>
      </c>
      <c r="Y55" s="50">
        <f>M55</f>
        <v/>
      </c>
      <c r="Z55" s="9" t="n"/>
      <c r="AA55" s="9" t="n"/>
      <c r="AB55" s="9" t="n"/>
      <c r="AC55" s="51">
        <f t="array" ref="AC55">IF(I55&gt;0,VLOOKUP(Y55&amp;$P$88&amp;$P$89&amp;$P$90,Variáveis!$O$2:$S$300&amp;Variáveis!$P$2:$T$300&amp;Variáveis!$Q$2:$U$300&amp;Variáveis!$R$2:$V$300,5,FALSE),0)</f>
        <v/>
      </c>
      <c r="AD55" s="52">
        <f>T55*AC55</f>
        <v/>
      </c>
      <c r="AE55" s="53">
        <f>IF(AB55="não",((V55/(1-VLOOKUP(AA55,Variáveis!$AK$3:$AN$29,4,FALSE)))*VLOOKUP(AA55,Variáveis!$AK$3:$AN$29,4,FALSE))-AD55,0)</f>
        <v/>
      </c>
      <c r="AF55" s="53">
        <f>T55*$AF$4</f>
        <v/>
      </c>
      <c r="AG55" s="53">
        <f>IF(AB55="SIM","Cliente pode pagar DIFA na entrada", )</f>
        <v/>
      </c>
      <c r="AH55" s="54" t="n"/>
      <c r="AI55" s="53">
        <f>IF(K55="SIM",(J55*$F$102),J55)</f>
        <v/>
      </c>
      <c r="AJ55" s="53">
        <f>IF(L55="SIM",(AI55*$F$101),AI55)</f>
        <v/>
      </c>
      <c r="AK55" s="53">
        <f>AJ55-AS55</f>
        <v/>
      </c>
      <c r="AL55" s="53">
        <f>AJ55*I55</f>
        <v/>
      </c>
      <c r="AM55" s="53">
        <f>AK55*I55</f>
        <v/>
      </c>
      <c r="AN55" s="53">
        <f>AK55-AP55-AQ55</f>
        <v/>
      </c>
      <c r="AO55" s="53">
        <f>AN55*I55</f>
        <v/>
      </c>
      <c r="AP55" s="53">
        <f>$AP$4*AK55</f>
        <v/>
      </c>
      <c r="AQ55" s="53">
        <f>$AQ$4*AK55</f>
        <v/>
      </c>
      <c r="AR55" s="51">
        <f t="array" ref="AR55">VLOOKUP(M55&amp;N55&amp;O55&amp;P55,Variáveis!$A$2:$E$240&amp;Variáveis!$B$2:$F$240&amp;Variáveis!$C$2:$G$240&amp;Variáveis!$D$2:$H$240,5,FALSE)</f>
        <v/>
      </c>
      <c r="AS55" s="53">
        <f>((AJ55*(1-AR55))*AR55)</f>
        <v/>
      </c>
      <c r="AT55" s="53">
        <f>(((J55+(J55*AU55))*0.18)-(J55*AR55))</f>
        <v/>
      </c>
      <c r="AU55" s="55">
        <f>(((1+AV55)*(1-AR55))/(1-0.18)-1)</f>
        <v/>
      </c>
      <c r="AV55" s="55">
        <f>IF(BB55&gt;0,BB55,IF(BA55&gt;0,BA55,IF(AZ55&gt;0,AZ55,IF(AY55&gt;0,AY55,IF(AX55&gt;0,AX55)))))/100</f>
        <v/>
      </c>
      <c r="AW55" s="56">
        <f>VALUE(LEFT(G55,4))</f>
        <v/>
      </c>
      <c r="AX55" s="56">
        <f>VALUE(IFERROR(VLOOKUP(VALUE(LEFT(G55,4)),ST!$C$4:$E$300,3,FALSE),"0"))</f>
        <v/>
      </c>
      <c r="AY55" s="56">
        <f>VALUE(IFERROR(VLOOKUP(VALUE(LEFT(G55,5)),ST!$C$4:$E$300,3,FALSE),"0"))</f>
        <v/>
      </c>
      <c r="AZ55" s="56">
        <f>VALUE(IFERROR(VLOOKUP(VALUE(LEFT(G55,6)),ST!$C$4:$E$300,3,FALSE),"0"))</f>
        <v/>
      </c>
      <c r="BA55" s="56">
        <f>VALUE(IFERROR(VLOOKUP(VALUE(LEFT(G55,7)),ST!$C$4:$E$300,3,FALSE),"0"))</f>
        <v/>
      </c>
      <c r="BB55" s="56">
        <f>VALUE(IFERROR(VLOOKUP(G55,ST!$C$4:$E$400,3,FALSE),"0"))</f>
        <v/>
      </c>
      <c r="BC55" s="57">
        <f>IF(VLOOKUP(AW55,ST!$C$4:$F$298,4,FALSE)&lt;&gt;0,VLOOKUP(AW55,ST!$C$4:$F$298,4,FALSE),VLOOKUP(G55,ST!$C$4:$F$298,4,FALSE))</f>
        <v/>
      </c>
      <c r="BD55" s="57">
        <f>IF(O55="SC","Desconsiderar coluna ICMS ST",IF(O55="PR","Haverá ST", ))</f>
        <v/>
      </c>
      <c r="BE55" s="53">
        <f>W55</f>
        <v/>
      </c>
      <c r="BF55" s="53">
        <f>X55</f>
        <v/>
      </c>
      <c r="BG55" s="53">
        <f>AD55-AS55</f>
        <v/>
      </c>
      <c r="BH55" s="51">
        <f>$W$4+$X$4+AC55+$BJ$4+0.07</f>
        <v/>
      </c>
      <c r="BI55" s="53">
        <f>IF(BD55="Haverá ST",AJ55+AS55+AT55,AJ55+AS55)</f>
        <v/>
      </c>
      <c r="BJ55" s="53">
        <f>T55*$BJ$4</f>
        <v/>
      </c>
      <c r="BK55" s="53">
        <f>T55*$BK$4</f>
        <v/>
      </c>
      <c r="BL55" s="53">
        <f>BE55+BF55+AO55+BJ55+BK55+AD55</f>
        <v/>
      </c>
      <c r="BM55" s="53">
        <f>(T55-BL55)</f>
        <v/>
      </c>
    </row>
    <row r="56" hidden="1" ht="15.75" customHeight="1" s="218">
      <c r="A56" s="58">
        <f>A55+1</f>
        <v/>
      </c>
      <c r="B56" s="144">
        <f>BOM!B56</f>
        <v/>
      </c>
      <c r="C56" s="144">
        <f>BOM!C56</f>
        <v/>
      </c>
      <c r="D56" s="144">
        <f>BOM!D56</f>
        <v/>
      </c>
      <c r="E56" s="144">
        <f>BOM!E56</f>
        <v/>
      </c>
      <c r="F56" s="144">
        <f>BOM!F56</f>
        <v/>
      </c>
      <c r="G56" s="144">
        <f>BOM!G56</f>
        <v/>
      </c>
      <c r="H56" s="144">
        <f>BOM!H56</f>
        <v/>
      </c>
      <c r="I56" s="144">
        <f>BOM!I56</f>
        <v/>
      </c>
      <c r="J56" s="146">
        <f>BOM!J56</f>
        <v/>
      </c>
      <c r="K56" s="146">
        <f>BOM!K56</f>
        <v/>
      </c>
      <c r="L56" s="146">
        <f>BOM!L56</f>
        <v/>
      </c>
      <c r="M56" s="146">
        <f>BOM!M56</f>
        <v/>
      </c>
      <c r="N56" s="146">
        <f>BOM!N56</f>
        <v/>
      </c>
      <c r="O56" s="146">
        <f>BOM!O56</f>
        <v/>
      </c>
      <c r="P56" s="146">
        <f>BOM!P56</f>
        <v/>
      </c>
      <c r="Q56" s="46">
        <f>$F$97</f>
        <v/>
      </c>
      <c r="R56" s="46">
        <f>$F$98</f>
        <v/>
      </c>
      <c r="S56" s="48">
        <f>U56-(U56*R56)</f>
        <v/>
      </c>
      <c r="T56" s="48">
        <f>S56*I56</f>
        <v/>
      </c>
      <c r="U56" s="48">
        <f>(AN56)/(1-(BH56+Q56))</f>
        <v/>
      </c>
      <c r="V56" s="48">
        <f>U56*I56</f>
        <v/>
      </c>
      <c r="W56" s="49">
        <f>T56*$W$4</f>
        <v/>
      </c>
      <c r="X56" s="49">
        <f>T56*$X$4</f>
        <v/>
      </c>
      <c r="Y56" s="50">
        <f>M56</f>
        <v/>
      </c>
      <c r="Z56" s="9" t="n"/>
      <c r="AA56" s="9" t="n"/>
      <c r="AB56" s="9" t="n"/>
      <c r="AC56" s="51">
        <f t="array" ref="AC56">IF(I56&gt;0,VLOOKUP(Y56&amp;$P$88&amp;$P$89&amp;$P$90,Variáveis!$O$2:$S$300&amp;Variáveis!$P$2:$T$300&amp;Variáveis!$Q$2:$U$300&amp;Variáveis!$R$2:$V$300,5,FALSE),0)</f>
        <v/>
      </c>
      <c r="AD56" s="52">
        <f>T56*AC56</f>
        <v/>
      </c>
      <c r="AE56" s="53">
        <f>IF(AB56="não",((V56/(1-VLOOKUP(AA56,Variáveis!$AK$3:$AN$29,4,FALSE)))*VLOOKUP(AA56,Variáveis!$AK$3:$AN$29,4,FALSE))-AD56,0)</f>
        <v/>
      </c>
      <c r="AF56" s="53">
        <f>T56*$AF$4</f>
        <v/>
      </c>
      <c r="AG56" s="53">
        <f>IF(AB56="SIM","Cliente pode pagar DIFA na entrada", )</f>
        <v/>
      </c>
      <c r="AH56" s="54" t="n"/>
      <c r="AI56" s="53">
        <f>IF(K56="SIM",(J56*$F$102),J56)</f>
        <v/>
      </c>
      <c r="AJ56" s="53">
        <f>IF(L56="SIM",(AI56*$F$101),AI56)</f>
        <v/>
      </c>
      <c r="AK56" s="53">
        <f>AJ56-AS56</f>
        <v/>
      </c>
      <c r="AL56" s="53">
        <f>AJ56*I56</f>
        <v/>
      </c>
      <c r="AM56" s="53">
        <f>AK56*I56</f>
        <v/>
      </c>
      <c r="AN56" s="53">
        <f>AK56-AP56-AQ56</f>
        <v/>
      </c>
      <c r="AO56" s="53">
        <f>AN56*I56</f>
        <v/>
      </c>
      <c r="AP56" s="53">
        <f>$AP$4*AK56</f>
        <v/>
      </c>
      <c r="AQ56" s="53">
        <f>$AQ$4*AK56</f>
        <v/>
      </c>
      <c r="AR56" s="51">
        <f t="array" ref="AR56">VLOOKUP(M56&amp;N56&amp;O56&amp;P56,Variáveis!$A$2:$E$240&amp;Variáveis!$B$2:$F$240&amp;Variáveis!$C$2:$G$240&amp;Variáveis!$D$2:$H$240,5,FALSE)</f>
        <v/>
      </c>
      <c r="AS56" s="53">
        <f>((AJ56*(1-AR56))*AR56)</f>
        <v/>
      </c>
      <c r="AT56" s="53">
        <f>(((J56+(J56*AU56))*0.18)-(J56*AR56))</f>
        <v/>
      </c>
      <c r="AU56" s="55">
        <f>(((1+AV56)*(1-AR56))/(1-0.18)-1)</f>
        <v/>
      </c>
      <c r="AV56" s="55">
        <f>IF(BB56&gt;0,BB56,IF(BA56&gt;0,BA56,IF(AZ56&gt;0,AZ56,IF(AY56&gt;0,AY56,IF(AX56&gt;0,AX56)))))/100</f>
        <v/>
      </c>
      <c r="AW56" s="56">
        <f>VALUE(LEFT(G56,4))</f>
        <v/>
      </c>
      <c r="AX56" s="56">
        <f>VALUE(IFERROR(VLOOKUP(VALUE(LEFT(G56,4)),ST!$C$4:$E$300,3,FALSE),"0"))</f>
        <v/>
      </c>
      <c r="AY56" s="56">
        <f>VALUE(IFERROR(VLOOKUP(VALUE(LEFT(G56,5)),ST!$C$4:$E$300,3,FALSE),"0"))</f>
        <v/>
      </c>
      <c r="AZ56" s="56">
        <f>VALUE(IFERROR(VLOOKUP(VALUE(LEFT(G56,6)),ST!$C$4:$E$300,3,FALSE),"0"))</f>
        <v/>
      </c>
      <c r="BA56" s="56">
        <f>VALUE(IFERROR(VLOOKUP(VALUE(LEFT(G56,7)),ST!$C$4:$E$300,3,FALSE),"0"))</f>
        <v/>
      </c>
      <c r="BB56" s="56">
        <f>VALUE(IFERROR(VLOOKUP(G56,ST!$C$4:$E$400,3,FALSE),"0"))</f>
        <v/>
      </c>
      <c r="BC56" s="57">
        <f>IF(VLOOKUP(AW56,ST!$C$4:$F$298,4,FALSE)&lt;&gt;0,VLOOKUP(AW56,ST!$C$4:$F$298,4,FALSE),VLOOKUP(G56,ST!$C$4:$F$298,4,FALSE))</f>
        <v/>
      </c>
      <c r="BD56" s="57">
        <f>IF(O56="SC","Desconsiderar coluna ICMS ST",IF(O56="PR","Haverá ST", ))</f>
        <v/>
      </c>
      <c r="BE56" s="53">
        <f>W56</f>
        <v/>
      </c>
      <c r="BF56" s="53">
        <f>X56</f>
        <v/>
      </c>
      <c r="BG56" s="53">
        <f>AD56-AS56</f>
        <v/>
      </c>
      <c r="BH56" s="51">
        <f>$W$4+$X$4+AC56+$BJ$4+0.07</f>
        <v/>
      </c>
      <c r="BI56" s="53">
        <f>IF(BD56="Haverá ST",AJ56+AS56+AT56,AJ56+AS56)</f>
        <v/>
      </c>
      <c r="BJ56" s="53">
        <f>T56*$BJ$4</f>
        <v/>
      </c>
      <c r="BK56" s="53">
        <f>T56*$BK$4</f>
        <v/>
      </c>
      <c r="BL56" s="53">
        <f>BE56+BF56+AO56+BJ56+BK56+AD56</f>
        <v/>
      </c>
      <c r="BM56" s="53">
        <f>(T56-BL56)</f>
        <v/>
      </c>
    </row>
    <row r="57" hidden="1" ht="15.75" customHeight="1" s="218">
      <c r="A57" s="58">
        <f>A56+1</f>
        <v/>
      </c>
      <c r="B57" s="144">
        <f>BOM!B57</f>
        <v/>
      </c>
      <c r="C57" s="144">
        <f>BOM!C57</f>
        <v/>
      </c>
      <c r="D57" s="144">
        <f>BOM!D57</f>
        <v/>
      </c>
      <c r="E57" s="144">
        <f>BOM!E57</f>
        <v/>
      </c>
      <c r="F57" s="144">
        <f>BOM!F57</f>
        <v/>
      </c>
      <c r="G57" s="144">
        <f>BOM!G57</f>
        <v/>
      </c>
      <c r="H57" s="144">
        <f>BOM!H57</f>
        <v/>
      </c>
      <c r="I57" s="144">
        <f>BOM!I57</f>
        <v/>
      </c>
      <c r="J57" s="146">
        <f>BOM!J57</f>
        <v/>
      </c>
      <c r="K57" s="146">
        <f>BOM!K57</f>
        <v/>
      </c>
      <c r="L57" s="146">
        <f>BOM!L57</f>
        <v/>
      </c>
      <c r="M57" s="146">
        <f>BOM!M57</f>
        <v/>
      </c>
      <c r="N57" s="146">
        <f>BOM!N57</f>
        <v/>
      </c>
      <c r="O57" s="146">
        <f>BOM!O57</f>
        <v/>
      </c>
      <c r="P57" s="146">
        <f>BOM!P57</f>
        <v/>
      </c>
      <c r="Q57" s="46">
        <f>$F$97</f>
        <v/>
      </c>
      <c r="R57" s="46">
        <f>$F$98</f>
        <v/>
      </c>
      <c r="S57" s="48">
        <f>U57-(U57*R57)</f>
        <v/>
      </c>
      <c r="T57" s="48">
        <f>S57*I57</f>
        <v/>
      </c>
      <c r="U57" s="48">
        <f>(AN57)/(1-(BH57+Q57))</f>
        <v/>
      </c>
      <c r="V57" s="48">
        <f>U57*I57</f>
        <v/>
      </c>
      <c r="W57" s="49">
        <f>T57*$W$4</f>
        <v/>
      </c>
      <c r="X57" s="49">
        <f>T57*$X$4</f>
        <v/>
      </c>
      <c r="Y57" s="50">
        <f>M57</f>
        <v/>
      </c>
      <c r="Z57" s="9" t="n"/>
      <c r="AA57" s="9" t="n"/>
      <c r="AB57" s="9" t="n"/>
      <c r="AC57" s="51">
        <f t="array" ref="AC57">IF(I57&gt;0,VLOOKUP(Y57&amp;$P$88&amp;$P$89&amp;$P$90,Variáveis!$O$2:$S$300&amp;Variáveis!$P$2:$T$300&amp;Variáveis!$Q$2:$U$300&amp;Variáveis!$R$2:$V$300,5,FALSE),0)</f>
        <v/>
      </c>
      <c r="AD57" s="52">
        <f>T57*AC57</f>
        <v/>
      </c>
      <c r="AE57" s="53">
        <f>IF(AB57="não",((V57/(1-VLOOKUP(AA57,Variáveis!$AK$3:$AN$29,4,FALSE)))*VLOOKUP(AA57,Variáveis!$AK$3:$AN$29,4,FALSE))-AD57,0)</f>
        <v/>
      </c>
      <c r="AF57" s="53">
        <f>T57*$AF$4</f>
        <v/>
      </c>
      <c r="AG57" s="53">
        <f>IF(AB57="SIM","Cliente pode pagar DIFA na entrada", )</f>
        <v/>
      </c>
      <c r="AH57" s="54" t="n"/>
      <c r="AI57" s="53">
        <f>IF(K57="SIM",(J57*$F$102),J57)</f>
        <v/>
      </c>
      <c r="AJ57" s="53">
        <f>IF(L57="SIM",(AI57*$F$101),AI57)</f>
        <v/>
      </c>
      <c r="AK57" s="53">
        <f>AJ57-AS57</f>
        <v/>
      </c>
      <c r="AL57" s="53">
        <f>AJ57*I57</f>
        <v/>
      </c>
      <c r="AM57" s="53">
        <f>AK57*I57</f>
        <v/>
      </c>
      <c r="AN57" s="53">
        <f>AK57-AP57-AQ57</f>
        <v/>
      </c>
      <c r="AO57" s="53">
        <f>AN57*I57</f>
        <v/>
      </c>
      <c r="AP57" s="53">
        <f>$AP$4*AK57</f>
        <v/>
      </c>
      <c r="AQ57" s="53">
        <f>$AQ$4*AK57</f>
        <v/>
      </c>
      <c r="AR57" s="51">
        <f t="array" ref="AR57">VLOOKUP(M57&amp;N57&amp;O57&amp;P57,Variáveis!$A$2:$E$240&amp;Variáveis!$B$2:$F$240&amp;Variáveis!$C$2:$G$240&amp;Variáveis!$D$2:$H$240,5,FALSE)</f>
        <v/>
      </c>
      <c r="AS57" s="53">
        <f>((AJ57*(1-AR57))*AR57)</f>
        <v/>
      </c>
      <c r="AT57" s="53">
        <f>(((J57+(J57*AU57))*0.18)-(J57*AR57))</f>
        <v/>
      </c>
      <c r="AU57" s="55">
        <f>(((1+AV57)*(1-AR57))/(1-0.18)-1)</f>
        <v/>
      </c>
      <c r="AV57" s="55">
        <f>IF(BB57&gt;0,BB57,IF(BA57&gt;0,BA57,IF(AZ57&gt;0,AZ57,IF(AY57&gt;0,AY57,IF(AX57&gt;0,AX57)))))/100</f>
        <v/>
      </c>
      <c r="AW57" s="56">
        <f>VALUE(LEFT(G57,4))</f>
        <v/>
      </c>
      <c r="AX57" s="56">
        <f>VALUE(IFERROR(VLOOKUP(VALUE(LEFT(G57,4)),ST!$C$4:$E$300,3,FALSE),"0"))</f>
        <v/>
      </c>
      <c r="AY57" s="56">
        <f>VALUE(IFERROR(VLOOKUP(VALUE(LEFT(G57,5)),ST!$C$4:$E$300,3,FALSE),"0"))</f>
        <v/>
      </c>
      <c r="AZ57" s="56">
        <f>VALUE(IFERROR(VLOOKUP(VALUE(LEFT(G57,6)),ST!$C$4:$E$300,3,FALSE),"0"))</f>
        <v/>
      </c>
      <c r="BA57" s="56">
        <f>VALUE(IFERROR(VLOOKUP(VALUE(LEFT(G57,7)),ST!$C$4:$E$300,3,FALSE),"0"))</f>
        <v/>
      </c>
      <c r="BB57" s="56">
        <f>VALUE(IFERROR(VLOOKUP(G57,ST!$C$4:$E$400,3,FALSE),"0"))</f>
        <v/>
      </c>
      <c r="BC57" s="57">
        <f>IF(VLOOKUP(AW57,ST!$C$4:$F$298,4,FALSE)&lt;&gt;0,VLOOKUP(AW57,ST!$C$4:$F$298,4,FALSE),VLOOKUP(G57,ST!$C$4:$F$298,4,FALSE))</f>
        <v/>
      </c>
      <c r="BD57" s="57">
        <f>IF(O57="SC","Desconsiderar coluna ICMS ST",IF(O57="PR","Haverá ST", ))</f>
        <v/>
      </c>
      <c r="BE57" s="53">
        <f>W57</f>
        <v/>
      </c>
      <c r="BF57" s="53">
        <f>X57</f>
        <v/>
      </c>
      <c r="BG57" s="53">
        <f>AD57-AS57</f>
        <v/>
      </c>
      <c r="BH57" s="51">
        <f>$W$4+$X$4+AC57+$BJ$4+0.07</f>
        <v/>
      </c>
      <c r="BI57" s="53">
        <f>IF(BD57="Haverá ST",AJ57+AS57+AT57,AJ57+AS57)</f>
        <v/>
      </c>
      <c r="BJ57" s="53">
        <f>T57*$BJ$4</f>
        <v/>
      </c>
      <c r="BK57" s="53">
        <f>T57*$BK$4</f>
        <v/>
      </c>
      <c r="BL57" s="53">
        <f>BE57+BF57+AO57+BJ57+BK57+AD57</f>
        <v/>
      </c>
      <c r="BM57" s="53">
        <f>(T57-BL57)</f>
        <v/>
      </c>
    </row>
    <row r="58" hidden="1" ht="15.75" customHeight="1" s="218">
      <c r="A58" s="58">
        <f>A57+1</f>
        <v/>
      </c>
      <c r="B58" s="144">
        <f>BOM!B58</f>
        <v/>
      </c>
      <c r="C58" s="144">
        <f>BOM!C58</f>
        <v/>
      </c>
      <c r="D58" s="144">
        <f>BOM!D58</f>
        <v/>
      </c>
      <c r="E58" s="144">
        <f>BOM!E58</f>
        <v/>
      </c>
      <c r="F58" s="144">
        <f>BOM!F58</f>
        <v/>
      </c>
      <c r="G58" s="144">
        <f>BOM!G58</f>
        <v/>
      </c>
      <c r="H58" s="144">
        <f>BOM!H58</f>
        <v/>
      </c>
      <c r="I58" s="144">
        <f>BOM!I58</f>
        <v/>
      </c>
      <c r="J58" s="146">
        <f>BOM!J58</f>
        <v/>
      </c>
      <c r="K58" s="146">
        <f>BOM!K58</f>
        <v/>
      </c>
      <c r="L58" s="146">
        <f>BOM!L58</f>
        <v/>
      </c>
      <c r="M58" s="146">
        <f>BOM!M58</f>
        <v/>
      </c>
      <c r="N58" s="146">
        <f>BOM!N58</f>
        <v/>
      </c>
      <c r="O58" s="146">
        <f>BOM!O58</f>
        <v/>
      </c>
      <c r="P58" s="146">
        <f>BOM!P58</f>
        <v/>
      </c>
      <c r="Q58" s="46">
        <f>$F$97</f>
        <v/>
      </c>
      <c r="R58" s="46">
        <f>$F$98</f>
        <v/>
      </c>
      <c r="S58" s="48">
        <f>U58-(U58*R58)</f>
        <v/>
      </c>
      <c r="T58" s="48">
        <f>S58*I58</f>
        <v/>
      </c>
      <c r="U58" s="48">
        <f>(AN58)/(1-(BH58+Q58))</f>
        <v/>
      </c>
      <c r="V58" s="48">
        <f>U58*I58</f>
        <v/>
      </c>
      <c r="W58" s="49">
        <f>T58*$W$4</f>
        <v/>
      </c>
      <c r="X58" s="49">
        <f>T58*$X$4</f>
        <v/>
      </c>
      <c r="Y58" s="50">
        <f>M58</f>
        <v/>
      </c>
      <c r="Z58" s="9" t="n"/>
      <c r="AA58" s="9" t="n"/>
      <c r="AB58" s="9" t="n"/>
      <c r="AC58" s="51">
        <f t="array" ref="AC58">IF(I58&gt;0,VLOOKUP(Y58&amp;$P$88&amp;$P$89&amp;$P$90,Variáveis!$O$2:$S$300&amp;Variáveis!$P$2:$T$300&amp;Variáveis!$Q$2:$U$300&amp;Variáveis!$R$2:$V$300,5,FALSE),0)</f>
        <v/>
      </c>
      <c r="AD58" s="52">
        <f>T58*AC58</f>
        <v/>
      </c>
      <c r="AE58" s="53">
        <f>IF(AB58="não",((V58/(1-VLOOKUP(AA58,Variáveis!$AK$3:$AN$29,4,FALSE)))*VLOOKUP(AA58,Variáveis!$AK$3:$AN$29,4,FALSE))-AD58,0)</f>
        <v/>
      </c>
      <c r="AF58" s="53">
        <f>T58*$AF$4</f>
        <v/>
      </c>
      <c r="AG58" s="53">
        <f>IF(AB58="SIM","Cliente pode pagar DIFA na entrada", )</f>
        <v/>
      </c>
      <c r="AH58" s="54" t="n"/>
      <c r="AI58" s="53">
        <f>IF(K58="SIM",(J58*$F$102),J58)</f>
        <v/>
      </c>
      <c r="AJ58" s="53">
        <f>IF(L58="SIM",(AI58*$F$101),AI58)</f>
        <v/>
      </c>
      <c r="AK58" s="53">
        <f>AJ58-AS58</f>
        <v/>
      </c>
      <c r="AL58" s="53">
        <f>AJ58*I58</f>
        <v/>
      </c>
      <c r="AM58" s="53">
        <f>AK58*I58</f>
        <v/>
      </c>
      <c r="AN58" s="53">
        <f>AK58-AP58-AQ58</f>
        <v/>
      </c>
      <c r="AO58" s="53">
        <f>AN58*I58</f>
        <v/>
      </c>
      <c r="AP58" s="53">
        <f>$AP$4*AK58</f>
        <v/>
      </c>
      <c r="AQ58" s="53">
        <f>$AQ$4*AK58</f>
        <v/>
      </c>
      <c r="AR58" s="51">
        <f t="array" ref="AR58">VLOOKUP(M58&amp;N58&amp;O58&amp;P58,Variáveis!$A$2:$E$240&amp;Variáveis!$B$2:$F$240&amp;Variáveis!$C$2:$G$240&amp;Variáveis!$D$2:$H$240,5,FALSE)</f>
        <v/>
      </c>
      <c r="AS58" s="53">
        <f>((AJ58*(1-AR58))*AR58)</f>
        <v/>
      </c>
      <c r="AT58" s="53">
        <f>(((J58+(J58*AU58))*0.18)-(J58*AR58))</f>
        <v/>
      </c>
      <c r="AU58" s="55">
        <f>(((1+AV58)*(1-AR58))/(1-0.18)-1)</f>
        <v/>
      </c>
      <c r="AV58" s="55">
        <f>IF(BB58&gt;0,BB58,IF(BA58&gt;0,BA58,IF(AZ58&gt;0,AZ58,IF(AY58&gt;0,AY58,IF(AX58&gt;0,AX58)))))/100</f>
        <v/>
      </c>
      <c r="AW58" s="56">
        <f>VALUE(LEFT(G58,4))</f>
        <v/>
      </c>
      <c r="AX58" s="56">
        <f>VALUE(IFERROR(VLOOKUP(VALUE(LEFT(G58,4)),ST!$C$4:$E$300,3,FALSE),"0"))</f>
        <v/>
      </c>
      <c r="AY58" s="56">
        <f>VALUE(IFERROR(VLOOKUP(VALUE(LEFT(G58,5)),ST!$C$4:$E$300,3,FALSE),"0"))</f>
        <v/>
      </c>
      <c r="AZ58" s="56">
        <f>VALUE(IFERROR(VLOOKUP(VALUE(LEFT(G58,6)),ST!$C$4:$E$300,3,FALSE),"0"))</f>
        <v/>
      </c>
      <c r="BA58" s="56">
        <f>VALUE(IFERROR(VLOOKUP(VALUE(LEFT(G58,7)),ST!$C$4:$E$300,3,FALSE),"0"))</f>
        <v/>
      </c>
      <c r="BB58" s="56">
        <f>VALUE(IFERROR(VLOOKUP(G58,ST!$C$4:$E$400,3,FALSE),"0"))</f>
        <v/>
      </c>
      <c r="BC58" s="57">
        <f>IF(VLOOKUP(AW58,ST!$C$4:$F$298,4,FALSE)&lt;&gt;0,VLOOKUP(AW58,ST!$C$4:$F$298,4,FALSE),VLOOKUP(G58,ST!$C$4:$F$298,4,FALSE))</f>
        <v/>
      </c>
      <c r="BD58" s="57">
        <f>IF(O58="SC","Desconsiderar coluna ICMS ST",IF(O58="PR","Haverá ST", ))</f>
        <v/>
      </c>
      <c r="BE58" s="53">
        <f>W58</f>
        <v/>
      </c>
      <c r="BF58" s="53">
        <f>X58</f>
        <v/>
      </c>
      <c r="BG58" s="53">
        <f>AD58-AS58</f>
        <v/>
      </c>
      <c r="BH58" s="51">
        <f>$W$4+$X$4+AC58+$BJ$4+0.07</f>
        <v/>
      </c>
      <c r="BI58" s="53">
        <f>IF(BD58="Haverá ST",AJ58+AS58+AT58,AJ58+AS58)</f>
        <v/>
      </c>
      <c r="BJ58" s="53">
        <f>T58*$BJ$4</f>
        <v/>
      </c>
      <c r="BK58" s="53">
        <f>T58*$BK$4</f>
        <v/>
      </c>
      <c r="BL58" s="53">
        <f>BE58+BF58+AO58+BJ58+BK58+AD58</f>
        <v/>
      </c>
      <c r="BM58" s="53">
        <f>(T58-BL58)</f>
        <v/>
      </c>
    </row>
    <row r="59" hidden="1" ht="15.75" customHeight="1" s="218">
      <c r="A59" s="58">
        <f>A58+1</f>
        <v/>
      </c>
      <c r="B59" s="144">
        <f>BOM!B59</f>
        <v/>
      </c>
      <c r="C59" s="144">
        <f>BOM!C59</f>
        <v/>
      </c>
      <c r="D59" s="144">
        <f>BOM!D59</f>
        <v/>
      </c>
      <c r="E59" s="144">
        <f>BOM!E59</f>
        <v/>
      </c>
      <c r="F59" s="144">
        <f>BOM!F59</f>
        <v/>
      </c>
      <c r="G59" s="144">
        <f>BOM!G59</f>
        <v/>
      </c>
      <c r="H59" s="144">
        <f>BOM!H59</f>
        <v/>
      </c>
      <c r="I59" s="144">
        <f>BOM!I59</f>
        <v/>
      </c>
      <c r="J59" s="146">
        <f>BOM!J59</f>
        <v/>
      </c>
      <c r="K59" s="146">
        <f>BOM!K59</f>
        <v/>
      </c>
      <c r="L59" s="146">
        <f>BOM!L59</f>
        <v/>
      </c>
      <c r="M59" s="146">
        <f>BOM!M59</f>
        <v/>
      </c>
      <c r="N59" s="146">
        <f>BOM!N59</f>
        <v/>
      </c>
      <c r="O59" s="146">
        <f>BOM!O59</f>
        <v/>
      </c>
      <c r="P59" s="146">
        <f>BOM!P59</f>
        <v/>
      </c>
      <c r="Q59" s="46">
        <f>$F$97</f>
        <v/>
      </c>
      <c r="R59" s="46">
        <f>$F$98</f>
        <v/>
      </c>
      <c r="S59" s="48">
        <f>U59-(U59*R59)</f>
        <v/>
      </c>
      <c r="T59" s="48">
        <f>S59*I59</f>
        <v/>
      </c>
      <c r="U59" s="48">
        <f>(AN59)/(1-(BH59+Q59))</f>
        <v/>
      </c>
      <c r="V59" s="48">
        <f>U59*I59</f>
        <v/>
      </c>
      <c r="W59" s="49">
        <f>T59*$W$4</f>
        <v/>
      </c>
      <c r="X59" s="49">
        <f>T59*$X$4</f>
        <v/>
      </c>
      <c r="Y59" s="50">
        <f>M59</f>
        <v/>
      </c>
      <c r="Z59" s="9" t="n"/>
      <c r="AA59" s="9" t="n"/>
      <c r="AB59" s="9" t="n"/>
      <c r="AC59" s="51">
        <f t="array" ref="AC59">IF(I59&gt;0,VLOOKUP(Y59&amp;$P$88&amp;$P$89&amp;$P$90,Variáveis!$O$2:$S$300&amp;Variáveis!$P$2:$T$300&amp;Variáveis!$Q$2:$U$300&amp;Variáveis!$R$2:$V$300,5,FALSE),0)</f>
        <v/>
      </c>
      <c r="AD59" s="52">
        <f>T59*AC59</f>
        <v/>
      </c>
      <c r="AE59" s="53">
        <f>IF(AB59="não",((V59/(1-VLOOKUP(AA59,Variáveis!$AK$3:$AN$29,4,FALSE)))*VLOOKUP(AA59,Variáveis!$AK$3:$AN$29,4,FALSE))-AD59,0)</f>
        <v/>
      </c>
      <c r="AF59" s="53">
        <f>T59*$AF$4</f>
        <v/>
      </c>
      <c r="AG59" s="53">
        <f>IF(AB59="SIM","Cliente pode pagar DIFA na entrada", )</f>
        <v/>
      </c>
      <c r="AH59" s="54" t="n"/>
      <c r="AI59" s="53">
        <f>IF(K59="SIM",(J59*$F$102),J59)</f>
        <v/>
      </c>
      <c r="AJ59" s="53">
        <f>IF(L59="SIM",(AI59*$F$101),AI59)</f>
        <v/>
      </c>
      <c r="AK59" s="53">
        <f>AJ59-AS59</f>
        <v/>
      </c>
      <c r="AL59" s="53">
        <f>AJ59*I59</f>
        <v/>
      </c>
      <c r="AM59" s="53">
        <f>AK59*I59</f>
        <v/>
      </c>
      <c r="AN59" s="53">
        <f>AK59-AP59-AQ59</f>
        <v/>
      </c>
      <c r="AO59" s="53">
        <f>AN59*I59</f>
        <v/>
      </c>
      <c r="AP59" s="53">
        <f>$AP$4*AK59</f>
        <v/>
      </c>
      <c r="AQ59" s="53">
        <f>$AQ$4*AK59</f>
        <v/>
      </c>
      <c r="AR59" s="51">
        <f t="array" ref="AR59">VLOOKUP(M59&amp;N59&amp;O59&amp;P59,Variáveis!$A$2:$E$240&amp;Variáveis!$B$2:$F$240&amp;Variáveis!$C$2:$G$240&amp;Variáveis!$D$2:$H$240,5,FALSE)</f>
        <v/>
      </c>
      <c r="AS59" s="53">
        <f>((AJ59*(1-AR59))*AR59)</f>
        <v/>
      </c>
      <c r="AT59" s="53">
        <f>(((J59+(J59*AU59))*0.18)-(J59*AR59))</f>
        <v/>
      </c>
      <c r="AU59" s="55">
        <f>(((1+AV59)*(1-AR59))/(1-0.18)-1)</f>
        <v/>
      </c>
      <c r="AV59" s="55">
        <f>IF(BB59&gt;0,BB59,IF(BA59&gt;0,BA59,IF(AZ59&gt;0,AZ59,IF(AY59&gt;0,AY59,IF(AX59&gt;0,AX59)))))/100</f>
        <v/>
      </c>
      <c r="AW59" s="56">
        <f>VALUE(LEFT(G59,4))</f>
        <v/>
      </c>
      <c r="AX59" s="56">
        <f>VALUE(IFERROR(VLOOKUP(VALUE(LEFT(G59,4)),ST!$C$4:$E$300,3,FALSE),"0"))</f>
        <v/>
      </c>
      <c r="AY59" s="56">
        <f>VALUE(IFERROR(VLOOKUP(VALUE(LEFT(G59,5)),ST!$C$4:$E$300,3,FALSE),"0"))</f>
        <v/>
      </c>
      <c r="AZ59" s="56">
        <f>VALUE(IFERROR(VLOOKUP(VALUE(LEFT(G59,6)),ST!$C$4:$E$300,3,FALSE),"0"))</f>
        <v/>
      </c>
      <c r="BA59" s="56">
        <f>VALUE(IFERROR(VLOOKUP(VALUE(LEFT(G59,7)),ST!$C$4:$E$300,3,FALSE),"0"))</f>
        <v/>
      </c>
      <c r="BB59" s="56">
        <f>VALUE(IFERROR(VLOOKUP(G59,ST!$C$4:$E$400,3,FALSE),"0"))</f>
        <v/>
      </c>
      <c r="BC59" s="57">
        <f>IF(VLOOKUP(AW59,ST!$C$4:$F$298,4,FALSE)&lt;&gt;0,VLOOKUP(AW59,ST!$C$4:$F$298,4,FALSE),VLOOKUP(G59,ST!$C$4:$F$298,4,FALSE))</f>
        <v/>
      </c>
      <c r="BD59" s="57">
        <f>IF(O59="SC","Desconsiderar coluna ICMS ST",IF(O59="PR","Haverá ST", ))</f>
        <v/>
      </c>
      <c r="BE59" s="53">
        <f>W59</f>
        <v/>
      </c>
      <c r="BF59" s="53">
        <f>X59</f>
        <v/>
      </c>
      <c r="BG59" s="53">
        <f>AD59-AS59</f>
        <v/>
      </c>
      <c r="BH59" s="51">
        <f>$W$4+$X$4+AC59+$BJ$4+0.07</f>
        <v/>
      </c>
      <c r="BI59" s="53">
        <f>IF(BD59="Haverá ST",AJ59+AS59+AT59,AJ59+AS59)</f>
        <v/>
      </c>
      <c r="BJ59" s="53">
        <f>T59*$BJ$4</f>
        <v/>
      </c>
      <c r="BK59" s="53">
        <f>T59*$BK$4</f>
        <v/>
      </c>
      <c r="BL59" s="53">
        <f>BE59+BF59+AO59+BJ59+BK59+AD59</f>
        <v/>
      </c>
      <c r="BM59" s="53">
        <f>(T59-BL59)</f>
        <v/>
      </c>
    </row>
    <row r="60" hidden="1" ht="15.75" customHeight="1" s="218">
      <c r="A60" s="58">
        <f>A59+1</f>
        <v/>
      </c>
      <c r="B60" s="144">
        <f>BOM!B60</f>
        <v/>
      </c>
      <c r="C60" s="144">
        <f>BOM!C60</f>
        <v/>
      </c>
      <c r="D60" s="144">
        <f>BOM!D60</f>
        <v/>
      </c>
      <c r="E60" s="144">
        <f>BOM!E60</f>
        <v/>
      </c>
      <c r="F60" s="144">
        <f>BOM!F60</f>
        <v/>
      </c>
      <c r="G60" s="144">
        <f>BOM!G60</f>
        <v/>
      </c>
      <c r="H60" s="144">
        <f>BOM!H60</f>
        <v/>
      </c>
      <c r="I60" s="144">
        <f>BOM!I60</f>
        <v/>
      </c>
      <c r="J60" s="146">
        <f>BOM!J60</f>
        <v/>
      </c>
      <c r="K60" s="146">
        <f>BOM!K60</f>
        <v/>
      </c>
      <c r="L60" s="146">
        <f>BOM!L60</f>
        <v/>
      </c>
      <c r="M60" s="146">
        <f>BOM!M60</f>
        <v/>
      </c>
      <c r="N60" s="146">
        <f>BOM!N60</f>
        <v/>
      </c>
      <c r="O60" s="146">
        <f>BOM!O60</f>
        <v/>
      </c>
      <c r="P60" s="146">
        <f>BOM!P60</f>
        <v/>
      </c>
      <c r="Q60" s="46">
        <f>$F$97</f>
        <v/>
      </c>
      <c r="R60" s="46">
        <f>$F$98</f>
        <v/>
      </c>
      <c r="S60" s="48">
        <f>U60-(U60*R60)</f>
        <v/>
      </c>
      <c r="T60" s="48">
        <f>S60*I60</f>
        <v/>
      </c>
      <c r="U60" s="48">
        <f>(AN60)/(1-(BH60+Q60))</f>
        <v/>
      </c>
      <c r="V60" s="48">
        <f>U60*I60</f>
        <v/>
      </c>
      <c r="W60" s="49">
        <f>T60*$W$4</f>
        <v/>
      </c>
      <c r="X60" s="49">
        <f>T60*$X$4</f>
        <v/>
      </c>
      <c r="Y60" s="50">
        <f>M60</f>
        <v/>
      </c>
      <c r="Z60" s="9" t="n"/>
      <c r="AA60" s="9" t="n"/>
      <c r="AB60" s="9" t="n"/>
      <c r="AC60" s="51">
        <f t="array" ref="AC60">IF(I60&gt;0,VLOOKUP(Y60&amp;$P$88&amp;$P$89&amp;$P$90,Variáveis!$O$2:$S$300&amp;Variáveis!$P$2:$T$300&amp;Variáveis!$Q$2:$U$300&amp;Variáveis!$R$2:$V$300,5,FALSE),0)</f>
        <v/>
      </c>
      <c r="AD60" s="52">
        <f>T60*AC60</f>
        <v/>
      </c>
      <c r="AE60" s="53">
        <f>IF(AB60="não",((V60/(1-VLOOKUP(AA60,Variáveis!$AK$3:$AN$29,4,FALSE)))*VLOOKUP(AA60,Variáveis!$AK$3:$AN$29,4,FALSE))-AD60,0)</f>
        <v/>
      </c>
      <c r="AF60" s="53">
        <f>T60*$AF$4</f>
        <v/>
      </c>
      <c r="AG60" s="53">
        <f>IF(AB60="SIM","Cliente pode pagar DIFA na entrada", )</f>
        <v/>
      </c>
      <c r="AH60" s="54" t="n"/>
      <c r="AI60" s="53">
        <f>IF(K60="SIM",(J60*$F$102),J60)</f>
        <v/>
      </c>
      <c r="AJ60" s="53">
        <f>IF(L60="SIM",(AI60*$F$101),AI60)</f>
        <v/>
      </c>
      <c r="AK60" s="53">
        <f>AJ60-AS60</f>
        <v/>
      </c>
      <c r="AL60" s="53">
        <f>AJ60*I60</f>
        <v/>
      </c>
      <c r="AM60" s="53">
        <f>AK60*I60</f>
        <v/>
      </c>
      <c r="AN60" s="53">
        <f>AK60-AP60-AQ60</f>
        <v/>
      </c>
      <c r="AO60" s="53">
        <f>AN60*I60</f>
        <v/>
      </c>
      <c r="AP60" s="53">
        <f>$AP$4*AK60</f>
        <v/>
      </c>
      <c r="AQ60" s="53">
        <f>$AQ$4*AK60</f>
        <v/>
      </c>
      <c r="AR60" s="51">
        <f t="array" ref="AR60">VLOOKUP(M60&amp;N60&amp;O60&amp;P60,Variáveis!$A$2:$E$240&amp;Variáveis!$B$2:$F$240&amp;Variáveis!$C$2:$G$240&amp;Variáveis!$D$2:$H$240,5,FALSE)</f>
        <v/>
      </c>
      <c r="AS60" s="53">
        <f>((AJ60*(1-AR60))*AR60)</f>
        <v/>
      </c>
      <c r="AT60" s="53">
        <f>(((J60+(J60*AU60))*0.18)-(J60*AR60))</f>
        <v/>
      </c>
      <c r="AU60" s="55">
        <f>(((1+AV60)*(1-AR60))/(1-0.18)-1)</f>
        <v/>
      </c>
      <c r="AV60" s="55">
        <f>IF(BB60&gt;0,BB60,IF(BA60&gt;0,BA60,IF(AZ60&gt;0,AZ60,IF(AY60&gt;0,AY60,IF(AX60&gt;0,AX60)))))/100</f>
        <v/>
      </c>
      <c r="AW60" s="56">
        <f>VALUE(LEFT(G60,4))</f>
        <v/>
      </c>
      <c r="AX60" s="56">
        <f>VALUE(IFERROR(VLOOKUP(VALUE(LEFT(G60,4)),ST!$C$4:$E$300,3,FALSE),"0"))</f>
        <v/>
      </c>
      <c r="AY60" s="56">
        <f>VALUE(IFERROR(VLOOKUP(VALUE(LEFT(G60,5)),ST!$C$4:$E$300,3,FALSE),"0"))</f>
        <v/>
      </c>
      <c r="AZ60" s="56">
        <f>VALUE(IFERROR(VLOOKUP(VALUE(LEFT(G60,6)),ST!$C$4:$E$300,3,FALSE),"0"))</f>
        <v/>
      </c>
      <c r="BA60" s="56">
        <f>VALUE(IFERROR(VLOOKUP(VALUE(LEFT(G60,7)),ST!$C$4:$E$300,3,FALSE),"0"))</f>
        <v/>
      </c>
      <c r="BB60" s="56">
        <f>VALUE(IFERROR(VLOOKUP(G60,ST!$C$4:$E$400,3,FALSE),"0"))</f>
        <v/>
      </c>
      <c r="BC60" s="57">
        <f>IF(VLOOKUP(AW60,ST!$C$4:$F$298,4,FALSE)&lt;&gt;0,VLOOKUP(AW60,ST!$C$4:$F$298,4,FALSE),VLOOKUP(G60,ST!$C$4:$F$298,4,FALSE))</f>
        <v/>
      </c>
      <c r="BD60" s="57">
        <f>IF(O60="SC","Desconsiderar coluna ICMS ST",IF(O60="PR","Haverá ST", ))</f>
        <v/>
      </c>
      <c r="BE60" s="53">
        <f>W60</f>
        <v/>
      </c>
      <c r="BF60" s="53">
        <f>X60</f>
        <v/>
      </c>
      <c r="BG60" s="53">
        <f>AD60-AS60</f>
        <v/>
      </c>
      <c r="BH60" s="51">
        <f>$W$4+$X$4+AC60+$BJ$4+0.07</f>
        <v/>
      </c>
      <c r="BI60" s="53">
        <f>IF(BD60="Haverá ST",AJ60+AS60+AT60,AJ60+AS60)</f>
        <v/>
      </c>
      <c r="BJ60" s="53">
        <f>T60*$BJ$4</f>
        <v/>
      </c>
      <c r="BK60" s="53">
        <f>T60*$BK$4</f>
        <v/>
      </c>
      <c r="BL60" s="53">
        <f>BE60+BF60+AO60+BJ60+BK60+AD60</f>
        <v/>
      </c>
      <c r="BM60" s="53">
        <f>(T60-BL60)</f>
        <v/>
      </c>
    </row>
    <row r="61" hidden="1" ht="15.75" customHeight="1" s="218">
      <c r="A61" s="58">
        <f>A60+1</f>
        <v/>
      </c>
      <c r="B61" s="144">
        <f>BOM!B61</f>
        <v/>
      </c>
      <c r="C61" s="144">
        <f>BOM!C61</f>
        <v/>
      </c>
      <c r="D61" s="144">
        <f>BOM!D61</f>
        <v/>
      </c>
      <c r="E61" s="144">
        <f>BOM!E61</f>
        <v/>
      </c>
      <c r="F61" s="144">
        <f>BOM!F61</f>
        <v/>
      </c>
      <c r="G61" s="144">
        <f>BOM!G61</f>
        <v/>
      </c>
      <c r="H61" s="144">
        <f>BOM!H61</f>
        <v/>
      </c>
      <c r="I61" s="144">
        <f>BOM!I61</f>
        <v/>
      </c>
      <c r="J61" s="146">
        <f>BOM!J61</f>
        <v/>
      </c>
      <c r="K61" s="146">
        <f>BOM!K61</f>
        <v/>
      </c>
      <c r="L61" s="146">
        <f>BOM!L61</f>
        <v/>
      </c>
      <c r="M61" s="146">
        <f>BOM!M61</f>
        <v/>
      </c>
      <c r="N61" s="146">
        <f>BOM!N61</f>
        <v/>
      </c>
      <c r="O61" s="146">
        <f>BOM!O61</f>
        <v/>
      </c>
      <c r="P61" s="146">
        <f>BOM!P61</f>
        <v/>
      </c>
      <c r="Q61" s="46">
        <f>$F$97</f>
        <v/>
      </c>
      <c r="R61" s="46">
        <f>$F$98</f>
        <v/>
      </c>
      <c r="S61" s="48">
        <f>U61-(U61*R61)</f>
        <v/>
      </c>
      <c r="T61" s="48">
        <f>S61*I61</f>
        <v/>
      </c>
      <c r="U61" s="48">
        <f>(AN61)/(1-(BH61+Q61))</f>
        <v/>
      </c>
      <c r="V61" s="48">
        <f>U61*I61</f>
        <v/>
      </c>
      <c r="W61" s="49">
        <f>T61*$W$4</f>
        <v/>
      </c>
      <c r="X61" s="49">
        <f>T61*$X$4</f>
        <v/>
      </c>
      <c r="Y61" s="50">
        <f>M61</f>
        <v/>
      </c>
      <c r="Z61" s="9" t="n"/>
      <c r="AA61" s="9" t="n"/>
      <c r="AB61" s="9" t="n"/>
      <c r="AC61" s="51">
        <f t="array" ref="AC61">IF(I61&gt;0,VLOOKUP(Y61&amp;$P$88&amp;$P$89&amp;$P$90,Variáveis!$O$2:$S$300&amp;Variáveis!$P$2:$T$300&amp;Variáveis!$Q$2:$U$300&amp;Variáveis!$R$2:$V$300,5,FALSE),0)</f>
        <v/>
      </c>
      <c r="AD61" s="52">
        <f>T61*AC61</f>
        <v/>
      </c>
      <c r="AE61" s="53">
        <f>IF(AB61="não",((V61/(1-VLOOKUP(AA61,Variáveis!$AK$3:$AN$29,4,FALSE)))*VLOOKUP(AA61,Variáveis!$AK$3:$AN$29,4,FALSE))-AD61,0)</f>
        <v/>
      </c>
      <c r="AF61" s="53">
        <f>T61*$AF$4</f>
        <v/>
      </c>
      <c r="AG61" s="53">
        <f>IF(AB61="SIM","Cliente pode pagar DIFA na entrada", )</f>
        <v/>
      </c>
      <c r="AH61" s="54" t="n"/>
      <c r="AI61" s="53">
        <f>IF(K61="SIM",(J61*$F$102),J61)</f>
        <v/>
      </c>
      <c r="AJ61" s="53">
        <f>IF(L61="SIM",(AI61*$F$101),AI61)</f>
        <v/>
      </c>
      <c r="AK61" s="53">
        <f>AJ61-AS61</f>
        <v/>
      </c>
      <c r="AL61" s="53">
        <f>AJ61*I61</f>
        <v/>
      </c>
      <c r="AM61" s="53">
        <f>AK61*I61</f>
        <v/>
      </c>
      <c r="AN61" s="53">
        <f>AK61-AP61-AQ61</f>
        <v/>
      </c>
      <c r="AO61" s="53">
        <f>AN61*I61</f>
        <v/>
      </c>
      <c r="AP61" s="53">
        <f>$AP$4*AK61</f>
        <v/>
      </c>
      <c r="AQ61" s="53">
        <f>$AQ$4*AK61</f>
        <v/>
      </c>
      <c r="AR61" s="51">
        <f t="array" ref="AR61">VLOOKUP(M61&amp;N61&amp;O61&amp;P61,Variáveis!$A$2:$E$240&amp;Variáveis!$B$2:$F$240&amp;Variáveis!$C$2:$G$240&amp;Variáveis!$D$2:$H$240,5,FALSE)</f>
        <v/>
      </c>
      <c r="AS61" s="53">
        <f>((AJ61*(1-AR61))*AR61)</f>
        <v/>
      </c>
      <c r="AT61" s="53">
        <f>(((J61+(J61*AU61))*0.18)-(J61*AR61))</f>
        <v/>
      </c>
      <c r="AU61" s="55">
        <f>(((1+AV61)*(1-AR61))/(1-0.18)-1)</f>
        <v/>
      </c>
      <c r="AV61" s="55">
        <f>IF(BB61&gt;0,BB61,IF(BA61&gt;0,BA61,IF(AZ61&gt;0,AZ61,IF(AY61&gt;0,AY61,IF(AX61&gt;0,AX61)))))/100</f>
        <v/>
      </c>
      <c r="AW61" s="56">
        <f>VALUE(LEFT(G61,4))</f>
        <v/>
      </c>
      <c r="AX61" s="56">
        <f>VALUE(IFERROR(VLOOKUP(VALUE(LEFT(G61,4)),ST!$C$4:$E$300,3,FALSE),"0"))</f>
        <v/>
      </c>
      <c r="AY61" s="56">
        <f>VALUE(IFERROR(VLOOKUP(VALUE(LEFT(G61,5)),ST!$C$4:$E$300,3,FALSE),"0"))</f>
        <v/>
      </c>
      <c r="AZ61" s="56">
        <f>VALUE(IFERROR(VLOOKUP(VALUE(LEFT(G61,6)),ST!$C$4:$E$300,3,FALSE),"0"))</f>
        <v/>
      </c>
      <c r="BA61" s="56">
        <f>VALUE(IFERROR(VLOOKUP(VALUE(LEFT(G61,7)),ST!$C$4:$E$300,3,FALSE),"0"))</f>
        <v/>
      </c>
      <c r="BB61" s="56">
        <f>VALUE(IFERROR(VLOOKUP(G61,ST!$C$4:$E$400,3,FALSE),"0"))</f>
        <v/>
      </c>
      <c r="BC61" s="57">
        <f>IF(VLOOKUP(AW61,ST!$C$4:$F$298,4,FALSE)&lt;&gt;0,VLOOKUP(AW61,ST!$C$4:$F$298,4,FALSE),VLOOKUP(G61,ST!$C$4:$F$298,4,FALSE))</f>
        <v/>
      </c>
      <c r="BD61" s="57">
        <f>IF(O61="SC","Desconsiderar coluna ICMS ST",IF(O61="PR","Haverá ST", ))</f>
        <v/>
      </c>
      <c r="BE61" s="53">
        <f>W61</f>
        <v/>
      </c>
      <c r="BF61" s="53">
        <f>X61</f>
        <v/>
      </c>
      <c r="BG61" s="53">
        <f>AD61-AS61</f>
        <v/>
      </c>
      <c r="BH61" s="51">
        <f>$W$4+$X$4+AC61+$BJ$4+0.07</f>
        <v/>
      </c>
      <c r="BI61" s="53">
        <f>IF(BD61="Haverá ST",AJ61+AS61+AT61,AJ61+AS61)</f>
        <v/>
      </c>
      <c r="BJ61" s="53">
        <f>T61*$BJ$4</f>
        <v/>
      </c>
      <c r="BK61" s="53">
        <f>T61*$BK$4</f>
        <v/>
      </c>
      <c r="BL61" s="53">
        <f>BE61+BF61+AO61+BJ61+BK61+AD61</f>
        <v/>
      </c>
      <c r="BM61" s="53">
        <f>(T61-BL61)</f>
        <v/>
      </c>
    </row>
    <row r="62" ht="15.75" customHeight="1" s="218">
      <c r="A62" s="26" t="n"/>
      <c r="B62" s="26" t="n"/>
      <c r="C62" s="26" t="n"/>
      <c r="D62" s="26" t="n"/>
      <c r="E62" s="27" t="n"/>
      <c r="F62" s="26" t="inlineStr">
        <is>
          <t>LICENÇAS</t>
        </is>
      </c>
      <c r="G62" s="28" t="n"/>
      <c r="H62" s="26" t="n"/>
      <c r="I62" s="26" t="inlineStr">
        <is>
          <t>Qde</t>
        </is>
      </c>
      <c r="J62" s="29" t="n"/>
      <c r="K62" s="27" t="n"/>
      <c r="L62" s="27" t="n"/>
      <c r="M62" s="29" t="n"/>
      <c r="N62" s="29" t="n"/>
      <c r="O62" s="29" t="n"/>
      <c r="P62" s="29" t="n"/>
      <c r="Q62" s="27" t="n"/>
      <c r="R62" s="27" t="n"/>
      <c r="S62" s="20" t="inlineStr">
        <is>
          <t>Preço Unitário c/ Desconto</t>
        </is>
      </c>
      <c r="T62" s="20" t="inlineStr">
        <is>
          <t>Preço Total c/ Desconto</t>
        </is>
      </c>
      <c r="U62" s="27" t="inlineStr">
        <is>
          <t>Preço Unitário</t>
        </is>
      </c>
      <c r="V62" s="30" t="n"/>
      <c r="W62" s="31" t="n">
        <v>0.0165</v>
      </c>
      <c r="X62" s="31" t="n">
        <v>0.076</v>
      </c>
      <c r="Y62" s="32" t="n"/>
      <c r="Z62" s="32" t="n"/>
      <c r="AA62" s="32" t="n"/>
      <c r="AB62" s="32" t="n"/>
      <c r="AC62" s="31">
        <f t="array" ref="AC62">VLOOKUP(Y62&amp;Z62&amp;AA62&amp;AB62,Variáveis!$O$2:$S$300&amp;Variáveis!$P$2:$T$300&amp;Variáveis!$Q$2:$U$300&amp;Variáveis!$R$2:$V$300,5,FALSE)</f>
        <v/>
      </c>
      <c r="AD62" s="31" t="n"/>
      <c r="AE62" s="33" t="n"/>
      <c r="AF62" s="33" t="n">
        <v>0.02</v>
      </c>
      <c r="AG62" s="33" t="n"/>
      <c r="AH62" s="27" t="n"/>
      <c r="AI62" s="29" t="n"/>
      <c r="AJ62" s="29" t="n"/>
      <c r="AK62" s="29" t="n"/>
      <c r="AL62" s="29" t="n"/>
      <c r="AM62" s="29" t="n"/>
      <c r="AN62" s="29" t="n"/>
      <c r="AO62" s="29" t="n"/>
      <c r="AP62" s="29" t="n"/>
      <c r="AQ62" s="29" t="n"/>
      <c r="AR62" s="29">
        <f t="array" ref="AR62">VLOOKUP(M62&amp;N62&amp;O62&amp;P62,Variáveis!$A$2:$E$240&amp;Variáveis!$B$2:$F$240&amp;Variáveis!$C$2:$G$240&amp;Variáveis!$D$2:$H$240,5,FALSE)</f>
        <v/>
      </c>
      <c r="AS62" s="29" t="n"/>
      <c r="AT62" s="29" t="n"/>
      <c r="AU62" s="29" t="n"/>
      <c r="AV62" s="29" t="n"/>
      <c r="AW62" s="29" t="n"/>
      <c r="AX62" s="29" t="n"/>
      <c r="AY62" s="29" t="n"/>
      <c r="AZ62" s="29" t="n"/>
      <c r="BA62" s="29" t="n"/>
      <c r="BB62" s="29" t="n"/>
      <c r="BC62" s="29" t="n"/>
      <c r="BD62" s="73" t="n"/>
      <c r="BE62" s="29" t="n"/>
      <c r="BF62" s="29" t="n"/>
      <c r="BG62" s="29" t="n"/>
      <c r="BH62" s="29" t="n"/>
      <c r="BI62" s="29" t="n"/>
      <c r="BJ62" s="31" t="n">
        <v>0.0288</v>
      </c>
      <c r="BK62" s="31">
        <f>BK4</f>
        <v/>
      </c>
      <c r="BL62" s="29" t="n"/>
      <c r="BM62" s="31" t="n"/>
    </row>
    <row r="63" ht="15.75" customHeight="1" s="218">
      <c r="A63" s="74">
        <f>A61+1</f>
        <v/>
      </c>
      <c r="B63" s="144">
        <f>BOM!B63</f>
        <v/>
      </c>
      <c r="C63" s="144">
        <f>BOM!C63</f>
        <v/>
      </c>
      <c r="D63" s="144">
        <f>BOM!D63</f>
        <v/>
      </c>
      <c r="E63" s="144">
        <f>BOM!E63</f>
        <v/>
      </c>
      <c r="F63" s="149">
        <f>BOM!F63</f>
        <v/>
      </c>
      <c r="G63" s="49">
        <f>BOM!G63</f>
        <v/>
      </c>
      <c r="H63" s="49">
        <f>BOM!H63</f>
        <v/>
      </c>
      <c r="I63" s="144" t="n">
        <v>0</v>
      </c>
      <c r="J63" s="146">
        <f>BOM!J63</f>
        <v/>
      </c>
      <c r="K63" s="146">
        <f>BOM!K63</f>
        <v/>
      </c>
      <c r="L63" s="146">
        <f>BOM!L63</f>
        <v/>
      </c>
      <c r="M63" s="150">
        <f>BOM!M63</f>
        <v/>
      </c>
      <c r="N63" s="150">
        <f>BOM!N63</f>
        <v/>
      </c>
      <c r="O63" s="150">
        <f>BOM!O63</f>
        <v/>
      </c>
      <c r="P63" s="150">
        <f>BOM!P63</f>
        <v/>
      </c>
      <c r="Q63" s="46">
        <f>$F$97</f>
        <v/>
      </c>
      <c r="R63" s="46">
        <f>$F$98</f>
        <v/>
      </c>
      <c r="S63" s="48">
        <f>U63-(U63*R63)</f>
        <v/>
      </c>
      <c r="T63" s="48">
        <f>S63*I63</f>
        <v/>
      </c>
      <c r="U63" s="48">
        <f>(AJ63)/(1-(BH63+Q63))</f>
        <v/>
      </c>
      <c r="V63" s="48">
        <f>U63*I63</f>
        <v/>
      </c>
      <c r="W63" s="49">
        <f>T63*$W$62</f>
        <v/>
      </c>
      <c r="X63" s="49">
        <f>T63*$X$62</f>
        <v/>
      </c>
      <c r="Y63" s="79" t="n"/>
      <c r="Z63" s="80" t="n"/>
      <c r="AA63" s="80" t="n"/>
      <c r="AB63" s="80" t="n"/>
      <c r="AC63" s="80" t="n"/>
      <c r="AD63" s="80" t="n"/>
      <c r="AE63" s="81" t="n"/>
      <c r="AF63" s="49">
        <f>T63*$AF$62</f>
        <v/>
      </c>
      <c r="AG63" s="49" t="n"/>
      <c r="AH63" s="82" t="n"/>
      <c r="AI63" s="53">
        <f>IF(K63="SIM",(J63*$F$103),J63)</f>
        <v/>
      </c>
      <c r="AJ63" s="53">
        <f>IF(L63="SIM",(AI63*$F$101),AI63)</f>
        <v/>
      </c>
      <c r="AK63" s="53" t="n"/>
      <c r="AL63" s="53">
        <f>AJ63*I63</f>
        <v/>
      </c>
      <c r="AM63" s="83" t="n"/>
      <c r="AN63" s="83" t="n"/>
      <c r="AO63" s="83" t="n"/>
      <c r="AP63" s="84" t="n"/>
      <c r="AQ63" s="84" t="n"/>
      <c r="AR63" s="84">
        <f t="array" ref="AR63">VLOOKUP(M63&amp;N63&amp;O63&amp;P63,Variáveis!$A$2:$E$240&amp;Variáveis!$B$2:$F$240&amp;Variáveis!$C$2:$G$240&amp;Variáveis!$D$2:$H$240,5,FALSE)</f>
        <v/>
      </c>
      <c r="AS63" s="85" t="n"/>
      <c r="AT63" s="85" t="n"/>
      <c r="AU63" s="85" t="n"/>
      <c r="AV63" s="85" t="n"/>
      <c r="AW63" s="85" t="n"/>
      <c r="AX63" s="85" t="n"/>
      <c r="AY63" s="85" t="n"/>
      <c r="AZ63" s="85" t="n"/>
      <c r="BA63" s="85" t="n"/>
      <c r="BB63" s="85" t="n"/>
      <c r="BC63" s="85" t="n"/>
      <c r="BD63" s="86" t="n"/>
      <c r="BE63" s="53">
        <f>W63</f>
        <v/>
      </c>
      <c r="BF63" s="53">
        <f>X63</f>
        <v/>
      </c>
      <c r="BG63" s="53" t="n"/>
      <c r="BH63" s="51">
        <f>$W$62+$X$62+$AF$62+$BJ$62+0.07</f>
        <v/>
      </c>
      <c r="BI63" s="53">
        <f>AJ63+AS63+AT63</f>
        <v/>
      </c>
      <c r="BJ63" s="53">
        <f>T63*$BJ$62</f>
        <v/>
      </c>
      <c r="BK63" s="53">
        <f>T63*$BK$62</f>
        <v/>
      </c>
      <c r="BL63" s="53">
        <f>BE63+BF63+AL63+BJ63+BK63+AD63+AF63</f>
        <v/>
      </c>
      <c r="BM63" s="49">
        <f>(T63-BL63)</f>
        <v/>
      </c>
    </row>
    <row r="64" ht="15.75" customHeight="1" s="218">
      <c r="A64" s="74">
        <f>A63+1</f>
        <v/>
      </c>
      <c r="B64" s="144">
        <f>BOM!B64</f>
        <v/>
      </c>
      <c r="C64" s="144">
        <f>BOM!C64</f>
        <v/>
      </c>
      <c r="D64" s="144">
        <f>BOM!D64</f>
        <v/>
      </c>
      <c r="E64" s="144">
        <f>BOM!E64</f>
        <v/>
      </c>
      <c r="F64" s="149">
        <f>BOM!F64</f>
        <v/>
      </c>
      <c r="G64" s="49">
        <f>BOM!G64</f>
        <v/>
      </c>
      <c r="H64" s="49">
        <f>BOM!H64</f>
        <v/>
      </c>
      <c r="I64" s="144">
        <f>I23</f>
        <v/>
      </c>
      <c r="J64" s="146">
        <f>BOM!J64</f>
        <v/>
      </c>
      <c r="K64" s="146">
        <f>BOM!K64</f>
        <v/>
      </c>
      <c r="L64" s="146">
        <f>BOM!L64</f>
        <v/>
      </c>
      <c r="M64" s="150">
        <f>BOM!M64</f>
        <v/>
      </c>
      <c r="N64" s="150">
        <f>BOM!N64</f>
        <v/>
      </c>
      <c r="O64" s="150">
        <f>BOM!O64</f>
        <v/>
      </c>
      <c r="P64" s="150">
        <f>BOM!P64</f>
        <v/>
      </c>
      <c r="Q64" s="46">
        <f>$F$97</f>
        <v/>
      </c>
      <c r="R64" s="46">
        <f>$F$98</f>
        <v/>
      </c>
      <c r="S64" s="48">
        <f>U64-(U64*R64)</f>
        <v/>
      </c>
      <c r="T64" s="48">
        <f>S64*I64</f>
        <v/>
      </c>
      <c r="U64" s="48">
        <f>(AJ64)/(1-(BH64+Q64))</f>
        <v/>
      </c>
      <c r="V64" s="48">
        <f>U64*I64</f>
        <v/>
      </c>
      <c r="W64" s="49">
        <f>T64*$W$62</f>
        <v/>
      </c>
      <c r="X64" s="49">
        <f>T64*$X$62</f>
        <v/>
      </c>
      <c r="Y64" s="90" t="n"/>
      <c r="Z64" s="91" t="n"/>
      <c r="AA64" s="91" t="n"/>
      <c r="AB64" s="91" t="n"/>
      <c r="AC64" s="91" t="n"/>
      <c r="AD64" s="91" t="n"/>
      <c r="AE64" s="92" t="n"/>
      <c r="AF64" s="49">
        <f>T64*$AF$62</f>
        <v/>
      </c>
      <c r="AG64" s="49" t="n"/>
      <c r="AH64" s="82" t="n"/>
      <c r="AI64" s="53">
        <f>IF(K64="SIM",(J64*$F$103),J64)</f>
        <v/>
      </c>
      <c r="AJ64" s="53">
        <f>IF(L64="SIM",(AI64*$F$101),AI64)</f>
        <v/>
      </c>
      <c r="AK64" s="53" t="n"/>
      <c r="AL64" s="53">
        <f>AJ64*I64</f>
        <v/>
      </c>
      <c r="AM64" s="93" t="n"/>
      <c r="AN64" s="93" t="n"/>
      <c r="AO64" s="93" t="n"/>
      <c r="AP64" s="94" t="n"/>
      <c r="AQ64" s="94" t="n"/>
      <c r="AR64" s="94" t="n"/>
      <c r="AS64" s="95" t="n"/>
      <c r="AT64" s="95" t="n"/>
      <c r="AU64" s="95" t="n"/>
      <c r="AV64" s="95" t="n"/>
      <c r="AW64" s="95" t="n"/>
      <c r="AX64" s="95" t="n"/>
      <c r="AY64" s="95" t="n"/>
      <c r="AZ64" s="95" t="n"/>
      <c r="BA64" s="95" t="n"/>
      <c r="BB64" s="95" t="n"/>
      <c r="BC64" s="95" t="n"/>
      <c r="BD64" s="96" t="n"/>
      <c r="BE64" s="53">
        <f>W64</f>
        <v/>
      </c>
      <c r="BF64" s="53">
        <f>X64</f>
        <v/>
      </c>
      <c r="BG64" s="53" t="n"/>
      <c r="BH64" s="51">
        <f>$W$62+$X$62+$AF$62+$BJ$62+0.07</f>
        <v/>
      </c>
      <c r="BI64" s="53">
        <f>AJ64+AS64+AT64</f>
        <v/>
      </c>
      <c r="BJ64" s="53">
        <f>T64*$BJ$62</f>
        <v/>
      </c>
      <c r="BK64" s="53">
        <f>T64*$BK$62</f>
        <v/>
      </c>
      <c r="BL64" s="53">
        <f>BE64+BF64+AL64+BJ64+BK64+AD64+AF64</f>
        <v/>
      </c>
      <c r="BM64" s="49">
        <f>(T64-BL64)</f>
        <v/>
      </c>
    </row>
    <row r="65" ht="15.75" customHeight="1" s="218">
      <c r="A65" s="74" t="n">
        <v>59</v>
      </c>
      <c r="B65" s="144">
        <f>BOM!B65</f>
        <v/>
      </c>
      <c r="C65" s="144">
        <f>BOM!C65</f>
        <v/>
      </c>
      <c r="D65" s="144">
        <f>BOM!D65</f>
        <v/>
      </c>
      <c r="E65" s="144">
        <f>BOM!E65</f>
        <v/>
      </c>
      <c r="F65" s="149">
        <f>BOM!F65</f>
        <v/>
      </c>
      <c r="G65" s="49">
        <f>BOM!G65</f>
        <v/>
      </c>
      <c r="H65" s="49">
        <f>BOM!H65</f>
        <v/>
      </c>
      <c r="I65" s="144">
        <f>BOM!I65</f>
        <v/>
      </c>
      <c r="J65" s="146">
        <f>BOM!J65</f>
        <v/>
      </c>
      <c r="K65" s="146">
        <f>BOM!K65</f>
        <v/>
      </c>
      <c r="L65" s="146">
        <f>BOM!L65</f>
        <v/>
      </c>
      <c r="M65" s="150">
        <f>BOM!M65</f>
        <v/>
      </c>
      <c r="N65" s="150">
        <f>BOM!N65</f>
        <v/>
      </c>
      <c r="O65" s="150">
        <f>BOM!O65</f>
        <v/>
      </c>
      <c r="P65" s="150">
        <f>BOM!P65</f>
        <v/>
      </c>
      <c r="Q65" s="46">
        <f>$F$97</f>
        <v/>
      </c>
      <c r="R65" s="46">
        <f>$F$98</f>
        <v/>
      </c>
      <c r="S65" s="48">
        <f>U65-(U65*R65)</f>
        <v/>
      </c>
      <c r="T65" s="48">
        <f>S65*I65</f>
        <v/>
      </c>
      <c r="U65" s="48">
        <f>(AJ65)/(1-(BH65+Q65))</f>
        <v/>
      </c>
      <c r="V65" s="48">
        <f>U65*I65</f>
        <v/>
      </c>
      <c r="W65" s="49">
        <f>T65*$W$62</f>
        <v/>
      </c>
      <c r="X65" s="49">
        <f>T65*$X$62</f>
        <v/>
      </c>
      <c r="Y65" s="90" t="n"/>
      <c r="Z65" s="91" t="n"/>
      <c r="AA65" s="91" t="n"/>
      <c r="AB65" s="91" t="n"/>
      <c r="AC65" s="91" t="n"/>
      <c r="AD65" s="91" t="n"/>
      <c r="AE65" s="92" t="n"/>
      <c r="AF65" s="49">
        <f>T65*$AF$62</f>
        <v/>
      </c>
      <c r="AG65" s="49" t="n"/>
      <c r="AH65" s="82" t="n"/>
      <c r="AI65" s="53">
        <f>IF(K65="SIM",(J65*$F$103),J65)</f>
        <v/>
      </c>
      <c r="AJ65" s="53">
        <f>IF(L65="SIM",(AI65*$F$101),AI65)</f>
        <v/>
      </c>
      <c r="AK65" s="53" t="n"/>
      <c r="AL65" s="53">
        <f>AJ65*I65</f>
        <v/>
      </c>
      <c r="AM65" s="93" t="n"/>
      <c r="AN65" s="93" t="n"/>
      <c r="AO65" s="93" t="n"/>
      <c r="AP65" s="94" t="n"/>
      <c r="AQ65" s="94" t="n"/>
      <c r="AR65" s="94" t="n"/>
      <c r="AS65" s="95" t="n"/>
      <c r="AT65" s="95" t="n"/>
      <c r="AU65" s="95" t="n"/>
      <c r="AV65" s="95" t="n"/>
      <c r="AW65" s="95" t="n"/>
      <c r="AX65" s="95" t="n"/>
      <c r="AY65" s="95" t="n"/>
      <c r="AZ65" s="95" t="n"/>
      <c r="BA65" s="95" t="n"/>
      <c r="BB65" s="95" t="n"/>
      <c r="BC65" s="95" t="n"/>
      <c r="BD65" s="96" t="n"/>
      <c r="BE65" s="53">
        <f>W65</f>
        <v/>
      </c>
      <c r="BF65" s="53">
        <f>X65</f>
        <v/>
      </c>
      <c r="BG65" s="53" t="n"/>
      <c r="BH65" s="51">
        <f>$W$62+$X$62+$AF$62+$BJ$62+0.07</f>
        <v/>
      </c>
      <c r="BI65" s="53">
        <f>AJ65+AS65+AT65</f>
        <v/>
      </c>
      <c r="BJ65" s="53">
        <f>T65*$BJ$62</f>
        <v/>
      </c>
      <c r="BK65" s="53">
        <f>T65*$BK$62</f>
        <v/>
      </c>
      <c r="BL65" s="53">
        <f>BE65+BF65+AL65+BJ65+BK65+AD65+AF65</f>
        <v/>
      </c>
      <c r="BM65" s="49">
        <f>(T65-BL65)</f>
        <v/>
      </c>
    </row>
    <row r="66" ht="15.75" customHeight="1" s="218">
      <c r="A66" s="74" t="n">
        <v>60</v>
      </c>
      <c r="B66" s="144">
        <f>BOM!B66</f>
        <v/>
      </c>
      <c r="C66" s="144">
        <f>BOM!C66</f>
        <v/>
      </c>
      <c r="D66" s="144">
        <f>BOM!D66</f>
        <v/>
      </c>
      <c r="E66" s="144">
        <f>BOM!E66</f>
        <v/>
      </c>
      <c r="F66" s="149">
        <f>BOM!F66</f>
        <v/>
      </c>
      <c r="G66" s="49">
        <f>BOM!G66</f>
        <v/>
      </c>
      <c r="H66" s="49">
        <f>BOM!H66</f>
        <v/>
      </c>
      <c r="I66" s="144">
        <f>BOM!I66</f>
        <v/>
      </c>
      <c r="J66" s="146">
        <f>BOM!J66</f>
        <v/>
      </c>
      <c r="K66" s="146">
        <f>BOM!K66</f>
        <v/>
      </c>
      <c r="L66" s="146">
        <f>BOM!L66</f>
        <v/>
      </c>
      <c r="M66" s="150">
        <f>BOM!M66</f>
        <v/>
      </c>
      <c r="N66" s="150">
        <f>BOM!N66</f>
        <v/>
      </c>
      <c r="O66" s="150">
        <f>BOM!O66</f>
        <v/>
      </c>
      <c r="P66" s="150">
        <f>BOM!P66</f>
        <v/>
      </c>
      <c r="Q66" s="46">
        <f>$F$97</f>
        <v/>
      </c>
      <c r="R66" s="46">
        <f>$F$98</f>
        <v/>
      </c>
      <c r="S66" s="48">
        <f>U66-(U66*R66)</f>
        <v/>
      </c>
      <c r="T66" s="48">
        <f>S66*I66</f>
        <v/>
      </c>
      <c r="U66" s="48">
        <f>(AJ66)/(1-(BH66+Q66))</f>
        <v/>
      </c>
      <c r="V66" s="48">
        <f>U66*I66</f>
        <v/>
      </c>
      <c r="W66" s="49">
        <f>T66*$W$62</f>
        <v/>
      </c>
      <c r="X66" s="49">
        <f>T66*$X$62</f>
        <v/>
      </c>
      <c r="Y66" s="90" t="n"/>
      <c r="Z66" s="91" t="n"/>
      <c r="AA66" s="91" t="n"/>
      <c r="AB66" s="91" t="n"/>
      <c r="AC66" s="91" t="n"/>
      <c r="AD66" s="91" t="n"/>
      <c r="AE66" s="92" t="n"/>
      <c r="AF66" s="49">
        <f>T66*$AF$62</f>
        <v/>
      </c>
      <c r="AG66" s="49" t="n"/>
      <c r="AH66" s="82" t="n"/>
      <c r="AI66" s="53">
        <f>IF(K66="SIM",(J66*$F$103),J66)</f>
        <v/>
      </c>
      <c r="AJ66" s="53">
        <f>IF(L66="SIM",(AI66*$F$101),AI66)</f>
        <v/>
      </c>
      <c r="AK66" s="53" t="n"/>
      <c r="AL66" s="53">
        <f>AJ66*I66</f>
        <v/>
      </c>
      <c r="AM66" s="93" t="n"/>
      <c r="AN66" s="93" t="n"/>
      <c r="AO66" s="93" t="n"/>
      <c r="AP66" s="94" t="n"/>
      <c r="AQ66" s="94" t="n"/>
      <c r="AR66" s="94" t="n"/>
      <c r="AS66" s="95" t="n"/>
      <c r="AT66" s="95" t="n"/>
      <c r="AU66" s="95" t="n"/>
      <c r="AV66" s="95" t="n"/>
      <c r="AW66" s="95" t="n"/>
      <c r="AX66" s="95" t="n"/>
      <c r="AY66" s="95" t="n"/>
      <c r="AZ66" s="95" t="n"/>
      <c r="BA66" s="95" t="n"/>
      <c r="BB66" s="95" t="n"/>
      <c r="BC66" s="95" t="n"/>
      <c r="BD66" s="96" t="n"/>
      <c r="BE66" s="53">
        <f>W66</f>
        <v/>
      </c>
      <c r="BF66" s="53">
        <f>X66</f>
        <v/>
      </c>
      <c r="BG66" s="53" t="n"/>
      <c r="BH66" s="51">
        <f>$W$62+$X$62+$AF$62+$BJ$62+0.07</f>
        <v/>
      </c>
      <c r="BI66" s="53">
        <f>AJ66+AS66+AT66</f>
        <v/>
      </c>
      <c r="BJ66" s="53">
        <f>T66*$BJ$62</f>
        <v/>
      </c>
      <c r="BK66" s="53">
        <f>T66*$BK$62</f>
        <v/>
      </c>
      <c r="BL66" s="53">
        <f>BE66+BF66+AL66+BJ66+BK66+AD66+AF66</f>
        <v/>
      </c>
      <c r="BM66" s="49">
        <f>(T66-BL66)</f>
        <v/>
      </c>
    </row>
    <row r="67" ht="15.75" customHeight="1" s="218">
      <c r="A67" s="74" t="n">
        <v>61</v>
      </c>
      <c r="B67" s="144">
        <f>BOM!B67</f>
        <v/>
      </c>
      <c r="C67" s="144">
        <f>BOM!C67</f>
        <v/>
      </c>
      <c r="D67" s="144">
        <f>BOM!D67</f>
        <v/>
      </c>
      <c r="E67" s="144">
        <f>BOM!E67</f>
        <v/>
      </c>
      <c r="F67" s="149">
        <f>BOM!F67</f>
        <v/>
      </c>
      <c r="G67" s="49">
        <f>BOM!G67</f>
        <v/>
      </c>
      <c r="H67" s="49">
        <f>BOM!H67</f>
        <v/>
      </c>
      <c r="I67" s="144">
        <f>BOM!I67</f>
        <v/>
      </c>
      <c r="J67" s="146">
        <f>BOM!J67</f>
        <v/>
      </c>
      <c r="K67" s="146">
        <f>BOM!K67</f>
        <v/>
      </c>
      <c r="L67" s="146">
        <f>BOM!L67</f>
        <v/>
      </c>
      <c r="M67" s="150">
        <f>BOM!M67</f>
        <v/>
      </c>
      <c r="N67" s="150">
        <f>BOM!N67</f>
        <v/>
      </c>
      <c r="O67" s="150">
        <f>BOM!O67</f>
        <v/>
      </c>
      <c r="P67" s="150">
        <f>BOM!P67</f>
        <v/>
      </c>
      <c r="Q67" s="46">
        <f>$F$97</f>
        <v/>
      </c>
      <c r="R67" s="46">
        <f>$F$98</f>
        <v/>
      </c>
      <c r="S67" s="48">
        <f>U67-(U67*R67)</f>
        <v/>
      </c>
      <c r="T67" s="48">
        <f>S67*I67</f>
        <v/>
      </c>
      <c r="U67" s="48">
        <f>(AJ67)/(1-(BH67+Q67))</f>
        <v/>
      </c>
      <c r="V67" s="48">
        <f>U67*I67</f>
        <v/>
      </c>
      <c r="W67" s="49">
        <f>T67*$W$62</f>
        <v/>
      </c>
      <c r="X67" s="49">
        <f>T67*$X$62</f>
        <v/>
      </c>
      <c r="Y67" s="90" t="n"/>
      <c r="Z67" s="91" t="n"/>
      <c r="AA67" s="91" t="n"/>
      <c r="AB67" s="91" t="n"/>
      <c r="AC67" s="91" t="n"/>
      <c r="AD67" s="91" t="n"/>
      <c r="AE67" s="92" t="n"/>
      <c r="AF67" s="49">
        <f>T67*$AF$62</f>
        <v/>
      </c>
      <c r="AG67" s="49" t="n"/>
      <c r="AH67" s="82" t="n"/>
      <c r="AI67" s="53">
        <f>IF(K67="SIM",(J67*$F$103),J67)</f>
        <v/>
      </c>
      <c r="AJ67" s="53">
        <f>IF(L67="SIM",(AI67*$F$101),AI67)</f>
        <v/>
      </c>
      <c r="AK67" s="53" t="n"/>
      <c r="AL67" s="53">
        <f>AJ67*I67</f>
        <v/>
      </c>
      <c r="AM67" s="93" t="n"/>
      <c r="AN67" s="93" t="n"/>
      <c r="AO67" s="93" t="n"/>
      <c r="AP67" s="94" t="n"/>
      <c r="AQ67" s="94" t="n"/>
      <c r="AR67" s="94" t="n"/>
      <c r="AS67" s="95" t="n"/>
      <c r="AT67" s="95" t="n"/>
      <c r="AU67" s="95" t="n"/>
      <c r="AV67" s="95" t="n"/>
      <c r="AW67" s="95" t="n"/>
      <c r="AX67" s="95" t="n"/>
      <c r="AY67" s="95" t="n"/>
      <c r="AZ67" s="95" t="n"/>
      <c r="BA67" s="95" t="n"/>
      <c r="BB67" s="95" t="n"/>
      <c r="BC67" s="95" t="n"/>
      <c r="BD67" s="96" t="n"/>
      <c r="BE67" s="53">
        <f>W67</f>
        <v/>
      </c>
      <c r="BF67" s="53">
        <f>X67</f>
        <v/>
      </c>
      <c r="BG67" s="53" t="n"/>
      <c r="BH67" s="51">
        <f>$W$62+$X$62+$AF$62+$BJ$62+0.07</f>
        <v/>
      </c>
      <c r="BI67" s="53">
        <f>AJ67+AS67+AT67</f>
        <v/>
      </c>
      <c r="BJ67" s="53">
        <f>T67*$BJ$62</f>
        <v/>
      </c>
      <c r="BK67" s="53">
        <f>T67*$BK$62</f>
        <v/>
      </c>
      <c r="BL67" s="53">
        <f>BE67+BF67+AL67+BJ67+BK67+AD67+AF67</f>
        <v/>
      </c>
      <c r="BM67" s="49">
        <f>(T67-BL67)</f>
        <v/>
      </c>
    </row>
    <row r="68" ht="15.75" customHeight="1" s="218">
      <c r="A68" s="74" t="n">
        <v>62</v>
      </c>
      <c r="B68" s="144">
        <f>BOM!B68</f>
        <v/>
      </c>
      <c r="C68" s="144">
        <f>BOM!C68</f>
        <v/>
      </c>
      <c r="D68" s="144">
        <f>BOM!D68</f>
        <v/>
      </c>
      <c r="E68" s="144">
        <f>BOM!E68</f>
        <v/>
      </c>
      <c r="F68" s="149">
        <f>BOM!F68</f>
        <v/>
      </c>
      <c r="G68" s="49">
        <f>BOM!G68</f>
        <v/>
      </c>
      <c r="H68" s="49">
        <f>BOM!H68</f>
        <v/>
      </c>
      <c r="I68" s="144">
        <f>I9</f>
        <v/>
      </c>
      <c r="J68" s="146">
        <f>BOM!J68</f>
        <v/>
      </c>
      <c r="K68" s="146">
        <f>BOM!K68</f>
        <v/>
      </c>
      <c r="L68" s="146">
        <f>BOM!L68</f>
        <v/>
      </c>
      <c r="M68" s="150">
        <f>BOM!M68</f>
        <v/>
      </c>
      <c r="N68" s="150">
        <f>BOM!N68</f>
        <v/>
      </c>
      <c r="O68" s="150">
        <f>BOM!O68</f>
        <v/>
      </c>
      <c r="P68" s="150">
        <f>BOM!P68</f>
        <v/>
      </c>
      <c r="Q68" s="46">
        <f>$F$97</f>
        <v/>
      </c>
      <c r="R68" s="46">
        <f>$F$98</f>
        <v/>
      </c>
      <c r="S68" s="48">
        <f>U68-(U68*R68)</f>
        <v/>
      </c>
      <c r="T68" s="48">
        <f>S68*I68</f>
        <v/>
      </c>
      <c r="U68" s="48">
        <f>(AJ68)/(1-(BH68+Q68))</f>
        <v/>
      </c>
      <c r="V68" s="48">
        <f>U68*I68</f>
        <v/>
      </c>
      <c r="W68" s="49">
        <f>T68*$W$62</f>
        <v/>
      </c>
      <c r="X68" s="49">
        <f>T68*$X$62</f>
        <v/>
      </c>
      <c r="Y68" s="90" t="n"/>
      <c r="Z68" s="91" t="n"/>
      <c r="AA68" s="91" t="n"/>
      <c r="AB68" s="91" t="n"/>
      <c r="AC68" s="91" t="n"/>
      <c r="AD68" s="91" t="n"/>
      <c r="AE68" s="92" t="n"/>
      <c r="AF68" s="49">
        <f>T68*$AF$62</f>
        <v/>
      </c>
      <c r="AG68" s="49" t="n"/>
      <c r="AH68" s="82" t="n"/>
      <c r="AI68" s="53">
        <f>IF(K68="SIM",(J68*$F$103),J68)</f>
        <v/>
      </c>
      <c r="AJ68" s="53">
        <f>IF(L68="SIM",(AI68*$F$101),AI68)</f>
        <v/>
      </c>
      <c r="AK68" s="53" t="n"/>
      <c r="AL68" s="53">
        <f>AJ68*I68</f>
        <v/>
      </c>
      <c r="AM68" s="93" t="n"/>
      <c r="AN68" s="93" t="n"/>
      <c r="AO68" s="93" t="n"/>
      <c r="AP68" s="94" t="n"/>
      <c r="AQ68" s="94" t="n"/>
      <c r="AR68" s="94" t="n"/>
      <c r="AS68" s="95" t="n"/>
      <c r="AT68" s="95" t="n"/>
      <c r="AU68" s="95" t="n"/>
      <c r="AV68" s="95" t="n"/>
      <c r="AW68" s="95" t="n"/>
      <c r="AX68" s="95" t="n"/>
      <c r="AY68" s="95" t="n"/>
      <c r="AZ68" s="95" t="n"/>
      <c r="BA68" s="95" t="n"/>
      <c r="BB68" s="95" t="n"/>
      <c r="BC68" s="95" t="n"/>
      <c r="BD68" s="96" t="n"/>
      <c r="BE68" s="53">
        <f>W68</f>
        <v/>
      </c>
      <c r="BF68" s="53">
        <f>X68</f>
        <v/>
      </c>
      <c r="BG68" s="53" t="n"/>
      <c r="BH68" s="51">
        <f>$W$62+$X$62+$AF$62+$BJ$62+0.07</f>
        <v/>
      </c>
      <c r="BI68" s="53">
        <f>AJ68+AS68+AT68</f>
        <v/>
      </c>
      <c r="BJ68" s="53">
        <f>T68*$BJ$62</f>
        <v/>
      </c>
      <c r="BK68" s="53">
        <f>T68*$BK$62</f>
        <v/>
      </c>
      <c r="BL68" s="53">
        <f>BE68+BF68+AL68+BJ68+BK68+AD68+AF68</f>
        <v/>
      </c>
      <c r="BM68" s="49">
        <f>(T68-BL68)</f>
        <v/>
      </c>
    </row>
    <row r="69" ht="15.75" customHeight="1" s="218">
      <c r="A69" s="74" t="n">
        <v>63</v>
      </c>
      <c r="B69" s="144">
        <f>BOM!B69</f>
        <v/>
      </c>
      <c r="C69" s="144">
        <f>BOM!C69</f>
        <v/>
      </c>
      <c r="D69" s="144">
        <f>BOM!D69</f>
        <v/>
      </c>
      <c r="E69" s="144">
        <f>BOM!E69</f>
        <v/>
      </c>
      <c r="F69" s="149">
        <f>BOM!F69</f>
        <v/>
      </c>
      <c r="G69" s="49">
        <f>BOM!G69</f>
        <v/>
      </c>
      <c r="H69" s="49">
        <f>BOM!H69</f>
        <v/>
      </c>
      <c r="I69" s="144">
        <f>BOM!I69</f>
        <v/>
      </c>
      <c r="J69" s="146">
        <f>BOM!J69</f>
        <v/>
      </c>
      <c r="K69" s="146">
        <f>BOM!K69</f>
        <v/>
      </c>
      <c r="L69" s="146">
        <f>BOM!L69</f>
        <v/>
      </c>
      <c r="M69" s="150">
        <f>BOM!M69</f>
        <v/>
      </c>
      <c r="N69" s="150">
        <f>BOM!N69</f>
        <v/>
      </c>
      <c r="O69" s="150">
        <f>BOM!O69</f>
        <v/>
      </c>
      <c r="P69" s="150">
        <f>BOM!P69</f>
        <v/>
      </c>
      <c r="Q69" s="46">
        <f>$F$97</f>
        <v/>
      </c>
      <c r="R69" s="46">
        <f>$F$98</f>
        <v/>
      </c>
      <c r="S69" s="48">
        <f>U69-(U69*R69)</f>
        <v/>
      </c>
      <c r="T69" s="48">
        <f>S69*I69</f>
        <v/>
      </c>
      <c r="U69" s="48">
        <f>(AJ69)/(1-(BH69+Q69))</f>
        <v/>
      </c>
      <c r="V69" s="48">
        <f>U69*I69</f>
        <v/>
      </c>
      <c r="W69" s="49">
        <f>T69*$W$62</f>
        <v/>
      </c>
      <c r="X69" s="49">
        <f>T69*$X$62</f>
        <v/>
      </c>
      <c r="Y69" s="100" t="n"/>
      <c r="Z69" s="101" t="n"/>
      <c r="AA69" s="101" t="n"/>
      <c r="AB69" s="101" t="n"/>
      <c r="AC69" s="101" t="n"/>
      <c r="AD69" s="101" t="n"/>
      <c r="AE69" s="102" t="n"/>
      <c r="AF69" s="49">
        <f>T69*$AF$62</f>
        <v/>
      </c>
      <c r="AG69" s="49" t="n"/>
      <c r="AH69" s="82" t="n"/>
      <c r="AI69" s="53">
        <f>IF(K69="SIM",(J69*$F$103),J69)</f>
        <v/>
      </c>
      <c r="AJ69" s="53">
        <f>IF(L69="SIM",(AI69*$F$101),AI69)</f>
        <v/>
      </c>
      <c r="AK69" s="53" t="n"/>
      <c r="AL69" s="53">
        <f>AJ69*I69</f>
        <v/>
      </c>
      <c r="AM69" s="103" t="n"/>
      <c r="AN69" s="103" t="n"/>
      <c r="AO69" s="103" t="n"/>
      <c r="AP69" s="104" t="n"/>
      <c r="AQ69" s="104" t="n"/>
      <c r="AR69" s="104" t="n"/>
      <c r="AS69" s="105" t="n"/>
      <c r="AT69" s="105" t="n"/>
      <c r="AU69" s="105" t="n"/>
      <c r="AV69" s="105" t="n"/>
      <c r="AW69" s="105" t="n"/>
      <c r="AX69" s="105" t="n"/>
      <c r="AY69" s="105" t="n"/>
      <c r="AZ69" s="105" t="n"/>
      <c r="BA69" s="105" t="n"/>
      <c r="BB69" s="105" t="n"/>
      <c r="BC69" s="105" t="n"/>
      <c r="BD69" s="106" t="n"/>
      <c r="BE69" s="53">
        <f>W69</f>
        <v/>
      </c>
      <c r="BF69" s="53">
        <f>X69</f>
        <v/>
      </c>
      <c r="BG69" s="53" t="n"/>
      <c r="BH69" s="51">
        <f>$W$62+$X$62+$AF$62+$BJ$62+0.07</f>
        <v/>
      </c>
      <c r="BI69" s="53">
        <f>AJ69+AS69+AT69</f>
        <v/>
      </c>
      <c r="BJ69" s="53">
        <f>T69*$BJ$62</f>
        <v/>
      </c>
      <c r="BK69" s="53">
        <f>T69*$BK$62</f>
        <v/>
      </c>
      <c r="BL69" s="53">
        <f>BE69+BF69+AL69+BJ69+BK69+AD69+AF69</f>
        <v/>
      </c>
      <c r="BM69" s="49">
        <f>(T69-BL69)</f>
        <v/>
      </c>
    </row>
    <row r="70" ht="15.75" customHeight="1" s="218">
      <c r="A70" s="26" t="n"/>
      <c r="B70" s="26" t="n"/>
      <c r="C70" s="26" t="n"/>
      <c r="D70" s="26" t="n"/>
      <c r="E70" s="27" t="n"/>
      <c r="F70" s="26" t="inlineStr">
        <is>
          <t>SERVIÇOS</t>
        </is>
      </c>
      <c r="G70" s="28" t="n"/>
      <c r="H70" s="26" t="n"/>
      <c r="I70" s="26" t="inlineStr">
        <is>
          <t>Qde</t>
        </is>
      </c>
      <c r="J70" s="29" t="n"/>
      <c r="K70" s="107" t="n"/>
      <c r="L70" s="107" t="n"/>
      <c r="M70" s="108" t="n"/>
      <c r="N70" s="108" t="n"/>
      <c r="O70" s="108" t="n"/>
      <c r="P70" s="108" t="n"/>
      <c r="Q70" s="27" t="n"/>
      <c r="R70" s="27" t="n"/>
      <c r="S70" s="20" t="inlineStr">
        <is>
          <t>Preço Unitário c/ Desconto</t>
        </is>
      </c>
      <c r="T70" s="20" t="inlineStr">
        <is>
          <t>Preço Total c/ Desconto</t>
        </is>
      </c>
      <c r="U70" s="27" t="inlineStr">
        <is>
          <t>Preço Unitário</t>
        </is>
      </c>
      <c r="V70" s="30" t="n"/>
      <c r="W70" s="31" t="n">
        <v>0.0165</v>
      </c>
      <c r="X70" s="31" t="n">
        <v>0.076</v>
      </c>
      <c r="Y70" s="32" t="n"/>
      <c r="Z70" s="32" t="n"/>
      <c r="AA70" s="32" t="n"/>
      <c r="AB70" s="32" t="n"/>
      <c r="AC70" s="31">
        <f t="array" ref="AC70">VLOOKUP(Y70&amp;Z70&amp;AA70&amp;AB70,Variáveis!$O$2:$S$300&amp;Variáveis!$P$2:$T$300&amp;Variáveis!$Q$2:$U$300&amp;Variáveis!$R$2:$V$300,5,FALSE)</f>
        <v/>
      </c>
      <c r="AD70" s="31" t="n"/>
      <c r="AE70" s="33" t="n"/>
      <c r="AF70" s="33" t="n">
        <v>0.02</v>
      </c>
      <c r="AG70" s="33" t="n"/>
      <c r="AH70" s="27" t="n"/>
      <c r="AI70" s="29" t="n"/>
      <c r="AJ70" s="29" t="n"/>
      <c r="AK70" s="29" t="n"/>
      <c r="AL70" s="29" t="n"/>
      <c r="AM70" s="29" t="n"/>
      <c r="AN70" s="29" t="n"/>
      <c r="AO70" s="29" t="n"/>
      <c r="AP70" s="29" t="n"/>
      <c r="AQ70" s="29" t="n"/>
      <c r="AR70" s="29">
        <f t="array" ref="AR70">VLOOKUP(M70&amp;N70&amp;O70&amp;P70,Variáveis!$A$2:$E$240&amp;Variáveis!$B$2:$F$240&amp;Variáveis!$C$2:$G$240&amp;Variáveis!$D$2:$H$240,5,FALSE)</f>
        <v/>
      </c>
      <c r="AS70" s="29" t="n"/>
      <c r="AT70" s="29" t="n"/>
      <c r="AU70" s="29" t="n"/>
      <c r="AV70" s="29" t="n"/>
      <c r="AW70" s="29" t="n"/>
      <c r="AX70" s="29" t="n"/>
      <c r="AY70" s="29" t="n"/>
      <c r="AZ70" s="29" t="n"/>
      <c r="BA70" s="29" t="n"/>
      <c r="BB70" s="29" t="n"/>
      <c r="BC70" s="29" t="n"/>
      <c r="BD70" s="73" t="n"/>
      <c r="BE70" s="29" t="n"/>
      <c r="BF70" s="29" t="n"/>
      <c r="BG70" s="29" t="n"/>
      <c r="BH70" s="29" t="n"/>
      <c r="BI70" s="29" t="n"/>
      <c r="BJ70" s="31" t="n">
        <v>0.0288</v>
      </c>
      <c r="BK70" s="31">
        <f>BK4</f>
        <v/>
      </c>
      <c r="BL70" s="29" t="n"/>
      <c r="BM70" s="31" t="n"/>
    </row>
    <row r="71" ht="15.75" customHeight="1" s="218">
      <c r="A71" s="74" t="n"/>
      <c r="B71" s="74" t="n"/>
      <c r="C71" s="74" t="n"/>
      <c r="D71" s="74" t="n"/>
      <c r="E71" s="70" t="n"/>
      <c r="F71" s="149">
        <f>BOM!F71</f>
        <v/>
      </c>
      <c r="G71" s="49">
        <f>BOM!G71</f>
        <v/>
      </c>
      <c r="H71" s="49">
        <f>BOM!H71</f>
        <v/>
      </c>
      <c r="I71" s="144">
        <f>BOM!I71</f>
        <v/>
      </c>
      <c r="J71" s="146">
        <f>BOM!J71</f>
        <v/>
      </c>
      <c r="K71" s="150">
        <f>BOM!K71</f>
        <v/>
      </c>
      <c r="L71" s="150">
        <f>BOM!L71</f>
        <v/>
      </c>
      <c r="M71" s="150">
        <f>BOM!M71</f>
        <v/>
      </c>
      <c r="N71" s="150">
        <f>BOM!N71</f>
        <v/>
      </c>
      <c r="O71" s="150">
        <f>BOM!O71</f>
        <v/>
      </c>
      <c r="P71" s="150">
        <f>BOM!P71</f>
        <v/>
      </c>
      <c r="Q71" s="46">
        <f>$F$97</f>
        <v/>
      </c>
      <c r="R71" s="46">
        <f>$F$98</f>
        <v/>
      </c>
      <c r="S71" s="48">
        <f>U71-(U71*R71)</f>
        <v/>
      </c>
      <c r="T71" s="48">
        <f>S71*I71</f>
        <v/>
      </c>
      <c r="U71" s="48">
        <f>(BI71)/(1-(BH71+Q71))</f>
        <v/>
      </c>
      <c r="V71" s="48">
        <f>U71*I71</f>
        <v/>
      </c>
      <c r="W71" s="49">
        <f>T71*$W$62</f>
        <v/>
      </c>
      <c r="X71" s="49">
        <f>T71*$X$62</f>
        <v/>
      </c>
      <c r="Y71" s="79">
        <f>M73</f>
        <v/>
      </c>
      <c r="Z71" s="80" t="n"/>
      <c r="AA71" s="80" t="n"/>
      <c r="AB71" s="80" t="n"/>
      <c r="AC71" s="80" t="n"/>
      <c r="AD71" s="80" t="n"/>
      <c r="AE71" s="81" t="n"/>
      <c r="AF71" s="49">
        <f>T71*$AF$62</f>
        <v/>
      </c>
      <c r="AG71" s="49" t="n"/>
      <c r="AH71" s="82" t="n"/>
      <c r="AI71" s="53">
        <f>J71</f>
        <v/>
      </c>
      <c r="AJ71" s="53">
        <f>AI71</f>
        <v/>
      </c>
      <c r="AK71" s="53" t="n"/>
      <c r="AL71" s="53">
        <f>AJ71*I71</f>
        <v/>
      </c>
      <c r="AM71" s="83" t="n"/>
      <c r="AN71" s="83" t="n"/>
      <c r="AO71" s="83" t="n"/>
      <c r="AP71" s="110" t="n"/>
      <c r="AQ71" s="110" t="n"/>
      <c r="AR71" s="110">
        <f t="array" ref="AR71">VLOOKUP(M71&amp;N71&amp;O71&amp;P71,Variáveis!$A$2:$E$240&amp;Variáveis!$B$2:$F$240&amp;Variáveis!$C$2:$G$240&amp;Variáveis!$D$2:$H$240,5,FALSE)</f>
        <v/>
      </c>
      <c r="AS71" s="111" t="n"/>
      <c r="AT71" s="111" t="n"/>
      <c r="AU71" s="111" t="n"/>
      <c r="AV71" s="111" t="n"/>
      <c r="AW71" s="111" t="n"/>
      <c r="AX71" s="111" t="n"/>
      <c r="AY71" s="111" t="n"/>
      <c r="AZ71" s="111" t="n"/>
      <c r="BA71" s="111" t="n"/>
      <c r="BB71" s="111" t="n"/>
      <c r="BC71" s="111" t="n"/>
      <c r="BD71" s="112" t="n"/>
      <c r="BE71" s="49">
        <f>W71</f>
        <v/>
      </c>
      <c r="BF71" s="49">
        <f>X71</f>
        <v/>
      </c>
      <c r="BG71" s="49" t="n"/>
      <c r="BH71" s="51">
        <f>$W$62+$X$62+$AF$62+$BJ$62+0.07</f>
        <v/>
      </c>
      <c r="BI71" s="53">
        <f>AJ71+AS71+AT71</f>
        <v/>
      </c>
      <c r="BJ71" s="53">
        <f>T71*$BJ$62</f>
        <v/>
      </c>
      <c r="BK71" s="53">
        <f>T71*$BK$62</f>
        <v/>
      </c>
      <c r="BL71" s="53">
        <f>BE71+BF71+AL71+BJ71+BK71+AD71+AF71</f>
        <v/>
      </c>
      <c r="BM71" s="49">
        <f>(T71-BL71)</f>
        <v/>
      </c>
    </row>
    <row r="72" ht="15.75" customHeight="1" s="218">
      <c r="A72" s="74" t="n"/>
      <c r="B72" s="74" t="n"/>
      <c r="C72" s="74" t="n"/>
      <c r="D72" s="74" t="n"/>
      <c r="E72" s="70" t="n"/>
      <c r="F72" s="149">
        <f>BOM!F72</f>
        <v/>
      </c>
      <c r="G72" s="49">
        <f>BOM!G72</f>
        <v/>
      </c>
      <c r="H72" s="49">
        <f>BOM!H72</f>
        <v/>
      </c>
      <c r="I72" s="144">
        <f>BOM!I72</f>
        <v/>
      </c>
      <c r="J72" s="146">
        <f>BOM!J72</f>
        <v/>
      </c>
      <c r="K72" s="150">
        <f>BOM!K72</f>
        <v/>
      </c>
      <c r="L72" s="150">
        <f>BOM!L72</f>
        <v/>
      </c>
      <c r="M72" s="150">
        <f>BOM!M72</f>
        <v/>
      </c>
      <c r="N72" s="150">
        <f>BOM!N72</f>
        <v/>
      </c>
      <c r="O72" s="150">
        <f>BOM!O72</f>
        <v/>
      </c>
      <c r="P72" s="150">
        <f>BOM!P72</f>
        <v/>
      </c>
      <c r="Q72" s="46">
        <f>$F$97</f>
        <v/>
      </c>
      <c r="R72" s="46">
        <f>$F$98</f>
        <v/>
      </c>
      <c r="S72" s="48">
        <f>U72-(U72*R72)</f>
        <v/>
      </c>
      <c r="T72" s="48">
        <f>S72*I72</f>
        <v/>
      </c>
      <c r="U72" s="48">
        <f>(BI72)/(1-(BH72+Q72))</f>
        <v/>
      </c>
      <c r="V72" s="48">
        <f>U72*I72</f>
        <v/>
      </c>
      <c r="W72" s="49">
        <f>T72*$W$62</f>
        <v/>
      </c>
      <c r="X72" s="49">
        <f>T72*$X$62</f>
        <v/>
      </c>
      <c r="Y72" s="90" t="n"/>
      <c r="Z72" s="91" t="n"/>
      <c r="AA72" s="91" t="n"/>
      <c r="AB72" s="91" t="n"/>
      <c r="AC72" s="91" t="n"/>
      <c r="AD72" s="91" t="n"/>
      <c r="AE72" s="92" t="n"/>
      <c r="AF72" s="49">
        <f>T72*$AF$62</f>
        <v/>
      </c>
      <c r="AG72" s="49" t="n"/>
      <c r="AH72" s="82" t="n"/>
      <c r="AI72" s="53">
        <f>J72</f>
        <v/>
      </c>
      <c r="AJ72" s="53">
        <f>AI72</f>
        <v/>
      </c>
      <c r="AK72" s="53" t="n"/>
      <c r="AL72" s="53">
        <f>AJ72*I72</f>
        <v/>
      </c>
      <c r="AM72" s="93" t="n"/>
      <c r="AN72" s="93" t="n"/>
      <c r="AO72" s="93" t="n"/>
      <c r="AP72" s="113" t="n"/>
      <c r="AQ72" s="113" t="n"/>
      <c r="AR72" s="113" t="n"/>
      <c r="AS72" s="114" t="n"/>
      <c r="AT72" s="114" t="n"/>
      <c r="AU72" s="114" t="n"/>
      <c r="AV72" s="114" t="n"/>
      <c r="AW72" s="114" t="n"/>
      <c r="AX72" s="114" t="n"/>
      <c r="AY72" s="114" t="n"/>
      <c r="AZ72" s="114" t="n"/>
      <c r="BA72" s="114" t="n"/>
      <c r="BB72" s="114" t="n"/>
      <c r="BC72" s="114" t="n"/>
      <c r="BD72" s="115" t="n"/>
      <c r="BE72" s="49">
        <f>W72</f>
        <v/>
      </c>
      <c r="BF72" s="49">
        <f>X72</f>
        <v/>
      </c>
      <c r="BG72" s="49" t="n"/>
      <c r="BH72" s="51">
        <f>$W$62+$X$62+$AF$62+$BJ$62+0.07</f>
        <v/>
      </c>
      <c r="BI72" s="53">
        <f>AJ72+AS72+AT72</f>
        <v/>
      </c>
      <c r="BJ72" s="53">
        <f>T72*$BJ$62</f>
        <v/>
      </c>
      <c r="BK72" s="53">
        <f>T72*$BK$62</f>
        <v/>
      </c>
      <c r="BL72" s="53">
        <f>BE72+BF72+AL72+BJ72+BK72+AD72+AF72</f>
        <v/>
      </c>
      <c r="BM72" s="49">
        <f>(T72-BL72)</f>
        <v/>
      </c>
    </row>
    <row r="73" ht="15.75" customHeight="1" s="218">
      <c r="A73" s="74" t="n"/>
      <c r="B73" s="74" t="n"/>
      <c r="C73" s="74" t="n"/>
      <c r="D73" s="74" t="n"/>
      <c r="E73" s="70" t="n"/>
      <c r="F73" s="149">
        <f>BOM!F73</f>
        <v/>
      </c>
      <c r="G73" s="49">
        <f>BOM!G73</f>
        <v/>
      </c>
      <c r="H73" s="49">
        <f>BOM!H73</f>
        <v/>
      </c>
      <c r="I73" s="144">
        <f>BOM!I73</f>
        <v/>
      </c>
      <c r="J73" s="146">
        <f>BOM!J73</f>
        <v/>
      </c>
      <c r="K73" s="150">
        <f>BOM!K73</f>
        <v/>
      </c>
      <c r="L73" s="150">
        <f>BOM!L73</f>
        <v/>
      </c>
      <c r="M73" s="150">
        <f>BOM!M73</f>
        <v/>
      </c>
      <c r="N73" s="150">
        <f>BOM!N73</f>
        <v/>
      </c>
      <c r="O73" s="150">
        <f>BOM!O73</f>
        <v/>
      </c>
      <c r="P73" s="150">
        <f>BOM!P73</f>
        <v/>
      </c>
      <c r="Q73" s="46">
        <f>$F$97</f>
        <v/>
      </c>
      <c r="R73" s="46">
        <f>$F$98</f>
        <v/>
      </c>
      <c r="S73" s="48">
        <f>U73-(U73*R73)</f>
        <v/>
      </c>
      <c r="T73" s="48">
        <f>S73*I73</f>
        <v/>
      </c>
      <c r="U73" s="48">
        <f>(BI73)/(1-(BH73+Q73))</f>
        <v/>
      </c>
      <c r="V73" s="48">
        <f>U73*I73</f>
        <v/>
      </c>
      <c r="W73" s="49">
        <f>T73*$W$62</f>
        <v/>
      </c>
      <c r="X73" s="49">
        <f>T73*$X$62</f>
        <v/>
      </c>
      <c r="Y73" s="90" t="n"/>
      <c r="Z73" s="91" t="n"/>
      <c r="AA73" s="91" t="n"/>
      <c r="AB73" s="91" t="n"/>
      <c r="AC73" s="91" t="n"/>
      <c r="AD73" s="91" t="n"/>
      <c r="AE73" s="92" t="n"/>
      <c r="AF73" s="49">
        <f>T73*$AF$62</f>
        <v/>
      </c>
      <c r="AG73" s="49" t="n"/>
      <c r="AH73" s="82" t="n"/>
      <c r="AI73" s="53">
        <f>J73</f>
        <v/>
      </c>
      <c r="AJ73" s="53">
        <f>AI73</f>
        <v/>
      </c>
      <c r="AK73" s="53" t="n"/>
      <c r="AL73" s="53">
        <f>AJ73*I73</f>
        <v/>
      </c>
      <c r="AM73" s="93" t="n"/>
      <c r="AN73" s="93" t="n"/>
      <c r="AO73" s="93" t="n"/>
      <c r="AP73" s="113" t="n"/>
      <c r="AQ73" s="113" t="n"/>
      <c r="AR73" s="113" t="n"/>
      <c r="AS73" s="114" t="n"/>
      <c r="AT73" s="114" t="n"/>
      <c r="AU73" s="114" t="n"/>
      <c r="AV73" s="114" t="n"/>
      <c r="AW73" s="114" t="n"/>
      <c r="AX73" s="114" t="n"/>
      <c r="AY73" s="114" t="n"/>
      <c r="AZ73" s="114" t="n"/>
      <c r="BA73" s="114" t="n"/>
      <c r="BB73" s="114" t="n"/>
      <c r="BC73" s="114" t="n"/>
      <c r="BD73" s="115" t="n"/>
      <c r="BE73" s="49">
        <f>W73</f>
        <v/>
      </c>
      <c r="BF73" s="49">
        <f>X73</f>
        <v/>
      </c>
      <c r="BG73" s="49" t="n"/>
      <c r="BH73" s="51">
        <f>$W$62+$X$62+$AF$62+$BJ$62+0.07</f>
        <v/>
      </c>
      <c r="BI73" s="53">
        <f>AJ73+AS73+AT73</f>
        <v/>
      </c>
      <c r="BJ73" s="53">
        <f>T73*$BJ$62</f>
        <v/>
      </c>
      <c r="BK73" s="53">
        <f>T73*$BK$62</f>
        <v/>
      </c>
      <c r="BL73" s="53">
        <f>BE73+BF73+AL73+BJ73+BK73+AD73+AF73</f>
        <v/>
      </c>
      <c r="BM73" s="49">
        <f>(T73-BL73)</f>
        <v/>
      </c>
    </row>
    <row r="74" ht="15.75" customHeight="1" s="218">
      <c r="A74" s="74" t="n"/>
      <c r="B74" s="74" t="n"/>
      <c r="C74" s="74" t="n"/>
      <c r="D74" s="74" t="n"/>
      <c r="E74" s="70" t="n"/>
      <c r="F74" s="149">
        <f>BOM!F74</f>
        <v/>
      </c>
      <c r="G74" s="49">
        <f>BOM!G74</f>
        <v/>
      </c>
      <c r="H74" s="49">
        <f>BOM!H74</f>
        <v/>
      </c>
      <c r="I74" s="144">
        <f>4*I9</f>
        <v/>
      </c>
      <c r="J74" s="146">
        <f>BOM!J74</f>
        <v/>
      </c>
      <c r="K74" s="150">
        <f>BOM!K74</f>
        <v/>
      </c>
      <c r="L74" s="150">
        <f>BOM!L74</f>
        <v/>
      </c>
      <c r="M74" s="150">
        <f>BOM!M74</f>
        <v/>
      </c>
      <c r="N74" s="150">
        <f>BOM!N74</f>
        <v/>
      </c>
      <c r="O74" s="150">
        <f>BOM!O74</f>
        <v/>
      </c>
      <c r="P74" s="150">
        <f>BOM!P74</f>
        <v/>
      </c>
      <c r="Q74" s="46">
        <f>$F$97</f>
        <v/>
      </c>
      <c r="R74" s="46">
        <f>$F$98</f>
        <v/>
      </c>
      <c r="S74" s="48">
        <f>U74-(U74*R74)</f>
        <v/>
      </c>
      <c r="T74" s="48">
        <f>S74*I74</f>
        <v/>
      </c>
      <c r="U74" s="48">
        <f>(BI74)/(1-(BH74+Q74))</f>
        <v/>
      </c>
      <c r="V74" s="48">
        <f>U74*I74</f>
        <v/>
      </c>
      <c r="W74" s="49">
        <f>T74*$W$62</f>
        <v/>
      </c>
      <c r="X74" s="49">
        <f>T74*$X$62</f>
        <v/>
      </c>
      <c r="Y74" s="90" t="n"/>
      <c r="Z74" s="91" t="n"/>
      <c r="AA74" s="91" t="n"/>
      <c r="AB74" s="91" t="n"/>
      <c r="AC74" s="91" t="n"/>
      <c r="AD74" s="91" t="n"/>
      <c r="AE74" s="92" t="n"/>
      <c r="AF74" s="49">
        <f>T74*$AF$62</f>
        <v/>
      </c>
      <c r="AG74" s="49" t="n"/>
      <c r="AH74" s="82" t="n"/>
      <c r="AI74" s="53">
        <f>J74</f>
        <v/>
      </c>
      <c r="AJ74" s="53">
        <f>AI74</f>
        <v/>
      </c>
      <c r="AK74" s="53" t="n"/>
      <c r="AL74" s="53">
        <f>AJ74*I74</f>
        <v/>
      </c>
      <c r="AM74" s="93" t="n"/>
      <c r="AN74" s="93" t="n"/>
      <c r="AO74" s="93" t="n"/>
      <c r="AP74" s="113" t="n"/>
      <c r="AQ74" s="113" t="n"/>
      <c r="AR74" s="113" t="n"/>
      <c r="AS74" s="114" t="n"/>
      <c r="AT74" s="114" t="n"/>
      <c r="AU74" s="114" t="n"/>
      <c r="AV74" s="114" t="n"/>
      <c r="AW74" s="114" t="n"/>
      <c r="AX74" s="114" t="n"/>
      <c r="AY74" s="114" t="n"/>
      <c r="AZ74" s="114" t="n"/>
      <c r="BA74" s="114" t="n"/>
      <c r="BB74" s="114" t="n"/>
      <c r="BC74" s="114" t="n"/>
      <c r="BD74" s="115" t="n"/>
      <c r="BE74" s="49">
        <f>W74</f>
        <v/>
      </c>
      <c r="BF74" s="49">
        <f>X74</f>
        <v/>
      </c>
      <c r="BG74" s="49" t="n"/>
      <c r="BH74" s="51">
        <f>$W$62+$X$62+$AF$62+$BJ$62+0.07</f>
        <v/>
      </c>
      <c r="BI74" s="53">
        <f>AJ74+AS74+AT74</f>
        <v/>
      </c>
      <c r="BJ74" s="53">
        <f>T74*$BJ$62</f>
        <v/>
      </c>
      <c r="BK74" s="53">
        <f>T74*$BK$62</f>
        <v/>
      </c>
      <c r="BL74" s="53">
        <f>BE74+BF74+AL74+BJ74+BK74+AD74+AF74</f>
        <v/>
      </c>
      <c r="BM74" s="49">
        <f>(T74-BL74)</f>
        <v/>
      </c>
    </row>
    <row r="75" ht="15.75" customHeight="1" s="218">
      <c r="A75" s="74" t="n"/>
      <c r="B75" s="74" t="n"/>
      <c r="C75" s="74" t="n"/>
      <c r="D75" s="74" t="n"/>
      <c r="E75" s="70" t="n"/>
      <c r="F75" s="149">
        <f>BOM!F75</f>
        <v/>
      </c>
      <c r="G75" s="49">
        <f>BOM!G75</f>
        <v/>
      </c>
      <c r="H75" s="49">
        <f>BOM!H75</f>
        <v/>
      </c>
      <c r="I75" s="144">
        <f>BOM!I75</f>
        <v/>
      </c>
      <c r="J75" s="146">
        <f>BOM!J75</f>
        <v/>
      </c>
      <c r="K75" s="150">
        <f>BOM!K75</f>
        <v/>
      </c>
      <c r="L75" s="150">
        <f>BOM!L75</f>
        <v/>
      </c>
      <c r="M75" s="150">
        <f>BOM!M75</f>
        <v/>
      </c>
      <c r="N75" s="150">
        <f>BOM!N75</f>
        <v/>
      </c>
      <c r="O75" s="150">
        <f>BOM!O75</f>
        <v/>
      </c>
      <c r="P75" s="150">
        <f>BOM!P75</f>
        <v/>
      </c>
      <c r="Q75" s="46">
        <f>$F$97</f>
        <v/>
      </c>
      <c r="R75" s="46">
        <f>$F$98</f>
        <v/>
      </c>
      <c r="S75" s="48">
        <f>U75-(U75*R75)</f>
        <v/>
      </c>
      <c r="T75" s="48">
        <f>S75*I75</f>
        <v/>
      </c>
      <c r="U75" s="48">
        <f>(BI75)/(1-(BH75+Q75))</f>
        <v/>
      </c>
      <c r="V75" s="48">
        <f>U75*I75</f>
        <v/>
      </c>
      <c r="W75" s="49">
        <f>T75*$W$62</f>
        <v/>
      </c>
      <c r="X75" s="49">
        <f>T75*$X$62</f>
        <v/>
      </c>
      <c r="Y75" s="90" t="n"/>
      <c r="Z75" s="91" t="n"/>
      <c r="AA75" s="91" t="n"/>
      <c r="AB75" s="91" t="n"/>
      <c r="AC75" s="91" t="n"/>
      <c r="AD75" s="91" t="n"/>
      <c r="AE75" s="92" t="n"/>
      <c r="AF75" s="49">
        <f>T75*$AF$62</f>
        <v/>
      </c>
      <c r="AG75" s="49" t="n"/>
      <c r="AH75" s="82" t="n"/>
      <c r="AI75" s="53">
        <f>J75</f>
        <v/>
      </c>
      <c r="AJ75" s="53">
        <f>AI75</f>
        <v/>
      </c>
      <c r="AK75" s="53" t="n"/>
      <c r="AL75" s="53">
        <f>AJ75*I75</f>
        <v/>
      </c>
      <c r="AM75" s="93" t="n"/>
      <c r="AN75" s="93" t="n"/>
      <c r="AO75" s="93" t="n"/>
      <c r="AP75" s="113" t="n"/>
      <c r="AQ75" s="113" t="n"/>
      <c r="AR75" s="113" t="n"/>
      <c r="AS75" s="114" t="n"/>
      <c r="AT75" s="114" t="n"/>
      <c r="AU75" s="114" t="n"/>
      <c r="AV75" s="114" t="n"/>
      <c r="AW75" s="114" t="n"/>
      <c r="AX75" s="114" t="n"/>
      <c r="AY75" s="114" t="n"/>
      <c r="AZ75" s="114" t="n"/>
      <c r="BA75" s="114" t="n"/>
      <c r="BB75" s="114" t="n"/>
      <c r="BC75" s="114" t="n"/>
      <c r="BD75" s="115" t="n"/>
      <c r="BE75" s="49">
        <f>W75</f>
        <v/>
      </c>
      <c r="BF75" s="49">
        <f>X75</f>
        <v/>
      </c>
      <c r="BG75" s="49" t="n"/>
      <c r="BH75" s="51">
        <f>$W$62+$X$62+$AF$62+$BJ$62+0.07</f>
        <v/>
      </c>
      <c r="BI75" s="53">
        <f>AJ75+AS75+AT75</f>
        <v/>
      </c>
      <c r="BJ75" s="53">
        <f>T75*$BJ$62</f>
        <v/>
      </c>
      <c r="BK75" s="53">
        <f>T75*$BK$62</f>
        <v/>
      </c>
      <c r="BL75" s="53">
        <f>BE75+BF75+AL75+BJ75+BK75+AD75+AF75</f>
        <v/>
      </c>
      <c r="BM75" s="49">
        <f>(T75-BL75)</f>
        <v/>
      </c>
    </row>
    <row r="76" ht="15.75" customHeight="1" s="218">
      <c r="A76" s="74" t="n"/>
      <c r="B76" s="74" t="n"/>
      <c r="C76" s="74" t="n"/>
      <c r="D76" s="74" t="n"/>
      <c r="E76" s="70" t="n"/>
      <c r="F76" s="149">
        <f>BOM!F76</f>
        <v/>
      </c>
      <c r="G76" s="49">
        <f>BOM!G76</f>
        <v/>
      </c>
      <c r="H76" s="49">
        <f>BOM!H76</f>
        <v/>
      </c>
      <c r="I76" s="144">
        <f>BOM!I76</f>
        <v/>
      </c>
      <c r="J76" s="146">
        <f>BOM!J76</f>
        <v/>
      </c>
      <c r="K76" s="150">
        <f>BOM!K76</f>
        <v/>
      </c>
      <c r="L76" s="150">
        <f>BOM!L76</f>
        <v/>
      </c>
      <c r="M76" s="150">
        <f>BOM!M76</f>
        <v/>
      </c>
      <c r="N76" s="150">
        <f>BOM!N76</f>
        <v/>
      </c>
      <c r="O76" s="150">
        <f>BOM!O76</f>
        <v/>
      </c>
      <c r="P76" s="150">
        <f>BOM!P76</f>
        <v/>
      </c>
      <c r="Q76" s="46">
        <f>$F$97</f>
        <v/>
      </c>
      <c r="R76" s="46">
        <f>$F$98</f>
        <v/>
      </c>
      <c r="S76" s="48">
        <f>U76-(U76*R76)</f>
        <v/>
      </c>
      <c r="T76" s="48">
        <f>S76*I76</f>
        <v/>
      </c>
      <c r="U76" s="48">
        <f>(BI76)/(1-(BH76+Q76))</f>
        <v/>
      </c>
      <c r="V76" s="48">
        <f>U76*I76</f>
        <v/>
      </c>
      <c r="W76" s="49">
        <f>T76*$W$62</f>
        <v/>
      </c>
      <c r="X76" s="49">
        <f>T76*$X$62</f>
        <v/>
      </c>
      <c r="Y76" s="90" t="n"/>
      <c r="Z76" s="91" t="n"/>
      <c r="AA76" s="91" t="n"/>
      <c r="AB76" s="91" t="n"/>
      <c r="AC76" s="91" t="n"/>
      <c r="AD76" s="91" t="n"/>
      <c r="AE76" s="92" t="n"/>
      <c r="AF76" s="49">
        <f>T76*$AF$62</f>
        <v/>
      </c>
      <c r="AG76" s="49" t="n"/>
      <c r="AH76" s="82" t="n"/>
      <c r="AI76" s="53">
        <f>J76</f>
        <v/>
      </c>
      <c r="AJ76" s="53">
        <f>AI76</f>
        <v/>
      </c>
      <c r="AK76" s="53" t="n"/>
      <c r="AL76" s="53">
        <f>AJ76*I76</f>
        <v/>
      </c>
      <c r="AM76" s="93" t="n"/>
      <c r="AN76" s="93" t="n"/>
      <c r="AO76" s="93" t="n"/>
      <c r="AP76" s="113" t="n"/>
      <c r="AQ76" s="113" t="n"/>
      <c r="AR76" s="113" t="n"/>
      <c r="AS76" s="114" t="n"/>
      <c r="AT76" s="114" t="n"/>
      <c r="AU76" s="114" t="n"/>
      <c r="AV76" s="114" t="n"/>
      <c r="AW76" s="114" t="n"/>
      <c r="AX76" s="114" t="n"/>
      <c r="AY76" s="114" t="n"/>
      <c r="AZ76" s="114" t="n"/>
      <c r="BA76" s="114" t="n"/>
      <c r="BB76" s="114" t="n"/>
      <c r="BC76" s="114" t="n"/>
      <c r="BD76" s="115" t="n"/>
      <c r="BE76" s="49">
        <f>W76</f>
        <v/>
      </c>
      <c r="BF76" s="49">
        <f>X76</f>
        <v/>
      </c>
      <c r="BG76" s="49" t="n"/>
      <c r="BH76" s="51">
        <f>$W$62+$X$62+$AF$62+$BJ$62+0.07</f>
        <v/>
      </c>
      <c r="BI76" s="53">
        <f>AJ76+AS76+AT76</f>
        <v/>
      </c>
      <c r="BJ76" s="53">
        <f>T76*$BJ$62</f>
        <v/>
      </c>
      <c r="BK76" s="53">
        <f>T76*$BK$62</f>
        <v/>
      </c>
      <c r="BL76" s="53">
        <f>BE76+BF76+AL76+BJ76+BK76+AD76+AF76</f>
        <v/>
      </c>
      <c r="BM76" s="49">
        <f>(T76-BL76)</f>
        <v/>
      </c>
    </row>
    <row r="77" ht="15.75" customHeight="1" s="218">
      <c r="A77" s="74" t="n"/>
      <c r="B77" s="74" t="n"/>
      <c r="C77" s="74" t="n"/>
      <c r="D77" s="74" t="n"/>
      <c r="E77" s="70" t="n"/>
      <c r="F77" s="149">
        <f>BOM!F77</f>
        <v/>
      </c>
      <c r="G77" s="49">
        <f>BOM!G77</f>
        <v/>
      </c>
      <c r="H77" s="49">
        <f>BOM!H77</f>
        <v/>
      </c>
      <c r="I77" s="144">
        <f>BOM!I77</f>
        <v/>
      </c>
      <c r="J77" s="146">
        <f>BOM!J77</f>
        <v/>
      </c>
      <c r="K77" s="150">
        <f>BOM!K77</f>
        <v/>
      </c>
      <c r="L77" s="150">
        <f>BOM!L77</f>
        <v/>
      </c>
      <c r="M77" s="150">
        <f>BOM!M77</f>
        <v/>
      </c>
      <c r="N77" s="150">
        <f>BOM!N77</f>
        <v/>
      </c>
      <c r="O77" s="150">
        <f>BOM!O77</f>
        <v/>
      </c>
      <c r="P77" s="150">
        <f>BOM!P77</f>
        <v/>
      </c>
      <c r="Q77" s="46">
        <f>$F$97</f>
        <v/>
      </c>
      <c r="R77" s="46">
        <f>$F$98</f>
        <v/>
      </c>
      <c r="S77" s="48">
        <f>U77-(U77*R77)</f>
        <v/>
      </c>
      <c r="T77" s="48">
        <f>S77*I77</f>
        <v/>
      </c>
      <c r="U77" s="48">
        <f>(BI77)/(1-(BH77+Q77))</f>
        <v/>
      </c>
      <c r="V77" s="48">
        <f>U77*I77</f>
        <v/>
      </c>
      <c r="W77" s="49">
        <f>T77*$W$62</f>
        <v/>
      </c>
      <c r="X77" s="49">
        <f>T77*$X$62</f>
        <v/>
      </c>
      <c r="Y77" s="90" t="n"/>
      <c r="Z77" s="91" t="n"/>
      <c r="AA77" s="91" t="n"/>
      <c r="AB77" s="91" t="n"/>
      <c r="AC77" s="91" t="n"/>
      <c r="AD77" s="91" t="n"/>
      <c r="AE77" s="92" t="n"/>
      <c r="AF77" s="49">
        <f>T77*$AF$62</f>
        <v/>
      </c>
      <c r="AG77" s="49" t="n"/>
      <c r="AH77" s="82" t="n"/>
      <c r="AI77" s="53">
        <f>J77</f>
        <v/>
      </c>
      <c r="AJ77" s="53">
        <f>AI77</f>
        <v/>
      </c>
      <c r="AK77" s="53" t="n"/>
      <c r="AL77" s="53">
        <f>AJ77*I77</f>
        <v/>
      </c>
      <c r="AM77" s="93" t="n"/>
      <c r="AN77" s="93" t="n"/>
      <c r="AO77" s="93" t="n"/>
      <c r="AP77" s="113" t="n"/>
      <c r="AQ77" s="113" t="n"/>
      <c r="AR77" s="113" t="n"/>
      <c r="AS77" s="114" t="n"/>
      <c r="AT77" s="114" t="n"/>
      <c r="AU77" s="114" t="n"/>
      <c r="AV77" s="114" t="n"/>
      <c r="AW77" s="114" t="n"/>
      <c r="AX77" s="114" t="n"/>
      <c r="AY77" s="114" t="n"/>
      <c r="AZ77" s="114" t="n"/>
      <c r="BA77" s="114" t="n"/>
      <c r="BB77" s="114" t="n"/>
      <c r="BC77" s="114" t="n"/>
      <c r="BD77" s="115" t="n"/>
      <c r="BE77" s="49">
        <f>W77</f>
        <v/>
      </c>
      <c r="BF77" s="49">
        <f>X77</f>
        <v/>
      </c>
      <c r="BG77" s="49" t="n"/>
      <c r="BH77" s="51">
        <f>$W$62+$X$62+$AF$62+$BJ$62+0.07</f>
        <v/>
      </c>
      <c r="BI77" s="53">
        <f>AJ77+AS77+AT77</f>
        <v/>
      </c>
      <c r="BJ77" s="53">
        <f>T77*$BJ$62</f>
        <v/>
      </c>
      <c r="BK77" s="53">
        <f>T77*$BK$62</f>
        <v/>
      </c>
      <c r="BL77" s="53">
        <f>BE77+BF77+AL77+BJ77+BK77+AD77+AF77</f>
        <v/>
      </c>
      <c r="BM77" s="49">
        <f>(T77-BL77)</f>
        <v/>
      </c>
    </row>
    <row r="78" ht="15.75" customHeight="1" s="218">
      <c r="A78" s="74" t="n"/>
      <c r="B78" s="74" t="n"/>
      <c r="C78" s="74" t="n"/>
      <c r="D78" s="74" t="n"/>
      <c r="E78" s="70" t="n"/>
      <c r="F78" s="149">
        <f>BOM!F78</f>
        <v/>
      </c>
      <c r="G78" s="49">
        <f>BOM!G78</f>
        <v/>
      </c>
      <c r="H78" s="49">
        <f>BOM!H78</f>
        <v/>
      </c>
      <c r="I78" s="144">
        <f>BOM!I78</f>
        <v/>
      </c>
      <c r="J78" s="146">
        <f>BOM!J78</f>
        <v/>
      </c>
      <c r="K78" s="150">
        <f>BOM!K78</f>
        <v/>
      </c>
      <c r="L78" s="150">
        <f>BOM!L78</f>
        <v/>
      </c>
      <c r="M78" s="150">
        <f>BOM!M78</f>
        <v/>
      </c>
      <c r="N78" s="150">
        <f>BOM!N78</f>
        <v/>
      </c>
      <c r="O78" s="150">
        <f>BOM!O78</f>
        <v/>
      </c>
      <c r="P78" s="150">
        <f>BOM!P78</f>
        <v/>
      </c>
      <c r="Q78" s="46">
        <f>$F$97</f>
        <v/>
      </c>
      <c r="R78" s="46">
        <f>$F$98</f>
        <v/>
      </c>
      <c r="S78" s="48">
        <f>U78-(U78*R78)</f>
        <v/>
      </c>
      <c r="T78" s="48">
        <f>S78*I78</f>
        <v/>
      </c>
      <c r="U78" s="48">
        <f>(BI78)/(1-(BH78+Q78))</f>
        <v/>
      </c>
      <c r="V78" s="48">
        <f>U78*I78</f>
        <v/>
      </c>
      <c r="W78" s="49">
        <f>T78*$W$62</f>
        <v/>
      </c>
      <c r="X78" s="49">
        <f>T78*$X$62</f>
        <v/>
      </c>
      <c r="Y78" s="90" t="n"/>
      <c r="Z78" s="91" t="n"/>
      <c r="AA78" s="91" t="n"/>
      <c r="AB78" s="91" t="n"/>
      <c r="AC78" s="91" t="n"/>
      <c r="AD78" s="91" t="n"/>
      <c r="AE78" s="92" t="n"/>
      <c r="AF78" s="49">
        <f>T78*$AF$62</f>
        <v/>
      </c>
      <c r="AG78" s="49" t="n"/>
      <c r="AH78" s="82" t="n"/>
      <c r="AI78" s="53">
        <f>J78</f>
        <v/>
      </c>
      <c r="AJ78" s="53">
        <f>AI78</f>
        <v/>
      </c>
      <c r="AK78" s="53" t="n"/>
      <c r="AL78" s="53">
        <f>AJ78*I78</f>
        <v/>
      </c>
      <c r="AM78" s="93" t="n"/>
      <c r="AN78" s="93" t="n"/>
      <c r="AO78" s="93" t="n"/>
      <c r="AP78" s="113" t="n"/>
      <c r="AQ78" s="113" t="n"/>
      <c r="AR78" s="113" t="n"/>
      <c r="AS78" s="114" t="n"/>
      <c r="AT78" s="114" t="n"/>
      <c r="AU78" s="114" t="n"/>
      <c r="AV78" s="114" t="n"/>
      <c r="AW78" s="114" t="n"/>
      <c r="AX78" s="114" t="n"/>
      <c r="AY78" s="114" t="n"/>
      <c r="AZ78" s="114" t="n"/>
      <c r="BA78" s="114" t="n"/>
      <c r="BB78" s="114" t="n"/>
      <c r="BC78" s="114" t="n"/>
      <c r="BD78" s="115" t="n"/>
      <c r="BE78" s="49">
        <f>W78</f>
        <v/>
      </c>
      <c r="BF78" s="49">
        <f>X78</f>
        <v/>
      </c>
      <c r="BG78" s="49" t="n"/>
      <c r="BH78" s="51">
        <f>$W$62+$X$62+$AF$62+$BJ$62+0.07</f>
        <v/>
      </c>
      <c r="BI78" s="53">
        <f>AJ78+AS78+AT78</f>
        <v/>
      </c>
      <c r="BJ78" s="53">
        <f>T78*$BJ$62</f>
        <v/>
      </c>
      <c r="BK78" s="53">
        <f>T78*$BK$62</f>
        <v/>
      </c>
      <c r="BL78" s="53">
        <f>BE78+BF78+AL78+BJ78+BK78+AD78+AF78</f>
        <v/>
      </c>
      <c r="BM78" s="49">
        <f>(T78-BL78)</f>
        <v/>
      </c>
    </row>
    <row r="79" ht="15.75" customHeight="1" s="218">
      <c r="A79" s="74" t="n"/>
      <c r="B79" s="74" t="n"/>
      <c r="C79" s="74" t="n"/>
      <c r="D79" s="74" t="n"/>
      <c r="E79" s="70" t="n"/>
      <c r="F79" s="149">
        <f>BOM!F79</f>
        <v/>
      </c>
      <c r="G79" s="49">
        <f>BOM!G79</f>
        <v/>
      </c>
      <c r="H79" s="49">
        <f>BOM!H79</f>
        <v/>
      </c>
      <c r="I79" s="144">
        <f>BOM!I79</f>
        <v/>
      </c>
      <c r="J79" s="146">
        <f>BOM!J79</f>
        <v/>
      </c>
      <c r="K79" s="150">
        <f>BOM!K79</f>
        <v/>
      </c>
      <c r="L79" s="150">
        <f>BOM!L79</f>
        <v/>
      </c>
      <c r="M79" s="150">
        <f>BOM!M79</f>
        <v/>
      </c>
      <c r="N79" s="150">
        <f>BOM!N79</f>
        <v/>
      </c>
      <c r="O79" s="150">
        <f>BOM!O79</f>
        <v/>
      </c>
      <c r="P79" s="150">
        <f>BOM!P79</f>
        <v/>
      </c>
      <c r="Q79" s="46">
        <f>$F$97</f>
        <v/>
      </c>
      <c r="R79" s="46">
        <f>$F$98</f>
        <v/>
      </c>
      <c r="S79" s="48">
        <f>U79-(U79*R79)</f>
        <v/>
      </c>
      <c r="T79" s="48">
        <f>S79*I79</f>
        <v/>
      </c>
      <c r="U79" s="48">
        <f>(BI79)/(1-(BH79+Q79))</f>
        <v/>
      </c>
      <c r="V79" s="48">
        <f>U79*I79</f>
        <v/>
      </c>
      <c r="W79" s="49">
        <f>T79*$W$62</f>
        <v/>
      </c>
      <c r="X79" s="49">
        <f>T79*$X$62</f>
        <v/>
      </c>
      <c r="Y79" s="90" t="n"/>
      <c r="Z79" s="91" t="n"/>
      <c r="AA79" s="91" t="n"/>
      <c r="AB79" s="91" t="n"/>
      <c r="AC79" s="91" t="n"/>
      <c r="AD79" s="91" t="n"/>
      <c r="AE79" s="92" t="n"/>
      <c r="AF79" s="49">
        <f>T79*$AF$62</f>
        <v/>
      </c>
      <c r="AG79" s="49" t="n"/>
      <c r="AH79" s="82" t="n"/>
      <c r="AI79" s="53">
        <f>J79</f>
        <v/>
      </c>
      <c r="AJ79" s="53">
        <f>AI79</f>
        <v/>
      </c>
      <c r="AK79" s="53" t="n"/>
      <c r="AL79" s="53">
        <f>AJ79*I79</f>
        <v/>
      </c>
      <c r="AM79" s="93" t="n"/>
      <c r="AN79" s="93" t="n"/>
      <c r="AO79" s="93" t="n"/>
      <c r="AP79" s="113" t="n"/>
      <c r="AQ79" s="113" t="n"/>
      <c r="AR79" s="113" t="n"/>
      <c r="AS79" s="114" t="n"/>
      <c r="AT79" s="114" t="n"/>
      <c r="AU79" s="114" t="n"/>
      <c r="AV79" s="114" t="n"/>
      <c r="AW79" s="114" t="n"/>
      <c r="AX79" s="114" t="n"/>
      <c r="AY79" s="114" t="n"/>
      <c r="AZ79" s="114" t="n"/>
      <c r="BA79" s="114" t="n"/>
      <c r="BB79" s="114" t="n"/>
      <c r="BC79" s="114" t="n"/>
      <c r="BD79" s="115" t="n"/>
      <c r="BE79" s="49">
        <f>W79</f>
        <v/>
      </c>
      <c r="BF79" s="49">
        <f>X79</f>
        <v/>
      </c>
      <c r="BG79" s="49" t="n"/>
      <c r="BH79" s="51">
        <f>$W$62+$X$62+$AF$62+$BJ$62+0.07</f>
        <v/>
      </c>
      <c r="BI79" s="53">
        <f>AJ79+AS79+AT79</f>
        <v/>
      </c>
      <c r="BJ79" s="53">
        <f>T79*$BJ$62</f>
        <v/>
      </c>
      <c r="BK79" s="53">
        <f>T79*$BK$62</f>
        <v/>
      </c>
      <c r="BL79" s="53">
        <f>BE79+BF79+AL79+BJ79+BK79+AD79+AF79</f>
        <v/>
      </c>
      <c r="BM79" s="49">
        <f>(T79-BL79)</f>
        <v/>
      </c>
    </row>
    <row r="80" ht="15.75" customHeight="1" s="218">
      <c r="A80" s="74" t="n"/>
      <c r="B80" s="74" t="n"/>
      <c r="C80" s="74" t="n"/>
      <c r="D80" s="74" t="n"/>
      <c r="E80" s="70" t="n"/>
      <c r="F80" s="149">
        <f>BOM!F80</f>
        <v/>
      </c>
      <c r="G80" s="49">
        <f>BOM!G80</f>
        <v/>
      </c>
      <c r="H80" s="49">
        <f>BOM!H80</f>
        <v/>
      </c>
      <c r="I80" s="144">
        <f>BOM!I80</f>
        <v/>
      </c>
      <c r="J80" s="146">
        <f>BOM!J80</f>
        <v/>
      </c>
      <c r="K80" s="150">
        <f>BOM!K80</f>
        <v/>
      </c>
      <c r="L80" s="150">
        <f>BOM!L80</f>
        <v/>
      </c>
      <c r="M80" s="150">
        <f>BOM!M80</f>
        <v/>
      </c>
      <c r="N80" s="150">
        <f>BOM!N80</f>
        <v/>
      </c>
      <c r="O80" s="150">
        <f>BOM!O80</f>
        <v/>
      </c>
      <c r="P80" s="150">
        <f>BOM!P80</f>
        <v/>
      </c>
      <c r="Q80" s="46">
        <f>$F$97</f>
        <v/>
      </c>
      <c r="R80" s="46">
        <f>$F$98</f>
        <v/>
      </c>
      <c r="S80" s="48">
        <f>U80-(U80*R80)</f>
        <v/>
      </c>
      <c r="T80" s="48">
        <f>S80*I80</f>
        <v/>
      </c>
      <c r="U80" s="48">
        <f>(BI80)/(1-(BH80+Q80))</f>
        <v/>
      </c>
      <c r="V80" s="48">
        <f>U80*I80</f>
        <v/>
      </c>
      <c r="W80" s="49">
        <f>T80*$W$62</f>
        <v/>
      </c>
      <c r="X80" s="49">
        <f>T80*$X$62</f>
        <v/>
      </c>
      <c r="Y80" s="90" t="n"/>
      <c r="Z80" s="91" t="n"/>
      <c r="AA80" s="91" t="n"/>
      <c r="AB80" s="91" t="n"/>
      <c r="AC80" s="91" t="n"/>
      <c r="AD80" s="91" t="n"/>
      <c r="AE80" s="92" t="n"/>
      <c r="AF80" s="49">
        <f>T80*$AF$62</f>
        <v/>
      </c>
      <c r="AG80" s="49" t="n"/>
      <c r="AH80" s="82" t="n"/>
      <c r="AI80" s="53">
        <f>J80</f>
        <v/>
      </c>
      <c r="AJ80" s="53">
        <f>AI80</f>
        <v/>
      </c>
      <c r="AK80" s="53" t="n"/>
      <c r="AL80" s="53">
        <f>AJ80*I80</f>
        <v/>
      </c>
      <c r="AM80" s="93" t="n"/>
      <c r="AN80" s="93" t="n"/>
      <c r="AO80" s="93" t="n"/>
      <c r="AP80" s="113" t="n"/>
      <c r="AQ80" s="113" t="n"/>
      <c r="AR80" s="113" t="n"/>
      <c r="AS80" s="114" t="n"/>
      <c r="AT80" s="114" t="n"/>
      <c r="AU80" s="114" t="n"/>
      <c r="AV80" s="114" t="n"/>
      <c r="AW80" s="114" t="n"/>
      <c r="AX80" s="114" t="n"/>
      <c r="AY80" s="114" t="n"/>
      <c r="AZ80" s="114" t="n"/>
      <c r="BA80" s="114" t="n"/>
      <c r="BB80" s="114" t="n"/>
      <c r="BC80" s="114" t="n"/>
      <c r="BD80" s="115" t="n"/>
      <c r="BE80" s="49">
        <f>W80</f>
        <v/>
      </c>
      <c r="BF80" s="49">
        <f>X80</f>
        <v/>
      </c>
      <c r="BG80" s="49" t="n"/>
      <c r="BH80" s="51">
        <f>$W$62+$X$62+$AF$62+$BJ$62+0.07</f>
        <v/>
      </c>
      <c r="BI80" s="53">
        <f>AJ80+AS80+AT80</f>
        <v/>
      </c>
      <c r="BJ80" s="53">
        <f>T80*$BJ$62</f>
        <v/>
      </c>
      <c r="BK80" s="53">
        <f>T80*$BK$62</f>
        <v/>
      </c>
      <c r="BL80" s="53">
        <f>BE80+BF80+AL80+BJ80+BK80+AD80+AF80</f>
        <v/>
      </c>
      <c r="BM80" s="49">
        <f>(T80-BL80)</f>
        <v/>
      </c>
    </row>
    <row r="81" ht="15.75" customHeight="1" s="218">
      <c r="A81" s="74" t="n"/>
      <c r="B81" s="74" t="n"/>
      <c r="C81" s="74" t="n"/>
      <c r="D81" s="74" t="n"/>
      <c r="E81" s="70" t="n"/>
      <c r="F81" s="149">
        <f>BOM!F81</f>
        <v/>
      </c>
      <c r="G81" s="49">
        <f>BOM!G81</f>
        <v/>
      </c>
      <c r="H81" s="49">
        <f>BOM!H81</f>
        <v/>
      </c>
      <c r="I81" s="144">
        <f>BOM!I81</f>
        <v/>
      </c>
      <c r="J81" s="146">
        <f>BOM!J81</f>
        <v/>
      </c>
      <c r="K81" s="150">
        <f>BOM!K81</f>
        <v/>
      </c>
      <c r="L81" s="150">
        <f>BOM!L81</f>
        <v/>
      </c>
      <c r="M81" s="150">
        <f>BOM!M81</f>
        <v/>
      </c>
      <c r="N81" s="150">
        <f>BOM!N81</f>
        <v/>
      </c>
      <c r="O81" s="150">
        <f>BOM!O81</f>
        <v/>
      </c>
      <c r="P81" s="150">
        <f>BOM!P81</f>
        <v/>
      </c>
      <c r="Q81" s="46">
        <f>$F$97</f>
        <v/>
      </c>
      <c r="R81" s="46">
        <f>$F$98</f>
        <v/>
      </c>
      <c r="S81" s="48">
        <f>U81-(U81*R81)</f>
        <v/>
      </c>
      <c r="T81" s="48">
        <f>S81*I81</f>
        <v/>
      </c>
      <c r="U81" s="48">
        <f>(BI81)/(1-(BH81+Q81))</f>
        <v/>
      </c>
      <c r="V81" s="48">
        <f>U81*I81</f>
        <v/>
      </c>
      <c r="W81" s="49">
        <f>T81*$W$62</f>
        <v/>
      </c>
      <c r="X81" s="49">
        <f>T81*$X$62</f>
        <v/>
      </c>
      <c r="Y81" s="90" t="n"/>
      <c r="Z81" s="91" t="n"/>
      <c r="AA81" s="91" t="n"/>
      <c r="AB81" s="91" t="n"/>
      <c r="AC81" s="91" t="n"/>
      <c r="AD81" s="91" t="n"/>
      <c r="AE81" s="92" t="n"/>
      <c r="AF81" s="49">
        <f>T81*$AF$62</f>
        <v/>
      </c>
      <c r="AG81" s="49" t="n"/>
      <c r="AH81" s="82" t="n"/>
      <c r="AI81" s="53">
        <f>J81</f>
        <v/>
      </c>
      <c r="AJ81" s="53">
        <f>AI81</f>
        <v/>
      </c>
      <c r="AK81" s="53" t="n"/>
      <c r="AL81" s="53">
        <f>AJ81*I81</f>
        <v/>
      </c>
      <c r="AM81" s="93" t="n"/>
      <c r="AN81" s="93" t="n"/>
      <c r="AO81" s="93" t="n"/>
      <c r="AP81" s="113" t="n"/>
      <c r="AQ81" s="113" t="n"/>
      <c r="AR81" s="113" t="n"/>
      <c r="AS81" s="114" t="n"/>
      <c r="AT81" s="114" t="n"/>
      <c r="AU81" s="114" t="n"/>
      <c r="AV81" s="114" t="n"/>
      <c r="AW81" s="114" t="n"/>
      <c r="AX81" s="114" t="n"/>
      <c r="AY81" s="114" t="n"/>
      <c r="AZ81" s="114" t="n"/>
      <c r="BA81" s="114" t="n"/>
      <c r="BB81" s="114" t="n"/>
      <c r="BC81" s="114" t="n"/>
      <c r="BD81" s="115" t="n"/>
      <c r="BE81" s="49">
        <f>W81</f>
        <v/>
      </c>
      <c r="BF81" s="49">
        <f>X81</f>
        <v/>
      </c>
      <c r="BG81" s="49" t="n"/>
      <c r="BH81" s="51">
        <f>$W$62+$X$62+$AF$62+$BJ$62+0.07</f>
        <v/>
      </c>
      <c r="BI81" s="53">
        <f>AJ81+AS81+AT81</f>
        <v/>
      </c>
      <c r="BJ81" s="53">
        <f>T81*$BJ$62</f>
        <v/>
      </c>
      <c r="BK81" s="53">
        <f>T81*$BK$62</f>
        <v/>
      </c>
      <c r="BL81" s="53">
        <f>BE81+BF81+AL81+BJ81+BK81+AD81+AF81</f>
        <v/>
      </c>
      <c r="BM81" s="49">
        <f>(T81-BL81)</f>
        <v/>
      </c>
    </row>
    <row r="82" ht="15.75" customHeight="1" s="218">
      <c r="A82" s="74" t="n"/>
      <c r="B82" s="74" t="n"/>
      <c r="C82" s="74" t="n"/>
      <c r="D82" s="74" t="n"/>
      <c r="E82" s="70" t="n"/>
      <c r="F82" s="149">
        <f>BOM!F82</f>
        <v/>
      </c>
      <c r="G82" s="49">
        <f>BOM!G82</f>
        <v/>
      </c>
      <c r="H82" s="49">
        <f>BOM!H82</f>
        <v/>
      </c>
      <c r="I82" s="144">
        <f>BOM!I82</f>
        <v/>
      </c>
      <c r="J82" s="146">
        <f>BOM!J82</f>
        <v/>
      </c>
      <c r="K82" s="150">
        <f>BOM!K82</f>
        <v/>
      </c>
      <c r="L82" s="150">
        <f>BOM!L82</f>
        <v/>
      </c>
      <c r="M82" s="150">
        <f>BOM!M82</f>
        <v/>
      </c>
      <c r="N82" s="150">
        <f>BOM!N82</f>
        <v/>
      </c>
      <c r="O82" s="150">
        <f>BOM!O82</f>
        <v/>
      </c>
      <c r="P82" s="150">
        <f>BOM!P82</f>
        <v/>
      </c>
      <c r="Q82" s="46">
        <f>$F$97</f>
        <v/>
      </c>
      <c r="R82" s="46">
        <f>$F$98</f>
        <v/>
      </c>
      <c r="S82" s="48">
        <f>U82-(U82*R82)</f>
        <v/>
      </c>
      <c r="T82" s="48">
        <f>S82*I82</f>
        <v/>
      </c>
      <c r="U82" s="48">
        <f>(BI82)/(1-(BH82+Q82))</f>
        <v/>
      </c>
      <c r="V82" s="48">
        <f>U82*I82</f>
        <v/>
      </c>
      <c r="W82" s="49">
        <f>T82*$W$62</f>
        <v/>
      </c>
      <c r="X82" s="49">
        <f>T82*$X$62</f>
        <v/>
      </c>
      <c r="Y82" s="90" t="n"/>
      <c r="Z82" s="91" t="n"/>
      <c r="AA82" s="91" t="n"/>
      <c r="AB82" s="91" t="n"/>
      <c r="AC82" s="91" t="n"/>
      <c r="AD82" s="91" t="n"/>
      <c r="AE82" s="92" t="n"/>
      <c r="AF82" s="49">
        <f>T82*$AF$62</f>
        <v/>
      </c>
      <c r="AG82" s="49" t="n"/>
      <c r="AH82" s="82" t="n"/>
      <c r="AI82" s="53">
        <f>J82</f>
        <v/>
      </c>
      <c r="AJ82" s="53">
        <f>AI82</f>
        <v/>
      </c>
      <c r="AK82" s="53" t="n"/>
      <c r="AL82" s="53">
        <f>AJ82*I82</f>
        <v/>
      </c>
      <c r="AM82" s="93" t="n"/>
      <c r="AN82" s="93" t="n"/>
      <c r="AO82" s="93" t="n"/>
      <c r="AP82" s="113" t="n"/>
      <c r="AQ82" s="113" t="n"/>
      <c r="AR82" s="113" t="n"/>
      <c r="AS82" s="114" t="n"/>
      <c r="AT82" s="114" t="n"/>
      <c r="AU82" s="114" t="n"/>
      <c r="AV82" s="114" t="n"/>
      <c r="AW82" s="114" t="n"/>
      <c r="AX82" s="114" t="n"/>
      <c r="AY82" s="114" t="n"/>
      <c r="AZ82" s="114" t="n"/>
      <c r="BA82" s="114" t="n"/>
      <c r="BB82" s="114" t="n"/>
      <c r="BC82" s="114" t="n"/>
      <c r="BD82" s="115" t="n"/>
      <c r="BE82" s="49">
        <f>W82</f>
        <v/>
      </c>
      <c r="BF82" s="49">
        <f>X82</f>
        <v/>
      </c>
      <c r="BG82" s="49" t="n"/>
      <c r="BH82" s="51">
        <f>$W$62+$X$62+$AF$62+$BJ$62+0.07</f>
        <v/>
      </c>
      <c r="BI82" s="53">
        <f>AJ82+AS82+AT82</f>
        <v/>
      </c>
      <c r="BJ82" s="53">
        <f>T82*$BJ$62</f>
        <v/>
      </c>
      <c r="BK82" s="53">
        <f>T82*$BK$62</f>
        <v/>
      </c>
      <c r="BL82" s="53">
        <f>BE82+BF82+AL82+BJ82+BK82+AD82+AF82</f>
        <v/>
      </c>
      <c r="BM82" s="49">
        <f>(T82-BL82)</f>
        <v/>
      </c>
    </row>
    <row r="83" ht="15.75" customHeight="1" s="218">
      <c r="A83" s="74" t="n"/>
      <c r="B83" s="74" t="n"/>
      <c r="C83" s="74" t="n"/>
      <c r="D83" s="74" t="n"/>
      <c r="E83" s="70" t="n"/>
      <c r="F83" s="149">
        <f>BOM!F83</f>
        <v/>
      </c>
      <c r="G83" s="49">
        <f>BOM!G83</f>
        <v/>
      </c>
      <c r="H83" s="49">
        <f>BOM!H83</f>
        <v/>
      </c>
      <c r="I83" s="144">
        <f>BOM!I83</f>
        <v/>
      </c>
      <c r="J83" s="146">
        <f>F88*0.03</f>
        <v/>
      </c>
      <c r="K83" s="150">
        <f>BOM!K83</f>
        <v/>
      </c>
      <c r="L83" s="150">
        <f>BOM!L83</f>
        <v/>
      </c>
      <c r="M83" s="150">
        <f>BOM!M83</f>
        <v/>
      </c>
      <c r="N83" s="150">
        <f>BOM!N83</f>
        <v/>
      </c>
      <c r="O83" s="150">
        <f>BOM!O83</f>
        <v/>
      </c>
      <c r="P83" s="150">
        <f>BOM!P83</f>
        <v/>
      </c>
      <c r="Q83" s="46">
        <f>$F$97</f>
        <v/>
      </c>
      <c r="R83" s="46">
        <f>$F$98</f>
        <v/>
      </c>
      <c r="S83" s="48">
        <f>U83-(U83*R83)</f>
        <v/>
      </c>
      <c r="T83" s="48">
        <f>S83*I83</f>
        <v/>
      </c>
      <c r="U83" s="48">
        <f>(BI83)/(1-(BH83+Q83))</f>
        <v/>
      </c>
      <c r="V83" s="48">
        <f>U83*I83</f>
        <v/>
      </c>
      <c r="W83" s="49">
        <f>T83*$W$62</f>
        <v/>
      </c>
      <c r="X83" s="49">
        <f>T83*$X$62</f>
        <v/>
      </c>
      <c r="Y83" s="100" t="n"/>
      <c r="Z83" s="101" t="n"/>
      <c r="AA83" s="101" t="n"/>
      <c r="AB83" s="101" t="n"/>
      <c r="AC83" s="101" t="n"/>
      <c r="AD83" s="101" t="n"/>
      <c r="AE83" s="102" t="n"/>
      <c r="AF83" s="49">
        <f>T83*$AF$62</f>
        <v/>
      </c>
      <c r="AG83" s="49" t="n"/>
      <c r="AH83" s="82" t="n"/>
      <c r="AI83" s="53">
        <f>IF(K83="SIM",(J83*$F$103),J83)</f>
        <v/>
      </c>
      <c r="AJ83" s="53">
        <f>IF(L83="SIM",(AI83*$F$101),AI83)</f>
        <v/>
      </c>
      <c r="AK83" s="53" t="n"/>
      <c r="AL83" s="53">
        <f>AJ83*I83</f>
        <v/>
      </c>
      <c r="AM83" s="103" t="n"/>
      <c r="AN83" s="103" t="n"/>
      <c r="AO83" s="103" t="n"/>
      <c r="AP83" s="120" t="n"/>
      <c r="AQ83" s="120" t="n"/>
      <c r="AR83" s="120" t="n"/>
      <c r="AS83" s="121" t="n"/>
      <c r="AT83" s="121" t="n"/>
      <c r="AU83" s="121" t="n"/>
      <c r="AV83" s="121" t="n"/>
      <c r="AW83" s="121" t="n"/>
      <c r="AX83" s="121" t="n"/>
      <c r="AY83" s="121" t="n"/>
      <c r="AZ83" s="121" t="n"/>
      <c r="BA83" s="121" t="n"/>
      <c r="BB83" s="121" t="n"/>
      <c r="BC83" s="121" t="n"/>
      <c r="BD83" s="122" t="n"/>
      <c r="BE83" s="49">
        <f>W83</f>
        <v/>
      </c>
      <c r="BF83" s="49">
        <f>X83</f>
        <v/>
      </c>
      <c r="BG83" s="49" t="n"/>
      <c r="BH83" s="51">
        <f>$W$62+$X$62+$AF$62+$BJ$62+0.07</f>
        <v/>
      </c>
      <c r="BI83" s="49">
        <f>IF(BD83="Haverá ST",J83+AS83+AT83,J83+AS83)</f>
        <v/>
      </c>
      <c r="BJ83" s="53">
        <f>T83*$BJ$62</f>
        <v/>
      </c>
      <c r="BK83" s="53">
        <f>T83*$BK$62</f>
        <v/>
      </c>
      <c r="BL83" s="53">
        <f>BE83+BF83+AL83+BJ83+BK83+AD83+AF83</f>
        <v/>
      </c>
      <c r="BM83" s="49">
        <f>(T83-BL83)</f>
        <v/>
      </c>
    </row>
    <row r="84" ht="15.75" customHeight="1" s="218">
      <c r="A84" s="123" t="n"/>
      <c r="B84" s="123" t="n"/>
      <c r="C84" s="123" t="n"/>
      <c r="D84" s="123" t="n"/>
      <c r="E84" s="123" t="n"/>
      <c r="F84" s="123" t="n"/>
      <c r="G84" s="124" t="n"/>
      <c r="H84" s="123" t="n"/>
      <c r="I84" s="123" t="n"/>
      <c r="J84" s="13" t="n"/>
      <c r="K84" s="123" t="n"/>
      <c r="L84" s="123" t="n"/>
      <c r="M84" s="13" t="n"/>
      <c r="N84" s="13" t="n"/>
      <c r="O84" s="13" t="n"/>
      <c r="P84" s="13" t="n"/>
      <c r="Q84" s="123" t="n"/>
      <c r="R84" s="123" t="n"/>
      <c r="S84" s="123" t="n"/>
      <c r="T84" s="123" t="n"/>
      <c r="U84" s="123" t="n"/>
      <c r="V84" s="125" t="n"/>
      <c r="W84" s="10" t="n"/>
      <c r="X84" s="10" t="n"/>
      <c r="Y84" s="11" t="n"/>
      <c r="Z84" s="11" t="n"/>
      <c r="AA84" s="11" t="n"/>
      <c r="AB84" s="11" t="n"/>
      <c r="AC84" s="11" t="n"/>
      <c r="AD84" s="11" t="n"/>
      <c r="AE84" s="10" t="n"/>
      <c r="AF84" s="10" t="n"/>
      <c r="AG84" s="10" t="n"/>
      <c r="AH84" s="10" t="n"/>
      <c r="AI84" s="13" t="n"/>
      <c r="AJ84" s="13" t="n"/>
      <c r="AK84" s="13" t="n"/>
      <c r="AL84" s="13" t="n"/>
      <c r="AM84" s="13" t="n"/>
      <c r="AN84" s="13" t="n"/>
      <c r="AO84" s="13" t="n"/>
      <c r="AP84" s="14" t="n"/>
      <c r="AQ84" s="14" t="n"/>
      <c r="AR84" s="14" t="n"/>
      <c r="AS84" s="13" t="n"/>
      <c r="AT84" s="13" t="n"/>
      <c r="AU84" s="10" t="n"/>
      <c r="AV84" s="10" t="n"/>
      <c r="AW84" s="10" t="n"/>
      <c r="AX84" s="10" t="n"/>
      <c r="AY84" s="10" t="n"/>
      <c r="AZ84" s="10" t="n"/>
      <c r="BA84" s="10" t="n"/>
      <c r="BB84" s="10" t="n"/>
      <c r="BC84" s="10" t="n"/>
      <c r="BD84" s="11" t="n"/>
      <c r="BE84" s="10" t="n"/>
      <c r="BF84" s="10" t="n"/>
      <c r="BG84" s="10" t="n"/>
      <c r="BH84" s="10" t="n"/>
      <c r="BI84" s="10" t="n"/>
      <c r="BJ84" s="10" t="n"/>
      <c r="BK84" s="10" t="n"/>
      <c r="BL84" s="10" t="n"/>
      <c r="BM84" s="10" t="n"/>
    </row>
    <row r="85" ht="15.75" customHeight="1" s="218">
      <c r="A85" s="126" t="n"/>
      <c r="B85" s="126" t="n"/>
      <c r="C85" s="126" t="n"/>
      <c r="D85" s="126" t="n"/>
      <c r="E85" s="126" t="n"/>
      <c r="F85" s="126" t="n"/>
      <c r="G85" s="126" t="n"/>
      <c r="H85" s="126" t="n"/>
      <c r="I85" s="126" t="n"/>
      <c r="J85" s="127">
        <f>SUM(J5:J84)</f>
        <v/>
      </c>
      <c r="K85" s="126" t="n"/>
      <c r="L85" s="126" t="n"/>
      <c r="M85" s="127" t="n"/>
      <c r="N85" s="127" t="n"/>
      <c r="O85" s="127" t="n"/>
      <c r="P85" s="127" t="n"/>
      <c r="Q85" s="126" t="n"/>
      <c r="R85" s="126" t="n"/>
      <c r="S85" s="126" t="n"/>
      <c r="T85" s="126" t="n"/>
      <c r="U85" s="126" t="inlineStr">
        <is>
          <t>Valor Total</t>
        </is>
      </c>
      <c r="V85" s="127">
        <f>SUM(V5:V84)</f>
        <v/>
      </c>
      <c r="W85" s="127">
        <f>SUM(W5:W84)</f>
        <v/>
      </c>
      <c r="X85" s="127">
        <f>SUM(X5:X84)</f>
        <v/>
      </c>
      <c r="Y85" s="128" t="n"/>
      <c r="Z85" s="128" t="n"/>
      <c r="AA85" s="128" t="n"/>
      <c r="AB85" s="128">
        <f>SUM(AB5:AB84)</f>
        <v/>
      </c>
      <c r="AC85" s="128" t="n"/>
      <c r="AD85" s="128" t="n"/>
      <c r="AE85" s="127" t="n"/>
      <c r="AF85" s="127">
        <f>SUM(AF5:AF84)</f>
        <v/>
      </c>
      <c r="AG85" s="129" t="n"/>
      <c r="AH85" s="129" t="n"/>
      <c r="AI85" s="127" t="n"/>
      <c r="AJ85" s="127">
        <f>SUM(AJ5:AJ84)</f>
        <v/>
      </c>
      <c r="AK85" s="127" t="n"/>
      <c r="AL85" s="127" t="n"/>
      <c r="AM85" s="127" t="n"/>
      <c r="AN85" s="127" t="n"/>
      <c r="AO85" s="127" t="n"/>
      <c r="AP85" s="130" t="n"/>
      <c r="AQ85" s="130" t="n"/>
      <c r="AR85" s="130" t="n"/>
      <c r="AS85" s="127">
        <f>SUM(AS5:AS84)</f>
        <v/>
      </c>
      <c r="AT85" s="127">
        <f>SUM(AT5:AT84)</f>
        <v/>
      </c>
      <c r="AU85" s="127" t="n"/>
      <c r="AV85" s="127" t="n"/>
      <c r="AW85" s="127" t="n"/>
      <c r="AX85" s="127" t="n"/>
      <c r="AY85" s="127" t="n"/>
      <c r="AZ85" s="127" t="n"/>
      <c r="BA85" s="127" t="n"/>
      <c r="BB85" s="127" t="n"/>
      <c r="BC85" s="127" t="n"/>
      <c r="BD85" s="128" t="n"/>
      <c r="BE85" s="127">
        <f>SUM(BE5:BE84)</f>
        <v/>
      </c>
      <c r="BF85" s="127">
        <f>SUM(BF5:BF84)</f>
        <v/>
      </c>
      <c r="BG85" s="127">
        <f>SUM(BG5:BG84)</f>
        <v/>
      </c>
      <c r="BH85" s="127" t="n"/>
      <c r="BI85" s="127">
        <f>SUM(BI5:BI84)</f>
        <v/>
      </c>
      <c r="BJ85" s="127">
        <f>SUM(BJ5:BJ84)</f>
        <v/>
      </c>
      <c r="BK85" s="127">
        <f>SUM(BK5:BK84)</f>
        <v/>
      </c>
      <c r="BL85" s="127">
        <f>SUM(BL5:BL84)</f>
        <v/>
      </c>
      <c r="BM85" s="127">
        <f>SUM(BM5:BM84)</f>
        <v/>
      </c>
    </row>
    <row r="86" ht="15.75" customHeight="1" s="218">
      <c r="A86" s="10" t="n"/>
      <c r="B86" s="10" t="n"/>
      <c r="C86" s="10" t="n"/>
      <c r="D86" s="10" t="n"/>
      <c r="E86" s="10" t="n"/>
      <c r="F86" s="10" t="n"/>
      <c r="G86" s="131" t="n"/>
      <c r="H86" s="132" t="n"/>
      <c r="I86" s="10" t="n"/>
      <c r="J86" s="10" t="n"/>
      <c r="K86" s="10" t="n"/>
      <c r="L86" s="10" t="n"/>
      <c r="M86" s="13" t="n"/>
      <c r="N86" s="13" t="n"/>
      <c r="O86" s="13" t="n"/>
      <c r="P86" s="13" t="n"/>
      <c r="Q86" s="10" t="n"/>
      <c r="R86" s="10" t="n"/>
      <c r="S86" s="10" t="n"/>
      <c r="T86" s="10" t="n"/>
      <c r="U86" s="10" t="n"/>
      <c r="V86" s="10" t="n"/>
      <c r="W86" s="10" t="n"/>
      <c r="X86" s="10" t="n"/>
      <c r="Y86" s="11" t="n"/>
      <c r="Z86" s="11" t="n"/>
      <c r="AA86" s="11" t="n"/>
      <c r="AB86" s="11" t="n"/>
      <c r="AC86" s="11" t="n"/>
      <c r="AD86" s="11" t="n"/>
      <c r="AE86" s="10" t="n"/>
      <c r="AF86" s="10" t="n"/>
      <c r="AG86" s="10" t="n"/>
      <c r="AH86" s="10" t="n"/>
      <c r="AI86" s="13" t="n"/>
      <c r="AJ86" s="13" t="n"/>
      <c r="AK86" s="13" t="n"/>
      <c r="AL86" s="13" t="n"/>
      <c r="AM86" s="13" t="n"/>
      <c r="AN86" s="13" t="n"/>
      <c r="AO86" s="13" t="n"/>
      <c r="AP86" s="14" t="n"/>
      <c r="AQ86" s="14" t="n"/>
      <c r="AR86" s="14" t="n"/>
      <c r="AS86" s="13" t="n"/>
      <c r="AT86" s="13" t="n"/>
      <c r="AU86" s="10" t="n"/>
      <c r="AV86" s="10" t="n"/>
      <c r="AW86" s="10" t="n"/>
      <c r="AX86" s="10" t="n"/>
      <c r="AY86" s="10" t="n"/>
      <c r="AZ86" s="10" t="n"/>
      <c r="BA86" s="10" t="n"/>
      <c r="BB86" s="10" t="n"/>
      <c r="BC86" s="10" t="n"/>
      <c r="BD86" s="11" t="n"/>
      <c r="BE86" s="10" t="n"/>
      <c r="BF86" s="10" t="n"/>
      <c r="BG86" s="10" t="n"/>
      <c r="BH86" s="10" t="n"/>
      <c r="BI86" s="10" t="n"/>
      <c r="BJ86" s="10" t="n"/>
      <c r="BK86" s="10" t="n"/>
      <c r="BL86" s="10" t="n"/>
      <c r="BM86" s="10" t="n"/>
    </row>
    <row r="87" ht="15.75" customHeight="1" s="218">
      <c r="A87" s="10" t="n"/>
      <c r="B87" s="278" t="inlineStr">
        <is>
          <t>Total Venda</t>
        </is>
      </c>
      <c r="C87" s="279" t="n"/>
      <c r="D87" s="279" t="n"/>
      <c r="E87" s="280" t="n"/>
      <c r="F87" s="133">
        <f>F88+F89+F90</f>
        <v/>
      </c>
      <c r="H87" s="10" t="n"/>
      <c r="I87" s="10" t="n"/>
      <c r="J87" s="134" t="n"/>
      <c r="K87" s="10" t="n"/>
      <c r="L87" s="10" t="n"/>
      <c r="M87" s="17" t="inlineStr">
        <is>
          <t>DADOS FATURAMENTO DE SAÍDA</t>
        </is>
      </c>
      <c r="N87" s="264" t="n"/>
      <c r="O87" s="264" t="n"/>
      <c r="P87" s="265" t="n"/>
      <c r="Q87" s="10" t="n"/>
      <c r="R87" s="10" t="n"/>
      <c r="S87" s="10" t="n"/>
      <c r="T87" s="10" t="n"/>
      <c r="U87" s="10" t="n"/>
      <c r="V87" s="10" t="n"/>
      <c r="W87" s="10" t="n"/>
      <c r="X87" s="10" t="n"/>
      <c r="Y87" s="11" t="n"/>
      <c r="Z87" s="11" t="n"/>
      <c r="AA87" s="11" t="n"/>
      <c r="AB87" s="11" t="n"/>
      <c r="AC87" s="11" t="n"/>
      <c r="AD87" s="11" t="n"/>
      <c r="AE87" s="10" t="n"/>
      <c r="AF87" s="10" t="n"/>
      <c r="AG87" s="10" t="n"/>
      <c r="AH87" s="10" t="n"/>
      <c r="AI87" s="13" t="n"/>
      <c r="AJ87" s="13" t="n"/>
      <c r="AK87" s="13" t="n"/>
      <c r="AL87" s="13" t="n"/>
      <c r="AM87" s="13" t="n"/>
      <c r="AN87" s="13" t="n"/>
      <c r="AO87" s="13" t="n"/>
      <c r="AP87" s="14" t="n"/>
      <c r="AQ87" s="14" t="n"/>
      <c r="AR87" s="14" t="n"/>
      <c r="AS87" s="13" t="n"/>
      <c r="AT87" s="13" t="n"/>
      <c r="AU87" s="10" t="n"/>
      <c r="AV87" s="10" t="n"/>
      <c r="AW87" s="10" t="n"/>
      <c r="AX87" s="10" t="n"/>
      <c r="AY87" s="10" t="n"/>
      <c r="AZ87" s="10" t="n"/>
      <c r="BA87" s="10" t="n"/>
      <c r="BB87" s="10" t="n"/>
      <c r="BC87" s="10" t="n"/>
      <c r="BD87" s="11" t="n"/>
      <c r="BE87" s="10" t="n"/>
      <c r="BF87" s="10" t="n"/>
      <c r="BG87" s="10" t="n"/>
      <c r="BH87" s="10" t="n"/>
      <c r="BI87" s="10" t="n"/>
      <c r="BJ87" s="10" t="n"/>
      <c r="BK87" s="135" t="n"/>
      <c r="BL87" s="10" t="n"/>
      <c r="BM87" s="13" t="n"/>
    </row>
    <row r="88" ht="15.75" customHeight="1" s="218">
      <c r="A88" s="10" t="n"/>
      <c r="B88" s="281" t="inlineStr">
        <is>
          <t>TOTAL VENDA PRODUTOS</t>
        </is>
      </c>
      <c r="C88" s="264" t="n"/>
      <c r="D88" s="264" t="n"/>
      <c r="E88" s="265" t="n"/>
      <c r="F88" s="136">
        <f>SUM(T5:T61)</f>
        <v/>
      </c>
      <c r="H88" s="11" t="n"/>
      <c r="I88" s="10" t="n"/>
      <c r="J88" s="134" t="n"/>
      <c r="K88" s="10" t="n"/>
      <c r="L88" s="10" t="n"/>
      <c r="M88" s="273" t="inlineStr">
        <is>
          <t>CNPJ DE FATURAMENTO</t>
        </is>
      </c>
      <c r="N88" s="264" t="n"/>
      <c r="O88" s="265" t="n"/>
      <c r="P88" s="9">
        <f>BOM!P88</f>
        <v/>
      </c>
      <c r="Q88" s="10" t="n"/>
      <c r="R88" s="10" t="n"/>
      <c r="S88" s="10" t="n"/>
      <c r="T88" s="10" t="n"/>
      <c r="U88" s="10" t="n"/>
      <c r="V88" s="10" t="n"/>
      <c r="W88" s="10" t="n"/>
      <c r="X88" s="10" t="n"/>
      <c r="Y88" s="11" t="n"/>
      <c r="Z88" s="11" t="n"/>
      <c r="AA88" s="11" t="n"/>
      <c r="AB88" s="11" t="n"/>
      <c r="AC88" s="11" t="n"/>
      <c r="AD88" s="11" t="n"/>
      <c r="AE88" s="10" t="n"/>
      <c r="AF88" s="10" t="n"/>
      <c r="AG88" s="10" t="n"/>
      <c r="AH88" s="10" t="n"/>
      <c r="AI88" s="13" t="n"/>
      <c r="AJ88" s="13" t="n"/>
      <c r="AK88" s="13" t="n"/>
      <c r="AL88" s="13" t="n"/>
      <c r="AM88" s="13" t="n"/>
      <c r="AN88" s="13" t="n"/>
      <c r="AO88" s="13" t="n"/>
      <c r="AP88" s="14" t="n"/>
      <c r="AQ88" s="14" t="n"/>
      <c r="AR88" s="14" t="n"/>
      <c r="AS88" s="13" t="n"/>
      <c r="AT88" s="13" t="n"/>
      <c r="AU88" s="10" t="n"/>
      <c r="AV88" s="10" t="n"/>
      <c r="AW88" s="10" t="n"/>
      <c r="AX88" s="10" t="n"/>
      <c r="AY88" s="10" t="n"/>
      <c r="AZ88" s="10" t="n"/>
      <c r="BA88" s="10" t="n"/>
      <c r="BB88" s="10" t="n"/>
      <c r="BC88" s="10" t="n"/>
      <c r="BD88" s="11" t="n"/>
      <c r="BE88" s="10" t="n"/>
      <c r="BF88" s="10" t="n"/>
      <c r="BG88" s="10" t="n"/>
      <c r="BH88" s="10" t="n"/>
      <c r="BI88" s="10" t="n"/>
      <c r="BJ88" s="10" t="n"/>
      <c r="BK88" s="10" t="n"/>
      <c r="BL88" s="10" t="n"/>
      <c r="BM88" s="10" t="n"/>
    </row>
    <row r="89" ht="15.75" customHeight="1" s="218">
      <c r="A89" s="10" t="n"/>
      <c r="B89" s="281" t="inlineStr">
        <is>
          <t>TOTAL VENDA LICENÇAS</t>
        </is>
      </c>
      <c r="C89" s="264" t="n"/>
      <c r="D89" s="264" t="n"/>
      <c r="E89" s="265" t="n"/>
      <c r="F89" s="136">
        <f>SUM(T63:T69)</f>
        <v/>
      </c>
      <c r="H89" s="10" t="n"/>
      <c r="I89" s="10" t="n"/>
      <c r="J89" s="134" t="n"/>
      <c r="K89" s="10" t="n"/>
      <c r="L89" s="10" t="n"/>
      <c r="M89" s="274" t="inlineStr">
        <is>
          <t>ESTADO DE DESTINO</t>
        </is>
      </c>
      <c r="N89" s="264" t="n"/>
      <c r="O89" s="265" t="n"/>
      <c r="P89" s="9">
        <f>BOM!P89</f>
        <v/>
      </c>
      <c r="Q89" s="10" t="n"/>
      <c r="R89" s="10" t="n"/>
      <c r="S89" s="10" t="n"/>
      <c r="T89" s="10" t="n"/>
      <c r="U89" s="10" t="n"/>
      <c r="V89" s="10" t="n"/>
      <c r="W89" s="10" t="n"/>
      <c r="X89" s="10" t="n"/>
      <c r="Y89" s="11" t="n"/>
      <c r="Z89" s="11" t="n"/>
      <c r="AA89" s="11" t="n"/>
      <c r="AB89" s="11" t="n"/>
      <c r="AC89" s="11" t="n"/>
      <c r="AD89" s="11" t="n"/>
      <c r="AE89" s="10" t="n"/>
      <c r="AF89" s="10" t="n"/>
      <c r="AG89" s="10" t="n"/>
      <c r="AH89" s="10" t="n"/>
      <c r="AI89" s="13" t="n"/>
      <c r="AJ89" s="13" t="n"/>
      <c r="AK89" s="13" t="n"/>
      <c r="AL89" s="13" t="n"/>
      <c r="AM89" s="13" t="n"/>
      <c r="AN89" s="13" t="n"/>
      <c r="AO89" s="13" t="n"/>
      <c r="AP89" s="14" t="n"/>
      <c r="AQ89" s="14" t="n"/>
      <c r="AR89" s="14" t="n"/>
      <c r="AS89" s="13" t="n"/>
      <c r="AT89" s="13" t="n"/>
      <c r="AU89" s="10" t="n"/>
      <c r="AV89" s="10" t="n"/>
      <c r="AW89" s="10" t="n"/>
      <c r="AX89" s="10" t="n"/>
      <c r="AY89" s="10" t="n"/>
      <c r="AZ89" s="10" t="n"/>
      <c r="BA89" s="10" t="n"/>
      <c r="BB89" s="10" t="n"/>
      <c r="BC89" s="10" t="n"/>
      <c r="BD89" s="11" t="n"/>
      <c r="BE89" s="10" t="n"/>
      <c r="BF89" s="10" t="n"/>
      <c r="BG89" s="10" t="n"/>
      <c r="BH89" s="10" t="n"/>
      <c r="BI89" s="10" t="n"/>
      <c r="BJ89" s="10" t="n"/>
      <c r="BK89" s="10" t="n"/>
      <c r="BL89" s="10" t="n"/>
      <c r="BM89" s="10" t="n"/>
    </row>
    <row r="90" ht="15.75" customHeight="1" s="218">
      <c r="A90" s="10" t="n"/>
      <c r="B90" s="281" t="inlineStr">
        <is>
          <t>TOTAL PRESTAÇÃO SERVIÇO</t>
        </is>
      </c>
      <c r="C90" s="264" t="n"/>
      <c r="D90" s="264" t="n"/>
      <c r="E90" s="265" t="n"/>
      <c r="F90" s="136">
        <f>SUM(T71:T83)</f>
        <v/>
      </c>
      <c r="H90" s="10" t="n"/>
      <c r="I90" s="10" t="n"/>
      <c r="J90" s="134" t="n"/>
      <c r="K90" s="10" t="n"/>
      <c r="L90" s="10" t="n"/>
      <c r="M90" s="273" t="inlineStr">
        <is>
          <t>CLIENTE É CONTRIBUINTE</t>
        </is>
      </c>
      <c r="N90" s="264" t="n"/>
      <c r="O90" s="265" t="n"/>
      <c r="P90" s="9">
        <f>BOM!P90</f>
        <v/>
      </c>
      <c r="Q90" s="10" t="n"/>
      <c r="R90" s="10" t="n"/>
      <c r="S90" s="10" t="n"/>
      <c r="T90" s="10" t="n"/>
      <c r="U90" s="10" t="n"/>
      <c r="V90" s="10" t="n"/>
      <c r="W90" s="10" t="n"/>
      <c r="X90" s="10" t="n"/>
      <c r="Y90" s="11" t="n"/>
      <c r="Z90" s="11" t="n"/>
      <c r="AA90" s="11" t="n"/>
      <c r="AB90" s="11" t="n"/>
      <c r="AC90" s="11" t="n"/>
      <c r="AD90" s="11" t="n"/>
      <c r="AE90" s="10" t="n"/>
      <c r="AF90" s="10" t="n"/>
      <c r="AG90" s="10" t="n"/>
      <c r="AH90" s="10" t="n"/>
      <c r="AI90" s="13" t="n"/>
      <c r="AJ90" s="13" t="n"/>
      <c r="AK90" s="13" t="n"/>
      <c r="AL90" s="13" t="n"/>
      <c r="AM90" s="13" t="n"/>
      <c r="AN90" s="13" t="n"/>
      <c r="AO90" s="13" t="n"/>
      <c r="AP90" s="14" t="n"/>
      <c r="AQ90" s="14" t="n"/>
      <c r="AR90" s="14" t="n"/>
      <c r="AS90" s="13" t="n"/>
      <c r="AT90" s="13" t="n"/>
      <c r="AU90" s="10" t="n"/>
      <c r="AV90" s="10" t="n"/>
      <c r="AW90" s="10" t="n"/>
      <c r="AX90" s="10" t="n"/>
      <c r="AY90" s="10" t="n"/>
      <c r="AZ90" s="10" t="n"/>
      <c r="BA90" s="10" t="n"/>
      <c r="BB90" s="10" t="n"/>
      <c r="BC90" s="10" t="n"/>
      <c r="BD90" s="11" t="n"/>
      <c r="BE90" s="10" t="n"/>
      <c r="BF90" s="10" t="n"/>
      <c r="BG90" s="10" t="n"/>
      <c r="BH90" s="10" t="n"/>
      <c r="BI90" s="10" t="n"/>
      <c r="BJ90" s="10" t="n"/>
      <c r="BK90" s="10" t="n"/>
      <c r="BL90" s="10" t="n"/>
      <c r="BM90" s="10" t="n"/>
    </row>
    <row r="91" hidden="1" ht="15.75" customHeight="1" s="218">
      <c r="A91" s="10" t="n"/>
      <c r="B91" s="281" t="inlineStr">
        <is>
          <t>IMPOSTO PRODUTO</t>
        </is>
      </c>
      <c r="C91" s="264" t="n"/>
      <c r="D91" s="264" t="n"/>
      <c r="E91" s="265" t="n"/>
      <c r="F91" s="137" t="n"/>
      <c r="H91" s="10" t="n"/>
      <c r="I91" s="10" t="n"/>
      <c r="J91" s="134" t="n"/>
      <c r="K91" s="10" t="n"/>
      <c r="L91" s="10" t="n"/>
      <c r="M91" s="13" t="n"/>
      <c r="N91" s="13" t="n"/>
      <c r="O91" s="13" t="n"/>
      <c r="P91" s="13" t="n"/>
      <c r="Q91" s="10" t="n"/>
      <c r="R91" s="10" t="n"/>
      <c r="S91" s="10" t="n"/>
      <c r="T91" s="10" t="n"/>
      <c r="U91" s="10" t="n"/>
      <c r="V91" s="10" t="n"/>
      <c r="W91" s="10" t="n"/>
      <c r="X91" s="10" t="n"/>
      <c r="Y91" s="11" t="n"/>
      <c r="Z91" s="11" t="n"/>
      <c r="AA91" s="11" t="n"/>
      <c r="AB91" s="11" t="n"/>
      <c r="AC91" s="11" t="n"/>
      <c r="AD91" s="11" t="n"/>
      <c r="AE91" s="10" t="n"/>
      <c r="AF91" s="10" t="n"/>
      <c r="AG91" s="10" t="n"/>
      <c r="AH91" s="10" t="n"/>
      <c r="AI91" s="13" t="n"/>
      <c r="AJ91" s="13" t="n"/>
      <c r="AK91" s="13" t="n"/>
      <c r="AL91" s="13" t="n"/>
      <c r="AM91" s="13" t="n"/>
      <c r="AN91" s="13" t="n"/>
      <c r="AO91" s="13" t="n"/>
      <c r="AP91" s="14" t="n"/>
      <c r="AQ91" s="14" t="n"/>
      <c r="AR91" s="14" t="n"/>
      <c r="AS91" s="13" t="n"/>
      <c r="AT91" s="13" t="n"/>
      <c r="AU91" s="10" t="n"/>
      <c r="AV91" s="10" t="n"/>
      <c r="AW91" s="10" t="n"/>
      <c r="AX91" s="10" t="n"/>
      <c r="AY91" s="10" t="n"/>
      <c r="AZ91" s="10" t="n"/>
      <c r="BA91" s="10" t="n"/>
      <c r="BB91" s="10" t="n"/>
      <c r="BC91" s="10" t="n"/>
      <c r="BD91" s="11" t="n"/>
      <c r="BE91" s="10" t="n"/>
      <c r="BF91" s="10" t="n"/>
      <c r="BG91" s="10" t="n"/>
      <c r="BH91" s="10" t="n"/>
      <c r="BI91" s="10" t="n"/>
      <c r="BJ91" s="10" t="n"/>
      <c r="BK91" s="10" t="n"/>
      <c r="BL91" s="10" t="n"/>
      <c r="BM91" s="10" t="n"/>
    </row>
    <row r="92" hidden="1" ht="15.75" customHeight="1" s="218">
      <c r="A92" s="10" t="n"/>
      <c r="B92" s="281" t="inlineStr">
        <is>
          <t>IMPOSTO LICENÇA</t>
        </is>
      </c>
      <c r="C92" s="264" t="n"/>
      <c r="D92" s="264" t="n"/>
      <c r="E92" s="265" t="n"/>
      <c r="F92" s="137" t="n"/>
      <c r="H92" s="10" t="n"/>
      <c r="I92" s="10" t="n"/>
      <c r="J92" s="134" t="n"/>
      <c r="K92" s="10" t="n"/>
      <c r="L92" s="10" t="n"/>
      <c r="M92" s="13" t="n"/>
      <c r="N92" s="13" t="n"/>
      <c r="O92" s="13" t="n"/>
      <c r="P92" s="13" t="n"/>
      <c r="Q92" s="10" t="n"/>
      <c r="R92" s="10" t="n"/>
      <c r="S92" s="10" t="n"/>
      <c r="T92" s="10" t="n"/>
      <c r="U92" s="10" t="n"/>
      <c r="V92" s="10" t="n"/>
      <c r="W92" s="10" t="n"/>
      <c r="X92" s="10" t="n"/>
      <c r="Y92" s="11" t="n"/>
      <c r="Z92" s="11" t="n"/>
      <c r="AA92" s="11" t="n"/>
      <c r="AB92" s="11" t="n"/>
      <c r="AC92" s="11" t="n"/>
      <c r="AD92" s="11" t="n"/>
      <c r="AE92" s="10" t="n"/>
      <c r="AF92" s="10" t="n"/>
      <c r="AG92" s="10" t="n"/>
      <c r="AH92" s="10" t="n"/>
      <c r="AI92" s="13" t="n"/>
      <c r="AJ92" s="13" t="n"/>
      <c r="AK92" s="13" t="n"/>
      <c r="AL92" s="13" t="n"/>
      <c r="AM92" s="13" t="n"/>
      <c r="AN92" s="13" t="n"/>
      <c r="AO92" s="13" t="n"/>
      <c r="AP92" s="14" t="n"/>
      <c r="AQ92" s="14" t="n"/>
      <c r="AR92" s="14" t="n"/>
      <c r="AS92" s="13" t="n"/>
      <c r="AT92" s="13" t="n"/>
      <c r="AU92" s="10" t="n"/>
      <c r="AV92" s="10" t="n"/>
      <c r="AW92" s="10" t="n"/>
      <c r="AX92" s="10" t="n"/>
      <c r="AY92" s="10" t="n"/>
      <c r="AZ92" s="10" t="n"/>
      <c r="BA92" s="10" t="n"/>
      <c r="BB92" s="10" t="n"/>
      <c r="BC92" s="10" t="n"/>
      <c r="BD92" s="11" t="n"/>
      <c r="BE92" s="10" t="n"/>
      <c r="BF92" s="10" t="n"/>
      <c r="BG92" s="10" t="n"/>
      <c r="BH92" s="10" t="n"/>
      <c r="BI92" s="10" t="n"/>
      <c r="BJ92" s="10" t="n"/>
      <c r="BK92" s="10" t="n"/>
      <c r="BL92" s="10" t="n"/>
      <c r="BM92" s="10" t="n"/>
    </row>
    <row r="93" hidden="1" ht="15.75" customHeight="1" s="218">
      <c r="A93" s="10" t="n"/>
      <c r="B93" s="281" t="inlineStr">
        <is>
          <t>IMPOSTO SERVIÇO</t>
        </is>
      </c>
      <c r="C93" s="264" t="n"/>
      <c r="D93" s="264" t="n"/>
      <c r="E93" s="265" t="n"/>
      <c r="F93" s="137" t="n"/>
      <c r="H93" s="10" t="n"/>
      <c r="I93" s="10" t="n"/>
      <c r="J93" s="134" t="n"/>
      <c r="K93" s="10" t="n"/>
      <c r="L93" s="10" t="n"/>
      <c r="M93" s="13" t="n"/>
      <c r="N93" s="13" t="n"/>
      <c r="O93" s="13" t="n"/>
      <c r="P93" s="13" t="n"/>
      <c r="Q93" s="10" t="n"/>
      <c r="R93" s="10" t="n"/>
      <c r="S93" s="10" t="n"/>
      <c r="T93" s="10" t="n"/>
      <c r="U93" s="10" t="n"/>
      <c r="V93" s="10" t="n"/>
      <c r="W93" s="10" t="n"/>
      <c r="X93" s="10" t="n"/>
      <c r="Y93" s="11" t="n"/>
      <c r="Z93" s="11" t="n"/>
      <c r="AA93" s="11" t="n"/>
      <c r="AB93" s="11" t="n"/>
      <c r="AC93" s="11" t="n"/>
      <c r="AD93" s="11" t="n"/>
      <c r="AE93" s="10" t="n"/>
      <c r="AF93" s="10" t="n"/>
      <c r="AG93" s="10" t="n"/>
      <c r="AH93" s="10" t="n"/>
      <c r="AI93" s="13" t="n"/>
      <c r="AJ93" s="13" t="n"/>
      <c r="AK93" s="13" t="n"/>
      <c r="AL93" s="13" t="n"/>
      <c r="AM93" s="13" t="n"/>
      <c r="AN93" s="13" t="n"/>
      <c r="AO93" s="13" t="n"/>
      <c r="AP93" s="14" t="n"/>
      <c r="AQ93" s="14" t="n"/>
      <c r="AR93" s="14" t="n"/>
      <c r="AS93" s="13" t="n"/>
      <c r="AT93" s="13" t="n"/>
      <c r="AU93" s="10" t="n"/>
      <c r="AV93" s="10" t="n"/>
      <c r="AW93" s="10" t="n"/>
      <c r="AX93" s="10" t="n"/>
      <c r="AY93" s="10" t="n"/>
      <c r="AZ93" s="10" t="n"/>
      <c r="BA93" s="10" t="n"/>
      <c r="BB93" s="10" t="n"/>
      <c r="BC93" s="10" t="n"/>
      <c r="BD93" s="11" t="n"/>
      <c r="BE93" s="10" t="n"/>
      <c r="BF93" s="10" t="n"/>
      <c r="BG93" s="10" t="n"/>
      <c r="BH93" s="10" t="n"/>
      <c r="BI93" s="10" t="n"/>
      <c r="BJ93" s="10" t="n"/>
      <c r="BK93" s="10" t="n"/>
      <c r="BL93" s="10" t="n"/>
      <c r="BM93" s="10" t="n"/>
    </row>
    <row r="94" ht="15.75" customHeight="1" s="218">
      <c r="A94" s="10" t="n"/>
      <c r="B94" s="281" t="inlineStr">
        <is>
          <t>CUSTO PRODUTO</t>
        </is>
      </c>
      <c r="C94" s="264" t="n"/>
      <c r="D94" s="264" t="n"/>
      <c r="E94" s="265" t="n"/>
      <c r="F94" s="136">
        <f>SUM(AL5:AL61)</f>
        <v/>
      </c>
      <c r="H94" s="10" t="n"/>
      <c r="I94" s="10" t="n"/>
      <c r="J94" s="134" t="n"/>
      <c r="K94" s="10" t="n"/>
      <c r="L94" s="10" t="n"/>
      <c r="M94" s="13" t="n"/>
      <c r="N94" s="13" t="n"/>
      <c r="O94" s="13" t="n"/>
      <c r="P94" s="13" t="n"/>
      <c r="Q94" s="10" t="n"/>
      <c r="R94" s="10" t="n"/>
      <c r="S94" s="10" t="n"/>
      <c r="T94" s="10" t="n"/>
      <c r="U94" s="10" t="n"/>
      <c r="V94" s="10" t="n"/>
      <c r="W94" s="10" t="n"/>
      <c r="X94" s="10" t="n"/>
      <c r="Y94" s="11" t="n"/>
      <c r="Z94" s="11" t="n"/>
      <c r="AA94" s="11" t="n"/>
      <c r="AB94" s="11" t="n"/>
      <c r="AC94" s="11" t="n"/>
      <c r="AD94" s="11" t="n"/>
      <c r="AE94" s="10" t="n"/>
      <c r="AF94" s="10" t="n"/>
      <c r="AG94" s="10" t="n"/>
      <c r="AH94" s="10" t="n"/>
      <c r="AI94" s="13" t="n"/>
      <c r="AJ94" s="13" t="n"/>
      <c r="AK94" s="13" t="n"/>
      <c r="AL94" s="13" t="n"/>
      <c r="AM94" s="13" t="n"/>
      <c r="AN94" s="13" t="n"/>
      <c r="AO94" s="13" t="n"/>
      <c r="AP94" s="14" t="n"/>
      <c r="AQ94" s="14" t="n"/>
      <c r="AR94" s="14" t="n"/>
      <c r="AS94" s="13" t="n"/>
      <c r="AT94" s="13" t="n"/>
      <c r="AU94" s="10" t="n"/>
      <c r="AV94" s="10" t="n"/>
      <c r="AW94" s="10" t="n"/>
      <c r="AX94" s="10" t="n"/>
      <c r="AY94" s="10" t="n"/>
      <c r="AZ94" s="10" t="n"/>
      <c r="BA94" s="10" t="n"/>
      <c r="BB94" s="10" t="n"/>
      <c r="BC94" s="10" t="n"/>
      <c r="BD94" s="11" t="n"/>
      <c r="BE94" s="10" t="n"/>
      <c r="BF94" s="10" t="n"/>
      <c r="BG94" s="10" t="n"/>
      <c r="BH94" s="10" t="n"/>
      <c r="BI94" s="10" t="n"/>
      <c r="BJ94" s="10" t="n"/>
      <c r="BK94" s="10" t="n"/>
      <c r="BL94" s="10" t="n"/>
      <c r="BM94" s="10" t="n"/>
    </row>
    <row r="95" ht="15.75" customHeight="1" s="218">
      <c r="A95" s="10" t="n"/>
      <c r="B95" s="281" t="inlineStr">
        <is>
          <t>CUSTO LICENÇAS</t>
        </is>
      </c>
      <c r="C95" s="264" t="n"/>
      <c r="D95" s="264" t="n"/>
      <c r="E95" s="265" t="n"/>
      <c r="F95" s="136">
        <f>SUM(AL63:AL69)</f>
        <v/>
      </c>
      <c r="H95" s="10" t="n"/>
      <c r="I95" s="10" t="n"/>
      <c r="J95" s="134" t="n"/>
      <c r="K95" s="10" t="n"/>
      <c r="L95" s="10" t="n"/>
      <c r="M95" s="13" t="n"/>
      <c r="N95" s="13" t="n"/>
      <c r="O95" s="13" t="n"/>
      <c r="P95" s="13" t="n"/>
      <c r="Q95" s="10" t="n"/>
      <c r="R95" s="10" t="n"/>
      <c r="S95" s="10" t="n"/>
      <c r="T95" s="10" t="n"/>
      <c r="U95" s="10" t="n"/>
      <c r="V95" s="10" t="n"/>
      <c r="W95" s="10" t="n"/>
      <c r="X95" s="10" t="n"/>
      <c r="Y95" s="11" t="n"/>
      <c r="Z95" s="11" t="n"/>
      <c r="AA95" s="11" t="n"/>
      <c r="AB95" s="11" t="n"/>
      <c r="AC95" s="11" t="n"/>
      <c r="AD95" s="11" t="n"/>
      <c r="AE95" s="10" t="n"/>
      <c r="AF95" s="10" t="n"/>
      <c r="AG95" s="10" t="n"/>
      <c r="AH95" s="10" t="n"/>
      <c r="AI95" s="13" t="n"/>
      <c r="AJ95" s="13" t="n"/>
      <c r="AK95" s="13" t="n"/>
      <c r="AL95" s="13" t="n"/>
      <c r="AM95" s="13" t="n"/>
      <c r="AN95" s="13" t="n"/>
      <c r="AO95" s="13" t="n"/>
      <c r="AP95" s="14" t="n"/>
      <c r="AQ95" s="14" t="n"/>
      <c r="AR95" s="14" t="n"/>
      <c r="AS95" s="13" t="n"/>
      <c r="AT95" s="13" t="n"/>
      <c r="AU95" s="10" t="n"/>
      <c r="AV95" s="10" t="n"/>
      <c r="AW95" s="10" t="n"/>
      <c r="AX95" s="10" t="n"/>
      <c r="AY95" s="10" t="n"/>
      <c r="AZ95" s="10" t="n"/>
      <c r="BA95" s="10" t="n"/>
      <c r="BB95" s="10" t="n"/>
      <c r="BC95" s="10" t="n"/>
      <c r="BD95" s="11" t="n"/>
      <c r="BE95" s="10" t="n"/>
      <c r="BF95" s="10" t="n"/>
      <c r="BG95" s="10" t="n"/>
      <c r="BH95" s="10" t="n"/>
      <c r="BI95" s="10" t="n"/>
      <c r="BJ95" s="10" t="n"/>
      <c r="BK95" s="10" t="n"/>
      <c r="BL95" s="10" t="n"/>
      <c r="BM95" s="10" t="n"/>
    </row>
    <row r="96" ht="15.75" customHeight="1" s="218">
      <c r="A96" s="10" t="n"/>
      <c r="B96" s="281" t="inlineStr">
        <is>
          <t>CUSTO SERVIÇO</t>
        </is>
      </c>
      <c r="C96" s="264" t="n"/>
      <c r="D96" s="264" t="n"/>
      <c r="E96" s="265" t="n"/>
      <c r="F96" s="136">
        <f>SUM(AL71:AL83)</f>
        <v/>
      </c>
      <c r="H96" s="10" t="n"/>
      <c r="I96" s="10" t="n"/>
      <c r="J96" s="134" t="n"/>
      <c r="K96" s="10" t="n"/>
      <c r="L96" s="10" t="n"/>
      <c r="M96" s="13" t="n"/>
      <c r="N96" s="13" t="n"/>
      <c r="O96" s="13" t="n"/>
      <c r="P96" s="13" t="n"/>
      <c r="Q96" s="10" t="n"/>
      <c r="R96" s="10" t="n"/>
      <c r="S96" s="10" t="n"/>
      <c r="T96" s="10" t="n"/>
      <c r="U96" s="10" t="n"/>
      <c r="V96" s="10" t="n"/>
      <c r="W96" s="10" t="n"/>
      <c r="X96" s="10" t="n"/>
      <c r="Y96" s="11" t="n"/>
      <c r="Z96" s="11" t="n"/>
      <c r="AA96" s="11" t="n"/>
      <c r="AB96" s="11" t="n"/>
      <c r="AC96" s="11" t="n"/>
      <c r="AD96" s="11" t="n"/>
      <c r="AE96" s="10" t="n"/>
      <c r="AF96" s="10" t="n"/>
      <c r="AG96" s="10" t="n"/>
      <c r="AH96" s="10" t="n"/>
      <c r="AI96" s="13" t="n"/>
      <c r="AJ96" s="13" t="n"/>
      <c r="AK96" s="13" t="n"/>
      <c r="AL96" s="13" t="n"/>
      <c r="AM96" s="13" t="n"/>
      <c r="AN96" s="13" t="n"/>
      <c r="AO96" s="13" t="n"/>
      <c r="AP96" s="14" t="n"/>
      <c r="AQ96" s="14" t="n"/>
      <c r="AR96" s="14" t="n"/>
      <c r="AS96" s="13" t="n"/>
      <c r="AT96" s="13" t="n"/>
      <c r="AU96" s="10" t="n"/>
      <c r="AV96" s="10" t="n"/>
      <c r="AW96" s="10" t="n"/>
      <c r="AX96" s="10" t="n"/>
      <c r="AY96" s="10" t="n"/>
      <c r="AZ96" s="10" t="n"/>
      <c r="BA96" s="10" t="n"/>
      <c r="BB96" s="10" t="n"/>
      <c r="BC96" s="10" t="n"/>
      <c r="BD96" s="11" t="n"/>
      <c r="BE96" s="10" t="n"/>
      <c r="BF96" s="10" t="n"/>
      <c r="BG96" s="10" t="n"/>
      <c r="BH96" s="10" t="n"/>
      <c r="BI96" s="10" t="n"/>
      <c r="BJ96" s="10" t="n"/>
      <c r="BK96" s="10" t="n"/>
      <c r="BL96" s="10" t="n"/>
      <c r="BM96" s="10" t="n"/>
    </row>
    <row r="97" ht="15.75" customHeight="1" s="218">
      <c r="A97" s="10" t="n"/>
      <c r="B97" s="281" t="inlineStr">
        <is>
          <t>Margem Bruta (%)</t>
        </is>
      </c>
      <c r="C97" s="264" t="n"/>
      <c r="D97" s="264" t="n"/>
      <c r="E97" s="265" t="n"/>
      <c r="F97" s="137">
        <f>BOM!F97</f>
        <v/>
      </c>
      <c r="H97" s="10" t="n"/>
      <c r="I97" s="10" t="n"/>
      <c r="J97" s="134" t="n"/>
      <c r="K97" s="10" t="n"/>
      <c r="L97" s="10" t="n"/>
      <c r="M97" s="13" t="n"/>
      <c r="N97" s="13" t="n"/>
      <c r="O97" s="13" t="n"/>
      <c r="P97" s="13" t="n"/>
      <c r="Q97" s="10" t="n"/>
      <c r="R97" s="10" t="n"/>
      <c r="S97" s="10" t="n"/>
      <c r="T97" s="10" t="n"/>
      <c r="U97" s="10" t="n"/>
      <c r="V97" s="10" t="n"/>
      <c r="W97" s="10" t="n"/>
      <c r="X97" s="10" t="n"/>
      <c r="Y97" s="11" t="n"/>
      <c r="Z97" s="11" t="n"/>
      <c r="AA97" s="11" t="n"/>
      <c r="AB97" s="11" t="n"/>
      <c r="AC97" s="11" t="n"/>
      <c r="AD97" s="11" t="n"/>
      <c r="AE97" s="10" t="n"/>
      <c r="AF97" s="10" t="n"/>
      <c r="AG97" s="10" t="n"/>
      <c r="AH97" s="10" t="n"/>
      <c r="AI97" s="13" t="n"/>
      <c r="AJ97" s="13" t="n"/>
      <c r="AK97" s="13" t="n"/>
      <c r="AL97" s="13" t="n"/>
      <c r="AM97" s="13" t="n"/>
      <c r="AN97" s="13" t="n"/>
      <c r="AO97" s="13" t="n"/>
      <c r="AP97" s="14" t="n"/>
      <c r="AQ97" s="14" t="n"/>
      <c r="AR97" s="14" t="n"/>
      <c r="AS97" s="13" t="n"/>
      <c r="AT97" s="13" t="n"/>
      <c r="AU97" s="10" t="n"/>
      <c r="AV97" s="10" t="n"/>
      <c r="AW97" s="10" t="n"/>
      <c r="AX97" s="10" t="n"/>
      <c r="AY97" s="10" t="n"/>
      <c r="AZ97" s="10" t="n"/>
      <c r="BA97" s="10" t="n"/>
      <c r="BB97" s="10" t="n"/>
      <c r="BC97" s="10" t="n"/>
      <c r="BD97" s="11" t="n"/>
      <c r="BE97" s="10" t="n"/>
      <c r="BF97" s="10" t="n"/>
      <c r="BG97" s="10" t="n"/>
      <c r="BH97" s="10" t="n"/>
      <c r="BI97" s="10" t="n"/>
      <c r="BJ97" s="10" t="n"/>
      <c r="BK97" s="10" t="n"/>
      <c r="BL97" s="10" t="n"/>
      <c r="BM97" s="10" t="n"/>
    </row>
    <row r="98" ht="15.75" customHeight="1" s="218">
      <c r="A98" s="10" t="n"/>
      <c r="B98" s="281" t="inlineStr">
        <is>
          <t>Desconto (%)</t>
        </is>
      </c>
      <c r="C98" s="264" t="n"/>
      <c r="D98" s="264" t="n"/>
      <c r="E98" s="265" t="n"/>
      <c r="F98" s="137">
        <f>BOM!F98</f>
        <v/>
      </c>
      <c r="H98" s="10" t="n"/>
      <c r="I98" s="10" t="n"/>
      <c r="J98" s="134" t="n"/>
      <c r="K98" s="10" t="n"/>
      <c r="L98" s="10" t="n"/>
      <c r="M98" s="13" t="n"/>
      <c r="N98" s="13" t="n"/>
      <c r="O98" s="13" t="n"/>
      <c r="P98" s="13" t="n"/>
      <c r="Q98" s="10" t="n"/>
      <c r="R98" s="10" t="n"/>
      <c r="S98" s="10" t="n"/>
      <c r="T98" s="10" t="n"/>
      <c r="U98" s="10" t="n"/>
      <c r="V98" s="10" t="n"/>
      <c r="W98" s="10" t="n"/>
      <c r="X98" s="10" t="n"/>
      <c r="Y98" s="11" t="n"/>
      <c r="Z98" s="11" t="n"/>
      <c r="AA98" s="11" t="n"/>
      <c r="AB98" s="11" t="n"/>
      <c r="AC98" s="11" t="n"/>
      <c r="AD98" s="11" t="n"/>
      <c r="AE98" s="10" t="n"/>
      <c r="AF98" s="10" t="n"/>
      <c r="AG98" s="10" t="n"/>
      <c r="AH98" s="10" t="n"/>
      <c r="AI98" s="13" t="n"/>
      <c r="AJ98" s="13" t="n"/>
      <c r="AK98" s="13" t="n"/>
      <c r="AL98" s="13" t="n"/>
      <c r="AM98" s="13" t="n"/>
      <c r="AN98" s="13" t="n"/>
      <c r="AO98" s="13" t="n"/>
      <c r="AP98" s="14" t="n"/>
      <c r="AQ98" s="14" t="n"/>
      <c r="AR98" s="14" t="n"/>
      <c r="AS98" s="13" t="n"/>
      <c r="AT98" s="13" t="n"/>
      <c r="AU98" s="10" t="n"/>
      <c r="AV98" s="10" t="n"/>
      <c r="AW98" s="10" t="n"/>
      <c r="AX98" s="10" t="n"/>
      <c r="AY98" s="10" t="n"/>
      <c r="AZ98" s="10" t="n"/>
      <c r="BA98" s="10" t="n"/>
      <c r="BB98" s="10" t="n"/>
      <c r="BC98" s="10" t="n"/>
      <c r="BD98" s="11" t="n"/>
      <c r="BE98" s="10" t="n"/>
      <c r="BF98" s="10" t="n"/>
      <c r="BG98" s="10" t="n"/>
      <c r="BH98" s="10" t="n"/>
      <c r="BI98" s="10" t="n"/>
      <c r="BJ98" s="10" t="n"/>
      <c r="BK98" s="10" t="n"/>
      <c r="BL98" s="10" t="n"/>
      <c r="BM98" s="10" t="n"/>
    </row>
    <row r="99" ht="15.75" customHeight="1" s="218">
      <c r="A99" s="10" t="n"/>
      <c r="B99" s="281" t="inlineStr">
        <is>
          <t>Comissão 10%</t>
        </is>
      </c>
      <c r="C99" s="264" t="n"/>
      <c r="D99" s="264" t="n"/>
      <c r="E99" s="265" t="n"/>
      <c r="F99" s="138">
        <f>BM85*0.1</f>
        <v/>
      </c>
      <c r="H99" s="10" t="n"/>
      <c r="I99" s="10" t="n"/>
      <c r="J99" s="134" t="n"/>
      <c r="K99" s="10" t="n"/>
      <c r="L99" s="10" t="n"/>
      <c r="M99" s="13" t="n"/>
      <c r="N99" s="13" t="n"/>
      <c r="O99" s="13" t="n"/>
      <c r="P99" s="13" t="n"/>
      <c r="Q99" s="10" t="n"/>
      <c r="R99" s="10" t="n"/>
      <c r="S99" s="10" t="n"/>
      <c r="T99" s="10" t="n"/>
      <c r="U99" s="10" t="n"/>
      <c r="V99" s="10" t="n"/>
      <c r="W99" s="10" t="n"/>
      <c r="X99" s="10" t="n"/>
      <c r="Y99" s="11" t="n"/>
      <c r="Z99" s="11" t="n"/>
      <c r="AA99" s="11" t="n"/>
      <c r="AB99" s="11" t="n"/>
      <c r="AC99" s="11" t="n"/>
      <c r="AD99" s="11" t="n"/>
      <c r="AE99" s="10" t="n"/>
      <c r="AF99" s="10" t="n"/>
      <c r="AG99" s="10" t="n"/>
      <c r="AH99" s="10" t="n"/>
      <c r="AI99" s="13" t="n"/>
      <c r="AJ99" s="13" t="n"/>
      <c r="AK99" s="13" t="n"/>
      <c r="AL99" s="13" t="n"/>
      <c r="AM99" s="13" t="n"/>
      <c r="AN99" s="13" t="n"/>
      <c r="AO99" s="13" t="n"/>
      <c r="AP99" s="14" t="n"/>
      <c r="AQ99" s="14" t="n"/>
      <c r="AR99" s="14" t="n"/>
      <c r="AS99" s="13" t="n"/>
      <c r="AT99" s="13" t="n"/>
      <c r="AU99" s="10" t="n"/>
      <c r="AV99" s="10" t="n"/>
      <c r="AW99" s="10" t="n"/>
      <c r="AX99" s="10" t="n"/>
      <c r="AY99" s="10" t="n"/>
      <c r="AZ99" s="10" t="n"/>
      <c r="BA99" s="10" t="n"/>
      <c r="BB99" s="10" t="n"/>
      <c r="BC99" s="10" t="n"/>
      <c r="BD99" s="11" t="n"/>
      <c r="BE99" s="10" t="n"/>
      <c r="BF99" s="10" t="n"/>
      <c r="BG99" s="10" t="n"/>
      <c r="BH99" s="10" t="n"/>
      <c r="BI99" s="10" t="n"/>
      <c r="BJ99" s="10" t="n"/>
      <c r="BK99" s="10" t="n"/>
      <c r="BL99" s="10" t="n"/>
      <c r="BM99" s="10" t="n"/>
    </row>
    <row r="100" ht="15.75" customHeight="1" s="218">
      <c r="A100" s="10" t="n"/>
      <c r="B100" s="281" t="inlineStr">
        <is>
          <t>Margem do projeto</t>
        </is>
      </c>
      <c r="C100" s="264" t="n"/>
      <c r="D100" s="264" t="n"/>
      <c r="E100" s="265" t="n"/>
      <c r="F100" s="137">
        <f>(BM85-F99)/F87</f>
        <v/>
      </c>
      <c r="G100" s="139" t="n"/>
      <c r="H100" s="10" t="n"/>
      <c r="I100" s="10" t="n"/>
      <c r="J100" s="134" t="n"/>
      <c r="K100" s="10" t="n"/>
      <c r="L100" s="10" t="n"/>
      <c r="M100" s="13" t="n"/>
      <c r="N100" s="13" t="n"/>
      <c r="O100" s="13" t="n"/>
      <c r="P100" s="13" t="n"/>
      <c r="Q100" s="10" t="n"/>
      <c r="R100" s="10" t="n"/>
      <c r="S100" s="10" t="n"/>
      <c r="T100" s="10" t="n"/>
      <c r="U100" s="10" t="n"/>
      <c r="V100" s="10" t="n"/>
      <c r="W100" s="10" t="n"/>
      <c r="X100" s="10" t="n"/>
      <c r="Y100" s="11" t="n"/>
      <c r="Z100" s="11" t="n"/>
      <c r="AA100" s="11" t="n"/>
      <c r="AB100" s="11" t="n"/>
      <c r="AC100" s="11" t="n"/>
      <c r="AD100" s="11" t="n"/>
      <c r="AE100" s="10" t="n"/>
      <c r="AF100" s="10" t="n"/>
      <c r="AG100" s="10" t="n"/>
      <c r="AH100" s="10" t="n"/>
      <c r="AI100" s="13" t="n"/>
      <c r="AJ100" s="13" t="n"/>
      <c r="AK100" s="13" t="n"/>
      <c r="AL100" s="13" t="n"/>
      <c r="AM100" s="13" t="n"/>
      <c r="AN100" s="13" t="n"/>
      <c r="AO100" s="13" t="n"/>
      <c r="AP100" s="14" t="n"/>
      <c r="AQ100" s="14" t="n"/>
      <c r="AR100" s="14" t="n"/>
      <c r="AS100" s="13" t="n"/>
      <c r="AT100" s="13" t="n"/>
      <c r="AU100" s="10" t="n"/>
      <c r="AV100" s="10" t="n"/>
      <c r="AW100" s="10" t="n"/>
      <c r="AX100" s="10" t="n"/>
      <c r="AY100" s="10" t="n"/>
      <c r="AZ100" s="10" t="n"/>
      <c r="BA100" s="10" t="n"/>
      <c r="BB100" s="10" t="n"/>
      <c r="BC100" s="10" t="n"/>
      <c r="BD100" s="11" t="n"/>
      <c r="BE100" s="10" t="n"/>
      <c r="BF100" s="10" t="n"/>
      <c r="BG100" s="10" t="n"/>
      <c r="BH100" s="10" t="n"/>
      <c r="BI100" s="10" t="n"/>
      <c r="BJ100" s="10" t="n"/>
      <c r="BK100" s="10" t="n"/>
      <c r="BL100" s="10" t="n"/>
      <c r="BM100" s="10" t="n"/>
    </row>
    <row r="101" ht="15.75" customHeight="1" s="218">
      <c r="A101" s="10" t="n"/>
      <c r="B101" s="281" t="inlineStr">
        <is>
          <t>Dólar</t>
        </is>
      </c>
      <c r="C101" s="264" t="n"/>
      <c r="D101" s="264" t="n"/>
      <c r="E101" s="265" t="n"/>
      <c r="F101" s="138">
        <f>BOM!F101</f>
        <v/>
      </c>
      <c r="G101" s="109">
        <f>IFERROR(__xludf.DUMMYFUNCTION("GoogleFinance(""USDBRL"")"),5.00059999999999)</f>
        <v/>
      </c>
      <c r="H101" s="10" t="n"/>
      <c r="I101" s="10" t="n"/>
      <c r="J101" s="134" t="n"/>
      <c r="K101" s="10" t="n"/>
      <c r="L101" s="10" t="n"/>
      <c r="M101" s="13" t="n"/>
      <c r="N101" s="13" t="n"/>
      <c r="O101" s="13" t="n"/>
      <c r="P101" s="13" t="n"/>
      <c r="Q101" s="10" t="n"/>
      <c r="R101" s="10" t="n"/>
      <c r="S101" s="10" t="n"/>
      <c r="T101" s="10" t="n"/>
      <c r="U101" s="10" t="n"/>
      <c r="V101" s="10" t="n"/>
      <c r="W101" s="10" t="n"/>
      <c r="X101" s="10" t="n"/>
      <c r="Y101" s="11" t="n"/>
      <c r="Z101" s="11" t="n"/>
      <c r="AA101" s="11" t="n"/>
      <c r="AB101" s="11" t="n"/>
      <c r="AC101" s="11" t="n"/>
      <c r="AD101" s="11" t="n"/>
      <c r="AE101" s="10" t="n"/>
      <c r="AF101" s="10" t="n"/>
      <c r="AG101" s="10" t="n"/>
      <c r="AH101" s="10" t="n"/>
      <c r="AI101" s="13" t="n"/>
      <c r="AJ101" s="13" t="n"/>
      <c r="AK101" s="13" t="n"/>
      <c r="AL101" s="13" t="n"/>
      <c r="AM101" s="13" t="n"/>
      <c r="AN101" s="13" t="n"/>
      <c r="AO101" s="13" t="n"/>
      <c r="AP101" s="14" t="n"/>
      <c r="AQ101" s="14" t="n"/>
      <c r="AR101" s="14" t="n"/>
      <c r="AS101" s="13" t="n"/>
      <c r="AT101" s="13" t="n"/>
      <c r="AU101" s="10" t="n"/>
      <c r="AV101" s="10" t="n"/>
      <c r="AW101" s="10" t="n"/>
      <c r="AX101" s="10" t="n"/>
      <c r="AY101" s="10" t="n"/>
      <c r="AZ101" s="10" t="n"/>
      <c r="BA101" s="10" t="n"/>
      <c r="BB101" s="10" t="n"/>
      <c r="BC101" s="10" t="n"/>
      <c r="BD101" s="11" t="n"/>
      <c r="BE101" s="10" t="n"/>
      <c r="BF101" s="10" t="n"/>
      <c r="BG101" s="10" t="n"/>
      <c r="BH101" s="10" t="n"/>
      <c r="BI101" s="10" t="n"/>
      <c r="BJ101" s="10" t="n"/>
      <c r="BK101" s="10" t="n"/>
      <c r="BL101" s="10" t="n"/>
      <c r="BM101" s="10" t="n"/>
    </row>
    <row r="102" ht="15.75" customHeight="1" s="218">
      <c r="A102" s="10" t="n"/>
      <c r="B102" s="281" t="inlineStr">
        <is>
          <t>Importação Produto</t>
        </is>
      </c>
      <c r="C102" s="264" t="n"/>
      <c r="D102" s="264" t="n"/>
      <c r="E102" s="265" t="n"/>
      <c r="F102" s="136" t="n">
        <v>2.2</v>
      </c>
      <c r="H102" s="10" t="n"/>
      <c r="I102" s="10" t="n"/>
      <c r="J102" s="134" t="n"/>
      <c r="K102" s="10" t="n"/>
      <c r="L102" s="10" t="n"/>
      <c r="M102" s="13" t="n"/>
      <c r="N102" s="13" t="n"/>
      <c r="O102" s="13" t="n"/>
      <c r="P102" s="13" t="n"/>
      <c r="Q102" s="10" t="n"/>
      <c r="R102" s="10" t="n"/>
      <c r="S102" s="10" t="n"/>
      <c r="T102" s="10" t="n"/>
      <c r="U102" s="10" t="n"/>
      <c r="V102" s="10" t="n"/>
      <c r="W102" s="10" t="n"/>
      <c r="X102" s="10" t="n"/>
      <c r="Y102" s="11" t="n"/>
      <c r="Z102" s="11" t="n"/>
      <c r="AA102" s="11" t="n"/>
      <c r="AB102" s="11" t="n"/>
      <c r="AC102" s="11" t="n"/>
      <c r="AD102" s="11" t="n"/>
      <c r="AE102" s="10" t="n"/>
      <c r="AF102" s="10" t="n"/>
      <c r="AG102" s="10" t="n"/>
      <c r="AH102" s="10" t="n"/>
      <c r="AI102" s="13" t="n"/>
      <c r="AJ102" s="13" t="n"/>
      <c r="AK102" s="13" t="n"/>
      <c r="AL102" s="13" t="n"/>
      <c r="AM102" s="13" t="n"/>
      <c r="AN102" s="13" t="n"/>
      <c r="AO102" s="13" t="n"/>
      <c r="AP102" s="14" t="n"/>
      <c r="AQ102" s="14" t="n"/>
      <c r="AR102" s="14" t="n"/>
      <c r="AS102" s="13" t="n"/>
      <c r="AT102" s="13" t="n"/>
      <c r="AU102" s="10" t="n"/>
      <c r="AV102" s="10" t="n"/>
      <c r="AW102" s="10" t="n"/>
      <c r="AX102" s="10" t="n"/>
      <c r="AY102" s="10" t="n"/>
      <c r="AZ102" s="10" t="n"/>
      <c r="BA102" s="10" t="n"/>
      <c r="BB102" s="10" t="n"/>
      <c r="BC102" s="10" t="n"/>
      <c r="BD102" s="11" t="n"/>
      <c r="BE102" s="10" t="n"/>
      <c r="BF102" s="10" t="n"/>
      <c r="BG102" s="10" t="n"/>
      <c r="BH102" s="10" t="n"/>
      <c r="BI102" s="10" t="n"/>
      <c r="BJ102" s="10" t="n"/>
      <c r="BK102" s="10" t="n"/>
      <c r="BL102" s="10" t="n"/>
      <c r="BM102" s="10" t="n"/>
    </row>
    <row r="103" ht="15.75" customHeight="1" s="218">
      <c r="A103" s="10" t="n"/>
      <c r="B103" s="282" t="inlineStr">
        <is>
          <t>Importação Licenças/Serviços</t>
        </is>
      </c>
      <c r="C103" s="283" t="n"/>
      <c r="D103" s="283" t="n"/>
      <c r="E103" s="284" t="n"/>
      <c r="F103" s="140" t="n">
        <v>1.2</v>
      </c>
      <c r="H103" s="10" t="n"/>
      <c r="I103" s="10" t="n"/>
      <c r="J103" s="134" t="n"/>
      <c r="K103" s="10" t="n"/>
      <c r="L103" s="10" t="n"/>
      <c r="M103" s="13" t="n"/>
      <c r="N103" s="13" t="n"/>
      <c r="O103" s="13" t="n"/>
      <c r="P103" s="13" t="n"/>
      <c r="Q103" s="10" t="n"/>
      <c r="R103" s="10" t="n"/>
      <c r="S103" s="10" t="n"/>
      <c r="T103" s="10" t="n"/>
      <c r="U103" s="10" t="n"/>
      <c r="V103" s="10" t="n"/>
      <c r="W103" s="10" t="n"/>
      <c r="X103" s="10" t="n"/>
      <c r="Y103" s="11" t="n"/>
      <c r="Z103" s="11" t="n"/>
      <c r="AA103" s="11" t="n"/>
      <c r="AB103" s="11" t="n"/>
      <c r="AC103" s="11" t="n"/>
      <c r="AD103" s="11" t="n"/>
      <c r="AE103" s="10" t="n"/>
      <c r="AF103" s="10" t="n"/>
      <c r="AG103" s="10" t="n"/>
      <c r="AH103" s="10" t="n"/>
      <c r="AI103" s="13" t="n"/>
      <c r="AJ103" s="13" t="n"/>
      <c r="AK103" s="13" t="n"/>
      <c r="AL103" s="13" t="n"/>
      <c r="AM103" s="13" t="n"/>
      <c r="AN103" s="13" t="n"/>
      <c r="AO103" s="13" t="n"/>
      <c r="AP103" s="14" t="n"/>
      <c r="AQ103" s="14" t="n"/>
      <c r="AR103" s="14" t="n"/>
      <c r="AS103" s="13" t="n"/>
      <c r="AT103" s="13" t="n"/>
      <c r="AU103" s="10" t="n"/>
      <c r="AV103" s="10" t="n"/>
      <c r="AW103" s="10" t="n"/>
      <c r="AX103" s="10" t="n"/>
      <c r="AY103" s="10" t="n"/>
      <c r="AZ103" s="10" t="n"/>
      <c r="BA103" s="10" t="n"/>
      <c r="BB103" s="10" t="n"/>
      <c r="BC103" s="10" t="n"/>
      <c r="BD103" s="11" t="n"/>
      <c r="BE103" s="10" t="n"/>
      <c r="BF103" s="10" t="n"/>
      <c r="BG103" s="10" t="n"/>
      <c r="BH103" s="10" t="n"/>
      <c r="BI103" s="10" t="n"/>
      <c r="BJ103" s="10" t="n"/>
      <c r="BK103" s="10" t="n"/>
      <c r="BL103" s="10" t="n"/>
      <c r="BM103" s="10" t="n"/>
    </row>
    <row r="104" ht="15.75" customHeight="1" s="218">
      <c r="A104" s="10" t="n"/>
      <c r="B104" s="10" t="n"/>
      <c r="C104" s="10" t="n"/>
      <c r="D104" s="10" t="n"/>
      <c r="E104" s="10" t="n"/>
      <c r="F104" s="10" t="n"/>
      <c r="G104" s="11" t="n"/>
      <c r="H104" s="10" t="n"/>
      <c r="I104" s="10" t="n"/>
      <c r="J104" s="134" t="n"/>
      <c r="K104" s="10" t="n"/>
      <c r="L104" s="10" t="n"/>
      <c r="M104" s="13" t="n"/>
      <c r="N104" s="13" t="n"/>
      <c r="O104" s="13" t="n"/>
      <c r="P104" s="13" t="n"/>
      <c r="Q104" s="10" t="n"/>
      <c r="R104" s="10" t="n"/>
      <c r="S104" s="10" t="n"/>
      <c r="T104" s="10" t="n"/>
      <c r="U104" s="10" t="n"/>
      <c r="V104" s="10" t="n"/>
      <c r="W104" s="10" t="n"/>
      <c r="X104" s="10" t="n"/>
      <c r="Y104" s="11" t="n"/>
      <c r="Z104" s="11" t="n"/>
      <c r="AA104" s="11" t="n"/>
      <c r="AB104" s="11" t="n"/>
      <c r="AC104" s="11" t="n"/>
      <c r="AD104" s="11" t="n"/>
      <c r="AE104" s="10" t="n"/>
      <c r="AF104" s="10" t="n"/>
      <c r="AG104" s="10" t="n"/>
      <c r="AH104" s="10" t="n"/>
      <c r="AI104" s="13" t="n"/>
      <c r="AJ104" s="13" t="n"/>
      <c r="AK104" s="13" t="n"/>
      <c r="AL104" s="13" t="n"/>
      <c r="AM104" s="13" t="n"/>
      <c r="AN104" s="13" t="n"/>
      <c r="AO104" s="13" t="n"/>
      <c r="AP104" s="14" t="n"/>
      <c r="AQ104" s="14" t="n"/>
      <c r="AR104" s="14" t="n"/>
      <c r="AS104" s="13" t="n"/>
      <c r="AT104" s="13" t="n"/>
      <c r="AU104" s="10" t="n"/>
      <c r="AV104" s="10" t="n"/>
      <c r="AW104" s="10" t="n"/>
      <c r="AX104" s="10" t="n"/>
      <c r="AY104" s="10" t="n"/>
      <c r="AZ104" s="10" t="n"/>
      <c r="BA104" s="10" t="n"/>
      <c r="BB104" s="10" t="n"/>
      <c r="BC104" s="10" t="n"/>
      <c r="BD104" s="11" t="n"/>
      <c r="BE104" s="10" t="n"/>
      <c r="BF104" s="10" t="n"/>
      <c r="BG104" s="10" t="n"/>
      <c r="BH104" s="10" t="n"/>
      <c r="BI104" s="10" t="n"/>
      <c r="BJ104" s="10" t="n"/>
      <c r="BK104" s="10" t="n"/>
      <c r="BL104" s="10" t="n"/>
      <c r="BM104" s="10" t="n"/>
    </row>
    <row r="105" ht="15.75" customHeight="1" s="218">
      <c r="A105" s="10" t="n"/>
      <c r="B105" s="10" t="n"/>
      <c r="C105" s="10" t="n"/>
      <c r="D105" s="10" t="n"/>
      <c r="E105" s="10" t="n"/>
      <c r="F105" s="10" t="n"/>
      <c r="G105" s="11" t="n"/>
      <c r="H105" s="10" t="n"/>
      <c r="I105" s="10" t="n"/>
      <c r="J105" s="134" t="n"/>
      <c r="K105" s="10" t="n"/>
      <c r="L105" s="10" t="n"/>
      <c r="M105" s="13" t="n"/>
      <c r="N105" s="13" t="n"/>
      <c r="O105" s="13" t="n"/>
      <c r="P105" s="13" t="n"/>
      <c r="Q105" s="10" t="n"/>
      <c r="R105" s="10" t="n"/>
      <c r="S105" s="10" t="n"/>
      <c r="T105" s="10" t="n"/>
      <c r="U105" s="10" t="n"/>
      <c r="V105" s="10" t="n"/>
      <c r="W105" s="10" t="n"/>
      <c r="X105" s="10" t="n"/>
      <c r="Y105" s="11" t="n"/>
      <c r="Z105" s="11" t="n"/>
      <c r="AA105" s="11" t="n"/>
      <c r="AB105" s="11" t="n"/>
      <c r="AC105" s="11" t="n"/>
      <c r="AD105" s="11" t="n"/>
      <c r="AE105" s="10" t="n"/>
      <c r="AF105" s="10" t="n"/>
      <c r="AG105" s="10" t="n"/>
      <c r="AH105" s="10" t="n"/>
      <c r="AI105" s="13" t="n"/>
      <c r="AJ105" s="13" t="n"/>
      <c r="AK105" s="13" t="n"/>
      <c r="AL105" s="13" t="n"/>
      <c r="AM105" s="13" t="n"/>
      <c r="AN105" s="13" t="n"/>
      <c r="AO105" s="13" t="n"/>
      <c r="AP105" s="14" t="n"/>
      <c r="AQ105" s="14" t="n"/>
      <c r="AR105" s="14" t="n"/>
      <c r="AS105" s="13" t="n"/>
      <c r="AT105" s="13" t="n"/>
      <c r="AU105" s="10" t="n"/>
      <c r="AV105" s="10" t="n"/>
      <c r="AW105" s="10" t="n"/>
      <c r="AX105" s="10" t="n"/>
      <c r="AY105" s="10" t="n"/>
      <c r="AZ105" s="10" t="n"/>
      <c r="BA105" s="10" t="n"/>
      <c r="BB105" s="10" t="n"/>
      <c r="BC105" s="10" t="n"/>
      <c r="BD105" s="11" t="n"/>
      <c r="BE105" s="10" t="n"/>
      <c r="BF105" s="10" t="n"/>
      <c r="BG105" s="10" t="n"/>
      <c r="BH105" s="10" t="n"/>
      <c r="BI105" s="10" t="n"/>
      <c r="BJ105" s="10" t="n"/>
      <c r="BK105" s="10" t="n"/>
      <c r="BL105" s="10" t="n"/>
      <c r="BM105" s="10" t="n"/>
    </row>
    <row r="106" ht="15.75" customHeight="1" s="218">
      <c r="A106" s="10" t="n"/>
      <c r="B106" s="10" t="n"/>
      <c r="C106" s="10" t="n"/>
      <c r="D106" s="10" t="n"/>
      <c r="E106" s="10" t="n"/>
      <c r="F106" s="10" t="n"/>
      <c r="G106" s="11" t="n"/>
      <c r="H106" s="10" t="n"/>
      <c r="I106" s="10" t="n"/>
      <c r="J106" s="134" t="n"/>
      <c r="K106" s="10" t="n"/>
      <c r="L106" s="10" t="n"/>
      <c r="M106" s="13" t="n"/>
      <c r="N106" s="13" t="n"/>
      <c r="O106" s="13" t="n"/>
      <c r="P106" s="13" t="n"/>
      <c r="Q106" s="10" t="n"/>
      <c r="R106" s="10" t="n"/>
      <c r="S106" s="10" t="n"/>
      <c r="T106" s="10" t="n"/>
      <c r="U106" s="10" t="n"/>
      <c r="V106" s="10" t="n"/>
      <c r="W106" s="10" t="n"/>
      <c r="X106" s="10" t="n"/>
      <c r="Y106" s="11" t="n"/>
      <c r="Z106" s="11" t="n"/>
      <c r="AA106" s="11" t="n"/>
      <c r="AB106" s="11" t="n"/>
      <c r="AC106" s="11" t="n"/>
      <c r="AD106" s="11" t="n"/>
      <c r="AE106" s="10" t="n"/>
      <c r="AF106" s="10" t="n"/>
      <c r="AG106" s="10" t="n"/>
      <c r="AH106" s="10" t="n"/>
      <c r="AI106" s="13" t="n"/>
      <c r="AJ106" s="13" t="n"/>
      <c r="AK106" s="13" t="n"/>
      <c r="AL106" s="13" t="n"/>
      <c r="AM106" s="13" t="n"/>
      <c r="AN106" s="13" t="n"/>
      <c r="AO106" s="13" t="n"/>
      <c r="AP106" s="14" t="n"/>
      <c r="AQ106" s="14" t="n"/>
      <c r="AR106" s="14" t="n"/>
      <c r="AS106" s="13" t="n"/>
      <c r="AT106" s="13" t="n"/>
      <c r="AU106" s="10" t="n"/>
      <c r="AV106" s="10" t="n"/>
      <c r="AW106" s="10" t="n"/>
      <c r="AX106" s="10" t="n"/>
      <c r="AY106" s="10" t="n"/>
      <c r="AZ106" s="10" t="n"/>
      <c r="BA106" s="10" t="n"/>
      <c r="BB106" s="10" t="n"/>
      <c r="BC106" s="10" t="n"/>
      <c r="BD106" s="11" t="n"/>
      <c r="BE106" s="10" t="n"/>
      <c r="BF106" s="10" t="n"/>
      <c r="BG106" s="10" t="n"/>
      <c r="BH106" s="10" t="n"/>
      <c r="BI106" s="10" t="n"/>
      <c r="BJ106" s="10" t="n"/>
      <c r="BK106" s="10" t="n"/>
      <c r="BL106" s="10" t="n"/>
      <c r="BM106" s="10" t="n"/>
    </row>
    <row r="107" ht="15.75" customHeight="1" s="218">
      <c r="A107" s="10" t="n"/>
      <c r="B107" s="10" t="n"/>
      <c r="C107" s="10" t="n"/>
      <c r="D107" s="10" t="n"/>
      <c r="E107" s="10" t="n"/>
      <c r="F107" s="10" t="n"/>
      <c r="G107" s="11" t="n"/>
      <c r="H107" s="10" t="n"/>
      <c r="I107" s="10" t="n"/>
      <c r="J107" s="134" t="n"/>
      <c r="K107" s="10" t="n"/>
      <c r="L107" s="10" t="n"/>
      <c r="M107" s="13" t="n"/>
      <c r="N107" s="13" t="n"/>
      <c r="O107" s="13" t="n"/>
      <c r="P107" s="13" t="n"/>
      <c r="Q107" s="10" t="n"/>
      <c r="R107" s="10" t="n"/>
      <c r="S107" s="10" t="n"/>
      <c r="T107" s="10" t="n"/>
      <c r="U107" s="10" t="n"/>
      <c r="V107" s="10" t="n"/>
      <c r="W107" s="10" t="n"/>
      <c r="X107" s="10" t="n"/>
      <c r="Y107" s="11" t="n"/>
      <c r="Z107" s="11" t="n"/>
      <c r="AA107" s="11" t="n"/>
      <c r="AB107" s="11" t="n"/>
      <c r="AC107" s="11" t="n"/>
      <c r="AD107" s="11" t="n"/>
      <c r="AE107" s="10" t="n"/>
      <c r="AF107" s="10" t="n"/>
      <c r="AG107" s="10" t="n"/>
      <c r="AH107" s="10" t="n"/>
      <c r="AI107" s="13" t="n"/>
      <c r="AJ107" s="13" t="n"/>
      <c r="AK107" s="13" t="n"/>
      <c r="AL107" s="13" t="n"/>
      <c r="AM107" s="13" t="n"/>
      <c r="AN107" s="13" t="n"/>
      <c r="AO107" s="13" t="n"/>
      <c r="AP107" s="14" t="n"/>
      <c r="AQ107" s="14" t="n"/>
      <c r="AR107" s="14" t="n"/>
      <c r="AS107" s="13" t="n"/>
      <c r="AT107" s="13" t="n"/>
      <c r="AU107" s="10" t="n"/>
      <c r="AV107" s="10" t="n"/>
      <c r="AW107" s="10" t="n"/>
      <c r="AX107" s="10" t="n"/>
      <c r="AY107" s="10" t="n"/>
      <c r="AZ107" s="10" t="n"/>
      <c r="BA107" s="10" t="n"/>
      <c r="BB107" s="10" t="n"/>
      <c r="BC107" s="10" t="n"/>
      <c r="BD107" s="11" t="n"/>
      <c r="BE107" s="10" t="n"/>
      <c r="BF107" s="10" t="n"/>
      <c r="BG107" s="10" t="n"/>
      <c r="BH107" s="10" t="n"/>
      <c r="BI107" s="10" t="n"/>
      <c r="BJ107" s="10" t="n"/>
      <c r="BK107" s="10" t="n"/>
      <c r="BL107" s="10" t="n"/>
      <c r="BM107" s="10" t="n"/>
    </row>
    <row r="108" ht="15.75" customHeight="1" s="218">
      <c r="A108" s="10" t="n"/>
      <c r="B108" s="10" t="n"/>
      <c r="C108" s="10" t="n"/>
      <c r="D108" s="10" t="n"/>
      <c r="E108" s="10" t="n"/>
      <c r="F108" s="10" t="n"/>
      <c r="G108" s="11" t="n"/>
      <c r="H108" s="10" t="n"/>
      <c r="I108" s="10" t="n"/>
      <c r="J108" s="10" t="n"/>
      <c r="K108" s="10" t="n"/>
      <c r="L108" s="10" t="n"/>
      <c r="M108" s="13" t="n"/>
      <c r="N108" s="13" t="n"/>
      <c r="O108" s="13" t="n"/>
      <c r="P108" s="13" t="n"/>
      <c r="Q108" s="10" t="n"/>
      <c r="R108" s="10" t="n"/>
      <c r="S108" s="10" t="n"/>
      <c r="T108" s="10" t="n"/>
      <c r="U108" s="10" t="n"/>
      <c r="V108" s="10" t="n"/>
      <c r="W108" s="10" t="n"/>
      <c r="X108" s="10" t="n"/>
      <c r="Y108" s="11" t="n"/>
      <c r="Z108" s="11" t="n"/>
      <c r="AA108" s="11" t="n"/>
      <c r="AB108" s="11" t="n"/>
      <c r="AC108" s="11" t="n"/>
      <c r="AD108" s="11" t="n"/>
      <c r="AE108" s="10" t="n"/>
      <c r="AF108" s="10" t="n"/>
      <c r="AG108" s="10" t="n"/>
      <c r="AH108" s="10" t="n"/>
      <c r="AI108" s="13" t="n"/>
      <c r="AJ108" s="13" t="n"/>
      <c r="AK108" s="13" t="n"/>
      <c r="AL108" s="13" t="n"/>
      <c r="AM108" s="13" t="n"/>
      <c r="AN108" s="13" t="n"/>
      <c r="AO108" s="13" t="n"/>
      <c r="AP108" s="14" t="n"/>
      <c r="AQ108" s="14" t="n"/>
      <c r="AR108" s="14" t="n"/>
      <c r="AS108" s="13" t="n"/>
      <c r="AT108" s="13" t="n"/>
      <c r="AU108" s="10" t="n"/>
      <c r="AV108" s="10" t="n"/>
      <c r="AW108" s="10" t="n"/>
      <c r="AX108" s="10" t="n"/>
      <c r="AY108" s="10" t="n"/>
      <c r="AZ108" s="10" t="n"/>
      <c r="BA108" s="10" t="n"/>
      <c r="BB108" s="10" t="n"/>
      <c r="BC108" s="10" t="n"/>
      <c r="BD108" s="11" t="n"/>
      <c r="BE108" s="10" t="n"/>
      <c r="BF108" s="10" t="n"/>
      <c r="BG108" s="10" t="n"/>
      <c r="BH108" s="10" t="n"/>
      <c r="BI108" s="10" t="n"/>
      <c r="BJ108" s="10" t="n"/>
      <c r="BK108" s="10" t="n"/>
      <c r="BL108" s="10" t="n"/>
      <c r="BM108" s="10" t="n"/>
    </row>
    <row r="109" ht="15.75" customHeight="1" s="218">
      <c r="A109" s="10" t="n"/>
      <c r="B109" s="10" t="n"/>
      <c r="C109" s="10" t="n"/>
      <c r="D109" s="10" t="n"/>
      <c r="E109" s="10" t="n"/>
      <c r="F109" s="10" t="n"/>
      <c r="G109" s="11" t="n"/>
      <c r="H109" s="10" t="n"/>
      <c r="I109" s="10" t="n"/>
      <c r="J109" s="10" t="n"/>
      <c r="K109" s="10" t="n"/>
      <c r="L109" s="10" t="n"/>
      <c r="M109" s="13" t="n"/>
      <c r="N109" s="13" t="n"/>
      <c r="O109" s="13" t="n"/>
      <c r="P109" s="13" t="n"/>
      <c r="Q109" s="10" t="n"/>
      <c r="R109" s="10" t="n"/>
      <c r="S109" s="10" t="n"/>
      <c r="T109" s="10" t="n"/>
      <c r="U109" s="10" t="n"/>
      <c r="V109" s="10" t="n"/>
      <c r="W109" s="10" t="n"/>
      <c r="X109" s="10" t="n"/>
      <c r="Y109" s="11" t="n"/>
      <c r="Z109" s="11" t="n"/>
      <c r="AA109" s="11" t="n"/>
      <c r="AB109" s="11" t="n"/>
      <c r="AC109" s="11" t="n"/>
      <c r="AD109" s="11" t="n"/>
      <c r="AE109" s="10" t="n"/>
      <c r="AF109" s="10" t="n"/>
      <c r="AG109" s="10" t="n"/>
      <c r="AH109" s="10" t="n"/>
      <c r="AI109" s="13" t="n"/>
      <c r="AJ109" s="13" t="n"/>
      <c r="AK109" s="13" t="n"/>
      <c r="AL109" s="13" t="n"/>
      <c r="AM109" s="13" t="n"/>
      <c r="AN109" s="13" t="n"/>
      <c r="AO109" s="13" t="n"/>
      <c r="AP109" s="14" t="n"/>
      <c r="AQ109" s="14" t="n"/>
      <c r="AR109" s="14" t="n"/>
      <c r="AS109" s="13" t="n"/>
      <c r="AT109" s="13" t="n"/>
      <c r="AU109" s="10" t="n"/>
      <c r="AV109" s="10" t="n"/>
      <c r="AW109" s="10" t="n"/>
      <c r="AX109" s="10" t="n"/>
      <c r="AY109" s="10" t="n"/>
      <c r="AZ109" s="10" t="n"/>
      <c r="BA109" s="10" t="n"/>
      <c r="BB109" s="10" t="n"/>
      <c r="BC109" s="10" t="n"/>
      <c r="BD109" s="11" t="n"/>
      <c r="BE109" s="10" t="n"/>
      <c r="BF109" s="10" t="n"/>
      <c r="BG109" s="10" t="n"/>
      <c r="BH109" s="10" t="n"/>
      <c r="BI109" s="10" t="n"/>
      <c r="BJ109" s="10" t="n"/>
      <c r="BK109" s="10" t="n"/>
      <c r="BL109" s="10" t="n"/>
      <c r="BM109" s="10" t="n"/>
    </row>
    <row r="110" ht="15.75" customHeight="1" s="218">
      <c r="A110" s="10" t="n"/>
      <c r="B110" s="10" t="n"/>
      <c r="C110" s="10" t="n"/>
      <c r="D110" s="10" t="n"/>
      <c r="E110" s="10" t="n"/>
      <c r="F110" s="10" t="n"/>
      <c r="G110" s="11" t="n"/>
      <c r="H110" s="10" t="n"/>
      <c r="I110" s="10" t="n"/>
      <c r="J110" s="10" t="n"/>
      <c r="K110" s="10" t="n"/>
      <c r="L110" s="10" t="n"/>
      <c r="M110" s="13" t="n"/>
      <c r="N110" s="13" t="n"/>
      <c r="O110" s="13" t="n"/>
      <c r="P110" s="13" t="n"/>
      <c r="Q110" s="10" t="n"/>
      <c r="R110" s="10" t="n"/>
      <c r="S110" s="10" t="n"/>
      <c r="T110" s="10" t="n"/>
      <c r="U110" s="10" t="n"/>
      <c r="V110" s="10" t="n"/>
      <c r="W110" s="10" t="n"/>
      <c r="X110" s="10" t="n"/>
      <c r="Y110" s="11" t="n"/>
      <c r="Z110" s="11" t="n"/>
      <c r="AA110" s="11" t="n"/>
      <c r="AB110" s="11" t="n"/>
      <c r="AC110" s="11" t="n"/>
      <c r="AD110" s="11" t="n"/>
      <c r="AE110" s="10" t="n"/>
      <c r="AF110" s="10" t="n"/>
      <c r="AG110" s="10" t="n"/>
      <c r="AH110" s="10" t="n"/>
      <c r="AI110" s="13" t="n"/>
      <c r="AJ110" s="13" t="n"/>
      <c r="AK110" s="13" t="n"/>
      <c r="AL110" s="13" t="n"/>
      <c r="AM110" s="13" t="n"/>
      <c r="AN110" s="13" t="n"/>
      <c r="AO110" s="13" t="n"/>
      <c r="AP110" s="14" t="n"/>
      <c r="AQ110" s="14" t="n"/>
      <c r="AR110" s="14" t="n"/>
      <c r="AS110" s="13" t="n"/>
      <c r="AT110" s="13" t="n"/>
      <c r="AU110" s="10" t="n"/>
      <c r="AV110" s="10" t="n"/>
      <c r="AW110" s="10" t="n"/>
      <c r="AX110" s="10" t="n"/>
      <c r="AY110" s="10" t="n"/>
      <c r="AZ110" s="10" t="n"/>
      <c r="BA110" s="10" t="n"/>
      <c r="BB110" s="10" t="n"/>
      <c r="BC110" s="10" t="n"/>
      <c r="BD110" s="11" t="n"/>
      <c r="BE110" s="10" t="n"/>
      <c r="BF110" s="10" t="n"/>
      <c r="BG110" s="10" t="n"/>
      <c r="BH110" s="10" t="n"/>
      <c r="BI110" s="10" t="n"/>
      <c r="BJ110" s="10" t="n"/>
      <c r="BK110" s="10" t="n"/>
      <c r="BL110" s="10" t="n"/>
      <c r="BM110" s="10" t="n"/>
    </row>
    <row r="111" ht="15.75" customHeight="1" s="218">
      <c r="A111" s="10" t="n"/>
      <c r="B111" s="10" t="n"/>
      <c r="C111" s="10" t="n"/>
      <c r="D111" s="10" t="n"/>
      <c r="E111" s="10" t="n"/>
      <c r="F111" s="10" t="n"/>
      <c r="G111" s="11" t="n"/>
      <c r="H111" s="10" t="n"/>
      <c r="I111" s="10" t="n"/>
      <c r="J111" s="10" t="n"/>
      <c r="K111" s="10" t="n"/>
      <c r="L111" s="10" t="n"/>
      <c r="M111" s="13" t="n"/>
      <c r="N111" s="13" t="n"/>
      <c r="O111" s="13" t="n"/>
      <c r="P111" s="13" t="n"/>
      <c r="Q111" s="10" t="n"/>
      <c r="R111" s="10" t="n"/>
      <c r="S111" s="10" t="n"/>
      <c r="T111" s="10" t="n"/>
      <c r="U111" s="10" t="n"/>
      <c r="V111" s="10" t="n"/>
      <c r="W111" s="10" t="n"/>
      <c r="X111" s="10" t="n"/>
      <c r="Y111" s="11" t="n"/>
      <c r="Z111" s="11" t="n"/>
      <c r="AA111" s="11" t="n"/>
      <c r="AB111" s="11" t="n"/>
      <c r="AC111" s="11" t="n"/>
      <c r="AD111" s="11" t="n"/>
      <c r="AE111" s="10" t="n"/>
      <c r="AF111" s="10" t="n"/>
      <c r="AG111" s="10" t="n"/>
      <c r="AH111" s="10" t="n"/>
      <c r="AI111" s="13" t="n"/>
      <c r="AJ111" s="13" t="n"/>
      <c r="AK111" s="13" t="n"/>
      <c r="AL111" s="13" t="n"/>
      <c r="AM111" s="13" t="n"/>
      <c r="AN111" s="13" t="n"/>
      <c r="AO111" s="13" t="n"/>
      <c r="AP111" s="14" t="n"/>
      <c r="AQ111" s="14" t="n"/>
      <c r="AR111" s="14" t="n"/>
      <c r="AS111" s="13" t="n"/>
      <c r="AT111" s="13" t="n"/>
      <c r="AU111" s="10" t="n"/>
      <c r="AV111" s="10" t="n"/>
      <c r="AW111" s="10" t="n"/>
      <c r="AX111" s="10" t="n"/>
      <c r="AY111" s="10" t="n"/>
      <c r="AZ111" s="10" t="n"/>
      <c r="BA111" s="10" t="n"/>
      <c r="BB111" s="10" t="n"/>
      <c r="BC111" s="10" t="n"/>
      <c r="BD111" s="11" t="n"/>
      <c r="BE111" s="10" t="n"/>
      <c r="BF111" s="10" t="n"/>
      <c r="BG111" s="10" t="n"/>
      <c r="BH111" s="10" t="n"/>
      <c r="BI111" s="10" t="n"/>
      <c r="BJ111" s="10" t="n"/>
      <c r="BK111" s="10" t="n"/>
      <c r="BL111" s="10" t="n"/>
      <c r="BM111" s="10" t="n"/>
    </row>
    <row r="112" ht="15.75" customHeight="1" s="218">
      <c r="A112" s="10" t="n"/>
      <c r="B112" s="10" t="n"/>
      <c r="C112" s="10" t="n"/>
      <c r="D112" s="10" t="n"/>
      <c r="E112" s="10" t="n"/>
      <c r="F112" s="10" t="n"/>
      <c r="G112" s="11" t="n"/>
      <c r="H112" s="10" t="n"/>
      <c r="I112" s="10" t="n"/>
      <c r="J112" s="10" t="n"/>
      <c r="K112" s="10" t="n"/>
      <c r="L112" s="10" t="n"/>
      <c r="M112" s="13" t="n"/>
      <c r="N112" s="13" t="n"/>
      <c r="O112" s="13" t="n"/>
      <c r="P112" s="13" t="n"/>
      <c r="Q112" s="10" t="n"/>
      <c r="R112" s="10" t="n"/>
      <c r="S112" s="10" t="n"/>
      <c r="T112" s="10" t="n"/>
      <c r="U112" s="10" t="n"/>
      <c r="V112" s="10" t="n"/>
      <c r="W112" s="10" t="n"/>
      <c r="X112" s="10" t="n"/>
      <c r="Y112" s="11" t="n"/>
      <c r="Z112" s="11" t="n"/>
      <c r="AA112" s="11" t="n"/>
      <c r="AB112" s="11" t="n"/>
      <c r="AC112" s="11" t="n"/>
      <c r="AD112" s="11" t="n"/>
      <c r="AE112" s="10" t="n"/>
      <c r="AF112" s="10" t="n"/>
      <c r="AG112" s="10" t="n"/>
      <c r="AH112" s="10" t="n"/>
      <c r="AI112" s="13" t="n"/>
      <c r="AJ112" s="13" t="n"/>
      <c r="AK112" s="13" t="n"/>
      <c r="AL112" s="13" t="n"/>
      <c r="AM112" s="13" t="n"/>
      <c r="AN112" s="13" t="n"/>
      <c r="AO112" s="13" t="n"/>
      <c r="AP112" s="14" t="n"/>
      <c r="AQ112" s="14" t="n"/>
      <c r="AR112" s="14" t="n"/>
      <c r="AS112" s="13" t="n"/>
      <c r="AT112" s="13" t="n"/>
      <c r="AU112" s="10" t="n"/>
      <c r="AV112" s="10" t="n"/>
      <c r="AW112" s="10" t="n"/>
      <c r="AX112" s="10" t="n"/>
      <c r="AY112" s="10" t="n"/>
      <c r="AZ112" s="10" t="n"/>
      <c r="BA112" s="10" t="n"/>
      <c r="BB112" s="10" t="n"/>
      <c r="BC112" s="10" t="n"/>
      <c r="BD112" s="11" t="n"/>
      <c r="BE112" s="10" t="n"/>
      <c r="BF112" s="10" t="n"/>
      <c r="BG112" s="10" t="n"/>
      <c r="BH112" s="10" t="n"/>
      <c r="BI112" s="10" t="n"/>
      <c r="BJ112" s="10" t="n"/>
      <c r="BK112" s="10" t="n"/>
      <c r="BL112" s="10" t="n"/>
      <c r="BM112" s="10" t="n"/>
    </row>
    <row r="113" ht="15.75" customHeight="1" s="218">
      <c r="A113" s="10" t="n"/>
      <c r="B113" s="10" t="n"/>
      <c r="C113" s="10" t="n"/>
      <c r="D113" s="10" t="n"/>
      <c r="E113" s="10" t="n"/>
      <c r="F113" s="10" t="n"/>
      <c r="G113" s="11" t="n"/>
      <c r="H113" s="10" t="n"/>
      <c r="I113" s="10" t="n"/>
      <c r="J113" s="10" t="n"/>
      <c r="K113" s="10" t="n"/>
      <c r="L113" s="10" t="n"/>
      <c r="M113" s="13" t="n"/>
      <c r="N113" s="13" t="n"/>
      <c r="O113" s="13" t="n"/>
      <c r="P113" s="13" t="n"/>
      <c r="Q113" s="10" t="n"/>
      <c r="R113" s="10" t="n"/>
      <c r="S113" s="10" t="n"/>
      <c r="T113" s="10" t="n"/>
      <c r="U113" s="10" t="n"/>
      <c r="V113" s="10" t="n"/>
      <c r="W113" s="10" t="n"/>
      <c r="X113" s="10" t="n"/>
      <c r="Y113" s="11" t="n"/>
      <c r="Z113" s="11" t="n"/>
      <c r="AA113" s="11" t="n"/>
      <c r="AB113" s="11" t="n"/>
      <c r="AC113" s="11" t="n"/>
      <c r="AD113" s="11" t="n"/>
      <c r="AE113" s="10" t="n"/>
      <c r="AF113" s="10" t="n"/>
      <c r="AG113" s="10" t="n"/>
      <c r="AH113" s="10" t="n"/>
      <c r="AI113" s="13" t="n"/>
      <c r="AJ113" s="13" t="n"/>
      <c r="AK113" s="13" t="n"/>
      <c r="AL113" s="13" t="n"/>
      <c r="AM113" s="13" t="n"/>
      <c r="AN113" s="13" t="n"/>
      <c r="AO113" s="13" t="n"/>
      <c r="AP113" s="14" t="n"/>
      <c r="AQ113" s="14" t="n"/>
      <c r="AR113" s="14" t="n"/>
      <c r="AS113" s="13" t="n"/>
      <c r="AT113" s="13" t="n"/>
      <c r="AU113" s="10" t="n"/>
      <c r="AV113" s="10" t="n"/>
      <c r="AW113" s="10" t="n"/>
      <c r="AX113" s="10" t="n"/>
      <c r="AY113" s="10" t="n"/>
      <c r="AZ113" s="10" t="n"/>
      <c r="BA113" s="10" t="n"/>
      <c r="BB113" s="10" t="n"/>
      <c r="BC113" s="10" t="n"/>
      <c r="BD113" s="11" t="n"/>
      <c r="BE113" s="10" t="n"/>
      <c r="BF113" s="10" t="n"/>
      <c r="BG113" s="10" t="n"/>
      <c r="BH113" s="10" t="n"/>
      <c r="BI113" s="10" t="n"/>
      <c r="BJ113" s="10" t="n"/>
      <c r="BK113" s="10" t="n"/>
      <c r="BL113" s="10" t="n"/>
      <c r="BM113" s="10" t="n"/>
    </row>
    <row r="114" ht="15.75" customHeight="1" s="218">
      <c r="A114" s="10" t="n"/>
      <c r="B114" s="10" t="n"/>
      <c r="C114" s="10" t="n"/>
      <c r="D114" s="10" t="n"/>
      <c r="E114" s="10" t="n"/>
      <c r="F114" s="10" t="n"/>
      <c r="G114" s="11" t="n"/>
      <c r="H114" s="10" t="n"/>
      <c r="I114" s="10" t="n"/>
      <c r="J114" s="10" t="n"/>
      <c r="K114" s="10" t="n"/>
      <c r="L114" s="10" t="n"/>
      <c r="M114" s="13" t="n"/>
      <c r="N114" s="13" t="n"/>
      <c r="O114" s="13" t="n"/>
      <c r="P114" s="13" t="n"/>
      <c r="Q114" s="10" t="n"/>
      <c r="R114" s="10" t="n"/>
      <c r="S114" s="10" t="n"/>
      <c r="T114" s="10" t="n"/>
      <c r="U114" s="10" t="n"/>
      <c r="V114" s="10" t="n"/>
      <c r="W114" s="10" t="n"/>
      <c r="X114" s="10" t="n"/>
      <c r="Y114" s="11" t="n"/>
      <c r="Z114" s="11" t="n"/>
      <c r="AA114" s="11" t="n"/>
      <c r="AB114" s="11" t="n"/>
      <c r="AC114" s="11" t="n"/>
      <c r="AD114" s="11" t="n"/>
      <c r="AE114" s="10" t="n"/>
      <c r="AF114" s="10" t="n"/>
      <c r="AG114" s="10" t="n"/>
      <c r="AH114" s="10" t="n"/>
      <c r="AI114" s="13" t="n"/>
      <c r="AJ114" s="13" t="n"/>
      <c r="AK114" s="13" t="n"/>
      <c r="AL114" s="13" t="n"/>
      <c r="AM114" s="13" t="n"/>
      <c r="AN114" s="13" t="n"/>
      <c r="AO114" s="13" t="n"/>
      <c r="AP114" s="14" t="n"/>
      <c r="AQ114" s="14" t="n"/>
      <c r="AR114" s="14" t="n"/>
      <c r="AS114" s="13" t="n"/>
      <c r="AT114" s="13" t="n"/>
      <c r="AU114" s="10" t="n"/>
      <c r="AV114" s="10" t="n"/>
      <c r="AW114" s="10" t="n"/>
      <c r="AX114" s="10" t="n"/>
      <c r="AY114" s="10" t="n"/>
      <c r="AZ114" s="10" t="n"/>
      <c r="BA114" s="10" t="n"/>
      <c r="BB114" s="10" t="n"/>
      <c r="BC114" s="10" t="n"/>
      <c r="BD114" s="11" t="n"/>
      <c r="BE114" s="10" t="n"/>
      <c r="BF114" s="10" t="n"/>
      <c r="BG114" s="10" t="n"/>
      <c r="BH114" s="10" t="n"/>
      <c r="BI114" s="10" t="n"/>
      <c r="BJ114" s="10" t="n"/>
      <c r="BK114" s="10" t="n"/>
      <c r="BL114" s="10" t="n"/>
      <c r="BM114" s="10" t="n"/>
    </row>
    <row r="115" ht="15.75" customHeight="1" s="218">
      <c r="A115" s="10" t="n"/>
      <c r="B115" s="10" t="n"/>
      <c r="C115" s="10" t="n"/>
      <c r="D115" s="10" t="n"/>
      <c r="E115" s="10" t="n"/>
      <c r="F115" s="10" t="n"/>
      <c r="G115" s="11" t="n"/>
      <c r="H115" s="10" t="n"/>
      <c r="I115" s="10" t="n"/>
      <c r="J115" s="10" t="n"/>
      <c r="K115" s="10" t="n"/>
      <c r="L115" s="10" t="n"/>
      <c r="M115" s="13" t="n"/>
      <c r="N115" s="13" t="n"/>
      <c r="O115" s="13" t="n"/>
      <c r="P115" s="13" t="n"/>
      <c r="Q115" s="10" t="n"/>
      <c r="R115" s="10" t="n"/>
      <c r="S115" s="10" t="n"/>
      <c r="T115" s="10" t="n"/>
      <c r="U115" s="10" t="n"/>
      <c r="V115" s="10" t="n"/>
      <c r="W115" s="10" t="n"/>
      <c r="X115" s="10" t="n"/>
      <c r="Y115" s="11" t="n"/>
      <c r="Z115" s="11" t="n"/>
      <c r="AA115" s="11" t="n"/>
      <c r="AB115" s="11" t="n"/>
      <c r="AC115" s="11" t="n"/>
      <c r="AD115" s="11" t="n"/>
      <c r="AE115" s="10" t="n"/>
      <c r="AF115" s="10" t="n"/>
      <c r="AG115" s="10" t="n"/>
      <c r="AH115" s="10" t="n"/>
      <c r="AI115" s="13" t="n"/>
      <c r="AJ115" s="13" t="n"/>
      <c r="AK115" s="13" t="n"/>
      <c r="AL115" s="13" t="n"/>
      <c r="AM115" s="13" t="n"/>
      <c r="AN115" s="13" t="n"/>
      <c r="AO115" s="13" t="n"/>
      <c r="AP115" s="14" t="n"/>
      <c r="AQ115" s="14" t="n"/>
      <c r="AR115" s="14" t="n"/>
      <c r="AS115" s="13" t="n"/>
      <c r="AT115" s="13" t="n"/>
      <c r="AU115" s="10" t="n"/>
      <c r="AV115" s="10" t="n"/>
      <c r="AW115" s="10" t="n"/>
      <c r="AX115" s="10" t="n"/>
      <c r="AY115" s="10" t="n"/>
      <c r="AZ115" s="10" t="n"/>
      <c r="BA115" s="10" t="n"/>
      <c r="BB115" s="10" t="n"/>
      <c r="BC115" s="10" t="n"/>
      <c r="BD115" s="11" t="n"/>
      <c r="BE115" s="10" t="n"/>
      <c r="BF115" s="10" t="n"/>
      <c r="BG115" s="10" t="n"/>
      <c r="BH115" s="10" t="n"/>
      <c r="BI115" s="10" t="n"/>
      <c r="BJ115" s="10" t="n"/>
      <c r="BK115" s="10" t="n"/>
      <c r="BL115" s="10" t="n"/>
      <c r="BM115" s="10" t="n"/>
    </row>
    <row r="116" ht="15.75" customHeight="1" s="218">
      <c r="A116" s="10" t="n"/>
      <c r="B116" s="10" t="n"/>
      <c r="C116" s="10" t="n"/>
      <c r="D116" s="10" t="n"/>
      <c r="E116" s="10" t="n"/>
      <c r="F116" s="10" t="n"/>
      <c r="G116" s="11" t="n"/>
      <c r="H116" s="10" t="n"/>
      <c r="I116" s="10" t="n"/>
      <c r="J116" s="10" t="n"/>
      <c r="K116" s="10" t="n"/>
      <c r="L116" s="10" t="n"/>
      <c r="M116" s="13" t="n"/>
      <c r="N116" s="13" t="n"/>
      <c r="O116" s="13" t="n"/>
      <c r="P116" s="13" t="n"/>
      <c r="Q116" s="10" t="n"/>
      <c r="R116" s="10" t="n"/>
      <c r="S116" s="10" t="n"/>
      <c r="T116" s="10" t="n"/>
      <c r="U116" s="10" t="n"/>
      <c r="V116" s="10" t="n"/>
      <c r="W116" s="10" t="n"/>
      <c r="X116" s="10" t="n"/>
      <c r="Y116" s="11" t="n"/>
      <c r="Z116" s="11" t="n"/>
      <c r="AA116" s="11" t="n"/>
      <c r="AB116" s="11" t="n"/>
      <c r="AC116" s="11" t="n"/>
      <c r="AD116" s="11" t="n"/>
      <c r="AE116" s="10" t="n"/>
      <c r="AF116" s="10" t="n"/>
      <c r="AG116" s="10" t="n"/>
      <c r="AH116" s="10" t="n"/>
      <c r="AI116" s="13" t="n"/>
      <c r="AJ116" s="13" t="n"/>
      <c r="AK116" s="13" t="n"/>
      <c r="AL116" s="13" t="n"/>
      <c r="AM116" s="13" t="n"/>
      <c r="AN116" s="13" t="n"/>
      <c r="AO116" s="13" t="n"/>
      <c r="AP116" s="14" t="n"/>
      <c r="AQ116" s="14" t="n"/>
      <c r="AR116" s="14" t="n"/>
      <c r="AS116" s="13" t="n"/>
      <c r="AT116" s="13" t="n"/>
      <c r="AU116" s="10" t="n"/>
      <c r="AV116" s="10" t="n"/>
      <c r="AW116" s="10" t="n"/>
      <c r="AX116" s="10" t="n"/>
      <c r="AY116" s="10" t="n"/>
      <c r="AZ116" s="10" t="n"/>
      <c r="BA116" s="10" t="n"/>
      <c r="BB116" s="10" t="n"/>
      <c r="BC116" s="10" t="n"/>
      <c r="BD116" s="11" t="n"/>
      <c r="BE116" s="10" t="n"/>
      <c r="BF116" s="10" t="n"/>
      <c r="BG116" s="10" t="n"/>
      <c r="BH116" s="10" t="n"/>
      <c r="BI116" s="10" t="n"/>
      <c r="BJ116" s="10" t="n"/>
      <c r="BK116" s="10" t="n"/>
      <c r="BL116" s="10" t="n"/>
      <c r="BM116" s="10" t="n"/>
    </row>
    <row r="117" ht="15.75" customHeight="1" s="218">
      <c r="A117" s="10" t="n"/>
      <c r="B117" s="10" t="n"/>
      <c r="C117" s="10" t="n"/>
      <c r="D117" s="10" t="n"/>
      <c r="E117" s="10" t="n"/>
      <c r="F117" s="10" t="n"/>
      <c r="G117" s="11" t="n"/>
      <c r="H117" s="10" t="n"/>
      <c r="I117" s="10" t="n"/>
      <c r="J117" s="10" t="n"/>
      <c r="K117" s="10" t="n"/>
      <c r="L117" s="10" t="n"/>
      <c r="M117" s="13" t="n"/>
      <c r="N117" s="13" t="n"/>
      <c r="O117" s="13" t="n"/>
      <c r="P117" s="13" t="n"/>
      <c r="Q117" s="10" t="n"/>
      <c r="R117" s="10" t="n"/>
      <c r="S117" s="10" t="n"/>
      <c r="T117" s="10" t="n"/>
      <c r="U117" s="10" t="n"/>
      <c r="V117" s="10" t="n"/>
      <c r="W117" s="10" t="n"/>
      <c r="X117" s="10" t="n"/>
      <c r="Y117" s="11" t="n"/>
      <c r="Z117" s="11" t="n"/>
      <c r="AA117" s="11" t="n"/>
      <c r="AB117" s="11" t="n"/>
      <c r="AC117" s="11" t="n"/>
      <c r="AD117" s="11" t="n"/>
      <c r="AE117" s="10" t="n"/>
      <c r="AF117" s="10" t="n"/>
      <c r="AG117" s="10" t="n"/>
      <c r="AH117" s="10" t="n"/>
      <c r="AI117" s="13" t="n"/>
      <c r="AJ117" s="13" t="n"/>
      <c r="AK117" s="13" t="n"/>
      <c r="AL117" s="13" t="n"/>
      <c r="AM117" s="13" t="n"/>
      <c r="AN117" s="13" t="n"/>
      <c r="AO117" s="13" t="n"/>
      <c r="AP117" s="14" t="n"/>
      <c r="AQ117" s="14" t="n"/>
      <c r="AR117" s="14" t="n"/>
      <c r="AS117" s="13" t="n"/>
      <c r="AT117" s="13" t="n"/>
      <c r="AU117" s="10" t="n"/>
      <c r="AV117" s="10" t="n"/>
      <c r="AW117" s="10" t="n"/>
      <c r="AX117" s="10" t="n"/>
      <c r="AY117" s="10" t="n"/>
      <c r="AZ117" s="10" t="n"/>
      <c r="BA117" s="10" t="n"/>
      <c r="BB117" s="10" t="n"/>
      <c r="BC117" s="10" t="n"/>
      <c r="BD117" s="11" t="n"/>
      <c r="BE117" s="10" t="n"/>
      <c r="BF117" s="10" t="n"/>
      <c r="BG117" s="10" t="n"/>
      <c r="BH117" s="10" t="n"/>
      <c r="BI117" s="10" t="n"/>
      <c r="BJ117" s="10" t="n"/>
      <c r="BK117" s="10" t="n"/>
      <c r="BL117" s="10" t="n"/>
      <c r="BM117" s="10" t="n"/>
    </row>
    <row r="118" ht="15.75" customHeight="1" s="218">
      <c r="A118" s="10" t="n"/>
      <c r="B118" s="10" t="n"/>
      <c r="C118" s="10" t="n"/>
      <c r="D118" s="10" t="n"/>
      <c r="E118" s="10" t="n"/>
      <c r="F118" s="10" t="n"/>
      <c r="G118" s="11" t="n"/>
      <c r="H118" s="10" t="n"/>
      <c r="I118" s="10" t="n"/>
      <c r="J118" s="10" t="n"/>
      <c r="K118" s="10" t="n"/>
      <c r="L118" s="10" t="n"/>
      <c r="M118" s="13" t="n"/>
      <c r="N118" s="13" t="n"/>
      <c r="O118" s="13" t="n"/>
      <c r="P118" s="13" t="n"/>
      <c r="Q118" s="10" t="n"/>
      <c r="R118" s="10" t="n"/>
      <c r="S118" s="10" t="n"/>
      <c r="T118" s="10" t="n"/>
      <c r="U118" s="10" t="n"/>
      <c r="V118" s="10" t="n"/>
      <c r="W118" s="10" t="n"/>
      <c r="X118" s="10" t="n"/>
      <c r="Y118" s="11" t="n"/>
      <c r="Z118" s="11" t="n"/>
      <c r="AA118" s="11" t="n"/>
      <c r="AB118" s="11" t="n"/>
      <c r="AC118" s="11" t="n"/>
      <c r="AD118" s="11" t="n"/>
      <c r="AE118" s="10" t="n"/>
      <c r="AF118" s="10" t="n"/>
      <c r="AG118" s="10" t="n"/>
      <c r="AH118" s="10" t="n"/>
      <c r="AI118" s="13" t="n"/>
      <c r="AJ118" s="13" t="n"/>
      <c r="AK118" s="13" t="n"/>
      <c r="AL118" s="13" t="n"/>
      <c r="AM118" s="13" t="n"/>
      <c r="AN118" s="13" t="n"/>
      <c r="AO118" s="13" t="n"/>
      <c r="AP118" s="14" t="n"/>
      <c r="AQ118" s="14" t="n"/>
      <c r="AR118" s="14" t="n"/>
      <c r="AS118" s="13" t="n"/>
      <c r="AT118" s="13" t="n"/>
      <c r="AU118" s="10" t="n"/>
      <c r="AV118" s="10" t="n"/>
      <c r="AW118" s="10" t="n"/>
      <c r="AX118" s="10" t="n"/>
      <c r="AY118" s="10" t="n"/>
      <c r="AZ118" s="10" t="n"/>
      <c r="BA118" s="10" t="n"/>
      <c r="BB118" s="10" t="n"/>
      <c r="BC118" s="10" t="n"/>
      <c r="BD118" s="11" t="n"/>
      <c r="BE118" s="10" t="n"/>
      <c r="BF118" s="10" t="n"/>
      <c r="BG118" s="10" t="n"/>
      <c r="BH118" s="10" t="n"/>
      <c r="BI118" s="10" t="n"/>
      <c r="BJ118" s="10" t="n"/>
      <c r="BK118" s="10" t="n"/>
      <c r="BL118" s="10" t="n"/>
      <c r="BM118" s="10" t="n"/>
    </row>
    <row r="119" ht="15.75" customHeight="1" s="218">
      <c r="A119" s="10" t="n"/>
      <c r="B119" s="10" t="n"/>
      <c r="C119" s="10" t="n"/>
      <c r="D119" s="10" t="n"/>
      <c r="E119" s="10" t="n"/>
      <c r="F119" s="10" t="n"/>
      <c r="G119" s="11" t="n"/>
      <c r="H119" s="10" t="n"/>
      <c r="I119" s="10" t="n"/>
      <c r="J119" s="10" t="n"/>
      <c r="K119" s="10" t="n"/>
      <c r="L119" s="10" t="n"/>
      <c r="M119" s="13" t="n"/>
      <c r="N119" s="13" t="n"/>
      <c r="O119" s="13" t="n"/>
      <c r="P119" s="13" t="n"/>
      <c r="Q119" s="10" t="n"/>
      <c r="R119" s="10" t="n"/>
      <c r="S119" s="10" t="n"/>
      <c r="T119" s="10" t="n"/>
      <c r="U119" s="10" t="n"/>
      <c r="V119" s="10" t="n"/>
      <c r="W119" s="10" t="n"/>
      <c r="X119" s="10" t="n"/>
      <c r="Y119" s="11" t="n"/>
      <c r="Z119" s="11" t="n"/>
      <c r="AA119" s="11" t="n"/>
      <c r="AB119" s="11" t="n"/>
      <c r="AC119" s="11" t="n"/>
      <c r="AD119" s="11" t="n"/>
      <c r="AE119" s="10" t="n"/>
      <c r="AF119" s="10" t="n"/>
      <c r="AG119" s="10" t="n"/>
      <c r="AH119" s="10" t="n"/>
      <c r="AI119" s="13" t="n"/>
      <c r="AJ119" s="13" t="n"/>
      <c r="AK119" s="13" t="n"/>
      <c r="AL119" s="13" t="n"/>
      <c r="AM119" s="13" t="n"/>
      <c r="AN119" s="13" t="n"/>
      <c r="AO119" s="13" t="n"/>
      <c r="AP119" s="14" t="n"/>
      <c r="AQ119" s="14" t="n"/>
      <c r="AR119" s="14" t="n"/>
      <c r="AS119" s="13" t="n"/>
      <c r="AT119" s="13" t="n"/>
      <c r="AU119" s="10" t="n"/>
      <c r="AV119" s="10" t="n"/>
      <c r="AW119" s="10" t="n"/>
      <c r="AX119" s="10" t="n"/>
      <c r="AY119" s="10" t="n"/>
      <c r="AZ119" s="10" t="n"/>
      <c r="BA119" s="10" t="n"/>
      <c r="BB119" s="10" t="n"/>
      <c r="BC119" s="10" t="n"/>
      <c r="BD119" s="11" t="n"/>
      <c r="BE119" s="10" t="n"/>
      <c r="BF119" s="10" t="n"/>
      <c r="BG119" s="10" t="n"/>
      <c r="BH119" s="10" t="n"/>
      <c r="BI119" s="10" t="n"/>
      <c r="BJ119" s="10" t="n"/>
      <c r="BK119" s="10" t="n"/>
      <c r="BL119" s="10" t="n"/>
      <c r="BM119" s="10" t="n"/>
    </row>
    <row r="120" ht="15.75" customHeight="1" s="218">
      <c r="A120" s="10" t="n"/>
      <c r="B120" s="10" t="n"/>
      <c r="C120" s="10" t="n"/>
      <c r="D120" s="10" t="n"/>
      <c r="E120" s="10" t="n"/>
      <c r="F120" s="10" t="n"/>
      <c r="G120" s="11" t="n"/>
      <c r="H120" s="10" t="n"/>
      <c r="I120" s="10" t="n"/>
      <c r="J120" s="10" t="n"/>
      <c r="K120" s="10" t="n"/>
      <c r="L120" s="10" t="n"/>
      <c r="M120" s="13" t="n"/>
      <c r="N120" s="13" t="n"/>
      <c r="O120" s="13" t="n"/>
      <c r="P120" s="13" t="n"/>
      <c r="Q120" s="10" t="n"/>
      <c r="R120" s="10" t="n"/>
      <c r="S120" s="10" t="n"/>
      <c r="T120" s="10" t="n"/>
      <c r="U120" s="10" t="n"/>
      <c r="V120" s="10" t="n"/>
      <c r="W120" s="10" t="n"/>
      <c r="X120" s="10" t="n"/>
      <c r="Y120" s="11" t="n"/>
      <c r="Z120" s="11" t="n"/>
      <c r="AA120" s="11" t="n"/>
      <c r="AB120" s="11" t="n"/>
      <c r="AC120" s="11" t="n"/>
      <c r="AD120" s="11" t="n"/>
      <c r="AE120" s="10" t="n"/>
      <c r="AF120" s="10" t="n"/>
      <c r="AG120" s="10" t="n"/>
      <c r="AH120" s="10" t="n"/>
      <c r="AI120" s="13" t="n"/>
      <c r="AJ120" s="13" t="n"/>
      <c r="AK120" s="13" t="n"/>
      <c r="AL120" s="13" t="n"/>
      <c r="AM120" s="13" t="n"/>
      <c r="AN120" s="13" t="n"/>
      <c r="AO120" s="13" t="n"/>
      <c r="AP120" s="14" t="n"/>
      <c r="AQ120" s="14" t="n"/>
      <c r="AR120" s="14" t="n"/>
      <c r="AS120" s="13" t="n"/>
      <c r="AT120" s="13" t="n"/>
      <c r="AU120" s="10" t="n"/>
      <c r="AV120" s="10" t="n"/>
      <c r="AW120" s="10" t="n"/>
      <c r="AX120" s="10" t="n"/>
      <c r="AY120" s="10" t="n"/>
      <c r="AZ120" s="10" t="n"/>
      <c r="BA120" s="10" t="n"/>
      <c r="BB120" s="10" t="n"/>
      <c r="BC120" s="10" t="n"/>
      <c r="BD120" s="11" t="n"/>
      <c r="BE120" s="10" t="n"/>
      <c r="BF120" s="10" t="n"/>
      <c r="BG120" s="10" t="n"/>
      <c r="BH120" s="10" t="n"/>
      <c r="BI120" s="10" t="n"/>
      <c r="BJ120" s="10" t="n"/>
      <c r="BK120" s="10" t="n"/>
      <c r="BL120" s="10" t="n"/>
      <c r="BM120" s="10" t="n"/>
    </row>
    <row r="121" ht="15.75" customHeight="1" s="218">
      <c r="A121" s="10" t="n"/>
      <c r="B121" s="10" t="n"/>
      <c r="C121" s="10" t="n"/>
      <c r="D121" s="10" t="n"/>
      <c r="E121" s="10" t="n"/>
      <c r="F121" s="10" t="n"/>
      <c r="G121" s="11" t="n"/>
      <c r="H121" s="10" t="n"/>
      <c r="I121" s="10" t="n"/>
      <c r="J121" s="10" t="n"/>
      <c r="K121" s="10" t="n"/>
      <c r="L121" s="10" t="n"/>
      <c r="M121" s="13" t="n"/>
      <c r="N121" s="13" t="n"/>
      <c r="O121" s="13" t="n"/>
      <c r="P121" s="13" t="n"/>
      <c r="Q121" s="10" t="n"/>
      <c r="R121" s="10" t="n"/>
      <c r="S121" s="10" t="n"/>
      <c r="T121" s="10" t="n"/>
      <c r="U121" s="10" t="n"/>
      <c r="V121" s="10" t="n"/>
      <c r="W121" s="10" t="n"/>
      <c r="X121" s="10" t="n"/>
      <c r="Y121" s="11" t="n"/>
      <c r="Z121" s="11" t="n"/>
      <c r="AA121" s="11" t="n"/>
      <c r="AB121" s="11" t="n"/>
      <c r="AC121" s="11" t="n"/>
      <c r="AD121" s="11" t="n"/>
      <c r="AE121" s="10" t="n"/>
      <c r="AF121" s="10" t="n"/>
      <c r="AG121" s="10" t="n"/>
      <c r="AH121" s="10" t="n"/>
      <c r="AI121" s="13" t="n"/>
      <c r="AJ121" s="13" t="n"/>
      <c r="AK121" s="13" t="n"/>
      <c r="AL121" s="13" t="n"/>
      <c r="AM121" s="13" t="n"/>
      <c r="AN121" s="13" t="n"/>
      <c r="AO121" s="13" t="n"/>
      <c r="AP121" s="14" t="n"/>
      <c r="AQ121" s="14" t="n"/>
      <c r="AR121" s="14" t="n"/>
      <c r="AS121" s="13" t="n"/>
      <c r="AT121" s="13" t="n"/>
      <c r="AU121" s="10" t="n"/>
      <c r="AV121" s="10" t="n"/>
      <c r="AW121" s="10" t="n"/>
      <c r="AX121" s="10" t="n"/>
      <c r="AY121" s="10" t="n"/>
      <c r="AZ121" s="10" t="n"/>
      <c r="BA121" s="10" t="n"/>
      <c r="BB121" s="10" t="n"/>
      <c r="BC121" s="10" t="n"/>
      <c r="BD121" s="11" t="n"/>
      <c r="BE121" s="10" t="n"/>
      <c r="BF121" s="10" t="n"/>
      <c r="BG121" s="10" t="n"/>
      <c r="BH121" s="10" t="n"/>
      <c r="BI121" s="10" t="n"/>
      <c r="BJ121" s="10" t="n"/>
      <c r="BK121" s="10" t="n"/>
      <c r="BL121" s="10" t="n"/>
      <c r="BM121" s="10" t="n"/>
    </row>
    <row r="122" ht="15.75" customHeight="1" s="218">
      <c r="A122" s="10" t="n"/>
      <c r="B122" s="10" t="n"/>
      <c r="C122" s="10" t="n"/>
      <c r="D122" s="10" t="n"/>
      <c r="E122" s="10" t="n"/>
      <c r="F122" s="10" t="n"/>
      <c r="G122" s="11" t="n"/>
      <c r="H122" s="10" t="n"/>
      <c r="I122" s="10" t="n"/>
      <c r="J122" s="10" t="n"/>
      <c r="K122" s="10" t="n"/>
      <c r="L122" s="10" t="n"/>
      <c r="M122" s="13" t="n"/>
      <c r="N122" s="13" t="n"/>
      <c r="O122" s="13" t="n"/>
      <c r="P122" s="13" t="n"/>
      <c r="Q122" s="10" t="n"/>
      <c r="R122" s="10" t="n"/>
      <c r="S122" s="10" t="n"/>
      <c r="T122" s="10" t="n"/>
      <c r="U122" s="10" t="n"/>
      <c r="V122" s="10" t="n"/>
      <c r="W122" s="10" t="n"/>
      <c r="X122" s="10" t="n"/>
      <c r="Y122" s="11" t="n"/>
      <c r="Z122" s="11" t="n"/>
      <c r="AA122" s="11" t="n"/>
      <c r="AB122" s="11" t="n"/>
      <c r="AC122" s="11" t="n"/>
      <c r="AD122" s="11" t="n"/>
      <c r="AE122" s="10" t="n"/>
      <c r="AF122" s="10" t="n"/>
      <c r="AG122" s="10" t="n"/>
      <c r="AH122" s="10" t="n"/>
      <c r="AI122" s="13" t="n"/>
      <c r="AJ122" s="13" t="n"/>
      <c r="AK122" s="13" t="n"/>
      <c r="AL122" s="13" t="n"/>
      <c r="AM122" s="13" t="n"/>
      <c r="AN122" s="13" t="n"/>
      <c r="AO122" s="13" t="n"/>
      <c r="AP122" s="14" t="n"/>
      <c r="AQ122" s="14" t="n"/>
      <c r="AR122" s="14" t="n"/>
      <c r="AS122" s="13" t="n"/>
      <c r="AT122" s="13" t="n"/>
      <c r="AU122" s="10" t="n"/>
      <c r="AV122" s="10" t="n"/>
      <c r="AW122" s="10" t="n"/>
      <c r="AX122" s="10" t="n"/>
      <c r="AY122" s="10" t="n"/>
      <c r="AZ122" s="10" t="n"/>
      <c r="BA122" s="10" t="n"/>
      <c r="BB122" s="10" t="n"/>
      <c r="BC122" s="10" t="n"/>
      <c r="BD122" s="11" t="n"/>
      <c r="BE122" s="10" t="n"/>
      <c r="BF122" s="10" t="n"/>
      <c r="BG122" s="10" t="n"/>
      <c r="BH122" s="10" t="n"/>
      <c r="BI122" s="10" t="n"/>
      <c r="BJ122" s="10" t="n"/>
      <c r="BK122" s="10" t="n"/>
      <c r="BL122" s="10" t="n"/>
      <c r="BM122" s="10" t="n"/>
    </row>
    <row r="123" ht="15.75" customHeight="1" s="218">
      <c r="A123" s="10" t="n"/>
      <c r="B123" s="10" t="n"/>
      <c r="C123" s="10" t="n"/>
      <c r="D123" s="10" t="n"/>
      <c r="E123" s="10" t="n"/>
      <c r="F123" s="10" t="n"/>
      <c r="G123" s="11" t="n"/>
      <c r="H123" s="10" t="n"/>
      <c r="I123" s="10" t="n"/>
      <c r="J123" s="10" t="n"/>
      <c r="K123" s="10" t="n"/>
      <c r="L123" s="10" t="n"/>
      <c r="M123" s="13" t="n"/>
      <c r="N123" s="13" t="n"/>
      <c r="O123" s="13" t="n"/>
      <c r="P123" s="13" t="n"/>
      <c r="Q123" s="10" t="n"/>
      <c r="R123" s="10" t="n"/>
      <c r="S123" s="10" t="n"/>
      <c r="T123" s="10" t="n"/>
      <c r="U123" s="10" t="n"/>
      <c r="V123" s="10" t="n"/>
      <c r="W123" s="10" t="n"/>
      <c r="X123" s="10" t="n"/>
      <c r="Y123" s="11" t="n"/>
      <c r="Z123" s="11" t="n"/>
      <c r="AA123" s="11" t="n"/>
      <c r="AB123" s="11" t="n"/>
      <c r="AC123" s="11" t="n"/>
      <c r="AD123" s="11" t="n"/>
      <c r="AE123" s="10" t="n"/>
      <c r="AF123" s="10" t="n"/>
      <c r="AG123" s="10" t="n"/>
      <c r="AH123" s="10" t="n"/>
      <c r="AI123" s="13" t="n"/>
      <c r="AJ123" s="13" t="n"/>
      <c r="AK123" s="13" t="n"/>
      <c r="AL123" s="13" t="n"/>
      <c r="AM123" s="13" t="n"/>
      <c r="AN123" s="13" t="n"/>
      <c r="AO123" s="13" t="n"/>
      <c r="AP123" s="14" t="n"/>
      <c r="AQ123" s="14" t="n"/>
      <c r="AR123" s="14" t="n"/>
      <c r="AS123" s="13" t="n"/>
      <c r="AT123" s="13" t="n"/>
      <c r="AU123" s="10" t="n"/>
      <c r="AV123" s="10" t="n"/>
      <c r="AW123" s="10" t="n"/>
      <c r="AX123" s="10" t="n"/>
      <c r="AY123" s="10" t="n"/>
      <c r="AZ123" s="10" t="n"/>
      <c r="BA123" s="10" t="n"/>
      <c r="BB123" s="10" t="n"/>
      <c r="BC123" s="10" t="n"/>
      <c r="BD123" s="11" t="n"/>
      <c r="BE123" s="10" t="n"/>
      <c r="BF123" s="10" t="n"/>
      <c r="BG123" s="10" t="n"/>
      <c r="BH123" s="10" t="n"/>
      <c r="BI123" s="10" t="n"/>
      <c r="BJ123" s="10" t="n"/>
      <c r="BK123" s="10" t="n"/>
      <c r="BL123" s="10" t="n"/>
      <c r="BM123" s="10" t="n"/>
    </row>
    <row r="124" ht="15.75" customHeight="1" s="218">
      <c r="A124" s="10" t="n"/>
      <c r="B124" s="10" t="n"/>
      <c r="C124" s="10" t="n"/>
      <c r="D124" s="10" t="n"/>
      <c r="E124" s="10" t="n"/>
      <c r="F124" s="10" t="n"/>
      <c r="H124" s="10" t="n"/>
      <c r="I124" s="10" t="n"/>
      <c r="J124" s="10" t="n"/>
      <c r="K124" s="10" t="n"/>
      <c r="L124" s="10" t="n"/>
      <c r="M124" s="13" t="n"/>
      <c r="N124" s="13" t="n"/>
      <c r="O124" s="13" t="n"/>
      <c r="P124" s="13" t="n"/>
      <c r="Q124" s="10" t="n"/>
      <c r="R124" s="10" t="n"/>
      <c r="S124" s="10" t="n"/>
      <c r="T124" s="10" t="n"/>
      <c r="U124" s="10" t="n"/>
      <c r="V124" s="10" t="n"/>
      <c r="W124" s="10" t="n"/>
      <c r="X124" s="10" t="n"/>
      <c r="Y124" s="11" t="n"/>
      <c r="Z124" s="11" t="n"/>
      <c r="AA124" s="11" t="n"/>
      <c r="AB124" s="11" t="n"/>
      <c r="AC124" s="11" t="n"/>
      <c r="AD124" s="11" t="n"/>
      <c r="AE124" s="10" t="n"/>
      <c r="AF124" s="10" t="n"/>
      <c r="AG124" s="10" t="n"/>
      <c r="AH124" s="10" t="n"/>
      <c r="AI124" s="13" t="n"/>
      <c r="AJ124" s="13" t="n"/>
      <c r="AK124" s="13" t="n"/>
      <c r="AL124" s="13" t="n"/>
      <c r="AM124" s="13" t="n"/>
      <c r="AN124" s="13" t="n"/>
      <c r="AO124" s="13" t="n"/>
      <c r="AP124" s="14" t="n"/>
      <c r="AQ124" s="14" t="n"/>
      <c r="AR124" s="14" t="n"/>
      <c r="AS124" s="13" t="n"/>
      <c r="AT124" s="13" t="n"/>
      <c r="AU124" s="10" t="n"/>
      <c r="AV124" s="10" t="n"/>
      <c r="AW124" s="10" t="n"/>
      <c r="AX124" s="10" t="n"/>
      <c r="AY124" s="10" t="n"/>
      <c r="AZ124" s="10" t="n"/>
      <c r="BA124" s="10" t="n"/>
      <c r="BB124" s="10" t="n"/>
      <c r="BC124" s="10" t="n"/>
      <c r="BD124" s="11" t="n"/>
      <c r="BE124" s="10" t="n"/>
      <c r="BF124" s="10" t="n"/>
      <c r="BG124" s="10" t="n"/>
      <c r="BH124" s="10" t="n"/>
      <c r="BI124" s="10" t="n"/>
      <c r="BJ124" s="10" t="n"/>
      <c r="BK124" s="10" t="n"/>
      <c r="BL124" s="10" t="n"/>
      <c r="BM124" s="10" t="n"/>
    </row>
    <row r="125" ht="15.75" customHeight="1" s="218">
      <c r="A125" s="10" t="n"/>
      <c r="B125" s="10" t="n"/>
      <c r="C125" s="10" t="n"/>
      <c r="D125" s="10" t="n"/>
      <c r="E125" s="10" t="n"/>
      <c r="F125" s="10" t="n"/>
      <c r="G125" s="11" t="n"/>
      <c r="H125" s="10" t="n"/>
      <c r="I125" s="10" t="n"/>
      <c r="J125" s="10" t="n"/>
      <c r="K125" s="10" t="n"/>
      <c r="L125" s="10" t="n"/>
      <c r="M125" s="13" t="n"/>
      <c r="N125" s="13" t="n"/>
      <c r="O125" s="13" t="n"/>
      <c r="P125" s="13" t="n"/>
      <c r="Q125" s="10" t="n"/>
      <c r="R125" s="10" t="n"/>
      <c r="S125" s="10" t="n"/>
      <c r="T125" s="10" t="n"/>
      <c r="U125" s="10" t="n"/>
      <c r="V125" s="10" t="n"/>
      <c r="W125" s="10" t="n"/>
      <c r="X125" s="10" t="n"/>
      <c r="Y125" s="11" t="n"/>
      <c r="Z125" s="11" t="n"/>
      <c r="AA125" s="11" t="n"/>
      <c r="AB125" s="11" t="n"/>
      <c r="AC125" s="11" t="n"/>
      <c r="AD125" s="11" t="n"/>
      <c r="AE125" s="10" t="n"/>
      <c r="AF125" s="10" t="n"/>
      <c r="AG125" s="10" t="n"/>
      <c r="AH125" s="10" t="n"/>
      <c r="AI125" s="13" t="n"/>
      <c r="AJ125" s="13" t="n"/>
      <c r="AK125" s="13" t="n"/>
      <c r="AL125" s="13" t="n"/>
      <c r="AM125" s="13" t="n"/>
      <c r="AN125" s="13" t="n"/>
      <c r="AO125" s="13" t="n"/>
      <c r="AP125" s="14" t="n"/>
      <c r="AQ125" s="14" t="n"/>
      <c r="AR125" s="14" t="n"/>
      <c r="AS125" s="13" t="n"/>
      <c r="AT125" s="13" t="n"/>
      <c r="AU125" s="10" t="n"/>
      <c r="AV125" s="10" t="n"/>
      <c r="AW125" s="10" t="n"/>
      <c r="AX125" s="10" t="n"/>
      <c r="AY125" s="10" t="n"/>
      <c r="AZ125" s="10" t="n"/>
      <c r="BA125" s="10" t="n"/>
      <c r="BB125" s="10" t="n"/>
      <c r="BC125" s="10" t="n"/>
      <c r="BD125" s="11" t="n"/>
      <c r="BE125" s="10" t="n"/>
      <c r="BF125" s="10" t="n"/>
      <c r="BG125" s="10" t="n"/>
      <c r="BH125" s="10" t="n"/>
      <c r="BI125" s="10" t="n"/>
      <c r="BJ125" s="10" t="n"/>
      <c r="BK125" s="10" t="n"/>
      <c r="BL125" s="10" t="n"/>
      <c r="BM125" s="10" t="n"/>
    </row>
    <row r="126" ht="15.75" customHeight="1" s="218">
      <c r="A126" s="10" t="n"/>
      <c r="B126" s="10" t="n"/>
      <c r="C126" s="10" t="n"/>
      <c r="D126" s="10" t="n"/>
      <c r="E126" s="10" t="n"/>
      <c r="F126" s="10" t="n"/>
      <c r="G126" s="11" t="n"/>
      <c r="H126" s="10" t="n"/>
      <c r="I126" s="10" t="n"/>
      <c r="J126" s="10" t="n"/>
      <c r="K126" s="10" t="n"/>
      <c r="L126" s="10" t="n"/>
      <c r="M126" s="13" t="n"/>
      <c r="N126" s="13" t="n"/>
      <c r="O126" s="13" t="n"/>
      <c r="P126" s="13" t="n"/>
      <c r="Q126" s="10" t="n"/>
      <c r="R126" s="10" t="n"/>
      <c r="S126" s="10" t="n"/>
      <c r="T126" s="10" t="n"/>
      <c r="U126" s="10" t="n"/>
      <c r="V126" s="10" t="n"/>
      <c r="W126" s="10" t="n"/>
      <c r="X126" s="10" t="n"/>
      <c r="Y126" s="11" t="n"/>
      <c r="Z126" s="11" t="n"/>
      <c r="AA126" s="11" t="n"/>
      <c r="AB126" s="11" t="n"/>
      <c r="AC126" s="11" t="n"/>
      <c r="AD126" s="11" t="n"/>
      <c r="AE126" s="10" t="n"/>
      <c r="AF126" s="10" t="n"/>
      <c r="AG126" s="10" t="n"/>
      <c r="AH126" s="10" t="n"/>
      <c r="AI126" s="13" t="n"/>
      <c r="AJ126" s="13" t="n"/>
      <c r="AK126" s="13" t="n"/>
      <c r="AL126" s="13" t="n"/>
      <c r="AM126" s="13" t="n"/>
      <c r="AN126" s="13" t="n"/>
      <c r="AO126" s="13" t="n"/>
      <c r="AP126" s="14" t="n"/>
      <c r="AQ126" s="14" t="n"/>
      <c r="AR126" s="14" t="n"/>
      <c r="AS126" s="13" t="n"/>
      <c r="AT126" s="13" t="n"/>
      <c r="AU126" s="10" t="n"/>
      <c r="AV126" s="10" t="n"/>
      <c r="AW126" s="10" t="n"/>
      <c r="AX126" s="10" t="n"/>
      <c r="AY126" s="10" t="n"/>
      <c r="AZ126" s="10" t="n"/>
      <c r="BA126" s="10" t="n"/>
      <c r="BB126" s="10" t="n"/>
      <c r="BC126" s="10" t="n"/>
      <c r="BD126" s="11" t="n"/>
      <c r="BE126" s="10" t="n"/>
      <c r="BF126" s="10" t="n"/>
      <c r="BG126" s="10" t="n"/>
      <c r="BH126" s="10" t="n"/>
      <c r="BI126" s="10" t="n"/>
      <c r="BJ126" s="10" t="n"/>
      <c r="BK126" s="10" t="n"/>
      <c r="BL126" s="10" t="n"/>
      <c r="BM126" s="10" t="n"/>
    </row>
    <row r="127" ht="15.75" customHeight="1" s="218">
      <c r="A127" s="10" t="n"/>
      <c r="B127" s="10" t="n"/>
      <c r="C127" s="10" t="n"/>
      <c r="D127" s="10" t="n"/>
      <c r="E127" s="10" t="n"/>
      <c r="F127" s="10" t="n"/>
      <c r="G127" s="11" t="n"/>
      <c r="H127" s="10" t="n"/>
      <c r="I127" s="10" t="n"/>
      <c r="J127" s="10" t="n"/>
      <c r="K127" s="10" t="n"/>
      <c r="L127" s="10" t="n"/>
      <c r="M127" s="13" t="n"/>
      <c r="N127" s="13" t="n"/>
      <c r="O127" s="13" t="n"/>
      <c r="P127" s="13" t="n"/>
      <c r="Q127" s="10" t="n"/>
      <c r="R127" s="10" t="n"/>
      <c r="S127" s="10" t="n"/>
      <c r="T127" s="10" t="n"/>
      <c r="U127" s="10" t="n"/>
      <c r="V127" s="10" t="n"/>
      <c r="W127" s="10" t="n"/>
      <c r="X127" s="10" t="n"/>
      <c r="Y127" s="11" t="n"/>
      <c r="Z127" s="11" t="n"/>
      <c r="AA127" s="11" t="n"/>
      <c r="AB127" s="11" t="n"/>
      <c r="AC127" s="11" t="n"/>
      <c r="AD127" s="11" t="n"/>
      <c r="AE127" s="10" t="n"/>
      <c r="AF127" s="10" t="n"/>
      <c r="AG127" s="10" t="n"/>
      <c r="AH127" s="10" t="n"/>
      <c r="AI127" s="13" t="n"/>
      <c r="AJ127" s="13" t="n"/>
      <c r="AK127" s="13" t="n"/>
      <c r="AL127" s="13" t="n"/>
      <c r="AM127" s="13" t="n"/>
      <c r="AN127" s="13" t="n"/>
      <c r="AO127" s="13" t="n"/>
      <c r="AP127" s="14" t="n"/>
      <c r="AQ127" s="14" t="n"/>
      <c r="AR127" s="14" t="n"/>
      <c r="AS127" s="13" t="n"/>
      <c r="AT127" s="13" t="n"/>
      <c r="AU127" s="10" t="n"/>
      <c r="AV127" s="10" t="n"/>
      <c r="AW127" s="10" t="n"/>
      <c r="AX127" s="10" t="n"/>
      <c r="AY127" s="10" t="n"/>
      <c r="AZ127" s="10" t="n"/>
      <c r="BA127" s="10" t="n"/>
      <c r="BB127" s="10" t="n"/>
      <c r="BC127" s="10" t="n"/>
      <c r="BD127" s="11" t="n"/>
      <c r="BE127" s="10" t="n"/>
      <c r="BF127" s="10" t="n"/>
      <c r="BG127" s="10" t="n"/>
      <c r="BH127" s="10" t="n"/>
      <c r="BI127" s="10" t="n"/>
      <c r="BJ127" s="10" t="n"/>
      <c r="BK127" s="10" t="n"/>
      <c r="BL127" s="10" t="n"/>
      <c r="BM127" s="10" t="n"/>
    </row>
    <row r="128" ht="15.75" customHeight="1" s="218">
      <c r="A128" s="10" t="n"/>
      <c r="B128" s="10" t="n"/>
      <c r="C128" s="10" t="n"/>
      <c r="D128" s="10" t="n"/>
      <c r="E128" s="10" t="n"/>
      <c r="F128" s="10" t="n"/>
      <c r="G128" s="11" t="n"/>
      <c r="H128" s="10" t="n"/>
      <c r="I128" s="10" t="n"/>
      <c r="J128" s="10" t="n"/>
      <c r="K128" s="10" t="n"/>
      <c r="L128" s="10" t="n"/>
      <c r="M128" s="13" t="n"/>
      <c r="N128" s="13" t="n"/>
      <c r="O128" s="13" t="n"/>
      <c r="P128" s="13" t="n"/>
      <c r="Q128" s="10" t="n"/>
      <c r="R128" s="10" t="n"/>
      <c r="S128" s="10" t="n"/>
      <c r="T128" s="10" t="n"/>
      <c r="U128" s="10" t="n"/>
      <c r="V128" s="10" t="n"/>
      <c r="W128" s="10" t="n"/>
      <c r="X128" s="10" t="n"/>
      <c r="Y128" s="11" t="n"/>
      <c r="Z128" s="11" t="n"/>
      <c r="AA128" s="11" t="n"/>
      <c r="AB128" s="11" t="n"/>
      <c r="AC128" s="11" t="n"/>
      <c r="AD128" s="11" t="n"/>
      <c r="AE128" s="10" t="n"/>
      <c r="AF128" s="10" t="n"/>
      <c r="AG128" s="10" t="n"/>
      <c r="AH128" s="10" t="n"/>
      <c r="AI128" s="13" t="n"/>
      <c r="AJ128" s="13" t="n"/>
      <c r="AK128" s="13" t="n"/>
      <c r="AL128" s="13" t="n"/>
      <c r="AM128" s="13" t="n"/>
      <c r="AN128" s="13" t="n"/>
      <c r="AO128" s="13" t="n"/>
      <c r="AP128" s="14" t="n"/>
      <c r="AQ128" s="14" t="n"/>
      <c r="AR128" s="14" t="n"/>
      <c r="AS128" s="13" t="n"/>
      <c r="AT128" s="13" t="n"/>
      <c r="AU128" s="10" t="n"/>
      <c r="AV128" s="10" t="n"/>
      <c r="AW128" s="10" t="n"/>
      <c r="AX128" s="10" t="n"/>
      <c r="AY128" s="10" t="n"/>
      <c r="AZ128" s="10" t="n"/>
      <c r="BA128" s="10" t="n"/>
      <c r="BB128" s="10" t="n"/>
      <c r="BC128" s="10" t="n"/>
      <c r="BD128" s="11" t="n"/>
      <c r="BE128" s="10" t="n"/>
      <c r="BF128" s="10" t="n"/>
      <c r="BG128" s="10" t="n"/>
      <c r="BH128" s="10" t="n"/>
      <c r="BI128" s="10" t="n"/>
      <c r="BJ128" s="10" t="n"/>
      <c r="BK128" s="10" t="n"/>
      <c r="BL128" s="10" t="n"/>
      <c r="BM128" s="10" t="n"/>
    </row>
    <row r="129" ht="15.75" customHeight="1" s="218">
      <c r="A129" s="10" t="n"/>
      <c r="B129" s="10" t="n"/>
      <c r="C129" s="10" t="n"/>
      <c r="D129" s="10" t="n"/>
      <c r="E129" s="10" t="n"/>
      <c r="F129" s="10" t="n"/>
      <c r="G129" s="11" t="n"/>
      <c r="H129" s="10" t="n"/>
      <c r="I129" s="10" t="n"/>
      <c r="J129" s="10" t="n"/>
      <c r="K129" s="10" t="n"/>
      <c r="L129" s="10" t="n"/>
      <c r="M129" s="13" t="n"/>
      <c r="N129" s="13" t="n"/>
      <c r="O129" s="13" t="n"/>
      <c r="P129" s="13" t="n"/>
      <c r="Q129" s="10" t="n"/>
      <c r="R129" s="10" t="n"/>
      <c r="S129" s="10" t="n"/>
      <c r="T129" s="10" t="n"/>
      <c r="U129" s="10" t="n"/>
      <c r="V129" s="10" t="n"/>
      <c r="W129" s="10" t="n"/>
      <c r="X129" s="10" t="n"/>
      <c r="Y129" s="11" t="n"/>
      <c r="Z129" s="11" t="n"/>
      <c r="AA129" s="11" t="n"/>
      <c r="AB129" s="11" t="n"/>
      <c r="AC129" s="11" t="n"/>
      <c r="AD129" s="11" t="n"/>
      <c r="AE129" s="10" t="n"/>
      <c r="AF129" s="10" t="n"/>
      <c r="AG129" s="10" t="n"/>
      <c r="AH129" s="10" t="n"/>
      <c r="AI129" s="13" t="n"/>
      <c r="AJ129" s="13" t="n"/>
      <c r="AK129" s="13" t="n"/>
      <c r="AL129" s="13" t="n"/>
      <c r="AM129" s="13" t="n"/>
      <c r="AN129" s="13" t="n"/>
      <c r="AO129" s="13" t="n"/>
      <c r="AP129" s="14" t="n"/>
      <c r="AQ129" s="14" t="n"/>
      <c r="AR129" s="14" t="n"/>
      <c r="AS129" s="13" t="n"/>
      <c r="AT129" s="13" t="n"/>
      <c r="AU129" s="10" t="n"/>
      <c r="AV129" s="10" t="n"/>
      <c r="AW129" s="10" t="n"/>
      <c r="AX129" s="10" t="n"/>
      <c r="AY129" s="10" t="n"/>
      <c r="AZ129" s="10" t="n"/>
      <c r="BA129" s="10" t="n"/>
      <c r="BB129" s="10" t="n"/>
      <c r="BC129" s="10" t="n"/>
      <c r="BD129" s="11" t="n"/>
      <c r="BE129" s="10" t="n"/>
      <c r="BF129" s="10" t="n"/>
      <c r="BG129" s="10" t="n"/>
      <c r="BH129" s="10" t="n"/>
      <c r="BI129" s="10" t="n"/>
      <c r="BJ129" s="10" t="n"/>
      <c r="BK129" s="10" t="n"/>
      <c r="BL129" s="10" t="n"/>
      <c r="BM129" s="10" t="n"/>
    </row>
    <row r="130" ht="15.75" customHeight="1" s="218">
      <c r="A130" s="10" t="n"/>
      <c r="B130" s="10" t="n"/>
      <c r="C130" s="10" t="n"/>
      <c r="D130" s="10" t="n"/>
      <c r="E130" s="10" t="n"/>
      <c r="F130" s="10" t="n"/>
      <c r="G130" s="11" t="n"/>
      <c r="H130" s="10" t="n"/>
      <c r="I130" s="10" t="n"/>
      <c r="J130" s="10" t="n"/>
      <c r="K130" s="10" t="n"/>
      <c r="L130" s="10" t="n"/>
      <c r="M130" s="13" t="n"/>
      <c r="N130" s="13" t="n"/>
      <c r="O130" s="13" t="n"/>
      <c r="P130" s="13" t="n"/>
      <c r="Q130" s="10" t="n"/>
      <c r="R130" s="10" t="n"/>
      <c r="S130" s="10" t="n"/>
      <c r="T130" s="10" t="n"/>
      <c r="U130" s="10" t="n"/>
      <c r="V130" s="10" t="n"/>
      <c r="W130" s="10" t="n"/>
      <c r="X130" s="10" t="n"/>
      <c r="Y130" s="11" t="n"/>
      <c r="Z130" s="11" t="n"/>
      <c r="AA130" s="11" t="n"/>
      <c r="AB130" s="11" t="n"/>
      <c r="AC130" s="11" t="n"/>
      <c r="AD130" s="11" t="n"/>
      <c r="AE130" s="10" t="n"/>
      <c r="AF130" s="10" t="n"/>
      <c r="AG130" s="10" t="n"/>
      <c r="AH130" s="10" t="n"/>
      <c r="AI130" s="13" t="n"/>
      <c r="AJ130" s="13" t="n"/>
      <c r="AK130" s="13" t="n"/>
      <c r="AL130" s="13" t="n"/>
      <c r="AM130" s="13" t="n"/>
      <c r="AN130" s="13" t="n"/>
      <c r="AO130" s="13" t="n"/>
      <c r="AP130" s="14" t="n"/>
      <c r="AQ130" s="14" t="n"/>
      <c r="AR130" s="14" t="n"/>
      <c r="AS130" s="13" t="n"/>
      <c r="AT130" s="13" t="n"/>
      <c r="AU130" s="10" t="n"/>
      <c r="AV130" s="10" t="n"/>
      <c r="AW130" s="10" t="n"/>
      <c r="AX130" s="10" t="n"/>
      <c r="AY130" s="10" t="n"/>
      <c r="AZ130" s="10" t="n"/>
      <c r="BA130" s="10" t="n"/>
      <c r="BB130" s="10" t="n"/>
      <c r="BC130" s="10" t="n"/>
      <c r="BD130" s="11" t="n"/>
      <c r="BE130" s="10" t="n"/>
      <c r="BF130" s="10" t="n"/>
      <c r="BG130" s="10" t="n"/>
      <c r="BH130" s="10" t="n"/>
      <c r="BI130" s="10" t="n"/>
      <c r="BJ130" s="10" t="n"/>
      <c r="BK130" s="10" t="n"/>
      <c r="BL130" s="10" t="n"/>
      <c r="BM130" s="10" t="n"/>
    </row>
    <row r="131" ht="15.75" customHeight="1" s="218">
      <c r="A131" s="10" t="n"/>
      <c r="B131" s="10" t="n"/>
      <c r="C131" s="10" t="n"/>
      <c r="D131" s="10" t="n"/>
      <c r="E131" s="10" t="n"/>
      <c r="F131" s="10" t="n"/>
      <c r="G131" s="11" t="n"/>
      <c r="H131" s="10" t="n"/>
      <c r="I131" s="10" t="n"/>
      <c r="J131" s="10" t="n"/>
      <c r="K131" s="10" t="n"/>
      <c r="L131" s="10" t="n"/>
      <c r="M131" s="13" t="n"/>
      <c r="N131" s="13" t="n"/>
      <c r="O131" s="13" t="n"/>
      <c r="P131" s="13" t="n"/>
      <c r="Q131" s="10" t="n"/>
      <c r="R131" s="10" t="n"/>
      <c r="S131" s="10" t="n"/>
      <c r="T131" s="10" t="n"/>
      <c r="U131" s="10" t="n"/>
      <c r="V131" s="10" t="n"/>
      <c r="W131" s="10" t="n"/>
      <c r="X131" s="10" t="n"/>
      <c r="Y131" s="11" t="n"/>
      <c r="Z131" s="11" t="n"/>
      <c r="AA131" s="11" t="n"/>
      <c r="AB131" s="11" t="n"/>
      <c r="AC131" s="11" t="n"/>
      <c r="AD131" s="11" t="n"/>
      <c r="AE131" s="10" t="n"/>
      <c r="AF131" s="10" t="n"/>
      <c r="AG131" s="10" t="n"/>
      <c r="AH131" s="10" t="n"/>
      <c r="AI131" s="13" t="n"/>
      <c r="AJ131" s="13" t="n"/>
      <c r="AK131" s="13" t="n"/>
      <c r="AL131" s="13" t="n"/>
      <c r="AM131" s="13" t="n"/>
      <c r="AN131" s="13" t="n"/>
      <c r="AO131" s="13" t="n"/>
      <c r="AP131" s="14" t="n"/>
      <c r="AQ131" s="14" t="n"/>
      <c r="AR131" s="14" t="n"/>
      <c r="AS131" s="13" t="n"/>
      <c r="AT131" s="13" t="n"/>
      <c r="AU131" s="10" t="n"/>
      <c r="AV131" s="10" t="n"/>
      <c r="AW131" s="10" t="n"/>
      <c r="AX131" s="10" t="n"/>
      <c r="AY131" s="10" t="n"/>
      <c r="AZ131" s="10" t="n"/>
      <c r="BA131" s="10" t="n"/>
      <c r="BB131" s="10" t="n"/>
      <c r="BC131" s="10" t="n"/>
      <c r="BD131" s="11" t="n"/>
      <c r="BE131" s="10" t="n"/>
      <c r="BF131" s="10" t="n"/>
      <c r="BG131" s="10" t="n"/>
      <c r="BH131" s="10" t="n"/>
      <c r="BI131" s="10" t="n"/>
      <c r="BJ131" s="10" t="n"/>
      <c r="BK131" s="10" t="n"/>
      <c r="BL131" s="10" t="n"/>
      <c r="BM131" s="10" t="n"/>
    </row>
    <row r="132" ht="15.75" customHeight="1" s="218">
      <c r="A132" s="10" t="n"/>
      <c r="B132" s="10" t="n"/>
      <c r="C132" s="10" t="n"/>
      <c r="D132" s="10" t="n"/>
      <c r="E132" s="10" t="n"/>
      <c r="F132" s="10" t="n"/>
      <c r="G132" s="11" t="n"/>
      <c r="H132" s="10" t="n"/>
      <c r="I132" s="10" t="n"/>
      <c r="J132" s="10" t="n"/>
      <c r="K132" s="10" t="n"/>
      <c r="L132" s="10" t="n"/>
      <c r="M132" s="13" t="n"/>
      <c r="N132" s="13" t="n"/>
      <c r="O132" s="13" t="n"/>
      <c r="P132" s="13" t="n"/>
      <c r="Q132" s="10" t="n"/>
      <c r="R132" s="10" t="n"/>
      <c r="S132" s="10" t="n"/>
      <c r="T132" s="10" t="n"/>
      <c r="U132" s="10" t="n"/>
      <c r="V132" s="10" t="n"/>
      <c r="W132" s="10" t="n"/>
      <c r="X132" s="10" t="n"/>
      <c r="Y132" s="11" t="n"/>
      <c r="Z132" s="11" t="n"/>
      <c r="AA132" s="11" t="n"/>
      <c r="AB132" s="11" t="n"/>
      <c r="AC132" s="11" t="n"/>
      <c r="AD132" s="11" t="n"/>
      <c r="AE132" s="10" t="n"/>
      <c r="AF132" s="10" t="n"/>
      <c r="AG132" s="10" t="n"/>
      <c r="AH132" s="10" t="n"/>
      <c r="AI132" s="13" t="n"/>
      <c r="AJ132" s="13" t="n"/>
      <c r="AK132" s="13" t="n"/>
      <c r="AL132" s="13" t="n"/>
      <c r="AM132" s="13" t="n"/>
      <c r="AN132" s="13" t="n"/>
      <c r="AO132" s="13" t="n"/>
      <c r="AP132" s="14" t="n"/>
      <c r="AQ132" s="14" t="n"/>
      <c r="AR132" s="14" t="n"/>
      <c r="AS132" s="13" t="n"/>
      <c r="AT132" s="13" t="n"/>
      <c r="AU132" s="10" t="n"/>
      <c r="AV132" s="10" t="n"/>
      <c r="AW132" s="10" t="n"/>
      <c r="AX132" s="10" t="n"/>
      <c r="AY132" s="10" t="n"/>
      <c r="AZ132" s="10" t="n"/>
      <c r="BA132" s="10" t="n"/>
      <c r="BB132" s="10" t="n"/>
      <c r="BC132" s="10" t="n"/>
      <c r="BD132" s="11" t="n"/>
      <c r="BE132" s="10" t="n"/>
      <c r="BF132" s="10" t="n"/>
      <c r="BG132" s="10" t="n"/>
      <c r="BH132" s="10" t="n"/>
      <c r="BI132" s="10" t="n"/>
      <c r="BJ132" s="10" t="n"/>
      <c r="BK132" s="10" t="n"/>
      <c r="BL132" s="10" t="n"/>
      <c r="BM132" s="10" t="n"/>
    </row>
    <row r="133" ht="15.75" customHeight="1" s="218">
      <c r="A133" s="10" t="n"/>
      <c r="B133" s="10" t="n"/>
      <c r="C133" s="10" t="n"/>
      <c r="D133" s="10" t="n"/>
      <c r="E133" s="10" t="n"/>
      <c r="F133" s="10" t="n"/>
      <c r="G133" s="11" t="n"/>
      <c r="H133" s="10" t="n"/>
      <c r="I133" s="10" t="n"/>
      <c r="J133" s="10" t="n"/>
      <c r="K133" s="10" t="n"/>
      <c r="L133" s="10" t="n"/>
      <c r="M133" s="13" t="n"/>
      <c r="N133" s="13" t="n"/>
      <c r="O133" s="13" t="n"/>
      <c r="P133" s="13" t="n"/>
      <c r="Q133" s="10" t="n"/>
      <c r="R133" s="10" t="n"/>
      <c r="S133" s="10" t="n"/>
      <c r="T133" s="10" t="n"/>
      <c r="U133" s="10" t="n"/>
      <c r="V133" s="10" t="n"/>
      <c r="W133" s="10" t="n"/>
      <c r="X133" s="10" t="n"/>
      <c r="Y133" s="11" t="n"/>
      <c r="Z133" s="11" t="n"/>
      <c r="AA133" s="11" t="n"/>
      <c r="AB133" s="11" t="n"/>
      <c r="AC133" s="11" t="n"/>
      <c r="AD133" s="11" t="n"/>
      <c r="AE133" s="10" t="n"/>
      <c r="AF133" s="10" t="n"/>
      <c r="AG133" s="10" t="n"/>
      <c r="AH133" s="10" t="n"/>
      <c r="AI133" s="13" t="n"/>
      <c r="AJ133" s="13" t="n"/>
      <c r="AK133" s="13" t="n"/>
      <c r="AL133" s="13" t="n"/>
      <c r="AM133" s="13" t="n"/>
      <c r="AN133" s="13" t="n"/>
      <c r="AO133" s="13" t="n"/>
      <c r="AP133" s="14" t="n"/>
      <c r="AQ133" s="14" t="n"/>
      <c r="AR133" s="14" t="n"/>
      <c r="AS133" s="13" t="n"/>
      <c r="AT133" s="13" t="n"/>
      <c r="AU133" s="10" t="n"/>
      <c r="AV133" s="10" t="n"/>
      <c r="AW133" s="10" t="n"/>
      <c r="AX133" s="10" t="n"/>
      <c r="AY133" s="10" t="n"/>
      <c r="AZ133" s="10" t="n"/>
      <c r="BA133" s="10" t="n"/>
      <c r="BB133" s="10" t="n"/>
      <c r="BC133" s="10" t="n"/>
      <c r="BD133" s="11" t="n"/>
      <c r="BE133" s="10" t="n"/>
      <c r="BF133" s="10" t="n"/>
      <c r="BG133" s="10" t="n"/>
      <c r="BH133" s="10" t="n"/>
      <c r="BI133" s="10" t="n"/>
      <c r="BJ133" s="10" t="n"/>
      <c r="BK133" s="10" t="n"/>
      <c r="BL133" s="10" t="n"/>
      <c r="BM133" s="10" t="n"/>
    </row>
    <row r="134" ht="15.75" customHeight="1" s="218">
      <c r="A134" s="10" t="n"/>
      <c r="B134" s="10" t="n"/>
      <c r="C134" s="10" t="n"/>
      <c r="D134" s="10" t="n"/>
      <c r="E134" s="10" t="n"/>
      <c r="F134" s="10" t="n"/>
      <c r="G134" s="11" t="n"/>
      <c r="H134" s="10" t="n"/>
      <c r="I134" s="10" t="n"/>
      <c r="J134" s="10" t="n"/>
      <c r="K134" s="10" t="n"/>
      <c r="L134" s="10" t="n"/>
      <c r="M134" s="13" t="n"/>
      <c r="N134" s="13" t="n"/>
      <c r="O134" s="13" t="n"/>
      <c r="P134" s="13" t="n"/>
      <c r="Q134" s="10" t="n"/>
      <c r="R134" s="10" t="n"/>
      <c r="S134" s="10" t="n"/>
      <c r="T134" s="10" t="n"/>
      <c r="U134" s="10" t="n"/>
      <c r="V134" s="10" t="n"/>
      <c r="W134" s="10" t="n"/>
      <c r="X134" s="10" t="n"/>
      <c r="Y134" s="11" t="n"/>
      <c r="Z134" s="11" t="n"/>
      <c r="AA134" s="11" t="n"/>
      <c r="AB134" s="11" t="n"/>
      <c r="AC134" s="11" t="n"/>
      <c r="AD134" s="11" t="n"/>
      <c r="AE134" s="10" t="n"/>
      <c r="AF134" s="10" t="n"/>
      <c r="AG134" s="10" t="n"/>
      <c r="AH134" s="10" t="n"/>
      <c r="AI134" s="13" t="n"/>
      <c r="AJ134" s="13" t="n"/>
      <c r="AK134" s="13" t="n"/>
      <c r="AL134" s="13" t="n"/>
      <c r="AM134" s="13" t="n"/>
      <c r="AN134" s="13" t="n"/>
      <c r="AO134" s="13" t="n"/>
      <c r="AP134" s="14" t="n"/>
      <c r="AQ134" s="14" t="n"/>
      <c r="AR134" s="14" t="n"/>
      <c r="AS134" s="13" t="n"/>
      <c r="AT134" s="13" t="n"/>
      <c r="AU134" s="10" t="n"/>
      <c r="AV134" s="10" t="n"/>
      <c r="AW134" s="10" t="n"/>
      <c r="AX134" s="10" t="n"/>
      <c r="AY134" s="10" t="n"/>
      <c r="AZ134" s="10" t="n"/>
      <c r="BA134" s="10" t="n"/>
      <c r="BB134" s="10" t="n"/>
      <c r="BC134" s="10" t="n"/>
      <c r="BD134" s="11" t="n"/>
      <c r="BE134" s="10" t="n"/>
      <c r="BF134" s="10" t="n"/>
      <c r="BG134" s="10" t="n"/>
      <c r="BH134" s="10" t="n"/>
      <c r="BI134" s="10" t="n"/>
      <c r="BJ134" s="10" t="n"/>
      <c r="BK134" s="10" t="n"/>
      <c r="BL134" s="10" t="n"/>
      <c r="BM134" s="10" t="n"/>
    </row>
    <row r="135" ht="15.75" customHeight="1" s="218">
      <c r="A135" s="10" t="n"/>
      <c r="B135" s="10" t="n"/>
      <c r="C135" s="10" t="n"/>
      <c r="D135" s="10" t="n"/>
      <c r="E135" s="10" t="n"/>
      <c r="F135" s="10" t="n"/>
      <c r="G135" s="11" t="n"/>
      <c r="H135" s="10" t="n"/>
      <c r="I135" s="10" t="n"/>
      <c r="J135" s="10" t="n"/>
      <c r="K135" s="10" t="n"/>
      <c r="L135" s="10" t="n"/>
      <c r="M135" s="13" t="n"/>
      <c r="N135" s="13" t="n"/>
      <c r="O135" s="13" t="n"/>
      <c r="P135" s="13" t="n"/>
      <c r="Q135" s="10" t="n"/>
      <c r="R135" s="10" t="n"/>
      <c r="S135" s="10" t="n"/>
      <c r="T135" s="10" t="n"/>
      <c r="U135" s="10" t="n"/>
      <c r="V135" s="10" t="n"/>
      <c r="W135" s="10" t="n"/>
      <c r="X135" s="10" t="n"/>
      <c r="Y135" s="11" t="n"/>
      <c r="Z135" s="11" t="n"/>
      <c r="AA135" s="11" t="n"/>
      <c r="AB135" s="11" t="n"/>
      <c r="AC135" s="11" t="n"/>
      <c r="AD135" s="11" t="n"/>
      <c r="AE135" s="10" t="n"/>
      <c r="AF135" s="10" t="n"/>
      <c r="AG135" s="10" t="n"/>
      <c r="AH135" s="10" t="n"/>
      <c r="AI135" s="13" t="n"/>
      <c r="AJ135" s="13" t="n"/>
      <c r="AK135" s="13" t="n"/>
      <c r="AL135" s="13" t="n"/>
      <c r="AM135" s="13" t="n"/>
      <c r="AN135" s="13" t="n"/>
      <c r="AO135" s="13" t="n"/>
      <c r="AP135" s="14" t="n"/>
      <c r="AQ135" s="14" t="n"/>
      <c r="AR135" s="14" t="n"/>
      <c r="AS135" s="13" t="n"/>
      <c r="AT135" s="13" t="n"/>
      <c r="AU135" s="10" t="n"/>
      <c r="AV135" s="10" t="n"/>
      <c r="AW135" s="10" t="n"/>
      <c r="AX135" s="10" t="n"/>
      <c r="AY135" s="10" t="n"/>
      <c r="AZ135" s="10" t="n"/>
      <c r="BA135" s="10" t="n"/>
      <c r="BB135" s="10" t="n"/>
      <c r="BC135" s="10" t="n"/>
      <c r="BD135" s="11" t="n"/>
      <c r="BE135" s="10" t="n"/>
      <c r="BF135" s="10" t="n"/>
      <c r="BG135" s="10" t="n"/>
      <c r="BH135" s="10" t="n"/>
      <c r="BI135" s="10" t="n"/>
      <c r="BJ135" s="10" t="n"/>
      <c r="BK135" s="10" t="n"/>
      <c r="BL135" s="10" t="n"/>
      <c r="BM135" s="10" t="n"/>
    </row>
    <row r="136" ht="15.75" customHeight="1" s="218">
      <c r="A136" s="10" t="n"/>
      <c r="B136" s="10" t="n"/>
      <c r="C136" s="10" t="n"/>
      <c r="D136" s="10" t="n"/>
      <c r="E136" s="10" t="n"/>
      <c r="F136" s="10" t="n"/>
      <c r="G136" s="11" t="n"/>
      <c r="H136" s="10" t="n"/>
      <c r="I136" s="10" t="n"/>
      <c r="J136" s="10" t="n"/>
      <c r="K136" s="10" t="n"/>
      <c r="L136" s="10" t="n"/>
      <c r="M136" s="13" t="n"/>
      <c r="N136" s="13" t="n"/>
      <c r="O136" s="13" t="n"/>
      <c r="P136" s="13" t="n"/>
      <c r="Q136" s="10" t="n"/>
      <c r="R136" s="10" t="n"/>
      <c r="S136" s="10" t="n"/>
      <c r="T136" s="10" t="n"/>
      <c r="U136" s="10" t="n"/>
      <c r="V136" s="10" t="n"/>
      <c r="W136" s="10" t="n"/>
      <c r="X136" s="10" t="n"/>
      <c r="Y136" s="11" t="n"/>
      <c r="Z136" s="11" t="n"/>
      <c r="AA136" s="11" t="n"/>
      <c r="AB136" s="11" t="n"/>
      <c r="AC136" s="11" t="n"/>
      <c r="AD136" s="11" t="n"/>
      <c r="AE136" s="10" t="n"/>
      <c r="AF136" s="10" t="n"/>
      <c r="AG136" s="10" t="n"/>
      <c r="AH136" s="10" t="n"/>
      <c r="AI136" s="13" t="n"/>
      <c r="AJ136" s="13" t="n"/>
      <c r="AK136" s="13" t="n"/>
      <c r="AL136" s="13" t="n"/>
      <c r="AM136" s="13" t="n"/>
      <c r="AN136" s="13" t="n"/>
      <c r="AO136" s="13" t="n"/>
      <c r="AP136" s="14" t="n"/>
      <c r="AQ136" s="14" t="n"/>
      <c r="AR136" s="14" t="n"/>
      <c r="AS136" s="13" t="n"/>
      <c r="AT136" s="13" t="n"/>
      <c r="AU136" s="10" t="n"/>
      <c r="AV136" s="10" t="n"/>
      <c r="AW136" s="10" t="n"/>
      <c r="AX136" s="10" t="n"/>
      <c r="AY136" s="10" t="n"/>
      <c r="AZ136" s="10" t="n"/>
      <c r="BA136" s="10" t="n"/>
      <c r="BB136" s="10" t="n"/>
      <c r="BC136" s="10" t="n"/>
      <c r="BD136" s="11" t="n"/>
      <c r="BE136" s="10" t="n"/>
      <c r="BF136" s="10" t="n"/>
      <c r="BG136" s="10" t="n"/>
      <c r="BH136" s="10" t="n"/>
      <c r="BI136" s="10" t="n"/>
      <c r="BJ136" s="10" t="n"/>
      <c r="BK136" s="10" t="n"/>
      <c r="BL136" s="10" t="n"/>
      <c r="BM136" s="10" t="n"/>
    </row>
    <row r="137" ht="15.75" customHeight="1" s="218">
      <c r="A137" s="10" t="n"/>
      <c r="B137" s="10" t="n"/>
      <c r="C137" s="10" t="n"/>
      <c r="D137" s="10" t="n"/>
      <c r="E137" s="10" t="n"/>
      <c r="F137" s="10" t="n"/>
      <c r="G137" s="11" t="n"/>
      <c r="H137" s="10" t="n"/>
      <c r="I137" s="10" t="n"/>
      <c r="J137" s="10" t="n"/>
      <c r="K137" s="10" t="n"/>
      <c r="L137" s="10" t="n"/>
      <c r="M137" s="13" t="n"/>
      <c r="N137" s="13" t="n"/>
      <c r="O137" s="13" t="n"/>
      <c r="P137" s="13" t="n"/>
      <c r="Q137" s="10" t="n"/>
      <c r="R137" s="10" t="n"/>
      <c r="S137" s="10" t="n"/>
      <c r="T137" s="10" t="n"/>
      <c r="U137" s="10" t="n"/>
      <c r="V137" s="10" t="n"/>
      <c r="W137" s="10" t="n"/>
      <c r="X137" s="10" t="n"/>
      <c r="Y137" s="11" t="n"/>
      <c r="Z137" s="11" t="n"/>
      <c r="AA137" s="11" t="n"/>
      <c r="AB137" s="11" t="n"/>
      <c r="AC137" s="11" t="n"/>
      <c r="AD137" s="11" t="n"/>
      <c r="AE137" s="10" t="n"/>
      <c r="AF137" s="10" t="n"/>
      <c r="AG137" s="10" t="n"/>
      <c r="AH137" s="10" t="n"/>
      <c r="AI137" s="13" t="n"/>
      <c r="AJ137" s="13" t="n"/>
      <c r="AK137" s="13" t="n"/>
      <c r="AL137" s="13" t="n"/>
      <c r="AM137" s="13" t="n"/>
      <c r="AN137" s="13" t="n"/>
      <c r="AO137" s="13" t="n"/>
      <c r="AP137" s="14" t="n"/>
      <c r="AQ137" s="14" t="n"/>
      <c r="AR137" s="14" t="n"/>
      <c r="AS137" s="13" t="n"/>
      <c r="AT137" s="13" t="n"/>
      <c r="AU137" s="10" t="n"/>
      <c r="AV137" s="10" t="n"/>
      <c r="AW137" s="10" t="n"/>
      <c r="AX137" s="10" t="n"/>
      <c r="AY137" s="10" t="n"/>
      <c r="AZ137" s="10" t="n"/>
      <c r="BA137" s="10" t="n"/>
      <c r="BB137" s="10" t="n"/>
      <c r="BC137" s="10" t="n"/>
      <c r="BD137" s="11" t="n"/>
      <c r="BE137" s="10" t="n"/>
      <c r="BF137" s="10" t="n"/>
      <c r="BG137" s="10" t="n"/>
      <c r="BH137" s="10" t="n"/>
      <c r="BI137" s="10" t="n"/>
      <c r="BJ137" s="10" t="n"/>
      <c r="BK137" s="10" t="n"/>
      <c r="BL137" s="10" t="n"/>
      <c r="BM137" s="10" t="n"/>
    </row>
    <row r="138" ht="15.75" customHeight="1" s="218">
      <c r="A138" s="10" t="n"/>
      <c r="B138" s="10" t="n"/>
      <c r="C138" s="10" t="n"/>
      <c r="D138" s="10" t="n"/>
      <c r="E138" s="10" t="n"/>
      <c r="F138" s="10" t="n"/>
      <c r="G138" s="11" t="n"/>
      <c r="H138" s="10" t="n"/>
      <c r="I138" s="10" t="n"/>
      <c r="J138" s="10" t="n"/>
      <c r="K138" s="10" t="n"/>
      <c r="L138" s="10" t="n"/>
      <c r="M138" s="13" t="n"/>
      <c r="N138" s="13" t="n"/>
      <c r="O138" s="13" t="n"/>
      <c r="P138" s="13" t="n"/>
      <c r="Q138" s="10" t="n"/>
      <c r="R138" s="10" t="n"/>
      <c r="S138" s="10" t="n"/>
      <c r="T138" s="10" t="n"/>
      <c r="U138" s="10" t="n"/>
      <c r="V138" s="10" t="n"/>
      <c r="W138" s="10" t="n"/>
      <c r="X138" s="10" t="n"/>
      <c r="Y138" s="11" t="n"/>
      <c r="Z138" s="11" t="n"/>
      <c r="AA138" s="11" t="n"/>
      <c r="AB138" s="11" t="n"/>
      <c r="AC138" s="11" t="n"/>
      <c r="AD138" s="11" t="n"/>
      <c r="AE138" s="10" t="n"/>
      <c r="AF138" s="10" t="n"/>
      <c r="AG138" s="10" t="n"/>
      <c r="AH138" s="10" t="n"/>
      <c r="AI138" s="13" t="n"/>
      <c r="AJ138" s="13" t="n"/>
      <c r="AK138" s="13" t="n"/>
      <c r="AL138" s="13" t="n"/>
      <c r="AM138" s="13" t="n"/>
      <c r="AN138" s="13" t="n"/>
      <c r="AO138" s="13" t="n"/>
      <c r="AP138" s="14" t="n"/>
      <c r="AQ138" s="14" t="n"/>
      <c r="AR138" s="14" t="n"/>
      <c r="AS138" s="13" t="n"/>
      <c r="AT138" s="13" t="n"/>
      <c r="AU138" s="10" t="n"/>
      <c r="AV138" s="10" t="n"/>
      <c r="AW138" s="10" t="n"/>
      <c r="AX138" s="10" t="n"/>
      <c r="AY138" s="10" t="n"/>
      <c r="AZ138" s="10" t="n"/>
      <c r="BA138" s="10" t="n"/>
      <c r="BB138" s="10" t="n"/>
      <c r="BC138" s="10" t="n"/>
      <c r="BD138" s="11" t="n"/>
      <c r="BE138" s="10" t="n"/>
      <c r="BF138" s="10" t="n"/>
      <c r="BG138" s="10" t="n"/>
      <c r="BH138" s="10" t="n"/>
      <c r="BI138" s="10" t="n"/>
      <c r="BJ138" s="10" t="n"/>
      <c r="BK138" s="10" t="n"/>
      <c r="BL138" s="10" t="n"/>
      <c r="BM138" s="10" t="n"/>
    </row>
    <row r="139" ht="15.75" customHeight="1" s="218">
      <c r="A139" s="10" t="n"/>
      <c r="B139" s="10" t="n"/>
      <c r="C139" s="10" t="n"/>
      <c r="D139" s="10" t="n"/>
      <c r="E139" s="10" t="n"/>
      <c r="F139" s="10" t="n"/>
      <c r="G139" s="11" t="n"/>
      <c r="H139" s="10" t="n"/>
      <c r="I139" s="10" t="n"/>
      <c r="J139" s="10" t="n"/>
      <c r="K139" s="10" t="n"/>
      <c r="L139" s="10" t="n"/>
      <c r="M139" s="13" t="n"/>
      <c r="N139" s="13" t="n"/>
      <c r="O139" s="13" t="n"/>
      <c r="P139" s="13" t="n"/>
      <c r="Q139" s="10" t="n"/>
      <c r="R139" s="10" t="n"/>
      <c r="S139" s="10" t="n"/>
      <c r="T139" s="10" t="n"/>
      <c r="U139" s="10" t="n"/>
      <c r="V139" s="10" t="n"/>
      <c r="W139" s="10" t="n"/>
      <c r="X139" s="10" t="n"/>
      <c r="Y139" s="11" t="n"/>
      <c r="Z139" s="11" t="n"/>
      <c r="AA139" s="11" t="n"/>
      <c r="AB139" s="11" t="n"/>
      <c r="AC139" s="11" t="n"/>
      <c r="AD139" s="11" t="n"/>
      <c r="AE139" s="10" t="n"/>
      <c r="AF139" s="10" t="n"/>
      <c r="AG139" s="10" t="n"/>
      <c r="AH139" s="10" t="n"/>
      <c r="AI139" s="13" t="n"/>
      <c r="AJ139" s="13" t="n"/>
      <c r="AK139" s="13" t="n"/>
      <c r="AL139" s="13" t="n"/>
      <c r="AM139" s="13" t="n"/>
      <c r="AN139" s="13" t="n"/>
      <c r="AO139" s="13" t="n"/>
      <c r="AP139" s="14" t="n"/>
      <c r="AQ139" s="14" t="n"/>
      <c r="AR139" s="14" t="n"/>
      <c r="AS139" s="13" t="n"/>
      <c r="AT139" s="13" t="n"/>
      <c r="AU139" s="10" t="n"/>
      <c r="AV139" s="10" t="n"/>
      <c r="AW139" s="10" t="n"/>
      <c r="AX139" s="10" t="n"/>
      <c r="AY139" s="10" t="n"/>
      <c r="AZ139" s="10" t="n"/>
      <c r="BA139" s="10" t="n"/>
      <c r="BB139" s="10" t="n"/>
      <c r="BC139" s="10" t="n"/>
      <c r="BD139" s="11" t="n"/>
      <c r="BE139" s="10" t="n"/>
      <c r="BF139" s="10" t="n"/>
      <c r="BG139" s="10" t="n"/>
      <c r="BH139" s="10" t="n"/>
      <c r="BI139" s="10" t="n"/>
      <c r="BJ139" s="10" t="n"/>
      <c r="BK139" s="10" t="n"/>
      <c r="BL139" s="10" t="n"/>
      <c r="BM139" s="10" t="n"/>
    </row>
    <row r="140" ht="15.75" customHeight="1" s="218">
      <c r="A140" s="10" t="n"/>
      <c r="B140" s="10" t="n"/>
      <c r="C140" s="10" t="n"/>
      <c r="D140" s="10" t="n"/>
      <c r="E140" s="10" t="n"/>
      <c r="F140" s="10" t="n"/>
      <c r="G140" s="11" t="n"/>
      <c r="H140" s="10" t="n"/>
      <c r="I140" s="10" t="n"/>
      <c r="J140" s="10" t="n"/>
      <c r="K140" s="10" t="n"/>
      <c r="L140" s="10" t="n"/>
      <c r="M140" s="13" t="n"/>
      <c r="N140" s="13" t="n"/>
      <c r="O140" s="13" t="n"/>
      <c r="P140" s="13" t="n"/>
      <c r="Q140" s="10" t="n"/>
      <c r="R140" s="10" t="n"/>
      <c r="S140" s="10" t="n"/>
      <c r="T140" s="10" t="n"/>
      <c r="U140" s="10" t="n"/>
      <c r="V140" s="10" t="n"/>
      <c r="W140" s="10" t="n"/>
      <c r="X140" s="10" t="n"/>
      <c r="Y140" s="11" t="n"/>
      <c r="Z140" s="11" t="n"/>
      <c r="AA140" s="11" t="n"/>
      <c r="AB140" s="11" t="n"/>
      <c r="AC140" s="11" t="n"/>
      <c r="AD140" s="11" t="n"/>
      <c r="AE140" s="10" t="n"/>
      <c r="AF140" s="10" t="n"/>
      <c r="AG140" s="10" t="n"/>
      <c r="AH140" s="10" t="n"/>
      <c r="AI140" s="13" t="n"/>
      <c r="AJ140" s="13" t="n"/>
      <c r="AK140" s="13" t="n"/>
      <c r="AL140" s="13" t="n"/>
      <c r="AM140" s="13" t="n"/>
      <c r="AN140" s="13" t="n"/>
      <c r="AO140" s="13" t="n"/>
      <c r="AP140" s="14" t="n"/>
      <c r="AQ140" s="14" t="n"/>
      <c r="AR140" s="14" t="n"/>
      <c r="AS140" s="13" t="n"/>
      <c r="AT140" s="13" t="n"/>
      <c r="AU140" s="10" t="n"/>
      <c r="AV140" s="10" t="n"/>
      <c r="AW140" s="10" t="n"/>
      <c r="AX140" s="10" t="n"/>
      <c r="AY140" s="10" t="n"/>
      <c r="AZ140" s="10" t="n"/>
      <c r="BA140" s="10" t="n"/>
      <c r="BB140" s="10" t="n"/>
      <c r="BC140" s="10" t="n"/>
      <c r="BD140" s="11" t="n"/>
      <c r="BE140" s="10" t="n"/>
      <c r="BF140" s="10" t="n"/>
      <c r="BG140" s="10" t="n"/>
      <c r="BH140" s="10" t="n"/>
      <c r="BI140" s="10" t="n"/>
      <c r="BJ140" s="10" t="n"/>
      <c r="BK140" s="10" t="n"/>
      <c r="BL140" s="10" t="n"/>
      <c r="BM140" s="10" t="n"/>
    </row>
    <row r="141" ht="15.75" customHeight="1" s="218">
      <c r="A141" s="10" t="n"/>
      <c r="B141" s="10" t="n"/>
      <c r="C141" s="10" t="n"/>
      <c r="D141" s="10" t="n"/>
      <c r="E141" s="10" t="n"/>
      <c r="F141" s="10" t="n"/>
      <c r="G141" s="11" t="n"/>
      <c r="H141" s="10" t="n"/>
      <c r="I141" s="10" t="n"/>
      <c r="J141" s="10" t="n"/>
      <c r="K141" s="10" t="n"/>
      <c r="L141" s="10" t="n"/>
      <c r="M141" s="13" t="n"/>
      <c r="N141" s="13" t="n"/>
      <c r="O141" s="13" t="n"/>
      <c r="P141" s="13" t="n"/>
      <c r="Q141" s="10" t="n"/>
      <c r="R141" s="10" t="n"/>
      <c r="S141" s="10" t="n"/>
      <c r="T141" s="10" t="n"/>
      <c r="U141" s="10" t="n"/>
      <c r="V141" s="10" t="n"/>
      <c r="W141" s="10" t="n"/>
      <c r="X141" s="10" t="n"/>
      <c r="Y141" s="11" t="n"/>
      <c r="Z141" s="11" t="n"/>
      <c r="AA141" s="11" t="n"/>
      <c r="AB141" s="11" t="n"/>
      <c r="AC141" s="11" t="n"/>
      <c r="AD141" s="11" t="n"/>
      <c r="AE141" s="10" t="n"/>
      <c r="AF141" s="10" t="n"/>
      <c r="AG141" s="10" t="n"/>
      <c r="AH141" s="10" t="n"/>
      <c r="AI141" s="13" t="n"/>
      <c r="AJ141" s="13" t="n"/>
      <c r="AK141" s="13" t="n"/>
      <c r="AL141" s="13" t="n"/>
      <c r="AM141" s="13" t="n"/>
      <c r="AN141" s="13" t="n"/>
      <c r="AO141" s="13" t="n"/>
      <c r="AP141" s="14" t="n"/>
      <c r="AQ141" s="14" t="n"/>
      <c r="AR141" s="14" t="n"/>
      <c r="AS141" s="13" t="n"/>
      <c r="AT141" s="13" t="n"/>
      <c r="AU141" s="10" t="n"/>
      <c r="AV141" s="10" t="n"/>
      <c r="AW141" s="10" t="n"/>
      <c r="AX141" s="10" t="n"/>
      <c r="AY141" s="10" t="n"/>
      <c r="AZ141" s="10" t="n"/>
      <c r="BA141" s="10" t="n"/>
      <c r="BB141" s="10" t="n"/>
      <c r="BC141" s="10" t="n"/>
      <c r="BD141" s="11" t="n"/>
      <c r="BE141" s="10" t="n"/>
      <c r="BF141" s="10" t="n"/>
      <c r="BG141" s="10" t="n"/>
      <c r="BH141" s="10" t="n"/>
      <c r="BI141" s="10" t="n"/>
      <c r="BJ141" s="10" t="n"/>
      <c r="BK141" s="10" t="n"/>
      <c r="BL141" s="10" t="n"/>
      <c r="BM141" s="10" t="n"/>
    </row>
    <row r="142" ht="15.75" customHeight="1" s="218">
      <c r="A142" s="10" t="n"/>
      <c r="B142" s="10" t="n"/>
      <c r="C142" s="10" t="n"/>
      <c r="D142" s="10" t="n"/>
      <c r="E142" s="10" t="n"/>
      <c r="F142" s="10" t="n"/>
      <c r="G142" s="11" t="n"/>
      <c r="H142" s="10" t="n"/>
      <c r="I142" s="10" t="n"/>
      <c r="J142" s="10" t="n"/>
      <c r="K142" s="10" t="n"/>
      <c r="L142" s="10" t="n"/>
      <c r="M142" s="13" t="n"/>
      <c r="N142" s="13" t="n"/>
      <c r="O142" s="13" t="n"/>
      <c r="P142" s="13" t="n"/>
      <c r="Q142" s="10" t="n"/>
      <c r="R142" s="10" t="n"/>
      <c r="S142" s="10" t="n"/>
      <c r="T142" s="10" t="n"/>
      <c r="U142" s="10" t="n"/>
      <c r="V142" s="10" t="n"/>
      <c r="W142" s="10" t="n"/>
      <c r="X142" s="10" t="n"/>
      <c r="Y142" s="11" t="n"/>
      <c r="Z142" s="11" t="n"/>
      <c r="AA142" s="11" t="n"/>
      <c r="AB142" s="11" t="n"/>
      <c r="AC142" s="11" t="n"/>
      <c r="AD142" s="11" t="n"/>
      <c r="AE142" s="10" t="n"/>
      <c r="AF142" s="10" t="n"/>
      <c r="AG142" s="10" t="n"/>
      <c r="AH142" s="10" t="n"/>
      <c r="AI142" s="13" t="n"/>
      <c r="AJ142" s="13" t="n"/>
      <c r="AK142" s="13" t="n"/>
      <c r="AL142" s="13" t="n"/>
      <c r="AM142" s="13" t="n"/>
      <c r="AN142" s="13" t="n"/>
      <c r="AO142" s="13" t="n"/>
      <c r="AP142" s="14" t="n"/>
      <c r="AQ142" s="14" t="n"/>
      <c r="AR142" s="14" t="n"/>
      <c r="AS142" s="13" t="n"/>
      <c r="AT142" s="13" t="n"/>
      <c r="AU142" s="10" t="n"/>
      <c r="AV142" s="10" t="n"/>
      <c r="AW142" s="10" t="n"/>
      <c r="AX142" s="10" t="n"/>
      <c r="AY142" s="10" t="n"/>
      <c r="AZ142" s="10" t="n"/>
      <c r="BA142" s="10" t="n"/>
      <c r="BB142" s="10" t="n"/>
      <c r="BC142" s="10" t="n"/>
      <c r="BD142" s="11" t="n"/>
      <c r="BE142" s="10" t="n"/>
      <c r="BF142" s="10" t="n"/>
      <c r="BG142" s="10" t="n"/>
      <c r="BH142" s="10" t="n"/>
      <c r="BI142" s="10" t="n"/>
      <c r="BJ142" s="10" t="n"/>
      <c r="BK142" s="10" t="n"/>
      <c r="BL142" s="10" t="n"/>
      <c r="BM142" s="10" t="n"/>
    </row>
    <row r="143" ht="15.75" customHeight="1" s="218">
      <c r="A143" s="10" t="n"/>
      <c r="B143" s="10" t="n"/>
      <c r="C143" s="10" t="n"/>
      <c r="D143" s="10" t="n"/>
      <c r="E143" s="10" t="n"/>
      <c r="F143" s="10" t="n"/>
      <c r="G143" s="11" t="n"/>
      <c r="H143" s="10" t="n"/>
      <c r="I143" s="10" t="n"/>
      <c r="J143" s="10" t="n"/>
      <c r="K143" s="10" t="n"/>
      <c r="L143" s="10" t="n"/>
      <c r="M143" s="13" t="n"/>
      <c r="N143" s="13" t="n"/>
      <c r="O143" s="13" t="n"/>
      <c r="P143" s="13" t="n"/>
      <c r="Q143" s="10" t="n"/>
      <c r="R143" s="10" t="n"/>
      <c r="S143" s="10" t="n"/>
      <c r="T143" s="10" t="n"/>
      <c r="U143" s="10" t="n"/>
      <c r="V143" s="10" t="n"/>
      <c r="W143" s="10" t="n"/>
      <c r="X143" s="10" t="n"/>
      <c r="Y143" s="11" t="n"/>
      <c r="Z143" s="11" t="n"/>
      <c r="AA143" s="11" t="n"/>
      <c r="AB143" s="11" t="n"/>
      <c r="AC143" s="11" t="n"/>
      <c r="AD143" s="11" t="n"/>
      <c r="AE143" s="10" t="n"/>
      <c r="AF143" s="10" t="n"/>
      <c r="AG143" s="10" t="n"/>
      <c r="AH143" s="10" t="n"/>
      <c r="AI143" s="13" t="n"/>
      <c r="AJ143" s="13" t="n"/>
      <c r="AK143" s="13" t="n"/>
      <c r="AL143" s="13" t="n"/>
      <c r="AM143" s="13" t="n"/>
      <c r="AN143" s="13" t="n"/>
      <c r="AO143" s="13" t="n"/>
      <c r="AP143" s="14" t="n"/>
      <c r="AQ143" s="14" t="n"/>
      <c r="AR143" s="14" t="n"/>
      <c r="AS143" s="13" t="n"/>
      <c r="AT143" s="13" t="n"/>
      <c r="AU143" s="10" t="n"/>
      <c r="AV143" s="10" t="n"/>
      <c r="AW143" s="10" t="n"/>
      <c r="AX143" s="10" t="n"/>
      <c r="AY143" s="10" t="n"/>
      <c r="AZ143" s="10" t="n"/>
      <c r="BA143" s="10" t="n"/>
      <c r="BB143" s="10" t="n"/>
      <c r="BC143" s="10" t="n"/>
      <c r="BD143" s="11" t="n"/>
      <c r="BE143" s="10" t="n"/>
      <c r="BF143" s="10" t="n"/>
      <c r="BG143" s="10" t="n"/>
      <c r="BH143" s="10" t="n"/>
      <c r="BI143" s="10" t="n"/>
      <c r="BJ143" s="10" t="n"/>
      <c r="BK143" s="10" t="n"/>
      <c r="BL143" s="10" t="n"/>
      <c r="BM143" s="10" t="n"/>
    </row>
    <row r="144" ht="15.75" customHeight="1" s="218">
      <c r="A144" s="10" t="n"/>
      <c r="B144" s="10" t="n"/>
      <c r="C144" s="10" t="n"/>
      <c r="D144" s="10" t="n"/>
      <c r="E144" s="10" t="n"/>
      <c r="F144" s="10" t="n"/>
      <c r="G144" s="11" t="n"/>
      <c r="H144" s="10" t="n"/>
      <c r="I144" s="10" t="n"/>
      <c r="J144" s="10" t="n"/>
      <c r="K144" s="10" t="n"/>
      <c r="L144" s="10" t="n"/>
      <c r="M144" s="13" t="n"/>
      <c r="N144" s="13" t="n"/>
      <c r="O144" s="13" t="n"/>
      <c r="P144" s="13" t="n"/>
      <c r="Q144" s="10" t="n"/>
      <c r="R144" s="10" t="n"/>
      <c r="S144" s="10" t="n"/>
      <c r="T144" s="10" t="n"/>
      <c r="U144" s="10" t="n"/>
      <c r="V144" s="10" t="n"/>
      <c r="W144" s="10" t="n"/>
      <c r="X144" s="10" t="n"/>
      <c r="Y144" s="11" t="n"/>
      <c r="Z144" s="11" t="n"/>
      <c r="AA144" s="11" t="n"/>
      <c r="AB144" s="11" t="n"/>
      <c r="AC144" s="11" t="n"/>
      <c r="AD144" s="11" t="n"/>
      <c r="AE144" s="10" t="n"/>
      <c r="AF144" s="10" t="n"/>
      <c r="AG144" s="10" t="n"/>
      <c r="AH144" s="10" t="n"/>
      <c r="AI144" s="13" t="n"/>
      <c r="AJ144" s="13" t="n"/>
      <c r="AK144" s="13" t="n"/>
      <c r="AL144" s="13" t="n"/>
      <c r="AM144" s="13" t="n"/>
      <c r="AN144" s="13" t="n"/>
      <c r="AO144" s="13" t="n"/>
      <c r="AP144" s="14" t="n"/>
      <c r="AQ144" s="14" t="n"/>
      <c r="AR144" s="14" t="n"/>
      <c r="AS144" s="13" t="n"/>
      <c r="AT144" s="13" t="n"/>
      <c r="AU144" s="10" t="n"/>
      <c r="AV144" s="10" t="n"/>
      <c r="AW144" s="10" t="n"/>
      <c r="AX144" s="10" t="n"/>
      <c r="AY144" s="10" t="n"/>
      <c r="AZ144" s="10" t="n"/>
      <c r="BA144" s="10" t="n"/>
      <c r="BB144" s="10" t="n"/>
      <c r="BC144" s="10" t="n"/>
      <c r="BD144" s="11" t="n"/>
      <c r="BE144" s="10" t="n"/>
      <c r="BF144" s="10" t="n"/>
      <c r="BG144" s="10" t="n"/>
      <c r="BH144" s="10" t="n"/>
      <c r="BI144" s="10" t="n"/>
      <c r="BJ144" s="10" t="n"/>
      <c r="BK144" s="10" t="n"/>
      <c r="BL144" s="10" t="n"/>
      <c r="BM144" s="10" t="n"/>
    </row>
    <row r="145" ht="15.75" customHeight="1" s="218">
      <c r="A145" s="10" t="n"/>
      <c r="B145" s="10" t="n"/>
      <c r="C145" s="10" t="n"/>
      <c r="D145" s="10" t="n"/>
      <c r="E145" s="10" t="n"/>
      <c r="F145" s="10" t="n"/>
      <c r="G145" s="11" t="n"/>
      <c r="H145" s="10" t="n"/>
      <c r="I145" s="10" t="n"/>
      <c r="J145" s="10" t="n"/>
      <c r="K145" s="10" t="n"/>
      <c r="L145" s="10" t="n"/>
      <c r="M145" s="13" t="n"/>
      <c r="N145" s="13" t="n"/>
      <c r="O145" s="13" t="n"/>
      <c r="P145" s="13" t="n"/>
      <c r="Q145" s="10" t="n"/>
      <c r="R145" s="10" t="n"/>
      <c r="S145" s="10" t="n"/>
      <c r="T145" s="10" t="n"/>
      <c r="U145" s="10" t="n"/>
      <c r="V145" s="10" t="n"/>
      <c r="W145" s="10" t="n"/>
      <c r="X145" s="10" t="n"/>
      <c r="Y145" s="11" t="n"/>
      <c r="Z145" s="11" t="n"/>
      <c r="AA145" s="11" t="n"/>
      <c r="AB145" s="11" t="n"/>
      <c r="AC145" s="11" t="n"/>
      <c r="AD145" s="11" t="n"/>
      <c r="AE145" s="10" t="n"/>
      <c r="AF145" s="10" t="n"/>
      <c r="AG145" s="10" t="n"/>
      <c r="AH145" s="10" t="n"/>
      <c r="AI145" s="13" t="n"/>
      <c r="AJ145" s="13" t="n"/>
      <c r="AK145" s="13" t="n"/>
      <c r="AL145" s="13" t="n"/>
      <c r="AM145" s="13" t="n"/>
      <c r="AN145" s="13" t="n"/>
      <c r="AO145" s="13" t="n"/>
      <c r="AP145" s="14" t="n"/>
      <c r="AQ145" s="14" t="n"/>
      <c r="AR145" s="14" t="n"/>
      <c r="AS145" s="13" t="n"/>
      <c r="AT145" s="13" t="n"/>
      <c r="AU145" s="10" t="n"/>
      <c r="AV145" s="10" t="n"/>
      <c r="AW145" s="10" t="n"/>
      <c r="AX145" s="10" t="n"/>
      <c r="AY145" s="10" t="n"/>
      <c r="AZ145" s="10" t="n"/>
      <c r="BA145" s="10" t="n"/>
      <c r="BB145" s="10" t="n"/>
      <c r="BC145" s="10" t="n"/>
      <c r="BD145" s="11" t="n"/>
      <c r="BE145" s="10" t="n"/>
      <c r="BF145" s="10" t="n"/>
      <c r="BG145" s="10" t="n"/>
      <c r="BH145" s="10" t="n"/>
      <c r="BI145" s="10" t="n"/>
      <c r="BJ145" s="10" t="n"/>
      <c r="BK145" s="10" t="n"/>
      <c r="BL145" s="10" t="n"/>
      <c r="BM145" s="10" t="n"/>
    </row>
    <row r="146" ht="15.75" customHeight="1" s="218">
      <c r="A146" s="10" t="n"/>
      <c r="B146" s="10" t="n"/>
      <c r="C146" s="10" t="n"/>
      <c r="D146" s="10" t="n"/>
      <c r="E146" s="10" t="n"/>
      <c r="F146" s="10" t="n"/>
      <c r="G146" s="11" t="n"/>
      <c r="H146" s="10" t="n"/>
      <c r="I146" s="10" t="n"/>
      <c r="J146" s="10" t="n"/>
      <c r="K146" s="10" t="n"/>
      <c r="L146" s="10" t="n"/>
      <c r="M146" s="13" t="n"/>
      <c r="N146" s="13" t="n"/>
      <c r="O146" s="13" t="n"/>
      <c r="P146" s="13" t="n"/>
      <c r="Q146" s="10" t="n"/>
      <c r="R146" s="10" t="n"/>
      <c r="S146" s="10" t="n"/>
      <c r="T146" s="10" t="n"/>
      <c r="U146" s="10" t="n"/>
      <c r="V146" s="10" t="n"/>
      <c r="W146" s="10" t="n"/>
      <c r="X146" s="10" t="n"/>
      <c r="Y146" s="11" t="n"/>
      <c r="Z146" s="11" t="n"/>
      <c r="AA146" s="11" t="n"/>
      <c r="AB146" s="11" t="n"/>
      <c r="AC146" s="11" t="n"/>
      <c r="AD146" s="11" t="n"/>
      <c r="AE146" s="10" t="n"/>
      <c r="AF146" s="10" t="n"/>
      <c r="AG146" s="10" t="n"/>
      <c r="AH146" s="10" t="n"/>
      <c r="AI146" s="13" t="n"/>
      <c r="AJ146" s="13" t="n"/>
      <c r="AK146" s="13" t="n"/>
      <c r="AL146" s="13" t="n"/>
      <c r="AM146" s="13" t="n"/>
      <c r="AN146" s="13" t="n"/>
      <c r="AO146" s="13" t="n"/>
      <c r="AP146" s="14" t="n"/>
      <c r="AQ146" s="14" t="n"/>
      <c r="AR146" s="14" t="n"/>
      <c r="AS146" s="13" t="n"/>
      <c r="AT146" s="13" t="n"/>
      <c r="AU146" s="10" t="n"/>
      <c r="AV146" s="10" t="n"/>
      <c r="AW146" s="10" t="n"/>
      <c r="AX146" s="10" t="n"/>
      <c r="AY146" s="10" t="n"/>
      <c r="AZ146" s="10" t="n"/>
      <c r="BA146" s="10" t="n"/>
      <c r="BB146" s="10" t="n"/>
      <c r="BC146" s="10" t="n"/>
      <c r="BD146" s="11" t="n"/>
      <c r="BE146" s="10" t="n"/>
      <c r="BF146" s="10" t="n"/>
      <c r="BG146" s="10" t="n"/>
      <c r="BH146" s="10" t="n"/>
      <c r="BI146" s="10" t="n"/>
      <c r="BJ146" s="10" t="n"/>
      <c r="BK146" s="10" t="n"/>
      <c r="BL146" s="10" t="n"/>
      <c r="BM146" s="10" t="n"/>
    </row>
    <row r="147" ht="15.75" customHeight="1" s="218">
      <c r="A147" s="10" t="n"/>
      <c r="B147" s="10" t="n"/>
      <c r="C147" s="10" t="n"/>
      <c r="D147" s="10" t="n"/>
      <c r="E147" s="10" t="n"/>
      <c r="F147" s="10" t="n"/>
      <c r="G147" s="11" t="n"/>
      <c r="H147" s="10" t="n"/>
      <c r="I147" s="10" t="n"/>
      <c r="J147" s="10" t="n"/>
      <c r="K147" s="10" t="n"/>
      <c r="L147" s="10" t="n"/>
      <c r="M147" s="13" t="n"/>
      <c r="N147" s="13" t="n"/>
      <c r="O147" s="13" t="n"/>
      <c r="P147" s="13" t="n"/>
      <c r="Q147" s="10" t="n"/>
      <c r="R147" s="10" t="n"/>
      <c r="S147" s="10" t="n"/>
      <c r="T147" s="10" t="n"/>
      <c r="U147" s="10" t="n"/>
      <c r="V147" s="10" t="n"/>
      <c r="W147" s="10" t="n"/>
      <c r="X147" s="10" t="n"/>
      <c r="Y147" s="11" t="n"/>
      <c r="Z147" s="11" t="n"/>
      <c r="AA147" s="11" t="n"/>
      <c r="AB147" s="11" t="n"/>
      <c r="AC147" s="11" t="n"/>
      <c r="AD147" s="11" t="n"/>
      <c r="AE147" s="10" t="n"/>
      <c r="AF147" s="10" t="n"/>
      <c r="AG147" s="10" t="n"/>
      <c r="AH147" s="10" t="n"/>
      <c r="AI147" s="13" t="n"/>
      <c r="AJ147" s="13" t="n"/>
      <c r="AK147" s="13" t="n"/>
      <c r="AL147" s="13" t="n"/>
      <c r="AM147" s="13" t="n"/>
      <c r="AN147" s="13" t="n"/>
      <c r="AO147" s="13" t="n"/>
      <c r="AP147" s="14" t="n"/>
      <c r="AQ147" s="14" t="n"/>
      <c r="AR147" s="14" t="n"/>
      <c r="AS147" s="13" t="n"/>
      <c r="AT147" s="13" t="n"/>
      <c r="AU147" s="10" t="n"/>
      <c r="AV147" s="10" t="n"/>
      <c r="AW147" s="10" t="n"/>
      <c r="AX147" s="10" t="n"/>
      <c r="AY147" s="10" t="n"/>
      <c r="AZ147" s="10" t="n"/>
      <c r="BA147" s="10" t="n"/>
      <c r="BB147" s="10" t="n"/>
      <c r="BC147" s="10" t="n"/>
      <c r="BD147" s="11" t="n"/>
      <c r="BE147" s="10" t="n"/>
      <c r="BF147" s="10" t="n"/>
      <c r="BG147" s="10" t="n"/>
      <c r="BH147" s="10" t="n"/>
      <c r="BI147" s="10" t="n"/>
      <c r="BJ147" s="10" t="n"/>
      <c r="BK147" s="10" t="n"/>
      <c r="BL147" s="10" t="n"/>
      <c r="BM147" s="10" t="n"/>
    </row>
    <row r="148" ht="15.75" customHeight="1" s="218">
      <c r="A148" s="10" t="n"/>
      <c r="B148" s="10" t="n"/>
      <c r="C148" s="10" t="n"/>
      <c r="D148" s="10" t="n"/>
      <c r="E148" s="10" t="n"/>
      <c r="F148" s="10" t="n"/>
      <c r="G148" s="11" t="n"/>
      <c r="H148" s="10" t="n"/>
      <c r="I148" s="10" t="n"/>
      <c r="J148" s="10" t="n"/>
      <c r="K148" s="10" t="n"/>
      <c r="L148" s="10" t="n"/>
      <c r="M148" s="13" t="n"/>
      <c r="N148" s="13" t="n"/>
      <c r="O148" s="13" t="n"/>
      <c r="P148" s="13" t="n"/>
      <c r="Q148" s="10" t="n"/>
      <c r="R148" s="10" t="n"/>
      <c r="S148" s="10" t="n"/>
      <c r="T148" s="10" t="n"/>
      <c r="U148" s="10" t="n"/>
      <c r="V148" s="10" t="n"/>
      <c r="W148" s="10" t="n"/>
      <c r="X148" s="10" t="n"/>
      <c r="Y148" s="11" t="n"/>
      <c r="Z148" s="11" t="n"/>
      <c r="AA148" s="11" t="n"/>
      <c r="AB148" s="11" t="n"/>
      <c r="AC148" s="11" t="n"/>
      <c r="AD148" s="11" t="n"/>
      <c r="AE148" s="10" t="n"/>
      <c r="AF148" s="10" t="n"/>
      <c r="AG148" s="10" t="n"/>
      <c r="AH148" s="10" t="n"/>
      <c r="AI148" s="13" t="n"/>
      <c r="AJ148" s="13" t="n"/>
      <c r="AK148" s="13" t="n"/>
      <c r="AL148" s="13" t="n"/>
      <c r="AM148" s="13" t="n"/>
      <c r="AN148" s="13" t="n"/>
      <c r="AO148" s="13" t="n"/>
      <c r="AP148" s="14" t="n"/>
      <c r="AQ148" s="14" t="n"/>
      <c r="AR148" s="14" t="n"/>
      <c r="AS148" s="13" t="n"/>
      <c r="AT148" s="13" t="n"/>
      <c r="AU148" s="10" t="n"/>
      <c r="AV148" s="10" t="n"/>
      <c r="AW148" s="10" t="n"/>
      <c r="AX148" s="10" t="n"/>
      <c r="AY148" s="10" t="n"/>
      <c r="AZ148" s="10" t="n"/>
      <c r="BA148" s="10" t="n"/>
      <c r="BB148" s="10" t="n"/>
      <c r="BC148" s="10" t="n"/>
      <c r="BD148" s="11" t="n"/>
      <c r="BE148" s="10" t="n"/>
      <c r="BF148" s="10" t="n"/>
      <c r="BG148" s="10" t="n"/>
      <c r="BH148" s="10" t="n"/>
      <c r="BI148" s="10" t="n"/>
      <c r="BJ148" s="10" t="n"/>
      <c r="BK148" s="10" t="n"/>
      <c r="BL148" s="10" t="n"/>
      <c r="BM148" s="10" t="n"/>
    </row>
    <row r="149" ht="15.75" customHeight="1" s="218">
      <c r="A149" s="10" t="n"/>
      <c r="B149" s="10" t="n"/>
      <c r="C149" s="10" t="n"/>
      <c r="D149" s="10" t="n"/>
      <c r="E149" s="10" t="n"/>
      <c r="F149" s="10" t="n"/>
      <c r="G149" s="11" t="n"/>
      <c r="H149" s="10" t="n"/>
      <c r="I149" s="10" t="n"/>
      <c r="J149" s="10" t="n"/>
      <c r="K149" s="10" t="n"/>
      <c r="L149" s="10" t="n"/>
      <c r="M149" s="13" t="n"/>
      <c r="N149" s="13" t="n"/>
      <c r="O149" s="13" t="n"/>
      <c r="P149" s="13" t="n"/>
      <c r="Q149" s="10" t="n"/>
      <c r="R149" s="10" t="n"/>
      <c r="S149" s="10" t="n"/>
      <c r="T149" s="10" t="n"/>
      <c r="U149" s="10" t="n"/>
      <c r="V149" s="10" t="n"/>
      <c r="W149" s="10" t="n"/>
      <c r="X149" s="10" t="n"/>
      <c r="Y149" s="11" t="n"/>
      <c r="Z149" s="11" t="n"/>
      <c r="AA149" s="11" t="n"/>
      <c r="AB149" s="11" t="n"/>
      <c r="AC149" s="11" t="n"/>
      <c r="AD149" s="11" t="n"/>
      <c r="AE149" s="10" t="n"/>
      <c r="AF149" s="10" t="n"/>
      <c r="AG149" s="10" t="n"/>
      <c r="AH149" s="10" t="n"/>
      <c r="AI149" s="13" t="n"/>
      <c r="AJ149" s="13" t="n"/>
      <c r="AK149" s="13" t="n"/>
      <c r="AL149" s="13" t="n"/>
      <c r="AM149" s="13" t="n"/>
      <c r="AN149" s="13" t="n"/>
      <c r="AO149" s="13" t="n"/>
      <c r="AP149" s="14" t="n"/>
      <c r="AQ149" s="14" t="n"/>
      <c r="AR149" s="14" t="n"/>
      <c r="AS149" s="13" t="n"/>
      <c r="AT149" s="13" t="n"/>
      <c r="AU149" s="10" t="n"/>
      <c r="AV149" s="10" t="n"/>
      <c r="AW149" s="10" t="n"/>
      <c r="AX149" s="10" t="n"/>
      <c r="AY149" s="10" t="n"/>
      <c r="AZ149" s="10" t="n"/>
      <c r="BA149" s="10" t="n"/>
      <c r="BB149" s="10" t="n"/>
      <c r="BC149" s="10" t="n"/>
      <c r="BD149" s="11" t="n"/>
      <c r="BE149" s="10" t="n"/>
      <c r="BF149" s="10" t="n"/>
      <c r="BG149" s="10" t="n"/>
      <c r="BH149" s="10" t="n"/>
      <c r="BI149" s="10" t="n"/>
      <c r="BJ149" s="10" t="n"/>
      <c r="BK149" s="10" t="n"/>
      <c r="BL149" s="10" t="n"/>
      <c r="BM149" s="10" t="n"/>
    </row>
    <row r="150" ht="15.75" customHeight="1" s="218">
      <c r="A150" s="10" t="n"/>
      <c r="B150" s="10" t="n"/>
      <c r="C150" s="10" t="n"/>
      <c r="D150" s="10" t="n"/>
      <c r="E150" s="10" t="n"/>
      <c r="F150" s="10" t="n"/>
      <c r="G150" s="11" t="n"/>
      <c r="H150" s="10" t="n"/>
      <c r="I150" s="10" t="n"/>
      <c r="J150" s="10" t="n"/>
      <c r="K150" s="10" t="n"/>
      <c r="L150" s="10" t="n"/>
      <c r="M150" s="13" t="n"/>
      <c r="N150" s="13" t="n"/>
      <c r="O150" s="13" t="n"/>
      <c r="P150" s="13" t="n"/>
      <c r="Q150" s="10" t="n"/>
      <c r="R150" s="10" t="n"/>
      <c r="S150" s="10" t="n"/>
      <c r="T150" s="10" t="n"/>
      <c r="U150" s="10" t="n"/>
      <c r="V150" s="10" t="n"/>
      <c r="W150" s="10" t="n"/>
      <c r="X150" s="10" t="n"/>
      <c r="Y150" s="11" t="n"/>
      <c r="Z150" s="11" t="n"/>
      <c r="AA150" s="11" t="n"/>
      <c r="AB150" s="11" t="n"/>
      <c r="AC150" s="11" t="n"/>
      <c r="AD150" s="11" t="n"/>
      <c r="AE150" s="10" t="n"/>
      <c r="AF150" s="10" t="n"/>
      <c r="AG150" s="10" t="n"/>
      <c r="AH150" s="10" t="n"/>
      <c r="AI150" s="13" t="n"/>
      <c r="AJ150" s="13" t="n"/>
      <c r="AK150" s="13" t="n"/>
      <c r="AL150" s="13" t="n"/>
      <c r="AM150" s="13" t="n"/>
      <c r="AN150" s="13" t="n"/>
      <c r="AO150" s="13" t="n"/>
      <c r="AP150" s="14" t="n"/>
      <c r="AQ150" s="14" t="n"/>
      <c r="AR150" s="14" t="n"/>
      <c r="AS150" s="13" t="n"/>
      <c r="AT150" s="13" t="n"/>
      <c r="AU150" s="10" t="n"/>
      <c r="AV150" s="10" t="n"/>
      <c r="AW150" s="10" t="n"/>
      <c r="AX150" s="10" t="n"/>
      <c r="AY150" s="10" t="n"/>
      <c r="AZ150" s="10" t="n"/>
      <c r="BA150" s="10" t="n"/>
      <c r="BB150" s="10" t="n"/>
      <c r="BC150" s="10" t="n"/>
      <c r="BD150" s="11" t="n"/>
      <c r="BE150" s="10" t="n"/>
      <c r="BF150" s="10" t="n"/>
      <c r="BG150" s="10" t="n"/>
      <c r="BH150" s="10" t="n"/>
      <c r="BI150" s="10" t="n"/>
      <c r="BJ150" s="10" t="n"/>
      <c r="BK150" s="10" t="n"/>
      <c r="BL150" s="10" t="n"/>
      <c r="BM150" s="10" t="n"/>
    </row>
    <row r="151" ht="15.75" customHeight="1" s="218">
      <c r="A151" s="10" t="n"/>
      <c r="B151" s="10" t="n"/>
      <c r="C151" s="10" t="n"/>
      <c r="D151" s="10" t="n"/>
      <c r="E151" s="10" t="n"/>
      <c r="F151" s="10" t="n"/>
      <c r="G151" s="11" t="n"/>
      <c r="H151" s="10" t="n"/>
      <c r="I151" s="10" t="n"/>
      <c r="J151" s="10" t="n"/>
      <c r="K151" s="10" t="n"/>
      <c r="L151" s="10" t="n"/>
      <c r="M151" s="13" t="n"/>
      <c r="N151" s="13" t="n"/>
      <c r="O151" s="13" t="n"/>
      <c r="P151" s="13" t="n"/>
      <c r="Q151" s="10" t="n"/>
      <c r="R151" s="10" t="n"/>
      <c r="S151" s="10" t="n"/>
      <c r="T151" s="10" t="n"/>
      <c r="U151" s="10" t="n"/>
      <c r="V151" s="10" t="n"/>
      <c r="W151" s="10" t="n"/>
      <c r="X151" s="10" t="n"/>
      <c r="Y151" s="11" t="n"/>
      <c r="Z151" s="11" t="n"/>
      <c r="AA151" s="11" t="n"/>
      <c r="AB151" s="11" t="n"/>
      <c r="AC151" s="11" t="n"/>
      <c r="AD151" s="11" t="n"/>
      <c r="AE151" s="10" t="n"/>
      <c r="AF151" s="10" t="n"/>
      <c r="AG151" s="10" t="n"/>
      <c r="AH151" s="10" t="n"/>
      <c r="AI151" s="13" t="n"/>
      <c r="AJ151" s="13" t="n"/>
      <c r="AK151" s="13" t="n"/>
      <c r="AL151" s="13" t="n"/>
      <c r="AM151" s="13" t="n"/>
      <c r="AN151" s="13" t="n"/>
      <c r="AO151" s="13" t="n"/>
      <c r="AP151" s="14" t="n"/>
      <c r="AQ151" s="14" t="n"/>
      <c r="AR151" s="14" t="n"/>
      <c r="AS151" s="13" t="n"/>
      <c r="AT151" s="13" t="n"/>
      <c r="AU151" s="10" t="n"/>
      <c r="AV151" s="10" t="n"/>
      <c r="AW151" s="10" t="n"/>
      <c r="AX151" s="10" t="n"/>
      <c r="AY151" s="10" t="n"/>
      <c r="AZ151" s="10" t="n"/>
      <c r="BA151" s="10" t="n"/>
      <c r="BB151" s="10" t="n"/>
      <c r="BC151" s="10" t="n"/>
      <c r="BD151" s="11" t="n"/>
      <c r="BE151" s="10" t="n"/>
      <c r="BF151" s="10" t="n"/>
      <c r="BG151" s="10" t="n"/>
      <c r="BH151" s="10" t="n"/>
      <c r="BI151" s="10" t="n"/>
      <c r="BJ151" s="10" t="n"/>
      <c r="BK151" s="10" t="n"/>
      <c r="BL151" s="10" t="n"/>
      <c r="BM151" s="10" t="n"/>
    </row>
    <row r="152" ht="15.75" customHeight="1" s="218">
      <c r="A152" s="10" t="n"/>
      <c r="B152" s="10" t="n"/>
      <c r="C152" s="10" t="n"/>
      <c r="D152" s="10" t="n"/>
      <c r="E152" s="10" t="n"/>
      <c r="F152" s="10" t="n"/>
      <c r="G152" s="11" t="n"/>
      <c r="H152" s="10" t="n"/>
      <c r="I152" s="10" t="n"/>
      <c r="J152" s="10" t="n"/>
      <c r="K152" s="10" t="n"/>
      <c r="L152" s="10" t="n"/>
      <c r="M152" s="13" t="n"/>
      <c r="N152" s="13" t="n"/>
      <c r="O152" s="13" t="n"/>
      <c r="P152" s="13" t="n"/>
      <c r="Q152" s="10" t="n"/>
      <c r="R152" s="10" t="n"/>
      <c r="S152" s="10" t="n"/>
      <c r="T152" s="10" t="n"/>
      <c r="U152" s="10" t="n"/>
      <c r="V152" s="10" t="n"/>
      <c r="W152" s="10" t="n"/>
      <c r="X152" s="10" t="n"/>
      <c r="Y152" s="11" t="n"/>
      <c r="Z152" s="11" t="n"/>
      <c r="AA152" s="11" t="n"/>
      <c r="AB152" s="11" t="n"/>
      <c r="AC152" s="11" t="n"/>
      <c r="AD152" s="11" t="n"/>
      <c r="AE152" s="10" t="n"/>
      <c r="AF152" s="10" t="n"/>
      <c r="AG152" s="10" t="n"/>
      <c r="AH152" s="10" t="n"/>
      <c r="AI152" s="13" t="n"/>
      <c r="AJ152" s="13" t="n"/>
      <c r="AK152" s="13" t="n"/>
      <c r="AL152" s="13" t="n"/>
      <c r="AM152" s="13" t="n"/>
      <c r="AN152" s="13" t="n"/>
      <c r="AO152" s="13" t="n"/>
      <c r="AP152" s="14" t="n"/>
      <c r="AQ152" s="14" t="n"/>
      <c r="AR152" s="14" t="n"/>
      <c r="AS152" s="13" t="n"/>
      <c r="AT152" s="13" t="n"/>
      <c r="AU152" s="10" t="n"/>
      <c r="AV152" s="10" t="n"/>
      <c r="AW152" s="10" t="n"/>
      <c r="AX152" s="10" t="n"/>
      <c r="AY152" s="10" t="n"/>
      <c r="AZ152" s="10" t="n"/>
      <c r="BA152" s="10" t="n"/>
      <c r="BB152" s="10" t="n"/>
      <c r="BC152" s="10" t="n"/>
      <c r="BD152" s="11" t="n"/>
      <c r="BE152" s="10" t="n"/>
      <c r="BF152" s="10" t="n"/>
      <c r="BG152" s="10" t="n"/>
      <c r="BH152" s="10" t="n"/>
      <c r="BI152" s="10" t="n"/>
      <c r="BJ152" s="10" t="n"/>
      <c r="BK152" s="10" t="n"/>
      <c r="BL152" s="10" t="n"/>
      <c r="BM152" s="10" t="n"/>
    </row>
    <row r="153" ht="15.75" customHeight="1" s="218">
      <c r="A153" s="10" t="n"/>
      <c r="B153" s="10" t="n"/>
      <c r="C153" s="10" t="n"/>
      <c r="D153" s="10" t="n"/>
      <c r="E153" s="10" t="n"/>
      <c r="F153" s="10" t="n"/>
      <c r="G153" s="11" t="n"/>
      <c r="H153" s="10" t="n"/>
      <c r="I153" s="10" t="n"/>
      <c r="J153" s="10" t="n"/>
      <c r="K153" s="10" t="n"/>
      <c r="L153" s="10" t="n"/>
      <c r="M153" s="13" t="n"/>
      <c r="N153" s="13" t="n"/>
      <c r="O153" s="13" t="n"/>
      <c r="P153" s="13" t="n"/>
      <c r="Q153" s="10" t="n"/>
      <c r="R153" s="10" t="n"/>
      <c r="S153" s="10" t="n"/>
      <c r="T153" s="10" t="n"/>
      <c r="U153" s="10" t="n"/>
      <c r="V153" s="10" t="n"/>
      <c r="W153" s="10" t="n"/>
      <c r="X153" s="10" t="n"/>
      <c r="Y153" s="11" t="n"/>
      <c r="Z153" s="11" t="n"/>
      <c r="AA153" s="11" t="n"/>
      <c r="AB153" s="11" t="n"/>
      <c r="AC153" s="11" t="n"/>
      <c r="AD153" s="11" t="n"/>
      <c r="AE153" s="10" t="n"/>
      <c r="AF153" s="10" t="n"/>
      <c r="AG153" s="10" t="n"/>
      <c r="AH153" s="10" t="n"/>
      <c r="AI153" s="13" t="n"/>
      <c r="AJ153" s="13" t="n"/>
      <c r="AK153" s="13" t="n"/>
      <c r="AL153" s="13" t="n"/>
      <c r="AM153" s="13" t="n"/>
      <c r="AN153" s="13" t="n"/>
      <c r="AO153" s="13" t="n"/>
      <c r="AP153" s="14" t="n"/>
      <c r="AQ153" s="14" t="n"/>
      <c r="AR153" s="14" t="n"/>
      <c r="AS153" s="13" t="n"/>
      <c r="AT153" s="13" t="n"/>
      <c r="AU153" s="10" t="n"/>
      <c r="AV153" s="10" t="n"/>
      <c r="AW153" s="10" t="n"/>
      <c r="AX153" s="10" t="n"/>
      <c r="AY153" s="10" t="n"/>
      <c r="AZ153" s="10" t="n"/>
      <c r="BA153" s="10" t="n"/>
      <c r="BB153" s="10" t="n"/>
      <c r="BC153" s="10" t="n"/>
      <c r="BD153" s="11" t="n"/>
      <c r="BE153" s="10" t="n"/>
      <c r="BF153" s="10" t="n"/>
      <c r="BG153" s="10" t="n"/>
      <c r="BH153" s="10" t="n"/>
      <c r="BI153" s="10" t="n"/>
      <c r="BJ153" s="10" t="n"/>
      <c r="BK153" s="10" t="n"/>
      <c r="BL153" s="10" t="n"/>
      <c r="BM153" s="10" t="n"/>
    </row>
    <row r="154" ht="15.75" customHeight="1" s="218">
      <c r="A154" s="10" t="n"/>
      <c r="B154" s="10" t="n"/>
      <c r="C154" s="10" t="n"/>
      <c r="D154" s="10" t="n"/>
      <c r="E154" s="10" t="n"/>
      <c r="F154" s="10" t="n"/>
      <c r="G154" s="11" t="n"/>
      <c r="H154" s="10" t="n"/>
      <c r="I154" s="10" t="n"/>
      <c r="J154" s="10" t="n"/>
      <c r="K154" s="10" t="n"/>
      <c r="L154" s="10" t="n"/>
      <c r="M154" s="13" t="n"/>
      <c r="N154" s="13" t="n"/>
      <c r="O154" s="13" t="n"/>
      <c r="P154" s="13" t="n"/>
      <c r="Q154" s="10" t="n"/>
      <c r="R154" s="10" t="n"/>
      <c r="S154" s="10" t="n"/>
      <c r="T154" s="10" t="n"/>
      <c r="U154" s="10" t="n"/>
      <c r="V154" s="10" t="n"/>
      <c r="W154" s="10" t="n"/>
      <c r="X154" s="10" t="n"/>
      <c r="Y154" s="11" t="n"/>
      <c r="Z154" s="11" t="n"/>
      <c r="AA154" s="11" t="n"/>
      <c r="AB154" s="11" t="n"/>
      <c r="AC154" s="11" t="n"/>
      <c r="AD154" s="11" t="n"/>
      <c r="AE154" s="10" t="n"/>
      <c r="AF154" s="10" t="n"/>
      <c r="AG154" s="10" t="n"/>
      <c r="AH154" s="10" t="n"/>
      <c r="AI154" s="13" t="n"/>
      <c r="AJ154" s="13" t="n"/>
      <c r="AK154" s="13" t="n"/>
      <c r="AL154" s="13" t="n"/>
      <c r="AM154" s="13" t="n"/>
      <c r="AN154" s="13" t="n"/>
      <c r="AO154" s="13" t="n"/>
      <c r="AP154" s="14" t="n"/>
      <c r="AQ154" s="14" t="n"/>
      <c r="AR154" s="14" t="n"/>
      <c r="AS154" s="13" t="n"/>
      <c r="AT154" s="13" t="n"/>
      <c r="AU154" s="10" t="n"/>
      <c r="AV154" s="10" t="n"/>
      <c r="AW154" s="10" t="n"/>
      <c r="AX154" s="10" t="n"/>
      <c r="AY154" s="10" t="n"/>
      <c r="AZ154" s="10" t="n"/>
      <c r="BA154" s="10" t="n"/>
      <c r="BB154" s="10" t="n"/>
      <c r="BC154" s="10" t="n"/>
      <c r="BD154" s="11" t="n"/>
      <c r="BE154" s="10" t="n"/>
      <c r="BF154" s="10" t="n"/>
      <c r="BG154" s="10" t="n"/>
      <c r="BH154" s="10" t="n"/>
      <c r="BI154" s="10" t="n"/>
      <c r="BJ154" s="10" t="n"/>
      <c r="BK154" s="10" t="n"/>
      <c r="BL154" s="10" t="n"/>
      <c r="BM154" s="10" t="n"/>
    </row>
    <row r="155" ht="15.75" customHeight="1" s="218">
      <c r="A155" s="10" t="n"/>
      <c r="B155" s="10" t="n"/>
      <c r="C155" s="10" t="n"/>
      <c r="D155" s="10" t="n"/>
      <c r="E155" s="10" t="n"/>
      <c r="F155" s="10" t="n"/>
      <c r="G155" s="11" t="n"/>
      <c r="H155" s="10" t="n"/>
      <c r="I155" s="10" t="n"/>
      <c r="J155" s="10" t="n"/>
      <c r="K155" s="10" t="n"/>
      <c r="L155" s="10" t="n"/>
      <c r="M155" s="13" t="n"/>
      <c r="N155" s="13" t="n"/>
      <c r="O155" s="13" t="n"/>
      <c r="P155" s="13" t="n"/>
      <c r="Q155" s="10" t="n"/>
      <c r="R155" s="10" t="n"/>
      <c r="S155" s="10" t="n"/>
      <c r="T155" s="10" t="n"/>
      <c r="U155" s="10" t="n"/>
      <c r="V155" s="10" t="n"/>
      <c r="W155" s="10" t="n"/>
      <c r="X155" s="10" t="n"/>
      <c r="Y155" s="11" t="n"/>
      <c r="Z155" s="11" t="n"/>
      <c r="AA155" s="11" t="n"/>
      <c r="AB155" s="11" t="n"/>
      <c r="AC155" s="11" t="n"/>
      <c r="AD155" s="11" t="n"/>
      <c r="AE155" s="10" t="n"/>
      <c r="AF155" s="10" t="n"/>
      <c r="AG155" s="10" t="n"/>
      <c r="AH155" s="10" t="n"/>
      <c r="AI155" s="13" t="n"/>
      <c r="AJ155" s="13" t="n"/>
      <c r="AK155" s="13" t="n"/>
      <c r="AL155" s="13" t="n"/>
      <c r="AM155" s="13" t="n"/>
      <c r="AN155" s="13" t="n"/>
      <c r="AO155" s="13" t="n"/>
      <c r="AP155" s="14" t="n"/>
      <c r="AQ155" s="14" t="n"/>
      <c r="AR155" s="14" t="n"/>
      <c r="AS155" s="13" t="n"/>
      <c r="AT155" s="13" t="n"/>
      <c r="AU155" s="10" t="n"/>
      <c r="AV155" s="10" t="n"/>
      <c r="AW155" s="10" t="n"/>
      <c r="AX155" s="10" t="n"/>
      <c r="AY155" s="10" t="n"/>
      <c r="AZ155" s="10" t="n"/>
      <c r="BA155" s="10" t="n"/>
      <c r="BB155" s="10" t="n"/>
      <c r="BC155" s="10" t="n"/>
      <c r="BD155" s="11" t="n"/>
      <c r="BE155" s="10" t="n"/>
      <c r="BF155" s="10" t="n"/>
      <c r="BG155" s="10" t="n"/>
      <c r="BH155" s="10" t="n"/>
      <c r="BI155" s="10" t="n"/>
      <c r="BJ155" s="10" t="n"/>
      <c r="BK155" s="10" t="n"/>
      <c r="BL155" s="10" t="n"/>
      <c r="BM155" s="10" t="n"/>
    </row>
    <row r="156" ht="15.75" customHeight="1" s="218">
      <c r="A156" s="10" t="n"/>
      <c r="B156" s="10" t="n"/>
      <c r="C156" s="10" t="n"/>
      <c r="D156" s="10" t="n"/>
      <c r="E156" s="10" t="n"/>
      <c r="F156" s="10" t="n"/>
      <c r="G156" s="11" t="n"/>
      <c r="H156" s="10" t="n"/>
      <c r="I156" s="10" t="n"/>
      <c r="J156" s="10" t="n"/>
      <c r="K156" s="10" t="n"/>
      <c r="L156" s="10" t="n"/>
      <c r="M156" s="13" t="n"/>
      <c r="N156" s="13" t="n"/>
      <c r="O156" s="13" t="n"/>
      <c r="P156" s="13" t="n"/>
      <c r="Q156" s="10" t="n"/>
      <c r="R156" s="10" t="n"/>
      <c r="S156" s="10" t="n"/>
      <c r="T156" s="10" t="n"/>
      <c r="U156" s="10" t="n"/>
      <c r="V156" s="10" t="n"/>
      <c r="W156" s="10" t="n"/>
      <c r="X156" s="10" t="n"/>
      <c r="Y156" s="11" t="n"/>
      <c r="Z156" s="11" t="n"/>
      <c r="AA156" s="11" t="n"/>
      <c r="AB156" s="11" t="n"/>
      <c r="AC156" s="11" t="n"/>
      <c r="AD156" s="11" t="n"/>
      <c r="AE156" s="10" t="n"/>
      <c r="AF156" s="10" t="n"/>
      <c r="AG156" s="10" t="n"/>
      <c r="AH156" s="10" t="n"/>
      <c r="AI156" s="13" t="n"/>
      <c r="AJ156" s="13" t="n"/>
      <c r="AK156" s="13" t="n"/>
      <c r="AL156" s="13" t="n"/>
      <c r="AM156" s="13" t="n"/>
      <c r="AN156" s="13" t="n"/>
      <c r="AO156" s="13" t="n"/>
      <c r="AP156" s="14" t="n"/>
      <c r="AQ156" s="14" t="n"/>
      <c r="AR156" s="14" t="n"/>
      <c r="AS156" s="13" t="n"/>
      <c r="AT156" s="13" t="n"/>
      <c r="AU156" s="10" t="n"/>
      <c r="AV156" s="10" t="n"/>
      <c r="AW156" s="10" t="n"/>
      <c r="AX156" s="10" t="n"/>
      <c r="AY156" s="10" t="n"/>
      <c r="AZ156" s="10" t="n"/>
      <c r="BA156" s="10" t="n"/>
      <c r="BB156" s="10" t="n"/>
      <c r="BC156" s="10" t="n"/>
      <c r="BD156" s="11" t="n"/>
      <c r="BE156" s="10" t="n"/>
      <c r="BF156" s="10" t="n"/>
      <c r="BG156" s="10" t="n"/>
      <c r="BH156" s="10" t="n"/>
      <c r="BI156" s="10" t="n"/>
      <c r="BJ156" s="10" t="n"/>
      <c r="BK156" s="10" t="n"/>
      <c r="BL156" s="10" t="n"/>
      <c r="BM156" s="10" t="n"/>
    </row>
    <row r="157" ht="15.75" customHeight="1" s="218">
      <c r="A157" s="10" t="n"/>
      <c r="B157" s="10" t="n"/>
      <c r="C157" s="10" t="n"/>
      <c r="D157" s="10" t="n"/>
      <c r="E157" s="10" t="n"/>
      <c r="F157" s="10" t="n"/>
      <c r="G157" s="11" t="n"/>
      <c r="H157" s="10" t="n"/>
      <c r="I157" s="10" t="n"/>
      <c r="J157" s="10" t="n"/>
      <c r="K157" s="10" t="n"/>
      <c r="L157" s="10" t="n"/>
      <c r="M157" s="13" t="n"/>
      <c r="N157" s="13" t="n"/>
      <c r="O157" s="13" t="n"/>
      <c r="P157" s="13" t="n"/>
      <c r="Q157" s="10" t="n"/>
      <c r="R157" s="10" t="n"/>
      <c r="S157" s="10" t="n"/>
      <c r="T157" s="10" t="n"/>
      <c r="U157" s="10" t="n"/>
      <c r="V157" s="10" t="n"/>
      <c r="W157" s="10" t="n"/>
      <c r="X157" s="10" t="n"/>
      <c r="Y157" s="11" t="n"/>
      <c r="Z157" s="11" t="n"/>
      <c r="AA157" s="11" t="n"/>
      <c r="AB157" s="11" t="n"/>
      <c r="AC157" s="11" t="n"/>
      <c r="AD157" s="11" t="n"/>
      <c r="AE157" s="10" t="n"/>
      <c r="AF157" s="10" t="n"/>
      <c r="AG157" s="10" t="n"/>
      <c r="AH157" s="10" t="n"/>
      <c r="AI157" s="13" t="n"/>
      <c r="AJ157" s="13" t="n"/>
      <c r="AK157" s="13" t="n"/>
      <c r="AL157" s="13" t="n"/>
      <c r="AM157" s="13" t="n"/>
      <c r="AN157" s="13" t="n"/>
      <c r="AO157" s="13" t="n"/>
      <c r="AP157" s="14" t="n"/>
      <c r="AQ157" s="14" t="n"/>
      <c r="AR157" s="14" t="n"/>
      <c r="AS157" s="13" t="n"/>
      <c r="AT157" s="13" t="n"/>
      <c r="AU157" s="10" t="n"/>
      <c r="AV157" s="10" t="n"/>
      <c r="AW157" s="10" t="n"/>
      <c r="AX157" s="10" t="n"/>
      <c r="AY157" s="10" t="n"/>
      <c r="AZ157" s="10" t="n"/>
      <c r="BA157" s="10" t="n"/>
      <c r="BB157" s="10" t="n"/>
      <c r="BC157" s="10" t="n"/>
      <c r="BD157" s="11" t="n"/>
      <c r="BE157" s="10" t="n"/>
      <c r="BF157" s="10" t="n"/>
      <c r="BG157" s="10" t="n"/>
      <c r="BH157" s="10" t="n"/>
      <c r="BI157" s="10" t="n"/>
      <c r="BJ157" s="10" t="n"/>
      <c r="BK157" s="10" t="n"/>
      <c r="BL157" s="10" t="n"/>
      <c r="BM157" s="10" t="n"/>
    </row>
    <row r="158" ht="15.75" customHeight="1" s="218">
      <c r="A158" s="10" t="n"/>
      <c r="B158" s="10" t="n"/>
      <c r="C158" s="10" t="n"/>
      <c r="D158" s="10" t="n"/>
      <c r="E158" s="10" t="n"/>
      <c r="F158" s="10" t="n"/>
      <c r="G158" s="11" t="n"/>
      <c r="H158" s="10" t="n"/>
      <c r="I158" s="10" t="n"/>
      <c r="J158" s="10" t="n"/>
      <c r="K158" s="10" t="n"/>
      <c r="L158" s="10" t="n"/>
      <c r="M158" s="13" t="n"/>
      <c r="N158" s="13" t="n"/>
      <c r="O158" s="13" t="n"/>
      <c r="P158" s="13" t="n"/>
      <c r="Q158" s="10" t="n"/>
      <c r="R158" s="10" t="n"/>
      <c r="S158" s="10" t="n"/>
      <c r="T158" s="10" t="n"/>
      <c r="U158" s="10" t="n"/>
      <c r="V158" s="10" t="n"/>
      <c r="W158" s="10" t="n"/>
      <c r="X158" s="10" t="n"/>
      <c r="Y158" s="11" t="n"/>
      <c r="Z158" s="11" t="n"/>
      <c r="AA158" s="11" t="n"/>
      <c r="AB158" s="11" t="n"/>
      <c r="AC158" s="11" t="n"/>
      <c r="AD158" s="11" t="n"/>
      <c r="AE158" s="10" t="n"/>
      <c r="AF158" s="10" t="n"/>
      <c r="AG158" s="10" t="n"/>
      <c r="AH158" s="10" t="n"/>
      <c r="AI158" s="13" t="n"/>
      <c r="AJ158" s="13" t="n"/>
      <c r="AK158" s="13" t="n"/>
      <c r="AL158" s="13" t="n"/>
      <c r="AM158" s="13" t="n"/>
      <c r="AN158" s="13" t="n"/>
      <c r="AO158" s="13" t="n"/>
      <c r="AP158" s="14" t="n"/>
      <c r="AQ158" s="14" t="n"/>
      <c r="AR158" s="14" t="n"/>
      <c r="AS158" s="13" t="n"/>
      <c r="AT158" s="13" t="n"/>
      <c r="AU158" s="10" t="n"/>
      <c r="AV158" s="10" t="n"/>
      <c r="AW158" s="10" t="n"/>
      <c r="AX158" s="10" t="n"/>
      <c r="AY158" s="10" t="n"/>
      <c r="AZ158" s="10" t="n"/>
      <c r="BA158" s="10" t="n"/>
      <c r="BB158" s="10" t="n"/>
      <c r="BC158" s="10" t="n"/>
      <c r="BD158" s="11" t="n"/>
      <c r="BE158" s="10" t="n"/>
      <c r="BF158" s="10" t="n"/>
      <c r="BG158" s="10" t="n"/>
      <c r="BH158" s="10" t="n"/>
      <c r="BI158" s="10" t="n"/>
      <c r="BJ158" s="10" t="n"/>
      <c r="BK158" s="10" t="n"/>
      <c r="BL158" s="10" t="n"/>
      <c r="BM158" s="10" t="n"/>
    </row>
    <row r="159" ht="15.75" customHeight="1" s="218">
      <c r="A159" s="10" t="n"/>
      <c r="B159" s="10" t="n"/>
      <c r="C159" s="10" t="n"/>
      <c r="D159" s="10" t="n"/>
      <c r="E159" s="10" t="n"/>
      <c r="F159" s="10" t="n"/>
      <c r="G159" s="11" t="n"/>
      <c r="H159" s="10" t="n"/>
      <c r="I159" s="10" t="n"/>
      <c r="J159" s="10" t="n"/>
      <c r="K159" s="10" t="n"/>
      <c r="L159" s="10" t="n"/>
      <c r="M159" s="13" t="n"/>
      <c r="N159" s="13" t="n"/>
      <c r="O159" s="13" t="n"/>
      <c r="P159" s="13" t="n"/>
      <c r="Q159" s="10" t="n"/>
      <c r="R159" s="10" t="n"/>
      <c r="S159" s="10" t="n"/>
      <c r="T159" s="10" t="n"/>
      <c r="U159" s="10" t="n"/>
      <c r="V159" s="10" t="n"/>
      <c r="W159" s="10" t="n"/>
      <c r="X159" s="10" t="n"/>
      <c r="Y159" s="11" t="n"/>
      <c r="Z159" s="11" t="n"/>
      <c r="AA159" s="11" t="n"/>
      <c r="AB159" s="11" t="n"/>
      <c r="AC159" s="11" t="n"/>
      <c r="AD159" s="11" t="n"/>
      <c r="AE159" s="10" t="n"/>
      <c r="AF159" s="10" t="n"/>
      <c r="AG159" s="10" t="n"/>
      <c r="AH159" s="10" t="n"/>
      <c r="AI159" s="13" t="n"/>
      <c r="AJ159" s="13" t="n"/>
      <c r="AK159" s="13" t="n"/>
      <c r="AL159" s="13" t="n"/>
      <c r="AM159" s="13" t="n"/>
      <c r="AN159" s="13" t="n"/>
      <c r="AO159" s="13" t="n"/>
      <c r="AP159" s="14" t="n"/>
      <c r="AQ159" s="14" t="n"/>
      <c r="AR159" s="14" t="n"/>
      <c r="AS159" s="13" t="n"/>
      <c r="AT159" s="13" t="n"/>
      <c r="AU159" s="10" t="n"/>
      <c r="AV159" s="10" t="n"/>
      <c r="AW159" s="10" t="n"/>
      <c r="AX159" s="10" t="n"/>
      <c r="AY159" s="10" t="n"/>
      <c r="AZ159" s="10" t="n"/>
      <c r="BA159" s="10" t="n"/>
      <c r="BB159" s="10" t="n"/>
      <c r="BC159" s="10" t="n"/>
      <c r="BD159" s="11" t="n"/>
      <c r="BE159" s="10" t="n"/>
      <c r="BF159" s="10" t="n"/>
      <c r="BG159" s="10" t="n"/>
      <c r="BH159" s="10" t="n"/>
      <c r="BI159" s="10" t="n"/>
      <c r="BJ159" s="10" t="n"/>
      <c r="BK159" s="10" t="n"/>
      <c r="BL159" s="10" t="n"/>
      <c r="BM159" s="10" t="n"/>
    </row>
    <row r="160" ht="15.75" customHeight="1" s="218">
      <c r="A160" s="10" t="n"/>
      <c r="B160" s="10" t="n"/>
      <c r="C160" s="10" t="n"/>
      <c r="D160" s="10" t="n"/>
      <c r="E160" s="10" t="n"/>
      <c r="F160" s="10" t="n"/>
      <c r="G160" s="11" t="n"/>
      <c r="H160" s="10" t="n"/>
      <c r="I160" s="10" t="n"/>
      <c r="J160" s="10" t="n"/>
      <c r="K160" s="10" t="n"/>
      <c r="L160" s="10" t="n"/>
      <c r="M160" s="13" t="n"/>
      <c r="N160" s="13" t="n"/>
      <c r="O160" s="13" t="n"/>
      <c r="P160" s="13" t="n"/>
      <c r="Q160" s="10" t="n"/>
      <c r="R160" s="10" t="n"/>
      <c r="S160" s="10" t="n"/>
      <c r="T160" s="10" t="n"/>
      <c r="U160" s="10" t="n"/>
      <c r="V160" s="10" t="n"/>
      <c r="W160" s="10" t="n"/>
      <c r="X160" s="10" t="n"/>
      <c r="Y160" s="11" t="n"/>
      <c r="Z160" s="11" t="n"/>
      <c r="AA160" s="11" t="n"/>
      <c r="AB160" s="11" t="n"/>
      <c r="AC160" s="11" t="n"/>
      <c r="AD160" s="11" t="n"/>
      <c r="AE160" s="10" t="n"/>
      <c r="AF160" s="10" t="n"/>
      <c r="AG160" s="10" t="n"/>
      <c r="AH160" s="10" t="n"/>
      <c r="AI160" s="13" t="n"/>
      <c r="AJ160" s="13" t="n"/>
      <c r="AK160" s="13" t="n"/>
      <c r="AL160" s="13" t="n"/>
      <c r="AM160" s="13" t="n"/>
      <c r="AN160" s="13" t="n"/>
      <c r="AO160" s="13" t="n"/>
      <c r="AP160" s="14" t="n"/>
      <c r="AQ160" s="14" t="n"/>
      <c r="AR160" s="14" t="n"/>
      <c r="AS160" s="13" t="n"/>
      <c r="AT160" s="13" t="n"/>
      <c r="AU160" s="10" t="n"/>
      <c r="AV160" s="10" t="n"/>
      <c r="AW160" s="10" t="n"/>
      <c r="AX160" s="10" t="n"/>
      <c r="AY160" s="10" t="n"/>
      <c r="AZ160" s="10" t="n"/>
      <c r="BA160" s="10" t="n"/>
      <c r="BB160" s="10" t="n"/>
      <c r="BC160" s="10" t="n"/>
      <c r="BD160" s="11" t="n"/>
      <c r="BE160" s="10" t="n"/>
      <c r="BF160" s="10" t="n"/>
      <c r="BG160" s="10" t="n"/>
      <c r="BH160" s="10" t="n"/>
      <c r="BI160" s="10" t="n"/>
      <c r="BJ160" s="10" t="n"/>
      <c r="BK160" s="10" t="n"/>
      <c r="BL160" s="10" t="n"/>
      <c r="BM160" s="10" t="n"/>
    </row>
    <row r="161" ht="15.75" customHeight="1" s="218">
      <c r="A161" s="10" t="n"/>
      <c r="B161" s="10" t="n"/>
      <c r="C161" s="10" t="n"/>
      <c r="D161" s="10" t="n"/>
      <c r="E161" s="10" t="n"/>
      <c r="F161" s="10" t="n"/>
      <c r="G161" s="11" t="n"/>
      <c r="H161" s="10" t="n"/>
      <c r="I161" s="10" t="n"/>
      <c r="J161" s="10" t="n"/>
      <c r="K161" s="10" t="n"/>
      <c r="L161" s="10" t="n"/>
      <c r="M161" s="13" t="n"/>
      <c r="N161" s="13" t="n"/>
      <c r="O161" s="13" t="n"/>
      <c r="P161" s="13" t="n"/>
      <c r="Q161" s="10" t="n"/>
      <c r="R161" s="10" t="n"/>
      <c r="S161" s="10" t="n"/>
      <c r="T161" s="10" t="n"/>
      <c r="U161" s="10" t="n"/>
      <c r="V161" s="10" t="n"/>
      <c r="W161" s="10" t="n"/>
      <c r="X161" s="10" t="n"/>
      <c r="Y161" s="11" t="n"/>
      <c r="Z161" s="11" t="n"/>
      <c r="AA161" s="11" t="n"/>
      <c r="AB161" s="11" t="n"/>
      <c r="AC161" s="11" t="n"/>
      <c r="AD161" s="11" t="n"/>
      <c r="AE161" s="10" t="n"/>
      <c r="AF161" s="10" t="n"/>
      <c r="AG161" s="10" t="n"/>
      <c r="AH161" s="10" t="n"/>
      <c r="AI161" s="13" t="n"/>
      <c r="AJ161" s="13" t="n"/>
      <c r="AK161" s="13" t="n"/>
      <c r="AL161" s="13" t="n"/>
      <c r="AM161" s="13" t="n"/>
      <c r="AN161" s="13" t="n"/>
      <c r="AO161" s="13" t="n"/>
      <c r="AP161" s="14" t="n"/>
      <c r="AQ161" s="14" t="n"/>
      <c r="AR161" s="14" t="n"/>
      <c r="AS161" s="13" t="n"/>
      <c r="AT161" s="13" t="n"/>
      <c r="AU161" s="10" t="n"/>
      <c r="AV161" s="10" t="n"/>
      <c r="AW161" s="10" t="n"/>
      <c r="AX161" s="10" t="n"/>
      <c r="AY161" s="10" t="n"/>
      <c r="AZ161" s="10" t="n"/>
      <c r="BA161" s="10" t="n"/>
      <c r="BB161" s="10" t="n"/>
      <c r="BC161" s="10" t="n"/>
      <c r="BD161" s="11" t="n"/>
      <c r="BE161" s="10" t="n"/>
      <c r="BF161" s="10" t="n"/>
      <c r="BG161" s="10" t="n"/>
      <c r="BH161" s="10" t="n"/>
      <c r="BI161" s="10" t="n"/>
      <c r="BJ161" s="10" t="n"/>
      <c r="BK161" s="10" t="n"/>
      <c r="BL161" s="10" t="n"/>
      <c r="BM161" s="10" t="n"/>
    </row>
    <row r="162" ht="15.75" customHeight="1" s="218">
      <c r="A162" s="10" t="n"/>
      <c r="B162" s="10" t="n"/>
      <c r="C162" s="10" t="n"/>
      <c r="D162" s="10" t="n"/>
      <c r="E162" s="10" t="n"/>
      <c r="F162" s="10" t="n"/>
      <c r="G162" s="11" t="n"/>
      <c r="H162" s="10" t="n"/>
      <c r="I162" s="10" t="n"/>
      <c r="J162" s="10" t="n"/>
      <c r="K162" s="10" t="n"/>
      <c r="L162" s="10" t="n"/>
      <c r="M162" s="13" t="n"/>
      <c r="N162" s="13" t="n"/>
      <c r="O162" s="13" t="n"/>
      <c r="P162" s="13" t="n"/>
      <c r="Q162" s="10" t="n"/>
      <c r="R162" s="10" t="n"/>
      <c r="S162" s="10" t="n"/>
      <c r="T162" s="10" t="n"/>
      <c r="U162" s="10" t="n"/>
      <c r="V162" s="10" t="n"/>
      <c r="W162" s="10" t="n"/>
      <c r="X162" s="10" t="n"/>
      <c r="Y162" s="11" t="n"/>
      <c r="Z162" s="11" t="n"/>
      <c r="AA162" s="11" t="n"/>
      <c r="AB162" s="11" t="n"/>
      <c r="AC162" s="11" t="n"/>
      <c r="AD162" s="11" t="n"/>
      <c r="AE162" s="10" t="n"/>
      <c r="AF162" s="10" t="n"/>
      <c r="AG162" s="10" t="n"/>
      <c r="AH162" s="10" t="n"/>
      <c r="AI162" s="13" t="n"/>
      <c r="AJ162" s="13" t="n"/>
      <c r="AK162" s="13" t="n"/>
      <c r="AL162" s="13" t="n"/>
      <c r="AM162" s="13" t="n"/>
      <c r="AN162" s="13" t="n"/>
      <c r="AO162" s="13" t="n"/>
      <c r="AP162" s="14" t="n"/>
      <c r="AQ162" s="14" t="n"/>
      <c r="AR162" s="14" t="n"/>
      <c r="AS162" s="13" t="n"/>
      <c r="AT162" s="13" t="n"/>
      <c r="AU162" s="10" t="n"/>
      <c r="AV162" s="10" t="n"/>
      <c r="AW162" s="10" t="n"/>
      <c r="AX162" s="10" t="n"/>
      <c r="AY162" s="10" t="n"/>
      <c r="AZ162" s="10" t="n"/>
      <c r="BA162" s="10" t="n"/>
      <c r="BB162" s="10" t="n"/>
      <c r="BC162" s="10" t="n"/>
      <c r="BD162" s="11" t="n"/>
      <c r="BE162" s="10" t="n"/>
      <c r="BF162" s="10" t="n"/>
      <c r="BG162" s="10" t="n"/>
      <c r="BH162" s="10" t="n"/>
      <c r="BI162" s="10" t="n"/>
      <c r="BJ162" s="10" t="n"/>
      <c r="BK162" s="10" t="n"/>
      <c r="BL162" s="10" t="n"/>
      <c r="BM162" s="10" t="n"/>
    </row>
    <row r="163" ht="15.75" customHeight="1" s="218">
      <c r="A163" s="10" t="n"/>
      <c r="B163" s="10" t="n"/>
      <c r="C163" s="10" t="n"/>
      <c r="D163" s="10" t="n"/>
      <c r="E163" s="10" t="n"/>
      <c r="F163" s="10" t="n"/>
      <c r="G163" s="11" t="n"/>
      <c r="H163" s="10" t="n"/>
      <c r="I163" s="10" t="n"/>
      <c r="J163" s="10" t="n"/>
      <c r="K163" s="10" t="n"/>
      <c r="L163" s="10" t="n"/>
      <c r="M163" s="13" t="n"/>
      <c r="N163" s="13" t="n"/>
      <c r="O163" s="13" t="n"/>
      <c r="P163" s="13" t="n"/>
      <c r="Q163" s="10" t="n"/>
      <c r="R163" s="10" t="n"/>
      <c r="S163" s="10" t="n"/>
      <c r="T163" s="10" t="n"/>
      <c r="U163" s="10" t="n"/>
      <c r="V163" s="10" t="n"/>
      <c r="W163" s="10" t="n"/>
      <c r="X163" s="10" t="n"/>
      <c r="Y163" s="11" t="n"/>
      <c r="Z163" s="11" t="n"/>
      <c r="AA163" s="11" t="n"/>
      <c r="AB163" s="11" t="n"/>
      <c r="AC163" s="11" t="n"/>
      <c r="AD163" s="11" t="n"/>
      <c r="AE163" s="10" t="n"/>
      <c r="AF163" s="10" t="n"/>
      <c r="AG163" s="10" t="n"/>
      <c r="AH163" s="10" t="n"/>
      <c r="AI163" s="13" t="n"/>
      <c r="AJ163" s="13" t="n"/>
      <c r="AK163" s="13" t="n"/>
      <c r="AL163" s="13" t="n"/>
      <c r="AM163" s="13" t="n"/>
      <c r="AN163" s="13" t="n"/>
      <c r="AO163" s="13" t="n"/>
      <c r="AP163" s="14" t="n"/>
      <c r="AQ163" s="14" t="n"/>
      <c r="AR163" s="14" t="n"/>
      <c r="AS163" s="13" t="n"/>
      <c r="AT163" s="13" t="n"/>
      <c r="AU163" s="10" t="n"/>
      <c r="AV163" s="10" t="n"/>
      <c r="AW163" s="10" t="n"/>
      <c r="AX163" s="10" t="n"/>
      <c r="AY163" s="10" t="n"/>
      <c r="AZ163" s="10" t="n"/>
      <c r="BA163" s="10" t="n"/>
      <c r="BB163" s="10" t="n"/>
      <c r="BC163" s="10" t="n"/>
      <c r="BD163" s="11" t="n"/>
      <c r="BE163" s="10" t="n"/>
      <c r="BF163" s="10" t="n"/>
      <c r="BG163" s="10" t="n"/>
      <c r="BH163" s="10" t="n"/>
      <c r="BI163" s="10" t="n"/>
      <c r="BJ163" s="10" t="n"/>
      <c r="BK163" s="10" t="n"/>
      <c r="BL163" s="10" t="n"/>
      <c r="BM163" s="10" t="n"/>
    </row>
    <row r="164" ht="15.75" customHeight="1" s="218">
      <c r="A164" s="10" t="n"/>
      <c r="B164" s="10" t="n"/>
      <c r="C164" s="10" t="n"/>
      <c r="D164" s="10" t="n"/>
      <c r="E164" s="10" t="n"/>
      <c r="F164" s="10" t="n"/>
      <c r="G164" s="11" t="n"/>
      <c r="H164" s="10" t="n"/>
      <c r="I164" s="10" t="n"/>
      <c r="J164" s="10" t="n"/>
      <c r="K164" s="10" t="n"/>
      <c r="L164" s="10" t="n"/>
      <c r="M164" s="13" t="n"/>
      <c r="N164" s="13" t="n"/>
      <c r="O164" s="13" t="n"/>
      <c r="P164" s="13" t="n"/>
      <c r="Q164" s="10" t="n"/>
      <c r="R164" s="10" t="n"/>
      <c r="S164" s="10" t="n"/>
      <c r="T164" s="10" t="n"/>
      <c r="U164" s="10" t="n"/>
      <c r="V164" s="10" t="n"/>
      <c r="W164" s="10" t="n"/>
      <c r="X164" s="10" t="n"/>
      <c r="Y164" s="11" t="n"/>
      <c r="Z164" s="11" t="n"/>
      <c r="AA164" s="11" t="n"/>
      <c r="AB164" s="11" t="n"/>
      <c r="AC164" s="11" t="n"/>
      <c r="AD164" s="11" t="n"/>
      <c r="AE164" s="10" t="n"/>
      <c r="AF164" s="10" t="n"/>
      <c r="AG164" s="10" t="n"/>
      <c r="AH164" s="10" t="n"/>
      <c r="AI164" s="13" t="n"/>
      <c r="AJ164" s="13" t="n"/>
      <c r="AK164" s="13" t="n"/>
      <c r="AL164" s="13" t="n"/>
      <c r="AM164" s="13" t="n"/>
      <c r="AN164" s="13" t="n"/>
      <c r="AO164" s="13" t="n"/>
      <c r="AP164" s="14" t="n"/>
      <c r="AQ164" s="14" t="n"/>
      <c r="AR164" s="14" t="n"/>
      <c r="AS164" s="13" t="n"/>
      <c r="AT164" s="13" t="n"/>
      <c r="AU164" s="10" t="n"/>
      <c r="AV164" s="10" t="n"/>
      <c r="AW164" s="10" t="n"/>
      <c r="AX164" s="10" t="n"/>
      <c r="AY164" s="10" t="n"/>
      <c r="AZ164" s="10" t="n"/>
      <c r="BA164" s="10" t="n"/>
      <c r="BB164" s="10" t="n"/>
      <c r="BC164" s="10" t="n"/>
      <c r="BD164" s="11" t="n"/>
      <c r="BE164" s="10" t="n"/>
      <c r="BF164" s="10" t="n"/>
      <c r="BG164" s="10" t="n"/>
      <c r="BH164" s="10" t="n"/>
      <c r="BI164" s="10" t="n"/>
      <c r="BJ164" s="10" t="n"/>
      <c r="BK164" s="10" t="n"/>
      <c r="BL164" s="10" t="n"/>
      <c r="BM164" s="10" t="n"/>
    </row>
    <row r="165" ht="15.75" customHeight="1" s="218">
      <c r="A165" s="10" t="n"/>
      <c r="B165" s="10" t="n"/>
      <c r="C165" s="10" t="n"/>
      <c r="D165" s="10" t="n"/>
      <c r="E165" s="10" t="n"/>
      <c r="F165" s="10" t="n"/>
      <c r="G165" s="11" t="n"/>
      <c r="H165" s="10" t="n"/>
      <c r="I165" s="10" t="n"/>
      <c r="J165" s="10" t="n"/>
      <c r="K165" s="10" t="n"/>
      <c r="L165" s="10" t="n"/>
      <c r="M165" s="13" t="n"/>
      <c r="N165" s="13" t="n"/>
      <c r="O165" s="13" t="n"/>
      <c r="P165" s="13" t="n"/>
      <c r="Q165" s="10" t="n"/>
      <c r="R165" s="10" t="n"/>
      <c r="S165" s="10" t="n"/>
      <c r="T165" s="10" t="n"/>
      <c r="U165" s="10" t="n"/>
      <c r="V165" s="10" t="n"/>
      <c r="W165" s="10" t="n"/>
      <c r="X165" s="10" t="n"/>
      <c r="Y165" s="11" t="n"/>
      <c r="Z165" s="11" t="n"/>
      <c r="AA165" s="11" t="n"/>
      <c r="AB165" s="11" t="n"/>
      <c r="AC165" s="11" t="n"/>
      <c r="AD165" s="11" t="n"/>
      <c r="AE165" s="10" t="n"/>
      <c r="AF165" s="10" t="n"/>
      <c r="AG165" s="10" t="n"/>
      <c r="AH165" s="10" t="n"/>
      <c r="AI165" s="13" t="n"/>
      <c r="AJ165" s="13" t="n"/>
      <c r="AK165" s="13" t="n"/>
      <c r="AL165" s="13" t="n"/>
      <c r="AM165" s="13" t="n"/>
      <c r="AN165" s="13" t="n"/>
      <c r="AO165" s="13" t="n"/>
      <c r="AP165" s="14" t="n"/>
      <c r="AQ165" s="14" t="n"/>
      <c r="AR165" s="14" t="n"/>
      <c r="AS165" s="13" t="n"/>
      <c r="AT165" s="13" t="n"/>
      <c r="AU165" s="10" t="n"/>
      <c r="AV165" s="10" t="n"/>
      <c r="AW165" s="10" t="n"/>
      <c r="AX165" s="10" t="n"/>
      <c r="AY165" s="10" t="n"/>
      <c r="AZ165" s="10" t="n"/>
      <c r="BA165" s="10" t="n"/>
      <c r="BB165" s="10" t="n"/>
      <c r="BC165" s="10" t="n"/>
      <c r="BD165" s="11" t="n"/>
      <c r="BE165" s="10" t="n"/>
      <c r="BF165" s="10" t="n"/>
      <c r="BG165" s="10" t="n"/>
      <c r="BH165" s="10" t="n"/>
      <c r="BI165" s="10" t="n"/>
      <c r="BJ165" s="10" t="n"/>
      <c r="BK165" s="10" t="n"/>
      <c r="BL165" s="10" t="n"/>
      <c r="BM165" s="10" t="n"/>
    </row>
    <row r="166" ht="15.75" customHeight="1" s="218">
      <c r="A166" s="10" t="n"/>
      <c r="B166" s="10" t="n"/>
      <c r="C166" s="10" t="n"/>
      <c r="D166" s="10" t="n"/>
      <c r="E166" s="10" t="n"/>
      <c r="F166" s="10" t="n"/>
      <c r="G166" s="11" t="n"/>
      <c r="H166" s="10" t="n"/>
      <c r="I166" s="10" t="n"/>
      <c r="J166" s="10" t="n"/>
      <c r="K166" s="10" t="n"/>
      <c r="L166" s="10" t="n"/>
      <c r="M166" s="13" t="n"/>
      <c r="N166" s="13" t="n"/>
      <c r="O166" s="13" t="n"/>
      <c r="P166" s="13" t="n"/>
      <c r="Q166" s="10" t="n"/>
      <c r="R166" s="10" t="n"/>
      <c r="S166" s="10" t="n"/>
      <c r="T166" s="10" t="n"/>
      <c r="U166" s="10" t="n"/>
      <c r="V166" s="10" t="n"/>
      <c r="W166" s="10" t="n"/>
      <c r="X166" s="10" t="n"/>
      <c r="Y166" s="11" t="n"/>
      <c r="Z166" s="11" t="n"/>
      <c r="AA166" s="11" t="n"/>
      <c r="AB166" s="11" t="n"/>
      <c r="AC166" s="11" t="n"/>
      <c r="AD166" s="11" t="n"/>
      <c r="AE166" s="10" t="n"/>
      <c r="AF166" s="10" t="n"/>
      <c r="AG166" s="10" t="n"/>
      <c r="AH166" s="10" t="n"/>
      <c r="AI166" s="13" t="n"/>
      <c r="AJ166" s="13" t="n"/>
      <c r="AK166" s="13" t="n"/>
      <c r="AL166" s="13" t="n"/>
      <c r="AM166" s="13" t="n"/>
      <c r="AN166" s="13" t="n"/>
      <c r="AO166" s="13" t="n"/>
      <c r="AP166" s="14" t="n"/>
      <c r="AQ166" s="14" t="n"/>
      <c r="AR166" s="14" t="n"/>
      <c r="AS166" s="13" t="n"/>
      <c r="AT166" s="13" t="n"/>
      <c r="AU166" s="10" t="n"/>
      <c r="AV166" s="10" t="n"/>
      <c r="AW166" s="10" t="n"/>
      <c r="AX166" s="10" t="n"/>
      <c r="AY166" s="10" t="n"/>
      <c r="AZ166" s="10" t="n"/>
      <c r="BA166" s="10" t="n"/>
      <c r="BB166" s="10" t="n"/>
      <c r="BC166" s="10" t="n"/>
      <c r="BD166" s="11" t="n"/>
      <c r="BE166" s="10" t="n"/>
      <c r="BF166" s="10" t="n"/>
      <c r="BG166" s="10" t="n"/>
      <c r="BH166" s="10" t="n"/>
      <c r="BI166" s="10" t="n"/>
      <c r="BJ166" s="10" t="n"/>
      <c r="BK166" s="10" t="n"/>
      <c r="BL166" s="10" t="n"/>
      <c r="BM166" s="10" t="n"/>
    </row>
    <row r="167" ht="15.75" customHeight="1" s="218">
      <c r="A167" s="10" t="n"/>
      <c r="B167" s="10" t="n"/>
      <c r="C167" s="10" t="n"/>
      <c r="D167" s="10" t="n"/>
      <c r="E167" s="10" t="n"/>
      <c r="F167" s="10" t="n"/>
      <c r="G167" s="11" t="n"/>
      <c r="H167" s="10" t="n"/>
      <c r="I167" s="10" t="n"/>
      <c r="J167" s="10" t="n"/>
      <c r="K167" s="10" t="n"/>
      <c r="L167" s="10" t="n"/>
      <c r="M167" s="13" t="n"/>
      <c r="N167" s="13" t="n"/>
      <c r="O167" s="13" t="n"/>
      <c r="P167" s="13" t="n"/>
      <c r="Q167" s="10" t="n"/>
      <c r="R167" s="10" t="n"/>
      <c r="S167" s="10" t="n"/>
      <c r="T167" s="10" t="n"/>
      <c r="U167" s="10" t="n"/>
      <c r="V167" s="10" t="n"/>
      <c r="W167" s="10" t="n"/>
      <c r="X167" s="10" t="n"/>
      <c r="Y167" s="11" t="n"/>
      <c r="Z167" s="11" t="n"/>
      <c r="AA167" s="11" t="n"/>
      <c r="AB167" s="11" t="n"/>
      <c r="AC167" s="11" t="n"/>
      <c r="AD167" s="11" t="n"/>
      <c r="AE167" s="10" t="n"/>
      <c r="AF167" s="10" t="n"/>
      <c r="AG167" s="10" t="n"/>
      <c r="AH167" s="10" t="n"/>
      <c r="AI167" s="13" t="n"/>
      <c r="AJ167" s="13" t="n"/>
      <c r="AK167" s="13" t="n"/>
      <c r="AL167" s="13" t="n"/>
      <c r="AM167" s="13" t="n"/>
      <c r="AN167" s="13" t="n"/>
      <c r="AO167" s="13" t="n"/>
      <c r="AP167" s="14" t="n"/>
      <c r="AQ167" s="14" t="n"/>
      <c r="AR167" s="14" t="n"/>
      <c r="AS167" s="13" t="n"/>
      <c r="AT167" s="13" t="n"/>
      <c r="AU167" s="10" t="n"/>
      <c r="AV167" s="10" t="n"/>
      <c r="AW167" s="10" t="n"/>
      <c r="AX167" s="10" t="n"/>
      <c r="AY167" s="10" t="n"/>
      <c r="AZ167" s="10" t="n"/>
      <c r="BA167" s="10" t="n"/>
      <c r="BB167" s="10" t="n"/>
      <c r="BC167" s="10" t="n"/>
      <c r="BD167" s="11" t="n"/>
      <c r="BE167" s="10" t="n"/>
      <c r="BF167" s="10" t="n"/>
      <c r="BG167" s="10" t="n"/>
      <c r="BH167" s="10" t="n"/>
      <c r="BI167" s="10" t="n"/>
      <c r="BJ167" s="10" t="n"/>
      <c r="BK167" s="10" t="n"/>
      <c r="BL167" s="10" t="n"/>
      <c r="BM167" s="10" t="n"/>
    </row>
    <row r="168" ht="15.75" customHeight="1" s="218">
      <c r="A168" s="10" t="n"/>
      <c r="B168" s="10" t="n"/>
      <c r="C168" s="10" t="n"/>
      <c r="D168" s="10" t="n"/>
      <c r="E168" s="10" t="n"/>
      <c r="F168" s="10" t="n"/>
      <c r="G168" s="11" t="n"/>
      <c r="H168" s="10" t="n"/>
      <c r="I168" s="10" t="n"/>
      <c r="J168" s="10" t="n"/>
      <c r="K168" s="10" t="n"/>
      <c r="L168" s="10" t="n"/>
      <c r="M168" s="13" t="n"/>
      <c r="N168" s="13" t="n"/>
      <c r="O168" s="13" t="n"/>
      <c r="P168" s="13" t="n"/>
      <c r="Q168" s="10" t="n"/>
      <c r="R168" s="10" t="n"/>
      <c r="S168" s="10" t="n"/>
      <c r="T168" s="10" t="n"/>
      <c r="U168" s="10" t="n"/>
      <c r="V168" s="10" t="n"/>
      <c r="W168" s="10" t="n"/>
      <c r="X168" s="10" t="n"/>
      <c r="Y168" s="11" t="n"/>
      <c r="Z168" s="11" t="n"/>
      <c r="AA168" s="11" t="n"/>
      <c r="AB168" s="11" t="n"/>
      <c r="AC168" s="11" t="n"/>
      <c r="AD168" s="11" t="n"/>
      <c r="AE168" s="10" t="n"/>
      <c r="AF168" s="10" t="n"/>
      <c r="AG168" s="10" t="n"/>
      <c r="AH168" s="10" t="n"/>
      <c r="AI168" s="13" t="n"/>
      <c r="AJ168" s="13" t="n"/>
      <c r="AK168" s="13" t="n"/>
      <c r="AL168" s="13" t="n"/>
      <c r="AM168" s="13" t="n"/>
      <c r="AN168" s="13" t="n"/>
      <c r="AO168" s="13" t="n"/>
      <c r="AP168" s="14" t="n"/>
      <c r="AQ168" s="14" t="n"/>
      <c r="AR168" s="14" t="n"/>
      <c r="AS168" s="13" t="n"/>
      <c r="AT168" s="13" t="n"/>
      <c r="AU168" s="10" t="n"/>
      <c r="AV168" s="10" t="n"/>
      <c r="AW168" s="10" t="n"/>
      <c r="AX168" s="10" t="n"/>
      <c r="AY168" s="10" t="n"/>
      <c r="AZ168" s="10" t="n"/>
      <c r="BA168" s="10" t="n"/>
      <c r="BB168" s="10" t="n"/>
      <c r="BC168" s="10" t="n"/>
      <c r="BD168" s="11" t="n"/>
      <c r="BE168" s="10" t="n"/>
      <c r="BF168" s="10" t="n"/>
      <c r="BG168" s="10" t="n"/>
      <c r="BH168" s="10" t="n"/>
      <c r="BI168" s="10" t="n"/>
      <c r="BJ168" s="10" t="n"/>
      <c r="BK168" s="10" t="n"/>
      <c r="BL168" s="10" t="n"/>
      <c r="BM168" s="10" t="n"/>
    </row>
    <row r="169" ht="15.75" customHeight="1" s="218">
      <c r="A169" s="10" t="n"/>
      <c r="B169" s="10" t="n"/>
      <c r="C169" s="10" t="n"/>
      <c r="D169" s="10" t="n"/>
      <c r="E169" s="10" t="n"/>
      <c r="F169" s="10" t="n"/>
      <c r="G169" s="11" t="n"/>
      <c r="H169" s="10" t="n"/>
      <c r="I169" s="10" t="n"/>
      <c r="J169" s="10" t="n"/>
      <c r="K169" s="10" t="n"/>
      <c r="L169" s="10" t="n"/>
      <c r="M169" s="13" t="n"/>
      <c r="N169" s="13" t="n"/>
      <c r="O169" s="13" t="n"/>
      <c r="P169" s="13" t="n"/>
      <c r="Q169" s="10" t="n"/>
      <c r="R169" s="10" t="n"/>
      <c r="S169" s="10" t="n"/>
      <c r="T169" s="10" t="n"/>
      <c r="U169" s="10" t="n"/>
      <c r="V169" s="10" t="n"/>
      <c r="W169" s="10" t="n"/>
      <c r="X169" s="10" t="n"/>
      <c r="Y169" s="11" t="n"/>
      <c r="Z169" s="11" t="n"/>
      <c r="AA169" s="11" t="n"/>
      <c r="AB169" s="11" t="n"/>
      <c r="AC169" s="11" t="n"/>
      <c r="AD169" s="11" t="n"/>
      <c r="AE169" s="10" t="n"/>
      <c r="AF169" s="10" t="n"/>
      <c r="AG169" s="10" t="n"/>
      <c r="AH169" s="10" t="n"/>
      <c r="AI169" s="13" t="n"/>
      <c r="AJ169" s="13" t="n"/>
      <c r="AK169" s="13" t="n"/>
      <c r="AL169" s="13" t="n"/>
      <c r="AM169" s="13" t="n"/>
      <c r="AN169" s="13" t="n"/>
      <c r="AO169" s="13" t="n"/>
      <c r="AP169" s="14" t="n"/>
      <c r="AQ169" s="14" t="n"/>
      <c r="AR169" s="14" t="n"/>
      <c r="AS169" s="13" t="n"/>
      <c r="AT169" s="13" t="n"/>
      <c r="AU169" s="10" t="n"/>
      <c r="AV169" s="10" t="n"/>
      <c r="AW169" s="10" t="n"/>
      <c r="AX169" s="10" t="n"/>
      <c r="AY169" s="10" t="n"/>
      <c r="AZ169" s="10" t="n"/>
      <c r="BA169" s="10" t="n"/>
      <c r="BB169" s="10" t="n"/>
      <c r="BC169" s="10" t="n"/>
      <c r="BD169" s="11" t="n"/>
      <c r="BE169" s="10" t="n"/>
      <c r="BF169" s="10" t="n"/>
      <c r="BG169" s="10" t="n"/>
      <c r="BH169" s="10" t="n"/>
      <c r="BI169" s="10" t="n"/>
      <c r="BJ169" s="10" t="n"/>
      <c r="BK169" s="10" t="n"/>
      <c r="BL169" s="10" t="n"/>
      <c r="BM169" s="10" t="n"/>
    </row>
    <row r="170" ht="15.75" customHeight="1" s="218">
      <c r="A170" s="10" t="n"/>
      <c r="B170" s="10" t="n"/>
      <c r="C170" s="10" t="n"/>
      <c r="D170" s="10" t="n"/>
      <c r="E170" s="10" t="n"/>
      <c r="F170" s="10" t="n"/>
      <c r="G170" s="11" t="n"/>
      <c r="H170" s="10" t="n"/>
      <c r="I170" s="10" t="n"/>
      <c r="J170" s="10" t="n"/>
      <c r="K170" s="10" t="n"/>
      <c r="L170" s="10" t="n"/>
      <c r="M170" s="13" t="n"/>
      <c r="N170" s="13" t="n"/>
      <c r="O170" s="13" t="n"/>
      <c r="P170" s="13" t="n"/>
      <c r="Q170" s="10" t="n"/>
      <c r="R170" s="10" t="n"/>
      <c r="S170" s="10" t="n"/>
      <c r="T170" s="10" t="n"/>
      <c r="U170" s="10" t="n"/>
      <c r="V170" s="10" t="n"/>
      <c r="W170" s="10" t="n"/>
      <c r="X170" s="10" t="n"/>
      <c r="Y170" s="11" t="n"/>
      <c r="Z170" s="11" t="n"/>
      <c r="AA170" s="11" t="n"/>
      <c r="AB170" s="11" t="n"/>
      <c r="AC170" s="11" t="n"/>
      <c r="AD170" s="11" t="n"/>
      <c r="AE170" s="10" t="n"/>
      <c r="AF170" s="10" t="n"/>
      <c r="AG170" s="10" t="n"/>
      <c r="AH170" s="10" t="n"/>
      <c r="AI170" s="13" t="n"/>
      <c r="AJ170" s="13" t="n"/>
      <c r="AK170" s="13" t="n"/>
      <c r="AL170" s="13" t="n"/>
      <c r="AM170" s="13" t="n"/>
      <c r="AN170" s="13" t="n"/>
      <c r="AO170" s="13" t="n"/>
      <c r="AP170" s="14" t="n"/>
      <c r="AQ170" s="14" t="n"/>
      <c r="AR170" s="14" t="n"/>
      <c r="AS170" s="13" t="n"/>
      <c r="AT170" s="13" t="n"/>
      <c r="AU170" s="10" t="n"/>
      <c r="AV170" s="10" t="n"/>
      <c r="AW170" s="10" t="n"/>
      <c r="AX170" s="10" t="n"/>
      <c r="AY170" s="10" t="n"/>
      <c r="AZ170" s="10" t="n"/>
      <c r="BA170" s="10" t="n"/>
      <c r="BB170" s="10" t="n"/>
      <c r="BC170" s="10" t="n"/>
      <c r="BD170" s="11" t="n"/>
      <c r="BE170" s="10" t="n"/>
      <c r="BF170" s="10" t="n"/>
      <c r="BG170" s="10" t="n"/>
      <c r="BH170" s="10" t="n"/>
      <c r="BI170" s="10" t="n"/>
      <c r="BJ170" s="10" t="n"/>
      <c r="BK170" s="10" t="n"/>
      <c r="BL170" s="10" t="n"/>
      <c r="BM170" s="10" t="n"/>
    </row>
    <row r="171" ht="15.75" customHeight="1" s="218">
      <c r="A171" s="10" t="n"/>
      <c r="B171" s="10" t="n"/>
      <c r="C171" s="10" t="n"/>
      <c r="D171" s="10" t="n"/>
      <c r="E171" s="10" t="n"/>
      <c r="F171" s="10" t="n"/>
      <c r="G171" s="11" t="n"/>
      <c r="H171" s="10" t="n"/>
      <c r="I171" s="10" t="n"/>
      <c r="J171" s="10" t="n"/>
      <c r="K171" s="10" t="n"/>
      <c r="L171" s="10" t="n"/>
      <c r="M171" s="13" t="n"/>
      <c r="N171" s="13" t="n"/>
      <c r="O171" s="13" t="n"/>
      <c r="P171" s="13" t="n"/>
      <c r="Q171" s="10" t="n"/>
      <c r="R171" s="10" t="n"/>
      <c r="S171" s="10" t="n"/>
      <c r="T171" s="10" t="n"/>
      <c r="U171" s="10" t="n"/>
      <c r="V171" s="10" t="n"/>
      <c r="W171" s="10" t="n"/>
      <c r="X171" s="10" t="n"/>
      <c r="Y171" s="11" t="n"/>
      <c r="Z171" s="11" t="n"/>
      <c r="AA171" s="11" t="n"/>
      <c r="AB171" s="11" t="n"/>
      <c r="AC171" s="11" t="n"/>
      <c r="AD171" s="11" t="n"/>
      <c r="AE171" s="10" t="n"/>
      <c r="AF171" s="10" t="n"/>
      <c r="AG171" s="10" t="n"/>
      <c r="AH171" s="10" t="n"/>
      <c r="AI171" s="13" t="n"/>
      <c r="AJ171" s="13" t="n"/>
      <c r="AK171" s="13" t="n"/>
      <c r="AL171" s="13" t="n"/>
      <c r="AM171" s="13" t="n"/>
      <c r="AN171" s="13" t="n"/>
      <c r="AO171" s="13" t="n"/>
      <c r="AP171" s="14" t="n"/>
      <c r="AQ171" s="14" t="n"/>
      <c r="AR171" s="14" t="n"/>
      <c r="AS171" s="13" t="n"/>
      <c r="AT171" s="13" t="n"/>
      <c r="AU171" s="10" t="n"/>
      <c r="AV171" s="10" t="n"/>
      <c r="AW171" s="10" t="n"/>
      <c r="AX171" s="10" t="n"/>
      <c r="AY171" s="10" t="n"/>
      <c r="AZ171" s="10" t="n"/>
      <c r="BA171" s="10" t="n"/>
      <c r="BB171" s="10" t="n"/>
      <c r="BC171" s="10" t="n"/>
      <c r="BD171" s="11" t="n"/>
      <c r="BE171" s="10" t="n"/>
      <c r="BF171" s="10" t="n"/>
      <c r="BG171" s="10" t="n"/>
      <c r="BH171" s="10" t="n"/>
      <c r="BI171" s="10" t="n"/>
      <c r="BJ171" s="10" t="n"/>
      <c r="BK171" s="10" t="n"/>
      <c r="BL171" s="10" t="n"/>
      <c r="BM171" s="10" t="n"/>
    </row>
    <row r="172" ht="15.75" customHeight="1" s="218">
      <c r="A172" s="10" t="n"/>
      <c r="B172" s="10" t="n"/>
      <c r="C172" s="10" t="n"/>
      <c r="D172" s="10" t="n"/>
      <c r="E172" s="10" t="n"/>
      <c r="F172" s="10" t="n"/>
      <c r="G172" s="11" t="n"/>
      <c r="H172" s="10" t="n"/>
      <c r="I172" s="10" t="n"/>
      <c r="J172" s="10" t="n"/>
      <c r="K172" s="10" t="n"/>
      <c r="L172" s="10" t="n"/>
      <c r="M172" s="13" t="n"/>
      <c r="N172" s="13" t="n"/>
      <c r="O172" s="13" t="n"/>
      <c r="P172" s="13" t="n"/>
      <c r="Q172" s="10" t="n"/>
      <c r="R172" s="10" t="n"/>
      <c r="S172" s="10" t="n"/>
      <c r="T172" s="10" t="n"/>
      <c r="U172" s="10" t="n"/>
      <c r="V172" s="10" t="n"/>
      <c r="W172" s="10" t="n"/>
      <c r="X172" s="10" t="n"/>
      <c r="Y172" s="11" t="n"/>
      <c r="Z172" s="11" t="n"/>
      <c r="AA172" s="11" t="n"/>
      <c r="AB172" s="11" t="n"/>
      <c r="AC172" s="11" t="n"/>
      <c r="AD172" s="11" t="n"/>
      <c r="AE172" s="10" t="n"/>
      <c r="AF172" s="10" t="n"/>
      <c r="AG172" s="10" t="n"/>
      <c r="AH172" s="10" t="n"/>
      <c r="AI172" s="13" t="n"/>
      <c r="AJ172" s="13" t="n"/>
      <c r="AK172" s="13" t="n"/>
      <c r="AL172" s="13" t="n"/>
      <c r="AM172" s="13" t="n"/>
      <c r="AN172" s="13" t="n"/>
      <c r="AO172" s="13" t="n"/>
      <c r="AP172" s="14" t="n"/>
      <c r="AQ172" s="14" t="n"/>
      <c r="AR172" s="14" t="n"/>
      <c r="AS172" s="13" t="n"/>
      <c r="AT172" s="13" t="n"/>
      <c r="AU172" s="10" t="n"/>
      <c r="AV172" s="10" t="n"/>
      <c r="AW172" s="10" t="n"/>
      <c r="AX172" s="10" t="n"/>
      <c r="AY172" s="10" t="n"/>
      <c r="AZ172" s="10" t="n"/>
      <c r="BA172" s="10" t="n"/>
      <c r="BB172" s="10" t="n"/>
      <c r="BC172" s="10" t="n"/>
      <c r="BD172" s="11" t="n"/>
      <c r="BE172" s="10" t="n"/>
      <c r="BF172" s="10" t="n"/>
      <c r="BG172" s="10" t="n"/>
      <c r="BH172" s="10" t="n"/>
      <c r="BI172" s="10" t="n"/>
      <c r="BJ172" s="10" t="n"/>
      <c r="BK172" s="10" t="n"/>
      <c r="BL172" s="10" t="n"/>
      <c r="BM172" s="10" t="n"/>
    </row>
    <row r="173" ht="15.75" customHeight="1" s="218">
      <c r="A173" s="10" t="n"/>
      <c r="B173" s="10" t="n"/>
      <c r="C173" s="10" t="n"/>
      <c r="D173" s="10" t="n"/>
      <c r="E173" s="10" t="n"/>
      <c r="F173" s="10" t="n"/>
      <c r="G173" s="11" t="n"/>
      <c r="H173" s="10" t="n"/>
      <c r="I173" s="10" t="n"/>
      <c r="J173" s="10" t="n"/>
      <c r="K173" s="10" t="n"/>
      <c r="L173" s="10" t="n"/>
      <c r="M173" s="13" t="n"/>
      <c r="N173" s="13" t="n"/>
      <c r="O173" s="13" t="n"/>
      <c r="P173" s="13" t="n"/>
      <c r="Q173" s="10" t="n"/>
      <c r="R173" s="10" t="n"/>
      <c r="S173" s="10" t="n"/>
      <c r="T173" s="10" t="n"/>
      <c r="U173" s="10" t="n"/>
      <c r="V173" s="10" t="n"/>
      <c r="W173" s="10" t="n"/>
      <c r="X173" s="10" t="n"/>
      <c r="Y173" s="11" t="n"/>
      <c r="Z173" s="11" t="n"/>
      <c r="AA173" s="11" t="n"/>
      <c r="AB173" s="11" t="n"/>
      <c r="AC173" s="11" t="n"/>
      <c r="AD173" s="11" t="n"/>
      <c r="AE173" s="10" t="n"/>
      <c r="AF173" s="10" t="n"/>
      <c r="AG173" s="10" t="n"/>
      <c r="AH173" s="10" t="n"/>
      <c r="AI173" s="13" t="n"/>
      <c r="AJ173" s="13" t="n"/>
      <c r="AK173" s="13" t="n"/>
      <c r="AL173" s="13" t="n"/>
      <c r="AM173" s="13" t="n"/>
      <c r="AN173" s="13" t="n"/>
      <c r="AO173" s="13" t="n"/>
      <c r="AP173" s="14" t="n"/>
      <c r="AQ173" s="14" t="n"/>
      <c r="AR173" s="14" t="n"/>
      <c r="AS173" s="13" t="n"/>
      <c r="AT173" s="13" t="n"/>
      <c r="AU173" s="10" t="n"/>
      <c r="AV173" s="10" t="n"/>
      <c r="AW173" s="10" t="n"/>
      <c r="AX173" s="10" t="n"/>
      <c r="AY173" s="10" t="n"/>
      <c r="AZ173" s="10" t="n"/>
      <c r="BA173" s="10" t="n"/>
      <c r="BB173" s="10" t="n"/>
      <c r="BC173" s="10" t="n"/>
      <c r="BD173" s="11" t="n"/>
      <c r="BE173" s="10" t="n"/>
      <c r="BF173" s="10" t="n"/>
      <c r="BG173" s="10" t="n"/>
      <c r="BH173" s="10" t="n"/>
      <c r="BI173" s="10" t="n"/>
      <c r="BJ173" s="10" t="n"/>
      <c r="BK173" s="10" t="n"/>
      <c r="BL173" s="10" t="n"/>
      <c r="BM173" s="10" t="n"/>
    </row>
    <row r="174" ht="15.75" customHeight="1" s="218">
      <c r="A174" s="10" t="n"/>
      <c r="B174" s="10" t="n"/>
      <c r="C174" s="10" t="n"/>
      <c r="D174" s="10" t="n"/>
      <c r="E174" s="10" t="n"/>
      <c r="F174" s="10" t="n"/>
      <c r="G174" s="11" t="n"/>
      <c r="H174" s="10" t="n"/>
      <c r="I174" s="10" t="n"/>
      <c r="J174" s="10" t="n"/>
      <c r="K174" s="10" t="n"/>
      <c r="L174" s="10" t="n"/>
      <c r="M174" s="13" t="n"/>
      <c r="N174" s="13" t="n"/>
      <c r="O174" s="13" t="n"/>
      <c r="P174" s="13" t="n"/>
      <c r="Q174" s="10" t="n"/>
      <c r="R174" s="10" t="n"/>
      <c r="S174" s="10" t="n"/>
      <c r="T174" s="10" t="n"/>
      <c r="U174" s="10" t="n"/>
      <c r="V174" s="10" t="n"/>
      <c r="W174" s="10" t="n"/>
      <c r="X174" s="10" t="n"/>
      <c r="Y174" s="11" t="n"/>
      <c r="Z174" s="11" t="n"/>
      <c r="AA174" s="11" t="n"/>
      <c r="AB174" s="11" t="n"/>
      <c r="AC174" s="11" t="n"/>
      <c r="AD174" s="11" t="n"/>
      <c r="AE174" s="10" t="n"/>
      <c r="AF174" s="10" t="n"/>
      <c r="AG174" s="10" t="n"/>
      <c r="AH174" s="10" t="n"/>
      <c r="AI174" s="13" t="n"/>
      <c r="AJ174" s="13" t="n"/>
      <c r="AK174" s="13" t="n"/>
      <c r="AL174" s="13" t="n"/>
      <c r="AM174" s="13" t="n"/>
      <c r="AN174" s="13" t="n"/>
      <c r="AO174" s="13" t="n"/>
      <c r="AP174" s="14" t="n"/>
      <c r="AQ174" s="14" t="n"/>
      <c r="AR174" s="14" t="n"/>
      <c r="AS174" s="13" t="n"/>
      <c r="AT174" s="13" t="n"/>
      <c r="AU174" s="10" t="n"/>
      <c r="AV174" s="10" t="n"/>
      <c r="AW174" s="10" t="n"/>
      <c r="AX174" s="10" t="n"/>
      <c r="AY174" s="10" t="n"/>
      <c r="AZ174" s="10" t="n"/>
      <c r="BA174" s="10" t="n"/>
      <c r="BB174" s="10" t="n"/>
      <c r="BC174" s="10" t="n"/>
      <c r="BD174" s="11" t="n"/>
      <c r="BE174" s="10" t="n"/>
      <c r="BF174" s="10" t="n"/>
      <c r="BG174" s="10" t="n"/>
      <c r="BH174" s="10" t="n"/>
      <c r="BI174" s="10" t="n"/>
      <c r="BJ174" s="10" t="n"/>
      <c r="BK174" s="10" t="n"/>
      <c r="BL174" s="10" t="n"/>
      <c r="BM174" s="10" t="n"/>
    </row>
    <row r="175" ht="15.75" customHeight="1" s="218">
      <c r="A175" s="10" t="n"/>
      <c r="B175" s="10" t="n"/>
      <c r="C175" s="10" t="n"/>
      <c r="D175" s="10" t="n"/>
      <c r="E175" s="10" t="n"/>
      <c r="F175" s="10" t="n"/>
      <c r="G175" s="11" t="n"/>
      <c r="H175" s="10" t="n"/>
      <c r="I175" s="10" t="n"/>
      <c r="J175" s="10" t="n"/>
      <c r="K175" s="10" t="n"/>
      <c r="L175" s="10" t="n"/>
      <c r="M175" s="13" t="n"/>
      <c r="N175" s="13" t="n"/>
      <c r="O175" s="13" t="n"/>
      <c r="P175" s="13" t="n"/>
      <c r="Q175" s="10" t="n"/>
      <c r="R175" s="10" t="n"/>
      <c r="S175" s="10" t="n"/>
      <c r="T175" s="10" t="n"/>
      <c r="U175" s="10" t="n"/>
      <c r="V175" s="10" t="n"/>
      <c r="W175" s="10" t="n"/>
      <c r="X175" s="10" t="n"/>
      <c r="Y175" s="11" t="n"/>
      <c r="Z175" s="11" t="n"/>
      <c r="AA175" s="11" t="n"/>
      <c r="AB175" s="11" t="n"/>
      <c r="AC175" s="11" t="n"/>
      <c r="AD175" s="11" t="n"/>
      <c r="AE175" s="10" t="n"/>
      <c r="AF175" s="10" t="n"/>
      <c r="AG175" s="10" t="n"/>
      <c r="AH175" s="10" t="n"/>
      <c r="AI175" s="13" t="n"/>
      <c r="AJ175" s="13" t="n"/>
      <c r="AK175" s="13" t="n"/>
      <c r="AL175" s="13" t="n"/>
      <c r="AM175" s="13" t="n"/>
      <c r="AN175" s="13" t="n"/>
      <c r="AO175" s="13" t="n"/>
      <c r="AP175" s="14" t="n"/>
      <c r="AQ175" s="14" t="n"/>
      <c r="AR175" s="14" t="n"/>
      <c r="AS175" s="13" t="n"/>
      <c r="AT175" s="13" t="n"/>
      <c r="AU175" s="10" t="n"/>
      <c r="AV175" s="10" t="n"/>
      <c r="AW175" s="10" t="n"/>
      <c r="AX175" s="10" t="n"/>
      <c r="AY175" s="10" t="n"/>
      <c r="AZ175" s="10" t="n"/>
      <c r="BA175" s="10" t="n"/>
      <c r="BB175" s="10" t="n"/>
      <c r="BC175" s="10" t="n"/>
      <c r="BD175" s="11" t="n"/>
      <c r="BE175" s="10" t="n"/>
      <c r="BF175" s="10" t="n"/>
      <c r="BG175" s="10" t="n"/>
      <c r="BH175" s="10" t="n"/>
      <c r="BI175" s="10" t="n"/>
      <c r="BJ175" s="10" t="n"/>
      <c r="BK175" s="10" t="n"/>
      <c r="BL175" s="10" t="n"/>
      <c r="BM175" s="10" t="n"/>
    </row>
    <row r="176" ht="15.75" customHeight="1" s="218">
      <c r="A176" s="10" t="n"/>
      <c r="B176" s="10" t="n"/>
      <c r="C176" s="10" t="n"/>
      <c r="D176" s="10" t="n"/>
      <c r="E176" s="10" t="n"/>
      <c r="F176" s="10" t="n"/>
      <c r="G176" s="11" t="n"/>
      <c r="H176" s="10" t="n"/>
      <c r="I176" s="10" t="n"/>
      <c r="J176" s="10" t="n"/>
      <c r="K176" s="10" t="n"/>
      <c r="L176" s="10" t="n"/>
      <c r="M176" s="13" t="n"/>
      <c r="N176" s="13" t="n"/>
      <c r="O176" s="13" t="n"/>
      <c r="P176" s="13" t="n"/>
      <c r="Q176" s="10" t="n"/>
      <c r="R176" s="10" t="n"/>
      <c r="S176" s="10" t="n"/>
      <c r="T176" s="10" t="n"/>
      <c r="U176" s="10" t="n"/>
      <c r="V176" s="10" t="n"/>
      <c r="W176" s="10" t="n"/>
      <c r="X176" s="10" t="n"/>
      <c r="Y176" s="11" t="n"/>
      <c r="Z176" s="11" t="n"/>
      <c r="AA176" s="11" t="n"/>
      <c r="AB176" s="11" t="n"/>
      <c r="AC176" s="11" t="n"/>
      <c r="AD176" s="11" t="n"/>
      <c r="AE176" s="10" t="n"/>
      <c r="AF176" s="10" t="n"/>
      <c r="AG176" s="10" t="n"/>
      <c r="AH176" s="10" t="n"/>
      <c r="AI176" s="13" t="n"/>
      <c r="AJ176" s="13" t="n"/>
      <c r="AK176" s="13" t="n"/>
      <c r="AL176" s="13" t="n"/>
      <c r="AM176" s="13" t="n"/>
      <c r="AN176" s="13" t="n"/>
      <c r="AO176" s="13" t="n"/>
      <c r="AP176" s="14" t="n"/>
      <c r="AQ176" s="14" t="n"/>
      <c r="AR176" s="14" t="n"/>
      <c r="AS176" s="13" t="n"/>
      <c r="AT176" s="13" t="n"/>
      <c r="AU176" s="10" t="n"/>
      <c r="AV176" s="10" t="n"/>
      <c r="AW176" s="10" t="n"/>
      <c r="AX176" s="10" t="n"/>
      <c r="AY176" s="10" t="n"/>
      <c r="AZ176" s="10" t="n"/>
      <c r="BA176" s="10" t="n"/>
      <c r="BB176" s="10" t="n"/>
      <c r="BC176" s="10" t="n"/>
      <c r="BD176" s="11" t="n"/>
      <c r="BE176" s="10" t="n"/>
      <c r="BF176" s="10" t="n"/>
      <c r="BG176" s="10" t="n"/>
      <c r="BH176" s="10" t="n"/>
      <c r="BI176" s="10" t="n"/>
      <c r="BJ176" s="10" t="n"/>
      <c r="BK176" s="10" t="n"/>
      <c r="BL176" s="10" t="n"/>
      <c r="BM176" s="10" t="n"/>
    </row>
    <row r="177" ht="15.75" customHeight="1" s="218">
      <c r="A177" s="10" t="n"/>
      <c r="B177" s="10" t="n"/>
      <c r="C177" s="10" t="n"/>
      <c r="D177" s="10" t="n"/>
      <c r="E177" s="10" t="n"/>
      <c r="F177" s="10" t="n"/>
      <c r="G177" s="11" t="n"/>
      <c r="H177" s="10" t="n"/>
      <c r="I177" s="10" t="n"/>
      <c r="J177" s="10" t="n"/>
      <c r="K177" s="10" t="n"/>
      <c r="L177" s="10" t="n"/>
      <c r="M177" s="13" t="n"/>
      <c r="N177" s="13" t="n"/>
      <c r="O177" s="13" t="n"/>
      <c r="P177" s="13" t="n"/>
      <c r="Q177" s="10" t="n"/>
      <c r="R177" s="10" t="n"/>
      <c r="S177" s="10" t="n"/>
      <c r="T177" s="10" t="n"/>
      <c r="U177" s="10" t="n"/>
      <c r="V177" s="10" t="n"/>
      <c r="W177" s="10" t="n"/>
      <c r="X177" s="10" t="n"/>
      <c r="Y177" s="11" t="n"/>
      <c r="Z177" s="11" t="n"/>
      <c r="AA177" s="11" t="n"/>
      <c r="AB177" s="11" t="n"/>
      <c r="AC177" s="11" t="n"/>
      <c r="AD177" s="11" t="n"/>
      <c r="AE177" s="10" t="n"/>
      <c r="AF177" s="10" t="n"/>
      <c r="AG177" s="10" t="n"/>
      <c r="AH177" s="10" t="n"/>
      <c r="AI177" s="13" t="n"/>
      <c r="AJ177" s="13" t="n"/>
      <c r="AK177" s="13" t="n"/>
      <c r="AL177" s="13" t="n"/>
      <c r="AM177" s="13" t="n"/>
      <c r="AN177" s="13" t="n"/>
      <c r="AO177" s="13" t="n"/>
      <c r="AP177" s="14" t="n"/>
      <c r="AQ177" s="14" t="n"/>
      <c r="AR177" s="14" t="n"/>
      <c r="AS177" s="13" t="n"/>
      <c r="AT177" s="13" t="n"/>
      <c r="AU177" s="10" t="n"/>
      <c r="AV177" s="10" t="n"/>
      <c r="AW177" s="10" t="n"/>
      <c r="AX177" s="10" t="n"/>
      <c r="AY177" s="10" t="n"/>
      <c r="AZ177" s="10" t="n"/>
      <c r="BA177" s="10" t="n"/>
      <c r="BB177" s="10" t="n"/>
      <c r="BC177" s="10" t="n"/>
      <c r="BD177" s="11" t="n"/>
      <c r="BE177" s="10" t="n"/>
      <c r="BF177" s="10" t="n"/>
      <c r="BG177" s="10" t="n"/>
      <c r="BH177" s="10" t="n"/>
      <c r="BI177" s="10" t="n"/>
      <c r="BJ177" s="10" t="n"/>
      <c r="BK177" s="10" t="n"/>
      <c r="BL177" s="10" t="n"/>
      <c r="BM177" s="10" t="n"/>
    </row>
    <row r="178" ht="15.75" customHeight="1" s="218">
      <c r="A178" s="10" t="n"/>
      <c r="B178" s="10" t="n"/>
      <c r="C178" s="10" t="n"/>
      <c r="D178" s="10" t="n"/>
      <c r="E178" s="10" t="n"/>
      <c r="F178" s="10" t="n"/>
      <c r="G178" s="11" t="n"/>
      <c r="H178" s="10" t="n"/>
      <c r="I178" s="10" t="n"/>
      <c r="J178" s="10" t="n"/>
      <c r="K178" s="10" t="n"/>
      <c r="L178" s="10" t="n"/>
      <c r="M178" s="13" t="n"/>
      <c r="N178" s="13" t="n"/>
      <c r="O178" s="13" t="n"/>
      <c r="P178" s="13" t="n"/>
      <c r="Q178" s="10" t="n"/>
      <c r="R178" s="10" t="n"/>
      <c r="S178" s="10" t="n"/>
      <c r="T178" s="10" t="n"/>
      <c r="U178" s="10" t="n"/>
      <c r="V178" s="10" t="n"/>
      <c r="W178" s="10" t="n"/>
      <c r="X178" s="10" t="n"/>
      <c r="Y178" s="11" t="n"/>
      <c r="Z178" s="11" t="n"/>
      <c r="AA178" s="11" t="n"/>
      <c r="AB178" s="11" t="n"/>
      <c r="AC178" s="11" t="n"/>
      <c r="AD178" s="11" t="n"/>
      <c r="AE178" s="10" t="n"/>
      <c r="AF178" s="10" t="n"/>
      <c r="AG178" s="10" t="n"/>
      <c r="AH178" s="10" t="n"/>
      <c r="AI178" s="13" t="n"/>
      <c r="AJ178" s="13" t="n"/>
      <c r="AK178" s="13" t="n"/>
      <c r="AL178" s="13" t="n"/>
      <c r="AM178" s="13" t="n"/>
      <c r="AN178" s="13" t="n"/>
      <c r="AO178" s="13" t="n"/>
      <c r="AP178" s="14" t="n"/>
      <c r="AQ178" s="14" t="n"/>
      <c r="AR178" s="14" t="n"/>
      <c r="AS178" s="13" t="n"/>
      <c r="AT178" s="13" t="n"/>
      <c r="AU178" s="10" t="n"/>
      <c r="AV178" s="10" t="n"/>
      <c r="AW178" s="10" t="n"/>
      <c r="AX178" s="10" t="n"/>
      <c r="AY178" s="10" t="n"/>
      <c r="AZ178" s="10" t="n"/>
      <c r="BA178" s="10" t="n"/>
      <c r="BB178" s="10" t="n"/>
      <c r="BC178" s="10" t="n"/>
      <c r="BD178" s="11" t="n"/>
      <c r="BE178" s="10" t="n"/>
      <c r="BF178" s="10" t="n"/>
      <c r="BG178" s="10" t="n"/>
      <c r="BH178" s="10" t="n"/>
      <c r="BI178" s="10" t="n"/>
      <c r="BJ178" s="10" t="n"/>
      <c r="BK178" s="10" t="n"/>
      <c r="BL178" s="10" t="n"/>
      <c r="BM178" s="10" t="n"/>
    </row>
    <row r="179" ht="15.75" customHeight="1" s="218">
      <c r="A179" s="10" t="n"/>
      <c r="B179" s="10" t="n"/>
      <c r="C179" s="10" t="n"/>
      <c r="D179" s="10" t="n"/>
      <c r="E179" s="10" t="n"/>
      <c r="F179" s="10" t="n"/>
      <c r="G179" s="11" t="n"/>
      <c r="H179" s="10" t="n"/>
      <c r="I179" s="10" t="n"/>
      <c r="J179" s="10" t="n"/>
      <c r="K179" s="10" t="n"/>
      <c r="L179" s="10" t="n"/>
      <c r="M179" s="13" t="n"/>
      <c r="N179" s="13" t="n"/>
      <c r="O179" s="13" t="n"/>
      <c r="P179" s="13" t="n"/>
      <c r="Q179" s="10" t="n"/>
      <c r="R179" s="10" t="n"/>
      <c r="S179" s="10" t="n"/>
      <c r="T179" s="10" t="n"/>
      <c r="U179" s="10" t="n"/>
      <c r="V179" s="10" t="n"/>
      <c r="W179" s="10" t="n"/>
      <c r="X179" s="10" t="n"/>
      <c r="Y179" s="11" t="n"/>
      <c r="Z179" s="11" t="n"/>
      <c r="AA179" s="11" t="n"/>
      <c r="AB179" s="11" t="n"/>
      <c r="AC179" s="11" t="n"/>
      <c r="AD179" s="11" t="n"/>
      <c r="AE179" s="10" t="n"/>
      <c r="AF179" s="10" t="n"/>
      <c r="AG179" s="10" t="n"/>
      <c r="AH179" s="10" t="n"/>
      <c r="AI179" s="13" t="n"/>
      <c r="AJ179" s="13" t="n"/>
      <c r="AK179" s="13" t="n"/>
      <c r="AL179" s="13" t="n"/>
      <c r="AM179" s="13" t="n"/>
      <c r="AN179" s="13" t="n"/>
      <c r="AO179" s="13" t="n"/>
      <c r="AP179" s="14" t="n"/>
      <c r="AQ179" s="14" t="n"/>
      <c r="AR179" s="14" t="n"/>
      <c r="AS179" s="13" t="n"/>
      <c r="AT179" s="13" t="n"/>
      <c r="AU179" s="10" t="n"/>
      <c r="AV179" s="10" t="n"/>
      <c r="AW179" s="10" t="n"/>
      <c r="AX179" s="10" t="n"/>
      <c r="AY179" s="10" t="n"/>
      <c r="AZ179" s="10" t="n"/>
      <c r="BA179" s="10" t="n"/>
      <c r="BB179" s="10" t="n"/>
      <c r="BC179" s="10" t="n"/>
      <c r="BD179" s="11" t="n"/>
      <c r="BE179" s="10" t="n"/>
      <c r="BF179" s="10" t="n"/>
      <c r="BG179" s="10" t="n"/>
      <c r="BH179" s="10" t="n"/>
      <c r="BI179" s="10" t="n"/>
      <c r="BJ179" s="10" t="n"/>
      <c r="BK179" s="10" t="n"/>
      <c r="BL179" s="10" t="n"/>
      <c r="BM179" s="10" t="n"/>
    </row>
    <row r="180" ht="15.75" customHeight="1" s="218">
      <c r="A180" s="10" t="n"/>
      <c r="B180" s="10" t="n"/>
      <c r="C180" s="10" t="n"/>
      <c r="D180" s="10" t="n"/>
      <c r="E180" s="10" t="n"/>
      <c r="F180" s="10" t="n"/>
      <c r="G180" s="11" t="n"/>
      <c r="H180" s="10" t="n"/>
      <c r="I180" s="10" t="n"/>
      <c r="J180" s="10" t="n"/>
      <c r="K180" s="10" t="n"/>
      <c r="L180" s="10" t="n"/>
      <c r="M180" s="13" t="n"/>
      <c r="N180" s="13" t="n"/>
      <c r="O180" s="13" t="n"/>
      <c r="P180" s="13" t="n"/>
      <c r="Q180" s="10" t="n"/>
      <c r="R180" s="10" t="n"/>
      <c r="S180" s="10" t="n"/>
      <c r="T180" s="10" t="n"/>
      <c r="U180" s="10" t="n"/>
      <c r="V180" s="10" t="n"/>
      <c r="W180" s="10" t="n"/>
      <c r="X180" s="10" t="n"/>
      <c r="Y180" s="11" t="n"/>
      <c r="Z180" s="11" t="n"/>
      <c r="AA180" s="11" t="n"/>
      <c r="AB180" s="11" t="n"/>
      <c r="AC180" s="11" t="n"/>
      <c r="AD180" s="11" t="n"/>
      <c r="AE180" s="10" t="n"/>
      <c r="AF180" s="10" t="n"/>
      <c r="AG180" s="10" t="n"/>
      <c r="AH180" s="10" t="n"/>
      <c r="AI180" s="13" t="n"/>
      <c r="AJ180" s="13" t="n"/>
      <c r="AK180" s="13" t="n"/>
      <c r="AL180" s="13" t="n"/>
      <c r="AM180" s="13" t="n"/>
      <c r="AN180" s="13" t="n"/>
      <c r="AO180" s="13" t="n"/>
      <c r="AP180" s="14" t="n"/>
      <c r="AQ180" s="14" t="n"/>
      <c r="AR180" s="14" t="n"/>
      <c r="AS180" s="13" t="n"/>
      <c r="AT180" s="13" t="n"/>
      <c r="AU180" s="10" t="n"/>
      <c r="AV180" s="10" t="n"/>
      <c r="AW180" s="10" t="n"/>
      <c r="AX180" s="10" t="n"/>
      <c r="AY180" s="10" t="n"/>
      <c r="AZ180" s="10" t="n"/>
      <c r="BA180" s="10" t="n"/>
      <c r="BB180" s="10" t="n"/>
      <c r="BC180" s="10" t="n"/>
      <c r="BD180" s="11" t="n"/>
      <c r="BE180" s="10" t="n"/>
      <c r="BF180" s="10" t="n"/>
      <c r="BG180" s="10" t="n"/>
      <c r="BH180" s="10" t="n"/>
      <c r="BI180" s="10" t="n"/>
      <c r="BJ180" s="10" t="n"/>
      <c r="BK180" s="10" t="n"/>
      <c r="BL180" s="10" t="n"/>
      <c r="BM180" s="10" t="n"/>
    </row>
    <row r="181" ht="15.75" customHeight="1" s="218">
      <c r="A181" s="10" t="n"/>
      <c r="B181" s="10" t="n"/>
      <c r="C181" s="10" t="n"/>
      <c r="D181" s="10" t="n"/>
      <c r="E181" s="10" t="n"/>
      <c r="F181" s="10" t="n"/>
      <c r="G181" s="11" t="n"/>
      <c r="H181" s="10" t="n"/>
      <c r="I181" s="10" t="n"/>
      <c r="J181" s="10" t="n"/>
      <c r="K181" s="10" t="n"/>
      <c r="L181" s="10" t="n"/>
      <c r="M181" s="13" t="n"/>
      <c r="N181" s="13" t="n"/>
      <c r="O181" s="13" t="n"/>
      <c r="P181" s="13" t="n"/>
      <c r="Q181" s="10" t="n"/>
      <c r="R181" s="10" t="n"/>
      <c r="S181" s="10" t="n"/>
      <c r="T181" s="10" t="n"/>
      <c r="U181" s="10" t="n"/>
      <c r="V181" s="10" t="n"/>
      <c r="W181" s="10" t="n"/>
      <c r="X181" s="10" t="n"/>
      <c r="Y181" s="11" t="n"/>
      <c r="Z181" s="11" t="n"/>
      <c r="AA181" s="11" t="n"/>
      <c r="AB181" s="11" t="n"/>
      <c r="AC181" s="11" t="n"/>
      <c r="AD181" s="11" t="n"/>
      <c r="AE181" s="10" t="n"/>
      <c r="AF181" s="10" t="n"/>
      <c r="AG181" s="10" t="n"/>
      <c r="AH181" s="10" t="n"/>
      <c r="AI181" s="13" t="n"/>
      <c r="AJ181" s="13" t="n"/>
      <c r="AK181" s="13" t="n"/>
      <c r="AL181" s="13" t="n"/>
      <c r="AM181" s="13" t="n"/>
      <c r="AN181" s="13" t="n"/>
      <c r="AO181" s="13" t="n"/>
      <c r="AP181" s="14" t="n"/>
      <c r="AQ181" s="14" t="n"/>
      <c r="AR181" s="14" t="n"/>
      <c r="AS181" s="13" t="n"/>
      <c r="AT181" s="13" t="n"/>
      <c r="AU181" s="10" t="n"/>
      <c r="AV181" s="10" t="n"/>
      <c r="AW181" s="10" t="n"/>
      <c r="AX181" s="10" t="n"/>
      <c r="AY181" s="10" t="n"/>
      <c r="AZ181" s="10" t="n"/>
      <c r="BA181" s="10" t="n"/>
      <c r="BB181" s="10" t="n"/>
      <c r="BC181" s="10" t="n"/>
      <c r="BD181" s="11" t="n"/>
      <c r="BE181" s="10" t="n"/>
      <c r="BF181" s="10" t="n"/>
      <c r="BG181" s="10" t="n"/>
      <c r="BH181" s="10" t="n"/>
      <c r="BI181" s="10" t="n"/>
      <c r="BJ181" s="10" t="n"/>
      <c r="BK181" s="10" t="n"/>
      <c r="BL181" s="10" t="n"/>
      <c r="BM181" s="10" t="n"/>
    </row>
    <row r="182" ht="15.75" customHeight="1" s="218">
      <c r="A182" s="10" t="n"/>
      <c r="B182" s="10" t="n"/>
      <c r="C182" s="10" t="n"/>
      <c r="D182" s="10" t="n"/>
      <c r="E182" s="10" t="n"/>
      <c r="F182" s="10" t="n"/>
      <c r="G182" s="11" t="n"/>
      <c r="H182" s="10" t="n"/>
      <c r="I182" s="10" t="n"/>
      <c r="J182" s="10" t="n"/>
      <c r="K182" s="10" t="n"/>
      <c r="L182" s="10" t="n"/>
      <c r="M182" s="13" t="n"/>
      <c r="N182" s="13" t="n"/>
      <c r="O182" s="13" t="n"/>
      <c r="P182" s="13" t="n"/>
      <c r="Q182" s="10" t="n"/>
      <c r="R182" s="10" t="n"/>
      <c r="S182" s="10" t="n"/>
      <c r="T182" s="10" t="n"/>
      <c r="U182" s="10" t="n"/>
      <c r="V182" s="10" t="n"/>
      <c r="W182" s="10" t="n"/>
      <c r="X182" s="10" t="n"/>
      <c r="Y182" s="11" t="n"/>
      <c r="Z182" s="11" t="n"/>
      <c r="AA182" s="11" t="n"/>
      <c r="AB182" s="11" t="n"/>
      <c r="AC182" s="11" t="n"/>
      <c r="AD182" s="11" t="n"/>
      <c r="AE182" s="10" t="n"/>
      <c r="AF182" s="10" t="n"/>
      <c r="AG182" s="10" t="n"/>
      <c r="AH182" s="10" t="n"/>
      <c r="AI182" s="13" t="n"/>
      <c r="AJ182" s="13" t="n"/>
      <c r="AK182" s="13" t="n"/>
      <c r="AL182" s="13" t="n"/>
      <c r="AM182" s="13" t="n"/>
      <c r="AN182" s="13" t="n"/>
      <c r="AO182" s="13" t="n"/>
      <c r="AP182" s="14" t="n"/>
      <c r="AQ182" s="14" t="n"/>
      <c r="AR182" s="14" t="n"/>
      <c r="AS182" s="13" t="n"/>
      <c r="AT182" s="13" t="n"/>
      <c r="AU182" s="10" t="n"/>
      <c r="AV182" s="10" t="n"/>
      <c r="AW182" s="10" t="n"/>
      <c r="AX182" s="10" t="n"/>
      <c r="AY182" s="10" t="n"/>
      <c r="AZ182" s="10" t="n"/>
      <c r="BA182" s="10" t="n"/>
      <c r="BB182" s="10" t="n"/>
      <c r="BC182" s="10" t="n"/>
      <c r="BD182" s="11" t="n"/>
      <c r="BE182" s="10" t="n"/>
      <c r="BF182" s="10" t="n"/>
      <c r="BG182" s="10" t="n"/>
      <c r="BH182" s="10" t="n"/>
      <c r="BI182" s="10" t="n"/>
      <c r="BJ182" s="10" t="n"/>
      <c r="BK182" s="10" t="n"/>
      <c r="BL182" s="10" t="n"/>
      <c r="BM182" s="10" t="n"/>
    </row>
    <row r="183" ht="15.75" customHeight="1" s="218">
      <c r="A183" s="10" t="n"/>
      <c r="B183" s="10" t="n"/>
      <c r="C183" s="10" t="n"/>
      <c r="D183" s="10" t="n"/>
      <c r="E183" s="10" t="n"/>
      <c r="F183" s="10" t="n"/>
      <c r="G183" s="11" t="n"/>
      <c r="H183" s="10" t="n"/>
      <c r="I183" s="10" t="n"/>
      <c r="J183" s="10" t="n"/>
      <c r="K183" s="10" t="n"/>
      <c r="L183" s="10" t="n"/>
      <c r="M183" s="13" t="n"/>
      <c r="N183" s="13" t="n"/>
      <c r="O183" s="13" t="n"/>
      <c r="P183" s="13" t="n"/>
      <c r="Q183" s="10" t="n"/>
      <c r="R183" s="10" t="n"/>
      <c r="S183" s="10" t="n"/>
      <c r="T183" s="10" t="n"/>
      <c r="U183" s="10" t="n"/>
      <c r="V183" s="10" t="n"/>
      <c r="W183" s="10" t="n"/>
      <c r="X183" s="10" t="n"/>
      <c r="Y183" s="11" t="n"/>
      <c r="Z183" s="11" t="n"/>
      <c r="AA183" s="11" t="n"/>
      <c r="AB183" s="11" t="n"/>
      <c r="AC183" s="11" t="n"/>
      <c r="AD183" s="11" t="n"/>
      <c r="AE183" s="10" t="n"/>
      <c r="AF183" s="10" t="n"/>
      <c r="AG183" s="10" t="n"/>
      <c r="AH183" s="10" t="n"/>
      <c r="AI183" s="13" t="n"/>
      <c r="AJ183" s="13" t="n"/>
      <c r="AK183" s="13" t="n"/>
      <c r="AL183" s="13" t="n"/>
      <c r="AM183" s="13" t="n"/>
      <c r="AN183" s="13" t="n"/>
      <c r="AO183" s="13" t="n"/>
      <c r="AP183" s="14" t="n"/>
      <c r="AQ183" s="14" t="n"/>
      <c r="AR183" s="14" t="n"/>
      <c r="AS183" s="13" t="n"/>
      <c r="AT183" s="13" t="n"/>
      <c r="AU183" s="10" t="n"/>
      <c r="AV183" s="10" t="n"/>
      <c r="AW183" s="10" t="n"/>
      <c r="AX183" s="10" t="n"/>
      <c r="AY183" s="10" t="n"/>
      <c r="AZ183" s="10" t="n"/>
      <c r="BA183" s="10" t="n"/>
      <c r="BB183" s="10" t="n"/>
      <c r="BC183" s="10" t="n"/>
      <c r="BD183" s="11" t="n"/>
      <c r="BE183" s="10" t="n"/>
      <c r="BF183" s="10" t="n"/>
      <c r="BG183" s="10" t="n"/>
      <c r="BH183" s="10" t="n"/>
      <c r="BI183" s="10" t="n"/>
      <c r="BJ183" s="10" t="n"/>
      <c r="BK183" s="10" t="n"/>
      <c r="BL183" s="10" t="n"/>
      <c r="BM183" s="10" t="n"/>
    </row>
    <row r="184" ht="15.75" customHeight="1" s="218">
      <c r="A184" s="10" t="n"/>
      <c r="B184" s="10" t="n"/>
      <c r="C184" s="10" t="n"/>
      <c r="D184" s="10" t="n"/>
      <c r="E184" s="10" t="n"/>
      <c r="F184" s="10" t="n"/>
      <c r="G184" s="11" t="n"/>
      <c r="H184" s="10" t="n"/>
      <c r="I184" s="10" t="n"/>
      <c r="J184" s="10" t="n"/>
      <c r="K184" s="10" t="n"/>
      <c r="L184" s="10" t="n"/>
      <c r="M184" s="13" t="n"/>
      <c r="N184" s="13" t="n"/>
      <c r="O184" s="13" t="n"/>
      <c r="P184" s="13" t="n"/>
      <c r="Q184" s="10" t="n"/>
      <c r="R184" s="10" t="n"/>
      <c r="S184" s="10" t="n"/>
      <c r="T184" s="10" t="n"/>
      <c r="U184" s="10" t="n"/>
      <c r="V184" s="10" t="n"/>
      <c r="W184" s="10" t="n"/>
      <c r="X184" s="10" t="n"/>
      <c r="Y184" s="11" t="n"/>
      <c r="Z184" s="11" t="n"/>
      <c r="AA184" s="11" t="n"/>
      <c r="AB184" s="11" t="n"/>
      <c r="AC184" s="11" t="n"/>
      <c r="AD184" s="11" t="n"/>
      <c r="AE184" s="10" t="n"/>
      <c r="AF184" s="10" t="n"/>
      <c r="AG184" s="10" t="n"/>
      <c r="AH184" s="10" t="n"/>
      <c r="AI184" s="13" t="n"/>
      <c r="AJ184" s="13" t="n"/>
      <c r="AK184" s="13" t="n"/>
      <c r="AL184" s="13" t="n"/>
      <c r="AM184" s="13" t="n"/>
      <c r="AN184" s="13" t="n"/>
      <c r="AO184" s="13" t="n"/>
      <c r="AP184" s="14" t="n"/>
      <c r="AQ184" s="14" t="n"/>
      <c r="AR184" s="14" t="n"/>
      <c r="AS184" s="13" t="n"/>
      <c r="AT184" s="13" t="n"/>
      <c r="AU184" s="10" t="n"/>
      <c r="AV184" s="10" t="n"/>
      <c r="AW184" s="10" t="n"/>
      <c r="AX184" s="10" t="n"/>
      <c r="AY184" s="10" t="n"/>
      <c r="AZ184" s="10" t="n"/>
      <c r="BA184" s="10" t="n"/>
      <c r="BB184" s="10" t="n"/>
      <c r="BC184" s="10" t="n"/>
      <c r="BD184" s="11" t="n"/>
      <c r="BE184" s="10" t="n"/>
      <c r="BF184" s="10" t="n"/>
      <c r="BG184" s="10" t="n"/>
      <c r="BH184" s="10" t="n"/>
      <c r="BI184" s="10" t="n"/>
      <c r="BJ184" s="10" t="n"/>
      <c r="BK184" s="10" t="n"/>
      <c r="BL184" s="10" t="n"/>
      <c r="BM184" s="10" t="n"/>
    </row>
    <row r="185" ht="15.75" customHeight="1" s="218">
      <c r="A185" s="10" t="n"/>
      <c r="B185" s="10" t="n"/>
      <c r="C185" s="10" t="n"/>
      <c r="D185" s="10" t="n"/>
      <c r="E185" s="10" t="n"/>
      <c r="F185" s="10" t="n"/>
      <c r="G185" s="11" t="n"/>
      <c r="H185" s="10" t="n"/>
      <c r="I185" s="10" t="n"/>
      <c r="J185" s="10" t="n"/>
      <c r="K185" s="10" t="n"/>
      <c r="L185" s="10" t="n"/>
      <c r="M185" s="13" t="n"/>
      <c r="N185" s="13" t="n"/>
      <c r="O185" s="13" t="n"/>
      <c r="P185" s="13" t="n"/>
      <c r="Q185" s="10" t="n"/>
      <c r="R185" s="10" t="n"/>
      <c r="S185" s="10" t="n"/>
      <c r="T185" s="10" t="n"/>
      <c r="U185" s="10" t="n"/>
      <c r="V185" s="10" t="n"/>
      <c r="W185" s="10" t="n"/>
      <c r="X185" s="10" t="n"/>
      <c r="Y185" s="11" t="n"/>
      <c r="Z185" s="11" t="n"/>
      <c r="AA185" s="11" t="n"/>
      <c r="AB185" s="11" t="n"/>
      <c r="AC185" s="11" t="n"/>
      <c r="AD185" s="11" t="n"/>
      <c r="AE185" s="10" t="n"/>
      <c r="AF185" s="10" t="n"/>
      <c r="AG185" s="10" t="n"/>
      <c r="AH185" s="10" t="n"/>
      <c r="AI185" s="13" t="n"/>
      <c r="AJ185" s="13" t="n"/>
      <c r="AK185" s="13" t="n"/>
      <c r="AL185" s="13" t="n"/>
      <c r="AM185" s="13" t="n"/>
      <c r="AN185" s="13" t="n"/>
      <c r="AO185" s="13" t="n"/>
      <c r="AP185" s="14" t="n"/>
      <c r="AQ185" s="14" t="n"/>
      <c r="AR185" s="14" t="n"/>
      <c r="AS185" s="13" t="n"/>
      <c r="AT185" s="13" t="n"/>
      <c r="AU185" s="10" t="n"/>
      <c r="AV185" s="10" t="n"/>
      <c r="AW185" s="10" t="n"/>
      <c r="AX185" s="10" t="n"/>
      <c r="AY185" s="10" t="n"/>
      <c r="AZ185" s="10" t="n"/>
      <c r="BA185" s="10" t="n"/>
      <c r="BB185" s="10" t="n"/>
      <c r="BC185" s="10" t="n"/>
      <c r="BD185" s="11" t="n"/>
      <c r="BE185" s="10" t="n"/>
      <c r="BF185" s="10" t="n"/>
      <c r="BG185" s="10" t="n"/>
      <c r="BH185" s="10" t="n"/>
      <c r="BI185" s="10" t="n"/>
      <c r="BJ185" s="10" t="n"/>
      <c r="BK185" s="10" t="n"/>
      <c r="BL185" s="10" t="n"/>
      <c r="BM185" s="10" t="n"/>
    </row>
    <row r="186" ht="15.75" customHeight="1" s="218">
      <c r="A186" s="10" t="n"/>
      <c r="B186" s="10" t="n"/>
      <c r="C186" s="10" t="n"/>
      <c r="D186" s="10" t="n"/>
      <c r="E186" s="10" t="n"/>
      <c r="F186" s="10" t="n"/>
      <c r="G186" s="11" t="n"/>
      <c r="H186" s="10" t="n"/>
      <c r="I186" s="10" t="n"/>
      <c r="J186" s="10" t="n"/>
      <c r="K186" s="10" t="n"/>
      <c r="L186" s="10" t="n"/>
      <c r="M186" s="13" t="n"/>
      <c r="N186" s="13" t="n"/>
      <c r="O186" s="13" t="n"/>
      <c r="P186" s="13" t="n"/>
      <c r="Q186" s="10" t="n"/>
      <c r="R186" s="10" t="n"/>
      <c r="S186" s="10" t="n"/>
      <c r="T186" s="10" t="n"/>
      <c r="U186" s="10" t="n"/>
      <c r="V186" s="10" t="n"/>
      <c r="W186" s="10" t="n"/>
      <c r="X186" s="10" t="n"/>
      <c r="Y186" s="11" t="n"/>
      <c r="Z186" s="11" t="n"/>
      <c r="AA186" s="11" t="n"/>
      <c r="AB186" s="11" t="n"/>
      <c r="AC186" s="11" t="n"/>
      <c r="AD186" s="11" t="n"/>
      <c r="AE186" s="10" t="n"/>
      <c r="AF186" s="10" t="n"/>
      <c r="AG186" s="10" t="n"/>
      <c r="AH186" s="10" t="n"/>
      <c r="AI186" s="13" t="n"/>
      <c r="AJ186" s="13" t="n"/>
      <c r="AK186" s="13" t="n"/>
      <c r="AL186" s="13" t="n"/>
      <c r="AM186" s="13" t="n"/>
      <c r="AN186" s="13" t="n"/>
      <c r="AO186" s="13" t="n"/>
      <c r="AP186" s="14" t="n"/>
      <c r="AQ186" s="14" t="n"/>
      <c r="AR186" s="14" t="n"/>
      <c r="AS186" s="13" t="n"/>
      <c r="AT186" s="13" t="n"/>
      <c r="AU186" s="10" t="n"/>
      <c r="AV186" s="10" t="n"/>
      <c r="AW186" s="10" t="n"/>
      <c r="AX186" s="10" t="n"/>
      <c r="AY186" s="10" t="n"/>
      <c r="AZ186" s="10" t="n"/>
      <c r="BA186" s="10" t="n"/>
      <c r="BB186" s="10" t="n"/>
      <c r="BC186" s="10" t="n"/>
      <c r="BD186" s="11" t="n"/>
      <c r="BE186" s="10" t="n"/>
      <c r="BF186" s="10" t="n"/>
      <c r="BG186" s="10" t="n"/>
      <c r="BH186" s="10" t="n"/>
      <c r="BI186" s="10" t="n"/>
      <c r="BJ186" s="10" t="n"/>
      <c r="BK186" s="10" t="n"/>
      <c r="BL186" s="10" t="n"/>
      <c r="BM186" s="10" t="n"/>
    </row>
    <row r="187" ht="15.75" customHeight="1" s="218">
      <c r="A187" s="10" t="n"/>
      <c r="B187" s="10" t="n"/>
      <c r="C187" s="10" t="n"/>
      <c r="D187" s="10" t="n"/>
      <c r="E187" s="10" t="n"/>
      <c r="F187" s="10" t="n"/>
      <c r="G187" s="11" t="n"/>
      <c r="H187" s="10" t="n"/>
      <c r="I187" s="10" t="n"/>
      <c r="J187" s="10" t="n"/>
      <c r="K187" s="10" t="n"/>
      <c r="L187" s="10" t="n"/>
      <c r="M187" s="13" t="n"/>
      <c r="N187" s="13" t="n"/>
      <c r="O187" s="13" t="n"/>
      <c r="P187" s="13" t="n"/>
      <c r="Q187" s="10" t="n"/>
      <c r="R187" s="10" t="n"/>
      <c r="S187" s="10" t="n"/>
      <c r="T187" s="10" t="n"/>
      <c r="U187" s="10" t="n"/>
      <c r="V187" s="10" t="n"/>
      <c r="W187" s="10" t="n"/>
      <c r="X187" s="10" t="n"/>
      <c r="Y187" s="11" t="n"/>
      <c r="Z187" s="11" t="n"/>
      <c r="AA187" s="11" t="n"/>
      <c r="AB187" s="11" t="n"/>
      <c r="AC187" s="11" t="n"/>
      <c r="AD187" s="11" t="n"/>
      <c r="AE187" s="10" t="n"/>
      <c r="AF187" s="10" t="n"/>
      <c r="AG187" s="10" t="n"/>
      <c r="AH187" s="10" t="n"/>
      <c r="AI187" s="13" t="n"/>
      <c r="AJ187" s="13" t="n"/>
      <c r="AK187" s="13" t="n"/>
      <c r="AL187" s="13" t="n"/>
      <c r="AM187" s="13" t="n"/>
      <c r="AN187" s="13" t="n"/>
      <c r="AO187" s="13" t="n"/>
      <c r="AP187" s="14" t="n"/>
      <c r="AQ187" s="14" t="n"/>
      <c r="AR187" s="14" t="n"/>
      <c r="AS187" s="13" t="n"/>
      <c r="AT187" s="13" t="n"/>
      <c r="AU187" s="10" t="n"/>
      <c r="AV187" s="10" t="n"/>
      <c r="AW187" s="10" t="n"/>
      <c r="AX187" s="10" t="n"/>
      <c r="AY187" s="10" t="n"/>
      <c r="AZ187" s="10" t="n"/>
      <c r="BA187" s="10" t="n"/>
      <c r="BB187" s="10" t="n"/>
      <c r="BC187" s="10" t="n"/>
      <c r="BD187" s="11" t="n"/>
      <c r="BE187" s="10" t="n"/>
      <c r="BF187" s="10" t="n"/>
      <c r="BG187" s="10" t="n"/>
      <c r="BH187" s="10" t="n"/>
      <c r="BI187" s="10" t="n"/>
      <c r="BJ187" s="10" t="n"/>
      <c r="BK187" s="10" t="n"/>
      <c r="BL187" s="10" t="n"/>
      <c r="BM187" s="10" t="n"/>
    </row>
    <row r="188" ht="15.75" customHeight="1" s="218">
      <c r="A188" s="10" t="n"/>
      <c r="B188" s="10" t="n"/>
      <c r="C188" s="10" t="n"/>
      <c r="D188" s="10" t="n"/>
      <c r="E188" s="10" t="n"/>
      <c r="F188" s="10" t="n"/>
      <c r="G188" s="11" t="n"/>
      <c r="H188" s="10" t="n"/>
      <c r="I188" s="10" t="n"/>
      <c r="J188" s="10" t="n"/>
      <c r="K188" s="10" t="n"/>
      <c r="L188" s="10" t="n"/>
      <c r="M188" s="13" t="n"/>
      <c r="N188" s="13" t="n"/>
      <c r="O188" s="13" t="n"/>
      <c r="P188" s="13" t="n"/>
      <c r="Q188" s="10" t="n"/>
      <c r="R188" s="10" t="n"/>
      <c r="S188" s="10" t="n"/>
      <c r="T188" s="10" t="n"/>
      <c r="U188" s="10" t="n"/>
      <c r="V188" s="10" t="n"/>
      <c r="W188" s="10" t="n"/>
      <c r="X188" s="10" t="n"/>
      <c r="Y188" s="11" t="n"/>
      <c r="Z188" s="11" t="n"/>
      <c r="AA188" s="11" t="n"/>
      <c r="AB188" s="11" t="n"/>
      <c r="AC188" s="11" t="n"/>
      <c r="AD188" s="11" t="n"/>
      <c r="AE188" s="10" t="n"/>
      <c r="AF188" s="10" t="n"/>
      <c r="AG188" s="10" t="n"/>
      <c r="AH188" s="10" t="n"/>
      <c r="AI188" s="13" t="n"/>
      <c r="AJ188" s="13" t="n"/>
      <c r="AK188" s="13" t="n"/>
      <c r="AL188" s="13" t="n"/>
      <c r="AM188" s="13" t="n"/>
      <c r="AN188" s="13" t="n"/>
      <c r="AO188" s="13" t="n"/>
      <c r="AP188" s="14" t="n"/>
      <c r="AQ188" s="14" t="n"/>
      <c r="AR188" s="14" t="n"/>
      <c r="AS188" s="13" t="n"/>
      <c r="AT188" s="13" t="n"/>
      <c r="AU188" s="10" t="n"/>
      <c r="AV188" s="10" t="n"/>
      <c r="AW188" s="10" t="n"/>
      <c r="AX188" s="10" t="n"/>
      <c r="AY188" s="10" t="n"/>
      <c r="AZ188" s="10" t="n"/>
      <c r="BA188" s="10" t="n"/>
      <c r="BB188" s="10" t="n"/>
      <c r="BC188" s="10" t="n"/>
      <c r="BD188" s="11" t="n"/>
      <c r="BE188" s="10" t="n"/>
      <c r="BF188" s="10" t="n"/>
      <c r="BG188" s="10" t="n"/>
      <c r="BH188" s="10" t="n"/>
      <c r="BI188" s="10" t="n"/>
      <c r="BJ188" s="10" t="n"/>
      <c r="BK188" s="10" t="n"/>
      <c r="BL188" s="10" t="n"/>
      <c r="BM188" s="10" t="n"/>
    </row>
    <row r="189" ht="15.75" customHeight="1" s="218">
      <c r="A189" s="10" t="n"/>
      <c r="B189" s="10" t="n"/>
      <c r="C189" s="10" t="n"/>
      <c r="D189" s="10" t="n"/>
      <c r="E189" s="10" t="n"/>
      <c r="F189" s="10" t="n"/>
      <c r="G189" s="11" t="n"/>
      <c r="H189" s="10" t="n"/>
      <c r="I189" s="10" t="n"/>
      <c r="J189" s="10" t="n"/>
      <c r="K189" s="10" t="n"/>
      <c r="L189" s="10" t="n"/>
      <c r="M189" s="13" t="n"/>
      <c r="N189" s="13" t="n"/>
      <c r="O189" s="13" t="n"/>
      <c r="P189" s="13" t="n"/>
      <c r="Q189" s="10" t="n"/>
      <c r="R189" s="10" t="n"/>
      <c r="S189" s="10" t="n"/>
      <c r="T189" s="10" t="n"/>
      <c r="U189" s="10" t="n"/>
      <c r="V189" s="10" t="n"/>
      <c r="W189" s="10" t="n"/>
      <c r="X189" s="10" t="n"/>
      <c r="Y189" s="11" t="n"/>
      <c r="Z189" s="11" t="n"/>
      <c r="AA189" s="11" t="n"/>
      <c r="AB189" s="11" t="n"/>
      <c r="AC189" s="11" t="n"/>
      <c r="AD189" s="11" t="n"/>
      <c r="AE189" s="10" t="n"/>
      <c r="AF189" s="10" t="n"/>
      <c r="AG189" s="10" t="n"/>
      <c r="AH189" s="10" t="n"/>
      <c r="AI189" s="13" t="n"/>
      <c r="AJ189" s="13" t="n"/>
      <c r="AK189" s="13" t="n"/>
      <c r="AL189" s="13" t="n"/>
      <c r="AM189" s="13" t="n"/>
      <c r="AN189" s="13" t="n"/>
      <c r="AO189" s="13" t="n"/>
      <c r="AP189" s="14" t="n"/>
      <c r="AQ189" s="14" t="n"/>
      <c r="AR189" s="14" t="n"/>
      <c r="AS189" s="13" t="n"/>
      <c r="AT189" s="13" t="n"/>
      <c r="AU189" s="10" t="n"/>
      <c r="AV189" s="10" t="n"/>
      <c r="AW189" s="10" t="n"/>
      <c r="AX189" s="10" t="n"/>
      <c r="AY189" s="10" t="n"/>
      <c r="AZ189" s="10" t="n"/>
      <c r="BA189" s="10" t="n"/>
      <c r="BB189" s="10" t="n"/>
      <c r="BC189" s="10" t="n"/>
      <c r="BD189" s="11" t="n"/>
      <c r="BE189" s="10" t="n"/>
      <c r="BF189" s="10" t="n"/>
      <c r="BG189" s="10" t="n"/>
      <c r="BH189" s="10" t="n"/>
      <c r="BI189" s="10" t="n"/>
      <c r="BJ189" s="10" t="n"/>
      <c r="BK189" s="10" t="n"/>
      <c r="BL189" s="10" t="n"/>
      <c r="BM189" s="10" t="n"/>
    </row>
    <row r="190" ht="15.75" customHeight="1" s="218">
      <c r="A190" s="10" t="n"/>
      <c r="B190" s="10" t="n"/>
      <c r="C190" s="10" t="n"/>
      <c r="D190" s="10" t="n"/>
      <c r="E190" s="10" t="n"/>
      <c r="F190" s="10" t="n"/>
      <c r="G190" s="11" t="n"/>
      <c r="H190" s="10" t="n"/>
      <c r="I190" s="10" t="n"/>
      <c r="J190" s="10" t="n"/>
      <c r="K190" s="10" t="n"/>
      <c r="L190" s="10" t="n"/>
      <c r="M190" s="13" t="n"/>
      <c r="N190" s="13" t="n"/>
      <c r="O190" s="13" t="n"/>
      <c r="P190" s="13" t="n"/>
      <c r="Q190" s="10" t="n"/>
      <c r="R190" s="10" t="n"/>
      <c r="S190" s="10" t="n"/>
      <c r="T190" s="10" t="n"/>
      <c r="U190" s="10" t="n"/>
      <c r="V190" s="10" t="n"/>
      <c r="W190" s="10" t="n"/>
      <c r="X190" s="10" t="n"/>
      <c r="Y190" s="11" t="n"/>
      <c r="Z190" s="11" t="n"/>
      <c r="AA190" s="11" t="n"/>
      <c r="AB190" s="11" t="n"/>
      <c r="AC190" s="11" t="n"/>
      <c r="AD190" s="11" t="n"/>
      <c r="AE190" s="10" t="n"/>
      <c r="AF190" s="10" t="n"/>
      <c r="AG190" s="10" t="n"/>
      <c r="AH190" s="10" t="n"/>
      <c r="AI190" s="13" t="n"/>
      <c r="AJ190" s="13" t="n"/>
      <c r="AK190" s="13" t="n"/>
      <c r="AL190" s="13" t="n"/>
      <c r="AM190" s="13" t="n"/>
      <c r="AN190" s="13" t="n"/>
      <c r="AO190" s="13" t="n"/>
      <c r="AP190" s="14" t="n"/>
      <c r="AQ190" s="14" t="n"/>
      <c r="AR190" s="14" t="n"/>
      <c r="AS190" s="13" t="n"/>
      <c r="AT190" s="13" t="n"/>
      <c r="AU190" s="10" t="n"/>
      <c r="AV190" s="10" t="n"/>
      <c r="AW190" s="10" t="n"/>
      <c r="AX190" s="10" t="n"/>
      <c r="AY190" s="10" t="n"/>
      <c r="AZ190" s="10" t="n"/>
      <c r="BA190" s="10" t="n"/>
      <c r="BB190" s="10" t="n"/>
      <c r="BC190" s="10" t="n"/>
      <c r="BD190" s="11" t="n"/>
      <c r="BE190" s="10" t="n"/>
      <c r="BF190" s="10" t="n"/>
      <c r="BG190" s="10" t="n"/>
      <c r="BH190" s="10" t="n"/>
      <c r="BI190" s="10" t="n"/>
      <c r="BJ190" s="10" t="n"/>
      <c r="BK190" s="10" t="n"/>
      <c r="BL190" s="10" t="n"/>
      <c r="BM190" s="10" t="n"/>
    </row>
    <row r="191" ht="15.75" customHeight="1" s="218">
      <c r="A191" s="10" t="n"/>
      <c r="B191" s="10" t="n"/>
      <c r="C191" s="10" t="n"/>
      <c r="D191" s="10" t="n"/>
      <c r="E191" s="10" t="n"/>
      <c r="F191" s="10" t="n"/>
      <c r="G191" s="11" t="n"/>
      <c r="H191" s="10" t="n"/>
      <c r="I191" s="10" t="n"/>
      <c r="J191" s="10" t="n"/>
      <c r="K191" s="10" t="n"/>
      <c r="L191" s="10" t="n"/>
      <c r="M191" s="13" t="n"/>
      <c r="N191" s="13" t="n"/>
      <c r="O191" s="13" t="n"/>
      <c r="P191" s="13" t="n"/>
      <c r="Q191" s="10" t="n"/>
      <c r="R191" s="10" t="n"/>
      <c r="S191" s="10" t="n"/>
      <c r="T191" s="10" t="n"/>
      <c r="U191" s="10" t="n"/>
      <c r="V191" s="10" t="n"/>
      <c r="W191" s="10" t="n"/>
      <c r="X191" s="10" t="n"/>
      <c r="Y191" s="11" t="n"/>
      <c r="Z191" s="11" t="n"/>
      <c r="AA191" s="11" t="n"/>
      <c r="AB191" s="11" t="n"/>
      <c r="AC191" s="11" t="n"/>
      <c r="AD191" s="11" t="n"/>
      <c r="AE191" s="10" t="n"/>
      <c r="AF191" s="10" t="n"/>
      <c r="AG191" s="10" t="n"/>
      <c r="AH191" s="10" t="n"/>
      <c r="AI191" s="13" t="n"/>
      <c r="AJ191" s="13" t="n"/>
      <c r="AK191" s="13" t="n"/>
      <c r="AL191" s="13" t="n"/>
      <c r="AM191" s="13" t="n"/>
      <c r="AN191" s="13" t="n"/>
      <c r="AO191" s="13" t="n"/>
      <c r="AP191" s="14" t="n"/>
      <c r="AQ191" s="14" t="n"/>
      <c r="AR191" s="14" t="n"/>
      <c r="AS191" s="13" t="n"/>
      <c r="AT191" s="13" t="n"/>
      <c r="AU191" s="10" t="n"/>
      <c r="AV191" s="10" t="n"/>
      <c r="AW191" s="10" t="n"/>
      <c r="AX191" s="10" t="n"/>
      <c r="AY191" s="10" t="n"/>
      <c r="AZ191" s="10" t="n"/>
      <c r="BA191" s="10" t="n"/>
      <c r="BB191" s="10" t="n"/>
      <c r="BC191" s="10" t="n"/>
      <c r="BD191" s="11" t="n"/>
      <c r="BE191" s="10" t="n"/>
      <c r="BF191" s="10" t="n"/>
      <c r="BG191" s="10" t="n"/>
      <c r="BH191" s="10" t="n"/>
      <c r="BI191" s="10" t="n"/>
      <c r="BJ191" s="10" t="n"/>
      <c r="BK191" s="10" t="n"/>
      <c r="BL191" s="10" t="n"/>
      <c r="BM191" s="10" t="n"/>
    </row>
    <row r="192" ht="15.75" customHeight="1" s="218">
      <c r="A192" s="10" t="n"/>
      <c r="B192" s="10" t="n"/>
      <c r="C192" s="10" t="n"/>
      <c r="D192" s="10" t="n"/>
      <c r="E192" s="10" t="n"/>
      <c r="F192" s="10" t="n"/>
      <c r="G192" s="11" t="n"/>
      <c r="H192" s="10" t="n"/>
      <c r="I192" s="10" t="n"/>
      <c r="J192" s="10" t="n"/>
      <c r="K192" s="10" t="n"/>
      <c r="L192" s="10" t="n"/>
      <c r="M192" s="13" t="n"/>
      <c r="N192" s="13" t="n"/>
      <c r="O192" s="13" t="n"/>
      <c r="P192" s="13" t="n"/>
      <c r="Q192" s="10" t="n"/>
      <c r="R192" s="10" t="n"/>
      <c r="S192" s="10" t="n"/>
      <c r="T192" s="10" t="n"/>
      <c r="U192" s="10" t="n"/>
      <c r="V192" s="10" t="n"/>
      <c r="W192" s="10" t="n"/>
      <c r="X192" s="10" t="n"/>
      <c r="Y192" s="11" t="n"/>
      <c r="Z192" s="11" t="n"/>
      <c r="AA192" s="11" t="n"/>
      <c r="AB192" s="11" t="n"/>
      <c r="AC192" s="11" t="n"/>
      <c r="AD192" s="11" t="n"/>
      <c r="AE192" s="10" t="n"/>
      <c r="AF192" s="10" t="n"/>
      <c r="AG192" s="10" t="n"/>
      <c r="AH192" s="10" t="n"/>
      <c r="AI192" s="13" t="n"/>
      <c r="AJ192" s="13" t="n"/>
      <c r="AK192" s="13" t="n"/>
      <c r="AL192" s="13" t="n"/>
      <c r="AM192" s="13" t="n"/>
      <c r="AN192" s="13" t="n"/>
      <c r="AO192" s="13" t="n"/>
      <c r="AP192" s="14" t="n"/>
      <c r="AQ192" s="14" t="n"/>
      <c r="AR192" s="14" t="n"/>
      <c r="AS192" s="13" t="n"/>
      <c r="AT192" s="13" t="n"/>
      <c r="AU192" s="10" t="n"/>
      <c r="AV192" s="10" t="n"/>
      <c r="AW192" s="10" t="n"/>
      <c r="AX192" s="10" t="n"/>
      <c r="AY192" s="10" t="n"/>
      <c r="AZ192" s="10" t="n"/>
      <c r="BA192" s="10" t="n"/>
      <c r="BB192" s="10" t="n"/>
      <c r="BC192" s="10" t="n"/>
      <c r="BD192" s="11" t="n"/>
      <c r="BE192" s="10" t="n"/>
      <c r="BF192" s="10" t="n"/>
      <c r="BG192" s="10" t="n"/>
      <c r="BH192" s="10" t="n"/>
      <c r="BI192" s="10" t="n"/>
      <c r="BJ192" s="10" t="n"/>
      <c r="BK192" s="10" t="n"/>
      <c r="BL192" s="10" t="n"/>
      <c r="BM192" s="10" t="n"/>
    </row>
    <row r="193" ht="15.75" customHeight="1" s="218">
      <c r="A193" s="10" t="n"/>
      <c r="B193" s="10" t="n"/>
      <c r="C193" s="10" t="n"/>
      <c r="D193" s="10" t="n"/>
      <c r="E193" s="10" t="n"/>
      <c r="F193" s="10" t="n"/>
      <c r="G193" s="11" t="n"/>
      <c r="H193" s="10" t="n"/>
      <c r="I193" s="10" t="n"/>
      <c r="J193" s="10" t="n"/>
      <c r="K193" s="10" t="n"/>
      <c r="L193" s="10" t="n"/>
      <c r="M193" s="13" t="n"/>
      <c r="N193" s="13" t="n"/>
      <c r="O193" s="13" t="n"/>
      <c r="P193" s="13" t="n"/>
      <c r="Q193" s="10" t="n"/>
      <c r="R193" s="10" t="n"/>
      <c r="S193" s="10" t="n"/>
      <c r="T193" s="10" t="n"/>
      <c r="U193" s="10" t="n"/>
      <c r="V193" s="10" t="n"/>
      <c r="W193" s="10" t="n"/>
      <c r="X193" s="10" t="n"/>
      <c r="Y193" s="11" t="n"/>
      <c r="Z193" s="11" t="n"/>
      <c r="AA193" s="11" t="n"/>
      <c r="AB193" s="11" t="n"/>
      <c r="AC193" s="11" t="n"/>
      <c r="AD193" s="11" t="n"/>
      <c r="AE193" s="10" t="n"/>
      <c r="AF193" s="10" t="n"/>
      <c r="AG193" s="10" t="n"/>
      <c r="AH193" s="10" t="n"/>
      <c r="AI193" s="13" t="n"/>
      <c r="AJ193" s="13" t="n"/>
      <c r="AK193" s="13" t="n"/>
      <c r="AL193" s="13" t="n"/>
      <c r="AM193" s="13" t="n"/>
      <c r="AN193" s="13" t="n"/>
      <c r="AO193" s="13" t="n"/>
      <c r="AP193" s="14" t="n"/>
      <c r="AQ193" s="14" t="n"/>
      <c r="AR193" s="14" t="n"/>
      <c r="AS193" s="13" t="n"/>
      <c r="AT193" s="13" t="n"/>
      <c r="AU193" s="10" t="n"/>
      <c r="AV193" s="10" t="n"/>
      <c r="AW193" s="10" t="n"/>
      <c r="AX193" s="10" t="n"/>
      <c r="AY193" s="10" t="n"/>
      <c r="AZ193" s="10" t="n"/>
      <c r="BA193" s="10" t="n"/>
      <c r="BB193" s="10" t="n"/>
      <c r="BC193" s="10" t="n"/>
      <c r="BD193" s="11" t="n"/>
      <c r="BE193" s="10" t="n"/>
      <c r="BF193" s="10" t="n"/>
      <c r="BG193" s="10" t="n"/>
      <c r="BH193" s="10" t="n"/>
      <c r="BI193" s="10" t="n"/>
      <c r="BJ193" s="10" t="n"/>
      <c r="BK193" s="10" t="n"/>
      <c r="BL193" s="10" t="n"/>
      <c r="BM193" s="10" t="n"/>
    </row>
    <row r="194" ht="15.75" customHeight="1" s="218">
      <c r="A194" s="10" t="n"/>
      <c r="B194" s="10" t="n"/>
      <c r="C194" s="10" t="n"/>
      <c r="D194" s="10" t="n"/>
      <c r="E194" s="10" t="n"/>
      <c r="F194" s="10" t="n"/>
      <c r="G194" s="11" t="n"/>
      <c r="H194" s="10" t="n"/>
      <c r="I194" s="10" t="n"/>
      <c r="J194" s="10" t="n"/>
      <c r="K194" s="10" t="n"/>
      <c r="L194" s="10" t="n"/>
      <c r="M194" s="13" t="n"/>
      <c r="N194" s="13" t="n"/>
      <c r="O194" s="13" t="n"/>
      <c r="P194" s="13" t="n"/>
      <c r="Q194" s="10" t="n"/>
      <c r="R194" s="10" t="n"/>
      <c r="S194" s="10" t="n"/>
      <c r="T194" s="10" t="n"/>
      <c r="U194" s="10" t="n"/>
      <c r="V194" s="10" t="n"/>
      <c r="W194" s="10" t="n"/>
      <c r="X194" s="10" t="n"/>
      <c r="Y194" s="11" t="n"/>
      <c r="Z194" s="11" t="n"/>
      <c r="AA194" s="11" t="n"/>
      <c r="AB194" s="11" t="n"/>
      <c r="AC194" s="11" t="n"/>
      <c r="AD194" s="11" t="n"/>
      <c r="AE194" s="10" t="n"/>
      <c r="AF194" s="10" t="n"/>
      <c r="AG194" s="10" t="n"/>
      <c r="AH194" s="10" t="n"/>
      <c r="AI194" s="13" t="n"/>
      <c r="AJ194" s="13" t="n"/>
      <c r="AK194" s="13" t="n"/>
      <c r="AL194" s="13" t="n"/>
      <c r="AM194" s="13" t="n"/>
      <c r="AN194" s="13" t="n"/>
      <c r="AO194" s="13" t="n"/>
      <c r="AP194" s="14" t="n"/>
      <c r="AQ194" s="14" t="n"/>
      <c r="AR194" s="14" t="n"/>
      <c r="AS194" s="13" t="n"/>
      <c r="AT194" s="13" t="n"/>
      <c r="AU194" s="10" t="n"/>
      <c r="AV194" s="10" t="n"/>
      <c r="AW194" s="10" t="n"/>
      <c r="AX194" s="10" t="n"/>
      <c r="AY194" s="10" t="n"/>
      <c r="AZ194" s="10" t="n"/>
      <c r="BA194" s="10" t="n"/>
      <c r="BB194" s="10" t="n"/>
      <c r="BC194" s="10" t="n"/>
      <c r="BD194" s="11" t="n"/>
      <c r="BE194" s="10" t="n"/>
      <c r="BF194" s="10" t="n"/>
      <c r="BG194" s="10" t="n"/>
      <c r="BH194" s="10" t="n"/>
      <c r="BI194" s="10" t="n"/>
      <c r="BJ194" s="10" t="n"/>
      <c r="BK194" s="10" t="n"/>
      <c r="BL194" s="10" t="n"/>
      <c r="BM194" s="10" t="n"/>
    </row>
    <row r="195" ht="15.75" customHeight="1" s="218">
      <c r="A195" s="10" t="n"/>
      <c r="B195" s="10" t="n"/>
      <c r="C195" s="10" t="n"/>
      <c r="D195" s="10" t="n"/>
      <c r="E195" s="10" t="n"/>
      <c r="F195" s="10" t="n"/>
      <c r="G195" s="11" t="n"/>
      <c r="H195" s="10" t="n"/>
      <c r="I195" s="10" t="n"/>
      <c r="J195" s="10" t="n"/>
      <c r="K195" s="10" t="n"/>
      <c r="L195" s="10" t="n"/>
      <c r="M195" s="13" t="n"/>
      <c r="N195" s="13" t="n"/>
      <c r="O195" s="13" t="n"/>
      <c r="P195" s="13" t="n"/>
      <c r="Q195" s="10" t="n"/>
      <c r="R195" s="10" t="n"/>
      <c r="S195" s="10" t="n"/>
      <c r="T195" s="10" t="n"/>
      <c r="U195" s="10" t="n"/>
      <c r="V195" s="10" t="n"/>
      <c r="W195" s="10" t="n"/>
      <c r="X195" s="10" t="n"/>
      <c r="Y195" s="11" t="n"/>
      <c r="Z195" s="11" t="n"/>
      <c r="AA195" s="11" t="n"/>
      <c r="AB195" s="11" t="n"/>
      <c r="AC195" s="11" t="n"/>
      <c r="AD195" s="11" t="n"/>
      <c r="AE195" s="10" t="n"/>
      <c r="AF195" s="10" t="n"/>
      <c r="AG195" s="10" t="n"/>
      <c r="AH195" s="10" t="n"/>
      <c r="AI195" s="13" t="n"/>
      <c r="AJ195" s="13" t="n"/>
      <c r="AK195" s="13" t="n"/>
      <c r="AL195" s="13" t="n"/>
      <c r="AM195" s="13" t="n"/>
      <c r="AN195" s="13" t="n"/>
      <c r="AO195" s="13" t="n"/>
      <c r="AP195" s="14" t="n"/>
      <c r="AQ195" s="14" t="n"/>
      <c r="AR195" s="14" t="n"/>
      <c r="AS195" s="13" t="n"/>
      <c r="AT195" s="13" t="n"/>
      <c r="AU195" s="10" t="n"/>
      <c r="AV195" s="10" t="n"/>
      <c r="AW195" s="10" t="n"/>
      <c r="AX195" s="10" t="n"/>
      <c r="AY195" s="10" t="n"/>
      <c r="AZ195" s="10" t="n"/>
      <c r="BA195" s="10" t="n"/>
      <c r="BB195" s="10" t="n"/>
      <c r="BC195" s="10" t="n"/>
      <c r="BD195" s="11" t="n"/>
      <c r="BE195" s="10" t="n"/>
      <c r="BF195" s="10" t="n"/>
      <c r="BG195" s="10" t="n"/>
      <c r="BH195" s="10" t="n"/>
      <c r="BI195" s="10" t="n"/>
      <c r="BJ195" s="10" t="n"/>
      <c r="BK195" s="10" t="n"/>
      <c r="BL195" s="10" t="n"/>
      <c r="BM195" s="10" t="n"/>
    </row>
    <row r="196" ht="15.75" customHeight="1" s="218">
      <c r="A196" s="10" t="n"/>
      <c r="B196" s="10" t="n"/>
      <c r="C196" s="10" t="n"/>
      <c r="D196" s="10" t="n"/>
      <c r="E196" s="10" t="n"/>
      <c r="F196" s="10" t="n"/>
      <c r="G196" s="11" t="n"/>
      <c r="H196" s="10" t="n"/>
      <c r="I196" s="10" t="n"/>
      <c r="J196" s="10" t="n"/>
      <c r="K196" s="10" t="n"/>
      <c r="L196" s="10" t="n"/>
      <c r="M196" s="13" t="n"/>
      <c r="N196" s="13" t="n"/>
      <c r="O196" s="13" t="n"/>
      <c r="P196" s="13" t="n"/>
      <c r="Q196" s="10" t="n"/>
      <c r="R196" s="10" t="n"/>
      <c r="S196" s="10" t="n"/>
      <c r="T196" s="10" t="n"/>
      <c r="U196" s="10" t="n"/>
      <c r="V196" s="10" t="n"/>
      <c r="W196" s="10" t="n"/>
      <c r="X196" s="10" t="n"/>
      <c r="Y196" s="11" t="n"/>
      <c r="Z196" s="11" t="n"/>
      <c r="AA196" s="11" t="n"/>
      <c r="AB196" s="11" t="n"/>
      <c r="AC196" s="11" t="n"/>
      <c r="AD196" s="11" t="n"/>
      <c r="AE196" s="10" t="n"/>
      <c r="AF196" s="10" t="n"/>
      <c r="AG196" s="10" t="n"/>
      <c r="AH196" s="10" t="n"/>
      <c r="AI196" s="13" t="n"/>
      <c r="AJ196" s="13" t="n"/>
      <c r="AK196" s="13" t="n"/>
      <c r="AL196" s="13" t="n"/>
      <c r="AM196" s="13" t="n"/>
      <c r="AN196" s="13" t="n"/>
      <c r="AO196" s="13" t="n"/>
      <c r="AP196" s="14" t="n"/>
      <c r="AQ196" s="14" t="n"/>
      <c r="AR196" s="14" t="n"/>
      <c r="AS196" s="13" t="n"/>
      <c r="AT196" s="13" t="n"/>
      <c r="AU196" s="10" t="n"/>
      <c r="AV196" s="10" t="n"/>
      <c r="AW196" s="10" t="n"/>
      <c r="AX196" s="10" t="n"/>
      <c r="AY196" s="10" t="n"/>
      <c r="AZ196" s="10" t="n"/>
      <c r="BA196" s="10" t="n"/>
      <c r="BB196" s="10" t="n"/>
      <c r="BC196" s="10" t="n"/>
      <c r="BD196" s="11" t="n"/>
      <c r="BE196" s="10" t="n"/>
      <c r="BF196" s="10" t="n"/>
      <c r="BG196" s="10" t="n"/>
      <c r="BH196" s="10" t="n"/>
      <c r="BI196" s="10" t="n"/>
      <c r="BJ196" s="10" t="n"/>
      <c r="BK196" s="10" t="n"/>
      <c r="BL196" s="10" t="n"/>
      <c r="BM196" s="10" t="n"/>
    </row>
    <row r="197" ht="15.75" customHeight="1" s="218">
      <c r="A197" s="10" t="n"/>
      <c r="B197" s="10" t="n"/>
      <c r="C197" s="10" t="n"/>
      <c r="D197" s="10" t="n"/>
      <c r="E197" s="10" t="n"/>
      <c r="F197" s="10" t="n"/>
      <c r="G197" s="11" t="n"/>
      <c r="H197" s="10" t="n"/>
      <c r="I197" s="10" t="n"/>
      <c r="J197" s="10" t="n"/>
      <c r="K197" s="10" t="n"/>
      <c r="L197" s="10" t="n"/>
      <c r="M197" s="13" t="n"/>
      <c r="N197" s="13" t="n"/>
      <c r="O197" s="13" t="n"/>
      <c r="P197" s="13" t="n"/>
      <c r="Q197" s="10" t="n"/>
      <c r="R197" s="10" t="n"/>
      <c r="S197" s="10" t="n"/>
      <c r="T197" s="10" t="n"/>
      <c r="U197" s="10" t="n"/>
      <c r="V197" s="10" t="n"/>
      <c r="W197" s="10" t="n"/>
      <c r="X197" s="10" t="n"/>
      <c r="Y197" s="11" t="n"/>
      <c r="Z197" s="11" t="n"/>
      <c r="AA197" s="11" t="n"/>
      <c r="AB197" s="11" t="n"/>
      <c r="AC197" s="11" t="n"/>
      <c r="AD197" s="11" t="n"/>
      <c r="AE197" s="10" t="n"/>
      <c r="AF197" s="10" t="n"/>
      <c r="AG197" s="10" t="n"/>
      <c r="AH197" s="10" t="n"/>
      <c r="AI197" s="13" t="n"/>
      <c r="AJ197" s="13" t="n"/>
      <c r="AK197" s="13" t="n"/>
      <c r="AL197" s="13" t="n"/>
      <c r="AM197" s="13" t="n"/>
      <c r="AN197" s="13" t="n"/>
      <c r="AO197" s="13" t="n"/>
      <c r="AP197" s="14" t="n"/>
      <c r="AQ197" s="14" t="n"/>
      <c r="AR197" s="14" t="n"/>
      <c r="AS197" s="13" t="n"/>
      <c r="AT197" s="13" t="n"/>
      <c r="AU197" s="10" t="n"/>
      <c r="AV197" s="10" t="n"/>
      <c r="AW197" s="10" t="n"/>
      <c r="AX197" s="10" t="n"/>
      <c r="AY197" s="10" t="n"/>
      <c r="AZ197" s="10" t="n"/>
      <c r="BA197" s="10" t="n"/>
      <c r="BB197" s="10" t="n"/>
      <c r="BC197" s="10" t="n"/>
      <c r="BD197" s="11" t="n"/>
      <c r="BE197" s="10" t="n"/>
      <c r="BF197" s="10" t="n"/>
      <c r="BG197" s="10" t="n"/>
      <c r="BH197" s="10" t="n"/>
      <c r="BI197" s="10" t="n"/>
      <c r="BJ197" s="10" t="n"/>
      <c r="BK197" s="10" t="n"/>
      <c r="BL197" s="10" t="n"/>
      <c r="BM197" s="10" t="n"/>
    </row>
    <row r="198" ht="15.75" customHeight="1" s="218">
      <c r="A198" s="10" t="n"/>
      <c r="B198" s="10" t="n"/>
      <c r="C198" s="10" t="n"/>
      <c r="D198" s="10" t="n"/>
      <c r="E198" s="10" t="n"/>
      <c r="F198" s="10" t="n"/>
      <c r="G198" s="11" t="n"/>
      <c r="H198" s="10" t="n"/>
      <c r="I198" s="10" t="n"/>
      <c r="J198" s="10" t="n"/>
      <c r="K198" s="10" t="n"/>
      <c r="L198" s="10" t="n"/>
      <c r="M198" s="13" t="n"/>
      <c r="N198" s="13" t="n"/>
      <c r="O198" s="13" t="n"/>
      <c r="P198" s="13" t="n"/>
      <c r="Q198" s="10" t="n"/>
      <c r="R198" s="10" t="n"/>
      <c r="S198" s="10" t="n"/>
      <c r="T198" s="10" t="n"/>
      <c r="U198" s="10" t="n"/>
      <c r="V198" s="10" t="n"/>
      <c r="W198" s="10" t="n"/>
      <c r="X198" s="10" t="n"/>
      <c r="Y198" s="11" t="n"/>
      <c r="Z198" s="11" t="n"/>
      <c r="AA198" s="11" t="n"/>
      <c r="AB198" s="11" t="n"/>
      <c r="AC198" s="11" t="n"/>
      <c r="AD198" s="11" t="n"/>
      <c r="AE198" s="10" t="n"/>
      <c r="AF198" s="10" t="n"/>
      <c r="AG198" s="10" t="n"/>
      <c r="AH198" s="10" t="n"/>
      <c r="AI198" s="13" t="n"/>
      <c r="AJ198" s="13" t="n"/>
      <c r="AK198" s="13" t="n"/>
      <c r="AL198" s="13" t="n"/>
      <c r="AM198" s="13" t="n"/>
      <c r="AN198" s="13" t="n"/>
      <c r="AO198" s="13" t="n"/>
      <c r="AP198" s="14" t="n"/>
      <c r="AQ198" s="14" t="n"/>
      <c r="AR198" s="14" t="n"/>
      <c r="AS198" s="13" t="n"/>
      <c r="AT198" s="13" t="n"/>
      <c r="AU198" s="10" t="n"/>
      <c r="AV198" s="10" t="n"/>
      <c r="AW198" s="10" t="n"/>
      <c r="AX198" s="10" t="n"/>
      <c r="AY198" s="10" t="n"/>
      <c r="AZ198" s="10" t="n"/>
      <c r="BA198" s="10" t="n"/>
      <c r="BB198" s="10" t="n"/>
      <c r="BC198" s="10" t="n"/>
      <c r="BD198" s="11" t="n"/>
      <c r="BE198" s="10" t="n"/>
      <c r="BF198" s="10" t="n"/>
      <c r="BG198" s="10" t="n"/>
      <c r="BH198" s="10" t="n"/>
      <c r="BI198" s="10" t="n"/>
      <c r="BJ198" s="10" t="n"/>
      <c r="BK198" s="10" t="n"/>
      <c r="BL198" s="10" t="n"/>
      <c r="BM198" s="10" t="n"/>
    </row>
    <row r="199" ht="15.75" customHeight="1" s="218">
      <c r="A199" s="10" t="n"/>
      <c r="B199" s="10" t="n"/>
      <c r="C199" s="10" t="n"/>
      <c r="D199" s="10" t="n"/>
      <c r="E199" s="10" t="n"/>
      <c r="F199" s="10" t="n"/>
      <c r="G199" s="11" t="n"/>
      <c r="H199" s="10" t="n"/>
      <c r="I199" s="10" t="n"/>
      <c r="J199" s="10" t="n"/>
      <c r="K199" s="10" t="n"/>
      <c r="L199" s="10" t="n"/>
      <c r="M199" s="13" t="n"/>
      <c r="N199" s="13" t="n"/>
      <c r="O199" s="13" t="n"/>
      <c r="P199" s="13" t="n"/>
      <c r="Q199" s="10" t="n"/>
      <c r="R199" s="10" t="n"/>
      <c r="S199" s="10" t="n"/>
      <c r="T199" s="10" t="n"/>
      <c r="U199" s="10" t="n"/>
      <c r="V199" s="10" t="n"/>
      <c r="W199" s="10" t="n"/>
      <c r="X199" s="10" t="n"/>
      <c r="Y199" s="11" t="n"/>
      <c r="Z199" s="11" t="n"/>
      <c r="AA199" s="11" t="n"/>
      <c r="AB199" s="11" t="n"/>
      <c r="AC199" s="11" t="n"/>
      <c r="AD199" s="11" t="n"/>
      <c r="AE199" s="10" t="n"/>
      <c r="AF199" s="10" t="n"/>
      <c r="AG199" s="10" t="n"/>
      <c r="AH199" s="10" t="n"/>
      <c r="AI199" s="13" t="n"/>
      <c r="AJ199" s="13" t="n"/>
      <c r="AK199" s="13" t="n"/>
      <c r="AL199" s="13" t="n"/>
      <c r="AM199" s="13" t="n"/>
      <c r="AN199" s="13" t="n"/>
      <c r="AO199" s="13" t="n"/>
      <c r="AP199" s="14" t="n"/>
      <c r="AQ199" s="14" t="n"/>
      <c r="AR199" s="14" t="n"/>
      <c r="AS199" s="13" t="n"/>
      <c r="AT199" s="13" t="n"/>
      <c r="AU199" s="10" t="n"/>
      <c r="AV199" s="10" t="n"/>
      <c r="AW199" s="10" t="n"/>
      <c r="AX199" s="10" t="n"/>
      <c r="AY199" s="10" t="n"/>
      <c r="AZ199" s="10" t="n"/>
      <c r="BA199" s="10" t="n"/>
      <c r="BB199" s="10" t="n"/>
      <c r="BC199" s="10" t="n"/>
      <c r="BD199" s="11" t="n"/>
      <c r="BE199" s="10" t="n"/>
      <c r="BF199" s="10" t="n"/>
      <c r="BG199" s="10" t="n"/>
      <c r="BH199" s="10" t="n"/>
      <c r="BI199" s="10" t="n"/>
      <c r="BJ199" s="10" t="n"/>
      <c r="BK199" s="10" t="n"/>
      <c r="BL199" s="10" t="n"/>
      <c r="BM199" s="10" t="n"/>
    </row>
    <row r="200" ht="15.75" customHeight="1" s="218">
      <c r="A200" s="10" t="n"/>
      <c r="B200" s="10" t="n"/>
      <c r="C200" s="10" t="n"/>
      <c r="D200" s="10" t="n"/>
      <c r="E200" s="10" t="n"/>
      <c r="F200" s="10" t="n"/>
      <c r="G200" s="11" t="n"/>
      <c r="H200" s="10" t="n"/>
      <c r="I200" s="10" t="n"/>
      <c r="J200" s="10" t="n"/>
      <c r="K200" s="10" t="n"/>
      <c r="L200" s="10" t="n"/>
      <c r="M200" s="13" t="n"/>
      <c r="N200" s="13" t="n"/>
      <c r="O200" s="13" t="n"/>
      <c r="P200" s="13" t="n"/>
      <c r="Q200" s="10" t="n"/>
      <c r="R200" s="10" t="n"/>
      <c r="S200" s="10" t="n"/>
      <c r="T200" s="10" t="n"/>
      <c r="U200" s="10" t="n"/>
      <c r="V200" s="10" t="n"/>
      <c r="W200" s="10" t="n"/>
      <c r="X200" s="10" t="n"/>
      <c r="Y200" s="11" t="n"/>
      <c r="Z200" s="11" t="n"/>
      <c r="AA200" s="11" t="n"/>
      <c r="AB200" s="11" t="n"/>
      <c r="AC200" s="11" t="n"/>
      <c r="AD200" s="11" t="n"/>
      <c r="AE200" s="10" t="n"/>
      <c r="AF200" s="10" t="n"/>
      <c r="AG200" s="10" t="n"/>
      <c r="AH200" s="10" t="n"/>
      <c r="AI200" s="13" t="n"/>
      <c r="AJ200" s="13" t="n"/>
      <c r="AK200" s="13" t="n"/>
      <c r="AL200" s="13" t="n"/>
      <c r="AM200" s="13" t="n"/>
      <c r="AN200" s="13" t="n"/>
      <c r="AO200" s="13" t="n"/>
      <c r="AP200" s="14" t="n"/>
      <c r="AQ200" s="14" t="n"/>
      <c r="AR200" s="14" t="n"/>
      <c r="AS200" s="13" t="n"/>
      <c r="AT200" s="13" t="n"/>
      <c r="AU200" s="10" t="n"/>
      <c r="AV200" s="10" t="n"/>
      <c r="AW200" s="10" t="n"/>
      <c r="AX200" s="10" t="n"/>
      <c r="AY200" s="10" t="n"/>
      <c r="AZ200" s="10" t="n"/>
      <c r="BA200" s="10" t="n"/>
      <c r="BB200" s="10" t="n"/>
      <c r="BC200" s="10" t="n"/>
      <c r="BD200" s="11" t="n"/>
      <c r="BE200" s="10" t="n"/>
      <c r="BF200" s="10" t="n"/>
      <c r="BG200" s="10" t="n"/>
      <c r="BH200" s="10" t="n"/>
      <c r="BI200" s="10" t="n"/>
      <c r="BJ200" s="10" t="n"/>
      <c r="BK200" s="10" t="n"/>
      <c r="BL200" s="10" t="n"/>
      <c r="BM200" s="10" t="n"/>
    </row>
    <row r="201" ht="15.75" customHeight="1" s="218">
      <c r="A201" s="10" t="n"/>
      <c r="B201" s="10" t="n"/>
      <c r="C201" s="10" t="n"/>
      <c r="D201" s="10" t="n"/>
      <c r="E201" s="10" t="n"/>
      <c r="F201" s="10" t="n"/>
      <c r="G201" s="11" t="n"/>
      <c r="H201" s="10" t="n"/>
      <c r="I201" s="10" t="n"/>
      <c r="J201" s="10" t="n"/>
      <c r="K201" s="10" t="n"/>
      <c r="L201" s="10" t="n"/>
      <c r="M201" s="13" t="n"/>
      <c r="N201" s="13" t="n"/>
      <c r="O201" s="13" t="n"/>
      <c r="P201" s="13" t="n"/>
      <c r="Q201" s="10" t="n"/>
      <c r="R201" s="10" t="n"/>
      <c r="S201" s="10" t="n"/>
      <c r="T201" s="10" t="n"/>
      <c r="U201" s="10" t="n"/>
      <c r="V201" s="10" t="n"/>
      <c r="W201" s="10" t="n"/>
      <c r="X201" s="10" t="n"/>
      <c r="Y201" s="11" t="n"/>
      <c r="Z201" s="11" t="n"/>
      <c r="AA201" s="11" t="n"/>
      <c r="AB201" s="11" t="n"/>
      <c r="AC201" s="11" t="n"/>
      <c r="AD201" s="11" t="n"/>
      <c r="AE201" s="10" t="n"/>
      <c r="AF201" s="10" t="n"/>
      <c r="AG201" s="10" t="n"/>
      <c r="AH201" s="10" t="n"/>
      <c r="AI201" s="13" t="n"/>
      <c r="AJ201" s="13" t="n"/>
      <c r="AK201" s="13" t="n"/>
      <c r="AL201" s="13" t="n"/>
      <c r="AM201" s="13" t="n"/>
      <c r="AN201" s="13" t="n"/>
      <c r="AO201" s="13" t="n"/>
      <c r="AP201" s="14" t="n"/>
      <c r="AQ201" s="14" t="n"/>
      <c r="AR201" s="14" t="n"/>
      <c r="AS201" s="13" t="n"/>
      <c r="AT201" s="13" t="n"/>
      <c r="AU201" s="10" t="n"/>
      <c r="AV201" s="10" t="n"/>
      <c r="AW201" s="10" t="n"/>
      <c r="AX201" s="10" t="n"/>
      <c r="AY201" s="10" t="n"/>
      <c r="AZ201" s="10" t="n"/>
      <c r="BA201" s="10" t="n"/>
      <c r="BB201" s="10" t="n"/>
      <c r="BC201" s="10" t="n"/>
      <c r="BD201" s="11" t="n"/>
      <c r="BE201" s="10" t="n"/>
      <c r="BF201" s="10" t="n"/>
      <c r="BG201" s="10" t="n"/>
      <c r="BH201" s="10" t="n"/>
      <c r="BI201" s="10" t="n"/>
      <c r="BJ201" s="10" t="n"/>
      <c r="BK201" s="10" t="n"/>
      <c r="BL201" s="10" t="n"/>
      <c r="BM201" s="10" t="n"/>
    </row>
    <row r="202" ht="15.75" customHeight="1" s="218">
      <c r="A202" s="10" t="n"/>
      <c r="B202" s="10" t="n"/>
      <c r="C202" s="10" t="n"/>
      <c r="D202" s="10" t="n"/>
      <c r="E202" s="10" t="n"/>
      <c r="F202" s="10" t="n"/>
      <c r="G202" s="11" t="n"/>
      <c r="H202" s="10" t="n"/>
      <c r="I202" s="10" t="n"/>
      <c r="J202" s="10" t="n"/>
      <c r="K202" s="10" t="n"/>
      <c r="L202" s="10" t="n"/>
      <c r="M202" s="13" t="n"/>
      <c r="N202" s="13" t="n"/>
      <c r="O202" s="13" t="n"/>
      <c r="P202" s="13" t="n"/>
      <c r="Q202" s="10" t="n"/>
      <c r="R202" s="10" t="n"/>
      <c r="S202" s="10" t="n"/>
      <c r="T202" s="10" t="n"/>
      <c r="U202" s="10" t="n"/>
      <c r="V202" s="10" t="n"/>
      <c r="W202" s="10" t="n"/>
      <c r="X202" s="10" t="n"/>
      <c r="Y202" s="11" t="n"/>
      <c r="Z202" s="11" t="n"/>
      <c r="AA202" s="11" t="n"/>
      <c r="AB202" s="11" t="n"/>
      <c r="AC202" s="11" t="n"/>
      <c r="AD202" s="11" t="n"/>
      <c r="AE202" s="10" t="n"/>
      <c r="AF202" s="10" t="n"/>
      <c r="AG202" s="10" t="n"/>
      <c r="AH202" s="10" t="n"/>
      <c r="AI202" s="13" t="n"/>
      <c r="AJ202" s="13" t="n"/>
      <c r="AK202" s="13" t="n"/>
      <c r="AL202" s="13" t="n"/>
      <c r="AM202" s="13" t="n"/>
      <c r="AN202" s="13" t="n"/>
      <c r="AO202" s="13" t="n"/>
      <c r="AP202" s="14" t="n"/>
      <c r="AQ202" s="14" t="n"/>
      <c r="AR202" s="14" t="n"/>
      <c r="AS202" s="13" t="n"/>
      <c r="AT202" s="13" t="n"/>
      <c r="AU202" s="10" t="n"/>
      <c r="AV202" s="10" t="n"/>
      <c r="AW202" s="10" t="n"/>
      <c r="AX202" s="10" t="n"/>
      <c r="AY202" s="10" t="n"/>
      <c r="AZ202" s="10" t="n"/>
      <c r="BA202" s="10" t="n"/>
      <c r="BB202" s="10" t="n"/>
      <c r="BC202" s="10" t="n"/>
      <c r="BD202" s="11" t="n"/>
      <c r="BE202" s="10" t="n"/>
      <c r="BF202" s="10" t="n"/>
      <c r="BG202" s="10" t="n"/>
      <c r="BH202" s="10" t="n"/>
      <c r="BI202" s="10" t="n"/>
      <c r="BJ202" s="10" t="n"/>
      <c r="BK202" s="10" t="n"/>
      <c r="BL202" s="10" t="n"/>
      <c r="BM202" s="10" t="n"/>
    </row>
    <row r="203" ht="15.75" customHeight="1" s="218">
      <c r="A203" s="10" t="n"/>
      <c r="B203" s="10" t="n"/>
      <c r="C203" s="10" t="n"/>
      <c r="D203" s="10" t="n"/>
      <c r="E203" s="10" t="n"/>
      <c r="F203" s="10" t="n"/>
      <c r="G203" s="11" t="n"/>
      <c r="H203" s="10" t="n"/>
      <c r="I203" s="10" t="n"/>
      <c r="J203" s="10" t="n"/>
      <c r="K203" s="10" t="n"/>
      <c r="L203" s="10" t="n"/>
      <c r="M203" s="13" t="n"/>
      <c r="N203" s="13" t="n"/>
      <c r="O203" s="13" t="n"/>
      <c r="P203" s="13" t="n"/>
      <c r="Q203" s="10" t="n"/>
      <c r="R203" s="10" t="n"/>
      <c r="S203" s="10" t="n"/>
      <c r="T203" s="10" t="n"/>
      <c r="U203" s="10" t="n"/>
      <c r="V203" s="10" t="n"/>
      <c r="W203" s="10" t="n"/>
      <c r="X203" s="10" t="n"/>
      <c r="Y203" s="11" t="n"/>
      <c r="Z203" s="11" t="n"/>
      <c r="AA203" s="11" t="n"/>
      <c r="AB203" s="11" t="n"/>
      <c r="AC203" s="11" t="n"/>
      <c r="AD203" s="11" t="n"/>
      <c r="AE203" s="10" t="n"/>
      <c r="AF203" s="10" t="n"/>
      <c r="AG203" s="10" t="n"/>
      <c r="AH203" s="10" t="n"/>
      <c r="AI203" s="13" t="n"/>
      <c r="AJ203" s="13" t="n"/>
      <c r="AK203" s="13" t="n"/>
      <c r="AL203" s="13" t="n"/>
      <c r="AM203" s="13" t="n"/>
      <c r="AN203" s="13" t="n"/>
      <c r="AO203" s="13" t="n"/>
      <c r="AP203" s="14" t="n"/>
      <c r="AQ203" s="14" t="n"/>
      <c r="AR203" s="14" t="n"/>
      <c r="AS203" s="13" t="n"/>
      <c r="AT203" s="13" t="n"/>
      <c r="AU203" s="10" t="n"/>
      <c r="AV203" s="10" t="n"/>
      <c r="AW203" s="10" t="n"/>
      <c r="AX203" s="10" t="n"/>
      <c r="AY203" s="10" t="n"/>
      <c r="AZ203" s="10" t="n"/>
      <c r="BA203" s="10" t="n"/>
      <c r="BB203" s="10" t="n"/>
      <c r="BC203" s="10" t="n"/>
      <c r="BD203" s="11" t="n"/>
      <c r="BE203" s="10" t="n"/>
      <c r="BF203" s="10" t="n"/>
      <c r="BG203" s="10" t="n"/>
      <c r="BH203" s="10" t="n"/>
      <c r="BI203" s="10" t="n"/>
      <c r="BJ203" s="10" t="n"/>
      <c r="BK203" s="10" t="n"/>
      <c r="BL203" s="10" t="n"/>
      <c r="BM203" s="10" t="n"/>
    </row>
    <row r="204" ht="15.75" customHeight="1" s="218">
      <c r="A204" s="10" t="n"/>
      <c r="B204" s="10" t="n"/>
      <c r="C204" s="10" t="n"/>
      <c r="D204" s="10" t="n"/>
      <c r="E204" s="10" t="n"/>
      <c r="F204" s="10" t="n"/>
      <c r="G204" s="11" t="n"/>
      <c r="H204" s="10" t="n"/>
      <c r="I204" s="10" t="n"/>
      <c r="J204" s="10" t="n"/>
      <c r="K204" s="10" t="n"/>
      <c r="L204" s="10" t="n"/>
      <c r="M204" s="13" t="n"/>
      <c r="N204" s="13" t="n"/>
      <c r="O204" s="13" t="n"/>
      <c r="P204" s="13" t="n"/>
      <c r="Q204" s="10" t="n"/>
      <c r="R204" s="10" t="n"/>
      <c r="S204" s="10" t="n"/>
      <c r="T204" s="10" t="n"/>
      <c r="U204" s="10" t="n"/>
      <c r="V204" s="10" t="n"/>
      <c r="W204" s="10" t="n"/>
      <c r="X204" s="10" t="n"/>
      <c r="Y204" s="11" t="n"/>
      <c r="Z204" s="11" t="n"/>
      <c r="AA204" s="11" t="n"/>
      <c r="AB204" s="11" t="n"/>
      <c r="AC204" s="11" t="n"/>
      <c r="AD204" s="11" t="n"/>
      <c r="AE204" s="10" t="n"/>
      <c r="AF204" s="10" t="n"/>
      <c r="AG204" s="10" t="n"/>
      <c r="AH204" s="10" t="n"/>
      <c r="AI204" s="13" t="n"/>
      <c r="AJ204" s="13" t="n"/>
      <c r="AK204" s="13" t="n"/>
      <c r="AL204" s="13" t="n"/>
      <c r="AM204" s="13" t="n"/>
      <c r="AN204" s="13" t="n"/>
      <c r="AO204" s="13" t="n"/>
      <c r="AP204" s="14" t="n"/>
      <c r="AQ204" s="14" t="n"/>
      <c r="AR204" s="14" t="n"/>
      <c r="AS204" s="13" t="n"/>
      <c r="AT204" s="13" t="n"/>
      <c r="AU204" s="10" t="n"/>
      <c r="AV204" s="10" t="n"/>
      <c r="AW204" s="10" t="n"/>
      <c r="AX204" s="10" t="n"/>
      <c r="AY204" s="10" t="n"/>
      <c r="AZ204" s="10" t="n"/>
      <c r="BA204" s="10" t="n"/>
      <c r="BB204" s="10" t="n"/>
      <c r="BC204" s="10" t="n"/>
      <c r="BD204" s="11" t="n"/>
      <c r="BE204" s="10" t="n"/>
      <c r="BF204" s="10" t="n"/>
      <c r="BG204" s="10" t="n"/>
      <c r="BH204" s="10" t="n"/>
      <c r="BI204" s="10" t="n"/>
      <c r="BJ204" s="10" t="n"/>
      <c r="BK204" s="10" t="n"/>
      <c r="BL204" s="10" t="n"/>
      <c r="BM204" s="10" t="n"/>
    </row>
    <row r="205" ht="15.75" customHeight="1" s="218">
      <c r="A205" s="10" t="n"/>
      <c r="B205" s="10" t="n"/>
      <c r="C205" s="10" t="n"/>
      <c r="D205" s="10" t="n"/>
      <c r="E205" s="10" t="n"/>
      <c r="F205" s="10" t="n"/>
      <c r="G205" s="11" t="n"/>
      <c r="H205" s="10" t="n"/>
      <c r="I205" s="10" t="n"/>
      <c r="J205" s="10" t="n"/>
      <c r="K205" s="10" t="n"/>
      <c r="L205" s="10" t="n"/>
      <c r="M205" s="13" t="n"/>
      <c r="N205" s="13" t="n"/>
      <c r="O205" s="13" t="n"/>
      <c r="P205" s="13" t="n"/>
      <c r="Q205" s="10" t="n"/>
      <c r="R205" s="10" t="n"/>
      <c r="S205" s="10" t="n"/>
      <c r="T205" s="10" t="n"/>
      <c r="U205" s="10" t="n"/>
      <c r="V205" s="10" t="n"/>
      <c r="W205" s="10" t="n"/>
      <c r="X205" s="10" t="n"/>
      <c r="Y205" s="11" t="n"/>
      <c r="Z205" s="11" t="n"/>
      <c r="AA205" s="11" t="n"/>
      <c r="AB205" s="11" t="n"/>
      <c r="AC205" s="11" t="n"/>
      <c r="AD205" s="11" t="n"/>
      <c r="AE205" s="10" t="n"/>
      <c r="AF205" s="10" t="n"/>
      <c r="AG205" s="10" t="n"/>
      <c r="AH205" s="10" t="n"/>
      <c r="AI205" s="13" t="n"/>
      <c r="AJ205" s="13" t="n"/>
      <c r="AK205" s="13" t="n"/>
      <c r="AL205" s="13" t="n"/>
      <c r="AM205" s="13" t="n"/>
      <c r="AN205" s="13" t="n"/>
      <c r="AO205" s="13" t="n"/>
      <c r="AP205" s="14" t="n"/>
      <c r="AQ205" s="14" t="n"/>
      <c r="AR205" s="14" t="n"/>
      <c r="AS205" s="13" t="n"/>
      <c r="AT205" s="13" t="n"/>
      <c r="AU205" s="10" t="n"/>
      <c r="AV205" s="10" t="n"/>
      <c r="AW205" s="10" t="n"/>
      <c r="AX205" s="10" t="n"/>
      <c r="AY205" s="10" t="n"/>
      <c r="AZ205" s="10" t="n"/>
      <c r="BA205" s="10" t="n"/>
      <c r="BB205" s="10" t="n"/>
      <c r="BC205" s="10" t="n"/>
      <c r="BD205" s="11" t="n"/>
      <c r="BE205" s="10" t="n"/>
      <c r="BF205" s="10" t="n"/>
      <c r="BG205" s="10" t="n"/>
      <c r="BH205" s="10" t="n"/>
      <c r="BI205" s="10" t="n"/>
      <c r="BJ205" s="10" t="n"/>
      <c r="BK205" s="10" t="n"/>
      <c r="BL205" s="10" t="n"/>
      <c r="BM205" s="10" t="n"/>
    </row>
    <row r="206" ht="15.75" customHeight="1" s="218">
      <c r="A206" s="10" t="n"/>
      <c r="B206" s="10" t="n"/>
      <c r="C206" s="10" t="n"/>
      <c r="D206" s="10" t="n"/>
      <c r="E206" s="10" t="n"/>
      <c r="F206" s="10" t="n"/>
      <c r="G206" s="11" t="n"/>
      <c r="H206" s="10" t="n"/>
      <c r="I206" s="10" t="n"/>
      <c r="J206" s="10" t="n"/>
      <c r="K206" s="10" t="n"/>
      <c r="L206" s="10" t="n"/>
      <c r="M206" s="13" t="n"/>
      <c r="N206" s="13" t="n"/>
      <c r="O206" s="13" t="n"/>
      <c r="P206" s="13" t="n"/>
      <c r="Q206" s="10" t="n"/>
      <c r="R206" s="10" t="n"/>
      <c r="S206" s="10" t="n"/>
      <c r="T206" s="10" t="n"/>
      <c r="U206" s="10" t="n"/>
      <c r="V206" s="10" t="n"/>
      <c r="W206" s="10" t="n"/>
      <c r="X206" s="10" t="n"/>
      <c r="Y206" s="11" t="n"/>
      <c r="Z206" s="11" t="n"/>
      <c r="AA206" s="11" t="n"/>
      <c r="AB206" s="11" t="n"/>
      <c r="AC206" s="11" t="n"/>
      <c r="AD206" s="11" t="n"/>
      <c r="AE206" s="10" t="n"/>
      <c r="AF206" s="10" t="n"/>
      <c r="AG206" s="10" t="n"/>
      <c r="AH206" s="10" t="n"/>
      <c r="AI206" s="13" t="n"/>
      <c r="AJ206" s="13" t="n"/>
      <c r="AK206" s="13" t="n"/>
      <c r="AL206" s="13" t="n"/>
      <c r="AM206" s="13" t="n"/>
      <c r="AN206" s="13" t="n"/>
      <c r="AO206" s="13" t="n"/>
      <c r="AP206" s="14" t="n"/>
      <c r="AQ206" s="14" t="n"/>
      <c r="AR206" s="14" t="n"/>
      <c r="AS206" s="13" t="n"/>
      <c r="AT206" s="13" t="n"/>
      <c r="AU206" s="10" t="n"/>
      <c r="AV206" s="10" t="n"/>
      <c r="AW206" s="10" t="n"/>
      <c r="AX206" s="10" t="n"/>
      <c r="AY206" s="10" t="n"/>
      <c r="AZ206" s="10" t="n"/>
      <c r="BA206" s="10" t="n"/>
      <c r="BB206" s="10" t="n"/>
      <c r="BC206" s="10" t="n"/>
      <c r="BD206" s="11" t="n"/>
      <c r="BE206" s="10" t="n"/>
      <c r="BF206" s="10" t="n"/>
      <c r="BG206" s="10" t="n"/>
      <c r="BH206" s="10" t="n"/>
      <c r="BI206" s="10" t="n"/>
      <c r="BJ206" s="10" t="n"/>
      <c r="BK206" s="10" t="n"/>
      <c r="BL206" s="10" t="n"/>
      <c r="BM206" s="10" t="n"/>
    </row>
    <row r="207" ht="15.75" customHeight="1" s="218">
      <c r="A207" s="10" t="n"/>
      <c r="B207" s="10" t="n"/>
      <c r="C207" s="10" t="n"/>
      <c r="D207" s="10" t="n"/>
      <c r="E207" s="10" t="n"/>
      <c r="F207" s="10" t="n"/>
      <c r="G207" s="11" t="n"/>
      <c r="H207" s="10" t="n"/>
      <c r="I207" s="10" t="n"/>
      <c r="J207" s="10" t="n"/>
      <c r="K207" s="10" t="n"/>
      <c r="L207" s="10" t="n"/>
      <c r="M207" s="13" t="n"/>
      <c r="N207" s="13" t="n"/>
      <c r="O207" s="13" t="n"/>
      <c r="P207" s="13" t="n"/>
      <c r="Q207" s="10" t="n"/>
      <c r="R207" s="10" t="n"/>
      <c r="S207" s="10" t="n"/>
      <c r="T207" s="10" t="n"/>
      <c r="U207" s="10" t="n"/>
      <c r="V207" s="10" t="n"/>
      <c r="W207" s="10" t="n"/>
      <c r="X207" s="10" t="n"/>
      <c r="Y207" s="11" t="n"/>
      <c r="Z207" s="11" t="n"/>
      <c r="AA207" s="11" t="n"/>
      <c r="AB207" s="11" t="n"/>
      <c r="AC207" s="11" t="n"/>
      <c r="AD207" s="11" t="n"/>
      <c r="AE207" s="10" t="n"/>
      <c r="AF207" s="10" t="n"/>
      <c r="AG207" s="10" t="n"/>
      <c r="AH207" s="10" t="n"/>
      <c r="AI207" s="13" t="n"/>
      <c r="AJ207" s="13" t="n"/>
      <c r="AK207" s="13" t="n"/>
      <c r="AL207" s="13" t="n"/>
      <c r="AM207" s="13" t="n"/>
      <c r="AN207" s="13" t="n"/>
      <c r="AO207" s="13" t="n"/>
      <c r="AP207" s="14" t="n"/>
      <c r="AQ207" s="14" t="n"/>
      <c r="AR207" s="14" t="n"/>
      <c r="AS207" s="13" t="n"/>
      <c r="AT207" s="13" t="n"/>
      <c r="AU207" s="10" t="n"/>
      <c r="AV207" s="10" t="n"/>
      <c r="AW207" s="10" t="n"/>
      <c r="AX207" s="10" t="n"/>
      <c r="AY207" s="10" t="n"/>
      <c r="AZ207" s="10" t="n"/>
      <c r="BA207" s="10" t="n"/>
      <c r="BB207" s="10" t="n"/>
      <c r="BC207" s="10" t="n"/>
      <c r="BD207" s="11" t="n"/>
      <c r="BE207" s="10" t="n"/>
      <c r="BF207" s="10" t="n"/>
      <c r="BG207" s="10" t="n"/>
      <c r="BH207" s="10" t="n"/>
      <c r="BI207" s="10" t="n"/>
      <c r="BJ207" s="10" t="n"/>
      <c r="BK207" s="10" t="n"/>
      <c r="BL207" s="10" t="n"/>
      <c r="BM207" s="10" t="n"/>
    </row>
    <row r="208" ht="15.75" customHeight="1" s="218">
      <c r="A208" s="10" t="n"/>
      <c r="B208" s="10" t="n"/>
      <c r="C208" s="10" t="n"/>
      <c r="D208" s="10" t="n"/>
      <c r="E208" s="10" t="n"/>
      <c r="F208" s="10" t="n"/>
      <c r="G208" s="11" t="n"/>
      <c r="H208" s="10" t="n"/>
      <c r="I208" s="10" t="n"/>
      <c r="J208" s="10" t="n"/>
      <c r="K208" s="10" t="n"/>
      <c r="L208" s="10" t="n"/>
      <c r="M208" s="13" t="n"/>
      <c r="N208" s="13" t="n"/>
      <c r="O208" s="13" t="n"/>
      <c r="P208" s="13" t="n"/>
      <c r="Q208" s="10" t="n"/>
      <c r="R208" s="10" t="n"/>
      <c r="S208" s="10" t="n"/>
      <c r="T208" s="10" t="n"/>
      <c r="U208" s="10" t="n"/>
      <c r="V208" s="10" t="n"/>
      <c r="W208" s="10" t="n"/>
      <c r="X208" s="10" t="n"/>
      <c r="Y208" s="11" t="n"/>
      <c r="Z208" s="11" t="n"/>
      <c r="AA208" s="11" t="n"/>
      <c r="AB208" s="11" t="n"/>
      <c r="AC208" s="11" t="n"/>
      <c r="AD208" s="11" t="n"/>
      <c r="AE208" s="10" t="n"/>
      <c r="AF208" s="10" t="n"/>
      <c r="AG208" s="10" t="n"/>
      <c r="AH208" s="10" t="n"/>
      <c r="AI208" s="13" t="n"/>
      <c r="AJ208" s="13" t="n"/>
      <c r="AK208" s="13" t="n"/>
      <c r="AL208" s="13" t="n"/>
      <c r="AM208" s="13" t="n"/>
      <c r="AN208" s="13" t="n"/>
      <c r="AO208" s="13" t="n"/>
      <c r="AP208" s="14" t="n"/>
      <c r="AQ208" s="14" t="n"/>
      <c r="AR208" s="14" t="n"/>
      <c r="AS208" s="13" t="n"/>
      <c r="AT208" s="13" t="n"/>
      <c r="AU208" s="10" t="n"/>
      <c r="AV208" s="10" t="n"/>
      <c r="AW208" s="10" t="n"/>
      <c r="AX208" s="10" t="n"/>
      <c r="AY208" s="10" t="n"/>
      <c r="AZ208" s="10" t="n"/>
      <c r="BA208" s="10" t="n"/>
      <c r="BB208" s="10" t="n"/>
      <c r="BC208" s="10" t="n"/>
      <c r="BD208" s="11" t="n"/>
      <c r="BE208" s="10" t="n"/>
      <c r="BF208" s="10" t="n"/>
      <c r="BG208" s="10" t="n"/>
      <c r="BH208" s="10" t="n"/>
      <c r="BI208" s="10" t="n"/>
      <c r="BJ208" s="10" t="n"/>
      <c r="BK208" s="10" t="n"/>
      <c r="BL208" s="10" t="n"/>
      <c r="BM208" s="10" t="n"/>
    </row>
    <row r="209" ht="15.75" customHeight="1" s="218">
      <c r="A209" s="10" t="n"/>
      <c r="B209" s="10" t="n"/>
      <c r="C209" s="10" t="n"/>
      <c r="D209" s="10" t="n"/>
      <c r="E209" s="10" t="n"/>
      <c r="F209" s="10" t="n"/>
      <c r="G209" s="11" t="n"/>
      <c r="H209" s="10" t="n"/>
      <c r="I209" s="10" t="n"/>
      <c r="J209" s="10" t="n"/>
      <c r="K209" s="10" t="n"/>
      <c r="L209" s="10" t="n"/>
      <c r="M209" s="13" t="n"/>
      <c r="N209" s="13" t="n"/>
      <c r="O209" s="13" t="n"/>
      <c r="P209" s="13" t="n"/>
      <c r="Q209" s="10" t="n"/>
      <c r="R209" s="10" t="n"/>
      <c r="S209" s="10" t="n"/>
      <c r="T209" s="10" t="n"/>
      <c r="U209" s="10" t="n"/>
      <c r="V209" s="10" t="n"/>
      <c r="W209" s="10" t="n"/>
      <c r="X209" s="10" t="n"/>
      <c r="Y209" s="11" t="n"/>
      <c r="Z209" s="11" t="n"/>
      <c r="AA209" s="11" t="n"/>
      <c r="AB209" s="11" t="n"/>
      <c r="AC209" s="11" t="n"/>
      <c r="AD209" s="11" t="n"/>
      <c r="AE209" s="10" t="n"/>
      <c r="AF209" s="10" t="n"/>
      <c r="AG209" s="10" t="n"/>
      <c r="AH209" s="10" t="n"/>
      <c r="AI209" s="13" t="n"/>
      <c r="AJ209" s="13" t="n"/>
      <c r="AK209" s="13" t="n"/>
      <c r="AL209" s="13" t="n"/>
      <c r="AM209" s="13" t="n"/>
      <c r="AN209" s="13" t="n"/>
      <c r="AO209" s="13" t="n"/>
      <c r="AP209" s="14" t="n"/>
      <c r="AQ209" s="14" t="n"/>
      <c r="AR209" s="14" t="n"/>
      <c r="AS209" s="13" t="n"/>
      <c r="AT209" s="13" t="n"/>
      <c r="AU209" s="10" t="n"/>
      <c r="AV209" s="10" t="n"/>
      <c r="AW209" s="10" t="n"/>
      <c r="AX209" s="10" t="n"/>
      <c r="AY209" s="10" t="n"/>
      <c r="AZ209" s="10" t="n"/>
      <c r="BA209" s="10" t="n"/>
      <c r="BB209" s="10" t="n"/>
      <c r="BC209" s="10" t="n"/>
      <c r="BD209" s="11" t="n"/>
      <c r="BE209" s="10" t="n"/>
      <c r="BF209" s="10" t="n"/>
      <c r="BG209" s="10" t="n"/>
      <c r="BH209" s="10" t="n"/>
      <c r="BI209" s="10" t="n"/>
      <c r="BJ209" s="10" t="n"/>
      <c r="BK209" s="10" t="n"/>
      <c r="BL209" s="10" t="n"/>
      <c r="BM209" s="10" t="n"/>
    </row>
    <row r="210" ht="15.75" customHeight="1" s="218">
      <c r="A210" s="10" t="n"/>
      <c r="B210" s="10" t="n"/>
      <c r="C210" s="10" t="n"/>
      <c r="D210" s="10" t="n"/>
      <c r="E210" s="10" t="n"/>
      <c r="F210" s="10" t="n"/>
      <c r="G210" s="11" t="n"/>
      <c r="H210" s="10" t="n"/>
      <c r="I210" s="10" t="n"/>
      <c r="J210" s="10" t="n"/>
      <c r="K210" s="10" t="n"/>
      <c r="L210" s="10" t="n"/>
      <c r="M210" s="13" t="n"/>
      <c r="N210" s="13" t="n"/>
      <c r="O210" s="13" t="n"/>
      <c r="P210" s="13" t="n"/>
      <c r="Q210" s="10" t="n"/>
      <c r="R210" s="10" t="n"/>
      <c r="S210" s="10" t="n"/>
      <c r="T210" s="10" t="n"/>
      <c r="U210" s="10" t="n"/>
      <c r="V210" s="10" t="n"/>
      <c r="W210" s="10" t="n"/>
      <c r="X210" s="10" t="n"/>
      <c r="Y210" s="11" t="n"/>
      <c r="Z210" s="11" t="n"/>
      <c r="AA210" s="11" t="n"/>
      <c r="AB210" s="11" t="n"/>
      <c r="AC210" s="11" t="n"/>
      <c r="AD210" s="11" t="n"/>
      <c r="AE210" s="10" t="n"/>
      <c r="AF210" s="10" t="n"/>
      <c r="AG210" s="10" t="n"/>
      <c r="AH210" s="10" t="n"/>
      <c r="AI210" s="13" t="n"/>
      <c r="AJ210" s="13" t="n"/>
      <c r="AK210" s="13" t="n"/>
      <c r="AL210" s="13" t="n"/>
      <c r="AM210" s="13" t="n"/>
      <c r="AN210" s="13" t="n"/>
      <c r="AO210" s="13" t="n"/>
      <c r="AP210" s="14" t="n"/>
      <c r="AQ210" s="14" t="n"/>
      <c r="AR210" s="14" t="n"/>
      <c r="AS210" s="13" t="n"/>
      <c r="AT210" s="13" t="n"/>
      <c r="AU210" s="10" t="n"/>
      <c r="AV210" s="10" t="n"/>
      <c r="AW210" s="10" t="n"/>
      <c r="AX210" s="10" t="n"/>
      <c r="AY210" s="10" t="n"/>
      <c r="AZ210" s="10" t="n"/>
      <c r="BA210" s="10" t="n"/>
      <c r="BB210" s="10" t="n"/>
      <c r="BC210" s="10" t="n"/>
      <c r="BD210" s="11" t="n"/>
      <c r="BE210" s="10" t="n"/>
      <c r="BF210" s="10" t="n"/>
      <c r="BG210" s="10" t="n"/>
      <c r="BH210" s="10" t="n"/>
      <c r="BI210" s="10" t="n"/>
      <c r="BJ210" s="10" t="n"/>
      <c r="BK210" s="10" t="n"/>
      <c r="BL210" s="10" t="n"/>
      <c r="BM210" s="10" t="n"/>
    </row>
    <row r="211" ht="15.75" customHeight="1" s="218">
      <c r="A211" s="10" t="n"/>
      <c r="B211" s="10" t="n"/>
      <c r="C211" s="10" t="n"/>
      <c r="D211" s="10" t="n"/>
      <c r="E211" s="10" t="n"/>
      <c r="F211" s="10" t="n"/>
      <c r="G211" s="11" t="n"/>
      <c r="H211" s="10" t="n"/>
      <c r="I211" s="10" t="n"/>
      <c r="J211" s="10" t="n"/>
      <c r="K211" s="10" t="n"/>
      <c r="L211" s="10" t="n"/>
      <c r="M211" s="13" t="n"/>
      <c r="N211" s="13" t="n"/>
      <c r="O211" s="13" t="n"/>
      <c r="P211" s="13" t="n"/>
      <c r="Q211" s="10" t="n"/>
      <c r="R211" s="10" t="n"/>
      <c r="S211" s="10" t="n"/>
      <c r="T211" s="10" t="n"/>
      <c r="U211" s="10" t="n"/>
      <c r="V211" s="10" t="n"/>
      <c r="W211" s="10" t="n"/>
      <c r="X211" s="10" t="n"/>
      <c r="Y211" s="11" t="n"/>
      <c r="Z211" s="11" t="n"/>
      <c r="AA211" s="11" t="n"/>
      <c r="AB211" s="11" t="n"/>
      <c r="AC211" s="11" t="n"/>
      <c r="AD211" s="11" t="n"/>
      <c r="AE211" s="10" t="n"/>
      <c r="AF211" s="10" t="n"/>
      <c r="AG211" s="10" t="n"/>
      <c r="AH211" s="10" t="n"/>
      <c r="AI211" s="13" t="n"/>
      <c r="AJ211" s="13" t="n"/>
      <c r="AK211" s="13" t="n"/>
      <c r="AL211" s="13" t="n"/>
      <c r="AM211" s="13" t="n"/>
      <c r="AN211" s="13" t="n"/>
      <c r="AO211" s="13" t="n"/>
      <c r="AP211" s="14" t="n"/>
      <c r="AQ211" s="14" t="n"/>
      <c r="AR211" s="14" t="n"/>
      <c r="AS211" s="13" t="n"/>
      <c r="AT211" s="13" t="n"/>
      <c r="AU211" s="10" t="n"/>
      <c r="AV211" s="10" t="n"/>
      <c r="AW211" s="10" t="n"/>
      <c r="AX211" s="10" t="n"/>
      <c r="AY211" s="10" t="n"/>
      <c r="AZ211" s="10" t="n"/>
      <c r="BA211" s="10" t="n"/>
      <c r="BB211" s="10" t="n"/>
      <c r="BC211" s="10" t="n"/>
      <c r="BD211" s="11" t="n"/>
      <c r="BE211" s="10" t="n"/>
      <c r="BF211" s="10" t="n"/>
      <c r="BG211" s="10" t="n"/>
      <c r="BH211" s="10" t="n"/>
      <c r="BI211" s="10" t="n"/>
      <c r="BJ211" s="10" t="n"/>
      <c r="BK211" s="10" t="n"/>
      <c r="BL211" s="10" t="n"/>
      <c r="BM211" s="10" t="n"/>
    </row>
    <row r="212" ht="15.75" customHeight="1" s="218">
      <c r="A212" s="10" t="n"/>
      <c r="B212" s="10" t="n"/>
      <c r="C212" s="10" t="n"/>
      <c r="D212" s="10" t="n"/>
      <c r="E212" s="10" t="n"/>
      <c r="F212" s="10" t="n"/>
      <c r="G212" s="11" t="n"/>
      <c r="H212" s="10" t="n"/>
      <c r="I212" s="10" t="n"/>
      <c r="J212" s="10" t="n"/>
      <c r="K212" s="10" t="n"/>
      <c r="L212" s="10" t="n"/>
      <c r="M212" s="13" t="n"/>
      <c r="N212" s="13" t="n"/>
      <c r="O212" s="13" t="n"/>
      <c r="P212" s="13" t="n"/>
      <c r="Q212" s="10" t="n"/>
      <c r="R212" s="10" t="n"/>
      <c r="S212" s="10" t="n"/>
      <c r="T212" s="10" t="n"/>
      <c r="U212" s="10" t="n"/>
      <c r="V212" s="10" t="n"/>
      <c r="W212" s="10" t="n"/>
      <c r="X212" s="10" t="n"/>
      <c r="Y212" s="11" t="n"/>
      <c r="Z212" s="11" t="n"/>
      <c r="AA212" s="11" t="n"/>
      <c r="AB212" s="11" t="n"/>
      <c r="AC212" s="11" t="n"/>
      <c r="AD212" s="11" t="n"/>
      <c r="AE212" s="10" t="n"/>
      <c r="AF212" s="10" t="n"/>
      <c r="AG212" s="10" t="n"/>
      <c r="AH212" s="10" t="n"/>
      <c r="AI212" s="13" t="n"/>
      <c r="AJ212" s="13" t="n"/>
      <c r="AK212" s="13" t="n"/>
      <c r="AL212" s="13" t="n"/>
      <c r="AM212" s="13" t="n"/>
      <c r="AN212" s="13" t="n"/>
      <c r="AO212" s="13" t="n"/>
      <c r="AP212" s="14" t="n"/>
      <c r="AQ212" s="14" t="n"/>
      <c r="AR212" s="14" t="n"/>
      <c r="AS212" s="13" t="n"/>
      <c r="AT212" s="13" t="n"/>
      <c r="AU212" s="10" t="n"/>
      <c r="AV212" s="10" t="n"/>
      <c r="AW212" s="10" t="n"/>
      <c r="AX212" s="10" t="n"/>
      <c r="AY212" s="10" t="n"/>
      <c r="AZ212" s="10" t="n"/>
      <c r="BA212" s="10" t="n"/>
      <c r="BB212" s="10" t="n"/>
      <c r="BC212" s="10" t="n"/>
      <c r="BD212" s="11" t="n"/>
      <c r="BE212" s="10" t="n"/>
      <c r="BF212" s="10" t="n"/>
      <c r="BG212" s="10" t="n"/>
      <c r="BH212" s="10" t="n"/>
      <c r="BI212" s="10" t="n"/>
      <c r="BJ212" s="10" t="n"/>
      <c r="BK212" s="10" t="n"/>
      <c r="BL212" s="10" t="n"/>
      <c r="BM212" s="10" t="n"/>
    </row>
    <row r="213" ht="15.75" customHeight="1" s="218">
      <c r="A213" s="10" t="n"/>
      <c r="B213" s="10" t="n"/>
      <c r="C213" s="10" t="n"/>
      <c r="D213" s="10" t="n"/>
      <c r="E213" s="10" t="n"/>
      <c r="F213" s="10" t="n"/>
      <c r="G213" s="11" t="n"/>
      <c r="H213" s="10" t="n"/>
      <c r="I213" s="10" t="n"/>
      <c r="J213" s="10" t="n"/>
      <c r="K213" s="10" t="n"/>
      <c r="L213" s="10" t="n"/>
      <c r="M213" s="13" t="n"/>
      <c r="N213" s="13" t="n"/>
      <c r="O213" s="13" t="n"/>
      <c r="P213" s="13" t="n"/>
      <c r="Q213" s="10" t="n"/>
      <c r="R213" s="10" t="n"/>
      <c r="S213" s="10" t="n"/>
      <c r="T213" s="10" t="n"/>
      <c r="U213" s="10" t="n"/>
      <c r="V213" s="10" t="n"/>
      <c r="W213" s="10" t="n"/>
      <c r="X213" s="10" t="n"/>
      <c r="Y213" s="11" t="n"/>
      <c r="Z213" s="11" t="n"/>
      <c r="AA213" s="11" t="n"/>
      <c r="AB213" s="11" t="n"/>
      <c r="AC213" s="11" t="n"/>
      <c r="AD213" s="11" t="n"/>
      <c r="AE213" s="10" t="n"/>
      <c r="AF213" s="10" t="n"/>
      <c r="AG213" s="10" t="n"/>
      <c r="AH213" s="10" t="n"/>
      <c r="AI213" s="13" t="n"/>
      <c r="AJ213" s="13" t="n"/>
      <c r="AK213" s="13" t="n"/>
      <c r="AL213" s="13" t="n"/>
      <c r="AM213" s="13" t="n"/>
      <c r="AN213" s="13" t="n"/>
      <c r="AO213" s="13" t="n"/>
      <c r="AP213" s="14" t="n"/>
      <c r="AQ213" s="14" t="n"/>
      <c r="AR213" s="14" t="n"/>
      <c r="AS213" s="13" t="n"/>
      <c r="AT213" s="13" t="n"/>
      <c r="AU213" s="10" t="n"/>
      <c r="AV213" s="10" t="n"/>
      <c r="AW213" s="10" t="n"/>
      <c r="AX213" s="10" t="n"/>
      <c r="AY213" s="10" t="n"/>
      <c r="AZ213" s="10" t="n"/>
      <c r="BA213" s="10" t="n"/>
      <c r="BB213" s="10" t="n"/>
      <c r="BC213" s="10" t="n"/>
      <c r="BD213" s="11" t="n"/>
      <c r="BE213" s="10" t="n"/>
      <c r="BF213" s="10" t="n"/>
      <c r="BG213" s="10" t="n"/>
      <c r="BH213" s="10" t="n"/>
      <c r="BI213" s="10" t="n"/>
      <c r="BJ213" s="10" t="n"/>
      <c r="BK213" s="10" t="n"/>
      <c r="BL213" s="10" t="n"/>
      <c r="BM213" s="10" t="n"/>
    </row>
    <row r="214" ht="15.75" customHeight="1" s="218">
      <c r="A214" s="10" t="n"/>
      <c r="B214" s="10" t="n"/>
      <c r="C214" s="10" t="n"/>
      <c r="D214" s="10" t="n"/>
      <c r="E214" s="10" t="n"/>
      <c r="F214" s="10" t="n"/>
      <c r="G214" s="11" t="n"/>
      <c r="H214" s="10" t="n"/>
      <c r="I214" s="10" t="n"/>
      <c r="J214" s="10" t="n"/>
      <c r="K214" s="10" t="n"/>
      <c r="L214" s="10" t="n"/>
      <c r="M214" s="13" t="n"/>
      <c r="N214" s="13" t="n"/>
      <c r="O214" s="13" t="n"/>
      <c r="P214" s="13" t="n"/>
      <c r="Q214" s="10" t="n"/>
      <c r="R214" s="10" t="n"/>
      <c r="S214" s="10" t="n"/>
      <c r="T214" s="10" t="n"/>
      <c r="U214" s="10" t="n"/>
      <c r="V214" s="10" t="n"/>
      <c r="W214" s="10" t="n"/>
      <c r="X214" s="10" t="n"/>
      <c r="Y214" s="11" t="n"/>
      <c r="Z214" s="11" t="n"/>
      <c r="AA214" s="11" t="n"/>
      <c r="AB214" s="11" t="n"/>
      <c r="AC214" s="11" t="n"/>
      <c r="AD214" s="11" t="n"/>
      <c r="AE214" s="10" t="n"/>
      <c r="AF214" s="10" t="n"/>
      <c r="AG214" s="10" t="n"/>
      <c r="AH214" s="10" t="n"/>
      <c r="AI214" s="13" t="n"/>
      <c r="AJ214" s="13" t="n"/>
      <c r="AK214" s="13" t="n"/>
      <c r="AL214" s="13" t="n"/>
      <c r="AM214" s="13" t="n"/>
      <c r="AN214" s="13" t="n"/>
      <c r="AO214" s="13" t="n"/>
      <c r="AP214" s="14" t="n"/>
      <c r="AQ214" s="14" t="n"/>
      <c r="AR214" s="14" t="n"/>
      <c r="AS214" s="13" t="n"/>
      <c r="AT214" s="13" t="n"/>
      <c r="AU214" s="10" t="n"/>
      <c r="AV214" s="10" t="n"/>
      <c r="AW214" s="10" t="n"/>
      <c r="AX214" s="10" t="n"/>
      <c r="AY214" s="10" t="n"/>
      <c r="AZ214" s="10" t="n"/>
      <c r="BA214" s="10" t="n"/>
      <c r="BB214" s="10" t="n"/>
      <c r="BC214" s="10" t="n"/>
      <c r="BD214" s="11" t="n"/>
      <c r="BE214" s="10" t="n"/>
      <c r="BF214" s="10" t="n"/>
      <c r="BG214" s="10" t="n"/>
      <c r="BH214" s="10" t="n"/>
      <c r="BI214" s="10" t="n"/>
      <c r="BJ214" s="10" t="n"/>
      <c r="BK214" s="10" t="n"/>
      <c r="BL214" s="10" t="n"/>
      <c r="BM214" s="10" t="n"/>
    </row>
    <row r="215" ht="15.75" customHeight="1" s="218">
      <c r="A215" s="10" t="n"/>
      <c r="B215" s="10" t="n"/>
      <c r="C215" s="10" t="n"/>
      <c r="D215" s="10" t="n"/>
      <c r="E215" s="10" t="n"/>
      <c r="F215" s="10" t="n"/>
      <c r="G215" s="11" t="n"/>
      <c r="H215" s="10" t="n"/>
      <c r="I215" s="10" t="n"/>
      <c r="J215" s="10" t="n"/>
      <c r="K215" s="10" t="n"/>
      <c r="L215" s="10" t="n"/>
      <c r="M215" s="13" t="n"/>
      <c r="N215" s="13" t="n"/>
      <c r="O215" s="13" t="n"/>
      <c r="P215" s="13" t="n"/>
      <c r="Q215" s="10" t="n"/>
      <c r="R215" s="10" t="n"/>
      <c r="S215" s="10" t="n"/>
      <c r="T215" s="10" t="n"/>
      <c r="U215" s="10" t="n"/>
      <c r="V215" s="10" t="n"/>
      <c r="W215" s="10" t="n"/>
      <c r="X215" s="10" t="n"/>
      <c r="Y215" s="11" t="n"/>
      <c r="Z215" s="11" t="n"/>
      <c r="AA215" s="11" t="n"/>
      <c r="AB215" s="11" t="n"/>
      <c r="AC215" s="11" t="n"/>
      <c r="AD215" s="11" t="n"/>
      <c r="AE215" s="10" t="n"/>
      <c r="AF215" s="10" t="n"/>
      <c r="AG215" s="10" t="n"/>
      <c r="AH215" s="10" t="n"/>
      <c r="AI215" s="13" t="n"/>
      <c r="AJ215" s="13" t="n"/>
      <c r="AK215" s="13" t="n"/>
      <c r="AL215" s="13" t="n"/>
      <c r="AM215" s="13" t="n"/>
      <c r="AN215" s="13" t="n"/>
      <c r="AO215" s="13" t="n"/>
      <c r="AP215" s="14" t="n"/>
      <c r="AQ215" s="14" t="n"/>
      <c r="AR215" s="14" t="n"/>
      <c r="AS215" s="13" t="n"/>
      <c r="AT215" s="13" t="n"/>
      <c r="AU215" s="10" t="n"/>
      <c r="AV215" s="10" t="n"/>
      <c r="AW215" s="10" t="n"/>
      <c r="AX215" s="10" t="n"/>
      <c r="AY215" s="10" t="n"/>
      <c r="AZ215" s="10" t="n"/>
      <c r="BA215" s="10" t="n"/>
      <c r="BB215" s="10" t="n"/>
      <c r="BC215" s="10" t="n"/>
      <c r="BD215" s="11" t="n"/>
      <c r="BE215" s="10" t="n"/>
      <c r="BF215" s="10" t="n"/>
      <c r="BG215" s="10" t="n"/>
      <c r="BH215" s="10" t="n"/>
      <c r="BI215" s="10" t="n"/>
      <c r="BJ215" s="10" t="n"/>
      <c r="BK215" s="10" t="n"/>
      <c r="BL215" s="10" t="n"/>
      <c r="BM215" s="10" t="n"/>
    </row>
    <row r="216" ht="15.75" customHeight="1" s="218">
      <c r="A216" s="10" t="n"/>
      <c r="B216" s="10" t="n"/>
      <c r="C216" s="10" t="n"/>
      <c r="D216" s="10" t="n"/>
      <c r="E216" s="10" t="n"/>
      <c r="F216" s="10" t="n"/>
      <c r="G216" s="11" t="n"/>
      <c r="H216" s="10" t="n"/>
      <c r="I216" s="10" t="n"/>
      <c r="J216" s="10" t="n"/>
      <c r="K216" s="10" t="n"/>
      <c r="L216" s="10" t="n"/>
      <c r="M216" s="13" t="n"/>
      <c r="N216" s="13" t="n"/>
      <c r="O216" s="13" t="n"/>
      <c r="P216" s="13" t="n"/>
      <c r="Q216" s="10" t="n"/>
      <c r="R216" s="10" t="n"/>
      <c r="S216" s="10" t="n"/>
      <c r="T216" s="10" t="n"/>
      <c r="U216" s="10" t="n"/>
      <c r="V216" s="10" t="n"/>
      <c r="W216" s="10" t="n"/>
      <c r="X216" s="10" t="n"/>
      <c r="Y216" s="11" t="n"/>
      <c r="Z216" s="11" t="n"/>
      <c r="AA216" s="11" t="n"/>
      <c r="AB216" s="11" t="n"/>
      <c r="AC216" s="11" t="n"/>
      <c r="AD216" s="11" t="n"/>
      <c r="AE216" s="10" t="n"/>
      <c r="AF216" s="10" t="n"/>
      <c r="AG216" s="10" t="n"/>
      <c r="AH216" s="10" t="n"/>
      <c r="AI216" s="13" t="n"/>
      <c r="AJ216" s="13" t="n"/>
      <c r="AK216" s="13" t="n"/>
      <c r="AL216" s="13" t="n"/>
      <c r="AM216" s="13" t="n"/>
      <c r="AN216" s="13" t="n"/>
      <c r="AO216" s="13" t="n"/>
      <c r="AP216" s="14" t="n"/>
      <c r="AQ216" s="14" t="n"/>
      <c r="AR216" s="14" t="n"/>
      <c r="AS216" s="13" t="n"/>
      <c r="AT216" s="13" t="n"/>
      <c r="AU216" s="10" t="n"/>
      <c r="AV216" s="10" t="n"/>
      <c r="AW216" s="10" t="n"/>
      <c r="AX216" s="10" t="n"/>
      <c r="AY216" s="10" t="n"/>
      <c r="AZ216" s="10" t="n"/>
      <c r="BA216" s="10" t="n"/>
      <c r="BB216" s="10" t="n"/>
      <c r="BC216" s="10" t="n"/>
      <c r="BD216" s="11" t="n"/>
      <c r="BE216" s="10" t="n"/>
      <c r="BF216" s="10" t="n"/>
      <c r="BG216" s="10" t="n"/>
      <c r="BH216" s="10" t="n"/>
      <c r="BI216" s="10" t="n"/>
      <c r="BJ216" s="10" t="n"/>
      <c r="BK216" s="10" t="n"/>
      <c r="BL216" s="10" t="n"/>
      <c r="BM216" s="10" t="n"/>
    </row>
    <row r="217" ht="15.75" customHeight="1" s="218">
      <c r="A217" s="10" t="n"/>
      <c r="B217" s="10" t="n"/>
      <c r="C217" s="10" t="n"/>
      <c r="D217" s="10" t="n"/>
      <c r="E217" s="10" t="n"/>
      <c r="F217" s="10" t="n"/>
      <c r="G217" s="11" t="n"/>
      <c r="H217" s="10" t="n"/>
      <c r="I217" s="10" t="n"/>
      <c r="J217" s="10" t="n"/>
      <c r="K217" s="10" t="n"/>
      <c r="L217" s="10" t="n"/>
      <c r="M217" s="13" t="n"/>
      <c r="N217" s="13" t="n"/>
      <c r="O217" s="13" t="n"/>
      <c r="P217" s="13" t="n"/>
      <c r="Q217" s="10" t="n"/>
      <c r="R217" s="10" t="n"/>
      <c r="S217" s="10" t="n"/>
      <c r="T217" s="10" t="n"/>
      <c r="U217" s="10" t="n"/>
      <c r="V217" s="10" t="n"/>
      <c r="W217" s="10" t="n"/>
      <c r="X217" s="10" t="n"/>
      <c r="Y217" s="11" t="n"/>
      <c r="Z217" s="11" t="n"/>
      <c r="AA217" s="11" t="n"/>
      <c r="AB217" s="11" t="n"/>
      <c r="AC217" s="11" t="n"/>
      <c r="AD217" s="11" t="n"/>
      <c r="AE217" s="10" t="n"/>
      <c r="AF217" s="10" t="n"/>
      <c r="AG217" s="10" t="n"/>
      <c r="AH217" s="10" t="n"/>
      <c r="AI217" s="13" t="n"/>
      <c r="AJ217" s="13" t="n"/>
      <c r="AK217" s="13" t="n"/>
      <c r="AL217" s="13" t="n"/>
      <c r="AM217" s="13" t="n"/>
      <c r="AN217" s="13" t="n"/>
      <c r="AO217" s="13" t="n"/>
      <c r="AP217" s="14" t="n"/>
      <c r="AQ217" s="14" t="n"/>
      <c r="AR217" s="14" t="n"/>
      <c r="AS217" s="13" t="n"/>
      <c r="AT217" s="13" t="n"/>
      <c r="AU217" s="10" t="n"/>
      <c r="AV217" s="10" t="n"/>
      <c r="AW217" s="10" t="n"/>
      <c r="AX217" s="10" t="n"/>
      <c r="AY217" s="10" t="n"/>
      <c r="AZ217" s="10" t="n"/>
      <c r="BA217" s="10" t="n"/>
      <c r="BB217" s="10" t="n"/>
      <c r="BC217" s="10" t="n"/>
      <c r="BD217" s="11" t="n"/>
      <c r="BE217" s="10" t="n"/>
      <c r="BF217" s="10" t="n"/>
      <c r="BG217" s="10" t="n"/>
      <c r="BH217" s="10" t="n"/>
      <c r="BI217" s="10" t="n"/>
      <c r="BJ217" s="10" t="n"/>
      <c r="BK217" s="10" t="n"/>
      <c r="BL217" s="10" t="n"/>
      <c r="BM217" s="10" t="n"/>
    </row>
    <row r="218" ht="15.75" customHeight="1" s="218">
      <c r="A218" s="10" t="n"/>
      <c r="B218" s="10" t="n"/>
      <c r="C218" s="10" t="n"/>
      <c r="D218" s="10" t="n"/>
      <c r="E218" s="10" t="n"/>
      <c r="F218" s="10" t="n"/>
      <c r="G218" s="11" t="n"/>
      <c r="H218" s="10" t="n"/>
      <c r="I218" s="10" t="n"/>
      <c r="J218" s="10" t="n"/>
      <c r="K218" s="10" t="n"/>
      <c r="L218" s="10" t="n"/>
      <c r="M218" s="13" t="n"/>
      <c r="N218" s="13" t="n"/>
      <c r="O218" s="13" t="n"/>
      <c r="P218" s="13" t="n"/>
      <c r="Q218" s="10" t="n"/>
      <c r="R218" s="10" t="n"/>
      <c r="S218" s="10" t="n"/>
      <c r="T218" s="10" t="n"/>
      <c r="U218" s="10" t="n"/>
      <c r="V218" s="10" t="n"/>
      <c r="W218" s="10" t="n"/>
      <c r="X218" s="10" t="n"/>
      <c r="Y218" s="11" t="n"/>
      <c r="Z218" s="11" t="n"/>
      <c r="AA218" s="11" t="n"/>
      <c r="AB218" s="11" t="n"/>
      <c r="AC218" s="11" t="n"/>
      <c r="AD218" s="11" t="n"/>
      <c r="AE218" s="10" t="n"/>
      <c r="AF218" s="10" t="n"/>
      <c r="AG218" s="10" t="n"/>
      <c r="AH218" s="10" t="n"/>
      <c r="AI218" s="13" t="n"/>
      <c r="AJ218" s="13" t="n"/>
      <c r="AK218" s="13" t="n"/>
      <c r="AL218" s="13" t="n"/>
      <c r="AM218" s="13" t="n"/>
      <c r="AN218" s="13" t="n"/>
      <c r="AO218" s="13" t="n"/>
      <c r="AP218" s="14" t="n"/>
      <c r="AQ218" s="14" t="n"/>
      <c r="AR218" s="14" t="n"/>
      <c r="AS218" s="13" t="n"/>
      <c r="AT218" s="13" t="n"/>
      <c r="AU218" s="10" t="n"/>
      <c r="AV218" s="10" t="n"/>
      <c r="AW218" s="10" t="n"/>
      <c r="AX218" s="10" t="n"/>
      <c r="AY218" s="10" t="n"/>
      <c r="AZ218" s="10" t="n"/>
      <c r="BA218" s="10" t="n"/>
      <c r="BB218" s="10" t="n"/>
      <c r="BC218" s="10" t="n"/>
      <c r="BD218" s="11" t="n"/>
      <c r="BE218" s="10" t="n"/>
      <c r="BF218" s="10" t="n"/>
      <c r="BG218" s="10" t="n"/>
      <c r="BH218" s="10" t="n"/>
      <c r="BI218" s="10" t="n"/>
      <c r="BJ218" s="10" t="n"/>
      <c r="BK218" s="10" t="n"/>
      <c r="BL218" s="10" t="n"/>
      <c r="BM218" s="10" t="n"/>
    </row>
    <row r="219" ht="15.75" customHeight="1" s="218">
      <c r="A219" s="10" t="n"/>
      <c r="B219" s="10" t="n"/>
      <c r="C219" s="10" t="n"/>
      <c r="D219" s="10" t="n"/>
      <c r="E219" s="10" t="n"/>
      <c r="F219" s="10" t="n"/>
      <c r="G219" s="11" t="n"/>
      <c r="H219" s="10" t="n"/>
      <c r="I219" s="10" t="n"/>
      <c r="J219" s="10" t="n"/>
      <c r="K219" s="10" t="n"/>
      <c r="L219" s="10" t="n"/>
      <c r="M219" s="13" t="n"/>
      <c r="N219" s="13" t="n"/>
      <c r="O219" s="13" t="n"/>
      <c r="P219" s="13" t="n"/>
      <c r="Q219" s="10" t="n"/>
      <c r="R219" s="10" t="n"/>
      <c r="S219" s="10" t="n"/>
      <c r="T219" s="10" t="n"/>
      <c r="U219" s="10" t="n"/>
      <c r="V219" s="10" t="n"/>
      <c r="W219" s="10" t="n"/>
      <c r="X219" s="10" t="n"/>
      <c r="Y219" s="11" t="n"/>
      <c r="Z219" s="11" t="n"/>
      <c r="AA219" s="11" t="n"/>
      <c r="AB219" s="11" t="n"/>
      <c r="AC219" s="11" t="n"/>
      <c r="AD219" s="11" t="n"/>
      <c r="AE219" s="10" t="n"/>
      <c r="AF219" s="10" t="n"/>
      <c r="AG219" s="10" t="n"/>
      <c r="AH219" s="10" t="n"/>
      <c r="AI219" s="13" t="n"/>
      <c r="AJ219" s="13" t="n"/>
      <c r="AK219" s="13" t="n"/>
      <c r="AL219" s="13" t="n"/>
      <c r="AM219" s="13" t="n"/>
      <c r="AN219" s="13" t="n"/>
      <c r="AO219" s="13" t="n"/>
      <c r="AP219" s="14" t="n"/>
      <c r="AQ219" s="14" t="n"/>
      <c r="AR219" s="14" t="n"/>
      <c r="AS219" s="13" t="n"/>
      <c r="AT219" s="13" t="n"/>
      <c r="AU219" s="10" t="n"/>
      <c r="AV219" s="10" t="n"/>
      <c r="AW219" s="10" t="n"/>
      <c r="AX219" s="10" t="n"/>
      <c r="AY219" s="10" t="n"/>
      <c r="AZ219" s="10" t="n"/>
      <c r="BA219" s="10" t="n"/>
      <c r="BB219" s="10" t="n"/>
      <c r="BC219" s="10" t="n"/>
      <c r="BD219" s="11" t="n"/>
      <c r="BE219" s="10" t="n"/>
      <c r="BF219" s="10" t="n"/>
      <c r="BG219" s="10" t="n"/>
      <c r="BH219" s="10" t="n"/>
      <c r="BI219" s="10" t="n"/>
      <c r="BJ219" s="10" t="n"/>
      <c r="BK219" s="10" t="n"/>
      <c r="BL219" s="10" t="n"/>
      <c r="BM219" s="10" t="n"/>
    </row>
    <row r="220" ht="15.75" customHeight="1" s="218">
      <c r="A220" s="10" t="n"/>
      <c r="B220" s="10" t="n"/>
      <c r="C220" s="10" t="n"/>
      <c r="D220" s="10" t="n"/>
      <c r="E220" s="10" t="n"/>
      <c r="F220" s="10" t="n"/>
      <c r="G220" s="11" t="n"/>
      <c r="H220" s="10" t="n"/>
      <c r="I220" s="10" t="n"/>
      <c r="J220" s="10" t="n"/>
      <c r="K220" s="10" t="n"/>
      <c r="L220" s="10" t="n"/>
      <c r="M220" s="13" t="n"/>
      <c r="N220" s="13" t="n"/>
      <c r="O220" s="13" t="n"/>
      <c r="P220" s="13" t="n"/>
      <c r="Q220" s="10" t="n"/>
      <c r="R220" s="10" t="n"/>
      <c r="S220" s="10" t="n"/>
      <c r="T220" s="10" t="n"/>
      <c r="U220" s="10" t="n"/>
      <c r="V220" s="10" t="n"/>
      <c r="W220" s="10" t="n"/>
      <c r="X220" s="10" t="n"/>
      <c r="Y220" s="11" t="n"/>
      <c r="Z220" s="11" t="n"/>
      <c r="AA220" s="11" t="n"/>
      <c r="AB220" s="11" t="n"/>
      <c r="AC220" s="11" t="n"/>
      <c r="AD220" s="11" t="n"/>
      <c r="AE220" s="10" t="n"/>
      <c r="AF220" s="10" t="n"/>
      <c r="AG220" s="10" t="n"/>
      <c r="AH220" s="10" t="n"/>
      <c r="AI220" s="13" t="n"/>
      <c r="AJ220" s="13" t="n"/>
      <c r="AK220" s="13" t="n"/>
      <c r="AL220" s="13" t="n"/>
      <c r="AM220" s="13" t="n"/>
      <c r="AN220" s="13" t="n"/>
      <c r="AO220" s="13" t="n"/>
      <c r="AP220" s="14" t="n"/>
      <c r="AQ220" s="14" t="n"/>
      <c r="AR220" s="14" t="n"/>
      <c r="AS220" s="13" t="n"/>
      <c r="AT220" s="13" t="n"/>
      <c r="AU220" s="10" t="n"/>
      <c r="AV220" s="10" t="n"/>
      <c r="AW220" s="10" t="n"/>
      <c r="AX220" s="10" t="n"/>
      <c r="AY220" s="10" t="n"/>
      <c r="AZ220" s="10" t="n"/>
      <c r="BA220" s="10" t="n"/>
      <c r="BB220" s="10" t="n"/>
      <c r="BC220" s="10" t="n"/>
      <c r="BD220" s="11" t="n"/>
      <c r="BE220" s="10" t="n"/>
      <c r="BF220" s="10" t="n"/>
      <c r="BG220" s="10" t="n"/>
      <c r="BH220" s="10" t="n"/>
      <c r="BI220" s="10" t="n"/>
      <c r="BJ220" s="10" t="n"/>
      <c r="BK220" s="10" t="n"/>
      <c r="BL220" s="10" t="n"/>
      <c r="BM220" s="10" t="n"/>
    </row>
    <row r="221" ht="15.75" customHeight="1" s="218">
      <c r="A221" s="10" t="n"/>
      <c r="B221" s="10" t="n"/>
      <c r="C221" s="10" t="n"/>
      <c r="D221" s="10" t="n"/>
      <c r="E221" s="10" t="n"/>
      <c r="F221" s="10" t="n"/>
      <c r="G221" s="11" t="n"/>
      <c r="H221" s="10" t="n"/>
      <c r="I221" s="10" t="n"/>
      <c r="J221" s="10" t="n"/>
      <c r="K221" s="10" t="n"/>
      <c r="L221" s="10" t="n"/>
      <c r="M221" s="13" t="n"/>
      <c r="N221" s="13" t="n"/>
      <c r="O221" s="13" t="n"/>
      <c r="P221" s="13" t="n"/>
      <c r="Q221" s="10" t="n"/>
      <c r="R221" s="10" t="n"/>
      <c r="S221" s="10" t="n"/>
      <c r="T221" s="10" t="n"/>
      <c r="U221" s="10" t="n"/>
      <c r="V221" s="10" t="n"/>
      <c r="W221" s="10" t="n"/>
      <c r="X221" s="10" t="n"/>
      <c r="Y221" s="11" t="n"/>
      <c r="Z221" s="11" t="n"/>
      <c r="AA221" s="11" t="n"/>
      <c r="AB221" s="11" t="n"/>
      <c r="AC221" s="11" t="n"/>
      <c r="AD221" s="11" t="n"/>
      <c r="AE221" s="10" t="n"/>
      <c r="AF221" s="10" t="n"/>
      <c r="AG221" s="10" t="n"/>
      <c r="AH221" s="10" t="n"/>
      <c r="AI221" s="13" t="n"/>
      <c r="AJ221" s="13" t="n"/>
      <c r="AK221" s="13" t="n"/>
      <c r="AL221" s="13" t="n"/>
      <c r="AM221" s="13" t="n"/>
      <c r="AN221" s="13" t="n"/>
      <c r="AO221" s="13" t="n"/>
      <c r="AP221" s="14" t="n"/>
      <c r="AQ221" s="14" t="n"/>
      <c r="AR221" s="14" t="n"/>
      <c r="AS221" s="13" t="n"/>
      <c r="AT221" s="13" t="n"/>
      <c r="AU221" s="10" t="n"/>
      <c r="AV221" s="10" t="n"/>
      <c r="AW221" s="10" t="n"/>
      <c r="AX221" s="10" t="n"/>
      <c r="AY221" s="10" t="n"/>
      <c r="AZ221" s="10" t="n"/>
      <c r="BA221" s="10" t="n"/>
      <c r="BB221" s="10" t="n"/>
      <c r="BC221" s="10" t="n"/>
      <c r="BD221" s="11" t="n"/>
      <c r="BE221" s="10" t="n"/>
      <c r="BF221" s="10" t="n"/>
      <c r="BG221" s="10" t="n"/>
      <c r="BH221" s="10" t="n"/>
      <c r="BI221" s="10" t="n"/>
      <c r="BJ221" s="10" t="n"/>
      <c r="BK221" s="10" t="n"/>
      <c r="BL221" s="10" t="n"/>
      <c r="BM221" s="10" t="n"/>
    </row>
    <row r="222" ht="15.75" customHeight="1" s="218">
      <c r="A222" s="10" t="n"/>
      <c r="B222" s="10" t="n"/>
      <c r="C222" s="10" t="n"/>
      <c r="D222" s="10" t="n"/>
      <c r="E222" s="10" t="n"/>
      <c r="F222" s="10" t="n"/>
      <c r="G222" s="11" t="n"/>
      <c r="H222" s="10" t="n"/>
      <c r="I222" s="10" t="n"/>
      <c r="J222" s="10" t="n"/>
      <c r="K222" s="10" t="n"/>
      <c r="L222" s="10" t="n"/>
      <c r="M222" s="13" t="n"/>
      <c r="N222" s="13" t="n"/>
      <c r="O222" s="13" t="n"/>
      <c r="P222" s="13" t="n"/>
      <c r="Q222" s="10" t="n"/>
      <c r="R222" s="10" t="n"/>
      <c r="S222" s="10" t="n"/>
      <c r="T222" s="10" t="n"/>
      <c r="U222" s="10" t="n"/>
      <c r="V222" s="10" t="n"/>
      <c r="W222" s="10" t="n"/>
      <c r="X222" s="10" t="n"/>
      <c r="Y222" s="11" t="n"/>
      <c r="Z222" s="11" t="n"/>
      <c r="AA222" s="11" t="n"/>
      <c r="AB222" s="11" t="n"/>
      <c r="AC222" s="11" t="n"/>
      <c r="AD222" s="11" t="n"/>
      <c r="AE222" s="10" t="n"/>
      <c r="AF222" s="10" t="n"/>
      <c r="AG222" s="10" t="n"/>
      <c r="AH222" s="10" t="n"/>
      <c r="AI222" s="13" t="n"/>
      <c r="AJ222" s="13" t="n"/>
      <c r="AK222" s="13" t="n"/>
      <c r="AL222" s="13" t="n"/>
      <c r="AM222" s="13" t="n"/>
      <c r="AN222" s="13" t="n"/>
      <c r="AO222" s="13" t="n"/>
      <c r="AP222" s="14" t="n"/>
      <c r="AQ222" s="14" t="n"/>
      <c r="AR222" s="14" t="n"/>
      <c r="AS222" s="13" t="n"/>
      <c r="AT222" s="13" t="n"/>
      <c r="AU222" s="10" t="n"/>
      <c r="AV222" s="10" t="n"/>
      <c r="AW222" s="10" t="n"/>
      <c r="AX222" s="10" t="n"/>
      <c r="AY222" s="10" t="n"/>
      <c r="AZ222" s="10" t="n"/>
      <c r="BA222" s="10" t="n"/>
      <c r="BB222" s="10" t="n"/>
      <c r="BC222" s="10" t="n"/>
      <c r="BD222" s="11" t="n"/>
      <c r="BE222" s="10" t="n"/>
      <c r="BF222" s="10" t="n"/>
      <c r="BG222" s="10" t="n"/>
      <c r="BH222" s="10" t="n"/>
      <c r="BI222" s="10" t="n"/>
      <c r="BJ222" s="10" t="n"/>
      <c r="BK222" s="10" t="n"/>
      <c r="BL222" s="10" t="n"/>
      <c r="BM222" s="10" t="n"/>
    </row>
    <row r="223" ht="15.75" customHeight="1" s="218">
      <c r="A223" s="10" t="n"/>
      <c r="B223" s="10" t="n"/>
      <c r="C223" s="10" t="n"/>
      <c r="D223" s="10" t="n"/>
      <c r="E223" s="10" t="n"/>
      <c r="F223" s="10" t="n"/>
      <c r="G223" s="11" t="n"/>
      <c r="H223" s="10" t="n"/>
      <c r="I223" s="10" t="n"/>
      <c r="J223" s="10" t="n"/>
      <c r="K223" s="10" t="n"/>
      <c r="L223" s="10" t="n"/>
      <c r="M223" s="13" t="n"/>
      <c r="N223" s="13" t="n"/>
      <c r="O223" s="13" t="n"/>
      <c r="P223" s="13" t="n"/>
      <c r="Q223" s="10" t="n"/>
      <c r="R223" s="10" t="n"/>
      <c r="S223" s="10" t="n"/>
      <c r="T223" s="10" t="n"/>
      <c r="U223" s="10" t="n"/>
      <c r="V223" s="10" t="n"/>
      <c r="W223" s="10" t="n"/>
      <c r="X223" s="10" t="n"/>
      <c r="Y223" s="11" t="n"/>
      <c r="Z223" s="11" t="n"/>
      <c r="AA223" s="11" t="n"/>
      <c r="AB223" s="11" t="n"/>
      <c r="AC223" s="11" t="n"/>
      <c r="AD223" s="11" t="n"/>
      <c r="AE223" s="10" t="n"/>
      <c r="AF223" s="10" t="n"/>
      <c r="AG223" s="10" t="n"/>
      <c r="AH223" s="10" t="n"/>
      <c r="AI223" s="13" t="n"/>
      <c r="AJ223" s="13" t="n"/>
      <c r="AK223" s="13" t="n"/>
      <c r="AL223" s="13" t="n"/>
      <c r="AM223" s="13" t="n"/>
      <c r="AN223" s="13" t="n"/>
      <c r="AO223" s="13" t="n"/>
      <c r="AP223" s="14" t="n"/>
      <c r="AQ223" s="14" t="n"/>
      <c r="AR223" s="14" t="n"/>
      <c r="AS223" s="13" t="n"/>
      <c r="AT223" s="13" t="n"/>
      <c r="AU223" s="10" t="n"/>
      <c r="AV223" s="10" t="n"/>
      <c r="AW223" s="10" t="n"/>
      <c r="AX223" s="10" t="n"/>
      <c r="AY223" s="10" t="n"/>
      <c r="AZ223" s="10" t="n"/>
      <c r="BA223" s="10" t="n"/>
      <c r="BB223" s="10" t="n"/>
      <c r="BC223" s="10" t="n"/>
      <c r="BD223" s="11" t="n"/>
      <c r="BE223" s="10" t="n"/>
      <c r="BF223" s="10" t="n"/>
      <c r="BG223" s="10" t="n"/>
      <c r="BH223" s="10" t="n"/>
      <c r="BI223" s="10" t="n"/>
      <c r="BJ223" s="10" t="n"/>
      <c r="BK223" s="10" t="n"/>
      <c r="BL223" s="10" t="n"/>
      <c r="BM223" s="10" t="n"/>
    </row>
    <row r="224" ht="15.75" customHeight="1" s="218">
      <c r="A224" s="10" t="n"/>
      <c r="B224" s="10" t="n"/>
      <c r="C224" s="10" t="n"/>
      <c r="D224" s="10" t="n"/>
      <c r="E224" s="10" t="n"/>
      <c r="F224" s="10" t="n"/>
      <c r="G224" s="11" t="n"/>
      <c r="H224" s="10" t="n"/>
      <c r="I224" s="10" t="n"/>
      <c r="J224" s="10" t="n"/>
      <c r="K224" s="10" t="n"/>
      <c r="L224" s="10" t="n"/>
      <c r="M224" s="13" t="n"/>
      <c r="N224" s="13" t="n"/>
      <c r="O224" s="13" t="n"/>
      <c r="P224" s="13" t="n"/>
      <c r="Q224" s="10" t="n"/>
      <c r="R224" s="10" t="n"/>
      <c r="S224" s="10" t="n"/>
      <c r="T224" s="10" t="n"/>
      <c r="U224" s="10" t="n"/>
      <c r="V224" s="10" t="n"/>
      <c r="W224" s="10" t="n"/>
      <c r="X224" s="10" t="n"/>
      <c r="Y224" s="11" t="n"/>
      <c r="Z224" s="11" t="n"/>
      <c r="AA224" s="11" t="n"/>
      <c r="AB224" s="11" t="n"/>
      <c r="AC224" s="11" t="n"/>
      <c r="AD224" s="11" t="n"/>
      <c r="AE224" s="10" t="n"/>
      <c r="AF224" s="10" t="n"/>
      <c r="AG224" s="10" t="n"/>
      <c r="AH224" s="10" t="n"/>
      <c r="AI224" s="13" t="n"/>
      <c r="AJ224" s="13" t="n"/>
      <c r="AK224" s="13" t="n"/>
      <c r="AL224" s="13" t="n"/>
      <c r="AM224" s="13" t="n"/>
      <c r="AN224" s="13" t="n"/>
      <c r="AO224" s="13" t="n"/>
      <c r="AP224" s="14" t="n"/>
      <c r="AQ224" s="14" t="n"/>
      <c r="AR224" s="14" t="n"/>
      <c r="AS224" s="13" t="n"/>
      <c r="AT224" s="13" t="n"/>
      <c r="AU224" s="10" t="n"/>
      <c r="AV224" s="10" t="n"/>
      <c r="AW224" s="10" t="n"/>
      <c r="AX224" s="10" t="n"/>
      <c r="AY224" s="10" t="n"/>
      <c r="AZ224" s="10" t="n"/>
      <c r="BA224" s="10" t="n"/>
      <c r="BB224" s="10" t="n"/>
      <c r="BC224" s="10" t="n"/>
      <c r="BD224" s="11" t="n"/>
      <c r="BE224" s="10" t="n"/>
      <c r="BF224" s="10" t="n"/>
      <c r="BG224" s="10" t="n"/>
      <c r="BH224" s="10" t="n"/>
      <c r="BI224" s="10" t="n"/>
      <c r="BJ224" s="10" t="n"/>
      <c r="BK224" s="10" t="n"/>
      <c r="BL224" s="10" t="n"/>
      <c r="BM224" s="10" t="n"/>
    </row>
    <row r="225" ht="15.75" customHeight="1" s="218">
      <c r="A225" s="10" t="n"/>
      <c r="B225" s="10" t="n"/>
      <c r="C225" s="10" t="n"/>
      <c r="D225" s="10" t="n"/>
      <c r="E225" s="10" t="n"/>
      <c r="F225" s="10" t="n"/>
      <c r="G225" s="11" t="n"/>
      <c r="H225" s="10" t="n"/>
      <c r="I225" s="10" t="n"/>
      <c r="J225" s="10" t="n"/>
      <c r="K225" s="10" t="n"/>
      <c r="L225" s="10" t="n"/>
      <c r="M225" s="13" t="n"/>
      <c r="N225" s="13" t="n"/>
      <c r="O225" s="13" t="n"/>
      <c r="P225" s="13" t="n"/>
      <c r="Q225" s="10" t="n"/>
      <c r="R225" s="10" t="n"/>
      <c r="S225" s="10" t="n"/>
      <c r="T225" s="10" t="n"/>
      <c r="U225" s="10" t="n"/>
      <c r="V225" s="10" t="n"/>
      <c r="W225" s="10" t="n"/>
      <c r="X225" s="10" t="n"/>
      <c r="Y225" s="11" t="n"/>
      <c r="Z225" s="11" t="n"/>
      <c r="AA225" s="11" t="n"/>
      <c r="AB225" s="11" t="n"/>
      <c r="AC225" s="11" t="n"/>
      <c r="AD225" s="11" t="n"/>
      <c r="AE225" s="10" t="n"/>
      <c r="AF225" s="10" t="n"/>
      <c r="AG225" s="10" t="n"/>
      <c r="AH225" s="10" t="n"/>
      <c r="AI225" s="13" t="n"/>
      <c r="AJ225" s="13" t="n"/>
      <c r="AK225" s="13" t="n"/>
      <c r="AL225" s="13" t="n"/>
      <c r="AM225" s="13" t="n"/>
      <c r="AN225" s="13" t="n"/>
      <c r="AO225" s="13" t="n"/>
      <c r="AP225" s="14" t="n"/>
      <c r="AQ225" s="14" t="n"/>
      <c r="AR225" s="14" t="n"/>
      <c r="AS225" s="13" t="n"/>
      <c r="AT225" s="13" t="n"/>
      <c r="AU225" s="10" t="n"/>
      <c r="AV225" s="10" t="n"/>
      <c r="AW225" s="10" t="n"/>
      <c r="AX225" s="10" t="n"/>
      <c r="AY225" s="10" t="n"/>
      <c r="AZ225" s="10" t="n"/>
      <c r="BA225" s="10" t="n"/>
      <c r="BB225" s="10" t="n"/>
      <c r="BC225" s="10" t="n"/>
      <c r="BD225" s="11" t="n"/>
      <c r="BE225" s="10" t="n"/>
      <c r="BF225" s="10" t="n"/>
      <c r="BG225" s="10" t="n"/>
      <c r="BH225" s="10" t="n"/>
      <c r="BI225" s="10" t="n"/>
      <c r="BJ225" s="10" t="n"/>
      <c r="BK225" s="10" t="n"/>
      <c r="BL225" s="10" t="n"/>
      <c r="BM225" s="10" t="n"/>
    </row>
    <row r="226" ht="15.75" customHeight="1" s="218">
      <c r="A226" s="10" t="n"/>
      <c r="B226" s="10" t="n"/>
      <c r="C226" s="10" t="n"/>
      <c r="D226" s="10" t="n"/>
      <c r="E226" s="10" t="n"/>
      <c r="F226" s="10" t="n"/>
      <c r="G226" s="11" t="n"/>
      <c r="H226" s="10" t="n"/>
      <c r="I226" s="10" t="n"/>
      <c r="J226" s="10" t="n"/>
      <c r="K226" s="10" t="n"/>
      <c r="L226" s="10" t="n"/>
      <c r="M226" s="13" t="n"/>
      <c r="N226" s="13" t="n"/>
      <c r="O226" s="13" t="n"/>
      <c r="P226" s="13" t="n"/>
      <c r="Q226" s="10" t="n"/>
      <c r="R226" s="10" t="n"/>
      <c r="S226" s="10" t="n"/>
      <c r="T226" s="10" t="n"/>
      <c r="U226" s="10" t="n"/>
      <c r="V226" s="10" t="n"/>
      <c r="W226" s="10" t="n"/>
      <c r="X226" s="10" t="n"/>
      <c r="Y226" s="11" t="n"/>
      <c r="Z226" s="11" t="n"/>
      <c r="AA226" s="11" t="n"/>
      <c r="AB226" s="11" t="n"/>
      <c r="AC226" s="11" t="n"/>
      <c r="AD226" s="11" t="n"/>
      <c r="AE226" s="10" t="n"/>
      <c r="AF226" s="10" t="n"/>
      <c r="AG226" s="10" t="n"/>
      <c r="AH226" s="10" t="n"/>
      <c r="AI226" s="13" t="n"/>
      <c r="AJ226" s="13" t="n"/>
      <c r="AK226" s="13" t="n"/>
      <c r="AL226" s="13" t="n"/>
      <c r="AM226" s="13" t="n"/>
      <c r="AN226" s="13" t="n"/>
      <c r="AO226" s="13" t="n"/>
      <c r="AP226" s="14" t="n"/>
      <c r="AQ226" s="14" t="n"/>
      <c r="AR226" s="14" t="n"/>
      <c r="AS226" s="13" t="n"/>
      <c r="AT226" s="13" t="n"/>
      <c r="AU226" s="10" t="n"/>
      <c r="AV226" s="10" t="n"/>
      <c r="AW226" s="10" t="n"/>
      <c r="AX226" s="10" t="n"/>
      <c r="AY226" s="10" t="n"/>
      <c r="AZ226" s="10" t="n"/>
      <c r="BA226" s="10" t="n"/>
      <c r="BB226" s="10" t="n"/>
      <c r="BC226" s="10" t="n"/>
      <c r="BD226" s="11" t="n"/>
      <c r="BE226" s="10" t="n"/>
      <c r="BF226" s="10" t="n"/>
      <c r="BG226" s="10" t="n"/>
      <c r="BH226" s="10" t="n"/>
      <c r="BI226" s="10" t="n"/>
      <c r="BJ226" s="10" t="n"/>
      <c r="BK226" s="10" t="n"/>
      <c r="BL226" s="10" t="n"/>
      <c r="BM226" s="10" t="n"/>
    </row>
    <row r="227" ht="15.75" customHeight="1" s="218">
      <c r="A227" s="10" t="n"/>
      <c r="B227" s="10" t="n"/>
      <c r="C227" s="10" t="n"/>
      <c r="D227" s="10" t="n"/>
      <c r="E227" s="10" t="n"/>
      <c r="F227" s="10" t="n"/>
      <c r="G227" s="11" t="n"/>
      <c r="H227" s="10" t="n"/>
      <c r="I227" s="10" t="n"/>
      <c r="J227" s="10" t="n"/>
      <c r="K227" s="10" t="n"/>
      <c r="L227" s="10" t="n"/>
      <c r="M227" s="13" t="n"/>
      <c r="N227" s="13" t="n"/>
      <c r="O227" s="13" t="n"/>
      <c r="P227" s="13" t="n"/>
      <c r="Q227" s="10" t="n"/>
      <c r="R227" s="10" t="n"/>
      <c r="S227" s="10" t="n"/>
      <c r="T227" s="10" t="n"/>
      <c r="U227" s="10" t="n"/>
      <c r="V227" s="10" t="n"/>
      <c r="W227" s="10" t="n"/>
      <c r="X227" s="10" t="n"/>
      <c r="Y227" s="11" t="n"/>
      <c r="Z227" s="11" t="n"/>
      <c r="AA227" s="11" t="n"/>
      <c r="AB227" s="11" t="n"/>
      <c r="AC227" s="11" t="n"/>
      <c r="AD227" s="11" t="n"/>
      <c r="AE227" s="10" t="n"/>
      <c r="AF227" s="10" t="n"/>
      <c r="AG227" s="10" t="n"/>
      <c r="AH227" s="10" t="n"/>
      <c r="AI227" s="13" t="n"/>
      <c r="AJ227" s="13" t="n"/>
      <c r="AK227" s="13" t="n"/>
      <c r="AL227" s="13" t="n"/>
      <c r="AM227" s="13" t="n"/>
      <c r="AN227" s="13" t="n"/>
      <c r="AO227" s="13" t="n"/>
      <c r="AP227" s="14" t="n"/>
      <c r="AQ227" s="14" t="n"/>
      <c r="AR227" s="14" t="n"/>
      <c r="AS227" s="13" t="n"/>
      <c r="AT227" s="13" t="n"/>
      <c r="AU227" s="10" t="n"/>
      <c r="AV227" s="10" t="n"/>
      <c r="AW227" s="10" t="n"/>
      <c r="AX227" s="10" t="n"/>
      <c r="AY227" s="10" t="n"/>
      <c r="AZ227" s="10" t="n"/>
      <c r="BA227" s="10" t="n"/>
      <c r="BB227" s="10" t="n"/>
      <c r="BC227" s="10" t="n"/>
      <c r="BD227" s="11" t="n"/>
      <c r="BE227" s="10" t="n"/>
      <c r="BF227" s="10" t="n"/>
      <c r="BG227" s="10" t="n"/>
      <c r="BH227" s="10" t="n"/>
      <c r="BI227" s="10" t="n"/>
      <c r="BJ227" s="10" t="n"/>
      <c r="BK227" s="10" t="n"/>
      <c r="BL227" s="10" t="n"/>
      <c r="BM227" s="10" t="n"/>
    </row>
    <row r="228" ht="15.75" customHeight="1" s="218">
      <c r="A228" s="10" t="n"/>
      <c r="B228" s="10" t="n"/>
      <c r="C228" s="10" t="n"/>
      <c r="D228" s="10" t="n"/>
      <c r="E228" s="10" t="n"/>
      <c r="F228" s="10" t="n"/>
      <c r="G228" s="11" t="n"/>
      <c r="H228" s="10" t="n"/>
      <c r="I228" s="10" t="n"/>
      <c r="J228" s="10" t="n"/>
      <c r="K228" s="10" t="n"/>
      <c r="L228" s="10" t="n"/>
      <c r="M228" s="13" t="n"/>
      <c r="N228" s="13" t="n"/>
      <c r="O228" s="13" t="n"/>
      <c r="P228" s="13" t="n"/>
      <c r="Q228" s="10" t="n"/>
      <c r="R228" s="10" t="n"/>
      <c r="S228" s="10" t="n"/>
      <c r="T228" s="10" t="n"/>
      <c r="U228" s="10" t="n"/>
      <c r="V228" s="10" t="n"/>
      <c r="W228" s="10" t="n"/>
      <c r="X228" s="10" t="n"/>
      <c r="Y228" s="11" t="n"/>
      <c r="Z228" s="11" t="n"/>
      <c r="AA228" s="11" t="n"/>
      <c r="AB228" s="11" t="n"/>
      <c r="AC228" s="11" t="n"/>
      <c r="AD228" s="11" t="n"/>
      <c r="AE228" s="10" t="n"/>
      <c r="AF228" s="10" t="n"/>
      <c r="AG228" s="10" t="n"/>
      <c r="AH228" s="10" t="n"/>
      <c r="AI228" s="13" t="n"/>
      <c r="AJ228" s="13" t="n"/>
      <c r="AK228" s="13" t="n"/>
      <c r="AL228" s="13" t="n"/>
      <c r="AM228" s="13" t="n"/>
      <c r="AN228" s="13" t="n"/>
      <c r="AO228" s="13" t="n"/>
      <c r="AP228" s="14" t="n"/>
      <c r="AQ228" s="14" t="n"/>
      <c r="AR228" s="14" t="n"/>
      <c r="AS228" s="13" t="n"/>
      <c r="AT228" s="13" t="n"/>
      <c r="AU228" s="10" t="n"/>
      <c r="AV228" s="10" t="n"/>
      <c r="AW228" s="10" t="n"/>
      <c r="AX228" s="10" t="n"/>
      <c r="AY228" s="10" t="n"/>
      <c r="AZ228" s="10" t="n"/>
      <c r="BA228" s="10" t="n"/>
      <c r="BB228" s="10" t="n"/>
      <c r="BC228" s="10" t="n"/>
      <c r="BD228" s="11" t="n"/>
      <c r="BE228" s="10" t="n"/>
      <c r="BF228" s="10" t="n"/>
      <c r="BG228" s="10" t="n"/>
      <c r="BH228" s="10" t="n"/>
      <c r="BI228" s="10" t="n"/>
      <c r="BJ228" s="10" t="n"/>
      <c r="BK228" s="10" t="n"/>
      <c r="BL228" s="10" t="n"/>
      <c r="BM228" s="10" t="n"/>
    </row>
    <row r="229" ht="15.75" customHeight="1" s="218">
      <c r="A229" s="10" t="n"/>
      <c r="B229" s="10" t="n"/>
      <c r="C229" s="10" t="n"/>
      <c r="D229" s="10" t="n"/>
      <c r="E229" s="10" t="n"/>
      <c r="F229" s="10" t="n"/>
      <c r="G229" s="11" t="n"/>
      <c r="H229" s="10" t="n"/>
      <c r="I229" s="10" t="n"/>
      <c r="J229" s="10" t="n"/>
      <c r="K229" s="10" t="n"/>
      <c r="L229" s="10" t="n"/>
      <c r="M229" s="13" t="n"/>
      <c r="N229" s="13" t="n"/>
      <c r="O229" s="13" t="n"/>
      <c r="P229" s="13" t="n"/>
      <c r="Q229" s="10" t="n"/>
      <c r="R229" s="10" t="n"/>
      <c r="S229" s="10" t="n"/>
      <c r="T229" s="10" t="n"/>
      <c r="U229" s="10" t="n"/>
      <c r="V229" s="10" t="n"/>
      <c r="W229" s="10" t="n"/>
      <c r="X229" s="10" t="n"/>
      <c r="Y229" s="11" t="n"/>
      <c r="Z229" s="11" t="n"/>
      <c r="AA229" s="11" t="n"/>
      <c r="AB229" s="11" t="n"/>
      <c r="AC229" s="11" t="n"/>
      <c r="AD229" s="11" t="n"/>
      <c r="AE229" s="10" t="n"/>
      <c r="AF229" s="10" t="n"/>
      <c r="AG229" s="10" t="n"/>
      <c r="AH229" s="10" t="n"/>
      <c r="AI229" s="13" t="n"/>
      <c r="AJ229" s="13" t="n"/>
      <c r="AK229" s="13" t="n"/>
      <c r="AL229" s="13" t="n"/>
      <c r="AM229" s="13" t="n"/>
      <c r="AN229" s="13" t="n"/>
      <c r="AO229" s="13" t="n"/>
      <c r="AP229" s="14" t="n"/>
      <c r="AQ229" s="14" t="n"/>
      <c r="AR229" s="14" t="n"/>
      <c r="AS229" s="13" t="n"/>
      <c r="AT229" s="13" t="n"/>
      <c r="AU229" s="10" t="n"/>
      <c r="AV229" s="10" t="n"/>
      <c r="AW229" s="10" t="n"/>
      <c r="AX229" s="10" t="n"/>
      <c r="AY229" s="10" t="n"/>
      <c r="AZ229" s="10" t="n"/>
      <c r="BA229" s="10" t="n"/>
      <c r="BB229" s="10" t="n"/>
      <c r="BC229" s="10" t="n"/>
      <c r="BD229" s="11" t="n"/>
      <c r="BE229" s="10" t="n"/>
      <c r="BF229" s="10" t="n"/>
      <c r="BG229" s="10" t="n"/>
      <c r="BH229" s="10" t="n"/>
      <c r="BI229" s="10" t="n"/>
      <c r="BJ229" s="10" t="n"/>
      <c r="BK229" s="10" t="n"/>
      <c r="BL229" s="10" t="n"/>
      <c r="BM229" s="10" t="n"/>
    </row>
    <row r="230" ht="15.75" customHeight="1" s="218">
      <c r="A230" s="10" t="n"/>
      <c r="B230" s="10" t="n"/>
      <c r="C230" s="10" t="n"/>
      <c r="D230" s="10" t="n"/>
      <c r="E230" s="10" t="n"/>
      <c r="F230" s="10" t="n"/>
      <c r="G230" s="11" t="n"/>
      <c r="H230" s="10" t="n"/>
      <c r="I230" s="10" t="n"/>
      <c r="J230" s="10" t="n"/>
      <c r="K230" s="10" t="n"/>
      <c r="L230" s="10" t="n"/>
      <c r="M230" s="13" t="n"/>
      <c r="N230" s="13" t="n"/>
      <c r="O230" s="13" t="n"/>
      <c r="P230" s="13" t="n"/>
      <c r="Q230" s="10" t="n"/>
      <c r="R230" s="10" t="n"/>
      <c r="S230" s="10" t="n"/>
      <c r="T230" s="10" t="n"/>
      <c r="U230" s="10" t="n"/>
      <c r="V230" s="10" t="n"/>
      <c r="W230" s="10" t="n"/>
      <c r="X230" s="10" t="n"/>
      <c r="Y230" s="11" t="n"/>
      <c r="Z230" s="11" t="n"/>
      <c r="AA230" s="11" t="n"/>
      <c r="AB230" s="11" t="n"/>
      <c r="AC230" s="11" t="n"/>
      <c r="AD230" s="11" t="n"/>
      <c r="AE230" s="10" t="n"/>
      <c r="AF230" s="10" t="n"/>
      <c r="AG230" s="10" t="n"/>
      <c r="AH230" s="10" t="n"/>
      <c r="AI230" s="13" t="n"/>
      <c r="AJ230" s="13" t="n"/>
      <c r="AK230" s="13" t="n"/>
      <c r="AL230" s="13" t="n"/>
      <c r="AM230" s="13" t="n"/>
      <c r="AN230" s="13" t="n"/>
      <c r="AO230" s="13" t="n"/>
      <c r="AP230" s="14" t="n"/>
      <c r="AQ230" s="14" t="n"/>
      <c r="AR230" s="14" t="n"/>
      <c r="AS230" s="13" t="n"/>
      <c r="AT230" s="13" t="n"/>
      <c r="AU230" s="10" t="n"/>
      <c r="AV230" s="10" t="n"/>
      <c r="AW230" s="10" t="n"/>
      <c r="AX230" s="10" t="n"/>
      <c r="AY230" s="10" t="n"/>
      <c r="AZ230" s="10" t="n"/>
      <c r="BA230" s="10" t="n"/>
      <c r="BB230" s="10" t="n"/>
      <c r="BC230" s="10" t="n"/>
      <c r="BD230" s="11" t="n"/>
      <c r="BE230" s="10" t="n"/>
      <c r="BF230" s="10" t="n"/>
      <c r="BG230" s="10" t="n"/>
      <c r="BH230" s="10" t="n"/>
      <c r="BI230" s="10" t="n"/>
      <c r="BJ230" s="10" t="n"/>
      <c r="BK230" s="10" t="n"/>
      <c r="BL230" s="10" t="n"/>
      <c r="BM230" s="10" t="n"/>
    </row>
    <row r="231" ht="15.75" customHeight="1" s="218">
      <c r="A231" s="10" t="n"/>
      <c r="B231" s="10" t="n"/>
      <c r="C231" s="10" t="n"/>
      <c r="D231" s="10" t="n"/>
      <c r="E231" s="10" t="n"/>
      <c r="F231" s="10" t="n"/>
      <c r="G231" s="11" t="n"/>
      <c r="H231" s="10" t="n"/>
      <c r="I231" s="10" t="n"/>
      <c r="J231" s="10" t="n"/>
      <c r="K231" s="10" t="n"/>
      <c r="L231" s="10" t="n"/>
      <c r="M231" s="13" t="n"/>
      <c r="N231" s="13" t="n"/>
      <c r="O231" s="13" t="n"/>
      <c r="P231" s="13" t="n"/>
      <c r="Q231" s="10" t="n"/>
      <c r="R231" s="10" t="n"/>
      <c r="S231" s="10" t="n"/>
      <c r="T231" s="10" t="n"/>
      <c r="U231" s="10" t="n"/>
      <c r="V231" s="10" t="n"/>
      <c r="W231" s="10" t="n"/>
      <c r="X231" s="10" t="n"/>
      <c r="Y231" s="11" t="n"/>
      <c r="Z231" s="11" t="n"/>
      <c r="AA231" s="11" t="n"/>
      <c r="AB231" s="11" t="n"/>
      <c r="AC231" s="11" t="n"/>
      <c r="AD231" s="11" t="n"/>
      <c r="AE231" s="10" t="n"/>
      <c r="AF231" s="10" t="n"/>
      <c r="AG231" s="10" t="n"/>
      <c r="AH231" s="10" t="n"/>
      <c r="AI231" s="13" t="n"/>
      <c r="AJ231" s="13" t="n"/>
      <c r="AK231" s="13" t="n"/>
      <c r="AL231" s="13" t="n"/>
      <c r="AM231" s="13" t="n"/>
      <c r="AN231" s="13" t="n"/>
      <c r="AO231" s="13" t="n"/>
      <c r="AP231" s="14" t="n"/>
      <c r="AQ231" s="14" t="n"/>
      <c r="AR231" s="14" t="n"/>
      <c r="AS231" s="13" t="n"/>
      <c r="AT231" s="13" t="n"/>
      <c r="AU231" s="10" t="n"/>
      <c r="AV231" s="10" t="n"/>
      <c r="AW231" s="10" t="n"/>
      <c r="AX231" s="10" t="n"/>
      <c r="AY231" s="10" t="n"/>
      <c r="AZ231" s="10" t="n"/>
      <c r="BA231" s="10" t="n"/>
      <c r="BB231" s="10" t="n"/>
      <c r="BC231" s="10" t="n"/>
      <c r="BD231" s="11" t="n"/>
      <c r="BE231" s="10" t="n"/>
      <c r="BF231" s="10" t="n"/>
      <c r="BG231" s="10" t="n"/>
      <c r="BH231" s="10" t="n"/>
      <c r="BI231" s="10" t="n"/>
      <c r="BJ231" s="10" t="n"/>
      <c r="BK231" s="10" t="n"/>
      <c r="BL231" s="10" t="n"/>
      <c r="BM231" s="10" t="n"/>
    </row>
    <row r="232" ht="15.75" customHeight="1" s="218">
      <c r="A232" s="10" t="n"/>
      <c r="B232" s="10" t="n"/>
      <c r="C232" s="10" t="n"/>
      <c r="D232" s="10" t="n"/>
      <c r="E232" s="10" t="n"/>
      <c r="F232" s="10" t="n"/>
      <c r="G232" s="11" t="n"/>
      <c r="H232" s="10" t="n"/>
      <c r="I232" s="10" t="n"/>
      <c r="J232" s="10" t="n"/>
      <c r="K232" s="10" t="n"/>
      <c r="L232" s="10" t="n"/>
      <c r="M232" s="13" t="n"/>
      <c r="N232" s="13" t="n"/>
      <c r="O232" s="13" t="n"/>
      <c r="P232" s="13" t="n"/>
      <c r="Q232" s="10" t="n"/>
      <c r="R232" s="10" t="n"/>
      <c r="S232" s="10" t="n"/>
      <c r="T232" s="10" t="n"/>
      <c r="U232" s="10" t="n"/>
      <c r="V232" s="10" t="n"/>
      <c r="W232" s="10" t="n"/>
      <c r="X232" s="10" t="n"/>
      <c r="Y232" s="11" t="n"/>
      <c r="Z232" s="11" t="n"/>
      <c r="AA232" s="11" t="n"/>
      <c r="AB232" s="11" t="n"/>
      <c r="AC232" s="11" t="n"/>
      <c r="AD232" s="11" t="n"/>
      <c r="AE232" s="10" t="n"/>
      <c r="AF232" s="10" t="n"/>
      <c r="AG232" s="10" t="n"/>
      <c r="AH232" s="10" t="n"/>
      <c r="AI232" s="13" t="n"/>
      <c r="AJ232" s="13" t="n"/>
      <c r="AK232" s="13" t="n"/>
      <c r="AL232" s="13" t="n"/>
      <c r="AM232" s="13" t="n"/>
      <c r="AN232" s="13" t="n"/>
      <c r="AO232" s="13" t="n"/>
      <c r="AP232" s="14" t="n"/>
      <c r="AQ232" s="14" t="n"/>
      <c r="AR232" s="14" t="n"/>
      <c r="AS232" s="13" t="n"/>
      <c r="AT232" s="13" t="n"/>
      <c r="AU232" s="10" t="n"/>
      <c r="AV232" s="10" t="n"/>
      <c r="AW232" s="10" t="n"/>
      <c r="AX232" s="10" t="n"/>
      <c r="AY232" s="10" t="n"/>
      <c r="AZ232" s="10" t="n"/>
      <c r="BA232" s="10" t="n"/>
      <c r="BB232" s="10" t="n"/>
      <c r="BC232" s="10" t="n"/>
      <c r="BD232" s="11" t="n"/>
      <c r="BE232" s="10" t="n"/>
      <c r="BF232" s="10" t="n"/>
      <c r="BG232" s="10" t="n"/>
      <c r="BH232" s="10" t="n"/>
      <c r="BI232" s="10" t="n"/>
      <c r="BJ232" s="10" t="n"/>
      <c r="BK232" s="10" t="n"/>
      <c r="BL232" s="10" t="n"/>
      <c r="BM232" s="10" t="n"/>
    </row>
    <row r="233" ht="15.75" customHeight="1" s="218">
      <c r="A233" s="10" t="n"/>
      <c r="B233" s="10" t="n"/>
      <c r="C233" s="10" t="n"/>
      <c r="D233" s="10" t="n"/>
      <c r="E233" s="10" t="n"/>
      <c r="F233" s="10" t="n"/>
      <c r="G233" s="11" t="n"/>
      <c r="H233" s="10" t="n"/>
      <c r="I233" s="10" t="n"/>
      <c r="J233" s="10" t="n"/>
      <c r="K233" s="10" t="n"/>
      <c r="L233" s="10" t="n"/>
      <c r="M233" s="13" t="n"/>
      <c r="N233" s="13" t="n"/>
      <c r="O233" s="13" t="n"/>
      <c r="P233" s="13" t="n"/>
      <c r="Q233" s="10" t="n"/>
      <c r="R233" s="10" t="n"/>
      <c r="S233" s="10" t="n"/>
      <c r="T233" s="10" t="n"/>
      <c r="U233" s="10" t="n"/>
      <c r="V233" s="10" t="n"/>
      <c r="W233" s="10" t="n"/>
      <c r="X233" s="10" t="n"/>
      <c r="Y233" s="11" t="n"/>
      <c r="Z233" s="11" t="n"/>
      <c r="AA233" s="11" t="n"/>
      <c r="AB233" s="11" t="n"/>
      <c r="AC233" s="11" t="n"/>
      <c r="AD233" s="11" t="n"/>
      <c r="AE233" s="10" t="n"/>
      <c r="AF233" s="10" t="n"/>
      <c r="AG233" s="10" t="n"/>
      <c r="AH233" s="10" t="n"/>
      <c r="AI233" s="13" t="n"/>
      <c r="AJ233" s="13" t="n"/>
      <c r="AK233" s="13" t="n"/>
      <c r="AL233" s="13" t="n"/>
      <c r="AM233" s="13" t="n"/>
      <c r="AN233" s="13" t="n"/>
      <c r="AO233" s="13" t="n"/>
      <c r="AP233" s="14" t="n"/>
      <c r="AQ233" s="14" t="n"/>
      <c r="AR233" s="14" t="n"/>
      <c r="AS233" s="13" t="n"/>
      <c r="AT233" s="13" t="n"/>
      <c r="AU233" s="10" t="n"/>
      <c r="AV233" s="10" t="n"/>
      <c r="AW233" s="10" t="n"/>
      <c r="AX233" s="10" t="n"/>
      <c r="AY233" s="10" t="n"/>
      <c r="AZ233" s="10" t="n"/>
      <c r="BA233" s="10" t="n"/>
      <c r="BB233" s="10" t="n"/>
      <c r="BC233" s="10" t="n"/>
      <c r="BD233" s="11" t="n"/>
      <c r="BE233" s="10" t="n"/>
      <c r="BF233" s="10" t="n"/>
      <c r="BG233" s="10" t="n"/>
      <c r="BH233" s="10" t="n"/>
      <c r="BI233" s="10" t="n"/>
      <c r="BJ233" s="10" t="n"/>
      <c r="BK233" s="10" t="n"/>
      <c r="BL233" s="10" t="n"/>
      <c r="BM233" s="10" t="n"/>
    </row>
    <row r="234" ht="15.75" customHeight="1" s="218">
      <c r="A234" s="10" t="n"/>
      <c r="B234" s="10" t="n"/>
      <c r="C234" s="10" t="n"/>
      <c r="D234" s="10" t="n"/>
      <c r="E234" s="10" t="n"/>
      <c r="F234" s="10" t="n"/>
      <c r="G234" s="11" t="n"/>
      <c r="H234" s="10" t="n"/>
      <c r="I234" s="10" t="n"/>
      <c r="J234" s="10" t="n"/>
      <c r="K234" s="10" t="n"/>
      <c r="L234" s="10" t="n"/>
      <c r="M234" s="13" t="n"/>
      <c r="N234" s="13" t="n"/>
      <c r="O234" s="13" t="n"/>
      <c r="P234" s="13" t="n"/>
      <c r="Q234" s="10" t="n"/>
      <c r="R234" s="10" t="n"/>
      <c r="S234" s="10" t="n"/>
      <c r="T234" s="10" t="n"/>
      <c r="U234" s="10" t="n"/>
      <c r="V234" s="10" t="n"/>
      <c r="W234" s="10" t="n"/>
      <c r="X234" s="10" t="n"/>
      <c r="Y234" s="11" t="n"/>
      <c r="Z234" s="11" t="n"/>
      <c r="AA234" s="11" t="n"/>
      <c r="AB234" s="11" t="n"/>
      <c r="AC234" s="11" t="n"/>
      <c r="AD234" s="11" t="n"/>
      <c r="AE234" s="10" t="n"/>
      <c r="AF234" s="10" t="n"/>
      <c r="AG234" s="10" t="n"/>
      <c r="AH234" s="10" t="n"/>
      <c r="AI234" s="13" t="n"/>
      <c r="AJ234" s="13" t="n"/>
      <c r="AK234" s="13" t="n"/>
      <c r="AL234" s="13" t="n"/>
      <c r="AM234" s="13" t="n"/>
      <c r="AN234" s="13" t="n"/>
      <c r="AO234" s="13" t="n"/>
      <c r="AP234" s="14" t="n"/>
      <c r="AQ234" s="14" t="n"/>
      <c r="AR234" s="14" t="n"/>
      <c r="AS234" s="13" t="n"/>
      <c r="AT234" s="13" t="n"/>
      <c r="AU234" s="10" t="n"/>
      <c r="AV234" s="10" t="n"/>
      <c r="AW234" s="10" t="n"/>
      <c r="AX234" s="10" t="n"/>
      <c r="AY234" s="10" t="n"/>
      <c r="AZ234" s="10" t="n"/>
      <c r="BA234" s="10" t="n"/>
      <c r="BB234" s="10" t="n"/>
      <c r="BC234" s="10" t="n"/>
      <c r="BD234" s="11" t="n"/>
      <c r="BE234" s="10" t="n"/>
      <c r="BF234" s="10" t="n"/>
      <c r="BG234" s="10" t="n"/>
      <c r="BH234" s="10" t="n"/>
      <c r="BI234" s="10" t="n"/>
      <c r="BJ234" s="10" t="n"/>
      <c r="BK234" s="10" t="n"/>
      <c r="BL234" s="10" t="n"/>
      <c r="BM234" s="10" t="n"/>
    </row>
    <row r="235" ht="15.75" customHeight="1" s="218">
      <c r="A235" s="10" t="n"/>
      <c r="B235" s="10" t="n"/>
      <c r="C235" s="10" t="n"/>
      <c r="D235" s="10" t="n"/>
      <c r="E235" s="10" t="n"/>
      <c r="F235" s="10" t="n"/>
      <c r="G235" s="11" t="n"/>
      <c r="H235" s="10" t="n"/>
      <c r="I235" s="10" t="n"/>
      <c r="J235" s="10" t="n"/>
      <c r="K235" s="10" t="n"/>
      <c r="L235" s="10" t="n"/>
      <c r="M235" s="13" t="n"/>
      <c r="N235" s="13" t="n"/>
      <c r="O235" s="13" t="n"/>
      <c r="P235" s="13" t="n"/>
      <c r="Q235" s="10" t="n"/>
      <c r="R235" s="10" t="n"/>
      <c r="S235" s="10" t="n"/>
      <c r="T235" s="10" t="n"/>
      <c r="U235" s="10" t="n"/>
      <c r="V235" s="10" t="n"/>
      <c r="W235" s="10" t="n"/>
      <c r="X235" s="10" t="n"/>
      <c r="Y235" s="11" t="n"/>
      <c r="Z235" s="11" t="n"/>
      <c r="AA235" s="11" t="n"/>
      <c r="AB235" s="11" t="n"/>
      <c r="AC235" s="11" t="n"/>
      <c r="AD235" s="11" t="n"/>
      <c r="AE235" s="10" t="n"/>
      <c r="AF235" s="10" t="n"/>
      <c r="AG235" s="10" t="n"/>
      <c r="AH235" s="10" t="n"/>
      <c r="AI235" s="13" t="n"/>
      <c r="AJ235" s="13" t="n"/>
      <c r="AK235" s="13" t="n"/>
      <c r="AL235" s="13" t="n"/>
      <c r="AM235" s="13" t="n"/>
      <c r="AN235" s="13" t="n"/>
      <c r="AO235" s="13" t="n"/>
      <c r="AP235" s="14" t="n"/>
      <c r="AQ235" s="14" t="n"/>
      <c r="AR235" s="14" t="n"/>
      <c r="AS235" s="13" t="n"/>
      <c r="AT235" s="13" t="n"/>
      <c r="AU235" s="10" t="n"/>
      <c r="AV235" s="10" t="n"/>
      <c r="AW235" s="10" t="n"/>
      <c r="AX235" s="10" t="n"/>
      <c r="AY235" s="10" t="n"/>
      <c r="AZ235" s="10" t="n"/>
      <c r="BA235" s="10" t="n"/>
      <c r="BB235" s="10" t="n"/>
      <c r="BC235" s="10" t="n"/>
      <c r="BD235" s="11" t="n"/>
      <c r="BE235" s="10" t="n"/>
      <c r="BF235" s="10" t="n"/>
      <c r="BG235" s="10" t="n"/>
      <c r="BH235" s="10" t="n"/>
      <c r="BI235" s="10" t="n"/>
      <c r="BJ235" s="10" t="n"/>
      <c r="BK235" s="10" t="n"/>
      <c r="BL235" s="10" t="n"/>
      <c r="BM235" s="10" t="n"/>
    </row>
    <row r="236" ht="15.75" customHeight="1" s="218">
      <c r="A236" s="10" t="n"/>
      <c r="B236" s="10" t="n"/>
      <c r="C236" s="10" t="n"/>
      <c r="D236" s="10" t="n"/>
      <c r="E236" s="10" t="n"/>
      <c r="F236" s="10" t="n"/>
      <c r="G236" s="11" t="n"/>
      <c r="H236" s="10" t="n"/>
      <c r="I236" s="10" t="n"/>
      <c r="J236" s="10" t="n"/>
      <c r="K236" s="10" t="n"/>
      <c r="L236" s="10" t="n"/>
      <c r="M236" s="13" t="n"/>
      <c r="N236" s="13" t="n"/>
      <c r="O236" s="13" t="n"/>
      <c r="P236" s="13" t="n"/>
      <c r="Q236" s="10" t="n"/>
      <c r="R236" s="10" t="n"/>
      <c r="S236" s="10" t="n"/>
      <c r="T236" s="10" t="n"/>
      <c r="U236" s="10" t="n"/>
      <c r="V236" s="10" t="n"/>
      <c r="W236" s="10" t="n"/>
      <c r="X236" s="10" t="n"/>
      <c r="Y236" s="11" t="n"/>
      <c r="Z236" s="11" t="n"/>
      <c r="AA236" s="11" t="n"/>
      <c r="AB236" s="11" t="n"/>
      <c r="AC236" s="11" t="n"/>
      <c r="AD236" s="11" t="n"/>
      <c r="AE236" s="10" t="n"/>
      <c r="AF236" s="10" t="n"/>
      <c r="AG236" s="10" t="n"/>
      <c r="AH236" s="10" t="n"/>
      <c r="AI236" s="13" t="n"/>
      <c r="AJ236" s="13" t="n"/>
      <c r="AK236" s="13" t="n"/>
      <c r="AL236" s="13" t="n"/>
      <c r="AM236" s="13" t="n"/>
      <c r="AN236" s="13" t="n"/>
      <c r="AO236" s="13" t="n"/>
      <c r="AP236" s="14" t="n"/>
      <c r="AQ236" s="14" t="n"/>
      <c r="AR236" s="14" t="n"/>
      <c r="AS236" s="13" t="n"/>
      <c r="AT236" s="13" t="n"/>
      <c r="AU236" s="10" t="n"/>
      <c r="AV236" s="10" t="n"/>
      <c r="AW236" s="10" t="n"/>
      <c r="AX236" s="10" t="n"/>
      <c r="AY236" s="10" t="n"/>
      <c r="AZ236" s="10" t="n"/>
      <c r="BA236" s="10" t="n"/>
      <c r="BB236" s="10" t="n"/>
      <c r="BC236" s="10" t="n"/>
      <c r="BD236" s="11" t="n"/>
      <c r="BE236" s="10" t="n"/>
      <c r="BF236" s="10" t="n"/>
      <c r="BG236" s="10" t="n"/>
      <c r="BH236" s="10" t="n"/>
      <c r="BI236" s="10" t="n"/>
      <c r="BJ236" s="10" t="n"/>
      <c r="BK236" s="10" t="n"/>
      <c r="BL236" s="10" t="n"/>
      <c r="BM236" s="10" t="n"/>
    </row>
    <row r="237" ht="15.75" customHeight="1" s="218">
      <c r="A237" s="10" t="n"/>
      <c r="B237" s="10" t="n"/>
      <c r="C237" s="10" t="n"/>
      <c r="D237" s="10" t="n"/>
      <c r="E237" s="10" t="n"/>
      <c r="F237" s="10" t="n"/>
      <c r="G237" s="11" t="n"/>
      <c r="H237" s="10" t="n"/>
      <c r="I237" s="10" t="n"/>
      <c r="J237" s="10" t="n"/>
      <c r="K237" s="10" t="n"/>
      <c r="L237" s="10" t="n"/>
      <c r="M237" s="13" t="n"/>
      <c r="N237" s="13" t="n"/>
      <c r="O237" s="13" t="n"/>
      <c r="P237" s="13" t="n"/>
      <c r="Q237" s="10" t="n"/>
      <c r="R237" s="10" t="n"/>
      <c r="S237" s="10" t="n"/>
      <c r="T237" s="10" t="n"/>
      <c r="U237" s="10" t="n"/>
      <c r="V237" s="10" t="n"/>
      <c r="W237" s="10" t="n"/>
      <c r="X237" s="10" t="n"/>
      <c r="Y237" s="11" t="n"/>
      <c r="Z237" s="11" t="n"/>
      <c r="AA237" s="11" t="n"/>
      <c r="AB237" s="11" t="n"/>
      <c r="AC237" s="11" t="n"/>
      <c r="AD237" s="11" t="n"/>
      <c r="AE237" s="10" t="n"/>
      <c r="AF237" s="10" t="n"/>
      <c r="AG237" s="10" t="n"/>
      <c r="AH237" s="10" t="n"/>
      <c r="AI237" s="13" t="n"/>
      <c r="AJ237" s="13" t="n"/>
      <c r="AK237" s="13" t="n"/>
      <c r="AL237" s="13" t="n"/>
      <c r="AM237" s="13" t="n"/>
      <c r="AN237" s="13" t="n"/>
      <c r="AO237" s="13" t="n"/>
      <c r="AP237" s="14" t="n"/>
      <c r="AQ237" s="14" t="n"/>
      <c r="AR237" s="14" t="n"/>
      <c r="AS237" s="13" t="n"/>
      <c r="AT237" s="13" t="n"/>
      <c r="AU237" s="10" t="n"/>
      <c r="AV237" s="10" t="n"/>
      <c r="AW237" s="10" t="n"/>
      <c r="AX237" s="10" t="n"/>
      <c r="AY237" s="10" t="n"/>
      <c r="AZ237" s="10" t="n"/>
      <c r="BA237" s="10" t="n"/>
      <c r="BB237" s="10" t="n"/>
      <c r="BC237" s="10" t="n"/>
      <c r="BD237" s="11" t="n"/>
      <c r="BE237" s="10" t="n"/>
      <c r="BF237" s="10" t="n"/>
      <c r="BG237" s="10" t="n"/>
      <c r="BH237" s="10" t="n"/>
      <c r="BI237" s="10" t="n"/>
      <c r="BJ237" s="10" t="n"/>
      <c r="BK237" s="10" t="n"/>
      <c r="BL237" s="10" t="n"/>
      <c r="BM237" s="10" t="n"/>
    </row>
    <row r="238" ht="15.75" customHeight="1" s="218">
      <c r="A238" s="10" t="n"/>
      <c r="B238" s="10" t="n"/>
      <c r="C238" s="10" t="n"/>
      <c r="D238" s="10" t="n"/>
      <c r="E238" s="10" t="n"/>
      <c r="F238" s="10" t="n"/>
      <c r="G238" s="11" t="n"/>
      <c r="H238" s="10" t="n"/>
      <c r="I238" s="10" t="n"/>
      <c r="J238" s="10" t="n"/>
      <c r="K238" s="10" t="n"/>
      <c r="L238" s="10" t="n"/>
      <c r="M238" s="13" t="n"/>
      <c r="N238" s="13" t="n"/>
      <c r="O238" s="13" t="n"/>
      <c r="P238" s="13" t="n"/>
      <c r="Q238" s="10" t="n"/>
      <c r="R238" s="10" t="n"/>
      <c r="S238" s="10" t="n"/>
      <c r="T238" s="10" t="n"/>
      <c r="U238" s="10" t="n"/>
      <c r="V238" s="10" t="n"/>
      <c r="W238" s="10" t="n"/>
      <c r="X238" s="10" t="n"/>
      <c r="Y238" s="11" t="n"/>
      <c r="Z238" s="11" t="n"/>
      <c r="AA238" s="11" t="n"/>
      <c r="AB238" s="11" t="n"/>
      <c r="AC238" s="11" t="n"/>
      <c r="AD238" s="11" t="n"/>
      <c r="AE238" s="10" t="n"/>
      <c r="AF238" s="10" t="n"/>
      <c r="AG238" s="10" t="n"/>
      <c r="AH238" s="10" t="n"/>
      <c r="AI238" s="13" t="n"/>
      <c r="AJ238" s="13" t="n"/>
      <c r="AK238" s="13" t="n"/>
      <c r="AL238" s="13" t="n"/>
      <c r="AM238" s="13" t="n"/>
      <c r="AN238" s="13" t="n"/>
      <c r="AO238" s="13" t="n"/>
      <c r="AP238" s="14" t="n"/>
      <c r="AQ238" s="14" t="n"/>
      <c r="AR238" s="14" t="n"/>
      <c r="AS238" s="13" t="n"/>
      <c r="AT238" s="13" t="n"/>
      <c r="AU238" s="10" t="n"/>
      <c r="AV238" s="10" t="n"/>
      <c r="AW238" s="10" t="n"/>
      <c r="AX238" s="10" t="n"/>
      <c r="AY238" s="10" t="n"/>
      <c r="AZ238" s="10" t="n"/>
      <c r="BA238" s="10" t="n"/>
      <c r="BB238" s="10" t="n"/>
      <c r="BC238" s="10" t="n"/>
      <c r="BD238" s="11" t="n"/>
      <c r="BE238" s="10" t="n"/>
      <c r="BF238" s="10" t="n"/>
      <c r="BG238" s="10" t="n"/>
      <c r="BH238" s="10" t="n"/>
      <c r="BI238" s="10" t="n"/>
      <c r="BJ238" s="10" t="n"/>
      <c r="BK238" s="10" t="n"/>
      <c r="BL238" s="10" t="n"/>
      <c r="BM238" s="10" t="n"/>
    </row>
    <row r="239" ht="15.75" customHeight="1" s="218">
      <c r="A239" s="10" t="n"/>
      <c r="B239" s="10" t="n"/>
      <c r="C239" s="10" t="n"/>
      <c r="D239" s="10" t="n"/>
      <c r="E239" s="10" t="n"/>
      <c r="F239" s="10" t="n"/>
      <c r="G239" s="11" t="n"/>
      <c r="H239" s="10" t="n"/>
      <c r="I239" s="10" t="n"/>
      <c r="J239" s="10" t="n"/>
      <c r="K239" s="10" t="n"/>
      <c r="L239" s="10" t="n"/>
      <c r="M239" s="13" t="n"/>
      <c r="N239" s="13" t="n"/>
      <c r="O239" s="13" t="n"/>
      <c r="P239" s="13" t="n"/>
      <c r="Q239" s="10" t="n"/>
      <c r="R239" s="10" t="n"/>
      <c r="S239" s="10" t="n"/>
      <c r="T239" s="10" t="n"/>
      <c r="U239" s="10" t="n"/>
      <c r="V239" s="10" t="n"/>
      <c r="W239" s="10" t="n"/>
      <c r="X239" s="10" t="n"/>
      <c r="Y239" s="11" t="n"/>
      <c r="Z239" s="11" t="n"/>
      <c r="AA239" s="11" t="n"/>
      <c r="AB239" s="11" t="n"/>
      <c r="AC239" s="11" t="n"/>
      <c r="AD239" s="11" t="n"/>
      <c r="AE239" s="10" t="n"/>
      <c r="AF239" s="10" t="n"/>
      <c r="AG239" s="10" t="n"/>
      <c r="AH239" s="10" t="n"/>
      <c r="AI239" s="13" t="n"/>
      <c r="AJ239" s="13" t="n"/>
      <c r="AK239" s="13" t="n"/>
      <c r="AL239" s="13" t="n"/>
      <c r="AM239" s="13" t="n"/>
      <c r="AN239" s="13" t="n"/>
      <c r="AO239" s="13" t="n"/>
      <c r="AP239" s="14" t="n"/>
      <c r="AQ239" s="14" t="n"/>
      <c r="AR239" s="14" t="n"/>
      <c r="AS239" s="13" t="n"/>
      <c r="AT239" s="13" t="n"/>
      <c r="AU239" s="10" t="n"/>
      <c r="AV239" s="10" t="n"/>
      <c r="AW239" s="10" t="n"/>
      <c r="AX239" s="10" t="n"/>
      <c r="AY239" s="10" t="n"/>
      <c r="AZ239" s="10" t="n"/>
      <c r="BA239" s="10" t="n"/>
      <c r="BB239" s="10" t="n"/>
      <c r="BC239" s="10" t="n"/>
      <c r="BD239" s="11" t="n"/>
      <c r="BE239" s="10" t="n"/>
      <c r="BF239" s="10" t="n"/>
      <c r="BG239" s="10" t="n"/>
      <c r="BH239" s="10" t="n"/>
      <c r="BI239" s="10" t="n"/>
      <c r="BJ239" s="10" t="n"/>
      <c r="BK239" s="10" t="n"/>
      <c r="BL239" s="10" t="n"/>
      <c r="BM239" s="10" t="n"/>
    </row>
    <row r="240" ht="15.75" customHeight="1" s="218">
      <c r="A240" s="10" t="n"/>
      <c r="B240" s="10" t="n"/>
      <c r="C240" s="10" t="n"/>
      <c r="D240" s="10" t="n"/>
      <c r="E240" s="10" t="n"/>
      <c r="F240" s="10" t="n"/>
      <c r="G240" s="11" t="n"/>
      <c r="H240" s="10" t="n"/>
      <c r="I240" s="10" t="n"/>
      <c r="J240" s="10" t="n"/>
      <c r="K240" s="10" t="n"/>
      <c r="L240" s="10" t="n"/>
      <c r="M240" s="13" t="n"/>
      <c r="N240" s="13" t="n"/>
      <c r="O240" s="13" t="n"/>
      <c r="P240" s="13" t="n"/>
      <c r="Q240" s="10" t="n"/>
      <c r="R240" s="10" t="n"/>
      <c r="S240" s="10" t="n"/>
      <c r="T240" s="10" t="n"/>
      <c r="U240" s="10" t="n"/>
      <c r="V240" s="10" t="n"/>
      <c r="W240" s="10" t="n"/>
      <c r="X240" s="10" t="n"/>
      <c r="Y240" s="11" t="n"/>
      <c r="Z240" s="11" t="n"/>
      <c r="AA240" s="11" t="n"/>
      <c r="AB240" s="11" t="n"/>
      <c r="AC240" s="11" t="n"/>
      <c r="AD240" s="11" t="n"/>
      <c r="AE240" s="10" t="n"/>
      <c r="AF240" s="10" t="n"/>
      <c r="AG240" s="10" t="n"/>
      <c r="AH240" s="10" t="n"/>
      <c r="AI240" s="13" t="n"/>
      <c r="AJ240" s="13" t="n"/>
      <c r="AK240" s="13" t="n"/>
      <c r="AL240" s="13" t="n"/>
      <c r="AM240" s="13" t="n"/>
      <c r="AN240" s="13" t="n"/>
      <c r="AO240" s="13" t="n"/>
      <c r="AP240" s="14" t="n"/>
      <c r="AQ240" s="14" t="n"/>
      <c r="AR240" s="14" t="n"/>
      <c r="AS240" s="13" t="n"/>
      <c r="AT240" s="13" t="n"/>
      <c r="AU240" s="10" t="n"/>
      <c r="AV240" s="10" t="n"/>
      <c r="AW240" s="10" t="n"/>
      <c r="AX240" s="10" t="n"/>
      <c r="AY240" s="10" t="n"/>
      <c r="AZ240" s="10" t="n"/>
      <c r="BA240" s="10" t="n"/>
      <c r="BB240" s="10" t="n"/>
      <c r="BC240" s="10" t="n"/>
      <c r="BD240" s="11" t="n"/>
      <c r="BE240" s="10" t="n"/>
      <c r="BF240" s="10" t="n"/>
      <c r="BG240" s="10" t="n"/>
      <c r="BH240" s="10" t="n"/>
      <c r="BI240" s="10" t="n"/>
      <c r="BJ240" s="10" t="n"/>
      <c r="BK240" s="10" t="n"/>
      <c r="BL240" s="10" t="n"/>
      <c r="BM240" s="10" t="n"/>
    </row>
    <row r="241" ht="15.75" customHeight="1" s="218">
      <c r="A241" s="10" t="n"/>
      <c r="B241" s="10" t="n"/>
      <c r="C241" s="10" t="n"/>
      <c r="D241" s="10" t="n"/>
      <c r="E241" s="10" t="n"/>
      <c r="F241" s="10" t="n"/>
      <c r="G241" s="11" t="n"/>
      <c r="H241" s="10" t="n"/>
      <c r="I241" s="10" t="n"/>
      <c r="J241" s="10" t="n"/>
      <c r="K241" s="10" t="n"/>
      <c r="L241" s="10" t="n"/>
      <c r="M241" s="13" t="n"/>
      <c r="N241" s="13" t="n"/>
      <c r="O241" s="13" t="n"/>
      <c r="P241" s="13" t="n"/>
      <c r="Q241" s="10" t="n"/>
      <c r="R241" s="10" t="n"/>
      <c r="S241" s="10" t="n"/>
      <c r="T241" s="10" t="n"/>
      <c r="U241" s="10" t="n"/>
      <c r="V241" s="10" t="n"/>
      <c r="W241" s="10" t="n"/>
      <c r="X241" s="10" t="n"/>
      <c r="Y241" s="11" t="n"/>
      <c r="Z241" s="11" t="n"/>
      <c r="AA241" s="11" t="n"/>
      <c r="AB241" s="11" t="n"/>
      <c r="AC241" s="11" t="n"/>
      <c r="AD241" s="11" t="n"/>
      <c r="AE241" s="10" t="n"/>
      <c r="AF241" s="10" t="n"/>
      <c r="AG241" s="10" t="n"/>
      <c r="AH241" s="10" t="n"/>
      <c r="AI241" s="13" t="n"/>
      <c r="AJ241" s="13" t="n"/>
      <c r="AK241" s="13" t="n"/>
      <c r="AL241" s="13" t="n"/>
      <c r="AM241" s="13" t="n"/>
      <c r="AN241" s="13" t="n"/>
      <c r="AO241" s="13" t="n"/>
      <c r="AP241" s="14" t="n"/>
      <c r="AQ241" s="14" t="n"/>
      <c r="AR241" s="14" t="n"/>
      <c r="AS241" s="13" t="n"/>
      <c r="AT241" s="13" t="n"/>
      <c r="AU241" s="10" t="n"/>
      <c r="AV241" s="10" t="n"/>
      <c r="AW241" s="10" t="n"/>
      <c r="AX241" s="10" t="n"/>
      <c r="AY241" s="10" t="n"/>
      <c r="AZ241" s="10" t="n"/>
      <c r="BA241" s="10" t="n"/>
      <c r="BB241" s="10" t="n"/>
      <c r="BC241" s="10" t="n"/>
      <c r="BD241" s="11" t="n"/>
      <c r="BE241" s="10" t="n"/>
      <c r="BF241" s="10" t="n"/>
      <c r="BG241" s="10" t="n"/>
      <c r="BH241" s="10" t="n"/>
      <c r="BI241" s="10" t="n"/>
      <c r="BJ241" s="10" t="n"/>
      <c r="BK241" s="10" t="n"/>
      <c r="BL241" s="10" t="n"/>
      <c r="BM241" s="10" t="n"/>
    </row>
    <row r="242" ht="15.75" customHeight="1" s="218">
      <c r="A242" s="10" t="n"/>
      <c r="B242" s="10" t="n"/>
      <c r="C242" s="10" t="n"/>
      <c r="D242" s="10" t="n"/>
      <c r="E242" s="10" t="n"/>
      <c r="F242" s="10" t="n"/>
      <c r="G242" s="11" t="n"/>
      <c r="H242" s="10" t="n"/>
      <c r="I242" s="10" t="n"/>
      <c r="J242" s="10" t="n"/>
      <c r="K242" s="10" t="n"/>
      <c r="L242" s="10" t="n"/>
      <c r="M242" s="13" t="n"/>
      <c r="N242" s="13" t="n"/>
      <c r="O242" s="13" t="n"/>
      <c r="P242" s="13" t="n"/>
      <c r="Q242" s="10" t="n"/>
      <c r="R242" s="10" t="n"/>
      <c r="S242" s="10" t="n"/>
      <c r="T242" s="10" t="n"/>
      <c r="U242" s="10" t="n"/>
      <c r="V242" s="10" t="n"/>
      <c r="W242" s="10" t="n"/>
      <c r="X242" s="10" t="n"/>
      <c r="Y242" s="11" t="n"/>
      <c r="Z242" s="11" t="n"/>
      <c r="AA242" s="11" t="n"/>
      <c r="AB242" s="11" t="n"/>
      <c r="AC242" s="11" t="n"/>
      <c r="AD242" s="11" t="n"/>
      <c r="AE242" s="10" t="n"/>
      <c r="AF242" s="10" t="n"/>
      <c r="AG242" s="10" t="n"/>
      <c r="AH242" s="10" t="n"/>
      <c r="AI242" s="13" t="n"/>
      <c r="AJ242" s="13" t="n"/>
      <c r="AK242" s="13" t="n"/>
      <c r="AL242" s="13" t="n"/>
      <c r="AM242" s="13" t="n"/>
      <c r="AN242" s="13" t="n"/>
      <c r="AO242" s="13" t="n"/>
      <c r="AP242" s="14" t="n"/>
      <c r="AQ242" s="14" t="n"/>
      <c r="AR242" s="14" t="n"/>
      <c r="AS242" s="13" t="n"/>
      <c r="AT242" s="13" t="n"/>
      <c r="AU242" s="10" t="n"/>
      <c r="AV242" s="10" t="n"/>
      <c r="AW242" s="10" t="n"/>
      <c r="AX242" s="10" t="n"/>
      <c r="AY242" s="10" t="n"/>
      <c r="AZ242" s="10" t="n"/>
      <c r="BA242" s="10" t="n"/>
      <c r="BB242" s="10" t="n"/>
      <c r="BC242" s="10" t="n"/>
      <c r="BD242" s="11" t="n"/>
      <c r="BE242" s="10" t="n"/>
      <c r="BF242" s="10" t="n"/>
      <c r="BG242" s="10" t="n"/>
      <c r="BH242" s="10" t="n"/>
      <c r="BI242" s="10" t="n"/>
      <c r="BJ242" s="10" t="n"/>
      <c r="BK242" s="10" t="n"/>
      <c r="BL242" s="10" t="n"/>
      <c r="BM242" s="10" t="n"/>
    </row>
    <row r="243" ht="15.75" customHeight="1" s="218">
      <c r="A243" s="10" t="n"/>
      <c r="B243" s="10" t="n"/>
      <c r="C243" s="10" t="n"/>
      <c r="D243" s="10" t="n"/>
      <c r="E243" s="10" t="n"/>
      <c r="F243" s="10" t="n"/>
      <c r="G243" s="11" t="n"/>
      <c r="H243" s="10" t="n"/>
      <c r="I243" s="10" t="n"/>
      <c r="J243" s="10" t="n"/>
      <c r="K243" s="10" t="n"/>
      <c r="L243" s="10" t="n"/>
      <c r="M243" s="13" t="n"/>
      <c r="N243" s="13" t="n"/>
      <c r="O243" s="13" t="n"/>
      <c r="P243" s="13" t="n"/>
      <c r="Q243" s="10" t="n"/>
      <c r="R243" s="10" t="n"/>
      <c r="S243" s="10" t="n"/>
      <c r="T243" s="10" t="n"/>
      <c r="U243" s="10" t="n"/>
      <c r="V243" s="10" t="n"/>
      <c r="W243" s="10" t="n"/>
      <c r="X243" s="10" t="n"/>
      <c r="Y243" s="11" t="n"/>
      <c r="Z243" s="11" t="n"/>
      <c r="AA243" s="11" t="n"/>
      <c r="AB243" s="11" t="n"/>
      <c r="AC243" s="11" t="n"/>
      <c r="AD243" s="11" t="n"/>
      <c r="AE243" s="10" t="n"/>
      <c r="AF243" s="10" t="n"/>
      <c r="AG243" s="10" t="n"/>
      <c r="AH243" s="10" t="n"/>
      <c r="AI243" s="13" t="n"/>
      <c r="AJ243" s="13" t="n"/>
      <c r="AK243" s="13" t="n"/>
      <c r="AL243" s="13" t="n"/>
      <c r="AM243" s="13" t="n"/>
      <c r="AN243" s="13" t="n"/>
      <c r="AO243" s="13" t="n"/>
      <c r="AP243" s="14" t="n"/>
      <c r="AQ243" s="14" t="n"/>
      <c r="AR243" s="14" t="n"/>
      <c r="AS243" s="13" t="n"/>
      <c r="AT243" s="13" t="n"/>
      <c r="AU243" s="10" t="n"/>
      <c r="AV243" s="10" t="n"/>
      <c r="AW243" s="10" t="n"/>
      <c r="AX243" s="10" t="n"/>
      <c r="AY243" s="10" t="n"/>
      <c r="AZ243" s="10" t="n"/>
      <c r="BA243" s="10" t="n"/>
      <c r="BB243" s="10" t="n"/>
      <c r="BC243" s="10" t="n"/>
      <c r="BD243" s="11" t="n"/>
      <c r="BE243" s="10" t="n"/>
      <c r="BF243" s="10" t="n"/>
      <c r="BG243" s="10" t="n"/>
      <c r="BH243" s="10" t="n"/>
      <c r="BI243" s="10" t="n"/>
      <c r="BJ243" s="10" t="n"/>
      <c r="BK243" s="10" t="n"/>
      <c r="BL243" s="10" t="n"/>
      <c r="BM243" s="10" t="n"/>
    </row>
    <row r="244" ht="15.75" customHeight="1" s="218">
      <c r="A244" s="10" t="n"/>
      <c r="B244" s="10" t="n"/>
      <c r="C244" s="10" t="n"/>
      <c r="D244" s="10" t="n"/>
      <c r="E244" s="10" t="n"/>
      <c r="F244" s="10" t="n"/>
      <c r="G244" s="11" t="n"/>
      <c r="H244" s="10" t="n"/>
      <c r="I244" s="10" t="n"/>
      <c r="J244" s="10" t="n"/>
      <c r="K244" s="10" t="n"/>
      <c r="L244" s="10" t="n"/>
      <c r="M244" s="13" t="n"/>
      <c r="N244" s="13" t="n"/>
      <c r="O244" s="13" t="n"/>
      <c r="P244" s="13" t="n"/>
      <c r="Q244" s="10" t="n"/>
      <c r="R244" s="10" t="n"/>
      <c r="S244" s="10" t="n"/>
      <c r="T244" s="10" t="n"/>
      <c r="U244" s="10" t="n"/>
      <c r="V244" s="10" t="n"/>
      <c r="W244" s="10" t="n"/>
      <c r="X244" s="10" t="n"/>
      <c r="Y244" s="11" t="n"/>
      <c r="Z244" s="11" t="n"/>
      <c r="AA244" s="11" t="n"/>
      <c r="AB244" s="11" t="n"/>
      <c r="AC244" s="11" t="n"/>
      <c r="AD244" s="11" t="n"/>
      <c r="AE244" s="10" t="n"/>
      <c r="AF244" s="10" t="n"/>
      <c r="AG244" s="10" t="n"/>
      <c r="AH244" s="10" t="n"/>
      <c r="AI244" s="13" t="n"/>
      <c r="AJ244" s="13" t="n"/>
      <c r="AK244" s="13" t="n"/>
      <c r="AL244" s="13" t="n"/>
      <c r="AM244" s="13" t="n"/>
      <c r="AN244" s="13" t="n"/>
      <c r="AO244" s="13" t="n"/>
      <c r="AP244" s="14" t="n"/>
      <c r="AQ244" s="14" t="n"/>
      <c r="AR244" s="14" t="n"/>
      <c r="AS244" s="13" t="n"/>
      <c r="AT244" s="13" t="n"/>
      <c r="AU244" s="10" t="n"/>
      <c r="AV244" s="10" t="n"/>
      <c r="AW244" s="10" t="n"/>
      <c r="AX244" s="10" t="n"/>
      <c r="AY244" s="10" t="n"/>
      <c r="AZ244" s="10" t="n"/>
      <c r="BA244" s="10" t="n"/>
      <c r="BB244" s="10" t="n"/>
      <c r="BC244" s="10" t="n"/>
      <c r="BD244" s="11" t="n"/>
      <c r="BE244" s="10" t="n"/>
      <c r="BF244" s="10" t="n"/>
      <c r="BG244" s="10" t="n"/>
      <c r="BH244" s="10" t="n"/>
      <c r="BI244" s="10" t="n"/>
      <c r="BJ244" s="10" t="n"/>
      <c r="BK244" s="10" t="n"/>
      <c r="BL244" s="10" t="n"/>
      <c r="BM244" s="10" t="n"/>
    </row>
    <row r="245" ht="15.75" customHeight="1" s="218">
      <c r="A245" s="10" t="n"/>
      <c r="B245" s="10" t="n"/>
      <c r="C245" s="10" t="n"/>
      <c r="D245" s="10" t="n"/>
      <c r="E245" s="10" t="n"/>
      <c r="F245" s="10" t="n"/>
      <c r="G245" s="11" t="n"/>
      <c r="H245" s="10" t="n"/>
      <c r="I245" s="10" t="n"/>
      <c r="J245" s="10" t="n"/>
      <c r="K245" s="10" t="n"/>
      <c r="L245" s="10" t="n"/>
      <c r="M245" s="13" t="n"/>
      <c r="N245" s="13" t="n"/>
      <c r="O245" s="13" t="n"/>
      <c r="P245" s="13" t="n"/>
      <c r="Q245" s="10" t="n"/>
      <c r="R245" s="10" t="n"/>
      <c r="S245" s="10" t="n"/>
      <c r="T245" s="10" t="n"/>
      <c r="U245" s="10" t="n"/>
      <c r="V245" s="10" t="n"/>
      <c r="W245" s="10" t="n"/>
      <c r="X245" s="10" t="n"/>
      <c r="Y245" s="11" t="n"/>
      <c r="Z245" s="11" t="n"/>
      <c r="AA245" s="11" t="n"/>
      <c r="AB245" s="11" t="n"/>
      <c r="AC245" s="11" t="n"/>
      <c r="AD245" s="11" t="n"/>
      <c r="AE245" s="10" t="n"/>
      <c r="AF245" s="10" t="n"/>
      <c r="AG245" s="10" t="n"/>
      <c r="AH245" s="10" t="n"/>
      <c r="AI245" s="13" t="n"/>
      <c r="AJ245" s="13" t="n"/>
      <c r="AK245" s="13" t="n"/>
      <c r="AL245" s="13" t="n"/>
      <c r="AM245" s="13" t="n"/>
      <c r="AN245" s="13" t="n"/>
      <c r="AO245" s="13" t="n"/>
      <c r="AP245" s="14" t="n"/>
      <c r="AQ245" s="14" t="n"/>
      <c r="AR245" s="14" t="n"/>
      <c r="AS245" s="13" t="n"/>
      <c r="AT245" s="13" t="n"/>
      <c r="AU245" s="10" t="n"/>
      <c r="AV245" s="10" t="n"/>
      <c r="AW245" s="10" t="n"/>
      <c r="AX245" s="10" t="n"/>
      <c r="AY245" s="10" t="n"/>
      <c r="AZ245" s="10" t="n"/>
      <c r="BA245" s="10" t="n"/>
      <c r="BB245" s="10" t="n"/>
      <c r="BC245" s="10" t="n"/>
      <c r="BD245" s="11" t="n"/>
      <c r="BE245" s="10" t="n"/>
      <c r="BF245" s="10" t="n"/>
      <c r="BG245" s="10" t="n"/>
      <c r="BH245" s="10" t="n"/>
      <c r="BI245" s="10" t="n"/>
      <c r="BJ245" s="10" t="n"/>
      <c r="BK245" s="10" t="n"/>
      <c r="BL245" s="10" t="n"/>
      <c r="BM245" s="10" t="n"/>
    </row>
    <row r="246" ht="15.75" customHeight="1" s="218">
      <c r="A246" s="10" t="n"/>
      <c r="B246" s="10" t="n"/>
      <c r="C246" s="10" t="n"/>
      <c r="D246" s="10" t="n"/>
      <c r="E246" s="10" t="n"/>
      <c r="F246" s="10" t="n"/>
      <c r="G246" s="11" t="n"/>
      <c r="H246" s="10" t="n"/>
      <c r="I246" s="10" t="n"/>
      <c r="J246" s="10" t="n"/>
      <c r="K246" s="10" t="n"/>
      <c r="L246" s="10" t="n"/>
      <c r="M246" s="13" t="n"/>
      <c r="N246" s="13" t="n"/>
      <c r="O246" s="13" t="n"/>
      <c r="P246" s="13" t="n"/>
      <c r="Q246" s="10" t="n"/>
      <c r="R246" s="10" t="n"/>
      <c r="S246" s="10" t="n"/>
      <c r="T246" s="10" t="n"/>
      <c r="U246" s="10" t="n"/>
      <c r="V246" s="10" t="n"/>
      <c r="W246" s="10" t="n"/>
      <c r="X246" s="10" t="n"/>
      <c r="Y246" s="11" t="n"/>
      <c r="Z246" s="11" t="n"/>
      <c r="AA246" s="11" t="n"/>
      <c r="AB246" s="11" t="n"/>
      <c r="AC246" s="11" t="n"/>
      <c r="AD246" s="11" t="n"/>
      <c r="AE246" s="10" t="n"/>
      <c r="AF246" s="10" t="n"/>
      <c r="AG246" s="10" t="n"/>
      <c r="AH246" s="10" t="n"/>
      <c r="AI246" s="13" t="n"/>
      <c r="AJ246" s="13" t="n"/>
      <c r="AK246" s="13" t="n"/>
      <c r="AL246" s="13" t="n"/>
      <c r="AM246" s="13" t="n"/>
      <c r="AN246" s="13" t="n"/>
      <c r="AO246" s="13" t="n"/>
      <c r="AP246" s="14" t="n"/>
      <c r="AQ246" s="14" t="n"/>
      <c r="AR246" s="14" t="n"/>
      <c r="AS246" s="13" t="n"/>
      <c r="AT246" s="13" t="n"/>
      <c r="AU246" s="10" t="n"/>
      <c r="AV246" s="10" t="n"/>
      <c r="AW246" s="10" t="n"/>
      <c r="AX246" s="10" t="n"/>
      <c r="AY246" s="10" t="n"/>
      <c r="AZ246" s="10" t="n"/>
      <c r="BA246" s="10" t="n"/>
      <c r="BB246" s="10" t="n"/>
      <c r="BC246" s="10" t="n"/>
      <c r="BD246" s="11" t="n"/>
      <c r="BE246" s="10" t="n"/>
      <c r="BF246" s="10" t="n"/>
      <c r="BG246" s="10" t="n"/>
      <c r="BH246" s="10" t="n"/>
      <c r="BI246" s="10" t="n"/>
      <c r="BJ246" s="10" t="n"/>
      <c r="BK246" s="10" t="n"/>
      <c r="BL246" s="10" t="n"/>
      <c r="BM246" s="10" t="n"/>
    </row>
    <row r="247" ht="15.75" customHeight="1" s="218">
      <c r="A247" s="10" t="n"/>
      <c r="B247" s="10" t="n"/>
      <c r="C247" s="10" t="n"/>
      <c r="D247" s="10" t="n"/>
      <c r="E247" s="10" t="n"/>
      <c r="F247" s="10" t="n"/>
      <c r="G247" s="11" t="n"/>
      <c r="H247" s="10" t="n"/>
      <c r="I247" s="10" t="n"/>
      <c r="J247" s="10" t="n"/>
      <c r="K247" s="10" t="n"/>
      <c r="L247" s="10" t="n"/>
      <c r="M247" s="13" t="n"/>
      <c r="N247" s="13" t="n"/>
      <c r="O247" s="13" t="n"/>
      <c r="P247" s="13" t="n"/>
      <c r="Q247" s="10" t="n"/>
      <c r="R247" s="10" t="n"/>
      <c r="S247" s="10" t="n"/>
      <c r="T247" s="10" t="n"/>
      <c r="U247" s="10" t="n"/>
      <c r="V247" s="10" t="n"/>
      <c r="W247" s="10" t="n"/>
      <c r="X247" s="10" t="n"/>
      <c r="Y247" s="11" t="n"/>
      <c r="Z247" s="11" t="n"/>
      <c r="AA247" s="11" t="n"/>
      <c r="AB247" s="11" t="n"/>
      <c r="AC247" s="11" t="n"/>
      <c r="AD247" s="11" t="n"/>
      <c r="AE247" s="10" t="n"/>
      <c r="AF247" s="10" t="n"/>
      <c r="AG247" s="10" t="n"/>
      <c r="AH247" s="10" t="n"/>
      <c r="AI247" s="13" t="n"/>
      <c r="AJ247" s="13" t="n"/>
      <c r="AK247" s="13" t="n"/>
      <c r="AL247" s="13" t="n"/>
      <c r="AM247" s="13" t="n"/>
      <c r="AN247" s="13" t="n"/>
      <c r="AO247" s="13" t="n"/>
      <c r="AP247" s="14" t="n"/>
      <c r="AQ247" s="14" t="n"/>
      <c r="AR247" s="14" t="n"/>
      <c r="AS247" s="13" t="n"/>
      <c r="AT247" s="13" t="n"/>
      <c r="AU247" s="10" t="n"/>
      <c r="AV247" s="10" t="n"/>
      <c r="AW247" s="10" t="n"/>
      <c r="AX247" s="10" t="n"/>
      <c r="AY247" s="10" t="n"/>
      <c r="AZ247" s="10" t="n"/>
      <c r="BA247" s="10" t="n"/>
      <c r="BB247" s="10" t="n"/>
      <c r="BC247" s="10" t="n"/>
      <c r="BD247" s="11" t="n"/>
      <c r="BE247" s="10" t="n"/>
      <c r="BF247" s="10" t="n"/>
      <c r="BG247" s="10" t="n"/>
      <c r="BH247" s="10" t="n"/>
      <c r="BI247" s="10" t="n"/>
      <c r="BJ247" s="10" t="n"/>
      <c r="BK247" s="10" t="n"/>
      <c r="BL247" s="10" t="n"/>
      <c r="BM247" s="10" t="n"/>
    </row>
    <row r="248" ht="15.75" customHeight="1" s="218">
      <c r="A248" s="10" t="n"/>
      <c r="B248" s="10" t="n"/>
      <c r="C248" s="10" t="n"/>
      <c r="D248" s="10" t="n"/>
      <c r="E248" s="10" t="n"/>
      <c r="F248" s="10" t="n"/>
      <c r="G248" s="11" t="n"/>
      <c r="H248" s="10" t="n"/>
      <c r="I248" s="10" t="n"/>
      <c r="J248" s="10" t="n"/>
      <c r="K248" s="10" t="n"/>
      <c r="L248" s="10" t="n"/>
      <c r="M248" s="13" t="n"/>
      <c r="N248" s="13" t="n"/>
      <c r="O248" s="13" t="n"/>
      <c r="P248" s="13" t="n"/>
      <c r="Q248" s="10" t="n"/>
      <c r="R248" s="10" t="n"/>
      <c r="S248" s="10" t="n"/>
      <c r="T248" s="10" t="n"/>
      <c r="U248" s="10" t="n"/>
      <c r="V248" s="10" t="n"/>
      <c r="W248" s="10" t="n"/>
      <c r="X248" s="10" t="n"/>
      <c r="Y248" s="11" t="n"/>
      <c r="Z248" s="11" t="n"/>
      <c r="AA248" s="11" t="n"/>
      <c r="AB248" s="11" t="n"/>
      <c r="AC248" s="11" t="n"/>
      <c r="AD248" s="11" t="n"/>
      <c r="AE248" s="10" t="n"/>
      <c r="AF248" s="10" t="n"/>
      <c r="AG248" s="10" t="n"/>
      <c r="AH248" s="10" t="n"/>
      <c r="AI248" s="13" t="n"/>
      <c r="AJ248" s="13" t="n"/>
      <c r="AK248" s="13" t="n"/>
      <c r="AL248" s="13" t="n"/>
      <c r="AM248" s="13" t="n"/>
      <c r="AN248" s="13" t="n"/>
      <c r="AO248" s="13" t="n"/>
      <c r="AP248" s="14" t="n"/>
      <c r="AQ248" s="14" t="n"/>
      <c r="AR248" s="14" t="n"/>
      <c r="AS248" s="13" t="n"/>
      <c r="AT248" s="13" t="n"/>
      <c r="AU248" s="10" t="n"/>
      <c r="AV248" s="10" t="n"/>
      <c r="AW248" s="10" t="n"/>
      <c r="AX248" s="10" t="n"/>
      <c r="AY248" s="10" t="n"/>
      <c r="AZ248" s="10" t="n"/>
      <c r="BA248" s="10" t="n"/>
      <c r="BB248" s="10" t="n"/>
      <c r="BC248" s="10" t="n"/>
      <c r="BD248" s="11" t="n"/>
      <c r="BE248" s="10" t="n"/>
      <c r="BF248" s="10" t="n"/>
      <c r="BG248" s="10" t="n"/>
      <c r="BH248" s="10" t="n"/>
      <c r="BI248" s="10" t="n"/>
      <c r="BJ248" s="10" t="n"/>
      <c r="BK248" s="10" t="n"/>
      <c r="BL248" s="10" t="n"/>
      <c r="BM248" s="10" t="n"/>
    </row>
    <row r="249" ht="15.75" customHeight="1" s="218">
      <c r="A249" s="10" t="n"/>
      <c r="B249" s="10" t="n"/>
      <c r="C249" s="10" t="n"/>
      <c r="D249" s="10" t="n"/>
      <c r="E249" s="10" t="n"/>
      <c r="F249" s="10" t="n"/>
      <c r="G249" s="11" t="n"/>
      <c r="H249" s="10" t="n"/>
      <c r="I249" s="10" t="n"/>
      <c r="J249" s="10" t="n"/>
      <c r="K249" s="10" t="n"/>
      <c r="L249" s="10" t="n"/>
      <c r="M249" s="13" t="n"/>
      <c r="N249" s="13" t="n"/>
      <c r="O249" s="13" t="n"/>
      <c r="P249" s="13" t="n"/>
      <c r="Q249" s="10" t="n"/>
      <c r="R249" s="10" t="n"/>
      <c r="S249" s="10" t="n"/>
      <c r="T249" s="10" t="n"/>
      <c r="U249" s="10" t="n"/>
      <c r="V249" s="10" t="n"/>
      <c r="W249" s="10" t="n"/>
      <c r="X249" s="10" t="n"/>
      <c r="Y249" s="11" t="n"/>
      <c r="Z249" s="11" t="n"/>
      <c r="AA249" s="11" t="n"/>
      <c r="AB249" s="11" t="n"/>
      <c r="AC249" s="11" t="n"/>
      <c r="AD249" s="11" t="n"/>
      <c r="AE249" s="10" t="n"/>
      <c r="AF249" s="10" t="n"/>
      <c r="AG249" s="10" t="n"/>
      <c r="AH249" s="10" t="n"/>
      <c r="AI249" s="13" t="n"/>
      <c r="AJ249" s="13" t="n"/>
      <c r="AK249" s="13" t="n"/>
      <c r="AL249" s="13" t="n"/>
      <c r="AM249" s="13" t="n"/>
      <c r="AN249" s="13" t="n"/>
      <c r="AO249" s="13" t="n"/>
      <c r="AP249" s="14" t="n"/>
      <c r="AQ249" s="14" t="n"/>
      <c r="AR249" s="14" t="n"/>
      <c r="AS249" s="13" t="n"/>
      <c r="AT249" s="13" t="n"/>
      <c r="AU249" s="10" t="n"/>
      <c r="AV249" s="10" t="n"/>
      <c r="AW249" s="10" t="n"/>
      <c r="AX249" s="10" t="n"/>
      <c r="AY249" s="10" t="n"/>
      <c r="AZ249" s="10" t="n"/>
      <c r="BA249" s="10" t="n"/>
      <c r="BB249" s="10" t="n"/>
      <c r="BC249" s="10" t="n"/>
      <c r="BD249" s="11" t="n"/>
      <c r="BE249" s="10" t="n"/>
      <c r="BF249" s="10" t="n"/>
      <c r="BG249" s="10" t="n"/>
      <c r="BH249" s="10" t="n"/>
      <c r="BI249" s="10" t="n"/>
      <c r="BJ249" s="10" t="n"/>
      <c r="BK249" s="10" t="n"/>
      <c r="BL249" s="10" t="n"/>
      <c r="BM249" s="10" t="n"/>
    </row>
    <row r="250" ht="15.75" customHeight="1" s="218">
      <c r="A250" s="10" t="n"/>
      <c r="B250" s="10" t="n"/>
      <c r="C250" s="10" t="n"/>
      <c r="D250" s="10" t="n"/>
      <c r="E250" s="10" t="n"/>
      <c r="F250" s="10" t="n"/>
      <c r="G250" s="11" t="n"/>
      <c r="H250" s="10" t="n"/>
      <c r="I250" s="10" t="n"/>
      <c r="J250" s="10" t="n"/>
      <c r="K250" s="10" t="n"/>
      <c r="L250" s="10" t="n"/>
      <c r="M250" s="13" t="n"/>
      <c r="N250" s="13" t="n"/>
      <c r="O250" s="13" t="n"/>
      <c r="P250" s="13" t="n"/>
      <c r="Q250" s="10" t="n"/>
      <c r="R250" s="10" t="n"/>
      <c r="S250" s="10" t="n"/>
      <c r="T250" s="10" t="n"/>
      <c r="U250" s="10" t="n"/>
      <c r="V250" s="10" t="n"/>
      <c r="W250" s="10" t="n"/>
      <c r="X250" s="10" t="n"/>
      <c r="Y250" s="11" t="n"/>
      <c r="Z250" s="11" t="n"/>
      <c r="AA250" s="11" t="n"/>
      <c r="AB250" s="11" t="n"/>
      <c r="AC250" s="11" t="n"/>
      <c r="AD250" s="11" t="n"/>
      <c r="AE250" s="10" t="n"/>
      <c r="AF250" s="10" t="n"/>
      <c r="AG250" s="10" t="n"/>
      <c r="AH250" s="10" t="n"/>
      <c r="AI250" s="13" t="n"/>
      <c r="AJ250" s="13" t="n"/>
      <c r="AK250" s="13" t="n"/>
      <c r="AL250" s="13" t="n"/>
      <c r="AM250" s="13" t="n"/>
      <c r="AN250" s="13" t="n"/>
      <c r="AO250" s="13" t="n"/>
      <c r="AP250" s="14" t="n"/>
      <c r="AQ250" s="14" t="n"/>
      <c r="AR250" s="14" t="n"/>
      <c r="AS250" s="13" t="n"/>
      <c r="AT250" s="13" t="n"/>
      <c r="AU250" s="10" t="n"/>
      <c r="AV250" s="10" t="n"/>
      <c r="AW250" s="10" t="n"/>
      <c r="AX250" s="10" t="n"/>
      <c r="AY250" s="10" t="n"/>
      <c r="AZ250" s="10" t="n"/>
      <c r="BA250" s="10" t="n"/>
      <c r="BB250" s="10" t="n"/>
      <c r="BC250" s="10" t="n"/>
      <c r="BD250" s="11" t="n"/>
      <c r="BE250" s="10" t="n"/>
      <c r="BF250" s="10" t="n"/>
      <c r="BG250" s="10" t="n"/>
      <c r="BH250" s="10" t="n"/>
      <c r="BI250" s="10" t="n"/>
      <c r="BJ250" s="10" t="n"/>
      <c r="BK250" s="10" t="n"/>
      <c r="BL250" s="10" t="n"/>
      <c r="BM250" s="10" t="n"/>
    </row>
    <row r="251" ht="15.75" customHeight="1" s="218">
      <c r="A251" s="10" t="n"/>
      <c r="B251" s="10" t="n"/>
      <c r="C251" s="10" t="n"/>
      <c r="D251" s="10" t="n"/>
      <c r="E251" s="10" t="n"/>
      <c r="F251" s="10" t="n"/>
      <c r="G251" s="11" t="n"/>
      <c r="H251" s="10" t="n"/>
      <c r="I251" s="10" t="n"/>
      <c r="J251" s="10" t="n"/>
      <c r="K251" s="10" t="n"/>
      <c r="L251" s="10" t="n"/>
      <c r="M251" s="13" t="n"/>
      <c r="N251" s="13" t="n"/>
      <c r="O251" s="13" t="n"/>
      <c r="P251" s="13" t="n"/>
      <c r="Q251" s="10" t="n"/>
      <c r="R251" s="10" t="n"/>
      <c r="S251" s="10" t="n"/>
      <c r="T251" s="10" t="n"/>
      <c r="U251" s="10" t="n"/>
      <c r="V251" s="10" t="n"/>
      <c r="W251" s="10" t="n"/>
      <c r="X251" s="10" t="n"/>
      <c r="Y251" s="11" t="n"/>
      <c r="Z251" s="11" t="n"/>
      <c r="AA251" s="11" t="n"/>
      <c r="AB251" s="11" t="n"/>
      <c r="AC251" s="11" t="n"/>
      <c r="AD251" s="11" t="n"/>
      <c r="AE251" s="10" t="n"/>
      <c r="AF251" s="10" t="n"/>
      <c r="AG251" s="10" t="n"/>
      <c r="AH251" s="10" t="n"/>
      <c r="AI251" s="13" t="n"/>
      <c r="AJ251" s="13" t="n"/>
      <c r="AK251" s="13" t="n"/>
      <c r="AL251" s="13" t="n"/>
      <c r="AM251" s="13" t="n"/>
      <c r="AN251" s="13" t="n"/>
      <c r="AO251" s="13" t="n"/>
      <c r="AP251" s="14" t="n"/>
      <c r="AQ251" s="14" t="n"/>
      <c r="AR251" s="14" t="n"/>
      <c r="AS251" s="13" t="n"/>
      <c r="AT251" s="13" t="n"/>
      <c r="AU251" s="10" t="n"/>
      <c r="AV251" s="10" t="n"/>
      <c r="AW251" s="10" t="n"/>
      <c r="AX251" s="10" t="n"/>
      <c r="AY251" s="10" t="n"/>
      <c r="AZ251" s="10" t="n"/>
      <c r="BA251" s="10" t="n"/>
      <c r="BB251" s="10" t="n"/>
      <c r="BC251" s="10" t="n"/>
      <c r="BD251" s="11" t="n"/>
      <c r="BE251" s="10" t="n"/>
      <c r="BF251" s="10" t="n"/>
      <c r="BG251" s="10" t="n"/>
      <c r="BH251" s="10" t="n"/>
      <c r="BI251" s="10" t="n"/>
      <c r="BJ251" s="10" t="n"/>
      <c r="BK251" s="10" t="n"/>
      <c r="BL251" s="10" t="n"/>
      <c r="BM251" s="10" t="n"/>
    </row>
    <row r="252" ht="15.75" customHeight="1" s="218">
      <c r="A252" s="10" t="n"/>
      <c r="B252" s="10" t="n"/>
      <c r="C252" s="10" t="n"/>
      <c r="D252" s="10" t="n"/>
      <c r="E252" s="10" t="n"/>
      <c r="F252" s="10" t="n"/>
      <c r="G252" s="11" t="n"/>
      <c r="H252" s="10" t="n"/>
      <c r="I252" s="10" t="n"/>
      <c r="J252" s="10" t="n"/>
      <c r="K252" s="10" t="n"/>
      <c r="L252" s="10" t="n"/>
      <c r="M252" s="13" t="n"/>
      <c r="N252" s="13" t="n"/>
      <c r="O252" s="13" t="n"/>
      <c r="P252" s="13" t="n"/>
      <c r="Q252" s="10" t="n"/>
      <c r="R252" s="10" t="n"/>
      <c r="S252" s="10" t="n"/>
      <c r="T252" s="10" t="n"/>
      <c r="U252" s="10" t="n"/>
      <c r="V252" s="10" t="n"/>
      <c r="W252" s="10" t="n"/>
      <c r="X252" s="10" t="n"/>
      <c r="Y252" s="11" t="n"/>
      <c r="Z252" s="11" t="n"/>
      <c r="AA252" s="11" t="n"/>
      <c r="AB252" s="11" t="n"/>
      <c r="AC252" s="11" t="n"/>
      <c r="AD252" s="11" t="n"/>
      <c r="AE252" s="10" t="n"/>
      <c r="AF252" s="10" t="n"/>
      <c r="AG252" s="10" t="n"/>
      <c r="AH252" s="10" t="n"/>
      <c r="AI252" s="13" t="n"/>
      <c r="AJ252" s="13" t="n"/>
      <c r="AK252" s="13" t="n"/>
      <c r="AL252" s="13" t="n"/>
      <c r="AM252" s="13" t="n"/>
      <c r="AN252" s="13" t="n"/>
      <c r="AO252" s="13" t="n"/>
      <c r="AP252" s="14" t="n"/>
      <c r="AQ252" s="14" t="n"/>
      <c r="AR252" s="14" t="n"/>
      <c r="AS252" s="13" t="n"/>
      <c r="AT252" s="13" t="n"/>
      <c r="AU252" s="10" t="n"/>
      <c r="AV252" s="10" t="n"/>
      <c r="AW252" s="10" t="n"/>
      <c r="AX252" s="10" t="n"/>
      <c r="AY252" s="10" t="n"/>
      <c r="AZ252" s="10" t="n"/>
      <c r="BA252" s="10" t="n"/>
      <c r="BB252" s="10" t="n"/>
      <c r="BC252" s="10" t="n"/>
      <c r="BD252" s="11" t="n"/>
      <c r="BE252" s="10" t="n"/>
      <c r="BF252" s="10" t="n"/>
      <c r="BG252" s="10" t="n"/>
      <c r="BH252" s="10" t="n"/>
      <c r="BI252" s="10" t="n"/>
      <c r="BJ252" s="10" t="n"/>
      <c r="BK252" s="10" t="n"/>
      <c r="BL252" s="10" t="n"/>
      <c r="BM252" s="10" t="n"/>
    </row>
    <row r="253" ht="15.75" customHeight="1" s="218">
      <c r="A253" s="10" t="n"/>
      <c r="B253" s="10" t="n"/>
      <c r="C253" s="10" t="n"/>
      <c r="D253" s="10" t="n"/>
      <c r="E253" s="10" t="n"/>
      <c r="F253" s="10" t="n"/>
      <c r="G253" s="11" t="n"/>
      <c r="H253" s="10" t="n"/>
      <c r="I253" s="10" t="n"/>
      <c r="J253" s="10" t="n"/>
      <c r="K253" s="10" t="n"/>
      <c r="L253" s="10" t="n"/>
      <c r="M253" s="13" t="n"/>
      <c r="N253" s="13" t="n"/>
      <c r="O253" s="13" t="n"/>
      <c r="P253" s="13" t="n"/>
      <c r="Q253" s="10" t="n"/>
      <c r="R253" s="10" t="n"/>
      <c r="S253" s="10" t="n"/>
      <c r="T253" s="10" t="n"/>
      <c r="U253" s="10" t="n"/>
      <c r="V253" s="10" t="n"/>
      <c r="W253" s="10" t="n"/>
      <c r="X253" s="10" t="n"/>
      <c r="Y253" s="11" t="n"/>
      <c r="Z253" s="11" t="n"/>
      <c r="AA253" s="11" t="n"/>
      <c r="AB253" s="11" t="n"/>
      <c r="AC253" s="11" t="n"/>
      <c r="AD253" s="11" t="n"/>
      <c r="AE253" s="10" t="n"/>
      <c r="AF253" s="10" t="n"/>
      <c r="AG253" s="10" t="n"/>
      <c r="AH253" s="10" t="n"/>
      <c r="AI253" s="13" t="n"/>
      <c r="AJ253" s="13" t="n"/>
      <c r="AK253" s="13" t="n"/>
      <c r="AL253" s="13" t="n"/>
      <c r="AM253" s="13" t="n"/>
      <c r="AN253" s="13" t="n"/>
      <c r="AO253" s="13" t="n"/>
      <c r="AP253" s="14" t="n"/>
      <c r="AQ253" s="14" t="n"/>
      <c r="AR253" s="14" t="n"/>
      <c r="AS253" s="13" t="n"/>
      <c r="AT253" s="13" t="n"/>
      <c r="AU253" s="10" t="n"/>
      <c r="AV253" s="10" t="n"/>
      <c r="AW253" s="10" t="n"/>
      <c r="AX253" s="10" t="n"/>
      <c r="AY253" s="10" t="n"/>
      <c r="AZ253" s="10" t="n"/>
      <c r="BA253" s="10" t="n"/>
      <c r="BB253" s="10" t="n"/>
      <c r="BC253" s="10" t="n"/>
      <c r="BD253" s="11" t="n"/>
      <c r="BE253" s="10" t="n"/>
      <c r="BF253" s="10" t="n"/>
      <c r="BG253" s="10" t="n"/>
      <c r="BH253" s="10" t="n"/>
      <c r="BI253" s="10" t="n"/>
      <c r="BJ253" s="10" t="n"/>
      <c r="BK253" s="10" t="n"/>
      <c r="BL253" s="10" t="n"/>
      <c r="BM253" s="10" t="n"/>
    </row>
    <row r="254" ht="15.75" customHeight="1" s="218">
      <c r="A254" s="10" t="n"/>
      <c r="B254" s="10" t="n"/>
      <c r="C254" s="10" t="n"/>
      <c r="D254" s="10" t="n"/>
      <c r="E254" s="10" t="n"/>
      <c r="F254" s="10" t="n"/>
      <c r="G254" s="11" t="n"/>
      <c r="H254" s="10" t="n"/>
      <c r="I254" s="10" t="n"/>
      <c r="J254" s="10" t="n"/>
      <c r="K254" s="10" t="n"/>
      <c r="L254" s="10" t="n"/>
      <c r="M254" s="13" t="n"/>
      <c r="N254" s="13" t="n"/>
      <c r="O254" s="13" t="n"/>
      <c r="P254" s="13" t="n"/>
      <c r="Q254" s="10" t="n"/>
      <c r="R254" s="10" t="n"/>
      <c r="S254" s="10" t="n"/>
      <c r="T254" s="10" t="n"/>
      <c r="U254" s="10" t="n"/>
      <c r="V254" s="10" t="n"/>
      <c r="W254" s="10" t="n"/>
      <c r="X254" s="10" t="n"/>
      <c r="Y254" s="11" t="n"/>
      <c r="Z254" s="11" t="n"/>
      <c r="AA254" s="11" t="n"/>
      <c r="AB254" s="11" t="n"/>
      <c r="AC254" s="11" t="n"/>
      <c r="AD254" s="11" t="n"/>
      <c r="AE254" s="10" t="n"/>
      <c r="AF254" s="10" t="n"/>
      <c r="AG254" s="10" t="n"/>
      <c r="AH254" s="10" t="n"/>
      <c r="AI254" s="13" t="n"/>
      <c r="AJ254" s="13" t="n"/>
      <c r="AK254" s="13" t="n"/>
      <c r="AL254" s="13" t="n"/>
      <c r="AM254" s="13" t="n"/>
      <c r="AN254" s="13" t="n"/>
      <c r="AO254" s="13" t="n"/>
      <c r="AP254" s="14" t="n"/>
      <c r="AQ254" s="14" t="n"/>
      <c r="AR254" s="14" t="n"/>
      <c r="AS254" s="13" t="n"/>
      <c r="AT254" s="13" t="n"/>
      <c r="AU254" s="10" t="n"/>
      <c r="AV254" s="10" t="n"/>
      <c r="AW254" s="10" t="n"/>
      <c r="AX254" s="10" t="n"/>
      <c r="AY254" s="10" t="n"/>
      <c r="AZ254" s="10" t="n"/>
      <c r="BA254" s="10" t="n"/>
      <c r="BB254" s="10" t="n"/>
      <c r="BC254" s="10" t="n"/>
      <c r="BD254" s="11" t="n"/>
      <c r="BE254" s="10" t="n"/>
      <c r="BF254" s="10" t="n"/>
      <c r="BG254" s="10" t="n"/>
      <c r="BH254" s="10" t="n"/>
      <c r="BI254" s="10" t="n"/>
      <c r="BJ254" s="10" t="n"/>
      <c r="BK254" s="10" t="n"/>
      <c r="BL254" s="10" t="n"/>
      <c r="BM254" s="10" t="n"/>
    </row>
    <row r="255" ht="15.75" customHeight="1" s="218">
      <c r="A255" s="10" t="n"/>
      <c r="B255" s="10" t="n"/>
      <c r="C255" s="10" t="n"/>
      <c r="D255" s="10" t="n"/>
      <c r="E255" s="10" t="n"/>
      <c r="F255" s="10" t="n"/>
      <c r="G255" s="11" t="n"/>
      <c r="H255" s="10" t="n"/>
      <c r="I255" s="10" t="n"/>
      <c r="J255" s="10" t="n"/>
      <c r="K255" s="10" t="n"/>
      <c r="L255" s="10" t="n"/>
      <c r="M255" s="13" t="n"/>
      <c r="N255" s="13" t="n"/>
      <c r="O255" s="13" t="n"/>
      <c r="P255" s="13" t="n"/>
      <c r="Q255" s="10" t="n"/>
      <c r="R255" s="10" t="n"/>
      <c r="S255" s="10" t="n"/>
      <c r="T255" s="10" t="n"/>
      <c r="U255" s="10" t="n"/>
      <c r="V255" s="10" t="n"/>
      <c r="W255" s="10" t="n"/>
      <c r="X255" s="10" t="n"/>
      <c r="Y255" s="11" t="n"/>
      <c r="Z255" s="11" t="n"/>
      <c r="AA255" s="11" t="n"/>
      <c r="AB255" s="11" t="n"/>
      <c r="AC255" s="11" t="n"/>
      <c r="AD255" s="11" t="n"/>
      <c r="AE255" s="10" t="n"/>
      <c r="AF255" s="10" t="n"/>
      <c r="AG255" s="10" t="n"/>
      <c r="AH255" s="10" t="n"/>
      <c r="AI255" s="13" t="n"/>
      <c r="AJ255" s="13" t="n"/>
      <c r="AK255" s="13" t="n"/>
      <c r="AL255" s="13" t="n"/>
      <c r="AM255" s="13" t="n"/>
      <c r="AN255" s="13" t="n"/>
      <c r="AO255" s="13" t="n"/>
      <c r="AP255" s="14" t="n"/>
      <c r="AQ255" s="14" t="n"/>
      <c r="AR255" s="14" t="n"/>
      <c r="AS255" s="13" t="n"/>
      <c r="AT255" s="13" t="n"/>
      <c r="AU255" s="10" t="n"/>
      <c r="AV255" s="10" t="n"/>
      <c r="AW255" s="10" t="n"/>
      <c r="AX255" s="10" t="n"/>
      <c r="AY255" s="10" t="n"/>
      <c r="AZ255" s="10" t="n"/>
      <c r="BA255" s="10" t="n"/>
      <c r="BB255" s="10" t="n"/>
      <c r="BC255" s="10" t="n"/>
      <c r="BD255" s="11" t="n"/>
      <c r="BE255" s="10" t="n"/>
      <c r="BF255" s="10" t="n"/>
      <c r="BG255" s="10" t="n"/>
      <c r="BH255" s="10" t="n"/>
      <c r="BI255" s="10" t="n"/>
      <c r="BJ255" s="10" t="n"/>
      <c r="BK255" s="10" t="n"/>
      <c r="BL255" s="10" t="n"/>
      <c r="BM255" s="10" t="n"/>
    </row>
    <row r="256" ht="15.75" customHeight="1" s="218">
      <c r="A256" s="10" t="n"/>
      <c r="B256" s="10" t="n"/>
      <c r="C256" s="10" t="n"/>
      <c r="D256" s="10" t="n"/>
      <c r="E256" s="10" t="n"/>
      <c r="F256" s="10" t="n"/>
      <c r="G256" s="11" t="n"/>
      <c r="H256" s="10" t="n"/>
      <c r="I256" s="10" t="n"/>
      <c r="J256" s="10" t="n"/>
      <c r="K256" s="10" t="n"/>
      <c r="L256" s="10" t="n"/>
      <c r="M256" s="13" t="n"/>
      <c r="N256" s="13" t="n"/>
      <c r="O256" s="13" t="n"/>
      <c r="P256" s="13" t="n"/>
      <c r="Q256" s="10" t="n"/>
      <c r="R256" s="10" t="n"/>
      <c r="S256" s="10" t="n"/>
      <c r="T256" s="10" t="n"/>
      <c r="U256" s="10" t="n"/>
      <c r="V256" s="10" t="n"/>
      <c r="W256" s="10" t="n"/>
      <c r="X256" s="10" t="n"/>
      <c r="Y256" s="11" t="n"/>
      <c r="Z256" s="11" t="n"/>
      <c r="AA256" s="11" t="n"/>
      <c r="AB256" s="11" t="n"/>
      <c r="AC256" s="11" t="n"/>
      <c r="AD256" s="11" t="n"/>
      <c r="AE256" s="10" t="n"/>
      <c r="AF256" s="10" t="n"/>
      <c r="AG256" s="10" t="n"/>
      <c r="AH256" s="10" t="n"/>
      <c r="AI256" s="13" t="n"/>
      <c r="AJ256" s="13" t="n"/>
      <c r="AK256" s="13" t="n"/>
      <c r="AL256" s="13" t="n"/>
      <c r="AM256" s="13" t="n"/>
      <c r="AN256" s="13" t="n"/>
      <c r="AO256" s="13" t="n"/>
      <c r="AP256" s="14" t="n"/>
      <c r="AQ256" s="14" t="n"/>
      <c r="AR256" s="14" t="n"/>
      <c r="AS256" s="13" t="n"/>
      <c r="AT256" s="13" t="n"/>
      <c r="AU256" s="10" t="n"/>
      <c r="AV256" s="10" t="n"/>
      <c r="AW256" s="10" t="n"/>
      <c r="AX256" s="10" t="n"/>
      <c r="AY256" s="10" t="n"/>
      <c r="AZ256" s="10" t="n"/>
      <c r="BA256" s="10" t="n"/>
      <c r="BB256" s="10" t="n"/>
      <c r="BC256" s="10" t="n"/>
      <c r="BD256" s="11" t="n"/>
      <c r="BE256" s="10" t="n"/>
      <c r="BF256" s="10" t="n"/>
      <c r="BG256" s="10" t="n"/>
      <c r="BH256" s="10" t="n"/>
      <c r="BI256" s="10" t="n"/>
      <c r="BJ256" s="10" t="n"/>
      <c r="BK256" s="10" t="n"/>
      <c r="BL256" s="10" t="n"/>
      <c r="BM256" s="10" t="n"/>
    </row>
    <row r="257" ht="15.75" customHeight="1" s="218">
      <c r="A257" s="10" t="n"/>
      <c r="B257" s="10" t="n"/>
      <c r="C257" s="10" t="n"/>
      <c r="D257" s="10" t="n"/>
      <c r="E257" s="10" t="n"/>
      <c r="F257" s="10" t="n"/>
      <c r="G257" s="11" t="n"/>
      <c r="H257" s="10" t="n"/>
      <c r="I257" s="10" t="n"/>
      <c r="J257" s="10" t="n"/>
      <c r="K257" s="10" t="n"/>
      <c r="L257" s="10" t="n"/>
      <c r="M257" s="13" t="n"/>
      <c r="N257" s="13" t="n"/>
      <c r="O257" s="13" t="n"/>
      <c r="P257" s="13" t="n"/>
      <c r="Q257" s="10" t="n"/>
      <c r="R257" s="10" t="n"/>
      <c r="S257" s="10" t="n"/>
      <c r="T257" s="10" t="n"/>
      <c r="U257" s="10" t="n"/>
      <c r="V257" s="10" t="n"/>
      <c r="W257" s="10" t="n"/>
      <c r="X257" s="10" t="n"/>
      <c r="Y257" s="11" t="n"/>
      <c r="Z257" s="11" t="n"/>
      <c r="AA257" s="11" t="n"/>
      <c r="AB257" s="11" t="n"/>
      <c r="AC257" s="11" t="n"/>
      <c r="AD257" s="11" t="n"/>
      <c r="AE257" s="10" t="n"/>
      <c r="AF257" s="10" t="n"/>
      <c r="AG257" s="10" t="n"/>
      <c r="AH257" s="10" t="n"/>
      <c r="AI257" s="13" t="n"/>
      <c r="AJ257" s="13" t="n"/>
      <c r="AK257" s="13" t="n"/>
      <c r="AL257" s="13" t="n"/>
      <c r="AM257" s="13" t="n"/>
      <c r="AN257" s="13" t="n"/>
      <c r="AO257" s="13" t="n"/>
      <c r="AP257" s="14" t="n"/>
      <c r="AQ257" s="14" t="n"/>
      <c r="AR257" s="14" t="n"/>
      <c r="AS257" s="13" t="n"/>
      <c r="AT257" s="13" t="n"/>
      <c r="AU257" s="10" t="n"/>
      <c r="AV257" s="10" t="n"/>
      <c r="AW257" s="10" t="n"/>
      <c r="AX257" s="10" t="n"/>
      <c r="AY257" s="10" t="n"/>
      <c r="AZ257" s="10" t="n"/>
      <c r="BA257" s="10" t="n"/>
      <c r="BB257" s="10" t="n"/>
      <c r="BC257" s="10" t="n"/>
      <c r="BD257" s="11" t="n"/>
      <c r="BE257" s="10" t="n"/>
      <c r="BF257" s="10" t="n"/>
      <c r="BG257" s="10" t="n"/>
      <c r="BH257" s="10" t="n"/>
      <c r="BI257" s="10" t="n"/>
      <c r="BJ257" s="10" t="n"/>
      <c r="BK257" s="10" t="n"/>
      <c r="BL257" s="10" t="n"/>
      <c r="BM257" s="10" t="n"/>
    </row>
    <row r="258" ht="15.75" customHeight="1" s="218">
      <c r="A258" s="10" t="n"/>
      <c r="B258" s="10" t="n"/>
      <c r="C258" s="10" t="n"/>
      <c r="D258" s="10" t="n"/>
      <c r="E258" s="10" t="n"/>
      <c r="F258" s="10" t="n"/>
      <c r="G258" s="11" t="n"/>
      <c r="H258" s="10" t="n"/>
      <c r="I258" s="10" t="n"/>
      <c r="J258" s="10" t="n"/>
      <c r="K258" s="10" t="n"/>
      <c r="L258" s="10" t="n"/>
      <c r="M258" s="13" t="n"/>
      <c r="N258" s="13" t="n"/>
      <c r="O258" s="13" t="n"/>
      <c r="P258" s="13" t="n"/>
      <c r="Q258" s="10" t="n"/>
      <c r="R258" s="10" t="n"/>
      <c r="S258" s="10" t="n"/>
      <c r="T258" s="10" t="n"/>
      <c r="U258" s="10" t="n"/>
      <c r="V258" s="10" t="n"/>
      <c r="W258" s="10" t="n"/>
      <c r="X258" s="10" t="n"/>
      <c r="Y258" s="11" t="n"/>
      <c r="Z258" s="11" t="n"/>
      <c r="AA258" s="11" t="n"/>
      <c r="AB258" s="11" t="n"/>
      <c r="AC258" s="11" t="n"/>
      <c r="AD258" s="11" t="n"/>
      <c r="AE258" s="10" t="n"/>
      <c r="AF258" s="10" t="n"/>
      <c r="AG258" s="10" t="n"/>
      <c r="AH258" s="10" t="n"/>
      <c r="AI258" s="13" t="n"/>
      <c r="AJ258" s="13" t="n"/>
      <c r="AK258" s="13" t="n"/>
      <c r="AL258" s="13" t="n"/>
      <c r="AM258" s="13" t="n"/>
      <c r="AN258" s="13" t="n"/>
      <c r="AO258" s="13" t="n"/>
      <c r="AP258" s="14" t="n"/>
      <c r="AQ258" s="14" t="n"/>
      <c r="AR258" s="14" t="n"/>
      <c r="AS258" s="13" t="n"/>
      <c r="AT258" s="13" t="n"/>
      <c r="AU258" s="10" t="n"/>
      <c r="AV258" s="10" t="n"/>
      <c r="AW258" s="10" t="n"/>
      <c r="AX258" s="10" t="n"/>
      <c r="AY258" s="10" t="n"/>
      <c r="AZ258" s="10" t="n"/>
      <c r="BA258" s="10" t="n"/>
      <c r="BB258" s="10" t="n"/>
      <c r="BC258" s="10" t="n"/>
      <c r="BD258" s="11" t="n"/>
      <c r="BE258" s="10" t="n"/>
      <c r="BF258" s="10" t="n"/>
      <c r="BG258" s="10" t="n"/>
      <c r="BH258" s="10" t="n"/>
      <c r="BI258" s="10" t="n"/>
      <c r="BJ258" s="10" t="n"/>
      <c r="BK258" s="10" t="n"/>
      <c r="BL258" s="10" t="n"/>
      <c r="BM258" s="10" t="n"/>
    </row>
    <row r="259" ht="15.75" customHeight="1" s="218">
      <c r="A259" s="10" t="n"/>
      <c r="B259" s="10" t="n"/>
      <c r="C259" s="10" t="n"/>
      <c r="D259" s="10" t="n"/>
      <c r="E259" s="10" t="n"/>
      <c r="F259" s="10" t="n"/>
      <c r="G259" s="11" t="n"/>
      <c r="H259" s="10" t="n"/>
      <c r="I259" s="10" t="n"/>
      <c r="J259" s="10" t="n"/>
      <c r="K259" s="10" t="n"/>
      <c r="L259" s="10" t="n"/>
      <c r="M259" s="13" t="n"/>
      <c r="N259" s="13" t="n"/>
      <c r="O259" s="13" t="n"/>
      <c r="P259" s="13" t="n"/>
      <c r="Q259" s="10" t="n"/>
      <c r="R259" s="10" t="n"/>
      <c r="S259" s="10" t="n"/>
      <c r="T259" s="10" t="n"/>
      <c r="U259" s="10" t="n"/>
      <c r="V259" s="10" t="n"/>
      <c r="W259" s="10" t="n"/>
      <c r="X259" s="10" t="n"/>
      <c r="Y259" s="11" t="n"/>
      <c r="Z259" s="11" t="n"/>
      <c r="AA259" s="11" t="n"/>
      <c r="AB259" s="11" t="n"/>
      <c r="AC259" s="11" t="n"/>
      <c r="AD259" s="11" t="n"/>
      <c r="AE259" s="10" t="n"/>
      <c r="AF259" s="10" t="n"/>
      <c r="AG259" s="10" t="n"/>
      <c r="AH259" s="10" t="n"/>
      <c r="AI259" s="13" t="n"/>
      <c r="AJ259" s="13" t="n"/>
      <c r="AK259" s="13" t="n"/>
      <c r="AL259" s="13" t="n"/>
      <c r="AM259" s="13" t="n"/>
      <c r="AN259" s="13" t="n"/>
      <c r="AO259" s="13" t="n"/>
      <c r="AP259" s="14" t="n"/>
      <c r="AQ259" s="14" t="n"/>
      <c r="AR259" s="14" t="n"/>
      <c r="AS259" s="13" t="n"/>
      <c r="AT259" s="13" t="n"/>
      <c r="AU259" s="10" t="n"/>
      <c r="AV259" s="10" t="n"/>
      <c r="AW259" s="10" t="n"/>
      <c r="AX259" s="10" t="n"/>
      <c r="AY259" s="10" t="n"/>
      <c r="AZ259" s="10" t="n"/>
      <c r="BA259" s="10" t="n"/>
      <c r="BB259" s="10" t="n"/>
      <c r="BC259" s="10" t="n"/>
      <c r="BD259" s="11" t="n"/>
      <c r="BE259" s="10" t="n"/>
      <c r="BF259" s="10" t="n"/>
      <c r="BG259" s="10" t="n"/>
      <c r="BH259" s="10" t="n"/>
      <c r="BI259" s="10" t="n"/>
      <c r="BJ259" s="10" t="n"/>
      <c r="BK259" s="10" t="n"/>
      <c r="BL259" s="10" t="n"/>
      <c r="BM259" s="10" t="n"/>
    </row>
    <row r="260" ht="15.75" customHeight="1" s="218">
      <c r="A260" s="10" t="n"/>
      <c r="B260" s="10" t="n"/>
      <c r="C260" s="10" t="n"/>
      <c r="D260" s="10" t="n"/>
      <c r="E260" s="10" t="n"/>
      <c r="F260" s="10" t="n"/>
      <c r="G260" s="11" t="n"/>
      <c r="H260" s="10" t="n"/>
      <c r="I260" s="10" t="n"/>
      <c r="J260" s="10" t="n"/>
      <c r="K260" s="10" t="n"/>
      <c r="L260" s="10" t="n"/>
      <c r="M260" s="13" t="n"/>
      <c r="N260" s="13" t="n"/>
      <c r="O260" s="13" t="n"/>
      <c r="P260" s="13" t="n"/>
      <c r="Q260" s="10" t="n"/>
      <c r="R260" s="10" t="n"/>
      <c r="S260" s="10" t="n"/>
      <c r="T260" s="10" t="n"/>
      <c r="U260" s="10" t="n"/>
      <c r="V260" s="10" t="n"/>
      <c r="W260" s="10" t="n"/>
      <c r="X260" s="10" t="n"/>
      <c r="Y260" s="11" t="n"/>
      <c r="Z260" s="11" t="n"/>
      <c r="AA260" s="11" t="n"/>
      <c r="AB260" s="11" t="n"/>
      <c r="AC260" s="11" t="n"/>
      <c r="AD260" s="11" t="n"/>
      <c r="AE260" s="10" t="n"/>
      <c r="AF260" s="10" t="n"/>
      <c r="AG260" s="10" t="n"/>
      <c r="AH260" s="10" t="n"/>
      <c r="AI260" s="13" t="n"/>
      <c r="AJ260" s="13" t="n"/>
      <c r="AK260" s="13" t="n"/>
      <c r="AL260" s="13" t="n"/>
      <c r="AM260" s="13" t="n"/>
      <c r="AN260" s="13" t="n"/>
      <c r="AO260" s="13" t="n"/>
      <c r="AP260" s="14" t="n"/>
      <c r="AQ260" s="14" t="n"/>
      <c r="AR260" s="14" t="n"/>
      <c r="AS260" s="13" t="n"/>
      <c r="AT260" s="13" t="n"/>
      <c r="AU260" s="10" t="n"/>
      <c r="AV260" s="10" t="n"/>
      <c r="AW260" s="10" t="n"/>
      <c r="AX260" s="10" t="n"/>
      <c r="AY260" s="10" t="n"/>
      <c r="AZ260" s="10" t="n"/>
      <c r="BA260" s="10" t="n"/>
      <c r="BB260" s="10" t="n"/>
      <c r="BC260" s="10" t="n"/>
      <c r="BD260" s="11" t="n"/>
      <c r="BE260" s="10" t="n"/>
      <c r="BF260" s="10" t="n"/>
      <c r="BG260" s="10" t="n"/>
      <c r="BH260" s="10" t="n"/>
      <c r="BI260" s="10" t="n"/>
      <c r="BJ260" s="10" t="n"/>
      <c r="BK260" s="10" t="n"/>
      <c r="BL260" s="10" t="n"/>
      <c r="BM260" s="10" t="n"/>
    </row>
    <row r="261" ht="15.75" customHeight="1" s="218">
      <c r="A261" s="10" t="n"/>
      <c r="B261" s="10" t="n"/>
      <c r="C261" s="10" t="n"/>
      <c r="D261" s="10" t="n"/>
      <c r="E261" s="10" t="n"/>
      <c r="F261" s="10" t="n"/>
      <c r="G261" s="11" t="n"/>
      <c r="H261" s="10" t="n"/>
      <c r="I261" s="10" t="n"/>
      <c r="J261" s="10" t="n"/>
      <c r="K261" s="10" t="n"/>
      <c r="L261" s="10" t="n"/>
      <c r="M261" s="13" t="n"/>
      <c r="N261" s="13" t="n"/>
      <c r="O261" s="13" t="n"/>
      <c r="P261" s="13" t="n"/>
      <c r="Q261" s="10" t="n"/>
      <c r="R261" s="10" t="n"/>
      <c r="S261" s="10" t="n"/>
      <c r="T261" s="10" t="n"/>
      <c r="U261" s="10" t="n"/>
      <c r="V261" s="10" t="n"/>
      <c r="W261" s="10" t="n"/>
      <c r="X261" s="10" t="n"/>
      <c r="Y261" s="11" t="n"/>
      <c r="Z261" s="11" t="n"/>
      <c r="AA261" s="11" t="n"/>
      <c r="AB261" s="11" t="n"/>
      <c r="AC261" s="11" t="n"/>
      <c r="AD261" s="11" t="n"/>
      <c r="AE261" s="10" t="n"/>
      <c r="AF261" s="10" t="n"/>
      <c r="AG261" s="10" t="n"/>
      <c r="AH261" s="10" t="n"/>
      <c r="AI261" s="13" t="n"/>
      <c r="AJ261" s="13" t="n"/>
      <c r="AK261" s="13" t="n"/>
      <c r="AL261" s="13" t="n"/>
      <c r="AM261" s="13" t="n"/>
      <c r="AN261" s="13" t="n"/>
      <c r="AO261" s="13" t="n"/>
      <c r="AP261" s="14" t="n"/>
      <c r="AQ261" s="14" t="n"/>
      <c r="AR261" s="14" t="n"/>
      <c r="AS261" s="13" t="n"/>
      <c r="AT261" s="13" t="n"/>
      <c r="AU261" s="10" t="n"/>
      <c r="AV261" s="10" t="n"/>
      <c r="AW261" s="10" t="n"/>
      <c r="AX261" s="10" t="n"/>
      <c r="AY261" s="10" t="n"/>
      <c r="AZ261" s="10" t="n"/>
      <c r="BA261" s="10" t="n"/>
      <c r="BB261" s="10" t="n"/>
      <c r="BC261" s="10" t="n"/>
      <c r="BD261" s="11" t="n"/>
      <c r="BE261" s="10" t="n"/>
      <c r="BF261" s="10" t="n"/>
      <c r="BG261" s="10" t="n"/>
      <c r="BH261" s="10" t="n"/>
      <c r="BI261" s="10" t="n"/>
      <c r="BJ261" s="10" t="n"/>
      <c r="BK261" s="10" t="n"/>
      <c r="BL261" s="10" t="n"/>
      <c r="BM261" s="10" t="n"/>
    </row>
    <row r="262" ht="15.75" customHeight="1" s="218">
      <c r="A262" s="10" t="n"/>
      <c r="B262" s="10" t="n"/>
      <c r="C262" s="10" t="n"/>
      <c r="D262" s="10" t="n"/>
      <c r="E262" s="10" t="n"/>
      <c r="F262" s="10" t="n"/>
      <c r="G262" s="11" t="n"/>
      <c r="H262" s="10" t="n"/>
      <c r="I262" s="10" t="n"/>
      <c r="J262" s="10" t="n"/>
      <c r="K262" s="10" t="n"/>
      <c r="L262" s="10" t="n"/>
      <c r="M262" s="13" t="n"/>
      <c r="N262" s="13" t="n"/>
      <c r="O262" s="13" t="n"/>
      <c r="P262" s="13" t="n"/>
      <c r="Q262" s="10" t="n"/>
      <c r="R262" s="10" t="n"/>
      <c r="S262" s="10" t="n"/>
      <c r="T262" s="10" t="n"/>
      <c r="U262" s="10" t="n"/>
      <c r="V262" s="10" t="n"/>
      <c r="W262" s="10" t="n"/>
      <c r="X262" s="10" t="n"/>
      <c r="Y262" s="11" t="n"/>
      <c r="Z262" s="11" t="n"/>
      <c r="AA262" s="11" t="n"/>
      <c r="AB262" s="11" t="n"/>
      <c r="AC262" s="11" t="n"/>
      <c r="AD262" s="11" t="n"/>
      <c r="AE262" s="10" t="n"/>
      <c r="AF262" s="10" t="n"/>
      <c r="AG262" s="10" t="n"/>
      <c r="AH262" s="10" t="n"/>
      <c r="AI262" s="13" t="n"/>
      <c r="AJ262" s="13" t="n"/>
      <c r="AK262" s="13" t="n"/>
      <c r="AL262" s="13" t="n"/>
      <c r="AM262" s="13" t="n"/>
      <c r="AN262" s="13" t="n"/>
      <c r="AO262" s="13" t="n"/>
      <c r="AP262" s="14" t="n"/>
      <c r="AQ262" s="14" t="n"/>
      <c r="AR262" s="14" t="n"/>
      <c r="AS262" s="13" t="n"/>
      <c r="AT262" s="13" t="n"/>
      <c r="AU262" s="10" t="n"/>
      <c r="AV262" s="10" t="n"/>
      <c r="AW262" s="10" t="n"/>
      <c r="AX262" s="10" t="n"/>
      <c r="AY262" s="10" t="n"/>
      <c r="AZ262" s="10" t="n"/>
      <c r="BA262" s="10" t="n"/>
      <c r="BB262" s="10" t="n"/>
      <c r="BC262" s="10" t="n"/>
      <c r="BD262" s="11" t="n"/>
      <c r="BE262" s="10" t="n"/>
      <c r="BF262" s="10" t="n"/>
      <c r="BG262" s="10" t="n"/>
      <c r="BH262" s="10" t="n"/>
      <c r="BI262" s="10" t="n"/>
      <c r="BJ262" s="10" t="n"/>
      <c r="BK262" s="10" t="n"/>
      <c r="BL262" s="10" t="n"/>
      <c r="BM262" s="10" t="n"/>
    </row>
    <row r="263" ht="15.75" customHeight="1" s="218">
      <c r="A263" s="10" t="n"/>
      <c r="B263" s="10" t="n"/>
      <c r="C263" s="10" t="n"/>
      <c r="D263" s="10" t="n"/>
      <c r="E263" s="10" t="n"/>
      <c r="F263" s="10" t="n"/>
      <c r="G263" s="11" t="n"/>
      <c r="H263" s="10" t="n"/>
      <c r="I263" s="10" t="n"/>
      <c r="J263" s="10" t="n"/>
      <c r="K263" s="10" t="n"/>
      <c r="L263" s="10" t="n"/>
      <c r="M263" s="13" t="n"/>
      <c r="N263" s="13" t="n"/>
      <c r="O263" s="13" t="n"/>
      <c r="P263" s="13" t="n"/>
      <c r="Q263" s="10" t="n"/>
      <c r="R263" s="10" t="n"/>
      <c r="S263" s="10" t="n"/>
      <c r="T263" s="10" t="n"/>
      <c r="U263" s="10" t="n"/>
      <c r="V263" s="10" t="n"/>
      <c r="W263" s="10" t="n"/>
      <c r="X263" s="10" t="n"/>
      <c r="Y263" s="11" t="n"/>
      <c r="Z263" s="11" t="n"/>
      <c r="AA263" s="11" t="n"/>
      <c r="AB263" s="11" t="n"/>
      <c r="AC263" s="11" t="n"/>
      <c r="AD263" s="11" t="n"/>
      <c r="AE263" s="10" t="n"/>
      <c r="AF263" s="10" t="n"/>
      <c r="AG263" s="10" t="n"/>
      <c r="AH263" s="10" t="n"/>
      <c r="AI263" s="13" t="n"/>
      <c r="AJ263" s="13" t="n"/>
      <c r="AK263" s="13" t="n"/>
      <c r="AL263" s="13" t="n"/>
      <c r="AM263" s="13" t="n"/>
      <c r="AN263" s="13" t="n"/>
      <c r="AO263" s="13" t="n"/>
      <c r="AP263" s="14" t="n"/>
      <c r="AQ263" s="14" t="n"/>
      <c r="AR263" s="14" t="n"/>
      <c r="AS263" s="13" t="n"/>
      <c r="AT263" s="13" t="n"/>
      <c r="AU263" s="10" t="n"/>
      <c r="AV263" s="10" t="n"/>
      <c r="AW263" s="10" t="n"/>
      <c r="AX263" s="10" t="n"/>
      <c r="AY263" s="10" t="n"/>
      <c r="AZ263" s="10" t="n"/>
      <c r="BA263" s="10" t="n"/>
      <c r="BB263" s="10" t="n"/>
      <c r="BC263" s="10" t="n"/>
      <c r="BD263" s="11" t="n"/>
      <c r="BE263" s="10" t="n"/>
      <c r="BF263" s="10" t="n"/>
      <c r="BG263" s="10" t="n"/>
      <c r="BH263" s="10" t="n"/>
      <c r="BI263" s="10" t="n"/>
      <c r="BJ263" s="10" t="n"/>
      <c r="BK263" s="10" t="n"/>
      <c r="BL263" s="10" t="n"/>
      <c r="BM263" s="10" t="n"/>
    </row>
    <row r="264" ht="15.75" customHeight="1" s="218">
      <c r="A264" s="10" t="n"/>
      <c r="B264" s="10" t="n"/>
      <c r="C264" s="10" t="n"/>
      <c r="D264" s="10" t="n"/>
      <c r="E264" s="10" t="n"/>
      <c r="F264" s="10" t="n"/>
      <c r="G264" s="11" t="n"/>
      <c r="H264" s="10" t="n"/>
      <c r="I264" s="10" t="n"/>
      <c r="J264" s="10" t="n"/>
      <c r="K264" s="10" t="n"/>
      <c r="L264" s="10" t="n"/>
      <c r="M264" s="13" t="n"/>
      <c r="N264" s="13" t="n"/>
      <c r="O264" s="13" t="n"/>
      <c r="P264" s="13" t="n"/>
      <c r="Q264" s="10" t="n"/>
      <c r="R264" s="10" t="n"/>
      <c r="S264" s="10" t="n"/>
      <c r="T264" s="10" t="n"/>
      <c r="U264" s="10" t="n"/>
      <c r="V264" s="10" t="n"/>
      <c r="W264" s="10" t="n"/>
      <c r="X264" s="10" t="n"/>
      <c r="Y264" s="11" t="n"/>
      <c r="Z264" s="11" t="n"/>
      <c r="AA264" s="11" t="n"/>
      <c r="AB264" s="11" t="n"/>
      <c r="AC264" s="11" t="n"/>
      <c r="AD264" s="11" t="n"/>
      <c r="AE264" s="10" t="n"/>
      <c r="AF264" s="10" t="n"/>
      <c r="AG264" s="10" t="n"/>
      <c r="AH264" s="10" t="n"/>
      <c r="AI264" s="13" t="n"/>
      <c r="AJ264" s="13" t="n"/>
      <c r="AK264" s="13" t="n"/>
      <c r="AL264" s="13" t="n"/>
      <c r="AM264" s="13" t="n"/>
      <c r="AN264" s="13" t="n"/>
      <c r="AO264" s="13" t="n"/>
      <c r="AP264" s="14" t="n"/>
      <c r="AQ264" s="14" t="n"/>
      <c r="AR264" s="14" t="n"/>
      <c r="AS264" s="13" t="n"/>
      <c r="AT264" s="13" t="n"/>
      <c r="AU264" s="10" t="n"/>
      <c r="AV264" s="10" t="n"/>
      <c r="AW264" s="10" t="n"/>
      <c r="AX264" s="10" t="n"/>
      <c r="AY264" s="10" t="n"/>
      <c r="AZ264" s="10" t="n"/>
      <c r="BA264" s="10" t="n"/>
      <c r="BB264" s="10" t="n"/>
      <c r="BC264" s="10" t="n"/>
      <c r="BD264" s="11" t="n"/>
      <c r="BE264" s="10" t="n"/>
      <c r="BF264" s="10" t="n"/>
      <c r="BG264" s="10" t="n"/>
      <c r="BH264" s="10" t="n"/>
      <c r="BI264" s="10" t="n"/>
      <c r="BJ264" s="10" t="n"/>
      <c r="BK264" s="10" t="n"/>
      <c r="BL264" s="10" t="n"/>
      <c r="BM264" s="10" t="n"/>
    </row>
    <row r="265" ht="15.75" customHeight="1" s="218">
      <c r="A265" s="10" t="n"/>
      <c r="B265" s="10" t="n"/>
      <c r="C265" s="10" t="n"/>
      <c r="D265" s="10" t="n"/>
      <c r="E265" s="10" t="n"/>
      <c r="F265" s="10" t="n"/>
      <c r="G265" s="11" t="n"/>
      <c r="H265" s="10" t="n"/>
      <c r="I265" s="10" t="n"/>
      <c r="J265" s="10" t="n"/>
      <c r="K265" s="10" t="n"/>
      <c r="L265" s="10" t="n"/>
      <c r="M265" s="13" t="n"/>
      <c r="N265" s="13" t="n"/>
      <c r="O265" s="13" t="n"/>
      <c r="P265" s="13" t="n"/>
      <c r="Q265" s="10" t="n"/>
      <c r="R265" s="10" t="n"/>
      <c r="S265" s="10" t="n"/>
      <c r="T265" s="10" t="n"/>
      <c r="U265" s="10" t="n"/>
      <c r="V265" s="10" t="n"/>
      <c r="W265" s="10" t="n"/>
      <c r="X265" s="10" t="n"/>
      <c r="Y265" s="11" t="n"/>
      <c r="Z265" s="11" t="n"/>
      <c r="AA265" s="11" t="n"/>
      <c r="AB265" s="11" t="n"/>
      <c r="AC265" s="11" t="n"/>
      <c r="AD265" s="11" t="n"/>
      <c r="AE265" s="10" t="n"/>
      <c r="AF265" s="10" t="n"/>
      <c r="AG265" s="10" t="n"/>
      <c r="AH265" s="10" t="n"/>
      <c r="AI265" s="13" t="n"/>
      <c r="AJ265" s="13" t="n"/>
      <c r="AK265" s="13" t="n"/>
      <c r="AL265" s="13" t="n"/>
      <c r="AM265" s="13" t="n"/>
      <c r="AN265" s="13" t="n"/>
      <c r="AO265" s="13" t="n"/>
      <c r="AP265" s="14" t="n"/>
      <c r="AQ265" s="14" t="n"/>
      <c r="AR265" s="14" t="n"/>
      <c r="AS265" s="13" t="n"/>
      <c r="AT265" s="13" t="n"/>
      <c r="AU265" s="10" t="n"/>
      <c r="AV265" s="10" t="n"/>
      <c r="AW265" s="10" t="n"/>
      <c r="AX265" s="10" t="n"/>
      <c r="AY265" s="10" t="n"/>
      <c r="AZ265" s="10" t="n"/>
      <c r="BA265" s="10" t="n"/>
      <c r="BB265" s="10" t="n"/>
      <c r="BC265" s="10" t="n"/>
      <c r="BD265" s="11" t="n"/>
      <c r="BE265" s="10" t="n"/>
      <c r="BF265" s="10" t="n"/>
      <c r="BG265" s="10" t="n"/>
      <c r="BH265" s="10" t="n"/>
      <c r="BI265" s="10" t="n"/>
      <c r="BJ265" s="10" t="n"/>
      <c r="BK265" s="10" t="n"/>
      <c r="BL265" s="10" t="n"/>
      <c r="BM265" s="10" t="n"/>
    </row>
    <row r="266" ht="15.75" customHeight="1" s="218">
      <c r="A266" s="10" t="n"/>
      <c r="B266" s="10" t="n"/>
      <c r="C266" s="10" t="n"/>
      <c r="D266" s="10" t="n"/>
      <c r="E266" s="10" t="n"/>
      <c r="F266" s="10" t="n"/>
      <c r="G266" s="11" t="n"/>
      <c r="H266" s="10" t="n"/>
      <c r="I266" s="10" t="n"/>
      <c r="J266" s="10" t="n"/>
      <c r="K266" s="10" t="n"/>
      <c r="L266" s="10" t="n"/>
      <c r="M266" s="13" t="n"/>
      <c r="N266" s="13" t="n"/>
      <c r="O266" s="13" t="n"/>
      <c r="P266" s="13" t="n"/>
      <c r="Q266" s="10" t="n"/>
      <c r="R266" s="10" t="n"/>
      <c r="S266" s="10" t="n"/>
      <c r="T266" s="10" t="n"/>
      <c r="U266" s="10" t="n"/>
      <c r="V266" s="10" t="n"/>
      <c r="W266" s="10" t="n"/>
      <c r="X266" s="10" t="n"/>
      <c r="Y266" s="11" t="n"/>
      <c r="Z266" s="11" t="n"/>
      <c r="AA266" s="11" t="n"/>
      <c r="AB266" s="11" t="n"/>
      <c r="AC266" s="11" t="n"/>
      <c r="AD266" s="11" t="n"/>
      <c r="AE266" s="10" t="n"/>
      <c r="AF266" s="10" t="n"/>
      <c r="AG266" s="10" t="n"/>
      <c r="AH266" s="10" t="n"/>
      <c r="AI266" s="13" t="n"/>
      <c r="AJ266" s="13" t="n"/>
      <c r="AK266" s="13" t="n"/>
      <c r="AL266" s="13" t="n"/>
      <c r="AM266" s="13" t="n"/>
      <c r="AN266" s="13" t="n"/>
      <c r="AO266" s="13" t="n"/>
      <c r="AP266" s="14" t="n"/>
      <c r="AQ266" s="14" t="n"/>
      <c r="AR266" s="14" t="n"/>
      <c r="AS266" s="13" t="n"/>
      <c r="AT266" s="13" t="n"/>
      <c r="AU266" s="10" t="n"/>
      <c r="AV266" s="10" t="n"/>
      <c r="AW266" s="10" t="n"/>
      <c r="AX266" s="10" t="n"/>
      <c r="AY266" s="10" t="n"/>
      <c r="AZ266" s="10" t="n"/>
      <c r="BA266" s="10" t="n"/>
      <c r="BB266" s="10" t="n"/>
      <c r="BC266" s="10" t="n"/>
      <c r="BD266" s="11" t="n"/>
      <c r="BE266" s="10" t="n"/>
      <c r="BF266" s="10" t="n"/>
      <c r="BG266" s="10" t="n"/>
      <c r="BH266" s="10" t="n"/>
      <c r="BI266" s="10" t="n"/>
      <c r="BJ266" s="10" t="n"/>
      <c r="BK266" s="10" t="n"/>
      <c r="BL266" s="10" t="n"/>
      <c r="BM266" s="10" t="n"/>
    </row>
    <row r="267" ht="15.75" customHeight="1" s="218">
      <c r="A267" s="10" t="n"/>
      <c r="B267" s="10" t="n"/>
      <c r="C267" s="10" t="n"/>
      <c r="D267" s="10" t="n"/>
      <c r="E267" s="10" t="n"/>
      <c r="F267" s="10" t="n"/>
      <c r="G267" s="11" t="n"/>
      <c r="H267" s="10" t="n"/>
      <c r="I267" s="10" t="n"/>
      <c r="J267" s="10" t="n"/>
      <c r="K267" s="10" t="n"/>
      <c r="L267" s="10" t="n"/>
      <c r="M267" s="13" t="n"/>
      <c r="N267" s="13" t="n"/>
      <c r="O267" s="13" t="n"/>
      <c r="P267" s="13" t="n"/>
      <c r="Q267" s="10" t="n"/>
      <c r="R267" s="10" t="n"/>
      <c r="S267" s="10" t="n"/>
      <c r="T267" s="10" t="n"/>
      <c r="U267" s="10" t="n"/>
      <c r="V267" s="10" t="n"/>
      <c r="W267" s="10" t="n"/>
      <c r="X267" s="10" t="n"/>
      <c r="Y267" s="11" t="n"/>
      <c r="Z267" s="11" t="n"/>
      <c r="AA267" s="11" t="n"/>
      <c r="AB267" s="11" t="n"/>
      <c r="AC267" s="11" t="n"/>
      <c r="AD267" s="11" t="n"/>
      <c r="AE267" s="10" t="n"/>
      <c r="AF267" s="10" t="n"/>
      <c r="AG267" s="10" t="n"/>
      <c r="AH267" s="10" t="n"/>
      <c r="AI267" s="13" t="n"/>
      <c r="AJ267" s="13" t="n"/>
      <c r="AK267" s="13" t="n"/>
      <c r="AL267" s="13" t="n"/>
      <c r="AM267" s="13" t="n"/>
      <c r="AN267" s="13" t="n"/>
      <c r="AO267" s="13" t="n"/>
      <c r="AP267" s="14" t="n"/>
      <c r="AQ267" s="14" t="n"/>
      <c r="AR267" s="14" t="n"/>
      <c r="AS267" s="13" t="n"/>
      <c r="AT267" s="13" t="n"/>
      <c r="AU267" s="10" t="n"/>
      <c r="AV267" s="10" t="n"/>
      <c r="AW267" s="10" t="n"/>
      <c r="AX267" s="10" t="n"/>
      <c r="AY267" s="10" t="n"/>
      <c r="AZ267" s="10" t="n"/>
      <c r="BA267" s="10" t="n"/>
      <c r="BB267" s="10" t="n"/>
      <c r="BC267" s="10" t="n"/>
      <c r="BD267" s="11" t="n"/>
      <c r="BE267" s="10" t="n"/>
      <c r="BF267" s="10" t="n"/>
      <c r="BG267" s="10" t="n"/>
      <c r="BH267" s="10" t="n"/>
      <c r="BI267" s="10" t="n"/>
      <c r="BJ267" s="10" t="n"/>
      <c r="BK267" s="10" t="n"/>
      <c r="BL267" s="10" t="n"/>
      <c r="BM267" s="10" t="n"/>
    </row>
    <row r="268" ht="15.75" customHeight="1" s="218">
      <c r="A268" s="10" t="n"/>
      <c r="B268" s="10" t="n"/>
      <c r="C268" s="10" t="n"/>
      <c r="D268" s="10" t="n"/>
      <c r="E268" s="10" t="n"/>
      <c r="F268" s="10" t="n"/>
      <c r="G268" s="11" t="n"/>
      <c r="H268" s="10" t="n"/>
      <c r="I268" s="10" t="n"/>
      <c r="J268" s="10" t="n"/>
      <c r="K268" s="10" t="n"/>
      <c r="L268" s="10" t="n"/>
      <c r="M268" s="13" t="n"/>
      <c r="N268" s="13" t="n"/>
      <c r="O268" s="13" t="n"/>
      <c r="P268" s="13" t="n"/>
      <c r="Q268" s="10" t="n"/>
      <c r="R268" s="10" t="n"/>
      <c r="S268" s="10" t="n"/>
      <c r="T268" s="10" t="n"/>
      <c r="U268" s="10" t="n"/>
      <c r="V268" s="10" t="n"/>
      <c r="W268" s="10" t="n"/>
      <c r="X268" s="10" t="n"/>
      <c r="Y268" s="11" t="n"/>
      <c r="Z268" s="11" t="n"/>
      <c r="AA268" s="11" t="n"/>
      <c r="AB268" s="11" t="n"/>
      <c r="AC268" s="11" t="n"/>
      <c r="AD268" s="11" t="n"/>
      <c r="AE268" s="10" t="n"/>
      <c r="AF268" s="10" t="n"/>
      <c r="AG268" s="10" t="n"/>
      <c r="AH268" s="10" t="n"/>
      <c r="AI268" s="13" t="n"/>
      <c r="AJ268" s="13" t="n"/>
      <c r="AK268" s="13" t="n"/>
      <c r="AL268" s="13" t="n"/>
      <c r="AM268" s="13" t="n"/>
      <c r="AN268" s="13" t="n"/>
      <c r="AO268" s="13" t="n"/>
      <c r="AP268" s="14" t="n"/>
      <c r="AQ268" s="14" t="n"/>
      <c r="AR268" s="14" t="n"/>
      <c r="AS268" s="13" t="n"/>
      <c r="AT268" s="13" t="n"/>
      <c r="AU268" s="10" t="n"/>
      <c r="AV268" s="10" t="n"/>
      <c r="AW268" s="10" t="n"/>
      <c r="AX268" s="10" t="n"/>
      <c r="AY268" s="10" t="n"/>
      <c r="AZ268" s="10" t="n"/>
      <c r="BA268" s="10" t="n"/>
      <c r="BB268" s="10" t="n"/>
      <c r="BC268" s="10" t="n"/>
      <c r="BD268" s="11" t="n"/>
      <c r="BE268" s="10" t="n"/>
      <c r="BF268" s="10" t="n"/>
      <c r="BG268" s="10" t="n"/>
      <c r="BH268" s="10" t="n"/>
      <c r="BI268" s="10" t="n"/>
      <c r="BJ268" s="10" t="n"/>
      <c r="BK268" s="10" t="n"/>
      <c r="BL268" s="10" t="n"/>
      <c r="BM268" s="10" t="n"/>
    </row>
    <row r="269" ht="15.75" customHeight="1" s="218">
      <c r="A269" s="10" t="n"/>
      <c r="B269" s="10" t="n"/>
      <c r="C269" s="10" t="n"/>
      <c r="D269" s="10" t="n"/>
      <c r="E269" s="10" t="n"/>
      <c r="F269" s="10" t="n"/>
      <c r="G269" s="11" t="n"/>
      <c r="H269" s="10" t="n"/>
      <c r="I269" s="10" t="n"/>
      <c r="J269" s="10" t="n"/>
      <c r="K269" s="10" t="n"/>
      <c r="L269" s="10" t="n"/>
      <c r="M269" s="13" t="n"/>
      <c r="N269" s="13" t="n"/>
      <c r="O269" s="13" t="n"/>
      <c r="P269" s="13" t="n"/>
      <c r="Q269" s="10" t="n"/>
      <c r="R269" s="10" t="n"/>
      <c r="S269" s="10" t="n"/>
      <c r="T269" s="10" t="n"/>
      <c r="U269" s="10" t="n"/>
      <c r="V269" s="10" t="n"/>
      <c r="W269" s="10" t="n"/>
      <c r="X269" s="10" t="n"/>
      <c r="Y269" s="11" t="n"/>
      <c r="Z269" s="11" t="n"/>
      <c r="AA269" s="11" t="n"/>
      <c r="AB269" s="11" t="n"/>
      <c r="AC269" s="11" t="n"/>
      <c r="AD269" s="11" t="n"/>
      <c r="AE269" s="10" t="n"/>
      <c r="AF269" s="10" t="n"/>
      <c r="AG269" s="10" t="n"/>
      <c r="AH269" s="10" t="n"/>
      <c r="AI269" s="13" t="n"/>
      <c r="AJ269" s="13" t="n"/>
      <c r="AK269" s="13" t="n"/>
      <c r="AL269" s="13" t="n"/>
      <c r="AM269" s="13" t="n"/>
      <c r="AN269" s="13" t="n"/>
      <c r="AO269" s="13" t="n"/>
      <c r="AP269" s="14" t="n"/>
      <c r="AQ269" s="14" t="n"/>
      <c r="AR269" s="14" t="n"/>
      <c r="AS269" s="13" t="n"/>
      <c r="AT269" s="13" t="n"/>
      <c r="AU269" s="10" t="n"/>
      <c r="AV269" s="10" t="n"/>
      <c r="AW269" s="10" t="n"/>
      <c r="AX269" s="10" t="n"/>
      <c r="AY269" s="10" t="n"/>
      <c r="AZ269" s="10" t="n"/>
      <c r="BA269" s="10" t="n"/>
      <c r="BB269" s="10" t="n"/>
      <c r="BC269" s="10" t="n"/>
      <c r="BD269" s="11" t="n"/>
      <c r="BE269" s="10" t="n"/>
      <c r="BF269" s="10" t="n"/>
      <c r="BG269" s="10" t="n"/>
      <c r="BH269" s="10" t="n"/>
      <c r="BI269" s="10" t="n"/>
      <c r="BJ269" s="10" t="n"/>
      <c r="BK269" s="10" t="n"/>
      <c r="BL269" s="10" t="n"/>
      <c r="BM269" s="10" t="n"/>
    </row>
    <row r="270" ht="15.75" customHeight="1" s="218">
      <c r="A270" s="10" t="n"/>
      <c r="B270" s="10" t="n"/>
      <c r="C270" s="10" t="n"/>
      <c r="D270" s="10" t="n"/>
      <c r="E270" s="10" t="n"/>
      <c r="F270" s="10" t="n"/>
      <c r="G270" s="11" t="n"/>
      <c r="H270" s="10" t="n"/>
      <c r="I270" s="10" t="n"/>
      <c r="J270" s="10" t="n"/>
      <c r="K270" s="10" t="n"/>
      <c r="L270" s="10" t="n"/>
      <c r="M270" s="13" t="n"/>
      <c r="N270" s="13" t="n"/>
      <c r="O270" s="13" t="n"/>
      <c r="P270" s="13" t="n"/>
      <c r="Q270" s="10" t="n"/>
      <c r="R270" s="10" t="n"/>
      <c r="S270" s="10" t="n"/>
      <c r="T270" s="10" t="n"/>
      <c r="U270" s="10" t="n"/>
      <c r="V270" s="10" t="n"/>
      <c r="W270" s="10" t="n"/>
      <c r="X270" s="10" t="n"/>
      <c r="Y270" s="11" t="n"/>
      <c r="Z270" s="11" t="n"/>
      <c r="AA270" s="11" t="n"/>
      <c r="AB270" s="11" t="n"/>
      <c r="AC270" s="11" t="n"/>
      <c r="AD270" s="11" t="n"/>
      <c r="AE270" s="10" t="n"/>
      <c r="AF270" s="10" t="n"/>
      <c r="AG270" s="10" t="n"/>
      <c r="AH270" s="10" t="n"/>
      <c r="AI270" s="13" t="n"/>
      <c r="AJ270" s="13" t="n"/>
      <c r="AK270" s="13" t="n"/>
      <c r="AL270" s="13" t="n"/>
      <c r="AM270" s="13" t="n"/>
      <c r="AN270" s="13" t="n"/>
      <c r="AO270" s="13" t="n"/>
      <c r="AP270" s="14" t="n"/>
      <c r="AQ270" s="14" t="n"/>
      <c r="AR270" s="14" t="n"/>
      <c r="AS270" s="13" t="n"/>
      <c r="AT270" s="13" t="n"/>
      <c r="AU270" s="10" t="n"/>
      <c r="AV270" s="10" t="n"/>
      <c r="AW270" s="10" t="n"/>
      <c r="AX270" s="10" t="n"/>
      <c r="AY270" s="10" t="n"/>
      <c r="AZ270" s="10" t="n"/>
      <c r="BA270" s="10" t="n"/>
      <c r="BB270" s="10" t="n"/>
      <c r="BC270" s="10" t="n"/>
      <c r="BD270" s="11" t="n"/>
      <c r="BE270" s="10" t="n"/>
      <c r="BF270" s="10" t="n"/>
      <c r="BG270" s="10" t="n"/>
      <c r="BH270" s="10" t="n"/>
      <c r="BI270" s="10" t="n"/>
      <c r="BJ270" s="10" t="n"/>
      <c r="BK270" s="10" t="n"/>
      <c r="BL270" s="10" t="n"/>
      <c r="BM270" s="10" t="n"/>
    </row>
    <row r="271" ht="15.75" customHeight="1" s="218">
      <c r="A271" s="10" t="n"/>
      <c r="B271" s="10" t="n"/>
      <c r="C271" s="10" t="n"/>
      <c r="D271" s="10" t="n"/>
      <c r="E271" s="10" t="n"/>
      <c r="F271" s="10" t="n"/>
      <c r="G271" s="11" t="n"/>
      <c r="H271" s="10" t="n"/>
      <c r="I271" s="10" t="n"/>
      <c r="J271" s="10" t="n"/>
      <c r="K271" s="10" t="n"/>
      <c r="L271" s="10" t="n"/>
      <c r="M271" s="13" t="n"/>
      <c r="N271" s="13" t="n"/>
      <c r="O271" s="13" t="n"/>
      <c r="P271" s="13" t="n"/>
      <c r="Q271" s="10" t="n"/>
      <c r="R271" s="10" t="n"/>
      <c r="S271" s="10" t="n"/>
      <c r="T271" s="10" t="n"/>
      <c r="U271" s="10" t="n"/>
      <c r="V271" s="10" t="n"/>
      <c r="W271" s="10" t="n"/>
      <c r="X271" s="10" t="n"/>
      <c r="Y271" s="11" t="n"/>
      <c r="Z271" s="11" t="n"/>
      <c r="AA271" s="11" t="n"/>
      <c r="AB271" s="11" t="n"/>
      <c r="AC271" s="11" t="n"/>
      <c r="AD271" s="11" t="n"/>
      <c r="AE271" s="10" t="n"/>
      <c r="AF271" s="10" t="n"/>
      <c r="AG271" s="10" t="n"/>
      <c r="AH271" s="10" t="n"/>
      <c r="AI271" s="13" t="n"/>
      <c r="AJ271" s="13" t="n"/>
      <c r="AK271" s="13" t="n"/>
      <c r="AL271" s="13" t="n"/>
      <c r="AM271" s="13" t="n"/>
      <c r="AN271" s="13" t="n"/>
      <c r="AO271" s="13" t="n"/>
      <c r="AP271" s="14" t="n"/>
      <c r="AQ271" s="14" t="n"/>
      <c r="AR271" s="14" t="n"/>
      <c r="AS271" s="13" t="n"/>
      <c r="AT271" s="13" t="n"/>
      <c r="AU271" s="10" t="n"/>
      <c r="AV271" s="10" t="n"/>
      <c r="AW271" s="10" t="n"/>
      <c r="AX271" s="10" t="n"/>
      <c r="AY271" s="10" t="n"/>
      <c r="AZ271" s="10" t="n"/>
      <c r="BA271" s="10" t="n"/>
      <c r="BB271" s="10" t="n"/>
      <c r="BC271" s="10" t="n"/>
      <c r="BD271" s="11" t="n"/>
      <c r="BE271" s="10" t="n"/>
      <c r="BF271" s="10" t="n"/>
      <c r="BG271" s="10" t="n"/>
      <c r="BH271" s="10" t="n"/>
      <c r="BI271" s="10" t="n"/>
      <c r="BJ271" s="10" t="n"/>
      <c r="BK271" s="10" t="n"/>
      <c r="BL271" s="10" t="n"/>
      <c r="BM271" s="10" t="n"/>
    </row>
    <row r="272" ht="15.75" customHeight="1" s="218">
      <c r="A272" s="10" t="n"/>
      <c r="B272" s="10" t="n"/>
      <c r="C272" s="10" t="n"/>
      <c r="D272" s="10" t="n"/>
      <c r="E272" s="10" t="n"/>
      <c r="F272" s="10" t="n"/>
      <c r="G272" s="11" t="n"/>
      <c r="H272" s="10" t="n"/>
      <c r="I272" s="10" t="n"/>
      <c r="J272" s="10" t="n"/>
      <c r="K272" s="10" t="n"/>
      <c r="L272" s="10" t="n"/>
      <c r="M272" s="13" t="n"/>
      <c r="N272" s="13" t="n"/>
      <c r="O272" s="13" t="n"/>
      <c r="P272" s="13" t="n"/>
      <c r="Q272" s="10" t="n"/>
      <c r="R272" s="10" t="n"/>
      <c r="S272" s="10" t="n"/>
      <c r="T272" s="10" t="n"/>
      <c r="U272" s="10" t="n"/>
      <c r="V272" s="10" t="n"/>
      <c r="W272" s="10" t="n"/>
      <c r="X272" s="10" t="n"/>
      <c r="Y272" s="11" t="n"/>
      <c r="Z272" s="11" t="n"/>
      <c r="AA272" s="11" t="n"/>
      <c r="AB272" s="11" t="n"/>
      <c r="AC272" s="11" t="n"/>
      <c r="AD272" s="11" t="n"/>
      <c r="AE272" s="10" t="n"/>
      <c r="AF272" s="10" t="n"/>
      <c r="AG272" s="10" t="n"/>
      <c r="AH272" s="10" t="n"/>
      <c r="AI272" s="13" t="n"/>
      <c r="AJ272" s="13" t="n"/>
      <c r="AK272" s="13" t="n"/>
      <c r="AL272" s="13" t="n"/>
      <c r="AM272" s="13" t="n"/>
      <c r="AN272" s="13" t="n"/>
      <c r="AO272" s="13" t="n"/>
      <c r="AP272" s="14" t="n"/>
      <c r="AQ272" s="14" t="n"/>
      <c r="AR272" s="14" t="n"/>
      <c r="AS272" s="13" t="n"/>
      <c r="AT272" s="13" t="n"/>
      <c r="AU272" s="10" t="n"/>
      <c r="AV272" s="10" t="n"/>
      <c r="AW272" s="10" t="n"/>
      <c r="AX272" s="10" t="n"/>
      <c r="AY272" s="10" t="n"/>
      <c r="AZ272" s="10" t="n"/>
      <c r="BA272" s="10" t="n"/>
      <c r="BB272" s="10" t="n"/>
      <c r="BC272" s="10" t="n"/>
      <c r="BD272" s="11" t="n"/>
      <c r="BE272" s="10" t="n"/>
      <c r="BF272" s="10" t="n"/>
      <c r="BG272" s="10" t="n"/>
      <c r="BH272" s="10" t="n"/>
      <c r="BI272" s="10" t="n"/>
      <c r="BJ272" s="10" t="n"/>
      <c r="BK272" s="10" t="n"/>
      <c r="BL272" s="10" t="n"/>
      <c r="BM272" s="10" t="n"/>
    </row>
    <row r="273" ht="15.75" customHeight="1" s="218">
      <c r="A273" s="10" t="n"/>
      <c r="B273" s="10" t="n"/>
      <c r="C273" s="10" t="n"/>
      <c r="D273" s="10" t="n"/>
      <c r="E273" s="10" t="n"/>
      <c r="F273" s="10" t="n"/>
      <c r="G273" s="11" t="n"/>
      <c r="H273" s="10" t="n"/>
      <c r="I273" s="10" t="n"/>
      <c r="J273" s="10" t="n"/>
      <c r="K273" s="10" t="n"/>
      <c r="L273" s="10" t="n"/>
      <c r="M273" s="13" t="n"/>
      <c r="N273" s="13" t="n"/>
      <c r="O273" s="13" t="n"/>
      <c r="P273" s="13" t="n"/>
      <c r="Q273" s="10" t="n"/>
      <c r="R273" s="10" t="n"/>
      <c r="S273" s="10" t="n"/>
      <c r="T273" s="10" t="n"/>
      <c r="U273" s="10" t="n"/>
      <c r="V273" s="10" t="n"/>
      <c r="W273" s="10" t="n"/>
      <c r="X273" s="10" t="n"/>
      <c r="Y273" s="11" t="n"/>
      <c r="Z273" s="11" t="n"/>
      <c r="AA273" s="11" t="n"/>
      <c r="AB273" s="11" t="n"/>
      <c r="AC273" s="11" t="n"/>
      <c r="AD273" s="11" t="n"/>
      <c r="AE273" s="10" t="n"/>
      <c r="AF273" s="10" t="n"/>
      <c r="AG273" s="10" t="n"/>
      <c r="AH273" s="10" t="n"/>
      <c r="AI273" s="13" t="n"/>
      <c r="AJ273" s="13" t="n"/>
      <c r="AK273" s="13" t="n"/>
      <c r="AL273" s="13" t="n"/>
      <c r="AM273" s="13" t="n"/>
      <c r="AN273" s="13" t="n"/>
      <c r="AO273" s="13" t="n"/>
      <c r="AP273" s="14" t="n"/>
      <c r="AQ273" s="14" t="n"/>
      <c r="AR273" s="14" t="n"/>
      <c r="AS273" s="13" t="n"/>
      <c r="AT273" s="13" t="n"/>
      <c r="AU273" s="10" t="n"/>
      <c r="AV273" s="10" t="n"/>
      <c r="AW273" s="10" t="n"/>
      <c r="AX273" s="10" t="n"/>
      <c r="AY273" s="10" t="n"/>
      <c r="AZ273" s="10" t="n"/>
      <c r="BA273" s="10" t="n"/>
      <c r="BB273" s="10" t="n"/>
      <c r="BC273" s="10" t="n"/>
      <c r="BD273" s="11" t="n"/>
      <c r="BE273" s="10" t="n"/>
      <c r="BF273" s="10" t="n"/>
      <c r="BG273" s="10" t="n"/>
      <c r="BH273" s="10" t="n"/>
      <c r="BI273" s="10" t="n"/>
      <c r="BJ273" s="10" t="n"/>
      <c r="BK273" s="10" t="n"/>
      <c r="BL273" s="10" t="n"/>
      <c r="BM273" s="10" t="n"/>
    </row>
    <row r="274" ht="15.75" customHeight="1" s="218">
      <c r="A274" s="10" t="n"/>
      <c r="B274" s="10" t="n"/>
      <c r="C274" s="10" t="n"/>
      <c r="D274" s="10" t="n"/>
      <c r="E274" s="10" t="n"/>
      <c r="F274" s="10" t="n"/>
      <c r="G274" s="11" t="n"/>
      <c r="H274" s="10" t="n"/>
      <c r="I274" s="10" t="n"/>
      <c r="J274" s="10" t="n"/>
      <c r="K274" s="10" t="n"/>
      <c r="L274" s="10" t="n"/>
      <c r="M274" s="13" t="n"/>
      <c r="N274" s="13" t="n"/>
      <c r="O274" s="13" t="n"/>
      <c r="P274" s="13" t="n"/>
      <c r="Q274" s="10" t="n"/>
      <c r="R274" s="10" t="n"/>
      <c r="S274" s="10" t="n"/>
      <c r="T274" s="10" t="n"/>
      <c r="U274" s="10" t="n"/>
      <c r="V274" s="10" t="n"/>
      <c r="W274" s="10" t="n"/>
      <c r="X274" s="10" t="n"/>
      <c r="Y274" s="11" t="n"/>
      <c r="Z274" s="11" t="n"/>
      <c r="AA274" s="11" t="n"/>
      <c r="AB274" s="11" t="n"/>
      <c r="AC274" s="11" t="n"/>
      <c r="AD274" s="11" t="n"/>
      <c r="AE274" s="10" t="n"/>
      <c r="AF274" s="10" t="n"/>
      <c r="AG274" s="10" t="n"/>
      <c r="AH274" s="10" t="n"/>
      <c r="AI274" s="13" t="n"/>
      <c r="AJ274" s="13" t="n"/>
      <c r="AK274" s="13" t="n"/>
      <c r="AL274" s="13" t="n"/>
      <c r="AM274" s="13" t="n"/>
      <c r="AN274" s="13" t="n"/>
      <c r="AO274" s="13" t="n"/>
      <c r="AP274" s="14" t="n"/>
      <c r="AQ274" s="14" t="n"/>
      <c r="AR274" s="14" t="n"/>
      <c r="AS274" s="13" t="n"/>
      <c r="AT274" s="13" t="n"/>
      <c r="AU274" s="10" t="n"/>
      <c r="AV274" s="10" t="n"/>
      <c r="AW274" s="10" t="n"/>
      <c r="AX274" s="10" t="n"/>
      <c r="AY274" s="10" t="n"/>
      <c r="AZ274" s="10" t="n"/>
      <c r="BA274" s="10" t="n"/>
      <c r="BB274" s="10" t="n"/>
      <c r="BC274" s="10" t="n"/>
      <c r="BD274" s="11" t="n"/>
      <c r="BE274" s="10" t="n"/>
      <c r="BF274" s="10" t="n"/>
      <c r="BG274" s="10" t="n"/>
      <c r="BH274" s="10" t="n"/>
      <c r="BI274" s="10" t="n"/>
      <c r="BJ274" s="10" t="n"/>
      <c r="BK274" s="10" t="n"/>
      <c r="BL274" s="10" t="n"/>
      <c r="BM274" s="10" t="n"/>
    </row>
    <row r="275" ht="15.75" customHeight="1" s="218">
      <c r="A275" s="10" t="n"/>
      <c r="B275" s="10" t="n"/>
      <c r="C275" s="10" t="n"/>
      <c r="D275" s="10" t="n"/>
      <c r="E275" s="10" t="n"/>
      <c r="F275" s="10" t="n"/>
      <c r="G275" s="11" t="n"/>
      <c r="H275" s="10" t="n"/>
      <c r="I275" s="10" t="n"/>
      <c r="J275" s="10" t="n"/>
      <c r="K275" s="10" t="n"/>
      <c r="L275" s="10" t="n"/>
      <c r="M275" s="13" t="n"/>
      <c r="N275" s="13" t="n"/>
      <c r="O275" s="13" t="n"/>
      <c r="P275" s="13" t="n"/>
      <c r="Q275" s="10" t="n"/>
      <c r="R275" s="10" t="n"/>
      <c r="S275" s="10" t="n"/>
      <c r="T275" s="10" t="n"/>
      <c r="U275" s="10" t="n"/>
      <c r="V275" s="10" t="n"/>
      <c r="W275" s="10" t="n"/>
      <c r="X275" s="10" t="n"/>
      <c r="Y275" s="11" t="n"/>
      <c r="Z275" s="11" t="n"/>
      <c r="AA275" s="11" t="n"/>
      <c r="AB275" s="11" t="n"/>
      <c r="AC275" s="11" t="n"/>
      <c r="AD275" s="11" t="n"/>
      <c r="AE275" s="10" t="n"/>
      <c r="AF275" s="10" t="n"/>
      <c r="AG275" s="10" t="n"/>
      <c r="AH275" s="10" t="n"/>
      <c r="AI275" s="13" t="n"/>
      <c r="AJ275" s="13" t="n"/>
      <c r="AK275" s="13" t="n"/>
      <c r="AL275" s="13" t="n"/>
      <c r="AM275" s="13" t="n"/>
      <c r="AN275" s="13" t="n"/>
      <c r="AO275" s="13" t="n"/>
      <c r="AP275" s="14" t="n"/>
      <c r="AQ275" s="14" t="n"/>
      <c r="AR275" s="14" t="n"/>
      <c r="AS275" s="13" t="n"/>
      <c r="AT275" s="13" t="n"/>
      <c r="AU275" s="10" t="n"/>
      <c r="AV275" s="10" t="n"/>
      <c r="AW275" s="10" t="n"/>
      <c r="AX275" s="10" t="n"/>
      <c r="AY275" s="10" t="n"/>
      <c r="AZ275" s="10" t="n"/>
      <c r="BA275" s="10" t="n"/>
      <c r="BB275" s="10" t="n"/>
      <c r="BC275" s="10" t="n"/>
      <c r="BD275" s="11" t="n"/>
      <c r="BE275" s="10" t="n"/>
      <c r="BF275" s="10" t="n"/>
      <c r="BG275" s="10" t="n"/>
      <c r="BH275" s="10" t="n"/>
      <c r="BI275" s="10" t="n"/>
      <c r="BJ275" s="10" t="n"/>
      <c r="BK275" s="10" t="n"/>
      <c r="BL275" s="10" t="n"/>
      <c r="BM275" s="10" t="n"/>
    </row>
    <row r="276" ht="15.75" customHeight="1" s="218">
      <c r="A276" s="10" t="n"/>
      <c r="B276" s="10" t="n"/>
      <c r="C276" s="10" t="n"/>
      <c r="D276" s="10" t="n"/>
      <c r="E276" s="10" t="n"/>
      <c r="F276" s="10" t="n"/>
      <c r="G276" s="11" t="n"/>
      <c r="H276" s="10" t="n"/>
      <c r="I276" s="10" t="n"/>
      <c r="J276" s="10" t="n"/>
      <c r="K276" s="10" t="n"/>
      <c r="L276" s="10" t="n"/>
      <c r="M276" s="13" t="n"/>
      <c r="N276" s="13" t="n"/>
      <c r="O276" s="13" t="n"/>
      <c r="P276" s="13" t="n"/>
      <c r="Q276" s="10" t="n"/>
      <c r="R276" s="10" t="n"/>
      <c r="S276" s="10" t="n"/>
      <c r="T276" s="10" t="n"/>
      <c r="U276" s="10" t="n"/>
      <c r="V276" s="10" t="n"/>
      <c r="W276" s="10" t="n"/>
      <c r="X276" s="10" t="n"/>
      <c r="Y276" s="11" t="n"/>
      <c r="Z276" s="11" t="n"/>
      <c r="AA276" s="11" t="n"/>
      <c r="AB276" s="11" t="n"/>
      <c r="AC276" s="11" t="n"/>
      <c r="AD276" s="11" t="n"/>
      <c r="AE276" s="10" t="n"/>
      <c r="AF276" s="10" t="n"/>
      <c r="AG276" s="10" t="n"/>
      <c r="AH276" s="10" t="n"/>
      <c r="AI276" s="13" t="n"/>
      <c r="AJ276" s="13" t="n"/>
      <c r="AK276" s="13" t="n"/>
      <c r="AL276" s="13" t="n"/>
      <c r="AM276" s="13" t="n"/>
      <c r="AN276" s="13" t="n"/>
      <c r="AO276" s="13" t="n"/>
      <c r="AP276" s="14" t="n"/>
      <c r="AQ276" s="14" t="n"/>
      <c r="AR276" s="14" t="n"/>
      <c r="AS276" s="13" t="n"/>
      <c r="AT276" s="13" t="n"/>
      <c r="AU276" s="10" t="n"/>
      <c r="AV276" s="10" t="n"/>
      <c r="AW276" s="10" t="n"/>
      <c r="AX276" s="10" t="n"/>
      <c r="AY276" s="10" t="n"/>
      <c r="AZ276" s="10" t="n"/>
      <c r="BA276" s="10" t="n"/>
      <c r="BB276" s="10" t="n"/>
      <c r="BC276" s="10" t="n"/>
      <c r="BD276" s="11" t="n"/>
      <c r="BE276" s="10" t="n"/>
      <c r="BF276" s="10" t="n"/>
      <c r="BG276" s="10" t="n"/>
      <c r="BH276" s="10" t="n"/>
      <c r="BI276" s="10" t="n"/>
      <c r="BJ276" s="10" t="n"/>
      <c r="BK276" s="10" t="n"/>
      <c r="BL276" s="10" t="n"/>
      <c r="BM276" s="10" t="n"/>
    </row>
    <row r="277" ht="15.75" customHeight="1" s="218">
      <c r="A277" s="10" t="n"/>
      <c r="B277" s="10" t="n"/>
      <c r="C277" s="10" t="n"/>
      <c r="D277" s="10" t="n"/>
      <c r="E277" s="10" t="n"/>
      <c r="F277" s="10" t="n"/>
      <c r="G277" s="11" t="n"/>
      <c r="H277" s="10" t="n"/>
      <c r="I277" s="10" t="n"/>
      <c r="J277" s="10" t="n"/>
      <c r="K277" s="10" t="n"/>
      <c r="L277" s="10" t="n"/>
      <c r="M277" s="13" t="n"/>
      <c r="N277" s="13" t="n"/>
      <c r="O277" s="13" t="n"/>
      <c r="P277" s="13" t="n"/>
      <c r="Q277" s="10" t="n"/>
      <c r="R277" s="10" t="n"/>
      <c r="S277" s="10" t="n"/>
      <c r="T277" s="10" t="n"/>
      <c r="U277" s="10" t="n"/>
      <c r="V277" s="10" t="n"/>
      <c r="W277" s="10" t="n"/>
      <c r="X277" s="10" t="n"/>
      <c r="Y277" s="11" t="n"/>
      <c r="Z277" s="11" t="n"/>
      <c r="AA277" s="11" t="n"/>
      <c r="AB277" s="11" t="n"/>
      <c r="AC277" s="11" t="n"/>
      <c r="AD277" s="11" t="n"/>
      <c r="AE277" s="10" t="n"/>
      <c r="AF277" s="10" t="n"/>
      <c r="AG277" s="10" t="n"/>
      <c r="AH277" s="10" t="n"/>
      <c r="AI277" s="13" t="n"/>
      <c r="AJ277" s="13" t="n"/>
      <c r="AK277" s="13" t="n"/>
      <c r="AL277" s="13" t="n"/>
      <c r="AM277" s="13" t="n"/>
      <c r="AN277" s="13" t="n"/>
      <c r="AO277" s="13" t="n"/>
      <c r="AP277" s="14" t="n"/>
      <c r="AQ277" s="14" t="n"/>
      <c r="AR277" s="14" t="n"/>
      <c r="AS277" s="13" t="n"/>
      <c r="AT277" s="13" t="n"/>
      <c r="AU277" s="10" t="n"/>
      <c r="AV277" s="10" t="n"/>
      <c r="AW277" s="10" t="n"/>
      <c r="AX277" s="10" t="n"/>
      <c r="AY277" s="10" t="n"/>
      <c r="AZ277" s="10" t="n"/>
      <c r="BA277" s="10" t="n"/>
      <c r="BB277" s="10" t="n"/>
      <c r="BC277" s="10" t="n"/>
      <c r="BD277" s="11" t="n"/>
      <c r="BE277" s="10" t="n"/>
      <c r="BF277" s="10" t="n"/>
      <c r="BG277" s="10" t="n"/>
      <c r="BH277" s="10" t="n"/>
      <c r="BI277" s="10" t="n"/>
      <c r="BJ277" s="10" t="n"/>
      <c r="BK277" s="10" t="n"/>
      <c r="BL277" s="10" t="n"/>
      <c r="BM277" s="10" t="n"/>
    </row>
    <row r="278" ht="15.75" customHeight="1" s="218">
      <c r="A278" s="10" t="n"/>
      <c r="B278" s="10" t="n"/>
      <c r="C278" s="10" t="n"/>
      <c r="D278" s="10" t="n"/>
      <c r="E278" s="10" t="n"/>
      <c r="F278" s="10" t="n"/>
      <c r="G278" s="11" t="n"/>
      <c r="H278" s="10" t="n"/>
      <c r="I278" s="10" t="n"/>
      <c r="J278" s="10" t="n"/>
      <c r="K278" s="10" t="n"/>
      <c r="L278" s="10" t="n"/>
      <c r="M278" s="13" t="n"/>
      <c r="N278" s="13" t="n"/>
      <c r="O278" s="13" t="n"/>
      <c r="P278" s="13" t="n"/>
      <c r="Q278" s="10" t="n"/>
      <c r="R278" s="10" t="n"/>
      <c r="S278" s="10" t="n"/>
      <c r="T278" s="10" t="n"/>
      <c r="U278" s="10" t="n"/>
      <c r="V278" s="10" t="n"/>
      <c r="W278" s="10" t="n"/>
      <c r="X278" s="10" t="n"/>
      <c r="Y278" s="11" t="n"/>
      <c r="Z278" s="11" t="n"/>
      <c r="AA278" s="11" t="n"/>
      <c r="AB278" s="11" t="n"/>
      <c r="AC278" s="11" t="n"/>
      <c r="AD278" s="11" t="n"/>
      <c r="AE278" s="10" t="n"/>
      <c r="AF278" s="10" t="n"/>
      <c r="AG278" s="10" t="n"/>
      <c r="AH278" s="10" t="n"/>
      <c r="AI278" s="13" t="n"/>
      <c r="AJ278" s="13" t="n"/>
      <c r="AK278" s="13" t="n"/>
      <c r="AL278" s="13" t="n"/>
      <c r="AM278" s="13" t="n"/>
      <c r="AN278" s="13" t="n"/>
      <c r="AO278" s="13" t="n"/>
      <c r="AP278" s="14" t="n"/>
      <c r="AQ278" s="14" t="n"/>
      <c r="AR278" s="14" t="n"/>
      <c r="AS278" s="13" t="n"/>
      <c r="AT278" s="13" t="n"/>
      <c r="AU278" s="10" t="n"/>
      <c r="AV278" s="10" t="n"/>
      <c r="AW278" s="10" t="n"/>
      <c r="AX278" s="10" t="n"/>
      <c r="AY278" s="10" t="n"/>
      <c r="AZ278" s="10" t="n"/>
      <c r="BA278" s="10" t="n"/>
      <c r="BB278" s="10" t="n"/>
      <c r="BC278" s="10" t="n"/>
      <c r="BD278" s="11" t="n"/>
      <c r="BE278" s="10" t="n"/>
      <c r="BF278" s="10" t="n"/>
      <c r="BG278" s="10" t="n"/>
      <c r="BH278" s="10" t="n"/>
      <c r="BI278" s="10" t="n"/>
      <c r="BJ278" s="10" t="n"/>
      <c r="BK278" s="10" t="n"/>
      <c r="BL278" s="10" t="n"/>
      <c r="BM278" s="10" t="n"/>
    </row>
    <row r="279" ht="15.75" customHeight="1" s="218">
      <c r="A279" s="10" t="n"/>
      <c r="B279" s="10" t="n"/>
      <c r="C279" s="10" t="n"/>
      <c r="D279" s="10" t="n"/>
      <c r="E279" s="10" t="n"/>
      <c r="F279" s="10" t="n"/>
      <c r="G279" s="11" t="n"/>
      <c r="H279" s="10" t="n"/>
      <c r="I279" s="10" t="n"/>
      <c r="J279" s="10" t="n"/>
      <c r="K279" s="10" t="n"/>
      <c r="L279" s="10" t="n"/>
      <c r="M279" s="13" t="n"/>
      <c r="N279" s="13" t="n"/>
      <c r="O279" s="13" t="n"/>
      <c r="P279" s="13" t="n"/>
      <c r="Q279" s="10" t="n"/>
      <c r="R279" s="10" t="n"/>
      <c r="S279" s="10" t="n"/>
      <c r="T279" s="10" t="n"/>
      <c r="U279" s="10" t="n"/>
      <c r="V279" s="10" t="n"/>
      <c r="W279" s="10" t="n"/>
      <c r="X279" s="10" t="n"/>
      <c r="Y279" s="11" t="n"/>
      <c r="Z279" s="11" t="n"/>
      <c r="AA279" s="11" t="n"/>
      <c r="AB279" s="11" t="n"/>
      <c r="AC279" s="11" t="n"/>
      <c r="AD279" s="11" t="n"/>
      <c r="AE279" s="10" t="n"/>
      <c r="AF279" s="10" t="n"/>
      <c r="AG279" s="10" t="n"/>
      <c r="AH279" s="10" t="n"/>
      <c r="AI279" s="13" t="n"/>
      <c r="AJ279" s="13" t="n"/>
      <c r="AK279" s="13" t="n"/>
      <c r="AL279" s="13" t="n"/>
      <c r="AM279" s="13" t="n"/>
      <c r="AN279" s="13" t="n"/>
      <c r="AO279" s="13" t="n"/>
      <c r="AP279" s="14" t="n"/>
      <c r="AQ279" s="14" t="n"/>
      <c r="AR279" s="14" t="n"/>
      <c r="AS279" s="13" t="n"/>
      <c r="AT279" s="13" t="n"/>
      <c r="AU279" s="10" t="n"/>
      <c r="AV279" s="10" t="n"/>
      <c r="AW279" s="10" t="n"/>
      <c r="AX279" s="10" t="n"/>
      <c r="AY279" s="10" t="n"/>
      <c r="AZ279" s="10" t="n"/>
      <c r="BA279" s="10" t="n"/>
      <c r="BB279" s="10" t="n"/>
      <c r="BC279" s="10" t="n"/>
      <c r="BD279" s="11" t="n"/>
      <c r="BE279" s="10" t="n"/>
      <c r="BF279" s="10" t="n"/>
      <c r="BG279" s="10" t="n"/>
      <c r="BH279" s="10" t="n"/>
      <c r="BI279" s="10" t="n"/>
      <c r="BJ279" s="10" t="n"/>
      <c r="BK279" s="10" t="n"/>
      <c r="BL279" s="10" t="n"/>
      <c r="BM279" s="10" t="n"/>
    </row>
    <row r="280" ht="15.75" customHeight="1" s="218">
      <c r="A280" s="10" t="n"/>
      <c r="B280" s="10" t="n"/>
      <c r="C280" s="10" t="n"/>
      <c r="D280" s="10" t="n"/>
      <c r="E280" s="10" t="n"/>
      <c r="F280" s="10" t="n"/>
      <c r="G280" s="11" t="n"/>
      <c r="H280" s="10" t="n"/>
      <c r="I280" s="10" t="n"/>
      <c r="J280" s="10" t="n"/>
      <c r="K280" s="10" t="n"/>
      <c r="L280" s="10" t="n"/>
      <c r="M280" s="13" t="n"/>
      <c r="N280" s="13" t="n"/>
      <c r="O280" s="13" t="n"/>
      <c r="P280" s="13" t="n"/>
      <c r="Q280" s="10" t="n"/>
      <c r="R280" s="10" t="n"/>
      <c r="S280" s="10" t="n"/>
      <c r="T280" s="10" t="n"/>
      <c r="U280" s="10" t="n"/>
      <c r="V280" s="10" t="n"/>
      <c r="W280" s="10" t="n"/>
      <c r="X280" s="10" t="n"/>
      <c r="Y280" s="11" t="n"/>
      <c r="Z280" s="11" t="n"/>
      <c r="AA280" s="11" t="n"/>
      <c r="AB280" s="11" t="n"/>
      <c r="AC280" s="11" t="n"/>
      <c r="AD280" s="11" t="n"/>
      <c r="AE280" s="10" t="n"/>
      <c r="AF280" s="10" t="n"/>
      <c r="AG280" s="10" t="n"/>
      <c r="AH280" s="10" t="n"/>
      <c r="AI280" s="13" t="n"/>
      <c r="AJ280" s="13" t="n"/>
      <c r="AK280" s="13" t="n"/>
      <c r="AL280" s="13" t="n"/>
      <c r="AM280" s="13" t="n"/>
      <c r="AN280" s="13" t="n"/>
      <c r="AO280" s="13" t="n"/>
      <c r="AP280" s="14" t="n"/>
      <c r="AQ280" s="14" t="n"/>
      <c r="AR280" s="14" t="n"/>
      <c r="AS280" s="13" t="n"/>
      <c r="AT280" s="13" t="n"/>
      <c r="AU280" s="10" t="n"/>
      <c r="AV280" s="10" t="n"/>
      <c r="AW280" s="10" t="n"/>
      <c r="AX280" s="10" t="n"/>
      <c r="AY280" s="10" t="n"/>
      <c r="AZ280" s="10" t="n"/>
      <c r="BA280" s="10" t="n"/>
      <c r="BB280" s="10" t="n"/>
      <c r="BC280" s="10" t="n"/>
      <c r="BD280" s="11" t="n"/>
      <c r="BE280" s="10" t="n"/>
      <c r="BF280" s="10" t="n"/>
      <c r="BG280" s="10" t="n"/>
      <c r="BH280" s="10" t="n"/>
      <c r="BI280" s="10" t="n"/>
      <c r="BJ280" s="10" t="n"/>
      <c r="BK280" s="10" t="n"/>
      <c r="BL280" s="10" t="n"/>
      <c r="BM280" s="10" t="n"/>
    </row>
    <row r="281" ht="15.75" customHeight="1" s="218">
      <c r="A281" s="10" t="n"/>
      <c r="B281" s="10" t="n"/>
      <c r="C281" s="10" t="n"/>
      <c r="D281" s="10" t="n"/>
      <c r="E281" s="10" t="n"/>
      <c r="F281" s="10" t="n"/>
      <c r="G281" s="11" t="n"/>
      <c r="H281" s="10" t="n"/>
      <c r="I281" s="10" t="n"/>
      <c r="J281" s="10" t="n"/>
      <c r="K281" s="10" t="n"/>
      <c r="L281" s="10" t="n"/>
      <c r="M281" s="13" t="n"/>
      <c r="N281" s="13" t="n"/>
      <c r="O281" s="13" t="n"/>
      <c r="P281" s="13" t="n"/>
      <c r="Q281" s="10" t="n"/>
      <c r="R281" s="10" t="n"/>
      <c r="S281" s="10" t="n"/>
      <c r="T281" s="10" t="n"/>
      <c r="U281" s="10" t="n"/>
      <c r="V281" s="10" t="n"/>
      <c r="W281" s="10" t="n"/>
      <c r="X281" s="10" t="n"/>
      <c r="Y281" s="11" t="n"/>
      <c r="Z281" s="11" t="n"/>
      <c r="AA281" s="11" t="n"/>
      <c r="AB281" s="11" t="n"/>
      <c r="AC281" s="11" t="n"/>
      <c r="AD281" s="11" t="n"/>
      <c r="AE281" s="10" t="n"/>
      <c r="AF281" s="10" t="n"/>
      <c r="AG281" s="10" t="n"/>
      <c r="AH281" s="10" t="n"/>
      <c r="AI281" s="13" t="n"/>
      <c r="AJ281" s="13" t="n"/>
      <c r="AK281" s="13" t="n"/>
      <c r="AL281" s="13" t="n"/>
      <c r="AM281" s="13" t="n"/>
      <c r="AN281" s="13" t="n"/>
      <c r="AO281" s="13" t="n"/>
      <c r="AP281" s="14" t="n"/>
      <c r="AQ281" s="14" t="n"/>
      <c r="AR281" s="14" t="n"/>
      <c r="AS281" s="13" t="n"/>
      <c r="AT281" s="13" t="n"/>
      <c r="AU281" s="10" t="n"/>
      <c r="AV281" s="10" t="n"/>
      <c r="AW281" s="10" t="n"/>
      <c r="AX281" s="10" t="n"/>
      <c r="AY281" s="10" t="n"/>
      <c r="AZ281" s="10" t="n"/>
      <c r="BA281" s="10" t="n"/>
      <c r="BB281" s="10" t="n"/>
      <c r="BC281" s="10" t="n"/>
      <c r="BD281" s="11" t="n"/>
      <c r="BE281" s="10" t="n"/>
      <c r="BF281" s="10" t="n"/>
      <c r="BG281" s="10" t="n"/>
      <c r="BH281" s="10" t="n"/>
      <c r="BI281" s="10" t="n"/>
      <c r="BJ281" s="10" t="n"/>
      <c r="BK281" s="10" t="n"/>
      <c r="BL281" s="10" t="n"/>
      <c r="BM281" s="10" t="n"/>
    </row>
    <row r="282" ht="15.75" customHeight="1" s="218">
      <c r="A282" s="10" t="n"/>
      <c r="B282" s="10" t="n"/>
      <c r="C282" s="10" t="n"/>
      <c r="D282" s="10" t="n"/>
      <c r="E282" s="10" t="n"/>
      <c r="F282" s="10" t="n"/>
      <c r="G282" s="11" t="n"/>
      <c r="H282" s="10" t="n"/>
      <c r="I282" s="10" t="n"/>
      <c r="J282" s="10" t="n"/>
      <c r="K282" s="10" t="n"/>
      <c r="L282" s="10" t="n"/>
      <c r="M282" s="13" t="n"/>
      <c r="N282" s="13" t="n"/>
      <c r="O282" s="13" t="n"/>
      <c r="P282" s="13" t="n"/>
      <c r="Q282" s="10" t="n"/>
      <c r="R282" s="10" t="n"/>
      <c r="S282" s="10" t="n"/>
      <c r="T282" s="10" t="n"/>
      <c r="U282" s="10" t="n"/>
      <c r="V282" s="10" t="n"/>
      <c r="W282" s="10" t="n"/>
      <c r="X282" s="10" t="n"/>
      <c r="Y282" s="11" t="n"/>
      <c r="Z282" s="11" t="n"/>
      <c r="AA282" s="11" t="n"/>
      <c r="AB282" s="11" t="n"/>
      <c r="AC282" s="11" t="n"/>
      <c r="AD282" s="11" t="n"/>
      <c r="AE282" s="10" t="n"/>
      <c r="AF282" s="10" t="n"/>
      <c r="AG282" s="10" t="n"/>
      <c r="AH282" s="10" t="n"/>
      <c r="AI282" s="13" t="n"/>
      <c r="AJ282" s="13" t="n"/>
      <c r="AK282" s="13" t="n"/>
      <c r="AL282" s="13" t="n"/>
      <c r="AM282" s="13" t="n"/>
      <c r="AN282" s="13" t="n"/>
      <c r="AO282" s="13" t="n"/>
      <c r="AP282" s="14" t="n"/>
      <c r="AQ282" s="14" t="n"/>
      <c r="AR282" s="14" t="n"/>
      <c r="AS282" s="13" t="n"/>
      <c r="AT282" s="13" t="n"/>
      <c r="AU282" s="10" t="n"/>
      <c r="AV282" s="10" t="n"/>
      <c r="AW282" s="10" t="n"/>
      <c r="AX282" s="10" t="n"/>
      <c r="AY282" s="10" t="n"/>
      <c r="AZ282" s="10" t="n"/>
      <c r="BA282" s="10" t="n"/>
      <c r="BB282" s="10" t="n"/>
      <c r="BC282" s="10" t="n"/>
      <c r="BD282" s="11" t="n"/>
      <c r="BE282" s="10" t="n"/>
      <c r="BF282" s="10" t="n"/>
      <c r="BG282" s="10" t="n"/>
      <c r="BH282" s="10" t="n"/>
      <c r="BI282" s="10" t="n"/>
      <c r="BJ282" s="10" t="n"/>
      <c r="BK282" s="10" t="n"/>
      <c r="BL282" s="10" t="n"/>
      <c r="BM282" s="10" t="n"/>
    </row>
    <row r="283" ht="15.75" customHeight="1" s="218">
      <c r="A283" s="10" t="n"/>
      <c r="B283" s="10" t="n"/>
      <c r="C283" s="10" t="n"/>
      <c r="D283" s="10" t="n"/>
      <c r="E283" s="10" t="n"/>
      <c r="F283" s="10" t="n"/>
      <c r="G283" s="11" t="n"/>
      <c r="H283" s="10" t="n"/>
      <c r="I283" s="10" t="n"/>
      <c r="J283" s="10" t="n"/>
      <c r="K283" s="10" t="n"/>
      <c r="L283" s="10" t="n"/>
      <c r="M283" s="13" t="n"/>
      <c r="N283" s="13" t="n"/>
      <c r="O283" s="13" t="n"/>
      <c r="P283" s="13" t="n"/>
      <c r="Q283" s="10" t="n"/>
      <c r="R283" s="10" t="n"/>
      <c r="S283" s="10" t="n"/>
      <c r="T283" s="10" t="n"/>
      <c r="U283" s="10" t="n"/>
      <c r="V283" s="10" t="n"/>
      <c r="W283" s="10" t="n"/>
      <c r="X283" s="10" t="n"/>
      <c r="Y283" s="11" t="n"/>
      <c r="Z283" s="11" t="n"/>
      <c r="AA283" s="11" t="n"/>
      <c r="AB283" s="11" t="n"/>
      <c r="AC283" s="11" t="n"/>
      <c r="AD283" s="11" t="n"/>
      <c r="AE283" s="10" t="n"/>
      <c r="AF283" s="10" t="n"/>
      <c r="AG283" s="10" t="n"/>
      <c r="AH283" s="10" t="n"/>
      <c r="AI283" s="13" t="n"/>
      <c r="AJ283" s="13" t="n"/>
      <c r="AK283" s="13" t="n"/>
      <c r="AL283" s="13" t="n"/>
      <c r="AM283" s="13" t="n"/>
      <c r="AN283" s="13" t="n"/>
      <c r="AO283" s="13" t="n"/>
      <c r="AP283" s="14" t="n"/>
      <c r="AQ283" s="14" t="n"/>
      <c r="AR283" s="14" t="n"/>
      <c r="AS283" s="13" t="n"/>
      <c r="AT283" s="13" t="n"/>
      <c r="AU283" s="10" t="n"/>
      <c r="AV283" s="10" t="n"/>
      <c r="AW283" s="10" t="n"/>
      <c r="AX283" s="10" t="n"/>
      <c r="AY283" s="10" t="n"/>
      <c r="AZ283" s="10" t="n"/>
      <c r="BA283" s="10" t="n"/>
      <c r="BB283" s="10" t="n"/>
      <c r="BC283" s="10" t="n"/>
      <c r="BD283" s="11" t="n"/>
      <c r="BE283" s="10" t="n"/>
      <c r="BF283" s="10" t="n"/>
      <c r="BG283" s="10" t="n"/>
      <c r="BH283" s="10" t="n"/>
      <c r="BI283" s="10" t="n"/>
      <c r="BJ283" s="10" t="n"/>
      <c r="BK283" s="10" t="n"/>
      <c r="BL283" s="10" t="n"/>
      <c r="BM283" s="10" t="n"/>
    </row>
    <row r="284" ht="15.75" customHeight="1" s="218">
      <c r="A284" s="10" t="n"/>
      <c r="B284" s="10" t="n"/>
      <c r="C284" s="10" t="n"/>
      <c r="D284" s="10" t="n"/>
      <c r="E284" s="10" t="n"/>
      <c r="F284" s="10" t="n"/>
      <c r="G284" s="11" t="n"/>
      <c r="H284" s="10" t="n"/>
      <c r="I284" s="10" t="n"/>
      <c r="J284" s="10" t="n"/>
      <c r="K284" s="10" t="n"/>
      <c r="L284" s="10" t="n"/>
      <c r="M284" s="13" t="n"/>
      <c r="N284" s="13" t="n"/>
      <c r="O284" s="13" t="n"/>
      <c r="P284" s="13" t="n"/>
      <c r="Q284" s="10" t="n"/>
      <c r="R284" s="10" t="n"/>
      <c r="S284" s="10" t="n"/>
      <c r="T284" s="10" t="n"/>
      <c r="U284" s="10" t="n"/>
      <c r="V284" s="10" t="n"/>
      <c r="W284" s="10" t="n"/>
      <c r="X284" s="10" t="n"/>
      <c r="Y284" s="11" t="n"/>
      <c r="Z284" s="11" t="n"/>
      <c r="AA284" s="11" t="n"/>
      <c r="AB284" s="11" t="n"/>
      <c r="AC284" s="11" t="n"/>
      <c r="AD284" s="11" t="n"/>
      <c r="AE284" s="10" t="n"/>
      <c r="AF284" s="10" t="n"/>
      <c r="AG284" s="10" t="n"/>
      <c r="AH284" s="10" t="n"/>
      <c r="AI284" s="13" t="n"/>
      <c r="AJ284" s="13" t="n"/>
      <c r="AK284" s="13" t="n"/>
      <c r="AL284" s="13" t="n"/>
      <c r="AM284" s="13" t="n"/>
      <c r="AN284" s="13" t="n"/>
      <c r="AO284" s="13" t="n"/>
      <c r="AP284" s="14" t="n"/>
      <c r="AQ284" s="14" t="n"/>
      <c r="AR284" s="14" t="n"/>
      <c r="AS284" s="13" t="n"/>
      <c r="AT284" s="13" t="n"/>
      <c r="AU284" s="10" t="n"/>
      <c r="AV284" s="10" t="n"/>
      <c r="AW284" s="10" t="n"/>
      <c r="AX284" s="10" t="n"/>
      <c r="AY284" s="10" t="n"/>
      <c r="AZ284" s="10" t="n"/>
      <c r="BA284" s="10" t="n"/>
      <c r="BB284" s="10" t="n"/>
      <c r="BC284" s="10" t="n"/>
      <c r="BD284" s="11" t="n"/>
      <c r="BE284" s="10" t="n"/>
      <c r="BF284" s="10" t="n"/>
      <c r="BG284" s="10" t="n"/>
      <c r="BH284" s="10" t="n"/>
      <c r="BI284" s="10" t="n"/>
      <c r="BJ284" s="10" t="n"/>
      <c r="BK284" s="10" t="n"/>
      <c r="BL284" s="10" t="n"/>
      <c r="BM284" s="10" t="n"/>
    </row>
    <row r="285" ht="15.75" customHeight="1" s="218">
      <c r="A285" s="132" t="n"/>
      <c r="B285" s="132" t="n"/>
      <c r="C285" s="132" t="n"/>
      <c r="D285" s="132" t="n"/>
      <c r="E285" s="132" t="n"/>
      <c r="F285" s="132" t="n"/>
      <c r="G285" s="131" t="n"/>
      <c r="H285" s="132" t="n"/>
      <c r="I285" s="132" t="n"/>
      <c r="J285" s="132" t="n"/>
      <c r="K285" s="132" t="n"/>
      <c r="L285" s="132" t="n"/>
      <c r="M285" s="141" t="n"/>
      <c r="N285" s="141" t="n"/>
      <c r="O285" s="141" t="n"/>
      <c r="P285" s="141" t="n"/>
      <c r="Q285" s="132" t="n"/>
      <c r="R285" s="132" t="n"/>
      <c r="S285" s="132" t="n"/>
      <c r="T285" s="132" t="n"/>
      <c r="U285" s="132" t="n"/>
      <c r="V285" s="132" t="n"/>
      <c r="W285" s="132" t="n"/>
      <c r="X285" s="132" t="n"/>
      <c r="Y285" s="131" t="n"/>
      <c r="Z285" s="131" t="n"/>
      <c r="AA285" s="131" t="n"/>
      <c r="AB285" s="131" t="n"/>
      <c r="AC285" s="131" t="n"/>
      <c r="AD285" s="131" t="n"/>
      <c r="AE285" s="132" t="n"/>
      <c r="AF285" s="132" t="n"/>
      <c r="AG285" s="132" t="n"/>
      <c r="AH285" s="132" t="n"/>
      <c r="AI285" s="132" t="n"/>
      <c r="AJ285" s="132" t="n"/>
      <c r="AK285" s="132" t="n"/>
      <c r="AL285" s="132" t="n"/>
      <c r="AM285" s="132" t="n"/>
      <c r="AN285" s="132" t="n"/>
      <c r="AO285" s="132" t="n"/>
      <c r="AP285" s="142" t="n"/>
      <c r="AQ285" s="142" t="n"/>
      <c r="AR285" s="142" t="n"/>
      <c r="AS285" s="132" t="n"/>
      <c r="AT285" s="132" t="n"/>
      <c r="AU285" s="132" t="n"/>
      <c r="AV285" s="132" t="n"/>
      <c r="AW285" s="132" t="n"/>
      <c r="AX285" s="132" t="n"/>
      <c r="AY285" s="132" t="n"/>
      <c r="AZ285" s="132" t="n"/>
      <c r="BA285" s="132" t="n"/>
      <c r="BB285" s="132" t="n"/>
      <c r="BC285" s="132" t="n"/>
      <c r="BD285" s="131" t="n"/>
      <c r="BE285" s="132" t="n"/>
      <c r="BF285" s="132" t="n"/>
      <c r="BG285" s="132" t="n"/>
      <c r="BH285" s="132" t="n"/>
      <c r="BI285" s="132" t="n"/>
      <c r="BJ285" s="132" t="n"/>
      <c r="BK285" s="132" t="n"/>
      <c r="BL285" s="132" t="n"/>
      <c r="BM285" s="132" t="n"/>
    </row>
    <row r="286" ht="15.75" customHeight="1" s="218">
      <c r="A286" s="132" t="n"/>
      <c r="B286" s="132" t="n"/>
      <c r="C286" s="132" t="n"/>
      <c r="D286" s="132" t="n"/>
      <c r="E286" s="132" t="n"/>
      <c r="F286" s="132" t="n"/>
      <c r="G286" s="131" t="n"/>
      <c r="H286" s="132" t="n"/>
      <c r="I286" s="132" t="n"/>
      <c r="J286" s="132" t="n"/>
      <c r="K286" s="132" t="n"/>
      <c r="L286" s="132" t="n"/>
      <c r="M286" s="141" t="n"/>
      <c r="N286" s="141" t="n"/>
      <c r="O286" s="141" t="n"/>
      <c r="P286" s="141" t="n"/>
      <c r="Q286" s="132" t="n"/>
      <c r="R286" s="132" t="n"/>
      <c r="S286" s="132" t="n"/>
      <c r="T286" s="132" t="n"/>
      <c r="U286" s="132" t="n"/>
      <c r="V286" s="132" t="n"/>
      <c r="W286" s="132" t="n"/>
      <c r="X286" s="132" t="n"/>
      <c r="Y286" s="131" t="n"/>
      <c r="Z286" s="131" t="n"/>
      <c r="AA286" s="131" t="n"/>
      <c r="AB286" s="131" t="n"/>
      <c r="AC286" s="131" t="n"/>
      <c r="AD286" s="131" t="n"/>
      <c r="AE286" s="132" t="n"/>
      <c r="AF286" s="132" t="n"/>
      <c r="AG286" s="132" t="n"/>
      <c r="AH286" s="132" t="n"/>
      <c r="AI286" s="132" t="n"/>
      <c r="AJ286" s="132" t="n"/>
      <c r="AK286" s="132" t="n"/>
      <c r="AL286" s="132" t="n"/>
      <c r="AM286" s="132" t="n"/>
      <c r="AN286" s="132" t="n"/>
      <c r="AO286" s="132" t="n"/>
      <c r="AP286" s="142" t="n"/>
      <c r="AQ286" s="142" t="n"/>
      <c r="AR286" s="142" t="n"/>
      <c r="AS286" s="132" t="n"/>
      <c r="AT286" s="132" t="n"/>
      <c r="AU286" s="132" t="n"/>
      <c r="AV286" s="132" t="n"/>
      <c r="AW286" s="132" t="n"/>
      <c r="AX286" s="132" t="n"/>
      <c r="AY286" s="132" t="n"/>
      <c r="AZ286" s="132" t="n"/>
      <c r="BA286" s="132" t="n"/>
      <c r="BB286" s="132" t="n"/>
      <c r="BC286" s="132" t="n"/>
      <c r="BD286" s="131" t="n"/>
      <c r="BE286" s="132" t="n"/>
      <c r="BF286" s="132" t="n"/>
      <c r="BG286" s="132" t="n"/>
      <c r="BH286" s="132" t="n"/>
      <c r="BI286" s="132" t="n"/>
      <c r="BJ286" s="132" t="n"/>
      <c r="BK286" s="132" t="n"/>
      <c r="BL286" s="132" t="n"/>
      <c r="BM286" s="132" t="n"/>
    </row>
    <row r="287" ht="15.75" customHeight="1" s="218">
      <c r="A287" s="132" t="n"/>
      <c r="B287" s="132" t="n"/>
      <c r="C287" s="132" t="n"/>
      <c r="D287" s="132" t="n"/>
      <c r="E287" s="132" t="n"/>
      <c r="F287" s="132" t="n"/>
      <c r="G287" s="131" t="n"/>
      <c r="H287" s="132" t="n"/>
      <c r="I287" s="132" t="n"/>
      <c r="J287" s="132" t="n"/>
      <c r="K287" s="132" t="n"/>
      <c r="L287" s="132" t="n"/>
      <c r="M287" s="141" t="n"/>
      <c r="N287" s="141" t="n"/>
      <c r="O287" s="141" t="n"/>
      <c r="P287" s="141" t="n"/>
      <c r="Q287" s="132" t="n"/>
      <c r="R287" s="132" t="n"/>
      <c r="S287" s="132" t="n"/>
      <c r="T287" s="132" t="n"/>
      <c r="U287" s="132" t="n"/>
      <c r="V287" s="132" t="n"/>
      <c r="W287" s="132" t="n"/>
      <c r="X287" s="132" t="n"/>
      <c r="Y287" s="131" t="n"/>
      <c r="Z287" s="131" t="n"/>
      <c r="AA287" s="131" t="n"/>
      <c r="AB287" s="131" t="n"/>
      <c r="AC287" s="131" t="n"/>
      <c r="AD287" s="131" t="n"/>
      <c r="AE287" s="132" t="n"/>
      <c r="AF287" s="132" t="n"/>
      <c r="AG287" s="132" t="n"/>
      <c r="AH287" s="132" t="n"/>
      <c r="AI287" s="132" t="n"/>
      <c r="AJ287" s="132" t="n"/>
      <c r="AK287" s="132" t="n"/>
      <c r="AL287" s="132" t="n"/>
      <c r="AM287" s="132" t="n"/>
      <c r="AN287" s="132" t="n"/>
      <c r="AO287" s="132" t="n"/>
      <c r="AP287" s="142" t="n"/>
      <c r="AQ287" s="142" t="n"/>
      <c r="AR287" s="142" t="n"/>
      <c r="AS287" s="132" t="n"/>
      <c r="AT287" s="132" t="n"/>
      <c r="AU287" s="132" t="n"/>
      <c r="AV287" s="132" t="n"/>
      <c r="AW287" s="132" t="n"/>
      <c r="AX287" s="132" t="n"/>
      <c r="AY287" s="132" t="n"/>
      <c r="AZ287" s="132" t="n"/>
      <c r="BA287" s="132" t="n"/>
      <c r="BB287" s="132" t="n"/>
      <c r="BC287" s="132" t="n"/>
      <c r="BD287" s="131" t="n"/>
      <c r="BE287" s="132" t="n"/>
      <c r="BF287" s="132" t="n"/>
      <c r="BG287" s="132" t="n"/>
      <c r="BH287" s="132" t="n"/>
      <c r="BI287" s="132" t="n"/>
      <c r="BJ287" s="132" t="n"/>
      <c r="BK287" s="132" t="n"/>
      <c r="BL287" s="132" t="n"/>
      <c r="BM287" s="132" t="n"/>
    </row>
    <row r="288" ht="15.75" customHeight="1" s="218">
      <c r="A288" s="132" t="n"/>
      <c r="B288" s="132" t="n"/>
      <c r="C288" s="132" t="n"/>
      <c r="D288" s="132" t="n"/>
      <c r="E288" s="132" t="n"/>
      <c r="F288" s="132" t="n"/>
      <c r="G288" s="131" t="n"/>
      <c r="H288" s="132" t="n"/>
      <c r="I288" s="132" t="n"/>
      <c r="J288" s="132" t="n"/>
      <c r="K288" s="132" t="n"/>
      <c r="L288" s="132" t="n"/>
      <c r="M288" s="141" t="n"/>
      <c r="N288" s="141" t="n"/>
      <c r="O288" s="141" t="n"/>
      <c r="P288" s="141" t="n"/>
      <c r="Q288" s="132" t="n"/>
      <c r="R288" s="132" t="n"/>
      <c r="S288" s="132" t="n"/>
      <c r="T288" s="132" t="n"/>
      <c r="U288" s="132" t="n"/>
      <c r="V288" s="132" t="n"/>
      <c r="W288" s="132" t="n"/>
      <c r="X288" s="132" t="n"/>
      <c r="Y288" s="131" t="n"/>
      <c r="Z288" s="131" t="n"/>
      <c r="AA288" s="131" t="n"/>
      <c r="AB288" s="131" t="n"/>
      <c r="AC288" s="131" t="n"/>
      <c r="AD288" s="131" t="n"/>
      <c r="AE288" s="132" t="n"/>
      <c r="AF288" s="132" t="n"/>
      <c r="AG288" s="132" t="n"/>
      <c r="AH288" s="132" t="n"/>
      <c r="AI288" s="132" t="n"/>
      <c r="AJ288" s="132" t="n"/>
      <c r="AK288" s="132" t="n"/>
      <c r="AL288" s="132" t="n"/>
      <c r="AM288" s="132" t="n"/>
      <c r="AN288" s="132" t="n"/>
      <c r="AO288" s="132" t="n"/>
      <c r="AP288" s="142" t="n"/>
      <c r="AQ288" s="142" t="n"/>
      <c r="AR288" s="142" t="n"/>
      <c r="AS288" s="132" t="n"/>
      <c r="AT288" s="132" t="n"/>
      <c r="AU288" s="132" t="n"/>
      <c r="AV288" s="132" t="n"/>
      <c r="AW288" s="132" t="n"/>
      <c r="AX288" s="132" t="n"/>
      <c r="AY288" s="132" t="n"/>
      <c r="AZ288" s="132" t="n"/>
      <c r="BA288" s="132" t="n"/>
      <c r="BB288" s="132" t="n"/>
      <c r="BC288" s="132" t="n"/>
      <c r="BD288" s="131" t="n"/>
      <c r="BE288" s="132" t="n"/>
      <c r="BF288" s="132" t="n"/>
      <c r="BG288" s="132" t="n"/>
      <c r="BH288" s="132" t="n"/>
      <c r="BI288" s="132" t="n"/>
      <c r="BJ288" s="132" t="n"/>
      <c r="BK288" s="132" t="n"/>
      <c r="BL288" s="132" t="n"/>
      <c r="BM288" s="132" t="n"/>
    </row>
    <row r="289" ht="15.75" customHeight="1" s="218">
      <c r="A289" s="132" t="n"/>
      <c r="B289" s="132" t="n"/>
      <c r="C289" s="132" t="n"/>
      <c r="D289" s="132" t="n"/>
      <c r="E289" s="132" t="n"/>
      <c r="F289" s="132" t="n"/>
      <c r="G289" s="131" t="n"/>
      <c r="H289" s="132" t="n"/>
      <c r="I289" s="132" t="n"/>
      <c r="J289" s="132" t="n"/>
      <c r="K289" s="132" t="n"/>
      <c r="L289" s="132" t="n"/>
      <c r="M289" s="141" t="n"/>
      <c r="N289" s="141" t="n"/>
      <c r="O289" s="141" t="n"/>
      <c r="P289" s="141" t="n"/>
      <c r="Q289" s="132" t="n"/>
      <c r="R289" s="132" t="n"/>
      <c r="S289" s="132" t="n"/>
      <c r="T289" s="132" t="n"/>
      <c r="U289" s="132" t="n"/>
      <c r="V289" s="132" t="n"/>
      <c r="W289" s="132" t="n"/>
      <c r="X289" s="132" t="n"/>
      <c r="Y289" s="131" t="n"/>
      <c r="Z289" s="131" t="n"/>
      <c r="AA289" s="131" t="n"/>
      <c r="AB289" s="131" t="n"/>
      <c r="AC289" s="131" t="n"/>
      <c r="AD289" s="131" t="n"/>
      <c r="AE289" s="132" t="n"/>
      <c r="AF289" s="132" t="n"/>
      <c r="AG289" s="132" t="n"/>
      <c r="AH289" s="132" t="n"/>
      <c r="AI289" s="132" t="n"/>
      <c r="AJ289" s="132" t="n"/>
      <c r="AK289" s="132" t="n"/>
      <c r="AL289" s="132" t="n"/>
      <c r="AM289" s="132" t="n"/>
      <c r="AN289" s="132" t="n"/>
      <c r="AO289" s="132" t="n"/>
      <c r="AP289" s="142" t="n"/>
      <c r="AQ289" s="142" t="n"/>
      <c r="AR289" s="142" t="n"/>
      <c r="AS289" s="132" t="n"/>
      <c r="AT289" s="132" t="n"/>
      <c r="AU289" s="132" t="n"/>
      <c r="AV289" s="132" t="n"/>
      <c r="AW289" s="132" t="n"/>
      <c r="AX289" s="132" t="n"/>
      <c r="AY289" s="132" t="n"/>
      <c r="AZ289" s="132" t="n"/>
      <c r="BA289" s="132" t="n"/>
      <c r="BB289" s="132" t="n"/>
      <c r="BC289" s="132" t="n"/>
      <c r="BD289" s="131" t="n"/>
      <c r="BE289" s="132" t="n"/>
      <c r="BF289" s="132" t="n"/>
      <c r="BG289" s="132" t="n"/>
      <c r="BH289" s="132" t="n"/>
      <c r="BI289" s="132" t="n"/>
      <c r="BJ289" s="132" t="n"/>
      <c r="BK289" s="132" t="n"/>
      <c r="BL289" s="132" t="n"/>
      <c r="BM289" s="132" t="n"/>
    </row>
    <row r="290" ht="15.75" customHeight="1" s="218">
      <c r="A290" s="132" t="n"/>
      <c r="B290" s="132" t="n"/>
      <c r="C290" s="132" t="n"/>
      <c r="D290" s="132" t="n"/>
      <c r="E290" s="132" t="n"/>
      <c r="F290" s="132" t="n"/>
      <c r="G290" s="131" t="n"/>
      <c r="H290" s="132" t="n"/>
      <c r="I290" s="132" t="n"/>
      <c r="J290" s="132" t="n"/>
      <c r="K290" s="132" t="n"/>
      <c r="L290" s="132" t="n"/>
      <c r="M290" s="141" t="n"/>
      <c r="N290" s="141" t="n"/>
      <c r="O290" s="141" t="n"/>
      <c r="P290" s="141" t="n"/>
      <c r="Q290" s="132" t="n"/>
      <c r="R290" s="132" t="n"/>
      <c r="S290" s="132" t="n"/>
      <c r="T290" s="132" t="n"/>
      <c r="U290" s="132" t="n"/>
      <c r="V290" s="132" t="n"/>
      <c r="W290" s="132" t="n"/>
      <c r="X290" s="132" t="n"/>
      <c r="Y290" s="131" t="n"/>
      <c r="Z290" s="131" t="n"/>
      <c r="AA290" s="131" t="n"/>
      <c r="AB290" s="131" t="n"/>
      <c r="AC290" s="131" t="n"/>
      <c r="AD290" s="131" t="n"/>
      <c r="AE290" s="132" t="n"/>
      <c r="AF290" s="132" t="n"/>
      <c r="AG290" s="132" t="n"/>
      <c r="AH290" s="132" t="n"/>
      <c r="AI290" s="132" t="n"/>
      <c r="AJ290" s="132" t="n"/>
      <c r="AK290" s="132" t="n"/>
      <c r="AL290" s="132" t="n"/>
      <c r="AM290" s="132" t="n"/>
      <c r="AN290" s="132" t="n"/>
      <c r="AO290" s="132" t="n"/>
      <c r="AP290" s="142" t="n"/>
      <c r="AQ290" s="142" t="n"/>
      <c r="AR290" s="142" t="n"/>
      <c r="AS290" s="132" t="n"/>
      <c r="AT290" s="132" t="n"/>
      <c r="AU290" s="132" t="n"/>
      <c r="AV290" s="132" t="n"/>
      <c r="AW290" s="132" t="n"/>
      <c r="AX290" s="132" t="n"/>
      <c r="AY290" s="132" t="n"/>
      <c r="AZ290" s="132" t="n"/>
      <c r="BA290" s="132" t="n"/>
      <c r="BB290" s="132" t="n"/>
      <c r="BC290" s="132" t="n"/>
      <c r="BD290" s="131" t="n"/>
      <c r="BE290" s="132" t="n"/>
      <c r="BF290" s="132" t="n"/>
      <c r="BG290" s="132" t="n"/>
      <c r="BH290" s="132" t="n"/>
      <c r="BI290" s="132" t="n"/>
      <c r="BJ290" s="132" t="n"/>
      <c r="BK290" s="132" t="n"/>
      <c r="BL290" s="132" t="n"/>
      <c r="BM290" s="132" t="n"/>
    </row>
    <row r="291" ht="15.75" customHeight="1" s="218">
      <c r="A291" s="132" t="n"/>
      <c r="B291" s="132" t="n"/>
      <c r="C291" s="132" t="n"/>
      <c r="D291" s="132" t="n"/>
      <c r="E291" s="132" t="n"/>
      <c r="F291" s="132" t="n"/>
      <c r="G291" s="131" t="n"/>
      <c r="H291" s="132" t="n"/>
      <c r="I291" s="132" t="n"/>
      <c r="J291" s="132" t="n"/>
      <c r="K291" s="132" t="n"/>
      <c r="L291" s="132" t="n"/>
      <c r="M291" s="141" t="n"/>
      <c r="N291" s="141" t="n"/>
      <c r="O291" s="141" t="n"/>
      <c r="P291" s="141" t="n"/>
      <c r="Q291" s="132" t="n"/>
      <c r="R291" s="132" t="n"/>
      <c r="S291" s="132" t="n"/>
      <c r="T291" s="132" t="n"/>
      <c r="U291" s="132" t="n"/>
      <c r="V291" s="132" t="n"/>
      <c r="W291" s="132" t="n"/>
      <c r="X291" s="132" t="n"/>
      <c r="Y291" s="131" t="n"/>
      <c r="Z291" s="131" t="n"/>
      <c r="AA291" s="131" t="n"/>
      <c r="AB291" s="131" t="n"/>
      <c r="AC291" s="131" t="n"/>
      <c r="AD291" s="131" t="n"/>
      <c r="AE291" s="132" t="n"/>
      <c r="AF291" s="132" t="n"/>
      <c r="AG291" s="132" t="n"/>
      <c r="AH291" s="132" t="n"/>
      <c r="AI291" s="132" t="n"/>
      <c r="AJ291" s="132" t="n"/>
      <c r="AK291" s="132" t="n"/>
      <c r="AL291" s="132" t="n"/>
      <c r="AM291" s="132" t="n"/>
      <c r="AN291" s="132" t="n"/>
      <c r="AO291" s="132" t="n"/>
      <c r="AP291" s="142" t="n"/>
      <c r="AQ291" s="142" t="n"/>
      <c r="AR291" s="142" t="n"/>
      <c r="AS291" s="132" t="n"/>
      <c r="AT291" s="132" t="n"/>
      <c r="AU291" s="132" t="n"/>
      <c r="AV291" s="132" t="n"/>
      <c r="AW291" s="132" t="n"/>
      <c r="AX291" s="132" t="n"/>
      <c r="AY291" s="132" t="n"/>
      <c r="AZ291" s="132" t="n"/>
      <c r="BA291" s="132" t="n"/>
      <c r="BB291" s="132" t="n"/>
      <c r="BC291" s="132" t="n"/>
      <c r="BD291" s="131" t="n"/>
      <c r="BE291" s="132" t="n"/>
      <c r="BF291" s="132" t="n"/>
      <c r="BG291" s="132" t="n"/>
      <c r="BH291" s="132" t="n"/>
      <c r="BI291" s="132" t="n"/>
      <c r="BJ291" s="132" t="n"/>
      <c r="BK291" s="132" t="n"/>
      <c r="BL291" s="132" t="n"/>
      <c r="BM291" s="132" t="n"/>
    </row>
    <row r="292" ht="15.75" customHeight="1" s="218">
      <c r="A292" s="132" t="n"/>
      <c r="B292" s="132" t="n"/>
      <c r="C292" s="132" t="n"/>
      <c r="D292" s="132" t="n"/>
      <c r="E292" s="132" t="n"/>
      <c r="F292" s="132" t="n"/>
      <c r="G292" s="131" t="n"/>
      <c r="H292" s="132" t="n"/>
      <c r="I292" s="132" t="n"/>
      <c r="J292" s="132" t="n"/>
      <c r="K292" s="132" t="n"/>
      <c r="L292" s="132" t="n"/>
      <c r="M292" s="141" t="n"/>
      <c r="N292" s="141" t="n"/>
      <c r="O292" s="141" t="n"/>
      <c r="P292" s="141" t="n"/>
      <c r="Q292" s="132" t="n"/>
      <c r="R292" s="132" t="n"/>
      <c r="S292" s="132" t="n"/>
      <c r="T292" s="132" t="n"/>
      <c r="U292" s="132" t="n"/>
      <c r="V292" s="132" t="n"/>
      <c r="W292" s="132" t="n"/>
      <c r="X292" s="132" t="n"/>
      <c r="Y292" s="131" t="n"/>
      <c r="Z292" s="131" t="n"/>
      <c r="AA292" s="131" t="n"/>
      <c r="AB292" s="131" t="n"/>
      <c r="AC292" s="131" t="n"/>
      <c r="AD292" s="131" t="n"/>
      <c r="AE292" s="132" t="n"/>
      <c r="AF292" s="132" t="n"/>
      <c r="AG292" s="132" t="n"/>
      <c r="AH292" s="132" t="n"/>
      <c r="AI292" s="132" t="n"/>
      <c r="AJ292" s="132" t="n"/>
      <c r="AK292" s="132" t="n"/>
      <c r="AL292" s="132" t="n"/>
      <c r="AM292" s="132" t="n"/>
      <c r="AN292" s="132" t="n"/>
      <c r="AO292" s="132" t="n"/>
      <c r="AP292" s="142" t="n"/>
      <c r="AQ292" s="142" t="n"/>
      <c r="AR292" s="142" t="n"/>
      <c r="AS292" s="132" t="n"/>
      <c r="AT292" s="132" t="n"/>
      <c r="AU292" s="132" t="n"/>
      <c r="AV292" s="132" t="n"/>
      <c r="AW292" s="132" t="n"/>
      <c r="AX292" s="132" t="n"/>
      <c r="AY292" s="132" t="n"/>
      <c r="AZ292" s="132" t="n"/>
      <c r="BA292" s="132" t="n"/>
      <c r="BB292" s="132" t="n"/>
      <c r="BC292" s="132" t="n"/>
      <c r="BD292" s="131" t="n"/>
      <c r="BE292" s="132" t="n"/>
      <c r="BF292" s="132" t="n"/>
      <c r="BG292" s="132" t="n"/>
      <c r="BH292" s="132" t="n"/>
      <c r="BI292" s="132" t="n"/>
      <c r="BJ292" s="132" t="n"/>
      <c r="BK292" s="132" t="n"/>
      <c r="BL292" s="132" t="n"/>
      <c r="BM292" s="132" t="n"/>
    </row>
    <row r="293" ht="15.75" customHeight="1" s="218">
      <c r="M293" s="143" t="n"/>
      <c r="N293" s="143" t="n"/>
      <c r="O293" s="143" t="n"/>
      <c r="P293" s="143" t="n"/>
    </row>
    <row r="294" ht="15.75" customHeight="1" s="218">
      <c r="M294" s="143" t="n"/>
      <c r="N294" s="143" t="n"/>
      <c r="O294" s="143" t="n"/>
      <c r="P294" s="143" t="n"/>
    </row>
    <row r="295" ht="15.75" customHeight="1" s="218">
      <c r="M295" s="143" t="n"/>
      <c r="N295" s="143" t="n"/>
      <c r="O295" s="143" t="n"/>
      <c r="P295" s="143" t="n"/>
    </row>
    <row r="296" ht="15.75" customHeight="1" s="218">
      <c r="M296" s="143" t="n"/>
      <c r="N296" s="143" t="n"/>
      <c r="O296" s="143" t="n"/>
      <c r="P296" s="143" t="n"/>
    </row>
    <row r="297" ht="15.75" customHeight="1" s="218">
      <c r="M297" s="143" t="n"/>
      <c r="N297" s="143" t="n"/>
      <c r="O297" s="143" t="n"/>
      <c r="P297" s="143" t="n"/>
    </row>
    <row r="298" ht="15.75" customHeight="1" s="218">
      <c r="M298" s="143" t="n"/>
      <c r="N298" s="143" t="n"/>
      <c r="O298" s="143" t="n"/>
      <c r="P298" s="143" t="n"/>
    </row>
    <row r="299" ht="15.75" customHeight="1" s="218">
      <c r="M299" s="143" t="n"/>
      <c r="N299" s="143" t="n"/>
      <c r="O299" s="143" t="n"/>
      <c r="P299" s="143" t="n"/>
    </row>
    <row r="300" ht="15.75" customHeight="1" s="218">
      <c r="M300" s="143" t="n"/>
      <c r="N300" s="143" t="n"/>
      <c r="O300" s="143" t="n"/>
      <c r="P300" s="143" t="n"/>
    </row>
    <row r="301" ht="15.75" customHeight="1" s="218">
      <c r="M301" s="143" t="n"/>
      <c r="N301" s="143" t="n"/>
      <c r="O301" s="143" t="n"/>
      <c r="P301" s="143" t="n"/>
    </row>
    <row r="302" ht="15.75" customHeight="1" s="218">
      <c r="M302" s="143" t="n"/>
      <c r="N302" s="143" t="n"/>
      <c r="O302" s="143" t="n"/>
      <c r="P302" s="143" t="n"/>
    </row>
    <row r="303" ht="15.75" customHeight="1" s="218">
      <c r="M303" s="143" t="n"/>
      <c r="N303" s="143" t="n"/>
      <c r="O303" s="143" t="n"/>
      <c r="P303" s="143" t="n"/>
    </row>
    <row r="304" ht="15.75" customHeight="1" s="218">
      <c r="M304" s="143" t="n"/>
      <c r="N304" s="143" t="n"/>
      <c r="O304" s="143" t="n"/>
      <c r="P304" s="143" t="n"/>
    </row>
    <row r="305" ht="15.75" customHeight="1" s="218">
      <c r="M305" s="143" t="n"/>
      <c r="N305" s="143" t="n"/>
      <c r="O305" s="143" t="n"/>
      <c r="P305" s="143" t="n"/>
    </row>
    <row r="306" ht="15.75" customHeight="1" s="218">
      <c r="M306" s="143" t="n"/>
      <c r="N306" s="143" t="n"/>
      <c r="O306" s="143" t="n"/>
      <c r="P306" s="143" t="n"/>
    </row>
    <row r="307" ht="15.75" customHeight="1" s="218">
      <c r="M307" s="143" t="n"/>
      <c r="N307" s="143" t="n"/>
      <c r="O307" s="143" t="n"/>
      <c r="P307" s="143" t="n"/>
    </row>
    <row r="308" ht="15.75" customHeight="1" s="218">
      <c r="M308" s="143" t="n"/>
      <c r="N308" s="143" t="n"/>
      <c r="O308" s="143" t="n"/>
      <c r="P308" s="143" t="n"/>
    </row>
    <row r="309" ht="15.75" customHeight="1" s="218">
      <c r="M309" s="143" t="n"/>
      <c r="N309" s="143" t="n"/>
      <c r="O309" s="143" t="n"/>
      <c r="P309" s="143" t="n"/>
    </row>
    <row r="310" ht="15.75" customHeight="1" s="218">
      <c r="M310" s="143" t="n"/>
      <c r="N310" s="143" t="n"/>
      <c r="O310" s="143" t="n"/>
      <c r="P310" s="143" t="n"/>
    </row>
    <row r="311" ht="15.75" customHeight="1" s="218">
      <c r="M311" s="143" t="n"/>
      <c r="N311" s="143" t="n"/>
      <c r="O311" s="143" t="n"/>
      <c r="P311" s="143" t="n"/>
    </row>
    <row r="312" ht="15.75" customHeight="1" s="218">
      <c r="M312" s="143" t="n"/>
      <c r="N312" s="143" t="n"/>
      <c r="O312" s="143" t="n"/>
      <c r="P312" s="143" t="n"/>
    </row>
    <row r="313" ht="15.75" customHeight="1" s="218">
      <c r="M313" s="143" t="n"/>
      <c r="N313" s="143" t="n"/>
      <c r="O313" s="143" t="n"/>
      <c r="P313" s="143" t="n"/>
    </row>
    <row r="314" ht="15.75" customHeight="1" s="218">
      <c r="M314" s="143" t="n"/>
      <c r="N314" s="143" t="n"/>
      <c r="O314" s="143" t="n"/>
      <c r="P314" s="143" t="n"/>
    </row>
    <row r="315" ht="15.75" customHeight="1" s="218">
      <c r="M315" s="143" t="n"/>
      <c r="N315" s="143" t="n"/>
      <c r="O315" s="143" t="n"/>
      <c r="P315" s="143" t="n"/>
    </row>
    <row r="316" ht="15.75" customHeight="1" s="218">
      <c r="M316" s="143" t="n"/>
      <c r="N316" s="143" t="n"/>
      <c r="O316" s="143" t="n"/>
      <c r="P316" s="143" t="n"/>
    </row>
    <row r="317" ht="15.75" customHeight="1" s="218">
      <c r="M317" s="143" t="n"/>
      <c r="N317" s="143" t="n"/>
      <c r="O317" s="143" t="n"/>
      <c r="P317" s="143" t="n"/>
    </row>
    <row r="318" ht="15.75" customHeight="1" s="218">
      <c r="M318" s="143" t="n"/>
      <c r="N318" s="143" t="n"/>
      <c r="O318" s="143" t="n"/>
      <c r="P318" s="143" t="n"/>
    </row>
    <row r="319" ht="15.75" customHeight="1" s="218">
      <c r="M319" s="143" t="n"/>
      <c r="N319" s="143" t="n"/>
      <c r="O319" s="143" t="n"/>
      <c r="P319" s="143" t="n"/>
    </row>
    <row r="320" ht="15.75" customHeight="1" s="218">
      <c r="M320" s="143" t="n"/>
      <c r="N320" s="143" t="n"/>
      <c r="O320" s="143" t="n"/>
      <c r="P320" s="143" t="n"/>
    </row>
    <row r="321" ht="15.75" customHeight="1" s="218">
      <c r="M321" s="143" t="n"/>
      <c r="N321" s="143" t="n"/>
      <c r="O321" s="143" t="n"/>
      <c r="P321" s="143" t="n"/>
    </row>
    <row r="322" ht="15.75" customHeight="1" s="218">
      <c r="M322" s="143" t="n"/>
      <c r="N322" s="143" t="n"/>
      <c r="O322" s="143" t="n"/>
      <c r="P322" s="143" t="n"/>
    </row>
    <row r="323" ht="15.75" customHeight="1" s="218">
      <c r="M323" s="143" t="n"/>
      <c r="N323" s="143" t="n"/>
      <c r="O323" s="143" t="n"/>
      <c r="P323" s="143" t="n"/>
    </row>
    <row r="324" ht="15.75" customHeight="1" s="218">
      <c r="M324" s="143" t="n"/>
      <c r="N324" s="143" t="n"/>
      <c r="O324" s="143" t="n"/>
      <c r="P324" s="143" t="n"/>
    </row>
    <row r="325" ht="15.75" customHeight="1" s="218">
      <c r="M325" s="143" t="n"/>
      <c r="N325" s="143" t="n"/>
      <c r="O325" s="143" t="n"/>
      <c r="P325" s="143" t="n"/>
    </row>
    <row r="326" ht="15.75" customHeight="1" s="218">
      <c r="M326" s="143" t="n"/>
      <c r="N326" s="143" t="n"/>
      <c r="O326" s="143" t="n"/>
      <c r="P326" s="143" t="n"/>
    </row>
    <row r="327" ht="15.75" customHeight="1" s="218">
      <c r="M327" s="143" t="n"/>
      <c r="N327" s="143" t="n"/>
      <c r="O327" s="143" t="n"/>
      <c r="P327" s="143" t="n"/>
    </row>
    <row r="328" ht="15.75" customHeight="1" s="218">
      <c r="M328" s="143" t="n"/>
      <c r="N328" s="143" t="n"/>
      <c r="O328" s="143" t="n"/>
      <c r="P328" s="143" t="n"/>
    </row>
    <row r="329" ht="15.75" customHeight="1" s="218">
      <c r="M329" s="143" t="n"/>
      <c r="N329" s="143" t="n"/>
      <c r="O329" s="143" t="n"/>
      <c r="P329" s="143" t="n"/>
    </row>
    <row r="330" ht="15.75" customHeight="1" s="218">
      <c r="M330" s="143" t="n"/>
      <c r="N330" s="143" t="n"/>
      <c r="O330" s="143" t="n"/>
      <c r="P330" s="143" t="n"/>
    </row>
    <row r="331" ht="15.75" customHeight="1" s="218">
      <c r="M331" s="143" t="n"/>
      <c r="N331" s="143" t="n"/>
      <c r="O331" s="143" t="n"/>
      <c r="P331" s="143" t="n"/>
    </row>
    <row r="332" ht="15.75" customHeight="1" s="218">
      <c r="M332" s="143" t="n"/>
      <c r="N332" s="143" t="n"/>
      <c r="O332" s="143" t="n"/>
      <c r="P332" s="143" t="n"/>
    </row>
    <row r="333" ht="15.75" customHeight="1" s="218">
      <c r="M333" s="143" t="n"/>
      <c r="N333" s="143" t="n"/>
      <c r="O333" s="143" t="n"/>
      <c r="P333" s="143" t="n"/>
    </row>
    <row r="334" ht="15.75" customHeight="1" s="218">
      <c r="M334" s="143" t="n"/>
      <c r="N334" s="143" t="n"/>
      <c r="O334" s="143" t="n"/>
      <c r="P334" s="143" t="n"/>
    </row>
    <row r="335" ht="15.75" customHeight="1" s="218">
      <c r="M335" s="143" t="n"/>
      <c r="N335" s="143" t="n"/>
      <c r="O335" s="143" t="n"/>
      <c r="P335" s="143" t="n"/>
    </row>
    <row r="336" ht="15.75" customHeight="1" s="218">
      <c r="M336" s="143" t="n"/>
      <c r="N336" s="143" t="n"/>
      <c r="O336" s="143" t="n"/>
      <c r="P336" s="143" t="n"/>
    </row>
    <row r="337" ht="15.75" customHeight="1" s="218">
      <c r="M337" s="143" t="n"/>
      <c r="N337" s="143" t="n"/>
      <c r="O337" s="143" t="n"/>
      <c r="P337" s="143" t="n"/>
    </row>
    <row r="338" ht="15.75" customHeight="1" s="218">
      <c r="M338" s="143" t="n"/>
      <c r="N338" s="143" t="n"/>
      <c r="O338" s="143" t="n"/>
      <c r="P338" s="143" t="n"/>
    </row>
    <row r="339" ht="15.75" customHeight="1" s="218">
      <c r="M339" s="143" t="n"/>
      <c r="N339" s="143" t="n"/>
      <c r="O339" s="143" t="n"/>
      <c r="P339" s="143" t="n"/>
    </row>
    <row r="340" ht="15.75" customHeight="1" s="218">
      <c r="M340" s="143" t="n"/>
      <c r="N340" s="143" t="n"/>
      <c r="O340" s="143" t="n"/>
      <c r="P340" s="143" t="n"/>
    </row>
    <row r="341" ht="15.75" customHeight="1" s="218">
      <c r="M341" s="143" t="n"/>
      <c r="N341" s="143" t="n"/>
      <c r="O341" s="143" t="n"/>
      <c r="P341" s="143" t="n"/>
    </row>
    <row r="342" ht="15.75" customHeight="1" s="218">
      <c r="M342" s="143" t="n"/>
      <c r="N342" s="143" t="n"/>
      <c r="O342" s="143" t="n"/>
      <c r="P342" s="143" t="n"/>
    </row>
    <row r="343" ht="15.75" customHeight="1" s="218">
      <c r="M343" s="143" t="n"/>
      <c r="N343" s="143" t="n"/>
      <c r="O343" s="143" t="n"/>
      <c r="P343" s="143" t="n"/>
    </row>
    <row r="344" ht="15.75" customHeight="1" s="218">
      <c r="M344" s="143" t="n"/>
      <c r="N344" s="143" t="n"/>
      <c r="O344" s="143" t="n"/>
      <c r="P344" s="143" t="n"/>
    </row>
    <row r="345" ht="15.75" customHeight="1" s="218">
      <c r="M345" s="143" t="n"/>
      <c r="N345" s="143" t="n"/>
      <c r="O345" s="143" t="n"/>
      <c r="P345" s="143" t="n"/>
    </row>
    <row r="346" ht="15.75" customHeight="1" s="218">
      <c r="M346" s="143" t="n"/>
      <c r="N346" s="143" t="n"/>
      <c r="O346" s="143" t="n"/>
      <c r="P346" s="143" t="n"/>
    </row>
    <row r="347" ht="15.75" customHeight="1" s="218">
      <c r="M347" s="143" t="n"/>
      <c r="N347" s="143" t="n"/>
      <c r="O347" s="143" t="n"/>
      <c r="P347" s="143" t="n"/>
    </row>
    <row r="348" ht="15.75" customHeight="1" s="218">
      <c r="M348" s="143" t="n"/>
      <c r="N348" s="143" t="n"/>
      <c r="O348" s="143" t="n"/>
      <c r="P348" s="143" t="n"/>
    </row>
    <row r="349" ht="15.75" customHeight="1" s="218">
      <c r="M349" s="143" t="n"/>
      <c r="N349" s="143" t="n"/>
      <c r="O349" s="143" t="n"/>
      <c r="P349" s="143" t="n"/>
    </row>
    <row r="350" ht="15.75" customHeight="1" s="218">
      <c r="M350" s="143" t="n"/>
      <c r="N350" s="143" t="n"/>
      <c r="O350" s="143" t="n"/>
      <c r="P350" s="143" t="n"/>
    </row>
    <row r="351" ht="15.75" customHeight="1" s="218">
      <c r="M351" s="143" t="n"/>
      <c r="N351" s="143" t="n"/>
      <c r="O351" s="143" t="n"/>
      <c r="P351" s="143" t="n"/>
    </row>
    <row r="352" ht="15.75" customHeight="1" s="218">
      <c r="M352" s="143" t="n"/>
      <c r="N352" s="143" t="n"/>
      <c r="O352" s="143" t="n"/>
      <c r="P352" s="143" t="n"/>
    </row>
    <row r="353" ht="15.75" customHeight="1" s="218">
      <c r="M353" s="143" t="n"/>
      <c r="N353" s="143" t="n"/>
      <c r="O353" s="143" t="n"/>
      <c r="P353" s="143" t="n"/>
    </row>
    <row r="354" ht="15.75" customHeight="1" s="218">
      <c r="M354" s="143" t="n"/>
      <c r="N354" s="143" t="n"/>
      <c r="O354" s="143" t="n"/>
      <c r="P354" s="143" t="n"/>
    </row>
    <row r="355" ht="15.75" customHeight="1" s="218">
      <c r="M355" s="143" t="n"/>
      <c r="N355" s="143" t="n"/>
      <c r="O355" s="143" t="n"/>
      <c r="P355" s="143" t="n"/>
    </row>
    <row r="356" ht="15.75" customHeight="1" s="218">
      <c r="M356" s="143" t="n"/>
      <c r="N356" s="143" t="n"/>
      <c r="O356" s="143" t="n"/>
      <c r="P356" s="143" t="n"/>
    </row>
    <row r="357" ht="15.75" customHeight="1" s="218">
      <c r="M357" s="143" t="n"/>
      <c r="N357" s="143" t="n"/>
      <c r="O357" s="143" t="n"/>
      <c r="P357" s="143" t="n"/>
    </row>
    <row r="358" ht="15.75" customHeight="1" s="218">
      <c r="M358" s="143" t="n"/>
      <c r="N358" s="143" t="n"/>
      <c r="O358" s="143" t="n"/>
      <c r="P358" s="143" t="n"/>
    </row>
    <row r="359" ht="15.75" customHeight="1" s="218">
      <c r="M359" s="143" t="n"/>
      <c r="N359" s="143" t="n"/>
      <c r="O359" s="143" t="n"/>
      <c r="P359" s="143" t="n"/>
    </row>
    <row r="360" ht="15.75" customHeight="1" s="218">
      <c r="M360" s="143" t="n"/>
      <c r="N360" s="143" t="n"/>
      <c r="O360" s="143" t="n"/>
      <c r="P360" s="143" t="n"/>
    </row>
    <row r="361" ht="15.75" customHeight="1" s="218">
      <c r="M361" s="143" t="n"/>
      <c r="N361" s="143" t="n"/>
      <c r="O361" s="143" t="n"/>
      <c r="P361" s="143" t="n"/>
    </row>
    <row r="362" ht="15.75" customHeight="1" s="218">
      <c r="M362" s="143" t="n"/>
      <c r="N362" s="143" t="n"/>
      <c r="O362" s="143" t="n"/>
      <c r="P362" s="143" t="n"/>
    </row>
    <row r="363" ht="15.75" customHeight="1" s="218">
      <c r="M363" s="143" t="n"/>
      <c r="N363" s="143" t="n"/>
      <c r="O363" s="143" t="n"/>
      <c r="P363" s="143" t="n"/>
    </row>
    <row r="364" ht="15.75" customHeight="1" s="218">
      <c r="M364" s="143" t="n"/>
      <c r="N364" s="143" t="n"/>
      <c r="O364" s="143" t="n"/>
      <c r="P364" s="143" t="n"/>
    </row>
    <row r="365" ht="15.75" customHeight="1" s="218">
      <c r="M365" s="143" t="n"/>
      <c r="N365" s="143" t="n"/>
      <c r="O365" s="143" t="n"/>
      <c r="P365" s="143" t="n"/>
    </row>
    <row r="366" ht="15.75" customHeight="1" s="218">
      <c r="M366" s="143" t="n"/>
      <c r="N366" s="143" t="n"/>
      <c r="O366" s="143" t="n"/>
      <c r="P366" s="143" t="n"/>
    </row>
    <row r="367" ht="15.75" customHeight="1" s="218">
      <c r="M367" s="143" t="n"/>
      <c r="N367" s="143" t="n"/>
      <c r="O367" s="143" t="n"/>
      <c r="P367" s="143" t="n"/>
    </row>
    <row r="368" ht="15.75" customHeight="1" s="218">
      <c r="M368" s="143" t="n"/>
      <c r="N368" s="143" t="n"/>
      <c r="O368" s="143" t="n"/>
      <c r="P368" s="143" t="n"/>
    </row>
    <row r="369" ht="15.75" customHeight="1" s="218">
      <c r="M369" s="143" t="n"/>
      <c r="N369" s="143" t="n"/>
      <c r="O369" s="143" t="n"/>
      <c r="P369" s="143" t="n"/>
    </row>
    <row r="370" ht="15.75" customHeight="1" s="218">
      <c r="M370" s="143" t="n"/>
      <c r="N370" s="143" t="n"/>
      <c r="O370" s="143" t="n"/>
      <c r="P370" s="143" t="n"/>
    </row>
    <row r="371" ht="15.75" customHeight="1" s="218">
      <c r="M371" s="143" t="n"/>
      <c r="N371" s="143" t="n"/>
      <c r="O371" s="143" t="n"/>
      <c r="P371" s="143" t="n"/>
    </row>
    <row r="372" ht="15.75" customHeight="1" s="218">
      <c r="M372" s="143" t="n"/>
      <c r="N372" s="143" t="n"/>
      <c r="O372" s="143" t="n"/>
      <c r="P372" s="143" t="n"/>
    </row>
    <row r="373" ht="15.75" customHeight="1" s="218">
      <c r="M373" s="143" t="n"/>
      <c r="N373" s="143" t="n"/>
      <c r="O373" s="143" t="n"/>
      <c r="P373" s="143" t="n"/>
    </row>
    <row r="374" ht="15.75" customHeight="1" s="218">
      <c r="M374" s="143" t="n"/>
      <c r="N374" s="143" t="n"/>
      <c r="O374" s="143" t="n"/>
      <c r="P374" s="143" t="n"/>
    </row>
    <row r="375" ht="15.75" customHeight="1" s="218">
      <c r="M375" s="143" t="n"/>
      <c r="N375" s="143" t="n"/>
      <c r="O375" s="143" t="n"/>
      <c r="P375" s="143" t="n"/>
    </row>
    <row r="376" ht="15.75" customHeight="1" s="218">
      <c r="M376" s="143" t="n"/>
      <c r="N376" s="143" t="n"/>
      <c r="O376" s="143" t="n"/>
      <c r="P376" s="143" t="n"/>
    </row>
    <row r="377" ht="15.75" customHeight="1" s="218">
      <c r="M377" s="143" t="n"/>
      <c r="N377" s="143" t="n"/>
      <c r="O377" s="143" t="n"/>
      <c r="P377" s="143" t="n"/>
    </row>
    <row r="378" ht="15.75" customHeight="1" s="218">
      <c r="M378" s="143" t="n"/>
      <c r="N378" s="143" t="n"/>
      <c r="O378" s="143" t="n"/>
      <c r="P378" s="143" t="n"/>
    </row>
    <row r="379" ht="15.75" customHeight="1" s="218">
      <c r="M379" s="143" t="n"/>
      <c r="N379" s="143" t="n"/>
      <c r="O379" s="143" t="n"/>
      <c r="P379" s="143" t="n"/>
    </row>
    <row r="380" ht="15.75" customHeight="1" s="218">
      <c r="M380" s="143" t="n"/>
      <c r="N380" s="143" t="n"/>
      <c r="O380" s="143" t="n"/>
      <c r="P380" s="143" t="n"/>
    </row>
    <row r="381" ht="15.75" customHeight="1" s="218">
      <c r="M381" s="143" t="n"/>
      <c r="N381" s="143" t="n"/>
      <c r="O381" s="143" t="n"/>
      <c r="P381" s="143" t="n"/>
    </row>
    <row r="382" ht="15.75" customHeight="1" s="218">
      <c r="M382" s="143" t="n"/>
      <c r="N382" s="143" t="n"/>
      <c r="O382" s="143" t="n"/>
      <c r="P382" s="143" t="n"/>
    </row>
    <row r="383" ht="15.75" customHeight="1" s="218">
      <c r="M383" s="143" t="n"/>
      <c r="N383" s="143" t="n"/>
      <c r="O383" s="143" t="n"/>
      <c r="P383" s="143" t="n"/>
    </row>
    <row r="384" ht="15.75" customHeight="1" s="218">
      <c r="M384" s="143" t="n"/>
      <c r="N384" s="143" t="n"/>
      <c r="O384" s="143" t="n"/>
      <c r="P384" s="143" t="n"/>
    </row>
    <row r="385" ht="15.75" customHeight="1" s="218">
      <c r="M385" s="143" t="n"/>
      <c r="N385" s="143" t="n"/>
      <c r="O385" s="143" t="n"/>
      <c r="P385" s="143" t="n"/>
    </row>
    <row r="386" ht="15.75" customHeight="1" s="218">
      <c r="M386" s="143" t="n"/>
      <c r="N386" s="143" t="n"/>
      <c r="O386" s="143" t="n"/>
      <c r="P386" s="143" t="n"/>
    </row>
    <row r="387" ht="15.75" customHeight="1" s="218">
      <c r="M387" s="143" t="n"/>
      <c r="N387" s="143" t="n"/>
      <c r="O387" s="143" t="n"/>
      <c r="P387" s="143" t="n"/>
    </row>
    <row r="388" ht="15.75" customHeight="1" s="218">
      <c r="M388" s="143" t="n"/>
      <c r="N388" s="143" t="n"/>
      <c r="O388" s="143" t="n"/>
      <c r="P388" s="143" t="n"/>
    </row>
    <row r="389" ht="15.75" customHeight="1" s="218">
      <c r="M389" s="143" t="n"/>
      <c r="N389" s="143" t="n"/>
      <c r="O389" s="143" t="n"/>
      <c r="P389" s="143" t="n"/>
    </row>
    <row r="390" ht="15.75" customHeight="1" s="218">
      <c r="M390" s="143" t="n"/>
      <c r="N390" s="143" t="n"/>
      <c r="O390" s="143" t="n"/>
      <c r="P390" s="143" t="n"/>
    </row>
    <row r="391" ht="15.75" customHeight="1" s="218">
      <c r="M391" s="143" t="n"/>
      <c r="N391" s="143" t="n"/>
      <c r="O391" s="143" t="n"/>
      <c r="P391" s="143" t="n"/>
    </row>
    <row r="392" ht="15.75" customHeight="1" s="218">
      <c r="M392" s="143" t="n"/>
      <c r="N392" s="143" t="n"/>
      <c r="O392" s="143" t="n"/>
      <c r="P392" s="143" t="n"/>
    </row>
    <row r="393" ht="15.75" customHeight="1" s="218">
      <c r="M393" s="143" t="n"/>
      <c r="N393" s="143" t="n"/>
      <c r="O393" s="143" t="n"/>
      <c r="P393" s="143" t="n"/>
    </row>
    <row r="394" ht="15.75" customHeight="1" s="218">
      <c r="M394" s="143" t="n"/>
      <c r="N394" s="143" t="n"/>
      <c r="O394" s="143" t="n"/>
      <c r="P394" s="143" t="n"/>
    </row>
    <row r="395" ht="15.75" customHeight="1" s="218">
      <c r="M395" s="143" t="n"/>
      <c r="N395" s="143" t="n"/>
      <c r="O395" s="143" t="n"/>
      <c r="P395" s="143" t="n"/>
    </row>
    <row r="396" ht="15.75" customHeight="1" s="218">
      <c r="M396" s="143" t="n"/>
      <c r="N396" s="143" t="n"/>
      <c r="O396" s="143" t="n"/>
      <c r="P396" s="143" t="n"/>
    </row>
    <row r="397" ht="15.75" customHeight="1" s="218">
      <c r="M397" s="143" t="n"/>
      <c r="N397" s="143" t="n"/>
      <c r="O397" s="143" t="n"/>
      <c r="P397" s="143" t="n"/>
    </row>
    <row r="398" ht="15.75" customHeight="1" s="218">
      <c r="M398" s="143" t="n"/>
      <c r="N398" s="143" t="n"/>
      <c r="O398" s="143" t="n"/>
      <c r="P398" s="143" t="n"/>
    </row>
    <row r="399" ht="15.75" customHeight="1" s="218">
      <c r="M399" s="143" t="n"/>
      <c r="N399" s="143" t="n"/>
      <c r="O399" s="143" t="n"/>
      <c r="P399" s="143" t="n"/>
    </row>
    <row r="400" ht="15.75" customHeight="1" s="218">
      <c r="M400" s="143" t="n"/>
      <c r="N400" s="143" t="n"/>
      <c r="O400" s="143" t="n"/>
      <c r="P400" s="143" t="n"/>
    </row>
    <row r="401" ht="15.75" customHeight="1" s="218">
      <c r="M401" s="143" t="n"/>
      <c r="N401" s="143" t="n"/>
      <c r="O401" s="143" t="n"/>
      <c r="P401" s="143" t="n"/>
    </row>
    <row r="402" ht="15.75" customHeight="1" s="218">
      <c r="M402" s="143" t="n"/>
      <c r="N402" s="143" t="n"/>
      <c r="O402" s="143" t="n"/>
      <c r="P402" s="143" t="n"/>
    </row>
    <row r="403" ht="15.75" customHeight="1" s="218">
      <c r="M403" s="143" t="n"/>
      <c r="N403" s="143" t="n"/>
      <c r="O403" s="143" t="n"/>
      <c r="P403" s="143" t="n"/>
    </row>
    <row r="404" ht="15.75" customHeight="1" s="218">
      <c r="M404" s="143" t="n"/>
      <c r="N404" s="143" t="n"/>
      <c r="O404" s="143" t="n"/>
      <c r="P404" s="143" t="n"/>
    </row>
    <row r="405" ht="15.75" customHeight="1" s="218">
      <c r="M405" s="143" t="n"/>
      <c r="N405" s="143" t="n"/>
      <c r="O405" s="143" t="n"/>
      <c r="P405" s="143" t="n"/>
    </row>
    <row r="406" ht="15.75" customHeight="1" s="218">
      <c r="M406" s="143" t="n"/>
      <c r="N406" s="143" t="n"/>
      <c r="O406" s="143" t="n"/>
      <c r="P406" s="143" t="n"/>
    </row>
    <row r="407" ht="15.75" customHeight="1" s="218">
      <c r="M407" s="143" t="n"/>
      <c r="N407" s="143" t="n"/>
      <c r="O407" s="143" t="n"/>
      <c r="P407" s="143" t="n"/>
    </row>
    <row r="408" ht="15.75" customHeight="1" s="218">
      <c r="M408" s="143" t="n"/>
      <c r="N408" s="143" t="n"/>
      <c r="O408" s="143" t="n"/>
      <c r="P408" s="143" t="n"/>
    </row>
    <row r="409" ht="15.75" customHeight="1" s="218">
      <c r="M409" s="143" t="n"/>
      <c r="N409" s="143" t="n"/>
      <c r="O409" s="143" t="n"/>
      <c r="P409" s="143" t="n"/>
    </row>
    <row r="410" ht="15.75" customHeight="1" s="218">
      <c r="M410" s="143" t="n"/>
      <c r="N410" s="143" t="n"/>
      <c r="O410" s="143" t="n"/>
      <c r="P410" s="143" t="n"/>
    </row>
    <row r="411" ht="15.75" customHeight="1" s="218">
      <c r="M411" s="143" t="n"/>
      <c r="N411" s="143" t="n"/>
      <c r="O411" s="143" t="n"/>
      <c r="P411" s="143" t="n"/>
    </row>
    <row r="412" ht="15.75" customHeight="1" s="218">
      <c r="M412" s="143" t="n"/>
      <c r="N412" s="143" t="n"/>
      <c r="O412" s="143" t="n"/>
      <c r="P412" s="143" t="n"/>
    </row>
    <row r="413" ht="15.75" customHeight="1" s="218">
      <c r="M413" s="143" t="n"/>
      <c r="N413" s="143" t="n"/>
      <c r="O413" s="143" t="n"/>
      <c r="P413" s="143" t="n"/>
    </row>
    <row r="414" ht="15.75" customHeight="1" s="218">
      <c r="M414" s="143" t="n"/>
      <c r="N414" s="143" t="n"/>
      <c r="O414" s="143" t="n"/>
      <c r="P414" s="143" t="n"/>
    </row>
    <row r="415" ht="15.75" customHeight="1" s="218">
      <c r="M415" s="143" t="n"/>
      <c r="N415" s="143" t="n"/>
      <c r="O415" s="143" t="n"/>
      <c r="P415" s="143" t="n"/>
    </row>
    <row r="416" ht="15.75" customHeight="1" s="218">
      <c r="M416" s="143" t="n"/>
      <c r="N416" s="143" t="n"/>
      <c r="O416" s="143" t="n"/>
      <c r="P416" s="143" t="n"/>
    </row>
    <row r="417" ht="15.75" customHeight="1" s="218">
      <c r="M417" s="143" t="n"/>
      <c r="N417" s="143" t="n"/>
      <c r="O417" s="143" t="n"/>
      <c r="P417" s="143" t="n"/>
    </row>
    <row r="418" ht="15.75" customHeight="1" s="218">
      <c r="M418" s="143" t="n"/>
      <c r="N418" s="143" t="n"/>
      <c r="O418" s="143" t="n"/>
      <c r="P418" s="143" t="n"/>
    </row>
    <row r="419" ht="15.75" customHeight="1" s="218">
      <c r="M419" s="143" t="n"/>
      <c r="N419" s="143" t="n"/>
      <c r="O419" s="143" t="n"/>
      <c r="P419" s="143" t="n"/>
    </row>
    <row r="420" ht="15.75" customHeight="1" s="218">
      <c r="M420" s="143" t="n"/>
      <c r="N420" s="143" t="n"/>
      <c r="O420" s="143" t="n"/>
      <c r="P420" s="143" t="n"/>
    </row>
    <row r="421" ht="15.75" customHeight="1" s="218">
      <c r="M421" s="143" t="n"/>
      <c r="N421" s="143" t="n"/>
      <c r="O421" s="143" t="n"/>
      <c r="P421" s="143" t="n"/>
    </row>
    <row r="422" ht="15.75" customHeight="1" s="218">
      <c r="M422" s="143" t="n"/>
      <c r="N422" s="143" t="n"/>
      <c r="O422" s="143" t="n"/>
      <c r="P422" s="143" t="n"/>
    </row>
    <row r="423" ht="15.75" customHeight="1" s="218">
      <c r="M423" s="143" t="n"/>
      <c r="N423" s="143" t="n"/>
      <c r="O423" s="143" t="n"/>
      <c r="P423" s="143" t="n"/>
    </row>
    <row r="424" ht="15.75" customHeight="1" s="218">
      <c r="M424" s="143" t="n"/>
      <c r="N424" s="143" t="n"/>
      <c r="O424" s="143" t="n"/>
      <c r="P424" s="143" t="n"/>
    </row>
    <row r="425" ht="15.75" customHeight="1" s="218">
      <c r="M425" s="143" t="n"/>
      <c r="N425" s="143" t="n"/>
      <c r="O425" s="143" t="n"/>
      <c r="P425" s="143" t="n"/>
    </row>
    <row r="426" ht="15.75" customHeight="1" s="218">
      <c r="M426" s="143" t="n"/>
      <c r="N426" s="143" t="n"/>
      <c r="O426" s="143" t="n"/>
      <c r="P426" s="143" t="n"/>
    </row>
    <row r="427" ht="15.75" customHeight="1" s="218">
      <c r="M427" s="143" t="n"/>
      <c r="N427" s="143" t="n"/>
      <c r="O427" s="143" t="n"/>
      <c r="P427" s="143" t="n"/>
    </row>
    <row r="428" ht="15.75" customHeight="1" s="218">
      <c r="M428" s="143" t="n"/>
      <c r="N428" s="143" t="n"/>
      <c r="O428" s="143" t="n"/>
      <c r="P428" s="143" t="n"/>
    </row>
    <row r="429" ht="15.75" customHeight="1" s="218">
      <c r="M429" s="143" t="n"/>
      <c r="N429" s="143" t="n"/>
      <c r="O429" s="143" t="n"/>
      <c r="P429" s="143" t="n"/>
    </row>
    <row r="430" ht="15.75" customHeight="1" s="218">
      <c r="M430" s="143" t="n"/>
      <c r="N430" s="143" t="n"/>
      <c r="O430" s="143" t="n"/>
      <c r="P430" s="143" t="n"/>
    </row>
    <row r="431" ht="15.75" customHeight="1" s="218">
      <c r="M431" s="143" t="n"/>
      <c r="N431" s="143" t="n"/>
      <c r="O431" s="143" t="n"/>
      <c r="P431" s="143" t="n"/>
    </row>
    <row r="432" ht="15.75" customHeight="1" s="218">
      <c r="M432" s="143" t="n"/>
      <c r="N432" s="143" t="n"/>
      <c r="O432" s="143" t="n"/>
      <c r="P432" s="143" t="n"/>
    </row>
    <row r="433" ht="15.75" customHeight="1" s="218">
      <c r="M433" s="143" t="n"/>
      <c r="N433" s="143" t="n"/>
      <c r="O433" s="143" t="n"/>
      <c r="P433" s="143" t="n"/>
    </row>
    <row r="434" ht="15.75" customHeight="1" s="218">
      <c r="M434" s="143" t="n"/>
      <c r="N434" s="143" t="n"/>
      <c r="O434" s="143" t="n"/>
      <c r="P434" s="143" t="n"/>
    </row>
    <row r="435" ht="15.75" customHeight="1" s="218">
      <c r="M435" s="143" t="n"/>
      <c r="N435" s="143" t="n"/>
      <c r="O435" s="143" t="n"/>
      <c r="P435" s="143" t="n"/>
    </row>
    <row r="436" ht="15.75" customHeight="1" s="218">
      <c r="M436" s="143" t="n"/>
      <c r="N436" s="143" t="n"/>
      <c r="O436" s="143" t="n"/>
      <c r="P436" s="143" t="n"/>
    </row>
    <row r="437" ht="15.75" customHeight="1" s="218">
      <c r="M437" s="143" t="n"/>
      <c r="N437" s="143" t="n"/>
      <c r="O437" s="143" t="n"/>
      <c r="P437" s="143" t="n"/>
    </row>
    <row r="438" ht="15.75" customHeight="1" s="218">
      <c r="M438" s="143" t="n"/>
      <c r="N438" s="143" t="n"/>
      <c r="O438" s="143" t="n"/>
      <c r="P438" s="143" t="n"/>
    </row>
    <row r="439" ht="15.75" customHeight="1" s="218">
      <c r="M439" s="143" t="n"/>
      <c r="N439" s="143" t="n"/>
      <c r="O439" s="143" t="n"/>
      <c r="P439" s="143" t="n"/>
    </row>
    <row r="440" ht="15.75" customHeight="1" s="218">
      <c r="M440" s="143" t="n"/>
      <c r="N440" s="143" t="n"/>
      <c r="O440" s="143" t="n"/>
      <c r="P440" s="143" t="n"/>
    </row>
    <row r="441" ht="15.75" customHeight="1" s="218">
      <c r="M441" s="143" t="n"/>
      <c r="N441" s="143" t="n"/>
      <c r="O441" s="143" t="n"/>
      <c r="P441" s="143" t="n"/>
    </row>
    <row r="442" ht="15.75" customHeight="1" s="218">
      <c r="M442" s="143" t="n"/>
      <c r="N442" s="143" t="n"/>
      <c r="O442" s="143" t="n"/>
      <c r="P442" s="143" t="n"/>
    </row>
    <row r="443" ht="15.75" customHeight="1" s="218">
      <c r="M443" s="143" t="n"/>
      <c r="N443" s="143" t="n"/>
      <c r="O443" s="143" t="n"/>
      <c r="P443" s="143" t="n"/>
    </row>
    <row r="444" ht="15.75" customHeight="1" s="218">
      <c r="M444" s="143" t="n"/>
      <c r="N444" s="143" t="n"/>
      <c r="O444" s="143" t="n"/>
      <c r="P444" s="143" t="n"/>
    </row>
    <row r="445" ht="15.75" customHeight="1" s="218">
      <c r="M445" s="143" t="n"/>
      <c r="N445" s="143" t="n"/>
      <c r="O445" s="143" t="n"/>
      <c r="P445" s="143" t="n"/>
    </row>
    <row r="446" ht="15.75" customHeight="1" s="218">
      <c r="M446" s="143" t="n"/>
      <c r="N446" s="143" t="n"/>
      <c r="O446" s="143" t="n"/>
      <c r="P446" s="143" t="n"/>
    </row>
    <row r="447" ht="15.75" customHeight="1" s="218">
      <c r="M447" s="143" t="n"/>
      <c r="N447" s="143" t="n"/>
      <c r="O447" s="143" t="n"/>
      <c r="P447" s="143" t="n"/>
    </row>
    <row r="448" ht="15.75" customHeight="1" s="218">
      <c r="M448" s="143" t="n"/>
      <c r="N448" s="143" t="n"/>
      <c r="O448" s="143" t="n"/>
      <c r="P448" s="143" t="n"/>
    </row>
    <row r="449" ht="15.75" customHeight="1" s="218">
      <c r="M449" s="143" t="n"/>
      <c r="N449" s="143" t="n"/>
      <c r="O449" s="143" t="n"/>
      <c r="P449" s="143" t="n"/>
    </row>
    <row r="450" ht="15.75" customHeight="1" s="218">
      <c r="M450" s="143" t="n"/>
      <c r="N450" s="143" t="n"/>
      <c r="O450" s="143" t="n"/>
      <c r="P450" s="143" t="n"/>
    </row>
    <row r="451" ht="15.75" customHeight="1" s="218">
      <c r="M451" s="143" t="n"/>
      <c r="N451" s="143" t="n"/>
      <c r="O451" s="143" t="n"/>
      <c r="P451" s="143" t="n"/>
    </row>
    <row r="452" ht="15.75" customHeight="1" s="218">
      <c r="M452" s="143" t="n"/>
      <c r="N452" s="143" t="n"/>
      <c r="O452" s="143" t="n"/>
      <c r="P452" s="143" t="n"/>
    </row>
    <row r="453" ht="15.75" customHeight="1" s="218">
      <c r="M453" s="143" t="n"/>
      <c r="N453" s="143" t="n"/>
      <c r="O453" s="143" t="n"/>
      <c r="P453" s="143" t="n"/>
    </row>
    <row r="454" ht="15.75" customHeight="1" s="218">
      <c r="M454" s="143" t="n"/>
      <c r="N454" s="143" t="n"/>
      <c r="O454" s="143" t="n"/>
      <c r="P454" s="143" t="n"/>
    </row>
    <row r="455" ht="15.75" customHeight="1" s="218">
      <c r="M455" s="143" t="n"/>
      <c r="N455" s="143" t="n"/>
      <c r="O455" s="143" t="n"/>
      <c r="P455" s="143" t="n"/>
    </row>
    <row r="456" ht="15.75" customHeight="1" s="218">
      <c r="M456" s="143" t="n"/>
      <c r="N456" s="143" t="n"/>
      <c r="O456" s="143" t="n"/>
      <c r="P456" s="143" t="n"/>
    </row>
    <row r="457" ht="15.75" customHeight="1" s="218">
      <c r="M457" s="143" t="n"/>
      <c r="N457" s="143" t="n"/>
      <c r="O457" s="143" t="n"/>
      <c r="P457" s="143" t="n"/>
    </row>
    <row r="458" ht="15.75" customHeight="1" s="218">
      <c r="M458" s="143" t="n"/>
      <c r="N458" s="143" t="n"/>
      <c r="O458" s="143" t="n"/>
      <c r="P458" s="143" t="n"/>
    </row>
    <row r="459" ht="15.75" customHeight="1" s="218">
      <c r="M459" s="143" t="n"/>
      <c r="N459" s="143" t="n"/>
      <c r="O459" s="143" t="n"/>
      <c r="P459" s="143" t="n"/>
    </row>
    <row r="460" ht="15.75" customHeight="1" s="218">
      <c r="M460" s="143" t="n"/>
      <c r="N460" s="143" t="n"/>
      <c r="O460" s="143" t="n"/>
      <c r="P460" s="143" t="n"/>
    </row>
    <row r="461" ht="15.75" customHeight="1" s="218">
      <c r="M461" s="143" t="n"/>
      <c r="N461" s="143" t="n"/>
      <c r="O461" s="143" t="n"/>
      <c r="P461" s="143" t="n"/>
    </row>
    <row r="462" ht="15.75" customHeight="1" s="218">
      <c r="M462" s="143" t="n"/>
      <c r="N462" s="143" t="n"/>
      <c r="O462" s="143" t="n"/>
      <c r="P462" s="143" t="n"/>
    </row>
    <row r="463" ht="15.75" customHeight="1" s="218">
      <c r="M463" s="143" t="n"/>
      <c r="N463" s="143" t="n"/>
      <c r="O463" s="143" t="n"/>
      <c r="P463" s="143" t="n"/>
    </row>
    <row r="464" ht="15.75" customHeight="1" s="218">
      <c r="M464" s="143" t="n"/>
      <c r="N464" s="143" t="n"/>
      <c r="O464" s="143" t="n"/>
      <c r="P464" s="143" t="n"/>
    </row>
    <row r="465" ht="15.75" customHeight="1" s="218">
      <c r="M465" s="143" t="n"/>
      <c r="N465" s="143" t="n"/>
      <c r="O465" s="143" t="n"/>
      <c r="P465" s="143" t="n"/>
    </row>
    <row r="466" ht="15.75" customHeight="1" s="218">
      <c r="M466" s="143" t="n"/>
      <c r="N466" s="143" t="n"/>
      <c r="O466" s="143" t="n"/>
      <c r="P466" s="143" t="n"/>
    </row>
    <row r="467" ht="15.75" customHeight="1" s="218">
      <c r="M467" s="143" t="n"/>
      <c r="N467" s="143" t="n"/>
      <c r="O467" s="143" t="n"/>
      <c r="P467" s="143" t="n"/>
    </row>
    <row r="468" ht="15.75" customHeight="1" s="218">
      <c r="M468" s="143" t="n"/>
      <c r="N468" s="143" t="n"/>
      <c r="O468" s="143" t="n"/>
      <c r="P468" s="143" t="n"/>
    </row>
    <row r="469" ht="15.75" customHeight="1" s="218">
      <c r="M469" s="143" t="n"/>
      <c r="N469" s="143" t="n"/>
      <c r="O469" s="143" t="n"/>
      <c r="P469" s="143" t="n"/>
    </row>
    <row r="470" ht="15.75" customHeight="1" s="218">
      <c r="M470" s="143" t="n"/>
      <c r="N470" s="143" t="n"/>
      <c r="O470" s="143" t="n"/>
      <c r="P470" s="143" t="n"/>
    </row>
    <row r="471" ht="15.75" customHeight="1" s="218">
      <c r="M471" s="143" t="n"/>
      <c r="N471" s="143" t="n"/>
      <c r="O471" s="143" t="n"/>
      <c r="P471" s="143" t="n"/>
    </row>
    <row r="472" ht="15.75" customHeight="1" s="218">
      <c r="M472" s="143" t="n"/>
      <c r="N472" s="143" t="n"/>
      <c r="O472" s="143" t="n"/>
      <c r="P472" s="143" t="n"/>
    </row>
    <row r="473" ht="15.75" customHeight="1" s="218">
      <c r="M473" s="143" t="n"/>
      <c r="N473" s="143" t="n"/>
      <c r="O473" s="143" t="n"/>
      <c r="P473" s="143" t="n"/>
    </row>
    <row r="474" ht="15.75" customHeight="1" s="218">
      <c r="M474" s="143" t="n"/>
      <c r="N474" s="143" t="n"/>
      <c r="O474" s="143" t="n"/>
      <c r="P474" s="143" t="n"/>
    </row>
    <row r="475" ht="15.75" customHeight="1" s="218">
      <c r="M475" s="143" t="n"/>
      <c r="N475" s="143" t="n"/>
      <c r="O475" s="143" t="n"/>
      <c r="P475" s="143" t="n"/>
    </row>
    <row r="476" ht="15.75" customHeight="1" s="218">
      <c r="M476" s="143" t="n"/>
      <c r="N476" s="143" t="n"/>
      <c r="O476" s="143" t="n"/>
      <c r="P476" s="143" t="n"/>
    </row>
    <row r="477" ht="15.75" customHeight="1" s="218">
      <c r="M477" s="143" t="n"/>
      <c r="N477" s="143" t="n"/>
      <c r="O477" s="143" t="n"/>
      <c r="P477" s="143" t="n"/>
    </row>
    <row r="478" ht="15.75" customHeight="1" s="218">
      <c r="M478" s="143" t="n"/>
      <c r="N478" s="143" t="n"/>
      <c r="O478" s="143" t="n"/>
      <c r="P478" s="143" t="n"/>
    </row>
    <row r="479" ht="15.75" customHeight="1" s="218">
      <c r="M479" s="143" t="n"/>
      <c r="N479" s="143" t="n"/>
      <c r="O479" s="143" t="n"/>
      <c r="P479" s="143" t="n"/>
    </row>
    <row r="480" ht="15.75" customHeight="1" s="218">
      <c r="M480" s="143" t="n"/>
      <c r="N480" s="143" t="n"/>
      <c r="O480" s="143" t="n"/>
      <c r="P480" s="143" t="n"/>
    </row>
    <row r="481" ht="15.75" customHeight="1" s="218">
      <c r="M481" s="143" t="n"/>
      <c r="N481" s="143" t="n"/>
      <c r="O481" s="143" t="n"/>
      <c r="P481" s="143" t="n"/>
    </row>
    <row r="482" ht="15.75" customHeight="1" s="218">
      <c r="M482" s="143" t="n"/>
      <c r="N482" s="143" t="n"/>
      <c r="O482" s="143" t="n"/>
      <c r="P482" s="143" t="n"/>
    </row>
    <row r="483" ht="15.75" customHeight="1" s="218">
      <c r="M483" s="143" t="n"/>
      <c r="N483" s="143" t="n"/>
      <c r="O483" s="143" t="n"/>
      <c r="P483" s="143" t="n"/>
    </row>
    <row r="484" ht="15.75" customHeight="1" s="218">
      <c r="M484" s="143" t="n"/>
      <c r="N484" s="143" t="n"/>
      <c r="O484" s="143" t="n"/>
      <c r="P484" s="143" t="n"/>
    </row>
    <row r="485" ht="15.75" customHeight="1" s="218">
      <c r="M485" s="143" t="n"/>
      <c r="N485" s="143" t="n"/>
      <c r="O485" s="143" t="n"/>
      <c r="P485" s="143" t="n"/>
    </row>
    <row r="486" ht="15.75" customHeight="1" s="218">
      <c r="M486" s="143" t="n"/>
      <c r="N486" s="143" t="n"/>
      <c r="O486" s="143" t="n"/>
      <c r="P486" s="143" t="n"/>
    </row>
    <row r="487" ht="15.75" customHeight="1" s="218">
      <c r="M487" s="143" t="n"/>
      <c r="N487" s="143" t="n"/>
      <c r="O487" s="143" t="n"/>
      <c r="P487" s="143" t="n"/>
    </row>
    <row r="488" ht="15.75" customHeight="1" s="218">
      <c r="M488" s="143" t="n"/>
      <c r="N488" s="143" t="n"/>
      <c r="O488" s="143" t="n"/>
      <c r="P488" s="143" t="n"/>
    </row>
    <row r="489" ht="15.75" customHeight="1" s="218">
      <c r="M489" s="143" t="n"/>
      <c r="N489" s="143" t="n"/>
      <c r="O489" s="143" t="n"/>
      <c r="P489" s="143" t="n"/>
    </row>
    <row r="490" ht="15.75" customHeight="1" s="218">
      <c r="M490" s="143" t="n"/>
      <c r="N490" s="143" t="n"/>
      <c r="O490" s="143" t="n"/>
      <c r="P490" s="143" t="n"/>
    </row>
    <row r="491" ht="15.75" customHeight="1" s="218">
      <c r="M491" s="143" t="n"/>
      <c r="N491" s="143" t="n"/>
      <c r="O491" s="143" t="n"/>
      <c r="P491" s="143" t="n"/>
    </row>
    <row r="492" ht="15.75" customHeight="1" s="218">
      <c r="M492" s="143" t="n"/>
      <c r="N492" s="143" t="n"/>
      <c r="O492" s="143" t="n"/>
      <c r="P492" s="143" t="n"/>
    </row>
    <row r="493" ht="15.75" customHeight="1" s="218">
      <c r="M493" s="143" t="n"/>
      <c r="N493" s="143" t="n"/>
      <c r="O493" s="143" t="n"/>
      <c r="P493" s="143" t="n"/>
    </row>
    <row r="494" ht="15.75" customHeight="1" s="218">
      <c r="M494" s="143" t="n"/>
      <c r="N494" s="143" t="n"/>
      <c r="O494" s="143" t="n"/>
      <c r="P494" s="143" t="n"/>
    </row>
    <row r="495" ht="15.75" customHeight="1" s="218">
      <c r="M495" s="143" t="n"/>
      <c r="N495" s="143" t="n"/>
      <c r="O495" s="143" t="n"/>
      <c r="P495" s="143" t="n"/>
    </row>
    <row r="496" ht="15.75" customHeight="1" s="218">
      <c r="M496" s="143" t="n"/>
      <c r="N496" s="143" t="n"/>
      <c r="O496" s="143" t="n"/>
      <c r="P496" s="143" t="n"/>
    </row>
    <row r="497" ht="15.75" customHeight="1" s="218">
      <c r="M497" s="143" t="n"/>
      <c r="N497" s="143" t="n"/>
      <c r="O497" s="143" t="n"/>
      <c r="P497" s="143" t="n"/>
    </row>
    <row r="498" ht="15.75" customHeight="1" s="218">
      <c r="M498" s="143" t="n"/>
      <c r="N498" s="143" t="n"/>
      <c r="O498" s="143" t="n"/>
      <c r="P498" s="143" t="n"/>
    </row>
    <row r="499" ht="15.75" customHeight="1" s="218">
      <c r="M499" s="143" t="n"/>
      <c r="N499" s="143" t="n"/>
      <c r="O499" s="143" t="n"/>
      <c r="P499" s="143" t="n"/>
    </row>
    <row r="500" ht="15.75" customHeight="1" s="218">
      <c r="M500" s="143" t="n"/>
      <c r="N500" s="143" t="n"/>
      <c r="O500" s="143" t="n"/>
      <c r="P500" s="143" t="n"/>
    </row>
    <row r="501" ht="15.75" customHeight="1" s="218">
      <c r="M501" s="143" t="n"/>
      <c r="N501" s="143" t="n"/>
      <c r="O501" s="143" t="n"/>
      <c r="P501" s="143" t="n"/>
    </row>
    <row r="502" ht="15.75" customHeight="1" s="218">
      <c r="M502" s="143" t="n"/>
      <c r="N502" s="143" t="n"/>
      <c r="O502" s="143" t="n"/>
      <c r="P502" s="143" t="n"/>
    </row>
    <row r="503" ht="15.75" customHeight="1" s="218">
      <c r="M503" s="143" t="n"/>
      <c r="N503" s="143" t="n"/>
      <c r="O503" s="143" t="n"/>
      <c r="P503" s="143" t="n"/>
    </row>
    <row r="504" ht="15.75" customHeight="1" s="218">
      <c r="M504" s="143" t="n"/>
      <c r="N504" s="143" t="n"/>
      <c r="O504" s="143" t="n"/>
      <c r="P504" s="143" t="n"/>
    </row>
    <row r="505" ht="15.75" customHeight="1" s="218">
      <c r="M505" s="143" t="n"/>
      <c r="N505" s="143" t="n"/>
      <c r="O505" s="143" t="n"/>
      <c r="P505" s="143" t="n"/>
    </row>
    <row r="506" ht="15.75" customHeight="1" s="218">
      <c r="M506" s="143" t="n"/>
      <c r="N506" s="143" t="n"/>
      <c r="O506" s="143" t="n"/>
      <c r="P506" s="143" t="n"/>
    </row>
    <row r="507" ht="15.75" customHeight="1" s="218">
      <c r="M507" s="143" t="n"/>
      <c r="N507" s="143" t="n"/>
      <c r="O507" s="143" t="n"/>
      <c r="P507" s="143" t="n"/>
    </row>
    <row r="508" ht="15.75" customHeight="1" s="218">
      <c r="M508" s="143" t="n"/>
      <c r="N508" s="143" t="n"/>
      <c r="O508" s="143" t="n"/>
      <c r="P508" s="143" t="n"/>
    </row>
    <row r="509" ht="15.75" customHeight="1" s="218">
      <c r="M509" s="143" t="n"/>
      <c r="N509" s="143" t="n"/>
      <c r="O509" s="143" t="n"/>
      <c r="P509" s="143" t="n"/>
    </row>
    <row r="510" ht="15.75" customHeight="1" s="218">
      <c r="M510" s="143" t="n"/>
      <c r="N510" s="143" t="n"/>
      <c r="O510" s="143" t="n"/>
      <c r="P510" s="143" t="n"/>
    </row>
    <row r="511" ht="15.75" customHeight="1" s="218">
      <c r="M511" s="143" t="n"/>
      <c r="N511" s="143" t="n"/>
      <c r="O511" s="143" t="n"/>
      <c r="P511" s="143" t="n"/>
    </row>
    <row r="512" ht="15.75" customHeight="1" s="218">
      <c r="M512" s="143" t="n"/>
      <c r="N512" s="143" t="n"/>
      <c r="O512" s="143" t="n"/>
      <c r="P512" s="143" t="n"/>
    </row>
    <row r="513" ht="15.75" customHeight="1" s="218">
      <c r="M513" s="143" t="n"/>
      <c r="N513" s="143" t="n"/>
      <c r="O513" s="143" t="n"/>
      <c r="P513" s="143" t="n"/>
    </row>
    <row r="514" ht="15.75" customHeight="1" s="218">
      <c r="M514" s="143" t="n"/>
      <c r="N514" s="143" t="n"/>
      <c r="O514" s="143" t="n"/>
      <c r="P514" s="143" t="n"/>
    </row>
    <row r="515" ht="15.75" customHeight="1" s="218">
      <c r="M515" s="143" t="n"/>
      <c r="N515" s="143" t="n"/>
      <c r="O515" s="143" t="n"/>
      <c r="P515" s="143" t="n"/>
    </row>
    <row r="516" ht="15.75" customHeight="1" s="218">
      <c r="M516" s="143" t="n"/>
      <c r="N516" s="143" t="n"/>
      <c r="O516" s="143" t="n"/>
      <c r="P516" s="143" t="n"/>
    </row>
    <row r="517" ht="15.75" customHeight="1" s="218">
      <c r="M517" s="143" t="n"/>
      <c r="N517" s="143" t="n"/>
      <c r="O517" s="143" t="n"/>
      <c r="P517" s="143" t="n"/>
    </row>
    <row r="518" ht="15.75" customHeight="1" s="218">
      <c r="M518" s="143" t="n"/>
      <c r="N518" s="143" t="n"/>
      <c r="O518" s="143" t="n"/>
      <c r="P518" s="143" t="n"/>
    </row>
    <row r="519" ht="15.75" customHeight="1" s="218">
      <c r="M519" s="143" t="n"/>
      <c r="N519" s="143" t="n"/>
      <c r="O519" s="143" t="n"/>
      <c r="P519" s="143" t="n"/>
    </row>
    <row r="520" ht="15.75" customHeight="1" s="218">
      <c r="M520" s="143" t="n"/>
      <c r="N520" s="143" t="n"/>
      <c r="O520" s="143" t="n"/>
      <c r="P520" s="143" t="n"/>
    </row>
    <row r="521" ht="15.75" customHeight="1" s="218">
      <c r="M521" s="143" t="n"/>
      <c r="N521" s="143" t="n"/>
      <c r="O521" s="143" t="n"/>
      <c r="P521" s="143" t="n"/>
    </row>
    <row r="522" ht="15.75" customHeight="1" s="218">
      <c r="M522" s="143" t="n"/>
      <c r="N522" s="143" t="n"/>
      <c r="O522" s="143" t="n"/>
      <c r="P522" s="143" t="n"/>
    </row>
    <row r="523" ht="15.75" customHeight="1" s="218">
      <c r="M523" s="143" t="n"/>
      <c r="N523" s="143" t="n"/>
      <c r="O523" s="143" t="n"/>
      <c r="P523" s="143" t="n"/>
    </row>
    <row r="524" ht="15.75" customHeight="1" s="218">
      <c r="M524" s="143" t="n"/>
      <c r="N524" s="143" t="n"/>
      <c r="O524" s="143" t="n"/>
      <c r="P524" s="143" t="n"/>
    </row>
    <row r="525" ht="15.75" customHeight="1" s="218">
      <c r="M525" s="143" t="n"/>
      <c r="N525" s="143" t="n"/>
      <c r="O525" s="143" t="n"/>
      <c r="P525" s="143" t="n"/>
    </row>
    <row r="526" ht="15.75" customHeight="1" s="218">
      <c r="M526" s="143" t="n"/>
      <c r="N526" s="143" t="n"/>
      <c r="O526" s="143" t="n"/>
      <c r="P526" s="143" t="n"/>
    </row>
    <row r="527" ht="15.75" customHeight="1" s="218">
      <c r="M527" s="143" t="n"/>
      <c r="N527" s="143" t="n"/>
      <c r="O527" s="143" t="n"/>
      <c r="P527" s="143" t="n"/>
    </row>
    <row r="528" ht="15.75" customHeight="1" s="218">
      <c r="M528" s="143" t="n"/>
      <c r="N528" s="143" t="n"/>
      <c r="O528" s="143" t="n"/>
      <c r="P528" s="143" t="n"/>
    </row>
    <row r="529" ht="15.75" customHeight="1" s="218">
      <c r="M529" s="143" t="n"/>
      <c r="N529" s="143" t="n"/>
      <c r="O529" s="143" t="n"/>
      <c r="P529" s="143" t="n"/>
    </row>
    <row r="530" ht="15.75" customHeight="1" s="218">
      <c r="M530" s="143" t="n"/>
      <c r="N530" s="143" t="n"/>
      <c r="O530" s="143" t="n"/>
      <c r="P530" s="143" t="n"/>
    </row>
    <row r="531" ht="15.75" customHeight="1" s="218">
      <c r="M531" s="143" t="n"/>
      <c r="N531" s="143" t="n"/>
      <c r="O531" s="143" t="n"/>
      <c r="P531" s="143" t="n"/>
    </row>
    <row r="532" ht="15.75" customHeight="1" s="218">
      <c r="M532" s="143" t="n"/>
      <c r="N532" s="143" t="n"/>
      <c r="O532" s="143" t="n"/>
      <c r="P532" s="143" t="n"/>
    </row>
    <row r="533" ht="15.75" customHeight="1" s="218">
      <c r="M533" s="143" t="n"/>
      <c r="N533" s="143" t="n"/>
      <c r="O533" s="143" t="n"/>
      <c r="P533" s="143" t="n"/>
    </row>
    <row r="534" ht="15.75" customHeight="1" s="218">
      <c r="M534" s="143" t="n"/>
      <c r="N534" s="143" t="n"/>
      <c r="O534" s="143" t="n"/>
      <c r="P534" s="143" t="n"/>
    </row>
    <row r="535" ht="15.75" customHeight="1" s="218">
      <c r="M535" s="143" t="n"/>
      <c r="N535" s="143" t="n"/>
      <c r="O535" s="143" t="n"/>
      <c r="P535" s="143" t="n"/>
    </row>
    <row r="536" ht="15.75" customHeight="1" s="218">
      <c r="M536" s="143" t="n"/>
      <c r="N536" s="143" t="n"/>
      <c r="O536" s="143" t="n"/>
      <c r="P536" s="143" t="n"/>
    </row>
    <row r="537" ht="15.75" customHeight="1" s="218">
      <c r="M537" s="143" t="n"/>
      <c r="N537" s="143" t="n"/>
      <c r="O537" s="143" t="n"/>
      <c r="P537" s="143" t="n"/>
    </row>
    <row r="538" ht="15.75" customHeight="1" s="218">
      <c r="M538" s="143" t="n"/>
      <c r="N538" s="143" t="n"/>
      <c r="O538" s="143" t="n"/>
      <c r="P538" s="143" t="n"/>
    </row>
    <row r="539" ht="15.75" customHeight="1" s="218">
      <c r="M539" s="143" t="n"/>
      <c r="N539" s="143" t="n"/>
      <c r="O539" s="143" t="n"/>
      <c r="P539" s="143" t="n"/>
    </row>
    <row r="540" ht="15.75" customHeight="1" s="218">
      <c r="M540" s="143" t="n"/>
      <c r="N540" s="143" t="n"/>
      <c r="O540" s="143" t="n"/>
      <c r="P540" s="143" t="n"/>
    </row>
    <row r="541" ht="15.75" customHeight="1" s="218">
      <c r="M541" s="143" t="n"/>
      <c r="N541" s="143" t="n"/>
      <c r="O541" s="143" t="n"/>
      <c r="P541" s="143" t="n"/>
    </row>
    <row r="542" ht="15.75" customHeight="1" s="218">
      <c r="M542" s="143" t="n"/>
      <c r="N542" s="143" t="n"/>
      <c r="O542" s="143" t="n"/>
      <c r="P542" s="143" t="n"/>
    </row>
    <row r="543" ht="15.75" customHeight="1" s="218">
      <c r="M543" s="143" t="n"/>
      <c r="N543" s="143" t="n"/>
      <c r="O543" s="143" t="n"/>
      <c r="P543" s="143" t="n"/>
    </row>
    <row r="544" ht="15.75" customHeight="1" s="218">
      <c r="M544" s="143" t="n"/>
      <c r="N544" s="143" t="n"/>
      <c r="O544" s="143" t="n"/>
      <c r="P544" s="143" t="n"/>
    </row>
    <row r="545" ht="15.75" customHeight="1" s="218">
      <c r="M545" s="143" t="n"/>
      <c r="N545" s="143" t="n"/>
      <c r="O545" s="143" t="n"/>
      <c r="P545" s="143" t="n"/>
    </row>
    <row r="546" ht="15.75" customHeight="1" s="218">
      <c r="M546" s="143" t="n"/>
      <c r="N546" s="143" t="n"/>
      <c r="O546" s="143" t="n"/>
      <c r="P546" s="143" t="n"/>
    </row>
    <row r="547" ht="15.75" customHeight="1" s="218">
      <c r="M547" s="143" t="n"/>
      <c r="N547" s="143" t="n"/>
      <c r="O547" s="143" t="n"/>
      <c r="P547" s="143" t="n"/>
    </row>
    <row r="548" ht="15.75" customHeight="1" s="218">
      <c r="M548" s="143" t="n"/>
      <c r="N548" s="143" t="n"/>
      <c r="O548" s="143" t="n"/>
      <c r="P548" s="143" t="n"/>
    </row>
    <row r="549" ht="15.75" customHeight="1" s="218">
      <c r="M549" s="143" t="n"/>
      <c r="N549" s="143" t="n"/>
      <c r="O549" s="143" t="n"/>
      <c r="P549" s="143" t="n"/>
    </row>
    <row r="550" ht="15.75" customHeight="1" s="218">
      <c r="M550" s="143" t="n"/>
      <c r="N550" s="143" t="n"/>
      <c r="O550" s="143" t="n"/>
      <c r="P550" s="143" t="n"/>
    </row>
    <row r="551" ht="15.75" customHeight="1" s="218">
      <c r="M551" s="143" t="n"/>
      <c r="N551" s="143" t="n"/>
      <c r="O551" s="143" t="n"/>
      <c r="P551" s="143" t="n"/>
    </row>
    <row r="552" ht="15.75" customHeight="1" s="218">
      <c r="M552" s="143" t="n"/>
      <c r="N552" s="143" t="n"/>
      <c r="O552" s="143" t="n"/>
      <c r="P552" s="143" t="n"/>
    </row>
    <row r="553" ht="15.75" customHeight="1" s="218">
      <c r="M553" s="143" t="n"/>
      <c r="N553" s="143" t="n"/>
      <c r="O553" s="143" t="n"/>
      <c r="P553" s="143" t="n"/>
    </row>
    <row r="554" ht="15.75" customHeight="1" s="218">
      <c r="M554" s="143" t="n"/>
      <c r="N554" s="143" t="n"/>
      <c r="O554" s="143" t="n"/>
      <c r="P554" s="143" t="n"/>
    </row>
    <row r="555" ht="15.75" customHeight="1" s="218">
      <c r="M555" s="143" t="n"/>
      <c r="N555" s="143" t="n"/>
      <c r="O555" s="143" t="n"/>
      <c r="P555" s="143" t="n"/>
    </row>
    <row r="556" ht="15.75" customHeight="1" s="218">
      <c r="M556" s="143" t="n"/>
      <c r="N556" s="143" t="n"/>
      <c r="O556" s="143" t="n"/>
      <c r="P556" s="143" t="n"/>
    </row>
    <row r="557" ht="15.75" customHeight="1" s="218">
      <c r="M557" s="143" t="n"/>
      <c r="N557" s="143" t="n"/>
      <c r="O557" s="143" t="n"/>
      <c r="P557" s="143" t="n"/>
    </row>
    <row r="558" ht="15.75" customHeight="1" s="218">
      <c r="M558" s="143" t="n"/>
      <c r="N558" s="143" t="n"/>
      <c r="O558" s="143" t="n"/>
      <c r="P558" s="143" t="n"/>
    </row>
    <row r="559" ht="15.75" customHeight="1" s="218">
      <c r="M559" s="143" t="n"/>
      <c r="N559" s="143" t="n"/>
      <c r="O559" s="143" t="n"/>
      <c r="P559" s="143" t="n"/>
    </row>
    <row r="560" ht="15.75" customHeight="1" s="218">
      <c r="M560" s="143" t="n"/>
      <c r="N560" s="143" t="n"/>
      <c r="O560" s="143" t="n"/>
      <c r="P560" s="143" t="n"/>
    </row>
    <row r="561" ht="15.75" customHeight="1" s="218">
      <c r="M561" s="143" t="n"/>
      <c r="N561" s="143" t="n"/>
      <c r="O561" s="143" t="n"/>
      <c r="P561" s="143" t="n"/>
    </row>
    <row r="562" ht="15.75" customHeight="1" s="218">
      <c r="M562" s="143" t="n"/>
      <c r="N562" s="143" t="n"/>
      <c r="O562" s="143" t="n"/>
      <c r="P562" s="143" t="n"/>
    </row>
    <row r="563" ht="15.75" customHeight="1" s="218">
      <c r="M563" s="143" t="n"/>
      <c r="N563" s="143" t="n"/>
      <c r="O563" s="143" t="n"/>
      <c r="P563" s="143" t="n"/>
    </row>
    <row r="564" ht="15.75" customHeight="1" s="218">
      <c r="M564" s="143" t="n"/>
      <c r="N564" s="143" t="n"/>
      <c r="O564" s="143" t="n"/>
      <c r="P564" s="143" t="n"/>
    </row>
    <row r="565" ht="15.75" customHeight="1" s="218">
      <c r="M565" s="143" t="n"/>
      <c r="N565" s="143" t="n"/>
      <c r="O565" s="143" t="n"/>
      <c r="P565" s="143" t="n"/>
    </row>
    <row r="566" ht="15.75" customHeight="1" s="218">
      <c r="M566" s="143" t="n"/>
      <c r="N566" s="143" t="n"/>
      <c r="O566" s="143" t="n"/>
      <c r="P566" s="143" t="n"/>
    </row>
    <row r="567" ht="15.75" customHeight="1" s="218">
      <c r="M567" s="143" t="n"/>
      <c r="N567" s="143" t="n"/>
      <c r="O567" s="143" t="n"/>
      <c r="P567" s="143" t="n"/>
    </row>
    <row r="568" ht="15.75" customHeight="1" s="218">
      <c r="M568" s="143" t="n"/>
      <c r="N568" s="143" t="n"/>
      <c r="O568" s="143" t="n"/>
      <c r="P568" s="143" t="n"/>
    </row>
    <row r="569" ht="15.75" customHeight="1" s="218">
      <c r="M569" s="143" t="n"/>
      <c r="N569" s="143" t="n"/>
      <c r="O569" s="143" t="n"/>
      <c r="P569" s="143" t="n"/>
    </row>
    <row r="570" ht="15.75" customHeight="1" s="218">
      <c r="M570" s="143" t="n"/>
      <c r="N570" s="143" t="n"/>
      <c r="O570" s="143" t="n"/>
      <c r="P570" s="143" t="n"/>
    </row>
    <row r="571" ht="15.75" customHeight="1" s="218">
      <c r="M571" s="143" t="n"/>
      <c r="N571" s="143" t="n"/>
      <c r="O571" s="143" t="n"/>
      <c r="P571" s="143" t="n"/>
    </row>
    <row r="572" ht="15.75" customHeight="1" s="218">
      <c r="M572" s="143" t="n"/>
      <c r="N572" s="143" t="n"/>
      <c r="O572" s="143" t="n"/>
      <c r="P572" s="143" t="n"/>
    </row>
    <row r="573" ht="15.75" customHeight="1" s="218">
      <c r="M573" s="143" t="n"/>
      <c r="N573" s="143" t="n"/>
      <c r="O573" s="143" t="n"/>
      <c r="P573" s="143" t="n"/>
    </row>
    <row r="574" ht="15.75" customHeight="1" s="218">
      <c r="M574" s="143" t="n"/>
      <c r="N574" s="143" t="n"/>
      <c r="O574" s="143" t="n"/>
      <c r="P574" s="143" t="n"/>
    </row>
    <row r="575" ht="15.75" customHeight="1" s="218">
      <c r="M575" s="143" t="n"/>
      <c r="N575" s="143" t="n"/>
      <c r="O575" s="143" t="n"/>
      <c r="P575" s="143" t="n"/>
    </row>
    <row r="576" ht="15.75" customHeight="1" s="218">
      <c r="M576" s="143" t="n"/>
      <c r="N576" s="143" t="n"/>
      <c r="O576" s="143" t="n"/>
      <c r="P576" s="143" t="n"/>
    </row>
    <row r="577" ht="15.75" customHeight="1" s="218">
      <c r="M577" s="143" t="n"/>
      <c r="N577" s="143" t="n"/>
      <c r="O577" s="143" t="n"/>
      <c r="P577" s="143" t="n"/>
    </row>
    <row r="578" ht="15.75" customHeight="1" s="218">
      <c r="M578" s="143" t="n"/>
      <c r="N578" s="143" t="n"/>
      <c r="O578" s="143" t="n"/>
      <c r="P578" s="143" t="n"/>
    </row>
    <row r="579" ht="15.75" customHeight="1" s="218">
      <c r="M579" s="143" t="n"/>
      <c r="N579" s="143" t="n"/>
      <c r="O579" s="143" t="n"/>
      <c r="P579" s="143" t="n"/>
    </row>
    <row r="580" ht="15.75" customHeight="1" s="218">
      <c r="M580" s="143" t="n"/>
      <c r="N580" s="143" t="n"/>
      <c r="O580" s="143" t="n"/>
      <c r="P580" s="143" t="n"/>
    </row>
    <row r="581" ht="15.75" customHeight="1" s="218">
      <c r="M581" s="143" t="n"/>
      <c r="N581" s="143" t="n"/>
      <c r="O581" s="143" t="n"/>
      <c r="P581" s="143" t="n"/>
    </row>
    <row r="582" ht="15.75" customHeight="1" s="218">
      <c r="M582" s="143" t="n"/>
      <c r="N582" s="143" t="n"/>
      <c r="O582" s="143" t="n"/>
      <c r="P582" s="143" t="n"/>
    </row>
    <row r="583" ht="15.75" customHeight="1" s="218">
      <c r="M583" s="143" t="n"/>
      <c r="N583" s="143" t="n"/>
      <c r="O583" s="143" t="n"/>
      <c r="P583" s="143" t="n"/>
    </row>
    <row r="584" ht="15.75" customHeight="1" s="218">
      <c r="M584" s="143" t="n"/>
      <c r="N584" s="143" t="n"/>
      <c r="O584" s="143" t="n"/>
      <c r="P584" s="143" t="n"/>
    </row>
    <row r="585" ht="15.75" customHeight="1" s="218">
      <c r="M585" s="143" t="n"/>
      <c r="N585" s="143" t="n"/>
      <c r="O585" s="143" t="n"/>
      <c r="P585" s="143" t="n"/>
    </row>
    <row r="586" ht="15.75" customHeight="1" s="218">
      <c r="M586" s="143" t="n"/>
      <c r="N586" s="143" t="n"/>
      <c r="O586" s="143" t="n"/>
      <c r="P586" s="143" t="n"/>
    </row>
    <row r="587" ht="15.75" customHeight="1" s="218">
      <c r="M587" s="143" t="n"/>
      <c r="N587" s="143" t="n"/>
      <c r="O587" s="143" t="n"/>
      <c r="P587" s="143" t="n"/>
    </row>
    <row r="588" ht="15.75" customHeight="1" s="218">
      <c r="M588" s="143" t="n"/>
      <c r="N588" s="143" t="n"/>
      <c r="O588" s="143" t="n"/>
      <c r="P588" s="143" t="n"/>
    </row>
    <row r="589" ht="15.75" customHeight="1" s="218">
      <c r="M589" s="143" t="n"/>
      <c r="N589" s="143" t="n"/>
      <c r="O589" s="143" t="n"/>
      <c r="P589" s="143" t="n"/>
    </row>
    <row r="590" ht="15.75" customHeight="1" s="218">
      <c r="M590" s="143" t="n"/>
      <c r="N590" s="143" t="n"/>
      <c r="O590" s="143" t="n"/>
      <c r="P590" s="143" t="n"/>
    </row>
    <row r="591" ht="15.75" customHeight="1" s="218">
      <c r="M591" s="143" t="n"/>
      <c r="N591" s="143" t="n"/>
      <c r="O591" s="143" t="n"/>
      <c r="P591" s="143" t="n"/>
    </row>
    <row r="592" ht="15.75" customHeight="1" s="218">
      <c r="M592" s="143" t="n"/>
      <c r="N592" s="143" t="n"/>
      <c r="O592" s="143" t="n"/>
      <c r="P592" s="143" t="n"/>
    </row>
    <row r="593" ht="15.75" customHeight="1" s="218">
      <c r="M593" s="143" t="n"/>
      <c r="N593" s="143" t="n"/>
      <c r="O593" s="143" t="n"/>
      <c r="P593" s="143" t="n"/>
    </row>
    <row r="594" ht="15.75" customHeight="1" s="218">
      <c r="M594" s="143" t="n"/>
      <c r="N594" s="143" t="n"/>
      <c r="O594" s="143" t="n"/>
      <c r="P594" s="143" t="n"/>
    </row>
    <row r="595" ht="15.75" customHeight="1" s="218">
      <c r="M595" s="143" t="n"/>
      <c r="N595" s="143" t="n"/>
      <c r="O595" s="143" t="n"/>
      <c r="P595" s="143" t="n"/>
    </row>
    <row r="596" ht="15.75" customHeight="1" s="218">
      <c r="M596" s="143" t="n"/>
      <c r="N596" s="143" t="n"/>
      <c r="O596" s="143" t="n"/>
      <c r="P596" s="143" t="n"/>
    </row>
    <row r="597" ht="15.75" customHeight="1" s="218">
      <c r="M597" s="143" t="n"/>
      <c r="N597" s="143" t="n"/>
      <c r="O597" s="143" t="n"/>
      <c r="P597" s="143" t="n"/>
    </row>
    <row r="598" ht="15.75" customHeight="1" s="218">
      <c r="M598" s="143" t="n"/>
      <c r="N598" s="143" t="n"/>
      <c r="O598" s="143" t="n"/>
      <c r="P598" s="143" t="n"/>
    </row>
    <row r="599" ht="15.75" customHeight="1" s="218">
      <c r="M599" s="143" t="n"/>
      <c r="N599" s="143" t="n"/>
      <c r="O599" s="143" t="n"/>
      <c r="P599" s="143" t="n"/>
    </row>
    <row r="600" ht="15.75" customHeight="1" s="218">
      <c r="M600" s="143" t="n"/>
      <c r="N600" s="143" t="n"/>
      <c r="O600" s="143" t="n"/>
      <c r="P600" s="143" t="n"/>
    </row>
    <row r="601" ht="15.75" customHeight="1" s="218">
      <c r="M601" s="143" t="n"/>
      <c r="N601" s="143" t="n"/>
      <c r="O601" s="143" t="n"/>
      <c r="P601" s="143" t="n"/>
    </row>
    <row r="602" ht="15.75" customHeight="1" s="218">
      <c r="M602" s="143" t="n"/>
      <c r="N602" s="143" t="n"/>
      <c r="O602" s="143" t="n"/>
      <c r="P602" s="143" t="n"/>
    </row>
    <row r="603" ht="15.75" customHeight="1" s="218">
      <c r="M603" s="143" t="n"/>
      <c r="N603" s="143" t="n"/>
      <c r="O603" s="143" t="n"/>
      <c r="P603" s="143" t="n"/>
    </row>
    <row r="604" ht="15.75" customHeight="1" s="218">
      <c r="M604" s="143" t="n"/>
      <c r="N604" s="143" t="n"/>
      <c r="O604" s="143" t="n"/>
      <c r="P604" s="143" t="n"/>
    </row>
    <row r="605" ht="15.75" customHeight="1" s="218">
      <c r="M605" s="143" t="n"/>
      <c r="N605" s="143" t="n"/>
      <c r="O605" s="143" t="n"/>
      <c r="P605" s="143" t="n"/>
    </row>
    <row r="606" ht="15.75" customHeight="1" s="218">
      <c r="M606" s="143" t="n"/>
      <c r="N606" s="143" t="n"/>
      <c r="O606" s="143" t="n"/>
      <c r="P606" s="143" t="n"/>
    </row>
    <row r="607" ht="15.75" customHeight="1" s="218">
      <c r="M607" s="143" t="n"/>
      <c r="N607" s="143" t="n"/>
      <c r="O607" s="143" t="n"/>
      <c r="P607" s="143" t="n"/>
    </row>
    <row r="608" ht="15.75" customHeight="1" s="218">
      <c r="M608" s="143" t="n"/>
      <c r="N608" s="143" t="n"/>
      <c r="O608" s="143" t="n"/>
      <c r="P608" s="143" t="n"/>
    </row>
    <row r="609" ht="15.75" customHeight="1" s="218">
      <c r="M609" s="143" t="n"/>
      <c r="N609" s="143" t="n"/>
      <c r="O609" s="143" t="n"/>
      <c r="P609" s="143" t="n"/>
    </row>
    <row r="610" ht="15.75" customHeight="1" s="218">
      <c r="M610" s="143" t="n"/>
      <c r="N610" s="143" t="n"/>
      <c r="O610" s="143" t="n"/>
      <c r="P610" s="143" t="n"/>
    </row>
    <row r="611" ht="15.75" customHeight="1" s="218">
      <c r="M611" s="143" t="n"/>
      <c r="N611" s="143" t="n"/>
      <c r="O611" s="143" t="n"/>
      <c r="P611" s="143" t="n"/>
    </row>
    <row r="612" ht="15.75" customHeight="1" s="218">
      <c r="M612" s="143" t="n"/>
      <c r="N612" s="143" t="n"/>
      <c r="O612" s="143" t="n"/>
      <c r="P612" s="143" t="n"/>
    </row>
    <row r="613" ht="15.75" customHeight="1" s="218">
      <c r="M613" s="143" t="n"/>
      <c r="N613" s="143" t="n"/>
      <c r="O613" s="143" t="n"/>
      <c r="P613" s="143" t="n"/>
    </row>
    <row r="614" ht="15.75" customHeight="1" s="218">
      <c r="M614" s="143" t="n"/>
      <c r="N614" s="143" t="n"/>
      <c r="O614" s="143" t="n"/>
      <c r="P614" s="143" t="n"/>
    </row>
    <row r="615" ht="15.75" customHeight="1" s="218">
      <c r="M615" s="143" t="n"/>
      <c r="N615" s="143" t="n"/>
      <c r="O615" s="143" t="n"/>
      <c r="P615" s="143" t="n"/>
    </row>
    <row r="616" ht="15.75" customHeight="1" s="218">
      <c r="M616" s="143" t="n"/>
      <c r="N616" s="143" t="n"/>
      <c r="O616" s="143" t="n"/>
      <c r="P616" s="143" t="n"/>
    </row>
    <row r="617" ht="15.75" customHeight="1" s="218">
      <c r="M617" s="143" t="n"/>
      <c r="N617" s="143" t="n"/>
      <c r="O617" s="143" t="n"/>
      <c r="P617" s="143" t="n"/>
    </row>
    <row r="618" ht="15.75" customHeight="1" s="218">
      <c r="M618" s="143" t="n"/>
      <c r="N618" s="143" t="n"/>
      <c r="O618" s="143" t="n"/>
      <c r="P618" s="143" t="n"/>
    </row>
    <row r="619" ht="15.75" customHeight="1" s="218">
      <c r="M619" s="143" t="n"/>
      <c r="N619" s="143" t="n"/>
      <c r="O619" s="143" t="n"/>
      <c r="P619" s="143" t="n"/>
    </row>
    <row r="620" ht="15.75" customHeight="1" s="218">
      <c r="M620" s="143" t="n"/>
      <c r="N620" s="143" t="n"/>
      <c r="O620" s="143" t="n"/>
      <c r="P620" s="143" t="n"/>
    </row>
    <row r="621" ht="15.75" customHeight="1" s="218">
      <c r="M621" s="143" t="n"/>
      <c r="N621" s="143" t="n"/>
      <c r="O621" s="143" t="n"/>
      <c r="P621" s="143" t="n"/>
    </row>
    <row r="622" ht="15.75" customHeight="1" s="218">
      <c r="M622" s="143" t="n"/>
      <c r="N622" s="143" t="n"/>
      <c r="O622" s="143" t="n"/>
      <c r="P622" s="143" t="n"/>
    </row>
    <row r="623" ht="15.75" customHeight="1" s="218">
      <c r="M623" s="143" t="n"/>
      <c r="N623" s="143" t="n"/>
      <c r="O623" s="143" t="n"/>
      <c r="P623" s="143" t="n"/>
    </row>
    <row r="624" ht="15.75" customHeight="1" s="218">
      <c r="M624" s="143" t="n"/>
      <c r="N624" s="143" t="n"/>
      <c r="O624" s="143" t="n"/>
      <c r="P624" s="143" t="n"/>
    </row>
    <row r="625" ht="15.75" customHeight="1" s="218">
      <c r="M625" s="143" t="n"/>
      <c r="N625" s="143" t="n"/>
      <c r="O625" s="143" t="n"/>
      <c r="P625" s="143" t="n"/>
    </row>
    <row r="626" ht="15.75" customHeight="1" s="218">
      <c r="M626" s="143" t="n"/>
      <c r="N626" s="143" t="n"/>
      <c r="O626" s="143" t="n"/>
      <c r="P626" s="143" t="n"/>
    </row>
    <row r="627" ht="15.75" customHeight="1" s="218">
      <c r="M627" s="143" t="n"/>
      <c r="N627" s="143" t="n"/>
      <c r="O627" s="143" t="n"/>
      <c r="P627" s="143" t="n"/>
    </row>
    <row r="628" ht="15.75" customHeight="1" s="218">
      <c r="M628" s="143" t="n"/>
      <c r="N628" s="143" t="n"/>
      <c r="O628" s="143" t="n"/>
      <c r="P628" s="143" t="n"/>
    </row>
    <row r="629" ht="15.75" customHeight="1" s="218">
      <c r="M629" s="143" t="n"/>
      <c r="N629" s="143" t="n"/>
      <c r="O629" s="143" t="n"/>
      <c r="P629" s="143" t="n"/>
    </row>
    <row r="630" ht="15.75" customHeight="1" s="218">
      <c r="M630" s="143" t="n"/>
      <c r="N630" s="143" t="n"/>
      <c r="O630" s="143" t="n"/>
      <c r="P630" s="143" t="n"/>
    </row>
    <row r="631" ht="15.75" customHeight="1" s="218">
      <c r="M631" s="143" t="n"/>
      <c r="N631" s="143" t="n"/>
      <c r="O631" s="143" t="n"/>
      <c r="P631" s="143" t="n"/>
    </row>
    <row r="632" ht="15.75" customHeight="1" s="218">
      <c r="M632" s="143" t="n"/>
      <c r="N632" s="143" t="n"/>
      <c r="O632" s="143" t="n"/>
      <c r="P632" s="143" t="n"/>
    </row>
    <row r="633" ht="15.75" customHeight="1" s="218">
      <c r="M633" s="143" t="n"/>
      <c r="N633" s="143" t="n"/>
      <c r="O633" s="143" t="n"/>
      <c r="P633" s="143" t="n"/>
    </row>
    <row r="634" ht="15.75" customHeight="1" s="218">
      <c r="M634" s="143" t="n"/>
      <c r="N634" s="143" t="n"/>
      <c r="O634" s="143" t="n"/>
      <c r="P634" s="143" t="n"/>
    </row>
    <row r="635" ht="15.75" customHeight="1" s="218">
      <c r="M635" s="143" t="n"/>
      <c r="N635" s="143" t="n"/>
      <c r="O635" s="143" t="n"/>
      <c r="P635" s="143" t="n"/>
    </row>
    <row r="636" ht="15.75" customHeight="1" s="218">
      <c r="M636" s="143" t="n"/>
      <c r="N636" s="143" t="n"/>
      <c r="O636" s="143" t="n"/>
      <c r="P636" s="143" t="n"/>
    </row>
    <row r="637" ht="15.75" customHeight="1" s="218">
      <c r="M637" s="143" t="n"/>
      <c r="N637" s="143" t="n"/>
      <c r="O637" s="143" t="n"/>
      <c r="P637" s="143" t="n"/>
    </row>
    <row r="638" ht="15.75" customHeight="1" s="218">
      <c r="M638" s="143" t="n"/>
      <c r="N638" s="143" t="n"/>
      <c r="O638" s="143" t="n"/>
      <c r="P638" s="143" t="n"/>
    </row>
    <row r="639" ht="15.75" customHeight="1" s="218">
      <c r="M639" s="143" t="n"/>
      <c r="N639" s="143" t="n"/>
      <c r="O639" s="143" t="n"/>
      <c r="P639" s="143" t="n"/>
    </row>
    <row r="640" ht="15.75" customHeight="1" s="218">
      <c r="M640" s="143" t="n"/>
      <c r="N640" s="143" t="n"/>
      <c r="O640" s="143" t="n"/>
      <c r="P640" s="143" t="n"/>
    </row>
    <row r="641" ht="15.75" customHeight="1" s="218">
      <c r="M641" s="143" t="n"/>
      <c r="N641" s="143" t="n"/>
      <c r="O641" s="143" t="n"/>
      <c r="P641" s="143" t="n"/>
    </row>
    <row r="642" ht="15.75" customHeight="1" s="218">
      <c r="M642" s="143" t="n"/>
      <c r="N642" s="143" t="n"/>
      <c r="O642" s="143" t="n"/>
      <c r="P642" s="143" t="n"/>
    </row>
    <row r="643" ht="15.75" customHeight="1" s="218">
      <c r="M643" s="143" t="n"/>
      <c r="N643" s="143" t="n"/>
      <c r="O643" s="143" t="n"/>
      <c r="P643" s="143" t="n"/>
    </row>
    <row r="644" ht="15.75" customHeight="1" s="218">
      <c r="M644" s="143" t="n"/>
      <c r="N644" s="143" t="n"/>
      <c r="O644" s="143" t="n"/>
      <c r="P644" s="143" t="n"/>
    </row>
    <row r="645" ht="15.75" customHeight="1" s="218">
      <c r="M645" s="143" t="n"/>
      <c r="N645" s="143" t="n"/>
      <c r="O645" s="143" t="n"/>
      <c r="P645" s="143" t="n"/>
    </row>
    <row r="646" ht="15.75" customHeight="1" s="218">
      <c r="M646" s="143" t="n"/>
      <c r="N646" s="143" t="n"/>
      <c r="O646" s="143" t="n"/>
      <c r="P646" s="143" t="n"/>
    </row>
    <row r="647" ht="15.75" customHeight="1" s="218">
      <c r="M647" s="143" t="n"/>
      <c r="N647" s="143" t="n"/>
      <c r="O647" s="143" t="n"/>
      <c r="P647" s="143" t="n"/>
    </row>
    <row r="648" ht="15.75" customHeight="1" s="218">
      <c r="M648" s="143" t="n"/>
      <c r="N648" s="143" t="n"/>
      <c r="O648" s="143" t="n"/>
      <c r="P648" s="143" t="n"/>
    </row>
    <row r="649" ht="15.75" customHeight="1" s="218">
      <c r="M649" s="143" t="n"/>
      <c r="N649" s="143" t="n"/>
      <c r="O649" s="143" t="n"/>
      <c r="P649" s="143" t="n"/>
    </row>
    <row r="650" ht="15.75" customHeight="1" s="218">
      <c r="M650" s="143" t="n"/>
      <c r="N650" s="143" t="n"/>
      <c r="O650" s="143" t="n"/>
      <c r="P650" s="143" t="n"/>
    </row>
    <row r="651" ht="15.75" customHeight="1" s="218">
      <c r="M651" s="143" t="n"/>
      <c r="N651" s="143" t="n"/>
      <c r="O651" s="143" t="n"/>
      <c r="P651" s="143" t="n"/>
    </row>
    <row r="652" ht="15.75" customHeight="1" s="218">
      <c r="M652" s="143" t="n"/>
      <c r="N652" s="143" t="n"/>
      <c r="O652" s="143" t="n"/>
      <c r="P652" s="143" t="n"/>
    </row>
    <row r="653" ht="15.75" customHeight="1" s="218">
      <c r="M653" s="143" t="n"/>
      <c r="N653" s="143" t="n"/>
      <c r="O653" s="143" t="n"/>
      <c r="P653" s="143" t="n"/>
    </row>
    <row r="654" ht="15.75" customHeight="1" s="218">
      <c r="M654" s="143" t="n"/>
      <c r="N654" s="143" t="n"/>
      <c r="O654" s="143" t="n"/>
      <c r="P654" s="143" t="n"/>
    </row>
    <row r="655" ht="15.75" customHeight="1" s="218">
      <c r="M655" s="143" t="n"/>
      <c r="N655" s="143" t="n"/>
      <c r="O655" s="143" t="n"/>
      <c r="P655" s="143" t="n"/>
    </row>
    <row r="656" ht="15.75" customHeight="1" s="218">
      <c r="M656" s="143" t="n"/>
      <c r="N656" s="143" t="n"/>
      <c r="O656" s="143" t="n"/>
      <c r="P656" s="143" t="n"/>
    </row>
    <row r="657" ht="15.75" customHeight="1" s="218">
      <c r="M657" s="143" t="n"/>
      <c r="N657" s="143" t="n"/>
      <c r="O657" s="143" t="n"/>
      <c r="P657" s="143" t="n"/>
    </row>
    <row r="658" ht="15.75" customHeight="1" s="218">
      <c r="M658" s="143" t="n"/>
      <c r="N658" s="143" t="n"/>
      <c r="O658" s="143" t="n"/>
      <c r="P658" s="143" t="n"/>
    </row>
    <row r="659" ht="15.75" customHeight="1" s="218">
      <c r="M659" s="143" t="n"/>
      <c r="N659" s="143" t="n"/>
      <c r="O659" s="143" t="n"/>
      <c r="P659" s="143" t="n"/>
    </row>
    <row r="660" ht="15.75" customHeight="1" s="218">
      <c r="M660" s="143" t="n"/>
      <c r="N660" s="143" t="n"/>
      <c r="O660" s="143" t="n"/>
      <c r="P660" s="143" t="n"/>
    </row>
    <row r="661" ht="15.75" customHeight="1" s="218">
      <c r="M661" s="143" t="n"/>
      <c r="N661" s="143" t="n"/>
      <c r="O661" s="143" t="n"/>
      <c r="P661" s="143" t="n"/>
    </row>
    <row r="662" ht="15.75" customHeight="1" s="218">
      <c r="M662" s="143" t="n"/>
      <c r="N662" s="143" t="n"/>
      <c r="O662" s="143" t="n"/>
      <c r="P662" s="143" t="n"/>
    </row>
    <row r="663" ht="15.75" customHeight="1" s="218">
      <c r="M663" s="143" t="n"/>
      <c r="N663" s="143" t="n"/>
      <c r="O663" s="143" t="n"/>
      <c r="P663" s="143" t="n"/>
    </row>
    <row r="664" ht="15.75" customHeight="1" s="218">
      <c r="M664" s="143" t="n"/>
      <c r="N664" s="143" t="n"/>
      <c r="O664" s="143" t="n"/>
      <c r="P664" s="143" t="n"/>
    </row>
    <row r="665" ht="15.75" customHeight="1" s="218">
      <c r="M665" s="143" t="n"/>
      <c r="N665" s="143" t="n"/>
      <c r="O665" s="143" t="n"/>
      <c r="P665" s="143" t="n"/>
    </row>
    <row r="666" ht="15.75" customHeight="1" s="218">
      <c r="M666" s="143" t="n"/>
      <c r="N666" s="143" t="n"/>
      <c r="O666" s="143" t="n"/>
      <c r="P666" s="143" t="n"/>
    </row>
    <row r="667" ht="15.75" customHeight="1" s="218">
      <c r="M667" s="143" t="n"/>
      <c r="N667" s="143" t="n"/>
      <c r="O667" s="143" t="n"/>
      <c r="P667" s="143" t="n"/>
    </row>
    <row r="668" ht="15.75" customHeight="1" s="218">
      <c r="M668" s="143" t="n"/>
      <c r="N668" s="143" t="n"/>
      <c r="O668" s="143" t="n"/>
      <c r="P668" s="143" t="n"/>
    </row>
    <row r="669" ht="15.75" customHeight="1" s="218">
      <c r="M669" s="143" t="n"/>
      <c r="N669" s="143" t="n"/>
      <c r="O669" s="143" t="n"/>
      <c r="P669" s="143" t="n"/>
    </row>
    <row r="670" ht="15.75" customHeight="1" s="218">
      <c r="M670" s="143" t="n"/>
      <c r="N670" s="143" t="n"/>
      <c r="O670" s="143" t="n"/>
      <c r="P670" s="143" t="n"/>
    </row>
    <row r="671" ht="15.75" customHeight="1" s="218">
      <c r="M671" s="143" t="n"/>
      <c r="N671" s="143" t="n"/>
      <c r="O671" s="143" t="n"/>
      <c r="P671" s="143" t="n"/>
    </row>
    <row r="672" ht="15.75" customHeight="1" s="218">
      <c r="M672" s="143" t="n"/>
      <c r="N672" s="143" t="n"/>
      <c r="O672" s="143" t="n"/>
      <c r="P672" s="143" t="n"/>
    </row>
    <row r="673" ht="15.75" customHeight="1" s="218">
      <c r="M673" s="143" t="n"/>
      <c r="N673" s="143" t="n"/>
      <c r="O673" s="143" t="n"/>
      <c r="P673" s="143" t="n"/>
    </row>
    <row r="674" ht="15.75" customHeight="1" s="218">
      <c r="M674" s="143" t="n"/>
      <c r="N674" s="143" t="n"/>
      <c r="O674" s="143" t="n"/>
      <c r="P674" s="143" t="n"/>
    </row>
    <row r="675" ht="15.75" customHeight="1" s="218">
      <c r="M675" s="143" t="n"/>
      <c r="N675" s="143" t="n"/>
      <c r="O675" s="143" t="n"/>
      <c r="P675" s="143" t="n"/>
    </row>
    <row r="676" ht="15.75" customHeight="1" s="218">
      <c r="M676" s="143" t="n"/>
      <c r="N676" s="143" t="n"/>
      <c r="O676" s="143" t="n"/>
      <c r="P676" s="143" t="n"/>
    </row>
    <row r="677" ht="15.75" customHeight="1" s="218">
      <c r="M677" s="143" t="n"/>
      <c r="N677" s="143" t="n"/>
      <c r="O677" s="143" t="n"/>
      <c r="P677" s="143" t="n"/>
    </row>
    <row r="678" ht="15.75" customHeight="1" s="218">
      <c r="M678" s="143" t="n"/>
      <c r="N678" s="143" t="n"/>
      <c r="O678" s="143" t="n"/>
      <c r="P678" s="143" t="n"/>
    </row>
    <row r="679" ht="15.75" customHeight="1" s="218">
      <c r="M679" s="143" t="n"/>
      <c r="N679" s="143" t="n"/>
      <c r="O679" s="143" t="n"/>
      <c r="P679" s="143" t="n"/>
    </row>
    <row r="680" ht="15.75" customHeight="1" s="218">
      <c r="M680" s="143" t="n"/>
      <c r="N680" s="143" t="n"/>
      <c r="O680" s="143" t="n"/>
      <c r="P680" s="143" t="n"/>
    </row>
    <row r="681" ht="15.75" customHeight="1" s="218">
      <c r="M681" s="143" t="n"/>
      <c r="N681" s="143" t="n"/>
      <c r="O681" s="143" t="n"/>
      <c r="P681" s="143" t="n"/>
    </row>
    <row r="682" ht="15.75" customHeight="1" s="218">
      <c r="M682" s="143" t="n"/>
      <c r="N682" s="143" t="n"/>
      <c r="O682" s="143" t="n"/>
      <c r="P682" s="143" t="n"/>
    </row>
    <row r="683" ht="15.75" customHeight="1" s="218">
      <c r="M683" s="143" t="n"/>
      <c r="N683" s="143" t="n"/>
      <c r="O683" s="143" t="n"/>
      <c r="P683" s="143" t="n"/>
    </row>
    <row r="684" ht="15.75" customHeight="1" s="218">
      <c r="M684" s="143" t="n"/>
      <c r="N684" s="143" t="n"/>
      <c r="O684" s="143" t="n"/>
      <c r="P684" s="143" t="n"/>
    </row>
    <row r="685" ht="15.75" customHeight="1" s="218">
      <c r="M685" s="143" t="n"/>
      <c r="N685" s="143" t="n"/>
      <c r="O685" s="143" t="n"/>
      <c r="P685" s="143" t="n"/>
    </row>
    <row r="686" ht="15.75" customHeight="1" s="218">
      <c r="M686" s="143" t="n"/>
      <c r="N686" s="143" t="n"/>
      <c r="O686" s="143" t="n"/>
      <c r="P686" s="143" t="n"/>
    </row>
    <row r="687" ht="15.75" customHeight="1" s="218">
      <c r="M687" s="143" t="n"/>
      <c r="N687" s="143" t="n"/>
      <c r="O687" s="143" t="n"/>
      <c r="P687" s="143" t="n"/>
    </row>
    <row r="688" ht="15.75" customHeight="1" s="218">
      <c r="M688" s="143" t="n"/>
      <c r="N688" s="143" t="n"/>
      <c r="O688" s="143" t="n"/>
      <c r="P688" s="143" t="n"/>
    </row>
    <row r="689" ht="15.75" customHeight="1" s="218">
      <c r="M689" s="143" t="n"/>
      <c r="N689" s="143" t="n"/>
      <c r="O689" s="143" t="n"/>
      <c r="P689" s="143" t="n"/>
    </row>
    <row r="690" ht="15.75" customHeight="1" s="218">
      <c r="M690" s="143" t="n"/>
      <c r="N690" s="143" t="n"/>
      <c r="O690" s="143" t="n"/>
      <c r="P690" s="143" t="n"/>
    </row>
    <row r="691" ht="15.75" customHeight="1" s="218">
      <c r="M691" s="143" t="n"/>
      <c r="N691" s="143" t="n"/>
      <c r="O691" s="143" t="n"/>
      <c r="P691" s="143" t="n"/>
    </row>
    <row r="692" ht="15.75" customHeight="1" s="218">
      <c r="M692" s="143" t="n"/>
      <c r="N692" s="143" t="n"/>
      <c r="O692" s="143" t="n"/>
      <c r="P692" s="143" t="n"/>
    </row>
    <row r="693" ht="15.75" customHeight="1" s="218">
      <c r="M693" s="143" t="n"/>
      <c r="N693" s="143" t="n"/>
      <c r="O693" s="143" t="n"/>
      <c r="P693" s="143" t="n"/>
    </row>
    <row r="694" ht="15.75" customHeight="1" s="218">
      <c r="M694" s="143" t="n"/>
      <c r="N694" s="143" t="n"/>
      <c r="O694" s="143" t="n"/>
      <c r="P694" s="143" t="n"/>
    </row>
    <row r="695" ht="15.75" customHeight="1" s="218">
      <c r="M695" s="143" t="n"/>
      <c r="N695" s="143" t="n"/>
      <c r="O695" s="143" t="n"/>
      <c r="P695" s="143" t="n"/>
    </row>
    <row r="696" ht="15.75" customHeight="1" s="218">
      <c r="M696" s="143" t="n"/>
      <c r="N696" s="143" t="n"/>
      <c r="O696" s="143" t="n"/>
      <c r="P696" s="143" t="n"/>
    </row>
    <row r="697" ht="15.75" customHeight="1" s="218">
      <c r="M697" s="143" t="n"/>
      <c r="N697" s="143" t="n"/>
      <c r="O697" s="143" t="n"/>
      <c r="P697" s="143" t="n"/>
    </row>
    <row r="698" ht="15.75" customHeight="1" s="218">
      <c r="M698" s="143" t="n"/>
      <c r="N698" s="143" t="n"/>
      <c r="O698" s="143" t="n"/>
      <c r="P698" s="143" t="n"/>
    </row>
    <row r="699" ht="15.75" customHeight="1" s="218">
      <c r="M699" s="143" t="n"/>
      <c r="N699" s="143" t="n"/>
      <c r="O699" s="143" t="n"/>
      <c r="P699" s="143" t="n"/>
    </row>
    <row r="700" ht="15.75" customHeight="1" s="218">
      <c r="M700" s="143" t="n"/>
      <c r="N700" s="143" t="n"/>
      <c r="O700" s="143" t="n"/>
      <c r="P700" s="143" t="n"/>
    </row>
    <row r="701" ht="15.75" customHeight="1" s="218">
      <c r="M701" s="143" t="n"/>
      <c r="N701" s="143" t="n"/>
      <c r="O701" s="143" t="n"/>
      <c r="P701" s="143" t="n"/>
    </row>
    <row r="702" ht="15.75" customHeight="1" s="218">
      <c r="M702" s="143" t="n"/>
      <c r="N702" s="143" t="n"/>
      <c r="O702" s="143" t="n"/>
      <c r="P702" s="143" t="n"/>
    </row>
    <row r="703" ht="15.75" customHeight="1" s="218">
      <c r="M703" s="143" t="n"/>
      <c r="N703" s="143" t="n"/>
      <c r="O703" s="143" t="n"/>
      <c r="P703" s="143" t="n"/>
    </row>
    <row r="704" ht="15.75" customHeight="1" s="218">
      <c r="M704" s="143" t="n"/>
      <c r="N704" s="143" t="n"/>
      <c r="O704" s="143" t="n"/>
      <c r="P704" s="143" t="n"/>
    </row>
    <row r="705" ht="15.75" customHeight="1" s="218">
      <c r="M705" s="143" t="n"/>
      <c r="N705" s="143" t="n"/>
      <c r="O705" s="143" t="n"/>
      <c r="P705" s="143" t="n"/>
    </row>
    <row r="706" ht="15.75" customHeight="1" s="218">
      <c r="M706" s="143" t="n"/>
      <c r="N706" s="143" t="n"/>
      <c r="O706" s="143" t="n"/>
      <c r="P706" s="143" t="n"/>
    </row>
    <row r="707" ht="15.75" customHeight="1" s="218">
      <c r="M707" s="143" t="n"/>
      <c r="N707" s="143" t="n"/>
      <c r="O707" s="143" t="n"/>
      <c r="P707" s="143" t="n"/>
    </row>
    <row r="708" ht="15.75" customHeight="1" s="218">
      <c r="M708" s="143" t="n"/>
      <c r="N708" s="143" t="n"/>
      <c r="O708" s="143" t="n"/>
      <c r="P708" s="143" t="n"/>
    </row>
    <row r="709" ht="15.75" customHeight="1" s="218">
      <c r="M709" s="143" t="n"/>
      <c r="N709" s="143" t="n"/>
      <c r="O709" s="143" t="n"/>
      <c r="P709" s="143" t="n"/>
    </row>
    <row r="710" ht="15.75" customHeight="1" s="218">
      <c r="M710" s="143" t="n"/>
      <c r="N710" s="143" t="n"/>
      <c r="O710" s="143" t="n"/>
      <c r="P710" s="143" t="n"/>
    </row>
    <row r="711" ht="15.75" customHeight="1" s="218">
      <c r="M711" s="143" t="n"/>
      <c r="N711" s="143" t="n"/>
      <c r="O711" s="143" t="n"/>
      <c r="P711" s="143" t="n"/>
    </row>
    <row r="712" ht="15.75" customHeight="1" s="218">
      <c r="M712" s="143" t="n"/>
      <c r="N712" s="143" t="n"/>
      <c r="O712" s="143" t="n"/>
      <c r="P712" s="143" t="n"/>
    </row>
    <row r="713" ht="15.75" customHeight="1" s="218">
      <c r="M713" s="143" t="n"/>
      <c r="N713" s="143" t="n"/>
      <c r="O713" s="143" t="n"/>
      <c r="P713" s="143" t="n"/>
    </row>
    <row r="714" ht="15.75" customHeight="1" s="218">
      <c r="M714" s="143" t="n"/>
      <c r="N714" s="143" t="n"/>
      <c r="O714" s="143" t="n"/>
      <c r="P714" s="143" t="n"/>
    </row>
    <row r="715" ht="15.75" customHeight="1" s="218">
      <c r="M715" s="143" t="n"/>
      <c r="N715" s="143" t="n"/>
      <c r="O715" s="143" t="n"/>
      <c r="P715" s="143" t="n"/>
    </row>
    <row r="716" ht="15.75" customHeight="1" s="218">
      <c r="M716" s="143" t="n"/>
      <c r="N716" s="143" t="n"/>
      <c r="O716" s="143" t="n"/>
      <c r="P716" s="143" t="n"/>
    </row>
    <row r="717" ht="15.75" customHeight="1" s="218">
      <c r="M717" s="143" t="n"/>
      <c r="N717" s="143" t="n"/>
      <c r="O717" s="143" t="n"/>
      <c r="P717" s="143" t="n"/>
    </row>
    <row r="718" ht="15.75" customHeight="1" s="218">
      <c r="M718" s="143" t="n"/>
      <c r="N718" s="143" t="n"/>
      <c r="O718" s="143" t="n"/>
      <c r="P718" s="143" t="n"/>
    </row>
    <row r="719" ht="15.75" customHeight="1" s="218">
      <c r="M719" s="143" t="n"/>
      <c r="N719" s="143" t="n"/>
      <c r="O719" s="143" t="n"/>
      <c r="P719" s="143" t="n"/>
    </row>
    <row r="720" ht="15.75" customHeight="1" s="218">
      <c r="M720" s="143" t="n"/>
      <c r="N720" s="143" t="n"/>
      <c r="O720" s="143" t="n"/>
      <c r="P720" s="143" t="n"/>
    </row>
    <row r="721" ht="15.75" customHeight="1" s="218">
      <c r="M721" s="143" t="n"/>
      <c r="N721" s="143" t="n"/>
      <c r="O721" s="143" t="n"/>
      <c r="P721" s="143" t="n"/>
    </row>
    <row r="722" ht="15.75" customHeight="1" s="218">
      <c r="M722" s="143" t="n"/>
      <c r="N722" s="143" t="n"/>
      <c r="O722" s="143" t="n"/>
      <c r="P722" s="143" t="n"/>
    </row>
    <row r="723" ht="15.75" customHeight="1" s="218">
      <c r="M723" s="143" t="n"/>
      <c r="N723" s="143" t="n"/>
      <c r="O723" s="143" t="n"/>
      <c r="P723" s="143" t="n"/>
    </row>
    <row r="724" ht="15.75" customHeight="1" s="218">
      <c r="M724" s="143" t="n"/>
      <c r="N724" s="143" t="n"/>
      <c r="O724" s="143" t="n"/>
      <c r="P724" s="143" t="n"/>
    </row>
    <row r="725" ht="15.75" customHeight="1" s="218">
      <c r="M725" s="143" t="n"/>
      <c r="N725" s="143" t="n"/>
      <c r="O725" s="143" t="n"/>
      <c r="P725" s="143" t="n"/>
    </row>
    <row r="726" ht="15.75" customHeight="1" s="218">
      <c r="M726" s="143" t="n"/>
      <c r="N726" s="143" t="n"/>
      <c r="O726" s="143" t="n"/>
      <c r="P726" s="143" t="n"/>
    </row>
    <row r="727" ht="15.75" customHeight="1" s="218">
      <c r="M727" s="143" t="n"/>
      <c r="N727" s="143" t="n"/>
      <c r="O727" s="143" t="n"/>
      <c r="P727" s="143" t="n"/>
    </row>
    <row r="728" ht="15.75" customHeight="1" s="218">
      <c r="M728" s="143" t="n"/>
      <c r="N728" s="143" t="n"/>
      <c r="O728" s="143" t="n"/>
      <c r="P728" s="143" t="n"/>
    </row>
    <row r="729" ht="15.75" customHeight="1" s="218">
      <c r="M729" s="143" t="n"/>
      <c r="N729" s="143" t="n"/>
      <c r="O729" s="143" t="n"/>
      <c r="P729" s="143" t="n"/>
    </row>
    <row r="730" ht="15.75" customHeight="1" s="218">
      <c r="M730" s="143" t="n"/>
      <c r="N730" s="143" t="n"/>
      <c r="O730" s="143" t="n"/>
      <c r="P730" s="143" t="n"/>
    </row>
    <row r="731" ht="15.75" customHeight="1" s="218">
      <c r="M731" s="143" t="n"/>
      <c r="N731" s="143" t="n"/>
      <c r="O731" s="143" t="n"/>
      <c r="P731" s="143" t="n"/>
    </row>
    <row r="732" ht="15.75" customHeight="1" s="218">
      <c r="M732" s="143" t="n"/>
      <c r="N732" s="143" t="n"/>
      <c r="O732" s="143" t="n"/>
      <c r="P732" s="143" t="n"/>
    </row>
    <row r="733" ht="15.75" customHeight="1" s="218">
      <c r="M733" s="143" t="n"/>
      <c r="N733" s="143" t="n"/>
      <c r="O733" s="143" t="n"/>
      <c r="P733" s="143" t="n"/>
    </row>
    <row r="734" ht="15.75" customHeight="1" s="218">
      <c r="M734" s="143" t="n"/>
      <c r="N734" s="143" t="n"/>
      <c r="O734" s="143" t="n"/>
      <c r="P734" s="143" t="n"/>
    </row>
    <row r="735" ht="15.75" customHeight="1" s="218">
      <c r="M735" s="143" t="n"/>
      <c r="N735" s="143" t="n"/>
      <c r="O735" s="143" t="n"/>
      <c r="P735" s="143" t="n"/>
    </row>
    <row r="736" ht="15.75" customHeight="1" s="218">
      <c r="M736" s="143" t="n"/>
      <c r="N736" s="143" t="n"/>
      <c r="O736" s="143" t="n"/>
      <c r="P736" s="143" t="n"/>
    </row>
    <row r="737" ht="15.75" customHeight="1" s="218">
      <c r="M737" s="143" t="n"/>
      <c r="N737" s="143" t="n"/>
      <c r="O737" s="143" t="n"/>
      <c r="P737" s="143" t="n"/>
    </row>
    <row r="738" ht="15.75" customHeight="1" s="218">
      <c r="M738" s="143" t="n"/>
      <c r="N738" s="143" t="n"/>
      <c r="O738" s="143" t="n"/>
      <c r="P738" s="143" t="n"/>
    </row>
    <row r="739" ht="15.75" customHeight="1" s="218">
      <c r="M739" s="143" t="n"/>
      <c r="N739" s="143" t="n"/>
      <c r="O739" s="143" t="n"/>
      <c r="P739" s="143" t="n"/>
    </row>
    <row r="740" ht="15.75" customHeight="1" s="218">
      <c r="M740" s="143" t="n"/>
      <c r="N740" s="143" t="n"/>
      <c r="O740" s="143" t="n"/>
      <c r="P740" s="143" t="n"/>
    </row>
    <row r="741" ht="15.75" customHeight="1" s="218">
      <c r="M741" s="143" t="n"/>
      <c r="N741" s="143" t="n"/>
      <c r="O741" s="143" t="n"/>
      <c r="P741" s="143" t="n"/>
    </row>
    <row r="742" ht="15.75" customHeight="1" s="218">
      <c r="M742" s="143" t="n"/>
      <c r="N742" s="143" t="n"/>
      <c r="O742" s="143" t="n"/>
      <c r="P742" s="143" t="n"/>
    </row>
    <row r="743" ht="15.75" customHeight="1" s="218">
      <c r="M743" s="143" t="n"/>
      <c r="N743" s="143" t="n"/>
      <c r="O743" s="143" t="n"/>
      <c r="P743" s="143" t="n"/>
    </row>
    <row r="744" ht="15.75" customHeight="1" s="218">
      <c r="M744" s="143" t="n"/>
      <c r="N744" s="143" t="n"/>
      <c r="O744" s="143" t="n"/>
      <c r="P744" s="143" t="n"/>
    </row>
    <row r="745" ht="15.75" customHeight="1" s="218">
      <c r="M745" s="143" t="n"/>
      <c r="N745" s="143" t="n"/>
      <c r="O745" s="143" t="n"/>
      <c r="P745" s="143" t="n"/>
    </row>
    <row r="746" ht="15.75" customHeight="1" s="218">
      <c r="M746" s="143" t="n"/>
      <c r="N746" s="143" t="n"/>
      <c r="O746" s="143" t="n"/>
      <c r="P746" s="143" t="n"/>
    </row>
    <row r="747" ht="15.75" customHeight="1" s="218">
      <c r="M747" s="143" t="n"/>
      <c r="N747" s="143" t="n"/>
      <c r="O747" s="143" t="n"/>
      <c r="P747" s="143" t="n"/>
    </row>
    <row r="748" ht="15.75" customHeight="1" s="218">
      <c r="M748" s="143" t="n"/>
      <c r="N748" s="143" t="n"/>
      <c r="O748" s="143" t="n"/>
      <c r="P748" s="143" t="n"/>
    </row>
    <row r="749" ht="15.75" customHeight="1" s="218">
      <c r="M749" s="143" t="n"/>
      <c r="N749" s="143" t="n"/>
      <c r="O749" s="143" t="n"/>
      <c r="P749" s="143" t="n"/>
    </row>
    <row r="750" ht="15.75" customHeight="1" s="218">
      <c r="M750" s="143" t="n"/>
      <c r="N750" s="143" t="n"/>
      <c r="O750" s="143" t="n"/>
      <c r="P750" s="143" t="n"/>
    </row>
    <row r="751" ht="15.75" customHeight="1" s="218">
      <c r="M751" s="143" t="n"/>
      <c r="N751" s="143" t="n"/>
      <c r="O751" s="143" t="n"/>
      <c r="P751" s="143" t="n"/>
    </row>
    <row r="752" ht="15.75" customHeight="1" s="218">
      <c r="M752" s="143" t="n"/>
      <c r="N752" s="143" t="n"/>
      <c r="O752" s="143" t="n"/>
      <c r="P752" s="143" t="n"/>
    </row>
    <row r="753" ht="15.75" customHeight="1" s="218">
      <c r="M753" s="143" t="n"/>
      <c r="N753" s="143" t="n"/>
      <c r="O753" s="143" t="n"/>
      <c r="P753" s="143" t="n"/>
    </row>
    <row r="754" ht="15.75" customHeight="1" s="218">
      <c r="M754" s="143" t="n"/>
      <c r="N754" s="143" t="n"/>
      <c r="O754" s="143" t="n"/>
      <c r="P754" s="143" t="n"/>
    </row>
    <row r="755" ht="15.75" customHeight="1" s="218">
      <c r="M755" s="143" t="n"/>
      <c r="N755" s="143" t="n"/>
      <c r="O755" s="143" t="n"/>
      <c r="P755" s="143" t="n"/>
    </row>
    <row r="756" ht="15.75" customHeight="1" s="218">
      <c r="M756" s="143" t="n"/>
      <c r="N756" s="143" t="n"/>
      <c r="O756" s="143" t="n"/>
      <c r="P756" s="143" t="n"/>
    </row>
    <row r="757" ht="15.75" customHeight="1" s="218">
      <c r="M757" s="143" t="n"/>
      <c r="N757" s="143" t="n"/>
      <c r="O757" s="143" t="n"/>
      <c r="P757" s="143" t="n"/>
    </row>
    <row r="758" ht="15.75" customHeight="1" s="218">
      <c r="M758" s="143" t="n"/>
      <c r="N758" s="143" t="n"/>
      <c r="O758" s="143" t="n"/>
      <c r="P758" s="143" t="n"/>
    </row>
    <row r="759" ht="15.75" customHeight="1" s="218">
      <c r="M759" s="143" t="n"/>
      <c r="N759" s="143" t="n"/>
      <c r="O759" s="143" t="n"/>
      <c r="P759" s="143" t="n"/>
    </row>
    <row r="760" ht="15.75" customHeight="1" s="218">
      <c r="M760" s="143" t="n"/>
      <c r="N760" s="143" t="n"/>
      <c r="O760" s="143" t="n"/>
      <c r="P760" s="143" t="n"/>
    </row>
    <row r="761" ht="15.75" customHeight="1" s="218">
      <c r="M761" s="143" t="n"/>
      <c r="N761" s="143" t="n"/>
      <c r="O761" s="143" t="n"/>
      <c r="P761" s="143" t="n"/>
    </row>
    <row r="762" ht="15.75" customHeight="1" s="218">
      <c r="M762" s="143" t="n"/>
      <c r="N762" s="143" t="n"/>
      <c r="O762" s="143" t="n"/>
      <c r="P762" s="143" t="n"/>
    </row>
    <row r="763" ht="15.75" customHeight="1" s="218">
      <c r="M763" s="143" t="n"/>
      <c r="N763" s="143" t="n"/>
      <c r="O763" s="143" t="n"/>
      <c r="P763" s="143" t="n"/>
    </row>
    <row r="764" ht="15.75" customHeight="1" s="218">
      <c r="M764" s="143" t="n"/>
      <c r="N764" s="143" t="n"/>
      <c r="O764" s="143" t="n"/>
      <c r="P764" s="143" t="n"/>
    </row>
    <row r="765" ht="15.75" customHeight="1" s="218">
      <c r="M765" s="143" t="n"/>
      <c r="N765" s="143" t="n"/>
      <c r="O765" s="143" t="n"/>
      <c r="P765" s="143" t="n"/>
    </row>
    <row r="766" ht="15.75" customHeight="1" s="218">
      <c r="M766" s="143" t="n"/>
      <c r="N766" s="143" t="n"/>
      <c r="O766" s="143" t="n"/>
      <c r="P766" s="143" t="n"/>
    </row>
    <row r="767" ht="15.75" customHeight="1" s="218">
      <c r="M767" s="143" t="n"/>
      <c r="N767" s="143" t="n"/>
      <c r="O767" s="143" t="n"/>
      <c r="P767" s="143" t="n"/>
    </row>
    <row r="768" ht="15.75" customHeight="1" s="218">
      <c r="M768" s="143" t="n"/>
      <c r="N768" s="143" t="n"/>
      <c r="O768" s="143" t="n"/>
      <c r="P768" s="143" t="n"/>
    </row>
    <row r="769" ht="15.75" customHeight="1" s="218">
      <c r="M769" s="143" t="n"/>
      <c r="N769" s="143" t="n"/>
      <c r="O769" s="143" t="n"/>
      <c r="P769" s="143" t="n"/>
    </row>
    <row r="770" ht="15.75" customHeight="1" s="218">
      <c r="M770" s="143" t="n"/>
      <c r="N770" s="143" t="n"/>
      <c r="O770" s="143" t="n"/>
      <c r="P770" s="143" t="n"/>
    </row>
    <row r="771" ht="15.75" customHeight="1" s="218">
      <c r="M771" s="143" t="n"/>
      <c r="N771" s="143" t="n"/>
      <c r="O771" s="143" t="n"/>
      <c r="P771" s="143" t="n"/>
    </row>
    <row r="772" ht="15.75" customHeight="1" s="218">
      <c r="M772" s="143" t="n"/>
      <c r="N772" s="143" t="n"/>
      <c r="O772" s="143" t="n"/>
      <c r="P772" s="143" t="n"/>
    </row>
    <row r="773" ht="15.75" customHeight="1" s="218">
      <c r="M773" s="143" t="n"/>
      <c r="N773" s="143" t="n"/>
      <c r="O773" s="143" t="n"/>
      <c r="P773" s="143" t="n"/>
    </row>
    <row r="774" ht="15.75" customHeight="1" s="218">
      <c r="M774" s="143" t="n"/>
      <c r="N774" s="143" t="n"/>
      <c r="O774" s="143" t="n"/>
      <c r="P774" s="143" t="n"/>
    </row>
    <row r="775" ht="15.75" customHeight="1" s="218">
      <c r="M775" s="143" t="n"/>
      <c r="N775" s="143" t="n"/>
      <c r="O775" s="143" t="n"/>
      <c r="P775" s="143" t="n"/>
    </row>
    <row r="776" ht="15.75" customHeight="1" s="218">
      <c r="M776" s="143" t="n"/>
      <c r="N776" s="143" t="n"/>
      <c r="O776" s="143" t="n"/>
      <c r="P776" s="143" t="n"/>
    </row>
    <row r="777" ht="15.75" customHeight="1" s="218">
      <c r="M777" s="143" t="n"/>
      <c r="N777" s="143" t="n"/>
      <c r="O777" s="143" t="n"/>
      <c r="P777" s="143" t="n"/>
    </row>
    <row r="778" ht="15.75" customHeight="1" s="218">
      <c r="M778" s="143" t="n"/>
      <c r="N778" s="143" t="n"/>
      <c r="O778" s="143" t="n"/>
      <c r="P778" s="143" t="n"/>
    </row>
    <row r="779" ht="15.75" customHeight="1" s="218">
      <c r="M779" s="143" t="n"/>
      <c r="N779" s="143" t="n"/>
      <c r="O779" s="143" t="n"/>
      <c r="P779" s="143" t="n"/>
    </row>
    <row r="780" ht="15.75" customHeight="1" s="218">
      <c r="M780" s="143" t="n"/>
      <c r="N780" s="143" t="n"/>
      <c r="O780" s="143" t="n"/>
      <c r="P780" s="143" t="n"/>
    </row>
    <row r="781" ht="15.75" customHeight="1" s="218">
      <c r="M781" s="143" t="n"/>
      <c r="N781" s="143" t="n"/>
      <c r="O781" s="143" t="n"/>
      <c r="P781" s="143" t="n"/>
    </row>
    <row r="782" ht="15.75" customHeight="1" s="218">
      <c r="M782" s="143" t="n"/>
      <c r="N782" s="143" t="n"/>
      <c r="O782" s="143" t="n"/>
      <c r="P782" s="143" t="n"/>
    </row>
    <row r="783" ht="15.75" customHeight="1" s="218">
      <c r="M783" s="143" t="n"/>
      <c r="N783" s="143" t="n"/>
      <c r="O783" s="143" t="n"/>
      <c r="P783" s="143" t="n"/>
    </row>
    <row r="784" ht="15.75" customHeight="1" s="218">
      <c r="M784" s="143" t="n"/>
      <c r="N784" s="143" t="n"/>
      <c r="O784" s="143" t="n"/>
      <c r="P784" s="143" t="n"/>
    </row>
    <row r="785" ht="15.75" customHeight="1" s="218">
      <c r="M785" s="143" t="n"/>
      <c r="N785" s="143" t="n"/>
      <c r="O785" s="143" t="n"/>
      <c r="P785" s="143" t="n"/>
    </row>
    <row r="786" ht="15.75" customHeight="1" s="218">
      <c r="M786" s="143" t="n"/>
      <c r="N786" s="143" t="n"/>
      <c r="O786" s="143" t="n"/>
      <c r="P786" s="143" t="n"/>
    </row>
    <row r="787" ht="15.75" customHeight="1" s="218">
      <c r="M787" s="143" t="n"/>
      <c r="N787" s="143" t="n"/>
      <c r="O787" s="143" t="n"/>
      <c r="P787" s="143" t="n"/>
    </row>
    <row r="788" ht="15.75" customHeight="1" s="218">
      <c r="M788" s="143" t="n"/>
      <c r="N788" s="143" t="n"/>
      <c r="O788" s="143" t="n"/>
      <c r="P788" s="143" t="n"/>
    </row>
    <row r="789" ht="15.75" customHeight="1" s="218">
      <c r="M789" s="143" t="n"/>
      <c r="N789" s="143" t="n"/>
      <c r="O789" s="143" t="n"/>
      <c r="P789" s="143" t="n"/>
    </row>
    <row r="790" ht="15.75" customHeight="1" s="218">
      <c r="M790" s="143" t="n"/>
      <c r="N790" s="143" t="n"/>
      <c r="O790" s="143" t="n"/>
      <c r="P790" s="143" t="n"/>
    </row>
    <row r="791" ht="15.75" customHeight="1" s="218">
      <c r="M791" s="143" t="n"/>
      <c r="N791" s="143" t="n"/>
      <c r="O791" s="143" t="n"/>
      <c r="P791" s="143" t="n"/>
    </row>
    <row r="792" ht="15.75" customHeight="1" s="218">
      <c r="M792" s="143" t="n"/>
      <c r="N792" s="143" t="n"/>
      <c r="O792" s="143" t="n"/>
      <c r="P792" s="143" t="n"/>
    </row>
    <row r="793" ht="15.75" customHeight="1" s="218">
      <c r="M793" s="143" t="n"/>
      <c r="N793" s="143" t="n"/>
      <c r="O793" s="143" t="n"/>
      <c r="P793" s="143" t="n"/>
    </row>
    <row r="794" ht="15.75" customHeight="1" s="218">
      <c r="M794" s="143" t="n"/>
      <c r="N794" s="143" t="n"/>
      <c r="O794" s="143" t="n"/>
      <c r="P794" s="143" t="n"/>
    </row>
    <row r="795" ht="15.75" customHeight="1" s="218">
      <c r="M795" s="143" t="n"/>
      <c r="N795" s="143" t="n"/>
      <c r="O795" s="143" t="n"/>
      <c r="P795" s="143" t="n"/>
    </row>
    <row r="796" ht="15.75" customHeight="1" s="218">
      <c r="M796" s="143" t="n"/>
      <c r="N796" s="143" t="n"/>
      <c r="O796" s="143" t="n"/>
      <c r="P796" s="143" t="n"/>
    </row>
    <row r="797" ht="15.75" customHeight="1" s="218">
      <c r="M797" s="143" t="n"/>
      <c r="N797" s="143" t="n"/>
      <c r="O797" s="143" t="n"/>
      <c r="P797" s="143" t="n"/>
    </row>
    <row r="798" ht="15.75" customHeight="1" s="218">
      <c r="M798" s="143" t="n"/>
      <c r="N798" s="143" t="n"/>
      <c r="O798" s="143" t="n"/>
      <c r="P798" s="143" t="n"/>
    </row>
    <row r="799" ht="15.75" customHeight="1" s="218">
      <c r="M799" s="143" t="n"/>
      <c r="N799" s="143" t="n"/>
      <c r="O799" s="143" t="n"/>
      <c r="P799" s="143" t="n"/>
    </row>
    <row r="800" ht="15.75" customHeight="1" s="218">
      <c r="M800" s="143" t="n"/>
      <c r="N800" s="143" t="n"/>
      <c r="O800" s="143" t="n"/>
      <c r="P800" s="143" t="n"/>
    </row>
    <row r="801" ht="15.75" customHeight="1" s="218">
      <c r="M801" s="143" t="n"/>
      <c r="N801" s="143" t="n"/>
      <c r="O801" s="143" t="n"/>
      <c r="P801" s="143" t="n"/>
    </row>
    <row r="802" ht="15.75" customHeight="1" s="218">
      <c r="M802" s="143" t="n"/>
      <c r="N802" s="143" t="n"/>
      <c r="O802" s="143" t="n"/>
      <c r="P802" s="143" t="n"/>
    </row>
    <row r="803" ht="15.75" customHeight="1" s="218">
      <c r="M803" s="143" t="n"/>
      <c r="N803" s="143" t="n"/>
      <c r="O803" s="143" t="n"/>
      <c r="P803" s="143" t="n"/>
    </row>
    <row r="804" ht="15.75" customHeight="1" s="218">
      <c r="M804" s="143" t="n"/>
      <c r="N804" s="143" t="n"/>
      <c r="O804" s="143" t="n"/>
      <c r="P804" s="143" t="n"/>
    </row>
    <row r="805" ht="15.75" customHeight="1" s="218">
      <c r="M805" s="143" t="n"/>
      <c r="N805" s="143" t="n"/>
      <c r="O805" s="143" t="n"/>
      <c r="P805" s="143" t="n"/>
    </row>
    <row r="806" ht="15.75" customHeight="1" s="218">
      <c r="M806" s="143" t="n"/>
      <c r="N806" s="143" t="n"/>
      <c r="O806" s="143" t="n"/>
      <c r="P806" s="143" t="n"/>
    </row>
    <row r="807" ht="15.75" customHeight="1" s="218">
      <c r="M807" s="143" t="n"/>
      <c r="N807" s="143" t="n"/>
      <c r="O807" s="143" t="n"/>
      <c r="P807" s="143" t="n"/>
    </row>
    <row r="808" ht="15.75" customHeight="1" s="218">
      <c r="M808" s="143" t="n"/>
      <c r="N808" s="143" t="n"/>
      <c r="O808" s="143" t="n"/>
      <c r="P808" s="143" t="n"/>
    </row>
    <row r="809" ht="15.75" customHeight="1" s="218">
      <c r="M809" s="143" t="n"/>
      <c r="N809" s="143" t="n"/>
      <c r="O809" s="143" t="n"/>
      <c r="P809" s="143" t="n"/>
    </row>
    <row r="810" ht="15.75" customHeight="1" s="218">
      <c r="M810" s="143" t="n"/>
      <c r="N810" s="143" t="n"/>
      <c r="O810" s="143" t="n"/>
      <c r="P810" s="143" t="n"/>
    </row>
    <row r="811" ht="15.75" customHeight="1" s="218">
      <c r="M811" s="143" t="n"/>
      <c r="N811" s="143" t="n"/>
      <c r="O811" s="143" t="n"/>
      <c r="P811" s="143" t="n"/>
    </row>
    <row r="812" ht="15.75" customHeight="1" s="218">
      <c r="M812" s="143" t="n"/>
      <c r="N812" s="143" t="n"/>
      <c r="O812" s="143" t="n"/>
      <c r="P812" s="143" t="n"/>
    </row>
    <row r="813" ht="15.75" customHeight="1" s="218">
      <c r="M813" s="143" t="n"/>
      <c r="N813" s="143" t="n"/>
      <c r="O813" s="143" t="n"/>
      <c r="P813" s="143" t="n"/>
    </row>
    <row r="814" ht="15.75" customHeight="1" s="218">
      <c r="M814" s="143" t="n"/>
      <c r="N814" s="143" t="n"/>
      <c r="O814" s="143" t="n"/>
      <c r="P814" s="143" t="n"/>
    </row>
    <row r="815" ht="15.75" customHeight="1" s="218">
      <c r="M815" s="143" t="n"/>
      <c r="N815" s="143" t="n"/>
      <c r="O815" s="143" t="n"/>
      <c r="P815" s="143" t="n"/>
    </row>
    <row r="816" ht="15.75" customHeight="1" s="218">
      <c r="M816" s="143" t="n"/>
      <c r="N816" s="143" t="n"/>
      <c r="O816" s="143" t="n"/>
      <c r="P816" s="143" t="n"/>
    </row>
    <row r="817" ht="15.75" customHeight="1" s="218">
      <c r="M817" s="143" t="n"/>
      <c r="N817" s="143" t="n"/>
      <c r="O817" s="143" t="n"/>
      <c r="P817" s="143" t="n"/>
    </row>
    <row r="818" ht="15.75" customHeight="1" s="218">
      <c r="M818" s="143" t="n"/>
      <c r="N818" s="143" t="n"/>
      <c r="O818" s="143" t="n"/>
      <c r="P818" s="143" t="n"/>
    </row>
    <row r="819" ht="15.75" customHeight="1" s="218">
      <c r="M819" s="143" t="n"/>
      <c r="N819" s="143" t="n"/>
      <c r="O819" s="143" t="n"/>
      <c r="P819" s="143" t="n"/>
    </row>
    <row r="820" ht="15.75" customHeight="1" s="218">
      <c r="M820" s="143" t="n"/>
      <c r="N820" s="143" t="n"/>
      <c r="O820" s="143" t="n"/>
      <c r="P820" s="143" t="n"/>
    </row>
    <row r="821" ht="15.75" customHeight="1" s="218">
      <c r="M821" s="143" t="n"/>
      <c r="N821" s="143" t="n"/>
      <c r="O821" s="143" t="n"/>
      <c r="P821" s="143" t="n"/>
    </row>
    <row r="822" ht="15.75" customHeight="1" s="218">
      <c r="M822" s="143" t="n"/>
      <c r="N822" s="143" t="n"/>
      <c r="O822" s="143" t="n"/>
      <c r="P822" s="143" t="n"/>
    </row>
    <row r="823" ht="15.75" customHeight="1" s="218">
      <c r="M823" s="143" t="n"/>
      <c r="N823" s="143" t="n"/>
      <c r="O823" s="143" t="n"/>
      <c r="P823" s="143" t="n"/>
    </row>
    <row r="824" ht="15.75" customHeight="1" s="218">
      <c r="M824" s="143" t="n"/>
      <c r="N824" s="143" t="n"/>
      <c r="O824" s="143" t="n"/>
      <c r="P824" s="143" t="n"/>
    </row>
    <row r="825" ht="15.75" customHeight="1" s="218">
      <c r="M825" s="143" t="n"/>
      <c r="N825" s="143" t="n"/>
      <c r="O825" s="143" t="n"/>
      <c r="P825" s="143" t="n"/>
    </row>
    <row r="826" ht="15.75" customHeight="1" s="218">
      <c r="M826" s="143" t="n"/>
      <c r="N826" s="143" t="n"/>
      <c r="O826" s="143" t="n"/>
      <c r="P826" s="143" t="n"/>
    </row>
    <row r="827" ht="15.75" customHeight="1" s="218">
      <c r="M827" s="143" t="n"/>
      <c r="N827" s="143" t="n"/>
      <c r="O827" s="143" t="n"/>
      <c r="P827" s="143" t="n"/>
    </row>
    <row r="828" ht="15.75" customHeight="1" s="218">
      <c r="M828" s="143" t="n"/>
      <c r="N828" s="143" t="n"/>
      <c r="O828" s="143" t="n"/>
      <c r="P828" s="143" t="n"/>
    </row>
    <row r="829" ht="15.75" customHeight="1" s="218">
      <c r="M829" s="143" t="n"/>
      <c r="N829" s="143" t="n"/>
      <c r="O829" s="143" t="n"/>
      <c r="P829" s="143" t="n"/>
    </row>
    <row r="830" ht="15.75" customHeight="1" s="218">
      <c r="M830" s="143" t="n"/>
      <c r="N830" s="143" t="n"/>
      <c r="O830" s="143" t="n"/>
      <c r="P830" s="143" t="n"/>
    </row>
    <row r="831" ht="15.75" customHeight="1" s="218">
      <c r="M831" s="143" t="n"/>
      <c r="N831" s="143" t="n"/>
      <c r="O831" s="143" t="n"/>
      <c r="P831" s="143" t="n"/>
    </row>
    <row r="832" ht="15.75" customHeight="1" s="218">
      <c r="M832" s="143" t="n"/>
      <c r="N832" s="143" t="n"/>
      <c r="O832" s="143" t="n"/>
      <c r="P832" s="143" t="n"/>
    </row>
    <row r="833" ht="15.75" customHeight="1" s="218">
      <c r="M833" s="143" t="n"/>
      <c r="N833" s="143" t="n"/>
      <c r="O833" s="143" t="n"/>
      <c r="P833" s="143" t="n"/>
    </row>
    <row r="834" ht="15.75" customHeight="1" s="218">
      <c r="M834" s="143" t="n"/>
      <c r="N834" s="143" t="n"/>
      <c r="O834" s="143" t="n"/>
      <c r="P834" s="143" t="n"/>
    </row>
    <row r="835" ht="15.75" customHeight="1" s="218">
      <c r="M835" s="143" t="n"/>
      <c r="N835" s="143" t="n"/>
      <c r="O835" s="143" t="n"/>
      <c r="P835" s="143" t="n"/>
    </row>
    <row r="836" ht="15.75" customHeight="1" s="218">
      <c r="M836" s="143" t="n"/>
      <c r="N836" s="143" t="n"/>
      <c r="O836" s="143" t="n"/>
      <c r="P836" s="143" t="n"/>
    </row>
    <row r="837" ht="15.75" customHeight="1" s="218">
      <c r="M837" s="143" t="n"/>
      <c r="N837" s="143" t="n"/>
      <c r="O837" s="143" t="n"/>
      <c r="P837" s="143" t="n"/>
    </row>
    <row r="838" ht="15.75" customHeight="1" s="218">
      <c r="M838" s="143" t="n"/>
      <c r="N838" s="143" t="n"/>
      <c r="O838" s="143" t="n"/>
      <c r="P838" s="143" t="n"/>
    </row>
    <row r="839" ht="15.75" customHeight="1" s="218">
      <c r="M839" s="143" t="n"/>
      <c r="N839" s="143" t="n"/>
      <c r="O839" s="143" t="n"/>
      <c r="P839" s="143" t="n"/>
    </row>
    <row r="840" ht="15.75" customHeight="1" s="218">
      <c r="M840" s="143" t="n"/>
      <c r="N840" s="143" t="n"/>
      <c r="O840" s="143" t="n"/>
      <c r="P840" s="143" t="n"/>
    </row>
    <row r="841" ht="15.75" customHeight="1" s="218">
      <c r="M841" s="143" t="n"/>
      <c r="N841" s="143" t="n"/>
      <c r="O841" s="143" t="n"/>
      <c r="P841" s="143" t="n"/>
    </row>
    <row r="842" ht="15.75" customHeight="1" s="218">
      <c r="M842" s="143" t="n"/>
      <c r="N842" s="143" t="n"/>
      <c r="O842" s="143" t="n"/>
      <c r="P842" s="143" t="n"/>
    </row>
    <row r="843" ht="15.75" customHeight="1" s="218">
      <c r="M843" s="143" t="n"/>
      <c r="N843" s="143" t="n"/>
      <c r="O843" s="143" t="n"/>
      <c r="P843" s="143" t="n"/>
    </row>
    <row r="844" ht="15.75" customHeight="1" s="218">
      <c r="M844" s="143" t="n"/>
      <c r="N844" s="143" t="n"/>
      <c r="O844" s="143" t="n"/>
      <c r="P844" s="143" t="n"/>
    </row>
    <row r="845" ht="15.75" customHeight="1" s="218">
      <c r="M845" s="143" t="n"/>
      <c r="N845" s="143" t="n"/>
      <c r="O845" s="143" t="n"/>
      <c r="P845" s="143" t="n"/>
    </row>
    <row r="846" ht="15.75" customHeight="1" s="218">
      <c r="M846" s="143" t="n"/>
      <c r="N846" s="143" t="n"/>
      <c r="O846" s="143" t="n"/>
      <c r="P846" s="143" t="n"/>
    </row>
    <row r="847" ht="15.75" customHeight="1" s="218">
      <c r="M847" s="143" t="n"/>
      <c r="N847" s="143" t="n"/>
      <c r="O847" s="143" t="n"/>
      <c r="P847" s="143" t="n"/>
    </row>
    <row r="848" ht="15.75" customHeight="1" s="218">
      <c r="M848" s="143" t="n"/>
      <c r="N848" s="143" t="n"/>
      <c r="O848" s="143" t="n"/>
      <c r="P848" s="143" t="n"/>
    </row>
    <row r="849" ht="15.75" customHeight="1" s="218">
      <c r="M849" s="143" t="n"/>
      <c r="N849" s="143" t="n"/>
      <c r="O849" s="143" t="n"/>
      <c r="P849" s="143" t="n"/>
    </row>
    <row r="850" ht="15.75" customHeight="1" s="218">
      <c r="M850" s="143" t="n"/>
      <c r="N850" s="143" t="n"/>
      <c r="O850" s="143" t="n"/>
      <c r="P850" s="143" t="n"/>
    </row>
    <row r="851" ht="15.75" customHeight="1" s="218">
      <c r="M851" s="143" t="n"/>
      <c r="N851" s="143" t="n"/>
      <c r="O851" s="143" t="n"/>
      <c r="P851" s="143" t="n"/>
    </row>
    <row r="852" ht="15.75" customHeight="1" s="218">
      <c r="M852" s="143" t="n"/>
      <c r="N852" s="143" t="n"/>
      <c r="O852" s="143" t="n"/>
      <c r="P852" s="143" t="n"/>
    </row>
    <row r="853" ht="15.75" customHeight="1" s="218">
      <c r="M853" s="143" t="n"/>
      <c r="N853" s="143" t="n"/>
      <c r="O853" s="143" t="n"/>
      <c r="P853" s="143" t="n"/>
    </row>
    <row r="854" ht="15.75" customHeight="1" s="218">
      <c r="M854" s="143" t="n"/>
      <c r="N854" s="143" t="n"/>
      <c r="O854" s="143" t="n"/>
      <c r="P854" s="143" t="n"/>
    </row>
    <row r="855" ht="15.75" customHeight="1" s="218">
      <c r="M855" s="143" t="n"/>
      <c r="N855" s="143" t="n"/>
      <c r="O855" s="143" t="n"/>
      <c r="P855" s="143" t="n"/>
    </row>
    <row r="856" ht="15.75" customHeight="1" s="218">
      <c r="M856" s="143" t="n"/>
      <c r="N856" s="143" t="n"/>
      <c r="O856" s="143" t="n"/>
      <c r="P856" s="143" t="n"/>
    </row>
    <row r="857" ht="15.75" customHeight="1" s="218">
      <c r="M857" s="143" t="n"/>
      <c r="N857" s="143" t="n"/>
      <c r="O857" s="143" t="n"/>
      <c r="P857" s="143" t="n"/>
    </row>
    <row r="858" ht="15.75" customHeight="1" s="218">
      <c r="M858" s="143" t="n"/>
      <c r="N858" s="143" t="n"/>
      <c r="O858" s="143" t="n"/>
      <c r="P858" s="143" t="n"/>
    </row>
    <row r="859" ht="15.75" customHeight="1" s="218">
      <c r="M859" s="143" t="n"/>
      <c r="N859" s="143" t="n"/>
      <c r="O859" s="143" t="n"/>
      <c r="P859" s="143" t="n"/>
    </row>
    <row r="860" ht="15.75" customHeight="1" s="218">
      <c r="M860" s="143" t="n"/>
      <c r="N860" s="143" t="n"/>
      <c r="O860" s="143" t="n"/>
      <c r="P860" s="143" t="n"/>
    </row>
    <row r="861" ht="15.75" customHeight="1" s="218">
      <c r="M861" s="143" t="n"/>
      <c r="N861" s="143" t="n"/>
      <c r="O861" s="143" t="n"/>
      <c r="P861" s="143" t="n"/>
    </row>
    <row r="862" ht="15.75" customHeight="1" s="218">
      <c r="M862" s="143" t="n"/>
      <c r="N862" s="143" t="n"/>
      <c r="O862" s="143" t="n"/>
      <c r="P862" s="143" t="n"/>
    </row>
    <row r="863" ht="15.75" customHeight="1" s="218">
      <c r="M863" s="143" t="n"/>
      <c r="N863" s="143" t="n"/>
      <c r="O863" s="143" t="n"/>
      <c r="P863" s="143" t="n"/>
    </row>
    <row r="864" ht="15.75" customHeight="1" s="218">
      <c r="M864" s="143" t="n"/>
      <c r="N864" s="143" t="n"/>
      <c r="O864" s="143" t="n"/>
      <c r="P864" s="143" t="n"/>
    </row>
    <row r="865" ht="15.75" customHeight="1" s="218">
      <c r="M865" s="143" t="n"/>
      <c r="N865" s="143" t="n"/>
      <c r="O865" s="143" t="n"/>
      <c r="P865" s="143" t="n"/>
    </row>
    <row r="866" ht="15.75" customHeight="1" s="218">
      <c r="M866" s="143" t="n"/>
      <c r="N866" s="143" t="n"/>
      <c r="O866" s="143" t="n"/>
      <c r="P866" s="143" t="n"/>
    </row>
    <row r="867" ht="15.75" customHeight="1" s="218">
      <c r="M867" s="143" t="n"/>
      <c r="N867" s="143" t="n"/>
      <c r="O867" s="143" t="n"/>
      <c r="P867" s="143" t="n"/>
    </row>
    <row r="868" ht="15.75" customHeight="1" s="218">
      <c r="M868" s="143" t="n"/>
      <c r="N868" s="143" t="n"/>
      <c r="O868" s="143" t="n"/>
      <c r="P868" s="143" t="n"/>
    </row>
    <row r="869" ht="15.75" customHeight="1" s="218">
      <c r="M869" s="143" t="n"/>
      <c r="N869" s="143" t="n"/>
      <c r="O869" s="143" t="n"/>
      <c r="P869" s="143" t="n"/>
    </row>
    <row r="870" ht="15.75" customHeight="1" s="218">
      <c r="M870" s="143" t="n"/>
      <c r="N870" s="143" t="n"/>
      <c r="O870" s="143" t="n"/>
      <c r="P870" s="143" t="n"/>
    </row>
    <row r="871" ht="15.75" customHeight="1" s="218">
      <c r="M871" s="143" t="n"/>
      <c r="N871" s="143" t="n"/>
      <c r="O871" s="143" t="n"/>
      <c r="P871" s="143" t="n"/>
    </row>
    <row r="872" ht="15.75" customHeight="1" s="218">
      <c r="M872" s="143" t="n"/>
      <c r="N872" s="143" t="n"/>
      <c r="O872" s="143" t="n"/>
      <c r="P872" s="143" t="n"/>
    </row>
    <row r="873" ht="15.75" customHeight="1" s="218">
      <c r="M873" s="143" t="n"/>
      <c r="N873" s="143" t="n"/>
      <c r="O873" s="143" t="n"/>
      <c r="P873" s="143" t="n"/>
    </row>
    <row r="874" ht="15.75" customHeight="1" s="218">
      <c r="M874" s="143" t="n"/>
      <c r="N874" s="143" t="n"/>
      <c r="O874" s="143" t="n"/>
      <c r="P874" s="143" t="n"/>
    </row>
    <row r="875" ht="15.75" customHeight="1" s="218">
      <c r="M875" s="143" t="n"/>
      <c r="N875" s="143" t="n"/>
      <c r="O875" s="143" t="n"/>
      <c r="P875" s="143" t="n"/>
    </row>
    <row r="876" ht="15.75" customHeight="1" s="218">
      <c r="M876" s="143" t="n"/>
      <c r="N876" s="143" t="n"/>
      <c r="O876" s="143" t="n"/>
      <c r="P876" s="143" t="n"/>
    </row>
    <row r="877" ht="15.75" customHeight="1" s="218">
      <c r="M877" s="143" t="n"/>
      <c r="N877" s="143" t="n"/>
      <c r="O877" s="143" t="n"/>
      <c r="P877" s="143" t="n"/>
    </row>
    <row r="878" ht="15.75" customHeight="1" s="218">
      <c r="M878" s="143" t="n"/>
      <c r="N878" s="143" t="n"/>
      <c r="O878" s="143" t="n"/>
      <c r="P878" s="143" t="n"/>
    </row>
    <row r="879" ht="15.75" customHeight="1" s="218">
      <c r="M879" s="143" t="n"/>
      <c r="N879" s="143" t="n"/>
      <c r="O879" s="143" t="n"/>
      <c r="P879" s="143" t="n"/>
    </row>
    <row r="880" ht="15.75" customHeight="1" s="218">
      <c r="M880" s="143" t="n"/>
      <c r="N880" s="143" t="n"/>
      <c r="O880" s="143" t="n"/>
      <c r="P880" s="143" t="n"/>
    </row>
    <row r="881" ht="15.75" customHeight="1" s="218">
      <c r="M881" s="143" t="n"/>
      <c r="N881" s="143" t="n"/>
      <c r="O881" s="143" t="n"/>
      <c r="P881" s="143" t="n"/>
    </row>
    <row r="882" ht="15.75" customHeight="1" s="218">
      <c r="M882" s="143" t="n"/>
      <c r="N882" s="143" t="n"/>
      <c r="O882" s="143" t="n"/>
      <c r="P882" s="143" t="n"/>
    </row>
    <row r="883" ht="15.75" customHeight="1" s="218">
      <c r="M883" s="143" t="n"/>
      <c r="N883" s="143" t="n"/>
      <c r="O883" s="143" t="n"/>
      <c r="P883" s="143" t="n"/>
    </row>
    <row r="884" ht="15.75" customHeight="1" s="218">
      <c r="M884" s="143" t="n"/>
      <c r="N884" s="143" t="n"/>
      <c r="O884" s="143" t="n"/>
      <c r="P884" s="143" t="n"/>
    </row>
    <row r="885" ht="15.75" customHeight="1" s="218">
      <c r="M885" s="143" t="n"/>
      <c r="N885" s="143" t="n"/>
      <c r="O885" s="143" t="n"/>
      <c r="P885" s="143" t="n"/>
    </row>
    <row r="886" ht="15.75" customHeight="1" s="218">
      <c r="M886" s="143" t="n"/>
      <c r="N886" s="143" t="n"/>
      <c r="O886" s="143" t="n"/>
      <c r="P886" s="143" t="n"/>
    </row>
    <row r="887" ht="15.75" customHeight="1" s="218">
      <c r="M887" s="143" t="n"/>
      <c r="N887" s="143" t="n"/>
      <c r="O887" s="143" t="n"/>
      <c r="P887" s="143" t="n"/>
    </row>
    <row r="888" ht="15.75" customHeight="1" s="218">
      <c r="M888" s="143" t="n"/>
      <c r="N888" s="143" t="n"/>
      <c r="O888" s="143" t="n"/>
      <c r="P888" s="143" t="n"/>
    </row>
    <row r="889" ht="15.75" customHeight="1" s="218">
      <c r="M889" s="143" t="n"/>
      <c r="N889" s="143" t="n"/>
      <c r="O889" s="143" t="n"/>
      <c r="P889" s="143" t="n"/>
    </row>
    <row r="890" ht="15.75" customHeight="1" s="218">
      <c r="M890" s="143" t="n"/>
      <c r="N890" s="143" t="n"/>
      <c r="O890" s="143" t="n"/>
      <c r="P890" s="143" t="n"/>
    </row>
    <row r="891" ht="15.75" customHeight="1" s="218">
      <c r="M891" s="143" t="n"/>
      <c r="N891" s="143" t="n"/>
      <c r="O891" s="143" t="n"/>
      <c r="P891" s="143" t="n"/>
    </row>
    <row r="892" ht="15.75" customHeight="1" s="218">
      <c r="M892" s="143" t="n"/>
      <c r="N892" s="143" t="n"/>
      <c r="O892" s="143" t="n"/>
      <c r="P892" s="143" t="n"/>
    </row>
    <row r="893" ht="15.75" customHeight="1" s="218">
      <c r="M893" s="143" t="n"/>
      <c r="N893" s="143" t="n"/>
      <c r="O893" s="143" t="n"/>
      <c r="P893" s="143" t="n"/>
    </row>
    <row r="894" ht="15.75" customHeight="1" s="218">
      <c r="M894" s="143" t="n"/>
      <c r="N894" s="143" t="n"/>
      <c r="O894" s="143" t="n"/>
      <c r="P894" s="143" t="n"/>
    </row>
    <row r="895" ht="15.75" customHeight="1" s="218">
      <c r="M895" s="143" t="n"/>
      <c r="N895" s="143" t="n"/>
      <c r="O895" s="143" t="n"/>
      <c r="P895" s="143" t="n"/>
    </row>
    <row r="896" ht="15.75" customHeight="1" s="218">
      <c r="M896" s="143" t="n"/>
      <c r="N896" s="143" t="n"/>
      <c r="O896" s="143" t="n"/>
      <c r="P896" s="143" t="n"/>
    </row>
    <row r="897" ht="15.75" customHeight="1" s="218">
      <c r="M897" s="143" t="n"/>
      <c r="N897" s="143" t="n"/>
      <c r="O897" s="143" t="n"/>
      <c r="P897" s="143" t="n"/>
    </row>
    <row r="898" ht="15.75" customHeight="1" s="218">
      <c r="M898" s="143" t="n"/>
      <c r="N898" s="143" t="n"/>
      <c r="O898" s="143" t="n"/>
      <c r="P898" s="143" t="n"/>
    </row>
    <row r="899" ht="15.75" customHeight="1" s="218">
      <c r="M899" s="143" t="n"/>
      <c r="N899" s="143" t="n"/>
      <c r="O899" s="143" t="n"/>
      <c r="P899" s="143" t="n"/>
    </row>
    <row r="900" ht="15.75" customHeight="1" s="218">
      <c r="M900" s="143" t="n"/>
      <c r="N900" s="143" t="n"/>
      <c r="O900" s="143" t="n"/>
      <c r="P900" s="143" t="n"/>
    </row>
    <row r="901" ht="15.75" customHeight="1" s="218">
      <c r="M901" s="143" t="n"/>
      <c r="N901" s="143" t="n"/>
      <c r="O901" s="143" t="n"/>
      <c r="P901" s="143" t="n"/>
    </row>
    <row r="902" ht="15.75" customHeight="1" s="218">
      <c r="M902" s="143" t="n"/>
      <c r="N902" s="143" t="n"/>
      <c r="O902" s="143" t="n"/>
      <c r="P902" s="143" t="n"/>
    </row>
    <row r="903" ht="15.75" customHeight="1" s="218">
      <c r="M903" s="143" t="n"/>
      <c r="N903" s="143" t="n"/>
      <c r="O903" s="143" t="n"/>
      <c r="P903" s="143" t="n"/>
    </row>
    <row r="904" ht="15.75" customHeight="1" s="218">
      <c r="M904" s="143" t="n"/>
      <c r="N904" s="143" t="n"/>
      <c r="O904" s="143" t="n"/>
      <c r="P904" s="143" t="n"/>
    </row>
    <row r="905" ht="15.75" customHeight="1" s="218">
      <c r="M905" s="143" t="n"/>
      <c r="N905" s="143" t="n"/>
      <c r="O905" s="143" t="n"/>
      <c r="P905" s="143" t="n"/>
    </row>
    <row r="906" ht="15.75" customHeight="1" s="218">
      <c r="M906" s="143" t="n"/>
      <c r="N906" s="143" t="n"/>
      <c r="O906" s="143" t="n"/>
      <c r="P906" s="143" t="n"/>
    </row>
    <row r="907" ht="15.75" customHeight="1" s="218">
      <c r="M907" s="143" t="n"/>
      <c r="N907" s="143" t="n"/>
      <c r="O907" s="143" t="n"/>
      <c r="P907" s="143" t="n"/>
    </row>
    <row r="908" ht="15.75" customHeight="1" s="218">
      <c r="M908" s="143" t="n"/>
      <c r="N908" s="143" t="n"/>
      <c r="O908" s="143" t="n"/>
      <c r="P908" s="143" t="n"/>
    </row>
    <row r="909" ht="15.75" customHeight="1" s="218">
      <c r="M909" s="143" t="n"/>
      <c r="N909" s="143" t="n"/>
      <c r="O909" s="143" t="n"/>
      <c r="P909" s="143" t="n"/>
    </row>
    <row r="910" ht="15.75" customHeight="1" s="218">
      <c r="M910" s="143" t="n"/>
      <c r="N910" s="143" t="n"/>
      <c r="O910" s="143" t="n"/>
      <c r="P910" s="143" t="n"/>
    </row>
    <row r="911" ht="15.75" customHeight="1" s="218">
      <c r="M911" s="143" t="n"/>
      <c r="N911" s="143" t="n"/>
      <c r="O911" s="143" t="n"/>
      <c r="P911" s="143" t="n"/>
    </row>
    <row r="912" ht="15.75" customHeight="1" s="218">
      <c r="M912" s="143" t="n"/>
      <c r="N912" s="143" t="n"/>
      <c r="O912" s="143" t="n"/>
      <c r="P912" s="143" t="n"/>
    </row>
    <row r="913" ht="15.75" customHeight="1" s="218">
      <c r="M913" s="143" t="n"/>
      <c r="N913" s="143" t="n"/>
      <c r="O913" s="143" t="n"/>
      <c r="P913" s="143" t="n"/>
    </row>
    <row r="914" ht="15.75" customHeight="1" s="218">
      <c r="M914" s="143" t="n"/>
      <c r="N914" s="143" t="n"/>
      <c r="O914" s="143" t="n"/>
      <c r="P914" s="143" t="n"/>
    </row>
    <row r="915" ht="15.75" customHeight="1" s="218">
      <c r="M915" s="143" t="n"/>
      <c r="N915" s="143" t="n"/>
      <c r="O915" s="143" t="n"/>
      <c r="P915" s="143" t="n"/>
    </row>
    <row r="916" ht="15.75" customHeight="1" s="218">
      <c r="M916" s="143" t="n"/>
      <c r="N916" s="143" t="n"/>
      <c r="O916" s="143" t="n"/>
      <c r="P916" s="143" t="n"/>
    </row>
    <row r="917" ht="15.75" customHeight="1" s="218">
      <c r="M917" s="143" t="n"/>
      <c r="N917" s="143" t="n"/>
      <c r="O917" s="143" t="n"/>
      <c r="P917" s="143" t="n"/>
    </row>
    <row r="918" ht="15.75" customHeight="1" s="218">
      <c r="M918" s="143" t="n"/>
      <c r="N918" s="143" t="n"/>
      <c r="O918" s="143" t="n"/>
      <c r="P918" s="143" t="n"/>
    </row>
    <row r="919" ht="15.75" customHeight="1" s="218">
      <c r="M919" s="143" t="n"/>
      <c r="N919" s="143" t="n"/>
      <c r="O919" s="143" t="n"/>
      <c r="P919" s="143" t="n"/>
    </row>
    <row r="920" ht="15.75" customHeight="1" s="218">
      <c r="M920" s="143" t="n"/>
      <c r="N920" s="143" t="n"/>
      <c r="O920" s="143" t="n"/>
      <c r="P920" s="143" t="n"/>
    </row>
    <row r="921" ht="15.75" customHeight="1" s="218">
      <c r="M921" s="143" t="n"/>
      <c r="N921" s="143" t="n"/>
      <c r="O921" s="143" t="n"/>
      <c r="P921" s="143" t="n"/>
    </row>
    <row r="922" ht="15.75" customHeight="1" s="218">
      <c r="M922" s="143" t="n"/>
      <c r="N922" s="143" t="n"/>
      <c r="O922" s="143" t="n"/>
      <c r="P922" s="143" t="n"/>
    </row>
    <row r="923" ht="15.75" customHeight="1" s="218">
      <c r="M923" s="143" t="n"/>
      <c r="N923" s="143" t="n"/>
      <c r="O923" s="143" t="n"/>
      <c r="P923" s="143" t="n"/>
    </row>
    <row r="924" ht="15.75" customHeight="1" s="218">
      <c r="M924" s="143" t="n"/>
      <c r="N924" s="143" t="n"/>
      <c r="O924" s="143" t="n"/>
      <c r="P924" s="143" t="n"/>
    </row>
    <row r="925" ht="15.75" customHeight="1" s="218">
      <c r="M925" s="143" t="n"/>
      <c r="N925" s="143" t="n"/>
      <c r="O925" s="143" t="n"/>
      <c r="P925" s="143" t="n"/>
    </row>
    <row r="926" ht="15.75" customHeight="1" s="218">
      <c r="M926" s="143" t="n"/>
      <c r="N926" s="143" t="n"/>
      <c r="O926" s="143" t="n"/>
      <c r="P926" s="143" t="n"/>
    </row>
    <row r="927" ht="15.75" customHeight="1" s="218">
      <c r="M927" s="143" t="n"/>
      <c r="N927" s="143" t="n"/>
      <c r="O927" s="143" t="n"/>
      <c r="P927" s="143" t="n"/>
    </row>
    <row r="928" ht="15.75" customHeight="1" s="218">
      <c r="M928" s="143" t="n"/>
      <c r="N928" s="143" t="n"/>
      <c r="O928" s="143" t="n"/>
      <c r="P928" s="143" t="n"/>
    </row>
    <row r="929" ht="15.75" customHeight="1" s="218">
      <c r="M929" s="143" t="n"/>
      <c r="N929" s="143" t="n"/>
      <c r="O929" s="143" t="n"/>
      <c r="P929" s="143" t="n"/>
    </row>
    <row r="930" ht="15.75" customHeight="1" s="218">
      <c r="M930" s="143" t="n"/>
      <c r="N930" s="143" t="n"/>
      <c r="O930" s="143" t="n"/>
      <c r="P930" s="143" t="n"/>
    </row>
    <row r="931" ht="15.75" customHeight="1" s="218">
      <c r="M931" s="143" t="n"/>
      <c r="N931" s="143" t="n"/>
      <c r="O931" s="143" t="n"/>
      <c r="P931" s="143" t="n"/>
    </row>
    <row r="932" ht="15.75" customHeight="1" s="218">
      <c r="M932" s="143" t="n"/>
      <c r="N932" s="143" t="n"/>
      <c r="O932" s="143" t="n"/>
      <c r="P932" s="143" t="n"/>
    </row>
    <row r="933" ht="15.75" customHeight="1" s="218">
      <c r="M933" s="143" t="n"/>
      <c r="N933" s="143" t="n"/>
      <c r="O933" s="143" t="n"/>
      <c r="P933" s="143" t="n"/>
    </row>
    <row r="934" ht="15.75" customHeight="1" s="218">
      <c r="M934" s="143" t="n"/>
      <c r="N934" s="143" t="n"/>
      <c r="O934" s="143" t="n"/>
      <c r="P934" s="143" t="n"/>
    </row>
    <row r="935" ht="15.75" customHeight="1" s="218">
      <c r="M935" s="143" t="n"/>
      <c r="N935" s="143" t="n"/>
      <c r="O935" s="143" t="n"/>
      <c r="P935" s="143" t="n"/>
    </row>
    <row r="936" ht="15.75" customHeight="1" s="218">
      <c r="M936" s="143" t="n"/>
      <c r="N936" s="143" t="n"/>
      <c r="O936" s="143" t="n"/>
      <c r="P936" s="143" t="n"/>
    </row>
    <row r="937" ht="15.75" customHeight="1" s="218">
      <c r="M937" s="143" t="n"/>
      <c r="N937" s="143" t="n"/>
      <c r="O937" s="143" t="n"/>
      <c r="P937" s="143" t="n"/>
    </row>
    <row r="938" ht="15.75" customHeight="1" s="218">
      <c r="M938" s="143" t="n"/>
      <c r="N938" s="143" t="n"/>
      <c r="O938" s="143" t="n"/>
      <c r="P938" s="143" t="n"/>
    </row>
    <row r="939" ht="15.75" customHeight="1" s="218">
      <c r="M939" s="143" t="n"/>
      <c r="N939" s="143" t="n"/>
      <c r="O939" s="143" t="n"/>
      <c r="P939" s="143" t="n"/>
    </row>
    <row r="940" ht="15.75" customHeight="1" s="218">
      <c r="M940" s="143" t="n"/>
      <c r="N940" s="143" t="n"/>
      <c r="O940" s="143" t="n"/>
      <c r="P940" s="143" t="n"/>
    </row>
    <row r="941" ht="15.75" customHeight="1" s="218">
      <c r="M941" s="143" t="n"/>
      <c r="N941" s="143" t="n"/>
      <c r="O941" s="143" t="n"/>
      <c r="P941" s="143" t="n"/>
    </row>
    <row r="942" ht="15.75" customHeight="1" s="218">
      <c r="M942" s="143" t="n"/>
      <c r="N942" s="143" t="n"/>
      <c r="O942" s="143" t="n"/>
      <c r="P942" s="143" t="n"/>
    </row>
    <row r="943" ht="15.75" customHeight="1" s="218">
      <c r="M943" s="143" t="n"/>
      <c r="N943" s="143" t="n"/>
      <c r="O943" s="143" t="n"/>
      <c r="P943" s="143" t="n"/>
    </row>
    <row r="944" ht="15.75" customHeight="1" s="218">
      <c r="M944" s="143" t="n"/>
      <c r="N944" s="143" t="n"/>
      <c r="O944" s="143" t="n"/>
      <c r="P944" s="143" t="n"/>
    </row>
    <row r="945" ht="15.75" customHeight="1" s="218">
      <c r="M945" s="143" t="n"/>
      <c r="N945" s="143" t="n"/>
      <c r="O945" s="143" t="n"/>
      <c r="P945" s="143" t="n"/>
    </row>
    <row r="946" ht="15.75" customHeight="1" s="218">
      <c r="M946" s="143" t="n"/>
      <c r="N946" s="143" t="n"/>
      <c r="O946" s="143" t="n"/>
      <c r="P946" s="143" t="n"/>
    </row>
    <row r="947" ht="15.75" customHeight="1" s="218">
      <c r="M947" s="143" t="n"/>
      <c r="N947" s="143" t="n"/>
      <c r="O947" s="143" t="n"/>
      <c r="P947" s="143" t="n"/>
    </row>
    <row r="948" ht="15.75" customHeight="1" s="218">
      <c r="M948" s="143" t="n"/>
      <c r="N948" s="143" t="n"/>
      <c r="O948" s="143" t="n"/>
      <c r="P948" s="143" t="n"/>
    </row>
    <row r="949" ht="15.75" customHeight="1" s="218">
      <c r="M949" s="143" t="n"/>
      <c r="N949" s="143" t="n"/>
      <c r="O949" s="143" t="n"/>
      <c r="P949" s="143" t="n"/>
    </row>
    <row r="950" ht="15.75" customHeight="1" s="218">
      <c r="M950" s="143" t="n"/>
      <c r="N950" s="143" t="n"/>
      <c r="O950" s="143" t="n"/>
      <c r="P950" s="143" t="n"/>
    </row>
    <row r="951" ht="15.75" customHeight="1" s="218">
      <c r="M951" s="143" t="n"/>
      <c r="N951" s="143" t="n"/>
      <c r="O951" s="143" t="n"/>
      <c r="P951" s="143" t="n"/>
    </row>
    <row r="952" ht="15.75" customHeight="1" s="218">
      <c r="M952" s="143" t="n"/>
      <c r="N952" s="143" t="n"/>
      <c r="O952" s="143" t="n"/>
      <c r="P952" s="143" t="n"/>
    </row>
    <row r="953" ht="15.75" customHeight="1" s="218">
      <c r="M953" s="143" t="n"/>
      <c r="N953" s="143" t="n"/>
      <c r="O953" s="143" t="n"/>
      <c r="P953" s="143" t="n"/>
    </row>
    <row r="954" ht="15.75" customHeight="1" s="218">
      <c r="M954" s="143" t="n"/>
      <c r="N954" s="143" t="n"/>
      <c r="O954" s="143" t="n"/>
      <c r="P954" s="143" t="n"/>
    </row>
    <row r="955" ht="15.75" customHeight="1" s="218">
      <c r="M955" s="143" t="n"/>
      <c r="N955" s="143" t="n"/>
      <c r="O955" s="143" t="n"/>
      <c r="P955" s="143" t="n"/>
    </row>
    <row r="956" ht="15.75" customHeight="1" s="218">
      <c r="M956" s="143" t="n"/>
      <c r="N956" s="143" t="n"/>
      <c r="O956" s="143" t="n"/>
      <c r="P956" s="143" t="n"/>
    </row>
    <row r="957" ht="15.75" customHeight="1" s="218">
      <c r="M957" s="143" t="n"/>
      <c r="N957" s="143" t="n"/>
      <c r="O957" s="143" t="n"/>
      <c r="P957" s="143" t="n"/>
    </row>
    <row r="958" ht="15.75" customHeight="1" s="218">
      <c r="M958" s="143" t="n"/>
      <c r="N958" s="143" t="n"/>
      <c r="O958" s="143" t="n"/>
      <c r="P958" s="143" t="n"/>
    </row>
    <row r="959" ht="15.75" customHeight="1" s="218">
      <c r="M959" s="143" t="n"/>
      <c r="N959" s="143" t="n"/>
      <c r="O959" s="143" t="n"/>
      <c r="P959" s="143" t="n"/>
    </row>
    <row r="960" ht="15.75" customHeight="1" s="218">
      <c r="M960" s="143" t="n"/>
      <c r="N960" s="143" t="n"/>
      <c r="O960" s="143" t="n"/>
      <c r="P960" s="143" t="n"/>
    </row>
    <row r="961" ht="15.75" customHeight="1" s="218">
      <c r="M961" s="143" t="n"/>
      <c r="N961" s="143" t="n"/>
      <c r="O961" s="143" t="n"/>
      <c r="P961" s="143" t="n"/>
    </row>
    <row r="962" ht="15.75" customHeight="1" s="218">
      <c r="M962" s="143" t="n"/>
      <c r="N962" s="143" t="n"/>
      <c r="O962" s="143" t="n"/>
      <c r="P962" s="143" t="n"/>
    </row>
    <row r="963" ht="15.75" customHeight="1" s="218">
      <c r="M963" s="143" t="n"/>
      <c r="N963" s="143" t="n"/>
      <c r="O963" s="143" t="n"/>
      <c r="P963" s="143" t="n"/>
    </row>
    <row r="964" ht="15.75" customHeight="1" s="218">
      <c r="M964" s="143" t="n"/>
      <c r="N964" s="143" t="n"/>
      <c r="O964" s="143" t="n"/>
      <c r="P964" s="143" t="n"/>
    </row>
    <row r="965" ht="15.75" customHeight="1" s="218">
      <c r="M965" s="143" t="n"/>
      <c r="N965" s="143" t="n"/>
      <c r="O965" s="143" t="n"/>
      <c r="P965" s="143" t="n"/>
    </row>
    <row r="966" ht="15.75" customHeight="1" s="218">
      <c r="M966" s="143" t="n"/>
      <c r="N966" s="143" t="n"/>
      <c r="O966" s="143" t="n"/>
      <c r="P966" s="143" t="n"/>
    </row>
    <row r="967" ht="15.75" customHeight="1" s="218">
      <c r="M967" s="143" t="n"/>
      <c r="N967" s="143" t="n"/>
      <c r="O967" s="143" t="n"/>
      <c r="P967" s="143" t="n"/>
    </row>
    <row r="968" ht="15.75" customHeight="1" s="218">
      <c r="M968" s="143" t="n"/>
      <c r="N968" s="143" t="n"/>
      <c r="O968" s="143" t="n"/>
      <c r="P968" s="143" t="n"/>
    </row>
    <row r="969" ht="15.75" customHeight="1" s="218">
      <c r="M969" s="143" t="n"/>
      <c r="N969" s="143" t="n"/>
      <c r="O969" s="143" t="n"/>
      <c r="P969" s="143" t="n"/>
    </row>
    <row r="970" ht="15.75" customHeight="1" s="218">
      <c r="M970" s="143" t="n"/>
      <c r="N970" s="143" t="n"/>
      <c r="O970" s="143" t="n"/>
      <c r="P970" s="143" t="n"/>
    </row>
    <row r="971" ht="15.75" customHeight="1" s="218">
      <c r="M971" s="143" t="n"/>
      <c r="N971" s="143" t="n"/>
      <c r="O971" s="143" t="n"/>
      <c r="P971" s="143" t="n"/>
    </row>
    <row r="972" ht="15.75" customHeight="1" s="218">
      <c r="M972" s="143" t="n"/>
      <c r="N972" s="143" t="n"/>
      <c r="O972" s="143" t="n"/>
      <c r="P972" s="143" t="n"/>
    </row>
    <row r="973" ht="15.75" customHeight="1" s="218">
      <c r="M973" s="143" t="n"/>
      <c r="N973" s="143" t="n"/>
      <c r="O973" s="143" t="n"/>
      <c r="P973" s="143" t="n"/>
    </row>
    <row r="974" ht="15.75" customHeight="1" s="218">
      <c r="M974" s="143" t="n"/>
      <c r="N974" s="143" t="n"/>
      <c r="O974" s="143" t="n"/>
      <c r="P974" s="143" t="n"/>
    </row>
    <row r="975" ht="15.75" customHeight="1" s="218">
      <c r="M975" s="143" t="n"/>
      <c r="N975" s="143" t="n"/>
      <c r="O975" s="143" t="n"/>
      <c r="P975" s="143" t="n"/>
    </row>
    <row r="976" ht="15.75" customHeight="1" s="218">
      <c r="M976" s="143" t="n"/>
      <c r="N976" s="143" t="n"/>
      <c r="O976" s="143" t="n"/>
      <c r="P976" s="143" t="n"/>
    </row>
    <row r="977" ht="15.75" customHeight="1" s="218">
      <c r="M977" s="143" t="n"/>
      <c r="N977" s="143" t="n"/>
      <c r="O977" s="143" t="n"/>
      <c r="P977" s="143" t="n"/>
    </row>
    <row r="978" ht="15.75" customHeight="1" s="218">
      <c r="M978" s="143" t="n"/>
      <c r="N978" s="143" t="n"/>
      <c r="O978" s="143" t="n"/>
      <c r="P978" s="143" t="n"/>
    </row>
    <row r="979" ht="15.75" customHeight="1" s="218">
      <c r="M979" s="143" t="n"/>
      <c r="N979" s="143" t="n"/>
      <c r="O979" s="143" t="n"/>
      <c r="P979" s="143" t="n"/>
    </row>
    <row r="980" ht="15.75" customHeight="1" s="218">
      <c r="M980" s="143" t="n"/>
      <c r="N980" s="143" t="n"/>
      <c r="O980" s="143" t="n"/>
      <c r="P980" s="143" t="n"/>
    </row>
    <row r="981" ht="15.75" customHeight="1" s="218">
      <c r="M981" s="143" t="n"/>
      <c r="N981" s="143" t="n"/>
      <c r="O981" s="143" t="n"/>
      <c r="P981" s="143" t="n"/>
    </row>
    <row r="982" ht="15.75" customHeight="1" s="218">
      <c r="M982" s="143" t="n"/>
      <c r="N982" s="143" t="n"/>
      <c r="O982" s="143" t="n"/>
      <c r="P982" s="143" t="n"/>
    </row>
    <row r="983" ht="15.75" customHeight="1" s="218">
      <c r="M983" s="143" t="n"/>
      <c r="N983" s="143" t="n"/>
      <c r="O983" s="143" t="n"/>
      <c r="P983" s="143" t="n"/>
    </row>
    <row r="984" ht="15.75" customHeight="1" s="218">
      <c r="M984" s="143" t="n"/>
      <c r="N984" s="143" t="n"/>
      <c r="O984" s="143" t="n"/>
      <c r="P984" s="143" t="n"/>
    </row>
    <row r="985" ht="15.75" customHeight="1" s="218">
      <c r="M985" s="143" t="n"/>
      <c r="N985" s="143" t="n"/>
      <c r="O985" s="143" t="n"/>
      <c r="P985" s="143" t="n"/>
    </row>
    <row r="986" ht="15.75" customHeight="1" s="218">
      <c r="M986" s="143" t="n"/>
      <c r="N986" s="143" t="n"/>
      <c r="O986" s="143" t="n"/>
      <c r="P986" s="143" t="n"/>
    </row>
    <row r="987" ht="15.75" customHeight="1" s="218">
      <c r="M987" s="143" t="n"/>
      <c r="N987" s="143" t="n"/>
      <c r="O987" s="143" t="n"/>
      <c r="P987" s="143" t="n"/>
    </row>
    <row r="988" ht="15.75" customHeight="1" s="218">
      <c r="M988" s="143" t="n"/>
      <c r="N988" s="143" t="n"/>
      <c r="O988" s="143" t="n"/>
      <c r="P988" s="143" t="n"/>
    </row>
    <row r="989" ht="15.75" customHeight="1" s="218">
      <c r="M989" s="143" t="n"/>
      <c r="N989" s="143" t="n"/>
      <c r="O989" s="143" t="n"/>
      <c r="P989" s="143" t="n"/>
    </row>
    <row r="990" ht="15.75" customHeight="1" s="218">
      <c r="M990" s="143" t="n"/>
      <c r="N990" s="143" t="n"/>
      <c r="O990" s="143" t="n"/>
      <c r="P990" s="143" t="n"/>
    </row>
    <row r="991" ht="15.75" customHeight="1" s="218">
      <c r="M991" s="143" t="n"/>
      <c r="N991" s="143" t="n"/>
      <c r="O991" s="143" t="n"/>
      <c r="P991" s="143" t="n"/>
    </row>
    <row r="992" ht="15.75" customHeight="1" s="218">
      <c r="M992" s="143" t="n"/>
      <c r="N992" s="143" t="n"/>
      <c r="O992" s="143" t="n"/>
      <c r="P992" s="143" t="n"/>
    </row>
    <row r="993" ht="15.75" customHeight="1" s="218">
      <c r="M993" s="143" t="n"/>
      <c r="N993" s="143" t="n"/>
      <c r="O993" s="143" t="n"/>
      <c r="P993" s="143" t="n"/>
    </row>
    <row r="994" ht="15.75" customHeight="1" s="218">
      <c r="M994" s="143" t="n"/>
      <c r="N994" s="143" t="n"/>
      <c r="O994" s="143" t="n"/>
      <c r="P994" s="143" t="n"/>
    </row>
    <row r="995" ht="15.75" customHeight="1" s="218">
      <c r="M995" s="143" t="n"/>
      <c r="N995" s="143" t="n"/>
      <c r="O995" s="143" t="n"/>
      <c r="P995" s="143" t="n"/>
    </row>
    <row r="996" ht="15.75" customHeight="1" s="218">
      <c r="M996" s="143" t="n"/>
      <c r="N996" s="143" t="n"/>
      <c r="O996" s="143" t="n"/>
      <c r="P996" s="143" t="n"/>
    </row>
    <row r="997" ht="15.75" customHeight="1" s="218">
      <c r="M997" s="143" t="n"/>
      <c r="N997" s="143" t="n"/>
      <c r="O997" s="143" t="n"/>
      <c r="P997" s="143" t="n"/>
    </row>
    <row r="998" ht="15.75" customHeight="1" s="218">
      <c r="M998" s="143" t="n"/>
      <c r="N998" s="143" t="n"/>
      <c r="O998" s="143" t="n"/>
      <c r="P998" s="143" t="n"/>
    </row>
    <row r="999" ht="15.75" customHeight="1" s="218">
      <c r="M999" s="143" t="n"/>
      <c r="N999" s="143" t="n"/>
      <c r="O999" s="143" t="n"/>
      <c r="P999" s="143" t="n"/>
    </row>
    <row r="1000" ht="15.75" customHeight="1" s="218">
      <c r="M1000" s="143" t="n"/>
      <c r="N1000" s="143" t="n"/>
      <c r="O1000" s="143" t="n"/>
      <c r="P1000" s="143" t="n"/>
    </row>
    <row r="1001" ht="15.75" customHeight="1" s="218">
      <c r="M1001" s="143" t="n"/>
      <c r="N1001" s="143" t="n"/>
      <c r="O1001" s="143" t="n"/>
      <c r="P1001" s="143" t="n"/>
    </row>
    <row r="1002" ht="15.75" customHeight="1" s="218">
      <c r="M1002" s="143" t="n"/>
      <c r="N1002" s="143" t="n"/>
      <c r="O1002" s="143" t="n"/>
      <c r="P1002" s="143" t="n"/>
    </row>
    <row r="1003" ht="15.75" customHeight="1" s="218">
      <c r="M1003" s="143" t="n"/>
      <c r="N1003" s="143" t="n"/>
      <c r="O1003" s="143" t="n"/>
      <c r="P1003" s="143" t="n"/>
    </row>
    <row r="1004" ht="15.75" customHeight="1" s="218">
      <c r="M1004" s="143" t="n"/>
      <c r="N1004" s="143" t="n"/>
      <c r="O1004" s="143" t="n"/>
      <c r="P1004" s="143" t="n"/>
    </row>
    <row r="1005" ht="15.75" customHeight="1" s="218">
      <c r="M1005" s="143" t="n"/>
      <c r="N1005" s="143" t="n"/>
      <c r="O1005" s="143" t="n"/>
      <c r="P1005" s="143" t="n"/>
    </row>
  </sheetData>
  <mergeCells count="30">
    <mergeCell ref="S2:AG2"/>
    <mergeCell ref="B92:E92"/>
    <mergeCell ref="M90:O90"/>
    <mergeCell ref="AO3:AO4"/>
    <mergeCell ref="B95:E95"/>
    <mergeCell ref="B89:E89"/>
    <mergeCell ref="B94:E94"/>
    <mergeCell ref="AI2:BD2"/>
    <mergeCell ref="BE2:BG2"/>
    <mergeCell ref="M89:O89"/>
    <mergeCell ref="B97:E97"/>
    <mergeCell ref="B91:E91"/>
    <mergeCell ref="B100:E100"/>
    <mergeCell ref="M87:P87"/>
    <mergeCell ref="BJ2:BK2"/>
    <mergeCell ref="B90:E90"/>
    <mergeCell ref="Y3:AE3"/>
    <mergeCell ref="B93:E93"/>
    <mergeCell ref="B102:E102"/>
    <mergeCell ref="B96:E96"/>
    <mergeCell ref="M3:N3"/>
    <mergeCell ref="B101:E101"/>
    <mergeCell ref="B98:E98"/>
    <mergeCell ref="AX3:BB3"/>
    <mergeCell ref="B88:E88"/>
    <mergeCell ref="AN3:AN4"/>
    <mergeCell ref="B87:E87"/>
    <mergeCell ref="B103:E103"/>
    <mergeCell ref="M88:O88"/>
    <mergeCell ref="B99:E99"/>
  </mergeCells>
  <dataValidations count="3">
    <dataValidation sqref="P88 Z5:Z61" showDropDown="0" showInputMessage="0" showErrorMessage="0" allowBlank="0" type="list">
      <formula1>"SC,PR"</formula1>
    </dataValidation>
    <dataValidation sqref="P90 Y5:Y61 AB5:AB61" showDropDown="0" showInputMessage="0" showErrorMessage="0" allowBlank="0" type="list">
      <formula1>"SIM,NÃO"</formula1>
    </dataValidation>
    <dataValidation sqref="P89 AA5:AA61" showDropDown="0" showInputMessage="0" showErrorMessage="0" allowBlank="0" type="list">
      <formula1>"AC,AL,AM,AP,BA,CE,DF,ES,GO,MA,MT,MS,MG,PA,PB,PR,PE,PI,RN,RS,RJ,RO,RR,SP,SE,TO,SC"</formula1>
    </dataValidation>
  </dataValidations>
  <pageMargins left="0.511811024" right="0.511811024" top="0.787401575" bottom="0.787401575" header="0" footer="0"/>
  <pageSetup orientation="landscape"/>
</worksheet>
</file>

<file path=xl/worksheets/sheet13.xml><?xml version="1.0" encoding="utf-8"?>
<worksheet xmlns="http://schemas.openxmlformats.org/spreadsheetml/2006/main">
  <sheetPr>
    <tabColor rgb="FFFFFF00"/>
    <outlinePr summaryBelow="0" summaryRight="0"/>
    <pageSetUpPr/>
  </sheetPr>
  <dimension ref="A1:BM100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baseColWidth="8" defaultColWidth="14.44140625" defaultRowHeight="15" customHeight="1"/>
  <cols>
    <col width="5.109375" customWidth="1" style="218" min="1" max="1"/>
    <col width="11.33203125" customWidth="1" style="218" min="2" max="2"/>
    <col width="10" customWidth="1" style="218" min="3" max="3"/>
    <col width="10.109375" customWidth="1" style="218" min="4" max="5"/>
    <col width="58.5546875" customWidth="1" style="218" min="6" max="6"/>
    <col width="11.33203125" customWidth="1" style="218" min="7" max="7"/>
    <col width="8.44140625" customWidth="1" style="218" min="8" max="8"/>
    <col width="7.5546875" customWidth="1" style="218" min="9" max="9"/>
    <col width="18.109375" customWidth="1" style="218" min="10" max="10"/>
    <col width="11.109375" customWidth="1" style="218" min="11" max="11"/>
    <col width="8.6640625" customWidth="1" style="218" min="12" max="12"/>
    <col width="10.44140625" customWidth="1" style="218" min="13" max="13"/>
    <col width="13.6640625" customWidth="1" style="218" min="14" max="15"/>
    <col width="15.44140625" customWidth="1" style="218" min="16" max="16"/>
    <col width="8.44140625" customWidth="1" style="218" min="17" max="17"/>
    <col width="10.44140625" customWidth="1" style="218" min="18" max="18"/>
    <col width="16.44140625" customWidth="1" style="218" min="19" max="21"/>
    <col width="18.109375" customWidth="1" style="218" min="22" max="22"/>
    <col width="11.109375" customWidth="1" style="218" min="23" max="23"/>
    <col width="12.109375" customWidth="1" style="218" min="24" max="24"/>
    <col width="17.88671875" customWidth="1" style="218" min="25" max="25"/>
    <col hidden="1" width="15.5546875" customWidth="1" style="218" min="26" max="26"/>
    <col hidden="1" width="14.109375" customWidth="1" style="218" min="27" max="27"/>
    <col hidden="1" width="13" customWidth="1" style="218" min="28" max="28"/>
    <col width="13.109375" customWidth="1" style="218" min="29" max="29"/>
    <col width="11" customWidth="1" style="218" min="30" max="31"/>
    <col width="17.109375" customWidth="1" style="218" min="32" max="32"/>
    <col width="31.88671875" customWidth="1" style="218" min="33" max="33"/>
    <col width="3.88671875" customWidth="1" style="218" min="34" max="34"/>
    <col width="13" customWidth="1" style="218" min="35" max="35"/>
    <col width="12.44140625" customWidth="1" style="218" min="36" max="36"/>
    <col width="22.44140625" customWidth="1" style="218" min="37" max="37"/>
    <col width="21.44140625" customWidth="1" style="218" min="38" max="38"/>
    <col width="23.33203125" customWidth="1" style="218" min="39" max="39"/>
    <col width="17" customWidth="1" style="218" min="40" max="40"/>
    <col width="20.44140625" customWidth="1" style="218" min="41" max="41"/>
    <col width="10.88671875" customWidth="1" style="218" min="42" max="44"/>
    <col width="9.6640625" customWidth="1" style="218" min="45" max="45"/>
    <col width="12.109375" customWidth="1" style="218" min="46" max="46"/>
    <col width="13.109375" customWidth="1" style="218" min="47" max="47"/>
    <col width="15" customWidth="1" style="218" min="48" max="48"/>
    <col width="13.109375" customWidth="1" style="218" min="49" max="50"/>
    <col width="9.109375" customWidth="1" style="218" min="51" max="52"/>
    <col width="11.33203125" customWidth="1" style="218" min="53" max="53"/>
    <col width="11.88671875" customWidth="1" style="218" min="54" max="54"/>
    <col width="48.6640625" customWidth="1" style="218" min="55" max="55"/>
    <col width="33.33203125" customWidth="1" style="218" min="56" max="56"/>
    <col width="15" customWidth="1" style="218" min="57" max="57"/>
    <col width="18.44140625" customWidth="1" style="218" min="58" max="58"/>
    <col width="15.6640625" customWidth="1" style="218" min="59" max="59"/>
    <col width="16.33203125" customWidth="1" style="218" min="60" max="60"/>
    <col width="19.44140625" customWidth="1" style="218" min="61" max="61"/>
    <col width="15.6640625" customWidth="1" style="218" min="62" max="64"/>
    <col width="19.33203125" customWidth="1" style="218" min="65" max="65"/>
  </cols>
  <sheetData>
    <row r="1" ht="14.4" customHeight="1" s="218">
      <c r="A1" s="10" t="n"/>
      <c r="B1" s="10" t="n"/>
      <c r="C1" s="10" t="n"/>
      <c r="D1" s="10" t="n"/>
      <c r="E1" s="10" t="n"/>
      <c r="F1" s="10" t="n"/>
      <c r="G1" s="11" t="n"/>
      <c r="H1" s="10" t="n"/>
      <c r="I1" s="10" t="n"/>
      <c r="J1" s="10" t="n"/>
      <c r="K1" s="12" t="n"/>
      <c r="L1" s="10" t="n"/>
      <c r="Q1" s="10" t="n"/>
      <c r="R1" s="10" t="n"/>
      <c r="S1" s="10" t="n"/>
      <c r="T1" s="10" t="n"/>
      <c r="U1" s="10" t="n"/>
      <c r="V1" s="10" t="n"/>
      <c r="W1" s="10" t="n"/>
      <c r="X1" s="10" t="n"/>
      <c r="Y1" s="11" t="n"/>
      <c r="Z1" s="11" t="n"/>
      <c r="AA1" s="11" t="n"/>
      <c r="AB1" s="11" t="n"/>
      <c r="AC1" s="11" t="n"/>
      <c r="AD1" s="11" t="n"/>
      <c r="AE1" s="10" t="n"/>
      <c r="AF1" s="10" t="n"/>
      <c r="AG1" s="10" t="n"/>
      <c r="AH1" s="10" t="n"/>
      <c r="AI1" s="13" t="n"/>
      <c r="AJ1" s="13" t="n"/>
      <c r="AK1" s="13" t="n"/>
      <c r="AL1" s="13" t="n"/>
      <c r="AM1" s="13" t="n"/>
      <c r="AN1" s="13" t="n"/>
      <c r="AO1" s="13" t="n"/>
      <c r="AP1" s="14" t="n"/>
      <c r="AQ1" s="14" t="n"/>
      <c r="AR1" s="14" t="n"/>
      <c r="AS1" s="13" t="n"/>
      <c r="AT1" s="13" t="n"/>
      <c r="AU1" s="10" t="n"/>
      <c r="AV1" s="10" t="n"/>
      <c r="AW1" s="10" t="n"/>
      <c r="AX1" s="10" t="n"/>
      <c r="AY1" s="10" t="n"/>
      <c r="AZ1" s="10" t="n"/>
      <c r="BA1" s="10" t="n"/>
      <c r="BB1" s="10" t="n"/>
      <c r="BC1" s="10" t="inlineStr">
        <is>
          <t>** Se o estado do fornecedor não for um desses, o ICMS ST será calculado na entrada.</t>
        </is>
      </c>
      <c r="BD1" s="11" t="n"/>
      <c r="BE1" s="10" t="n"/>
      <c r="BF1" s="10" t="n"/>
      <c r="BG1" s="10" t="n"/>
      <c r="BH1" s="10" t="n"/>
      <c r="BI1" s="10" t="n"/>
      <c r="BJ1" s="10" t="n"/>
      <c r="BK1" s="10" t="n"/>
      <c r="BL1" s="10" t="n"/>
      <c r="BM1" s="10" t="n"/>
    </row>
    <row r="2" ht="14.4" customHeight="1" s="218">
      <c r="A2" s="12" t="n"/>
      <c r="B2" s="12" t="n"/>
      <c r="C2" s="12" t="n"/>
      <c r="D2" s="12" t="n"/>
      <c r="E2" s="12" t="n"/>
      <c r="F2" s="12" t="n"/>
      <c r="G2" s="11" t="n"/>
      <c r="H2" s="12" t="n"/>
      <c r="I2" s="12" t="n"/>
      <c r="J2" s="12" t="n"/>
      <c r="K2" s="12" t="n"/>
      <c r="L2" s="12" t="n"/>
      <c r="M2" s="229" t="n"/>
      <c r="N2" s="229" t="n"/>
      <c r="O2" s="229" t="n"/>
      <c r="P2" s="229" t="n"/>
      <c r="Q2" s="12" t="n"/>
      <c r="R2" s="12" t="n"/>
      <c r="S2" s="227" t="inlineStr">
        <is>
          <t>VENDA</t>
        </is>
      </c>
      <c r="AH2" s="12" t="n"/>
      <c r="AI2" s="228" t="n"/>
      <c r="BE2" s="234" t="inlineStr">
        <is>
          <t>COMPENSAÇÃO</t>
        </is>
      </c>
      <c r="BH2" s="229" t="n"/>
      <c r="BI2" s="229" t="n"/>
      <c r="BJ2" s="229" t="inlineStr">
        <is>
          <t>IMPOSTO SOBRE O LUCRO</t>
        </is>
      </c>
      <c r="BL2" s="229" t="n"/>
    </row>
    <row r="3" ht="28.8" customHeight="1" s="218">
      <c r="A3" s="16" t="inlineStr">
        <is>
          <t>Item</t>
        </is>
      </c>
      <c r="B3" s="16" t="inlineStr">
        <is>
          <t>Fornecedor</t>
        </is>
      </c>
      <c r="C3" s="16" t="inlineStr">
        <is>
          <t>Prazo</t>
        </is>
      </c>
      <c r="D3" s="16" t="inlineStr">
        <is>
          <t>Fabricante</t>
        </is>
      </c>
      <c r="E3" s="16" t="inlineStr">
        <is>
          <t>Cód. item</t>
        </is>
      </c>
      <c r="F3" s="17" t="inlineStr">
        <is>
          <t>Descrição</t>
        </is>
      </c>
      <c r="G3" s="16" t="inlineStr">
        <is>
          <t>NCM</t>
        </is>
      </c>
      <c r="H3" s="16" t="inlineStr">
        <is>
          <t>Unidade</t>
        </is>
      </c>
      <c r="I3" s="16" t="inlineStr">
        <is>
          <t>Qde</t>
        </is>
      </c>
      <c r="J3" s="17" t="inlineStr">
        <is>
          <t>Valor produto c/ IPI</t>
        </is>
      </c>
      <c r="K3" s="16" t="inlineStr">
        <is>
          <t>Importação I3C</t>
        </is>
      </c>
      <c r="L3" s="16" t="inlineStr">
        <is>
          <t>Dólar</t>
        </is>
      </c>
      <c r="M3" s="275" t="inlineStr">
        <is>
          <t>Produto</t>
        </is>
      </c>
      <c r="N3" s="265" t="n"/>
      <c r="O3" s="18" t="inlineStr">
        <is>
          <t>I3C</t>
        </is>
      </c>
      <c r="P3" s="19" t="inlineStr">
        <is>
          <t>Fornecedor</t>
        </is>
      </c>
      <c r="Q3" s="16" t="inlineStr">
        <is>
          <t>Margem</t>
        </is>
      </c>
      <c r="R3" s="16" t="inlineStr">
        <is>
          <t>Desconto</t>
        </is>
      </c>
      <c r="S3" s="20" t="inlineStr">
        <is>
          <t>Preço Unitário c/ Desconto</t>
        </is>
      </c>
      <c r="T3" s="20" t="inlineStr">
        <is>
          <t>Preço Total c/ Desconto</t>
        </is>
      </c>
      <c r="U3" s="20" t="inlineStr">
        <is>
          <t>Preço Unitário</t>
        </is>
      </c>
      <c r="V3" s="20" t="inlineStr">
        <is>
          <t>Preço Total</t>
        </is>
      </c>
      <c r="W3" s="20" t="inlineStr">
        <is>
          <t xml:space="preserve">PIS </t>
        </is>
      </c>
      <c r="X3" s="20" t="inlineStr">
        <is>
          <t xml:space="preserve">COFINS </t>
        </is>
      </c>
      <c r="Y3" s="16" t="inlineStr">
        <is>
          <t>ICMS</t>
        </is>
      </c>
      <c r="Z3" s="264" t="n"/>
      <c r="AA3" s="264" t="n"/>
      <c r="AB3" s="264" t="n"/>
      <c r="AC3" s="264" t="n"/>
      <c r="AD3" s="264" t="n"/>
      <c r="AE3" s="265" t="n"/>
      <c r="AF3" s="17" t="inlineStr">
        <is>
          <t xml:space="preserve">ISS </t>
        </is>
      </c>
      <c r="AG3" s="16" t="inlineStr">
        <is>
          <t>ATENÇÃO</t>
        </is>
      </c>
      <c r="AH3" s="17" t="n"/>
      <c r="AI3" s="17" t="n"/>
      <c r="AJ3" s="17" t="n"/>
      <c r="AK3" s="17" t="n"/>
      <c r="AL3" s="17" t="n"/>
      <c r="AM3" s="17" t="n"/>
      <c r="AN3" s="276" t="inlineStr">
        <is>
          <t>Custo unit desc PIS e Cofins IN</t>
        </is>
      </c>
      <c r="AO3" s="276" t="inlineStr">
        <is>
          <t>Custo Total Desc Pis e Cofins IN</t>
        </is>
      </c>
      <c r="AP3" s="21" t="inlineStr">
        <is>
          <t>PIS IN</t>
        </is>
      </c>
      <c r="AQ3" s="21" t="inlineStr">
        <is>
          <t>COFINS IN</t>
        </is>
      </c>
      <c r="AR3" s="22" t="inlineStr">
        <is>
          <t>%ICMS</t>
        </is>
      </c>
      <c r="AS3" s="23" t="inlineStr">
        <is>
          <t>VALOR</t>
        </is>
      </c>
      <c r="AT3" s="23" t="inlineStr">
        <is>
          <t>ICMS ST</t>
        </is>
      </c>
      <c r="AU3" s="23" t="inlineStr">
        <is>
          <t>ST%</t>
        </is>
      </c>
      <c r="AV3" s="23" t="inlineStr">
        <is>
          <t>MVA</t>
        </is>
      </c>
      <c r="AW3" s="24" t="inlineStr">
        <is>
          <t>FAMÍLIA NCM</t>
        </is>
      </c>
      <c r="AX3" s="24" t="inlineStr">
        <is>
          <t>DIVISÃO NCM</t>
        </is>
      </c>
      <c r="AY3" s="264" t="n"/>
      <c r="AZ3" s="264" t="n"/>
      <c r="BA3" s="264" t="n"/>
      <c r="BB3" s="265" t="n"/>
      <c r="BC3" s="25" t="inlineStr">
        <is>
          <t>ESTADOS COM</t>
        </is>
      </c>
      <c r="BD3" s="25" t="inlineStr">
        <is>
          <t>ATENÇÃO</t>
        </is>
      </c>
      <c r="BE3" s="23" t="inlineStr">
        <is>
          <t>PIS À PAGAR</t>
        </is>
      </c>
      <c r="BF3" s="23" t="inlineStr">
        <is>
          <t>COFINS à PAGAR</t>
        </is>
      </c>
      <c r="BG3" s="23" t="inlineStr">
        <is>
          <t>ICMS OUT-IN</t>
        </is>
      </c>
      <c r="BH3" s="23" t="inlineStr">
        <is>
          <t>IMPOSTOS SAÍDA</t>
        </is>
      </c>
      <c r="BI3" s="23" t="inlineStr">
        <is>
          <t>CUSTO SEM CRÉDITO</t>
        </is>
      </c>
      <c r="BJ3" s="20" t="inlineStr">
        <is>
          <t>CSLL</t>
        </is>
      </c>
      <c r="BK3" s="20" t="inlineStr">
        <is>
          <t>IRPJ</t>
        </is>
      </c>
      <c r="BL3" s="23" t="inlineStr">
        <is>
          <t>CUSTO TOTAL</t>
        </is>
      </c>
      <c r="BM3" s="20" t="inlineStr">
        <is>
          <t>RESULTADO BRUTO</t>
        </is>
      </c>
    </row>
    <row r="4" ht="14.4" customHeight="1" s="218">
      <c r="A4" s="26" t="n"/>
      <c r="B4" s="26" t="n"/>
      <c r="C4" s="26" t="n"/>
      <c r="D4" s="26" t="n"/>
      <c r="E4" s="27" t="n"/>
      <c r="F4" s="26" t="n"/>
      <c r="G4" s="28" t="n"/>
      <c r="H4" s="26" t="n"/>
      <c r="I4" s="26" t="n"/>
      <c r="J4" s="29" t="n"/>
      <c r="K4" s="27" t="n"/>
      <c r="L4" s="27" t="n"/>
      <c r="M4" s="29" t="inlineStr">
        <is>
          <t>Importado</t>
        </is>
      </c>
      <c r="N4" s="29" t="inlineStr">
        <is>
          <t>Estado Origem</t>
        </is>
      </c>
      <c r="O4" s="29" t="inlineStr">
        <is>
          <t>CNPJ Compra</t>
        </is>
      </c>
      <c r="P4" s="29" t="inlineStr">
        <is>
          <t>Optante Simples</t>
        </is>
      </c>
      <c r="Q4" s="27" t="n"/>
      <c r="R4" s="27" t="n"/>
      <c r="S4" s="30" t="n"/>
      <c r="T4" s="30" t="n"/>
      <c r="U4" s="30" t="n"/>
      <c r="V4" s="30" t="n"/>
      <c r="W4" s="31" t="n">
        <v>0.0065</v>
      </c>
      <c r="X4" s="31" t="n">
        <v>0.03</v>
      </c>
      <c r="Y4" s="32" t="inlineStr">
        <is>
          <t>Produto Importado</t>
        </is>
      </c>
      <c r="Z4" s="21" t="inlineStr">
        <is>
          <t>CNPJ Faturamento</t>
        </is>
      </c>
      <c r="AA4" s="32" t="inlineStr">
        <is>
          <t>Estado Destino</t>
        </is>
      </c>
      <c r="AB4" s="21" t="inlineStr">
        <is>
          <t>Contribuinte</t>
        </is>
      </c>
      <c r="AC4" s="21" t="inlineStr">
        <is>
          <t>%ICMS</t>
        </is>
      </c>
      <c r="AD4" s="21" t="inlineStr">
        <is>
          <t>ICMS</t>
        </is>
      </c>
      <c r="AE4" s="27" t="inlineStr">
        <is>
          <t>ICMS DIFAL</t>
        </is>
      </c>
      <c r="AF4" s="33" t="n">
        <v>0</v>
      </c>
      <c r="AG4" s="33" t="n"/>
      <c r="AH4" s="27" t="n"/>
      <c r="AI4" s="29" t="inlineStr">
        <is>
          <t>Custo Import.</t>
        </is>
      </c>
      <c r="AJ4" s="29" t="inlineStr">
        <is>
          <t>Custo Dólar</t>
        </is>
      </c>
      <c r="AK4" s="29" t="inlineStr">
        <is>
          <t>Custo unit Desc. ICMS IN</t>
        </is>
      </c>
      <c r="AL4" s="29" t="inlineStr">
        <is>
          <t>Custo Total s/ Impostos</t>
        </is>
      </c>
      <c r="AM4" s="29" t="inlineStr">
        <is>
          <t>Custo Total Desc. ICMS IN</t>
        </is>
      </c>
      <c r="AN4" s="277" t="n"/>
      <c r="AO4" s="277" t="n"/>
      <c r="AP4" s="31" t="n">
        <v>0</v>
      </c>
      <c r="AQ4" s="31" t="n">
        <v>0</v>
      </c>
      <c r="AR4" s="32" t="n"/>
      <c r="AS4" s="29" t="inlineStr">
        <is>
          <t>ICMS</t>
        </is>
      </c>
      <c r="AT4" s="29" t="n"/>
      <c r="AU4" s="31" t="n"/>
      <c r="AV4" s="31" t="n"/>
      <c r="AW4" s="31" t="n"/>
      <c r="AX4" s="31" t="n"/>
      <c r="AY4" s="25" t="n"/>
      <c r="AZ4" s="25" t="n"/>
      <c r="BA4" s="25" t="n"/>
      <c r="BB4" s="25" t="n"/>
      <c r="BC4" s="25" t="inlineStr">
        <is>
          <t>CONVÊNIO**</t>
        </is>
      </c>
      <c r="BD4" s="25" t="inlineStr">
        <is>
          <t>ICMS ST</t>
        </is>
      </c>
      <c r="BE4" s="29" t="n"/>
      <c r="BF4" s="29" t="n"/>
      <c r="BG4" s="29" t="n"/>
      <c r="BH4" s="29" t="n"/>
      <c r="BI4" s="29" t="n"/>
      <c r="BJ4" s="31" t="n">
        <v>0.0108</v>
      </c>
      <c r="BK4" s="31">
        <f>IF(((((((F88*8%)+(F89*32%))-20000)*10%))+(((F88*8%)+(F89*32%))*15%))/(F88+F89)&lt;0.07,0.07,((((((F88*8%)+(F89*32%))-20000)*10%))+(((F88*8%)+(F89*32%))*15%))/(F88+F89))</f>
        <v/>
      </c>
      <c r="BL4" s="29" t="n"/>
      <c r="BM4" s="34" t="n"/>
    </row>
    <row r="5" ht="14.4" customHeight="1" s="218">
      <c r="A5" s="35" t="n">
        <v>1</v>
      </c>
      <c r="B5" s="144">
        <f>BOM!B5</f>
        <v/>
      </c>
      <c r="C5" s="144">
        <f>BOM!C5</f>
        <v/>
      </c>
      <c r="D5" s="144">
        <f>BOM!D5</f>
        <v/>
      </c>
      <c r="E5" s="144">
        <f>BOM!E5</f>
        <v/>
      </c>
      <c r="F5" s="39">
        <f>BOM!F5</f>
        <v/>
      </c>
      <c r="G5" s="144">
        <f>BOM!G5</f>
        <v/>
      </c>
      <c r="H5" s="144">
        <f>BOM!H5</f>
        <v/>
      </c>
      <c r="I5" s="145">
        <f>BASE!C12</f>
        <v/>
      </c>
      <c r="J5" s="146">
        <f>BOM!J5</f>
        <v/>
      </c>
      <c r="K5" s="146">
        <f>BOM!K5</f>
        <v/>
      </c>
      <c r="L5" s="146">
        <f>BOM!L5</f>
        <v/>
      </c>
      <c r="M5" s="146">
        <f>BOM!M5</f>
        <v/>
      </c>
      <c r="N5" s="146">
        <f>BOM!N5</f>
        <v/>
      </c>
      <c r="O5" s="146">
        <f>BOM!O5</f>
        <v/>
      </c>
      <c r="P5" s="146">
        <f>BOM!P5</f>
        <v/>
      </c>
      <c r="Q5" s="46">
        <f>$F$97</f>
        <v/>
      </c>
      <c r="R5" s="47" t="n">
        <v>0</v>
      </c>
      <c r="S5" s="48">
        <f>U5-(U5*R5)</f>
        <v/>
      </c>
      <c r="T5" s="48">
        <f>S5*I5</f>
        <v/>
      </c>
      <c r="U5" s="48">
        <f>(AN5)/(1-(BH5+Q5))</f>
        <v/>
      </c>
      <c r="V5" s="48">
        <f>U5*I5</f>
        <v/>
      </c>
      <c r="W5" s="49">
        <f>T5*$W$4</f>
        <v/>
      </c>
      <c r="X5" s="49">
        <f>T5*$X$4</f>
        <v/>
      </c>
      <c r="Y5" s="50">
        <f>M5</f>
        <v/>
      </c>
      <c r="Z5" s="9" t="n"/>
      <c r="AA5" s="9" t="n"/>
      <c r="AB5" s="9" t="n"/>
      <c r="AC5" s="51">
        <f t="array" ref="AC5">IF(I5&gt;0,VLOOKUP(Y5&amp;$P$88&amp;$P$89&amp;$P$90,Variáveis!$O$2:$S$300&amp;Variáveis!$P$2:$T$300&amp;Variáveis!$Q$2:$U$300&amp;Variáveis!$R$2:$V$300,5,FALSE),0)</f>
        <v/>
      </c>
      <c r="AD5" s="52">
        <f>T5*AC5</f>
        <v/>
      </c>
      <c r="AE5" s="53">
        <f>IF(AB5="não",((V5/(1-VLOOKUP(AA5,Variáveis!$AK$3:$AN$29,4,FALSE)))*VLOOKUP(AA5,Variáveis!$AK$3:$AN$29,4,FALSE))-AD5,0)</f>
        <v/>
      </c>
      <c r="AF5" s="53">
        <f>T5*$AF$4</f>
        <v/>
      </c>
      <c r="AG5" s="53">
        <f>IF(AB5="SIM","Cliente pode pagar DIFA na entrada", )</f>
        <v/>
      </c>
      <c r="AH5" s="54" t="n"/>
      <c r="AI5" s="53">
        <f>IF(K5="SIM",(J5*$F$102),J5)</f>
        <v/>
      </c>
      <c r="AJ5" s="53">
        <f>IF(L5="SIM",(AI5*$F$101),AI5)</f>
        <v/>
      </c>
      <c r="AK5" s="53">
        <f>AJ5-AS5</f>
        <v/>
      </c>
      <c r="AL5" s="53">
        <f>AJ5*I5</f>
        <v/>
      </c>
      <c r="AM5" s="53">
        <f>AK5*I5</f>
        <v/>
      </c>
      <c r="AN5" s="53">
        <f>AK5-AP5-AQ5</f>
        <v/>
      </c>
      <c r="AO5" s="53">
        <f>AN5*I5</f>
        <v/>
      </c>
      <c r="AP5" s="53">
        <f>$AP$4*AK5</f>
        <v/>
      </c>
      <c r="AQ5" s="53">
        <f>$AQ$4*AK5</f>
        <v/>
      </c>
      <c r="AR5" s="51">
        <f t="array" ref="AR5">VLOOKUP(M5&amp;N5&amp;O5&amp;P5,Variáveis!$A$2:$E$240&amp;Variáveis!$B$2:$F$240&amp;Variáveis!$C$2:$G$240&amp;Variáveis!$D$2:$H$240,5,FALSE)</f>
        <v/>
      </c>
      <c r="AS5" s="53">
        <f>((AJ5*(1-AR5))*AR5)</f>
        <v/>
      </c>
      <c r="AT5" s="53">
        <f>(((J5+(J5*AU5))*0.18)-(J5*AR5))</f>
        <v/>
      </c>
      <c r="AU5" s="55">
        <f>(((1+AV5)*(1-AR5))/(1-0.18)-1)</f>
        <v/>
      </c>
      <c r="AV5" s="55">
        <f>IF(BB5&gt;0,BB5,IF(BA5&gt;0,BA5,IF(AZ5&gt;0,AZ5,IF(AY5&gt;0,AY5,IF(AX5&gt;0,AX5)))))/100</f>
        <v/>
      </c>
      <c r="AW5" s="56">
        <f>VALUE(LEFT(G5,4))</f>
        <v/>
      </c>
      <c r="AX5" s="56">
        <f>VALUE(IFERROR(VLOOKUP(VALUE(LEFT(G5,4)),ST!$C$4:$E$300,3,FALSE),"0"))</f>
        <v/>
      </c>
      <c r="AY5" s="56">
        <f>VALUE(IFERROR(VLOOKUP(VALUE(LEFT(G5,5)),ST!$C$4:$E$300,3,FALSE),"0"))</f>
        <v/>
      </c>
      <c r="AZ5" s="56">
        <f>VALUE(IFERROR(VLOOKUP(VALUE(LEFT(G5,6)),ST!$C$4:$E$300,3,FALSE),"0"))</f>
        <v/>
      </c>
      <c r="BA5" s="56">
        <f>VALUE(IFERROR(VLOOKUP(VALUE(LEFT(G5,7)),ST!$C$4:$E$300,3,FALSE),"0"))</f>
        <v/>
      </c>
      <c r="BB5" s="56">
        <f>VALUE(IFERROR(VLOOKUP(G5,ST!$C$4:$E$400,3,FALSE),"0"))</f>
        <v/>
      </c>
      <c r="BC5" s="57">
        <f>IF(VLOOKUP(AW5,ST!$C$4:$F$298,4,FALSE)&lt;&gt;0,VLOOKUP(AW5,ST!$C$4:$F$298,4,FALSE),VLOOKUP(G5,ST!$C$4:$F$298,4,FALSE))</f>
        <v/>
      </c>
      <c r="BD5" s="57">
        <f>IF(O5="SC","Desconsiderar coluna ICMS ST",IF(O5="PR","Haverá ST", ))</f>
        <v/>
      </c>
      <c r="BE5" s="53">
        <f>W5</f>
        <v/>
      </c>
      <c r="BF5" s="53">
        <f>X5</f>
        <v/>
      </c>
      <c r="BG5" s="53">
        <f>AD5-AS5</f>
        <v/>
      </c>
      <c r="BH5" s="51">
        <f>$W$4+$X$4+AC5+$BJ$4+0.07</f>
        <v/>
      </c>
      <c r="BI5" s="53">
        <f>IF(BD5="Haverá ST",AJ5+AS5+AT5,AJ5+AS5)</f>
        <v/>
      </c>
      <c r="BJ5" s="53">
        <f>T5*$BJ$4</f>
        <v/>
      </c>
      <c r="BK5" s="53">
        <f>T5*$BK$4</f>
        <v/>
      </c>
      <c r="BL5" s="53">
        <f>BE5+BF5+AO5+BJ5+BK5+AD5</f>
        <v/>
      </c>
      <c r="BM5" s="53">
        <f>(T5-BL5)</f>
        <v/>
      </c>
    </row>
    <row r="6" ht="14.4" customHeight="1" s="218">
      <c r="A6" s="58">
        <f>A5+1</f>
        <v/>
      </c>
      <c r="B6" s="144">
        <f>BOM!B6</f>
        <v/>
      </c>
      <c r="C6" s="144">
        <f>BOM!C6</f>
        <v/>
      </c>
      <c r="D6" s="144">
        <f>BOM!D6</f>
        <v/>
      </c>
      <c r="E6" s="144">
        <f>BOM!E6</f>
        <v/>
      </c>
      <c r="F6" s="144">
        <f>BOM!F6</f>
        <v/>
      </c>
      <c r="G6" s="144">
        <f>BOM!G6</f>
        <v/>
      </c>
      <c r="H6" s="144">
        <f>BOM!H6</f>
        <v/>
      </c>
      <c r="I6" s="145">
        <f>I5</f>
        <v/>
      </c>
      <c r="J6" s="146">
        <f>BOM!J6</f>
        <v/>
      </c>
      <c r="K6" s="146">
        <f>BOM!K6</f>
        <v/>
      </c>
      <c r="L6" s="146">
        <f>BOM!L6</f>
        <v/>
      </c>
      <c r="M6" s="146">
        <f>BOM!M6</f>
        <v/>
      </c>
      <c r="N6" s="146">
        <f>BOM!N6</f>
        <v/>
      </c>
      <c r="O6" s="146">
        <f>BOM!O6</f>
        <v/>
      </c>
      <c r="P6" s="146">
        <f>BOM!P6</f>
        <v/>
      </c>
      <c r="Q6" s="46">
        <f>$F$97</f>
        <v/>
      </c>
      <c r="R6" s="46">
        <f>$F$98</f>
        <v/>
      </c>
      <c r="S6" s="48">
        <f>U6-(U6*R6)</f>
        <v/>
      </c>
      <c r="T6" s="48">
        <f>S6*I6</f>
        <v/>
      </c>
      <c r="U6" s="48">
        <f>(AN6)/(1-(BH6+Q6))</f>
        <v/>
      </c>
      <c r="V6" s="48">
        <f>U6*I6</f>
        <v/>
      </c>
      <c r="W6" s="49">
        <f>T6*$W$4</f>
        <v/>
      </c>
      <c r="X6" s="49">
        <f>T6*$X$4</f>
        <v/>
      </c>
      <c r="Y6" s="50">
        <f>M6</f>
        <v/>
      </c>
      <c r="Z6" s="9" t="n"/>
      <c r="AA6" s="9" t="n"/>
      <c r="AB6" s="9" t="n"/>
      <c r="AC6" s="51">
        <f t="array" ref="AC6">IF(I6&gt;0,VLOOKUP(Y6&amp;$P$88&amp;$P$89&amp;$P$90,Variáveis!$O$2:$S$300&amp;Variáveis!$P$2:$T$300&amp;Variáveis!$Q$2:$U$300&amp;Variáveis!$R$2:$V$300,5,FALSE),0)</f>
        <v/>
      </c>
      <c r="AD6" s="52">
        <f>T6*AC6</f>
        <v/>
      </c>
      <c r="AE6" s="53">
        <f>IF(AB6="não",((V6/(1-VLOOKUP(AA6,Variáveis!$AK$3:$AN$29,4,FALSE)))*VLOOKUP(AA6,Variáveis!$AK$3:$AN$29,4,FALSE))-AD6,0)</f>
        <v/>
      </c>
      <c r="AF6" s="53">
        <f>T6*$AF$4</f>
        <v/>
      </c>
      <c r="AG6" s="53">
        <f>IF(AB6="SIM","Cliente pode pagar DIFA na entrada", )</f>
        <v/>
      </c>
      <c r="AH6" s="54" t="n"/>
      <c r="AI6" s="53">
        <f>IF(K6="SIM",(J6*$F$102),J6)</f>
        <v/>
      </c>
      <c r="AJ6" s="53">
        <f>IF(L6="SIM",(AI6*$F$101),AI6)</f>
        <v/>
      </c>
      <c r="AK6" s="53">
        <f>AJ6-AS6</f>
        <v/>
      </c>
      <c r="AL6" s="53">
        <f>AJ6*I6</f>
        <v/>
      </c>
      <c r="AM6" s="53">
        <f>AK6*I6</f>
        <v/>
      </c>
      <c r="AN6" s="53">
        <f>AK6-AP6-AQ6</f>
        <v/>
      </c>
      <c r="AO6" s="53">
        <f>AN6*I6</f>
        <v/>
      </c>
      <c r="AP6" s="53">
        <f>$AP$4*AK6</f>
        <v/>
      </c>
      <c r="AQ6" s="53">
        <f>$AQ$4*AK6</f>
        <v/>
      </c>
      <c r="AR6" s="51">
        <f t="array" ref="AR6">VLOOKUP(M6&amp;N6&amp;O6&amp;P6,Variáveis!$A$2:$E$240&amp;Variáveis!$B$2:$F$240&amp;Variáveis!$C$2:$G$240&amp;Variáveis!$D$2:$H$240,5,FALSE)</f>
        <v/>
      </c>
      <c r="AS6" s="53">
        <f>((AJ6*(1-AR6))*AR6)</f>
        <v/>
      </c>
      <c r="AT6" s="53">
        <f>(((J6+(J6*AU6))*0.18)-(J6*AR6))</f>
        <v/>
      </c>
      <c r="AU6" s="55">
        <f>(((1+AV6)*(1-AR6))/(1-0.18)-1)</f>
        <v/>
      </c>
      <c r="AV6" s="55">
        <f>IF(BB6&gt;0,BB6,IF(BA6&gt;0,BA6,IF(AZ6&gt;0,AZ6,IF(AY6&gt;0,AY6,IF(AX6&gt;0,AX6)))))/100</f>
        <v/>
      </c>
      <c r="AW6" s="56">
        <f>VALUE(LEFT(G6,4))</f>
        <v/>
      </c>
      <c r="AX6" s="56">
        <f>VALUE(IFERROR(VLOOKUP(VALUE(LEFT(G6,4)),ST!$C$4:$E$300,3,FALSE),"0"))</f>
        <v/>
      </c>
      <c r="AY6" s="56">
        <f>VALUE(IFERROR(VLOOKUP(VALUE(LEFT(G6,5)),ST!$C$4:$E$300,3,FALSE),"0"))</f>
        <v/>
      </c>
      <c r="AZ6" s="56">
        <f>VALUE(IFERROR(VLOOKUP(VALUE(LEFT(G6,6)),ST!$C$4:$E$300,3,FALSE),"0"))</f>
        <v/>
      </c>
      <c r="BA6" s="56">
        <f>VALUE(IFERROR(VLOOKUP(VALUE(LEFT(G6,7)),ST!$C$4:$E$300,3,FALSE),"0"))</f>
        <v/>
      </c>
      <c r="BB6" s="56">
        <f>VALUE(IFERROR(VLOOKUP(G6,ST!$C$4:$E$400,3,FALSE),"0"))</f>
        <v/>
      </c>
      <c r="BC6" s="57">
        <f>IF(VLOOKUP(AW6,ST!$C$4:$F$298,4,FALSE)&lt;&gt;0,VLOOKUP(AW6,ST!$C$4:$F$298,4,FALSE),VLOOKUP(G6,ST!$C$4:$F$298,4,FALSE))</f>
        <v/>
      </c>
      <c r="BD6" s="57">
        <f>IF(O6="SC","Desconsiderar coluna ICMS ST",IF(O6="PR","Haverá ST", ))</f>
        <v/>
      </c>
      <c r="BE6" s="53">
        <f>W6</f>
        <v/>
      </c>
      <c r="BF6" s="53">
        <f>X6</f>
        <v/>
      </c>
      <c r="BG6" s="53">
        <f>AD6-AS6</f>
        <v/>
      </c>
      <c r="BH6" s="51">
        <f>$W$4+$X$4+AC6+$BJ$4+0.07</f>
        <v/>
      </c>
      <c r="BI6" s="53">
        <f>IF(BD6="Haverá ST",AJ6+AS6+AT6,AJ6+AS6)</f>
        <v/>
      </c>
      <c r="BJ6" s="53">
        <f>T6*$BJ$4</f>
        <v/>
      </c>
      <c r="BK6" s="53">
        <f>T6*$BK$4</f>
        <v/>
      </c>
      <c r="BL6" s="53">
        <f>BE6+BF6+AO6+BJ6+BK6+AD6</f>
        <v/>
      </c>
      <c r="BM6" s="53">
        <f>(T6-BL6)</f>
        <v/>
      </c>
    </row>
    <row r="7" ht="14.4" customHeight="1" s="218">
      <c r="A7" s="58">
        <f>A6+1</f>
        <v/>
      </c>
      <c r="B7" s="144">
        <f>BOM!B7</f>
        <v/>
      </c>
      <c r="C7" s="144">
        <f>BOM!C7</f>
        <v/>
      </c>
      <c r="D7" s="144">
        <f>BOM!D7</f>
        <v/>
      </c>
      <c r="E7" s="144">
        <f>BOM!E7</f>
        <v/>
      </c>
      <c r="F7" s="144">
        <f>BOM!F7</f>
        <v/>
      </c>
      <c r="G7" s="144">
        <f>BOM!G7</f>
        <v/>
      </c>
      <c r="H7" s="144">
        <f>BOM!H7</f>
        <v/>
      </c>
      <c r="I7" s="147">
        <f>I5</f>
        <v/>
      </c>
      <c r="J7" s="146">
        <f>BOM!J7</f>
        <v/>
      </c>
      <c r="K7" s="146">
        <f>BOM!K7</f>
        <v/>
      </c>
      <c r="L7" s="146">
        <f>BOM!L7</f>
        <v/>
      </c>
      <c r="M7" s="146">
        <f>BOM!M7</f>
        <v/>
      </c>
      <c r="N7" s="146">
        <f>BOM!N7</f>
        <v/>
      </c>
      <c r="O7" s="146">
        <f>BOM!O7</f>
        <v/>
      </c>
      <c r="P7" s="146">
        <f>BOM!P7</f>
        <v/>
      </c>
      <c r="Q7" s="46">
        <f>$F$97</f>
        <v/>
      </c>
      <c r="R7" s="46">
        <f>$F$98</f>
        <v/>
      </c>
      <c r="S7" s="48">
        <f>U7-(U7*R7)</f>
        <v/>
      </c>
      <c r="T7" s="48">
        <f>S7*I7</f>
        <v/>
      </c>
      <c r="U7" s="48">
        <f>(AN7)/(1-(BH7+Q7))</f>
        <v/>
      </c>
      <c r="V7" s="48">
        <f>U7*I7</f>
        <v/>
      </c>
      <c r="W7" s="49">
        <f>T7*$W$4</f>
        <v/>
      </c>
      <c r="X7" s="49">
        <f>T7*$X$4</f>
        <v/>
      </c>
      <c r="Y7" s="50">
        <f>M7</f>
        <v/>
      </c>
      <c r="Z7" s="9" t="n"/>
      <c r="AA7" s="9" t="n"/>
      <c r="AB7" s="9" t="n"/>
      <c r="AC7" s="51">
        <f t="array" ref="AC7">IF(I7&gt;0,VLOOKUP(Y7&amp;$P$88&amp;$P$89&amp;$P$90,Variáveis!$O$2:$S$300&amp;Variáveis!$P$2:$T$300&amp;Variáveis!$Q$2:$U$300&amp;Variáveis!$R$2:$V$300,5,FALSE),0)</f>
        <v/>
      </c>
      <c r="AD7" s="52">
        <f>T7*AC7</f>
        <v/>
      </c>
      <c r="AE7" s="53">
        <f>IF(AB7="não",((V7/(1-VLOOKUP(AA7,Variáveis!$AK$3:$AN$29,4,FALSE)))*VLOOKUP(AA7,Variáveis!$AK$3:$AN$29,4,FALSE))-AD7,0)</f>
        <v/>
      </c>
      <c r="AF7" s="53">
        <f>T7*$AF$4</f>
        <v/>
      </c>
      <c r="AG7" s="53">
        <f>IF(AB7="SIM","Cliente pode pagar DIFA na entrada", )</f>
        <v/>
      </c>
      <c r="AH7" s="54" t="n"/>
      <c r="AI7" s="53">
        <f>IF(K7="SIM",(J7*$F$102),J7)</f>
        <v/>
      </c>
      <c r="AJ7" s="53">
        <f>IF(L7="SIM",(AI7*$F$101),AI7)</f>
        <v/>
      </c>
      <c r="AK7" s="53">
        <f>AJ7-AS7</f>
        <v/>
      </c>
      <c r="AL7" s="53">
        <f>AJ7*I7</f>
        <v/>
      </c>
      <c r="AM7" s="53">
        <f>AK7*I7</f>
        <v/>
      </c>
      <c r="AN7" s="53">
        <f>AK7-AP7-AQ7</f>
        <v/>
      </c>
      <c r="AO7" s="53">
        <f>AN7*I7</f>
        <v/>
      </c>
      <c r="AP7" s="53">
        <f>$AP$4*AK7</f>
        <v/>
      </c>
      <c r="AQ7" s="53">
        <f>$AQ$4*AK7</f>
        <v/>
      </c>
      <c r="AR7" s="51">
        <f t="array" ref="AR7">VLOOKUP(M7&amp;N7&amp;O7&amp;P7,Variáveis!$A$2:$E$240&amp;Variáveis!$B$2:$F$240&amp;Variáveis!$C$2:$G$240&amp;Variáveis!$D$2:$H$240,5,FALSE)</f>
        <v/>
      </c>
      <c r="AS7" s="53">
        <f>((AJ7*(1-AR7))*AR7)</f>
        <v/>
      </c>
      <c r="AT7" s="53">
        <f>(((J7+(J7*AU7))*0.18)-(J7*AR7))</f>
        <v/>
      </c>
      <c r="AU7" s="55">
        <f>(((1+AV7)*(1-AR7))/(1-0.18)-1)</f>
        <v/>
      </c>
      <c r="AV7" s="55">
        <f>IF(BB7&gt;0,BB7,IF(BA7&gt;0,BA7,IF(AZ7&gt;0,AZ7,IF(AY7&gt;0,AY7,IF(AX7&gt;0,AX7)))))/100</f>
        <v/>
      </c>
      <c r="AW7" s="56">
        <f>VALUE(LEFT(G7,4))</f>
        <v/>
      </c>
      <c r="AX7" s="56">
        <f>VALUE(IFERROR(VLOOKUP(VALUE(LEFT(G7,4)),ST!$C$4:$E$300,3,FALSE),"0"))</f>
        <v/>
      </c>
      <c r="AY7" s="56">
        <f>VALUE(IFERROR(VLOOKUP(VALUE(LEFT(G7,5)),ST!$C$4:$E$300,3,FALSE),"0"))</f>
        <v/>
      </c>
      <c r="AZ7" s="56">
        <f>VALUE(IFERROR(VLOOKUP(VALUE(LEFT(G7,6)),ST!$C$4:$E$300,3,FALSE),"0"))</f>
        <v/>
      </c>
      <c r="BA7" s="56">
        <f>VALUE(IFERROR(VLOOKUP(VALUE(LEFT(G7,7)),ST!$C$4:$E$300,3,FALSE),"0"))</f>
        <v/>
      </c>
      <c r="BB7" s="56">
        <f>VALUE(IFERROR(VLOOKUP(G7,ST!$C$4:$E$400,3,FALSE),"0"))</f>
        <v/>
      </c>
      <c r="BC7" s="57">
        <f>IF(VLOOKUP(AW7,ST!$C$4:$F$298,4,FALSE)&lt;&gt;0,VLOOKUP(AW7,ST!$C$4:$F$298,4,FALSE),VLOOKUP(G7,ST!$C$4:$F$298,4,FALSE))</f>
        <v/>
      </c>
      <c r="BD7" s="57">
        <f>IF(O7="SC","Desconsiderar coluna ICMS ST",IF(O7="PR","Haverá ST", ))</f>
        <v/>
      </c>
      <c r="BE7" s="53">
        <f>W7</f>
        <v/>
      </c>
      <c r="BF7" s="53">
        <f>X7</f>
        <v/>
      </c>
      <c r="BG7" s="53">
        <f>AD7-AS7</f>
        <v/>
      </c>
      <c r="BH7" s="51">
        <f>$W$4+$X$4+AC7+$BJ$4+0.07</f>
        <v/>
      </c>
      <c r="BI7" s="53">
        <f>IF(BD7="Haverá ST",AJ7+AS7+AT7,AJ7+AS7)</f>
        <v/>
      </c>
      <c r="BJ7" s="53">
        <f>T7*$BJ$4</f>
        <v/>
      </c>
      <c r="BK7" s="53">
        <f>T7*$BK$4</f>
        <v/>
      </c>
      <c r="BL7" s="53">
        <f>BE7+BF7+AO7+BJ7+BK7+AD7</f>
        <v/>
      </c>
      <c r="BM7" s="53">
        <f>(T7-BL7)</f>
        <v/>
      </c>
    </row>
    <row r="8" ht="14.4" customHeight="1" s="218">
      <c r="A8" s="58" t="n"/>
      <c r="B8" s="144">
        <f>BOM!B8</f>
        <v/>
      </c>
      <c r="C8" s="144">
        <f>BOM!C8</f>
        <v/>
      </c>
      <c r="D8" s="144">
        <f>BOM!D8</f>
        <v/>
      </c>
      <c r="E8" s="144">
        <f>BOM!E8</f>
        <v/>
      </c>
      <c r="F8" s="39">
        <f>BOM!F8</f>
        <v/>
      </c>
      <c r="G8" s="144">
        <f>BOM!G8</f>
        <v/>
      </c>
      <c r="H8" s="144">
        <f>BOM!H8</f>
        <v/>
      </c>
      <c r="I8" s="147" t="n">
        <v>0</v>
      </c>
      <c r="J8" s="146">
        <f>BOM!J8</f>
        <v/>
      </c>
      <c r="K8" s="146">
        <f>BOM!K8</f>
        <v/>
      </c>
      <c r="L8" s="146">
        <f>BOM!L8</f>
        <v/>
      </c>
      <c r="M8" s="146">
        <f>BOM!M8</f>
        <v/>
      </c>
      <c r="N8" s="146">
        <f>BOM!N8</f>
        <v/>
      </c>
      <c r="O8" s="146">
        <f>BOM!O8</f>
        <v/>
      </c>
      <c r="P8" s="146">
        <f>BOM!P8</f>
        <v/>
      </c>
      <c r="Q8" s="46">
        <f>$F$97</f>
        <v/>
      </c>
      <c r="R8" s="46">
        <f>$F$98</f>
        <v/>
      </c>
      <c r="S8" s="48">
        <f>U8-(U8*R8)</f>
        <v/>
      </c>
      <c r="T8" s="48">
        <f>S8*I8</f>
        <v/>
      </c>
      <c r="U8" s="48">
        <f>(AN8)/(1-(BH8+Q8))</f>
        <v/>
      </c>
      <c r="V8" s="48">
        <f>U8*I8</f>
        <v/>
      </c>
      <c r="W8" s="49">
        <f>T8*$W$4</f>
        <v/>
      </c>
      <c r="X8" s="49">
        <f>T8*$X$4</f>
        <v/>
      </c>
      <c r="Y8" s="50">
        <f>M8</f>
        <v/>
      </c>
      <c r="Z8" s="9" t="n"/>
      <c r="AA8" s="9" t="n"/>
      <c r="AB8" s="9" t="n"/>
      <c r="AC8" s="51">
        <f t="array" ref="AC8">IF(I8&gt;0,VLOOKUP(Y8&amp;$P$88&amp;$P$89&amp;$P$90,Variáveis!$O$2:$S$300&amp;Variáveis!$P$2:$T$300&amp;Variáveis!$Q$2:$U$300&amp;Variáveis!$R$2:$V$300,5,FALSE),0)</f>
        <v/>
      </c>
      <c r="AD8" s="52">
        <f>T8*AC8</f>
        <v/>
      </c>
      <c r="AE8" s="53">
        <f>IF(AB8="não",((V8/(1-VLOOKUP(AA8,Variáveis!$AK$3:$AN$29,4,FALSE)))*VLOOKUP(AA8,Variáveis!$AK$3:$AN$29,4,FALSE))-AD8,0)</f>
        <v/>
      </c>
      <c r="AF8" s="53">
        <f>T8*$AF$4</f>
        <v/>
      </c>
      <c r="AG8" s="53">
        <f>IF(AB8="SIM","Cliente pode pagar DIFA na entrada", )</f>
        <v/>
      </c>
      <c r="AH8" s="54" t="n"/>
      <c r="AI8" s="53">
        <f>IF(K8="SIM",(J8*$F$102),J8)</f>
        <v/>
      </c>
      <c r="AJ8" s="53">
        <f>IF(L8="SIM",(AI8*$F$101),AI8)</f>
        <v/>
      </c>
      <c r="AK8" s="53">
        <f>AJ8-AS8</f>
        <v/>
      </c>
      <c r="AL8" s="53">
        <f>AJ8*I8</f>
        <v/>
      </c>
      <c r="AM8" s="53">
        <f>AK8*I8</f>
        <v/>
      </c>
      <c r="AN8" s="53">
        <f>AK8-AP8-AQ8</f>
        <v/>
      </c>
      <c r="AO8" s="53">
        <f>AN8*I8</f>
        <v/>
      </c>
      <c r="AP8" s="53">
        <f>$AP$4*AK8</f>
        <v/>
      </c>
      <c r="AQ8" s="53">
        <f>$AQ$4*AK8</f>
        <v/>
      </c>
      <c r="AR8" s="51">
        <f t="array" ref="AR8">VLOOKUP(M8&amp;N8&amp;O8&amp;P8,Variáveis!$A$2:$E$240&amp;Variáveis!$B$2:$F$240&amp;Variáveis!$C$2:$G$240&amp;Variáveis!$D$2:$H$240,5,FALSE)</f>
        <v/>
      </c>
      <c r="AS8" s="53">
        <f>((AJ8*(1-AR8))*AR8)</f>
        <v/>
      </c>
      <c r="AT8" s="53">
        <f>(((J8+(J8*AU8))*0.18)-(J8*AR8))</f>
        <v/>
      </c>
      <c r="AU8" s="55">
        <f>(((1+AV8)*(1-AR8))/(1-0.18)-1)</f>
        <v/>
      </c>
      <c r="AV8" s="55">
        <f>IF(BB8&gt;0,BB8,IF(BA8&gt;0,BA8,IF(AZ8&gt;0,AZ8,IF(AY8&gt;0,AY8,IF(AX8&gt;0,AX8)))))/100</f>
        <v/>
      </c>
      <c r="AW8" s="56">
        <f>VALUE(LEFT(G8,4))</f>
        <v/>
      </c>
      <c r="AX8" s="56">
        <f>VALUE(IFERROR(VLOOKUP(VALUE(LEFT(G8,4)),ST!$C$4:$E$300,3,FALSE),"0"))</f>
        <v/>
      </c>
      <c r="AY8" s="56">
        <f>VALUE(IFERROR(VLOOKUP(VALUE(LEFT(G8,5)),ST!$C$4:$E$300,3,FALSE),"0"))</f>
        <v/>
      </c>
      <c r="AZ8" s="56">
        <f>VALUE(IFERROR(VLOOKUP(VALUE(LEFT(G8,6)),ST!$C$4:$E$300,3,FALSE),"0"))</f>
        <v/>
      </c>
      <c r="BA8" s="56">
        <f>VALUE(IFERROR(VLOOKUP(VALUE(LEFT(G8,7)),ST!$C$4:$E$300,3,FALSE),"0"))</f>
        <v/>
      </c>
      <c r="BB8" s="56">
        <f>VALUE(IFERROR(VLOOKUP(G8,ST!$C$4:$E$400,3,FALSE),"0"))</f>
        <v/>
      </c>
      <c r="BC8" s="57">
        <f>IF(VLOOKUP(AW8,ST!$C$4:$F$298,4,FALSE)&lt;&gt;0,VLOOKUP(AW8,ST!$C$4:$F$298,4,FALSE),VLOOKUP(G8,ST!$C$4:$F$298,4,FALSE))</f>
        <v/>
      </c>
      <c r="BD8" s="57">
        <f>IF(O8="SC","Desconsiderar coluna ICMS ST",IF(O8="PR","Haverá ST", ))</f>
        <v/>
      </c>
      <c r="BE8" s="53">
        <f>W8</f>
        <v/>
      </c>
      <c r="BF8" s="53">
        <f>X8</f>
        <v/>
      </c>
      <c r="BG8" s="53">
        <f>AD8-AS8</f>
        <v/>
      </c>
      <c r="BH8" s="51">
        <f>$W$4+$X$4+AC8+$BJ$4+0.07</f>
        <v/>
      </c>
      <c r="BI8" s="53">
        <f>IF(BD8="Haverá ST",AJ8+AS8+AT8,AJ8+AS8)</f>
        <v/>
      </c>
      <c r="BJ8" s="53">
        <f>T8*$BJ$4</f>
        <v/>
      </c>
      <c r="BK8" s="53">
        <f>T8*$BK$4</f>
        <v/>
      </c>
      <c r="BL8" s="53">
        <f>BE8+BF8+AO8+BJ8+BK8+AD8</f>
        <v/>
      </c>
      <c r="BM8" s="53">
        <f>(T8-BL8)</f>
        <v/>
      </c>
    </row>
    <row r="9" ht="14.4" customHeight="1" s="218">
      <c r="A9" s="58">
        <f>A7+1</f>
        <v/>
      </c>
      <c r="B9" s="144">
        <f>BOM!B9</f>
        <v/>
      </c>
      <c r="C9" s="144">
        <f>BOM!C9</f>
        <v/>
      </c>
      <c r="D9" s="144">
        <f>BOM!D9</f>
        <v/>
      </c>
      <c r="E9" s="144">
        <f>BOM!E9</f>
        <v/>
      </c>
      <c r="F9" s="144">
        <f>BOM!F9</f>
        <v/>
      </c>
      <c r="G9" s="144">
        <f>BOM!G9</f>
        <v/>
      </c>
      <c r="H9" s="144">
        <f>BOM!H9</f>
        <v/>
      </c>
      <c r="I9" s="145" t="n">
        <v>0</v>
      </c>
      <c r="J9" s="146">
        <f>BOM!J9</f>
        <v/>
      </c>
      <c r="K9" s="146">
        <f>BOM!K9</f>
        <v/>
      </c>
      <c r="L9" s="146">
        <f>BOM!L9</f>
        <v/>
      </c>
      <c r="M9" s="146">
        <f>BOM!M9</f>
        <v/>
      </c>
      <c r="N9" s="146">
        <f>BOM!N9</f>
        <v/>
      </c>
      <c r="O9" s="146">
        <f>BOM!O9</f>
        <v/>
      </c>
      <c r="P9" s="146">
        <f>BOM!P9</f>
        <v/>
      </c>
      <c r="Q9" s="46">
        <f>$F$97</f>
        <v/>
      </c>
      <c r="R9" s="46">
        <f>$F$98</f>
        <v/>
      </c>
      <c r="S9" s="48">
        <f>U9-(U9*R9)</f>
        <v/>
      </c>
      <c r="T9" s="48">
        <f>S9*I9</f>
        <v/>
      </c>
      <c r="U9" s="48">
        <f>(AN9)/(1-(BH9+Q9))</f>
        <v/>
      </c>
      <c r="V9" s="48">
        <f>U9*I9</f>
        <v/>
      </c>
      <c r="W9" s="49">
        <f>T9*$W$4</f>
        <v/>
      </c>
      <c r="X9" s="49">
        <f>T9*$X$4</f>
        <v/>
      </c>
      <c r="Y9" s="50">
        <f>M9</f>
        <v/>
      </c>
      <c r="Z9" s="9" t="n"/>
      <c r="AA9" s="9" t="n"/>
      <c r="AB9" s="9" t="n"/>
      <c r="AC9" s="51">
        <f t="array" ref="AC9">IF(I9&gt;0,VLOOKUP(Y9&amp;$P$88&amp;$P$89&amp;$P$90,Variáveis!$O$2:$S$300&amp;Variáveis!$P$2:$T$300&amp;Variáveis!$Q$2:$U$300&amp;Variáveis!$R$2:$V$300,5,FALSE),0)</f>
        <v/>
      </c>
      <c r="AD9" s="52">
        <f>T9*AC9</f>
        <v/>
      </c>
      <c r="AE9" s="53">
        <f>IF(AB9="não",((V9/(1-VLOOKUP(AA9,Variáveis!$AK$3:$AN$29,4,FALSE)))*VLOOKUP(AA9,Variáveis!$AK$3:$AN$29,4,FALSE))-AD9,0)</f>
        <v/>
      </c>
      <c r="AF9" s="53">
        <f>T9*$AF$4</f>
        <v/>
      </c>
      <c r="AG9" s="53">
        <f>IF(AB9="SIM","Cliente pode pagar DIFA na entrada", )</f>
        <v/>
      </c>
      <c r="AH9" s="54" t="n"/>
      <c r="AI9" s="53">
        <f>IF(K9="SIM",(J9*$F$102),J9)</f>
        <v/>
      </c>
      <c r="AJ9" s="53">
        <f>IF(L9="SIM",(AI9*$F$101),AI9)</f>
        <v/>
      </c>
      <c r="AK9" s="53">
        <f>AJ9-AS9</f>
        <v/>
      </c>
      <c r="AL9" s="53">
        <f>AJ9*I9</f>
        <v/>
      </c>
      <c r="AM9" s="53">
        <f>AK9*I9</f>
        <v/>
      </c>
      <c r="AN9" s="53">
        <f>AK9-AP9-AQ9</f>
        <v/>
      </c>
      <c r="AO9" s="53">
        <f>AN9*I9</f>
        <v/>
      </c>
      <c r="AP9" s="53">
        <f>$AP$4*AK9</f>
        <v/>
      </c>
      <c r="AQ9" s="53">
        <f>$AQ$4*AK9</f>
        <v/>
      </c>
      <c r="AR9" s="51">
        <f t="array" ref="AR9">VLOOKUP(M9&amp;N9&amp;O9&amp;P9,Variáveis!$A$2:$E$240&amp;Variáveis!$B$2:$F$240&amp;Variáveis!$C$2:$G$240&amp;Variáveis!$D$2:$H$240,5,FALSE)</f>
        <v/>
      </c>
      <c r="AS9" s="53">
        <f>((AJ9*(1-AR9))*AR9)</f>
        <v/>
      </c>
      <c r="AT9" s="53">
        <f>(((J9+(J9*AU9))*0.18)-(J9*AR9))</f>
        <v/>
      </c>
      <c r="AU9" s="55">
        <f>(((1+AV9)*(1-AR9))/(1-0.18)-1)</f>
        <v/>
      </c>
      <c r="AV9" s="55">
        <f>IF(BB9&gt;0,BB9,IF(BA9&gt;0,BA9,IF(AZ9&gt;0,AZ9,IF(AY9&gt;0,AY9,IF(AX9&gt;0,AX9)))))/100</f>
        <v/>
      </c>
      <c r="AW9" s="56">
        <f>VALUE(LEFT(G9,4))</f>
        <v/>
      </c>
      <c r="AX9" s="56">
        <f>VALUE(IFERROR(VLOOKUP(VALUE(LEFT(G9,4)),ST!$C$4:$E$300,3,FALSE),"0"))</f>
        <v/>
      </c>
      <c r="AY9" s="56">
        <f>VALUE(IFERROR(VLOOKUP(VALUE(LEFT(G9,5)),ST!$C$4:$E$300,3,FALSE),"0"))</f>
        <v/>
      </c>
      <c r="AZ9" s="56">
        <f>VALUE(IFERROR(VLOOKUP(VALUE(LEFT(G9,6)),ST!$C$4:$E$300,3,FALSE),"0"))</f>
        <v/>
      </c>
      <c r="BA9" s="56">
        <f>VALUE(IFERROR(VLOOKUP(VALUE(LEFT(G9,7)),ST!$C$4:$E$300,3,FALSE),"0"))</f>
        <v/>
      </c>
      <c r="BB9" s="56">
        <f>VALUE(IFERROR(VLOOKUP(G9,ST!$C$4:$E$400,3,FALSE),"0"))</f>
        <v/>
      </c>
      <c r="BC9" s="57">
        <f>IF(VLOOKUP(AW9,ST!$C$4:$F$298,4,FALSE)&lt;&gt;0,VLOOKUP(AW9,ST!$C$4:$F$298,4,FALSE),VLOOKUP(G9,ST!$C$4:$F$298,4,FALSE))</f>
        <v/>
      </c>
      <c r="BD9" s="57">
        <f>IF(O9="SC","Desconsiderar coluna ICMS ST",IF(O9="PR","Haverá ST", ))</f>
        <v/>
      </c>
      <c r="BE9" s="53">
        <f>W9</f>
        <v/>
      </c>
      <c r="BF9" s="53">
        <f>X9</f>
        <v/>
      </c>
      <c r="BG9" s="53">
        <f>AD9-AS9</f>
        <v/>
      </c>
      <c r="BH9" s="51">
        <f>$W$4+$X$4+AC9+$BJ$4+0.07</f>
        <v/>
      </c>
      <c r="BI9" s="53">
        <f>IF(BD9="Haverá ST",AJ9+AS9+AT9,AJ9+AS9)</f>
        <v/>
      </c>
      <c r="BJ9" s="53">
        <f>T9*$BJ$4</f>
        <v/>
      </c>
      <c r="BK9" s="53">
        <f>T9*$BK$4</f>
        <v/>
      </c>
      <c r="BL9" s="53">
        <f>BE9+BF9+AO9+BJ9+BK9+AD9</f>
        <v/>
      </c>
      <c r="BM9" s="53">
        <f>(T9-BL9)</f>
        <v/>
      </c>
    </row>
    <row r="10" ht="14.4" customHeight="1" s="218">
      <c r="A10" s="58">
        <f>A9+1</f>
        <v/>
      </c>
      <c r="B10" s="144">
        <f>BOM!B10</f>
        <v/>
      </c>
      <c r="C10" s="144">
        <f>BOM!C10</f>
        <v/>
      </c>
      <c r="D10" s="144">
        <f>BOM!D10</f>
        <v/>
      </c>
      <c r="E10" s="144">
        <f>BOM!E10</f>
        <v/>
      </c>
      <c r="F10" s="144">
        <f>BOM!F10</f>
        <v/>
      </c>
      <c r="G10" s="144">
        <f>BOM!G10</f>
        <v/>
      </c>
      <c r="H10" s="144">
        <f>BOM!H10</f>
        <v/>
      </c>
      <c r="I10" s="145" t="n">
        <v>0</v>
      </c>
      <c r="J10" s="146">
        <f>BOM!J10</f>
        <v/>
      </c>
      <c r="K10" s="146">
        <f>BOM!K10</f>
        <v/>
      </c>
      <c r="L10" s="146">
        <f>BOM!L10</f>
        <v/>
      </c>
      <c r="M10" s="146">
        <f>BOM!M10</f>
        <v/>
      </c>
      <c r="N10" s="146">
        <f>BOM!N10</f>
        <v/>
      </c>
      <c r="O10" s="146">
        <f>BOM!O10</f>
        <v/>
      </c>
      <c r="P10" s="146">
        <f>BOM!P10</f>
        <v/>
      </c>
      <c r="Q10" s="46">
        <f>$F$97</f>
        <v/>
      </c>
      <c r="R10" s="46">
        <f>$F$98</f>
        <v/>
      </c>
      <c r="S10" s="48">
        <f>U10-(U10*R10)</f>
        <v/>
      </c>
      <c r="T10" s="48">
        <f>S10*I10</f>
        <v/>
      </c>
      <c r="U10" s="48">
        <f>(AN10)/(1-(BH10+Q10))</f>
        <v/>
      </c>
      <c r="V10" s="48">
        <f>U10*I10</f>
        <v/>
      </c>
      <c r="W10" s="49">
        <f>T10*$W$4</f>
        <v/>
      </c>
      <c r="X10" s="49">
        <f>T10*$X$4</f>
        <v/>
      </c>
      <c r="Y10" s="50">
        <f>M10</f>
        <v/>
      </c>
      <c r="Z10" s="9" t="n"/>
      <c r="AA10" s="9" t="n"/>
      <c r="AB10" s="9" t="n"/>
      <c r="AC10" s="51">
        <f t="array" ref="AC10">IF(I10&gt;0,VLOOKUP(Y10&amp;$P$88&amp;$P$89&amp;$P$90,Variáveis!$O$2:$S$300&amp;Variáveis!$P$2:$T$300&amp;Variáveis!$Q$2:$U$300&amp;Variáveis!$R$2:$V$300,5,FALSE),0)</f>
        <v/>
      </c>
      <c r="AD10" s="52">
        <f>T10*AC10</f>
        <v/>
      </c>
      <c r="AE10" s="53">
        <f>IF(AB10="não",((V10/(1-VLOOKUP(AA10,Variáveis!$AK$3:$AN$29,4,FALSE)))*VLOOKUP(AA10,Variáveis!$AK$3:$AN$29,4,FALSE))-AD10,0)</f>
        <v/>
      </c>
      <c r="AF10" s="53">
        <f>T10*$AF$4</f>
        <v/>
      </c>
      <c r="AG10" s="53">
        <f>IF(AB10="SIM","Cliente pode pagar DIFA na entrada", )</f>
        <v/>
      </c>
      <c r="AH10" s="54" t="n"/>
      <c r="AI10" s="53">
        <f>IF(K10="SIM",(J10*$F$102),J10)</f>
        <v/>
      </c>
      <c r="AJ10" s="53">
        <f>IF(L10="SIM",(AI10*$F$101),AI10)</f>
        <v/>
      </c>
      <c r="AK10" s="53">
        <f>AJ10-AS10</f>
        <v/>
      </c>
      <c r="AL10" s="53">
        <f>AJ10*I10</f>
        <v/>
      </c>
      <c r="AM10" s="53">
        <f>AK10*I10</f>
        <v/>
      </c>
      <c r="AN10" s="53">
        <f>AK10-AP10-AQ10</f>
        <v/>
      </c>
      <c r="AO10" s="53">
        <f>AN10*I10</f>
        <v/>
      </c>
      <c r="AP10" s="53">
        <f>$AP$4*AK10</f>
        <v/>
      </c>
      <c r="AQ10" s="53">
        <f>$AQ$4*AK10</f>
        <v/>
      </c>
      <c r="AR10" s="51">
        <f t="array" ref="AR10">VLOOKUP(M10&amp;N10&amp;O10&amp;P10,Variáveis!$A$2:$E$240&amp;Variáveis!$B$2:$F$240&amp;Variáveis!$C$2:$G$240&amp;Variáveis!$D$2:$H$240,5,FALSE)</f>
        <v/>
      </c>
      <c r="AS10" s="53">
        <f>((AJ10*(1-AR10))*AR10)</f>
        <v/>
      </c>
      <c r="AT10" s="53">
        <f>(((J10+(J10*AU10))*0.18)-(J10*AR10))</f>
        <v/>
      </c>
      <c r="AU10" s="55">
        <f>(((1+AV10)*(1-AR10))/(1-0.18)-1)</f>
        <v/>
      </c>
      <c r="AV10" s="55">
        <f>IF(BB10&gt;0,BB10,IF(BA10&gt;0,BA10,IF(AZ10&gt;0,AZ10,IF(AY10&gt;0,AY10,IF(AX10&gt;0,AX10)))))/100</f>
        <v/>
      </c>
      <c r="AW10" s="56">
        <f>VALUE(LEFT(G10,4))</f>
        <v/>
      </c>
      <c r="AX10" s="56">
        <f>VALUE(IFERROR(VLOOKUP(VALUE(LEFT(G10,4)),ST!$C$4:$E$300,3,FALSE),"0"))</f>
        <v/>
      </c>
      <c r="AY10" s="56">
        <f>VALUE(IFERROR(VLOOKUP(VALUE(LEFT(G10,5)),ST!$C$4:$E$300,3,FALSE),"0"))</f>
        <v/>
      </c>
      <c r="AZ10" s="56">
        <f>VALUE(IFERROR(VLOOKUP(VALUE(LEFT(G10,6)),ST!$C$4:$E$300,3,FALSE),"0"))</f>
        <v/>
      </c>
      <c r="BA10" s="56">
        <f>VALUE(IFERROR(VLOOKUP(VALUE(LEFT(G10,7)),ST!$C$4:$E$300,3,FALSE),"0"))</f>
        <v/>
      </c>
      <c r="BB10" s="56">
        <f>VALUE(IFERROR(VLOOKUP(G10,ST!$C$4:$E$400,3,FALSE),"0"))</f>
        <v/>
      </c>
      <c r="BC10" s="57">
        <f>IF(VLOOKUP(AW10,ST!$C$4:$F$298,4,FALSE)&lt;&gt;0,VLOOKUP(AW10,ST!$C$4:$F$298,4,FALSE),VLOOKUP(G10,ST!$C$4:$F$298,4,FALSE))</f>
        <v/>
      </c>
      <c r="BD10" s="57">
        <f>IF(O10="SC","Desconsiderar coluna ICMS ST",IF(O10="PR","Haverá ST", ))</f>
        <v/>
      </c>
      <c r="BE10" s="53">
        <f>W10</f>
        <v/>
      </c>
      <c r="BF10" s="53">
        <f>X10</f>
        <v/>
      </c>
      <c r="BG10" s="53">
        <f>AD10-AS10</f>
        <v/>
      </c>
      <c r="BH10" s="51">
        <f>$W$4+$X$4+AC10+$BJ$4+0.07</f>
        <v/>
      </c>
      <c r="BI10" s="53">
        <f>IF(BD10="Haverá ST",AJ10+AS10+AT10,AJ10+AS10)</f>
        <v/>
      </c>
      <c r="BJ10" s="53">
        <f>T10*$BJ$4</f>
        <v/>
      </c>
      <c r="BK10" s="53">
        <f>T10*$BK$4</f>
        <v/>
      </c>
      <c r="BL10" s="53">
        <f>BE10+BF10+AO10+BJ10+BK10+AD10</f>
        <v/>
      </c>
      <c r="BM10" s="53">
        <f>(T10-BL10)</f>
        <v/>
      </c>
    </row>
    <row r="11" ht="14.4" customHeight="1" s="218">
      <c r="A11" s="58">
        <f>A10+1</f>
        <v/>
      </c>
      <c r="B11" s="144">
        <f>BOM!B11</f>
        <v/>
      </c>
      <c r="C11" s="144">
        <f>BOM!C11</f>
        <v/>
      </c>
      <c r="D11" s="144">
        <f>BOM!D11</f>
        <v/>
      </c>
      <c r="E11" s="144">
        <f>BOM!E11</f>
        <v/>
      </c>
      <c r="F11" s="144">
        <f>BOM!F11</f>
        <v/>
      </c>
      <c r="G11" s="144">
        <f>BOM!G11</f>
        <v/>
      </c>
      <c r="H11" s="144">
        <f>BOM!H11</f>
        <v/>
      </c>
      <c r="I11" s="147" t="n"/>
      <c r="J11" s="146">
        <f>BOM!J11</f>
        <v/>
      </c>
      <c r="K11" s="146">
        <f>BOM!K11</f>
        <v/>
      </c>
      <c r="L11" s="146">
        <f>BOM!L11</f>
        <v/>
      </c>
      <c r="M11" s="146">
        <f>BOM!M11</f>
        <v/>
      </c>
      <c r="N11" s="146">
        <f>BOM!N11</f>
        <v/>
      </c>
      <c r="O11" s="146">
        <f>BOM!O11</f>
        <v/>
      </c>
      <c r="P11" s="146">
        <f>BOM!P11</f>
        <v/>
      </c>
      <c r="Q11" s="46">
        <f>$F$97</f>
        <v/>
      </c>
      <c r="R11" s="46">
        <f>$F$98</f>
        <v/>
      </c>
      <c r="S11" s="48">
        <f>U11-(U11*R11)</f>
        <v/>
      </c>
      <c r="T11" s="48">
        <f>S11*I11</f>
        <v/>
      </c>
      <c r="U11" s="48">
        <f>(AN11)/(1-(BH11+Q11))</f>
        <v/>
      </c>
      <c r="V11" s="48">
        <f>U11*I11</f>
        <v/>
      </c>
      <c r="W11" s="49">
        <f>T11*$W$4</f>
        <v/>
      </c>
      <c r="X11" s="49">
        <f>T11*$X$4</f>
        <v/>
      </c>
      <c r="Y11" s="50">
        <f>M11</f>
        <v/>
      </c>
      <c r="Z11" s="9" t="n"/>
      <c r="AA11" s="9" t="n"/>
      <c r="AB11" s="9" t="n"/>
      <c r="AC11" s="51">
        <f t="array" ref="AC11">IF(I11&gt;0,VLOOKUP(Y11&amp;$P$88&amp;$P$89&amp;$P$90,Variáveis!$O$2:$S$300&amp;Variáveis!$P$2:$T$300&amp;Variáveis!$Q$2:$U$300&amp;Variáveis!$R$2:$V$300,5,FALSE),0)</f>
        <v/>
      </c>
      <c r="AD11" s="52">
        <f>T11*AC11</f>
        <v/>
      </c>
      <c r="AE11" s="53">
        <f>IF(AB11="não",((V11/(1-VLOOKUP(AA11,Variáveis!$AK$3:$AN$29,4,FALSE)))*VLOOKUP(AA11,Variáveis!$AK$3:$AN$29,4,FALSE))-AD11,0)</f>
        <v/>
      </c>
      <c r="AF11" s="53">
        <f>T11*$AF$4</f>
        <v/>
      </c>
      <c r="AG11" s="53">
        <f>IF(AB11="SIM","Cliente pode pagar DIFA na entrada", )</f>
        <v/>
      </c>
      <c r="AH11" s="54" t="n"/>
      <c r="AI11" s="53">
        <f>IF(K11="SIM",(J11*$F$102),J11)</f>
        <v/>
      </c>
      <c r="AJ11" s="53">
        <f>IF(L11="SIM",(AI11*$F$101),AI11)</f>
        <v/>
      </c>
      <c r="AK11" s="53">
        <f>AJ11-AS11</f>
        <v/>
      </c>
      <c r="AL11" s="53">
        <f>AJ11*I11</f>
        <v/>
      </c>
      <c r="AM11" s="53">
        <f>AK11*I11</f>
        <v/>
      </c>
      <c r="AN11" s="53">
        <f>AK11-AP11-AQ11</f>
        <v/>
      </c>
      <c r="AO11" s="53">
        <f>AN11*I11</f>
        <v/>
      </c>
      <c r="AP11" s="53">
        <f>$AP$4*AK11</f>
        <v/>
      </c>
      <c r="AQ11" s="53">
        <f>$AQ$4*AK11</f>
        <v/>
      </c>
      <c r="AR11" s="51">
        <f t="array" ref="AR11">VLOOKUP(M11&amp;N11&amp;O11&amp;P11,Variáveis!$A$2:$E$240&amp;Variáveis!$B$2:$F$240&amp;Variáveis!$C$2:$G$240&amp;Variáveis!$D$2:$H$240,5,FALSE)</f>
        <v/>
      </c>
      <c r="AS11" s="53">
        <f>((AJ11*(1-AR11))*AR11)</f>
        <v/>
      </c>
      <c r="AT11" s="53">
        <f>(((J11+(J11*AU11))*0.18)-(J11*AR11))</f>
        <v/>
      </c>
      <c r="AU11" s="55">
        <f>(((1+AV11)*(1-AR11))/(1-0.18)-1)</f>
        <v/>
      </c>
      <c r="AV11" s="55">
        <f>IF(BB11&gt;0,BB11,IF(BA11&gt;0,BA11,IF(AZ11&gt;0,AZ11,IF(AY11&gt;0,AY11,IF(AX11&gt;0,AX11)))))/100</f>
        <v/>
      </c>
      <c r="AW11" s="56">
        <f>VALUE(LEFT(G11,4))</f>
        <v/>
      </c>
      <c r="AX11" s="56">
        <f>VALUE(IFERROR(VLOOKUP(VALUE(LEFT(G11,4)),ST!$C$4:$E$300,3,FALSE),"0"))</f>
        <v/>
      </c>
      <c r="AY11" s="56">
        <f>VALUE(IFERROR(VLOOKUP(VALUE(LEFT(G11,5)),ST!$C$4:$E$300,3,FALSE),"0"))</f>
        <v/>
      </c>
      <c r="AZ11" s="56">
        <f>VALUE(IFERROR(VLOOKUP(VALUE(LEFT(G11,6)),ST!$C$4:$E$300,3,FALSE),"0"))</f>
        <v/>
      </c>
      <c r="BA11" s="56">
        <f>VALUE(IFERROR(VLOOKUP(VALUE(LEFT(G11,7)),ST!$C$4:$E$300,3,FALSE),"0"))</f>
        <v/>
      </c>
      <c r="BB11" s="56">
        <f>VALUE(IFERROR(VLOOKUP(G11,ST!$C$4:$E$400,3,FALSE),"0"))</f>
        <v/>
      </c>
      <c r="BC11" s="57">
        <f>IF(VLOOKUP(AW11,ST!$C$4:$F$298,4,FALSE)&lt;&gt;0,VLOOKUP(AW11,ST!$C$4:$F$298,4,FALSE),VLOOKUP(G11,ST!$C$4:$F$298,4,FALSE))</f>
        <v/>
      </c>
      <c r="BD11" s="57">
        <f>IF(O11="SC","Desconsiderar coluna ICMS ST",IF(O11="PR","Haverá ST", ))</f>
        <v/>
      </c>
      <c r="BE11" s="53">
        <f>W11</f>
        <v/>
      </c>
      <c r="BF11" s="53">
        <f>X11</f>
        <v/>
      </c>
      <c r="BG11" s="53">
        <f>AD11-AS11</f>
        <v/>
      </c>
      <c r="BH11" s="51">
        <f>$W$4+$X$4+AC11+$BJ$4+0.07</f>
        <v/>
      </c>
      <c r="BI11" s="53">
        <f>IF(BD11="Haverá ST",AJ11+AS11+AT11,AJ11+AS11)</f>
        <v/>
      </c>
      <c r="BJ11" s="53">
        <f>T11*$BJ$4</f>
        <v/>
      </c>
      <c r="BK11" s="53">
        <f>T11*$BK$4</f>
        <v/>
      </c>
      <c r="BL11" s="53">
        <f>BE11+BF11+AO11+BJ11+BK11+AD11</f>
        <v/>
      </c>
      <c r="BM11" s="53">
        <f>(T11-BL11)</f>
        <v/>
      </c>
    </row>
    <row r="12" ht="14.4" customHeight="1" s="218">
      <c r="A12" s="58">
        <f>A11+1</f>
        <v/>
      </c>
      <c r="B12" s="144">
        <f>BOM!B12</f>
        <v/>
      </c>
      <c r="C12" s="144">
        <f>BOM!C12</f>
        <v/>
      </c>
      <c r="D12" s="144">
        <f>BOM!D12</f>
        <v/>
      </c>
      <c r="E12" s="144">
        <f>BOM!E12</f>
        <v/>
      </c>
      <c r="F12" s="144">
        <f>BOM!F12</f>
        <v/>
      </c>
      <c r="G12" s="144">
        <f>BOM!G12</f>
        <v/>
      </c>
      <c r="H12" s="144">
        <f>BOM!H12</f>
        <v/>
      </c>
      <c r="I12" s="147" t="n"/>
      <c r="J12" s="146">
        <f>BOM!J12</f>
        <v/>
      </c>
      <c r="K12" s="146">
        <f>BOM!K12</f>
        <v/>
      </c>
      <c r="L12" s="146">
        <f>BOM!L12</f>
        <v/>
      </c>
      <c r="M12" s="146">
        <f>BOM!M12</f>
        <v/>
      </c>
      <c r="N12" s="146">
        <f>BOM!N12</f>
        <v/>
      </c>
      <c r="O12" s="146">
        <f>BOM!O12</f>
        <v/>
      </c>
      <c r="P12" s="146">
        <f>BOM!P12</f>
        <v/>
      </c>
      <c r="Q12" s="46">
        <f>$F$97</f>
        <v/>
      </c>
      <c r="R12" s="46">
        <f>$F$98</f>
        <v/>
      </c>
      <c r="S12" s="48">
        <f>U12-(U12*R12)</f>
        <v/>
      </c>
      <c r="T12" s="48">
        <f>S12*I12</f>
        <v/>
      </c>
      <c r="U12" s="48">
        <f>(AN12)/(1-(BH12+Q12))</f>
        <v/>
      </c>
      <c r="V12" s="48">
        <f>U12*I12</f>
        <v/>
      </c>
      <c r="W12" s="49">
        <f>T12*$W$4</f>
        <v/>
      </c>
      <c r="X12" s="49">
        <f>T12*$X$4</f>
        <v/>
      </c>
      <c r="Y12" s="50">
        <f>M12</f>
        <v/>
      </c>
      <c r="Z12" s="9" t="n"/>
      <c r="AA12" s="9" t="n"/>
      <c r="AB12" s="9" t="n"/>
      <c r="AC12" s="51">
        <f t="array" ref="AC12">IF(I12&gt;0,VLOOKUP(Y12&amp;$P$88&amp;$P$89&amp;$P$90,Variáveis!$O$2:$S$300&amp;Variáveis!$P$2:$T$300&amp;Variáveis!$Q$2:$U$300&amp;Variáveis!$R$2:$V$300,5,FALSE),0)</f>
        <v/>
      </c>
      <c r="AD12" s="52">
        <f>T12*AC12</f>
        <v/>
      </c>
      <c r="AE12" s="53">
        <f>IF(AB12="não",((V12/(1-VLOOKUP(AA12,Variáveis!$AK$3:$AN$29,4,FALSE)))*VLOOKUP(AA12,Variáveis!$AK$3:$AN$29,4,FALSE))-AD12,0)</f>
        <v/>
      </c>
      <c r="AF12" s="53">
        <f>T12*$AF$4</f>
        <v/>
      </c>
      <c r="AG12" s="53">
        <f>IF(AB12="SIM","Cliente pode pagar DIFA na entrada", )</f>
        <v/>
      </c>
      <c r="AH12" s="54" t="n"/>
      <c r="AI12" s="53">
        <f>IF(K12="SIM",(J12*$F$102),J12)</f>
        <v/>
      </c>
      <c r="AJ12" s="53">
        <f>IF(L12="SIM",(AI12*$F$101),AI12)</f>
        <v/>
      </c>
      <c r="AK12" s="53">
        <f>AJ12-AS12</f>
        <v/>
      </c>
      <c r="AL12" s="53">
        <f>AJ12*I12</f>
        <v/>
      </c>
      <c r="AM12" s="53">
        <f>AK12*I12</f>
        <v/>
      </c>
      <c r="AN12" s="53">
        <f>AK12-AP12-AQ12</f>
        <v/>
      </c>
      <c r="AO12" s="53">
        <f>AN12*I12</f>
        <v/>
      </c>
      <c r="AP12" s="53">
        <f>$AP$4*AK12</f>
        <v/>
      </c>
      <c r="AQ12" s="53">
        <f>$AQ$4*AK12</f>
        <v/>
      </c>
      <c r="AR12" s="51">
        <f t="array" ref="AR12">VLOOKUP(M12&amp;N12&amp;O12&amp;P12,Variáveis!$A$2:$E$240&amp;Variáveis!$B$2:$F$240&amp;Variáveis!$C$2:$G$240&amp;Variáveis!$D$2:$H$240,5,FALSE)</f>
        <v/>
      </c>
      <c r="AS12" s="53">
        <f>((AJ12*(1-AR12))*AR12)</f>
        <v/>
      </c>
      <c r="AT12" s="53">
        <f>(((J12+(J12*AU12))*0.18)-(J12*AR12))</f>
        <v/>
      </c>
      <c r="AU12" s="55">
        <f>(((1+AV12)*(1-AR12))/(1-0.18)-1)</f>
        <v/>
      </c>
      <c r="AV12" s="55">
        <f>IF(BB12&gt;0,BB12,IF(BA12&gt;0,BA12,IF(AZ12&gt;0,AZ12,IF(AY12&gt;0,AY12,IF(AX12&gt;0,AX12)))))/100</f>
        <v/>
      </c>
      <c r="AW12" s="56">
        <f>VALUE(LEFT(G12,4))</f>
        <v/>
      </c>
      <c r="AX12" s="56">
        <f>VALUE(IFERROR(VLOOKUP(VALUE(LEFT(G12,4)),ST!$C$4:$E$300,3,FALSE),"0"))</f>
        <v/>
      </c>
      <c r="AY12" s="56">
        <f>VALUE(IFERROR(VLOOKUP(VALUE(LEFT(G12,5)),ST!$C$4:$E$300,3,FALSE),"0"))</f>
        <v/>
      </c>
      <c r="AZ12" s="56">
        <f>VALUE(IFERROR(VLOOKUP(VALUE(LEFT(G12,6)),ST!$C$4:$E$300,3,FALSE),"0"))</f>
        <v/>
      </c>
      <c r="BA12" s="56">
        <f>VALUE(IFERROR(VLOOKUP(VALUE(LEFT(G12,7)),ST!$C$4:$E$300,3,FALSE),"0"))</f>
        <v/>
      </c>
      <c r="BB12" s="56">
        <f>VALUE(IFERROR(VLOOKUP(G12,ST!$C$4:$E$400,3,FALSE),"0"))</f>
        <v/>
      </c>
      <c r="BC12" s="57">
        <f>IF(VLOOKUP(AW12,ST!$C$4:$F$298,4,FALSE)&lt;&gt;0,VLOOKUP(AW12,ST!$C$4:$F$298,4,FALSE),VLOOKUP(G12,ST!$C$4:$F$298,4,FALSE))</f>
        <v/>
      </c>
      <c r="BD12" s="57">
        <f>IF(O12="SC","Desconsiderar coluna ICMS ST",IF(O12="PR","Haverá ST", ))</f>
        <v/>
      </c>
      <c r="BE12" s="53">
        <f>W12</f>
        <v/>
      </c>
      <c r="BF12" s="53">
        <f>X12</f>
        <v/>
      </c>
      <c r="BG12" s="53">
        <f>AD12-AS12</f>
        <v/>
      </c>
      <c r="BH12" s="51">
        <f>$W$4+$X$4+AC12+$BJ$4+0.07</f>
        <v/>
      </c>
      <c r="BI12" s="53">
        <f>IF(BD12="Haverá ST",AJ12+AS12+AT12,AJ12+AS12)</f>
        <v/>
      </c>
      <c r="BJ12" s="53">
        <f>T12*$BJ$4</f>
        <v/>
      </c>
      <c r="BK12" s="53">
        <f>T12*$BK$4</f>
        <v/>
      </c>
      <c r="BL12" s="53">
        <f>BE12+BF12+AO12+BJ12+BK12+AD12</f>
        <v/>
      </c>
      <c r="BM12" s="53">
        <f>(T12-BL12)</f>
        <v/>
      </c>
    </row>
    <row r="13" ht="14.4" customHeight="1" s="218">
      <c r="A13" s="58">
        <f>A12+1</f>
        <v/>
      </c>
      <c r="B13" s="144">
        <f>BOM!B13</f>
        <v/>
      </c>
      <c r="C13" s="144">
        <f>BOM!C13</f>
        <v/>
      </c>
      <c r="D13" s="144">
        <f>BOM!D13</f>
        <v/>
      </c>
      <c r="E13" s="144">
        <f>BOM!E13</f>
        <v/>
      </c>
      <c r="F13" s="39">
        <f>BOM!F13</f>
        <v/>
      </c>
      <c r="G13" s="144">
        <f>BOM!G13</f>
        <v/>
      </c>
      <c r="H13" s="144">
        <f>BOM!H13</f>
        <v/>
      </c>
      <c r="I13" s="147" t="n">
        <v>0</v>
      </c>
      <c r="J13" s="146">
        <f>BOM!J13</f>
        <v/>
      </c>
      <c r="K13" s="146">
        <f>BOM!K13</f>
        <v/>
      </c>
      <c r="L13" s="146">
        <f>BOM!L13</f>
        <v/>
      </c>
      <c r="M13" s="146">
        <f>BOM!M13</f>
        <v/>
      </c>
      <c r="N13" s="146">
        <f>BOM!N13</f>
        <v/>
      </c>
      <c r="O13" s="146">
        <f>BOM!O13</f>
        <v/>
      </c>
      <c r="P13" s="146">
        <f>BOM!P13</f>
        <v/>
      </c>
      <c r="Q13" s="46">
        <f>$F$97</f>
        <v/>
      </c>
      <c r="R13" s="46">
        <f>$F$98</f>
        <v/>
      </c>
      <c r="S13" s="48">
        <f>U13-(U13*R13)</f>
        <v/>
      </c>
      <c r="T13" s="48">
        <f>S13*I13</f>
        <v/>
      </c>
      <c r="U13" s="48">
        <f>(AN13)/(1-(BH13+Q13))</f>
        <v/>
      </c>
      <c r="V13" s="48">
        <f>U13*I13</f>
        <v/>
      </c>
      <c r="W13" s="49">
        <f>T13*$W$4</f>
        <v/>
      </c>
      <c r="X13" s="49">
        <f>T13*$X$4</f>
        <v/>
      </c>
      <c r="Y13" s="50">
        <f>M13</f>
        <v/>
      </c>
      <c r="Z13" s="9" t="n"/>
      <c r="AA13" s="9" t="n"/>
      <c r="AB13" s="9" t="n"/>
      <c r="AC13" s="51">
        <f t="array" ref="AC13">IF(I13&gt;0,VLOOKUP(Y13&amp;$P$88&amp;$P$89&amp;$P$90,Variáveis!$O$2:$S$300&amp;Variáveis!$P$2:$T$300&amp;Variáveis!$Q$2:$U$300&amp;Variáveis!$R$2:$V$300,5,FALSE),0)</f>
        <v/>
      </c>
      <c r="AD13" s="52">
        <f>T13*AC13</f>
        <v/>
      </c>
      <c r="AE13" s="53">
        <f>IF(AB13="não",((V13/(1-VLOOKUP(AA13,Variáveis!$AK$3:$AN$29,4,FALSE)))*VLOOKUP(AA13,Variáveis!$AK$3:$AN$29,4,FALSE))-AD13,0)</f>
        <v/>
      </c>
      <c r="AF13" s="53">
        <f>T13*$AF$4</f>
        <v/>
      </c>
      <c r="AG13" s="53">
        <f>IF(AB13="SIM","Cliente pode pagar DIFA na entrada", )</f>
        <v/>
      </c>
      <c r="AH13" s="54" t="n"/>
      <c r="AI13" s="53">
        <f>IF(K13="SIM",(J13*$F$102),J13)</f>
        <v/>
      </c>
      <c r="AJ13" s="53">
        <f>IF(L13="SIM",(AI13*$F$101),AI13)</f>
        <v/>
      </c>
      <c r="AK13" s="53">
        <f>AJ13-AS13</f>
        <v/>
      </c>
      <c r="AL13" s="53">
        <f>AJ13*I13</f>
        <v/>
      </c>
      <c r="AM13" s="53">
        <f>AK13*I13</f>
        <v/>
      </c>
      <c r="AN13" s="53">
        <f>AK13-AP13-AQ13</f>
        <v/>
      </c>
      <c r="AO13" s="53">
        <f>AN13*I13</f>
        <v/>
      </c>
      <c r="AP13" s="53">
        <f>$AP$4*AK13</f>
        <v/>
      </c>
      <c r="AQ13" s="53">
        <f>$AQ$4*AK13</f>
        <v/>
      </c>
      <c r="AR13" s="51">
        <f t="array" ref="AR13">VLOOKUP(M13&amp;N13&amp;O13&amp;P13,Variáveis!$A$2:$E$240&amp;Variáveis!$B$2:$F$240&amp;Variáveis!$C$2:$G$240&amp;Variáveis!$D$2:$H$240,5,FALSE)</f>
        <v/>
      </c>
      <c r="AS13" s="53">
        <f>((AJ13*(1-AR13))*AR13)</f>
        <v/>
      </c>
      <c r="AT13" s="53">
        <f>(((J13+(J13*AU13))*0.18)-(J13*AR13))</f>
        <v/>
      </c>
      <c r="AU13" s="55">
        <f>(((1+AV13)*(1-AR13))/(1-0.18)-1)</f>
        <v/>
      </c>
      <c r="AV13" s="55">
        <f>IF(BB13&gt;0,BB13,IF(BA13&gt;0,BA13,IF(AZ13&gt;0,AZ13,IF(AY13&gt;0,AY13,IF(AX13&gt;0,AX13)))))/100</f>
        <v/>
      </c>
      <c r="AW13" s="56">
        <f>VALUE(LEFT(G13,4))</f>
        <v/>
      </c>
      <c r="AX13" s="56">
        <f>VALUE(IFERROR(VLOOKUP(VALUE(LEFT(G13,4)),ST!$C$4:$E$300,3,FALSE),"0"))</f>
        <v/>
      </c>
      <c r="AY13" s="56">
        <f>VALUE(IFERROR(VLOOKUP(VALUE(LEFT(G13,5)),ST!$C$4:$E$300,3,FALSE),"0"))</f>
        <v/>
      </c>
      <c r="AZ13" s="56">
        <f>VALUE(IFERROR(VLOOKUP(VALUE(LEFT(G13,6)),ST!$C$4:$E$300,3,FALSE),"0"))</f>
        <v/>
      </c>
      <c r="BA13" s="56">
        <f>VALUE(IFERROR(VLOOKUP(VALUE(LEFT(G13,7)),ST!$C$4:$E$300,3,FALSE),"0"))</f>
        <v/>
      </c>
      <c r="BB13" s="56">
        <f>VALUE(IFERROR(VLOOKUP(G13,ST!$C$4:$E$400,3,FALSE),"0"))</f>
        <v/>
      </c>
      <c r="BC13" s="57">
        <f>IF(VLOOKUP(AW13,ST!$C$4:$F$298,4,FALSE)&lt;&gt;0,VLOOKUP(AW13,ST!$C$4:$F$298,4,FALSE),VLOOKUP(G13,ST!$C$4:$F$298,4,FALSE))</f>
        <v/>
      </c>
      <c r="BD13" s="57">
        <f>IF(O13="SC","Desconsiderar coluna ICMS ST",IF(O13="PR","Haverá ST", ))</f>
        <v/>
      </c>
      <c r="BE13" s="53">
        <f>W13</f>
        <v/>
      </c>
      <c r="BF13" s="53">
        <f>X13</f>
        <v/>
      </c>
      <c r="BG13" s="53">
        <f>AD13-AS13</f>
        <v/>
      </c>
      <c r="BH13" s="51">
        <f>$W$4+$X$4+AC13+$BJ$4+0.07</f>
        <v/>
      </c>
      <c r="BI13" s="53">
        <f>IF(BD13="Haverá ST",AJ13+AS13+AT13,AJ13+AS13)</f>
        <v/>
      </c>
      <c r="BJ13" s="53">
        <f>T13*$BJ$4</f>
        <v/>
      </c>
      <c r="BK13" s="53">
        <f>T13*$BK$4</f>
        <v/>
      </c>
      <c r="BL13" s="53">
        <f>BE13+BF13+AO13+BJ13+BK13+AD13</f>
        <v/>
      </c>
      <c r="BM13" s="53">
        <f>(T13-BL13)</f>
        <v/>
      </c>
    </row>
    <row r="14" ht="15.75" customHeight="1" s="218">
      <c r="A14" s="58">
        <f>A13+1</f>
        <v/>
      </c>
      <c r="B14" s="144">
        <f>BOM!B14</f>
        <v/>
      </c>
      <c r="C14" s="144">
        <f>BOM!C14</f>
        <v/>
      </c>
      <c r="D14" s="144">
        <f>BOM!D14</f>
        <v/>
      </c>
      <c r="E14" s="144">
        <f>BOM!E14</f>
        <v/>
      </c>
      <c r="F14" s="144">
        <f>BOM!F14</f>
        <v/>
      </c>
      <c r="G14" s="144">
        <f>BOM!G14</f>
        <v/>
      </c>
      <c r="H14" s="144">
        <f>BOM!H14</f>
        <v/>
      </c>
      <c r="I14" s="147">
        <f>I13</f>
        <v/>
      </c>
      <c r="J14" s="146">
        <f>BOM!J14</f>
        <v/>
      </c>
      <c r="K14" s="146">
        <f>BOM!K14</f>
        <v/>
      </c>
      <c r="L14" s="146">
        <f>BOM!L14</f>
        <v/>
      </c>
      <c r="M14" s="146">
        <f>BOM!M14</f>
        <v/>
      </c>
      <c r="N14" s="146">
        <f>BOM!N14</f>
        <v/>
      </c>
      <c r="O14" s="146">
        <f>BOM!O14</f>
        <v/>
      </c>
      <c r="P14" s="146">
        <f>BOM!P14</f>
        <v/>
      </c>
      <c r="Q14" s="46">
        <f>$F$97</f>
        <v/>
      </c>
      <c r="R14" s="46">
        <f>$F$98</f>
        <v/>
      </c>
      <c r="S14" s="48">
        <f>U14-(U14*R14)</f>
        <v/>
      </c>
      <c r="T14" s="48">
        <f>S14*I14</f>
        <v/>
      </c>
      <c r="U14" s="48">
        <f>(AN14)/(1-(BH14+Q14))</f>
        <v/>
      </c>
      <c r="V14" s="48">
        <f>U14*I14</f>
        <v/>
      </c>
      <c r="W14" s="49">
        <f>T14*$W$4</f>
        <v/>
      </c>
      <c r="X14" s="49">
        <f>T14*$X$4</f>
        <v/>
      </c>
      <c r="Y14" s="50">
        <f>M14</f>
        <v/>
      </c>
      <c r="Z14" s="9" t="n"/>
      <c r="AA14" s="9" t="n"/>
      <c r="AB14" s="9" t="n"/>
      <c r="AC14" s="51">
        <f t="array" ref="AC14">IF(I14&gt;0,VLOOKUP(Y14&amp;$P$88&amp;$P$89&amp;$P$90,Variáveis!$O$2:$S$300&amp;Variáveis!$P$2:$T$300&amp;Variáveis!$Q$2:$U$300&amp;Variáveis!$R$2:$V$300,5,FALSE),0)</f>
        <v/>
      </c>
      <c r="AD14" s="52">
        <f>T14*AC14</f>
        <v/>
      </c>
      <c r="AE14" s="53">
        <f>IF(AB14="não",((V14/(1-VLOOKUP(AA14,Variáveis!$AK$3:$AN$29,4,FALSE)))*VLOOKUP(AA14,Variáveis!$AK$3:$AN$29,4,FALSE))-AD14,0)</f>
        <v/>
      </c>
      <c r="AF14" s="53">
        <f>T14*$AF$4</f>
        <v/>
      </c>
      <c r="AG14" s="53">
        <f>IF(AB14="SIM","Cliente pode pagar DIFA na entrada", )</f>
        <v/>
      </c>
      <c r="AH14" s="54" t="n"/>
      <c r="AI14" s="53">
        <f>IF(K14="SIM",(J14*$F$102),J14)</f>
        <v/>
      </c>
      <c r="AJ14" s="53">
        <f>IF(L14="SIM",(AI14*$F$101),AI14)</f>
        <v/>
      </c>
      <c r="AK14" s="53">
        <f>AJ14-AS14</f>
        <v/>
      </c>
      <c r="AL14" s="53">
        <f>AJ14*I14</f>
        <v/>
      </c>
      <c r="AM14" s="53">
        <f>AK14*I14</f>
        <v/>
      </c>
      <c r="AN14" s="53">
        <f>AK14-AP14-AQ14</f>
        <v/>
      </c>
      <c r="AO14" s="53">
        <f>AN14*I14</f>
        <v/>
      </c>
      <c r="AP14" s="53">
        <f>$AP$4*AK14</f>
        <v/>
      </c>
      <c r="AQ14" s="53">
        <f>$AQ$4*AK14</f>
        <v/>
      </c>
      <c r="AR14" s="51">
        <f t="array" ref="AR14">VLOOKUP(M14&amp;N14&amp;O14&amp;P14,Variáveis!$A$2:$E$240&amp;Variáveis!$B$2:$F$240&amp;Variáveis!$C$2:$G$240&amp;Variáveis!$D$2:$H$240,5,FALSE)</f>
        <v/>
      </c>
      <c r="AS14" s="53">
        <f>((AJ14*(1-AR14))*AR14)</f>
        <v/>
      </c>
      <c r="AT14" s="53">
        <f>(((J14+(J14*AU14))*0.18)-(J14*AR14))</f>
        <v/>
      </c>
      <c r="AU14" s="55">
        <f>(((1+AV14)*(1-AR14))/(1-0.18)-1)</f>
        <v/>
      </c>
      <c r="AV14" s="55">
        <f>IF(BB14&gt;0,BB14,IF(BA14&gt;0,BA14,IF(AZ14&gt;0,AZ14,IF(AY14&gt;0,AY14,IF(AX14&gt;0,AX14)))))/100</f>
        <v/>
      </c>
      <c r="AW14" s="56">
        <f>VALUE(LEFT(G14,4))</f>
        <v/>
      </c>
      <c r="AX14" s="56">
        <f>VALUE(IFERROR(VLOOKUP(VALUE(LEFT(G14,4)),ST!$C$4:$E$300,3,FALSE),"0"))</f>
        <v/>
      </c>
      <c r="AY14" s="56">
        <f>VALUE(IFERROR(VLOOKUP(VALUE(LEFT(G14,5)),ST!$C$4:$E$300,3,FALSE),"0"))</f>
        <v/>
      </c>
      <c r="AZ14" s="56">
        <f>VALUE(IFERROR(VLOOKUP(VALUE(LEFT(G14,6)),ST!$C$4:$E$300,3,FALSE),"0"))</f>
        <v/>
      </c>
      <c r="BA14" s="56">
        <f>VALUE(IFERROR(VLOOKUP(VALUE(LEFT(G14,7)),ST!$C$4:$E$300,3,FALSE),"0"))</f>
        <v/>
      </c>
      <c r="BB14" s="56">
        <f>VALUE(IFERROR(VLOOKUP(G14,ST!$C$4:$E$400,3,FALSE),"0"))</f>
        <v/>
      </c>
      <c r="BC14" s="57">
        <f>IF(VLOOKUP(AW14,ST!$C$4:$F$298,4,FALSE)&lt;&gt;0,VLOOKUP(AW14,ST!$C$4:$F$298,4,FALSE),VLOOKUP(G14,ST!$C$4:$F$298,4,FALSE))</f>
        <v/>
      </c>
      <c r="BD14" s="57">
        <f>IF(O14="SC","Desconsiderar coluna ICMS ST",IF(O14="PR","Haverá ST", ))</f>
        <v/>
      </c>
      <c r="BE14" s="53">
        <f>W14</f>
        <v/>
      </c>
      <c r="BF14" s="53">
        <f>X14</f>
        <v/>
      </c>
      <c r="BG14" s="53">
        <f>AD14-AS14</f>
        <v/>
      </c>
      <c r="BH14" s="51">
        <f>$W$4+$X$4+AC14+$BJ$4+0.07</f>
        <v/>
      </c>
      <c r="BI14" s="53">
        <f>IF(BD14="Haverá ST",AJ14+AS14+AT14,AJ14+AS14)</f>
        <v/>
      </c>
      <c r="BJ14" s="53">
        <f>T14*$BJ$4</f>
        <v/>
      </c>
      <c r="BK14" s="53">
        <f>T14*$BK$4</f>
        <v/>
      </c>
      <c r="BL14" s="53">
        <f>BE14+BF14+AO14+BJ14+BK14+AD14</f>
        <v/>
      </c>
      <c r="BM14" s="53">
        <f>(T14-BL14)</f>
        <v/>
      </c>
    </row>
    <row r="15" ht="15.75" customHeight="1" s="218">
      <c r="A15" s="58">
        <f>A14+1</f>
        <v/>
      </c>
      <c r="B15" s="144">
        <f>BOM!B15</f>
        <v/>
      </c>
      <c r="C15" s="144">
        <f>BOM!C15</f>
        <v/>
      </c>
      <c r="D15" s="144">
        <f>BOM!D15</f>
        <v/>
      </c>
      <c r="E15" s="144">
        <f>BOM!E15</f>
        <v/>
      </c>
      <c r="F15" s="144">
        <f>BOM!F15</f>
        <v/>
      </c>
      <c r="G15" s="144">
        <f>BOM!G15</f>
        <v/>
      </c>
      <c r="H15" s="144">
        <f>BOM!H15</f>
        <v/>
      </c>
      <c r="I15" s="147">
        <f>I13*4</f>
        <v/>
      </c>
      <c r="J15" s="146">
        <f>BOM!J15</f>
        <v/>
      </c>
      <c r="K15" s="146">
        <f>BOM!K15</f>
        <v/>
      </c>
      <c r="L15" s="146">
        <f>BOM!L15</f>
        <v/>
      </c>
      <c r="M15" s="146">
        <f>BOM!M15</f>
        <v/>
      </c>
      <c r="N15" s="146">
        <f>BOM!N15</f>
        <v/>
      </c>
      <c r="O15" s="146">
        <f>BOM!O15</f>
        <v/>
      </c>
      <c r="P15" s="146">
        <f>BOM!P15</f>
        <v/>
      </c>
      <c r="Q15" s="46">
        <f>$F$97</f>
        <v/>
      </c>
      <c r="R15" s="46">
        <f>$F$98</f>
        <v/>
      </c>
      <c r="S15" s="48">
        <f>U15-(U15*R15)</f>
        <v/>
      </c>
      <c r="T15" s="48">
        <f>S15*I15</f>
        <v/>
      </c>
      <c r="U15" s="48">
        <f>(AN15)/(1-(BH15+Q15))</f>
        <v/>
      </c>
      <c r="V15" s="48">
        <f>U15*I15</f>
        <v/>
      </c>
      <c r="W15" s="49">
        <f>T15*$W$4</f>
        <v/>
      </c>
      <c r="X15" s="49">
        <f>T15*$X$4</f>
        <v/>
      </c>
      <c r="Y15" s="50">
        <f>M15</f>
        <v/>
      </c>
      <c r="Z15" s="9" t="n"/>
      <c r="AA15" s="9" t="n"/>
      <c r="AB15" s="9" t="n"/>
      <c r="AC15" s="51">
        <f t="array" ref="AC15">IF(I15&gt;0,VLOOKUP(Y15&amp;$P$88&amp;$P$89&amp;$P$90,Variáveis!$O$2:$S$300&amp;Variáveis!$P$2:$T$300&amp;Variáveis!$Q$2:$U$300&amp;Variáveis!$R$2:$V$300,5,FALSE),0)</f>
        <v/>
      </c>
      <c r="AD15" s="52">
        <f>T15*AC15</f>
        <v/>
      </c>
      <c r="AE15" s="53">
        <f>IF(AB15="não",((V15/(1-VLOOKUP(AA15,Variáveis!$AK$3:$AN$29,4,FALSE)))*VLOOKUP(AA15,Variáveis!$AK$3:$AN$29,4,FALSE))-AD15,0)</f>
        <v/>
      </c>
      <c r="AF15" s="53">
        <f>T15*$AF$4</f>
        <v/>
      </c>
      <c r="AG15" s="53">
        <f>IF(AB15="SIM","Cliente pode pagar DIFA na entrada", )</f>
        <v/>
      </c>
      <c r="AH15" s="54" t="n"/>
      <c r="AI15" s="53">
        <f>IF(K15="SIM",(J15*$F$102),J15)</f>
        <v/>
      </c>
      <c r="AJ15" s="53">
        <f>IF(L15="SIM",(AI15*$F$101),AI15)</f>
        <v/>
      </c>
      <c r="AK15" s="53">
        <f>AJ15-AS15</f>
        <v/>
      </c>
      <c r="AL15" s="53">
        <f>AJ15*I15</f>
        <v/>
      </c>
      <c r="AM15" s="53">
        <f>AK15*I15</f>
        <v/>
      </c>
      <c r="AN15" s="53">
        <f>AK15-AP15-AQ15</f>
        <v/>
      </c>
      <c r="AO15" s="53">
        <f>AN15*I15</f>
        <v/>
      </c>
      <c r="AP15" s="53">
        <f>$AP$4*AK15</f>
        <v/>
      </c>
      <c r="AQ15" s="53">
        <f>$AQ$4*AK15</f>
        <v/>
      </c>
      <c r="AR15" s="51">
        <f t="array" ref="AR15">VLOOKUP(M15&amp;N15&amp;O15&amp;P15,Variáveis!$A$2:$E$240&amp;Variáveis!$B$2:$F$240&amp;Variáveis!$C$2:$G$240&amp;Variáveis!$D$2:$H$240,5,FALSE)</f>
        <v/>
      </c>
      <c r="AS15" s="53">
        <f>((AJ15*(1-AR15))*AR15)</f>
        <v/>
      </c>
      <c r="AT15" s="53">
        <f>(((J15+(J15*AU15))*0.18)-(J15*AR15))</f>
        <v/>
      </c>
      <c r="AU15" s="55">
        <f>(((1+AV15)*(1-AR15))/(1-0.18)-1)</f>
        <v/>
      </c>
      <c r="AV15" s="55">
        <f>IF(BB15&gt;0,BB15,IF(BA15&gt;0,BA15,IF(AZ15&gt;0,AZ15,IF(AY15&gt;0,AY15,IF(AX15&gt;0,AX15)))))/100</f>
        <v/>
      </c>
      <c r="AW15" s="56">
        <f>VALUE(LEFT(G15,4))</f>
        <v/>
      </c>
      <c r="AX15" s="56">
        <f>VALUE(IFERROR(VLOOKUP(VALUE(LEFT(G15,4)),ST!$C$4:$E$300,3,FALSE),"0"))</f>
        <v/>
      </c>
      <c r="AY15" s="56">
        <f>VALUE(IFERROR(VLOOKUP(VALUE(LEFT(G15,5)),ST!$C$4:$E$300,3,FALSE),"0"))</f>
        <v/>
      </c>
      <c r="AZ15" s="56">
        <f>VALUE(IFERROR(VLOOKUP(VALUE(LEFT(G15,6)),ST!$C$4:$E$300,3,FALSE),"0"))</f>
        <v/>
      </c>
      <c r="BA15" s="56">
        <f>VALUE(IFERROR(VLOOKUP(VALUE(LEFT(G15,7)),ST!$C$4:$E$300,3,FALSE),"0"))</f>
        <v/>
      </c>
      <c r="BB15" s="56">
        <f>VALUE(IFERROR(VLOOKUP(G15,ST!$C$4:$E$400,3,FALSE),"0"))</f>
        <v/>
      </c>
      <c r="BC15" s="57">
        <f>IF(VLOOKUP(AW15,ST!$C$4:$F$298,4,FALSE)&lt;&gt;0,VLOOKUP(AW15,ST!$C$4:$F$298,4,FALSE),VLOOKUP(G15,ST!$C$4:$F$298,4,FALSE))</f>
        <v/>
      </c>
      <c r="BD15" s="57">
        <f>IF(O15="SC","Desconsiderar coluna ICMS ST",IF(O15="PR","Haverá ST", ))</f>
        <v/>
      </c>
      <c r="BE15" s="53">
        <f>W15</f>
        <v/>
      </c>
      <c r="BF15" s="53">
        <f>X15</f>
        <v/>
      </c>
      <c r="BG15" s="53">
        <f>AD15-AS15</f>
        <v/>
      </c>
      <c r="BH15" s="51">
        <f>$W$4+$X$4+AC15+$BJ$4+0.07</f>
        <v/>
      </c>
      <c r="BI15" s="53">
        <f>IF(BD15="Haverá ST",AJ15+AS15+AT15,AJ15+AS15)</f>
        <v/>
      </c>
      <c r="BJ15" s="53">
        <f>T15*$BJ$4</f>
        <v/>
      </c>
      <c r="BK15" s="53">
        <f>T15*$BK$4</f>
        <v/>
      </c>
      <c r="BL15" s="53">
        <f>BE15+BF15+AO15+BJ15+BK15+AD15</f>
        <v/>
      </c>
      <c r="BM15" s="53">
        <f>(T15-BL15)</f>
        <v/>
      </c>
    </row>
    <row r="16" ht="15.75" customHeight="1" s="218">
      <c r="A16" s="58">
        <f>A15+1</f>
        <v/>
      </c>
      <c r="B16" s="144">
        <f>BOM!B16</f>
        <v/>
      </c>
      <c r="C16" s="144">
        <f>BOM!C16</f>
        <v/>
      </c>
      <c r="D16" s="144">
        <f>BOM!D16</f>
        <v/>
      </c>
      <c r="E16" s="144">
        <f>BOM!E16</f>
        <v/>
      </c>
      <c r="F16" s="144">
        <f>BOM!F16</f>
        <v/>
      </c>
      <c r="G16" s="144">
        <f>BOM!G16</f>
        <v/>
      </c>
      <c r="H16" s="144">
        <f>BOM!H16</f>
        <v/>
      </c>
      <c r="I16" s="147">
        <f>I13*2</f>
        <v/>
      </c>
      <c r="J16" s="146">
        <f>BOM!J16</f>
        <v/>
      </c>
      <c r="K16" s="146">
        <f>BOM!K16</f>
        <v/>
      </c>
      <c r="L16" s="146">
        <f>BOM!L16</f>
        <v/>
      </c>
      <c r="M16" s="146">
        <f>BOM!M16</f>
        <v/>
      </c>
      <c r="N16" s="146">
        <f>BOM!N16</f>
        <v/>
      </c>
      <c r="O16" s="146">
        <f>BOM!O16</f>
        <v/>
      </c>
      <c r="P16" s="146">
        <f>BOM!P16</f>
        <v/>
      </c>
      <c r="Q16" s="46">
        <f>$F$97</f>
        <v/>
      </c>
      <c r="R16" s="46">
        <f>$F$98</f>
        <v/>
      </c>
      <c r="S16" s="48">
        <f>U16-(U16*R16)</f>
        <v/>
      </c>
      <c r="T16" s="48">
        <f>S16*I16</f>
        <v/>
      </c>
      <c r="U16" s="48">
        <f>(AN16)/(1-(BH16+Q16))</f>
        <v/>
      </c>
      <c r="V16" s="48">
        <f>U16*I16</f>
        <v/>
      </c>
      <c r="W16" s="49">
        <f>T16*$W$4</f>
        <v/>
      </c>
      <c r="X16" s="49">
        <f>T16*$X$4</f>
        <v/>
      </c>
      <c r="Y16" s="50">
        <f>M16</f>
        <v/>
      </c>
      <c r="Z16" s="9" t="n"/>
      <c r="AA16" s="9" t="n"/>
      <c r="AB16" s="9" t="n"/>
      <c r="AC16" s="51">
        <f t="array" ref="AC16">IF(I16&gt;0,VLOOKUP(Y16&amp;$P$88&amp;$P$89&amp;$P$90,Variáveis!$O$2:$S$300&amp;Variáveis!$P$2:$T$300&amp;Variáveis!$Q$2:$U$300&amp;Variáveis!$R$2:$V$300,5,FALSE),0)</f>
        <v/>
      </c>
      <c r="AD16" s="52">
        <f>T16*AC16</f>
        <v/>
      </c>
      <c r="AE16" s="53">
        <f>IF(AB16="não",((V16/(1-VLOOKUP(AA16,Variáveis!$AK$3:$AN$29,4,FALSE)))*VLOOKUP(AA16,Variáveis!$AK$3:$AN$29,4,FALSE))-AD16,0)</f>
        <v/>
      </c>
      <c r="AF16" s="53">
        <f>T16*$AF$4</f>
        <v/>
      </c>
      <c r="AG16" s="53">
        <f>IF(AB16="SIM","Cliente pode pagar DIFA na entrada", )</f>
        <v/>
      </c>
      <c r="AH16" s="54" t="n"/>
      <c r="AI16" s="53">
        <f>IF(K16="SIM",(J16*$F$102),J16)</f>
        <v/>
      </c>
      <c r="AJ16" s="53">
        <f>IF(L16="SIM",(AI16*$F$101),AI16)</f>
        <v/>
      </c>
      <c r="AK16" s="53">
        <f>AJ16-AS16</f>
        <v/>
      </c>
      <c r="AL16" s="53">
        <f>AJ16*I16</f>
        <v/>
      </c>
      <c r="AM16" s="53">
        <f>AK16*I16</f>
        <v/>
      </c>
      <c r="AN16" s="53">
        <f>AK16-AP16-AQ16</f>
        <v/>
      </c>
      <c r="AO16" s="53">
        <f>AN16*I16</f>
        <v/>
      </c>
      <c r="AP16" s="53">
        <f>$AP$4*AK16</f>
        <v/>
      </c>
      <c r="AQ16" s="53">
        <f>$AQ$4*AK16</f>
        <v/>
      </c>
      <c r="AR16" s="51">
        <f t="array" ref="AR16">VLOOKUP(M16&amp;N16&amp;O16&amp;P16,Variáveis!$A$2:$E$240&amp;Variáveis!$B$2:$F$240&amp;Variáveis!$C$2:$G$240&amp;Variáveis!$D$2:$H$240,5,FALSE)</f>
        <v/>
      </c>
      <c r="AS16" s="53">
        <f>((AJ16*(1-AR16))*AR16)</f>
        <v/>
      </c>
      <c r="AT16" s="53">
        <f>(((J16+(J16*AU16))*0.18)-(J16*AR16))</f>
        <v/>
      </c>
      <c r="AU16" s="55">
        <f>(((1+AV16)*(1-AR16))/(1-0.18)-1)</f>
        <v/>
      </c>
      <c r="AV16" s="55">
        <f>IF(BB16&gt;0,BB16,IF(BA16&gt;0,BA16,IF(AZ16&gt;0,AZ16,IF(AY16&gt;0,AY16,IF(AX16&gt;0,AX16)))))/100</f>
        <v/>
      </c>
      <c r="AW16" s="56">
        <f>VALUE(LEFT(G16,4))</f>
        <v/>
      </c>
      <c r="AX16" s="56">
        <f>VALUE(IFERROR(VLOOKUP(VALUE(LEFT(G16,4)),ST!$C$4:$E$300,3,FALSE),"0"))</f>
        <v/>
      </c>
      <c r="AY16" s="56">
        <f>VALUE(IFERROR(VLOOKUP(VALUE(LEFT(G16,5)),ST!$C$4:$E$300,3,FALSE),"0"))</f>
        <v/>
      </c>
      <c r="AZ16" s="56">
        <f>VALUE(IFERROR(VLOOKUP(VALUE(LEFT(G16,6)),ST!$C$4:$E$300,3,FALSE),"0"))</f>
        <v/>
      </c>
      <c r="BA16" s="56">
        <f>VALUE(IFERROR(VLOOKUP(VALUE(LEFT(G16,7)),ST!$C$4:$E$300,3,FALSE),"0"))</f>
        <v/>
      </c>
      <c r="BB16" s="56">
        <f>VALUE(IFERROR(VLOOKUP(G16,ST!$C$4:$E$400,3,FALSE),"0"))</f>
        <v/>
      </c>
      <c r="BC16" s="57">
        <f>IF(VLOOKUP(AW16,ST!$C$4:$F$298,4,FALSE)&lt;&gt;0,VLOOKUP(AW16,ST!$C$4:$F$298,4,FALSE),VLOOKUP(G16,ST!$C$4:$F$298,4,FALSE))</f>
        <v/>
      </c>
      <c r="BD16" s="57">
        <f>IF(O16="SC","Desconsiderar coluna ICMS ST",IF(O16="PR","Haverá ST", ))</f>
        <v/>
      </c>
      <c r="BE16" s="53">
        <f>W16</f>
        <v/>
      </c>
      <c r="BF16" s="53">
        <f>X16</f>
        <v/>
      </c>
      <c r="BG16" s="53">
        <f>AD16-AS16</f>
        <v/>
      </c>
      <c r="BH16" s="51">
        <f>$W$4+$X$4+AC16+$BJ$4+0.07</f>
        <v/>
      </c>
      <c r="BI16" s="53">
        <f>IF(BD16="Haverá ST",AJ16+AS16+AT16,AJ16+AS16)</f>
        <v/>
      </c>
      <c r="BJ16" s="53">
        <f>T16*$BJ$4</f>
        <v/>
      </c>
      <c r="BK16" s="53">
        <f>T16*$BK$4</f>
        <v/>
      </c>
      <c r="BL16" s="53">
        <f>BE16+BF16+AO16+BJ16+BK16+AD16</f>
        <v/>
      </c>
      <c r="BM16" s="53">
        <f>(T16-BL16)</f>
        <v/>
      </c>
    </row>
    <row r="17" ht="15.75" customHeight="1" s="218">
      <c r="A17" s="58">
        <f>A16+1</f>
        <v/>
      </c>
      <c r="B17" s="144">
        <f>BOM!B17</f>
        <v/>
      </c>
      <c r="C17" s="144">
        <f>BOM!C17</f>
        <v/>
      </c>
      <c r="D17" s="144">
        <f>BOM!D17</f>
        <v/>
      </c>
      <c r="E17" s="144">
        <f>BOM!E17</f>
        <v/>
      </c>
      <c r="F17" s="144">
        <f>BOM!F17</f>
        <v/>
      </c>
      <c r="G17" s="144">
        <f>BOM!G17</f>
        <v/>
      </c>
      <c r="H17" s="144">
        <f>BOM!H17</f>
        <v/>
      </c>
      <c r="I17" s="147">
        <f>I13*2</f>
        <v/>
      </c>
      <c r="J17" s="146">
        <f>BOM!J17</f>
        <v/>
      </c>
      <c r="K17" s="146">
        <f>BOM!K17</f>
        <v/>
      </c>
      <c r="L17" s="146">
        <f>BOM!L17</f>
        <v/>
      </c>
      <c r="M17" s="146">
        <f>BOM!M17</f>
        <v/>
      </c>
      <c r="N17" s="146">
        <f>BOM!N17</f>
        <v/>
      </c>
      <c r="O17" s="146">
        <f>BOM!O17</f>
        <v/>
      </c>
      <c r="P17" s="146">
        <f>BOM!P17</f>
        <v/>
      </c>
      <c r="Q17" s="46">
        <f>$F$97</f>
        <v/>
      </c>
      <c r="R17" s="46">
        <f>$F$98</f>
        <v/>
      </c>
      <c r="S17" s="48">
        <f>U17-(U17*R17)</f>
        <v/>
      </c>
      <c r="T17" s="48">
        <f>S17*I17</f>
        <v/>
      </c>
      <c r="U17" s="48">
        <f>(AN17)/(1-(BH17+Q17))</f>
        <v/>
      </c>
      <c r="V17" s="48">
        <f>U17*I17</f>
        <v/>
      </c>
      <c r="W17" s="49">
        <f>T17*$W$4</f>
        <v/>
      </c>
      <c r="X17" s="49">
        <f>T17*$X$4</f>
        <v/>
      </c>
      <c r="Y17" s="50">
        <f>M17</f>
        <v/>
      </c>
      <c r="Z17" s="9" t="n"/>
      <c r="AA17" s="9" t="n"/>
      <c r="AB17" s="9" t="n"/>
      <c r="AC17" s="51">
        <f t="array" ref="AC17">IF(I17&gt;0,VLOOKUP(Y17&amp;$P$88&amp;$P$89&amp;$P$90,Variáveis!$O$2:$S$300&amp;Variáveis!$P$2:$T$300&amp;Variáveis!$Q$2:$U$300&amp;Variáveis!$R$2:$V$300,5,FALSE),0)</f>
        <v/>
      </c>
      <c r="AD17" s="52">
        <f>T17*AC17</f>
        <v/>
      </c>
      <c r="AE17" s="53">
        <f>IF(AB17="não",((V17/(1-VLOOKUP(AA17,Variáveis!$AK$3:$AN$29,4,FALSE)))*VLOOKUP(AA17,Variáveis!$AK$3:$AN$29,4,FALSE))-AD17,0)</f>
        <v/>
      </c>
      <c r="AF17" s="53">
        <f>T17*$AF$4</f>
        <v/>
      </c>
      <c r="AG17" s="53">
        <f>IF(AB17="SIM","Cliente pode pagar DIFA na entrada", )</f>
        <v/>
      </c>
      <c r="AH17" s="54" t="n"/>
      <c r="AI17" s="53">
        <f>IF(K17="SIM",(J17*$F$102),J17)</f>
        <v/>
      </c>
      <c r="AJ17" s="53">
        <f>IF(L17="SIM",(AI17*$F$101),AI17)</f>
        <v/>
      </c>
      <c r="AK17" s="53">
        <f>AJ17-AS17</f>
        <v/>
      </c>
      <c r="AL17" s="53">
        <f>AJ17*I17</f>
        <v/>
      </c>
      <c r="AM17" s="53">
        <f>AK17*I17</f>
        <v/>
      </c>
      <c r="AN17" s="53">
        <f>AK17-AP17-AQ17</f>
        <v/>
      </c>
      <c r="AO17" s="53">
        <f>AN17*I17</f>
        <v/>
      </c>
      <c r="AP17" s="53">
        <f>$AP$4*AK17</f>
        <v/>
      </c>
      <c r="AQ17" s="53">
        <f>$AQ$4*AK17</f>
        <v/>
      </c>
      <c r="AR17" s="51">
        <f t="array" ref="AR17">VLOOKUP(M17&amp;N17&amp;O17&amp;P17,Variáveis!$A$2:$E$240&amp;Variáveis!$B$2:$F$240&amp;Variáveis!$C$2:$G$240&amp;Variáveis!$D$2:$H$240,5,FALSE)</f>
        <v/>
      </c>
      <c r="AS17" s="53">
        <f>((AJ17*(1-AR17))*AR17)</f>
        <v/>
      </c>
      <c r="AT17" s="53">
        <f>(((J17+(J17*AU17))*0.18)-(J17*AR17))</f>
        <v/>
      </c>
      <c r="AU17" s="55">
        <f>(((1+AV17)*(1-AR17))/(1-0.18)-1)</f>
        <v/>
      </c>
      <c r="AV17" s="55">
        <f>IF(BB17&gt;0,BB17,IF(BA17&gt;0,BA17,IF(AZ17&gt;0,AZ17,IF(AY17&gt;0,AY17,IF(AX17&gt;0,AX17)))))/100</f>
        <v/>
      </c>
      <c r="AW17" s="56">
        <f>VALUE(LEFT(G17,4))</f>
        <v/>
      </c>
      <c r="AX17" s="56">
        <f>VALUE(IFERROR(VLOOKUP(VALUE(LEFT(G17,4)),ST!$C$4:$E$300,3,FALSE),"0"))</f>
        <v/>
      </c>
      <c r="AY17" s="56">
        <f>VALUE(IFERROR(VLOOKUP(VALUE(LEFT(G17,5)),ST!$C$4:$E$300,3,FALSE),"0"))</f>
        <v/>
      </c>
      <c r="AZ17" s="56">
        <f>VALUE(IFERROR(VLOOKUP(VALUE(LEFT(G17,6)),ST!$C$4:$E$300,3,FALSE),"0"))</f>
        <v/>
      </c>
      <c r="BA17" s="56">
        <f>VALUE(IFERROR(VLOOKUP(VALUE(LEFT(G17,7)),ST!$C$4:$E$300,3,FALSE),"0"))</f>
        <v/>
      </c>
      <c r="BB17" s="56">
        <f>VALUE(IFERROR(VLOOKUP(G17,ST!$C$4:$E$400,3,FALSE),"0"))</f>
        <v/>
      </c>
      <c r="BC17" s="57">
        <f>IF(VLOOKUP(AW17,ST!$C$4:$F$298,4,FALSE)&lt;&gt;0,VLOOKUP(AW17,ST!$C$4:$F$298,4,FALSE),VLOOKUP(G17,ST!$C$4:$F$298,4,FALSE))</f>
        <v/>
      </c>
      <c r="BD17" s="57">
        <f>IF(O17="SC","Desconsiderar coluna ICMS ST",IF(O17="PR","Haverá ST", ))</f>
        <v/>
      </c>
      <c r="BE17" s="53">
        <f>W17</f>
        <v/>
      </c>
      <c r="BF17" s="53">
        <f>X17</f>
        <v/>
      </c>
      <c r="BG17" s="53">
        <f>AD17-AS17</f>
        <v/>
      </c>
      <c r="BH17" s="51">
        <f>$W$4+$X$4+AC17+$BJ$4+0.07</f>
        <v/>
      </c>
      <c r="BI17" s="53">
        <f>IF(BD17="Haverá ST",AJ17+AS17+AT17,AJ17+AS17)</f>
        <v/>
      </c>
      <c r="BJ17" s="53">
        <f>T17*$BJ$4</f>
        <v/>
      </c>
      <c r="BK17" s="53">
        <f>T17*$BK$4</f>
        <v/>
      </c>
      <c r="BL17" s="53">
        <f>BE17+BF17+AO17+BJ17+BK17+AD17</f>
        <v/>
      </c>
      <c r="BM17" s="53">
        <f>(T17-BL17)</f>
        <v/>
      </c>
    </row>
    <row r="18" ht="15.75" customHeight="1" s="218">
      <c r="A18" s="58">
        <f>A17+1</f>
        <v/>
      </c>
      <c r="B18" s="144">
        <f>BOM!B18</f>
        <v/>
      </c>
      <c r="C18" s="144">
        <f>BOM!C18</f>
        <v/>
      </c>
      <c r="D18" s="144">
        <f>BOM!D18</f>
        <v/>
      </c>
      <c r="E18" s="144">
        <f>BOM!E18</f>
        <v/>
      </c>
      <c r="F18" s="144">
        <f>BOM!F18</f>
        <v/>
      </c>
      <c r="G18" s="144">
        <f>BOM!G18</f>
        <v/>
      </c>
      <c r="H18" s="144">
        <f>BOM!H18</f>
        <v/>
      </c>
      <c r="I18" s="147" t="n">
        <v>0</v>
      </c>
      <c r="J18" s="146">
        <f>BOM!J18</f>
        <v/>
      </c>
      <c r="K18" s="146">
        <f>BOM!K18</f>
        <v/>
      </c>
      <c r="L18" s="146">
        <f>BOM!L18</f>
        <v/>
      </c>
      <c r="M18" s="146">
        <f>BOM!M18</f>
        <v/>
      </c>
      <c r="N18" s="146">
        <f>BOM!N18</f>
        <v/>
      </c>
      <c r="O18" s="146">
        <f>BOM!O18</f>
        <v/>
      </c>
      <c r="P18" s="146">
        <f>BOM!P18</f>
        <v/>
      </c>
      <c r="Q18" s="46">
        <f>$F$97</f>
        <v/>
      </c>
      <c r="R18" s="46">
        <f>$F$98</f>
        <v/>
      </c>
      <c r="S18" s="48">
        <f>U18-(U18*R18)</f>
        <v/>
      </c>
      <c r="T18" s="48">
        <f>S18*I18</f>
        <v/>
      </c>
      <c r="U18" s="48">
        <f>(AN18)/(1-(BH18+Q18))</f>
        <v/>
      </c>
      <c r="V18" s="48">
        <f>U18*I18</f>
        <v/>
      </c>
      <c r="W18" s="49">
        <f>T18*$W$4</f>
        <v/>
      </c>
      <c r="X18" s="49">
        <f>T18*$X$4</f>
        <v/>
      </c>
      <c r="Y18" s="50">
        <f>M18</f>
        <v/>
      </c>
      <c r="Z18" s="9" t="n"/>
      <c r="AA18" s="9" t="n"/>
      <c r="AB18" s="9" t="n"/>
      <c r="AC18" s="51">
        <f t="array" ref="AC18">IF(I18&gt;0,VLOOKUP(Y18&amp;$P$88&amp;$P$89&amp;$P$90,Variáveis!$O$2:$S$300&amp;Variáveis!$P$2:$T$300&amp;Variáveis!$Q$2:$U$300&amp;Variáveis!$R$2:$V$300,5,FALSE),0)</f>
        <v/>
      </c>
      <c r="AD18" s="52">
        <f>T18*AC18</f>
        <v/>
      </c>
      <c r="AE18" s="53">
        <f>IF(AB18="não",((V18/(1-VLOOKUP(AA18,Variáveis!$AK$3:$AN$29,4,FALSE)))*VLOOKUP(AA18,Variáveis!$AK$3:$AN$29,4,FALSE))-AD18,0)</f>
        <v/>
      </c>
      <c r="AF18" s="53">
        <f>T18*$AF$4</f>
        <v/>
      </c>
      <c r="AG18" s="53">
        <f>IF(AB18="SIM","Cliente pode pagar DIFA na entrada", )</f>
        <v/>
      </c>
      <c r="AH18" s="54" t="n"/>
      <c r="AI18" s="53">
        <f>IF(K18="SIM",(J18*$F$102),J18)</f>
        <v/>
      </c>
      <c r="AJ18" s="53">
        <f>IF(L18="SIM",(AI18*$F$101),AI18)</f>
        <v/>
      </c>
      <c r="AK18" s="53">
        <f>AJ18-AS18</f>
        <v/>
      </c>
      <c r="AL18" s="53">
        <f>AJ18*I18</f>
        <v/>
      </c>
      <c r="AM18" s="53">
        <f>AK18*I18</f>
        <v/>
      </c>
      <c r="AN18" s="53">
        <f>AK18-AP18-AQ18</f>
        <v/>
      </c>
      <c r="AO18" s="53">
        <f>AN18*I18</f>
        <v/>
      </c>
      <c r="AP18" s="53">
        <f>$AP$4*AK18</f>
        <v/>
      </c>
      <c r="AQ18" s="53">
        <f>$AQ$4*AK18</f>
        <v/>
      </c>
      <c r="AR18" s="51">
        <f t="array" ref="AR18">VLOOKUP(M18&amp;N18&amp;O18&amp;P18,Variáveis!$A$2:$E$240&amp;Variáveis!$B$2:$F$240&amp;Variáveis!$C$2:$G$240&amp;Variáveis!$D$2:$H$240,5,FALSE)</f>
        <v/>
      </c>
      <c r="AS18" s="53">
        <f>((AJ18*(1-AR18))*AR18)</f>
        <v/>
      </c>
      <c r="AT18" s="53">
        <f>(((J18+(J18*AU18))*0.18)-(J18*AR18))</f>
        <v/>
      </c>
      <c r="AU18" s="55">
        <f>(((1+AV18)*(1-AR18))/(1-0.18)-1)</f>
        <v/>
      </c>
      <c r="AV18" s="55">
        <f>IF(BB18&gt;0,BB18,IF(BA18&gt;0,BA18,IF(AZ18&gt;0,AZ18,IF(AY18&gt;0,AY18,IF(AX18&gt;0,AX18)))))/100</f>
        <v/>
      </c>
      <c r="AW18" s="56">
        <f>VALUE(LEFT(G18,4))</f>
        <v/>
      </c>
      <c r="AX18" s="56">
        <f>VALUE(IFERROR(VLOOKUP(VALUE(LEFT(G18,4)),ST!$C$4:$E$300,3,FALSE),"0"))</f>
        <v/>
      </c>
      <c r="AY18" s="56">
        <f>VALUE(IFERROR(VLOOKUP(VALUE(LEFT(G18,5)),ST!$C$4:$E$300,3,FALSE),"0"))</f>
        <v/>
      </c>
      <c r="AZ18" s="56">
        <f>VALUE(IFERROR(VLOOKUP(VALUE(LEFT(G18,6)),ST!$C$4:$E$300,3,FALSE),"0"))</f>
        <v/>
      </c>
      <c r="BA18" s="56">
        <f>VALUE(IFERROR(VLOOKUP(VALUE(LEFT(G18,7)),ST!$C$4:$E$300,3,FALSE),"0"))</f>
        <v/>
      </c>
      <c r="BB18" s="56">
        <f>VALUE(IFERROR(VLOOKUP(G18,ST!$C$4:$E$400,3,FALSE),"0"))</f>
        <v/>
      </c>
      <c r="BC18" s="57">
        <f>IF(VLOOKUP(AW18,ST!$C$4:$F$298,4,FALSE)&lt;&gt;0,VLOOKUP(AW18,ST!$C$4:$F$298,4,FALSE),VLOOKUP(G18,ST!$C$4:$F$298,4,FALSE))</f>
        <v/>
      </c>
      <c r="BD18" s="57">
        <f>IF(O18="SC","Desconsiderar coluna ICMS ST",IF(O18="PR","Haverá ST", ))</f>
        <v/>
      </c>
      <c r="BE18" s="53">
        <f>W18</f>
        <v/>
      </c>
      <c r="BF18" s="53">
        <f>X18</f>
        <v/>
      </c>
      <c r="BG18" s="53">
        <f>AD18-AS18</f>
        <v/>
      </c>
      <c r="BH18" s="51">
        <f>$W$4+$X$4+AC18+$BJ$4+0.07</f>
        <v/>
      </c>
      <c r="BI18" s="53">
        <f>IF(BD18="Haverá ST",AJ18+AS18+AT18,AJ18+AS18)</f>
        <v/>
      </c>
      <c r="BJ18" s="53">
        <f>T18*$BJ$4</f>
        <v/>
      </c>
      <c r="BK18" s="53">
        <f>T18*$BK$4</f>
        <v/>
      </c>
      <c r="BL18" s="53">
        <f>BE18+BF18+AO18+BJ18+BK18+AD18</f>
        <v/>
      </c>
      <c r="BM18" s="53">
        <f>(T18-BL18)</f>
        <v/>
      </c>
    </row>
    <row r="19" ht="15.75" customHeight="1" s="218">
      <c r="A19" s="58">
        <f>A18+1</f>
        <v/>
      </c>
      <c r="B19" s="144">
        <f>BOM!B19</f>
        <v/>
      </c>
      <c r="C19" s="144">
        <f>BOM!C19</f>
        <v/>
      </c>
      <c r="D19" s="144">
        <f>BOM!D19</f>
        <v/>
      </c>
      <c r="E19" s="144">
        <f>BOM!E19</f>
        <v/>
      </c>
      <c r="F19" s="144">
        <f>BOM!F19</f>
        <v/>
      </c>
      <c r="G19" s="144">
        <f>BOM!G19</f>
        <v/>
      </c>
      <c r="H19" s="144">
        <f>BOM!H19</f>
        <v/>
      </c>
      <c r="I19" s="147" t="n">
        <v>0</v>
      </c>
      <c r="J19" s="146">
        <f>BOM!J19</f>
        <v/>
      </c>
      <c r="K19" s="146">
        <f>BOM!K19</f>
        <v/>
      </c>
      <c r="L19" s="146">
        <f>BOM!L19</f>
        <v/>
      </c>
      <c r="M19" s="146">
        <f>BOM!M19</f>
        <v/>
      </c>
      <c r="N19" s="146">
        <f>BOM!N19</f>
        <v/>
      </c>
      <c r="O19" s="146">
        <f>BOM!O19</f>
        <v/>
      </c>
      <c r="P19" s="146">
        <f>BOM!P19</f>
        <v/>
      </c>
      <c r="Q19" s="46">
        <f>$F$97</f>
        <v/>
      </c>
      <c r="R19" s="46">
        <f>$F$98</f>
        <v/>
      </c>
      <c r="S19" s="48">
        <f>U19-(U19*R19)</f>
        <v/>
      </c>
      <c r="T19" s="48">
        <f>S19*I19</f>
        <v/>
      </c>
      <c r="U19" s="48">
        <f>(AN19)/(1-(BH19+Q19))</f>
        <v/>
      </c>
      <c r="V19" s="48">
        <f>U19*I19</f>
        <v/>
      </c>
      <c r="W19" s="49">
        <f>T19*$W$4</f>
        <v/>
      </c>
      <c r="X19" s="49">
        <f>T19*$X$4</f>
        <v/>
      </c>
      <c r="Y19" s="50">
        <f>M19</f>
        <v/>
      </c>
      <c r="Z19" s="9" t="n"/>
      <c r="AA19" s="9" t="n"/>
      <c r="AB19" s="9" t="n"/>
      <c r="AC19" s="51">
        <f t="array" ref="AC19">IF(I19&gt;0,VLOOKUP(Y19&amp;$P$88&amp;$P$89&amp;$P$90,Variáveis!$O$2:$S$300&amp;Variáveis!$P$2:$T$300&amp;Variáveis!$Q$2:$U$300&amp;Variáveis!$R$2:$V$300,5,FALSE),0)</f>
        <v/>
      </c>
      <c r="AD19" s="52">
        <f>T19*AC19</f>
        <v/>
      </c>
      <c r="AE19" s="53">
        <f>IF(AB19="não",((V19/(1-VLOOKUP(AA19,Variáveis!$AK$3:$AN$29,4,FALSE)))*VLOOKUP(AA19,Variáveis!$AK$3:$AN$29,4,FALSE))-AD19,0)</f>
        <v/>
      </c>
      <c r="AF19" s="53">
        <f>T19*$AF$4</f>
        <v/>
      </c>
      <c r="AG19" s="53">
        <f>IF(AB19="SIM","Cliente pode pagar DIFA na entrada", )</f>
        <v/>
      </c>
      <c r="AH19" s="54" t="n"/>
      <c r="AI19" s="53">
        <f>IF(K19="SIM",(J19*$F$102),J19)</f>
        <v/>
      </c>
      <c r="AJ19" s="53">
        <f>IF(L19="SIM",(AI19*$F$101),AI19)</f>
        <v/>
      </c>
      <c r="AK19" s="53">
        <f>AJ19-AS19</f>
        <v/>
      </c>
      <c r="AL19" s="53">
        <f>AJ19*I19</f>
        <v/>
      </c>
      <c r="AM19" s="53">
        <f>AK19*I19</f>
        <v/>
      </c>
      <c r="AN19" s="53">
        <f>AK19-AP19-AQ19</f>
        <v/>
      </c>
      <c r="AO19" s="53">
        <f>AN19*I19</f>
        <v/>
      </c>
      <c r="AP19" s="53">
        <f>$AP$4*AK19</f>
        <v/>
      </c>
      <c r="AQ19" s="53">
        <f>$AQ$4*AK19</f>
        <v/>
      </c>
      <c r="AR19" s="51">
        <f t="array" ref="AR19">VLOOKUP(M19&amp;N19&amp;O19&amp;P19,Variáveis!$A$2:$E$240&amp;Variáveis!$B$2:$F$240&amp;Variáveis!$C$2:$G$240&amp;Variáveis!$D$2:$H$240,5,FALSE)</f>
        <v/>
      </c>
      <c r="AS19" s="53">
        <f>((AJ19*(1-AR19))*AR19)</f>
        <v/>
      </c>
      <c r="AT19" s="53">
        <f>(((J19+(J19*AU19))*0.18)-(J19*AR19))</f>
        <v/>
      </c>
      <c r="AU19" s="55">
        <f>(((1+AV19)*(1-AR19))/(1-0.18)-1)</f>
        <v/>
      </c>
      <c r="AV19" s="55">
        <f>IF(BB19&gt;0,BB19,IF(BA19&gt;0,BA19,IF(AZ19&gt;0,AZ19,IF(AY19&gt;0,AY19,IF(AX19&gt;0,AX19)))))/100</f>
        <v/>
      </c>
      <c r="AW19" s="56">
        <f>VALUE(LEFT(G19,4))</f>
        <v/>
      </c>
      <c r="AX19" s="56">
        <f>VALUE(IFERROR(VLOOKUP(VALUE(LEFT(G19,4)),ST!$C$4:$E$300,3,FALSE),"0"))</f>
        <v/>
      </c>
      <c r="AY19" s="56">
        <f>VALUE(IFERROR(VLOOKUP(VALUE(LEFT(G19,5)),ST!$C$4:$E$300,3,FALSE),"0"))</f>
        <v/>
      </c>
      <c r="AZ19" s="56">
        <f>VALUE(IFERROR(VLOOKUP(VALUE(LEFT(G19,6)),ST!$C$4:$E$300,3,FALSE),"0"))</f>
        <v/>
      </c>
      <c r="BA19" s="56">
        <f>VALUE(IFERROR(VLOOKUP(VALUE(LEFT(G19,7)),ST!$C$4:$E$300,3,FALSE),"0"))</f>
        <v/>
      </c>
      <c r="BB19" s="56">
        <f>VALUE(IFERROR(VLOOKUP(G19,ST!$C$4:$E$400,3,FALSE),"0"))</f>
        <v/>
      </c>
      <c r="BC19" s="57">
        <f>IF(VLOOKUP(AW19,ST!$C$4:$F$298,4,FALSE)&lt;&gt;0,VLOOKUP(AW19,ST!$C$4:$F$298,4,FALSE),VLOOKUP(G19,ST!$C$4:$F$298,4,FALSE))</f>
        <v/>
      </c>
      <c r="BD19" s="57">
        <f>IF(O19="SC","Desconsiderar coluna ICMS ST",IF(O19="PR","Haverá ST", ))</f>
        <v/>
      </c>
      <c r="BE19" s="53">
        <f>W19</f>
        <v/>
      </c>
      <c r="BF19" s="53">
        <f>X19</f>
        <v/>
      </c>
      <c r="BG19" s="53">
        <f>AD19-AS19</f>
        <v/>
      </c>
      <c r="BH19" s="51">
        <f>$W$4+$X$4+AC19+$BJ$4+0.07</f>
        <v/>
      </c>
      <c r="BI19" s="53">
        <f>IF(BD19="Haverá ST",AJ19+AS19+AT19,AJ19+AS19)</f>
        <v/>
      </c>
      <c r="BJ19" s="53">
        <f>T19*$BJ$4</f>
        <v/>
      </c>
      <c r="BK19" s="53">
        <f>T19*$BK$4</f>
        <v/>
      </c>
      <c r="BL19" s="53">
        <f>BE19+BF19+AO19+BJ19+BK19+AD19</f>
        <v/>
      </c>
      <c r="BM19" s="53">
        <f>(T19-BL19)</f>
        <v/>
      </c>
    </row>
    <row r="20" ht="15.75" customHeight="1" s="218">
      <c r="A20" s="58">
        <f>A19+1</f>
        <v/>
      </c>
      <c r="B20" s="144">
        <f>BOM!B20</f>
        <v/>
      </c>
      <c r="C20" s="144">
        <f>BOM!C20</f>
        <v/>
      </c>
      <c r="D20" s="144">
        <f>BOM!D20</f>
        <v/>
      </c>
      <c r="E20" s="144">
        <f>BOM!E20</f>
        <v/>
      </c>
      <c r="F20" s="144">
        <f>BOM!F20</f>
        <v/>
      </c>
      <c r="G20" s="144">
        <f>BOM!G20</f>
        <v/>
      </c>
      <c r="H20" s="144">
        <f>BOM!H20</f>
        <v/>
      </c>
      <c r="I20" s="147" t="n">
        <v>0</v>
      </c>
      <c r="J20" s="146">
        <f>BOM!J20</f>
        <v/>
      </c>
      <c r="K20" s="146">
        <f>BOM!K20</f>
        <v/>
      </c>
      <c r="L20" s="146">
        <f>BOM!L20</f>
        <v/>
      </c>
      <c r="M20" s="146">
        <f>BOM!M20</f>
        <v/>
      </c>
      <c r="N20" s="146">
        <f>BOM!N20</f>
        <v/>
      </c>
      <c r="O20" s="146">
        <f>BOM!O20</f>
        <v/>
      </c>
      <c r="P20" s="146">
        <f>BOM!P20</f>
        <v/>
      </c>
      <c r="Q20" s="46">
        <f>$F$97</f>
        <v/>
      </c>
      <c r="R20" s="46">
        <f>$F$98</f>
        <v/>
      </c>
      <c r="S20" s="48">
        <f>U20-(U20*R20)</f>
        <v/>
      </c>
      <c r="T20" s="48">
        <f>S20*I20</f>
        <v/>
      </c>
      <c r="U20" s="48">
        <f>(AN20)/(1-(BH20+Q20))</f>
        <v/>
      </c>
      <c r="V20" s="48">
        <f>U20*I20</f>
        <v/>
      </c>
      <c r="W20" s="49">
        <f>T20*$W$4</f>
        <v/>
      </c>
      <c r="X20" s="49">
        <f>T20*$X$4</f>
        <v/>
      </c>
      <c r="Y20" s="50">
        <f>M20</f>
        <v/>
      </c>
      <c r="Z20" s="9" t="n"/>
      <c r="AA20" s="9" t="n"/>
      <c r="AB20" s="9" t="n"/>
      <c r="AC20" s="51">
        <f t="array" ref="AC20">IF(I20&gt;0,VLOOKUP(Y20&amp;$P$88&amp;$P$89&amp;$P$90,Variáveis!$O$2:$S$300&amp;Variáveis!$P$2:$T$300&amp;Variáveis!$Q$2:$U$300&amp;Variáveis!$R$2:$V$300,5,FALSE),0)</f>
        <v/>
      </c>
      <c r="AD20" s="52">
        <f>T20*AC20</f>
        <v/>
      </c>
      <c r="AE20" s="53">
        <f>IF(AB20="não",((V20/(1-VLOOKUP(AA20,Variáveis!$AK$3:$AN$29,4,FALSE)))*VLOOKUP(AA20,Variáveis!$AK$3:$AN$29,4,FALSE))-AD20,0)</f>
        <v/>
      </c>
      <c r="AF20" s="53">
        <f>T20*$AF$4</f>
        <v/>
      </c>
      <c r="AG20" s="53">
        <f>IF(AB20="SIM","Cliente pode pagar DIFA na entrada", )</f>
        <v/>
      </c>
      <c r="AH20" s="54" t="n"/>
      <c r="AI20" s="53">
        <f>IF(K20="SIM",(J20*$F$102),J20)</f>
        <v/>
      </c>
      <c r="AJ20" s="53">
        <f>IF(L20="SIM",(AI20*$F$101),AI20)</f>
        <v/>
      </c>
      <c r="AK20" s="53">
        <f>AJ20-AS20</f>
        <v/>
      </c>
      <c r="AL20" s="53">
        <f>AJ20*I20</f>
        <v/>
      </c>
      <c r="AM20" s="53">
        <f>AK20*I20</f>
        <v/>
      </c>
      <c r="AN20" s="53">
        <f>AK20-AP20-AQ20</f>
        <v/>
      </c>
      <c r="AO20" s="53">
        <f>AN20*I20</f>
        <v/>
      </c>
      <c r="AP20" s="53">
        <f>$AP$4*AK20</f>
        <v/>
      </c>
      <c r="AQ20" s="53">
        <f>$AQ$4*AK20</f>
        <v/>
      </c>
      <c r="AR20" s="51">
        <f t="array" ref="AR20">VLOOKUP(M20&amp;N20&amp;O20&amp;P20,Variáveis!$A$2:$E$240&amp;Variáveis!$B$2:$F$240&amp;Variáveis!$C$2:$G$240&amp;Variáveis!$D$2:$H$240,5,FALSE)</f>
        <v/>
      </c>
      <c r="AS20" s="53">
        <f>((AJ20*(1-AR20))*AR20)</f>
        <v/>
      </c>
      <c r="AT20" s="53">
        <f>(((J20+(J20*AU20))*0.18)-(J20*AR20))</f>
        <v/>
      </c>
      <c r="AU20" s="55">
        <f>(((1+AV20)*(1-AR20))/(1-0.18)-1)</f>
        <v/>
      </c>
      <c r="AV20" s="55">
        <f>IF(BB20&gt;0,BB20,IF(BA20&gt;0,BA20,IF(AZ20&gt;0,AZ20,IF(AY20&gt;0,AY20,IF(AX20&gt;0,AX20)))))/100</f>
        <v/>
      </c>
      <c r="AW20" s="56">
        <f>VALUE(LEFT(G20,4))</f>
        <v/>
      </c>
      <c r="AX20" s="56">
        <f>VALUE(IFERROR(VLOOKUP(VALUE(LEFT(G20,4)),ST!$C$4:$E$300,3,FALSE),"0"))</f>
        <v/>
      </c>
      <c r="AY20" s="56">
        <f>VALUE(IFERROR(VLOOKUP(VALUE(LEFT(G20,5)),ST!$C$4:$E$300,3,FALSE),"0"))</f>
        <v/>
      </c>
      <c r="AZ20" s="56">
        <f>VALUE(IFERROR(VLOOKUP(VALUE(LEFT(G20,6)),ST!$C$4:$E$300,3,FALSE),"0"))</f>
        <v/>
      </c>
      <c r="BA20" s="56">
        <f>VALUE(IFERROR(VLOOKUP(VALUE(LEFT(G20,7)),ST!$C$4:$E$300,3,FALSE),"0"))</f>
        <v/>
      </c>
      <c r="BB20" s="56">
        <f>VALUE(IFERROR(VLOOKUP(G20,ST!$C$4:$E$400,3,FALSE),"0"))</f>
        <v/>
      </c>
      <c r="BC20" s="57">
        <f>IF(VLOOKUP(AW20,ST!$C$4:$F$298,4,FALSE)&lt;&gt;0,VLOOKUP(AW20,ST!$C$4:$F$298,4,FALSE),VLOOKUP(G20,ST!$C$4:$F$298,4,FALSE))</f>
        <v/>
      </c>
      <c r="BD20" s="57">
        <f>IF(O20="SC","Desconsiderar coluna ICMS ST",IF(O20="PR","Haverá ST", ))</f>
        <v/>
      </c>
      <c r="BE20" s="53">
        <f>W20</f>
        <v/>
      </c>
      <c r="BF20" s="53">
        <f>X20</f>
        <v/>
      </c>
      <c r="BG20" s="53">
        <f>AD20-AS20</f>
        <v/>
      </c>
      <c r="BH20" s="51">
        <f>$W$4+$X$4+AC20+$BJ$4+0.07</f>
        <v/>
      </c>
      <c r="BI20" s="53">
        <f>IF(BD20="Haverá ST",AJ20+AS20+AT20,AJ20+AS20)</f>
        <v/>
      </c>
      <c r="BJ20" s="53">
        <f>T20*$BJ$4</f>
        <v/>
      </c>
      <c r="BK20" s="53">
        <f>T20*$BK$4</f>
        <v/>
      </c>
      <c r="BL20" s="53">
        <f>BE20+BF20+AO20+BJ20+BK20+AD20</f>
        <v/>
      </c>
      <c r="BM20" s="53">
        <f>(T20-BL20)</f>
        <v/>
      </c>
    </row>
    <row r="21" ht="15.75" customHeight="1" s="218">
      <c r="A21" s="58">
        <f>A20+1</f>
        <v/>
      </c>
      <c r="B21" s="144">
        <f>BOM!B21</f>
        <v/>
      </c>
      <c r="C21" s="144">
        <f>BOM!C21</f>
        <v/>
      </c>
      <c r="D21" s="144">
        <f>BOM!D21</f>
        <v/>
      </c>
      <c r="E21" s="144">
        <f>BOM!E21</f>
        <v/>
      </c>
      <c r="F21" s="144">
        <f>BOM!F21</f>
        <v/>
      </c>
      <c r="G21" s="144">
        <f>BOM!G21</f>
        <v/>
      </c>
      <c r="H21" s="144">
        <f>BOM!H21</f>
        <v/>
      </c>
      <c r="I21" s="147" t="n">
        <v>0</v>
      </c>
      <c r="J21" s="146">
        <f>BOM!J21</f>
        <v/>
      </c>
      <c r="K21" s="146">
        <f>BOM!K21</f>
        <v/>
      </c>
      <c r="L21" s="146">
        <f>BOM!L21</f>
        <v/>
      </c>
      <c r="M21" s="146">
        <f>BOM!M21</f>
        <v/>
      </c>
      <c r="N21" s="146">
        <f>BOM!N21</f>
        <v/>
      </c>
      <c r="O21" s="146">
        <f>BOM!O21</f>
        <v/>
      </c>
      <c r="P21" s="146">
        <f>BOM!P21</f>
        <v/>
      </c>
      <c r="Q21" s="46">
        <f>$F$97</f>
        <v/>
      </c>
      <c r="R21" s="46">
        <f>$F$98</f>
        <v/>
      </c>
      <c r="S21" s="48">
        <f>U21-(U21*R21)</f>
        <v/>
      </c>
      <c r="T21" s="48">
        <f>S21*I21</f>
        <v/>
      </c>
      <c r="U21" s="48">
        <f>(AN21)/(1-(BH21+Q21))</f>
        <v/>
      </c>
      <c r="V21" s="48">
        <f>U21*I21</f>
        <v/>
      </c>
      <c r="W21" s="49">
        <f>T21*$W$4</f>
        <v/>
      </c>
      <c r="X21" s="49">
        <f>T21*$X$4</f>
        <v/>
      </c>
      <c r="Y21" s="50">
        <f>M21</f>
        <v/>
      </c>
      <c r="Z21" s="9" t="n"/>
      <c r="AA21" s="9" t="n"/>
      <c r="AB21" s="9" t="n"/>
      <c r="AC21" s="51">
        <f t="array" ref="AC21">IF(I21&gt;0,VLOOKUP(Y21&amp;$P$88&amp;$P$89&amp;$P$90,Variáveis!$O$2:$S$300&amp;Variáveis!$P$2:$T$300&amp;Variáveis!$Q$2:$U$300&amp;Variáveis!$R$2:$V$300,5,FALSE),0)</f>
        <v/>
      </c>
      <c r="AD21" s="52">
        <f>T21*AC21</f>
        <v/>
      </c>
      <c r="AE21" s="53">
        <f>IF(AB21="não",((V21/(1-VLOOKUP(AA21,Variáveis!$AK$3:$AN$29,4,FALSE)))*VLOOKUP(AA21,Variáveis!$AK$3:$AN$29,4,FALSE))-AD21,0)</f>
        <v/>
      </c>
      <c r="AF21" s="53">
        <f>T21*$AF$4</f>
        <v/>
      </c>
      <c r="AG21" s="53">
        <f>IF(AB21="SIM","Cliente pode pagar DIFA na entrada", )</f>
        <v/>
      </c>
      <c r="AH21" s="54" t="n"/>
      <c r="AI21" s="53">
        <f>IF(K21="SIM",(J21*$F$102),J21)</f>
        <v/>
      </c>
      <c r="AJ21" s="53">
        <f>IF(L21="SIM",(AI21*$F$101),AI21)</f>
        <v/>
      </c>
      <c r="AK21" s="53">
        <f>AJ21-AS21</f>
        <v/>
      </c>
      <c r="AL21" s="53">
        <f>AJ21*I21</f>
        <v/>
      </c>
      <c r="AM21" s="53">
        <f>AK21*I21</f>
        <v/>
      </c>
      <c r="AN21" s="53">
        <f>AK21-AP21-AQ21</f>
        <v/>
      </c>
      <c r="AO21" s="53">
        <f>AN21*I21</f>
        <v/>
      </c>
      <c r="AP21" s="53">
        <f>$AP$4*AK21</f>
        <v/>
      </c>
      <c r="AQ21" s="53">
        <f>$AQ$4*AK21</f>
        <v/>
      </c>
      <c r="AR21" s="51">
        <f t="array" ref="AR21">VLOOKUP(M21&amp;N21&amp;O21&amp;P21,Variáveis!$A$2:$E$240&amp;Variáveis!$B$2:$F$240&amp;Variáveis!$C$2:$G$240&amp;Variáveis!$D$2:$H$240,5,FALSE)</f>
        <v/>
      </c>
      <c r="AS21" s="53">
        <f>((AJ21*(1-AR21))*AR21)</f>
        <v/>
      </c>
      <c r="AT21" s="53">
        <f>(((J21+(J21*AU21))*0.18)-(J21*AR21))</f>
        <v/>
      </c>
      <c r="AU21" s="55">
        <f>(((1+AV21)*(1-AR21))/(1-0.18)-1)</f>
        <v/>
      </c>
      <c r="AV21" s="55">
        <f>IF(BB21&gt;0,BB21,IF(BA21&gt;0,BA21,IF(AZ21&gt;0,AZ21,IF(AY21&gt;0,AY21,IF(AX21&gt;0,AX21)))))/100</f>
        <v/>
      </c>
      <c r="AW21" s="56">
        <f>VALUE(LEFT(G21,4))</f>
        <v/>
      </c>
      <c r="AX21" s="56">
        <f>VALUE(IFERROR(VLOOKUP(VALUE(LEFT(G21,4)),ST!$C$4:$E$300,3,FALSE),"0"))</f>
        <v/>
      </c>
      <c r="AY21" s="56">
        <f>VALUE(IFERROR(VLOOKUP(VALUE(LEFT(G21,5)),ST!$C$4:$E$300,3,FALSE),"0"))</f>
        <v/>
      </c>
      <c r="AZ21" s="56">
        <f>VALUE(IFERROR(VLOOKUP(VALUE(LEFT(G21,6)),ST!$C$4:$E$300,3,FALSE),"0"))</f>
        <v/>
      </c>
      <c r="BA21" s="56">
        <f>VALUE(IFERROR(VLOOKUP(VALUE(LEFT(G21,7)),ST!$C$4:$E$300,3,FALSE),"0"))</f>
        <v/>
      </c>
      <c r="BB21" s="56">
        <f>VALUE(IFERROR(VLOOKUP(G21,ST!$C$4:$E$400,3,FALSE),"0"))</f>
        <v/>
      </c>
      <c r="BC21" s="57">
        <f>IF(VLOOKUP(AW21,ST!$C$4:$F$298,4,FALSE)&lt;&gt;0,VLOOKUP(AW21,ST!$C$4:$F$298,4,FALSE),VLOOKUP(G21,ST!$C$4:$F$298,4,FALSE))</f>
        <v/>
      </c>
      <c r="BD21" s="57">
        <f>IF(O21="SC","Desconsiderar coluna ICMS ST",IF(O21="PR","Haverá ST", ))</f>
        <v/>
      </c>
      <c r="BE21" s="53">
        <f>W21</f>
        <v/>
      </c>
      <c r="BF21" s="53">
        <f>X21</f>
        <v/>
      </c>
      <c r="BG21" s="53">
        <f>AD21-AS21</f>
        <v/>
      </c>
      <c r="BH21" s="51">
        <f>$W$4+$X$4+AC21+$BJ$4+0.07</f>
        <v/>
      </c>
      <c r="BI21" s="53">
        <f>IF(BD21="Haverá ST",AJ21+AS21+AT21,AJ21+AS21)</f>
        <v/>
      </c>
      <c r="BJ21" s="53">
        <f>T21*$BJ$4</f>
        <v/>
      </c>
      <c r="BK21" s="53">
        <f>T21*$BK$4</f>
        <v/>
      </c>
      <c r="BL21" s="53">
        <f>BE21+BF21+AO21+BJ21+BK21+AD21</f>
        <v/>
      </c>
      <c r="BM21" s="53">
        <f>(T21-BL21)</f>
        <v/>
      </c>
    </row>
    <row r="22" ht="15.75" customHeight="1" s="218">
      <c r="A22" s="58">
        <f>A21+1</f>
        <v/>
      </c>
      <c r="B22" s="144">
        <f>BOM!B22</f>
        <v/>
      </c>
      <c r="C22" s="144">
        <f>BOM!C22</f>
        <v/>
      </c>
      <c r="D22" s="144">
        <f>BOM!D22</f>
        <v/>
      </c>
      <c r="E22" s="144">
        <f>BOM!E22</f>
        <v/>
      </c>
      <c r="F22" s="144">
        <f>BOM!F22</f>
        <v/>
      </c>
      <c r="G22" s="144">
        <f>BOM!G22</f>
        <v/>
      </c>
      <c r="H22" s="144">
        <f>BOM!H22</f>
        <v/>
      </c>
      <c r="I22" s="147" t="n">
        <v>0</v>
      </c>
      <c r="J22" s="146">
        <f>BOM!J22</f>
        <v/>
      </c>
      <c r="K22" s="146">
        <f>BOM!K22</f>
        <v/>
      </c>
      <c r="L22" s="146">
        <f>BOM!L22</f>
        <v/>
      </c>
      <c r="M22" s="146">
        <f>BOM!M22</f>
        <v/>
      </c>
      <c r="N22" s="146">
        <f>BOM!N22</f>
        <v/>
      </c>
      <c r="O22" s="146">
        <f>BOM!O22</f>
        <v/>
      </c>
      <c r="P22" s="146">
        <f>BOM!P22</f>
        <v/>
      </c>
      <c r="Q22" s="46">
        <f>$F$97</f>
        <v/>
      </c>
      <c r="R22" s="46">
        <f>$F$98</f>
        <v/>
      </c>
      <c r="S22" s="48">
        <f>U22-(U22*R22)</f>
        <v/>
      </c>
      <c r="T22" s="48">
        <f>S22*I22</f>
        <v/>
      </c>
      <c r="U22" s="48">
        <f>(AN22)/(1-(BH22+Q22))</f>
        <v/>
      </c>
      <c r="V22" s="48">
        <f>U22*I22</f>
        <v/>
      </c>
      <c r="W22" s="49">
        <f>T22*$W$4</f>
        <v/>
      </c>
      <c r="X22" s="49">
        <f>T22*$X$4</f>
        <v/>
      </c>
      <c r="Y22" s="50">
        <f>M22</f>
        <v/>
      </c>
      <c r="Z22" s="9" t="n"/>
      <c r="AA22" s="9" t="n"/>
      <c r="AB22" s="9" t="n"/>
      <c r="AC22" s="51">
        <f t="array" ref="AC22">IF(I22&gt;0,VLOOKUP(Y22&amp;$P$88&amp;$P$89&amp;$P$90,Variáveis!$O$2:$S$300&amp;Variáveis!$P$2:$T$300&amp;Variáveis!$Q$2:$U$300&amp;Variáveis!$R$2:$V$300,5,FALSE),0)</f>
        <v/>
      </c>
      <c r="AD22" s="52">
        <f>T22*AC22</f>
        <v/>
      </c>
      <c r="AE22" s="53">
        <f>IF(AB22="não",((V22/(1-VLOOKUP(AA22,Variáveis!$AK$3:$AN$29,4,FALSE)))*VLOOKUP(AA22,Variáveis!$AK$3:$AN$29,4,FALSE))-AD22,0)</f>
        <v/>
      </c>
      <c r="AF22" s="53">
        <f>T22*$AF$4</f>
        <v/>
      </c>
      <c r="AG22" s="53">
        <f>IF(AB22="SIM","Cliente pode pagar DIFA na entrada", )</f>
        <v/>
      </c>
      <c r="AH22" s="54" t="n"/>
      <c r="AI22" s="53">
        <f>IF(K22="SIM",(J22*$F$102),J22)</f>
        <v/>
      </c>
      <c r="AJ22" s="53">
        <f>IF(L22="SIM",(AI22*$F$101),AI22)</f>
        <v/>
      </c>
      <c r="AK22" s="53">
        <f>AJ22-AS22</f>
        <v/>
      </c>
      <c r="AL22" s="53">
        <f>AJ22*I22</f>
        <v/>
      </c>
      <c r="AM22" s="53">
        <f>AK22*I22</f>
        <v/>
      </c>
      <c r="AN22" s="53">
        <f>AK22-AP22-AQ22</f>
        <v/>
      </c>
      <c r="AO22" s="53">
        <f>AN22*I22</f>
        <v/>
      </c>
      <c r="AP22" s="53">
        <f>$AP$4*AK22</f>
        <v/>
      </c>
      <c r="AQ22" s="53">
        <f>$AQ$4*AK22</f>
        <v/>
      </c>
      <c r="AR22" s="51">
        <f t="array" ref="AR22">VLOOKUP(M22&amp;N22&amp;O22&amp;P22,Variáveis!$A$2:$E$240&amp;Variáveis!$B$2:$F$240&amp;Variáveis!$C$2:$G$240&amp;Variáveis!$D$2:$H$240,5,FALSE)</f>
        <v/>
      </c>
      <c r="AS22" s="53">
        <f>((AJ22*(1-AR22))*AR22)</f>
        <v/>
      </c>
      <c r="AT22" s="53">
        <f>(((J22+(J22*AU22))*0.18)-(J22*AR22))</f>
        <v/>
      </c>
      <c r="AU22" s="55">
        <f>(((1+AV22)*(1-AR22))/(1-0.18)-1)</f>
        <v/>
      </c>
      <c r="AV22" s="55">
        <f>IF(BB22&gt;0,BB22,IF(BA22&gt;0,BA22,IF(AZ22&gt;0,AZ22,IF(AY22&gt;0,AY22,IF(AX22&gt;0,AX22)))))/100</f>
        <v/>
      </c>
      <c r="AW22" s="56">
        <f>VALUE(LEFT(G22,4))</f>
        <v/>
      </c>
      <c r="AX22" s="56">
        <f>VALUE(IFERROR(VLOOKUP(VALUE(LEFT(G22,4)),ST!$C$4:$E$300,3,FALSE),"0"))</f>
        <v/>
      </c>
      <c r="AY22" s="56">
        <f>VALUE(IFERROR(VLOOKUP(VALUE(LEFT(G22,5)),ST!$C$4:$E$300,3,FALSE),"0"))</f>
        <v/>
      </c>
      <c r="AZ22" s="56">
        <f>VALUE(IFERROR(VLOOKUP(VALUE(LEFT(G22,6)),ST!$C$4:$E$300,3,FALSE),"0"))</f>
        <v/>
      </c>
      <c r="BA22" s="56">
        <f>VALUE(IFERROR(VLOOKUP(VALUE(LEFT(G22,7)),ST!$C$4:$E$300,3,FALSE),"0"))</f>
        <v/>
      </c>
      <c r="BB22" s="56">
        <f>VALUE(IFERROR(VLOOKUP(G22,ST!$C$4:$E$400,3,FALSE),"0"))</f>
        <v/>
      </c>
      <c r="BC22" s="57">
        <f>IF(VLOOKUP(AW22,ST!$C$4:$F$298,4,FALSE)&lt;&gt;0,VLOOKUP(AW22,ST!$C$4:$F$298,4,FALSE),VLOOKUP(G22,ST!$C$4:$F$298,4,FALSE))</f>
        <v/>
      </c>
      <c r="BD22" s="57">
        <f>IF(O22="SC","Desconsiderar coluna ICMS ST",IF(O22="PR","Haverá ST", ))</f>
        <v/>
      </c>
      <c r="BE22" s="53">
        <f>W22</f>
        <v/>
      </c>
      <c r="BF22" s="53">
        <f>X22</f>
        <v/>
      </c>
      <c r="BG22" s="53">
        <f>AD22-AS22</f>
        <v/>
      </c>
      <c r="BH22" s="51">
        <f>$W$4+$X$4+AC22+$BJ$4+0.07</f>
        <v/>
      </c>
      <c r="BI22" s="53">
        <f>IF(BD22="Haverá ST",AJ22+AS22+AT22,AJ22+AS22)</f>
        <v/>
      </c>
      <c r="BJ22" s="53">
        <f>T22*$BJ$4</f>
        <v/>
      </c>
      <c r="BK22" s="53">
        <f>T22*$BK$4</f>
        <v/>
      </c>
      <c r="BL22" s="53">
        <f>BE22+BF22+AO22+BJ22+BK22+AD22</f>
        <v/>
      </c>
      <c r="BM22" s="53">
        <f>(T22-BL22)</f>
        <v/>
      </c>
    </row>
    <row r="23" ht="15.75" customHeight="1" s="218">
      <c r="A23" s="58">
        <f>A22+1</f>
        <v/>
      </c>
      <c r="B23" s="144">
        <f>BOM!B23</f>
        <v/>
      </c>
      <c r="C23" s="144">
        <f>BOM!C23</f>
        <v/>
      </c>
      <c r="D23" s="144">
        <f>BOM!D23</f>
        <v/>
      </c>
      <c r="E23" s="144">
        <f>BOM!E23</f>
        <v/>
      </c>
      <c r="F23" s="39">
        <f>BOM!F23</f>
        <v/>
      </c>
      <c r="G23" s="144">
        <f>BOM!G23</f>
        <v/>
      </c>
      <c r="H23" s="144">
        <f>BOM!H23</f>
        <v/>
      </c>
      <c r="I23" s="148" t="n">
        <v>0</v>
      </c>
      <c r="J23" s="144" t="n">
        <v>0</v>
      </c>
      <c r="K23" s="146">
        <f>BOM!K23</f>
        <v/>
      </c>
      <c r="L23" s="146">
        <f>BOM!L23</f>
        <v/>
      </c>
      <c r="M23" s="146">
        <f>BOM!M23</f>
        <v/>
      </c>
      <c r="N23" s="146">
        <f>BOM!N23</f>
        <v/>
      </c>
      <c r="O23" s="146">
        <f>BOM!O23</f>
        <v/>
      </c>
      <c r="P23" s="146">
        <f>BOM!P23</f>
        <v/>
      </c>
      <c r="Q23" s="46">
        <f>$F$97</f>
        <v/>
      </c>
      <c r="R23" s="46">
        <f>$F$98</f>
        <v/>
      </c>
      <c r="S23" s="48">
        <f>U23-(U23*R23)</f>
        <v/>
      </c>
      <c r="T23" s="48">
        <f>S23*I23</f>
        <v/>
      </c>
      <c r="U23" s="48">
        <f>(AN23)/(1-(BH23+Q23))</f>
        <v/>
      </c>
      <c r="V23" s="48">
        <f>U23*I23</f>
        <v/>
      </c>
      <c r="W23" s="49">
        <f>T23*$W$4</f>
        <v/>
      </c>
      <c r="X23" s="49">
        <f>T23*$X$4</f>
        <v/>
      </c>
      <c r="Y23" s="50">
        <f>M23</f>
        <v/>
      </c>
      <c r="Z23" s="9" t="n"/>
      <c r="AA23" s="9" t="n"/>
      <c r="AB23" s="9" t="n"/>
      <c r="AC23" s="51">
        <f t="array" ref="AC23">IF(I23&gt;0,VLOOKUP(Y23&amp;$P$88&amp;$P$89&amp;$P$90,Variáveis!$O$2:$S$300&amp;Variáveis!$P$2:$T$300&amp;Variáveis!$Q$2:$U$300&amp;Variáveis!$R$2:$V$300,5,FALSE),0)</f>
        <v/>
      </c>
      <c r="AD23" s="52">
        <f>T23*AC23</f>
        <v/>
      </c>
      <c r="AE23" s="53">
        <f>IF(AB23="não",((V23/(1-VLOOKUP(AA23,Variáveis!$AK$3:$AN$29,4,FALSE)))*VLOOKUP(AA23,Variáveis!$AK$3:$AN$29,4,FALSE))-AD23,0)</f>
        <v/>
      </c>
      <c r="AF23" s="53">
        <f>T23*$AF$4</f>
        <v/>
      </c>
      <c r="AG23" s="53">
        <f>IF(AB23="SIM","Cliente pode pagar DIFA na entrada", )</f>
        <v/>
      </c>
      <c r="AH23" s="54" t="n"/>
      <c r="AI23" s="53">
        <f>IF(K23="SIM",(J23*$F$102),J23)</f>
        <v/>
      </c>
      <c r="AJ23" s="53">
        <f>IF(L23="SIM",(AI23*$F$101),AI23)</f>
        <v/>
      </c>
      <c r="AK23" s="53">
        <f>AJ23-AS23</f>
        <v/>
      </c>
      <c r="AL23" s="53">
        <f>AJ23*I23</f>
        <v/>
      </c>
      <c r="AM23" s="53">
        <f>AK23*I23</f>
        <v/>
      </c>
      <c r="AN23" s="53">
        <f>AK23-AP23-AQ23</f>
        <v/>
      </c>
      <c r="AO23" s="53">
        <f>AN23*I23</f>
        <v/>
      </c>
      <c r="AP23" s="53">
        <f>$AP$4*AK23</f>
        <v/>
      </c>
      <c r="AQ23" s="53">
        <f>$AQ$4*AK23</f>
        <v/>
      </c>
      <c r="AR23" s="51">
        <f t="array" ref="AR23">VLOOKUP(M23&amp;N23&amp;O23&amp;P23,Variáveis!$A$2:$E$240&amp;Variáveis!$B$2:$F$240&amp;Variáveis!$C$2:$G$240&amp;Variáveis!$D$2:$H$240,5,FALSE)</f>
        <v/>
      </c>
      <c r="AS23" s="53">
        <f>((AJ23*(1-AR23))*AR23)</f>
        <v/>
      </c>
      <c r="AT23" s="53">
        <f>(((J23+(J23*AU23))*0.18)-(J23*AR23))</f>
        <v/>
      </c>
      <c r="AU23" s="55">
        <f>(((1+AV23)*(1-AR23))/(1-0.18)-1)</f>
        <v/>
      </c>
      <c r="AV23" s="55">
        <f>IF(BB23&gt;0,BB23,IF(BA23&gt;0,BA23,IF(AZ23&gt;0,AZ23,IF(AY23&gt;0,AY23,IF(AX23&gt;0,AX23)))))/100</f>
        <v/>
      </c>
      <c r="AW23" s="56">
        <f>VALUE(LEFT(G23,4))</f>
        <v/>
      </c>
      <c r="AX23" s="56">
        <f>VALUE(IFERROR(VLOOKUP(VALUE(LEFT(G23,4)),ST!$C$4:$E$300,3,FALSE),"0"))</f>
        <v/>
      </c>
      <c r="AY23" s="56">
        <f>VALUE(IFERROR(VLOOKUP(VALUE(LEFT(G23,5)),ST!$C$4:$E$300,3,FALSE),"0"))</f>
        <v/>
      </c>
      <c r="AZ23" s="56">
        <f>VALUE(IFERROR(VLOOKUP(VALUE(LEFT(G23,6)),ST!$C$4:$E$300,3,FALSE),"0"))</f>
        <v/>
      </c>
      <c r="BA23" s="56">
        <f>VALUE(IFERROR(VLOOKUP(VALUE(LEFT(G23,7)),ST!$C$4:$E$300,3,FALSE),"0"))</f>
        <v/>
      </c>
      <c r="BB23" s="56">
        <f>VALUE(IFERROR(VLOOKUP(G23,ST!$C$4:$E$400,3,FALSE),"0"))</f>
        <v/>
      </c>
      <c r="BC23" s="57">
        <f>IF(VLOOKUP(AW23,ST!$C$4:$F$298,4,FALSE)&lt;&gt;0,VLOOKUP(AW23,ST!$C$4:$F$298,4,FALSE),VLOOKUP(G23,ST!$C$4:$F$298,4,FALSE))</f>
        <v/>
      </c>
      <c r="BD23" s="57">
        <f>IF(O23="SC","Desconsiderar coluna ICMS ST",IF(O23="PR","Haverá ST", ))</f>
        <v/>
      </c>
      <c r="BE23" s="53">
        <f>W23</f>
        <v/>
      </c>
      <c r="BF23" s="53">
        <f>X23</f>
        <v/>
      </c>
      <c r="BG23" s="53">
        <f>AD23-AS23</f>
        <v/>
      </c>
      <c r="BH23" s="51">
        <f>$W$4+$X$4+AC23+$BJ$4+0.07</f>
        <v/>
      </c>
      <c r="BI23" s="53">
        <f>IF(BD23="Haverá ST",AJ23+AS23+AT23,AJ23+AS23)</f>
        <v/>
      </c>
      <c r="BJ23" s="53">
        <f>T23*$BJ$4</f>
        <v/>
      </c>
      <c r="BK23" s="53">
        <f>T23*$BK$4</f>
        <v/>
      </c>
      <c r="BL23" s="53">
        <f>BE23+BF23+AO23+BJ23+BK23+AD23</f>
        <v/>
      </c>
      <c r="BM23" s="53">
        <f>(T23-BL23)</f>
        <v/>
      </c>
    </row>
    <row r="24" ht="15.75" customHeight="1" s="218">
      <c r="A24" s="58">
        <f>A23+1</f>
        <v/>
      </c>
      <c r="B24" s="144">
        <f>BOM!B24</f>
        <v/>
      </c>
      <c r="C24" s="144">
        <f>BOM!C24</f>
        <v/>
      </c>
      <c r="D24" s="144">
        <f>BOM!D24</f>
        <v/>
      </c>
      <c r="E24" s="144">
        <f>BOM!E24</f>
        <v/>
      </c>
      <c r="F24" s="144">
        <f>BOM!F24</f>
        <v/>
      </c>
      <c r="G24" s="144">
        <f>BOM!G24</f>
        <v/>
      </c>
      <c r="H24" s="144">
        <f>BOM!H24</f>
        <v/>
      </c>
      <c r="I24" s="147">
        <f>I23</f>
        <v/>
      </c>
      <c r="J24" s="146">
        <f>BOM!J24</f>
        <v/>
      </c>
      <c r="K24" s="146">
        <f>BOM!K24</f>
        <v/>
      </c>
      <c r="L24" s="146">
        <f>BOM!L24</f>
        <v/>
      </c>
      <c r="M24" s="146">
        <f>BOM!M24</f>
        <v/>
      </c>
      <c r="N24" s="146">
        <f>BOM!N24</f>
        <v/>
      </c>
      <c r="O24" s="146">
        <f>BOM!O24</f>
        <v/>
      </c>
      <c r="P24" s="146">
        <f>BOM!P24</f>
        <v/>
      </c>
      <c r="Q24" s="46">
        <f>$F$97</f>
        <v/>
      </c>
      <c r="R24" s="46">
        <f>$F$98</f>
        <v/>
      </c>
      <c r="S24" s="48">
        <f>U24-(U24*R24)</f>
        <v/>
      </c>
      <c r="T24" s="48">
        <f>S24*I24</f>
        <v/>
      </c>
      <c r="U24" s="48">
        <f>(AN24)/(1-(BH24+Q24))</f>
        <v/>
      </c>
      <c r="V24" s="48">
        <f>U24*I24</f>
        <v/>
      </c>
      <c r="W24" s="49">
        <f>T24*$W$4</f>
        <v/>
      </c>
      <c r="X24" s="49">
        <f>T24*$X$4</f>
        <v/>
      </c>
      <c r="Y24" s="50">
        <f>M24</f>
        <v/>
      </c>
      <c r="Z24" s="9" t="n"/>
      <c r="AA24" s="9" t="n"/>
      <c r="AB24" s="9" t="n"/>
      <c r="AC24" s="51">
        <f t="array" ref="AC24">IF(I24&gt;0,VLOOKUP(Y24&amp;$P$88&amp;$P$89&amp;$P$90,Variáveis!$O$2:$S$300&amp;Variáveis!$P$2:$T$300&amp;Variáveis!$Q$2:$U$300&amp;Variáveis!$R$2:$V$300,5,FALSE),0)</f>
        <v/>
      </c>
      <c r="AD24" s="52">
        <f>T24*AC24</f>
        <v/>
      </c>
      <c r="AE24" s="53">
        <f>IF(AB24="não",((V24/(1-VLOOKUP(AA24,Variáveis!$AK$3:$AN$29,4,FALSE)))*VLOOKUP(AA24,Variáveis!$AK$3:$AN$29,4,FALSE))-AD24,0)</f>
        <v/>
      </c>
      <c r="AF24" s="53">
        <f>T24*$AF$4</f>
        <v/>
      </c>
      <c r="AG24" s="53">
        <f>IF(AB24="SIM","Cliente pode pagar DIFA na entrada", )</f>
        <v/>
      </c>
      <c r="AH24" s="54" t="n"/>
      <c r="AI24" s="53">
        <f>IF(K24="SIM",(J24*$F$102),J24)</f>
        <v/>
      </c>
      <c r="AJ24" s="53">
        <f>IF(L24="SIM",(AI24*$F$101),AI24)</f>
        <v/>
      </c>
      <c r="AK24" s="53">
        <f>AJ24-AS24</f>
        <v/>
      </c>
      <c r="AL24" s="53">
        <f>AJ24*I24</f>
        <v/>
      </c>
      <c r="AM24" s="53">
        <f>AK24*I24</f>
        <v/>
      </c>
      <c r="AN24" s="53">
        <f>AK24-AP24-AQ24</f>
        <v/>
      </c>
      <c r="AO24" s="53">
        <f>AN24*I24</f>
        <v/>
      </c>
      <c r="AP24" s="53">
        <f>$AP$4*AK24</f>
        <v/>
      </c>
      <c r="AQ24" s="53">
        <f>$AQ$4*AK24</f>
        <v/>
      </c>
      <c r="AR24" s="51">
        <f t="array" ref="AR24">VLOOKUP(M24&amp;N24&amp;O24&amp;P24,Variáveis!$A$2:$E$240&amp;Variáveis!$B$2:$F$240&amp;Variáveis!$C$2:$G$240&amp;Variáveis!$D$2:$H$240,5,FALSE)</f>
        <v/>
      </c>
      <c r="AS24" s="53">
        <f>((AJ24*(1-AR24))*AR24)</f>
        <v/>
      </c>
      <c r="AT24" s="53">
        <f>(((J24+(J24*AU24))*0.18)-(J24*AR24))</f>
        <v/>
      </c>
      <c r="AU24" s="55">
        <f>(((1+AV24)*(1-AR24))/(1-0.18)-1)</f>
        <v/>
      </c>
      <c r="AV24" s="55">
        <f>IF(BB24&gt;0,BB24,IF(BA24&gt;0,BA24,IF(AZ24&gt;0,AZ24,IF(AY24&gt;0,AY24,IF(AX24&gt;0,AX24)))))/100</f>
        <v/>
      </c>
      <c r="AW24" s="56">
        <f>VALUE(LEFT(G24,4))</f>
        <v/>
      </c>
      <c r="AX24" s="56">
        <f>VALUE(IFERROR(VLOOKUP(VALUE(LEFT(G24,4)),ST!$C$4:$E$300,3,FALSE),"0"))</f>
        <v/>
      </c>
      <c r="AY24" s="56">
        <f>VALUE(IFERROR(VLOOKUP(VALUE(LEFT(G24,5)),ST!$C$4:$E$300,3,FALSE),"0"))</f>
        <v/>
      </c>
      <c r="AZ24" s="56">
        <f>VALUE(IFERROR(VLOOKUP(VALUE(LEFT(G24,6)),ST!$C$4:$E$300,3,FALSE),"0"))</f>
        <v/>
      </c>
      <c r="BA24" s="56">
        <f>VALUE(IFERROR(VLOOKUP(VALUE(LEFT(G24,7)),ST!$C$4:$E$300,3,FALSE),"0"))</f>
        <v/>
      </c>
      <c r="BB24" s="56">
        <f>VALUE(IFERROR(VLOOKUP(G24,ST!$C$4:$E$400,3,FALSE),"0"))</f>
        <v/>
      </c>
      <c r="BC24" s="57">
        <f>IF(VLOOKUP(AW24,ST!$C$4:$F$298,4,FALSE)&lt;&gt;0,VLOOKUP(AW24,ST!$C$4:$F$298,4,FALSE),VLOOKUP(G24,ST!$C$4:$F$298,4,FALSE))</f>
        <v/>
      </c>
      <c r="BD24" s="57">
        <f>IF(O24="SC","Desconsiderar coluna ICMS ST",IF(O24="PR","Haverá ST", ))</f>
        <v/>
      </c>
      <c r="BE24" s="53">
        <f>W24</f>
        <v/>
      </c>
      <c r="BF24" s="53">
        <f>X24</f>
        <v/>
      </c>
      <c r="BG24" s="53">
        <f>AD24-AS24</f>
        <v/>
      </c>
      <c r="BH24" s="51">
        <f>$W$4+$X$4+AC24+$BJ$4+0.07</f>
        <v/>
      </c>
      <c r="BI24" s="53">
        <f>IF(BD24="Haverá ST",AJ24+AS24+AT24,AJ24+AS24)</f>
        <v/>
      </c>
      <c r="BJ24" s="53">
        <f>T24*$BJ$4</f>
        <v/>
      </c>
      <c r="BK24" s="53">
        <f>T24*$BK$4</f>
        <v/>
      </c>
      <c r="BL24" s="53">
        <f>BE24+BF24+AO24+BJ24+BK24+AD24</f>
        <v/>
      </c>
      <c r="BM24" s="53">
        <f>(T24-BL24)</f>
        <v/>
      </c>
    </row>
    <row r="25" ht="15.75" customHeight="1" s="218">
      <c r="A25" s="58">
        <f>A24+1</f>
        <v/>
      </c>
      <c r="B25" s="144">
        <f>BOM!B25</f>
        <v/>
      </c>
      <c r="C25" s="144">
        <f>BOM!C25</f>
        <v/>
      </c>
      <c r="D25" s="144">
        <f>BOM!D25</f>
        <v/>
      </c>
      <c r="E25" s="144">
        <f>BOM!E25</f>
        <v/>
      </c>
      <c r="F25" s="144">
        <f>BOM!F25</f>
        <v/>
      </c>
      <c r="G25" s="144">
        <f>BOM!G25</f>
        <v/>
      </c>
      <c r="H25" s="144">
        <f>BOM!H25</f>
        <v/>
      </c>
      <c r="I25" s="147" t="n">
        <v>0</v>
      </c>
      <c r="J25" s="146">
        <f>BOM!J25</f>
        <v/>
      </c>
      <c r="K25" s="146">
        <f>BOM!K25</f>
        <v/>
      </c>
      <c r="L25" s="146">
        <f>BOM!L25</f>
        <v/>
      </c>
      <c r="M25" s="146">
        <f>BOM!M25</f>
        <v/>
      </c>
      <c r="N25" s="146">
        <f>BOM!N25</f>
        <v/>
      </c>
      <c r="O25" s="146">
        <f>BOM!O25</f>
        <v/>
      </c>
      <c r="P25" s="146">
        <f>BOM!P25</f>
        <v/>
      </c>
      <c r="Q25" s="46">
        <f>$F$97</f>
        <v/>
      </c>
      <c r="R25" s="46">
        <f>$F$98</f>
        <v/>
      </c>
      <c r="S25" s="48">
        <f>U25-(U25*R25)</f>
        <v/>
      </c>
      <c r="T25" s="48">
        <f>S25*I25</f>
        <v/>
      </c>
      <c r="U25" s="48">
        <f>(AN25)/(1-(BH25+Q25))</f>
        <v/>
      </c>
      <c r="V25" s="48">
        <f>U25*I25</f>
        <v/>
      </c>
      <c r="W25" s="49">
        <f>T25*$W$4</f>
        <v/>
      </c>
      <c r="X25" s="49">
        <f>T25*$X$4</f>
        <v/>
      </c>
      <c r="Y25" s="50">
        <f>M25</f>
        <v/>
      </c>
      <c r="Z25" s="9" t="n"/>
      <c r="AA25" s="9" t="n"/>
      <c r="AB25" s="9" t="n"/>
      <c r="AC25" s="51">
        <f t="array" ref="AC25">IF(I25&gt;0,VLOOKUP(Y25&amp;$P$88&amp;$P$89&amp;$P$90,Variáveis!$O$2:$S$300&amp;Variáveis!$P$2:$T$300&amp;Variáveis!$Q$2:$U$300&amp;Variáveis!$R$2:$V$300,5,FALSE),0)</f>
        <v/>
      </c>
      <c r="AD25" s="52">
        <f>T25*AC25</f>
        <v/>
      </c>
      <c r="AE25" s="53">
        <f>IF(AB25="não",((V25/(1-VLOOKUP(AA25,Variáveis!$AK$3:$AN$29,4,FALSE)))*VLOOKUP(AA25,Variáveis!$AK$3:$AN$29,4,FALSE))-AD25,0)</f>
        <v/>
      </c>
      <c r="AF25" s="53">
        <f>T25*$AF$4</f>
        <v/>
      </c>
      <c r="AG25" s="53">
        <f>IF(AB25="SIM","Cliente pode pagar DIFA na entrada", )</f>
        <v/>
      </c>
      <c r="AH25" s="54" t="n"/>
      <c r="AI25" s="53">
        <f>IF(K25="SIM",(J25*$F$102),J25)</f>
        <v/>
      </c>
      <c r="AJ25" s="53">
        <f>IF(L25="SIM",(AI25*$F$101),AI25)</f>
        <v/>
      </c>
      <c r="AK25" s="53">
        <f>AJ25-AS25</f>
        <v/>
      </c>
      <c r="AL25" s="53">
        <f>AJ25*I25</f>
        <v/>
      </c>
      <c r="AM25" s="53">
        <f>AK25*I25</f>
        <v/>
      </c>
      <c r="AN25" s="53">
        <f>AK25-AP25-AQ25</f>
        <v/>
      </c>
      <c r="AO25" s="53">
        <f>AN25*I25</f>
        <v/>
      </c>
      <c r="AP25" s="53">
        <f>$AP$4*AK25</f>
        <v/>
      </c>
      <c r="AQ25" s="53">
        <f>$AQ$4*AK25</f>
        <v/>
      </c>
      <c r="AR25" s="51">
        <f t="array" ref="AR25">VLOOKUP(M25&amp;N25&amp;O25&amp;P25,Variáveis!$A$2:$E$240&amp;Variáveis!$B$2:$F$240&amp;Variáveis!$C$2:$G$240&amp;Variáveis!$D$2:$H$240,5,FALSE)</f>
        <v/>
      </c>
      <c r="AS25" s="53">
        <f>((AJ25*(1-AR25))*AR25)</f>
        <v/>
      </c>
      <c r="AT25" s="53">
        <f>(((J25+(J25*AU25))*0.18)-(J25*AR25))</f>
        <v/>
      </c>
      <c r="AU25" s="55">
        <f>(((1+AV25)*(1-AR25))/(1-0.18)-1)</f>
        <v/>
      </c>
      <c r="AV25" s="55">
        <f>IF(BB25&gt;0,BB25,IF(BA25&gt;0,BA25,IF(AZ25&gt;0,AZ25,IF(AY25&gt;0,AY25,IF(AX25&gt;0,AX25)))))/100</f>
        <v/>
      </c>
      <c r="AW25" s="56">
        <f>VALUE(LEFT(G25,4))</f>
        <v/>
      </c>
      <c r="AX25" s="56">
        <f>VALUE(IFERROR(VLOOKUP(VALUE(LEFT(G25,4)),ST!$C$4:$E$300,3,FALSE),"0"))</f>
        <v/>
      </c>
      <c r="AY25" s="56">
        <f>VALUE(IFERROR(VLOOKUP(VALUE(LEFT(G25,5)),ST!$C$4:$E$300,3,FALSE),"0"))</f>
        <v/>
      </c>
      <c r="AZ25" s="56">
        <f>VALUE(IFERROR(VLOOKUP(VALUE(LEFT(G25,6)),ST!$C$4:$E$300,3,FALSE),"0"))</f>
        <v/>
      </c>
      <c r="BA25" s="56">
        <f>VALUE(IFERROR(VLOOKUP(VALUE(LEFT(G25,7)),ST!$C$4:$E$300,3,FALSE),"0"))</f>
        <v/>
      </c>
      <c r="BB25" s="56">
        <f>VALUE(IFERROR(VLOOKUP(G25,ST!$C$4:$E$400,3,FALSE),"0"))</f>
        <v/>
      </c>
      <c r="BC25" s="57">
        <f>IF(VLOOKUP(AW25,ST!$C$4:$F$298,4,FALSE)&lt;&gt;0,VLOOKUP(AW25,ST!$C$4:$F$298,4,FALSE),VLOOKUP(G25,ST!$C$4:$F$298,4,FALSE))</f>
        <v/>
      </c>
      <c r="BD25" s="57">
        <f>IF(O25="SC","Desconsiderar coluna ICMS ST",IF(O25="PR","Haverá ST", ))</f>
        <v/>
      </c>
      <c r="BE25" s="53">
        <f>W25</f>
        <v/>
      </c>
      <c r="BF25" s="53">
        <f>X25</f>
        <v/>
      </c>
      <c r="BG25" s="53">
        <f>AD25-AS25</f>
        <v/>
      </c>
      <c r="BH25" s="51">
        <f>$W$4+$X$4+AC25+$BJ$4+0.07</f>
        <v/>
      </c>
      <c r="BI25" s="53">
        <f>IF(BD25="Haverá ST",AJ25+AS25+AT25,AJ25+AS25)</f>
        <v/>
      </c>
      <c r="BJ25" s="53">
        <f>T25*$BJ$4</f>
        <v/>
      </c>
      <c r="BK25" s="53">
        <f>T25*$BK$4</f>
        <v/>
      </c>
      <c r="BL25" s="53">
        <f>BE25+BF25+AO25+BJ25+BK25+AD25</f>
        <v/>
      </c>
      <c r="BM25" s="53">
        <f>(T25-BL25)</f>
        <v/>
      </c>
    </row>
    <row r="26" ht="15.75" customHeight="1" s="218">
      <c r="A26" s="58">
        <f>A25+1</f>
        <v/>
      </c>
      <c r="B26" s="144">
        <f>BOM!B26</f>
        <v/>
      </c>
      <c r="C26" s="144">
        <f>BOM!C26</f>
        <v/>
      </c>
      <c r="D26" s="144">
        <f>BOM!D26</f>
        <v/>
      </c>
      <c r="E26" s="144">
        <f>BOM!E26</f>
        <v/>
      </c>
      <c r="F26" s="144">
        <f>BOM!F26</f>
        <v/>
      </c>
      <c r="G26" s="144">
        <f>BOM!G26</f>
        <v/>
      </c>
      <c r="H26" s="144">
        <f>BOM!H26</f>
        <v/>
      </c>
      <c r="I26" s="147">
        <f>I23*1</f>
        <v/>
      </c>
      <c r="J26" s="146">
        <f>BOM!J26</f>
        <v/>
      </c>
      <c r="K26" s="146">
        <f>BOM!K26</f>
        <v/>
      </c>
      <c r="L26" s="146">
        <f>BOM!L26</f>
        <v/>
      </c>
      <c r="M26" s="146">
        <f>BOM!M26</f>
        <v/>
      </c>
      <c r="N26" s="146">
        <f>BOM!N26</f>
        <v/>
      </c>
      <c r="O26" s="146">
        <f>BOM!O26</f>
        <v/>
      </c>
      <c r="P26" s="146">
        <f>BOM!P26</f>
        <v/>
      </c>
      <c r="Q26" s="46">
        <f>$F$97</f>
        <v/>
      </c>
      <c r="R26" s="46">
        <f>$F$98</f>
        <v/>
      </c>
      <c r="S26" s="48">
        <f>U26-(U26*R26)</f>
        <v/>
      </c>
      <c r="T26" s="48">
        <f>S26*I26</f>
        <v/>
      </c>
      <c r="U26" s="48">
        <f>(AN26)/(1-(BH26+Q26))</f>
        <v/>
      </c>
      <c r="V26" s="48">
        <f>U26*I26</f>
        <v/>
      </c>
      <c r="W26" s="49">
        <f>T26*$W$4</f>
        <v/>
      </c>
      <c r="X26" s="49">
        <f>T26*$X$4</f>
        <v/>
      </c>
      <c r="Y26" s="50">
        <f>M26</f>
        <v/>
      </c>
      <c r="Z26" s="9" t="n"/>
      <c r="AA26" s="9" t="n"/>
      <c r="AB26" s="9" t="n"/>
      <c r="AC26" s="51">
        <f t="array" ref="AC26">IF(I26&gt;0,VLOOKUP(Y26&amp;$P$88&amp;$P$89&amp;$P$90,Variáveis!$O$2:$S$300&amp;Variáveis!$P$2:$T$300&amp;Variáveis!$Q$2:$U$300&amp;Variáveis!$R$2:$V$300,5,FALSE),0)</f>
        <v/>
      </c>
      <c r="AD26" s="52">
        <f>T26*AC26</f>
        <v/>
      </c>
      <c r="AE26" s="53">
        <f>IF(AB26="não",((V26/(1-VLOOKUP(AA26,Variáveis!$AK$3:$AN$29,4,FALSE)))*VLOOKUP(AA26,Variáveis!$AK$3:$AN$29,4,FALSE))-AD26,0)</f>
        <v/>
      </c>
      <c r="AF26" s="53">
        <f>T26*$AF$4</f>
        <v/>
      </c>
      <c r="AG26" s="53">
        <f>IF(AB26="SIM","Cliente pode pagar DIFA na entrada", )</f>
        <v/>
      </c>
      <c r="AH26" s="54" t="n"/>
      <c r="AI26" s="53">
        <f>IF(K26="SIM",(J26*$F$102),J26)</f>
        <v/>
      </c>
      <c r="AJ26" s="53">
        <f>IF(L26="SIM",(AI26*$F$101),AI26)</f>
        <v/>
      </c>
      <c r="AK26" s="53">
        <f>AJ26-AS26</f>
        <v/>
      </c>
      <c r="AL26" s="53">
        <f>AJ26*I26</f>
        <v/>
      </c>
      <c r="AM26" s="53">
        <f>AK26*I26</f>
        <v/>
      </c>
      <c r="AN26" s="53">
        <f>AK26-AP26-AQ26</f>
        <v/>
      </c>
      <c r="AO26" s="53">
        <f>AN26*I26</f>
        <v/>
      </c>
      <c r="AP26" s="53">
        <f>$AP$4*AK26</f>
        <v/>
      </c>
      <c r="AQ26" s="53">
        <f>$AQ$4*AK26</f>
        <v/>
      </c>
      <c r="AR26" s="51">
        <f t="array" ref="AR26">VLOOKUP(M26&amp;N26&amp;O26&amp;P26,Variáveis!$A$2:$E$240&amp;Variáveis!$B$2:$F$240&amp;Variáveis!$C$2:$G$240&amp;Variáveis!$D$2:$H$240,5,FALSE)</f>
        <v/>
      </c>
      <c r="AS26" s="53">
        <f>((AJ26*(1-AR26))*AR26)</f>
        <v/>
      </c>
      <c r="AT26" s="53">
        <f>(((J26+(J26*AU26))*0.18)-(J26*AR26))</f>
        <v/>
      </c>
      <c r="AU26" s="55">
        <f>(((1+AV26)*(1-AR26))/(1-0.18)-1)</f>
        <v/>
      </c>
      <c r="AV26" s="55">
        <f>IF(BB26&gt;0,BB26,IF(BA26&gt;0,BA26,IF(AZ26&gt;0,AZ26,IF(AY26&gt;0,AY26,IF(AX26&gt;0,AX26)))))/100</f>
        <v/>
      </c>
      <c r="AW26" s="56">
        <f>VALUE(LEFT(G26,4))</f>
        <v/>
      </c>
      <c r="AX26" s="56">
        <f>VALUE(IFERROR(VLOOKUP(VALUE(LEFT(G26,4)),ST!$C$4:$E$300,3,FALSE),"0"))</f>
        <v/>
      </c>
      <c r="AY26" s="56">
        <f>VALUE(IFERROR(VLOOKUP(VALUE(LEFT(G26,5)),ST!$C$4:$E$300,3,FALSE),"0"))</f>
        <v/>
      </c>
      <c r="AZ26" s="56">
        <f>VALUE(IFERROR(VLOOKUP(VALUE(LEFT(G26,6)),ST!$C$4:$E$300,3,FALSE),"0"))</f>
        <v/>
      </c>
      <c r="BA26" s="56">
        <f>VALUE(IFERROR(VLOOKUP(VALUE(LEFT(G26,7)),ST!$C$4:$E$300,3,FALSE),"0"))</f>
        <v/>
      </c>
      <c r="BB26" s="56">
        <f>VALUE(IFERROR(VLOOKUP(G26,ST!$C$4:$E$400,3,FALSE),"0"))</f>
        <v/>
      </c>
      <c r="BC26" s="57">
        <f>IF(VLOOKUP(AW26,ST!$C$4:$F$298,4,FALSE)&lt;&gt;0,VLOOKUP(AW26,ST!$C$4:$F$298,4,FALSE),VLOOKUP(G26,ST!$C$4:$F$298,4,FALSE))</f>
        <v/>
      </c>
      <c r="BD26" s="57">
        <f>IF(O26="SC","Desconsiderar coluna ICMS ST",IF(O26="PR","Haverá ST", ))</f>
        <v/>
      </c>
      <c r="BE26" s="53">
        <f>W26</f>
        <v/>
      </c>
      <c r="BF26" s="53">
        <f>X26</f>
        <v/>
      </c>
      <c r="BG26" s="53">
        <f>AD26-AS26</f>
        <v/>
      </c>
      <c r="BH26" s="51">
        <f>$W$4+$X$4+AC26+$BJ$4+0.07</f>
        <v/>
      </c>
      <c r="BI26" s="53">
        <f>IF(BD26="Haverá ST",AJ26+AS26+AT26,AJ26+AS26)</f>
        <v/>
      </c>
      <c r="BJ26" s="53">
        <f>T26*$BJ$4</f>
        <v/>
      </c>
      <c r="BK26" s="53">
        <f>T26*$BK$4</f>
        <v/>
      </c>
      <c r="BL26" s="53">
        <f>BE26+BF26+AO26+BJ26+BK26+AD26</f>
        <v/>
      </c>
      <c r="BM26" s="53">
        <f>(T26-BL26)</f>
        <v/>
      </c>
    </row>
    <row r="27" ht="15.75" customHeight="1" s="218">
      <c r="A27" s="58">
        <f>A26+1</f>
        <v/>
      </c>
      <c r="B27" s="144">
        <f>BOM!B27</f>
        <v/>
      </c>
      <c r="C27" s="144">
        <f>BOM!C27</f>
        <v/>
      </c>
      <c r="D27" s="144">
        <f>BOM!D27</f>
        <v/>
      </c>
      <c r="E27" s="144">
        <f>BOM!E27</f>
        <v/>
      </c>
      <c r="F27" s="144">
        <f>BOM!F27</f>
        <v/>
      </c>
      <c r="G27" s="144">
        <f>BOM!G27</f>
        <v/>
      </c>
      <c r="H27" s="144">
        <f>BOM!H27</f>
        <v/>
      </c>
      <c r="I27" s="147">
        <f>I23*1</f>
        <v/>
      </c>
      <c r="J27" s="146">
        <f>BOM!J27</f>
        <v/>
      </c>
      <c r="K27" s="146">
        <f>BOM!K27</f>
        <v/>
      </c>
      <c r="L27" s="146">
        <f>BOM!L27</f>
        <v/>
      </c>
      <c r="M27" s="146">
        <f>BOM!M27</f>
        <v/>
      </c>
      <c r="N27" s="146">
        <f>BOM!N27</f>
        <v/>
      </c>
      <c r="O27" s="146">
        <f>BOM!O27</f>
        <v/>
      </c>
      <c r="P27" s="146">
        <f>BOM!P27</f>
        <v/>
      </c>
      <c r="Q27" s="46">
        <f>$F$97</f>
        <v/>
      </c>
      <c r="R27" s="46">
        <f>$F$98</f>
        <v/>
      </c>
      <c r="S27" s="48">
        <f>U27-(U27*R27)</f>
        <v/>
      </c>
      <c r="T27" s="48">
        <f>S27*I27</f>
        <v/>
      </c>
      <c r="U27" s="48">
        <f>(AN27)/(1-(BH27+Q27))</f>
        <v/>
      </c>
      <c r="V27" s="48">
        <f>U27*I27</f>
        <v/>
      </c>
      <c r="W27" s="49">
        <f>T27*$W$4</f>
        <v/>
      </c>
      <c r="X27" s="49">
        <f>T27*$X$4</f>
        <v/>
      </c>
      <c r="Y27" s="50">
        <f>M27</f>
        <v/>
      </c>
      <c r="Z27" s="9" t="n"/>
      <c r="AA27" s="9" t="n"/>
      <c r="AB27" s="9" t="n"/>
      <c r="AC27" s="51">
        <f t="array" ref="AC27">IF(I27&gt;0,VLOOKUP(Y27&amp;$P$88&amp;$P$89&amp;$P$90,Variáveis!$O$2:$S$300&amp;Variáveis!$P$2:$T$300&amp;Variáveis!$Q$2:$U$300&amp;Variáveis!$R$2:$V$300,5,FALSE),0)</f>
        <v/>
      </c>
      <c r="AD27" s="52">
        <f>T27*AC27</f>
        <v/>
      </c>
      <c r="AE27" s="53">
        <f>IF(AB27="não",((V27/(1-VLOOKUP(AA27,Variáveis!$AK$3:$AN$29,4,FALSE)))*VLOOKUP(AA27,Variáveis!$AK$3:$AN$29,4,FALSE))-AD27,0)</f>
        <v/>
      </c>
      <c r="AF27" s="53">
        <f>T27*$AF$4</f>
        <v/>
      </c>
      <c r="AG27" s="53">
        <f>IF(AB27="SIM","Cliente pode pagar DIFA na entrada", )</f>
        <v/>
      </c>
      <c r="AH27" s="54" t="n"/>
      <c r="AI27" s="53">
        <f>IF(K27="SIM",(J27*$F$102),J27)</f>
        <v/>
      </c>
      <c r="AJ27" s="53">
        <f>IF(L27="SIM",(AI27*$F$101),AI27)</f>
        <v/>
      </c>
      <c r="AK27" s="53">
        <f>AJ27-AS27</f>
        <v/>
      </c>
      <c r="AL27" s="53">
        <f>AJ27*I27</f>
        <v/>
      </c>
      <c r="AM27" s="53">
        <f>AK27*I27</f>
        <v/>
      </c>
      <c r="AN27" s="53">
        <f>AK27-AP27-AQ27</f>
        <v/>
      </c>
      <c r="AO27" s="53">
        <f>AN27*I27</f>
        <v/>
      </c>
      <c r="AP27" s="53">
        <f>$AP$4*AK27</f>
        <v/>
      </c>
      <c r="AQ27" s="53">
        <f>$AQ$4*AK27</f>
        <v/>
      </c>
      <c r="AR27" s="51">
        <f t="array" ref="AR27">VLOOKUP(M27&amp;N27&amp;O27&amp;P27,Variáveis!$A$2:$E$240&amp;Variáveis!$B$2:$F$240&amp;Variáveis!$C$2:$G$240&amp;Variáveis!$D$2:$H$240,5,FALSE)</f>
        <v/>
      </c>
      <c r="AS27" s="53">
        <f>((AJ27*(1-AR27))*AR27)</f>
        <v/>
      </c>
      <c r="AT27" s="53">
        <f>(((J27+(J27*AU27))*0.18)-(J27*AR27))</f>
        <v/>
      </c>
      <c r="AU27" s="55">
        <f>(((1+AV27)*(1-AR27))/(1-0.18)-1)</f>
        <v/>
      </c>
      <c r="AV27" s="55">
        <f>IF(BB27&gt;0,BB27,IF(BA27&gt;0,BA27,IF(AZ27&gt;0,AZ27,IF(AY27&gt;0,AY27,IF(AX27&gt;0,AX27)))))/100</f>
        <v/>
      </c>
      <c r="AW27" s="56">
        <f>VALUE(LEFT(G27,4))</f>
        <v/>
      </c>
      <c r="AX27" s="56">
        <f>VALUE(IFERROR(VLOOKUP(VALUE(LEFT(G27,4)),ST!$C$4:$E$300,3,FALSE),"0"))</f>
        <v/>
      </c>
      <c r="AY27" s="56">
        <f>VALUE(IFERROR(VLOOKUP(VALUE(LEFT(G27,5)),ST!$C$4:$E$300,3,FALSE),"0"))</f>
        <v/>
      </c>
      <c r="AZ27" s="56">
        <f>VALUE(IFERROR(VLOOKUP(VALUE(LEFT(G27,6)),ST!$C$4:$E$300,3,FALSE),"0"))</f>
        <v/>
      </c>
      <c r="BA27" s="56">
        <f>VALUE(IFERROR(VLOOKUP(VALUE(LEFT(G27,7)),ST!$C$4:$E$300,3,FALSE),"0"))</f>
        <v/>
      </c>
      <c r="BB27" s="56">
        <f>VALUE(IFERROR(VLOOKUP(G27,ST!$C$4:$E$400,3,FALSE),"0"))</f>
        <v/>
      </c>
      <c r="BC27" s="57">
        <f>IF(VLOOKUP(AW27,ST!$C$4:$F$298,4,FALSE)&lt;&gt;0,VLOOKUP(AW27,ST!$C$4:$F$298,4,FALSE),VLOOKUP(G27,ST!$C$4:$F$298,4,FALSE))</f>
        <v/>
      </c>
      <c r="BD27" s="57">
        <f>IF(O27="SC","Desconsiderar coluna ICMS ST",IF(O27="PR","Haverá ST", ))</f>
        <v/>
      </c>
      <c r="BE27" s="53">
        <f>W27</f>
        <v/>
      </c>
      <c r="BF27" s="53">
        <f>X27</f>
        <v/>
      </c>
      <c r="BG27" s="53">
        <f>AD27-AS27</f>
        <v/>
      </c>
      <c r="BH27" s="51">
        <f>$W$4+$X$4+AC27+$BJ$4+0.07</f>
        <v/>
      </c>
      <c r="BI27" s="53">
        <f>IF(BD27="Haverá ST",AJ27+AS27+AT27,AJ27+AS27)</f>
        <v/>
      </c>
      <c r="BJ27" s="53">
        <f>T27*$BJ$4</f>
        <v/>
      </c>
      <c r="BK27" s="53">
        <f>T27*$BK$4</f>
        <v/>
      </c>
      <c r="BL27" s="53">
        <f>BE27+BF27+AO27+BJ27+BK27+AD27</f>
        <v/>
      </c>
      <c r="BM27" s="53">
        <f>(T27-BL27)</f>
        <v/>
      </c>
    </row>
    <row r="28" ht="15.75" customHeight="1" s="218">
      <c r="A28" s="58">
        <f>A27+1</f>
        <v/>
      </c>
      <c r="B28" s="144">
        <f>BOM!B28</f>
        <v/>
      </c>
      <c r="C28" s="144">
        <f>BOM!C28</f>
        <v/>
      </c>
      <c r="D28" s="144">
        <f>BOM!D28</f>
        <v/>
      </c>
      <c r="E28" s="144">
        <f>BOM!E28</f>
        <v/>
      </c>
      <c r="F28" s="144">
        <f>BOM!F28</f>
        <v/>
      </c>
      <c r="G28" s="144">
        <f>BOM!G28</f>
        <v/>
      </c>
      <c r="H28" s="144">
        <f>BOM!H28</f>
        <v/>
      </c>
      <c r="I28" s="147">
        <f>I23</f>
        <v/>
      </c>
      <c r="J28" s="146">
        <f>BOM!J28</f>
        <v/>
      </c>
      <c r="K28" s="146">
        <f>BOM!K28</f>
        <v/>
      </c>
      <c r="L28" s="146">
        <f>BOM!L28</f>
        <v/>
      </c>
      <c r="M28" s="146">
        <f>BOM!M28</f>
        <v/>
      </c>
      <c r="N28" s="146">
        <f>BOM!N28</f>
        <v/>
      </c>
      <c r="O28" s="146">
        <f>BOM!O28</f>
        <v/>
      </c>
      <c r="P28" s="146">
        <f>BOM!P28</f>
        <v/>
      </c>
      <c r="Q28" s="46">
        <f>$F$97</f>
        <v/>
      </c>
      <c r="R28" s="46">
        <f>$F$98</f>
        <v/>
      </c>
      <c r="S28" s="48">
        <f>U28-(U28*R28)</f>
        <v/>
      </c>
      <c r="T28" s="48">
        <f>S28*I28</f>
        <v/>
      </c>
      <c r="U28" s="48">
        <f>(AN28)/(1-(BH28+Q28))</f>
        <v/>
      </c>
      <c r="V28" s="48">
        <f>U28*I28</f>
        <v/>
      </c>
      <c r="W28" s="49">
        <f>T28*$W$4</f>
        <v/>
      </c>
      <c r="X28" s="49">
        <f>T28*$X$4</f>
        <v/>
      </c>
      <c r="Y28" s="50">
        <f>M28</f>
        <v/>
      </c>
      <c r="Z28" s="9" t="n"/>
      <c r="AA28" s="9" t="n"/>
      <c r="AB28" s="9" t="n"/>
      <c r="AC28" s="51">
        <f t="array" ref="AC28">IF(I28&gt;0,VLOOKUP(Y28&amp;$P$88&amp;$P$89&amp;$P$90,Variáveis!$O$2:$S$300&amp;Variáveis!$P$2:$T$300&amp;Variáveis!$Q$2:$U$300&amp;Variáveis!$R$2:$V$300,5,FALSE),0)</f>
        <v/>
      </c>
      <c r="AD28" s="52">
        <f>T28*AC28</f>
        <v/>
      </c>
      <c r="AE28" s="53">
        <f>IF(AB28="não",((V28/(1-VLOOKUP(AA28,Variáveis!$AK$3:$AN$29,4,FALSE)))*VLOOKUP(AA28,Variáveis!$AK$3:$AN$29,4,FALSE))-AD28,0)</f>
        <v/>
      </c>
      <c r="AF28" s="53">
        <f>T28*$AF$4</f>
        <v/>
      </c>
      <c r="AG28" s="53">
        <f>IF(AB28="SIM","Cliente pode pagar DIFA na entrada", )</f>
        <v/>
      </c>
      <c r="AH28" s="54" t="n"/>
      <c r="AI28" s="53">
        <f>IF(K28="SIM",(J28*$F$102),J28)</f>
        <v/>
      </c>
      <c r="AJ28" s="53">
        <f>IF(L28="SIM",(AI28*$F$101),AI28)</f>
        <v/>
      </c>
      <c r="AK28" s="53">
        <f>AJ28-AS28</f>
        <v/>
      </c>
      <c r="AL28" s="53">
        <f>AJ28*I28</f>
        <v/>
      </c>
      <c r="AM28" s="53">
        <f>AK28*I28</f>
        <v/>
      </c>
      <c r="AN28" s="53">
        <f>AK28-AP28-AQ28</f>
        <v/>
      </c>
      <c r="AO28" s="53">
        <f>AN28*I28</f>
        <v/>
      </c>
      <c r="AP28" s="53">
        <f>$AP$4*AK28</f>
        <v/>
      </c>
      <c r="AQ28" s="53">
        <f>$AQ$4*AK28</f>
        <v/>
      </c>
      <c r="AR28" s="51">
        <f t="array" ref="AR28">VLOOKUP(M28&amp;N28&amp;O28&amp;P28,Variáveis!$A$2:$E$240&amp;Variáveis!$B$2:$F$240&amp;Variáveis!$C$2:$G$240&amp;Variáveis!$D$2:$H$240,5,FALSE)</f>
        <v/>
      </c>
      <c r="AS28" s="53">
        <f>((AJ28*(1-AR28))*AR28)</f>
        <v/>
      </c>
      <c r="AT28" s="53">
        <f>(((J28+(J28*AU28))*0.18)-(J28*AR28))</f>
        <v/>
      </c>
      <c r="AU28" s="55">
        <f>(((1+AV28)*(1-AR28))/(1-0.18)-1)</f>
        <v/>
      </c>
      <c r="AV28" s="55">
        <f>IF(BB28&gt;0,BB28,IF(BA28&gt;0,BA28,IF(AZ28&gt;0,AZ28,IF(AY28&gt;0,AY28,IF(AX28&gt;0,AX28)))))/100</f>
        <v/>
      </c>
      <c r="AW28" s="56">
        <f>VALUE(LEFT(G28,4))</f>
        <v/>
      </c>
      <c r="AX28" s="56">
        <f>VALUE(IFERROR(VLOOKUP(VALUE(LEFT(G28,4)),ST!$C$4:$E$300,3,FALSE),"0"))</f>
        <v/>
      </c>
      <c r="AY28" s="56">
        <f>VALUE(IFERROR(VLOOKUP(VALUE(LEFT(G28,5)),ST!$C$4:$E$300,3,FALSE),"0"))</f>
        <v/>
      </c>
      <c r="AZ28" s="56">
        <f>VALUE(IFERROR(VLOOKUP(VALUE(LEFT(G28,6)),ST!$C$4:$E$300,3,FALSE),"0"))</f>
        <v/>
      </c>
      <c r="BA28" s="56">
        <f>VALUE(IFERROR(VLOOKUP(VALUE(LEFT(G28,7)),ST!$C$4:$E$300,3,FALSE),"0"))</f>
        <v/>
      </c>
      <c r="BB28" s="56">
        <f>VALUE(IFERROR(VLOOKUP(G28,ST!$C$4:$E$400,3,FALSE),"0"))</f>
        <v/>
      </c>
      <c r="BC28" s="57">
        <f>IF(VLOOKUP(AW28,ST!$C$4:$F$298,4,FALSE)&lt;&gt;0,VLOOKUP(AW28,ST!$C$4:$F$298,4,FALSE),VLOOKUP(G28,ST!$C$4:$F$298,4,FALSE))</f>
        <v/>
      </c>
      <c r="BD28" s="57">
        <f>IF(O28="SC","Desconsiderar coluna ICMS ST",IF(O28="PR","Haverá ST", ))</f>
        <v/>
      </c>
      <c r="BE28" s="53">
        <f>W28</f>
        <v/>
      </c>
      <c r="BF28" s="53">
        <f>X28</f>
        <v/>
      </c>
      <c r="BG28" s="53">
        <f>AD28-AS28</f>
        <v/>
      </c>
      <c r="BH28" s="51">
        <f>$W$4+$X$4+AC28+$BJ$4+0.07</f>
        <v/>
      </c>
      <c r="BI28" s="53">
        <f>IF(BD28="Haverá ST",AJ28+AS28+AT28,AJ28+AS28)</f>
        <v/>
      </c>
      <c r="BJ28" s="53">
        <f>T28*$BJ$4</f>
        <v/>
      </c>
      <c r="BK28" s="53">
        <f>T28*$BK$4</f>
        <v/>
      </c>
      <c r="BL28" s="53">
        <f>BE28+BF28+AO28+BJ28+BK28+AD28</f>
        <v/>
      </c>
      <c r="BM28" s="53">
        <f>(T28-BL28)</f>
        <v/>
      </c>
    </row>
    <row r="29" ht="15.75" customHeight="1" s="218">
      <c r="A29" s="58">
        <f>A28+1</f>
        <v/>
      </c>
      <c r="B29" s="144">
        <f>BOM!B29</f>
        <v/>
      </c>
      <c r="C29" s="144">
        <f>BOM!C29</f>
        <v/>
      </c>
      <c r="D29" s="144">
        <f>BOM!D29</f>
        <v/>
      </c>
      <c r="E29" s="144">
        <f>BOM!E29</f>
        <v/>
      </c>
      <c r="F29" s="144">
        <f>BOM!F29</f>
        <v/>
      </c>
      <c r="G29" s="144">
        <f>BOM!G29</f>
        <v/>
      </c>
      <c r="H29" s="144">
        <f>BOM!H29</f>
        <v/>
      </c>
      <c r="I29" s="147">
        <f>I23</f>
        <v/>
      </c>
      <c r="J29" s="146">
        <f>BOM!J29</f>
        <v/>
      </c>
      <c r="K29" s="146">
        <f>BOM!K29</f>
        <v/>
      </c>
      <c r="L29" s="146">
        <f>BOM!L29</f>
        <v/>
      </c>
      <c r="M29" s="146">
        <f>BOM!M29</f>
        <v/>
      </c>
      <c r="N29" s="146">
        <f>BOM!N29</f>
        <v/>
      </c>
      <c r="O29" s="146">
        <f>BOM!O29</f>
        <v/>
      </c>
      <c r="P29" s="146">
        <f>BOM!P29</f>
        <v/>
      </c>
      <c r="Q29" s="46">
        <f>$F$97</f>
        <v/>
      </c>
      <c r="R29" s="46">
        <f>$F$98</f>
        <v/>
      </c>
      <c r="S29" s="48">
        <f>U29-(U29*R29)</f>
        <v/>
      </c>
      <c r="T29" s="48">
        <f>S29*I29</f>
        <v/>
      </c>
      <c r="U29" s="48">
        <f>(AN29)/(1-(BH29+Q29))</f>
        <v/>
      </c>
      <c r="V29" s="48">
        <f>U29*I29</f>
        <v/>
      </c>
      <c r="W29" s="49">
        <f>T29*$W$4</f>
        <v/>
      </c>
      <c r="X29" s="49">
        <f>T29*$X$4</f>
        <v/>
      </c>
      <c r="Y29" s="50">
        <f>M29</f>
        <v/>
      </c>
      <c r="Z29" s="9" t="n"/>
      <c r="AA29" s="9" t="n"/>
      <c r="AB29" s="9" t="n"/>
      <c r="AC29" s="51">
        <f t="array" ref="AC29">IF(I29&gt;0,VLOOKUP(Y29&amp;$P$88&amp;$P$89&amp;$P$90,Variáveis!$O$2:$S$300&amp;Variáveis!$P$2:$T$300&amp;Variáveis!$Q$2:$U$300&amp;Variáveis!$R$2:$V$300,5,FALSE),0)</f>
        <v/>
      </c>
      <c r="AD29" s="52">
        <f>T29*AC29</f>
        <v/>
      </c>
      <c r="AE29" s="53">
        <f>IF(AB29="não",((V29/(1-VLOOKUP(AA29,Variáveis!$AK$3:$AN$29,4,FALSE)))*VLOOKUP(AA29,Variáveis!$AK$3:$AN$29,4,FALSE))-AD29,0)</f>
        <v/>
      </c>
      <c r="AF29" s="53">
        <f>T29*$AF$4</f>
        <v/>
      </c>
      <c r="AG29" s="53">
        <f>IF(AB29="SIM","Cliente pode pagar DIFA na entrada", )</f>
        <v/>
      </c>
      <c r="AH29" s="54" t="n"/>
      <c r="AI29" s="53">
        <f>IF(K29="SIM",(J29*$F$102),J29)</f>
        <v/>
      </c>
      <c r="AJ29" s="53">
        <f>IF(L29="SIM",(AI29*$F$101),AI29)</f>
        <v/>
      </c>
      <c r="AK29" s="53">
        <f>AJ29-AS29</f>
        <v/>
      </c>
      <c r="AL29" s="53">
        <f>AJ29*I29</f>
        <v/>
      </c>
      <c r="AM29" s="53">
        <f>AK29*I29</f>
        <v/>
      </c>
      <c r="AN29" s="53">
        <f>AK29-AP29-AQ29</f>
        <v/>
      </c>
      <c r="AO29" s="53">
        <f>AN29*I29</f>
        <v/>
      </c>
      <c r="AP29" s="53">
        <f>$AP$4*AK29</f>
        <v/>
      </c>
      <c r="AQ29" s="53">
        <f>$AQ$4*AK29</f>
        <v/>
      </c>
      <c r="AR29" s="51">
        <f t="array" ref="AR29">VLOOKUP(M29&amp;N29&amp;O29&amp;P29,Variáveis!$A$2:$E$240&amp;Variáveis!$B$2:$F$240&amp;Variáveis!$C$2:$G$240&amp;Variáveis!$D$2:$H$240,5,FALSE)</f>
        <v/>
      </c>
      <c r="AS29" s="53">
        <f>((AJ29*(1-AR29))*AR29)</f>
        <v/>
      </c>
      <c r="AT29" s="53">
        <f>(((J29+(J29*AU29))*0.18)-(J29*AR29))</f>
        <v/>
      </c>
      <c r="AU29" s="55">
        <f>(((1+AV29)*(1-AR29))/(1-0.18)-1)</f>
        <v/>
      </c>
      <c r="AV29" s="55">
        <f>IF(BB29&gt;0,BB29,IF(BA29&gt;0,BA29,IF(AZ29&gt;0,AZ29,IF(AY29&gt;0,AY29,IF(AX29&gt;0,AX29)))))/100</f>
        <v/>
      </c>
      <c r="AW29" s="56">
        <f>VALUE(LEFT(G29,4))</f>
        <v/>
      </c>
      <c r="AX29" s="56">
        <f>VALUE(IFERROR(VLOOKUP(VALUE(LEFT(G29,4)),ST!$C$4:$E$300,3,FALSE),"0"))</f>
        <v/>
      </c>
      <c r="AY29" s="56">
        <f>VALUE(IFERROR(VLOOKUP(VALUE(LEFT(G29,5)),ST!$C$4:$E$300,3,FALSE),"0"))</f>
        <v/>
      </c>
      <c r="AZ29" s="56">
        <f>VALUE(IFERROR(VLOOKUP(VALUE(LEFT(G29,6)),ST!$C$4:$E$300,3,FALSE),"0"))</f>
        <v/>
      </c>
      <c r="BA29" s="56">
        <f>VALUE(IFERROR(VLOOKUP(VALUE(LEFT(G29,7)),ST!$C$4:$E$300,3,FALSE),"0"))</f>
        <v/>
      </c>
      <c r="BB29" s="56">
        <f>VALUE(IFERROR(VLOOKUP(G29,ST!$C$4:$E$400,3,FALSE),"0"))</f>
        <v/>
      </c>
      <c r="BC29" s="57">
        <f>IF(VLOOKUP(AW29,ST!$C$4:$F$298,4,FALSE)&lt;&gt;0,VLOOKUP(AW29,ST!$C$4:$F$298,4,FALSE),VLOOKUP(G29,ST!$C$4:$F$298,4,FALSE))</f>
        <v/>
      </c>
      <c r="BD29" s="57">
        <f>IF(O29="SC","Desconsiderar coluna ICMS ST",IF(O29="PR","Haverá ST", ))</f>
        <v/>
      </c>
      <c r="BE29" s="53">
        <f>W29</f>
        <v/>
      </c>
      <c r="BF29" s="53">
        <f>X29</f>
        <v/>
      </c>
      <c r="BG29" s="53">
        <f>AD29-AS29</f>
        <v/>
      </c>
      <c r="BH29" s="51">
        <f>$W$4+$X$4+AC29+$BJ$4+0.07</f>
        <v/>
      </c>
      <c r="BI29" s="53">
        <f>IF(BD29="Haverá ST",AJ29+AS29+AT29,AJ29+AS29)</f>
        <v/>
      </c>
      <c r="BJ29" s="53">
        <f>T29*$BJ$4</f>
        <v/>
      </c>
      <c r="BK29" s="53">
        <f>T29*$BK$4</f>
        <v/>
      </c>
      <c r="BL29" s="53">
        <f>BE29+BF29+AO29+BJ29+BK29+AD29</f>
        <v/>
      </c>
      <c r="BM29" s="53">
        <f>(T29-BL29)</f>
        <v/>
      </c>
    </row>
    <row r="30" ht="15.75" customHeight="1" s="218">
      <c r="A30" s="58">
        <f>A29+1</f>
        <v/>
      </c>
      <c r="B30" s="144">
        <f>BOM!B30</f>
        <v/>
      </c>
      <c r="C30" s="144">
        <f>BOM!C30</f>
        <v/>
      </c>
      <c r="D30" s="144">
        <f>BOM!D30</f>
        <v/>
      </c>
      <c r="E30" s="144">
        <f>BOM!E30</f>
        <v/>
      </c>
      <c r="F30" s="144">
        <f>BOM!F30</f>
        <v/>
      </c>
      <c r="G30" s="144">
        <f>BOM!G30</f>
        <v/>
      </c>
      <c r="H30" s="144">
        <f>BOM!H30</f>
        <v/>
      </c>
      <c r="I30" s="147" t="n">
        <v>0</v>
      </c>
      <c r="J30" s="146">
        <f>BOM!J30</f>
        <v/>
      </c>
      <c r="K30" s="146">
        <f>BOM!K30</f>
        <v/>
      </c>
      <c r="L30" s="146">
        <f>BOM!L30</f>
        <v/>
      </c>
      <c r="M30" s="146">
        <f>BOM!M30</f>
        <v/>
      </c>
      <c r="N30" s="146">
        <f>BOM!N30</f>
        <v/>
      </c>
      <c r="O30" s="146">
        <f>BOM!O30</f>
        <v/>
      </c>
      <c r="P30" s="146">
        <f>BOM!P30</f>
        <v/>
      </c>
      <c r="Q30" s="46">
        <f>$F$97</f>
        <v/>
      </c>
      <c r="R30" s="46">
        <f>$F$98</f>
        <v/>
      </c>
      <c r="S30" s="48">
        <f>U30-(U30*R30)</f>
        <v/>
      </c>
      <c r="T30" s="48">
        <f>S30*I30</f>
        <v/>
      </c>
      <c r="U30" s="48">
        <f>(AN30)/(1-(BH30+Q30))</f>
        <v/>
      </c>
      <c r="V30" s="48">
        <f>U30*I30</f>
        <v/>
      </c>
      <c r="W30" s="49">
        <f>T30*$W$4</f>
        <v/>
      </c>
      <c r="X30" s="49">
        <f>T30*$X$4</f>
        <v/>
      </c>
      <c r="Y30" s="50">
        <f>M30</f>
        <v/>
      </c>
      <c r="Z30" s="9" t="n"/>
      <c r="AA30" s="9" t="n"/>
      <c r="AB30" s="9" t="n"/>
      <c r="AC30" s="51">
        <f t="array" ref="AC30">IF(I30&gt;0,VLOOKUP(Y30&amp;$P$88&amp;$P$89&amp;$P$90,Variáveis!$O$2:$S$300&amp;Variáveis!$P$2:$T$300&amp;Variáveis!$Q$2:$U$300&amp;Variáveis!$R$2:$V$300,5,FALSE),0)</f>
        <v/>
      </c>
      <c r="AD30" s="52">
        <f>T30*AC30</f>
        <v/>
      </c>
      <c r="AE30" s="53">
        <f>IF(AB30="não",((V30/(1-VLOOKUP(AA30,Variáveis!$AK$3:$AN$29,4,FALSE)))*VLOOKUP(AA30,Variáveis!$AK$3:$AN$29,4,FALSE))-AD30,0)</f>
        <v/>
      </c>
      <c r="AF30" s="53">
        <f>T30*$AF$4</f>
        <v/>
      </c>
      <c r="AG30" s="53">
        <f>IF(AB30="SIM","Cliente pode pagar DIFA na entrada", )</f>
        <v/>
      </c>
      <c r="AH30" s="54" t="n"/>
      <c r="AI30" s="53">
        <f>IF(K30="SIM",(J30*$F$102),J30)</f>
        <v/>
      </c>
      <c r="AJ30" s="53">
        <f>IF(L30="SIM",(AI30*$F$101),AI30)</f>
        <v/>
      </c>
      <c r="AK30" s="53">
        <f>AJ30-AS30</f>
        <v/>
      </c>
      <c r="AL30" s="53">
        <f>AJ30*I30</f>
        <v/>
      </c>
      <c r="AM30" s="53">
        <f>AK30*I30</f>
        <v/>
      </c>
      <c r="AN30" s="53">
        <f>AK30-AP30-AQ30</f>
        <v/>
      </c>
      <c r="AO30" s="53">
        <f>AN30*I30</f>
        <v/>
      </c>
      <c r="AP30" s="53">
        <f>$AP$4*AK30</f>
        <v/>
      </c>
      <c r="AQ30" s="53">
        <f>$AQ$4*AK30</f>
        <v/>
      </c>
      <c r="AR30" s="51">
        <f t="array" ref="AR30">VLOOKUP(M30&amp;N30&amp;O30&amp;P30,Variáveis!$A$2:$E$240&amp;Variáveis!$B$2:$F$240&amp;Variáveis!$C$2:$G$240&amp;Variáveis!$D$2:$H$240,5,FALSE)</f>
        <v/>
      </c>
      <c r="AS30" s="53">
        <f>((AJ30*(1-AR30))*AR30)</f>
        <v/>
      </c>
      <c r="AT30" s="53">
        <f>(((J30+(J30*AU30))*0.18)-(J30*AR30))</f>
        <v/>
      </c>
      <c r="AU30" s="55">
        <f>(((1+AV30)*(1-AR30))/(1-0.18)-1)</f>
        <v/>
      </c>
      <c r="AV30" s="55">
        <f>IF(BB30&gt;0,BB30,IF(BA30&gt;0,BA30,IF(AZ30&gt;0,AZ30,IF(AY30&gt;0,AY30,IF(AX30&gt;0,AX30)))))/100</f>
        <v/>
      </c>
      <c r="AW30" s="56">
        <f>VALUE(LEFT(G30,4))</f>
        <v/>
      </c>
      <c r="AX30" s="56">
        <f>VALUE(IFERROR(VLOOKUP(VALUE(LEFT(G30,4)),ST!$C$4:$E$300,3,FALSE),"0"))</f>
        <v/>
      </c>
      <c r="AY30" s="56">
        <f>VALUE(IFERROR(VLOOKUP(VALUE(LEFT(G30,5)),ST!$C$4:$E$300,3,FALSE),"0"))</f>
        <v/>
      </c>
      <c r="AZ30" s="56">
        <f>VALUE(IFERROR(VLOOKUP(VALUE(LEFT(G30,6)),ST!$C$4:$E$300,3,FALSE),"0"))</f>
        <v/>
      </c>
      <c r="BA30" s="56">
        <f>VALUE(IFERROR(VLOOKUP(VALUE(LEFT(G30,7)),ST!$C$4:$E$300,3,FALSE),"0"))</f>
        <v/>
      </c>
      <c r="BB30" s="56">
        <f>VALUE(IFERROR(VLOOKUP(G30,ST!$C$4:$E$400,3,FALSE),"0"))</f>
        <v/>
      </c>
      <c r="BC30" s="57">
        <f>IF(VLOOKUP(AW30,ST!$C$4:$F$298,4,FALSE)&lt;&gt;0,VLOOKUP(AW30,ST!$C$4:$F$298,4,FALSE),VLOOKUP(G30,ST!$C$4:$F$298,4,FALSE))</f>
        <v/>
      </c>
      <c r="BD30" s="57">
        <f>IF(O30="SC","Desconsiderar coluna ICMS ST",IF(O30="PR","Haverá ST", ))</f>
        <v/>
      </c>
      <c r="BE30" s="53">
        <f>W30</f>
        <v/>
      </c>
      <c r="BF30" s="53">
        <f>X30</f>
        <v/>
      </c>
      <c r="BG30" s="53">
        <f>AD30-AS30</f>
        <v/>
      </c>
      <c r="BH30" s="51">
        <f>$W$4+$X$4+AC30+$BJ$4+0.07</f>
        <v/>
      </c>
      <c r="BI30" s="53">
        <f>IF(BD30="Haverá ST",AJ30+AS30+AT30,AJ30+AS30)</f>
        <v/>
      </c>
      <c r="BJ30" s="53">
        <f>T30*$BJ$4</f>
        <v/>
      </c>
      <c r="BK30" s="53">
        <f>T30*$BK$4</f>
        <v/>
      </c>
      <c r="BL30" s="53">
        <f>BE30+BF30+AO30+BJ30+BK30+AD30</f>
        <v/>
      </c>
      <c r="BM30" s="53">
        <f>(T30-BL30)</f>
        <v/>
      </c>
    </row>
    <row r="31" ht="15.75" customHeight="1" s="218">
      <c r="A31" s="58">
        <f>A30+1</f>
        <v/>
      </c>
      <c r="B31" s="144">
        <f>BOM!B31</f>
        <v/>
      </c>
      <c r="C31" s="144">
        <f>BOM!C31</f>
        <v/>
      </c>
      <c r="D31" s="144">
        <f>BOM!D31</f>
        <v/>
      </c>
      <c r="E31" s="144">
        <f>BOM!E31</f>
        <v/>
      </c>
      <c r="F31" s="144">
        <f>BOM!F31</f>
        <v/>
      </c>
      <c r="G31" s="144">
        <f>BOM!G31</f>
        <v/>
      </c>
      <c r="H31" s="144">
        <f>BOM!H31</f>
        <v/>
      </c>
      <c r="I31" s="147" t="n">
        <v>0</v>
      </c>
      <c r="J31" s="146">
        <f>BOM!J31</f>
        <v/>
      </c>
      <c r="K31" s="146">
        <f>BOM!K31</f>
        <v/>
      </c>
      <c r="L31" s="146">
        <f>BOM!L31</f>
        <v/>
      </c>
      <c r="M31" s="146">
        <f>BOM!M31</f>
        <v/>
      </c>
      <c r="N31" s="146">
        <f>BOM!N31</f>
        <v/>
      </c>
      <c r="O31" s="146">
        <f>BOM!O31</f>
        <v/>
      </c>
      <c r="P31" s="146">
        <f>BOM!P31</f>
        <v/>
      </c>
      <c r="Q31" s="46">
        <f>$F$97</f>
        <v/>
      </c>
      <c r="R31" s="46">
        <f>$F$98</f>
        <v/>
      </c>
      <c r="S31" s="48">
        <f>U31-(U31*R31)</f>
        <v/>
      </c>
      <c r="T31" s="48">
        <f>S31*I31</f>
        <v/>
      </c>
      <c r="U31" s="48">
        <f>(AN31)/(1-(BH31+Q31))</f>
        <v/>
      </c>
      <c r="V31" s="48">
        <f>U31*I31</f>
        <v/>
      </c>
      <c r="W31" s="49">
        <f>T31*$W$4</f>
        <v/>
      </c>
      <c r="X31" s="49">
        <f>T31*$X$4</f>
        <v/>
      </c>
      <c r="Y31" s="50">
        <f>M31</f>
        <v/>
      </c>
      <c r="Z31" s="9" t="n"/>
      <c r="AA31" s="9" t="n"/>
      <c r="AB31" s="9" t="n"/>
      <c r="AC31" s="51">
        <f t="array" ref="AC31">IF(I31&gt;0,VLOOKUP(Y31&amp;$P$88&amp;$P$89&amp;$P$90,Variáveis!$O$2:$S$300&amp;Variáveis!$P$2:$T$300&amp;Variáveis!$Q$2:$U$300&amp;Variáveis!$R$2:$V$300,5,FALSE),0)</f>
        <v/>
      </c>
      <c r="AD31" s="52">
        <f>T31*AC31</f>
        <v/>
      </c>
      <c r="AE31" s="53">
        <f>IF(AB31="não",((V31/(1-VLOOKUP(AA31,Variáveis!$AK$3:$AN$29,4,FALSE)))*VLOOKUP(AA31,Variáveis!$AK$3:$AN$29,4,FALSE))-AD31,0)</f>
        <v/>
      </c>
      <c r="AF31" s="53">
        <f>T31*$AF$4</f>
        <v/>
      </c>
      <c r="AG31" s="53">
        <f>IF(AB31="SIM","Cliente pode pagar DIFA na entrada", )</f>
        <v/>
      </c>
      <c r="AH31" s="54" t="n"/>
      <c r="AI31" s="53">
        <f>IF(K31="SIM",(J31*$F$102),J31)</f>
        <v/>
      </c>
      <c r="AJ31" s="53">
        <f>IF(L31="SIM",(AI31*$F$101),AI31)</f>
        <v/>
      </c>
      <c r="AK31" s="53">
        <f>AJ31-AS31</f>
        <v/>
      </c>
      <c r="AL31" s="53">
        <f>AJ31*I31</f>
        <v/>
      </c>
      <c r="AM31" s="53">
        <f>AK31*I31</f>
        <v/>
      </c>
      <c r="AN31" s="53">
        <f>AK31-AP31-AQ31</f>
        <v/>
      </c>
      <c r="AO31" s="53">
        <f>AN31*I31</f>
        <v/>
      </c>
      <c r="AP31" s="53">
        <f>$AP$4*AK31</f>
        <v/>
      </c>
      <c r="AQ31" s="53">
        <f>$AQ$4*AK31</f>
        <v/>
      </c>
      <c r="AR31" s="51">
        <f t="array" ref="AR31">VLOOKUP(M31&amp;N31&amp;O31&amp;P31,Variáveis!$A$2:$E$240&amp;Variáveis!$B$2:$F$240&amp;Variáveis!$C$2:$G$240&amp;Variáveis!$D$2:$H$240,5,FALSE)</f>
        <v/>
      </c>
      <c r="AS31" s="53">
        <f>((AJ31*(1-AR31))*AR31)</f>
        <v/>
      </c>
      <c r="AT31" s="53">
        <f>(((J31+(J31*AU31))*0.18)-(J31*AR31))</f>
        <v/>
      </c>
      <c r="AU31" s="55">
        <f>(((1+AV31)*(1-AR31))/(1-0.18)-1)</f>
        <v/>
      </c>
      <c r="AV31" s="55">
        <f>IF(BB31&gt;0,BB31,IF(BA31&gt;0,BA31,IF(AZ31&gt;0,AZ31,IF(AY31&gt;0,AY31,IF(AX31&gt;0,AX31)))))/100</f>
        <v/>
      </c>
      <c r="AW31" s="56">
        <f>VALUE(LEFT(G31,4))</f>
        <v/>
      </c>
      <c r="AX31" s="56">
        <f>VALUE(IFERROR(VLOOKUP(VALUE(LEFT(G31,4)),ST!$C$4:$E$300,3,FALSE),"0"))</f>
        <v/>
      </c>
      <c r="AY31" s="56">
        <f>VALUE(IFERROR(VLOOKUP(VALUE(LEFT(G31,5)),ST!$C$4:$E$300,3,FALSE),"0"))</f>
        <v/>
      </c>
      <c r="AZ31" s="56">
        <f>VALUE(IFERROR(VLOOKUP(VALUE(LEFT(G31,6)),ST!$C$4:$E$300,3,FALSE),"0"))</f>
        <v/>
      </c>
      <c r="BA31" s="56">
        <f>VALUE(IFERROR(VLOOKUP(VALUE(LEFT(G31,7)),ST!$C$4:$E$300,3,FALSE),"0"))</f>
        <v/>
      </c>
      <c r="BB31" s="56">
        <f>VALUE(IFERROR(VLOOKUP(G31,ST!$C$4:$E$400,3,FALSE),"0"))</f>
        <v/>
      </c>
      <c r="BC31" s="57">
        <f>IF(VLOOKUP(AW31,ST!$C$4:$F$298,4,FALSE)&lt;&gt;0,VLOOKUP(AW31,ST!$C$4:$F$298,4,FALSE),VLOOKUP(G31,ST!$C$4:$F$298,4,FALSE))</f>
        <v/>
      </c>
      <c r="BD31" s="57">
        <f>IF(O31="SC","Desconsiderar coluna ICMS ST",IF(O31="PR","Haverá ST", ))</f>
        <v/>
      </c>
      <c r="BE31" s="53">
        <f>W31</f>
        <v/>
      </c>
      <c r="BF31" s="53">
        <f>X31</f>
        <v/>
      </c>
      <c r="BG31" s="53">
        <f>AD31-AS31</f>
        <v/>
      </c>
      <c r="BH31" s="51">
        <f>$W$4+$X$4+AC31+$BJ$4+0.07</f>
        <v/>
      </c>
      <c r="BI31" s="53">
        <f>IF(BD31="Haverá ST",AJ31+AS31+AT31,AJ31+AS31)</f>
        <v/>
      </c>
      <c r="BJ31" s="53">
        <f>T31*$BJ$4</f>
        <v/>
      </c>
      <c r="BK31" s="53">
        <f>T31*$BK$4</f>
        <v/>
      </c>
      <c r="BL31" s="53">
        <f>BE31+BF31+AO31+BJ31+BK31+AD31</f>
        <v/>
      </c>
      <c r="BM31" s="53">
        <f>(T31-BL31)</f>
        <v/>
      </c>
    </row>
    <row r="32" ht="15.75" customHeight="1" s="218">
      <c r="A32" s="58">
        <f>A31+1</f>
        <v/>
      </c>
      <c r="B32" s="144">
        <f>BOM!B32</f>
        <v/>
      </c>
      <c r="C32" s="144">
        <f>BOM!C32</f>
        <v/>
      </c>
      <c r="D32" s="144">
        <f>BOM!D32</f>
        <v/>
      </c>
      <c r="E32" s="144">
        <f>BOM!E32</f>
        <v/>
      </c>
      <c r="F32" s="39">
        <f>BOM!F32</f>
        <v/>
      </c>
      <c r="G32" s="144">
        <f>BOM!G32</f>
        <v/>
      </c>
      <c r="H32" s="144">
        <f>BOM!H32</f>
        <v/>
      </c>
      <c r="I32" s="148" t="n">
        <v>0</v>
      </c>
      <c r="J32" s="146">
        <f>BOM!J32</f>
        <v/>
      </c>
      <c r="K32" s="146">
        <f>BOM!K32</f>
        <v/>
      </c>
      <c r="L32" s="146">
        <f>BOM!L32</f>
        <v/>
      </c>
      <c r="M32" s="146">
        <f>BOM!M32</f>
        <v/>
      </c>
      <c r="N32" s="146">
        <f>BOM!N32</f>
        <v/>
      </c>
      <c r="O32" s="146">
        <f>BOM!O32</f>
        <v/>
      </c>
      <c r="P32" s="146">
        <f>BOM!P32</f>
        <v/>
      </c>
      <c r="Q32" s="46">
        <f>$F$97</f>
        <v/>
      </c>
      <c r="R32" s="46">
        <f>$F$98</f>
        <v/>
      </c>
      <c r="S32" s="48">
        <f>U32-(U32*R32)</f>
        <v/>
      </c>
      <c r="T32" s="48">
        <f>S32*I32</f>
        <v/>
      </c>
      <c r="U32" s="48">
        <f>(AN32)/(1-(BH32+Q32))</f>
        <v/>
      </c>
      <c r="V32" s="48">
        <f>U32*I32</f>
        <v/>
      </c>
      <c r="W32" s="49">
        <f>T32*$W$4</f>
        <v/>
      </c>
      <c r="X32" s="49">
        <f>T32*$X$4</f>
        <v/>
      </c>
      <c r="Y32" s="50">
        <f>M32</f>
        <v/>
      </c>
      <c r="Z32" s="9" t="n"/>
      <c r="AA32" s="9" t="n"/>
      <c r="AB32" s="9" t="n"/>
      <c r="AC32" s="51">
        <f t="array" ref="AC32">IF(I32&gt;0,VLOOKUP(Y32&amp;$P$88&amp;$P$89&amp;$P$90,Variáveis!$O$2:$S$300&amp;Variáveis!$P$2:$T$300&amp;Variáveis!$Q$2:$U$300&amp;Variáveis!$R$2:$V$300,5,FALSE),0)</f>
        <v/>
      </c>
      <c r="AD32" s="52">
        <f>T32*AC32</f>
        <v/>
      </c>
      <c r="AE32" s="53">
        <f>IF(AB32="não",((V32/(1-VLOOKUP(AA32,Variáveis!$AK$3:$AN$29,4,FALSE)))*VLOOKUP(AA32,Variáveis!$AK$3:$AN$29,4,FALSE))-AD32,0)</f>
        <v/>
      </c>
      <c r="AF32" s="53">
        <f>T32*$AF$4</f>
        <v/>
      </c>
      <c r="AG32" s="53">
        <f>IF(AB32="SIM","Cliente pode pagar DIFA na entrada", )</f>
        <v/>
      </c>
      <c r="AH32" s="54" t="n"/>
      <c r="AI32" s="53">
        <f>IF(K32="SIM",(J32*$F$102),J32)</f>
        <v/>
      </c>
      <c r="AJ32" s="53">
        <f>IF(L32="SIM",(AI32*$F$101),AI32)</f>
        <v/>
      </c>
      <c r="AK32" s="53">
        <f>AJ32-AS32</f>
        <v/>
      </c>
      <c r="AL32" s="53">
        <f>AJ32*I32</f>
        <v/>
      </c>
      <c r="AM32" s="53">
        <f>AK32*I32</f>
        <v/>
      </c>
      <c r="AN32" s="53">
        <f>AK32-AP32-AQ32</f>
        <v/>
      </c>
      <c r="AO32" s="53">
        <f>AN32*I32</f>
        <v/>
      </c>
      <c r="AP32" s="53">
        <f>$AP$4*AK32</f>
        <v/>
      </c>
      <c r="AQ32" s="53">
        <f>$AQ$4*AK32</f>
        <v/>
      </c>
      <c r="AR32" s="51">
        <f t="array" ref="AR32">VLOOKUP(M32&amp;N32&amp;O32&amp;P32,Variáveis!$A$2:$E$240&amp;Variáveis!$B$2:$F$240&amp;Variáveis!$C$2:$G$240&amp;Variáveis!$D$2:$H$240,5,FALSE)</f>
        <v/>
      </c>
      <c r="AS32" s="53">
        <f>((AJ32*(1-AR32))*AR32)</f>
        <v/>
      </c>
      <c r="AT32" s="53">
        <f>(((J32+(J32*AU32))*0.18)-(J32*AR32))</f>
        <v/>
      </c>
      <c r="AU32" s="55">
        <f>(((1+AV32)*(1-AR32))/(1-0.18)-1)</f>
        <v/>
      </c>
      <c r="AV32" s="55">
        <f>IF(BB32&gt;0,BB32,IF(BA32&gt;0,BA32,IF(AZ32&gt;0,AZ32,IF(AY32&gt;0,AY32,IF(AX32&gt;0,AX32)))))/100</f>
        <v/>
      </c>
      <c r="AW32" s="56">
        <f>VALUE(LEFT(G32,4))</f>
        <v/>
      </c>
      <c r="AX32" s="56">
        <f>VALUE(IFERROR(VLOOKUP(VALUE(LEFT(G32,4)),ST!$C$4:$E$300,3,FALSE),"0"))</f>
        <v/>
      </c>
      <c r="AY32" s="56">
        <f>VALUE(IFERROR(VLOOKUP(VALUE(LEFT(G32,5)),ST!$C$4:$E$300,3,FALSE),"0"))</f>
        <v/>
      </c>
      <c r="AZ32" s="56">
        <f>VALUE(IFERROR(VLOOKUP(VALUE(LEFT(G32,6)),ST!$C$4:$E$300,3,FALSE),"0"))</f>
        <v/>
      </c>
      <c r="BA32" s="56">
        <f>VALUE(IFERROR(VLOOKUP(VALUE(LEFT(G32,7)),ST!$C$4:$E$300,3,FALSE),"0"))</f>
        <v/>
      </c>
      <c r="BB32" s="56">
        <f>VALUE(IFERROR(VLOOKUP(G32,ST!$C$4:$E$400,3,FALSE),"0"))</f>
        <v/>
      </c>
      <c r="BC32" s="57">
        <f>IF(VLOOKUP(AW32,ST!$C$4:$F$298,4,FALSE)&lt;&gt;0,VLOOKUP(AW32,ST!$C$4:$F$298,4,FALSE),VLOOKUP(G32,ST!$C$4:$F$298,4,FALSE))</f>
        <v/>
      </c>
      <c r="BD32" s="57">
        <f>IF(O32="SC","Desconsiderar coluna ICMS ST",IF(O32="PR","Haverá ST", ))</f>
        <v/>
      </c>
      <c r="BE32" s="53">
        <f>W32</f>
        <v/>
      </c>
      <c r="BF32" s="53">
        <f>X32</f>
        <v/>
      </c>
      <c r="BG32" s="53">
        <f>AD32-AS32</f>
        <v/>
      </c>
      <c r="BH32" s="51">
        <f>$W$4+$X$4+AC32+$BJ$4+0.07</f>
        <v/>
      </c>
      <c r="BI32" s="53">
        <f>IF(BD32="Haverá ST",AJ32+AS32+AT32,AJ32+AS32)</f>
        <v/>
      </c>
      <c r="BJ32" s="53">
        <f>T32*$BJ$4</f>
        <v/>
      </c>
      <c r="BK32" s="53">
        <f>T32*$BK$4</f>
        <v/>
      </c>
      <c r="BL32" s="53">
        <f>BE32+BF32+AO32+BJ32+BK32+AD32</f>
        <v/>
      </c>
      <c r="BM32" s="53">
        <f>(T32-BL32)</f>
        <v/>
      </c>
    </row>
    <row r="33" ht="15.75" customHeight="1" s="218">
      <c r="A33" s="58">
        <f>A32+1</f>
        <v/>
      </c>
      <c r="B33" s="144">
        <f>BOM!B33</f>
        <v/>
      </c>
      <c r="C33" s="144">
        <f>BOM!C33</f>
        <v/>
      </c>
      <c r="D33" s="144">
        <f>BOM!D33</f>
        <v/>
      </c>
      <c r="E33" s="144">
        <f>BOM!E33</f>
        <v/>
      </c>
      <c r="F33" s="144">
        <f>BOM!F33</f>
        <v/>
      </c>
      <c r="G33" s="144">
        <f>BOM!G33</f>
        <v/>
      </c>
      <c r="H33" s="144">
        <f>BOM!H33</f>
        <v/>
      </c>
      <c r="I33" s="148" t="n">
        <v>0</v>
      </c>
      <c r="J33" s="146">
        <f>BOM!J33</f>
        <v/>
      </c>
      <c r="K33" s="146">
        <f>BOM!K33</f>
        <v/>
      </c>
      <c r="L33" s="146">
        <f>BOM!L33</f>
        <v/>
      </c>
      <c r="M33" s="146">
        <f>BOM!M33</f>
        <v/>
      </c>
      <c r="N33" s="146">
        <f>BOM!N33</f>
        <v/>
      </c>
      <c r="O33" s="146">
        <f>BOM!O33</f>
        <v/>
      </c>
      <c r="P33" s="146">
        <f>BOM!P33</f>
        <v/>
      </c>
      <c r="Q33" s="46">
        <f>$F$97</f>
        <v/>
      </c>
      <c r="R33" s="46">
        <f>$F$98</f>
        <v/>
      </c>
      <c r="S33" s="48">
        <f>U33-(U33*R33)</f>
        <v/>
      </c>
      <c r="T33" s="48">
        <f>S33*I33</f>
        <v/>
      </c>
      <c r="U33" s="48">
        <f>(AN33)/(1-(BH33+Q33))</f>
        <v/>
      </c>
      <c r="V33" s="48">
        <f>U33*I33</f>
        <v/>
      </c>
      <c r="W33" s="49">
        <f>T33*$W$4</f>
        <v/>
      </c>
      <c r="X33" s="49">
        <f>T33*$X$4</f>
        <v/>
      </c>
      <c r="Y33" s="50">
        <f>M33</f>
        <v/>
      </c>
      <c r="Z33" s="9" t="n"/>
      <c r="AA33" s="9" t="n"/>
      <c r="AB33" s="9" t="n"/>
      <c r="AC33" s="51">
        <f t="array" ref="AC33">IF(I33&gt;0,VLOOKUP(Y33&amp;$P$88&amp;$P$89&amp;$P$90,Variáveis!$O$2:$S$300&amp;Variáveis!$P$2:$T$300&amp;Variáveis!$Q$2:$U$300&amp;Variáveis!$R$2:$V$300,5,FALSE),0)</f>
        <v/>
      </c>
      <c r="AD33" s="52">
        <f>T33*AC33</f>
        <v/>
      </c>
      <c r="AE33" s="53">
        <f>IF(AB33="não",((V33/(1-VLOOKUP(AA33,Variáveis!$AK$3:$AN$29,4,FALSE)))*VLOOKUP(AA33,Variáveis!$AK$3:$AN$29,4,FALSE))-AD33,0)</f>
        <v/>
      </c>
      <c r="AF33" s="53">
        <f>T33*$AF$4</f>
        <v/>
      </c>
      <c r="AG33" s="53">
        <f>IF(AB33="SIM","Cliente pode pagar DIFA na entrada", )</f>
        <v/>
      </c>
      <c r="AH33" s="54" t="n"/>
      <c r="AI33" s="53">
        <f>IF(K33="SIM",(J33*$F$102),J33)</f>
        <v/>
      </c>
      <c r="AJ33" s="53">
        <f>IF(L33="SIM",(AI33*$F$101),AI33)</f>
        <v/>
      </c>
      <c r="AK33" s="53">
        <f>AJ33-AS33</f>
        <v/>
      </c>
      <c r="AL33" s="53">
        <f>AJ33*I33</f>
        <v/>
      </c>
      <c r="AM33" s="53">
        <f>AK33*I33</f>
        <v/>
      </c>
      <c r="AN33" s="53">
        <f>AK33-AP33-AQ33</f>
        <v/>
      </c>
      <c r="AO33" s="53">
        <f>AN33*I33</f>
        <v/>
      </c>
      <c r="AP33" s="53">
        <f>$AP$4*AK33</f>
        <v/>
      </c>
      <c r="AQ33" s="53">
        <f>$AQ$4*AK33</f>
        <v/>
      </c>
      <c r="AR33" s="51">
        <f t="array" ref="AR33">VLOOKUP(M33&amp;N33&amp;O33&amp;P33,Variáveis!$A$2:$E$240&amp;Variáveis!$B$2:$F$240&amp;Variáveis!$C$2:$G$240&amp;Variáveis!$D$2:$H$240,5,FALSE)</f>
        <v/>
      </c>
      <c r="AS33" s="53">
        <f>((AJ33*(1-AR33))*AR33)</f>
        <v/>
      </c>
      <c r="AT33" s="53">
        <f>(((J33+(J33*AU33))*0.18)-(J33*AR33))</f>
        <v/>
      </c>
      <c r="AU33" s="55">
        <f>(((1+AV33)*(1-AR33))/(1-0.18)-1)</f>
        <v/>
      </c>
      <c r="AV33" s="55">
        <f>IF(BB33&gt;0,BB33,IF(BA33&gt;0,BA33,IF(AZ33&gt;0,AZ33,IF(AY33&gt;0,AY33,IF(AX33&gt;0,AX33)))))/100</f>
        <v/>
      </c>
      <c r="AW33" s="56">
        <f>VALUE(LEFT(G33,4))</f>
        <v/>
      </c>
      <c r="AX33" s="56">
        <f>VALUE(IFERROR(VLOOKUP(VALUE(LEFT(G33,4)),ST!$C$4:$E$300,3,FALSE),"0"))</f>
        <v/>
      </c>
      <c r="AY33" s="56">
        <f>VALUE(IFERROR(VLOOKUP(VALUE(LEFT(G33,5)),ST!$C$4:$E$300,3,FALSE),"0"))</f>
        <v/>
      </c>
      <c r="AZ33" s="56">
        <f>VALUE(IFERROR(VLOOKUP(VALUE(LEFT(G33,6)),ST!$C$4:$E$300,3,FALSE),"0"))</f>
        <v/>
      </c>
      <c r="BA33" s="56">
        <f>VALUE(IFERROR(VLOOKUP(VALUE(LEFT(G33,7)),ST!$C$4:$E$300,3,FALSE),"0"))</f>
        <v/>
      </c>
      <c r="BB33" s="56">
        <f>VALUE(IFERROR(VLOOKUP(G33,ST!$C$4:$E$400,3,FALSE),"0"))</f>
        <v/>
      </c>
      <c r="BC33" s="57">
        <f>IF(VLOOKUP(AW33,ST!$C$4:$F$298,4,FALSE)&lt;&gt;0,VLOOKUP(AW33,ST!$C$4:$F$298,4,FALSE),VLOOKUP(G33,ST!$C$4:$F$298,4,FALSE))</f>
        <v/>
      </c>
      <c r="BD33" s="57">
        <f>IF(O33="SC","Desconsiderar coluna ICMS ST",IF(O33="PR","Haverá ST", ))</f>
        <v/>
      </c>
      <c r="BE33" s="53">
        <f>W33</f>
        <v/>
      </c>
      <c r="BF33" s="53">
        <f>X33</f>
        <v/>
      </c>
      <c r="BG33" s="53">
        <f>AD33-AS33</f>
        <v/>
      </c>
      <c r="BH33" s="51">
        <f>$W$4+$X$4+AC33+$BJ$4+0.07</f>
        <v/>
      </c>
      <c r="BI33" s="53">
        <f>IF(BD33="Haverá ST",AJ33+AS33+AT33,AJ33+AS33)</f>
        <v/>
      </c>
      <c r="BJ33" s="53">
        <f>T33*$BJ$4</f>
        <v/>
      </c>
      <c r="BK33" s="53">
        <f>T33*$BK$4</f>
        <v/>
      </c>
      <c r="BL33" s="53">
        <f>BE33+BF33+AO33+BJ33+BK33+AD33</f>
        <v/>
      </c>
      <c r="BM33" s="53">
        <f>(T33-BL33)</f>
        <v/>
      </c>
    </row>
    <row r="34" ht="15.75" customHeight="1" s="218">
      <c r="A34" s="58">
        <f>A33+1</f>
        <v/>
      </c>
      <c r="B34" s="144">
        <f>BOM!B34</f>
        <v/>
      </c>
      <c r="C34" s="144">
        <f>BOM!C34</f>
        <v/>
      </c>
      <c r="D34" s="144">
        <f>BOM!D34</f>
        <v/>
      </c>
      <c r="E34" s="144">
        <f>BOM!E34</f>
        <v/>
      </c>
      <c r="F34" s="144">
        <f>BOM!F34</f>
        <v/>
      </c>
      <c r="G34" s="144">
        <f>BOM!G34</f>
        <v/>
      </c>
      <c r="H34" s="144">
        <f>BOM!H34</f>
        <v/>
      </c>
      <c r="I34" s="148" t="n">
        <v>0</v>
      </c>
      <c r="J34" s="146">
        <f>BOM!J34</f>
        <v/>
      </c>
      <c r="K34" s="146">
        <f>BOM!K34</f>
        <v/>
      </c>
      <c r="L34" s="146">
        <f>BOM!L34</f>
        <v/>
      </c>
      <c r="M34" s="146">
        <f>BOM!M34</f>
        <v/>
      </c>
      <c r="N34" s="146">
        <f>BOM!N34</f>
        <v/>
      </c>
      <c r="O34" s="146">
        <f>BOM!O34</f>
        <v/>
      </c>
      <c r="P34" s="146">
        <f>BOM!P34</f>
        <v/>
      </c>
      <c r="Q34" s="46">
        <f>$F$97</f>
        <v/>
      </c>
      <c r="R34" s="46">
        <f>$F$98</f>
        <v/>
      </c>
      <c r="S34" s="48">
        <f>U34-(U34*R34)</f>
        <v/>
      </c>
      <c r="T34" s="48">
        <f>S34*I34</f>
        <v/>
      </c>
      <c r="U34" s="48">
        <f>(AN34)/(1-(BH34+Q34))</f>
        <v/>
      </c>
      <c r="V34" s="48">
        <f>U34*I34</f>
        <v/>
      </c>
      <c r="W34" s="49">
        <f>T34*$W$4</f>
        <v/>
      </c>
      <c r="X34" s="49">
        <f>T34*$X$4</f>
        <v/>
      </c>
      <c r="Y34" s="50">
        <f>M34</f>
        <v/>
      </c>
      <c r="Z34" s="9" t="n"/>
      <c r="AA34" s="9" t="n"/>
      <c r="AB34" s="9" t="n"/>
      <c r="AC34" s="51">
        <f t="array" ref="AC34">IF(I34&gt;0,VLOOKUP(Y34&amp;$P$88&amp;$P$89&amp;$P$90,Variáveis!$O$2:$S$300&amp;Variáveis!$P$2:$T$300&amp;Variáveis!$Q$2:$U$300&amp;Variáveis!$R$2:$V$300,5,FALSE),0)</f>
        <v/>
      </c>
      <c r="AD34" s="52">
        <f>T34*AC34</f>
        <v/>
      </c>
      <c r="AE34" s="53">
        <f>IF(AB34="não",((V34/(1-VLOOKUP(AA34,Variáveis!$AK$3:$AN$29,4,FALSE)))*VLOOKUP(AA34,Variáveis!$AK$3:$AN$29,4,FALSE))-AD34,0)</f>
        <v/>
      </c>
      <c r="AF34" s="53">
        <f>T34*$AF$4</f>
        <v/>
      </c>
      <c r="AG34" s="53">
        <f>IF(AB34="SIM","Cliente pode pagar DIFA na entrada", )</f>
        <v/>
      </c>
      <c r="AH34" s="54" t="n"/>
      <c r="AI34" s="53">
        <f>IF(K34="SIM",(J34*$F$102),J34)</f>
        <v/>
      </c>
      <c r="AJ34" s="53">
        <f>IF(L34="SIM",(AI34*$F$101),AI34)</f>
        <v/>
      </c>
      <c r="AK34" s="53">
        <f>AJ34-AS34</f>
        <v/>
      </c>
      <c r="AL34" s="53">
        <f>AJ34*I34</f>
        <v/>
      </c>
      <c r="AM34" s="53">
        <f>AK34*I34</f>
        <v/>
      </c>
      <c r="AN34" s="53">
        <f>AK34-AP34-AQ34</f>
        <v/>
      </c>
      <c r="AO34" s="53">
        <f>AN34*I34</f>
        <v/>
      </c>
      <c r="AP34" s="53">
        <f>$AP$4*AK34</f>
        <v/>
      </c>
      <c r="AQ34" s="53">
        <f>$AQ$4*AK34</f>
        <v/>
      </c>
      <c r="AR34" s="51">
        <f t="array" ref="AR34">VLOOKUP(M34&amp;N34&amp;O34&amp;P34,Variáveis!$A$2:$E$240&amp;Variáveis!$B$2:$F$240&amp;Variáveis!$C$2:$G$240&amp;Variáveis!$D$2:$H$240,5,FALSE)</f>
        <v/>
      </c>
      <c r="AS34" s="53">
        <f>((AJ34*(1-AR34))*AR34)</f>
        <v/>
      </c>
      <c r="AT34" s="53">
        <f>(((J34+(J34*AU34))*0.18)-(J34*AR34))</f>
        <v/>
      </c>
      <c r="AU34" s="55">
        <f>(((1+AV34)*(1-AR34))/(1-0.18)-1)</f>
        <v/>
      </c>
      <c r="AV34" s="55">
        <f>IF(BB34&gt;0,BB34,IF(BA34&gt;0,BA34,IF(AZ34&gt;0,AZ34,IF(AY34&gt;0,AY34,IF(AX34&gt;0,AX34)))))/100</f>
        <v/>
      </c>
      <c r="AW34" s="56">
        <f>VALUE(LEFT(G34,4))</f>
        <v/>
      </c>
      <c r="AX34" s="56">
        <f>VALUE(IFERROR(VLOOKUP(VALUE(LEFT(G34,4)),ST!$C$4:$E$300,3,FALSE),"0"))</f>
        <v/>
      </c>
      <c r="AY34" s="56">
        <f>VALUE(IFERROR(VLOOKUP(VALUE(LEFT(G34,5)),ST!$C$4:$E$300,3,FALSE),"0"))</f>
        <v/>
      </c>
      <c r="AZ34" s="56">
        <f>VALUE(IFERROR(VLOOKUP(VALUE(LEFT(G34,6)),ST!$C$4:$E$300,3,FALSE),"0"))</f>
        <v/>
      </c>
      <c r="BA34" s="56">
        <f>VALUE(IFERROR(VLOOKUP(VALUE(LEFT(G34,7)),ST!$C$4:$E$300,3,FALSE),"0"))</f>
        <v/>
      </c>
      <c r="BB34" s="56">
        <f>VALUE(IFERROR(VLOOKUP(G34,ST!$C$4:$E$400,3,FALSE),"0"))</f>
        <v/>
      </c>
      <c r="BC34" s="57">
        <f>IF(VLOOKUP(AW34,ST!$C$4:$F$298,4,FALSE)&lt;&gt;0,VLOOKUP(AW34,ST!$C$4:$F$298,4,FALSE),VLOOKUP(G34,ST!$C$4:$F$298,4,FALSE))</f>
        <v/>
      </c>
      <c r="BD34" s="57">
        <f>IF(O34="SC","Desconsiderar coluna ICMS ST",IF(O34="PR","Haverá ST", ))</f>
        <v/>
      </c>
      <c r="BE34" s="53">
        <f>W34</f>
        <v/>
      </c>
      <c r="BF34" s="53">
        <f>X34</f>
        <v/>
      </c>
      <c r="BG34" s="53">
        <f>AD34-AS34</f>
        <v/>
      </c>
      <c r="BH34" s="51">
        <f>$W$4+$X$4+AC34+$BJ$4+0.07</f>
        <v/>
      </c>
      <c r="BI34" s="53">
        <f>IF(BD34="Haverá ST",AJ34+AS34+AT34,AJ34+AS34)</f>
        <v/>
      </c>
      <c r="BJ34" s="53">
        <f>T34*$BJ$4</f>
        <v/>
      </c>
      <c r="BK34" s="53">
        <f>T34*$BK$4</f>
        <v/>
      </c>
      <c r="BL34" s="53">
        <f>BE34+BF34+AO34+BJ34+BK34+AD34</f>
        <v/>
      </c>
      <c r="BM34" s="53">
        <f>(T34-BL34)</f>
        <v/>
      </c>
    </row>
    <row r="35" ht="15.75" customHeight="1" s="218">
      <c r="A35" s="58">
        <f>A34+1</f>
        <v/>
      </c>
      <c r="B35" s="144">
        <f>BOM!B35</f>
        <v/>
      </c>
      <c r="C35" s="144">
        <f>BOM!C35</f>
        <v/>
      </c>
      <c r="D35" s="144">
        <f>BOM!D35</f>
        <v/>
      </c>
      <c r="E35" s="144">
        <f>BOM!E35</f>
        <v/>
      </c>
      <c r="F35" s="39">
        <f>BOM!F35</f>
        <v/>
      </c>
      <c r="G35" s="144">
        <f>BOM!G35</f>
        <v/>
      </c>
      <c r="H35" s="144">
        <f>BOM!H35</f>
        <v/>
      </c>
      <c r="I35" s="148" t="n">
        <v>0</v>
      </c>
      <c r="J35" s="146">
        <f>BOM!J35</f>
        <v/>
      </c>
      <c r="K35" s="146">
        <f>BOM!K35</f>
        <v/>
      </c>
      <c r="L35" s="146">
        <f>BOM!L35</f>
        <v/>
      </c>
      <c r="M35" s="146">
        <f>BOM!M35</f>
        <v/>
      </c>
      <c r="N35" s="146">
        <f>BOM!N35</f>
        <v/>
      </c>
      <c r="O35" s="146">
        <f>BOM!O35</f>
        <v/>
      </c>
      <c r="P35" s="146">
        <f>BOM!P35</f>
        <v/>
      </c>
      <c r="Q35" s="46">
        <f>$F$97</f>
        <v/>
      </c>
      <c r="R35" s="46">
        <f>$F$98</f>
        <v/>
      </c>
      <c r="S35" s="48">
        <f>U35-(U35*R35)</f>
        <v/>
      </c>
      <c r="T35" s="48">
        <f>S35*I35</f>
        <v/>
      </c>
      <c r="U35" s="48">
        <f>(AN35)/(1-(BH35+Q35))</f>
        <v/>
      </c>
      <c r="V35" s="48">
        <f>U35*I35</f>
        <v/>
      </c>
      <c r="W35" s="49">
        <f>T35*$W$4</f>
        <v/>
      </c>
      <c r="X35" s="49">
        <f>T35*$X$4</f>
        <v/>
      </c>
      <c r="Y35" s="50">
        <f>M35</f>
        <v/>
      </c>
      <c r="Z35" s="9" t="n"/>
      <c r="AA35" s="9" t="n"/>
      <c r="AB35" s="9" t="n"/>
      <c r="AC35" s="51">
        <f t="array" ref="AC35">IF(I35&gt;0,VLOOKUP(Y35&amp;$P$88&amp;$P$89&amp;$P$90,Variáveis!$O$2:$S$300&amp;Variáveis!$P$2:$T$300&amp;Variáveis!$Q$2:$U$300&amp;Variáveis!$R$2:$V$300,5,FALSE),0)</f>
        <v/>
      </c>
      <c r="AD35" s="52">
        <f>T35*AC35</f>
        <v/>
      </c>
      <c r="AE35" s="53">
        <f>IF(AB35="não",((V35/(1-VLOOKUP(AA35,Variáveis!$AK$3:$AN$29,4,FALSE)))*VLOOKUP(AA35,Variáveis!$AK$3:$AN$29,4,FALSE))-AD35,0)</f>
        <v/>
      </c>
      <c r="AF35" s="53">
        <f>T35*$AF$4</f>
        <v/>
      </c>
      <c r="AG35" s="53">
        <f>IF(AB35="SIM","Cliente pode pagar DIFA na entrada", )</f>
        <v/>
      </c>
      <c r="AH35" s="54" t="n"/>
      <c r="AI35" s="53">
        <f>IF(K35="SIM",(J35*$F$102),J35)</f>
        <v/>
      </c>
      <c r="AJ35" s="53">
        <f>IF(L35="SIM",(AI35*$F$101),AI35)</f>
        <v/>
      </c>
      <c r="AK35" s="53">
        <f>AJ35-AS35</f>
        <v/>
      </c>
      <c r="AL35" s="53">
        <f>AJ35*I35</f>
        <v/>
      </c>
      <c r="AM35" s="53">
        <f>AK35*I35</f>
        <v/>
      </c>
      <c r="AN35" s="53">
        <f>AK35-AP35-AQ35</f>
        <v/>
      </c>
      <c r="AO35" s="53">
        <f>AN35*I35</f>
        <v/>
      </c>
      <c r="AP35" s="53">
        <f>$AP$4*AK35</f>
        <v/>
      </c>
      <c r="AQ35" s="53">
        <f>$AQ$4*AK35</f>
        <v/>
      </c>
      <c r="AR35" s="51">
        <f t="array" ref="AR35">VLOOKUP(M35&amp;N35&amp;O35&amp;P35,Variáveis!$A$2:$E$240&amp;Variáveis!$B$2:$F$240&amp;Variáveis!$C$2:$G$240&amp;Variáveis!$D$2:$H$240,5,FALSE)</f>
        <v/>
      </c>
      <c r="AS35" s="53">
        <f>((AJ35*(1-AR35))*AR35)</f>
        <v/>
      </c>
      <c r="AT35" s="53">
        <f>(((J35+(J35*AU35))*0.18)-(J35*AR35))</f>
        <v/>
      </c>
      <c r="AU35" s="55">
        <f>(((1+AV35)*(1-AR35))/(1-0.18)-1)</f>
        <v/>
      </c>
      <c r="AV35" s="55">
        <f>IF(BB35&gt;0,BB35,IF(BA35&gt;0,BA35,IF(AZ35&gt;0,AZ35,IF(AY35&gt;0,AY35,IF(AX35&gt;0,AX35)))))/100</f>
        <v/>
      </c>
      <c r="AW35" s="56">
        <f>VALUE(LEFT(G35,4))</f>
        <v/>
      </c>
      <c r="AX35" s="56">
        <f>VALUE(IFERROR(VLOOKUP(VALUE(LEFT(G35,4)),ST!$C$4:$E$300,3,FALSE),"0"))</f>
        <v/>
      </c>
      <c r="AY35" s="56">
        <f>VALUE(IFERROR(VLOOKUP(VALUE(LEFT(G35,5)),ST!$C$4:$E$300,3,FALSE),"0"))</f>
        <v/>
      </c>
      <c r="AZ35" s="56">
        <f>VALUE(IFERROR(VLOOKUP(VALUE(LEFT(G35,6)),ST!$C$4:$E$300,3,FALSE),"0"))</f>
        <v/>
      </c>
      <c r="BA35" s="56">
        <f>VALUE(IFERROR(VLOOKUP(VALUE(LEFT(G35,7)),ST!$C$4:$E$300,3,FALSE),"0"))</f>
        <v/>
      </c>
      <c r="BB35" s="56">
        <f>VALUE(IFERROR(VLOOKUP(G35,ST!$C$4:$E$400,3,FALSE),"0"))</f>
        <v/>
      </c>
      <c r="BC35" s="57">
        <f>IF(VLOOKUP(AW35,ST!$C$4:$F$298,4,FALSE)&lt;&gt;0,VLOOKUP(AW35,ST!$C$4:$F$298,4,FALSE),VLOOKUP(G35,ST!$C$4:$F$298,4,FALSE))</f>
        <v/>
      </c>
      <c r="BD35" s="57">
        <f>IF(O35="SC","Desconsiderar coluna ICMS ST",IF(O35="PR","Haverá ST", ))</f>
        <v/>
      </c>
      <c r="BE35" s="53">
        <f>W35</f>
        <v/>
      </c>
      <c r="BF35" s="53">
        <f>X35</f>
        <v/>
      </c>
      <c r="BG35" s="53">
        <f>AD35-AS35</f>
        <v/>
      </c>
      <c r="BH35" s="51">
        <f>$W$4+$X$4+AC35+$BJ$4+0.07</f>
        <v/>
      </c>
      <c r="BI35" s="53">
        <f>IF(BD35="Haverá ST",AJ35+AS35+AT35,AJ35+AS35)</f>
        <v/>
      </c>
      <c r="BJ35" s="53">
        <f>T35*$BJ$4</f>
        <v/>
      </c>
      <c r="BK35" s="53">
        <f>T35*$BK$4</f>
        <v/>
      </c>
      <c r="BL35" s="53">
        <f>BE35+BF35+AO35+BJ35+BK35+AD35</f>
        <v/>
      </c>
      <c r="BM35" s="53">
        <f>(T35-BL35)</f>
        <v/>
      </c>
    </row>
    <row r="36" ht="15.75" customHeight="1" s="218">
      <c r="A36" s="58">
        <f>A35+1</f>
        <v/>
      </c>
      <c r="B36" s="144">
        <f>BOM!B36</f>
        <v/>
      </c>
      <c r="C36" s="144">
        <f>BOM!C36</f>
        <v/>
      </c>
      <c r="D36" s="144">
        <f>BOM!D36</f>
        <v/>
      </c>
      <c r="E36" s="144">
        <f>BOM!E36</f>
        <v/>
      </c>
      <c r="F36" s="144">
        <f>BOM!F36</f>
        <v/>
      </c>
      <c r="G36" s="144">
        <f>BOM!G36</f>
        <v/>
      </c>
      <c r="H36" s="144">
        <f>BOM!H36</f>
        <v/>
      </c>
      <c r="I36" s="148" t="n">
        <v>0</v>
      </c>
      <c r="J36" s="146">
        <f>BOM!J36</f>
        <v/>
      </c>
      <c r="K36" s="146">
        <f>BOM!K36</f>
        <v/>
      </c>
      <c r="L36" s="146">
        <f>BOM!L36</f>
        <v/>
      </c>
      <c r="M36" s="146">
        <f>BOM!M36</f>
        <v/>
      </c>
      <c r="N36" s="146">
        <f>BOM!N36</f>
        <v/>
      </c>
      <c r="O36" s="146">
        <f>BOM!O36</f>
        <v/>
      </c>
      <c r="P36" s="146">
        <f>BOM!P36</f>
        <v/>
      </c>
      <c r="Q36" s="46">
        <f>$F$97</f>
        <v/>
      </c>
      <c r="R36" s="46">
        <f>$F$98</f>
        <v/>
      </c>
      <c r="S36" s="48">
        <f>U36-(U36*R36)</f>
        <v/>
      </c>
      <c r="T36" s="48">
        <f>S36*I36</f>
        <v/>
      </c>
      <c r="U36" s="48">
        <f>(AN36)/(1-(BH36+Q36))</f>
        <v/>
      </c>
      <c r="V36" s="48">
        <f>U36*I36</f>
        <v/>
      </c>
      <c r="W36" s="49">
        <f>T36*$W$4</f>
        <v/>
      </c>
      <c r="X36" s="49">
        <f>T36*$X$4</f>
        <v/>
      </c>
      <c r="Y36" s="50">
        <f>M36</f>
        <v/>
      </c>
      <c r="Z36" s="9" t="n"/>
      <c r="AA36" s="9" t="n"/>
      <c r="AB36" s="9" t="n"/>
      <c r="AC36" s="51">
        <f t="array" ref="AC36">IF(I36&gt;0,VLOOKUP(Y36&amp;$P$88&amp;$P$89&amp;$P$90,Variáveis!$O$2:$S$300&amp;Variáveis!$P$2:$T$300&amp;Variáveis!$Q$2:$U$300&amp;Variáveis!$R$2:$V$300,5,FALSE),0)</f>
        <v/>
      </c>
      <c r="AD36" s="52">
        <f>T36*AC36</f>
        <v/>
      </c>
      <c r="AE36" s="53">
        <f>IF(AB36="não",((V36/(1-VLOOKUP(AA36,Variáveis!$AK$3:$AN$29,4,FALSE)))*VLOOKUP(AA36,Variáveis!$AK$3:$AN$29,4,FALSE))-AD36,0)</f>
        <v/>
      </c>
      <c r="AF36" s="53">
        <f>T36*$AF$4</f>
        <v/>
      </c>
      <c r="AG36" s="53">
        <f>IF(AB36="SIM","Cliente pode pagar DIFA na entrada", )</f>
        <v/>
      </c>
      <c r="AH36" s="54" t="n"/>
      <c r="AI36" s="53">
        <f>IF(K36="SIM",(J36*$F$102),J36)</f>
        <v/>
      </c>
      <c r="AJ36" s="53">
        <f>IF(L36="SIM",(AI36*$F$101),AI36)</f>
        <v/>
      </c>
      <c r="AK36" s="53">
        <f>AJ36-AS36</f>
        <v/>
      </c>
      <c r="AL36" s="53">
        <f>AJ36*I36</f>
        <v/>
      </c>
      <c r="AM36" s="53">
        <f>AK36*I36</f>
        <v/>
      </c>
      <c r="AN36" s="53">
        <f>AK36-AP36-AQ36</f>
        <v/>
      </c>
      <c r="AO36" s="53">
        <f>AN36*I36</f>
        <v/>
      </c>
      <c r="AP36" s="53">
        <f>$AP$4*AK36</f>
        <v/>
      </c>
      <c r="AQ36" s="53">
        <f>$AQ$4*AK36</f>
        <v/>
      </c>
      <c r="AR36" s="51">
        <f t="array" ref="AR36">VLOOKUP(M36&amp;N36&amp;O36&amp;P36,Variáveis!$A$2:$E$240&amp;Variáveis!$B$2:$F$240&amp;Variáveis!$C$2:$G$240&amp;Variáveis!$D$2:$H$240,5,FALSE)</f>
        <v/>
      </c>
      <c r="AS36" s="53">
        <f>((AJ36*(1-AR36))*AR36)</f>
        <v/>
      </c>
      <c r="AT36" s="53">
        <f>(((J36+(J36*AU36))*0.18)-(J36*AR36))</f>
        <v/>
      </c>
      <c r="AU36" s="55">
        <f>(((1+AV36)*(1-AR36))/(1-0.18)-1)</f>
        <v/>
      </c>
      <c r="AV36" s="55">
        <f>IF(BB36&gt;0,BB36,IF(BA36&gt;0,BA36,IF(AZ36&gt;0,AZ36,IF(AY36&gt;0,AY36,IF(AX36&gt;0,AX36)))))/100</f>
        <v/>
      </c>
      <c r="AW36" s="56">
        <f>VALUE(LEFT(G36,4))</f>
        <v/>
      </c>
      <c r="AX36" s="56">
        <f>VALUE(IFERROR(VLOOKUP(VALUE(LEFT(G36,4)),ST!$C$4:$E$300,3,FALSE),"0"))</f>
        <v/>
      </c>
      <c r="AY36" s="56">
        <f>VALUE(IFERROR(VLOOKUP(VALUE(LEFT(G36,5)),ST!$C$4:$E$300,3,FALSE),"0"))</f>
        <v/>
      </c>
      <c r="AZ36" s="56">
        <f>VALUE(IFERROR(VLOOKUP(VALUE(LEFT(G36,6)),ST!$C$4:$E$300,3,FALSE),"0"))</f>
        <v/>
      </c>
      <c r="BA36" s="56">
        <f>VALUE(IFERROR(VLOOKUP(VALUE(LEFT(G36,7)),ST!$C$4:$E$300,3,FALSE),"0"))</f>
        <v/>
      </c>
      <c r="BB36" s="56">
        <f>VALUE(IFERROR(VLOOKUP(G36,ST!$C$4:$E$400,3,FALSE),"0"))</f>
        <v/>
      </c>
      <c r="BC36" s="57">
        <f>IF(VLOOKUP(AW36,ST!$C$4:$F$298,4,FALSE)&lt;&gt;0,VLOOKUP(AW36,ST!$C$4:$F$298,4,FALSE),VLOOKUP(G36,ST!$C$4:$F$298,4,FALSE))</f>
        <v/>
      </c>
      <c r="BD36" s="57">
        <f>IF(O36="SC","Desconsiderar coluna ICMS ST",IF(O36="PR","Haverá ST", ))</f>
        <v/>
      </c>
      <c r="BE36" s="53">
        <f>W36</f>
        <v/>
      </c>
      <c r="BF36" s="53">
        <f>X36</f>
        <v/>
      </c>
      <c r="BG36" s="53">
        <f>AD36-AS36</f>
        <v/>
      </c>
      <c r="BH36" s="51">
        <f>$W$4+$X$4+AC36+$BJ$4+0.07</f>
        <v/>
      </c>
      <c r="BI36" s="53">
        <f>IF(BD36="Haverá ST",AJ36+AS36+AT36,AJ36+AS36)</f>
        <v/>
      </c>
      <c r="BJ36" s="53">
        <f>T36*$BJ$4</f>
        <v/>
      </c>
      <c r="BK36" s="53">
        <f>T36*$BK$4</f>
        <v/>
      </c>
      <c r="BL36" s="53">
        <f>BE36+BF36+AO36+BJ36+BK36+AD36</f>
        <v/>
      </c>
      <c r="BM36" s="53">
        <f>(T36-BL36)</f>
        <v/>
      </c>
    </row>
    <row r="37" ht="15.75" customHeight="1" s="218">
      <c r="A37" s="58">
        <f>A36+1</f>
        <v/>
      </c>
      <c r="B37" s="144">
        <f>BOM!B37</f>
        <v/>
      </c>
      <c r="C37" s="144">
        <f>BOM!C37</f>
        <v/>
      </c>
      <c r="D37" s="144">
        <f>BOM!D37</f>
        <v/>
      </c>
      <c r="E37" s="144">
        <f>BOM!E37</f>
        <v/>
      </c>
      <c r="F37" s="144">
        <f>BOM!F37</f>
        <v/>
      </c>
      <c r="G37" s="144">
        <f>BOM!G37</f>
        <v/>
      </c>
      <c r="H37" s="144">
        <f>BOM!H37</f>
        <v/>
      </c>
      <c r="I37" s="148" t="n">
        <v>0</v>
      </c>
      <c r="J37" s="146">
        <f>BOM!J37</f>
        <v/>
      </c>
      <c r="K37" s="146">
        <f>BOM!K37</f>
        <v/>
      </c>
      <c r="L37" s="146">
        <f>BOM!L37</f>
        <v/>
      </c>
      <c r="M37" s="146">
        <f>BOM!M37</f>
        <v/>
      </c>
      <c r="N37" s="146">
        <f>BOM!N37</f>
        <v/>
      </c>
      <c r="O37" s="146">
        <f>BOM!O37</f>
        <v/>
      </c>
      <c r="P37" s="146">
        <f>BOM!P37</f>
        <v/>
      </c>
      <c r="Q37" s="46">
        <f>$F$97</f>
        <v/>
      </c>
      <c r="R37" s="46">
        <f>$F$98</f>
        <v/>
      </c>
      <c r="S37" s="48">
        <f>U37-(U37*R37)</f>
        <v/>
      </c>
      <c r="T37" s="48">
        <f>S37*I37</f>
        <v/>
      </c>
      <c r="U37" s="48">
        <f>(AN37)/(1-(BH37+Q37))</f>
        <v/>
      </c>
      <c r="V37" s="48">
        <f>U37*I37</f>
        <v/>
      </c>
      <c r="W37" s="49">
        <f>T37*$W$4</f>
        <v/>
      </c>
      <c r="X37" s="49">
        <f>T37*$X$4</f>
        <v/>
      </c>
      <c r="Y37" s="50">
        <f>M37</f>
        <v/>
      </c>
      <c r="Z37" s="9" t="n"/>
      <c r="AA37" s="9" t="n"/>
      <c r="AB37" s="9" t="n"/>
      <c r="AC37" s="51">
        <f t="array" ref="AC37">IF(I37&gt;0,VLOOKUP(Y37&amp;$P$88&amp;$P$89&amp;$P$90,Variáveis!$O$2:$S$300&amp;Variáveis!$P$2:$T$300&amp;Variáveis!$Q$2:$U$300&amp;Variáveis!$R$2:$V$300,5,FALSE),0)</f>
        <v/>
      </c>
      <c r="AD37" s="52">
        <f>T37*AC37</f>
        <v/>
      </c>
      <c r="AE37" s="53">
        <f>IF(AB37="não",((V37/(1-VLOOKUP(AA37,Variáveis!$AK$3:$AN$29,4,FALSE)))*VLOOKUP(AA37,Variáveis!$AK$3:$AN$29,4,FALSE))-AD37,0)</f>
        <v/>
      </c>
      <c r="AF37" s="53">
        <f>T37*$AF$4</f>
        <v/>
      </c>
      <c r="AG37" s="53">
        <f>IF(AB37="SIM","Cliente pode pagar DIFA na entrada", )</f>
        <v/>
      </c>
      <c r="AH37" s="54" t="n"/>
      <c r="AI37" s="53">
        <f>IF(K37="SIM",(J37*$F$102),J37)</f>
        <v/>
      </c>
      <c r="AJ37" s="53">
        <f>IF(L37="SIM",(AI37*$F$101),AI37)</f>
        <v/>
      </c>
      <c r="AK37" s="53">
        <f>AJ37-AS37</f>
        <v/>
      </c>
      <c r="AL37" s="53">
        <f>AJ37*I37</f>
        <v/>
      </c>
      <c r="AM37" s="53">
        <f>AK37*I37</f>
        <v/>
      </c>
      <c r="AN37" s="53">
        <f>AK37-AP37-AQ37</f>
        <v/>
      </c>
      <c r="AO37" s="53">
        <f>AN37*I37</f>
        <v/>
      </c>
      <c r="AP37" s="53">
        <f>$AP$4*AK37</f>
        <v/>
      </c>
      <c r="AQ37" s="53">
        <f>$AQ$4*AK37</f>
        <v/>
      </c>
      <c r="AR37" s="51">
        <f t="array" ref="AR37">VLOOKUP(M37&amp;N37&amp;O37&amp;P37,Variáveis!$A$2:$E$240&amp;Variáveis!$B$2:$F$240&amp;Variáveis!$C$2:$G$240&amp;Variáveis!$D$2:$H$240,5,FALSE)</f>
        <v/>
      </c>
      <c r="AS37" s="53">
        <f>((AJ37*(1-AR37))*AR37)</f>
        <v/>
      </c>
      <c r="AT37" s="53">
        <f>(((J37+(J37*AU37))*0.18)-(J37*AR37))</f>
        <v/>
      </c>
      <c r="AU37" s="55">
        <f>(((1+AV37)*(1-AR37))/(1-0.18)-1)</f>
        <v/>
      </c>
      <c r="AV37" s="55">
        <f>IF(BB37&gt;0,BB37,IF(BA37&gt;0,BA37,IF(AZ37&gt;0,AZ37,IF(AY37&gt;0,AY37,IF(AX37&gt;0,AX37)))))/100</f>
        <v/>
      </c>
      <c r="AW37" s="56">
        <f>VALUE(LEFT(G37,4))</f>
        <v/>
      </c>
      <c r="AX37" s="56">
        <f>VALUE(IFERROR(VLOOKUP(VALUE(LEFT(G37,4)),ST!$C$4:$E$300,3,FALSE),"0"))</f>
        <v/>
      </c>
      <c r="AY37" s="56">
        <f>VALUE(IFERROR(VLOOKUP(VALUE(LEFT(G37,5)),ST!$C$4:$E$300,3,FALSE),"0"))</f>
        <v/>
      </c>
      <c r="AZ37" s="56">
        <f>VALUE(IFERROR(VLOOKUP(VALUE(LEFT(G37,6)),ST!$C$4:$E$300,3,FALSE),"0"))</f>
        <v/>
      </c>
      <c r="BA37" s="56">
        <f>VALUE(IFERROR(VLOOKUP(VALUE(LEFT(G37,7)),ST!$C$4:$E$300,3,FALSE),"0"))</f>
        <v/>
      </c>
      <c r="BB37" s="56">
        <f>VALUE(IFERROR(VLOOKUP(G37,ST!$C$4:$E$400,3,FALSE),"0"))</f>
        <v/>
      </c>
      <c r="BC37" s="57">
        <f>IF(VLOOKUP(AW37,ST!$C$4:$F$298,4,FALSE)&lt;&gt;0,VLOOKUP(AW37,ST!$C$4:$F$298,4,FALSE),VLOOKUP(G37,ST!$C$4:$F$298,4,FALSE))</f>
        <v/>
      </c>
      <c r="BD37" s="57">
        <f>IF(O37="SC","Desconsiderar coluna ICMS ST",IF(O37="PR","Haverá ST", ))</f>
        <v/>
      </c>
      <c r="BE37" s="53">
        <f>W37</f>
        <v/>
      </c>
      <c r="BF37" s="53">
        <f>X37</f>
        <v/>
      </c>
      <c r="BG37" s="53">
        <f>AD37-AS37</f>
        <v/>
      </c>
      <c r="BH37" s="51">
        <f>$W$4+$X$4+AC37+$BJ$4+0.07</f>
        <v/>
      </c>
      <c r="BI37" s="53">
        <f>IF(BD37="Haverá ST",AJ37+AS37+AT37,AJ37+AS37)</f>
        <v/>
      </c>
      <c r="BJ37" s="53">
        <f>T37*$BJ$4</f>
        <v/>
      </c>
      <c r="BK37" s="53">
        <f>T37*$BK$4</f>
        <v/>
      </c>
      <c r="BL37" s="53">
        <f>BE37+BF37+AO37+BJ37+BK37+AD37</f>
        <v/>
      </c>
      <c r="BM37" s="53">
        <f>(T37-BL37)</f>
        <v/>
      </c>
    </row>
    <row r="38" ht="15.75" customHeight="1" s="218">
      <c r="A38" s="58">
        <f>A37+1</f>
        <v/>
      </c>
      <c r="B38" s="144">
        <f>BOM!B38</f>
        <v/>
      </c>
      <c r="C38" s="144">
        <f>BOM!C38</f>
        <v/>
      </c>
      <c r="D38" s="144">
        <f>BOM!D38</f>
        <v/>
      </c>
      <c r="E38" s="144">
        <f>BOM!E38</f>
        <v/>
      </c>
      <c r="F38" s="144">
        <f>BOM!F38</f>
        <v/>
      </c>
      <c r="G38" s="144">
        <f>BOM!G38</f>
        <v/>
      </c>
      <c r="H38" s="144">
        <f>BOM!H38</f>
        <v/>
      </c>
      <c r="I38" s="148" t="n">
        <v>0</v>
      </c>
      <c r="J38" s="146">
        <f>BOM!J38</f>
        <v/>
      </c>
      <c r="K38" s="146">
        <f>BOM!K38</f>
        <v/>
      </c>
      <c r="L38" s="146">
        <f>BOM!L38</f>
        <v/>
      </c>
      <c r="M38" s="146">
        <f>BOM!M38</f>
        <v/>
      </c>
      <c r="N38" s="146">
        <f>BOM!N38</f>
        <v/>
      </c>
      <c r="O38" s="146">
        <f>BOM!O38</f>
        <v/>
      </c>
      <c r="P38" s="146">
        <f>BOM!P38</f>
        <v/>
      </c>
      <c r="Q38" s="46">
        <f>$F$97</f>
        <v/>
      </c>
      <c r="R38" s="46">
        <f>$F$98</f>
        <v/>
      </c>
      <c r="S38" s="48">
        <f>U38-(U38*R38)</f>
        <v/>
      </c>
      <c r="T38" s="48">
        <f>S38*I38</f>
        <v/>
      </c>
      <c r="U38" s="48">
        <f>(AN38)/(1-(BH38+Q38))</f>
        <v/>
      </c>
      <c r="V38" s="48">
        <f>U38*I38</f>
        <v/>
      </c>
      <c r="W38" s="49">
        <f>T38*$W$4</f>
        <v/>
      </c>
      <c r="X38" s="49">
        <f>T38*$X$4</f>
        <v/>
      </c>
      <c r="Y38" s="50">
        <f>M38</f>
        <v/>
      </c>
      <c r="Z38" s="9" t="n"/>
      <c r="AA38" s="9" t="n"/>
      <c r="AB38" s="9" t="n"/>
      <c r="AC38" s="51">
        <f t="array" ref="AC38">IF(I38&gt;0,VLOOKUP(Y38&amp;$P$88&amp;$P$89&amp;$P$90,Variáveis!$O$2:$S$300&amp;Variáveis!$P$2:$T$300&amp;Variáveis!$Q$2:$U$300&amp;Variáveis!$R$2:$V$300,5,FALSE),0)</f>
        <v/>
      </c>
      <c r="AD38" s="52">
        <f>T38*AC38</f>
        <v/>
      </c>
      <c r="AE38" s="53">
        <f>IF(AB38="não",((V38/(1-VLOOKUP(AA38,Variáveis!$AK$3:$AN$29,4,FALSE)))*VLOOKUP(AA38,Variáveis!$AK$3:$AN$29,4,FALSE))-AD38,0)</f>
        <v/>
      </c>
      <c r="AF38" s="53">
        <f>T38*$AF$4</f>
        <v/>
      </c>
      <c r="AG38" s="53">
        <f>IF(AB38="SIM","Cliente pode pagar DIFA na entrada", )</f>
        <v/>
      </c>
      <c r="AH38" s="54" t="n"/>
      <c r="AI38" s="53">
        <f>IF(K38="SIM",(J38*$F$102),J38)</f>
        <v/>
      </c>
      <c r="AJ38" s="53">
        <f>IF(L38="SIM",(AI38*$F$101),AI38)</f>
        <v/>
      </c>
      <c r="AK38" s="53">
        <f>AJ38-AS38</f>
        <v/>
      </c>
      <c r="AL38" s="53">
        <f>AJ38*I38</f>
        <v/>
      </c>
      <c r="AM38" s="53">
        <f>AK38*I38</f>
        <v/>
      </c>
      <c r="AN38" s="53">
        <f>AK38-AP38-AQ38</f>
        <v/>
      </c>
      <c r="AO38" s="53">
        <f>AN38*I38</f>
        <v/>
      </c>
      <c r="AP38" s="53">
        <f>$AP$4*AK38</f>
        <v/>
      </c>
      <c r="AQ38" s="53">
        <f>$AQ$4*AK38</f>
        <v/>
      </c>
      <c r="AR38" s="51">
        <f t="array" ref="AR38">VLOOKUP(M38&amp;N38&amp;O38&amp;P38,Variáveis!$A$2:$E$240&amp;Variáveis!$B$2:$F$240&amp;Variáveis!$C$2:$G$240&amp;Variáveis!$D$2:$H$240,5,FALSE)</f>
        <v/>
      </c>
      <c r="AS38" s="53">
        <f>((AJ38*(1-AR38))*AR38)</f>
        <v/>
      </c>
      <c r="AT38" s="53">
        <f>(((J38+(J38*AU38))*0.18)-(J38*AR38))</f>
        <v/>
      </c>
      <c r="AU38" s="55">
        <f>(((1+AV38)*(1-AR38))/(1-0.18)-1)</f>
        <v/>
      </c>
      <c r="AV38" s="55">
        <f>IF(BB38&gt;0,BB38,IF(BA38&gt;0,BA38,IF(AZ38&gt;0,AZ38,IF(AY38&gt;0,AY38,IF(AX38&gt;0,AX38)))))/100</f>
        <v/>
      </c>
      <c r="AW38" s="56">
        <f>VALUE(LEFT(G38,4))</f>
        <v/>
      </c>
      <c r="AX38" s="56">
        <f>VALUE(IFERROR(VLOOKUP(VALUE(LEFT(G38,4)),ST!$C$4:$E$300,3,FALSE),"0"))</f>
        <v/>
      </c>
      <c r="AY38" s="56">
        <f>VALUE(IFERROR(VLOOKUP(VALUE(LEFT(G38,5)),ST!$C$4:$E$300,3,FALSE),"0"))</f>
        <v/>
      </c>
      <c r="AZ38" s="56">
        <f>VALUE(IFERROR(VLOOKUP(VALUE(LEFT(G38,6)),ST!$C$4:$E$300,3,FALSE),"0"))</f>
        <v/>
      </c>
      <c r="BA38" s="56">
        <f>VALUE(IFERROR(VLOOKUP(VALUE(LEFT(G38,7)),ST!$C$4:$E$300,3,FALSE),"0"))</f>
        <v/>
      </c>
      <c r="BB38" s="56">
        <f>VALUE(IFERROR(VLOOKUP(G38,ST!$C$4:$E$400,3,FALSE),"0"))</f>
        <v/>
      </c>
      <c r="BC38" s="57">
        <f>IF(VLOOKUP(AW38,ST!$C$4:$F$298,4,FALSE)&lt;&gt;0,VLOOKUP(AW38,ST!$C$4:$F$298,4,FALSE),VLOOKUP(G38,ST!$C$4:$F$298,4,FALSE))</f>
        <v/>
      </c>
      <c r="BD38" s="57">
        <f>IF(O38="SC","Desconsiderar coluna ICMS ST",IF(O38="PR","Haverá ST", ))</f>
        <v/>
      </c>
      <c r="BE38" s="53">
        <f>W38</f>
        <v/>
      </c>
      <c r="BF38" s="53">
        <f>X38</f>
        <v/>
      </c>
      <c r="BG38" s="53">
        <f>AD38-AS38</f>
        <v/>
      </c>
      <c r="BH38" s="51">
        <f>$W$4+$X$4+AC38+$BJ$4+0.07</f>
        <v/>
      </c>
      <c r="BI38" s="53">
        <f>IF(BD38="Haverá ST",AJ38+AS38+AT38,AJ38+AS38)</f>
        <v/>
      </c>
      <c r="BJ38" s="53">
        <f>T38*$BJ$4</f>
        <v/>
      </c>
      <c r="BK38" s="53">
        <f>T38*$BK$4</f>
        <v/>
      </c>
      <c r="BL38" s="53">
        <f>BE38+BF38+AO38+BJ38+BK38+AD38</f>
        <v/>
      </c>
      <c r="BM38" s="53">
        <f>(T38-BL38)</f>
        <v/>
      </c>
    </row>
    <row r="39" hidden="1" ht="15.75" customHeight="1" s="218">
      <c r="A39" s="58">
        <f>A38+1</f>
        <v/>
      </c>
      <c r="B39" s="144">
        <f>BOM!B39</f>
        <v/>
      </c>
      <c r="C39" s="144">
        <f>BOM!C39</f>
        <v/>
      </c>
      <c r="D39" s="144">
        <f>BOM!D39</f>
        <v/>
      </c>
      <c r="E39" s="144">
        <f>BOM!E39</f>
        <v/>
      </c>
      <c r="F39" s="144">
        <f>BOM!F39</f>
        <v/>
      </c>
      <c r="G39" s="144">
        <f>BOM!G39</f>
        <v/>
      </c>
      <c r="H39" s="144">
        <f>BOM!H39</f>
        <v/>
      </c>
      <c r="I39" s="144">
        <f>BOM!I39</f>
        <v/>
      </c>
      <c r="J39" s="146">
        <f>BOM!J39</f>
        <v/>
      </c>
      <c r="K39" s="146">
        <f>BOM!K39</f>
        <v/>
      </c>
      <c r="L39" s="146">
        <f>BOM!L39</f>
        <v/>
      </c>
      <c r="M39" s="146">
        <f>BOM!M39</f>
        <v/>
      </c>
      <c r="N39" s="146">
        <f>BOM!N39</f>
        <v/>
      </c>
      <c r="O39" s="146">
        <f>BOM!O39</f>
        <v/>
      </c>
      <c r="P39" s="146">
        <f>BOM!P39</f>
        <v/>
      </c>
      <c r="Q39" s="46">
        <f>$F$97</f>
        <v/>
      </c>
      <c r="R39" s="46">
        <f>$F$98</f>
        <v/>
      </c>
      <c r="S39" s="48">
        <f>U39-(U39*R39)</f>
        <v/>
      </c>
      <c r="T39" s="48">
        <f>S39*I39</f>
        <v/>
      </c>
      <c r="U39" s="48">
        <f>(AN39)/(1-(BH39+Q39))</f>
        <v/>
      </c>
      <c r="V39" s="48">
        <f>U39*I39</f>
        <v/>
      </c>
      <c r="W39" s="49">
        <f>T39*$W$4</f>
        <v/>
      </c>
      <c r="X39" s="49">
        <f>T39*$X$4</f>
        <v/>
      </c>
      <c r="Y39" s="50">
        <f>M39</f>
        <v/>
      </c>
      <c r="Z39" s="9" t="n"/>
      <c r="AA39" s="9" t="n"/>
      <c r="AB39" s="9" t="n"/>
      <c r="AC39" s="51">
        <f t="array" ref="AC39">IF(I39&gt;0,VLOOKUP(Y39&amp;$P$88&amp;$P$89&amp;$P$90,Variáveis!$O$2:$S$300&amp;Variáveis!$P$2:$T$300&amp;Variáveis!$Q$2:$U$300&amp;Variáveis!$R$2:$V$300,5,FALSE),0)</f>
        <v/>
      </c>
      <c r="AD39" s="52">
        <f>T39*AC39</f>
        <v/>
      </c>
      <c r="AE39" s="53">
        <f>IF(AB39="não",((V39/(1-VLOOKUP(AA39,Variáveis!$AK$3:$AN$29,4,FALSE)))*VLOOKUP(AA39,Variáveis!$AK$3:$AN$29,4,FALSE))-AD39,0)</f>
        <v/>
      </c>
      <c r="AF39" s="53">
        <f>T39*$AF$4</f>
        <v/>
      </c>
      <c r="AG39" s="53">
        <f>IF(AB39="SIM","Cliente pode pagar DIFA na entrada", )</f>
        <v/>
      </c>
      <c r="AH39" s="54" t="n"/>
      <c r="AI39" s="53">
        <f>IF(K39="SIM",(J39*$F$102),J39)</f>
        <v/>
      </c>
      <c r="AJ39" s="53">
        <f>IF(L39="SIM",(AI39*$F$101),AI39)</f>
        <v/>
      </c>
      <c r="AK39" s="53">
        <f>AJ39-AS39</f>
        <v/>
      </c>
      <c r="AL39" s="53">
        <f>AJ39*I39</f>
        <v/>
      </c>
      <c r="AM39" s="53">
        <f>AK39*I39</f>
        <v/>
      </c>
      <c r="AN39" s="53">
        <f>AK39-AP39-AQ39</f>
        <v/>
      </c>
      <c r="AO39" s="53">
        <f>AN39*I39</f>
        <v/>
      </c>
      <c r="AP39" s="53">
        <f>$AP$4*AK39</f>
        <v/>
      </c>
      <c r="AQ39" s="53">
        <f>$AQ$4*AK39</f>
        <v/>
      </c>
      <c r="AR39" s="51">
        <f t="array" ref="AR39">VLOOKUP(M39&amp;N39&amp;O39&amp;P39,Variáveis!$A$2:$E$240&amp;Variáveis!$B$2:$F$240&amp;Variáveis!$C$2:$G$240&amp;Variáveis!$D$2:$H$240,5,FALSE)</f>
        <v/>
      </c>
      <c r="AS39" s="53">
        <f>((AJ39*(1-AR39))*AR39)</f>
        <v/>
      </c>
      <c r="AT39" s="53">
        <f>(((J39+(J39*AU39))*0.18)-(J39*AR39))</f>
        <v/>
      </c>
      <c r="AU39" s="55">
        <f>(((1+AV39)*(1-AR39))/(1-0.18)-1)</f>
        <v/>
      </c>
      <c r="AV39" s="55">
        <f>IF(BB39&gt;0,BB39,IF(BA39&gt;0,BA39,IF(AZ39&gt;0,AZ39,IF(AY39&gt;0,AY39,IF(AX39&gt;0,AX39)))))/100</f>
        <v/>
      </c>
      <c r="AW39" s="56">
        <f>VALUE(LEFT(G39,4))</f>
        <v/>
      </c>
      <c r="AX39" s="56">
        <f>VALUE(IFERROR(VLOOKUP(VALUE(LEFT(G39,4)),ST!$C$4:$E$300,3,FALSE),"0"))</f>
        <v/>
      </c>
      <c r="AY39" s="56">
        <f>VALUE(IFERROR(VLOOKUP(VALUE(LEFT(G39,5)),ST!$C$4:$E$300,3,FALSE),"0"))</f>
        <v/>
      </c>
      <c r="AZ39" s="56">
        <f>VALUE(IFERROR(VLOOKUP(VALUE(LEFT(G39,6)),ST!$C$4:$E$300,3,FALSE),"0"))</f>
        <v/>
      </c>
      <c r="BA39" s="56">
        <f>VALUE(IFERROR(VLOOKUP(VALUE(LEFT(G39,7)),ST!$C$4:$E$300,3,FALSE),"0"))</f>
        <v/>
      </c>
      <c r="BB39" s="56">
        <f>VALUE(IFERROR(VLOOKUP(G39,ST!$C$4:$E$400,3,FALSE),"0"))</f>
        <v/>
      </c>
      <c r="BC39" s="57">
        <f>IF(VLOOKUP(AW39,ST!$C$4:$F$298,4,FALSE)&lt;&gt;0,VLOOKUP(AW39,ST!$C$4:$F$298,4,FALSE),VLOOKUP(G39,ST!$C$4:$F$298,4,FALSE))</f>
        <v/>
      </c>
      <c r="BD39" s="57">
        <f>IF(O39="SC","Desconsiderar coluna ICMS ST",IF(O39="PR","Haverá ST", ))</f>
        <v/>
      </c>
      <c r="BE39" s="53">
        <f>W39</f>
        <v/>
      </c>
      <c r="BF39" s="53">
        <f>X39</f>
        <v/>
      </c>
      <c r="BG39" s="53">
        <f>AD39-AS39</f>
        <v/>
      </c>
      <c r="BH39" s="51">
        <f>$W$4+$X$4+AC39+$BJ$4+0.07</f>
        <v/>
      </c>
      <c r="BI39" s="53">
        <f>IF(BD39="Haverá ST",AJ39+AS39+AT39,AJ39+AS39)</f>
        <v/>
      </c>
      <c r="BJ39" s="53">
        <f>T39*$BJ$4</f>
        <v/>
      </c>
      <c r="BK39" s="53">
        <f>T39*$BK$4</f>
        <v/>
      </c>
      <c r="BL39" s="53">
        <f>BE39+BF39+AO39+BJ39+BK39+AD39</f>
        <v/>
      </c>
      <c r="BM39" s="53">
        <f>(T39-BL39)</f>
        <v/>
      </c>
    </row>
    <row r="40" hidden="1" ht="15.75" customHeight="1" s="218">
      <c r="A40" s="58">
        <f>A39+1</f>
        <v/>
      </c>
      <c r="B40" s="144">
        <f>BOM!B40</f>
        <v/>
      </c>
      <c r="C40" s="144">
        <f>BOM!C40</f>
        <v/>
      </c>
      <c r="D40" s="144">
        <f>BOM!D40</f>
        <v/>
      </c>
      <c r="E40" s="144">
        <f>BOM!E40</f>
        <v/>
      </c>
      <c r="F40" s="144">
        <f>BOM!F40</f>
        <v/>
      </c>
      <c r="G40" s="144">
        <f>BOM!G40</f>
        <v/>
      </c>
      <c r="H40" s="144">
        <f>BOM!H40</f>
        <v/>
      </c>
      <c r="I40" s="144">
        <f>BOM!I40</f>
        <v/>
      </c>
      <c r="J40" s="146">
        <f>BOM!J40</f>
        <v/>
      </c>
      <c r="K40" s="146">
        <f>BOM!K40</f>
        <v/>
      </c>
      <c r="L40" s="146">
        <f>BOM!L40</f>
        <v/>
      </c>
      <c r="M40" s="146">
        <f>BOM!M40</f>
        <v/>
      </c>
      <c r="N40" s="146">
        <f>BOM!N40</f>
        <v/>
      </c>
      <c r="O40" s="146">
        <f>BOM!O40</f>
        <v/>
      </c>
      <c r="P40" s="146">
        <f>BOM!P40</f>
        <v/>
      </c>
      <c r="Q40" s="46">
        <f>$F$97</f>
        <v/>
      </c>
      <c r="R40" s="46">
        <f>$F$98</f>
        <v/>
      </c>
      <c r="S40" s="48">
        <f>U40-(U40*R40)</f>
        <v/>
      </c>
      <c r="T40" s="48">
        <f>S40*I40</f>
        <v/>
      </c>
      <c r="U40" s="48">
        <f>(AN40)/(1-(BH40+Q40))</f>
        <v/>
      </c>
      <c r="V40" s="48">
        <f>U40*I40</f>
        <v/>
      </c>
      <c r="W40" s="49">
        <f>T40*$W$4</f>
        <v/>
      </c>
      <c r="X40" s="49">
        <f>T40*$X$4</f>
        <v/>
      </c>
      <c r="Y40" s="50">
        <f>M40</f>
        <v/>
      </c>
      <c r="Z40" s="9" t="n"/>
      <c r="AA40" s="9" t="n"/>
      <c r="AB40" s="9" t="n"/>
      <c r="AC40" s="51">
        <f t="array" ref="AC40">IF(I40&gt;0,VLOOKUP(Y40&amp;$P$88&amp;$P$89&amp;$P$90,Variáveis!$O$2:$S$300&amp;Variáveis!$P$2:$T$300&amp;Variáveis!$Q$2:$U$300&amp;Variáveis!$R$2:$V$300,5,FALSE),0)</f>
        <v/>
      </c>
      <c r="AD40" s="52">
        <f>T40*AC40</f>
        <v/>
      </c>
      <c r="AE40" s="53">
        <f>IF(AB40="não",((V40/(1-VLOOKUP(AA40,Variáveis!$AK$3:$AN$29,4,FALSE)))*VLOOKUP(AA40,Variáveis!$AK$3:$AN$29,4,FALSE))-AD40,0)</f>
        <v/>
      </c>
      <c r="AF40" s="53">
        <f>T40*$AF$4</f>
        <v/>
      </c>
      <c r="AG40" s="53">
        <f>IF(AB40="SIM","Cliente pode pagar DIFA na entrada", )</f>
        <v/>
      </c>
      <c r="AH40" s="54" t="n"/>
      <c r="AI40" s="53">
        <f>IF(K40="SIM",(J40*$F$102),J40)</f>
        <v/>
      </c>
      <c r="AJ40" s="53">
        <f>IF(L40="SIM",(AI40*$F$101),AI40)</f>
        <v/>
      </c>
      <c r="AK40" s="53">
        <f>AJ40-AS40</f>
        <v/>
      </c>
      <c r="AL40" s="53">
        <f>AJ40*I40</f>
        <v/>
      </c>
      <c r="AM40" s="53">
        <f>AK40*I40</f>
        <v/>
      </c>
      <c r="AN40" s="53">
        <f>AK40-AP40-AQ40</f>
        <v/>
      </c>
      <c r="AO40" s="53">
        <f>AN40*I40</f>
        <v/>
      </c>
      <c r="AP40" s="53">
        <f>$AP$4*AK40</f>
        <v/>
      </c>
      <c r="AQ40" s="53">
        <f>$AQ$4*AK40</f>
        <v/>
      </c>
      <c r="AR40" s="51">
        <f t="array" ref="AR40">VLOOKUP(M40&amp;N40&amp;O40&amp;P40,Variáveis!$A$2:$E$240&amp;Variáveis!$B$2:$F$240&amp;Variáveis!$C$2:$G$240&amp;Variáveis!$D$2:$H$240,5,FALSE)</f>
        <v/>
      </c>
      <c r="AS40" s="53">
        <f>((AJ40*(1-AR40))*AR40)</f>
        <v/>
      </c>
      <c r="AT40" s="53">
        <f>(((J40+(J40*AU40))*0.18)-(J40*AR40))</f>
        <v/>
      </c>
      <c r="AU40" s="55">
        <f>(((1+AV40)*(1-AR40))/(1-0.18)-1)</f>
        <v/>
      </c>
      <c r="AV40" s="55">
        <f>IF(BB40&gt;0,BB40,IF(BA40&gt;0,BA40,IF(AZ40&gt;0,AZ40,IF(AY40&gt;0,AY40,IF(AX40&gt;0,AX40)))))/100</f>
        <v/>
      </c>
      <c r="AW40" s="56">
        <f>VALUE(LEFT(G40,4))</f>
        <v/>
      </c>
      <c r="AX40" s="56">
        <f>VALUE(IFERROR(VLOOKUP(VALUE(LEFT(G40,4)),ST!$C$4:$E$300,3,FALSE),"0"))</f>
        <v/>
      </c>
      <c r="AY40" s="56">
        <f>VALUE(IFERROR(VLOOKUP(VALUE(LEFT(G40,5)),ST!$C$4:$E$300,3,FALSE),"0"))</f>
        <v/>
      </c>
      <c r="AZ40" s="56">
        <f>VALUE(IFERROR(VLOOKUP(VALUE(LEFT(G40,6)),ST!$C$4:$E$300,3,FALSE),"0"))</f>
        <v/>
      </c>
      <c r="BA40" s="56">
        <f>VALUE(IFERROR(VLOOKUP(VALUE(LEFT(G40,7)),ST!$C$4:$E$300,3,FALSE),"0"))</f>
        <v/>
      </c>
      <c r="BB40" s="56">
        <f>VALUE(IFERROR(VLOOKUP(G40,ST!$C$4:$E$400,3,FALSE),"0"))</f>
        <v/>
      </c>
      <c r="BC40" s="57">
        <f>IF(VLOOKUP(AW40,ST!$C$4:$F$298,4,FALSE)&lt;&gt;0,VLOOKUP(AW40,ST!$C$4:$F$298,4,FALSE),VLOOKUP(G40,ST!$C$4:$F$298,4,FALSE))</f>
        <v/>
      </c>
      <c r="BD40" s="57">
        <f>IF(O40="SC","Desconsiderar coluna ICMS ST",IF(O40="PR","Haverá ST", ))</f>
        <v/>
      </c>
      <c r="BE40" s="53">
        <f>W40</f>
        <v/>
      </c>
      <c r="BF40" s="53">
        <f>X40</f>
        <v/>
      </c>
      <c r="BG40" s="53">
        <f>AD40-AS40</f>
        <v/>
      </c>
      <c r="BH40" s="51">
        <f>$W$4+$X$4+AC40+$BJ$4+0.07</f>
        <v/>
      </c>
      <c r="BI40" s="53">
        <f>IF(BD40="Haverá ST",AJ40+AS40+AT40,AJ40+AS40)</f>
        <v/>
      </c>
      <c r="BJ40" s="53">
        <f>T40*$BJ$4</f>
        <v/>
      </c>
      <c r="BK40" s="53">
        <f>T40*$BK$4</f>
        <v/>
      </c>
      <c r="BL40" s="53">
        <f>BE40+BF40+AO40+BJ40+BK40+AD40</f>
        <v/>
      </c>
      <c r="BM40" s="53">
        <f>(T40-BL40)</f>
        <v/>
      </c>
    </row>
    <row r="41" hidden="1" ht="15.75" customHeight="1" s="218">
      <c r="A41" s="58">
        <f>A40+1</f>
        <v/>
      </c>
      <c r="B41" s="144">
        <f>BOM!B41</f>
        <v/>
      </c>
      <c r="C41" s="144">
        <f>BOM!C41</f>
        <v/>
      </c>
      <c r="D41" s="144">
        <f>BOM!D41</f>
        <v/>
      </c>
      <c r="E41" s="144">
        <f>BOM!E41</f>
        <v/>
      </c>
      <c r="F41" s="144" t="n"/>
      <c r="G41" s="144" t="n"/>
      <c r="H41" s="144" t="n"/>
      <c r="I41" s="144" t="n">
        <v>0</v>
      </c>
      <c r="J41" s="144" t="n"/>
      <c r="K41" s="144" t="n"/>
      <c r="L41" s="144" t="n"/>
      <c r="M41" s="144" t="n"/>
      <c r="N41" s="144" t="n"/>
      <c r="O41" s="144" t="n"/>
      <c r="P41" s="144" t="n"/>
      <c r="Q41" s="46">
        <f>$F$97</f>
        <v/>
      </c>
      <c r="R41" s="46">
        <f>$F$98</f>
        <v/>
      </c>
      <c r="S41" s="48">
        <f>U41-(U41*R41)</f>
        <v/>
      </c>
      <c r="T41" s="48">
        <f>S41*I41</f>
        <v/>
      </c>
      <c r="U41" s="48">
        <f>(AN41)/(1-(BH41+Q41))</f>
        <v/>
      </c>
      <c r="V41" s="48">
        <f>U41*I41</f>
        <v/>
      </c>
      <c r="W41" s="49">
        <f>T41*$W$4</f>
        <v/>
      </c>
      <c r="X41" s="49">
        <f>T41*$X$4</f>
        <v/>
      </c>
      <c r="Y41" s="50">
        <f>M41</f>
        <v/>
      </c>
      <c r="Z41" s="9" t="n"/>
      <c r="AA41" s="9" t="n"/>
      <c r="AB41" s="9" t="n"/>
      <c r="AC41" s="51">
        <f t="array" ref="AC41">IF(I41&gt;0,VLOOKUP(Y41&amp;$P$88&amp;$P$89&amp;$P$90,Variáveis!$O$2:$S$300&amp;Variáveis!$P$2:$T$300&amp;Variáveis!$Q$2:$U$300&amp;Variáveis!$R$2:$V$300,5,FALSE),0)</f>
        <v/>
      </c>
      <c r="AD41" s="52">
        <f>T41*AC41</f>
        <v/>
      </c>
      <c r="AE41" s="53">
        <f>IF(AB41="não",((V41/(1-VLOOKUP(AA41,Variáveis!$AK$3:$AN$29,4,FALSE)))*VLOOKUP(AA41,Variáveis!$AK$3:$AN$29,4,FALSE))-AD41,0)</f>
        <v/>
      </c>
      <c r="AF41" s="53">
        <f>T41*$AF$4</f>
        <v/>
      </c>
      <c r="AG41" s="53">
        <f>IF(AB41="SIM","Cliente pode pagar DIFA na entrada", )</f>
        <v/>
      </c>
      <c r="AH41" s="54" t="n"/>
      <c r="AI41" s="53">
        <f>IF(K41="SIM",(J41*$F$102),J41)</f>
        <v/>
      </c>
      <c r="AJ41" s="53">
        <f>IF(L41="SIM",(AI41*$F$101),AI41)</f>
        <v/>
      </c>
      <c r="AK41" s="53">
        <f>AJ41-AS41</f>
        <v/>
      </c>
      <c r="AL41" s="53">
        <f>AJ41*I41</f>
        <v/>
      </c>
      <c r="AM41" s="53">
        <f>AK41*I41</f>
        <v/>
      </c>
      <c r="AN41" s="53">
        <f>AK41-AP41-AQ41</f>
        <v/>
      </c>
      <c r="AO41" s="53">
        <f>AN41*I41</f>
        <v/>
      </c>
      <c r="AP41" s="53">
        <f>$AP$4*AK41</f>
        <v/>
      </c>
      <c r="AQ41" s="53">
        <f>$AQ$4*AK41</f>
        <v/>
      </c>
      <c r="AR41" s="51">
        <f t="array" ref="AR41">VLOOKUP(M41&amp;N41&amp;O41&amp;P41,Variáveis!$A$2:$E$240&amp;Variáveis!$B$2:$F$240&amp;Variáveis!$C$2:$G$240&amp;Variáveis!$D$2:$H$240,5,FALSE)</f>
        <v/>
      </c>
      <c r="AS41" s="53">
        <f>((AJ41*(1-AR41))*AR41)</f>
        <v/>
      </c>
      <c r="AT41" s="53">
        <f>(((J41+(J41*AU41))*0.18)-(J41*AR41))</f>
        <v/>
      </c>
      <c r="AU41" s="55">
        <f>(((1+AV41)*(1-AR41))/(1-0.18)-1)</f>
        <v/>
      </c>
      <c r="AV41" s="55">
        <f>IF(BB41&gt;0,BB41,IF(BA41&gt;0,BA41,IF(AZ41&gt;0,AZ41,IF(AY41&gt;0,AY41,IF(AX41&gt;0,AX41)))))/100</f>
        <v/>
      </c>
      <c r="AW41" s="56">
        <f>VALUE(LEFT(G41,4))</f>
        <v/>
      </c>
      <c r="AX41" s="56">
        <f>VALUE(IFERROR(VLOOKUP(VALUE(LEFT(G41,4)),ST!$C$4:$E$300,3,FALSE),"0"))</f>
        <v/>
      </c>
      <c r="AY41" s="56">
        <f>VALUE(IFERROR(VLOOKUP(VALUE(LEFT(G41,5)),ST!$C$4:$E$300,3,FALSE),"0"))</f>
        <v/>
      </c>
      <c r="AZ41" s="56">
        <f>VALUE(IFERROR(VLOOKUP(VALUE(LEFT(G41,6)),ST!$C$4:$E$300,3,FALSE),"0"))</f>
        <v/>
      </c>
      <c r="BA41" s="56">
        <f>VALUE(IFERROR(VLOOKUP(VALUE(LEFT(G41,7)),ST!$C$4:$E$300,3,FALSE),"0"))</f>
        <v/>
      </c>
      <c r="BB41" s="56">
        <f>VALUE(IFERROR(VLOOKUP(G41,ST!$C$4:$E$400,3,FALSE),"0"))</f>
        <v/>
      </c>
      <c r="BC41" s="57">
        <f>IF(VLOOKUP(AW41,ST!$C$4:$F$298,4,FALSE)&lt;&gt;0,VLOOKUP(AW41,ST!$C$4:$F$298,4,FALSE),VLOOKUP(G41,ST!$C$4:$F$298,4,FALSE))</f>
        <v/>
      </c>
      <c r="BD41" s="57">
        <f>IF(O41="SC","Desconsiderar coluna ICMS ST",IF(O41="PR","Haverá ST", ))</f>
        <v/>
      </c>
      <c r="BE41" s="53">
        <f>W41</f>
        <v/>
      </c>
      <c r="BF41" s="53">
        <f>X41</f>
        <v/>
      </c>
      <c r="BG41" s="53">
        <f>AD41-AS41</f>
        <v/>
      </c>
      <c r="BH41" s="51">
        <f>$W$4+$X$4+AC41+$BJ$4+0.07</f>
        <v/>
      </c>
      <c r="BI41" s="53">
        <f>IF(BD41="Haverá ST",AJ41+AS41+AT41,AJ41+AS41)</f>
        <v/>
      </c>
      <c r="BJ41" s="53">
        <f>T41*$BJ$4</f>
        <v/>
      </c>
      <c r="BK41" s="53">
        <f>T41*$BK$4</f>
        <v/>
      </c>
      <c r="BL41" s="53">
        <f>BE41+BF41+AO41+BJ41+BK41+AD41</f>
        <v/>
      </c>
      <c r="BM41" s="53">
        <f>(T41-BL41)</f>
        <v/>
      </c>
    </row>
    <row r="42" hidden="1" ht="15.75" customHeight="1" s="218">
      <c r="A42" s="58">
        <f>A41+1</f>
        <v/>
      </c>
      <c r="B42" s="144">
        <f>BOM!B42</f>
        <v/>
      </c>
      <c r="C42" s="144">
        <f>BOM!C42</f>
        <v/>
      </c>
      <c r="D42" s="144">
        <f>BOM!D42</f>
        <v/>
      </c>
      <c r="E42" s="144">
        <f>BOM!E42</f>
        <v/>
      </c>
      <c r="F42" s="144">
        <f>BOM!F42</f>
        <v/>
      </c>
      <c r="G42" s="144">
        <f>BOM!G42</f>
        <v/>
      </c>
      <c r="H42" s="144">
        <f>BOM!H42</f>
        <v/>
      </c>
      <c r="I42" s="144">
        <f>BOM!I42</f>
        <v/>
      </c>
      <c r="J42" s="146">
        <f>BOM!J42</f>
        <v/>
      </c>
      <c r="K42" s="146">
        <f>BOM!K42</f>
        <v/>
      </c>
      <c r="L42" s="146">
        <f>BOM!L42</f>
        <v/>
      </c>
      <c r="M42" s="146">
        <f>BOM!M42</f>
        <v/>
      </c>
      <c r="N42" s="146">
        <f>BOM!N42</f>
        <v/>
      </c>
      <c r="O42" s="146">
        <f>BOM!O42</f>
        <v/>
      </c>
      <c r="P42" s="146">
        <f>BOM!P42</f>
        <v/>
      </c>
      <c r="Q42" s="46">
        <f>$F$97</f>
        <v/>
      </c>
      <c r="R42" s="46">
        <f>$F$98</f>
        <v/>
      </c>
      <c r="S42" s="48">
        <f>U42-(U42*R42)</f>
        <v/>
      </c>
      <c r="T42" s="48">
        <f>S42*I42</f>
        <v/>
      </c>
      <c r="U42" s="48">
        <f>(AN42)/(1-(BH42+Q42))</f>
        <v/>
      </c>
      <c r="V42" s="48">
        <f>U42*I42</f>
        <v/>
      </c>
      <c r="W42" s="49">
        <f>T42*$W$4</f>
        <v/>
      </c>
      <c r="X42" s="49">
        <f>T42*$X$4</f>
        <v/>
      </c>
      <c r="Y42" s="50">
        <f>M42</f>
        <v/>
      </c>
      <c r="Z42" s="9" t="n"/>
      <c r="AA42" s="9" t="n"/>
      <c r="AB42" s="9" t="n"/>
      <c r="AC42" s="51">
        <f t="array" ref="AC42">IF(I42&gt;0,VLOOKUP(Y42&amp;$P$88&amp;$P$89&amp;$P$90,Variáveis!$O$2:$S$300&amp;Variáveis!$P$2:$T$300&amp;Variáveis!$Q$2:$U$300&amp;Variáveis!$R$2:$V$300,5,FALSE),0)</f>
        <v/>
      </c>
      <c r="AD42" s="52">
        <f>T42*AC42</f>
        <v/>
      </c>
      <c r="AE42" s="53">
        <f>IF(AB42="não",((V42/(1-VLOOKUP(AA42,Variáveis!$AK$3:$AN$29,4,FALSE)))*VLOOKUP(AA42,Variáveis!$AK$3:$AN$29,4,FALSE))-AD42,0)</f>
        <v/>
      </c>
      <c r="AF42" s="53">
        <f>T42*$AF$4</f>
        <v/>
      </c>
      <c r="AG42" s="53">
        <f>IF(AB42="SIM","Cliente pode pagar DIFA na entrada", )</f>
        <v/>
      </c>
      <c r="AH42" s="54" t="n"/>
      <c r="AI42" s="53">
        <f>IF(K42="SIM",(J42*$F$102),J42)</f>
        <v/>
      </c>
      <c r="AJ42" s="53">
        <f>IF(L42="SIM",(AI42*$F$101),AI42)</f>
        <v/>
      </c>
      <c r="AK42" s="53">
        <f>AJ42-AS42</f>
        <v/>
      </c>
      <c r="AL42" s="53">
        <f>AJ42*I42</f>
        <v/>
      </c>
      <c r="AM42" s="53">
        <f>AK42*I42</f>
        <v/>
      </c>
      <c r="AN42" s="53">
        <f>AK42-AP42-AQ42</f>
        <v/>
      </c>
      <c r="AO42" s="53">
        <f>AN42*I42</f>
        <v/>
      </c>
      <c r="AP42" s="53">
        <f>$AP$4*AK42</f>
        <v/>
      </c>
      <c r="AQ42" s="53">
        <f>$AQ$4*AK42</f>
        <v/>
      </c>
      <c r="AR42" s="51">
        <f t="array" ref="AR42">VLOOKUP(M42&amp;N42&amp;O42&amp;P42,Variáveis!$A$2:$E$240&amp;Variáveis!$B$2:$F$240&amp;Variáveis!$C$2:$G$240&amp;Variáveis!$D$2:$H$240,5,FALSE)</f>
        <v/>
      </c>
      <c r="AS42" s="53">
        <f>((AJ42*(1-AR42))*AR42)</f>
        <v/>
      </c>
      <c r="AT42" s="53">
        <f>(((J42+(J42*AU42))*0.18)-(J42*AR42))</f>
        <v/>
      </c>
      <c r="AU42" s="55">
        <f>(((1+AV42)*(1-AR42))/(1-0.18)-1)</f>
        <v/>
      </c>
      <c r="AV42" s="55">
        <f>IF(BB42&gt;0,BB42,IF(BA42&gt;0,BA42,IF(AZ42&gt;0,AZ42,IF(AY42&gt;0,AY42,IF(AX42&gt;0,AX42)))))/100</f>
        <v/>
      </c>
      <c r="AW42" s="56">
        <f>VALUE(LEFT(G42,4))</f>
        <v/>
      </c>
      <c r="AX42" s="56">
        <f>VALUE(IFERROR(VLOOKUP(VALUE(LEFT(G42,4)),ST!$C$4:$E$300,3,FALSE),"0"))</f>
        <v/>
      </c>
      <c r="AY42" s="56">
        <f>VALUE(IFERROR(VLOOKUP(VALUE(LEFT(G42,5)),ST!$C$4:$E$300,3,FALSE),"0"))</f>
        <v/>
      </c>
      <c r="AZ42" s="56">
        <f>VALUE(IFERROR(VLOOKUP(VALUE(LEFT(G42,6)),ST!$C$4:$E$300,3,FALSE),"0"))</f>
        <v/>
      </c>
      <c r="BA42" s="56">
        <f>VALUE(IFERROR(VLOOKUP(VALUE(LEFT(G42,7)),ST!$C$4:$E$300,3,FALSE),"0"))</f>
        <v/>
      </c>
      <c r="BB42" s="56">
        <f>VALUE(IFERROR(VLOOKUP(G42,ST!$C$4:$E$400,3,FALSE),"0"))</f>
        <v/>
      </c>
      <c r="BC42" s="57">
        <f>IF(VLOOKUP(AW42,ST!$C$4:$F$298,4,FALSE)&lt;&gt;0,VLOOKUP(AW42,ST!$C$4:$F$298,4,FALSE),VLOOKUP(G42,ST!$C$4:$F$298,4,FALSE))</f>
        <v/>
      </c>
      <c r="BD42" s="57">
        <f>IF(O42="SC","Desconsiderar coluna ICMS ST",IF(O42="PR","Haverá ST", ))</f>
        <v/>
      </c>
      <c r="BE42" s="53">
        <f>W42</f>
        <v/>
      </c>
      <c r="BF42" s="53">
        <f>X42</f>
        <v/>
      </c>
      <c r="BG42" s="53">
        <f>AD42-AS42</f>
        <v/>
      </c>
      <c r="BH42" s="51">
        <f>$W$4+$X$4+AC42+$BJ$4+0.07</f>
        <v/>
      </c>
      <c r="BI42" s="53">
        <f>IF(BD42="Haverá ST",AJ42+AS42+AT42,AJ42+AS42)</f>
        <v/>
      </c>
      <c r="BJ42" s="53">
        <f>T42*$BJ$4</f>
        <v/>
      </c>
      <c r="BK42" s="53">
        <f>T42*$BK$4</f>
        <v/>
      </c>
      <c r="BL42" s="53">
        <f>BE42+BF42+AO42+BJ42+BK42+AD42</f>
        <v/>
      </c>
      <c r="BM42" s="53">
        <f>(T42-BL42)</f>
        <v/>
      </c>
    </row>
    <row r="43" hidden="1" ht="15.75" customHeight="1" s="218">
      <c r="A43" s="58">
        <f>A42+1</f>
        <v/>
      </c>
      <c r="B43" s="144">
        <f>BOM!B43</f>
        <v/>
      </c>
      <c r="C43" s="144">
        <f>BOM!C43</f>
        <v/>
      </c>
      <c r="D43" s="144">
        <f>BOM!D43</f>
        <v/>
      </c>
      <c r="E43" s="144">
        <f>BOM!E43</f>
        <v/>
      </c>
      <c r="F43" s="144">
        <f>BOM!F43</f>
        <v/>
      </c>
      <c r="G43" s="144">
        <f>BOM!G43</f>
        <v/>
      </c>
      <c r="H43" s="144">
        <f>BOM!H43</f>
        <v/>
      </c>
      <c r="I43" s="144">
        <f>BOM!I43</f>
        <v/>
      </c>
      <c r="J43" s="146">
        <f>BOM!J43</f>
        <v/>
      </c>
      <c r="K43" s="146">
        <f>BOM!K43</f>
        <v/>
      </c>
      <c r="L43" s="146">
        <f>BOM!L43</f>
        <v/>
      </c>
      <c r="M43" s="146">
        <f>BOM!M43</f>
        <v/>
      </c>
      <c r="N43" s="146">
        <f>BOM!N43</f>
        <v/>
      </c>
      <c r="O43" s="146">
        <f>BOM!O43</f>
        <v/>
      </c>
      <c r="P43" s="146">
        <f>BOM!P43</f>
        <v/>
      </c>
      <c r="Q43" s="46">
        <f>$F$97</f>
        <v/>
      </c>
      <c r="R43" s="46">
        <f>$F$98</f>
        <v/>
      </c>
      <c r="S43" s="48">
        <f>U43-(U43*R43)</f>
        <v/>
      </c>
      <c r="T43" s="48">
        <f>S43*I43</f>
        <v/>
      </c>
      <c r="U43" s="48">
        <f>(AN43)/(1-(BH43+Q43))</f>
        <v/>
      </c>
      <c r="V43" s="48">
        <f>U43*I43</f>
        <v/>
      </c>
      <c r="W43" s="49">
        <f>T43*$W$4</f>
        <v/>
      </c>
      <c r="X43" s="49">
        <f>T43*$X$4</f>
        <v/>
      </c>
      <c r="Y43" s="50">
        <f>M43</f>
        <v/>
      </c>
      <c r="Z43" s="9" t="n"/>
      <c r="AA43" s="9" t="n"/>
      <c r="AB43" s="9" t="n"/>
      <c r="AC43" s="51">
        <f t="array" ref="AC43">IF(I43&gt;0,VLOOKUP(Y43&amp;$P$88&amp;$P$89&amp;$P$90,Variáveis!$O$2:$S$300&amp;Variáveis!$P$2:$T$300&amp;Variáveis!$Q$2:$U$300&amp;Variáveis!$R$2:$V$300,5,FALSE),0)</f>
        <v/>
      </c>
      <c r="AD43" s="52">
        <f>T43*AC43</f>
        <v/>
      </c>
      <c r="AE43" s="53">
        <f>IF(AB43="não",((V43/(1-VLOOKUP(AA43,Variáveis!$AK$3:$AN$29,4,FALSE)))*VLOOKUP(AA43,Variáveis!$AK$3:$AN$29,4,FALSE))-AD43,0)</f>
        <v/>
      </c>
      <c r="AF43" s="53">
        <f>T43*$AF$4</f>
        <v/>
      </c>
      <c r="AG43" s="53">
        <f>IF(AB43="SIM","Cliente pode pagar DIFA na entrada", )</f>
        <v/>
      </c>
      <c r="AH43" s="54" t="n"/>
      <c r="AI43" s="53">
        <f>IF(K43="SIM",(J43*$F$102),J43)</f>
        <v/>
      </c>
      <c r="AJ43" s="53">
        <f>IF(L43="SIM",(AI43*$F$101),AI43)</f>
        <v/>
      </c>
      <c r="AK43" s="53">
        <f>AJ43-AS43</f>
        <v/>
      </c>
      <c r="AL43" s="53">
        <f>AJ43*I43</f>
        <v/>
      </c>
      <c r="AM43" s="53">
        <f>AK43*I43</f>
        <v/>
      </c>
      <c r="AN43" s="53">
        <f>AK43-AP43-AQ43</f>
        <v/>
      </c>
      <c r="AO43" s="53">
        <f>AN43*I43</f>
        <v/>
      </c>
      <c r="AP43" s="53">
        <f>$AP$4*AK43</f>
        <v/>
      </c>
      <c r="AQ43" s="53">
        <f>$AQ$4*AK43</f>
        <v/>
      </c>
      <c r="AR43" s="51">
        <f t="array" ref="AR43">VLOOKUP(M43&amp;N43&amp;O43&amp;P43,Variáveis!$A$2:$E$240&amp;Variáveis!$B$2:$F$240&amp;Variáveis!$C$2:$G$240&amp;Variáveis!$D$2:$H$240,5,FALSE)</f>
        <v/>
      </c>
      <c r="AS43" s="53">
        <f>((AJ43*(1-AR43))*AR43)</f>
        <v/>
      </c>
      <c r="AT43" s="53">
        <f>(((J43+(J43*AU43))*0.18)-(J43*AR43))</f>
        <v/>
      </c>
      <c r="AU43" s="55">
        <f>(((1+AV43)*(1-AR43))/(1-0.18)-1)</f>
        <v/>
      </c>
      <c r="AV43" s="55">
        <f>IF(BB43&gt;0,BB43,IF(BA43&gt;0,BA43,IF(AZ43&gt;0,AZ43,IF(AY43&gt;0,AY43,IF(AX43&gt;0,AX43)))))/100</f>
        <v/>
      </c>
      <c r="AW43" s="56">
        <f>VALUE(LEFT(G43,4))</f>
        <v/>
      </c>
      <c r="AX43" s="56">
        <f>VALUE(IFERROR(VLOOKUP(VALUE(LEFT(G43,4)),ST!$C$4:$E$300,3,FALSE),"0"))</f>
        <v/>
      </c>
      <c r="AY43" s="56">
        <f>VALUE(IFERROR(VLOOKUP(VALUE(LEFT(G43,5)),ST!$C$4:$E$300,3,FALSE),"0"))</f>
        <v/>
      </c>
      <c r="AZ43" s="56">
        <f>VALUE(IFERROR(VLOOKUP(VALUE(LEFT(G43,6)),ST!$C$4:$E$300,3,FALSE),"0"))</f>
        <v/>
      </c>
      <c r="BA43" s="56">
        <f>VALUE(IFERROR(VLOOKUP(VALUE(LEFT(G43,7)),ST!$C$4:$E$300,3,FALSE),"0"))</f>
        <v/>
      </c>
      <c r="BB43" s="56">
        <f>VALUE(IFERROR(VLOOKUP(G43,ST!$C$4:$E$400,3,FALSE),"0"))</f>
        <v/>
      </c>
      <c r="BC43" s="57">
        <f>IF(VLOOKUP(AW43,ST!$C$4:$F$298,4,FALSE)&lt;&gt;0,VLOOKUP(AW43,ST!$C$4:$F$298,4,FALSE),VLOOKUP(G43,ST!$C$4:$F$298,4,FALSE))</f>
        <v/>
      </c>
      <c r="BD43" s="57">
        <f>IF(O43="SC","Desconsiderar coluna ICMS ST",IF(O43="PR","Haverá ST", ))</f>
        <v/>
      </c>
      <c r="BE43" s="53">
        <f>W43</f>
        <v/>
      </c>
      <c r="BF43" s="53">
        <f>X43</f>
        <v/>
      </c>
      <c r="BG43" s="53">
        <f>AD43-AS43</f>
        <v/>
      </c>
      <c r="BH43" s="51">
        <f>$W$4+$X$4+AC43+$BJ$4+0.07</f>
        <v/>
      </c>
      <c r="BI43" s="53">
        <f>IF(BD43="Haverá ST",AJ43+AS43+AT43,AJ43+AS43)</f>
        <v/>
      </c>
      <c r="BJ43" s="53">
        <f>T43*$BJ$4</f>
        <v/>
      </c>
      <c r="BK43" s="53">
        <f>T43*$BK$4</f>
        <v/>
      </c>
      <c r="BL43" s="53">
        <f>BE43+BF43+AO43+BJ43+BK43+AD43</f>
        <v/>
      </c>
      <c r="BM43" s="53">
        <f>(T43-BL43)</f>
        <v/>
      </c>
    </row>
    <row r="44" hidden="1" ht="15.75" customHeight="1" s="218">
      <c r="A44" s="58">
        <f>A43+1</f>
        <v/>
      </c>
      <c r="B44" s="144">
        <f>BOM!B44</f>
        <v/>
      </c>
      <c r="C44" s="144">
        <f>BOM!C44</f>
        <v/>
      </c>
      <c r="D44" s="144">
        <f>BOM!D44</f>
        <v/>
      </c>
      <c r="E44" s="144">
        <f>BOM!E44</f>
        <v/>
      </c>
      <c r="F44" s="144">
        <f>BOM!F44</f>
        <v/>
      </c>
      <c r="G44" s="144">
        <f>BOM!G44</f>
        <v/>
      </c>
      <c r="H44" s="144">
        <f>BOM!H44</f>
        <v/>
      </c>
      <c r="I44" s="144">
        <f>BOM!I44</f>
        <v/>
      </c>
      <c r="J44" s="146">
        <f>BOM!J44</f>
        <v/>
      </c>
      <c r="K44" s="146">
        <f>BOM!K44</f>
        <v/>
      </c>
      <c r="L44" s="146">
        <f>BOM!L44</f>
        <v/>
      </c>
      <c r="M44" s="146">
        <f>BOM!M44</f>
        <v/>
      </c>
      <c r="N44" s="146">
        <f>BOM!N44</f>
        <v/>
      </c>
      <c r="O44" s="146">
        <f>BOM!O44</f>
        <v/>
      </c>
      <c r="P44" s="146">
        <f>BOM!P44</f>
        <v/>
      </c>
      <c r="Q44" s="46">
        <f>$F$97</f>
        <v/>
      </c>
      <c r="R44" s="46">
        <f>$F$98</f>
        <v/>
      </c>
      <c r="S44" s="48">
        <f>U44-(U44*R44)</f>
        <v/>
      </c>
      <c r="T44" s="48">
        <f>S44*I44</f>
        <v/>
      </c>
      <c r="U44" s="48">
        <f>(AN44)/(1-(BH44+Q44))</f>
        <v/>
      </c>
      <c r="V44" s="48">
        <f>U44*I44</f>
        <v/>
      </c>
      <c r="W44" s="49">
        <f>T44*$W$4</f>
        <v/>
      </c>
      <c r="X44" s="49">
        <f>T44*$X$4</f>
        <v/>
      </c>
      <c r="Y44" s="50">
        <f>M44</f>
        <v/>
      </c>
      <c r="Z44" s="9" t="n"/>
      <c r="AA44" s="9" t="n"/>
      <c r="AB44" s="9" t="n"/>
      <c r="AC44" s="51">
        <f t="array" ref="AC44">IF(I44&gt;0,VLOOKUP(Y44&amp;$P$88&amp;$P$89&amp;$P$90,Variáveis!$O$2:$S$300&amp;Variáveis!$P$2:$T$300&amp;Variáveis!$Q$2:$U$300&amp;Variáveis!$R$2:$V$300,5,FALSE),0)</f>
        <v/>
      </c>
      <c r="AD44" s="52">
        <f>T44*AC44</f>
        <v/>
      </c>
      <c r="AE44" s="53">
        <f>IF(AB44="não",((V44/(1-VLOOKUP(AA44,Variáveis!$AK$3:$AN$29,4,FALSE)))*VLOOKUP(AA44,Variáveis!$AK$3:$AN$29,4,FALSE))-AD44,0)</f>
        <v/>
      </c>
      <c r="AF44" s="53">
        <f>T44*$AF$4</f>
        <v/>
      </c>
      <c r="AG44" s="53">
        <f>IF(AB44="SIM","Cliente pode pagar DIFA na entrada", )</f>
        <v/>
      </c>
      <c r="AH44" s="54" t="n"/>
      <c r="AI44" s="53">
        <f>IF(K44="SIM",(J44*$F$102),J44)</f>
        <v/>
      </c>
      <c r="AJ44" s="53">
        <f>IF(L44="SIM",(AI44*$F$101),AI44)</f>
        <v/>
      </c>
      <c r="AK44" s="53">
        <f>AJ44-AS44</f>
        <v/>
      </c>
      <c r="AL44" s="53">
        <f>AJ44*I44</f>
        <v/>
      </c>
      <c r="AM44" s="53">
        <f>AK44*I44</f>
        <v/>
      </c>
      <c r="AN44" s="53">
        <f>AK44-AP44-AQ44</f>
        <v/>
      </c>
      <c r="AO44" s="53">
        <f>AN44*I44</f>
        <v/>
      </c>
      <c r="AP44" s="53">
        <f>$AP$4*AK44</f>
        <v/>
      </c>
      <c r="AQ44" s="53">
        <f>$AQ$4*AK44</f>
        <v/>
      </c>
      <c r="AR44" s="51">
        <f t="array" ref="AR44">VLOOKUP(M44&amp;N44&amp;O44&amp;P44,Variáveis!$A$2:$E$240&amp;Variáveis!$B$2:$F$240&amp;Variáveis!$C$2:$G$240&amp;Variáveis!$D$2:$H$240,5,FALSE)</f>
        <v/>
      </c>
      <c r="AS44" s="53">
        <f>((AJ44*(1-AR44))*AR44)</f>
        <v/>
      </c>
      <c r="AT44" s="53">
        <f>(((J44+(J44*AU44))*0.18)-(J44*AR44))</f>
        <v/>
      </c>
      <c r="AU44" s="55">
        <f>(((1+AV44)*(1-AR44))/(1-0.18)-1)</f>
        <v/>
      </c>
      <c r="AV44" s="55">
        <f>IF(BB44&gt;0,BB44,IF(BA44&gt;0,BA44,IF(AZ44&gt;0,AZ44,IF(AY44&gt;0,AY44,IF(AX44&gt;0,AX44)))))/100</f>
        <v/>
      </c>
      <c r="AW44" s="56">
        <f>VALUE(LEFT(G44,4))</f>
        <v/>
      </c>
      <c r="AX44" s="56">
        <f>VALUE(IFERROR(VLOOKUP(VALUE(LEFT(G44,4)),ST!$C$4:$E$300,3,FALSE),"0"))</f>
        <v/>
      </c>
      <c r="AY44" s="56">
        <f>VALUE(IFERROR(VLOOKUP(VALUE(LEFT(G44,5)),ST!$C$4:$E$300,3,FALSE),"0"))</f>
        <v/>
      </c>
      <c r="AZ44" s="56">
        <f>VALUE(IFERROR(VLOOKUP(VALUE(LEFT(G44,6)),ST!$C$4:$E$300,3,FALSE),"0"))</f>
        <v/>
      </c>
      <c r="BA44" s="56">
        <f>VALUE(IFERROR(VLOOKUP(VALUE(LEFT(G44,7)),ST!$C$4:$E$300,3,FALSE),"0"))</f>
        <v/>
      </c>
      <c r="BB44" s="56">
        <f>VALUE(IFERROR(VLOOKUP(G44,ST!$C$4:$E$400,3,FALSE),"0"))</f>
        <v/>
      </c>
      <c r="BC44" s="57">
        <f>IF(VLOOKUP(AW44,ST!$C$4:$F$298,4,FALSE)&lt;&gt;0,VLOOKUP(AW44,ST!$C$4:$F$298,4,FALSE),VLOOKUP(G44,ST!$C$4:$F$298,4,FALSE))</f>
        <v/>
      </c>
      <c r="BD44" s="57">
        <f>IF(O44="SC","Desconsiderar coluna ICMS ST",IF(O44="PR","Haverá ST", ))</f>
        <v/>
      </c>
      <c r="BE44" s="53">
        <f>W44</f>
        <v/>
      </c>
      <c r="BF44" s="53">
        <f>X44</f>
        <v/>
      </c>
      <c r="BG44" s="53">
        <f>AD44-AS44</f>
        <v/>
      </c>
      <c r="BH44" s="51">
        <f>$W$4+$X$4+AC44+$BJ$4+0.07</f>
        <v/>
      </c>
      <c r="BI44" s="53">
        <f>IF(BD44="Haverá ST",AJ44+AS44+AT44,AJ44+AS44)</f>
        <v/>
      </c>
      <c r="BJ44" s="53">
        <f>T44*$BJ$4</f>
        <v/>
      </c>
      <c r="BK44" s="53">
        <f>T44*$BK$4</f>
        <v/>
      </c>
      <c r="BL44" s="53">
        <f>BE44+BF44+AO44+BJ44+BK44+AD44</f>
        <v/>
      </c>
      <c r="BM44" s="53">
        <f>(T44-BL44)</f>
        <v/>
      </c>
    </row>
    <row r="45" hidden="1" ht="15.75" customHeight="1" s="218">
      <c r="A45" s="58">
        <f>A44+1</f>
        <v/>
      </c>
      <c r="B45" s="144">
        <f>BOM!B45</f>
        <v/>
      </c>
      <c r="C45" s="144">
        <f>BOM!C45</f>
        <v/>
      </c>
      <c r="D45" s="144">
        <f>BOM!D45</f>
        <v/>
      </c>
      <c r="E45" s="144">
        <f>BOM!E45</f>
        <v/>
      </c>
      <c r="F45" s="144">
        <f>BOM!F45</f>
        <v/>
      </c>
      <c r="G45" s="144">
        <f>BOM!G45</f>
        <v/>
      </c>
      <c r="H45" s="144">
        <f>BOM!H45</f>
        <v/>
      </c>
      <c r="I45" s="144">
        <f>BOM!I45</f>
        <v/>
      </c>
      <c r="J45" s="146">
        <f>BOM!J45</f>
        <v/>
      </c>
      <c r="K45" s="146">
        <f>BOM!K45</f>
        <v/>
      </c>
      <c r="L45" s="146">
        <f>BOM!L45</f>
        <v/>
      </c>
      <c r="M45" s="146">
        <f>BOM!M45</f>
        <v/>
      </c>
      <c r="N45" s="146">
        <f>BOM!N45</f>
        <v/>
      </c>
      <c r="O45" s="146">
        <f>BOM!O45</f>
        <v/>
      </c>
      <c r="P45" s="146">
        <f>BOM!P45</f>
        <v/>
      </c>
      <c r="Q45" s="46">
        <f>$F$97</f>
        <v/>
      </c>
      <c r="R45" s="46">
        <f>$F$98</f>
        <v/>
      </c>
      <c r="S45" s="48">
        <f>U45-(U45*R45)</f>
        <v/>
      </c>
      <c r="T45" s="48">
        <f>S45*I45</f>
        <v/>
      </c>
      <c r="U45" s="48">
        <f>(AN45)/(1-(BH45+Q45))</f>
        <v/>
      </c>
      <c r="V45" s="48">
        <f>U45*I45</f>
        <v/>
      </c>
      <c r="W45" s="49">
        <f>T45*$W$4</f>
        <v/>
      </c>
      <c r="X45" s="49">
        <f>T45*$X$4</f>
        <v/>
      </c>
      <c r="Y45" s="50">
        <f>M45</f>
        <v/>
      </c>
      <c r="Z45" s="9" t="n"/>
      <c r="AA45" s="9" t="n"/>
      <c r="AB45" s="9" t="n"/>
      <c r="AC45" s="51">
        <f t="array" ref="AC45">IF(I45&gt;0,VLOOKUP(Y45&amp;$P$88&amp;$P$89&amp;$P$90,Variáveis!$O$2:$S$300&amp;Variáveis!$P$2:$T$300&amp;Variáveis!$Q$2:$U$300&amp;Variáveis!$R$2:$V$300,5,FALSE),0)</f>
        <v/>
      </c>
      <c r="AD45" s="52">
        <f>T45*AC45</f>
        <v/>
      </c>
      <c r="AE45" s="53">
        <f>IF(AB45="não",((V45/(1-VLOOKUP(AA45,Variáveis!$AK$3:$AN$29,4,FALSE)))*VLOOKUP(AA45,Variáveis!$AK$3:$AN$29,4,FALSE))-AD45,0)</f>
        <v/>
      </c>
      <c r="AF45" s="53">
        <f>T45*$AF$4</f>
        <v/>
      </c>
      <c r="AG45" s="53">
        <f>IF(AB45="SIM","Cliente pode pagar DIFA na entrada", )</f>
        <v/>
      </c>
      <c r="AH45" s="54" t="n"/>
      <c r="AI45" s="53">
        <f>IF(K45="SIM",(J45*$F$102),J45)</f>
        <v/>
      </c>
      <c r="AJ45" s="53">
        <f>IF(L45="SIM",(AI45*$F$101),AI45)</f>
        <v/>
      </c>
      <c r="AK45" s="53">
        <f>AJ45-AS45</f>
        <v/>
      </c>
      <c r="AL45" s="53">
        <f>AJ45*I45</f>
        <v/>
      </c>
      <c r="AM45" s="53">
        <f>AK45*I45</f>
        <v/>
      </c>
      <c r="AN45" s="53">
        <f>AK45-AP45-AQ45</f>
        <v/>
      </c>
      <c r="AO45" s="53">
        <f>AN45*I45</f>
        <v/>
      </c>
      <c r="AP45" s="53">
        <f>$AP$4*AK45</f>
        <v/>
      </c>
      <c r="AQ45" s="53">
        <f>$AQ$4*AK45</f>
        <v/>
      </c>
      <c r="AR45" s="51">
        <f t="array" ref="AR45">VLOOKUP(M45&amp;N45&amp;O45&amp;P45,Variáveis!$A$2:$E$240&amp;Variáveis!$B$2:$F$240&amp;Variáveis!$C$2:$G$240&amp;Variáveis!$D$2:$H$240,5,FALSE)</f>
        <v/>
      </c>
      <c r="AS45" s="53">
        <f>((AJ45*(1-AR45))*AR45)</f>
        <v/>
      </c>
      <c r="AT45" s="53">
        <f>(((J45+(J45*AU45))*0.18)-(J45*AR45))</f>
        <v/>
      </c>
      <c r="AU45" s="55">
        <f>(((1+AV45)*(1-AR45))/(1-0.18)-1)</f>
        <v/>
      </c>
      <c r="AV45" s="55">
        <f>IF(BB45&gt;0,BB45,IF(BA45&gt;0,BA45,IF(AZ45&gt;0,AZ45,IF(AY45&gt;0,AY45,IF(AX45&gt;0,AX45)))))/100</f>
        <v/>
      </c>
      <c r="AW45" s="56">
        <f>VALUE(LEFT(G45,4))</f>
        <v/>
      </c>
      <c r="AX45" s="56">
        <f>VALUE(IFERROR(VLOOKUP(VALUE(LEFT(G45,4)),ST!$C$4:$E$300,3,FALSE),"0"))</f>
        <v/>
      </c>
      <c r="AY45" s="56">
        <f>VALUE(IFERROR(VLOOKUP(VALUE(LEFT(G45,5)),ST!$C$4:$E$300,3,FALSE),"0"))</f>
        <v/>
      </c>
      <c r="AZ45" s="56">
        <f>VALUE(IFERROR(VLOOKUP(VALUE(LEFT(G45,6)),ST!$C$4:$E$300,3,FALSE),"0"))</f>
        <v/>
      </c>
      <c r="BA45" s="56">
        <f>VALUE(IFERROR(VLOOKUP(VALUE(LEFT(G45,7)),ST!$C$4:$E$300,3,FALSE),"0"))</f>
        <v/>
      </c>
      <c r="BB45" s="56">
        <f>VALUE(IFERROR(VLOOKUP(G45,ST!$C$4:$E$400,3,FALSE),"0"))</f>
        <v/>
      </c>
      <c r="BC45" s="57">
        <f>IF(VLOOKUP(AW45,ST!$C$4:$F$298,4,FALSE)&lt;&gt;0,VLOOKUP(AW45,ST!$C$4:$F$298,4,FALSE),VLOOKUP(G45,ST!$C$4:$F$298,4,FALSE))</f>
        <v/>
      </c>
      <c r="BD45" s="57">
        <f>IF(O45="SC","Desconsiderar coluna ICMS ST",IF(O45="PR","Haverá ST", ))</f>
        <v/>
      </c>
      <c r="BE45" s="53">
        <f>W45</f>
        <v/>
      </c>
      <c r="BF45" s="53">
        <f>X45</f>
        <v/>
      </c>
      <c r="BG45" s="53">
        <f>AD45-AS45</f>
        <v/>
      </c>
      <c r="BH45" s="51">
        <f>$W$4+$X$4+AC45+$BJ$4+0.07</f>
        <v/>
      </c>
      <c r="BI45" s="53">
        <f>IF(BD45="Haverá ST",AJ45+AS45+AT45,AJ45+AS45)</f>
        <v/>
      </c>
      <c r="BJ45" s="53">
        <f>T45*$BJ$4</f>
        <v/>
      </c>
      <c r="BK45" s="53">
        <f>T45*$BK$4</f>
        <v/>
      </c>
      <c r="BL45" s="53">
        <f>BE45+BF45+AO45+BJ45+BK45+AD45</f>
        <v/>
      </c>
      <c r="BM45" s="53">
        <f>(T45-BL45)</f>
        <v/>
      </c>
    </row>
    <row r="46" hidden="1" ht="15.75" customHeight="1" s="218">
      <c r="A46" s="58">
        <f>A45+1</f>
        <v/>
      </c>
      <c r="B46" s="144">
        <f>BOM!B46</f>
        <v/>
      </c>
      <c r="C46" s="144">
        <f>BOM!C46</f>
        <v/>
      </c>
      <c r="D46" s="144">
        <f>BOM!D46</f>
        <v/>
      </c>
      <c r="E46" s="144">
        <f>BOM!E46</f>
        <v/>
      </c>
      <c r="F46" s="144">
        <f>BOM!F46</f>
        <v/>
      </c>
      <c r="G46" s="144">
        <f>BOM!G46</f>
        <v/>
      </c>
      <c r="H46" s="144">
        <f>BOM!H46</f>
        <v/>
      </c>
      <c r="I46" s="144">
        <f>BOM!I46</f>
        <v/>
      </c>
      <c r="J46" s="146">
        <f>BOM!J46</f>
        <v/>
      </c>
      <c r="K46" s="146">
        <f>BOM!K46</f>
        <v/>
      </c>
      <c r="L46" s="146">
        <f>BOM!L46</f>
        <v/>
      </c>
      <c r="M46" s="146">
        <f>BOM!M46</f>
        <v/>
      </c>
      <c r="N46" s="146">
        <f>BOM!N46</f>
        <v/>
      </c>
      <c r="O46" s="146">
        <f>BOM!O46</f>
        <v/>
      </c>
      <c r="P46" s="146">
        <f>BOM!P46</f>
        <v/>
      </c>
      <c r="Q46" s="46">
        <f>$F$97</f>
        <v/>
      </c>
      <c r="R46" s="46">
        <f>$F$98</f>
        <v/>
      </c>
      <c r="S46" s="48">
        <f>U46-(U46*R46)</f>
        <v/>
      </c>
      <c r="T46" s="48">
        <f>S46*I46</f>
        <v/>
      </c>
      <c r="U46" s="48">
        <f>(AN46)/(1-(BH46+Q46))</f>
        <v/>
      </c>
      <c r="V46" s="48">
        <f>U46*I46</f>
        <v/>
      </c>
      <c r="W46" s="49">
        <f>T46*$W$4</f>
        <v/>
      </c>
      <c r="X46" s="49">
        <f>T46*$X$4</f>
        <v/>
      </c>
      <c r="Y46" s="50">
        <f>M46</f>
        <v/>
      </c>
      <c r="Z46" s="9" t="n"/>
      <c r="AA46" s="9" t="n"/>
      <c r="AB46" s="9" t="n"/>
      <c r="AC46" s="51">
        <f t="array" ref="AC46">IF(I46&gt;0,VLOOKUP(Y46&amp;$P$88&amp;$P$89&amp;$P$90,Variáveis!$O$2:$S$300&amp;Variáveis!$P$2:$T$300&amp;Variáveis!$Q$2:$U$300&amp;Variáveis!$R$2:$V$300,5,FALSE),0)</f>
        <v/>
      </c>
      <c r="AD46" s="52">
        <f>T46*AC46</f>
        <v/>
      </c>
      <c r="AE46" s="53">
        <f>IF(AB46="não",((V46/(1-VLOOKUP(AA46,Variáveis!$AK$3:$AN$29,4,FALSE)))*VLOOKUP(AA46,Variáveis!$AK$3:$AN$29,4,FALSE))-AD46,0)</f>
        <v/>
      </c>
      <c r="AF46" s="53">
        <f>T46*$AF$4</f>
        <v/>
      </c>
      <c r="AG46" s="53">
        <f>IF(AB46="SIM","Cliente pode pagar DIFA na entrada", )</f>
        <v/>
      </c>
      <c r="AH46" s="54" t="n"/>
      <c r="AI46" s="53">
        <f>IF(K46="SIM",(J46*$F$102),J46)</f>
        <v/>
      </c>
      <c r="AJ46" s="53">
        <f>IF(L46="SIM",(AI46*$F$101),AI46)</f>
        <v/>
      </c>
      <c r="AK46" s="53">
        <f>AJ46-AS46</f>
        <v/>
      </c>
      <c r="AL46" s="53">
        <f>AJ46*I46</f>
        <v/>
      </c>
      <c r="AM46" s="53">
        <f>AK46*I46</f>
        <v/>
      </c>
      <c r="AN46" s="53">
        <f>AK46-AP46-AQ46</f>
        <v/>
      </c>
      <c r="AO46" s="53">
        <f>AN46*I46</f>
        <v/>
      </c>
      <c r="AP46" s="53">
        <f>$AP$4*AK46</f>
        <v/>
      </c>
      <c r="AQ46" s="53">
        <f>$AQ$4*AK46</f>
        <v/>
      </c>
      <c r="AR46" s="51">
        <f t="array" ref="AR46">VLOOKUP(M46&amp;N46&amp;O46&amp;P46,Variáveis!$A$2:$E$240&amp;Variáveis!$B$2:$F$240&amp;Variáveis!$C$2:$G$240&amp;Variáveis!$D$2:$H$240,5,FALSE)</f>
        <v/>
      </c>
      <c r="AS46" s="53">
        <f>((AJ46*(1-AR46))*AR46)</f>
        <v/>
      </c>
      <c r="AT46" s="53">
        <f>(((J46+(J46*AU46))*0.18)-(J46*AR46))</f>
        <v/>
      </c>
      <c r="AU46" s="55">
        <f>(((1+AV46)*(1-AR46))/(1-0.18)-1)</f>
        <v/>
      </c>
      <c r="AV46" s="55">
        <f>IF(BB46&gt;0,BB46,IF(BA46&gt;0,BA46,IF(AZ46&gt;0,AZ46,IF(AY46&gt;0,AY46,IF(AX46&gt;0,AX46)))))/100</f>
        <v/>
      </c>
      <c r="AW46" s="56">
        <f>VALUE(LEFT(G46,4))</f>
        <v/>
      </c>
      <c r="AX46" s="56">
        <f>VALUE(IFERROR(VLOOKUP(VALUE(LEFT(G46,4)),ST!$C$4:$E$300,3,FALSE),"0"))</f>
        <v/>
      </c>
      <c r="AY46" s="56">
        <f>VALUE(IFERROR(VLOOKUP(VALUE(LEFT(G46,5)),ST!$C$4:$E$300,3,FALSE),"0"))</f>
        <v/>
      </c>
      <c r="AZ46" s="56">
        <f>VALUE(IFERROR(VLOOKUP(VALUE(LEFT(G46,6)),ST!$C$4:$E$300,3,FALSE),"0"))</f>
        <v/>
      </c>
      <c r="BA46" s="56">
        <f>VALUE(IFERROR(VLOOKUP(VALUE(LEFT(G46,7)),ST!$C$4:$E$300,3,FALSE),"0"))</f>
        <v/>
      </c>
      <c r="BB46" s="56">
        <f>VALUE(IFERROR(VLOOKUP(G46,ST!$C$4:$E$400,3,FALSE),"0"))</f>
        <v/>
      </c>
      <c r="BC46" s="57">
        <f>IF(VLOOKUP(AW46,ST!$C$4:$F$298,4,FALSE)&lt;&gt;0,VLOOKUP(AW46,ST!$C$4:$F$298,4,FALSE),VLOOKUP(G46,ST!$C$4:$F$298,4,FALSE))</f>
        <v/>
      </c>
      <c r="BD46" s="57">
        <f>IF(O46="SC","Desconsiderar coluna ICMS ST",IF(O46="PR","Haverá ST", ))</f>
        <v/>
      </c>
      <c r="BE46" s="53">
        <f>W46</f>
        <v/>
      </c>
      <c r="BF46" s="53">
        <f>X46</f>
        <v/>
      </c>
      <c r="BG46" s="53">
        <f>AD46-AS46</f>
        <v/>
      </c>
      <c r="BH46" s="51">
        <f>$W$4+$X$4+AC46+$BJ$4+0.07</f>
        <v/>
      </c>
      <c r="BI46" s="53">
        <f>IF(BD46="Haverá ST",AJ46+AS46+AT46,AJ46+AS46)</f>
        <v/>
      </c>
      <c r="BJ46" s="53">
        <f>T46*$BJ$4</f>
        <v/>
      </c>
      <c r="BK46" s="53">
        <f>T46*$BK$4</f>
        <v/>
      </c>
      <c r="BL46" s="53">
        <f>BE46+BF46+AO46+BJ46+BK46+AD46</f>
        <v/>
      </c>
      <c r="BM46" s="53">
        <f>(T46-BL46)</f>
        <v/>
      </c>
    </row>
    <row r="47" hidden="1" ht="15.75" customHeight="1" s="218">
      <c r="A47" s="58">
        <f>A46+1</f>
        <v/>
      </c>
      <c r="B47" s="144">
        <f>BOM!B47</f>
        <v/>
      </c>
      <c r="C47" s="144">
        <f>BOM!C47</f>
        <v/>
      </c>
      <c r="D47" s="144">
        <f>BOM!D47</f>
        <v/>
      </c>
      <c r="E47" s="144">
        <f>BOM!E47</f>
        <v/>
      </c>
      <c r="F47" s="144">
        <f>BOM!F47</f>
        <v/>
      </c>
      <c r="G47" s="144">
        <f>BOM!G47</f>
        <v/>
      </c>
      <c r="H47" s="144">
        <f>BOM!H47</f>
        <v/>
      </c>
      <c r="I47" s="144">
        <f>BOM!I47</f>
        <v/>
      </c>
      <c r="J47" s="146">
        <f>BOM!J47</f>
        <v/>
      </c>
      <c r="K47" s="146">
        <f>BOM!K47</f>
        <v/>
      </c>
      <c r="L47" s="146">
        <f>BOM!L47</f>
        <v/>
      </c>
      <c r="M47" s="146">
        <f>BOM!M47</f>
        <v/>
      </c>
      <c r="N47" s="146">
        <f>BOM!N47</f>
        <v/>
      </c>
      <c r="O47" s="146">
        <f>BOM!O47</f>
        <v/>
      </c>
      <c r="P47" s="146">
        <f>BOM!P47</f>
        <v/>
      </c>
      <c r="Q47" s="46">
        <f>$F$97</f>
        <v/>
      </c>
      <c r="R47" s="46">
        <f>$F$98</f>
        <v/>
      </c>
      <c r="S47" s="48">
        <f>U47-(U47*R47)</f>
        <v/>
      </c>
      <c r="T47" s="48">
        <f>S47*I47</f>
        <v/>
      </c>
      <c r="U47" s="48">
        <f>(AN47)/(1-(BH47+Q47))</f>
        <v/>
      </c>
      <c r="V47" s="48">
        <f>U47*I47</f>
        <v/>
      </c>
      <c r="W47" s="49">
        <f>T47*$W$4</f>
        <v/>
      </c>
      <c r="X47" s="49">
        <f>T47*$X$4</f>
        <v/>
      </c>
      <c r="Y47" s="50">
        <f>M47</f>
        <v/>
      </c>
      <c r="Z47" s="9" t="n"/>
      <c r="AA47" s="9" t="n"/>
      <c r="AB47" s="9" t="n"/>
      <c r="AC47" s="51">
        <f t="array" ref="AC47">IF(I47&gt;0,VLOOKUP(Y47&amp;$P$88&amp;$P$89&amp;$P$90,Variáveis!$O$2:$S$300&amp;Variáveis!$P$2:$T$300&amp;Variáveis!$Q$2:$U$300&amp;Variáveis!$R$2:$V$300,5,FALSE),0)</f>
        <v/>
      </c>
      <c r="AD47" s="52">
        <f>T47*AC47</f>
        <v/>
      </c>
      <c r="AE47" s="53">
        <f>IF(AB47="não",((V47/(1-VLOOKUP(AA47,Variáveis!$AK$3:$AN$29,4,FALSE)))*VLOOKUP(AA47,Variáveis!$AK$3:$AN$29,4,FALSE))-AD47,0)</f>
        <v/>
      </c>
      <c r="AF47" s="53">
        <f>T47*$AF$4</f>
        <v/>
      </c>
      <c r="AG47" s="53">
        <f>IF(AB47="SIM","Cliente pode pagar DIFA na entrada", )</f>
        <v/>
      </c>
      <c r="AH47" s="54" t="n"/>
      <c r="AI47" s="53">
        <f>IF(K47="SIM",(J47*$F$102),J47)</f>
        <v/>
      </c>
      <c r="AJ47" s="53">
        <f>IF(L47="SIM",(AI47*$F$101),AI47)</f>
        <v/>
      </c>
      <c r="AK47" s="53">
        <f>AJ47-AS47</f>
        <v/>
      </c>
      <c r="AL47" s="53">
        <f>AJ47*I47</f>
        <v/>
      </c>
      <c r="AM47" s="53">
        <f>AK47*I47</f>
        <v/>
      </c>
      <c r="AN47" s="53">
        <f>AK47-AP47-AQ47</f>
        <v/>
      </c>
      <c r="AO47" s="53">
        <f>AN47*I47</f>
        <v/>
      </c>
      <c r="AP47" s="53">
        <f>$AP$4*AK47</f>
        <v/>
      </c>
      <c r="AQ47" s="53">
        <f>$AQ$4*AK47</f>
        <v/>
      </c>
      <c r="AR47" s="51">
        <f t="array" ref="AR47">VLOOKUP(M47&amp;N47&amp;O47&amp;P47,Variáveis!$A$2:$E$240&amp;Variáveis!$B$2:$F$240&amp;Variáveis!$C$2:$G$240&amp;Variáveis!$D$2:$H$240,5,FALSE)</f>
        <v/>
      </c>
      <c r="AS47" s="53">
        <f>((AJ47*(1-AR47))*AR47)</f>
        <v/>
      </c>
      <c r="AT47" s="53">
        <f>(((J47+(J47*AU47))*0.18)-(J47*AR47))</f>
        <v/>
      </c>
      <c r="AU47" s="55">
        <f>(((1+AV47)*(1-AR47))/(1-0.18)-1)</f>
        <v/>
      </c>
      <c r="AV47" s="55">
        <f>IF(BB47&gt;0,BB47,IF(BA47&gt;0,BA47,IF(AZ47&gt;0,AZ47,IF(AY47&gt;0,AY47,IF(AX47&gt;0,AX47)))))/100</f>
        <v/>
      </c>
      <c r="AW47" s="56">
        <f>VALUE(LEFT(G47,4))</f>
        <v/>
      </c>
      <c r="AX47" s="56">
        <f>VALUE(IFERROR(VLOOKUP(VALUE(LEFT(G47,4)),ST!$C$4:$E$300,3,FALSE),"0"))</f>
        <v/>
      </c>
      <c r="AY47" s="56">
        <f>VALUE(IFERROR(VLOOKUP(VALUE(LEFT(G47,5)),ST!$C$4:$E$300,3,FALSE),"0"))</f>
        <v/>
      </c>
      <c r="AZ47" s="56">
        <f>VALUE(IFERROR(VLOOKUP(VALUE(LEFT(G47,6)),ST!$C$4:$E$300,3,FALSE),"0"))</f>
        <v/>
      </c>
      <c r="BA47" s="56">
        <f>VALUE(IFERROR(VLOOKUP(VALUE(LEFT(G47,7)),ST!$C$4:$E$300,3,FALSE),"0"))</f>
        <v/>
      </c>
      <c r="BB47" s="56">
        <f>VALUE(IFERROR(VLOOKUP(G47,ST!$C$4:$E$400,3,FALSE),"0"))</f>
        <v/>
      </c>
      <c r="BC47" s="57">
        <f>IF(VLOOKUP(AW47,ST!$C$4:$F$298,4,FALSE)&lt;&gt;0,VLOOKUP(AW47,ST!$C$4:$F$298,4,FALSE),VLOOKUP(G47,ST!$C$4:$F$298,4,FALSE))</f>
        <v/>
      </c>
      <c r="BD47" s="57">
        <f>IF(O47="SC","Desconsiderar coluna ICMS ST",IF(O47="PR","Haverá ST", ))</f>
        <v/>
      </c>
      <c r="BE47" s="53">
        <f>W47</f>
        <v/>
      </c>
      <c r="BF47" s="53">
        <f>X47</f>
        <v/>
      </c>
      <c r="BG47" s="53">
        <f>AD47-AS47</f>
        <v/>
      </c>
      <c r="BH47" s="51">
        <f>$W$4+$X$4+AC47+$BJ$4+0.07</f>
        <v/>
      </c>
      <c r="BI47" s="53">
        <f>IF(BD47="Haverá ST",AJ47+AS47+AT47,AJ47+AS47)</f>
        <v/>
      </c>
      <c r="BJ47" s="53">
        <f>T47*$BJ$4</f>
        <v/>
      </c>
      <c r="BK47" s="53">
        <f>T47*$BK$4</f>
        <v/>
      </c>
      <c r="BL47" s="53">
        <f>BE47+BF47+AO47+BJ47+BK47+AD47</f>
        <v/>
      </c>
      <c r="BM47" s="53">
        <f>(T47-BL47)</f>
        <v/>
      </c>
    </row>
    <row r="48" hidden="1" ht="15.75" customHeight="1" s="218">
      <c r="A48" s="58">
        <f>A47+1</f>
        <v/>
      </c>
      <c r="B48" s="144">
        <f>BOM!B48</f>
        <v/>
      </c>
      <c r="C48" s="144">
        <f>BOM!C48</f>
        <v/>
      </c>
      <c r="D48" s="144">
        <f>BOM!D48</f>
        <v/>
      </c>
      <c r="E48" s="144">
        <f>BOM!E48</f>
        <v/>
      </c>
      <c r="F48" s="144">
        <f>BOM!F48</f>
        <v/>
      </c>
      <c r="G48" s="144">
        <f>BOM!G48</f>
        <v/>
      </c>
      <c r="H48" s="144">
        <f>BOM!H48</f>
        <v/>
      </c>
      <c r="I48" s="144">
        <f>BOM!I48</f>
        <v/>
      </c>
      <c r="J48" s="146">
        <f>BOM!J48</f>
        <v/>
      </c>
      <c r="K48" s="146">
        <f>BOM!K48</f>
        <v/>
      </c>
      <c r="L48" s="146">
        <f>BOM!L48</f>
        <v/>
      </c>
      <c r="M48" s="146">
        <f>BOM!M48</f>
        <v/>
      </c>
      <c r="N48" s="146">
        <f>BOM!N48</f>
        <v/>
      </c>
      <c r="O48" s="146">
        <f>BOM!O48</f>
        <v/>
      </c>
      <c r="P48" s="146">
        <f>BOM!P48</f>
        <v/>
      </c>
      <c r="Q48" s="46">
        <f>$F$97</f>
        <v/>
      </c>
      <c r="R48" s="46">
        <f>$F$98</f>
        <v/>
      </c>
      <c r="S48" s="48">
        <f>U48-(U48*R48)</f>
        <v/>
      </c>
      <c r="T48" s="48">
        <f>S48*I48</f>
        <v/>
      </c>
      <c r="U48" s="48">
        <f>(AN48)/(1-(BH48+Q48))</f>
        <v/>
      </c>
      <c r="V48" s="48">
        <f>U48*I48</f>
        <v/>
      </c>
      <c r="W48" s="49">
        <f>T48*$W$4</f>
        <v/>
      </c>
      <c r="X48" s="49">
        <f>T48*$X$4</f>
        <v/>
      </c>
      <c r="Y48" s="50">
        <f>M48</f>
        <v/>
      </c>
      <c r="Z48" s="9" t="n"/>
      <c r="AA48" s="9" t="n"/>
      <c r="AB48" s="9" t="n"/>
      <c r="AC48" s="51">
        <f t="array" ref="AC48">IF(I48&gt;0,VLOOKUP(Y48&amp;$P$88&amp;$P$89&amp;$P$90,Variáveis!$O$2:$S$300&amp;Variáveis!$P$2:$T$300&amp;Variáveis!$Q$2:$U$300&amp;Variáveis!$R$2:$V$300,5,FALSE),0)</f>
        <v/>
      </c>
      <c r="AD48" s="52">
        <f>T48*AC48</f>
        <v/>
      </c>
      <c r="AE48" s="53">
        <f>IF(AB48="não",((V48/(1-VLOOKUP(AA48,Variáveis!$AK$3:$AN$29,4,FALSE)))*VLOOKUP(AA48,Variáveis!$AK$3:$AN$29,4,FALSE))-AD48,0)</f>
        <v/>
      </c>
      <c r="AF48" s="53">
        <f>T48*$AF$4</f>
        <v/>
      </c>
      <c r="AG48" s="53">
        <f>IF(AB48="SIM","Cliente pode pagar DIFA na entrada", )</f>
        <v/>
      </c>
      <c r="AH48" s="54" t="n"/>
      <c r="AI48" s="53">
        <f>IF(K48="SIM",(J48*$F$102),J48)</f>
        <v/>
      </c>
      <c r="AJ48" s="53">
        <f>IF(L48="SIM",(AI48*$F$101),AI48)</f>
        <v/>
      </c>
      <c r="AK48" s="53">
        <f>AJ48-AS48</f>
        <v/>
      </c>
      <c r="AL48" s="53">
        <f>AJ48*I48</f>
        <v/>
      </c>
      <c r="AM48" s="53">
        <f>AK48*I48</f>
        <v/>
      </c>
      <c r="AN48" s="53">
        <f>AK48-AP48-AQ48</f>
        <v/>
      </c>
      <c r="AO48" s="53">
        <f>AN48*I48</f>
        <v/>
      </c>
      <c r="AP48" s="53">
        <f>$AP$4*AK48</f>
        <v/>
      </c>
      <c r="AQ48" s="53">
        <f>$AQ$4*AK48</f>
        <v/>
      </c>
      <c r="AR48" s="51">
        <f t="array" ref="AR48">VLOOKUP(M48&amp;N48&amp;O48&amp;P48,Variáveis!$A$2:$E$240&amp;Variáveis!$B$2:$F$240&amp;Variáveis!$C$2:$G$240&amp;Variáveis!$D$2:$H$240,5,FALSE)</f>
        <v/>
      </c>
      <c r="AS48" s="53">
        <f>((AJ48*(1-AR48))*AR48)</f>
        <v/>
      </c>
      <c r="AT48" s="53">
        <f>(((J48+(J48*AU48))*0.18)-(J48*AR48))</f>
        <v/>
      </c>
      <c r="AU48" s="55">
        <f>(((1+AV48)*(1-AR48))/(1-0.18)-1)</f>
        <v/>
      </c>
      <c r="AV48" s="55">
        <f>IF(BB48&gt;0,BB48,IF(BA48&gt;0,BA48,IF(AZ48&gt;0,AZ48,IF(AY48&gt;0,AY48,IF(AX48&gt;0,AX48)))))/100</f>
        <v/>
      </c>
      <c r="AW48" s="56">
        <f>VALUE(LEFT(G48,4))</f>
        <v/>
      </c>
      <c r="AX48" s="56">
        <f>VALUE(IFERROR(VLOOKUP(VALUE(LEFT(G48,4)),ST!$C$4:$E$300,3,FALSE),"0"))</f>
        <v/>
      </c>
      <c r="AY48" s="56">
        <f>VALUE(IFERROR(VLOOKUP(VALUE(LEFT(G48,5)),ST!$C$4:$E$300,3,FALSE),"0"))</f>
        <v/>
      </c>
      <c r="AZ48" s="56">
        <f>VALUE(IFERROR(VLOOKUP(VALUE(LEFT(G48,6)),ST!$C$4:$E$300,3,FALSE),"0"))</f>
        <v/>
      </c>
      <c r="BA48" s="56">
        <f>VALUE(IFERROR(VLOOKUP(VALUE(LEFT(G48,7)),ST!$C$4:$E$300,3,FALSE),"0"))</f>
        <v/>
      </c>
      <c r="BB48" s="56">
        <f>VALUE(IFERROR(VLOOKUP(G48,ST!$C$4:$E$400,3,FALSE),"0"))</f>
        <v/>
      </c>
      <c r="BC48" s="57">
        <f>IF(VLOOKUP(AW48,ST!$C$4:$F$298,4,FALSE)&lt;&gt;0,VLOOKUP(AW48,ST!$C$4:$F$298,4,FALSE),VLOOKUP(G48,ST!$C$4:$F$298,4,FALSE))</f>
        <v/>
      </c>
      <c r="BD48" s="57">
        <f>IF(O48="SC","Desconsiderar coluna ICMS ST",IF(O48="PR","Haverá ST", ))</f>
        <v/>
      </c>
      <c r="BE48" s="53">
        <f>W48</f>
        <v/>
      </c>
      <c r="BF48" s="53">
        <f>X48</f>
        <v/>
      </c>
      <c r="BG48" s="53">
        <f>AD48-AS48</f>
        <v/>
      </c>
      <c r="BH48" s="51">
        <f>$W$4+$X$4+AC48+$BJ$4+0.07</f>
        <v/>
      </c>
      <c r="BI48" s="53">
        <f>IF(BD48="Haverá ST",AJ48+AS48+AT48,AJ48+AS48)</f>
        <v/>
      </c>
      <c r="BJ48" s="53">
        <f>T48*$BJ$4</f>
        <v/>
      </c>
      <c r="BK48" s="53">
        <f>T48*$BK$4</f>
        <v/>
      </c>
      <c r="BL48" s="53">
        <f>BE48+BF48+AO48+BJ48+BK48+AD48</f>
        <v/>
      </c>
      <c r="BM48" s="53">
        <f>(T48-BL48)</f>
        <v/>
      </c>
    </row>
    <row r="49" hidden="1" ht="15.75" customHeight="1" s="218">
      <c r="A49" s="58">
        <f>A48+1</f>
        <v/>
      </c>
      <c r="B49" s="144">
        <f>BOM!B49</f>
        <v/>
      </c>
      <c r="C49" s="144">
        <f>BOM!C49</f>
        <v/>
      </c>
      <c r="D49" s="144">
        <f>BOM!D49</f>
        <v/>
      </c>
      <c r="E49" s="144">
        <f>BOM!E49</f>
        <v/>
      </c>
      <c r="F49" s="144">
        <f>BOM!F49</f>
        <v/>
      </c>
      <c r="G49" s="144">
        <f>BOM!G49</f>
        <v/>
      </c>
      <c r="H49" s="144">
        <f>BOM!H49</f>
        <v/>
      </c>
      <c r="I49" s="144">
        <f>BOM!I49</f>
        <v/>
      </c>
      <c r="J49" s="146">
        <f>BOM!J49</f>
        <v/>
      </c>
      <c r="K49" s="146">
        <f>BOM!K49</f>
        <v/>
      </c>
      <c r="L49" s="146">
        <f>BOM!L49</f>
        <v/>
      </c>
      <c r="M49" s="146">
        <f>BOM!M49</f>
        <v/>
      </c>
      <c r="N49" s="146">
        <f>BOM!N49</f>
        <v/>
      </c>
      <c r="O49" s="146">
        <f>BOM!O49</f>
        <v/>
      </c>
      <c r="P49" s="146">
        <f>BOM!P49</f>
        <v/>
      </c>
      <c r="Q49" s="46">
        <f>$F$97</f>
        <v/>
      </c>
      <c r="R49" s="46">
        <f>$F$98</f>
        <v/>
      </c>
      <c r="S49" s="48">
        <f>U49-(U49*R49)</f>
        <v/>
      </c>
      <c r="T49" s="48">
        <f>S49*I49</f>
        <v/>
      </c>
      <c r="U49" s="48">
        <f>(AN49)/(1-(BH49+Q49))</f>
        <v/>
      </c>
      <c r="V49" s="48">
        <f>U49*I49</f>
        <v/>
      </c>
      <c r="W49" s="49">
        <f>T49*$W$4</f>
        <v/>
      </c>
      <c r="X49" s="49">
        <f>T49*$X$4</f>
        <v/>
      </c>
      <c r="Y49" s="50">
        <f>M49</f>
        <v/>
      </c>
      <c r="Z49" s="9" t="n"/>
      <c r="AA49" s="9" t="n"/>
      <c r="AB49" s="9" t="n"/>
      <c r="AC49" s="51">
        <f t="array" ref="AC49">IF(I49&gt;0,VLOOKUP(Y49&amp;$P$88&amp;$P$89&amp;$P$90,Variáveis!$O$2:$S$300&amp;Variáveis!$P$2:$T$300&amp;Variáveis!$Q$2:$U$300&amp;Variáveis!$R$2:$V$300,5,FALSE),0)</f>
        <v/>
      </c>
      <c r="AD49" s="52">
        <f>T49*AC49</f>
        <v/>
      </c>
      <c r="AE49" s="53">
        <f>IF(AB49="não",((V49/(1-VLOOKUP(AA49,Variáveis!$AK$3:$AN$29,4,FALSE)))*VLOOKUP(AA49,Variáveis!$AK$3:$AN$29,4,FALSE))-AD49,0)</f>
        <v/>
      </c>
      <c r="AF49" s="53">
        <f>T49*$AF$4</f>
        <v/>
      </c>
      <c r="AG49" s="53">
        <f>IF(AB49="SIM","Cliente pode pagar DIFA na entrada", )</f>
        <v/>
      </c>
      <c r="AH49" s="54" t="n"/>
      <c r="AI49" s="53">
        <f>IF(K49="SIM",(J49*$F$102),J49)</f>
        <v/>
      </c>
      <c r="AJ49" s="53">
        <f>IF(L49="SIM",(AI49*$F$101),AI49)</f>
        <v/>
      </c>
      <c r="AK49" s="53">
        <f>AJ49-AS49</f>
        <v/>
      </c>
      <c r="AL49" s="53">
        <f>AJ49*I49</f>
        <v/>
      </c>
      <c r="AM49" s="53">
        <f>AK49*I49</f>
        <v/>
      </c>
      <c r="AN49" s="53">
        <f>AK49-AP49-AQ49</f>
        <v/>
      </c>
      <c r="AO49" s="53">
        <f>AN49*I49</f>
        <v/>
      </c>
      <c r="AP49" s="53">
        <f>$AP$4*AK49</f>
        <v/>
      </c>
      <c r="AQ49" s="53">
        <f>$AQ$4*AK49</f>
        <v/>
      </c>
      <c r="AR49" s="51">
        <f t="array" ref="AR49">VLOOKUP(M49&amp;N49&amp;O49&amp;P49,Variáveis!$A$2:$E$240&amp;Variáveis!$B$2:$F$240&amp;Variáveis!$C$2:$G$240&amp;Variáveis!$D$2:$H$240,5,FALSE)</f>
        <v/>
      </c>
      <c r="AS49" s="53">
        <f>((AJ49*(1-AR49))*AR49)</f>
        <v/>
      </c>
      <c r="AT49" s="53">
        <f>(((J49+(J49*AU49))*0.18)-(J49*AR49))</f>
        <v/>
      </c>
      <c r="AU49" s="55">
        <f>(((1+AV49)*(1-AR49))/(1-0.18)-1)</f>
        <v/>
      </c>
      <c r="AV49" s="55">
        <f>IF(BB49&gt;0,BB49,IF(BA49&gt;0,BA49,IF(AZ49&gt;0,AZ49,IF(AY49&gt;0,AY49,IF(AX49&gt;0,AX49)))))/100</f>
        <v/>
      </c>
      <c r="AW49" s="56">
        <f>VALUE(LEFT(G49,4))</f>
        <v/>
      </c>
      <c r="AX49" s="56">
        <f>VALUE(IFERROR(VLOOKUP(VALUE(LEFT(G49,4)),ST!$C$4:$E$300,3,FALSE),"0"))</f>
        <v/>
      </c>
      <c r="AY49" s="56">
        <f>VALUE(IFERROR(VLOOKUP(VALUE(LEFT(G49,5)),ST!$C$4:$E$300,3,FALSE),"0"))</f>
        <v/>
      </c>
      <c r="AZ49" s="56">
        <f>VALUE(IFERROR(VLOOKUP(VALUE(LEFT(G49,6)),ST!$C$4:$E$300,3,FALSE),"0"))</f>
        <v/>
      </c>
      <c r="BA49" s="56">
        <f>VALUE(IFERROR(VLOOKUP(VALUE(LEFT(G49,7)),ST!$C$4:$E$300,3,FALSE),"0"))</f>
        <v/>
      </c>
      <c r="BB49" s="56">
        <f>VALUE(IFERROR(VLOOKUP(G49,ST!$C$4:$E$400,3,FALSE),"0"))</f>
        <v/>
      </c>
      <c r="BC49" s="57">
        <f>IF(VLOOKUP(AW49,ST!$C$4:$F$298,4,FALSE)&lt;&gt;0,VLOOKUP(AW49,ST!$C$4:$F$298,4,FALSE),VLOOKUP(G49,ST!$C$4:$F$298,4,FALSE))</f>
        <v/>
      </c>
      <c r="BD49" s="57">
        <f>IF(O49="SC","Desconsiderar coluna ICMS ST",IF(O49="PR","Haverá ST", ))</f>
        <v/>
      </c>
      <c r="BE49" s="53">
        <f>W49</f>
        <v/>
      </c>
      <c r="BF49" s="53">
        <f>X49</f>
        <v/>
      </c>
      <c r="BG49" s="53">
        <f>AD49-AS49</f>
        <v/>
      </c>
      <c r="BH49" s="51">
        <f>$W$4+$X$4+AC49+$BJ$4+0.07</f>
        <v/>
      </c>
      <c r="BI49" s="53">
        <f>IF(BD49="Haverá ST",AJ49+AS49+AT49,AJ49+AS49)</f>
        <v/>
      </c>
      <c r="BJ49" s="53">
        <f>T49*$BJ$4</f>
        <v/>
      </c>
      <c r="BK49" s="53">
        <f>T49*$BK$4</f>
        <v/>
      </c>
      <c r="BL49" s="53">
        <f>BE49+BF49+AO49+BJ49+BK49+AD49</f>
        <v/>
      </c>
      <c r="BM49" s="53">
        <f>(T49-BL49)</f>
        <v/>
      </c>
    </row>
    <row r="50" hidden="1" ht="15.75" customHeight="1" s="218">
      <c r="A50" s="58">
        <f>A49+1</f>
        <v/>
      </c>
      <c r="B50" s="144">
        <f>BOM!B50</f>
        <v/>
      </c>
      <c r="C50" s="144">
        <f>BOM!C50</f>
        <v/>
      </c>
      <c r="D50" s="144">
        <f>BOM!D50</f>
        <v/>
      </c>
      <c r="E50" s="144">
        <f>BOM!E50</f>
        <v/>
      </c>
      <c r="F50" s="144">
        <f>BOM!F50</f>
        <v/>
      </c>
      <c r="G50" s="144">
        <f>BOM!G50</f>
        <v/>
      </c>
      <c r="H50" s="144">
        <f>BOM!H50</f>
        <v/>
      </c>
      <c r="I50" s="144">
        <f>BOM!I50</f>
        <v/>
      </c>
      <c r="J50" s="146">
        <f>BOM!J50</f>
        <v/>
      </c>
      <c r="K50" s="146">
        <f>BOM!K50</f>
        <v/>
      </c>
      <c r="L50" s="146">
        <f>BOM!L50</f>
        <v/>
      </c>
      <c r="M50" s="146">
        <f>BOM!M50</f>
        <v/>
      </c>
      <c r="N50" s="146">
        <f>BOM!N50</f>
        <v/>
      </c>
      <c r="O50" s="146">
        <f>BOM!O50</f>
        <v/>
      </c>
      <c r="P50" s="146">
        <f>BOM!P50</f>
        <v/>
      </c>
      <c r="Q50" s="46">
        <f>$F$97</f>
        <v/>
      </c>
      <c r="R50" s="46">
        <f>$F$98</f>
        <v/>
      </c>
      <c r="S50" s="48">
        <f>U50-(U50*R50)</f>
        <v/>
      </c>
      <c r="T50" s="48">
        <f>S50*I50</f>
        <v/>
      </c>
      <c r="U50" s="48">
        <f>(AN50)/(1-(BH50+Q50))</f>
        <v/>
      </c>
      <c r="V50" s="48">
        <f>U50*I50</f>
        <v/>
      </c>
      <c r="W50" s="49">
        <f>T50*$W$4</f>
        <v/>
      </c>
      <c r="X50" s="49">
        <f>T50*$X$4</f>
        <v/>
      </c>
      <c r="Y50" s="50">
        <f>M50</f>
        <v/>
      </c>
      <c r="Z50" s="9" t="n"/>
      <c r="AA50" s="9" t="n"/>
      <c r="AB50" s="9" t="n"/>
      <c r="AC50" s="51">
        <f t="array" ref="AC50">IF(I50&gt;0,VLOOKUP(Y50&amp;$P$88&amp;$P$89&amp;$P$90,Variáveis!$O$2:$S$300&amp;Variáveis!$P$2:$T$300&amp;Variáveis!$Q$2:$U$300&amp;Variáveis!$R$2:$V$300,5,FALSE),0)</f>
        <v/>
      </c>
      <c r="AD50" s="52">
        <f>T50*AC50</f>
        <v/>
      </c>
      <c r="AE50" s="53">
        <f>IF(AB50="não",((V50/(1-VLOOKUP(AA50,Variáveis!$AK$3:$AN$29,4,FALSE)))*VLOOKUP(AA50,Variáveis!$AK$3:$AN$29,4,FALSE))-AD50,0)</f>
        <v/>
      </c>
      <c r="AF50" s="53">
        <f>T50*$AF$4</f>
        <v/>
      </c>
      <c r="AG50" s="53">
        <f>IF(AB50="SIM","Cliente pode pagar DIFA na entrada", )</f>
        <v/>
      </c>
      <c r="AH50" s="54" t="n"/>
      <c r="AI50" s="53">
        <f>IF(K50="SIM",(J50*$F$102),J50)</f>
        <v/>
      </c>
      <c r="AJ50" s="53">
        <f>IF(L50="SIM",(AI50*$F$101),AI50)</f>
        <v/>
      </c>
      <c r="AK50" s="53">
        <f>AJ50-AS50</f>
        <v/>
      </c>
      <c r="AL50" s="53">
        <f>AJ50*I50</f>
        <v/>
      </c>
      <c r="AM50" s="53">
        <f>AK50*I50</f>
        <v/>
      </c>
      <c r="AN50" s="53">
        <f>AK50-AP50-AQ50</f>
        <v/>
      </c>
      <c r="AO50" s="53">
        <f>AN50*I50</f>
        <v/>
      </c>
      <c r="AP50" s="53">
        <f>$AP$4*AK50</f>
        <v/>
      </c>
      <c r="AQ50" s="53">
        <f>$AQ$4*AK50</f>
        <v/>
      </c>
      <c r="AR50" s="51">
        <f t="array" ref="AR50">VLOOKUP(M50&amp;N50&amp;O50&amp;P50,Variáveis!$A$2:$E$240&amp;Variáveis!$B$2:$F$240&amp;Variáveis!$C$2:$G$240&amp;Variáveis!$D$2:$H$240,5,FALSE)</f>
        <v/>
      </c>
      <c r="AS50" s="53">
        <f>((AJ50*(1-AR50))*AR50)</f>
        <v/>
      </c>
      <c r="AT50" s="53">
        <f>(((J50+(J50*AU50))*0.18)-(J50*AR50))</f>
        <v/>
      </c>
      <c r="AU50" s="55">
        <f>(((1+AV50)*(1-AR50))/(1-0.18)-1)</f>
        <v/>
      </c>
      <c r="AV50" s="55">
        <f>IF(BB50&gt;0,BB50,IF(BA50&gt;0,BA50,IF(AZ50&gt;0,AZ50,IF(AY50&gt;0,AY50,IF(AX50&gt;0,AX50)))))/100</f>
        <v/>
      </c>
      <c r="AW50" s="56">
        <f>VALUE(LEFT(G50,4))</f>
        <v/>
      </c>
      <c r="AX50" s="56">
        <f>VALUE(IFERROR(VLOOKUP(VALUE(LEFT(G50,4)),ST!$C$4:$E$300,3,FALSE),"0"))</f>
        <v/>
      </c>
      <c r="AY50" s="56">
        <f>VALUE(IFERROR(VLOOKUP(VALUE(LEFT(G50,5)),ST!$C$4:$E$300,3,FALSE),"0"))</f>
        <v/>
      </c>
      <c r="AZ50" s="56">
        <f>VALUE(IFERROR(VLOOKUP(VALUE(LEFT(G50,6)),ST!$C$4:$E$300,3,FALSE),"0"))</f>
        <v/>
      </c>
      <c r="BA50" s="56">
        <f>VALUE(IFERROR(VLOOKUP(VALUE(LEFT(G50,7)),ST!$C$4:$E$300,3,FALSE),"0"))</f>
        <v/>
      </c>
      <c r="BB50" s="56">
        <f>VALUE(IFERROR(VLOOKUP(G50,ST!$C$4:$E$400,3,FALSE),"0"))</f>
        <v/>
      </c>
      <c r="BC50" s="57">
        <f>IF(VLOOKUP(AW50,ST!$C$4:$F$298,4,FALSE)&lt;&gt;0,VLOOKUP(AW50,ST!$C$4:$F$298,4,FALSE),VLOOKUP(G50,ST!$C$4:$F$298,4,FALSE))</f>
        <v/>
      </c>
      <c r="BD50" s="57">
        <f>IF(O50="SC","Desconsiderar coluna ICMS ST",IF(O50="PR","Haverá ST", ))</f>
        <v/>
      </c>
      <c r="BE50" s="53">
        <f>W50</f>
        <v/>
      </c>
      <c r="BF50" s="53">
        <f>X50</f>
        <v/>
      </c>
      <c r="BG50" s="53">
        <f>AD50-AS50</f>
        <v/>
      </c>
      <c r="BH50" s="51">
        <f>$W$4+$X$4+AC50+$BJ$4+0.07</f>
        <v/>
      </c>
      <c r="BI50" s="53">
        <f>IF(BD50="Haverá ST",AJ50+AS50+AT50,AJ50+AS50)</f>
        <v/>
      </c>
      <c r="BJ50" s="53">
        <f>T50*$BJ$4</f>
        <v/>
      </c>
      <c r="BK50" s="53">
        <f>T50*$BK$4</f>
        <v/>
      </c>
      <c r="BL50" s="53">
        <f>BE50+BF50+AO50+BJ50+BK50+AD50</f>
        <v/>
      </c>
      <c r="BM50" s="53">
        <f>(T50-BL50)</f>
        <v/>
      </c>
    </row>
    <row r="51" hidden="1" ht="15.75" customHeight="1" s="218">
      <c r="A51" s="58">
        <f>A50+1</f>
        <v/>
      </c>
      <c r="B51" s="144">
        <f>BOM!B51</f>
        <v/>
      </c>
      <c r="C51" s="144">
        <f>BOM!C51</f>
        <v/>
      </c>
      <c r="D51" s="144">
        <f>BOM!D51</f>
        <v/>
      </c>
      <c r="E51" s="144">
        <f>BOM!E51</f>
        <v/>
      </c>
      <c r="F51" s="144">
        <f>BOM!F51</f>
        <v/>
      </c>
      <c r="G51" s="144">
        <f>BOM!G51</f>
        <v/>
      </c>
      <c r="H51" s="144">
        <f>BOM!H51</f>
        <v/>
      </c>
      <c r="I51" s="144">
        <f>BOM!I51</f>
        <v/>
      </c>
      <c r="J51" s="146">
        <f>BOM!J51</f>
        <v/>
      </c>
      <c r="K51" s="146">
        <f>BOM!K51</f>
        <v/>
      </c>
      <c r="L51" s="146">
        <f>BOM!L51</f>
        <v/>
      </c>
      <c r="M51" s="146">
        <f>BOM!M51</f>
        <v/>
      </c>
      <c r="N51" s="146">
        <f>BOM!N51</f>
        <v/>
      </c>
      <c r="O51" s="146">
        <f>BOM!O51</f>
        <v/>
      </c>
      <c r="P51" s="146">
        <f>BOM!P51</f>
        <v/>
      </c>
      <c r="Q51" s="46">
        <f>$F$97</f>
        <v/>
      </c>
      <c r="R51" s="46">
        <f>$F$98</f>
        <v/>
      </c>
      <c r="S51" s="48">
        <f>U51-(U51*R51)</f>
        <v/>
      </c>
      <c r="T51" s="48">
        <f>S51*I51</f>
        <v/>
      </c>
      <c r="U51" s="48">
        <f>(AN51)/(1-(BH51+Q51))</f>
        <v/>
      </c>
      <c r="V51" s="48">
        <f>U51*I51</f>
        <v/>
      </c>
      <c r="W51" s="49">
        <f>T51*$W$4</f>
        <v/>
      </c>
      <c r="X51" s="49">
        <f>T51*$X$4</f>
        <v/>
      </c>
      <c r="Y51" s="50">
        <f>M51</f>
        <v/>
      </c>
      <c r="Z51" s="9" t="n"/>
      <c r="AA51" s="9" t="n"/>
      <c r="AB51" s="9" t="n"/>
      <c r="AC51" s="51">
        <f t="array" ref="AC51">IF(I51&gt;0,VLOOKUP(Y51&amp;$P$88&amp;$P$89&amp;$P$90,Variáveis!$O$2:$S$300&amp;Variáveis!$P$2:$T$300&amp;Variáveis!$Q$2:$U$300&amp;Variáveis!$R$2:$V$300,5,FALSE),0)</f>
        <v/>
      </c>
      <c r="AD51" s="52">
        <f>T51*AC51</f>
        <v/>
      </c>
      <c r="AE51" s="53">
        <f>IF(AB51="não",((V51/(1-VLOOKUP(AA51,Variáveis!$AK$3:$AN$29,4,FALSE)))*VLOOKUP(AA51,Variáveis!$AK$3:$AN$29,4,FALSE))-AD51,0)</f>
        <v/>
      </c>
      <c r="AF51" s="53">
        <f>T51*$AF$4</f>
        <v/>
      </c>
      <c r="AG51" s="53">
        <f>IF(AB51="SIM","Cliente pode pagar DIFA na entrada", )</f>
        <v/>
      </c>
      <c r="AH51" s="54" t="n"/>
      <c r="AI51" s="53">
        <f>IF(K51="SIM",(J51*$F$102),J51)</f>
        <v/>
      </c>
      <c r="AJ51" s="53">
        <f>IF(L51="SIM",(AI51*$F$101),AI51)</f>
        <v/>
      </c>
      <c r="AK51" s="53">
        <f>AJ51-AS51</f>
        <v/>
      </c>
      <c r="AL51" s="53">
        <f>AJ51*I51</f>
        <v/>
      </c>
      <c r="AM51" s="53">
        <f>AK51*I51</f>
        <v/>
      </c>
      <c r="AN51" s="53">
        <f>AK51-AP51-AQ51</f>
        <v/>
      </c>
      <c r="AO51" s="53">
        <f>AN51*I51</f>
        <v/>
      </c>
      <c r="AP51" s="53">
        <f>$AP$4*AK51</f>
        <v/>
      </c>
      <c r="AQ51" s="53">
        <f>$AQ$4*AK51</f>
        <v/>
      </c>
      <c r="AR51" s="51">
        <f t="array" ref="AR51">VLOOKUP(M51&amp;N51&amp;O51&amp;P51,Variáveis!$A$2:$E$240&amp;Variáveis!$B$2:$F$240&amp;Variáveis!$C$2:$G$240&amp;Variáveis!$D$2:$H$240,5,FALSE)</f>
        <v/>
      </c>
      <c r="AS51" s="53">
        <f>((AJ51*(1-AR51))*AR51)</f>
        <v/>
      </c>
      <c r="AT51" s="53">
        <f>(((J51+(J51*AU51))*0.18)-(J51*AR51))</f>
        <v/>
      </c>
      <c r="AU51" s="55">
        <f>(((1+AV51)*(1-AR51))/(1-0.18)-1)</f>
        <v/>
      </c>
      <c r="AV51" s="55">
        <f>IF(BB51&gt;0,BB51,IF(BA51&gt;0,BA51,IF(AZ51&gt;0,AZ51,IF(AY51&gt;0,AY51,IF(AX51&gt;0,AX51)))))/100</f>
        <v/>
      </c>
      <c r="AW51" s="56">
        <f>VALUE(LEFT(G51,4))</f>
        <v/>
      </c>
      <c r="AX51" s="56">
        <f>VALUE(IFERROR(VLOOKUP(VALUE(LEFT(G51,4)),ST!$C$4:$E$300,3,FALSE),"0"))</f>
        <v/>
      </c>
      <c r="AY51" s="56">
        <f>VALUE(IFERROR(VLOOKUP(VALUE(LEFT(G51,5)),ST!$C$4:$E$300,3,FALSE),"0"))</f>
        <v/>
      </c>
      <c r="AZ51" s="56">
        <f>VALUE(IFERROR(VLOOKUP(VALUE(LEFT(G51,6)),ST!$C$4:$E$300,3,FALSE),"0"))</f>
        <v/>
      </c>
      <c r="BA51" s="56">
        <f>VALUE(IFERROR(VLOOKUP(VALUE(LEFT(G51,7)),ST!$C$4:$E$300,3,FALSE),"0"))</f>
        <v/>
      </c>
      <c r="BB51" s="56">
        <f>VALUE(IFERROR(VLOOKUP(G51,ST!$C$4:$E$400,3,FALSE),"0"))</f>
        <v/>
      </c>
      <c r="BC51" s="57">
        <f>IF(VLOOKUP(AW51,ST!$C$4:$F$298,4,FALSE)&lt;&gt;0,VLOOKUP(AW51,ST!$C$4:$F$298,4,FALSE),VLOOKUP(G51,ST!$C$4:$F$298,4,FALSE))</f>
        <v/>
      </c>
      <c r="BD51" s="57">
        <f>IF(O51="SC","Desconsiderar coluna ICMS ST",IF(O51="PR","Haverá ST", ))</f>
        <v/>
      </c>
      <c r="BE51" s="53">
        <f>W51</f>
        <v/>
      </c>
      <c r="BF51" s="53">
        <f>X51</f>
        <v/>
      </c>
      <c r="BG51" s="53">
        <f>AD51-AS51</f>
        <v/>
      </c>
      <c r="BH51" s="51">
        <f>$W$4+$X$4+AC51+$BJ$4+0.07</f>
        <v/>
      </c>
      <c r="BI51" s="53">
        <f>IF(BD51="Haverá ST",AJ51+AS51+AT51,AJ51+AS51)</f>
        <v/>
      </c>
      <c r="BJ51" s="53">
        <f>T51*$BJ$4</f>
        <v/>
      </c>
      <c r="BK51" s="53">
        <f>T51*$BK$4</f>
        <v/>
      </c>
      <c r="BL51" s="53">
        <f>BE51+BF51+AO51+BJ51+BK51+AD51</f>
        <v/>
      </c>
      <c r="BM51" s="53">
        <f>(T51-BL51)</f>
        <v/>
      </c>
    </row>
    <row r="52" hidden="1" ht="15.75" customHeight="1" s="218">
      <c r="A52" s="58">
        <f>A51+1</f>
        <v/>
      </c>
      <c r="B52" s="144">
        <f>BOM!B52</f>
        <v/>
      </c>
      <c r="C52" s="144">
        <f>BOM!C52</f>
        <v/>
      </c>
      <c r="D52" s="144">
        <f>BOM!D52</f>
        <v/>
      </c>
      <c r="E52" s="144">
        <f>BOM!E52</f>
        <v/>
      </c>
      <c r="F52" s="144">
        <f>BOM!F52</f>
        <v/>
      </c>
      <c r="G52" s="144">
        <f>BOM!G52</f>
        <v/>
      </c>
      <c r="H52" s="144">
        <f>BOM!H52</f>
        <v/>
      </c>
      <c r="I52" s="144">
        <f>BOM!I52</f>
        <v/>
      </c>
      <c r="J52" s="146">
        <f>BOM!J52</f>
        <v/>
      </c>
      <c r="K52" s="146">
        <f>BOM!K52</f>
        <v/>
      </c>
      <c r="L52" s="146">
        <f>BOM!L52</f>
        <v/>
      </c>
      <c r="M52" s="146">
        <f>BOM!M52</f>
        <v/>
      </c>
      <c r="N52" s="146">
        <f>BOM!N52</f>
        <v/>
      </c>
      <c r="O52" s="146">
        <f>BOM!O52</f>
        <v/>
      </c>
      <c r="P52" s="146">
        <f>BOM!P52</f>
        <v/>
      </c>
      <c r="Q52" s="46">
        <f>$F$97</f>
        <v/>
      </c>
      <c r="R52" s="46">
        <f>$F$98</f>
        <v/>
      </c>
      <c r="S52" s="48">
        <f>U52-(U52*R52)</f>
        <v/>
      </c>
      <c r="T52" s="48">
        <f>S52*I52</f>
        <v/>
      </c>
      <c r="U52" s="48">
        <f>(AN52)/(1-(BH52+Q52))</f>
        <v/>
      </c>
      <c r="V52" s="48">
        <f>U52*I52</f>
        <v/>
      </c>
      <c r="W52" s="49">
        <f>T52*$W$4</f>
        <v/>
      </c>
      <c r="X52" s="49">
        <f>T52*$X$4</f>
        <v/>
      </c>
      <c r="Y52" s="50">
        <f>M52</f>
        <v/>
      </c>
      <c r="Z52" s="9" t="n"/>
      <c r="AA52" s="9" t="n"/>
      <c r="AB52" s="9" t="n"/>
      <c r="AC52" s="51">
        <f t="array" ref="AC52">IF(I52&gt;0,VLOOKUP(Y52&amp;$P$88&amp;$P$89&amp;$P$90,Variáveis!$O$2:$S$300&amp;Variáveis!$P$2:$T$300&amp;Variáveis!$Q$2:$U$300&amp;Variáveis!$R$2:$V$300,5,FALSE),0)</f>
        <v/>
      </c>
      <c r="AD52" s="52">
        <f>T52*AC52</f>
        <v/>
      </c>
      <c r="AE52" s="53">
        <f>IF(AB52="não",((V52/(1-VLOOKUP(AA52,Variáveis!$AK$3:$AN$29,4,FALSE)))*VLOOKUP(AA52,Variáveis!$AK$3:$AN$29,4,FALSE))-AD52,0)</f>
        <v/>
      </c>
      <c r="AF52" s="53">
        <f>T52*$AF$4</f>
        <v/>
      </c>
      <c r="AG52" s="53">
        <f>IF(AB52="SIM","Cliente pode pagar DIFA na entrada", )</f>
        <v/>
      </c>
      <c r="AH52" s="54" t="n"/>
      <c r="AI52" s="53">
        <f>IF(K52="SIM",(J52*$F$102),J52)</f>
        <v/>
      </c>
      <c r="AJ52" s="53">
        <f>IF(L52="SIM",(AI52*$F$101),AI52)</f>
        <v/>
      </c>
      <c r="AK52" s="53">
        <f>AJ52-AS52</f>
        <v/>
      </c>
      <c r="AL52" s="53">
        <f>AJ52*I52</f>
        <v/>
      </c>
      <c r="AM52" s="53">
        <f>AK52*I52</f>
        <v/>
      </c>
      <c r="AN52" s="53">
        <f>AK52-AP52-AQ52</f>
        <v/>
      </c>
      <c r="AO52" s="53">
        <f>AN52*I52</f>
        <v/>
      </c>
      <c r="AP52" s="53">
        <f>$AP$4*AK52</f>
        <v/>
      </c>
      <c r="AQ52" s="53">
        <f>$AQ$4*AK52</f>
        <v/>
      </c>
      <c r="AR52" s="51">
        <f t="array" ref="AR52">VLOOKUP(M52&amp;N52&amp;O52&amp;P52,Variáveis!$A$2:$E$240&amp;Variáveis!$B$2:$F$240&amp;Variáveis!$C$2:$G$240&amp;Variáveis!$D$2:$H$240,5,FALSE)</f>
        <v/>
      </c>
      <c r="AS52" s="53">
        <f>((AJ52*(1-AR52))*AR52)</f>
        <v/>
      </c>
      <c r="AT52" s="53">
        <f>(((J52+(J52*AU52))*0.18)-(J52*AR52))</f>
        <v/>
      </c>
      <c r="AU52" s="55">
        <f>(((1+AV52)*(1-AR52))/(1-0.18)-1)</f>
        <v/>
      </c>
      <c r="AV52" s="55">
        <f>IF(BB52&gt;0,BB52,IF(BA52&gt;0,BA52,IF(AZ52&gt;0,AZ52,IF(AY52&gt;0,AY52,IF(AX52&gt;0,AX52)))))/100</f>
        <v/>
      </c>
      <c r="AW52" s="56">
        <f>VALUE(LEFT(G52,4))</f>
        <v/>
      </c>
      <c r="AX52" s="56">
        <f>VALUE(IFERROR(VLOOKUP(VALUE(LEFT(G52,4)),ST!$C$4:$E$300,3,FALSE),"0"))</f>
        <v/>
      </c>
      <c r="AY52" s="56">
        <f>VALUE(IFERROR(VLOOKUP(VALUE(LEFT(G52,5)),ST!$C$4:$E$300,3,FALSE),"0"))</f>
        <v/>
      </c>
      <c r="AZ52" s="56">
        <f>VALUE(IFERROR(VLOOKUP(VALUE(LEFT(G52,6)),ST!$C$4:$E$300,3,FALSE),"0"))</f>
        <v/>
      </c>
      <c r="BA52" s="56">
        <f>VALUE(IFERROR(VLOOKUP(VALUE(LEFT(G52,7)),ST!$C$4:$E$300,3,FALSE),"0"))</f>
        <v/>
      </c>
      <c r="BB52" s="56">
        <f>VALUE(IFERROR(VLOOKUP(G52,ST!$C$4:$E$400,3,FALSE),"0"))</f>
        <v/>
      </c>
      <c r="BC52" s="57">
        <f>IF(VLOOKUP(AW52,ST!$C$4:$F$298,4,FALSE)&lt;&gt;0,VLOOKUP(AW52,ST!$C$4:$F$298,4,FALSE),VLOOKUP(G52,ST!$C$4:$F$298,4,FALSE))</f>
        <v/>
      </c>
      <c r="BD52" s="57">
        <f>IF(O52="SC","Desconsiderar coluna ICMS ST",IF(O52="PR","Haverá ST", ))</f>
        <v/>
      </c>
      <c r="BE52" s="53">
        <f>W52</f>
        <v/>
      </c>
      <c r="BF52" s="53">
        <f>X52</f>
        <v/>
      </c>
      <c r="BG52" s="53">
        <f>AD52-AS52</f>
        <v/>
      </c>
      <c r="BH52" s="51">
        <f>$W$4+$X$4+AC52+$BJ$4+0.07</f>
        <v/>
      </c>
      <c r="BI52" s="53">
        <f>IF(BD52="Haverá ST",AJ52+AS52+AT52,AJ52+AS52)</f>
        <v/>
      </c>
      <c r="BJ52" s="53">
        <f>T52*$BJ$4</f>
        <v/>
      </c>
      <c r="BK52" s="53">
        <f>T52*$BK$4</f>
        <v/>
      </c>
      <c r="BL52" s="53">
        <f>BE52+BF52+AO52+BJ52+BK52+AD52</f>
        <v/>
      </c>
      <c r="BM52" s="53">
        <f>(T52-BL52)</f>
        <v/>
      </c>
    </row>
    <row r="53" hidden="1" ht="15.75" customHeight="1" s="218">
      <c r="A53" s="58">
        <f>A52+1</f>
        <v/>
      </c>
      <c r="B53" s="144">
        <f>BOM!B53</f>
        <v/>
      </c>
      <c r="C53" s="144">
        <f>BOM!C53</f>
        <v/>
      </c>
      <c r="D53" s="144">
        <f>BOM!D53</f>
        <v/>
      </c>
      <c r="E53" s="144">
        <f>BOM!E53</f>
        <v/>
      </c>
      <c r="F53" s="144">
        <f>BOM!F53</f>
        <v/>
      </c>
      <c r="G53" s="144">
        <f>BOM!G53</f>
        <v/>
      </c>
      <c r="H53" s="144">
        <f>BOM!H53</f>
        <v/>
      </c>
      <c r="I53" s="144">
        <f>BOM!I53</f>
        <v/>
      </c>
      <c r="J53" s="146">
        <f>BOM!J53</f>
        <v/>
      </c>
      <c r="K53" s="146">
        <f>BOM!K53</f>
        <v/>
      </c>
      <c r="L53" s="146">
        <f>BOM!L53</f>
        <v/>
      </c>
      <c r="M53" s="146">
        <f>BOM!M53</f>
        <v/>
      </c>
      <c r="N53" s="146">
        <f>BOM!N53</f>
        <v/>
      </c>
      <c r="O53" s="146">
        <f>BOM!O53</f>
        <v/>
      </c>
      <c r="P53" s="146">
        <f>BOM!P53</f>
        <v/>
      </c>
      <c r="Q53" s="46">
        <f>$F$97</f>
        <v/>
      </c>
      <c r="R53" s="46">
        <f>$F$98</f>
        <v/>
      </c>
      <c r="S53" s="48">
        <f>U53-(U53*R53)</f>
        <v/>
      </c>
      <c r="T53" s="48">
        <f>S53*I53</f>
        <v/>
      </c>
      <c r="U53" s="48">
        <f>(AN53)/(1-(BH53+Q53))</f>
        <v/>
      </c>
      <c r="V53" s="48">
        <f>U53*I53</f>
        <v/>
      </c>
      <c r="W53" s="49">
        <f>T53*$W$4</f>
        <v/>
      </c>
      <c r="X53" s="49">
        <f>T53*$X$4</f>
        <v/>
      </c>
      <c r="Y53" s="50">
        <f>M53</f>
        <v/>
      </c>
      <c r="Z53" s="9" t="n"/>
      <c r="AA53" s="9" t="n"/>
      <c r="AB53" s="9" t="n"/>
      <c r="AC53" s="51">
        <f t="array" ref="AC53">IF(I53&gt;0,VLOOKUP(Y53&amp;$P$88&amp;$P$89&amp;$P$90,Variáveis!$O$2:$S$300&amp;Variáveis!$P$2:$T$300&amp;Variáveis!$Q$2:$U$300&amp;Variáveis!$R$2:$V$300,5,FALSE),0)</f>
        <v/>
      </c>
      <c r="AD53" s="52">
        <f>T53*AC53</f>
        <v/>
      </c>
      <c r="AE53" s="53">
        <f>IF(AB53="não",((V53/(1-VLOOKUP(AA53,Variáveis!$AK$3:$AN$29,4,FALSE)))*VLOOKUP(AA53,Variáveis!$AK$3:$AN$29,4,FALSE))-AD53,0)</f>
        <v/>
      </c>
      <c r="AF53" s="53">
        <f>T53*$AF$4</f>
        <v/>
      </c>
      <c r="AG53" s="53">
        <f>IF(AB53="SIM","Cliente pode pagar DIFA na entrada", )</f>
        <v/>
      </c>
      <c r="AH53" s="54" t="n"/>
      <c r="AI53" s="53">
        <f>IF(K53="SIM",(J53*$F$102),J53)</f>
        <v/>
      </c>
      <c r="AJ53" s="53">
        <f>IF(L53="SIM",(AI53*$F$101),AI53)</f>
        <v/>
      </c>
      <c r="AK53" s="53">
        <f>AJ53-AS53</f>
        <v/>
      </c>
      <c r="AL53" s="53">
        <f>AJ53*I53</f>
        <v/>
      </c>
      <c r="AM53" s="53">
        <f>AK53*I53</f>
        <v/>
      </c>
      <c r="AN53" s="53">
        <f>AK53-AP53-AQ53</f>
        <v/>
      </c>
      <c r="AO53" s="53">
        <f>AN53*I53</f>
        <v/>
      </c>
      <c r="AP53" s="53">
        <f>$AP$4*AK53</f>
        <v/>
      </c>
      <c r="AQ53" s="53">
        <f>$AQ$4*AK53</f>
        <v/>
      </c>
      <c r="AR53" s="51">
        <f t="array" ref="AR53">VLOOKUP(M53&amp;N53&amp;O53&amp;P53,Variáveis!$A$2:$E$240&amp;Variáveis!$B$2:$F$240&amp;Variáveis!$C$2:$G$240&amp;Variáveis!$D$2:$H$240,5,FALSE)</f>
        <v/>
      </c>
      <c r="AS53" s="53">
        <f>((AJ53*(1-AR53))*AR53)</f>
        <v/>
      </c>
      <c r="AT53" s="53">
        <f>(((J53+(J53*AU53))*0.18)-(J53*AR53))</f>
        <v/>
      </c>
      <c r="AU53" s="55">
        <f>(((1+AV53)*(1-AR53))/(1-0.18)-1)</f>
        <v/>
      </c>
      <c r="AV53" s="55">
        <f>IF(BB53&gt;0,BB53,IF(BA53&gt;0,BA53,IF(AZ53&gt;0,AZ53,IF(AY53&gt;0,AY53,IF(AX53&gt;0,AX53)))))/100</f>
        <v/>
      </c>
      <c r="AW53" s="56">
        <f>VALUE(LEFT(G53,4))</f>
        <v/>
      </c>
      <c r="AX53" s="56">
        <f>VALUE(IFERROR(VLOOKUP(VALUE(LEFT(G53,4)),ST!$C$4:$E$300,3,FALSE),"0"))</f>
        <v/>
      </c>
      <c r="AY53" s="56">
        <f>VALUE(IFERROR(VLOOKUP(VALUE(LEFT(G53,5)),ST!$C$4:$E$300,3,FALSE),"0"))</f>
        <v/>
      </c>
      <c r="AZ53" s="56">
        <f>VALUE(IFERROR(VLOOKUP(VALUE(LEFT(G53,6)),ST!$C$4:$E$300,3,FALSE),"0"))</f>
        <v/>
      </c>
      <c r="BA53" s="56">
        <f>VALUE(IFERROR(VLOOKUP(VALUE(LEFT(G53,7)),ST!$C$4:$E$300,3,FALSE),"0"))</f>
        <v/>
      </c>
      <c r="BB53" s="56">
        <f>VALUE(IFERROR(VLOOKUP(G53,ST!$C$4:$E$400,3,FALSE),"0"))</f>
        <v/>
      </c>
      <c r="BC53" s="57">
        <f>IF(VLOOKUP(AW53,ST!$C$4:$F$298,4,FALSE)&lt;&gt;0,VLOOKUP(AW53,ST!$C$4:$F$298,4,FALSE),VLOOKUP(G53,ST!$C$4:$F$298,4,FALSE))</f>
        <v/>
      </c>
      <c r="BD53" s="57">
        <f>IF(O53="SC","Desconsiderar coluna ICMS ST",IF(O53="PR","Haverá ST", ))</f>
        <v/>
      </c>
      <c r="BE53" s="53">
        <f>W53</f>
        <v/>
      </c>
      <c r="BF53" s="53">
        <f>X53</f>
        <v/>
      </c>
      <c r="BG53" s="53">
        <f>AD53-AS53</f>
        <v/>
      </c>
      <c r="BH53" s="51">
        <f>$W$4+$X$4+AC53+$BJ$4+0.07</f>
        <v/>
      </c>
      <c r="BI53" s="53">
        <f>IF(BD53="Haverá ST",AJ53+AS53+AT53,AJ53+AS53)</f>
        <v/>
      </c>
      <c r="BJ53" s="53">
        <f>T53*$BJ$4</f>
        <v/>
      </c>
      <c r="BK53" s="53">
        <f>T53*$BK$4</f>
        <v/>
      </c>
      <c r="BL53" s="53">
        <f>BE53+BF53+AO53+BJ53+BK53+AD53</f>
        <v/>
      </c>
      <c r="BM53" s="53">
        <f>(T53-BL53)</f>
        <v/>
      </c>
    </row>
    <row r="54" hidden="1" ht="15.75" customHeight="1" s="218">
      <c r="A54" s="58">
        <f>A53+1</f>
        <v/>
      </c>
      <c r="B54" s="144">
        <f>BOM!B54</f>
        <v/>
      </c>
      <c r="C54" s="144">
        <f>BOM!C54</f>
        <v/>
      </c>
      <c r="D54" s="144">
        <f>BOM!D54</f>
        <v/>
      </c>
      <c r="E54" s="144">
        <f>BOM!E54</f>
        <v/>
      </c>
      <c r="F54" s="144">
        <f>BOM!F54</f>
        <v/>
      </c>
      <c r="G54" s="144">
        <f>BOM!G54</f>
        <v/>
      </c>
      <c r="H54" s="144">
        <f>BOM!H54</f>
        <v/>
      </c>
      <c r="I54" s="144">
        <f>BOM!I54</f>
        <v/>
      </c>
      <c r="J54" s="146">
        <f>BOM!J54</f>
        <v/>
      </c>
      <c r="K54" s="146">
        <f>BOM!K54</f>
        <v/>
      </c>
      <c r="L54" s="146">
        <f>BOM!L54</f>
        <v/>
      </c>
      <c r="M54" s="146">
        <f>BOM!M54</f>
        <v/>
      </c>
      <c r="N54" s="146">
        <f>BOM!N54</f>
        <v/>
      </c>
      <c r="O54" s="146">
        <f>BOM!O54</f>
        <v/>
      </c>
      <c r="P54" s="146">
        <f>BOM!P54</f>
        <v/>
      </c>
      <c r="Q54" s="46">
        <f>$F$97</f>
        <v/>
      </c>
      <c r="R54" s="46">
        <f>$F$98</f>
        <v/>
      </c>
      <c r="S54" s="48">
        <f>U54-(U54*R54)</f>
        <v/>
      </c>
      <c r="T54" s="48">
        <f>S54*I54</f>
        <v/>
      </c>
      <c r="U54" s="48">
        <f>(AN54)/(1-(BH54+Q54))</f>
        <v/>
      </c>
      <c r="V54" s="48">
        <f>U54*I54</f>
        <v/>
      </c>
      <c r="W54" s="49">
        <f>T54*$W$4</f>
        <v/>
      </c>
      <c r="X54" s="49">
        <f>T54*$X$4</f>
        <v/>
      </c>
      <c r="Y54" s="50">
        <f>M54</f>
        <v/>
      </c>
      <c r="Z54" s="9" t="n"/>
      <c r="AA54" s="9" t="n"/>
      <c r="AB54" s="9" t="n"/>
      <c r="AC54" s="51">
        <f t="array" ref="AC54">IF(I54&gt;0,VLOOKUP(Y54&amp;$P$88&amp;$P$89&amp;$P$90,Variáveis!$O$2:$S$300&amp;Variáveis!$P$2:$T$300&amp;Variáveis!$Q$2:$U$300&amp;Variáveis!$R$2:$V$300,5,FALSE),0)</f>
        <v/>
      </c>
      <c r="AD54" s="52">
        <f>T54*AC54</f>
        <v/>
      </c>
      <c r="AE54" s="53">
        <f>IF(AB54="não",((V54/(1-VLOOKUP(AA54,Variáveis!$AK$3:$AN$29,4,FALSE)))*VLOOKUP(AA54,Variáveis!$AK$3:$AN$29,4,FALSE))-AD54,0)</f>
        <v/>
      </c>
      <c r="AF54" s="53">
        <f>T54*$AF$4</f>
        <v/>
      </c>
      <c r="AG54" s="53">
        <f>IF(AB54="SIM","Cliente pode pagar DIFA na entrada", )</f>
        <v/>
      </c>
      <c r="AH54" s="54" t="n"/>
      <c r="AI54" s="53">
        <f>IF(K54="SIM",(J54*$F$102),J54)</f>
        <v/>
      </c>
      <c r="AJ54" s="53">
        <f>IF(L54="SIM",(AI54*$F$101),AI54)</f>
        <v/>
      </c>
      <c r="AK54" s="53">
        <f>AJ54-AS54</f>
        <v/>
      </c>
      <c r="AL54" s="53">
        <f>AJ54*I54</f>
        <v/>
      </c>
      <c r="AM54" s="53">
        <f>AK54*I54</f>
        <v/>
      </c>
      <c r="AN54" s="53">
        <f>AK54-AP54-AQ54</f>
        <v/>
      </c>
      <c r="AO54" s="53">
        <f>AN54*I54</f>
        <v/>
      </c>
      <c r="AP54" s="53">
        <f>$AP$4*AK54</f>
        <v/>
      </c>
      <c r="AQ54" s="53">
        <f>$AQ$4*AK54</f>
        <v/>
      </c>
      <c r="AR54" s="51">
        <f t="array" ref="AR54">VLOOKUP(M54&amp;N54&amp;O54&amp;P54,Variáveis!$A$2:$E$240&amp;Variáveis!$B$2:$F$240&amp;Variáveis!$C$2:$G$240&amp;Variáveis!$D$2:$H$240,5,FALSE)</f>
        <v/>
      </c>
      <c r="AS54" s="53">
        <f>((AJ54*(1-AR54))*AR54)</f>
        <v/>
      </c>
      <c r="AT54" s="53">
        <f>(((J54+(J54*AU54))*0.18)-(J54*AR54))</f>
        <v/>
      </c>
      <c r="AU54" s="55">
        <f>(((1+AV54)*(1-AR54))/(1-0.18)-1)</f>
        <v/>
      </c>
      <c r="AV54" s="55">
        <f>IF(BB54&gt;0,BB54,IF(BA54&gt;0,BA54,IF(AZ54&gt;0,AZ54,IF(AY54&gt;0,AY54,IF(AX54&gt;0,AX54)))))/100</f>
        <v/>
      </c>
      <c r="AW54" s="56">
        <f>VALUE(LEFT(G54,4))</f>
        <v/>
      </c>
      <c r="AX54" s="56">
        <f>VALUE(IFERROR(VLOOKUP(VALUE(LEFT(G54,4)),ST!$C$4:$E$300,3,FALSE),"0"))</f>
        <v/>
      </c>
      <c r="AY54" s="56">
        <f>VALUE(IFERROR(VLOOKUP(VALUE(LEFT(G54,5)),ST!$C$4:$E$300,3,FALSE),"0"))</f>
        <v/>
      </c>
      <c r="AZ54" s="56">
        <f>VALUE(IFERROR(VLOOKUP(VALUE(LEFT(G54,6)),ST!$C$4:$E$300,3,FALSE),"0"))</f>
        <v/>
      </c>
      <c r="BA54" s="56">
        <f>VALUE(IFERROR(VLOOKUP(VALUE(LEFT(G54,7)),ST!$C$4:$E$300,3,FALSE),"0"))</f>
        <v/>
      </c>
      <c r="BB54" s="56">
        <f>VALUE(IFERROR(VLOOKUP(G54,ST!$C$4:$E$400,3,FALSE),"0"))</f>
        <v/>
      </c>
      <c r="BC54" s="57">
        <f>IF(VLOOKUP(AW54,ST!$C$4:$F$298,4,FALSE)&lt;&gt;0,VLOOKUP(AW54,ST!$C$4:$F$298,4,FALSE),VLOOKUP(G54,ST!$C$4:$F$298,4,FALSE))</f>
        <v/>
      </c>
      <c r="BD54" s="57">
        <f>IF(O54="SC","Desconsiderar coluna ICMS ST",IF(O54="PR","Haverá ST", ))</f>
        <v/>
      </c>
      <c r="BE54" s="53">
        <f>W54</f>
        <v/>
      </c>
      <c r="BF54" s="53">
        <f>X54</f>
        <v/>
      </c>
      <c r="BG54" s="53">
        <f>AD54-AS54</f>
        <v/>
      </c>
      <c r="BH54" s="51">
        <f>$W$4+$X$4+AC54+$BJ$4+0.07</f>
        <v/>
      </c>
      <c r="BI54" s="53">
        <f>IF(BD54="Haverá ST",AJ54+AS54+AT54,AJ54+AS54)</f>
        <v/>
      </c>
      <c r="BJ54" s="53">
        <f>T54*$BJ$4</f>
        <v/>
      </c>
      <c r="BK54" s="53">
        <f>T54*$BK$4</f>
        <v/>
      </c>
      <c r="BL54" s="53">
        <f>BE54+BF54+AO54+BJ54+BK54+AD54</f>
        <v/>
      </c>
      <c r="BM54" s="53">
        <f>(T54-BL54)</f>
        <v/>
      </c>
    </row>
    <row r="55" hidden="1" ht="15.75" customHeight="1" s="218">
      <c r="A55" s="58">
        <f>A54+1</f>
        <v/>
      </c>
      <c r="B55" s="144">
        <f>BOM!B55</f>
        <v/>
      </c>
      <c r="C55" s="144">
        <f>BOM!C55</f>
        <v/>
      </c>
      <c r="D55" s="144">
        <f>BOM!D55</f>
        <v/>
      </c>
      <c r="E55" s="144">
        <f>BOM!E55</f>
        <v/>
      </c>
      <c r="F55" s="144">
        <f>BOM!F55</f>
        <v/>
      </c>
      <c r="G55" s="144">
        <f>BOM!G55</f>
        <v/>
      </c>
      <c r="H55" s="144">
        <f>BOM!H55</f>
        <v/>
      </c>
      <c r="I55" s="144">
        <f>BOM!I55</f>
        <v/>
      </c>
      <c r="J55" s="146">
        <f>BOM!J55</f>
        <v/>
      </c>
      <c r="K55" s="146">
        <f>BOM!K55</f>
        <v/>
      </c>
      <c r="L55" s="146">
        <f>BOM!L55</f>
        <v/>
      </c>
      <c r="M55" s="146">
        <f>BOM!M55</f>
        <v/>
      </c>
      <c r="N55" s="146">
        <f>BOM!N55</f>
        <v/>
      </c>
      <c r="O55" s="146">
        <f>BOM!O55</f>
        <v/>
      </c>
      <c r="P55" s="146">
        <f>BOM!P55</f>
        <v/>
      </c>
      <c r="Q55" s="46">
        <f>$F$97</f>
        <v/>
      </c>
      <c r="R55" s="46">
        <f>$F$98</f>
        <v/>
      </c>
      <c r="S55" s="48">
        <f>U55-(U55*R55)</f>
        <v/>
      </c>
      <c r="T55" s="48">
        <f>S55*I55</f>
        <v/>
      </c>
      <c r="U55" s="48">
        <f>(AN55)/(1-(BH55+Q55))</f>
        <v/>
      </c>
      <c r="V55" s="48">
        <f>U55*I55</f>
        <v/>
      </c>
      <c r="W55" s="49">
        <f>T55*$W$4</f>
        <v/>
      </c>
      <c r="X55" s="49">
        <f>T55*$X$4</f>
        <v/>
      </c>
      <c r="Y55" s="50">
        <f>M55</f>
        <v/>
      </c>
      <c r="Z55" s="9" t="n"/>
      <c r="AA55" s="9" t="n"/>
      <c r="AB55" s="9" t="n"/>
      <c r="AC55" s="51">
        <f t="array" ref="AC55">IF(I55&gt;0,VLOOKUP(Y55&amp;$P$88&amp;$P$89&amp;$P$90,Variáveis!$O$2:$S$300&amp;Variáveis!$P$2:$T$300&amp;Variáveis!$Q$2:$U$300&amp;Variáveis!$R$2:$V$300,5,FALSE),0)</f>
        <v/>
      </c>
      <c r="AD55" s="52">
        <f>T55*AC55</f>
        <v/>
      </c>
      <c r="AE55" s="53">
        <f>IF(AB55="não",((V55/(1-VLOOKUP(AA55,Variáveis!$AK$3:$AN$29,4,FALSE)))*VLOOKUP(AA55,Variáveis!$AK$3:$AN$29,4,FALSE))-AD55,0)</f>
        <v/>
      </c>
      <c r="AF55" s="53">
        <f>T55*$AF$4</f>
        <v/>
      </c>
      <c r="AG55" s="53">
        <f>IF(AB55="SIM","Cliente pode pagar DIFA na entrada", )</f>
        <v/>
      </c>
      <c r="AH55" s="54" t="n"/>
      <c r="AI55" s="53">
        <f>IF(K55="SIM",(J55*$F$102),J55)</f>
        <v/>
      </c>
      <c r="AJ55" s="53">
        <f>IF(L55="SIM",(AI55*$F$101),AI55)</f>
        <v/>
      </c>
      <c r="AK55" s="53">
        <f>AJ55-AS55</f>
        <v/>
      </c>
      <c r="AL55" s="53">
        <f>AJ55*I55</f>
        <v/>
      </c>
      <c r="AM55" s="53">
        <f>AK55*I55</f>
        <v/>
      </c>
      <c r="AN55" s="53">
        <f>AK55-AP55-AQ55</f>
        <v/>
      </c>
      <c r="AO55" s="53">
        <f>AN55*I55</f>
        <v/>
      </c>
      <c r="AP55" s="53">
        <f>$AP$4*AK55</f>
        <v/>
      </c>
      <c r="AQ55" s="53">
        <f>$AQ$4*AK55</f>
        <v/>
      </c>
      <c r="AR55" s="51">
        <f t="array" ref="AR55">VLOOKUP(M55&amp;N55&amp;O55&amp;P55,Variáveis!$A$2:$E$240&amp;Variáveis!$B$2:$F$240&amp;Variáveis!$C$2:$G$240&amp;Variáveis!$D$2:$H$240,5,FALSE)</f>
        <v/>
      </c>
      <c r="AS55" s="53">
        <f>((AJ55*(1-AR55))*AR55)</f>
        <v/>
      </c>
      <c r="AT55" s="53">
        <f>(((J55+(J55*AU55))*0.18)-(J55*AR55))</f>
        <v/>
      </c>
      <c r="AU55" s="55">
        <f>(((1+AV55)*(1-AR55))/(1-0.18)-1)</f>
        <v/>
      </c>
      <c r="AV55" s="55">
        <f>IF(BB55&gt;0,BB55,IF(BA55&gt;0,BA55,IF(AZ55&gt;0,AZ55,IF(AY55&gt;0,AY55,IF(AX55&gt;0,AX55)))))/100</f>
        <v/>
      </c>
      <c r="AW55" s="56">
        <f>VALUE(LEFT(G55,4))</f>
        <v/>
      </c>
      <c r="AX55" s="56">
        <f>VALUE(IFERROR(VLOOKUP(VALUE(LEFT(G55,4)),ST!$C$4:$E$300,3,FALSE),"0"))</f>
        <v/>
      </c>
      <c r="AY55" s="56">
        <f>VALUE(IFERROR(VLOOKUP(VALUE(LEFT(G55,5)),ST!$C$4:$E$300,3,FALSE),"0"))</f>
        <v/>
      </c>
      <c r="AZ55" s="56">
        <f>VALUE(IFERROR(VLOOKUP(VALUE(LEFT(G55,6)),ST!$C$4:$E$300,3,FALSE),"0"))</f>
        <v/>
      </c>
      <c r="BA55" s="56">
        <f>VALUE(IFERROR(VLOOKUP(VALUE(LEFT(G55,7)),ST!$C$4:$E$300,3,FALSE),"0"))</f>
        <v/>
      </c>
      <c r="BB55" s="56">
        <f>VALUE(IFERROR(VLOOKUP(G55,ST!$C$4:$E$400,3,FALSE),"0"))</f>
        <v/>
      </c>
      <c r="BC55" s="57">
        <f>IF(VLOOKUP(AW55,ST!$C$4:$F$298,4,FALSE)&lt;&gt;0,VLOOKUP(AW55,ST!$C$4:$F$298,4,FALSE),VLOOKUP(G55,ST!$C$4:$F$298,4,FALSE))</f>
        <v/>
      </c>
      <c r="BD55" s="57">
        <f>IF(O55="SC","Desconsiderar coluna ICMS ST",IF(O55="PR","Haverá ST", ))</f>
        <v/>
      </c>
      <c r="BE55" s="53">
        <f>W55</f>
        <v/>
      </c>
      <c r="BF55" s="53">
        <f>X55</f>
        <v/>
      </c>
      <c r="BG55" s="53">
        <f>AD55-AS55</f>
        <v/>
      </c>
      <c r="BH55" s="51">
        <f>$W$4+$X$4+AC55+$BJ$4+0.07</f>
        <v/>
      </c>
      <c r="BI55" s="53">
        <f>IF(BD55="Haverá ST",AJ55+AS55+AT55,AJ55+AS55)</f>
        <v/>
      </c>
      <c r="BJ55" s="53">
        <f>T55*$BJ$4</f>
        <v/>
      </c>
      <c r="BK55" s="53">
        <f>T55*$BK$4</f>
        <v/>
      </c>
      <c r="BL55" s="53">
        <f>BE55+BF55+AO55+BJ55+BK55+AD55</f>
        <v/>
      </c>
      <c r="BM55" s="53">
        <f>(T55-BL55)</f>
        <v/>
      </c>
    </row>
    <row r="56" hidden="1" ht="15.75" customHeight="1" s="218">
      <c r="A56" s="58">
        <f>A55+1</f>
        <v/>
      </c>
      <c r="B56" s="144">
        <f>BOM!B56</f>
        <v/>
      </c>
      <c r="C56" s="144">
        <f>BOM!C56</f>
        <v/>
      </c>
      <c r="D56" s="144">
        <f>BOM!D56</f>
        <v/>
      </c>
      <c r="E56" s="144">
        <f>BOM!E56</f>
        <v/>
      </c>
      <c r="F56" s="144">
        <f>BOM!F56</f>
        <v/>
      </c>
      <c r="G56" s="144">
        <f>BOM!G56</f>
        <v/>
      </c>
      <c r="H56" s="144">
        <f>BOM!H56</f>
        <v/>
      </c>
      <c r="I56" s="144">
        <f>BOM!I56</f>
        <v/>
      </c>
      <c r="J56" s="146">
        <f>BOM!J56</f>
        <v/>
      </c>
      <c r="K56" s="146">
        <f>BOM!K56</f>
        <v/>
      </c>
      <c r="L56" s="146">
        <f>BOM!L56</f>
        <v/>
      </c>
      <c r="M56" s="146">
        <f>BOM!M56</f>
        <v/>
      </c>
      <c r="N56" s="146">
        <f>BOM!N56</f>
        <v/>
      </c>
      <c r="O56" s="146">
        <f>BOM!O56</f>
        <v/>
      </c>
      <c r="P56" s="146">
        <f>BOM!P56</f>
        <v/>
      </c>
      <c r="Q56" s="46">
        <f>$F$97</f>
        <v/>
      </c>
      <c r="R56" s="46">
        <f>$F$98</f>
        <v/>
      </c>
      <c r="S56" s="48">
        <f>U56-(U56*R56)</f>
        <v/>
      </c>
      <c r="T56" s="48">
        <f>S56*I56</f>
        <v/>
      </c>
      <c r="U56" s="48">
        <f>(AN56)/(1-(BH56+Q56))</f>
        <v/>
      </c>
      <c r="V56" s="48">
        <f>U56*I56</f>
        <v/>
      </c>
      <c r="W56" s="49">
        <f>T56*$W$4</f>
        <v/>
      </c>
      <c r="X56" s="49">
        <f>T56*$X$4</f>
        <v/>
      </c>
      <c r="Y56" s="50">
        <f>M56</f>
        <v/>
      </c>
      <c r="Z56" s="9" t="n"/>
      <c r="AA56" s="9" t="n"/>
      <c r="AB56" s="9" t="n"/>
      <c r="AC56" s="51">
        <f t="array" ref="AC56">IF(I56&gt;0,VLOOKUP(Y56&amp;$P$88&amp;$P$89&amp;$P$90,Variáveis!$O$2:$S$300&amp;Variáveis!$P$2:$T$300&amp;Variáveis!$Q$2:$U$300&amp;Variáveis!$R$2:$V$300,5,FALSE),0)</f>
        <v/>
      </c>
      <c r="AD56" s="52">
        <f>T56*AC56</f>
        <v/>
      </c>
      <c r="AE56" s="53">
        <f>IF(AB56="não",((V56/(1-VLOOKUP(AA56,Variáveis!$AK$3:$AN$29,4,FALSE)))*VLOOKUP(AA56,Variáveis!$AK$3:$AN$29,4,FALSE))-AD56,0)</f>
        <v/>
      </c>
      <c r="AF56" s="53">
        <f>T56*$AF$4</f>
        <v/>
      </c>
      <c r="AG56" s="53">
        <f>IF(AB56="SIM","Cliente pode pagar DIFA na entrada", )</f>
        <v/>
      </c>
      <c r="AH56" s="54" t="n"/>
      <c r="AI56" s="53">
        <f>IF(K56="SIM",(J56*$F$102),J56)</f>
        <v/>
      </c>
      <c r="AJ56" s="53">
        <f>IF(L56="SIM",(AI56*$F$101),AI56)</f>
        <v/>
      </c>
      <c r="AK56" s="53">
        <f>AJ56-AS56</f>
        <v/>
      </c>
      <c r="AL56" s="53">
        <f>AJ56*I56</f>
        <v/>
      </c>
      <c r="AM56" s="53">
        <f>AK56*I56</f>
        <v/>
      </c>
      <c r="AN56" s="53">
        <f>AK56-AP56-AQ56</f>
        <v/>
      </c>
      <c r="AO56" s="53">
        <f>AN56*I56</f>
        <v/>
      </c>
      <c r="AP56" s="53">
        <f>$AP$4*AK56</f>
        <v/>
      </c>
      <c r="AQ56" s="53">
        <f>$AQ$4*AK56</f>
        <v/>
      </c>
      <c r="AR56" s="51">
        <f t="array" ref="AR56">VLOOKUP(M56&amp;N56&amp;O56&amp;P56,Variáveis!$A$2:$E$240&amp;Variáveis!$B$2:$F$240&amp;Variáveis!$C$2:$G$240&amp;Variáveis!$D$2:$H$240,5,FALSE)</f>
        <v/>
      </c>
      <c r="AS56" s="53">
        <f>((AJ56*(1-AR56))*AR56)</f>
        <v/>
      </c>
      <c r="AT56" s="53">
        <f>(((J56+(J56*AU56))*0.18)-(J56*AR56))</f>
        <v/>
      </c>
      <c r="AU56" s="55">
        <f>(((1+AV56)*(1-AR56))/(1-0.18)-1)</f>
        <v/>
      </c>
      <c r="AV56" s="55">
        <f>IF(BB56&gt;0,BB56,IF(BA56&gt;0,BA56,IF(AZ56&gt;0,AZ56,IF(AY56&gt;0,AY56,IF(AX56&gt;0,AX56)))))/100</f>
        <v/>
      </c>
      <c r="AW56" s="56">
        <f>VALUE(LEFT(G56,4))</f>
        <v/>
      </c>
      <c r="AX56" s="56">
        <f>VALUE(IFERROR(VLOOKUP(VALUE(LEFT(G56,4)),ST!$C$4:$E$300,3,FALSE),"0"))</f>
        <v/>
      </c>
      <c r="AY56" s="56">
        <f>VALUE(IFERROR(VLOOKUP(VALUE(LEFT(G56,5)),ST!$C$4:$E$300,3,FALSE),"0"))</f>
        <v/>
      </c>
      <c r="AZ56" s="56">
        <f>VALUE(IFERROR(VLOOKUP(VALUE(LEFT(G56,6)),ST!$C$4:$E$300,3,FALSE),"0"))</f>
        <v/>
      </c>
      <c r="BA56" s="56">
        <f>VALUE(IFERROR(VLOOKUP(VALUE(LEFT(G56,7)),ST!$C$4:$E$300,3,FALSE),"0"))</f>
        <v/>
      </c>
      <c r="BB56" s="56">
        <f>VALUE(IFERROR(VLOOKUP(G56,ST!$C$4:$E$400,3,FALSE),"0"))</f>
        <v/>
      </c>
      <c r="BC56" s="57">
        <f>IF(VLOOKUP(AW56,ST!$C$4:$F$298,4,FALSE)&lt;&gt;0,VLOOKUP(AW56,ST!$C$4:$F$298,4,FALSE),VLOOKUP(G56,ST!$C$4:$F$298,4,FALSE))</f>
        <v/>
      </c>
      <c r="BD56" s="57">
        <f>IF(O56="SC","Desconsiderar coluna ICMS ST",IF(O56="PR","Haverá ST", ))</f>
        <v/>
      </c>
      <c r="BE56" s="53">
        <f>W56</f>
        <v/>
      </c>
      <c r="BF56" s="53">
        <f>X56</f>
        <v/>
      </c>
      <c r="BG56" s="53">
        <f>AD56-AS56</f>
        <v/>
      </c>
      <c r="BH56" s="51">
        <f>$W$4+$X$4+AC56+$BJ$4+0.07</f>
        <v/>
      </c>
      <c r="BI56" s="53">
        <f>IF(BD56="Haverá ST",AJ56+AS56+AT56,AJ56+AS56)</f>
        <v/>
      </c>
      <c r="BJ56" s="53">
        <f>T56*$BJ$4</f>
        <v/>
      </c>
      <c r="BK56" s="53">
        <f>T56*$BK$4</f>
        <v/>
      </c>
      <c r="BL56" s="53">
        <f>BE56+BF56+AO56+BJ56+BK56+AD56</f>
        <v/>
      </c>
      <c r="BM56" s="53">
        <f>(T56-BL56)</f>
        <v/>
      </c>
    </row>
    <row r="57" hidden="1" ht="15.75" customHeight="1" s="218">
      <c r="A57" s="58">
        <f>A56+1</f>
        <v/>
      </c>
      <c r="B57" s="144">
        <f>BOM!B57</f>
        <v/>
      </c>
      <c r="C57" s="144">
        <f>BOM!C57</f>
        <v/>
      </c>
      <c r="D57" s="144">
        <f>BOM!D57</f>
        <v/>
      </c>
      <c r="E57" s="144">
        <f>BOM!E57</f>
        <v/>
      </c>
      <c r="F57" s="144">
        <f>BOM!F57</f>
        <v/>
      </c>
      <c r="G57" s="144">
        <f>BOM!G57</f>
        <v/>
      </c>
      <c r="H57" s="144">
        <f>BOM!H57</f>
        <v/>
      </c>
      <c r="I57" s="144">
        <f>BOM!I57</f>
        <v/>
      </c>
      <c r="J57" s="146">
        <f>BOM!J57</f>
        <v/>
      </c>
      <c r="K57" s="146">
        <f>BOM!K57</f>
        <v/>
      </c>
      <c r="L57" s="146">
        <f>BOM!L57</f>
        <v/>
      </c>
      <c r="M57" s="146">
        <f>BOM!M57</f>
        <v/>
      </c>
      <c r="N57" s="146">
        <f>BOM!N57</f>
        <v/>
      </c>
      <c r="O57" s="146">
        <f>BOM!O57</f>
        <v/>
      </c>
      <c r="P57" s="146">
        <f>BOM!P57</f>
        <v/>
      </c>
      <c r="Q57" s="46">
        <f>$F$97</f>
        <v/>
      </c>
      <c r="R57" s="46">
        <f>$F$98</f>
        <v/>
      </c>
      <c r="S57" s="48">
        <f>U57-(U57*R57)</f>
        <v/>
      </c>
      <c r="T57" s="48">
        <f>S57*I57</f>
        <v/>
      </c>
      <c r="U57" s="48">
        <f>(AN57)/(1-(BH57+Q57))</f>
        <v/>
      </c>
      <c r="V57" s="48">
        <f>U57*I57</f>
        <v/>
      </c>
      <c r="W57" s="49">
        <f>T57*$W$4</f>
        <v/>
      </c>
      <c r="X57" s="49">
        <f>T57*$X$4</f>
        <v/>
      </c>
      <c r="Y57" s="50">
        <f>M57</f>
        <v/>
      </c>
      <c r="Z57" s="9" t="n"/>
      <c r="AA57" s="9" t="n"/>
      <c r="AB57" s="9" t="n"/>
      <c r="AC57" s="51">
        <f t="array" ref="AC57">IF(I57&gt;0,VLOOKUP(Y57&amp;$P$88&amp;$P$89&amp;$P$90,Variáveis!$O$2:$S$300&amp;Variáveis!$P$2:$T$300&amp;Variáveis!$Q$2:$U$300&amp;Variáveis!$R$2:$V$300,5,FALSE),0)</f>
        <v/>
      </c>
      <c r="AD57" s="52">
        <f>T57*AC57</f>
        <v/>
      </c>
      <c r="AE57" s="53">
        <f>IF(AB57="não",((V57/(1-VLOOKUP(AA57,Variáveis!$AK$3:$AN$29,4,FALSE)))*VLOOKUP(AA57,Variáveis!$AK$3:$AN$29,4,FALSE))-AD57,0)</f>
        <v/>
      </c>
      <c r="AF57" s="53">
        <f>T57*$AF$4</f>
        <v/>
      </c>
      <c r="AG57" s="53">
        <f>IF(AB57="SIM","Cliente pode pagar DIFA na entrada", )</f>
        <v/>
      </c>
      <c r="AH57" s="54" t="n"/>
      <c r="AI57" s="53">
        <f>IF(K57="SIM",(J57*$F$102),J57)</f>
        <v/>
      </c>
      <c r="AJ57" s="53">
        <f>IF(L57="SIM",(AI57*$F$101),AI57)</f>
        <v/>
      </c>
      <c r="AK57" s="53">
        <f>AJ57-AS57</f>
        <v/>
      </c>
      <c r="AL57" s="53">
        <f>AJ57*I57</f>
        <v/>
      </c>
      <c r="AM57" s="53">
        <f>AK57*I57</f>
        <v/>
      </c>
      <c r="AN57" s="53">
        <f>AK57-AP57-AQ57</f>
        <v/>
      </c>
      <c r="AO57" s="53">
        <f>AN57*I57</f>
        <v/>
      </c>
      <c r="AP57" s="53">
        <f>$AP$4*AK57</f>
        <v/>
      </c>
      <c r="AQ57" s="53">
        <f>$AQ$4*AK57</f>
        <v/>
      </c>
      <c r="AR57" s="51">
        <f t="array" ref="AR57">VLOOKUP(M57&amp;N57&amp;O57&amp;P57,Variáveis!$A$2:$E$240&amp;Variáveis!$B$2:$F$240&amp;Variáveis!$C$2:$G$240&amp;Variáveis!$D$2:$H$240,5,FALSE)</f>
        <v/>
      </c>
      <c r="AS57" s="53">
        <f>((AJ57*(1-AR57))*AR57)</f>
        <v/>
      </c>
      <c r="AT57" s="53">
        <f>(((J57+(J57*AU57))*0.18)-(J57*AR57))</f>
        <v/>
      </c>
      <c r="AU57" s="55">
        <f>(((1+AV57)*(1-AR57))/(1-0.18)-1)</f>
        <v/>
      </c>
      <c r="AV57" s="55">
        <f>IF(BB57&gt;0,BB57,IF(BA57&gt;0,BA57,IF(AZ57&gt;0,AZ57,IF(AY57&gt;0,AY57,IF(AX57&gt;0,AX57)))))/100</f>
        <v/>
      </c>
      <c r="AW57" s="56">
        <f>VALUE(LEFT(G57,4))</f>
        <v/>
      </c>
      <c r="AX57" s="56">
        <f>VALUE(IFERROR(VLOOKUP(VALUE(LEFT(G57,4)),ST!$C$4:$E$300,3,FALSE),"0"))</f>
        <v/>
      </c>
      <c r="AY57" s="56">
        <f>VALUE(IFERROR(VLOOKUP(VALUE(LEFT(G57,5)),ST!$C$4:$E$300,3,FALSE),"0"))</f>
        <v/>
      </c>
      <c r="AZ57" s="56">
        <f>VALUE(IFERROR(VLOOKUP(VALUE(LEFT(G57,6)),ST!$C$4:$E$300,3,FALSE),"0"))</f>
        <v/>
      </c>
      <c r="BA57" s="56">
        <f>VALUE(IFERROR(VLOOKUP(VALUE(LEFT(G57,7)),ST!$C$4:$E$300,3,FALSE),"0"))</f>
        <v/>
      </c>
      <c r="BB57" s="56">
        <f>VALUE(IFERROR(VLOOKUP(G57,ST!$C$4:$E$400,3,FALSE),"0"))</f>
        <v/>
      </c>
      <c r="BC57" s="57">
        <f>IF(VLOOKUP(AW57,ST!$C$4:$F$298,4,FALSE)&lt;&gt;0,VLOOKUP(AW57,ST!$C$4:$F$298,4,FALSE),VLOOKUP(G57,ST!$C$4:$F$298,4,FALSE))</f>
        <v/>
      </c>
      <c r="BD57" s="57">
        <f>IF(O57="SC","Desconsiderar coluna ICMS ST",IF(O57="PR","Haverá ST", ))</f>
        <v/>
      </c>
      <c r="BE57" s="53">
        <f>W57</f>
        <v/>
      </c>
      <c r="BF57" s="53">
        <f>X57</f>
        <v/>
      </c>
      <c r="BG57" s="53">
        <f>AD57-AS57</f>
        <v/>
      </c>
      <c r="BH57" s="51">
        <f>$W$4+$X$4+AC57+$BJ$4+0.07</f>
        <v/>
      </c>
      <c r="BI57" s="53">
        <f>IF(BD57="Haverá ST",AJ57+AS57+AT57,AJ57+AS57)</f>
        <v/>
      </c>
      <c r="BJ57" s="53">
        <f>T57*$BJ$4</f>
        <v/>
      </c>
      <c r="BK57" s="53">
        <f>T57*$BK$4</f>
        <v/>
      </c>
      <c r="BL57" s="53">
        <f>BE57+BF57+AO57+BJ57+BK57+AD57</f>
        <v/>
      </c>
      <c r="BM57" s="53">
        <f>(T57-BL57)</f>
        <v/>
      </c>
    </row>
    <row r="58" hidden="1" ht="15.75" customHeight="1" s="218">
      <c r="A58" s="58">
        <f>A57+1</f>
        <v/>
      </c>
      <c r="B58" s="144">
        <f>BOM!B58</f>
        <v/>
      </c>
      <c r="C58" s="144">
        <f>BOM!C58</f>
        <v/>
      </c>
      <c r="D58" s="144">
        <f>BOM!D58</f>
        <v/>
      </c>
      <c r="E58" s="144">
        <f>BOM!E58</f>
        <v/>
      </c>
      <c r="F58" s="144">
        <f>BOM!F58</f>
        <v/>
      </c>
      <c r="G58" s="144">
        <f>BOM!G58</f>
        <v/>
      </c>
      <c r="H58" s="144">
        <f>BOM!H58</f>
        <v/>
      </c>
      <c r="I58" s="144">
        <f>BOM!I58</f>
        <v/>
      </c>
      <c r="J58" s="146">
        <f>BOM!J58</f>
        <v/>
      </c>
      <c r="K58" s="146">
        <f>BOM!K58</f>
        <v/>
      </c>
      <c r="L58" s="146">
        <f>BOM!L58</f>
        <v/>
      </c>
      <c r="M58" s="146">
        <f>BOM!M58</f>
        <v/>
      </c>
      <c r="N58" s="146">
        <f>BOM!N58</f>
        <v/>
      </c>
      <c r="O58" s="146">
        <f>BOM!O58</f>
        <v/>
      </c>
      <c r="P58" s="146">
        <f>BOM!P58</f>
        <v/>
      </c>
      <c r="Q58" s="46">
        <f>$F$97</f>
        <v/>
      </c>
      <c r="R58" s="46">
        <f>$F$98</f>
        <v/>
      </c>
      <c r="S58" s="48">
        <f>U58-(U58*R58)</f>
        <v/>
      </c>
      <c r="T58" s="48">
        <f>S58*I58</f>
        <v/>
      </c>
      <c r="U58" s="48">
        <f>(AN58)/(1-(BH58+Q58))</f>
        <v/>
      </c>
      <c r="V58" s="48">
        <f>U58*I58</f>
        <v/>
      </c>
      <c r="W58" s="49">
        <f>T58*$W$4</f>
        <v/>
      </c>
      <c r="X58" s="49">
        <f>T58*$X$4</f>
        <v/>
      </c>
      <c r="Y58" s="50">
        <f>M58</f>
        <v/>
      </c>
      <c r="Z58" s="9" t="n"/>
      <c r="AA58" s="9" t="n"/>
      <c r="AB58" s="9" t="n"/>
      <c r="AC58" s="51">
        <f t="array" ref="AC58">IF(I58&gt;0,VLOOKUP(Y58&amp;$P$88&amp;$P$89&amp;$P$90,Variáveis!$O$2:$S$300&amp;Variáveis!$P$2:$T$300&amp;Variáveis!$Q$2:$U$300&amp;Variáveis!$R$2:$V$300,5,FALSE),0)</f>
        <v/>
      </c>
      <c r="AD58" s="52">
        <f>T58*AC58</f>
        <v/>
      </c>
      <c r="AE58" s="53">
        <f>IF(AB58="não",((V58/(1-VLOOKUP(AA58,Variáveis!$AK$3:$AN$29,4,FALSE)))*VLOOKUP(AA58,Variáveis!$AK$3:$AN$29,4,FALSE))-AD58,0)</f>
        <v/>
      </c>
      <c r="AF58" s="53">
        <f>T58*$AF$4</f>
        <v/>
      </c>
      <c r="AG58" s="53">
        <f>IF(AB58="SIM","Cliente pode pagar DIFA na entrada", )</f>
        <v/>
      </c>
      <c r="AH58" s="54" t="n"/>
      <c r="AI58" s="53">
        <f>IF(K58="SIM",(J58*$F$102),J58)</f>
        <v/>
      </c>
      <c r="AJ58" s="53">
        <f>IF(L58="SIM",(AI58*$F$101),AI58)</f>
        <v/>
      </c>
      <c r="AK58" s="53">
        <f>AJ58-AS58</f>
        <v/>
      </c>
      <c r="AL58" s="53">
        <f>AJ58*I58</f>
        <v/>
      </c>
      <c r="AM58" s="53">
        <f>AK58*I58</f>
        <v/>
      </c>
      <c r="AN58" s="53">
        <f>AK58-AP58-AQ58</f>
        <v/>
      </c>
      <c r="AO58" s="53">
        <f>AN58*I58</f>
        <v/>
      </c>
      <c r="AP58" s="53">
        <f>$AP$4*AK58</f>
        <v/>
      </c>
      <c r="AQ58" s="53">
        <f>$AQ$4*AK58</f>
        <v/>
      </c>
      <c r="AR58" s="51">
        <f t="array" ref="AR58">VLOOKUP(M58&amp;N58&amp;O58&amp;P58,Variáveis!$A$2:$E$240&amp;Variáveis!$B$2:$F$240&amp;Variáveis!$C$2:$G$240&amp;Variáveis!$D$2:$H$240,5,FALSE)</f>
        <v/>
      </c>
      <c r="AS58" s="53">
        <f>((AJ58*(1-AR58))*AR58)</f>
        <v/>
      </c>
      <c r="AT58" s="53">
        <f>(((J58+(J58*AU58))*0.18)-(J58*AR58))</f>
        <v/>
      </c>
      <c r="AU58" s="55">
        <f>(((1+AV58)*(1-AR58))/(1-0.18)-1)</f>
        <v/>
      </c>
      <c r="AV58" s="55">
        <f>IF(BB58&gt;0,BB58,IF(BA58&gt;0,BA58,IF(AZ58&gt;0,AZ58,IF(AY58&gt;0,AY58,IF(AX58&gt;0,AX58)))))/100</f>
        <v/>
      </c>
      <c r="AW58" s="56">
        <f>VALUE(LEFT(G58,4))</f>
        <v/>
      </c>
      <c r="AX58" s="56">
        <f>VALUE(IFERROR(VLOOKUP(VALUE(LEFT(G58,4)),ST!$C$4:$E$300,3,FALSE),"0"))</f>
        <v/>
      </c>
      <c r="AY58" s="56">
        <f>VALUE(IFERROR(VLOOKUP(VALUE(LEFT(G58,5)),ST!$C$4:$E$300,3,FALSE),"0"))</f>
        <v/>
      </c>
      <c r="AZ58" s="56">
        <f>VALUE(IFERROR(VLOOKUP(VALUE(LEFT(G58,6)),ST!$C$4:$E$300,3,FALSE),"0"))</f>
        <v/>
      </c>
      <c r="BA58" s="56">
        <f>VALUE(IFERROR(VLOOKUP(VALUE(LEFT(G58,7)),ST!$C$4:$E$300,3,FALSE),"0"))</f>
        <v/>
      </c>
      <c r="BB58" s="56">
        <f>VALUE(IFERROR(VLOOKUP(G58,ST!$C$4:$E$400,3,FALSE),"0"))</f>
        <v/>
      </c>
      <c r="BC58" s="57">
        <f>IF(VLOOKUP(AW58,ST!$C$4:$F$298,4,FALSE)&lt;&gt;0,VLOOKUP(AW58,ST!$C$4:$F$298,4,FALSE),VLOOKUP(G58,ST!$C$4:$F$298,4,FALSE))</f>
        <v/>
      </c>
      <c r="BD58" s="57">
        <f>IF(O58="SC","Desconsiderar coluna ICMS ST",IF(O58="PR","Haverá ST", ))</f>
        <v/>
      </c>
      <c r="BE58" s="53">
        <f>W58</f>
        <v/>
      </c>
      <c r="BF58" s="53">
        <f>X58</f>
        <v/>
      </c>
      <c r="BG58" s="53">
        <f>AD58-AS58</f>
        <v/>
      </c>
      <c r="BH58" s="51">
        <f>$W$4+$X$4+AC58+$BJ$4+0.07</f>
        <v/>
      </c>
      <c r="BI58" s="53">
        <f>IF(BD58="Haverá ST",AJ58+AS58+AT58,AJ58+AS58)</f>
        <v/>
      </c>
      <c r="BJ58" s="53">
        <f>T58*$BJ$4</f>
        <v/>
      </c>
      <c r="BK58" s="53">
        <f>T58*$BK$4</f>
        <v/>
      </c>
      <c r="BL58" s="53">
        <f>BE58+BF58+AO58+BJ58+BK58+AD58</f>
        <v/>
      </c>
      <c r="BM58" s="53">
        <f>(T58-BL58)</f>
        <v/>
      </c>
    </row>
    <row r="59" hidden="1" ht="15.75" customHeight="1" s="218">
      <c r="A59" s="58">
        <f>A58+1</f>
        <v/>
      </c>
      <c r="B59" s="144">
        <f>BOM!B59</f>
        <v/>
      </c>
      <c r="C59" s="144">
        <f>BOM!C59</f>
        <v/>
      </c>
      <c r="D59" s="144">
        <f>BOM!D59</f>
        <v/>
      </c>
      <c r="E59" s="144">
        <f>BOM!E59</f>
        <v/>
      </c>
      <c r="F59" s="144">
        <f>BOM!F59</f>
        <v/>
      </c>
      <c r="G59" s="144">
        <f>BOM!G59</f>
        <v/>
      </c>
      <c r="H59" s="144">
        <f>BOM!H59</f>
        <v/>
      </c>
      <c r="I59" s="144">
        <f>BOM!I59</f>
        <v/>
      </c>
      <c r="J59" s="146">
        <f>BOM!J59</f>
        <v/>
      </c>
      <c r="K59" s="146">
        <f>BOM!K59</f>
        <v/>
      </c>
      <c r="L59" s="146">
        <f>BOM!L59</f>
        <v/>
      </c>
      <c r="M59" s="146">
        <f>BOM!M59</f>
        <v/>
      </c>
      <c r="N59" s="146">
        <f>BOM!N59</f>
        <v/>
      </c>
      <c r="O59" s="146">
        <f>BOM!O59</f>
        <v/>
      </c>
      <c r="P59" s="146">
        <f>BOM!P59</f>
        <v/>
      </c>
      <c r="Q59" s="46">
        <f>$F$97</f>
        <v/>
      </c>
      <c r="R59" s="46">
        <f>$F$98</f>
        <v/>
      </c>
      <c r="S59" s="48">
        <f>U59-(U59*R59)</f>
        <v/>
      </c>
      <c r="T59" s="48">
        <f>S59*I59</f>
        <v/>
      </c>
      <c r="U59" s="48">
        <f>(AN59)/(1-(BH59+Q59))</f>
        <v/>
      </c>
      <c r="V59" s="48">
        <f>U59*I59</f>
        <v/>
      </c>
      <c r="W59" s="49">
        <f>T59*$W$4</f>
        <v/>
      </c>
      <c r="X59" s="49">
        <f>T59*$X$4</f>
        <v/>
      </c>
      <c r="Y59" s="50">
        <f>M59</f>
        <v/>
      </c>
      <c r="Z59" s="9" t="n"/>
      <c r="AA59" s="9" t="n"/>
      <c r="AB59" s="9" t="n"/>
      <c r="AC59" s="51">
        <f t="array" ref="AC59">IF(I59&gt;0,VLOOKUP(Y59&amp;$P$88&amp;$P$89&amp;$P$90,Variáveis!$O$2:$S$300&amp;Variáveis!$P$2:$T$300&amp;Variáveis!$Q$2:$U$300&amp;Variáveis!$R$2:$V$300,5,FALSE),0)</f>
        <v/>
      </c>
      <c r="AD59" s="52">
        <f>T59*AC59</f>
        <v/>
      </c>
      <c r="AE59" s="53">
        <f>IF(AB59="não",((V59/(1-VLOOKUP(AA59,Variáveis!$AK$3:$AN$29,4,FALSE)))*VLOOKUP(AA59,Variáveis!$AK$3:$AN$29,4,FALSE))-AD59,0)</f>
        <v/>
      </c>
      <c r="AF59" s="53">
        <f>T59*$AF$4</f>
        <v/>
      </c>
      <c r="AG59" s="53">
        <f>IF(AB59="SIM","Cliente pode pagar DIFA na entrada", )</f>
        <v/>
      </c>
      <c r="AH59" s="54" t="n"/>
      <c r="AI59" s="53">
        <f>IF(K59="SIM",(J59*$F$102),J59)</f>
        <v/>
      </c>
      <c r="AJ59" s="53">
        <f>IF(L59="SIM",(AI59*$F$101),AI59)</f>
        <v/>
      </c>
      <c r="AK59" s="53">
        <f>AJ59-AS59</f>
        <v/>
      </c>
      <c r="AL59" s="53">
        <f>AJ59*I59</f>
        <v/>
      </c>
      <c r="AM59" s="53">
        <f>AK59*I59</f>
        <v/>
      </c>
      <c r="AN59" s="53">
        <f>AK59-AP59-AQ59</f>
        <v/>
      </c>
      <c r="AO59" s="53">
        <f>AN59*I59</f>
        <v/>
      </c>
      <c r="AP59" s="53">
        <f>$AP$4*AK59</f>
        <v/>
      </c>
      <c r="AQ59" s="53">
        <f>$AQ$4*AK59</f>
        <v/>
      </c>
      <c r="AR59" s="51">
        <f t="array" ref="AR59">VLOOKUP(M59&amp;N59&amp;O59&amp;P59,Variáveis!$A$2:$E$240&amp;Variáveis!$B$2:$F$240&amp;Variáveis!$C$2:$G$240&amp;Variáveis!$D$2:$H$240,5,FALSE)</f>
        <v/>
      </c>
      <c r="AS59" s="53">
        <f>((AJ59*(1-AR59))*AR59)</f>
        <v/>
      </c>
      <c r="AT59" s="53">
        <f>(((J59+(J59*AU59))*0.18)-(J59*AR59))</f>
        <v/>
      </c>
      <c r="AU59" s="55">
        <f>(((1+AV59)*(1-AR59))/(1-0.18)-1)</f>
        <v/>
      </c>
      <c r="AV59" s="55">
        <f>IF(BB59&gt;0,BB59,IF(BA59&gt;0,BA59,IF(AZ59&gt;0,AZ59,IF(AY59&gt;0,AY59,IF(AX59&gt;0,AX59)))))/100</f>
        <v/>
      </c>
      <c r="AW59" s="56">
        <f>VALUE(LEFT(G59,4))</f>
        <v/>
      </c>
      <c r="AX59" s="56">
        <f>VALUE(IFERROR(VLOOKUP(VALUE(LEFT(G59,4)),ST!$C$4:$E$300,3,FALSE),"0"))</f>
        <v/>
      </c>
      <c r="AY59" s="56">
        <f>VALUE(IFERROR(VLOOKUP(VALUE(LEFT(G59,5)),ST!$C$4:$E$300,3,FALSE),"0"))</f>
        <v/>
      </c>
      <c r="AZ59" s="56">
        <f>VALUE(IFERROR(VLOOKUP(VALUE(LEFT(G59,6)),ST!$C$4:$E$300,3,FALSE),"0"))</f>
        <v/>
      </c>
      <c r="BA59" s="56">
        <f>VALUE(IFERROR(VLOOKUP(VALUE(LEFT(G59,7)),ST!$C$4:$E$300,3,FALSE),"0"))</f>
        <v/>
      </c>
      <c r="BB59" s="56">
        <f>VALUE(IFERROR(VLOOKUP(G59,ST!$C$4:$E$400,3,FALSE),"0"))</f>
        <v/>
      </c>
      <c r="BC59" s="57">
        <f>IF(VLOOKUP(AW59,ST!$C$4:$F$298,4,FALSE)&lt;&gt;0,VLOOKUP(AW59,ST!$C$4:$F$298,4,FALSE),VLOOKUP(G59,ST!$C$4:$F$298,4,FALSE))</f>
        <v/>
      </c>
      <c r="BD59" s="57">
        <f>IF(O59="SC","Desconsiderar coluna ICMS ST",IF(O59="PR","Haverá ST", ))</f>
        <v/>
      </c>
      <c r="BE59" s="53">
        <f>W59</f>
        <v/>
      </c>
      <c r="BF59" s="53">
        <f>X59</f>
        <v/>
      </c>
      <c r="BG59" s="53">
        <f>AD59-AS59</f>
        <v/>
      </c>
      <c r="BH59" s="51">
        <f>$W$4+$X$4+AC59+$BJ$4+0.07</f>
        <v/>
      </c>
      <c r="BI59" s="53">
        <f>IF(BD59="Haverá ST",AJ59+AS59+AT59,AJ59+AS59)</f>
        <v/>
      </c>
      <c r="BJ59" s="53">
        <f>T59*$BJ$4</f>
        <v/>
      </c>
      <c r="BK59" s="53">
        <f>T59*$BK$4</f>
        <v/>
      </c>
      <c r="BL59" s="53">
        <f>BE59+BF59+AO59+BJ59+BK59+AD59</f>
        <v/>
      </c>
      <c r="BM59" s="53">
        <f>(T59-BL59)</f>
        <v/>
      </c>
    </row>
    <row r="60" hidden="1" ht="15.75" customHeight="1" s="218">
      <c r="A60" s="58">
        <f>A59+1</f>
        <v/>
      </c>
      <c r="B60" s="144">
        <f>BOM!B60</f>
        <v/>
      </c>
      <c r="C60" s="144">
        <f>BOM!C60</f>
        <v/>
      </c>
      <c r="D60" s="144">
        <f>BOM!D60</f>
        <v/>
      </c>
      <c r="E60" s="144">
        <f>BOM!E60</f>
        <v/>
      </c>
      <c r="F60" s="144">
        <f>BOM!F60</f>
        <v/>
      </c>
      <c r="G60" s="144">
        <f>BOM!G60</f>
        <v/>
      </c>
      <c r="H60" s="144">
        <f>BOM!H60</f>
        <v/>
      </c>
      <c r="I60" s="144">
        <f>BOM!I60</f>
        <v/>
      </c>
      <c r="J60" s="146">
        <f>BOM!J60</f>
        <v/>
      </c>
      <c r="K60" s="146">
        <f>BOM!K60</f>
        <v/>
      </c>
      <c r="L60" s="146">
        <f>BOM!L60</f>
        <v/>
      </c>
      <c r="M60" s="146">
        <f>BOM!M60</f>
        <v/>
      </c>
      <c r="N60" s="146">
        <f>BOM!N60</f>
        <v/>
      </c>
      <c r="O60" s="146">
        <f>BOM!O60</f>
        <v/>
      </c>
      <c r="P60" s="146">
        <f>BOM!P60</f>
        <v/>
      </c>
      <c r="Q60" s="46">
        <f>$F$97</f>
        <v/>
      </c>
      <c r="R60" s="46">
        <f>$F$98</f>
        <v/>
      </c>
      <c r="S60" s="48">
        <f>U60-(U60*R60)</f>
        <v/>
      </c>
      <c r="T60" s="48">
        <f>S60*I60</f>
        <v/>
      </c>
      <c r="U60" s="48">
        <f>(AN60)/(1-(BH60+Q60))</f>
        <v/>
      </c>
      <c r="V60" s="48">
        <f>U60*I60</f>
        <v/>
      </c>
      <c r="W60" s="49">
        <f>T60*$W$4</f>
        <v/>
      </c>
      <c r="X60" s="49">
        <f>T60*$X$4</f>
        <v/>
      </c>
      <c r="Y60" s="50">
        <f>M60</f>
        <v/>
      </c>
      <c r="Z60" s="9" t="n"/>
      <c r="AA60" s="9" t="n"/>
      <c r="AB60" s="9" t="n"/>
      <c r="AC60" s="51">
        <f t="array" ref="AC60">IF(I60&gt;0,VLOOKUP(Y60&amp;$P$88&amp;$P$89&amp;$P$90,Variáveis!$O$2:$S$300&amp;Variáveis!$P$2:$T$300&amp;Variáveis!$Q$2:$U$300&amp;Variáveis!$R$2:$V$300,5,FALSE),0)</f>
        <v/>
      </c>
      <c r="AD60" s="52">
        <f>T60*AC60</f>
        <v/>
      </c>
      <c r="AE60" s="53">
        <f>IF(AB60="não",((V60/(1-VLOOKUP(AA60,Variáveis!$AK$3:$AN$29,4,FALSE)))*VLOOKUP(AA60,Variáveis!$AK$3:$AN$29,4,FALSE))-AD60,0)</f>
        <v/>
      </c>
      <c r="AF60" s="53">
        <f>T60*$AF$4</f>
        <v/>
      </c>
      <c r="AG60" s="53">
        <f>IF(AB60="SIM","Cliente pode pagar DIFA na entrada", )</f>
        <v/>
      </c>
      <c r="AH60" s="54" t="n"/>
      <c r="AI60" s="53">
        <f>IF(K60="SIM",(J60*$F$102),J60)</f>
        <v/>
      </c>
      <c r="AJ60" s="53">
        <f>IF(L60="SIM",(AI60*$F$101),AI60)</f>
        <v/>
      </c>
      <c r="AK60" s="53">
        <f>AJ60-AS60</f>
        <v/>
      </c>
      <c r="AL60" s="53">
        <f>AJ60*I60</f>
        <v/>
      </c>
      <c r="AM60" s="53">
        <f>AK60*I60</f>
        <v/>
      </c>
      <c r="AN60" s="53">
        <f>AK60-AP60-AQ60</f>
        <v/>
      </c>
      <c r="AO60" s="53">
        <f>AN60*I60</f>
        <v/>
      </c>
      <c r="AP60" s="53">
        <f>$AP$4*AK60</f>
        <v/>
      </c>
      <c r="AQ60" s="53">
        <f>$AQ$4*AK60</f>
        <v/>
      </c>
      <c r="AR60" s="51">
        <f t="array" ref="AR60">VLOOKUP(M60&amp;N60&amp;O60&amp;P60,Variáveis!$A$2:$E$240&amp;Variáveis!$B$2:$F$240&amp;Variáveis!$C$2:$G$240&amp;Variáveis!$D$2:$H$240,5,FALSE)</f>
        <v/>
      </c>
      <c r="AS60" s="53">
        <f>((AJ60*(1-AR60))*AR60)</f>
        <v/>
      </c>
      <c r="AT60" s="53">
        <f>(((J60+(J60*AU60))*0.18)-(J60*AR60))</f>
        <v/>
      </c>
      <c r="AU60" s="55">
        <f>(((1+AV60)*(1-AR60))/(1-0.18)-1)</f>
        <v/>
      </c>
      <c r="AV60" s="55">
        <f>IF(BB60&gt;0,BB60,IF(BA60&gt;0,BA60,IF(AZ60&gt;0,AZ60,IF(AY60&gt;0,AY60,IF(AX60&gt;0,AX60)))))/100</f>
        <v/>
      </c>
      <c r="AW60" s="56">
        <f>VALUE(LEFT(G60,4))</f>
        <v/>
      </c>
      <c r="AX60" s="56">
        <f>VALUE(IFERROR(VLOOKUP(VALUE(LEFT(G60,4)),ST!$C$4:$E$300,3,FALSE),"0"))</f>
        <v/>
      </c>
      <c r="AY60" s="56">
        <f>VALUE(IFERROR(VLOOKUP(VALUE(LEFT(G60,5)),ST!$C$4:$E$300,3,FALSE),"0"))</f>
        <v/>
      </c>
      <c r="AZ60" s="56">
        <f>VALUE(IFERROR(VLOOKUP(VALUE(LEFT(G60,6)),ST!$C$4:$E$300,3,FALSE),"0"))</f>
        <v/>
      </c>
      <c r="BA60" s="56">
        <f>VALUE(IFERROR(VLOOKUP(VALUE(LEFT(G60,7)),ST!$C$4:$E$300,3,FALSE),"0"))</f>
        <v/>
      </c>
      <c r="BB60" s="56">
        <f>VALUE(IFERROR(VLOOKUP(G60,ST!$C$4:$E$400,3,FALSE),"0"))</f>
        <v/>
      </c>
      <c r="BC60" s="57">
        <f>IF(VLOOKUP(AW60,ST!$C$4:$F$298,4,FALSE)&lt;&gt;0,VLOOKUP(AW60,ST!$C$4:$F$298,4,FALSE),VLOOKUP(G60,ST!$C$4:$F$298,4,FALSE))</f>
        <v/>
      </c>
      <c r="BD60" s="57">
        <f>IF(O60="SC","Desconsiderar coluna ICMS ST",IF(O60="PR","Haverá ST", ))</f>
        <v/>
      </c>
      <c r="BE60" s="53">
        <f>W60</f>
        <v/>
      </c>
      <c r="BF60" s="53">
        <f>X60</f>
        <v/>
      </c>
      <c r="BG60" s="53">
        <f>AD60-AS60</f>
        <v/>
      </c>
      <c r="BH60" s="51">
        <f>$W$4+$X$4+AC60+$BJ$4+0.07</f>
        <v/>
      </c>
      <c r="BI60" s="53">
        <f>IF(BD60="Haverá ST",AJ60+AS60+AT60,AJ60+AS60)</f>
        <v/>
      </c>
      <c r="BJ60" s="53">
        <f>T60*$BJ$4</f>
        <v/>
      </c>
      <c r="BK60" s="53">
        <f>T60*$BK$4</f>
        <v/>
      </c>
      <c r="BL60" s="53">
        <f>BE60+BF60+AO60+BJ60+BK60+AD60</f>
        <v/>
      </c>
      <c r="BM60" s="53">
        <f>(T60-BL60)</f>
        <v/>
      </c>
    </row>
    <row r="61" hidden="1" ht="15.75" customHeight="1" s="218">
      <c r="A61" s="58">
        <f>A60+1</f>
        <v/>
      </c>
      <c r="B61" s="144">
        <f>BOM!B61</f>
        <v/>
      </c>
      <c r="C61" s="144">
        <f>BOM!C61</f>
        <v/>
      </c>
      <c r="D61" s="144">
        <f>BOM!D61</f>
        <v/>
      </c>
      <c r="E61" s="144">
        <f>BOM!E61</f>
        <v/>
      </c>
      <c r="F61" s="144">
        <f>BOM!F61</f>
        <v/>
      </c>
      <c r="G61" s="144">
        <f>BOM!G61</f>
        <v/>
      </c>
      <c r="H61" s="144">
        <f>BOM!H61</f>
        <v/>
      </c>
      <c r="I61" s="144">
        <f>BOM!I61</f>
        <v/>
      </c>
      <c r="J61" s="146">
        <f>BOM!J61</f>
        <v/>
      </c>
      <c r="K61" s="146">
        <f>BOM!K61</f>
        <v/>
      </c>
      <c r="L61" s="146">
        <f>BOM!L61</f>
        <v/>
      </c>
      <c r="M61" s="146">
        <f>BOM!M61</f>
        <v/>
      </c>
      <c r="N61" s="146">
        <f>BOM!N61</f>
        <v/>
      </c>
      <c r="O61" s="146">
        <f>BOM!O61</f>
        <v/>
      </c>
      <c r="P61" s="146">
        <f>BOM!P61</f>
        <v/>
      </c>
      <c r="Q61" s="46">
        <f>$F$97</f>
        <v/>
      </c>
      <c r="R61" s="46">
        <f>$F$98</f>
        <v/>
      </c>
      <c r="S61" s="48">
        <f>U61-(U61*R61)</f>
        <v/>
      </c>
      <c r="T61" s="48">
        <f>S61*I61</f>
        <v/>
      </c>
      <c r="U61" s="48">
        <f>(AN61)/(1-(BH61+Q61))</f>
        <v/>
      </c>
      <c r="V61" s="48">
        <f>U61*I61</f>
        <v/>
      </c>
      <c r="W61" s="49">
        <f>T61*$W$4</f>
        <v/>
      </c>
      <c r="X61" s="49">
        <f>T61*$X$4</f>
        <v/>
      </c>
      <c r="Y61" s="50">
        <f>M61</f>
        <v/>
      </c>
      <c r="Z61" s="9" t="n"/>
      <c r="AA61" s="9" t="n"/>
      <c r="AB61" s="9" t="n"/>
      <c r="AC61" s="51">
        <f t="array" ref="AC61">IF(I61&gt;0,VLOOKUP(Y61&amp;$P$88&amp;$P$89&amp;$P$90,Variáveis!$O$2:$S$300&amp;Variáveis!$P$2:$T$300&amp;Variáveis!$Q$2:$U$300&amp;Variáveis!$R$2:$V$300,5,FALSE),0)</f>
        <v/>
      </c>
      <c r="AD61" s="52">
        <f>T61*AC61</f>
        <v/>
      </c>
      <c r="AE61" s="53">
        <f>IF(AB61="não",((V61/(1-VLOOKUP(AA61,Variáveis!$AK$3:$AN$29,4,FALSE)))*VLOOKUP(AA61,Variáveis!$AK$3:$AN$29,4,FALSE))-AD61,0)</f>
        <v/>
      </c>
      <c r="AF61" s="53">
        <f>T61*$AF$4</f>
        <v/>
      </c>
      <c r="AG61" s="53">
        <f>IF(AB61="SIM","Cliente pode pagar DIFA na entrada", )</f>
        <v/>
      </c>
      <c r="AH61" s="54" t="n"/>
      <c r="AI61" s="53">
        <f>IF(K61="SIM",(J61*$F$102),J61)</f>
        <v/>
      </c>
      <c r="AJ61" s="53">
        <f>IF(L61="SIM",(AI61*$F$101),AI61)</f>
        <v/>
      </c>
      <c r="AK61" s="53">
        <f>AJ61-AS61</f>
        <v/>
      </c>
      <c r="AL61" s="53">
        <f>AJ61*I61</f>
        <v/>
      </c>
      <c r="AM61" s="53">
        <f>AK61*I61</f>
        <v/>
      </c>
      <c r="AN61" s="53">
        <f>AK61-AP61-AQ61</f>
        <v/>
      </c>
      <c r="AO61" s="53">
        <f>AN61*I61</f>
        <v/>
      </c>
      <c r="AP61" s="53">
        <f>$AP$4*AK61</f>
        <v/>
      </c>
      <c r="AQ61" s="53">
        <f>$AQ$4*AK61</f>
        <v/>
      </c>
      <c r="AR61" s="51">
        <f t="array" ref="AR61">VLOOKUP(M61&amp;N61&amp;O61&amp;P61,Variáveis!$A$2:$E$240&amp;Variáveis!$B$2:$F$240&amp;Variáveis!$C$2:$G$240&amp;Variáveis!$D$2:$H$240,5,FALSE)</f>
        <v/>
      </c>
      <c r="AS61" s="53">
        <f>((AJ61*(1-AR61))*AR61)</f>
        <v/>
      </c>
      <c r="AT61" s="53">
        <f>(((J61+(J61*AU61))*0.18)-(J61*AR61))</f>
        <v/>
      </c>
      <c r="AU61" s="55">
        <f>(((1+AV61)*(1-AR61))/(1-0.18)-1)</f>
        <v/>
      </c>
      <c r="AV61" s="55">
        <f>IF(BB61&gt;0,BB61,IF(BA61&gt;0,BA61,IF(AZ61&gt;0,AZ61,IF(AY61&gt;0,AY61,IF(AX61&gt;0,AX61)))))/100</f>
        <v/>
      </c>
      <c r="AW61" s="56">
        <f>VALUE(LEFT(G61,4))</f>
        <v/>
      </c>
      <c r="AX61" s="56">
        <f>VALUE(IFERROR(VLOOKUP(VALUE(LEFT(G61,4)),ST!$C$4:$E$300,3,FALSE),"0"))</f>
        <v/>
      </c>
      <c r="AY61" s="56">
        <f>VALUE(IFERROR(VLOOKUP(VALUE(LEFT(G61,5)),ST!$C$4:$E$300,3,FALSE),"0"))</f>
        <v/>
      </c>
      <c r="AZ61" s="56">
        <f>VALUE(IFERROR(VLOOKUP(VALUE(LEFT(G61,6)),ST!$C$4:$E$300,3,FALSE),"0"))</f>
        <v/>
      </c>
      <c r="BA61" s="56">
        <f>VALUE(IFERROR(VLOOKUP(VALUE(LEFT(G61,7)),ST!$C$4:$E$300,3,FALSE),"0"))</f>
        <v/>
      </c>
      <c r="BB61" s="56">
        <f>VALUE(IFERROR(VLOOKUP(G61,ST!$C$4:$E$400,3,FALSE),"0"))</f>
        <v/>
      </c>
      <c r="BC61" s="57">
        <f>IF(VLOOKUP(AW61,ST!$C$4:$F$298,4,FALSE)&lt;&gt;0,VLOOKUP(AW61,ST!$C$4:$F$298,4,FALSE),VLOOKUP(G61,ST!$C$4:$F$298,4,FALSE))</f>
        <v/>
      </c>
      <c r="BD61" s="57">
        <f>IF(O61="SC","Desconsiderar coluna ICMS ST",IF(O61="PR","Haverá ST", ))</f>
        <v/>
      </c>
      <c r="BE61" s="53">
        <f>W61</f>
        <v/>
      </c>
      <c r="BF61" s="53">
        <f>X61</f>
        <v/>
      </c>
      <c r="BG61" s="53">
        <f>AD61-AS61</f>
        <v/>
      </c>
      <c r="BH61" s="51">
        <f>$W$4+$X$4+AC61+$BJ$4+0.07</f>
        <v/>
      </c>
      <c r="BI61" s="53">
        <f>IF(BD61="Haverá ST",AJ61+AS61+AT61,AJ61+AS61)</f>
        <v/>
      </c>
      <c r="BJ61" s="53">
        <f>T61*$BJ$4</f>
        <v/>
      </c>
      <c r="BK61" s="53">
        <f>T61*$BK$4</f>
        <v/>
      </c>
      <c r="BL61" s="53">
        <f>BE61+BF61+AO61+BJ61+BK61+AD61</f>
        <v/>
      </c>
      <c r="BM61" s="53">
        <f>(T61-BL61)</f>
        <v/>
      </c>
    </row>
    <row r="62" ht="15.75" customHeight="1" s="218">
      <c r="A62" s="26" t="n"/>
      <c r="B62" s="26" t="n"/>
      <c r="C62" s="26" t="n"/>
      <c r="D62" s="26" t="n"/>
      <c r="E62" s="27" t="n"/>
      <c r="F62" s="26" t="inlineStr">
        <is>
          <t>LICENÇAS</t>
        </is>
      </c>
      <c r="G62" s="28" t="n"/>
      <c r="H62" s="26" t="n"/>
      <c r="I62" s="26" t="inlineStr">
        <is>
          <t>Qde</t>
        </is>
      </c>
      <c r="J62" s="29" t="n"/>
      <c r="K62" s="27" t="n"/>
      <c r="L62" s="27" t="n"/>
      <c r="M62" s="29" t="n"/>
      <c r="N62" s="29" t="n"/>
      <c r="O62" s="29" t="n"/>
      <c r="P62" s="29" t="n"/>
      <c r="Q62" s="27" t="n"/>
      <c r="R62" s="27" t="n"/>
      <c r="S62" s="20" t="inlineStr">
        <is>
          <t>Preço Unitário c/ Desconto</t>
        </is>
      </c>
      <c r="T62" s="20" t="inlineStr">
        <is>
          <t>Preço Total c/ Desconto</t>
        </is>
      </c>
      <c r="U62" s="27" t="inlineStr">
        <is>
          <t>Preço Unitário</t>
        </is>
      </c>
      <c r="V62" s="30" t="n"/>
      <c r="W62" s="31" t="n">
        <v>0.0165</v>
      </c>
      <c r="X62" s="31" t="n">
        <v>0.076</v>
      </c>
      <c r="Y62" s="32" t="n"/>
      <c r="Z62" s="32" t="n"/>
      <c r="AA62" s="32" t="n"/>
      <c r="AB62" s="32" t="n"/>
      <c r="AC62" s="31">
        <f t="array" ref="AC62">VLOOKUP(Y62&amp;Z62&amp;AA62&amp;AB62,Variáveis!$O$2:$S$300&amp;Variáveis!$P$2:$T$300&amp;Variáveis!$Q$2:$U$300&amp;Variáveis!$R$2:$V$300,5,FALSE)</f>
        <v/>
      </c>
      <c r="AD62" s="31" t="n"/>
      <c r="AE62" s="33" t="n"/>
      <c r="AF62" s="33" t="n">
        <v>0.02</v>
      </c>
      <c r="AG62" s="33" t="n"/>
      <c r="AH62" s="27" t="n"/>
      <c r="AI62" s="29" t="n"/>
      <c r="AJ62" s="29" t="n"/>
      <c r="AK62" s="29" t="n"/>
      <c r="AL62" s="29" t="n"/>
      <c r="AM62" s="29" t="n"/>
      <c r="AN62" s="29" t="n"/>
      <c r="AO62" s="29" t="n"/>
      <c r="AP62" s="29" t="n"/>
      <c r="AQ62" s="29" t="n"/>
      <c r="AR62" s="29">
        <f t="array" ref="AR62">VLOOKUP(M62&amp;N62&amp;O62&amp;P62,Variáveis!$A$2:$E$240&amp;Variáveis!$B$2:$F$240&amp;Variáveis!$C$2:$G$240&amp;Variáveis!$D$2:$H$240,5,FALSE)</f>
        <v/>
      </c>
      <c r="AS62" s="29" t="n"/>
      <c r="AT62" s="29" t="n"/>
      <c r="AU62" s="29" t="n"/>
      <c r="AV62" s="29" t="n"/>
      <c r="AW62" s="29" t="n"/>
      <c r="AX62" s="29" t="n"/>
      <c r="AY62" s="29" t="n"/>
      <c r="AZ62" s="29" t="n"/>
      <c r="BA62" s="29" t="n"/>
      <c r="BB62" s="29" t="n"/>
      <c r="BC62" s="29" t="n"/>
      <c r="BD62" s="73" t="n"/>
      <c r="BE62" s="29" t="n"/>
      <c r="BF62" s="29" t="n"/>
      <c r="BG62" s="29" t="n"/>
      <c r="BH62" s="29" t="n"/>
      <c r="BI62" s="29" t="n"/>
      <c r="BJ62" s="31" t="n">
        <v>0.0288</v>
      </c>
      <c r="BK62" s="31">
        <f>BK4</f>
        <v/>
      </c>
      <c r="BL62" s="29" t="n"/>
      <c r="BM62" s="31" t="n"/>
    </row>
    <row r="63" ht="15.75" customHeight="1" s="218">
      <c r="A63" s="74">
        <f>A61+1</f>
        <v/>
      </c>
      <c r="B63" s="144">
        <f>BOM!B63</f>
        <v/>
      </c>
      <c r="C63" s="144">
        <f>BOM!C63</f>
        <v/>
      </c>
      <c r="D63" s="144">
        <f>BOM!D63</f>
        <v/>
      </c>
      <c r="E63" s="144">
        <f>BOM!E63</f>
        <v/>
      </c>
      <c r="F63" s="149">
        <f>BOM!F63</f>
        <v/>
      </c>
      <c r="G63" s="49">
        <f>BOM!G63</f>
        <v/>
      </c>
      <c r="H63" s="49">
        <f>BOM!H63</f>
        <v/>
      </c>
      <c r="I63" s="144" t="n">
        <v>0</v>
      </c>
      <c r="J63" s="146">
        <f>BOM!J63</f>
        <v/>
      </c>
      <c r="K63" s="146">
        <f>BOM!K63</f>
        <v/>
      </c>
      <c r="L63" s="146">
        <f>BOM!L63</f>
        <v/>
      </c>
      <c r="M63" s="150">
        <f>BOM!M63</f>
        <v/>
      </c>
      <c r="N63" s="150">
        <f>BOM!N63</f>
        <v/>
      </c>
      <c r="O63" s="150">
        <f>BOM!O63</f>
        <v/>
      </c>
      <c r="P63" s="150">
        <f>BOM!P63</f>
        <v/>
      </c>
      <c r="Q63" s="46">
        <f>$F$97</f>
        <v/>
      </c>
      <c r="R63" s="46">
        <f>$F$98</f>
        <v/>
      </c>
      <c r="S63" s="48">
        <f>U63-(U63*R63)</f>
        <v/>
      </c>
      <c r="T63" s="48">
        <f>S63*I63</f>
        <v/>
      </c>
      <c r="U63" s="48">
        <f>(AJ63)/(1-(BH63+Q63))</f>
        <v/>
      </c>
      <c r="V63" s="48">
        <f>U63*I63</f>
        <v/>
      </c>
      <c r="W63" s="49">
        <f>T63*$W$62</f>
        <v/>
      </c>
      <c r="X63" s="49">
        <f>T63*$X$62</f>
        <v/>
      </c>
      <c r="Y63" s="79" t="n"/>
      <c r="Z63" s="80" t="n"/>
      <c r="AA63" s="80" t="n"/>
      <c r="AB63" s="80" t="n"/>
      <c r="AC63" s="80" t="n"/>
      <c r="AD63" s="80" t="n"/>
      <c r="AE63" s="81" t="n"/>
      <c r="AF63" s="49">
        <f>T63*$AF$62</f>
        <v/>
      </c>
      <c r="AG63" s="49" t="n"/>
      <c r="AH63" s="82" t="n"/>
      <c r="AI63" s="53">
        <f>IF(K63="SIM",(J63*$F$103),J63)</f>
        <v/>
      </c>
      <c r="AJ63" s="53">
        <f>IF(L63="SIM",(AI63*$F$101),AI63)</f>
        <v/>
      </c>
      <c r="AK63" s="53" t="n"/>
      <c r="AL63" s="53">
        <f>AJ63*I63</f>
        <v/>
      </c>
      <c r="AM63" s="83" t="n"/>
      <c r="AN63" s="83" t="n"/>
      <c r="AO63" s="83" t="n"/>
      <c r="AP63" s="84" t="n"/>
      <c r="AQ63" s="84" t="n"/>
      <c r="AR63" s="84">
        <f t="array" ref="AR63">VLOOKUP(M63&amp;N63&amp;O63&amp;P63,Variáveis!$A$2:$E$240&amp;Variáveis!$B$2:$F$240&amp;Variáveis!$C$2:$G$240&amp;Variáveis!$D$2:$H$240,5,FALSE)</f>
        <v/>
      </c>
      <c r="AS63" s="85" t="n"/>
      <c r="AT63" s="85" t="n"/>
      <c r="AU63" s="85" t="n"/>
      <c r="AV63" s="85" t="n"/>
      <c r="AW63" s="85" t="n"/>
      <c r="AX63" s="85" t="n"/>
      <c r="AY63" s="85" t="n"/>
      <c r="AZ63" s="85" t="n"/>
      <c r="BA63" s="85" t="n"/>
      <c r="BB63" s="85" t="n"/>
      <c r="BC63" s="85" t="n"/>
      <c r="BD63" s="86" t="n"/>
      <c r="BE63" s="53">
        <f>W63</f>
        <v/>
      </c>
      <c r="BF63" s="53">
        <f>X63</f>
        <v/>
      </c>
      <c r="BG63" s="53" t="n"/>
      <c r="BH63" s="51">
        <f>$W$62+$X$62+$AF$62+$BJ$62+0.07</f>
        <v/>
      </c>
      <c r="BI63" s="53">
        <f>AJ63+AS63+AT63</f>
        <v/>
      </c>
      <c r="BJ63" s="53">
        <f>T63*$BJ$62</f>
        <v/>
      </c>
      <c r="BK63" s="53">
        <f>T63*$BK$62</f>
        <v/>
      </c>
      <c r="BL63" s="53">
        <f>BE63+BF63+AL63+BJ63+BK63+AD63+AF63</f>
        <v/>
      </c>
      <c r="BM63" s="49">
        <f>(T63-BL63)</f>
        <v/>
      </c>
    </row>
    <row r="64" ht="15.75" customHeight="1" s="218">
      <c r="A64" s="74">
        <f>A63+1</f>
        <v/>
      </c>
      <c r="B64" s="144">
        <f>BOM!B64</f>
        <v/>
      </c>
      <c r="C64" s="144">
        <f>BOM!C64</f>
        <v/>
      </c>
      <c r="D64" s="144">
        <f>BOM!D64</f>
        <v/>
      </c>
      <c r="E64" s="144">
        <f>BOM!E64</f>
        <v/>
      </c>
      <c r="F64" s="149">
        <f>BOM!F64</f>
        <v/>
      </c>
      <c r="G64" s="49">
        <f>BOM!G64</f>
        <v/>
      </c>
      <c r="H64" s="49">
        <f>BOM!H64</f>
        <v/>
      </c>
      <c r="I64" s="144">
        <f>I5</f>
        <v/>
      </c>
      <c r="J64" s="146">
        <f>BOM!J64</f>
        <v/>
      </c>
      <c r="K64" s="146">
        <f>BOM!K64</f>
        <v/>
      </c>
      <c r="L64" s="146">
        <f>BOM!L64</f>
        <v/>
      </c>
      <c r="M64" s="150">
        <f>BOM!M64</f>
        <v/>
      </c>
      <c r="N64" s="150">
        <f>BOM!N64</f>
        <v/>
      </c>
      <c r="O64" s="150">
        <f>BOM!O64</f>
        <v/>
      </c>
      <c r="P64" s="150">
        <f>BOM!P64</f>
        <v/>
      </c>
      <c r="Q64" s="46">
        <f>$F$97</f>
        <v/>
      </c>
      <c r="R64" s="46">
        <f>$F$98</f>
        <v/>
      </c>
      <c r="S64" s="48">
        <f>U64-(U64*R64)</f>
        <v/>
      </c>
      <c r="T64" s="48">
        <f>S64*I64</f>
        <v/>
      </c>
      <c r="U64" s="48">
        <f>(AJ64)/(1-(BH64+Q64))</f>
        <v/>
      </c>
      <c r="V64" s="48">
        <f>U64*I64</f>
        <v/>
      </c>
      <c r="W64" s="49">
        <f>T64*$W$62</f>
        <v/>
      </c>
      <c r="X64" s="49">
        <f>T64*$X$62</f>
        <v/>
      </c>
      <c r="Y64" s="90" t="n"/>
      <c r="Z64" s="91" t="n"/>
      <c r="AA64" s="91" t="n"/>
      <c r="AB64" s="91" t="n"/>
      <c r="AC64" s="91" t="n"/>
      <c r="AD64" s="91" t="n"/>
      <c r="AE64" s="92" t="n"/>
      <c r="AF64" s="49">
        <f>T64*$AF$62</f>
        <v/>
      </c>
      <c r="AG64" s="49" t="n"/>
      <c r="AH64" s="82" t="n"/>
      <c r="AI64" s="53">
        <f>IF(K64="SIM",(J64*$F$103),J64)</f>
        <v/>
      </c>
      <c r="AJ64" s="53">
        <f>IF(L64="SIM",(AI64*$F$101),AI64)</f>
        <v/>
      </c>
      <c r="AK64" s="53" t="n"/>
      <c r="AL64" s="53">
        <f>AJ64*I64</f>
        <v/>
      </c>
      <c r="AM64" s="93" t="n"/>
      <c r="AN64" s="93" t="n"/>
      <c r="AO64" s="93" t="n"/>
      <c r="AP64" s="94" t="n"/>
      <c r="AQ64" s="94" t="n"/>
      <c r="AR64" s="94" t="n"/>
      <c r="AS64" s="95" t="n"/>
      <c r="AT64" s="95" t="n"/>
      <c r="AU64" s="95" t="n"/>
      <c r="AV64" s="95" t="n"/>
      <c r="AW64" s="95" t="n"/>
      <c r="AX64" s="95" t="n"/>
      <c r="AY64" s="95" t="n"/>
      <c r="AZ64" s="95" t="n"/>
      <c r="BA64" s="95" t="n"/>
      <c r="BB64" s="95" t="n"/>
      <c r="BC64" s="95" t="n"/>
      <c r="BD64" s="96" t="n"/>
      <c r="BE64" s="53">
        <f>W64</f>
        <v/>
      </c>
      <c r="BF64" s="53">
        <f>X64</f>
        <v/>
      </c>
      <c r="BG64" s="53" t="n"/>
      <c r="BH64" s="51">
        <f>$W$62+$X$62+$AF$62+$BJ$62+0.07</f>
        <v/>
      </c>
      <c r="BI64" s="53">
        <f>AJ64+AS64+AT64</f>
        <v/>
      </c>
      <c r="BJ64" s="53">
        <f>T64*$BJ$62</f>
        <v/>
      </c>
      <c r="BK64" s="53">
        <f>T64*$BK$62</f>
        <v/>
      </c>
      <c r="BL64" s="53">
        <f>BE64+BF64+AL64+BJ64+BK64+AD64+AF64</f>
        <v/>
      </c>
      <c r="BM64" s="49">
        <f>(T64-BL64)</f>
        <v/>
      </c>
    </row>
    <row r="65" ht="15.75" customHeight="1" s="218">
      <c r="A65" s="74" t="n">
        <v>59</v>
      </c>
      <c r="B65" s="144">
        <f>BOM!B65</f>
        <v/>
      </c>
      <c r="C65" s="144">
        <f>BOM!C65</f>
        <v/>
      </c>
      <c r="D65" s="144">
        <f>BOM!D65</f>
        <v/>
      </c>
      <c r="E65" s="144">
        <f>BOM!E65</f>
        <v/>
      </c>
      <c r="F65" s="149">
        <f>BOM!F65</f>
        <v/>
      </c>
      <c r="G65" s="49">
        <f>BOM!G65</f>
        <v/>
      </c>
      <c r="H65" s="49">
        <f>BOM!H65</f>
        <v/>
      </c>
      <c r="I65" s="144">
        <f>BOM!I65</f>
        <v/>
      </c>
      <c r="J65" s="146">
        <f>BOM!J65</f>
        <v/>
      </c>
      <c r="K65" s="146">
        <f>BOM!K65</f>
        <v/>
      </c>
      <c r="L65" s="146">
        <f>BOM!L65</f>
        <v/>
      </c>
      <c r="M65" s="150">
        <f>BOM!M65</f>
        <v/>
      </c>
      <c r="N65" s="150">
        <f>BOM!N65</f>
        <v/>
      </c>
      <c r="O65" s="150">
        <f>BOM!O65</f>
        <v/>
      </c>
      <c r="P65" s="150">
        <f>BOM!P65</f>
        <v/>
      </c>
      <c r="Q65" s="46">
        <f>$F$97</f>
        <v/>
      </c>
      <c r="R65" s="46">
        <f>$F$98</f>
        <v/>
      </c>
      <c r="S65" s="48">
        <f>U65-(U65*R65)</f>
        <v/>
      </c>
      <c r="T65" s="48">
        <f>S65*I65</f>
        <v/>
      </c>
      <c r="U65" s="48">
        <f>(AJ65)/(1-(BH65+Q65))</f>
        <v/>
      </c>
      <c r="V65" s="48">
        <f>U65*I65</f>
        <v/>
      </c>
      <c r="W65" s="49">
        <f>T65*$W$62</f>
        <v/>
      </c>
      <c r="X65" s="49">
        <f>T65*$X$62</f>
        <v/>
      </c>
      <c r="Y65" s="90" t="n"/>
      <c r="Z65" s="91" t="n"/>
      <c r="AA65" s="91" t="n"/>
      <c r="AB65" s="91" t="n"/>
      <c r="AC65" s="91" t="n"/>
      <c r="AD65" s="91" t="n"/>
      <c r="AE65" s="92" t="n"/>
      <c r="AF65" s="49">
        <f>T65*$AF$62</f>
        <v/>
      </c>
      <c r="AG65" s="49" t="n"/>
      <c r="AH65" s="82" t="n"/>
      <c r="AI65" s="53">
        <f>IF(K65="SIM",(J65*$F$103),J65)</f>
        <v/>
      </c>
      <c r="AJ65" s="53">
        <f>IF(L65="SIM",(AI65*$F$101),AI65)</f>
        <v/>
      </c>
      <c r="AK65" s="53" t="n"/>
      <c r="AL65" s="53">
        <f>AJ65*I65</f>
        <v/>
      </c>
      <c r="AM65" s="93" t="n"/>
      <c r="AN65" s="93" t="n"/>
      <c r="AO65" s="93" t="n"/>
      <c r="AP65" s="94" t="n"/>
      <c r="AQ65" s="94" t="n"/>
      <c r="AR65" s="94" t="n"/>
      <c r="AS65" s="95" t="n"/>
      <c r="AT65" s="95" t="n"/>
      <c r="AU65" s="95" t="n"/>
      <c r="AV65" s="95" t="n"/>
      <c r="AW65" s="95" t="n"/>
      <c r="AX65" s="95" t="n"/>
      <c r="AY65" s="95" t="n"/>
      <c r="AZ65" s="95" t="n"/>
      <c r="BA65" s="95" t="n"/>
      <c r="BB65" s="95" t="n"/>
      <c r="BC65" s="95" t="n"/>
      <c r="BD65" s="96" t="n"/>
      <c r="BE65" s="53">
        <f>W65</f>
        <v/>
      </c>
      <c r="BF65" s="53">
        <f>X65</f>
        <v/>
      </c>
      <c r="BG65" s="53" t="n"/>
      <c r="BH65" s="51">
        <f>$W$62+$X$62+$AF$62+$BJ$62+0.07</f>
        <v/>
      </c>
      <c r="BI65" s="53">
        <f>AJ65+AS65+AT65</f>
        <v/>
      </c>
      <c r="BJ65" s="53">
        <f>T65*$BJ$62</f>
        <v/>
      </c>
      <c r="BK65" s="53">
        <f>T65*$BK$62</f>
        <v/>
      </c>
      <c r="BL65" s="53">
        <f>BE65+BF65+AL65+BJ65+BK65+AD65+AF65</f>
        <v/>
      </c>
      <c r="BM65" s="49">
        <f>(T65-BL65)</f>
        <v/>
      </c>
    </row>
    <row r="66" ht="15.75" customHeight="1" s="218">
      <c r="A66" s="74" t="n">
        <v>60</v>
      </c>
      <c r="B66" s="144">
        <f>BOM!B66</f>
        <v/>
      </c>
      <c r="C66" s="144">
        <f>BOM!C66</f>
        <v/>
      </c>
      <c r="D66" s="144">
        <f>BOM!D66</f>
        <v/>
      </c>
      <c r="E66" s="144">
        <f>BOM!E66</f>
        <v/>
      </c>
      <c r="F66" s="149">
        <f>BOM!F66</f>
        <v/>
      </c>
      <c r="G66" s="49">
        <f>BOM!G66</f>
        <v/>
      </c>
      <c r="H66" s="49">
        <f>BOM!H66</f>
        <v/>
      </c>
      <c r="I66" s="144">
        <f>BOM!I66</f>
        <v/>
      </c>
      <c r="J66" s="146">
        <f>BOM!J66</f>
        <v/>
      </c>
      <c r="K66" s="146">
        <f>BOM!K66</f>
        <v/>
      </c>
      <c r="L66" s="146">
        <f>BOM!L66</f>
        <v/>
      </c>
      <c r="M66" s="150">
        <f>BOM!M66</f>
        <v/>
      </c>
      <c r="N66" s="150">
        <f>BOM!N66</f>
        <v/>
      </c>
      <c r="O66" s="150">
        <f>BOM!O66</f>
        <v/>
      </c>
      <c r="P66" s="150">
        <f>BOM!P66</f>
        <v/>
      </c>
      <c r="Q66" s="46">
        <f>$F$97</f>
        <v/>
      </c>
      <c r="R66" s="46">
        <f>$F$98</f>
        <v/>
      </c>
      <c r="S66" s="48">
        <f>U66-(U66*R66)</f>
        <v/>
      </c>
      <c r="T66" s="48">
        <f>S66*I66</f>
        <v/>
      </c>
      <c r="U66" s="48">
        <f>(AJ66)/(1-(BH66+Q66))</f>
        <v/>
      </c>
      <c r="V66" s="48">
        <f>U66*I66</f>
        <v/>
      </c>
      <c r="W66" s="49">
        <f>T66*$W$62</f>
        <v/>
      </c>
      <c r="X66" s="49">
        <f>T66*$X$62</f>
        <v/>
      </c>
      <c r="Y66" s="90" t="n"/>
      <c r="Z66" s="91" t="n"/>
      <c r="AA66" s="91" t="n"/>
      <c r="AB66" s="91" t="n"/>
      <c r="AC66" s="91" t="n"/>
      <c r="AD66" s="91" t="n"/>
      <c r="AE66" s="92" t="n"/>
      <c r="AF66" s="49">
        <f>T66*$AF$62</f>
        <v/>
      </c>
      <c r="AG66" s="49" t="n"/>
      <c r="AH66" s="82" t="n"/>
      <c r="AI66" s="53">
        <f>IF(K66="SIM",(J66*$F$103),J66)</f>
        <v/>
      </c>
      <c r="AJ66" s="53">
        <f>IF(L66="SIM",(AI66*$F$101),AI66)</f>
        <v/>
      </c>
      <c r="AK66" s="53" t="n"/>
      <c r="AL66" s="53">
        <f>AJ66*I66</f>
        <v/>
      </c>
      <c r="AM66" s="93" t="n"/>
      <c r="AN66" s="93" t="n"/>
      <c r="AO66" s="93" t="n"/>
      <c r="AP66" s="94" t="n"/>
      <c r="AQ66" s="94" t="n"/>
      <c r="AR66" s="94" t="n"/>
      <c r="AS66" s="95" t="n"/>
      <c r="AT66" s="95" t="n"/>
      <c r="AU66" s="95" t="n"/>
      <c r="AV66" s="95" t="n"/>
      <c r="AW66" s="95" t="n"/>
      <c r="AX66" s="95" t="n"/>
      <c r="AY66" s="95" t="n"/>
      <c r="AZ66" s="95" t="n"/>
      <c r="BA66" s="95" t="n"/>
      <c r="BB66" s="95" t="n"/>
      <c r="BC66" s="95" t="n"/>
      <c r="BD66" s="96" t="n"/>
      <c r="BE66" s="53">
        <f>W66</f>
        <v/>
      </c>
      <c r="BF66" s="53">
        <f>X66</f>
        <v/>
      </c>
      <c r="BG66" s="53" t="n"/>
      <c r="BH66" s="51">
        <f>$W$62+$X$62+$AF$62+$BJ$62+0.07</f>
        <v/>
      </c>
      <c r="BI66" s="53">
        <f>AJ66+AS66+AT66</f>
        <v/>
      </c>
      <c r="BJ66" s="53">
        <f>T66*$BJ$62</f>
        <v/>
      </c>
      <c r="BK66" s="53">
        <f>T66*$BK$62</f>
        <v/>
      </c>
      <c r="BL66" s="53">
        <f>BE66+BF66+AL66+BJ66+BK66+AD66+AF66</f>
        <v/>
      </c>
      <c r="BM66" s="49">
        <f>(T66-BL66)</f>
        <v/>
      </c>
    </row>
    <row r="67" ht="15.75" customHeight="1" s="218">
      <c r="A67" s="74" t="n">
        <v>61</v>
      </c>
      <c r="B67" s="144">
        <f>BOM!B67</f>
        <v/>
      </c>
      <c r="C67" s="144">
        <f>BOM!C67</f>
        <v/>
      </c>
      <c r="D67" s="144">
        <f>BOM!D67</f>
        <v/>
      </c>
      <c r="E67" s="144">
        <f>BOM!E67</f>
        <v/>
      </c>
      <c r="F67" s="149">
        <f>BOM!F67</f>
        <v/>
      </c>
      <c r="G67" s="49">
        <f>BOM!G67</f>
        <v/>
      </c>
      <c r="H67" s="49">
        <f>BOM!H67</f>
        <v/>
      </c>
      <c r="I67" s="144">
        <f>BOM!I67</f>
        <v/>
      </c>
      <c r="J67" s="146">
        <f>BOM!J67</f>
        <v/>
      </c>
      <c r="K67" s="146">
        <f>BOM!K67</f>
        <v/>
      </c>
      <c r="L67" s="146">
        <f>BOM!L67</f>
        <v/>
      </c>
      <c r="M67" s="150">
        <f>BOM!M67</f>
        <v/>
      </c>
      <c r="N67" s="150">
        <f>BOM!N67</f>
        <v/>
      </c>
      <c r="O67" s="150">
        <f>BOM!O67</f>
        <v/>
      </c>
      <c r="P67" s="150">
        <f>BOM!P67</f>
        <v/>
      </c>
      <c r="Q67" s="46">
        <f>$F$97</f>
        <v/>
      </c>
      <c r="R67" s="46">
        <f>$F$98</f>
        <v/>
      </c>
      <c r="S67" s="48">
        <f>U67-(U67*R67)</f>
        <v/>
      </c>
      <c r="T67" s="48">
        <f>S67*I67</f>
        <v/>
      </c>
      <c r="U67" s="48">
        <f>(AJ67)/(1-(BH67+Q67))</f>
        <v/>
      </c>
      <c r="V67" s="48">
        <f>U67*I67</f>
        <v/>
      </c>
      <c r="W67" s="49">
        <f>T67*$W$62</f>
        <v/>
      </c>
      <c r="X67" s="49">
        <f>T67*$X$62</f>
        <v/>
      </c>
      <c r="Y67" s="90" t="n"/>
      <c r="Z67" s="91" t="n"/>
      <c r="AA67" s="91" t="n"/>
      <c r="AB67" s="91" t="n"/>
      <c r="AC67" s="91" t="n"/>
      <c r="AD67" s="91" t="n"/>
      <c r="AE67" s="92" t="n"/>
      <c r="AF67" s="49">
        <f>T67*$AF$62</f>
        <v/>
      </c>
      <c r="AG67" s="49" t="n"/>
      <c r="AH67" s="82" t="n"/>
      <c r="AI67" s="53">
        <f>IF(K67="SIM",(J67*$F$103),J67)</f>
        <v/>
      </c>
      <c r="AJ67" s="53">
        <f>IF(L67="SIM",(AI67*$F$101),AI67)</f>
        <v/>
      </c>
      <c r="AK67" s="53" t="n"/>
      <c r="AL67" s="53">
        <f>AJ67*I67</f>
        <v/>
      </c>
      <c r="AM67" s="93" t="n"/>
      <c r="AN67" s="93" t="n"/>
      <c r="AO67" s="93" t="n"/>
      <c r="AP67" s="94" t="n"/>
      <c r="AQ67" s="94" t="n"/>
      <c r="AR67" s="94" t="n"/>
      <c r="AS67" s="95" t="n"/>
      <c r="AT67" s="95" t="n"/>
      <c r="AU67" s="95" t="n"/>
      <c r="AV67" s="95" t="n"/>
      <c r="AW67" s="95" t="n"/>
      <c r="AX67" s="95" t="n"/>
      <c r="AY67" s="95" t="n"/>
      <c r="AZ67" s="95" t="n"/>
      <c r="BA67" s="95" t="n"/>
      <c r="BB67" s="95" t="n"/>
      <c r="BC67" s="95" t="n"/>
      <c r="BD67" s="96" t="n"/>
      <c r="BE67" s="53">
        <f>W67</f>
        <v/>
      </c>
      <c r="BF67" s="53">
        <f>X67</f>
        <v/>
      </c>
      <c r="BG67" s="53" t="n"/>
      <c r="BH67" s="51">
        <f>$W$62+$X$62+$AF$62+$BJ$62+0.07</f>
        <v/>
      </c>
      <c r="BI67" s="53">
        <f>AJ67+AS67+AT67</f>
        <v/>
      </c>
      <c r="BJ67" s="53">
        <f>T67*$BJ$62</f>
        <v/>
      </c>
      <c r="BK67" s="53">
        <f>T67*$BK$62</f>
        <v/>
      </c>
      <c r="BL67" s="53">
        <f>BE67+BF67+AL67+BJ67+BK67+AD67+AF67</f>
        <v/>
      </c>
      <c r="BM67" s="49">
        <f>(T67-BL67)</f>
        <v/>
      </c>
    </row>
    <row r="68" ht="15.75" customHeight="1" s="218">
      <c r="A68" s="74" t="n">
        <v>62</v>
      </c>
      <c r="B68" s="144">
        <f>BOM!B68</f>
        <v/>
      </c>
      <c r="C68" s="144">
        <f>BOM!C68</f>
        <v/>
      </c>
      <c r="D68" s="144">
        <f>BOM!D68</f>
        <v/>
      </c>
      <c r="E68" s="144">
        <f>BOM!E68</f>
        <v/>
      </c>
      <c r="F68" s="149">
        <f>BOM!F68</f>
        <v/>
      </c>
      <c r="G68" s="49">
        <f>BOM!G68</f>
        <v/>
      </c>
      <c r="H68" s="49">
        <f>BOM!H68</f>
        <v/>
      </c>
      <c r="I68" s="144">
        <f>I9</f>
        <v/>
      </c>
      <c r="J68" s="146">
        <f>BOM!J68</f>
        <v/>
      </c>
      <c r="K68" s="146">
        <f>BOM!K68</f>
        <v/>
      </c>
      <c r="L68" s="146">
        <f>BOM!L68</f>
        <v/>
      </c>
      <c r="M68" s="150">
        <f>BOM!M68</f>
        <v/>
      </c>
      <c r="N68" s="150">
        <f>BOM!N68</f>
        <v/>
      </c>
      <c r="O68" s="150">
        <f>BOM!O68</f>
        <v/>
      </c>
      <c r="P68" s="150">
        <f>BOM!P68</f>
        <v/>
      </c>
      <c r="Q68" s="46">
        <f>$F$97</f>
        <v/>
      </c>
      <c r="R68" s="46">
        <f>$F$98</f>
        <v/>
      </c>
      <c r="S68" s="48">
        <f>U68-(U68*R68)</f>
        <v/>
      </c>
      <c r="T68" s="48">
        <f>S68*I68</f>
        <v/>
      </c>
      <c r="U68" s="48">
        <f>(AJ68)/(1-(BH68+Q68))</f>
        <v/>
      </c>
      <c r="V68" s="48">
        <f>U68*I68</f>
        <v/>
      </c>
      <c r="W68" s="49">
        <f>T68*$W$62</f>
        <v/>
      </c>
      <c r="X68" s="49">
        <f>T68*$X$62</f>
        <v/>
      </c>
      <c r="Y68" s="90" t="n"/>
      <c r="Z68" s="91" t="n"/>
      <c r="AA68" s="91" t="n"/>
      <c r="AB68" s="91" t="n"/>
      <c r="AC68" s="91" t="n"/>
      <c r="AD68" s="91" t="n"/>
      <c r="AE68" s="92" t="n"/>
      <c r="AF68" s="49">
        <f>T68*$AF$62</f>
        <v/>
      </c>
      <c r="AG68" s="49" t="n"/>
      <c r="AH68" s="82" t="n"/>
      <c r="AI68" s="53">
        <f>IF(K68="SIM",(J68*$F$103),J68)</f>
        <v/>
      </c>
      <c r="AJ68" s="53">
        <f>IF(L68="SIM",(AI68*$F$101),AI68)</f>
        <v/>
      </c>
      <c r="AK68" s="53" t="n"/>
      <c r="AL68" s="53">
        <f>AJ68*I68</f>
        <v/>
      </c>
      <c r="AM68" s="93" t="n"/>
      <c r="AN68" s="93" t="n"/>
      <c r="AO68" s="93" t="n"/>
      <c r="AP68" s="94" t="n"/>
      <c r="AQ68" s="94" t="n"/>
      <c r="AR68" s="94" t="n"/>
      <c r="AS68" s="95" t="n"/>
      <c r="AT68" s="95" t="n"/>
      <c r="AU68" s="95" t="n"/>
      <c r="AV68" s="95" t="n"/>
      <c r="AW68" s="95" t="n"/>
      <c r="AX68" s="95" t="n"/>
      <c r="AY68" s="95" t="n"/>
      <c r="AZ68" s="95" t="n"/>
      <c r="BA68" s="95" t="n"/>
      <c r="BB68" s="95" t="n"/>
      <c r="BC68" s="95" t="n"/>
      <c r="BD68" s="96" t="n"/>
      <c r="BE68" s="53">
        <f>W68</f>
        <v/>
      </c>
      <c r="BF68" s="53">
        <f>X68</f>
        <v/>
      </c>
      <c r="BG68" s="53" t="n"/>
      <c r="BH68" s="51">
        <f>$W$62+$X$62+$AF$62+$BJ$62+0.07</f>
        <v/>
      </c>
      <c r="BI68" s="53">
        <f>AJ68+AS68+AT68</f>
        <v/>
      </c>
      <c r="BJ68" s="53">
        <f>T68*$BJ$62</f>
        <v/>
      </c>
      <c r="BK68" s="53">
        <f>T68*$BK$62</f>
        <v/>
      </c>
      <c r="BL68" s="53">
        <f>BE68+BF68+AL68+BJ68+BK68+AD68+AF68</f>
        <v/>
      </c>
      <c r="BM68" s="49">
        <f>(T68-BL68)</f>
        <v/>
      </c>
    </row>
    <row r="69" ht="15.75" customHeight="1" s="218">
      <c r="A69" s="74" t="n">
        <v>63</v>
      </c>
      <c r="B69" s="144">
        <f>BOM!B69</f>
        <v/>
      </c>
      <c r="C69" s="144">
        <f>BOM!C69</f>
        <v/>
      </c>
      <c r="D69" s="144">
        <f>BOM!D69</f>
        <v/>
      </c>
      <c r="E69" s="144">
        <f>BOM!E69</f>
        <v/>
      </c>
      <c r="F69" s="149">
        <f>BOM!F69</f>
        <v/>
      </c>
      <c r="G69" s="49">
        <f>BOM!G69</f>
        <v/>
      </c>
      <c r="H69" s="49">
        <f>BOM!H69</f>
        <v/>
      </c>
      <c r="I69" s="144">
        <f>BOM!I69</f>
        <v/>
      </c>
      <c r="J69" s="146">
        <f>BOM!J69</f>
        <v/>
      </c>
      <c r="K69" s="146">
        <f>BOM!K69</f>
        <v/>
      </c>
      <c r="L69" s="146">
        <f>BOM!L69</f>
        <v/>
      </c>
      <c r="M69" s="150">
        <f>BOM!M69</f>
        <v/>
      </c>
      <c r="N69" s="150">
        <f>BOM!N69</f>
        <v/>
      </c>
      <c r="O69" s="150">
        <f>BOM!O69</f>
        <v/>
      </c>
      <c r="P69" s="150">
        <f>BOM!P69</f>
        <v/>
      </c>
      <c r="Q69" s="46">
        <f>$F$97</f>
        <v/>
      </c>
      <c r="R69" s="46">
        <f>$F$98</f>
        <v/>
      </c>
      <c r="S69" s="48">
        <f>U69-(U69*R69)</f>
        <v/>
      </c>
      <c r="T69" s="48">
        <f>S69*I69</f>
        <v/>
      </c>
      <c r="U69" s="48">
        <f>(AJ69)/(1-(BH69+Q69))</f>
        <v/>
      </c>
      <c r="V69" s="48">
        <f>U69*I69</f>
        <v/>
      </c>
      <c r="W69" s="49">
        <f>T69*$W$62</f>
        <v/>
      </c>
      <c r="X69" s="49">
        <f>T69*$X$62</f>
        <v/>
      </c>
      <c r="Y69" s="100" t="n"/>
      <c r="Z69" s="101" t="n"/>
      <c r="AA69" s="101" t="n"/>
      <c r="AB69" s="101" t="n"/>
      <c r="AC69" s="101" t="n"/>
      <c r="AD69" s="101" t="n"/>
      <c r="AE69" s="102" t="n"/>
      <c r="AF69" s="49">
        <f>T69*$AF$62</f>
        <v/>
      </c>
      <c r="AG69" s="49" t="n"/>
      <c r="AH69" s="82" t="n"/>
      <c r="AI69" s="53">
        <f>IF(K69="SIM",(J69*$F$103),J69)</f>
        <v/>
      </c>
      <c r="AJ69" s="53">
        <f>IF(L69="SIM",(AI69*$F$101),AI69)</f>
        <v/>
      </c>
      <c r="AK69" s="53" t="n"/>
      <c r="AL69" s="53">
        <f>AJ69*I69</f>
        <v/>
      </c>
      <c r="AM69" s="103" t="n"/>
      <c r="AN69" s="103" t="n"/>
      <c r="AO69" s="103" t="n"/>
      <c r="AP69" s="104" t="n"/>
      <c r="AQ69" s="104" t="n"/>
      <c r="AR69" s="104" t="n"/>
      <c r="AS69" s="105" t="n"/>
      <c r="AT69" s="105" t="n"/>
      <c r="AU69" s="105" t="n"/>
      <c r="AV69" s="105" t="n"/>
      <c r="AW69" s="105" t="n"/>
      <c r="AX69" s="105" t="n"/>
      <c r="AY69" s="105" t="n"/>
      <c r="AZ69" s="105" t="n"/>
      <c r="BA69" s="105" t="n"/>
      <c r="BB69" s="105" t="n"/>
      <c r="BC69" s="105" t="n"/>
      <c r="BD69" s="106" t="n"/>
      <c r="BE69" s="53">
        <f>W69</f>
        <v/>
      </c>
      <c r="BF69" s="53">
        <f>X69</f>
        <v/>
      </c>
      <c r="BG69" s="53" t="n"/>
      <c r="BH69" s="51">
        <f>$W$62+$X$62+$AF$62+$BJ$62+0.07</f>
        <v/>
      </c>
      <c r="BI69" s="53">
        <f>AJ69+AS69+AT69</f>
        <v/>
      </c>
      <c r="BJ69" s="53">
        <f>T69*$BJ$62</f>
        <v/>
      </c>
      <c r="BK69" s="53">
        <f>T69*$BK$62</f>
        <v/>
      </c>
      <c r="BL69" s="53">
        <f>BE69+BF69+AL69+BJ69+BK69+AD69+AF69</f>
        <v/>
      </c>
      <c r="BM69" s="49">
        <f>(T69-BL69)</f>
        <v/>
      </c>
    </row>
    <row r="70" ht="15.75" customHeight="1" s="218">
      <c r="A70" s="26" t="n"/>
      <c r="B70" s="26" t="n"/>
      <c r="C70" s="26" t="n"/>
      <c r="D70" s="26" t="n"/>
      <c r="E70" s="27" t="n"/>
      <c r="F70" s="26" t="inlineStr">
        <is>
          <t>SERVIÇOS</t>
        </is>
      </c>
      <c r="G70" s="28" t="n"/>
      <c r="H70" s="26" t="n"/>
      <c r="I70" s="26" t="inlineStr">
        <is>
          <t>Qde</t>
        </is>
      </c>
      <c r="J70" s="29" t="n"/>
      <c r="K70" s="107" t="n"/>
      <c r="L70" s="107" t="n"/>
      <c r="M70" s="108" t="n"/>
      <c r="N70" s="108" t="n"/>
      <c r="O70" s="108" t="n"/>
      <c r="P70" s="108" t="n"/>
      <c r="Q70" s="27" t="n"/>
      <c r="R70" s="27" t="n"/>
      <c r="S70" s="20" t="inlineStr">
        <is>
          <t>Preço Unitário c/ Desconto</t>
        </is>
      </c>
      <c r="T70" s="20" t="inlineStr">
        <is>
          <t>Preço Total c/ Desconto</t>
        </is>
      </c>
      <c r="U70" s="27" t="inlineStr">
        <is>
          <t>Preço Unitário</t>
        </is>
      </c>
      <c r="V70" s="30" t="n"/>
      <c r="W70" s="31" t="n">
        <v>0.0165</v>
      </c>
      <c r="X70" s="31" t="n">
        <v>0.076</v>
      </c>
      <c r="Y70" s="32" t="n"/>
      <c r="Z70" s="32" t="n"/>
      <c r="AA70" s="32" t="n"/>
      <c r="AB70" s="32" t="n"/>
      <c r="AC70" s="31">
        <f t="array" ref="AC70">VLOOKUP(Y70&amp;Z70&amp;AA70&amp;AB70,Variáveis!$O$2:$S$300&amp;Variáveis!$P$2:$T$300&amp;Variáveis!$Q$2:$U$300&amp;Variáveis!$R$2:$V$300,5,FALSE)</f>
        <v/>
      </c>
      <c r="AD70" s="31" t="n"/>
      <c r="AE70" s="33" t="n"/>
      <c r="AF70" s="33" t="n">
        <v>0.02</v>
      </c>
      <c r="AG70" s="33" t="n"/>
      <c r="AH70" s="27" t="n"/>
      <c r="AI70" s="29" t="n"/>
      <c r="AJ70" s="29" t="n"/>
      <c r="AK70" s="29" t="n"/>
      <c r="AL70" s="29" t="n"/>
      <c r="AM70" s="29" t="n"/>
      <c r="AN70" s="29" t="n"/>
      <c r="AO70" s="29" t="n"/>
      <c r="AP70" s="29" t="n"/>
      <c r="AQ70" s="29" t="n"/>
      <c r="AR70" s="29">
        <f t="array" ref="AR70">VLOOKUP(M70&amp;N70&amp;O70&amp;P70,Variáveis!$A$2:$E$240&amp;Variáveis!$B$2:$F$240&amp;Variáveis!$C$2:$G$240&amp;Variáveis!$D$2:$H$240,5,FALSE)</f>
        <v/>
      </c>
      <c r="AS70" s="29" t="n"/>
      <c r="AT70" s="29" t="n"/>
      <c r="AU70" s="29" t="n"/>
      <c r="AV70" s="29" t="n"/>
      <c r="AW70" s="29" t="n"/>
      <c r="AX70" s="29" t="n"/>
      <c r="AY70" s="29" t="n"/>
      <c r="AZ70" s="29" t="n"/>
      <c r="BA70" s="29" t="n"/>
      <c r="BB70" s="29" t="n"/>
      <c r="BC70" s="29" t="n"/>
      <c r="BD70" s="73" t="n"/>
      <c r="BE70" s="29" t="n"/>
      <c r="BF70" s="29" t="n"/>
      <c r="BG70" s="29" t="n"/>
      <c r="BH70" s="29" t="n"/>
      <c r="BI70" s="29" t="n"/>
      <c r="BJ70" s="31" t="n">
        <v>0.0288</v>
      </c>
      <c r="BK70" s="31">
        <f>BK4</f>
        <v/>
      </c>
      <c r="BL70" s="29" t="n"/>
      <c r="BM70" s="31" t="n"/>
    </row>
    <row r="71" ht="15.75" customHeight="1" s="218">
      <c r="A71" s="74" t="n"/>
      <c r="B71" s="74" t="n"/>
      <c r="C71" s="74" t="n"/>
      <c r="D71" s="74" t="n"/>
      <c r="E71" s="70" t="n"/>
      <c r="F71" s="149">
        <f>BOM!F71</f>
        <v/>
      </c>
      <c r="G71" s="49">
        <f>BOM!G71</f>
        <v/>
      </c>
      <c r="H71" s="49">
        <f>BOM!H71</f>
        <v/>
      </c>
      <c r="I71" s="144">
        <f>BOM!I71</f>
        <v/>
      </c>
      <c r="J71" s="146">
        <f>BOM!J71</f>
        <v/>
      </c>
      <c r="K71" s="150">
        <f>BOM!K71</f>
        <v/>
      </c>
      <c r="L71" s="150">
        <f>BOM!L71</f>
        <v/>
      </c>
      <c r="M71" s="150">
        <f>BOM!M71</f>
        <v/>
      </c>
      <c r="N71" s="150">
        <f>BOM!N71</f>
        <v/>
      </c>
      <c r="O71" s="150">
        <f>BOM!O71</f>
        <v/>
      </c>
      <c r="P71" s="150">
        <f>BOM!P71</f>
        <v/>
      </c>
      <c r="Q71" s="46">
        <f>$F$97</f>
        <v/>
      </c>
      <c r="R71" s="46">
        <f>$F$98</f>
        <v/>
      </c>
      <c r="S71" s="48">
        <f>U71-(U71*R71)</f>
        <v/>
      </c>
      <c r="T71" s="48">
        <f>S71*I71</f>
        <v/>
      </c>
      <c r="U71" s="48">
        <f>(BI71)/(1-(BH71+Q71))</f>
        <v/>
      </c>
      <c r="V71" s="48">
        <f>U71*I71</f>
        <v/>
      </c>
      <c r="W71" s="49">
        <f>T71*$W$62</f>
        <v/>
      </c>
      <c r="X71" s="49">
        <f>T71*$X$62</f>
        <v/>
      </c>
      <c r="Y71" s="79">
        <f>M73</f>
        <v/>
      </c>
      <c r="Z71" s="80" t="n"/>
      <c r="AA71" s="80" t="n"/>
      <c r="AB71" s="80" t="n"/>
      <c r="AC71" s="80" t="n"/>
      <c r="AD71" s="80" t="n"/>
      <c r="AE71" s="81" t="n"/>
      <c r="AF71" s="49">
        <f>T71*$AF$62</f>
        <v/>
      </c>
      <c r="AG71" s="49" t="n"/>
      <c r="AH71" s="82" t="n"/>
      <c r="AI71" s="53">
        <f>J71</f>
        <v/>
      </c>
      <c r="AJ71" s="53">
        <f>AI71</f>
        <v/>
      </c>
      <c r="AK71" s="53" t="n"/>
      <c r="AL71" s="53">
        <f>AJ71*I71</f>
        <v/>
      </c>
      <c r="AM71" s="83" t="n"/>
      <c r="AN71" s="83" t="n"/>
      <c r="AO71" s="83" t="n"/>
      <c r="AP71" s="110" t="n"/>
      <c r="AQ71" s="110" t="n"/>
      <c r="AR71" s="110">
        <f t="array" ref="AR71">VLOOKUP(M71&amp;N71&amp;O71&amp;P71,Variáveis!$A$2:$E$240&amp;Variáveis!$B$2:$F$240&amp;Variáveis!$C$2:$G$240&amp;Variáveis!$D$2:$H$240,5,FALSE)</f>
        <v/>
      </c>
      <c r="AS71" s="111" t="n"/>
      <c r="AT71" s="111" t="n"/>
      <c r="AU71" s="111" t="n"/>
      <c r="AV71" s="111" t="n"/>
      <c r="AW71" s="111" t="n"/>
      <c r="AX71" s="111" t="n"/>
      <c r="AY71" s="111" t="n"/>
      <c r="AZ71" s="111" t="n"/>
      <c r="BA71" s="111" t="n"/>
      <c r="BB71" s="111" t="n"/>
      <c r="BC71" s="111" t="n"/>
      <c r="BD71" s="112" t="n"/>
      <c r="BE71" s="49">
        <f>W71</f>
        <v/>
      </c>
      <c r="BF71" s="49">
        <f>X71</f>
        <v/>
      </c>
      <c r="BG71" s="49" t="n"/>
      <c r="BH71" s="51">
        <f>$W$62+$X$62+$AF$62+$BJ$62+0.07</f>
        <v/>
      </c>
      <c r="BI71" s="53">
        <f>AJ71+AS71+AT71</f>
        <v/>
      </c>
      <c r="BJ71" s="53">
        <f>T71*$BJ$62</f>
        <v/>
      </c>
      <c r="BK71" s="53">
        <f>T71*$BK$62</f>
        <v/>
      </c>
      <c r="BL71" s="53">
        <f>BE71+BF71+AL71+BJ71+BK71+AD71+AF71</f>
        <v/>
      </c>
      <c r="BM71" s="49">
        <f>(T71-BL71)</f>
        <v/>
      </c>
    </row>
    <row r="72" ht="15.75" customHeight="1" s="218">
      <c r="A72" s="74" t="n"/>
      <c r="B72" s="74" t="n"/>
      <c r="C72" s="74" t="n"/>
      <c r="D72" s="74" t="n"/>
      <c r="E72" s="70" t="n"/>
      <c r="F72" s="149">
        <f>BOM!F72</f>
        <v/>
      </c>
      <c r="G72" s="49">
        <f>BOM!G72</f>
        <v/>
      </c>
      <c r="H72" s="49">
        <f>BOM!H72</f>
        <v/>
      </c>
      <c r="I72" s="144">
        <f>BOM!I72</f>
        <v/>
      </c>
      <c r="J72" s="146">
        <f>BOM!J72</f>
        <v/>
      </c>
      <c r="K72" s="150">
        <f>BOM!K72</f>
        <v/>
      </c>
      <c r="L72" s="150">
        <f>BOM!L72</f>
        <v/>
      </c>
      <c r="M72" s="150">
        <f>BOM!M72</f>
        <v/>
      </c>
      <c r="N72" s="150">
        <f>BOM!N72</f>
        <v/>
      </c>
      <c r="O72" s="150">
        <f>BOM!O72</f>
        <v/>
      </c>
      <c r="P72" s="150">
        <f>BOM!P72</f>
        <v/>
      </c>
      <c r="Q72" s="46">
        <f>$F$97</f>
        <v/>
      </c>
      <c r="R72" s="46">
        <f>$F$98</f>
        <v/>
      </c>
      <c r="S72" s="48">
        <f>U72-(U72*R72)</f>
        <v/>
      </c>
      <c r="T72" s="48">
        <f>S72*I72</f>
        <v/>
      </c>
      <c r="U72" s="48">
        <f>(BI72)/(1-(BH72+Q72))</f>
        <v/>
      </c>
      <c r="V72" s="48">
        <f>U72*I72</f>
        <v/>
      </c>
      <c r="W72" s="49">
        <f>T72*$W$62</f>
        <v/>
      </c>
      <c r="X72" s="49">
        <f>T72*$X$62</f>
        <v/>
      </c>
      <c r="Y72" s="90" t="n"/>
      <c r="Z72" s="91" t="n"/>
      <c r="AA72" s="91" t="n"/>
      <c r="AB72" s="91" t="n"/>
      <c r="AC72" s="91" t="n"/>
      <c r="AD72" s="91" t="n"/>
      <c r="AE72" s="92" t="n"/>
      <c r="AF72" s="49">
        <f>T72*$AF$62</f>
        <v/>
      </c>
      <c r="AG72" s="49" t="n"/>
      <c r="AH72" s="82" t="n"/>
      <c r="AI72" s="53">
        <f>J72</f>
        <v/>
      </c>
      <c r="AJ72" s="53">
        <f>AI72</f>
        <v/>
      </c>
      <c r="AK72" s="53" t="n"/>
      <c r="AL72" s="53">
        <f>AJ72*I72</f>
        <v/>
      </c>
      <c r="AM72" s="93" t="n"/>
      <c r="AN72" s="93" t="n"/>
      <c r="AO72" s="93" t="n"/>
      <c r="AP72" s="113" t="n"/>
      <c r="AQ72" s="113" t="n"/>
      <c r="AR72" s="113" t="n"/>
      <c r="AS72" s="114" t="n"/>
      <c r="AT72" s="114" t="n"/>
      <c r="AU72" s="114" t="n"/>
      <c r="AV72" s="114" t="n"/>
      <c r="AW72" s="114" t="n"/>
      <c r="AX72" s="114" t="n"/>
      <c r="AY72" s="114" t="n"/>
      <c r="AZ72" s="114" t="n"/>
      <c r="BA72" s="114" t="n"/>
      <c r="BB72" s="114" t="n"/>
      <c r="BC72" s="114" t="n"/>
      <c r="BD72" s="115" t="n"/>
      <c r="BE72" s="49">
        <f>W72</f>
        <v/>
      </c>
      <c r="BF72" s="49">
        <f>X72</f>
        <v/>
      </c>
      <c r="BG72" s="49" t="n"/>
      <c r="BH72" s="51">
        <f>$W$62+$X$62+$AF$62+$BJ$62+0.07</f>
        <v/>
      </c>
      <c r="BI72" s="53">
        <f>AJ72+AS72+AT72</f>
        <v/>
      </c>
      <c r="BJ72" s="53">
        <f>T72*$BJ$62</f>
        <v/>
      </c>
      <c r="BK72" s="53">
        <f>T72*$BK$62</f>
        <v/>
      </c>
      <c r="BL72" s="53">
        <f>BE72+BF72+AL72+BJ72+BK72+AD72+AF72</f>
        <v/>
      </c>
      <c r="BM72" s="49">
        <f>(T72-BL72)</f>
        <v/>
      </c>
    </row>
    <row r="73" ht="15.75" customHeight="1" s="218">
      <c r="A73" s="74" t="n"/>
      <c r="B73" s="74" t="n"/>
      <c r="C73" s="74" t="n"/>
      <c r="D73" s="74" t="n"/>
      <c r="E73" s="70" t="n"/>
      <c r="F73" s="149">
        <f>BOM!F73</f>
        <v/>
      </c>
      <c r="G73" s="49">
        <f>BOM!G73</f>
        <v/>
      </c>
      <c r="H73" s="49">
        <f>BOM!H73</f>
        <v/>
      </c>
      <c r="I73" s="144">
        <f>BOM!I73</f>
        <v/>
      </c>
      <c r="J73" s="146">
        <f>BOM!J73</f>
        <v/>
      </c>
      <c r="K73" s="150">
        <f>BOM!K73</f>
        <v/>
      </c>
      <c r="L73" s="150">
        <f>BOM!L73</f>
        <v/>
      </c>
      <c r="M73" s="150">
        <f>BOM!M73</f>
        <v/>
      </c>
      <c r="N73" s="150">
        <f>BOM!N73</f>
        <v/>
      </c>
      <c r="O73" s="150">
        <f>BOM!O73</f>
        <v/>
      </c>
      <c r="P73" s="150">
        <f>BOM!P73</f>
        <v/>
      </c>
      <c r="Q73" s="46">
        <f>$F$97</f>
        <v/>
      </c>
      <c r="R73" s="46">
        <f>$F$98</f>
        <v/>
      </c>
      <c r="S73" s="48">
        <f>U73-(U73*R73)</f>
        <v/>
      </c>
      <c r="T73" s="48">
        <f>S73*I73</f>
        <v/>
      </c>
      <c r="U73" s="48">
        <f>(BI73)/(1-(BH73+Q73))</f>
        <v/>
      </c>
      <c r="V73" s="48">
        <f>U73*I73</f>
        <v/>
      </c>
      <c r="W73" s="49">
        <f>T73*$W$62</f>
        <v/>
      </c>
      <c r="X73" s="49">
        <f>T73*$X$62</f>
        <v/>
      </c>
      <c r="Y73" s="90" t="n"/>
      <c r="Z73" s="91" t="n"/>
      <c r="AA73" s="91" t="n"/>
      <c r="AB73" s="91" t="n"/>
      <c r="AC73" s="91" t="n"/>
      <c r="AD73" s="91" t="n"/>
      <c r="AE73" s="92" t="n"/>
      <c r="AF73" s="49">
        <f>T73*$AF$62</f>
        <v/>
      </c>
      <c r="AG73" s="49" t="n"/>
      <c r="AH73" s="82" t="n"/>
      <c r="AI73" s="53">
        <f>J73</f>
        <v/>
      </c>
      <c r="AJ73" s="53">
        <f>AI73</f>
        <v/>
      </c>
      <c r="AK73" s="53" t="n"/>
      <c r="AL73" s="53">
        <f>AJ73*I73</f>
        <v/>
      </c>
      <c r="AM73" s="93" t="n"/>
      <c r="AN73" s="93" t="n"/>
      <c r="AO73" s="93" t="n"/>
      <c r="AP73" s="113" t="n"/>
      <c r="AQ73" s="113" t="n"/>
      <c r="AR73" s="113" t="n"/>
      <c r="AS73" s="114" t="n"/>
      <c r="AT73" s="114" t="n"/>
      <c r="AU73" s="114" t="n"/>
      <c r="AV73" s="114" t="n"/>
      <c r="AW73" s="114" t="n"/>
      <c r="AX73" s="114" t="n"/>
      <c r="AY73" s="114" t="n"/>
      <c r="AZ73" s="114" t="n"/>
      <c r="BA73" s="114" t="n"/>
      <c r="BB73" s="114" t="n"/>
      <c r="BC73" s="114" t="n"/>
      <c r="BD73" s="115" t="n"/>
      <c r="BE73" s="49">
        <f>W73</f>
        <v/>
      </c>
      <c r="BF73" s="49">
        <f>X73</f>
        <v/>
      </c>
      <c r="BG73" s="49" t="n"/>
      <c r="BH73" s="51">
        <f>$W$62+$X$62+$AF$62+$BJ$62+0.07</f>
        <v/>
      </c>
      <c r="BI73" s="53">
        <f>AJ73+AS73+AT73</f>
        <v/>
      </c>
      <c r="BJ73" s="53">
        <f>T73*$BJ$62</f>
        <v/>
      </c>
      <c r="BK73" s="53">
        <f>T73*$BK$62</f>
        <v/>
      </c>
      <c r="BL73" s="53">
        <f>BE73+BF73+AL73+BJ73+BK73+AD73+AF73</f>
        <v/>
      </c>
      <c r="BM73" s="49">
        <f>(T73-BL73)</f>
        <v/>
      </c>
    </row>
    <row r="74" ht="15.75" customHeight="1" s="218">
      <c r="A74" s="74" t="n"/>
      <c r="B74" s="74" t="n"/>
      <c r="C74" s="74" t="n"/>
      <c r="D74" s="74" t="n"/>
      <c r="E74" s="70" t="n"/>
      <c r="F74" s="149">
        <f>BOM!F74</f>
        <v/>
      </c>
      <c r="G74" s="49">
        <f>BOM!G74</f>
        <v/>
      </c>
      <c r="H74" s="49">
        <f>BOM!H74</f>
        <v/>
      </c>
      <c r="I74" s="144">
        <f>4*I5</f>
        <v/>
      </c>
      <c r="J74" s="146">
        <f>BOM!J74</f>
        <v/>
      </c>
      <c r="K74" s="150">
        <f>BOM!K74</f>
        <v/>
      </c>
      <c r="L74" s="150">
        <f>BOM!L74</f>
        <v/>
      </c>
      <c r="M74" s="150">
        <f>BOM!M74</f>
        <v/>
      </c>
      <c r="N74" s="150">
        <f>BOM!N74</f>
        <v/>
      </c>
      <c r="O74" s="150">
        <f>BOM!O74</f>
        <v/>
      </c>
      <c r="P74" s="150">
        <f>BOM!P74</f>
        <v/>
      </c>
      <c r="Q74" s="46">
        <f>$F$97</f>
        <v/>
      </c>
      <c r="R74" s="46">
        <f>$F$98</f>
        <v/>
      </c>
      <c r="S74" s="48">
        <f>U74-(U74*R74)</f>
        <v/>
      </c>
      <c r="T74" s="48">
        <f>S74*I74</f>
        <v/>
      </c>
      <c r="U74" s="48">
        <f>(BI74)/(1-(BH74+Q74))</f>
        <v/>
      </c>
      <c r="V74" s="48">
        <f>U74*I74</f>
        <v/>
      </c>
      <c r="W74" s="49">
        <f>T74*$W$62</f>
        <v/>
      </c>
      <c r="X74" s="49">
        <f>T74*$X$62</f>
        <v/>
      </c>
      <c r="Y74" s="90" t="n"/>
      <c r="Z74" s="91" t="n"/>
      <c r="AA74" s="91" t="n"/>
      <c r="AB74" s="91" t="n"/>
      <c r="AC74" s="91" t="n"/>
      <c r="AD74" s="91" t="n"/>
      <c r="AE74" s="92" t="n"/>
      <c r="AF74" s="49">
        <f>T74*$AF$62</f>
        <v/>
      </c>
      <c r="AG74" s="49" t="n"/>
      <c r="AH74" s="82" t="n"/>
      <c r="AI74" s="53">
        <f>J74</f>
        <v/>
      </c>
      <c r="AJ74" s="53">
        <f>AI74</f>
        <v/>
      </c>
      <c r="AK74" s="53" t="n"/>
      <c r="AL74" s="53">
        <f>AJ74*I74</f>
        <v/>
      </c>
      <c r="AM74" s="93" t="n"/>
      <c r="AN74" s="93" t="n"/>
      <c r="AO74" s="93" t="n"/>
      <c r="AP74" s="113" t="n"/>
      <c r="AQ74" s="113" t="n"/>
      <c r="AR74" s="113" t="n"/>
      <c r="AS74" s="114" t="n"/>
      <c r="AT74" s="114" t="n"/>
      <c r="AU74" s="114" t="n"/>
      <c r="AV74" s="114" t="n"/>
      <c r="AW74" s="114" t="n"/>
      <c r="AX74" s="114" t="n"/>
      <c r="AY74" s="114" t="n"/>
      <c r="AZ74" s="114" t="n"/>
      <c r="BA74" s="114" t="n"/>
      <c r="BB74" s="114" t="n"/>
      <c r="BC74" s="114" t="n"/>
      <c r="BD74" s="115" t="n"/>
      <c r="BE74" s="49">
        <f>W74</f>
        <v/>
      </c>
      <c r="BF74" s="49">
        <f>X74</f>
        <v/>
      </c>
      <c r="BG74" s="49" t="n"/>
      <c r="BH74" s="51">
        <f>$W$62+$X$62+$AF$62+$BJ$62+0.07</f>
        <v/>
      </c>
      <c r="BI74" s="53">
        <f>AJ74+AS74+AT74</f>
        <v/>
      </c>
      <c r="BJ74" s="53">
        <f>T74*$BJ$62</f>
        <v/>
      </c>
      <c r="BK74" s="53">
        <f>T74*$BK$62</f>
        <v/>
      </c>
      <c r="BL74" s="53">
        <f>BE74+BF74+AL74+BJ74+BK74+AD74+AF74</f>
        <v/>
      </c>
      <c r="BM74" s="49">
        <f>(T74-BL74)</f>
        <v/>
      </c>
    </row>
    <row r="75" ht="15.75" customHeight="1" s="218">
      <c r="A75" s="74" t="n"/>
      <c r="B75" s="74" t="n"/>
      <c r="C75" s="74" t="n"/>
      <c r="D75" s="74" t="n"/>
      <c r="E75" s="70" t="n"/>
      <c r="F75" s="149">
        <f>BOM!F75</f>
        <v/>
      </c>
      <c r="G75" s="49">
        <f>BOM!G75</f>
        <v/>
      </c>
      <c r="H75" s="49">
        <f>BOM!H75</f>
        <v/>
      </c>
      <c r="I75" s="144">
        <f>BOM!I75</f>
        <v/>
      </c>
      <c r="J75" s="146">
        <f>BOM!J75</f>
        <v/>
      </c>
      <c r="K75" s="150">
        <f>BOM!K75</f>
        <v/>
      </c>
      <c r="L75" s="150">
        <f>BOM!L75</f>
        <v/>
      </c>
      <c r="M75" s="150">
        <f>BOM!M75</f>
        <v/>
      </c>
      <c r="N75" s="150">
        <f>BOM!N75</f>
        <v/>
      </c>
      <c r="O75" s="150">
        <f>BOM!O75</f>
        <v/>
      </c>
      <c r="P75" s="150">
        <f>BOM!P75</f>
        <v/>
      </c>
      <c r="Q75" s="46">
        <f>$F$97</f>
        <v/>
      </c>
      <c r="R75" s="46">
        <f>$F$98</f>
        <v/>
      </c>
      <c r="S75" s="48">
        <f>U75-(U75*R75)</f>
        <v/>
      </c>
      <c r="T75" s="48">
        <f>S75*I75</f>
        <v/>
      </c>
      <c r="U75" s="48">
        <f>(BI75)/(1-(BH75+Q75))</f>
        <v/>
      </c>
      <c r="V75" s="48">
        <f>U75*I75</f>
        <v/>
      </c>
      <c r="W75" s="49">
        <f>T75*$W$62</f>
        <v/>
      </c>
      <c r="X75" s="49">
        <f>T75*$X$62</f>
        <v/>
      </c>
      <c r="Y75" s="90" t="n"/>
      <c r="Z75" s="91" t="n"/>
      <c r="AA75" s="91" t="n"/>
      <c r="AB75" s="91" t="n"/>
      <c r="AC75" s="91" t="n"/>
      <c r="AD75" s="91" t="n"/>
      <c r="AE75" s="92" t="n"/>
      <c r="AF75" s="49">
        <f>T75*$AF$62</f>
        <v/>
      </c>
      <c r="AG75" s="49" t="n"/>
      <c r="AH75" s="82" t="n"/>
      <c r="AI75" s="53">
        <f>J75</f>
        <v/>
      </c>
      <c r="AJ75" s="53">
        <f>AI75</f>
        <v/>
      </c>
      <c r="AK75" s="53" t="n"/>
      <c r="AL75" s="53">
        <f>AJ75*I75</f>
        <v/>
      </c>
      <c r="AM75" s="93" t="n"/>
      <c r="AN75" s="93" t="n"/>
      <c r="AO75" s="93" t="n"/>
      <c r="AP75" s="113" t="n"/>
      <c r="AQ75" s="113" t="n"/>
      <c r="AR75" s="113" t="n"/>
      <c r="AS75" s="114" t="n"/>
      <c r="AT75" s="114" t="n"/>
      <c r="AU75" s="114" t="n"/>
      <c r="AV75" s="114" t="n"/>
      <c r="AW75" s="114" t="n"/>
      <c r="AX75" s="114" t="n"/>
      <c r="AY75" s="114" t="n"/>
      <c r="AZ75" s="114" t="n"/>
      <c r="BA75" s="114" t="n"/>
      <c r="BB75" s="114" t="n"/>
      <c r="BC75" s="114" t="n"/>
      <c r="BD75" s="115" t="n"/>
      <c r="BE75" s="49">
        <f>W75</f>
        <v/>
      </c>
      <c r="BF75" s="49">
        <f>X75</f>
        <v/>
      </c>
      <c r="BG75" s="49" t="n"/>
      <c r="BH75" s="51">
        <f>$W$62+$X$62+$AF$62+$BJ$62+0.07</f>
        <v/>
      </c>
      <c r="BI75" s="53">
        <f>AJ75+AS75+AT75</f>
        <v/>
      </c>
      <c r="BJ75" s="53">
        <f>T75*$BJ$62</f>
        <v/>
      </c>
      <c r="BK75" s="53">
        <f>T75*$BK$62</f>
        <v/>
      </c>
      <c r="BL75" s="53">
        <f>BE75+BF75+AL75+BJ75+BK75+AD75+AF75</f>
        <v/>
      </c>
      <c r="BM75" s="49">
        <f>(T75-BL75)</f>
        <v/>
      </c>
    </row>
    <row r="76" ht="15.75" customHeight="1" s="218">
      <c r="A76" s="74" t="n"/>
      <c r="B76" s="74" t="n"/>
      <c r="C76" s="74" t="n"/>
      <c r="D76" s="74" t="n"/>
      <c r="E76" s="70" t="n"/>
      <c r="F76" s="149">
        <f>BOM!F76</f>
        <v/>
      </c>
      <c r="G76" s="49">
        <f>BOM!G76</f>
        <v/>
      </c>
      <c r="H76" s="49">
        <f>BOM!H76</f>
        <v/>
      </c>
      <c r="I76" s="144">
        <f>BOM!I76</f>
        <v/>
      </c>
      <c r="J76" s="146">
        <f>BOM!J76</f>
        <v/>
      </c>
      <c r="K76" s="150">
        <f>BOM!K76</f>
        <v/>
      </c>
      <c r="L76" s="150">
        <f>BOM!L76</f>
        <v/>
      </c>
      <c r="M76" s="150">
        <f>BOM!M76</f>
        <v/>
      </c>
      <c r="N76" s="150">
        <f>BOM!N76</f>
        <v/>
      </c>
      <c r="O76" s="150">
        <f>BOM!O76</f>
        <v/>
      </c>
      <c r="P76" s="150">
        <f>BOM!P76</f>
        <v/>
      </c>
      <c r="Q76" s="46">
        <f>$F$97</f>
        <v/>
      </c>
      <c r="R76" s="46">
        <f>$F$98</f>
        <v/>
      </c>
      <c r="S76" s="48">
        <f>U76-(U76*R76)</f>
        <v/>
      </c>
      <c r="T76" s="48">
        <f>S76*I76</f>
        <v/>
      </c>
      <c r="U76" s="48">
        <f>(BI76)/(1-(BH76+Q76))</f>
        <v/>
      </c>
      <c r="V76" s="48">
        <f>U76*I76</f>
        <v/>
      </c>
      <c r="W76" s="49">
        <f>T76*$W$62</f>
        <v/>
      </c>
      <c r="X76" s="49">
        <f>T76*$X$62</f>
        <v/>
      </c>
      <c r="Y76" s="90" t="n"/>
      <c r="Z76" s="91" t="n"/>
      <c r="AA76" s="91" t="n"/>
      <c r="AB76" s="91" t="n"/>
      <c r="AC76" s="91" t="n"/>
      <c r="AD76" s="91" t="n"/>
      <c r="AE76" s="92" t="n"/>
      <c r="AF76" s="49">
        <f>T76*$AF$62</f>
        <v/>
      </c>
      <c r="AG76" s="49" t="n"/>
      <c r="AH76" s="82" t="n"/>
      <c r="AI76" s="53">
        <f>J76</f>
        <v/>
      </c>
      <c r="AJ76" s="53">
        <f>AI76</f>
        <v/>
      </c>
      <c r="AK76" s="53" t="n"/>
      <c r="AL76" s="53">
        <f>AJ76*I76</f>
        <v/>
      </c>
      <c r="AM76" s="93" t="n"/>
      <c r="AN76" s="93" t="n"/>
      <c r="AO76" s="93" t="n"/>
      <c r="AP76" s="113" t="n"/>
      <c r="AQ76" s="113" t="n"/>
      <c r="AR76" s="113" t="n"/>
      <c r="AS76" s="114" t="n"/>
      <c r="AT76" s="114" t="n"/>
      <c r="AU76" s="114" t="n"/>
      <c r="AV76" s="114" t="n"/>
      <c r="AW76" s="114" t="n"/>
      <c r="AX76" s="114" t="n"/>
      <c r="AY76" s="114" t="n"/>
      <c r="AZ76" s="114" t="n"/>
      <c r="BA76" s="114" t="n"/>
      <c r="BB76" s="114" t="n"/>
      <c r="BC76" s="114" t="n"/>
      <c r="BD76" s="115" t="n"/>
      <c r="BE76" s="49">
        <f>W76</f>
        <v/>
      </c>
      <c r="BF76" s="49">
        <f>X76</f>
        <v/>
      </c>
      <c r="BG76" s="49" t="n"/>
      <c r="BH76" s="51">
        <f>$W$62+$X$62+$AF$62+$BJ$62+0.07</f>
        <v/>
      </c>
      <c r="BI76" s="53">
        <f>AJ76+AS76+AT76</f>
        <v/>
      </c>
      <c r="BJ76" s="53">
        <f>T76*$BJ$62</f>
        <v/>
      </c>
      <c r="BK76" s="53">
        <f>T76*$BK$62</f>
        <v/>
      </c>
      <c r="BL76" s="53">
        <f>BE76+BF76+AL76+BJ76+BK76+AD76+AF76</f>
        <v/>
      </c>
      <c r="BM76" s="49">
        <f>(T76-BL76)</f>
        <v/>
      </c>
    </row>
    <row r="77" ht="15.75" customHeight="1" s="218">
      <c r="A77" s="74" t="n"/>
      <c r="B77" s="74" t="n"/>
      <c r="C77" s="74" t="n"/>
      <c r="D77" s="74" t="n"/>
      <c r="E77" s="70" t="n"/>
      <c r="F77" s="149">
        <f>BOM!F77</f>
        <v/>
      </c>
      <c r="G77" s="49">
        <f>BOM!G77</f>
        <v/>
      </c>
      <c r="H77" s="49">
        <f>BOM!H77</f>
        <v/>
      </c>
      <c r="I77" s="144">
        <f>BOM!I77</f>
        <v/>
      </c>
      <c r="J77" s="146">
        <f>BOM!J77</f>
        <v/>
      </c>
      <c r="K77" s="150">
        <f>BOM!K77</f>
        <v/>
      </c>
      <c r="L77" s="150">
        <f>BOM!L77</f>
        <v/>
      </c>
      <c r="M77" s="150">
        <f>BOM!M77</f>
        <v/>
      </c>
      <c r="N77" s="150">
        <f>BOM!N77</f>
        <v/>
      </c>
      <c r="O77" s="150">
        <f>BOM!O77</f>
        <v/>
      </c>
      <c r="P77" s="150">
        <f>BOM!P77</f>
        <v/>
      </c>
      <c r="Q77" s="46">
        <f>$F$97</f>
        <v/>
      </c>
      <c r="R77" s="46">
        <f>$F$98</f>
        <v/>
      </c>
      <c r="S77" s="48">
        <f>U77-(U77*R77)</f>
        <v/>
      </c>
      <c r="T77" s="48">
        <f>S77*I77</f>
        <v/>
      </c>
      <c r="U77" s="48">
        <f>(BI77)/(1-(BH77+Q77))</f>
        <v/>
      </c>
      <c r="V77" s="48">
        <f>U77*I77</f>
        <v/>
      </c>
      <c r="W77" s="49">
        <f>T77*$W$62</f>
        <v/>
      </c>
      <c r="X77" s="49">
        <f>T77*$X$62</f>
        <v/>
      </c>
      <c r="Y77" s="90" t="n"/>
      <c r="Z77" s="91" t="n"/>
      <c r="AA77" s="91" t="n"/>
      <c r="AB77" s="91" t="n"/>
      <c r="AC77" s="91" t="n"/>
      <c r="AD77" s="91" t="n"/>
      <c r="AE77" s="92" t="n"/>
      <c r="AF77" s="49">
        <f>T77*$AF$62</f>
        <v/>
      </c>
      <c r="AG77" s="49" t="n"/>
      <c r="AH77" s="82" t="n"/>
      <c r="AI77" s="53">
        <f>J77</f>
        <v/>
      </c>
      <c r="AJ77" s="53">
        <f>AI77</f>
        <v/>
      </c>
      <c r="AK77" s="53" t="n"/>
      <c r="AL77" s="53">
        <f>AJ77*I77</f>
        <v/>
      </c>
      <c r="AM77" s="93" t="n"/>
      <c r="AN77" s="93" t="n"/>
      <c r="AO77" s="93" t="n"/>
      <c r="AP77" s="113" t="n"/>
      <c r="AQ77" s="113" t="n"/>
      <c r="AR77" s="113" t="n"/>
      <c r="AS77" s="114" t="n"/>
      <c r="AT77" s="114" t="n"/>
      <c r="AU77" s="114" t="n"/>
      <c r="AV77" s="114" t="n"/>
      <c r="AW77" s="114" t="n"/>
      <c r="AX77" s="114" t="n"/>
      <c r="AY77" s="114" t="n"/>
      <c r="AZ77" s="114" t="n"/>
      <c r="BA77" s="114" t="n"/>
      <c r="BB77" s="114" t="n"/>
      <c r="BC77" s="114" t="n"/>
      <c r="BD77" s="115" t="n"/>
      <c r="BE77" s="49">
        <f>W77</f>
        <v/>
      </c>
      <c r="BF77" s="49">
        <f>X77</f>
        <v/>
      </c>
      <c r="BG77" s="49" t="n"/>
      <c r="BH77" s="51">
        <f>$W$62+$X$62+$AF$62+$BJ$62+0.07</f>
        <v/>
      </c>
      <c r="BI77" s="53">
        <f>AJ77+AS77+AT77</f>
        <v/>
      </c>
      <c r="BJ77" s="53">
        <f>T77*$BJ$62</f>
        <v/>
      </c>
      <c r="BK77" s="53">
        <f>T77*$BK$62</f>
        <v/>
      </c>
      <c r="BL77" s="53">
        <f>BE77+BF77+AL77+BJ77+BK77+AD77+AF77</f>
        <v/>
      </c>
      <c r="BM77" s="49">
        <f>(T77-BL77)</f>
        <v/>
      </c>
    </row>
    <row r="78" ht="15.75" customHeight="1" s="218">
      <c r="A78" s="74" t="n"/>
      <c r="B78" s="74" t="n"/>
      <c r="C78" s="74" t="n"/>
      <c r="D78" s="74" t="n"/>
      <c r="E78" s="70" t="n"/>
      <c r="F78" s="149">
        <f>BOM!F78</f>
        <v/>
      </c>
      <c r="G78" s="49">
        <f>BOM!G78</f>
        <v/>
      </c>
      <c r="H78" s="49">
        <f>BOM!H78</f>
        <v/>
      </c>
      <c r="I78" s="144">
        <f>BOM!I78</f>
        <v/>
      </c>
      <c r="J78" s="146">
        <f>BOM!J78</f>
        <v/>
      </c>
      <c r="K78" s="150">
        <f>BOM!K78</f>
        <v/>
      </c>
      <c r="L78" s="150">
        <f>BOM!L78</f>
        <v/>
      </c>
      <c r="M78" s="150">
        <f>BOM!M78</f>
        <v/>
      </c>
      <c r="N78" s="150">
        <f>BOM!N78</f>
        <v/>
      </c>
      <c r="O78" s="150">
        <f>BOM!O78</f>
        <v/>
      </c>
      <c r="P78" s="150">
        <f>BOM!P78</f>
        <v/>
      </c>
      <c r="Q78" s="46">
        <f>$F$97</f>
        <v/>
      </c>
      <c r="R78" s="46">
        <f>$F$98</f>
        <v/>
      </c>
      <c r="S78" s="48">
        <f>U78-(U78*R78)</f>
        <v/>
      </c>
      <c r="T78" s="48">
        <f>S78*I78</f>
        <v/>
      </c>
      <c r="U78" s="48">
        <f>(BI78)/(1-(BH78+Q78))</f>
        <v/>
      </c>
      <c r="V78" s="48">
        <f>U78*I78</f>
        <v/>
      </c>
      <c r="W78" s="49">
        <f>T78*$W$62</f>
        <v/>
      </c>
      <c r="X78" s="49">
        <f>T78*$X$62</f>
        <v/>
      </c>
      <c r="Y78" s="90" t="n"/>
      <c r="Z78" s="91" t="n"/>
      <c r="AA78" s="91" t="n"/>
      <c r="AB78" s="91" t="n"/>
      <c r="AC78" s="91" t="n"/>
      <c r="AD78" s="91" t="n"/>
      <c r="AE78" s="92" t="n"/>
      <c r="AF78" s="49">
        <f>T78*$AF$62</f>
        <v/>
      </c>
      <c r="AG78" s="49" t="n"/>
      <c r="AH78" s="82" t="n"/>
      <c r="AI78" s="53">
        <f>J78</f>
        <v/>
      </c>
      <c r="AJ78" s="53">
        <f>AI78</f>
        <v/>
      </c>
      <c r="AK78" s="53" t="n"/>
      <c r="AL78" s="53">
        <f>AJ78*I78</f>
        <v/>
      </c>
      <c r="AM78" s="93" t="n"/>
      <c r="AN78" s="93" t="n"/>
      <c r="AO78" s="93" t="n"/>
      <c r="AP78" s="113" t="n"/>
      <c r="AQ78" s="113" t="n"/>
      <c r="AR78" s="113" t="n"/>
      <c r="AS78" s="114" t="n"/>
      <c r="AT78" s="114" t="n"/>
      <c r="AU78" s="114" t="n"/>
      <c r="AV78" s="114" t="n"/>
      <c r="AW78" s="114" t="n"/>
      <c r="AX78" s="114" t="n"/>
      <c r="AY78" s="114" t="n"/>
      <c r="AZ78" s="114" t="n"/>
      <c r="BA78" s="114" t="n"/>
      <c r="BB78" s="114" t="n"/>
      <c r="BC78" s="114" t="n"/>
      <c r="BD78" s="115" t="n"/>
      <c r="BE78" s="49">
        <f>W78</f>
        <v/>
      </c>
      <c r="BF78" s="49">
        <f>X78</f>
        <v/>
      </c>
      <c r="BG78" s="49" t="n"/>
      <c r="BH78" s="51">
        <f>$W$62+$X$62+$AF$62+$BJ$62+0.07</f>
        <v/>
      </c>
      <c r="BI78" s="53">
        <f>AJ78+AS78+AT78</f>
        <v/>
      </c>
      <c r="BJ78" s="53">
        <f>T78*$BJ$62</f>
        <v/>
      </c>
      <c r="BK78" s="53">
        <f>T78*$BK$62</f>
        <v/>
      </c>
      <c r="BL78" s="53">
        <f>BE78+BF78+AL78+BJ78+BK78+AD78+AF78</f>
        <v/>
      </c>
      <c r="BM78" s="49">
        <f>(T78-BL78)</f>
        <v/>
      </c>
    </row>
    <row r="79" ht="15.75" customHeight="1" s="218">
      <c r="A79" s="74" t="n"/>
      <c r="B79" s="74" t="n"/>
      <c r="C79" s="74" t="n"/>
      <c r="D79" s="74" t="n"/>
      <c r="E79" s="70" t="n"/>
      <c r="F79" s="149">
        <f>BOM!F79</f>
        <v/>
      </c>
      <c r="G79" s="49">
        <f>BOM!G79</f>
        <v/>
      </c>
      <c r="H79" s="49">
        <f>BOM!H79</f>
        <v/>
      </c>
      <c r="I79" s="144">
        <f>BOM!I79</f>
        <v/>
      </c>
      <c r="J79" s="146">
        <f>BOM!J79</f>
        <v/>
      </c>
      <c r="K79" s="150">
        <f>BOM!K79</f>
        <v/>
      </c>
      <c r="L79" s="150">
        <f>BOM!L79</f>
        <v/>
      </c>
      <c r="M79" s="150">
        <f>BOM!M79</f>
        <v/>
      </c>
      <c r="N79" s="150">
        <f>BOM!N79</f>
        <v/>
      </c>
      <c r="O79" s="150">
        <f>BOM!O79</f>
        <v/>
      </c>
      <c r="P79" s="150">
        <f>BOM!P79</f>
        <v/>
      </c>
      <c r="Q79" s="46">
        <f>$F$97</f>
        <v/>
      </c>
      <c r="R79" s="46">
        <f>$F$98</f>
        <v/>
      </c>
      <c r="S79" s="48">
        <f>U79-(U79*R79)</f>
        <v/>
      </c>
      <c r="T79" s="48">
        <f>S79*I79</f>
        <v/>
      </c>
      <c r="U79" s="48">
        <f>(BI79)/(1-(BH79+Q79))</f>
        <v/>
      </c>
      <c r="V79" s="48">
        <f>U79*I79</f>
        <v/>
      </c>
      <c r="W79" s="49">
        <f>T79*$W$62</f>
        <v/>
      </c>
      <c r="X79" s="49">
        <f>T79*$X$62</f>
        <v/>
      </c>
      <c r="Y79" s="90" t="n"/>
      <c r="Z79" s="91" t="n"/>
      <c r="AA79" s="91" t="n"/>
      <c r="AB79" s="91" t="n"/>
      <c r="AC79" s="91" t="n"/>
      <c r="AD79" s="91" t="n"/>
      <c r="AE79" s="92" t="n"/>
      <c r="AF79" s="49">
        <f>T79*$AF$62</f>
        <v/>
      </c>
      <c r="AG79" s="49" t="n"/>
      <c r="AH79" s="82" t="n"/>
      <c r="AI79" s="53">
        <f>J79</f>
        <v/>
      </c>
      <c r="AJ79" s="53">
        <f>AI79</f>
        <v/>
      </c>
      <c r="AK79" s="53" t="n"/>
      <c r="AL79" s="53">
        <f>AJ79*I79</f>
        <v/>
      </c>
      <c r="AM79" s="93" t="n"/>
      <c r="AN79" s="93" t="n"/>
      <c r="AO79" s="93" t="n"/>
      <c r="AP79" s="113" t="n"/>
      <c r="AQ79" s="113" t="n"/>
      <c r="AR79" s="113" t="n"/>
      <c r="AS79" s="114" t="n"/>
      <c r="AT79" s="114" t="n"/>
      <c r="AU79" s="114" t="n"/>
      <c r="AV79" s="114" t="n"/>
      <c r="AW79" s="114" t="n"/>
      <c r="AX79" s="114" t="n"/>
      <c r="AY79" s="114" t="n"/>
      <c r="AZ79" s="114" t="n"/>
      <c r="BA79" s="114" t="n"/>
      <c r="BB79" s="114" t="n"/>
      <c r="BC79" s="114" t="n"/>
      <c r="BD79" s="115" t="n"/>
      <c r="BE79" s="49">
        <f>W79</f>
        <v/>
      </c>
      <c r="BF79" s="49">
        <f>X79</f>
        <v/>
      </c>
      <c r="BG79" s="49" t="n"/>
      <c r="BH79" s="51">
        <f>$W$62+$X$62+$AF$62+$BJ$62+0.07</f>
        <v/>
      </c>
      <c r="BI79" s="53">
        <f>AJ79+AS79+AT79</f>
        <v/>
      </c>
      <c r="BJ79" s="53">
        <f>T79*$BJ$62</f>
        <v/>
      </c>
      <c r="BK79" s="53">
        <f>T79*$BK$62</f>
        <v/>
      </c>
      <c r="BL79" s="53">
        <f>BE79+BF79+AL79+BJ79+BK79+AD79+AF79</f>
        <v/>
      </c>
      <c r="BM79" s="49">
        <f>(T79-BL79)</f>
        <v/>
      </c>
    </row>
    <row r="80" ht="15.75" customHeight="1" s="218">
      <c r="A80" s="74" t="n"/>
      <c r="B80" s="74" t="n"/>
      <c r="C80" s="74" t="n"/>
      <c r="D80" s="74" t="n"/>
      <c r="E80" s="70" t="n"/>
      <c r="F80" s="149">
        <f>BOM!F80</f>
        <v/>
      </c>
      <c r="G80" s="49">
        <f>BOM!G80</f>
        <v/>
      </c>
      <c r="H80" s="49">
        <f>BOM!H80</f>
        <v/>
      </c>
      <c r="I80" s="144">
        <f>BOM!I80</f>
        <v/>
      </c>
      <c r="J80" s="146">
        <f>BOM!J80</f>
        <v/>
      </c>
      <c r="K80" s="150">
        <f>BOM!K80</f>
        <v/>
      </c>
      <c r="L80" s="150">
        <f>BOM!L80</f>
        <v/>
      </c>
      <c r="M80" s="150">
        <f>BOM!M80</f>
        <v/>
      </c>
      <c r="N80" s="150">
        <f>BOM!N80</f>
        <v/>
      </c>
      <c r="O80" s="150">
        <f>BOM!O80</f>
        <v/>
      </c>
      <c r="P80" s="150">
        <f>BOM!P80</f>
        <v/>
      </c>
      <c r="Q80" s="46">
        <f>$F$97</f>
        <v/>
      </c>
      <c r="R80" s="46">
        <f>$F$98</f>
        <v/>
      </c>
      <c r="S80" s="48">
        <f>U80-(U80*R80)</f>
        <v/>
      </c>
      <c r="T80" s="48">
        <f>S80*I80</f>
        <v/>
      </c>
      <c r="U80" s="48">
        <f>(BI80)/(1-(BH80+Q80))</f>
        <v/>
      </c>
      <c r="V80" s="48">
        <f>U80*I80</f>
        <v/>
      </c>
      <c r="W80" s="49">
        <f>T80*$W$62</f>
        <v/>
      </c>
      <c r="X80" s="49">
        <f>T80*$X$62</f>
        <v/>
      </c>
      <c r="Y80" s="90" t="n"/>
      <c r="Z80" s="91" t="n"/>
      <c r="AA80" s="91" t="n"/>
      <c r="AB80" s="91" t="n"/>
      <c r="AC80" s="91" t="n"/>
      <c r="AD80" s="91" t="n"/>
      <c r="AE80" s="92" t="n"/>
      <c r="AF80" s="49">
        <f>T80*$AF$62</f>
        <v/>
      </c>
      <c r="AG80" s="49" t="n"/>
      <c r="AH80" s="82" t="n"/>
      <c r="AI80" s="53">
        <f>J80</f>
        <v/>
      </c>
      <c r="AJ80" s="53">
        <f>AI80</f>
        <v/>
      </c>
      <c r="AK80" s="53" t="n"/>
      <c r="AL80" s="53">
        <f>AJ80*I80</f>
        <v/>
      </c>
      <c r="AM80" s="93" t="n"/>
      <c r="AN80" s="93" t="n"/>
      <c r="AO80" s="93" t="n"/>
      <c r="AP80" s="113" t="n"/>
      <c r="AQ80" s="113" t="n"/>
      <c r="AR80" s="113" t="n"/>
      <c r="AS80" s="114" t="n"/>
      <c r="AT80" s="114" t="n"/>
      <c r="AU80" s="114" t="n"/>
      <c r="AV80" s="114" t="n"/>
      <c r="AW80" s="114" t="n"/>
      <c r="AX80" s="114" t="n"/>
      <c r="AY80" s="114" t="n"/>
      <c r="AZ80" s="114" t="n"/>
      <c r="BA80" s="114" t="n"/>
      <c r="BB80" s="114" t="n"/>
      <c r="BC80" s="114" t="n"/>
      <c r="BD80" s="115" t="n"/>
      <c r="BE80" s="49">
        <f>W80</f>
        <v/>
      </c>
      <c r="BF80" s="49">
        <f>X80</f>
        <v/>
      </c>
      <c r="BG80" s="49" t="n"/>
      <c r="BH80" s="51">
        <f>$W$62+$X$62+$AF$62+$BJ$62+0.07</f>
        <v/>
      </c>
      <c r="BI80" s="53">
        <f>AJ80+AS80+AT80</f>
        <v/>
      </c>
      <c r="BJ80" s="53">
        <f>T80*$BJ$62</f>
        <v/>
      </c>
      <c r="BK80" s="53">
        <f>T80*$BK$62</f>
        <v/>
      </c>
      <c r="BL80" s="53">
        <f>BE80+BF80+AL80+BJ80+BK80+AD80+AF80</f>
        <v/>
      </c>
      <c r="BM80" s="49">
        <f>(T80-BL80)</f>
        <v/>
      </c>
    </row>
    <row r="81" ht="15.75" customHeight="1" s="218">
      <c r="A81" s="74" t="n"/>
      <c r="B81" s="74" t="n"/>
      <c r="C81" s="74" t="n"/>
      <c r="D81" s="74" t="n"/>
      <c r="E81" s="70" t="n"/>
      <c r="F81" s="149">
        <f>BOM!F81</f>
        <v/>
      </c>
      <c r="G81" s="49">
        <f>BOM!G81</f>
        <v/>
      </c>
      <c r="H81" s="49">
        <f>BOM!H81</f>
        <v/>
      </c>
      <c r="I81" s="144">
        <f>BOM!I81</f>
        <v/>
      </c>
      <c r="J81" s="146">
        <f>BOM!J81</f>
        <v/>
      </c>
      <c r="K81" s="150">
        <f>BOM!K81</f>
        <v/>
      </c>
      <c r="L81" s="150">
        <f>BOM!L81</f>
        <v/>
      </c>
      <c r="M81" s="150">
        <f>BOM!M81</f>
        <v/>
      </c>
      <c r="N81" s="150">
        <f>BOM!N81</f>
        <v/>
      </c>
      <c r="O81" s="150">
        <f>BOM!O81</f>
        <v/>
      </c>
      <c r="P81" s="150">
        <f>BOM!P81</f>
        <v/>
      </c>
      <c r="Q81" s="46">
        <f>$F$97</f>
        <v/>
      </c>
      <c r="R81" s="46">
        <f>$F$98</f>
        <v/>
      </c>
      <c r="S81" s="48">
        <f>U81-(U81*R81)</f>
        <v/>
      </c>
      <c r="T81" s="48">
        <f>S81*I81</f>
        <v/>
      </c>
      <c r="U81" s="48">
        <f>(BI81)/(1-(BH81+Q81))</f>
        <v/>
      </c>
      <c r="V81" s="48">
        <f>U81*I81</f>
        <v/>
      </c>
      <c r="W81" s="49">
        <f>T81*$W$62</f>
        <v/>
      </c>
      <c r="X81" s="49">
        <f>T81*$X$62</f>
        <v/>
      </c>
      <c r="Y81" s="90" t="n"/>
      <c r="Z81" s="91" t="n"/>
      <c r="AA81" s="91" t="n"/>
      <c r="AB81" s="91" t="n"/>
      <c r="AC81" s="91" t="n"/>
      <c r="AD81" s="91" t="n"/>
      <c r="AE81" s="92" t="n"/>
      <c r="AF81" s="49">
        <f>T81*$AF$62</f>
        <v/>
      </c>
      <c r="AG81" s="49" t="n"/>
      <c r="AH81" s="82" t="n"/>
      <c r="AI81" s="53">
        <f>J81</f>
        <v/>
      </c>
      <c r="AJ81" s="53">
        <f>AI81</f>
        <v/>
      </c>
      <c r="AK81" s="53" t="n"/>
      <c r="AL81" s="53">
        <f>AJ81*I81</f>
        <v/>
      </c>
      <c r="AM81" s="93" t="n"/>
      <c r="AN81" s="93" t="n"/>
      <c r="AO81" s="93" t="n"/>
      <c r="AP81" s="113" t="n"/>
      <c r="AQ81" s="113" t="n"/>
      <c r="AR81" s="113" t="n"/>
      <c r="AS81" s="114" t="n"/>
      <c r="AT81" s="114" t="n"/>
      <c r="AU81" s="114" t="n"/>
      <c r="AV81" s="114" t="n"/>
      <c r="AW81" s="114" t="n"/>
      <c r="AX81" s="114" t="n"/>
      <c r="AY81" s="114" t="n"/>
      <c r="AZ81" s="114" t="n"/>
      <c r="BA81" s="114" t="n"/>
      <c r="BB81" s="114" t="n"/>
      <c r="BC81" s="114" t="n"/>
      <c r="BD81" s="115" t="n"/>
      <c r="BE81" s="49">
        <f>W81</f>
        <v/>
      </c>
      <c r="BF81" s="49">
        <f>X81</f>
        <v/>
      </c>
      <c r="BG81" s="49" t="n"/>
      <c r="BH81" s="51">
        <f>$W$62+$X$62+$AF$62+$BJ$62+0.07</f>
        <v/>
      </c>
      <c r="BI81" s="53">
        <f>AJ81+AS81+AT81</f>
        <v/>
      </c>
      <c r="BJ81" s="53">
        <f>T81*$BJ$62</f>
        <v/>
      </c>
      <c r="BK81" s="53">
        <f>T81*$BK$62</f>
        <v/>
      </c>
      <c r="BL81" s="53">
        <f>BE81+BF81+AL81+BJ81+BK81+AD81+AF81</f>
        <v/>
      </c>
      <c r="BM81" s="49">
        <f>(T81-BL81)</f>
        <v/>
      </c>
    </row>
    <row r="82" ht="15.75" customHeight="1" s="218">
      <c r="A82" s="74" t="n"/>
      <c r="B82" s="74" t="n"/>
      <c r="C82" s="74" t="n"/>
      <c r="D82" s="74" t="n"/>
      <c r="E82" s="70" t="n"/>
      <c r="F82" s="149">
        <f>BOM!F82</f>
        <v/>
      </c>
      <c r="G82" s="49">
        <f>BOM!G82</f>
        <v/>
      </c>
      <c r="H82" s="49">
        <f>BOM!H82</f>
        <v/>
      </c>
      <c r="I82" s="144">
        <f>BOM!I82</f>
        <v/>
      </c>
      <c r="J82" s="146">
        <f>BOM!J82</f>
        <v/>
      </c>
      <c r="K82" s="150">
        <f>BOM!K82</f>
        <v/>
      </c>
      <c r="L82" s="150">
        <f>BOM!L82</f>
        <v/>
      </c>
      <c r="M82" s="150">
        <f>BOM!M82</f>
        <v/>
      </c>
      <c r="N82" s="150">
        <f>BOM!N82</f>
        <v/>
      </c>
      <c r="O82" s="150">
        <f>BOM!O82</f>
        <v/>
      </c>
      <c r="P82" s="150">
        <f>BOM!P82</f>
        <v/>
      </c>
      <c r="Q82" s="46">
        <f>$F$97</f>
        <v/>
      </c>
      <c r="R82" s="46">
        <f>$F$98</f>
        <v/>
      </c>
      <c r="S82" s="48">
        <f>U82-(U82*R82)</f>
        <v/>
      </c>
      <c r="T82" s="48">
        <f>S82*I82</f>
        <v/>
      </c>
      <c r="U82" s="48">
        <f>(BI82)/(1-(BH82+Q82))</f>
        <v/>
      </c>
      <c r="V82" s="48">
        <f>U82*I82</f>
        <v/>
      </c>
      <c r="W82" s="49">
        <f>T82*$W$62</f>
        <v/>
      </c>
      <c r="X82" s="49">
        <f>T82*$X$62</f>
        <v/>
      </c>
      <c r="Y82" s="90" t="n"/>
      <c r="Z82" s="91" t="n"/>
      <c r="AA82" s="91" t="n"/>
      <c r="AB82" s="91" t="n"/>
      <c r="AC82" s="91" t="n"/>
      <c r="AD82" s="91" t="n"/>
      <c r="AE82" s="92" t="n"/>
      <c r="AF82" s="49">
        <f>T82*$AF$62</f>
        <v/>
      </c>
      <c r="AG82" s="49" t="n"/>
      <c r="AH82" s="82" t="n"/>
      <c r="AI82" s="53">
        <f>J82</f>
        <v/>
      </c>
      <c r="AJ82" s="53">
        <f>AI82</f>
        <v/>
      </c>
      <c r="AK82" s="53" t="n"/>
      <c r="AL82" s="53">
        <f>AJ82*I82</f>
        <v/>
      </c>
      <c r="AM82" s="93" t="n"/>
      <c r="AN82" s="93" t="n"/>
      <c r="AO82" s="93" t="n"/>
      <c r="AP82" s="113" t="n"/>
      <c r="AQ82" s="113" t="n"/>
      <c r="AR82" s="113" t="n"/>
      <c r="AS82" s="114" t="n"/>
      <c r="AT82" s="114" t="n"/>
      <c r="AU82" s="114" t="n"/>
      <c r="AV82" s="114" t="n"/>
      <c r="AW82" s="114" t="n"/>
      <c r="AX82" s="114" t="n"/>
      <c r="AY82" s="114" t="n"/>
      <c r="AZ82" s="114" t="n"/>
      <c r="BA82" s="114" t="n"/>
      <c r="BB82" s="114" t="n"/>
      <c r="BC82" s="114" t="n"/>
      <c r="BD82" s="115" t="n"/>
      <c r="BE82" s="49">
        <f>W82</f>
        <v/>
      </c>
      <c r="BF82" s="49">
        <f>X82</f>
        <v/>
      </c>
      <c r="BG82" s="49" t="n"/>
      <c r="BH82" s="51">
        <f>$W$62+$X$62+$AF$62+$BJ$62+0.07</f>
        <v/>
      </c>
      <c r="BI82" s="53">
        <f>AJ82+AS82+AT82</f>
        <v/>
      </c>
      <c r="BJ82" s="53">
        <f>T82*$BJ$62</f>
        <v/>
      </c>
      <c r="BK82" s="53">
        <f>T82*$BK$62</f>
        <v/>
      </c>
      <c r="BL82" s="53">
        <f>BE82+BF82+AL82+BJ82+BK82+AD82+AF82</f>
        <v/>
      </c>
      <c r="BM82" s="49">
        <f>(T82-BL82)</f>
        <v/>
      </c>
    </row>
    <row r="83" ht="15.75" customHeight="1" s="218">
      <c r="A83" s="74" t="n"/>
      <c r="B83" s="74" t="n"/>
      <c r="C83" s="74" t="n"/>
      <c r="D83" s="74" t="n"/>
      <c r="E83" s="70" t="n"/>
      <c r="F83" s="149">
        <f>BOM!F83</f>
        <v/>
      </c>
      <c r="G83" s="49">
        <f>BOM!G83</f>
        <v/>
      </c>
      <c r="H83" s="49">
        <f>BOM!H83</f>
        <v/>
      </c>
      <c r="I83" s="144">
        <f>BOM!I83</f>
        <v/>
      </c>
      <c r="J83" s="146">
        <f>F88*0.03</f>
        <v/>
      </c>
      <c r="K83" s="150">
        <f>BOM!K83</f>
        <v/>
      </c>
      <c r="L83" s="150">
        <f>BOM!L83</f>
        <v/>
      </c>
      <c r="M83" s="150">
        <f>BOM!M83</f>
        <v/>
      </c>
      <c r="N83" s="150">
        <f>BOM!N83</f>
        <v/>
      </c>
      <c r="O83" s="150">
        <f>BOM!O83</f>
        <v/>
      </c>
      <c r="P83" s="150">
        <f>BOM!P83</f>
        <v/>
      </c>
      <c r="Q83" s="46">
        <f>$F$97</f>
        <v/>
      </c>
      <c r="R83" s="46">
        <f>$F$98</f>
        <v/>
      </c>
      <c r="S83" s="48">
        <f>U83-(U83*R83)</f>
        <v/>
      </c>
      <c r="T83" s="48">
        <f>S83*I83</f>
        <v/>
      </c>
      <c r="U83" s="48">
        <f>(BI83)/(1-(BH83+Q83))</f>
        <v/>
      </c>
      <c r="V83" s="48">
        <f>U83*I83</f>
        <v/>
      </c>
      <c r="W83" s="49">
        <f>T83*$W$62</f>
        <v/>
      </c>
      <c r="X83" s="49">
        <f>T83*$X$62</f>
        <v/>
      </c>
      <c r="Y83" s="100" t="n"/>
      <c r="Z83" s="101" t="n"/>
      <c r="AA83" s="101" t="n"/>
      <c r="AB83" s="101" t="n"/>
      <c r="AC83" s="101" t="n"/>
      <c r="AD83" s="101" t="n"/>
      <c r="AE83" s="102" t="n"/>
      <c r="AF83" s="49">
        <f>T83*$AF$62</f>
        <v/>
      </c>
      <c r="AG83" s="49" t="n"/>
      <c r="AH83" s="82" t="n"/>
      <c r="AI83" s="53">
        <f>IF(K83="SIM",(J83*$F$103),J83)</f>
        <v/>
      </c>
      <c r="AJ83" s="53">
        <f>IF(L83="SIM",(AI83*$F$101),AI83)</f>
        <v/>
      </c>
      <c r="AK83" s="53" t="n"/>
      <c r="AL83" s="53">
        <f>AJ83*I83</f>
        <v/>
      </c>
      <c r="AM83" s="103" t="n"/>
      <c r="AN83" s="103" t="n"/>
      <c r="AO83" s="103" t="n"/>
      <c r="AP83" s="120" t="n"/>
      <c r="AQ83" s="120" t="n"/>
      <c r="AR83" s="120" t="n"/>
      <c r="AS83" s="121" t="n"/>
      <c r="AT83" s="121" t="n"/>
      <c r="AU83" s="121" t="n"/>
      <c r="AV83" s="121" t="n"/>
      <c r="AW83" s="121" t="n"/>
      <c r="AX83" s="121" t="n"/>
      <c r="AY83" s="121" t="n"/>
      <c r="AZ83" s="121" t="n"/>
      <c r="BA83" s="121" t="n"/>
      <c r="BB83" s="121" t="n"/>
      <c r="BC83" s="121" t="n"/>
      <c r="BD83" s="122" t="n"/>
      <c r="BE83" s="49">
        <f>W83</f>
        <v/>
      </c>
      <c r="BF83" s="49">
        <f>X83</f>
        <v/>
      </c>
      <c r="BG83" s="49" t="n"/>
      <c r="BH83" s="51">
        <f>$W$62+$X$62+$AF$62+$BJ$62+0.07</f>
        <v/>
      </c>
      <c r="BI83" s="49">
        <f>IF(BD83="Haverá ST",J83+AS83+AT83,J83+AS83)</f>
        <v/>
      </c>
      <c r="BJ83" s="53">
        <f>T83*$BJ$62</f>
        <v/>
      </c>
      <c r="BK83" s="53">
        <f>T83*$BK$62</f>
        <v/>
      </c>
      <c r="BL83" s="53">
        <f>BE83+BF83+AL83+BJ83+BK83+AD83+AF83</f>
        <v/>
      </c>
      <c r="BM83" s="49">
        <f>(T83-BL83)</f>
        <v/>
      </c>
    </row>
    <row r="84" ht="15.75" customHeight="1" s="218">
      <c r="A84" s="123" t="n"/>
      <c r="B84" s="123" t="n"/>
      <c r="C84" s="123" t="n"/>
      <c r="D84" s="123" t="n"/>
      <c r="E84" s="123" t="n"/>
      <c r="F84" s="123" t="n"/>
      <c r="G84" s="124" t="n"/>
      <c r="H84" s="123" t="n"/>
      <c r="I84" s="123" t="n"/>
      <c r="J84" s="13" t="n"/>
      <c r="K84" s="123" t="n"/>
      <c r="L84" s="123" t="n"/>
      <c r="M84" s="13" t="n"/>
      <c r="N84" s="13" t="n"/>
      <c r="O84" s="13" t="n"/>
      <c r="P84" s="13" t="n"/>
      <c r="Q84" s="123" t="n"/>
      <c r="R84" s="123" t="n"/>
      <c r="S84" s="123" t="n"/>
      <c r="T84" s="123" t="n"/>
      <c r="U84" s="123" t="n"/>
      <c r="V84" s="125" t="n"/>
      <c r="W84" s="10" t="n"/>
      <c r="X84" s="10" t="n"/>
      <c r="Y84" s="11" t="n"/>
      <c r="Z84" s="11" t="n"/>
      <c r="AA84" s="11" t="n"/>
      <c r="AB84" s="11" t="n"/>
      <c r="AC84" s="11" t="n"/>
      <c r="AD84" s="11" t="n"/>
      <c r="AE84" s="10" t="n"/>
      <c r="AF84" s="10" t="n"/>
      <c r="AG84" s="10" t="n"/>
      <c r="AH84" s="10" t="n"/>
      <c r="AI84" s="13" t="n"/>
      <c r="AJ84" s="13" t="n"/>
      <c r="AK84" s="13" t="n"/>
      <c r="AL84" s="13" t="n"/>
      <c r="AM84" s="13" t="n"/>
      <c r="AN84" s="13" t="n"/>
      <c r="AO84" s="13" t="n"/>
      <c r="AP84" s="14" t="n"/>
      <c r="AQ84" s="14" t="n"/>
      <c r="AR84" s="14" t="n"/>
      <c r="AS84" s="13" t="n"/>
      <c r="AT84" s="13" t="n"/>
      <c r="AU84" s="10" t="n"/>
      <c r="AV84" s="10" t="n"/>
      <c r="AW84" s="10" t="n"/>
      <c r="AX84" s="10" t="n"/>
      <c r="AY84" s="10" t="n"/>
      <c r="AZ84" s="10" t="n"/>
      <c r="BA84" s="10" t="n"/>
      <c r="BB84" s="10" t="n"/>
      <c r="BC84" s="10" t="n"/>
      <c r="BD84" s="11" t="n"/>
      <c r="BE84" s="10" t="n"/>
      <c r="BF84" s="10" t="n"/>
      <c r="BG84" s="10" t="n"/>
      <c r="BH84" s="10" t="n"/>
      <c r="BI84" s="10" t="n"/>
      <c r="BJ84" s="10" t="n"/>
      <c r="BK84" s="10" t="n"/>
      <c r="BL84" s="10" t="n"/>
      <c r="BM84" s="10" t="n"/>
    </row>
    <row r="85" ht="15.75" customHeight="1" s="218">
      <c r="A85" s="126" t="n"/>
      <c r="B85" s="126" t="n"/>
      <c r="C85" s="126" t="n"/>
      <c r="D85" s="126" t="n"/>
      <c r="E85" s="126" t="n"/>
      <c r="F85" s="126" t="n"/>
      <c r="G85" s="126" t="n"/>
      <c r="H85" s="126" t="n"/>
      <c r="I85" s="126" t="n"/>
      <c r="J85" s="127">
        <f>SUM(J5:J84)</f>
        <v/>
      </c>
      <c r="K85" s="126" t="n"/>
      <c r="L85" s="126" t="n"/>
      <c r="M85" s="127" t="n"/>
      <c r="N85" s="127" t="n"/>
      <c r="O85" s="127" t="n"/>
      <c r="P85" s="127" t="n"/>
      <c r="Q85" s="126" t="n"/>
      <c r="R85" s="126" t="n"/>
      <c r="S85" s="126" t="n"/>
      <c r="T85" s="126" t="n"/>
      <c r="U85" s="126" t="inlineStr">
        <is>
          <t>Valor Total</t>
        </is>
      </c>
      <c r="V85" s="127">
        <f>SUM(V5:V84)</f>
        <v/>
      </c>
      <c r="W85" s="127">
        <f>SUM(W5:W84)</f>
        <v/>
      </c>
      <c r="X85" s="127">
        <f>SUM(X5:X84)</f>
        <v/>
      </c>
      <c r="Y85" s="128" t="n"/>
      <c r="Z85" s="128" t="n"/>
      <c r="AA85" s="128" t="n"/>
      <c r="AB85" s="128">
        <f>SUM(AB5:AB84)</f>
        <v/>
      </c>
      <c r="AC85" s="128" t="n"/>
      <c r="AD85" s="128" t="n"/>
      <c r="AE85" s="127" t="n"/>
      <c r="AF85" s="127">
        <f>SUM(AF5:AF84)</f>
        <v/>
      </c>
      <c r="AG85" s="129" t="n"/>
      <c r="AH85" s="129" t="n"/>
      <c r="AI85" s="127" t="n"/>
      <c r="AJ85" s="127">
        <f>SUM(AJ5:AJ84)</f>
        <v/>
      </c>
      <c r="AK85" s="127" t="n"/>
      <c r="AL85" s="127" t="n"/>
      <c r="AM85" s="127" t="n"/>
      <c r="AN85" s="127" t="n"/>
      <c r="AO85" s="127" t="n"/>
      <c r="AP85" s="130" t="n"/>
      <c r="AQ85" s="130" t="n"/>
      <c r="AR85" s="130" t="n"/>
      <c r="AS85" s="127">
        <f>SUM(AS5:AS84)</f>
        <v/>
      </c>
      <c r="AT85" s="127">
        <f>SUM(AT5:AT84)</f>
        <v/>
      </c>
      <c r="AU85" s="127" t="n"/>
      <c r="AV85" s="127" t="n"/>
      <c r="AW85" s="127" t="n"/>
      <c r="AX85" s="127" t="n"/>
      <c r="AY85" s="127" t="n"/>
      <c r="AZ85" s="127" t="n"/>
      <c r="BA85" s="127" t="n"/>
      <c r="BB85" s="127" t="n"/>
      <c r="BC85" s="127" t="n"/>
      <c r="BD85" s="128" t="n"/>
      <c r="BE85" s="127">
        <f>SUM(BE5:BE84)</f>
        <v/>
      </c>
      <c r="BF85" s="127">
        <f>SUM(BF5:BF84)</f>
        <v/>
      </c>
      <c r="BG85" s="127">
        <f>SUM(BG5:BG84)</f>
        <v/>
      </c>
      <c r="BH85" s="127" t="n"/>
      <c r="BI85" s="127">
        <f>SUM(BI5:BI84)</f>
        <v/>
      </c>
      <c r="BJ85" s="127">
        <f>SUM(BJ5:BJ84)</f>
        <v/>
      </c>
      <c r="BK85" s="127">
        <f>SUM(BK5:BK84)</f>
        <v/>
      </c>
      <c r="BL85" s="127">
        <f>SUM(BL5:BL84)</f>
        <v/>
      </c>
      <c r="BM85" s="127">
        <f>SUM(BM5:BM84)</f>
        <v/>
      </c>
    </row>
    <row r="86" ht="15.75" customHeight="1" s="218">
      <c r="A86" s="10" t="n"/>
      <c r="B86" s="10" t="n"/>
      <c r="C86" s="10" t="n"/>
      <c r="D86" s="10" t="n"/>
      <c r="E86" s="10" t="n"/>
      <c r="F86" s="10" t="n"/>
      <c r="G86" s="131" t="n"/>
      <c r="H86" s="132" t="n"/>
      <c r="I86" s="10" t="n"/>
      <c r="J86" s="10" t="n"/>
      <c r="K86" s="10" t="n"/>
      <c r="L86" s="10" t="n"/>
      <c r="M86" s="13" t="n"/>
      <c r="N86" s="13" t="n"/>
      <c r="O86" s="13" t="n"/>
      <c r="P86" s="13" t="n"/>
      <c r="Q86" s="10" t="n"/>
      <c r="R86" s="10" t="n"/>
      <c r="S86" s="10" t="n"/>
      <c r="T86" s="10" t="n"/>
      <c r="U86" s="10" t="n"/>
      <c r="V86" s="10" t="n"/>
      <c r="W86" s="10" t="n"/>
      <c r="X86" s="10" t="n"/>
      <c r="Y86" s="11" t="n"/>
      <c r="Z86" s="11" t="n"/>
      <c r="AA86" s="11" t="n"/>
      <c r="AB86" s="11" t="n"/>
      <c r="AC86" s="11" t="n"/>
      <c r="AD86" s="11" t="n"/>
      <c r="AE86" s="10" t="n"/>
      <c r="AF86" s="10" t="n"/>
      <c r="AG86" s="10" t="n"/>
      <c r="AH86" s="10" t="n"/>
      <c r="AI86" s="13" t="n"/>
      <c r="AJ86" s="13" t="n"/>
      <c r="AK86" s="13" t="n"/>
      <c r="AL86" s="13" t="n"/>
      <c r="AM86" s="13" t="n"/>
      <c r="AN86" s="13" t="n"/>
      <c r="AO86" s="13" t="n"/>
      <c r="AP86" s="14" t="n"/>
      <c r="AQ86" s="14" t="n"/>
      <c r="AR86" s="14" t="n"/>
      <c r="AS86" s="13" t="n"/>
      <c r="AT86" s="13" t="n"/>
      <c r="AU86" s="10" t="n"/>
      <c r="AV86" s="10" t="n"/>
      <c r="AW86" s="10" t="n"/>
      <c r="AX86" s="10" t="n"/>
      <c r="AY86" s="10" t="n"/>
      <c r="AZ86" s="10" t="n"/>
      <c r="BA86" s="10" t="n"/>
      <c r="BB86" s="10" t="n"/>
      <c r="BC86" s="10" t="n"/>
      <c r="BD86" s="11" t="n"/>
      <c r="BE86" s="10" t="n"/>
      <c r="BF86" s="10" t="n"/>
      <c r="BG86" s="10" t="n"/>
      <c r="BH86" s="10" t="n"/>
      <c r="BI86" s="10" t="n"/>
      <c r="BJ86" s="10" t="n"/>
      <c r="BK86" s="10" t="n"/>
      <c r="BL86" s="10" t="n"/>
      <c r="BM86" s="10" t="n"/>
    </row>
    <row r="87" ht="15.75" customHeight="1" s="218">
      <c r="A87" s="10" t="n"/>
      <c r="B87" s="278" t="inlineStr">
        <is>
          <t>Total Venda</t>
        </is>
      </c>
      <c r="C87" s="279" t="n"/>
      <c r="D87" s="279" t="n"/>
      <c r="E87" s="280" t="n"/>
      <c r="F87" s="133">
        <f>F88+F89+F90</f>
        <v/>
      </c>
      <c r="H87" s="10" t="n"/>
      <c r="I87" s="10" t="n"/>
      <c r="J87" s="134" t="n"/>
      <c r="K87" s="10" t="n"/>
      <c r="L87" s="10" t="n"/>
      <c r="M87" s="17" t="inlineStr">
        <is>
          <t>DADOS FATURAMENTO DE SAÍDA</t>
        </is>
      </c>
      <c r="N87" s="264" t="n"/>
      <c r="O87" s="264" t="n"/>
      <c r="P87" s="265" t="n"/>
      <c r="Q87" s="10" t="n"/>
      <c r="R87" s="10" t="n"/>
      <c r="S87" s="10" t="n"/>
      <c r="T87" s="10" t="n"/>
      <c r="U87" s="10" t="n"/>
      <c r="V87" s="10" t="n"/>
      <c r="W87" s="10" t="n"/>
      <c r="X87" s="10" t="n"/>
      <c r="Y87" s="11" t="n"/>
      <c r="Z87" s="11" t="n"/>
      <c r="AA87" s="11" t="n"/>
      <c r="AB87" s="11" t="n"/>
      <c r="AC87" s="11" t="n"/>
      <c r="AD87" s="11" t="n"/>
      <c r="AE87" s="10" t="n"/>
      <c r="AF87" s="10" t="n"/>
      <c r="AG87" s="10" t="n"/>
      <c r="AH87" s="10" t="n"/>
      <c r="AI87" s="13" t="n"/>
      <c r="AJ87" s="13" t="n"/>
      <c r="AK87" s="13" t="n"/>
      <c r="AL87" s="13" t="n"/>
      <c r="AM87" s="13" t="n"/>
      <c r="AN87" s="13" t="n"/>
      <c r="AO87" s="13" t="n"/>
      <c r="AP87" s="14" t="n"/>
      <c r="AQ87" s="14" t="n"/>
      <c r="AR87" s="14" t="n"/>
      <c r="AS87" s="13" t="n"/>
      <c r="AT87" s="13" t="n"/>
      <c r="AU87" s="10" t="n"/>
      <c r="AV87" s="10" t="n"/>
      <c r="AW87" s="10" t="n"/>
      <c r="AX87" s="10" t="n"/>
      <c r="AY87" s="10" t="n"/>
      <c r="AZ87" s="10" t="n"/>
      <c r="BA87" s="10" t="n"/>
      <c r="BB87" s="10" t="n"/>
      <c r="BC87" s="10" t="n"/>
      <c r="BD87" s="11" t="n"/>
      <c r="BE87" s="10" t="n"/>
      <c r="BF87" s="10" t="n"/>
      <c r="BG87" s="10" t="n"/>
      <c r="BH87" s="10" t="n"/>
      <c r="BI87" s="10" t="n"/>
      <c r="BJ87" s="10" t="n"/>
      <c r="BK87" s="135" t="n"/>
      <c r="BL87" s="10" t="n"/>
      <c r="BM87" s="13" t="n"/>
    </row>
    <row r="88" ht="15.75" customHeight="1" s="218">
      <c r="A88" s="10" t="n"/>
      <c r="B88" s="281" t="inlineStr">
        <is>
          <t>TOTAL VENDA PRODUTOS</t>
        </is>
      </c>
      <c r="C88" s="264" t="n"/>
      <c r="D88" s="264" t="n"/>
      <c r="E88" s="265" t="n"/>
      <c r="F88" s="136">
        <f>SUM(T5:T61)</f>
        <v/>
      </c>
      <c r="H88" s="11" t="n"/>
      <c r="I88" s="10" t="n"/>
      <c r="J88" s="134" t="n"/>
      <c r="K88" s="10" t="n"/>
      <c r="L88" s="10" t="n"/>
      <c r="M88" s="273" t="inlineStr">
        <is>
          <t>CNPJ DE FATURAMENTO</t>
        </is>
      </c>
      <c r="N88" s="264" t="n"/>
      <c r="O88" s="265" t="n"/>
      <c r="P88" s="9">
        <f>BOM!P88</f>
        <v/>
      </c>
      <c r="Q88" s="10" t="n"/>
      <c r="R88" s="10" t="n"/>
      <c r="S88" s="10" t="n"/>
      <c r="T88" s="10" t="n"/>
      <c r="U88" s="10" t="n"/>
      <c r="V88" s="10" t="n"/>
      <c r="W88" s="10" t="n"/>
      <c r="X88" s="10" t="n"/>
      <c r="Y88" s="11" t="n"/>
      <c r="Z88" s="11" t="n"/>
      <c r="AA88" s="11" t="n"/>
      <c r="AB88" s="11" t="n"/>
      <c r="AC88" s="11" t="n"/>
      <c r="AD88" s="11" t="n"/>
      <c r="AE88" s="10" t="n"/>
      <c r="AF88" s="10" t="n"/>
      <c r="AG88" s="10" t="n"/>
      <c r="AH88" s="10" t="n"/>
      <c r="AI88" s="13" t="n"/>
      <c r="AJ88" s="13" t="n"/>
      <c r="AK88" s="13" t="n"/>
      <c r="AL88" s="13" t="n"/>
      <c r="AM88" s="13" t="n"/>
      <c r="AN88" s="13" t="n"/>
      <c r="AO88" s="13" t="n"/>
      <c r="AP88" s="14" t="n"/>
      <c r="AQ88" s="14" t="n"/>
      <c r="AR88" s="14" t="n"/>
      <c r="AS88" s="13" t="n"/>
      <c r="AT88" s="13" t="n"/>
      <c r="AU88" s="10" t="n"/>
      <c r="AV88" s="10" t="n"/>
      <c r="AW88" s="10" t="n"/>
      <c r="AX88" s="10" t="n"/>
      <c r="AY88" s="10" t="n"/>
      <c r="AZ88" s="10" t="n"/>
      <c r="BA88" s="10" t="n"/>
      <c r="BB88" s="10" t="n"/>
      <c r="BC88" s="10" t="n"/>
      <c r="BD88" s="11" t="n"/>
      <c r="BE88" s="10" t="n"/>
      <c r="BF88" s="10" t="n"/>
      <c r="BG88" s="10" t="n"/>
      <c r="BH88" s="10" t="n"/>
      <c r="BI88" s="10" t="n"/>
      <c r="BJ88" s="10" t="n"/>
      <c r="BK88" s="10" t="n"/>
      <c r="BL88" s="10" t="n"/>
      <c r="BM88" s="10" t="n"/>
    </row>
    <row r="89" ht="15.75" customHeight="1" s="218">
      <c r="A89" s="10" t="n"/>
      <c r="B89" s="281" t="inlineStr">
        <is>
          <t>TOTAL VENDA LICENÇAS</t>
        </is>
      </c>
      <c r="C89" s="264" t="n"/>
      <c r="D89" s="264" t="n"/>
      <c r="E89" s="265" t="n"/>
      <c r="F89" s="136">
        <f>SUM(T63:T69)</f>
        <v/>
      </c>
      <c r="H89" s="10" t="n"/>
      <c r="I89" s="10" t="n"/>
      <c r="J89" s="134" t="n"/>
      <c r="K89" s="10" t="n"/>
      <c r="L89" s="10" t="n"/>
      <c r="M89" s="274" t="inlineStr">
        <is>
          <t>ESTADO DE DESTINO</t>
        </is>
      </c>
      <c r="N89" s="264" t="n"/>
      <c r="O89" s="265" t="n"/>
      <c r="P89" s="9">
        <f>BOM!P89</f>
        <v/>
      </c>
      <c r="Q89" s="10" t="n"/>
      <c r="R89" s="10" t="n"/>
      <c r="S89" s="10" t="n"/>
      <c r="T89" s="10" t="n"/>
      <c r="U89" s="10" t="n"/>
      <c r="V89" s="10" t="n"/>
      <c r="W89" s="10" t="n"/>
      <c r="X89" s="10" t="n"/>
      <c r="Y89" s="11" t="n"/>
      <c r="Z89" s="11" t="n"/>
      <c r="AA89" s="11" t="n"/>
      <c r="AB89" s="11" t="n"/>
      <c r="AC89" s="11" t="n"/>
      <c r="AD89" s="11" t="n"/>
      <c r="AE89" s="10" t="n"/>
      <c r="AF89" s="10" t="n"/>
      <c r="AG89" s="10" t="n"/>
      <c r="AH89" s="10" t="n"/>
      <c r="AI89" s="13" t="n"/>
      <c r="AJ89" s="13" t="n"/>
      <c r="AK89" s="13" t="n"/>
      <c r="AL89" s="13" t="n"/>
      <c r="AM89" s="13" t="n"/>
      <c r="AN89" s="13" t="n"/>
      <c r="AO89" s="13" t="n"/>
      <c r="AP89" s="14" t="n"/>
      <c r="AQ89" s="14" t="n"/>
      <c r="AR89" s="14" t="n"/>
      <c r="AS89" s="13" t="n"/>
      <c r="AT89" s="13" t="n"/>
      <c r="AU89" s="10" t="n"/>
      <c r="AV89" s="10" t="n"/>
      <c r="AW89" s="10" t="n"/>
      <c r="AX89" s="10" t="n"/>
      <c r="AY89" s="10" t="n"/>
      <c r="AZ89" s="10" t="n"/>
      <c r="BA89" s="10" t="n"/>
      <c r="BB89" s="10" t="n"/>
      <c r="BC89" s="10" t="n"/>
      <c r="BD89" s="11" t="n"/>
      <c r="BE89" s="10" t="n"/>
      <c r="BF89" s="10" t="n"/>
      <c r="BG89" s="10" t="n"/>
      <c r="BH89" s="10" t="n"/>
      <c r="BI89" s="10" t="n"/>
      <c r="BJ89" s="10" t="n"/>
      <c r="BK89" s="10" t="n"/>
      <c r="BL89" s="10" t="n"/>
      <c r="BM89" s="10" t="n"/>
    </row>
    <row r="90" ht="15.75" customHeight="1" s="218">
      <c r="A90" s="10" t="n"/>
      <c r="B90" s="281" t="inlineStr">
        <is>
          <t>TOTAL PRESTAÇÃO SERVIÇO</t>
        </is>
      </c>
      <c r="C90" s="264" t="n"/>
      <c r="D90" s="264" t="n"/>
      <c r="E90" s="265" t="n"/>
      <c r="F90" s="136">
        <f>SUM(T71:T83)</f>
        <v/>
      </c>
      <c r="H90" s="10" t="n"/>
      <c r="I90" s="10" t="n"/>
      <c r="J90" s="134" t="n"/>
      <c r="K90" s="10" t="n"/>
      <c r="L90" s="10" t="n"/>
      <c r="M90" s="273" t="inlineStr">
        <is>
          <t>CLIENTE É CONTRIBUINTE</t>
        </is>
      </c>
      <c r="N90" s="264" t="n"/>
      <c r="O90" s="265" t="n"/>
      <c r="P90" s="9">
        <f>BOM!P90</f>
        <v/>
      </c>
      <c r="Q90" s="10" t="n"/>
      <c r="R90" s="10" t="n"/>
      <c r="S90" s="10" t="n"/>
      <c r="T90" s="10" t="n"/>
      <c r="U90" s="10" t="n"/>
      <c r="V90" s="10" t="n"/>
      <c r="W90" s="10" t="n"/>
      <c r="X90" s="10" t="n"/>
      <c r="Y90" s="11" t="n"/>
      <c r="Z90" s="11" t="n"/>
      <c r="AA90" s="11" t="n"/>
      <c r="AB90" s="11" t="n"/>
      <c r="AC90" s="11" t="n"/>
      <c r="AD90" s="11" t="n"/>
      <c r="AE90" s="10" t="n"/>
      <c r="AF90" s="10" t="n"/>
      <c r="AG90" s="10" t="n"/>
      <c r="AH90" s="10" t="n"/>
      <c r="AI90" s="13" t="n"/>
      <c r="AJ90" s="13" t="n"/>
      <c r="AK90" s="13" t="n"/>
      <c r="AL90" s="13" t="n"/>
      <c r="AM90" s="13" t="n"/>
      <c r="AN90" s="13" t="n"/>
      <c r="AO90" s="13" t="n"/>
      <c r="AP90" s="14" t="n"/>
      <c r="AQ90" s="14" t="n"/>
      <c r="AR90" s="14" t="n"/>
      <c r="AS90" s="13" t="n"/>
      <c r="AT90" s="13" t="n"/>
      <c r="AU90" s="10" t="n"/>
      <c r="AV90" s="10" t="n"/>
      <c r="AW90" s="10" t="n"/>
      <c r="AX90" s="10" t="n"/>
      <c r="AY90" s="10" t="n"/>
      <c r="AZ90" s="10" t="n"/>
      <c r="BA90" s="10" t="n"/>
      <c r="BB90" s="10" t="n"/>
      <c r="BC90" s="10" t="n"/>
      <c r="BD90" s="11" t="n"/>
      <c r="BE90" s="10" t="n"/>
      <c r="BF90" s="10" t="n"/>
      <c r="BG90" s="10" t="n"/>
      <c r="BH90" s="10" t="n"/>
      <c r="BI90" s="10" t="n"/>
      <c r="BJ90" s="10" t="n"/>
      <c r="BK90" s="10" t="n"/>
      <c r="BL90" s="10" t="n"/>
      <c r="BM90" s="10" t="n"/>
    </row>
    <row r="91" hidden="1" ht="15.75" customHeight="1" s="218">
      <c r="A91" s="10" t="n"/>
      <c r="B91" s="281" t="inlineStr">
        <is>
          <t>IMPOSTO PRODUTO</t>
        </is>
      </c>
      <c r="C91" s="264" t="n"/>
      <c r="D91" s="264" t="n"/>
      <c r="E91" s="265" t="n"/>
      <c r="F91" s="137" t="n"/>
      <c r="H91" s="10" t="n"/>
      <c r="I91" s="10" t="n"/>
      <c r="J91" s="134" t="n"/>
      <c r="K91" s="10" t="n"/>
      <c r="L91" s="10" t="n"/>
      <c r="M91" s="13" t="n"/>
      <c r="N91" s="13" t="n"/>
      <c r="O91" s="13" t="n"/>
      <c r="P91" s="13" t="n"/>
      <c r="Q91" s="10" t="n"/>
      <c r="R91" s="10" t="n"/>
      <c r="S91" s="10" t="n"/>
      <c r="T91" s="10" t="n"/>
      <c r="U91" s="10" t="n"/>
      <c r="V91" s="10" t="n"/>
      <c r="W91" s="10" t="n"/>
      <c r="X91" s="10" t="n"/>
      <c r="Y91" s="11" t="n"/>
      <c r="Z91" s="11" t="n"/>
      <c r="AA91" s="11" t="n"/>
      <c r="AB91" s="11" t="n"/>
      <c r="AC91" s="11" t="n"/>
      <c r="AD91" s="11" t="n"/>
      <c r="AE91" s="10" t="n"/>
      <c r="AF91" s="10" t="n"/>
      <c r="AG91" s="10" t="n"/>
      <c r="AH91" s="10" t="n"/>
      <c r="AI91" s="13" t="n"/>
      <c r="AJ91" s="13" t="n"/>
      <c r="AK91" s="13" t="n"/>
      <c r="AL91" s="13" t="n"/>
      <c r="AM91" s="13" t="n"/>
      <c r="AN91" s="13" t="n"/>
      <c r="AO91" s="13" t="n"/>
      <c r="AP91" s="14" t="n"/>
      <c r="AQ91" s="14" t="n"/>
      <c r="AR91" s="14" t="n"/>
      <c r="AS91" s="13" t="n"/>
      <c r="AT91" s="13" t="n"/>
      <c r="AU91" s="10" t="n"/>
      <c r="AV91" s="10" t="n"/>
      <c r="AW91" s="10" t="n"/>
      <c r="AX91" s="10" t="n"/>
      <c r="AY91" s="10" t="n"/>
      <c r="AZ91" s="10" t="n"/>
      <c r="BA91" s="10" t="n"/>
      <c r="BB91" s="10" t="n"/>
      <c r="BC91" s="10" t="n"/>
      <c r="BD91" s="11" t="n"/>
      <c r="BE91" s="10" t="n"/>
      <c r="BF91" s="10" t="n"/>
      <c r="BG91" s="10" t="n"/>
      <c r="BH91" s="10" t="n"/>
      <c r="BI91" s="10" t="n"/>
      <c r="BJ91" s="10" t="n"/>
      <c r="BK91" s="10" t="n"/>
      <c r="BL91" s="10" t="n"/>
      <c r="BM91" s="10" t="n"/>
    </row>
    <row r="92" hidden="1" ht="15.75" customHeight="1" s="218">
      <c r="A92" s="10" t="n"/>
      <c r="B92" s="281" t="inlineStr">
        <is>
          <t>IMPOSTO LICENÇA</t>
        </is>
      </c>
      <c r="C92" s="264" t="n"/>
      <c r="D92" s="264" t="n"/>
      <c r="E92" s="265" t="n"/>
      <c r="F92" s="137" t="n"/>
      <c r="H92" s="10" t="n"/>
      <c r="I92" s="10" t="n"/>
      <c r="J92" s="134" t="n"/>
      <c r="K92" s="10" t="n"/>
      <c r="L92" s="10" t="n"/>
      <c r="M92" s="13" t="n"/>
      <c r="N92" s="13" t="n"/>
      <c r="O92" s="13" t="n"/>
      <c r="P92" s="13" t="n"/>
      <c r="Q92" s="10" t="n"/>
      <c r="R92" s="10" t="n"/>
      <c r="S92" s="10" t="n"/>
      <c r="T92" s="10" t="n"/>
      <c r="U92" s="10" t="n"/>
      <c r="V92" s="10" t="n"/>
      <c r="W92" s="10" t="n"/>
      <c r="X92" s="10" t="n"/>
      <c r="Y92" s="11" t="n"/>
      <c r="Z92" s="11" t="n"/>
      <c r="AA92" s="11" t="n"/>
      <c r="AB92" s="11" t="n"/>
      <c r="AC92" s="11" t="n"/>
      <c r="AD92" s="11" t="n"/>
      <c r="AE92" s="10" t="n"/>
      <c r="AF92" s="10" t="n"/>
      <c r="AG92" s="10" t="n"/>
      <c r="AH92" s="10" t="n"/>
      <c r="AI92" s="13" t="n"/>
      <c r="AJ92" s="13" t="n"/>
      <c r="AK92" s="13" t="n"/>
      <c r="AL92" s="13" t="n"/>
      <c r="AM92" s="13" t="n"/>
      <c r="AN92" s="13" t="n"/>
      <c r="AO92" s="13" t="n"/>
      <c r="AP92" s="14" t="n"/>
      <c r="AQ92" s="14" t="n"/>
      <c r="AR92" s="14" t="n"/>
      <c r="AS92" s="13" t="n"/>
      <c r="AT92" s="13" t="n"/>
      <c r="AU92" s="10" t="n"/>
      <c r="AV92" s="10" t="n"/>
      <c r="AW92" s="10" t="n"/>
      <c r="AX92" s="10" t="n"/>
      <c r="AY92" s="10" t="n"/>
      <c r="AZ92" s="10" t="n"/>
      <c r="BA92" s="10" t="n"/>
      <c r="BB92" s="10" t="n"/>
      <c r="BC92" s="10" t="n"/>
      <c r="BD92" s="11" t="n"/>
      <c r="BE92" s="10" t="n"/>
      <c r="BF92" s="10" t="n"/>
      <c r="BG92" s="10" t="n"/>
      <c r="BH92" s="10" t="n"/>
      <c r="BI92" s="10" t="n"/>
      <c r="BJ92" s="10" t="n"/>
      <c r="BK92" s="10" t="n"/>
      <c r="BL92" s="10" t="n"/>
      <c r="BM92" s="10" t="n"/>
    </row>
    <row r="93" hidden="1" ht="15.75" customHeight="1" s="218">
      <c r="A93" s="10" t="n"/>
      <c r="B93" s="281" t="inlineStr">
        <is>
          <t>IMPOSTO SERVIÇO</t>
        </is>
      </c>
      <c r="C93" s="264" t="n"/>
      <c r="D93" s="264" t="n"/>
      <c r="E93" s="265" t="n"/>
      <c r="F93" s="137" t="n"/>
      <c r="H93" s="10" t="n"/>
      <c r="I93" s="10" t="n"/>
      <c r="J93" s="134" t="n"/>
      <c r="K93" s="10" t="n"/>
      <c r="L93" s="10" t="n"/>
      <c r="M93" s="13" t="n"/>
      <c r="N93" s="13" t="n"/>
      <c r="O93" s="13" t="n"/>
      <c r="P93" s="13" t="n"/>
      <c r="Q93" s="10" t="n"/>
      <c r="R93" s="10" t="n"/>
      <c r="S93" s="10" t="n"/>
      <c r="T93" s="10" t="n"/>
      <c r="U93" s="10" t="n"/>
      <c r="V93" s="10" t="n"/>
      <c r="W93" s="10" t="n"/>
      <c r="X93" s="10" t="n"/>
      <c r="Y93" s="11" t="n"/>
      <c r="Z93" s="11" t="n"/>
      <c r="AA93" s="11" t="n"/>
      <c r="AB93" s="11" t="n"/>
      <c r="AC93" s="11" t="n"/>
      <c r="AD93" s="11" t="n"/>
      <c r="AE93" s="10" t="n"/>
      <c r="AF93" s="10" t="n"/>
      <c r="AG93" s="10" t="n"/>
      <c r="AH93" s="10" t="n"/>
      <c r="AI93" s="13" t="n"/>
      <c r="AJ93" s="13" t="n"/>
      <c r="AK93" s="13" t="n"/>
      <c r="AL93" s="13" t="n"/>
      <c r="AM93" s="13" t="n"/>
      <c r="AN93" s="13" t="n"/>
      <c r="AO93" s="13" t="n"/>
      <c r="AP93" s="14" t="n"/>
      <c r="AQ93" s="14" t="n"/>
      <c r="AR93" s="14" t="n"/>
      <c r="AS93" s="13" t="n"/>
      <c r="AT93" s="13" t="n"/>
      <c r="AU93" s="10" t="n"/>
      <c r="AV93" s="10" t="n"/>
      <c r="AW93" s="10" t="n"/>
      <c r="AX93" s="10" t="n"/>
      <c r="AY93" s="10" t="n"/>
      <c r="AZ93" s="10" t="n"/>
      <c r="BA93" s="10" t="n"/>
      <c r="BB93" s="10" t="n"/>
      <c r="BC93" s="10" t="n"/>
      <c r="BD93" s="11" t="n"/>
      <c r="BE93" s="10" t="n"/>
      <c r="BF93" s="10" t="n"/>
      <c r="BG93" s="10" t="n"/>
      <c r="BH93" s="10" t="n"/>
      <c r="BI93" s="10" t="n"/>
      <c r="BJ93" s="10" t="n"/>
      <c r="BK93" s="10" t="n"/>
      <c r="BL93" s="10" t="n"/>
      <c r="BM93" s="10" t="n"/>
    </row>
    <row r="94" ht="15.75" customHeight="1" s="218">
      <c r="A94" s="10" t="n"/>
      <c r="B94" s="281" t="inlineStr">
        <is>
          <t>CUSTO PRODUTO</t>
        </is>
      </c>
      <c r="C94" s="264" t="n"/>
      <c r="D94" s="264" t="n"/>
      <c r="E94" s="265" t="n"/>
      <c r="F94" s="136">
        <f>SUM(AL5:AL61)</f>
        <v/>
      </c>
      <c r="H94" s="10" t="n"/>
      <c r="I94" s="10" t="n"/>
      <c r="J94" s="134" t="n"/>
      <c r="K94" s="10" t="n"/>
      <c r="L94" s="10" t="n"/>
      <c r="M94" s="13" t="n"/>
      <c r="N94" s="13" t="n"/>
      <c r="O94" s="13" t="n"/>
      <c r="P94" s="13" t="n"/>
      <c r="Q94" s="10" t="n"/>
      <c r="R94" s="10" t="n"/>
      <c r="S94" s="10" t="n"/>
      <c r="T94" s="10" t="n"/>
      <c r="U94" s="10" t="n"/>
      <c r="V94" s="10" t="n"/>
      <c r="W94" s="10" t="n"/>
      <c r="X94" s="10" t="n"/>
      <c r="Y94" s="11" t="n"/>
      <c r="Z94" s="11" t="n"/>
      <c r="AA94" s="11" t="n"/>
      <c r="AB94" s="11" t="n"/>
      <c r="AC94" s="11" t="n"/>
      <c r="AD94" s="11" t="n"/>
      <c r="AE94" s="10" t="n"/>
      <c r="AF94" s="10" t="n"/>
      <c r="AG94" s="10" t="n"/>
      <c r="AH94" s="10" t="n"/>
      <c r="AI94" s="13" t="n"/>
      <c r="AJ94" s="13" t="n"/>
      <c r="AK94" s="13" t="n"/>
      <c r="AL94" s="13" t="n"/>
      <c r="AM94" s="13" t="n"/>
      <c r="AN94" s="13" t="n"/>
      <c r="AO94" s="13" t="n"/>
      <c r="AP94" s="14" t="n"/>
      <c r="AQ94" s="14" t="n"/>
      <c r="AR94" s="14" t="n"/>
      <c r="AS94" s="13" t="n"/>
      <c r="AT94" s="13" t="n"/>
      <c r="AU94" s="10" t="n"/>
      <c r="AV94" s="10" t="n"/>
      <c r="AW94" s="10" t="n"/>
      <c r="AX94" s="10" t="n"/>
      <c r="AY94" s="10" t="n"/>
      <c r="AZ94" s="10" t="n"/>
      <c r="BA94" s="10" t="n"/>
      <c r="BB94" s="10" t="n"/>
      <c r="BC94" s="10" t="n"/>
      <c r="BD94" s="11" t="n"/>
      <c r="BE94" s="10" t="n"/>
      <c r="BF94" s="10" t="n"/>
      <c r="BG94" s="10" t="n"/>
      <c r="BH94" s="10" t="n"/>
      <c r="BI94" s="10" t="n"/>
      <c r="BJ94" s="10" t="n"/>
      <c r="BK94" s="10" t="n"/>
      <c r="BL94" s="10" t="n"/>
      <c r="BM94" s="10" t="n"/>
    </row>
    <row r="95" ht="15.75" customHeight="1" s="218">
      <c r="A95" s="10" t="n"/>
      <c r="B95" s="281" t="inlineStr">
        <is>
          <t>CUSTO LICENÇAS</t>
        </is>
      </c>
      <c r="C95" s="264" t="n"/>
      <c r="D95" s="264" t="n"/>
      <c r="E95" s="265" t="n"/>
      <c r="F95" s="136">
        <f>SUM(AL63:AL69)</f>
        <v/>
      </c>
      <c r="H95" s="10" t="n"/>
      <c r="I95" s="10" t="n"/>
      <c r="J95" s="134" t="n"/>
      <c r="K95" s="10" t="n"/>
      <c r="L95" s="10" t="n"/>
      <c r="M95" s="13" t="n"/>
      <c r="N95" s="13" t="n"/>
      <c r="O95" s="13" t="n"/>
      <c r="P95" s="13" t="n"/>
      <c r="Q95" s="10" t="n"/>
      <c r="R95" s="10" t="n"/>
      <c r="S95" s="10" t="n"/>
      <c r="T95" s="10" t="n"/>
      <c r="U95" s="10" t="n"/>
      <c r="V95" s="10" t="n"/>
      <c r="W95" s="10" t="n"/>
      <c r="X95" s="10" t="n"/>
      <c r="Y95" s="11" t="n"/>
      <c r="Z95" s="11" t="n"/>
      <c r="AA95" s="11" t="n"/>
      <c r="AB95" s="11" t="n"/>
      <c r="AC95" s="11" t="n"/>
      <c r="AD95" s="11" t="n"/>
      <c r="AE95" s="10" t="n"/>
      <c r="AF95" s="10" t="n"/>
      <c r="AG95" s="10" t="n"/>
      <c r="AH95" s="10" t="n"/>
      <c r="AI95" s="13" t="n"/>
      <c r="AJ95" s="13" t="n"/>
      <c r="AK95" s="13" t="n"/>
      <c r="AL95" s="13" t="n"/>
      <c r="AM95" s="13" t="n"/>
      <c r="AN95" s="13" t="n"/>
      <c r="AO95" s="13" t="n"/>
      <c r="AP95" s="14" t="n"/>
      <c r="AQ95" s="14" t="n"/>
      <c r="AR95" s="14" t="n"/>
      <c r="AS95" s="13" t="n"/>
      <c r="AT95" s="13" t="n"/>
      <c r="AU95" s="10" t="n"/>
      <c r="AV95" s="10" t="n"/>
      <c r="AW95" s="10" t="n"/>
      <c r="AX95" s="10" t="n"/>
      <c r="AY95" s="10" t="n"/>
      <c r="AZ95" s="10" t="n"/>
      <c r="BA95" s="10" t="n"/>
      <c r="BB95" s="10" t="n"/>
      <c r="BC95" s="10" t="n"/>
      <c r="BD95" s="11" t="n"/>
      <c r="BE95" s="10" t="n"/>
      <c r="BF95" s="10" t="n"/>
      <c r="BG95" s="10" t="n"/>
      <c r="BH95" s="10" t="n"/>
      <c r="BI95" s="10" t="n"/>
      <c r="BJ95" s="10" t="n"/>
      <c r="BK95" s="10" t="n"/>
      <c r="BL95" s="10" t="n"/>
      <c r="BM95" s="10" t="n"/>
    </row>
    <row r="96" ht="15.75" customHeight="1" s="218">
      <c r="A96" s="10" t="n"/>
      <c r="B96" s="281" t="inlineStr">
        <is>
          <t>CUSTO SERVIÇO</t>
        </is>
      </c>
      <c r="C96" s="264" t="n"/>
      <c r="D96" s="264" t="n"/>
      <c r="E96" s="265" t="n"/>
      <c r="F96" s="136">
        <f>SUM(AL71:AL83)</f>
        <v/>
      </c>
      <c r="H96" s="10" t="n"/>
      <c r="I96" s="10" t="n"/>
      <c r="J96" s="134" t="n"/>
      <c r="K96" s="10" t="n"/>
      <c r="L96" s="10" t="n"/>
      <c r="M96" s="13" t="n"/>
      <c r="N96" s="13" t="n"/>
      <c r="O96" s="13" t="n"/>
      <c r="P96" s="13" t="n"/>
      <c r="Q96" s="10" t="n"/>
      <c r="R96" s="10" t="n"/>
      <c r="S96" s="10" t="n"/>
      <c r="T96" s="10" t="n"/>
      <c r="U96" s="10" t="n"/>
      <c r="V96" s="10" t="n"/>
      <c r="W96" s="10" t="n"/>
      <c r="X96" s="10" t="n"/>
      <c r="Y96" s="11" t="n"/>
      <c r="Z96" s="11" t="n"/>
      <c r="AA96" s="11" t="n"/>
      <c r="AB96" s="11" t="n"/>
      <c r="AC96" s="11" t="n"/>
      <c r="AD96" s="11" t="n"/>
      <c r="AE96" s="10" t="n"/>
      <c r="AF96" s="10" t="n"/>
      <c r="AG96" s="10" t="n"/>
      <c r="AH96" s="10" t="n"/>
      <c r="AI96" s="13" t="n"/>
      <c r="AJ96" s="13" t="n"/>
      <c r="AK96" s="13" t="n"/>
      <c r="AL96" s="13" t="n"/>
      <c r="AM96" s="13" t="n"/>
      <c r="AN96" s="13" t="n"/>
      <c r="AO96" s="13" t="n"/>
      <c r="AP96" s="14" t="n"/>
      <c r="AQ96" s="14" t="n"/>
      <c r="AR96" s="14" t="n"/>
      <c r="AS96" s="13" t="n"/>
      <c r="AT96" s="13" t="n"/>
      <c r="AU96" s="10" t="n"/>
      <c r="AV96" s="10" t="n"/>
      <c r="AW96" s="10" t="n"/>
      <c r="AX96" s="10" t="n"/>
      <c r="AY96" s="10" t="n"/>
      <c r="AZ96" s="10" t="n"/>
      <c r="BA96" s="10" t="n"/>
      <c r="BB96" s="10" t="n"/>
      <c r="BC96" s="10" t="n"/>
      <c r="BD96" s="11" t="n"/>
      <c r="BE96" s="10" t="n"/>
      <c r="BF96" s="10" t="n"/>
      <c r="BG96" s="10" t="n"/>
      <c r="BH96" s="10" t="n"/>
      <c r="BI96" s="10" t="n"/>
      <c r="BJ96" s="10" t="n"/>
      <c r="BK96" s="10" t="n"/>
      <c r="BL96" s="10" t="n"/>
      <c r="BM96" s="10" t="n"/>
    </row>
    <row r="97" ht="15.75" customHeight="1" s="218">
      <c r="A97" s="10" t="n"/>
      <c r="B97" s="281" t="inlineStr">
        <is>
          <t>Margem Bruta (%)</t>
        </is>
      </c>
      <c r="C97" s="264" t="n"/>
      <c r="D97" s="264" t="n"/>
      <c r="E97" s="265" t="n"/>
      <c r="F97" s="137">
        <f>BOM!F97</f>
        <v/>
      </c>
      <c r="H97" s="10" t="n"/>
      <c r="I97" s="10" t="n"/>
      <c r="J97" s="134" t="n"/>
      <c r="K97" s="10" t="n"/>
      <c r="L97" s="10" t="n"/>
      <c r="M97" s="13" t="n"/>
      <c r="N97" s="13" t="n"/>
      <c r="O97" s="13" t="n"/>
      <c r="P97" s="13" t="n"/>
      <c r="Q97" s="10" t="n"/>
      <c r="R97" s="10" t="n"/>
      <c r="S97" s="10" t="n"/>
      <c r="T97" s="10" t="n"/>
      <c r="U97" s="10" t="n"/>
      <c r="V97" s="10" t="n"/>
      <c r="W97" s="10" t="n"/>
      <c r="X97" s="10" t="n"/>
      <c r="Y97" s="11" t="n"/>
      <c r="Z97" s="11" t="n"/>
      <c r="AA97" s="11" t="n"/>
      <c r="AB97" s="11" t="n"/>
      <c r="AC97" s="11" t="n"/>
      <c r="AD97" s="11" t="n"/>
      <c r="AE97" s="10" t="n"/>
      <c r="AF97" s="10" t="n"/>
      <c r="AG97" s="10" t="n"/>
      <c r="AH97" s="10" t="n"/>
      <c r="AI97" s="13" t="n"/>
      <c r="AJ97" s="13" t="n"/>
      <c r="AK97" s="13" t="n"/>
      <c r="AL97" s="13" t="n"/>
      <c r="AM97" s="13" t="n"/>
      <c r="AN97" s="13" t="n"/>
      <c r="AO97" s="13" t="n"/>
      <c r="AP97" s="14" t="n"/>
      <c r="AQ97" s="14" t="n"/>
      <c r="AR97" s="14" t="n"/>
      <c r="AS97" s="13" t="n"/>
      <c r="AT97" s="13" t="n"/>
      <c r="AU97" s="10" t="n"/>
      <c r="AV97" s="10" t="n"/>
      <c r="AW97" s="10" t="n"/>
      <c r="AX97" s="10" t="n"/>
      <c r="AY97" s="10" t="n"/>
      <c r="AZ97" s="10" t="n"/>
      <c r="BA97" s="10" t="n"/>
      <c r="BB97" s="10" t="n"/>
      <c r="BC97" s="10" t="n"/>
      <c r="BD97" s="11" t="n"/>
      <c r="BE97" s="10" t="n"/>
      <c r="BF97" s="10" t="n"/>
      <c r="BG97" s="10" t="n"/>
      <c r="BH97" s="10" t="n"/>
      <c r="BI97" s="10" t="n"/>
      <c r="BJ97" s="10" t="n"/>
      <c r="BK97" s="10" t="n"/>
      <c r="BL97" s="10" t="n"/>
      <c r="BM97" s="10" t="n"/>
    </row>
    <row r="98" ht="15.75" customHeight="1" s="218">
      <c r="A98" s="10" t="n"/>
      <c r="B98" s="281" t="inlineStr">
        <is>
          <t>Desconto (%)</t>
        </is>
      </c>
      <c r="C98" s="264" t="n"/>
      <c r="D98" s="264" t="n"/>
      <c r="E98" s="265" t="n"/>
      <c r="F98" s="137">
        <f>BOM!F98</f>
        <v/>
      </c>
      <c r="H98" s="10" t="n"/>
      <c r="I98" s="10" t="n"/>
      <c r="J98" s="134" t="n"/>
      <c r="K98" s="10" t="n"/>
      <c r="L98" s="10" t="n"/>
      <c r="M98" s="13" t="n"/>
      <c r="N98" s="13" t="n"/>
      <c r="O98" s="13" t="n"/>
      <c r="P98" s="13" t="n"/>
      <c r="Q98" s="10" t="n"/>
      <c r="R98" s="10" t="n"/>
      <c r="S98" s="10" t="n"/>
      <c r="T98" s="10" t="n"/>
      <c r="U98" s="10" t="n"/>
      <c r="V98" s="10" t="n"/>
      <c r="W98" s="10" t="n"/>
      <c r="X98" s="10" t="n"/>
      <c r="Y98" s="11" t="n"/>
      <c r="Z98" s="11" t="n"/>
      <c r="AA98" s="11" t="n"/>
      <c r="AB98" s="11" t="n"/>
      <c r="AC98" s="11" t="n"/>
      <c r="AD98" s="11" t="n"/>
      <c r="AE98" s="10" t="n"/>
      <c r="AF98" s="10" t="n"/>
      <c r="AG98" s="10" t="n"/>
      <c r="AH98" s="10" t="n"/>
      <c r="AI98" s="13" t="n"/>
      <c r="AJ98" s="13" t="n"/>
      <c r="AK98" s="13" t="n"/>
      <c r="AL98" s="13" t="n"/>
      <c r="AM98" s="13" t="n"/>
      <c r="AN98" s="13" t="n"/>
      <c r="AO98" s="13" t="n"/>
      <c r="AP98" s="14" t="n"/>
      <c r="AQ98" s="14" t="n"/>
      <c r="AR98" s="14" t="n"/>
      <c r="AS98" s="13" t="n"/>
      <c r="AT98" s="13" t="n"/>
      <c r="AU98" s="10" t="n"/>
      <c r="AV98" s="10" t="n"/>
      <c r="AW98" s="10" t="n"/>
      <c r="AX98" s="10" t="n"/>
      <c r="AY98" s="10" t="n"/>
      <c r="AZ98" s="10" t="n"/>
      <c r="BA98" s="10" t="n"/>
      <c r="BB98" s="10" t="n"/>
      <c r="BC98" s="10" t="n"/>
      <c r="BD98" s="11" t="n"/>
      <c r="BE98" s="10" t="n"/>
      <c r="BF98" s="10" t="n"/>
      <c r="BG98" s="10" t="n"/>
      <c r="BH98" s="10" t="n"/>
      <c r="BI98" s="10" t="n"/>
      <c r="BJ98" s="10" t="n"/>
      <c r="BK98" s="10" t="n"/>
      <c r="BL98" s="10" t="n"/>
      <c r="BM98" s="10" t="n"/>
    </row>
    <row r="99" ht="15.75" customHeight="1" s="218">
      <c r="A99" s="10" t="n"/>
      <c r="B99" s="281" t="inlineStr">
        <is>
          <t>Comissão 10%</t>
        </is>
      </c>
      <c r="C99" s="264" t="n"/>
      <c r="D99" s="264" t="n"/>
      <c r="E99" s="265" t="n"/>
      <c r="F99" s="138">
        <f>BM85*0.1</f>
        <v/>
      </c>
      <c r="H99" s="10" t="n"/>
      <c r="I99" s="10" t="n"/>
      <c r="J99" s="134" t="n"/>
      <c r="K99" s="10" t="n"/>
      <c r="L99" s="10" t="n"/>
      <c r="M99" s="13" t="n"/>
      <c r="N99" s="13" t="n"/>
      <c r="O99" s="13" t="n"/>
      <c r="P99" s="13" t="n"/>
      <c r="Q99" s="10" t="n"/>
      <c r="R99" s="10" t="n"/>
      <c r="S99" s="10" t="n"/>
      <c r="T99" s="10" t="n"/>
      <c r="U99" s="10" t="n"/>
      <c r="V99" s="10" t="n"/>
      <c r="W99" s="10" t="n"/>
      <c r="X99" s="10" t="n"/>
      <c r="Y99" s="11" t="n"/>
      <c r="Z99" s="11" t="n"/>
      <c r="AA99" s="11" t="n"/>
      <c r="AB99" s="11" t="n"/>
      <c r="AC99" s="11" t="n"/>
      <c r="AD99" s="11" t="n"/>
      <c r="AE99" s="10" t="n"/>
      <c r="AF99" s="10" t="n"/>
      <c r="AG99" s="10" t="n"/>
      <c r="AH99" s="10" t="n"/>
      <c r="AI99" s="13" t="n"/>
      <c r="AJ99" s="13" t="n"/>
      <c r="AK99" s="13" t="n"/>
      <c r="AL99" s="13" t="n"/>
      <c r="AM99" s="13" t="n"/>
      <c r="AN99" s="13" t="n"/>
      <c r="AO99" s="13" t="n"/>
      <c r="AP99" s="14" t="n"/>
      <c r="AQ99" s="14" t="n"/>
      <c r="AR99" s="14" t="n"/>
      <c r="AS99" s="13" t="n"/>
      <c r="AT99" s="13" t="n"/>
      <c r="AU99" s="10" t="n"/>
      <c r="AV99" s="10" t="n"/>
      <c r="AW99" s="10" t="n"/>
      <c r="AX99" s="10" t="n"/>
      <c r="AY99" s="10" t="n"/>
      <c r="AZ99" s="10" t="n"/>
      <c r="BA99" s="10" t="n"/>
      <c r="BB99" s="10" t="n"/>
      <c r="BC99" s="10" t="n"/>
      <c r="BD99" s="11" t="n"/>
      <c r="BE99" s="10" t="n"/>
      <c r="BF99" s="10" t="n"/>
      <c r="BG99" s="10" t="n"/>
      <c r="BH99" s="10" t="n"/>
      <c r="BI99" s="10" t="n"/>
      <c r="BJ99" s="10" t="n"/>
      <c r="BK99" s="10" t="n"/>
      <c r="BL99" s="10" t="n"/>
      <c r="BM99" s="10" t="n"/>
    </row>
    <row r="100" ht="15.75" customHeight="1" s="218">
      <c r="A100" s="10" t="n"/>
      <c r="B100" s="281" t="inlineStr">
        <is>
          <t>Margem do projeto</t>
        </is>
      </c>
      <c r="C100" s="264" t="n"/>
      <c r="D100" s="264" t="n"/>
      <c r="E100" s="265" t="n"/>
      <c r="F100" s="137">
        <f>(BM85-F99)/F87</f>
        <v/>
      </c>
      <c r="G100" s="139" t="n"/>
      <c r="H100" s="10" t="n"/>
      <c r="I100" s="10" t="n"/>
      <c r="J100" s="134" t="n"/>
      <c r="K100" s="10" t="n"/>
      <c r="L100" s="10" t="n"/>
      <c r="M100" s="13" t="n"/>
      <c r="N100" s="13" t="n"/>
      <c r="O100" s="13" t="n"/>
      <c r="P100" s="13" t="n"/>
      <c r="Q100" s="10" t="n"/>
      <c r="R100" s="10" t="n"/>
      <c r="S100" s="10" t="n"/>
      <c r="T100" s="10" t="n"/>
      <c r="U100" s="10" t="n"/>
      <c r="V100" s="10" t="n"/>
      <c r="W100" s="10" t="n"/>
      <c r="X100" s="10" t="n"/>
      <c r="Y100" s="11" t="n"/>
      <c r="Z100" s="11" t="n"/>
      <c r="AA100" s="11" t="n"/>
      <c r="AB100" s="11" t="n"/>
      <c r="AC100" s="11" t="n"/>
      <c r="AD100" s="11" t="n"/>
      <c r="AE100" s="10" t="n"/>
      <c r="AF100" s="10" t="n"/>
      <c r="AG100" s="10" t="n"/>
      <c r="AH100" s="10" t="n"/>
      <c r="AI100" s="13" t="n"/>
      <c r="AJ100" s="13" t="n"/>
      <c r="AK100" s="13" t="n"/>
      <c r="AL100" s="13" t="n"/>
      <c r="AM100" s="13" t="n"/>
      <c r="AN100" s="13" t="n"/>
      <c r="AO100" s="13" t="n"/>
      <c r="AP100" s="14" t="n"/>
      <c r="AQ100" s="14" t="n"/>
      <c r="AR100" s="14" t="n"/>
      <c r="AS100" s="13" t="n"/>
      <c r="AT100" s="13" t="n"/>
      <c r="AU100" s="10" t="n"/>
      <c r="AV100" s="10" t="n"/>
      <c r="AW100" s="10" t="n"/>
      <c r="AX100" s="10" t="n"/>
      <c r="AY100" s="10" t="n"/>
      <c r="AZ100" s="10" t="n"/>
      <c r="BA100" s="10" t="n"/>
      <c r="BB100" s="10" t="n"/>
      <c r="BC100" s="10" t="n"/>
      <c r="BD100" s="11" t="n"/>
      <c r="BE100" s="10" t="n"/>
      <c r="BF100" s="10" t="n"/>
      <c r="BG100" s="10" t="n"/>
      <c r="BH100" s="10" t="n"/>
      <c r="BI100" s="10" t="n"/>
      <c r="BJ100" s="10" t="n"/>
      <c r="BK100" s="10" t="n"/>
      <c r="BL100" s="10" t="n"/>
      <c r="BM100" s="10" t="n"/>
    </row>
    <row r="101" ht="15.75" customHeight="1" s="218">
      <c r="A101" s="10" t="n"/>
      <c r="B101" s="281" t="inlineStr">
        <is>
          <t>Dólar</t>
        </is>
      </c>
      <c r="C101" s="264" t="n"/>
      <c r="D101" s="264" t="n"/>
      <c r="E101" s="265" t="n"/>
      <c r="F101" s="138">
        <f>BOM!F101</f>
        <v/>
      </c>
      <c r="G101" s="109">
        <f>IFERROR(__xludf.DUMMYFUNCTION("GoogleFinance(""USDBRL"")"),5.00059999999999)</f>
        <v/>
      </c>
      <c r="H101" s="10" t="n"/>
      <c r="I101" s="10" t="n"/>
      <c r="J101" s="134" t="n"/>
      <c r="K101" s="10" t="n"/>
      <c r="L101" s="10" t="n"/>
      <c r="M101" s="13" t="n"/>
      <c r="N101" s="13" t="n"/>
      <c r="O101" s="13" t="n"/>
      <c r="P101" s="13" t="n"/>
      <c r="Q101" s="10" t="n"/>
      <c r="R101" s="10" t="n"/>
      <c r="S101" s="10" t="n"/>
      <c r="T101" s="10" t="n"/>
      <c r="U101" s="10" t="n"/>
      <c r="V101" s="10" t="n"/>
      <c r="W101" s="10" t="n"/>
      <c r="X101" s="10" t="n"/>
      <c r="Y101" s="11" t="n"/>
      <c r="Z101" s="11" t="n"/>
      <c r="AA101" s="11" t="n"/>
      <c r="AB101" s="11" t="n"/>
      <c r="AC101" s="11" t="n"/>
      <c r="AD101" s="11" t="n"/>
      <c r="AE101" s="10" t="n"/>
      <c r="AF101" s="10" t="n"/>
      <c r="AG101" s="10" t="n"/>
      <c r="AH101" s="10" t="n"/>
      <c r="AI101" s="13" t="n"/>
      <c r="AJ101" s="13" t="n"/>
      <c r="AK101" s="13" t="n"/>
      <c r="AL101" s="13" t="n"/>
      <c r="AM101" s="13" t="n"/>
      <c r="AN101" s="13" t="n"/>
      <c r="AO101" s="13" t="n"/>
      <c r="AP101" s="14" t="n"/>
      <c r="AQ101" s="14" t="n"/>
      <c r="AR101" s="14" t="n"/>
      <c r="AS101" s="13" t="n"/>
      <c r="AT101" s="13" t="n"/>
      <c r="AU101" s="10" t="n"/>
      <c r="AV101" s="10" t="n"/>
      <c r="AW101" s="10" t="n"/>
      <c r="AX101" s="10" t="n"/>
      <c r="AY101" s="10" t="n"/>
      <c r="AZ101" s="10" t="n"/>
      <c r="BA101" s="10" t="n"/>
      <c r="BB101" s="10" t="n"/>
      <c r="BC101" s="10" t="n"/>
      <c r="BD101" s="11" t="n"/>
      <c r="BE101" s="10" t="n"/>
      <c r="BF101" s="10" t="n"/>
      <c r="BG101" s="10" t="n"/>
      <c r="BH101" s="10" t="n"/>
      <c r="BI101" s="10" t="n"/>
      <c r="BJ101" s="10" t="n"/>
      <c r="BK101" s="10" t="n"/>
      <c r="BL101" s="10" t="n"/>
      <c r="BM101" s="10" t="n"/>
    </row>
    <row r="102" ht="15.75" customHeight="1" s="218">
      <c r="A102" s="10" t="n"/>
      <c r="B102" s="281" t="inlineStr">
        <is>
          <t>Importação Produto</t>
        </is>
      </c>
      <c r="C102" s="264" t="n"/>
      <c r="D102" s="264" t="n"/>
      <c r="E102" s="265" t="n"/>
      <c r="F102" s="136" t="n">
        <v>2.2</v>
      </c>
      <c r="H102" s="10" t="n"/>
      <c r="I102" s="10" t="n"/>
      <c r="J102" s="134" t="n"/>
      <c r="K102" s="10" t="n"/>
      <c r="L102" s="10" t="n"/>
      <c r="M102" s="13" t="n"/>
      <c r="N102" s="13" t="n"/>
      <c r="O102" s="13" t="n"/>
      <c r="P102" s="13" t="n"/>
      <c r="Q102" s="10" t="n"/>
      <c r="R102" s="10" t="n"/>
      <c r="S102" s="10" t="n"/>
      <c r="T102" s="10" t="n"/>
      <c r="U102" s="10" t="n"/>
      <c r="V102" s="10" t="n"/>
      <c r="W102" s="10" t="n"/>
      <c r="X102" s="10" t="n"/>
      <c r="Y102" s="11" t="n"/>
      <c r="Z102" s="11" t="n"/>
      <c r="AA102" s="11" t="n"/>
      <c r="AB102" s="11" t="n"/>
      <c r="AC102" s="11" t="n"/>
      <c r="AD102" s="11" t="n"/>
      <c r="AE102" s="10" t="n"/>
      <c r="AF102" s="10" t="n"/>
      <c r="AG102" s="10" t="n"/>
      <c r="AH102" s="10" t="n"/>
      <c r="AI102" s="13" t="n"/>
      <c r="AJ102" s="13" t="n"/>
      <c r="AK102" s="13" t="n"/>
      <c r="AL102" s="13" t="n"/>
      <c r="AM102" s="13" t="n"/>
      <c r="AN102" s="13" t="n"/>
      <c r="AO102" s="13" t="n"/>
      <c r="AP102" s="14" t="n"/>
      <c r="AQ102" s="14" t="n"/>
      <c r="AR102" s="14" t="n"/>
      <c r="AS102" s="13" t="n"/>
      <c r="AT102" s="13" t="n"/>
      <c r="AU102" s="10" t="n"/>
      <c r="AV102" s="10" t="n"/>
      <c r="AW102" s="10" t="n"/>
      <c r="AX102" s="10" t="n"/>
      <c r="AY102" s="10" t="n"/>
      <c r="AZ102" s="10" t="n"/>
      <c r="BA102" s="10" t="n"/>
      <c r="BB102" s="10" t="n"/>
      <c r="BC102" s="10" t="n"/>
      <c r="BD102" s="11" t="n"/>
      <c r="BE102" s="10" t="n"/>
      <c r="BF102" s="10" t="n"/>
      <c r="BG102" s="10" t="n"/>
      <c r="BH102" s="10" t="n"/>
      <c r="BI102" s="10" t="n"/>
      <c r="BJ102" s="10" t="n"/>
      <c r="BK102" s="10" t="n"/>
      <c r="BL102" s="10" t="n"/>
      <c r="BM102" s="10" t="n"/>
    </row>
    <row r="103" ht="15.75" customHeight="1" s="218">
      <c r="A103" s="10" t="n"/>
      <c r="B103" s="282" t="inlineStr">
        <is>
          <t>Importação Licenças/Serviços</t>
        </is>
      </c>
      <c r="C103" s="283" t="n"/>
      <c r="D103" s="283" t="n"/>
      <c r="E103" s="284" t="n"/>
      <c r="F103" s="140" t="n">
        <v>1.2</v>
      </c>
      <c r="H103" s="10" t="n"/>
      <c r="I103" s="10" t="n"/>
      <c r="J103" s="134" t="n"/>
      <c r="K103" s="10" t="n"/>
      <c r="L103" s="10" t="n"/>
      <c r="M103" s="13" t="n"/>
      <c r="N103" s="13" t="n"/>
      <c r="O103" s="13" t="n"/>
      <c r="P103" s="13" t="n"/>
      <c r="Q103" s="10" t="n"/>
      <c r="R103" s="10" t="n"/>
      <c r="S103" s="10" t="n"/>
      <c r="T103" s="10" t="n"/>
      <c r="U103" s="10" t="n"/>
      <c r="V103" s="10" t="n"/>
      <c r="W103" s="10" t="n"/>
      <c r="X103" s="10" t="n"/>
      <c r="Y103" s="11" t="n"/>
      <c r="Z103" s="11" t="n"/>
      <c r="AA103" s="11" t="n"/>
      <c r="AB103" s="11" t="n"/>
      <c r="AC103" s="11" t="n"/>
      <c r="AD103" s="11" t="n"/>
      <c r="AE103" s="10" t="n"/>
      <c r="AF103" s="10" t="n"/>
      <c r="AG103" s="10" t="n"/>
      <c r="AH103" s="10" t="n"/>
      <c r="AI103" s="13" t="n"/>
      <c r="AJ103" s="13" t="n"/>
      <c r="AK103" s="13" t="n"/>
      <c r="AL103" s="13" t="n"/>
      <c r="AM103" s="13" t="n"/>
      <c r="AN103" s="13" t="n"/>
      <c r="AO103" s="13" t="n"/>
      <c r="AP103" s="14" t="n"/>
      <c r="AQ103" s="14" t="n"/>
      <c r="AR103" s="14" t="n"/>
      <c r="AS103" s="13" t="n"/>
      <c r="AT103" s="13" t="n"/>
      <c r="AU103" s="10" t="n"/>
      <c r="AV103" s="10" t="n"/>
      <c r="AW103" s="10" t="n"/>
      <c r="AX103" s="10" t="n"/>
      <c r="AY103" s="10" t="n"/>
      <c r="AZ103" s="10" t="n"/>
      <c r="BA103" s="10" t="n"/>
      <c r="BB103" s="10" t="n"/>
      <c r="BC103" s="10" t="n"/>
      <c r="BD103" s="11" t="n"/>
      <c r="BE103" s="10" t="n"/>
      <c r="BF103" s="10" t="n"/>
      <c r="BG103" s="10" t="n"/>
      <c r="BH103" s="10" t="n"/>
      <c r="BI103" s="10" t="n"/>
      <c r="BJ103" s="10" t="n"/>
      <c r="BK103" s="10" t="n"/>
      <c r="BL103" s="10" t="n"/>
      <c r="BM103" s="10" t="n"/>
    </row>
    <row r="104" ht="15.75" customHeight="1" s="218">
      <c r="A104" s="10" t="n"/>
      <c r="B104" s="10" t="n"/>
      <c r="C104" s="10" t="n"/>
      <c r="D104" s="10" t="n"/>
      <c r="E104" s="10" t="n"/>
      <c r="F104" s="10" t="n"/>
      <c r="G104" s="11" t="n"/>
      <c r="H104" s="10" t="n"/>
      <c r="I104" s="10" t="n"/>
      <c r="J104" s="134" t="n"/>
      <c r="K104" s="10" t="n"/>
      <c r="L104" s="10" t="n"/>
      <c r="M104" s="13" t="n"/>
      <c r="N104" s="13" t="n"/>
      <c r="O104" s="13" t="n"/>
      <c r="P104" s="13" t="n"/>
      <c r="Q104" s="10" t="n"/>
      <c r="R104" s="10" t="n"/>
      <c r="S104" s="10" t="n"/>
      <c r="T104" s="10" t="n"/>
      <c r="U104" s="10" t="n"/>
      <c r="V104" s="10" t="n"/>
      <c r="W104" s="10" t="n"/>
      <c r="X104" s="10" t="n"/>
      <c r="Y104" s="11" t="n"/>
      <c r="Z104" s="11" t="n"/>
      <c r="AA104" s="11" t="n"/>
      <c r="AB104" s="11" t="n"/>
      <c r="AC104" s="11" t="n"/>
      <c r="AD104" s="11" t="n"/>
      <c r="AE104" s="10" t="n"/>
      <c r="AF104" s="10" t="n"/>
      <c r="AG104" s="10" t="n"/>
      <c r="AH104" s="10" t="n"/>
      <c r="AI104" s="13" t="n"/>
      <c r="AJ104" s="13" t="n"/>
      <c r="AK104" s="13" t="n"/>
      <c r="AL104" s="13" t="n"/>
      <c r="AM104" s="13" t="n"/>
      <c r="AN104" s="13" t="n"/>
      <c r="AO104" s="13" t="n"/>
      <c r="AP104" s="14" t="n"/>
      <c r="AQ104" s="14" t="n"/>
      <c r="AR104" s="14" t="n"/>
      <c r="AS104" s="13" t="n"/>
      <c r="AT104" s="13" t="n"/>
      <c r="AU104" s="10" t="n"/>
      <c r="AV104" s="10" t="n"/>
      <c r="AW104" s="10" t="n"/>
      <c r="AX104" s="10" t="n"/>
      <c r="AY104" s="10" t="n"/>
      <c r="AZ104" s="10" t="n"/>
      <c r="BA104" s="10" t="n"/>
      <c r="BB104" s="10" t="n"/>
      <c r="BC104" s="10" t="n"/>
      <c r="BD104" s="11" t="n"/>
      <c r="BE104" s="10" t="n"/>
      <c r="BF104" s="10" t="n"/>
      <c r="BG104" s="10" t="n"/>
      <c r="BH104" s="10" t="n"/>
      <c r="BI104" s="10" t="n"/>
      <c r="BJ104" s="10" t="n"/>
      <c r="BK104" s="10" t="n"/>
      <c r="BL104" s="10" t="n"/>
      <c r="BM104" s="10" t="n"/>
    </row>
    <row r="105" ht="15.75" customHeight="1" s="218">
      <c r="A105" s="10" t="n"/>
      <c r="B105" s="10" t="n"/>
      <c r="C105" s="10" t="n"/>
      <c r="D105" s="10" t="n"/>
      <c r="E105" s="10" t="n"/>
      <c r="F105" s="10" t="n"/>
      <c r="G105" s="11" t="n"/>
      <c r="H105" s="10" t="n"/>
      <c r="I105" s="10" t="n"/>
      <c r="J105" s="134" t="n"/>
      <c r="K105" s="10" t="n"/>
      <c r="L105" s="10" t="n"/>
      <c r="M105" s="13" t="n"/>
      <c r="N105" s="13" t="n"/>
      <c r="O105" s="13" t="n"/>
      <c r="P105" s="13" t="n"/>
      <c r="Q105" s="10" t="n"/>
      <c r="R105" s="10" t="n"/>
      <c r="S105" s="10" t="n"/>
      <c r="T105" s="10" t="n"/>
      <c r="U105" s="10" t="n"/>
      <c r="V105" s="10" t="n"/>
      <c r="W105" s="10" t="n"/>
      <c r="X105" s="10" t="n"/>
      <c r="Y105" s="11" t="n"/>
      <c r="Z105" s="11" t="n"/>
      <c r="AA105" s="11" t="n"/>
      <c r="AB105" s="11" t="n"/>
      <c r="AC105" s="11" t="n"/>
      <c r="AD105" s="11" t="n"/>
      <c r="AE105" s="10" t="n"/>
      <c r="AF105" s="10" t="n"/>
      <c r="AG105" s="10" t="n"/>
      <c r="AH105" s="10" t="n"/>
      <c r="AI105" s="13" t="n"/>
      <c r="AJ105" s="13" t="n"/>
      <c r="AK105" s="13" t="n"/>
      <c r="AL105" s="13" t="n"/>
      <c r="AM105" s="13" t="n"/>
      <c r="AN105" s="13" t="n"/>
      <c r="AO105" s="13" t="n"/>
      <c r="AP105" s="14" t="n"/>
      <c r="AQ105" s="14" t="n"/>
      <c r="AR105" s="14" t="n"/>
      <c r="AS105" s="13" t="n"/>
      <c r="AT105" s="13" t="n"/>
      <c r="AU105" s="10" t="n"/>
      <c r="AV105" s="10" t="n"/>
      <c r="AW105" s="10" t="n"/>
      <c r="AX105" s="10" t="n"/>
      <c r="AY105" s="10" t="n"/>
      <c r="AZ105" s="10" t="n"/>
      <c r="BA105" s="10" t="n"/>
      <c r="BB105" s="10" t="n"/>
      <c r="BC105" s="10" t="n"/>
      <c r="BD105" s="11" t="n"/>
      <c r="BE105" s="10" t="n"/>
      <c r="BF105" s="10" t="n"/>
      <c r="BG105" s="10" t="n"/>
      <c r="BH105" s="10" t="n"/>
      <c r="BI105" s="10" t="n"/>
      <c r="BJ105" s="10" t="n"/>
      <c r="BK105" s="10" t="n"/>
      <c r="BL105" s="10" t="n"/>
      <c r="BM105" s="10" t="n"/>
    </row>
    <row r="106" ht="15.75" customHeight="1" s="218">
      <c r="A106" s="10" t="n"/>
      <c r="B106" s="10" t="n"/>
      <c r="C106" s="10" t="n"/>
      <c r="D106" s="10" t="n"/>
      <c r="E106" s="10" t="n"/>
      <c r="F106" s="10" t="n"/>
      <c r="G106" s="11" t="n"/>
      <c r="H106" s="10" t="n"/>
      <c r="I106" s="10" t="n"/>
      <c r="J106" s="134" t="n"/>
      <c r="K106" s="10" t="n"/>
      <c r="L106" s="10" t="n"/>
      <c r="M106" s="13" t="n"/>
      <c r="N106" s="13" t="n"/>
      <c r="O106" s="13" t="n"/>
      <c r="P106" s="13" t="n"/>
      <c r="Q106" s="10" t="n"/>
      <c r="R106" s="10" t="n"/>
      <c r="S106" s="10" t="n"/>
      <c r="T106" s="10" t="n"/>
      <c r="U106" s="10" t="n"/>
      <c r="V106" s="10" t="n"/>
      <c r="W106" s="10" t="n"/>
      <c r="X106" s="10" t="n"/>
      <c r="Y106" s="11" t="n"/>
      <c r="Z106" s="11" t="n"/>
      <c r="AA106" s="11" t="n"/>
      <c r="AB106" s="11" t="n"/>
      <c r="AC106" s="11" t="n"/>
      <c r="AD106" s="11" t="n"/>
      <c r="AE106" s="10" t="n"/>
      <c r="AF106" s="10" t="n"/>
      <c r="AG106" s="10" t="n"/>
      <c r="AH106" s="10" t="n"/>
      <c r="AI106" s="13" t="n"/>
      <c r="AJ106" s="13" t="n"/>
      <c r="AK106" s="13" t="n"/>
      <c r="AL106" s="13" t="n"/>
      <c r="AM106" s="13" t="n"/>
      <c r="AN106" s="13" t="n"/>
      <c r="AO106" s="13" t="n"/>
      <c r="AP106" s="14" t="n"/>
      <c r="AQ106" s="14" t="n"/>
      <c r="AR106" s="14" t="n"/>
      <c r="AS106" s="13" t="n"/>
      <c r="AT106" s="13" t="n"/>
      <c r="AU106" s="10" t="n"/>
      <c r="AV106" s="10" t="n"/>
      <c r="AW106" s="10" t="n"/>
      <c r="AX106" s="10" t="n"/>
      <c r="AY106" s="10" t="n"/>
      <c r="AZ106" s="10" t="n"/>
      <c r="BA106" s="10" t="n"/>
      <c r="BB106" s="10" t="n"/>
      <c r="BC106" s="10" t="n"/>
      <c r="BD106" s="11" t="n"/>
      <c r="BE106" s="10" t="n"/>
      <c r="BF106" s="10" t="n"/>
      <c r="BG106" s="10" t="n"/>
      <c r="BH106" s="10" t="n"/>
      <c r="BI106" s="10" t="n"/>
      <c r="BJ106" s="10" t="n"/>
      <c r="BK106" s="10" t="n"/>
      <c r="BL106" s="10" t="n"/>
      <c r="BM106" s="10" t="n"/>
    </row>
    <row r="107" ht="15.75" customHeight="1" s="218">
      <c r="A107" s="10" t="n"/>
      <c r="B107" s="10" t="n"/>
      <c r="C107" s="10" t="n"/>
      <c r="D107" s="10" t="n"/>
      <c r="E107" s="10" t="n"/>
      <c r="F107" s="10" t="n"/>
      <c r="G107" s="11" t="n"/>
      <c r="H107" s="10" t="n"/>
      <c r="I107" s="10" t="n"/>
      <c r="J107" s="134" t="n"/>
      <c r="K107" s="10" t="n"/>
      <c r="L107" s="10" t="n"/>
      <c r="M107" s="13" t="n"/>
      <c r="N107" s="13" t="n"/>
      <c r="O107" s="13" t="n"/>
      <c r="P107" s="13" t="n"/>
      <c r="Q107" s="10" t="n"/>
      <c r="R107" s="10" t="n"/>
      <c r="S107" s="10" t="n"/>
      <c r="T107" s="10" t="n"/>
      <c r="U107" s="10" t="n"/>
      <c r="V107" s="10" t="n"/>
      <c r="W107" s="10" t="n"/>
      <c r="X107" s="10" t="n"/>
      <c r="Y107" s="11" t="n"/>
      <c r="Z107" s="11" t="n"/>
      <c r="AA107" s="11" t="n"/>
      <c r="AB107" s="11" t="n"/>
      <c r="AC107" s="11" t="n"/>
      <c r="AD107" s="11" t="n"/>
      <c r="AE107" s="10" t="n"/>
      <c r="AF107" s="10" t="n"/>
      <c r="AG107" s="10" t="n"/>
      <c r="AH107" s="10" t="n"/>
      <c r="AI107" s="13" t="n"/>
      <c r="AJ107" s="13" t="n"/>
      <c r="AK107" s="13" t="n"/>
      <c r="AL107" s="13" t="n"/>
      <c r="AM107" s="13" t="n"/>
      <c r="AN107" s="13" t="n"/>
      <c r="AO107" s="13" t="n"/>
      <c r="AP107" s="14" t="n"/>
      <c r="AQ107" s="14" t="n"/>
      <c r="AR107" s="14" t="n"/>
      <c r="AS107" s="13" t="n"/>
      <c r="AT107" s="13" t="n"/>
      <c r="AU107" s="10" t="n"/>
      <c r="AV107" s="10" t="n"/>
      <c r="AW107" s="10" t="n"/>
      <c r="AX107" s="10" t="n"/>
      <c r="AY107" s="10" t="n"/>
      <c r="AZ107" s="10" t="n"/>
      <c r="BA107" s="10" t="n"/>
      <c r="BB107" s="10" t="n"/>
      <c r="BC107" s="10" t="n"/>
      <c r="BD107" s="11" t="n"/>
      <c r="BE107" s="10" t="n"/>
      <c r="BF107" s="10" t="n"/>
      <c r="BG107" s="10" t="n"/>
      <c r="BH107" s="10" t="n"/>
      <c r="BI107" s="10" t="n"/>
      <c r="BJ107" s="10" t="n"/>
      <c r="BK107" s="10" t="n"/>
      <c r="BL107" s="10" t="n"/>
      <c r="BM107" s="10" t="n"/>
    </row>
    <row r="108" ht="15.75" customHeight="1" s="218">
      <c r="A108" s="10" t="n"/>
      <c r="B108" s="10" t="n"/>
      <c r="C108" s="10" t="n"/>
      <c r="D108" s="10" t="n"/>
      <c r="E108" s="10" t="n"/>
      <c r="F108" s="10" t="n"/>
      <c r="G108" s="11" t="n"/>
      <c r="H108" s="10" t="n"/>
      <c r="I108" s="10" t="n"/>
      <c r="J108" s="10" t="n"/>
      <c r="K108" s="10" t="n"/>
      <c r="L108" s="10" t="n"/>
      <c r="M108" s="13" t="n"/>
      <c r="N108" s="13" t="n"/>
      <c r="O108" s="13" t="n"/>
      <c r="P108" s="13" t="n"/>
      <c r="Q108" s="10" t="n"/>
      <c r="R108" s="10" t="n"/>
      <c r="S108" s="10" t="n"/>
      <c r="T108" s="10" t="n"/>
      <c r="U108" s="10" t="n"/>
      <c r="V108" s="10" t="n"/>
      <c r="W108" s="10" t="n"/>
      <c r="X108" s="10" t="n"/>
      <c r="Y108" s="11" t="n"/>
      <c r="Z108" s="11" t="n"/>
      <c r="AA108" s="11" t="n"/>
      <c r="AB108" s="11" t="n"/>
      <c r="AC108" s="11" t="n"/>
      <c r="AD108" s="11" t="n"/>
      <c r="AE108" s="10" t="n"/>
      <c r="AF108" s="10" t="n"/>
      <c r="AG108" s="10" t="n"/>
      <c r="AH108" s="10" t="n"/>
      <c r="AI108" s="13" t="n"/>
      <c r="AJ108" s="13" t="n"/>
      <c r="AK108" s="13" t="n"/>
      <c r="AL108" s="13" t="n"/>
      <c r="AM108" s="13" t="n"/>
      <c r="AN108" s="13" t="n"/>
      <c r="AO108" s="13" t="n"/>
      <c r="AP108" s="14" t="n"/>
      <c r="AQ108" s="14" t="n"/>
      <c r="AR108" s="14" t="n"/>
      <c r="AS108" s="13" t="n"/>
      <c r="AT108" s="13" t="n"/>
      <c r="AU108" s="10" t="n"/>
      <c r="AV108" s="10" t="n"/>
      <c r="AW108" s="10" t="n"/>
      <c r="AX108" s="10" t="n"/>
      <c r="AY108" s="10" t="n"/>
      <c r="AZ108" s="10" t="n"/>
      <c r="BA108" s="10" t="n"/>
      <c r="BB108" s="10" t="n"/>
      <c r="BC108" s="10" t="n"/>
      <c r="BD108" s="11" t="n"/>
      <c r="BE108" s="10" t="n"/>
      <c r="BF108" s="10" t="n"/>
      <c r="BG108" s="10" t="n"/>
      <c r="BH108" s="10" t="n"/>
      <c r="BI108" s="10" t="n"/>
      <c r="BJ108" s="10" t="n"/>
      <c r="BK108" s="10" t="n"/>
      <c r="BL108" s="10" t="n"/>
      <c r="BM108" s="10" t="n"/>
    </row>
    <row r="109" ht="15.75" customHeight="1" s="218">
      <c r="A109" s="10" t="n"/>
      <c r="B109" s="10" t="n"/>
      <c r="C109" s="10" t="n"/>
      <c r="D109" s="10" t="n"/>
      <c r="E109" s="10" t="n"/>
      <c r="F109" s="10" t="n"/>
      <c r="G109" s="11" t="n"/>
      <c r="H109" s="10" t="n"/>
      <c r="I109" s="10" t="n"/>
      <c r="J109" s="10" t="n"/>
      <c r="K109" s="10" t="n"/>
      <c r="L109" s="10" t="n"/>
      <c r="M109" s="13" t="n"/>
      <c r="N109" s="13" t="n"/>
      <c r="O109" s="13" t="n"/>
      <c r="P109" s="13" t="n"/>
      <c r="Q109" s="10" t="n"/>
      <c r="R109" s="10" t="n"/>
      <c r="S109" s="10" t="n"/>
      <c r="T109" s="10" t="n"/>
      <c r="U109" s="10" t="n"/>
      <c r="V109" s="10" t="n"/>
      <c r="W109" s="10" t="n"/>
      <c r="X109" s="10" t="n"/>
      <c r="Y109" s="11" t="n"/>
      <c r="Z109" s="11" t="n"/>
      <c r="AA109" s="11" t="n"/>
      <c r="AB109" s="11" t="n"/>
      <c r="AC109" s="11" t="n"/>
      <c r="AD109" s="11" t="n"/>
      <c r="AE109" s="10" t="n"/>
      <c r="AF109" s="10" t="n"/>
      <c r="AG109" s="10" t="n"/>
      <c r="AH109" s="10" t="n"/>
      <c r="AI109" s="13" t="n"/>
      <c r="AJ109" s="13" t="n"/>
      <c r="AK109" s="13" t="n"/>
      <c r="AL109" s="13" t="n"/>
      <c r="AM109" s="13" t="n"/>
      <c r="AN109" s="13" t="n"/>
      <c r="AO109" s="13" t="n"/>
      <c r="AP109" s="14" t="n"/>
      <c r="AQ109" s="14" t="n"/>
      <c r="AR109" s="14" t="n"/>
      <c r="AS109" s="13" t="n"/>
      <c r="AT109" s="13" t="n"/>
      <c r="AU109" s="10" t="n"/>
      <c r="AV109" s="10" t="n"/>
      <c r="AW109" s="10" t="n"/>
      <c r="AX109" s="10" t="n"/>
      <c r="AY109" s="10" t="n"/>
      <c r="AZ109" s="10" t="n"/>
      <c r="BA109" s="10" t="n"/>
      <c r="BB109" s="10" t="n"/>
      <c r="BC109" s="10" t="n"/>
      <c r="BD109" s="11" t="n"/>
      <c r="BE109" s="10" t="n"/>
      <c r="BF109" s="10" t="n"/>
      <c r="BG109" s="10" t="n"/>
      <c r="BH109" s="10" t="n"/>
      <c r="BI109" s="10" t="n"/>
      <c r="BJ109" s="10" t="n"/>
      <c r="BK109" s="10" t="n"/>
      <c r="BL109" s="10" t="n"/>
      <c r="BM109" s="10" t="n"/>
    </row>
    <row r="110" ht="15.75" customHeight="1" s="218">
      <c r="A110" s="10" t="n"/>
      <c r="B110" s="10" t="n"/>
      <c r="C110" s="10" t="n"/>
      <c r="D110" s="10" t="n"/>
      <c r="E110" s="10" t="n"/>
      <c r="F110" s="10" t="n"/>
      <c r="G110" s="11" t="n"/>
      <c r="H110" s="10" t="n"/>
      <c r="I110" s="10" t="n"/>
      <c r="J110" s="10" t="n"/>
      <c r="K110" s="10" t="n"/>
      <c r="L110" s="10" t="n"/>
      <c r="M110" s="13" t="n"/>
      <c r="N110" s="13" t="n"/>
      <c r="O110" s="13" t="n"/>
      <c r="P110" s="13" t="n"/>
      <c r="Q110" s="10" t="n"/>
      <c r="R110" s="10" t="n"/>
      <c r="S110" s="10" t="n"/>
      <c r="T110" s="10" t="n"/>
      <c r="U110" s="10" t="n"/>
      <c r="V110" s="10" t="n"/>
      <c r="W110" s="10" t="n"/>
      <c r="X110" s="10" t="n"/>
      <c r="Y110" s="11" t="n"/>
      <c r="Z110" s="11" t="n"/>
      <c r="AA110" s="11" t="n"/>
      <c r="AB110" s="11" t="n"/>
      <c r="AC110" s="11" t="n"/>
      <c r="AD110" s="11" t="n"/>
      <c r="AE110" s="10" t="n"/>
      <c r="AF110" s="10" t="n"/>
      <c r="AG110" s="10" t="n"/>
      <c r="AH110" s="10" t="n"/>
      <c r="AI110" s="13" t="n"/>
      <c r="AJ110" s="13" t="n"/>
      <c r="AK110" s="13" t="n"/>
      <c r="AL110" s="13" t="n"/>
      <c r="AM110" s="13" t="n"/>
      <c r="AN110" s="13" t="n"/>
      <c r="AO110" s="13" t="n"/>
      <c r="AP110" s="14" t="n"/>
      <c r="AQ110" s="14" t="n"/>
      <c r="AR110" s="14" t="n"/>
      <c r="AS110" s="13" t="n"/>
      <c r="AT110" s="13" t="n"/>
      <c r="AU110" s="10" t="n"/>
      <c r="AV110" s="10" t="n"/>
      <c r="AW110" s="10" t="n"/>
      <c r="AX110" s="10" t="n"/>
      <c r="AY110" s="10" t="n"/>
      <c r="AZ110" s="10" t="n"/>
      <c r="BA110" s="10" t="n"/>
      <c r="BB110" s="10" t="n"/>
      <c r="BC110" s="10" t="n"/>
      <c r="BD110" s="11" t="n"/>
      <c r="BE110" s="10" t="n"/>
      <c r="BF110" s="10" t="n"/>
      <c r="BG110" s="10" t="n"/>
      <c r="BH110" s="10" t="n"/>
      <c r="BI110" s="10" t="n"/>
      <c r="BJ110" s="10" t="n"/>
      <c r="BK110" s="10" t="n"/>
      <c r="BL110" s="10" t="n"/>
      <c r="BM110" s="10" t="n"/>
    </row>
    <row r="111" ht="15.75" customHeight="1" s="218">
      <c r="A111" s="10" t="n"/>
      <c r="B111" s="10" t="n"/>
      <c r="C111" s="10" t="n"/>
      <c r="D111" s="10" t="n"/>
      <c r="E111" s="10" t="n"/>
      <c r="F111" s="10" t="n"/>
      <c r="G111" s="11" t="n"/>
      <c r="H111" s="10" t="n"/>
      <c r="I111" s="10" t="n"/>
      <c r="J111" s="10" t="n"/>
      <c r="K111" s="10" t="n"/>
      <c r="L111" s="10" t="n"/>
      <c r="M111" s="13" t="n"/>
      <c r="N111" s="13" t="n"/>
      <c r="O111" s="13" t="n"/>
      <c r="P111" s="13" t="n"/>
      <c r="Q111" s="10" t="n"/>
      <c r="R111" s="10" t="n"/>
      <c r="S111" s="10" t="n"/>
      <c r="T111" s="10" t="n"/>
      <c r="U111" s="10" t="n"/>
      <c r="V111" s="10" t="n"/>
      <c r="W111" s="10" t="n"/>
      <c r="X111" s="10" t="n"/>
      <c r="Y111" s="11" t="n"/>
      <c r="Z111" s="11" t="n"/>
      <c r="AA111" s="11" t="n"/>
      <c r="AB111" s="11" t="n"/>
      <c r="AC111" s="11" t="n"/>
      <c r="AD111" s="11" t="n"/>
      <c r="AE111" s="10" t="n"/>
      <c r="AF111" s="10" t="n"/>
      <c r="AG111" s="10" t="n"/>
      <c r="AH111" s="10" t="n"/>
      <c r="AI111" s="13" t="n"/>
      <c r="AJ111" s="13" t="n"/>
      <c r="AK111" s="13" t="n"/>
      <c r="AL111" s="13" t="n"/>
      <c r="AM111" s="13" t="n"/>
      <c r="AN111" s="13" t="n"/>
      <c r="AO111" s="13" t="n"/>
      <c r="AP111" s="14" t="n"/>
      <c r="AQ111" s="14" t="n"/>
      <c r="AR111" s="14" t="n"/>
      <c r="AS111" s="13" t="n"/>
      <c r="AT111" s="13" t="n"/>
      <c r="AU111" s="10" t="n"/>
      <c r="AV111" s="10" t="n"/>
      <c r="AW111" s="10" t="n"/>
      <c r="AX111" s="10" t="n"/>
      <c r="AY111" s="10" t="n"/>
      <c r="AZ111" s="10" t="n"/>
      <c r="BA111" s="10" t="n"/>
      <c r="BB111" s="10" t="n"/>
      <c r="BC111" s="10" t="n"/>
      <c r="BD111" s="11" t="n"/>
      <c r="BE111" s="10" t="n"/>
      <c r="BF111" s="10" t="n"/>
      <c r="BG111" s="10" t="n"/>
      <c r="BH111" s="10" t="n"/>
      <c r="BI111" s="10" t="n"/>
      <c r="BJ111" s="10" t="n"/>
      <c r="BK111" s="10" t="n"/>
      <c r="BL111" s="10" t="n"/>
      <c r="BM111" s="10" t="n"/>
    </row>
    <row r="112" ht="15.75" customHeight="1" s="218">
      <c r="A112" s="10" t="n"/>
      <c r="B112" s="10" t="n"/>
      <c r="C112" s="10" t="n"/>
      <c r="D112" s="10" t="n"/>
      <c r="E112" s="10" t="n"/>
      <c r="F112" s="10" t="n"/>
      <c r="G112" s="11" t="n"/>
      <c r="H112" s="10" t="n"/>
      <c r="I112" s="10" t="n"/>
      <c r="J112" s="10" t="n"/>
      <c r="K112" s="10" t="n"/>
      <c r="L112" s="10" t="n"/>
      <c r="M112" s="13" t="n"/>
      <c r="N112" s="13" t="n"/>
      <c r="O112" s="13" t="n"/>
      <c r="P112" s="13" t="n"/>
      <c r="Q112" s="10" t="n"/>
      <c r="R112" s="10" t="n"/>
      <c r="S112" s="10" t="n"/>
      <c r="T112" s="10" t="n"/>
      <c r="U112" s="10" t="n"/>
      <c r="V112" s="10" t="n"/>
      <c r="W112" s="10" t="n"/>
      <c r="X112" s="10" t="n"/>
      <c r="Y112" s="11" t="n"/>
      <c r="Z112" s="11" t="n"/>
      <c r="AA112" s="11" t="n"/>
      <c r="AB112" s="11" t="n"/>
      <c r="AC112" s="11" t="n"/>
      <c r="AD112" s="11" t="n"/>
      <c r="AE112" s="10" t="n"/>
      <c r="AF112" s="10" t="n"/>
      <c r="AG112" s="10" t="n"/>
      <c r="AH112" s="10" t="n"/>
      <c r="AI112" s="13" t="n"/>
      <c r="AJ112" s="13" t="n"/>
      <c r="AK112" s="13" t="n"/>
      <c r="AL112" s="13" t="n"/>
      <c r="AM112" s="13" t="n"/>
      <c r="AN112" s="13" t="n"/>
      <c r="AO112" s="13" t="n"/>
      <c r="AP112" s="14" t="n"/>
      <c r="AQ112" s="14" t="n"/>
      <c r="AR112" s="14" t="n"/>
      <c r="AS112" s="13" t="n"/>
      <c r="AT112" s="13" t="n"/>
      <c r="AU112" s="10" t="n"/>
      <c r="AV112" s="10" t="n"/>
      <c r="AW112" s="10" t="n"/>
      <c r="AX112" s="10" t="n"/>
      <c r="AY112" s="10" t="n"/>
      <c r="AZ112" s="10" t="n"/>
      <c r="BA112" s="10" t="n"/>
      <c r="BB112" s="10" t="n"/>
      <c r="BC112" s="10" t="n"/>
      <c r="BD112" s="11" t="n"/>
      <c r="BE112" s="10" t="n"/>
      <c r="BF112" s="10" t="n"/>
      <c r="BG112" s="10" t="n"/>
      <c r="BH112" s="10" t="n"/>
      <c r="BI112" s="10" t="n"/>
      <c r="BJ112" s="10" t="n"/>
      <c r="BK112" s="10" t="n"/>
      <c r="BL112" s="10" t="n"/>
      <c r="BM112" s="10" t="n"/>
    </row>
    <row r="113" ht="15.75" customHeight="1" s="218">
      <c r="A113" s="10" t="n"/>
      <c r="B113" s="10" t="n"/>
      <c r="C113" s="10" t="n"/>
      <c r="D113" s="10" t="n"/>
      <c r="E113" s="10" t="n"/>
      <c r="F113" s="10" t="n"/>
      <c r="G113" s="11" t="n"/>
      <c r="H113" s="10" t="n"/>
      <c r="I113" s="10" t="n"/>
      <c r="J113" s="10" t="n"/>
      <c r="K113" s="10" t="n"/>
      <c r="L113" s="10" t="n"/>
      <c r="M113" s="13" t="n"/>
      <c r="N113" s="13" t="n"/>
      <c r="O113" s="13" t="n"/>
      <c r="P113" s="13" t="n"/>
      <c r="Q113" s="10" t="n"/>
      <c r="R113" s="10" t="n"/>
      <c r="S113" s="10" t="n"/>
      <c r="T113" s="10" t="n"/>
      <c r="U113" s="10" t="n"/>
      <c r="V113" s="10" t="n"/>
      <c r="W113" s="10" t="n"/>
      <c r="X113" s="10" t="n"/>
      <c r="Y113" s="11" t="n"/>
      <c r="Z113" s="11" t="n"/>
      <c r="AA113" s="11" t="n"/>
      <c r="AB113" s="11" t="n"/>
      <c r="AC113" s="11" t="n"/>
      <c r="AD113" s="11" t="n"/>
      <c r="AE113" s="10" t="n"/>
      <c r="AF113" s="10" t="n"/>
      <c r="AG113" s="10" t="n"/>
      <c r="AH113" s="10" t="n"/>
      <c r="AI113" s="13" t="n"/>
      <c r="AJ113" s="13" t="n"/>
      <c r="AK113" s="13" t="n"/>
      <c r="AL113" s="13" t="n"/>
      <c r="AM113" s="13" t="n"/>
      <c r="AN113" s="13" t="n"/>
      <c r="AO113" s="13" t="n"/>
      <c r="AP113" s="14" t="n"/>
      <c r="AQ113" s="14" t="n"/>
      <c r="AR113" s="14" t="n"/>
      <c r="AS113" s="13" t="n"/>
      <c r="AT113" s="13" t="n"/>
      <c r="AU113" s="10" t="n"/>
      <c r="AV113" s="10" t="n"/>
      <c r="AW113" s="10" t="n"/>
      <c r="AX113" s="10" t="n"/>
      <c r="AY113" s="10" t="n"/>
      <c r="AZ113" s="10" t="n"/>
      <c r="BA113" s="10" t="n"/>
      <c r="BB113" s="10" t="n"/>
      <c r="BC113" s="10" t="n"/>
      <c r="BD113" s="11" t="n"/>
      <c r="BE113" s="10" t="n"/>
      <c r="BF113" s="10" t="n"/>
      <c r="BG113" s="10" t="n"/>
      <c r="BH113" s="10" t="n"/>
      <c r="BI113" s="10" t="n"/>
      <c r="BJ113" s="10" t="n"/>
      <c r="BK113" s="10" t="n"/>
      <c r="BL113" s="10" t="n"/>
      <c r="BM113" s="10" t="n"/>
    </row>
    <row r="114" ht="15.75" customHeight="1" s="218">
      <c r="A114" s="10" t="n"/>
      <c r="B114" s="10" t="n"/>
      <c r="C114" s="10" t="n"/>
      <c r="D114" s="10" t="n"/>
      <c r="E114" s="10" t="n"/>
      <c r="F114" s="10" t="n"/>
      <c r="G114" s="11" t="n"/>
      <c r="H114" s="10" t="n"/>
      <c r="I114" s="10" t="n"/>
      <c r="J114" s="10" t="n"/>
      <c r="K114" s="10" t="n"/>
      <c r="L114" s="10" t="n"/>
      <c r="M114" s="13" t="n"/>
      <c r="N114" s="13" t="n"/>
      <c r="O114" s="13" t="n"/>
      <c r="P114" s="13" t="n"/>
      <c r="Q114" s="10" t="n"/>
      <c r="R114" s="10" t="n"/>
      <c r="S114" s="10" t="n"/>
      <c r="T114" s="10" t="n"/>
      <c r="U114" s="10" t="n"/>
      <c r="V114" s="10" t="n"/>
      <c r="W114" s="10" t="n"/>
      <c r="X114" s="10" t="n"/>
      <c r="Y114" s="11" t="n"/>
      <c r="Z114" s="11" t="n"/>
      <c r="AA114" s="11" t="n"/>
      <c r="AB114" s="11" t="n"/>
      <c r="AC114" s="11" t="n"/>
      <c r="AD114" s="11" t="n"/>
      <c r="AE114" s="10" t="n"/>
      <c r="AF114" s="10" t="n"/>
      <c r="AG114" s="10" t="n"/>
      <c r="AH114" s="10" t="n"/>
      <c r="AI114" s="13" t="n"/>
      <c r="AJ114" s="13" t="n"/>
      <c r="AK114" s="13" t="n"/>
      <c r="AL114" s="13" t="n"/>
      <c r="AM114" s="13" t="n"/>
      <c r="AN114" s="13" t="n"/>
      <c r="AO114" s="13" t="n"/>
      <c r="AP114" s="14" t="n"/>
      <c r="AQ114" s="14" t="n"/>
      <c r="AR114" s="14" t="n"/>
      <c r="AS114" s="13" t="n"/>
      <c r="AT114" s="13" t="n"/>
      <c r="AU114" s="10" t="n"/>
      <c r="AV114" s="10" t="n"/>
      <c r="AW114" s="10" t="n"/>
      <c r="AX114" s="10" t="n"/>
      <c r="AY114" s="10" t="n"/>
      <c r="AZ114" s="10" t="n"/>
      <c r="BA114" s="10" t="n"/>
      <c r="BB114" s="10" t="n"/>
      <c r="BC114" s="10" t="n"/>
      <c r="BD114" s="11" t="n"/>
      <c r="BE114" s="10" t="n"/>
      <c r="BF114" s="10" t="n"/>
      <c r="BG114" s="10" t="n"/>
      <c r="BH114" s="10" t="n"/>
      <c r="BI114" s="10" t="n"/>
      <c r="BJ114" s="10" t="n"/>
      <c r="BK114" s="10" t="n"/>
      <c r="BL114" s="10" t="n"/>
      <c r="BM114" s="10" t="n"/>
    </row>
    <row r="115" ht="15.75" customHeight="1" s="218">
      <c r="A115" s="10" t="n"/>
      <c r="B115" s="10" t="n"/>
      <c r="C115" s="10" t="n"/>
      <c r="D115" s="10" t="n"/>
      <c r="E115" s="10" t="n"/>
      <c r="F115" s="10" t="n"/>
      <c r="G115" s="11" t="n"/>
      <c r="H115" s="10" t="n"/>
      <c r="I115" s="10" t="n"/>
      <c r="J115" s="10" t="n"/>
      <c r="K115" s="10" t="n"/>
      <c r="L115" s="10" t="n"/>
      <c r="M115" s="13" t="n"/>
      <c r="N115" s="13" t="n"/>
      <c r="O115" s="13" t="n"/>
      <c r="P115" s="13" t="n"/>
      <c r="Q115" s="10" t="n"/>
      <c r="R115" s="10" t="n"/>
      <c r="S115" s="10" t="n"/>
      <c r="T115" s="10" t="n"/>
      <c r="U115" s="10" t="n"/>
      <c r="V115" s="10" t="n"/>
      <c r="W115" s="10" t="n"/>
      <c r="X115" s="10" t="n"/>
      <c r="Y115" s="11" t="n"/>
      <c r="Z115" s="11" t="n"/>
      <c r="AA115" s="11" t="n"/>
      <c r="AB115" s="11" t="n"/>
      <c r="AC115" s="11" t="n"/>
      <c r="AD115" s="11" t="n"/>
      <c r="AE115" s="10" t="n"/>
      <c r="AF115" s="10" t="n"/>
      <c r="AG115" s="10" t="n"/>
      <c r="AH115" s="10" t="n"/>
      <c r="AI115" s="13" t="n"/>
      <c r="AJ115" s="13" t="n"/>
      <c r="AK115" s="13" t="n"/>
      <c r="AL115" s="13" t="n"/>
      <c r="AM115" s="13" t="n"/>
      <c r="AN115" s="13" t="n"/>
      <c r="AO115" s="13" t="n"/>
      <c r="AP115" s="14" t="n"/>
      <c r="AQ115" s="14" t="n"/>
      <c r="AR115" s="14" t="n"/>
      <c r="AS115" s="13" t="n"/>
      <c r="AT115" s="13" t="n"/>
      <c r="AU115" s="10" t="n"/>
      <c r="AV115" s="10" t="n"/>
      <c r="AW115" s="10" t="n"/>
      <c r="AX115" s="10" t="n"/>
      <c r="AY115" s="10" t="n"/>
      <c r="AZ115" s="10" t="n"/>
      <c r="BA115" s="10" t="n"/>
      <c r="BB115" s="10" t="n"/>
      <c r="BC115" s="10" t="n"/>
      <c r="BD115" s="11" t="n"/>
      <c r="BE115" s="10" t="n"/>
      <c r="BF115" s="10" t="n"/>
      <c r="BG115" s="10" t="n"/>
      <c r="BH115" s="10" t="n"/>
      <c r="BI115" s="10" t="n"/>
      <c r="BJ115" s="10" t="n"/>
      <c r="BK115" s="10" t="n"/>
      <c r="BL115" s="10" t="n"/>
      <c r="BM115" s="10" t="n"/>
    </row>
    <row r="116" ht="15.75" customHeight="1" s="218">
      <c r="A116" s="10" t="n"/>
      <c r="B116" s="10" t="n"/>
      <c r="C116" s="10" t="n"/>
      <c r="D116" s="10" t="n"/>
      <c r="E116" s="10" t="n"/>
      <c r="F116" s="10" t="n"/>
      <c r="G116" s="11" t="n"/>
      <c r="H116" s="10" t="n"/>
      <c r="I116" s="10" t="n"/>
      <c r="J116" s="10" t="n"/>
      <c r="K116" s="10" t="n"/>
      <c r="L116" s="10" t="n"/>
      <c r="M116" s="13" t="n"/>
      <c r="N116" s="13" t="n"/>
      <c r="O116" s="13" t="n"/>
      <c r="P116" s="13" t="n"/>
      <c r="Q116" s="10" t="n"/>
      <c r="R116" s="10" t="n"/>
      <c r="S116" s="10" t="n"/>
      <c r="T116" s="10" t="n"/>
      <c r="U116" s="10" t="n"/>
      <c r="V116" s="10" t="n"/>
      <c r="W116" s="10" t="n"/>
      <c r="X116" s="10" t="n"/>
      <c r="Y116" s="11" t="n"/>
      <c r="Z116" s="11" t="n"/>
      <c r="AA116" s="11" t="n"/>
      <c r="AB116" s="11" t="n"/>
      <c r="AC116" s="11" t="n"/>
      <c r="AD116" s="11" t="n"/>
      <c r="AE116" s="10" t="n"/>
      <c r="AF116" s="10" t="n"/>
      <c r="AG116" s="10" t="n"/>
      <c r="AH116" s="10" t="n"/>
      <c r="AI116" s="13" t="n"/>
      <c r="AJ116" s="13" t="n"/>
      <c r="AK116" s="13" t="n"/>
      <c r="AL116" s="13" t="n"/>
      <c r="AM116" s="13" t="n"/>
      <c r="AN116" s="13" t="n"/>
      <c r="AO116" s="13" t="n"/>
      <c r="AP116" s="14" t="n"/>
      <c r="AQ116" s="14" t="n"/>
      <c r="AR116" s="14" t="n"/>
      <c r="AS116" s="13" t="n"/>
      <c r="AT116" s="13" t="n"/>
      <c r="AU116" s="10" t="n"/>
      <c r="AV116" s="10" t="n"/>
      <c r="AW116" s="10" t="n"/>
      <c r="AX116" s="10" t="n"/>
      <c r="AY116" s="10" t="n"/>
      <c r="AZ116" s="10" t="n"/>
      <c r="BA116" s="10" t="n"/>
      <c r="BB116" s="10" t="n"/>
      <c r="BC116" s="10" t="n"/>
      <c r="BD116" s="11" t="n"/>
      <c r="BE116" s="10" t="n"/>
      <c r="BF116" s="10" t="n"/>
      <c r="BG116" s="10" t="n"/>
      <c r="BH116" s="10" t="n"/>
      <c r="BI116" s="10" t="n"/>
      <c r="BJ116" s="10" t="n"/>
      <c r="BK116" s="10" t="n"/>
      <c r="BL116" s="10" t="n"/>
      <c r="BM116" s="10" t="n"/>
    </row>
    <row r="117" ht="15.75" customHeight="1" s="218">
      <c r="A117" s="10" t="n"/>
      <c r="B117" s="10" t="n"/>
      <c r="C117" s="10" t="n"/>
      <c r="D117" s="10" t="n"/>
      <c r="E117" s="10" t="n"/>
      <c r="F117" s="10" t="n"/>
      <c r="G117" s="11" t="n"/>
      <c r="H117" s="10" t="n"/>
      <c r="I117" s="10" t="n"/>
      <c r="J117" s="10" t="n"/>
      <c r="K117" s="10" t="n"/>
      <c r="L117" s="10" t="n"/>
      <c r="M117" s="13" t="n"/>
      <c r="N117" s="13" t="n"/>
      <c r="O117" s="13" t="n"/>
      <c r="P117" s="13" t="n"/>
      <c r="Q117" s="10" t="n"/>
      <c r="R117" s="10" t="n"/>
      <c r="S117" s="10" t="n"/>
      <c r="T117" s="10" t="n"/>
      <c r="U117" s="10" t="n"/>
      <c r="V117" s="10" t="n"/>
      <c r="W117" s="10" t="n"/>
      <c r="X117" s="10" t="n"/>
      <c r="Y117" s="11" t="n"/>
      <c r="Z117" s="11" t="n"/>
      <c r="AA117" s="11" t="n"/>
      <c r="AB117" s="11" t="n"/>
      <c r="AC117" s="11" t="n"/>
      <c r="AD117" s="11" t="n"/>
      <c r="AE117" s="10" t="n"/>
      <c r="AF117" s="10" t="n"/>
      <c r="AG117" s="10" t="n"/>
      <c r="AH117" s="10" t="n"/>
      <c r="AI117" s="13" t="n"/>
      <c r="AJ117" s="13" t="n"/>
      <c r="AK117" s="13" t="n"/>
      <c r="AL117" s="13" t="n"/>
      <c r="AM117" s="13" t="n"/>
      <c r="AN117" s="13" t="n"/>
      <c r="AO117" s="13" t="n"/>
      <c r="AP117" s="14" t="n"/>
      <c r="AQ117" s="14" t="n"/>
      <c r="AR117" s="14" t="n"/>
      <c r="AS117" s="13" t="n"/>
      <c r="AT117" s="13" t="n"/>
      <c r="AU117" s="10" t="n"/>
      <c r="AV117" s="10" t="n"/>
      <c r="AW117" s="10" t="n"/>
      <c r="AX117" s="10" t="n"/>
      <c r="AY117" s="10" t="n"/>
      <c r="AZ117" s="10" t="n"/>
      <c r="BA117" s="10" t="n"/>
      <c r="BB117" s="10" t="n"/>
      <c r="BC117" s="10" t="n"/>
      <c r="BD117" s="11" t="n"/>
      <c r="BE117" s="10" t="n"/>
      <c r="BF117" s="10" t="n"/>
      <c r="BG117" s="10" t="n"/>
      <c r="BH117" s="10" t="n"/>
      <c r="BI117" s="10" t="n"/>
      <c r="BJ117" s="10" t="n"/>
      <c r="BK117" s="10" t="n"/>
      <c r="BL117" s="10" t="n"/>
      <c r="BM117" s="10" t="n"/>
    </row>
    <row r="118" ht="15.75" customHeight="1" s="218">
      <c r="A118" s="10" t="n"/>
      <c r="B118" s="10" t="n"/>
      <c r="C118" s="10" t="n"/>
      <c r="D118" s="10" t="n"/>
      <c r="E118" s="10" t="n"/>
      <c r="F118" s="10" t="n"/>
      <c r="G118" s="11" t="n"/>
      <c r="H118" s="10" t="n"/>
      <c r="I118" s="10" t="n"/>
      <c r="J118" s="10" t="n"/>
      <c r="K118" s="10" t="n"/>
      <c r="L118" s="10" t="n"/>
      <c r="M118" s="13" t="n"/>
      <c r="N118" s="13" t="n"/>
      <c r="O118" s="13" t="n"/>
      <c r="P118" s="13" t="n"/>
      <c r="Q118" s="10" t="n"/>
      <c r="R118" s="10" t="n"/>
      <c r="S118" s="10" t="n"/>
      <c r="T118" s="10" t="n"/>
      <c r="U118" s="10" t="n"/>
      <c r="V118" s="10" t="n"/>
      <c r="W118" s="10" t="n"/>
      <c r="X118" s="10" t="n"/>
      <c r="Y118" s="11" t="n"/>
      <c r="Z118" s="11" t="n"/>
      <c r="AA118" s="11" t="n"/>
      <c r="AB118" s="11" t="n"/>
      <c r="AC118" s="11" t="n"/>
      <c r="AD118" s="11" t="n"/>
      <c r="AE118" s="10" t="n"/>
      <c r="AF118" s="10" t="n"/>
      <c r="AG118" s="10" t="n"/>
      <c r="AH118" s="10" t="n"/>
      <c r="AI118" s="13" t="n"/>
      <c r="AJ118" s="13" t="n"/>
      <c r="AK118" s="13" t="n"/>
      <c r="AL118" s="13" t="n"/>
      <c r="AM118" s="13" t="n"/>
      <c r="AN118" s="13" t="n"/>
      <c r="AO118" s="13" t="n"/>
      <c r="AP118" s="14" t="n"/>
      <c r="AQ118" s="14" t="n"/>
      <c r="AR118" s="14" t="n"/>
      <c r="AS118" s="13" t="n"/>
      <c r="AT118" s="13" t="n"/>
      <c r="AU118" s="10" t="n"/>
      <c r="AV118" s="10" t="n"/>
      <c r="AW118" s="10" t="n"/>
      <c r="AX118" s="10" t="n"/>
      <c r="AY118" s="10" t="n"/>
      <c r="AZ118" s="10" t="n"/>
      <c r="BA118" s="10" t="n"/>
      <c r="BB118" s="10" t="n"/>
      <c r="BC118" s="10" t="n"/>
      <c r="BD118" s="11" t="n"/>
      <c r="BE118" s="10" t="n"/>
      <c r="BF118" s="10" t="n"/>
      <c r="BG118" s="10" t="n"/>
      <c r="BH118" s="10" t="n"/>
      <c r="BI118" s="10" t="n"/>
      <c r="BJ118" s="10" t="n"/>
      <c r="BK118" s="10" t="n"/>
      <c r="BL118" s="10" t="n"/>
      <c r="BM118" s="10" t="n"/>
    </row>
    <row r="119" ht="15.75" customHeight="1" s="218">
      <c r="A119" s="10" t="n"/>
      <c r="B119" s="10" t="n"/>
      <c r="C119" s="10" t="n"/>
      <c r="D119" s="10" t="n"/>
      <c r="E119" s="10" t="n"/>
      <c r="F119" s="10" t="n"/>
      <c r="G119" s="11" t="n"/>
      <c r="H119" s="10" t="n"/>
      <c r="I119" s="10" t="n"/>
      <c r="J119" s="10" t="n"/>
      <c r="K119" s="10" t="n"/>
      <c r="L119" s="10" t="n"/>
      <c r="M119" s="13" t="n"/>
      <c r="N119" s="13" t="n"/>
      <c r="O119" s="13" t="n"/>
      <c r="P119" s="13" t="n"/>
      <c r="Q119" s="10" t="n"/>
      <c r="R119" s="10" t="n"/>
      <c r="S119" s="10" t="n"/>
      <c r="T119" s="10" t="n"/>
      <c r="U119" s="10" t="n"/>
      <c r="V119" s="10" t="n"/>
      <c r="W119" s="10" t="n"/>
      <c r="X119" s="10" t="n"/>
      <c r="Y119" s="11" t="n"/>
      <c r="Z119" s="11" t="n"/>
      <c r="AA119" s="11" t="n"/>
      <c r="AB119" s="11" t="n"/>
      <c r="AC119" s="11" t="n"/>
      <c r="AD119" s="11" t="n"/>
      <c r="AE119" s="10" t="n"/>
      <c r="AF119" s="10" t="n"/>
      <c r="AG119" s="10" t="n"/>
      <c r="AH119" s="10" t="n"/>
      <c r="AI119" s="13" t="n"/>
      <c r="AJ119" s="13" t="n"/>
      <c r="AK119" s="13" t="n"/>
      <c r="AL119" s="13" t="n"/>
      <c r="AM119" s="13" t="n"/>
      <c r="AN119" s="13" t="n"/>
      <c r="AO119" s="13" t="n"/>
      <c r="AP119" s="14" t="n"/>
      <c r="AQ119" s="14" t="n"/>
      <c r="AR119" s="14" t="n"/>
      <c r="AS119" s="13" t="n"/>
      <c r="AT119" s="13" t="n"/>
      <c r="AU119" s="10" t="n"/>
      <c r="AV119" s="10" t="n"/>
      <c r="AW119" s="10" t="n"/>
      <c r="AX119" s="10" t="n"/>
      <c r="AY119" s="10" t="n"/>
      <c r="AZ119" s="10" t="n"/>
      <c r="BA119" s="10" t="n"/>
      <c r="BB119" s="10" t="n"/>
      <c r="BC119" s="10" t="n"/>
      <c r="BD119" s="11" t="n"/>
      <c r="BE119" s="10" t="n"/>
      <c r="BF119" s="10" t="n"/>
      <c r="BG119" s="10" t="n"/>
      <c r="BH119" s="10" t="n"/>
      <c r="BI119" s="10" t="n"/>
      <c r="BJ119" s="10" t="n"/>
      <c r="BK119" s="10" t="n"/>
      <c r="BL119" s="10" t="n"/>
      <c r="BM119" s="10" t="n"/>
    </row>
    <row r="120" ht="15.75" customHeight="1" s="218">
      <c r="A120" s="10" t="n"/>
      <c r="B120" s="10" t="n"/>
      <c r="C120" s="10" t="n"/>
      <c r="D120" s="10" t="n"/>
      <c r="E120" s="10" t="n"/>
      <c r="F120" s="10" t="n"/>
      <c r="G120" s="11" t="n"/>
      <c r="H120" s="10" t="n"/>
      <c r="I120" s="10" t="n"/>
      <c r="J120" s="10" t="n"/>
      <c r="K120" s="10" t="n"/>
      <c r="L120" s="10" t="n"/>
      <c r="M120" s="13" t="n"/>
      <c r="N120" s="13" t="n"/>
      <c r="O120" s="13" t="n"/>
      <c r="P120" s="13" t="n"/>
      <c r="Q120" s="10" t="n"/>
      <c r="R120" s="10" t="n"/>
      <c r="S120" s="10" t="n"/>
      <c r="T120" s="10" t="n"/>
      <c r="U120" s="10" t="n"/>
      <c r="V120" s="10" t="n"/>
      <c r="W120" s="10" t="n"/>
      <c r="X120" s="10" t="n"/>
      <c r="Y120" s="11" t="n"/>
      <c r="Z120" s="11" t="n"/>
      <c r="AA120" s="11" t="n"/>
      <c r="AB120" s="11" t="n"/>
      <c r="AC120" s="11" t="n"/>
      <c r="AD120" s="11" t="n"/>
      <c r="AE120" s="10" t="n"/>
      <c r="AF120" s="10" t="n"/>
      <c r="AG120" s="10" t="n"/>
      <c r="AH120" s="10" t="n"/>
      <c r="AI120" s="13" t="n"/>
      <c r="AJ120" s="13" t="n"/>
      <c r="AK120" s="13" t="n"/>
      <c r="AL120" s="13" t="n"/>
      <c r="AM120" s="13" t="n"/>
      <c r="AN120" s="13" t="n"/>
      <c r="AO120" s="13" t="n"/>
      <c r="AP120" s="14" t="n"/>
      <c r="AQ120" s="14" t="n"/>
      <c r="AR120" s="14" t="n"/>
      <c r="AS120" s="13" t="n"/>
      <c r="AT120" s="13" t="n"/>
      <c r="AU120" s="10" t="n"/>
      <c r="AV120" s="10" t="n"/>
      <c r="AW120" s="10" t="n"/>
      <c r="AX120" s="10" t="n"/>
      <c r="AY120" s="10" t="n"/>
      <c r="AZ120" s="10" t="n"/>
      <c r="BA120" s="10" t="n"/>
      <c r="BB120" s="10" t="n"/>
      <c r="BC120" s="10" t="n"/>
      <c r="BD120" s="11" t="n"/>
      <c r="BE120" s="10" t="n"/>
      <c r="BF120" s="10" t="n"/>
      <c r="BG120" s="10" t="n"/>
      <c r="BH120" s="10" t="n"/>
      <c r="BI120" s="10" t="n"/>
      <c r="BJ120" s="10" t="n"/>
      <c r="BK120" s="10" t="n"/>
      <c r="BL120" s="10" t="n"/>
      <c r="BM120" s="10" t="n"/>
    </row>
    <row r="121" ht="15.75" customHeight="1" s="218">
      <c r="A121" s="10" t="n"/>
      <c r="B121" s="10" t="n"/>
      <c r="C121" s="10" t="n"/>
      <c r="D121" s="10" t="n"/>
      <c r="E121" s="10" t="n"/>
      <c r="F121" s="10" t="n"/>
      <c r="G121" s="11" t="n"/>
      <c r="H121" s="10" t="n"/>
      <c r="I121" s="10" t="n"/>
      <c r="J121" s="10" t="n"/>
      <c r="K121" s="10" t="n"/>
      <c r="L121" s="10" t="n"/>
      <c r="M121" s="13" t="n"/>
      <c r="N121" s="13" t="n"/>
      <c r="O121" s="13" t="n"/>
      <c r="P121" s="13" t="n"/>
      <c r="Q121" s="10" t="n"/>
      <c r="R121" s="10" t="n"/>
      <c r="S121" s="10" t="n"/>
      <c r="T121" s="10" t="n"/>
      <c r="U121" s="10" t="n"/>
      <c r="V121" s="10" t="n"/>
      <c r="W121" s="10" t="n"/>
      <c r="X121" s="10" t="n"/>
      <c r="Y121" s="11" t="n"/>
      <c r="Z121" s="11" t="n"/>
      <c r="AA121" s="11" t="n"/>
      <c r="AB121" s="11" t="n"/>
      <c r="AC121" s="11" t="n"/>
      <c r="AD121" s="11" t="n"/>
      <c r="AE121" s="10" t="n"/>
      <c r="AF121" s="10" t="n"/>
      <c r="AG121" s="10" t="n"/>
      <c r="AH121" s="10" t="n"/>
      <c r="AI121" s="13" t="n"/>
      <c r="AJ121" s="13" t="n"/>
      <c r="AK121" s="13" t="n"/>
      <c r="AL121" s="13" t="n"/>
      <c r="AM121" s="13" t="n"/>
      <c r="AN121" s="13" t="n"/>
      <c r="AO121" s="13" t="n"/>
      <c r="AP121" s="14" t="n"/>
      <c r="AQ121" s="14" t="n"/>
      <c r="AR121" s="14" t="n"/>
      <c r="AS121" s="13" t="n"/>
      <c r="AT121" s="13" t="n"/>
      <c r="AU121" s="10" t="n"/>
      <c r="AV121" s="10" t="n"/>
      <c r="AW121" s="10" t="n"/>
      <c r="AX121" s="10" t="n"/>
      <c r="AY121" s="10" t="n"/>
      <c r="AZ121" s="10" t="n"/>
      <c r="BA121" s="10" t="n"/>
      <c r="BB121" s="10" t="n"/>
      <c r="BC121" s="10" t="n"/>
      <c r="BD121" s="11" t="n"/>
      <c r="BE121" s="10" t="n"/>
      <c r="BF121" s="10" t="n"/>
      <c r="BG121" s="10" t="n"/>
      <c r="BH121" s="10" t="n"/>
      <c r="BI121" s="10" t="n"/>
      <c r="BJ121" s="10" t="n"/>
      <c r="BK121" s="10" t="n"/>
      <c r="BL121" s="10" t="n"/>
      <c r="BM121" s="10" t="n"/>
    </row>
    <row r="122" ht="15.75" customHeight="1" s="218">
      <c r="A122" s="10" t="n"/>
      <c r="B122" s="10" t="n"/>
      <c r="C122" s="10" t="n"/>
      <c r="D122" s="10" t="n"/>
      <c r="E122" s="10" t="n"/>
      <c r="F122" s="10" t="n"/>
      <c r="G122" s="11" t="n"/>
      <c r="H122" s="10" t="n"/>
      <c r="I122" s="10" t="n"/>
      <c r="J122" s="10" t="n"/>
      <c r="K122" s="10" t="n"/>
      <c r="L122" s="10" t="n"/>
      <c r="M122" s="13" t="n"/>
      <c r="N122" s="13" t="n"/>
      <c r="O122" s="13" t="n"/>
      <c r="P122" s="13" t="n"/>
      <c r="Q122" s="10" t="n"/>
      <c r="R122" s="10" t="n"/>
      <c r="S122" s="10" t="n"/>
      <c r="T122" s="10" t="n"/>
      <c r="U122" s="10" t="n"/>
      <c r="V122" s="10" t="n"/>
      <c r="W122" s="10" t="n"/>
      <c r="X122" s="10" t="n"/>
      <c r="Y122" s="11" t="n"/>
      <c r="Z122" s="11" t="n"/>
      <c r="AA122" s="11" t="n"/>
      <c r="AB122" s="11" t="n"/>
      <c r="AC122" s="11" t="n"/>
      <c r="AD122" s="11" t="n"/>
      <c r="AE122" s="10" t="n"/>
      <c r="AF122" s="10" t="n"/>
      <c r="AG122" s="10" t="n"/>
      <c r="AH122" s="10" t="n"/>
      <c r="AI122" s="13" t="n"/>
      <c r="AJ122" s="13" t="n"/>
      <c r="AK122" s="13" t="n"/>
      <c r="AL122" s="13" t="n"/>
      <c r="AM122" s="13" t="n"/>
      <c r="AN122" s="13" t="n"/>
      <c r="AO122" s="13" t="n"/>
      <c r="AP122" s="14" t="n"/>
      <c r="AQ122" s="14" t="n"/>
      <c r="AR122" s="14" t="n"/>
      <c r="AS122" s="13" t="n"/>
      <c r="AT122" s="13" t="n"/>
      <c r="AU122" s="10" t="n"/>
      <c r="AV122" s="10" t="n"/>
      <c r="AW122" s="10" t="n"/>
      <c r="AX122" s="10" t="n"/>
      <c r="AY122" s="10" t="n"/>
      <c r="AZ122" s="10" t="n"/>
      <c r="BA122" s="10" t="n"/>
      <c r="BB122" s="10" t="n"/>
      <c r="BC122" s="10" t="n"/>
      <c r="BD122" s="11" t="n"/>
      <c r="BE122" s="10" t="n"/>
      <c r="BF122" s="10" t="n"/>
      <c r="BG122" s="10" t="n"/>
      <c r="BH122" s="10" t="n"/>
      <c r="BI122" s="10" t="n"/>
      <c r="BJ122" s="10" t="n"/>
      <c r="BK122" s="10" t="n"/>
      <c r="BL122" s="10" t="n"/>
      <c r="BM122" s="10" t="n"/>
    </row>
    <row r="123" ht="15.75" customHeight="1" s="218">
      <c r="A123" s="10" t="n"/>
      <c r="B123" s="10" t="n"/>
      <c r="C123" s="10" t="n"/>
      <c r="D123" s="10" t="n"/>
      <c r="E123" s="10" t="n"/>
      <c r="F123" s="10" t="n"/>
      <c r="G123" s="11" t="n"/>
      <c r="H123" s="10" t="n"/>
      <c r="I123" s="10" t="n"/>
      <c r="J123" s="10" t="n"/>
      <c r="K123" s="10" t="n"/>
      <c r="L123" s="10" t="n"/>
      <c r="M123" s="13" t="n"/>
      <c r="N123" s="13" t="n"/>
      <c r="O123" s="13" t="n"/>
      <c r="P123" s="13" t="n"/>
      <c r="Q123" s="10" t="n"/>
      <c r="R123" s="10" t="n"/>
      <c r="S123" s="10" t="n"/>
      <c r="T123" s="10" t="n"/>
      <c r="U123" s="10" t="n"/>
      <c r="V123" s="10" t="n"/>
      <c r="W123" s="10" t="n"/>
      <c r="X123" s="10" t="n"/>
      <c r="Y123" s="11" t="n"/>
      <c r="Z123" s="11" t="n"/>
      <c r="AA123" s="11" t="n"/>
      <c r="AB123" s="11" t="n"/>
      <c r="AC123" s="11" t="n"/>
      <c r="AD123" s="11" t="n"/>
      <c r="AE123" s="10" t="n"/>
      <c r="AF123" s="10" t="n"/>
      <c r="AG123" s="10" t="n"/>
      <c r="AH123" s="10" t="n"/>
      <c r="AI123" s="13" t="n"/>
      <c r="AJ123" s="13" t="n"/>
      <c r="AK123" s="13" t="n"/>
      <c r="AL123" s="13" t="n"/>
      <c r="AM123" s="13" t="n"/>
      <c r="AN123" s="13" t="n"/>
      <c r="AO123" s="13" t="n"/>
      <c r="AP123" s="14" t="n"/>
      <c r="AQ123" s="14" t="n"/>
      <c r="AR123" s="14" t="n"/>
      <c r="AS123" s="13" t="n"/>
      <c r="AT123" s="13" t="n"/>
      <c r="AU123" s="10" t="n"/>
      <c r="AV123" s="10" t="n"/>
      <c r="AW123" s="10" t="n"/>
      <c r="AX123" s="10" t="n"/>
      <c r="AY123" s="10" t="n"/>
      <c r="AZ123" s="10" t="n"/>
      <c r="BA123" s="10" t="n"/>
      <c r="BB123" s="10" t="n"/>
      <c r="BC123" s="10" t="n"/>
      <c r="BD123" s="11" t="n"/>
      <c r="BE123" s="10" t="n"/>
      <c r="BF123" s="10" t="n"/>
      <c r="BG123" s="10" t="n"/>
      <c r="BH123" s="10" t="n"/>
      <c r="BI123" s="10" t="n"/>
      <c r="BJ123" s="10" t="n"/>
      <c r="BK123" s="10" t="n"/>
      <c r="BL123" s="10" t="n"/>
      <c r="BM123" s="10" t="n"/>
    </row>
    <row r="124" ht="15.75" customHeight="1" s="218">
      <c r="A124" s="10" t="n"/>
      <c r="B124" s="10" t="n"/>
      <c r="C124" s="10" t="n"/>
      <c r="D124" s="10" t="n"/>
      <c r="E124" s="10" t="n"/>
      <c r="F124" s="10" t="n"/>
      <c r="H124" s="10" t="n"/>
      <c r="I124" s="10" t="n"/>
      <c r="J124" s="10" t="n"/>
      <c r="K124" s="10" t="n"/>
      <c r="L124" s="10" t="n"/>
      <c r="M124" s="13" t="n"/>
      <c r="N124" s="13" t="n"/>
      <c r="O124" s="13" t="n"/>
      <c r="P124" s="13" t="n"/>
      <c r="Q124" s="10" t="n"/>
      <c r="R124" s="10" t="n"/>
      <c r="S124" s="10" t="n"/>
      <c r="T124" s="10" t="n"/>
      <c r="U124" s="10" t="n"/>
      <c r="V124" s="10" t="n"/>
      <c r="W124" s="10" t="n"/>
      <c r="X124" s="10" t="n"/>
      <c r="Y124" s="11" t="n"/>
      <c r="Z124" s="11" t="n"/>
      <c r="AA124" s="11" t="n"/>
      <c r="AB124" s="11" t="n"/>
      <c r="AC124" s="11" t="n"/>
      <c r="AD124" s="11" t="n"/>
      <c r="AE124" s="10" t="n"/>
      <c r="AF124" s="10" t="n"/>
      <c r="AG124" s="10" t="n"/>
      <c r="AH124" s="10" t="n"/>
      <c r="AI124" s="13" t="n"/>
      <c r="AJ124" s="13" t="n"/>
      <c r="AK124" s="13" t="n"/>
      <c r="AL124" s="13" t="n"/>
      <c r="AM124" s="13" t="n"/>
      <c r="AN124" s="13" t="n"/>
      <c r="AO124" s="13" t="n"/>
      <c r="AP124" s="14" t="n"/>
      <c r="AQ124" s="14" t="n"/>
      <c r="AR124" s="14" t="n"/>
      <c r="AS124" s="13" t="n"/>
      <c r="AT124" s="13" t="n"/>
      <c r="AU124" s="10" t="n"/>
      <c r="AV124" s="10" t="n"/>
      <c r="AW124" s="10" t="n"/>
      <c r="AX124" s="10" t="n"/>
      <c r="AY124" s="10" t="n"/>
      <c r="AZ124" s="10" t="n"/>
      <c r="BA124" s="10" t="n"/>
      <c r="BB124" s="10" t="n"/>
      <c r="BC124" s="10" t="n"/>
      <c r="BD124" s="11" t="n"/>
      <c r="BE124" s="10" t="n"/>
      <c r="BF124" s="10" t="n"/>
      <c r="BG124" s="10" t="n"/>
      <c r="BH124" s="10" t="n"/>
      <c r="BI124" s="10" t="n"/>
      <c r="BJ124" s="10" t="n"/>
      <c r="BK124" s="10" t="n"/>
      <c r="BL124" s="10" t="n"/>
      <c r="BM124" s="10" t="n"/>
    </row>
    <row r="125" ht="15.75" customHeight="1" s="218">
      <c r="A125" s="10" t="n"/>
      <c r="B125" s="10" t="n"/>
      <c r="C125" s="10" t="n"/>
      <c r="D125" s="10" t="n"/>
      <c r="E125" s="10" t="n"/>
      <c r="F125" s="10" t="n"/>
      <c r="G125" s="11" t="n"/>
      <c r="H125" s="10" t="n"/>
      <c r="I125" s="10" t="n"/>
      <c r="J125" s="10" t="n"/>
      <c r="K125" s="10" t="n"/>
      <c r="L125" s="10" t="n"/>
      <c r="M125" s="13" t="n"/>
      <c r="N125" s="13" t="n"/>
      <c r="O125" s="13" t="n"/>
      <c r="P125" s="13" t="n"/>
      <c r="Q125" s="10" t="n"/>
      <c r="R125" s="10" t="n"/>
      <c r="S125" s="10" t="n"/>
      <c r="T125" s="10" t="n"/>
      <c r="U125" s="10" t="n"/>
      <c r="V125" s="10" t="n"/>
      <c r="W125" s="10" t="n"/>
      <c r="X125" s="10" t="n"/>
      <c r="Y125" s="11" t="n"/>
      <c r="Z125" s="11" t="n"/>
      <c r="AA125" s="11" t="n"/>
      <c r="AB125" s="11" t="n"/>
      <c r="AC125" s="11" t="n"/>
      <c r="AD125" s="11" t="n"/>
      <c r="AE125" s="10" t="n"/>
      <c r="AF125" s="10" t="n"/>
      <c r="AG125" s="10" t="n"/>
      <c r="AH125" s="10" t="n"/>
      <c r="AI125" s="13" t="n"/>
      <c r="AJ125" s="13" t="n"/>
      <c r="AK125" s="13" t="n"/>
      <c r="AL125" s="13" t="n"/>
      <c r="AM125" s="13" t="n"/>
      <c r="AN125" s="13" t="n"/>
      <c r="AO125" s="13" t="n"/>
      <c r="AP125" s="14" t="n"/>
      <c r="AQ125" s="14" t="n"/>
      <c r="AR125" s="14" t="n"/>
      <c r="AS125" s="13" t="n"/>
      <c r="AT125" s="13" t="n"/>
      <c r="AU125" s="10" t="n"/>
      <c r="AV125" s="10" t="n"/>
      <c r="AW125" s="10" t="n"/>
      <c r="AX125" s="10" t="n"/>
      <c r="AY125" s="10" t="n"/>
      <c r="AZ125" s="10" t="n"/>
      <c r="BA125" s="10" t="n"/>
      <c r="BB125" s="10" t="n"/>
      <c r="BC125" s="10" t="n"/>
      <c r="BD125" s="11" t="n"/>
      <c r="BE125" s="10" t="n"/>
      <c r="BF125" s="10" t="n"/>
      <c r="BG125" s="10" t="n"/>
      <c r="BH125" s="10" t="n"/>
      <c r="BI125" s="10" t="n"/>
      <c r="BJ125" s="10" t="n"/>
      <c r="BK125" s="10" t="n"/>
      <c r="BL125" s="10" t="n"/>
      <c r="BM125" s="10" t="n"/>
    </row>
    <row r="126" ht="15.75" customHeight="1" s="218">
      <c r="A126" s="10" t="n"/>
      <c r="B126" s="10" t="n"/>
      <c r="C126" s="10" t="n"/>
      <c r="D126" s="10" t="n"/>
      <c r="E126" s="10" t="n"/>
      <c r="F126" s="10" t="n"/>
      <c r="G126" s="11" t="n"/>
      <c r="H126" s="10" t="n"/>
      <c r="I126" s="10" t="n"/>
      <c r="J126" s="10" t="n"/>
      <c r="K126" s="10" t="n"/>
      <c r="L126" s="10" t="n"/>
      <c r="M126" s="13" t="n"/>
      <c r="N126" s="13" t="n"/>
      <c r="O126" s="13" t="n"/>
      <c r="P126" s="13" t="n"/>
      <c r="Q126" s="10" t="n"/>
      <c r="R126" s="10" t="n"/>
      <c r="S126" s="10" t="n"/>
      <c r="T126" s="10" t="n"/>
      <c r="U126" s="10" t="n"/>
      <c r="V126" s="10" t="n"/>
      <c r="W126" s="10" t="n"/>
      <c r="X126" s="10" t="n"/>
      <c r="Y126" s="11" t="n"/>
      <c r="Z126" s="11" t="n"/>
      <c r="AA126" s="11" t="n"/>
      <c r="AB126" s="11" t="n"/>
      <c r="AC126" s="11" t="n"/>
      <c r="AD126" s="11" t="n"/>
      <c r="AE126" s="10" t="n"/>
      <c r="AF126" s="10" t="n"/>
      <c r="AG126" s="10" t="n"/>
      <c r="AH126" s="10" t="n"/>
      <c r="AI126" s="13" t="n"/>
      <c r="AJ126" s="13" t="n"/>
      <c r="AK126" s="13" t="n"/>
      <c r="AL126" s="13" t="n"/>
      <c r="AM126" s="13" t="n"/>
      <c r="AN126" s="13" t="n"/>
      <c r="AO126" s="13" t="n"/>
      <c r="AP126" s="14" t="n"/>
      <c r="AQ126" s="14" t="n"/>
      <c r="AR126" s="14" t="n"/>
      <c r="AS126" s="13" t="n"/>
      <c r="AT126" s="13" t="n"/>
      <c r="AU126" s="10" t="n"/>
      <c r="AV126" s="10" t="n"/>
      <c r="AW126" s="10" t="n"/>
      <c r="AX126" s="10" t="n"/>
      <c r="AY126" s="10" t="n"/>
      <c r="AZ126" s="10" t="n"/>
      <c r="BA126" s="10" t="n"/>
      <c r="BB126" s="10" t="n"/>
      <c r="BC126" s="10" t="n"/>
      <c r="BD126" s="11" t="n"/>
      <c r="BE126" s="10" t="n"/>
      <c r="BF126" s="10" t="n"/>
      <c r="BG126" s="10" t="n"/>
      <c r="BH126" s="10" t="n"/>
      <c r="BI126" s="10" t="n"/>
      <c r="BJ126" s="10" t="n"/>
      <c r="BK126" s="10" t="n"/>
      <c r="BL126" s="10" t="n"/>
      <c r="BM126" s="10" t="n"/>
    </row>
    <row r="127" ht="15.75" customHeight="1" s="218">
      <c r="A127" s="10" t="n"/>
      <c r="B127" s="10" t="n"/>
      <c r="C127" s="10" t="n"/>
      <c r="D127" s="10" t="n"/>
      <c r="E127" s="10" t="n"/>
      <c r="F127" s="10" t="n"/>
      <c r="G127" s="11" t="n"/>
      <c r="H127" s="10" t="n"/>
      <c r="I127" s="10" t="n"/>
      <c r="J127" s="10" t="n"/>
      <c r="K127" s="10" t="n"/>
      <c r="L127" s="10" t="n"/>
      <c r="M127" s="13" t="n"/>
      <c r="N127" s="13" t="n"/>
      <c r="O127" s="13" t="n"/>
      <c r="P127" s="13" t="n"/>
      <c r="Q127" s="10" t="n"/>
      <c r="R127" s="10" t="n"/>
      <c r="S127" s="10" t="n"/>
      <c r="T127" s="10" t="n"/>
      <c r="U127" s="10" t="n"/>
      <c r="V127" s="10" t="n"/>
      <c r="W127" s="10" t="n"/>
      <c r="X127" s="10" t="n"/>
      <c r="Y127" s="11" t="n"/>
      <c r="Z127" s="11" t="n"/>
      <c r="AA127" s="11" t="n"/>
      <c r="AB127" s="11" t="n"/>
      <c r="AC127" s="11" t="n"/>
      <c r="AD127" s="11" t="n"/>
      <c r="AE127" s="10" t="n"/>
      <c r="AF127" s="10" t="n"/>
      <c r="AG127" s="10" t="n"/>
      <c r="AH127" s="10" t="n"/>
      <c r="AI127" s="13" t="n"/>
      <c r="AJ127" s="13" t="n"/>
      <c r="AK127" s="13" t="n"/>
      <c r="AL127" s="13" t="n"/>
      <c r="AM127" s="13" t="n"/>
      <c r="AN127" s="13" t="n"/>
      <c r="AO127" s="13" t="n"/>
      <c r="AP127" s="14" t="n"/>
      <c r="AQ127" s="14" t="n"/>
      <c r="AR127" s="14" t="n"/>
      <c r="AS127" s="13" t="n"/>
      <c r="AT127" s="13" t="n"/>
      <c r="AU127" s="10" t="n"/>
      <c r="AV127" s="10" t="n"/>
      <c r="AW127" s="10" t="n"/>
      <c r="AX127" s="10" t="n"/>
      <c r="AY127" s="10" t="n"/>
      <c r="AZ127" s="10" t="n"/>
      <c r="BA127" s="10" t="n"/>
      <c r="BB127" s="10" t="n"/>
      <c r="BC127" s="10" t="n"/>
      <c r="BD127" s="11" t="n"/>
      <c r="BE127" s="10" t="n"/>
      <c r="BF127" s="10" t="n"/>
      <c r="BG127" s="10" t="n"/>
      <c r="BH127" s="10" t="n"/>
      <c r="BI127" s="10" t="n"/>
      <c r="BJ127" s="10" t="n"/>
      <c r="BK127" s="10" t="n"/>
      <c r="BL127" s="10" t="n"/>
      <c r="BM127" s="10" t="n"/>
    </row>
    <row r="128" ht="15.75" customHeight="1" s="218">
      <c r="A128" s="10" t="n"/>
      <c r="B128" s="10" t="n"/>
      <c r="C128" s="10" t="n"/>
      <c r="D128" s="10" t="n"/>
      <c r="E128" s="10" t="n"/>
      <c r="F128" s="10" t="n"/>
      <c r="G128" s="11" t="n"/>
      <c r="H128" s="10" t="n"/>
      <c r="I128" s="10" t="n"/>
      <c r="J128" s="10" t="n"/>
      <c r="K128" s="10" t="n"/>
      <c r="L128" s="10" t="n"/>
      <c r="M128" s="13" t="n"/>
      <c r="N128" s="13" t="n"/>
      <c r="O128" s="13" t="n"/>
      <c r="P128" s="13" t="n"/>
      <c r="Q128" s="10" t="n"/>
      <c r="R128" s="10" t="n"/>
      <c r="S128" s="10" t="n"/>
      <c r="T128" s="10" t="n"/>
      <c r="U128" s="10" t="n"/>
      <c r="V128" s="10" t="n"/>
      <c r="W128" s="10" t="n"/>
      <c r="X128" s="10" t="n"/>
      <c r="Y128" s="11" t="n"/>
      <c r="Z128" s="11" t="n"/>
      <c r="AA128" s="11" t="n"/>
      <c r="AB128" s="11" t="n"/>
      <c r="AC128" s="11" t="n"/>
      <c r="AD128" s="11" t="n"/>
      <c r="AE128" s="10" t="n"/>
      <c r="AF128" s="10" t="n"/>
      <c r="AG128" s="10" t="n"/>
      <c r="AH128" s="10" t="n"/>
      <c r="AI128" s="13" t="n"/>
      <c r="AJ128" s="13" t="n"/>
      <c r="AK128" s="13" t="n"/>
      <c r="AL128" s="13" t="n"/>
      <c r="AM128" s="13" t="n"/>
      <c r="AN128" s="13" t="n"/>
      <c r="AO128" s="13" t="n"/>
      <c r="AP128" s="14" t="n"/>
      <c r="AQ128" s="14" t="n"/>
      <c r="AR128" s="14" t="n"/>
      <c r="AS128" s="13" t="n"/>
      <c r="AT128" s="13" t="n"/>
      <c r="AU128" s="10" t="n"/>
      <c r="AV128" s="10" t="n"/>
      <c r="AW128" s="10" t="n"/>
      <c r="AX128" s="10" t="n"/>
      <c r="AY128" s="10" t="n"/>
      <c r="AZ128" s="10" t="n"/>
      <c r="BA128" s="10" t="n"/>
      <c r="BB128" s="10" t="n"/>
      <c r="BC128" s="10" t="n"/>
      <c r="BD128" s="11" t="n"/>
      <c r="BE128" s="10" t="n"/>
      <c r="BF128" s="10" t="n"/>
      <c r="BG128" s="10" t="n"/>
      <c r="BH128" s="10" t="n"/>
      <c r="BI128" s="10" t="n"/>
      <c r="BJ128" s="10" t="n"/>
      <c r="BK128" s="10" t="n"/>
      <c r="BL128" s="10" t="n"/>
      <c r="BM128" s="10" t="n"/>
    </row>
    <row r="129" ht="15.75" customHeight="1" s="218">
      <c r="A129" s="10" t="n"/>
      <c r="B129" s="10" t="n"/>
      <c r="C129" s="10" t="n"/>
      <c r="D129" s="10" t="n"/>
      <c r="E129" s="10" t="n"/>
      <c r="F129" s="10" t="n"/>
      <c r="G129" s="11" t="n"/>
      <c r="H129" s="10" t="n"/>
      <c r="I129" s="10" t="n"/>
      <c r="J129" s="10" t="n"/>
      <c r="K129" s="10" t="n"/>
      <c r="L129" s="10" t="n"/>
      <c r="M129" s="13" t="n"/>
      <c r="N129" s="13" t="n"/>
      <c r="O129" s="13" t="n"/>
      <c r="P129" s="13" t="n"/>
      <c r="Q129" s="10" t="n"/>
      <c r="R129" s="10" t="n"/>
      <c r="S129" s="10" t="n"/>
      <c r="T129" s="10" t="n"/>
      <c r="U129" s="10" t="n"/>
      <c r="V129" s="10" t="n"/>
      <c r="W129" s="10" t="n"/>
      <c r="X129" s="10" t="n"/>
      <c r="Y129" s="11" t="n"/>
      <c r="Z129" s="11" t="n"/>
      <c r="AA129" s="11" t="n"/>
      <c r="AB129" s="11" t="n"/>
      <c r="AC129" s="11" t="n"/>
      <c r="AD129" s="11" t="n"/>
      <c r="AE129" s="10" t="n"/>
      <c r="AF129" s="10" t="n"/>
      <c r="AG129" s="10" t="n"/>
      <c r="AH129" s="10" t="n"/>
      <c r="AI129" s="13" t="n"/>
      <c r="AJ129" s="13" t="n"/>
      <c r="AK129" s="13" t="n"/>
      <c r="AL129" s="13" t="n"/>
      <c r="AM129" s="13" t="n"/>
      <c r="AN129" s="13" t="n"/>
      <c r="AO129" s="13" t="n"/>
      <c r="AP129" s="14" t="n"/>
      <c r="AQ129" s="14" t="n"/>
      <c r="AR129" s="14" t="n"/>
      <c r="AS129" s="13" t="n"/>
      <c r="AT129" s="13" t="n"/>
      <c r="AU129" s="10" t="n"/>
      <c r="AV129" s="10" t="n"/>
      <c r="AW129" s="10" t="n"/>
      <c r="AX129" s="10" t="n"/>
      <c r="AY129" s="10" t="n"/>
      <c r="AZ129" s="10" t="n"/>
      <c r="BA129" s="10" t="n"/>
      <c r="BB129" s="10" t="n"/>
      <c r="BC129" s="10" t="n"/>
      <c r="BD129" s="11" t="n"/>
      <c r="BE129" s="10" t="n"/>
      <c r="BF129" s="10" t="n"/>
      <c r="BG129" s="10" t="n"/>
      <c r="BH129" s="10" t="n"/>
      <c r="BI129" s="10" t="n"/>
      <c r="BJ129" s="10" t="n"/>
      <c r="BK129" s="10" t="n"/>
      <c r="BL129" s="10" t="n"/>
      <c r="BM129" s="10" t="n"/>
    </row>
    <row r="130" ht="15.75" customHeight="1" s="218">
      <c r="A130" s="10" t="n"/>
      <c r="B130" s="10" t="n"/>
      <c r="C130" s="10" t="n"/>
      <c r="D130" s="10" t="n"/>
      <c r="E130" s="10" t="n"/>
      <c r="F130" s="10" t="n"/>
      <c r="G130" s="11" t="n"/>
      <c r="H130" s="10" t="n"/>
      <c r="I130" s="10" t="n"/>
      <c r="J130" s="10" t="n"/>
      <c r="K130" s="10" t="n"/>
      <c r="L130" s="10" t="n"/>
      <c r="M130" s="13" t="n"/>
      <c r="N130" s="13" t="n"/>
      <c r="O130" s="13" t="n"/>
      <c r="P130" s="13" t="n"/>
      <c r="Q130" s="10" t="n"/>
      <c r="R130" s="10" t="n"/>
      <c r="S130" s="10" t="n"/>
      <c r="T130" s="10" t="n"/>
      <c r="U130" s="10" t="n"/>
      <c r="V130" s="10" t="n"/>
      <c r="W130" s="10" t="n"/>
      <c r="X130" s="10" t="n"/>
      <c r="Y130" s="11" t="n"/>
      <c r="Z130" s="11" t="n"/>
      <c r="AA130" s="11" t="n"/>
      <c r="AB130" s="11" t="n"/>
      <c r="AC130" s="11" t="n"/>
      <c r="AD130" s="11" t="n"/>
      <c r="AE130" s="10" t="n"/>
      <c r="AF130" s="10" t="n"/>
      <c r="AG130" s="10" t="n"/>
      <c r="AH130" s="10" t="n"/>
      <c r="AI130" s="13" t="n"/>
      <c r="AJ130" s="13" t="n"/>
      <c r="AK130" s="13" t="n"/>
      <c r="AL130" s="13" t="n"/>
      <c r="AM130" s="13" t="n"/>
      <c r="AN130" s="13" t="n"/>
      <c r="AO130" s="13" t="n"/>
      <c r="AP130" s="14" t="n"/>
      <c r="AQ130" s="14" t="n"/>
      <c r="AR130" s="14" t="n"/>
      <c r="AS130" s="13" t="n"/>
      <c r="AT130" s="13" t="n"/>
      <c r="AU130" s="10" t="n"/>
      <c r="AV130" s="10" t="n"/>
      <c r="AW130" s="10" t="n"/>
      <c r="AX130" s="10" t="n"/>
      <c r="AY130" s="10" t="n"/>
      <c r="AZ130" s="10" t="n"/>
      <c r="BA130" s="10" t="n"/>
      <c r="BB130" s="10" t="n"/>
      <c r="BC130" s="10" t="n"/>
      <c r="BD130" s="11" t="n"/>
      <c r="BE130" s="10" t="n"/>
      <c r="BF130" s="10" t="n"/>
      <c r="BG130" s="10" t="n"/>
      <c r="BH130" s="10" t="n"/>
      <c r="BI130" s="10" t="n"/>
      <c r="BJ130" s="10" t="n"/>
      <c r="BK130" s="10" t="n"/>
      <c r="BL130" s="10" t="n"/>
      <c r="BM130" s="10" t="n"/>
    </row>
    <row r="131" ht="15.75" customHeight="1" s="218">
      <c r="A131" s="10" t="n"/>
      <c r="B131" s="10" t="n"/>
      <c r="C131" s="10" t="n"/>
      <c r="D131" s="10" t="n"/>
      <c r="E131" s="10" t="n"/>
      <c r="F131" s="10" t="n"/>
      <c r="G131" s="11" t="n"/>
      <c r="H131" s="10" t="n"/>
      <c r="I131" s="10" t="n"/>
      <c r="J131" s="10" t="n"/>
      <c r="K131" s="10" t="n"/>
      <c r="L131" s="10" t="n"/>
      <c r="M131" s="13" t="n"/>
      <c r="N131" s="13" t="n"/>
      <c r="O131" s="13" t="n"/>
      <c r="P131" s="13" t="n"/>
      <c r="Q131" s="10" t="n"/>
      <c r="R131" s="10" t="n"/>
      <c r="S131" s="10" t="n"/>
      <c r="T131" s="10" t="n"/>
      <c r="U131" s="10" t="n"/>
      <c r="V131" s="10" t="n"/>
      <c r="W131" s="10" t="n"/>
      <c r="X131" s="10" t="n"/>
      <c r="Y131" s="11" t="n"/>
      <c r="Z131" s="11" t="n"/>
      <c r="AA131" s="11" t="n"/>
      <c r="AB131" s="11" t="n"/>
      <c r="AC131" s="11" t="n"/>
      <c r="AD131" s="11" t="n"/>
      <c r="AE131" s="10" t="n"/>
      <c r="AF131" s="10" t="n"/>
      <c r="AG131" s="10" t="n"/>
      <c r="AH131" s="10" t="n"/>
      <c r="AI131" s="13" t="n"/>
      <c r="AJ131" s="13" t="n"/>
      <c r="AK131" s="13" t="n"/>
      <c r="AL131" s="13" t="n"/>
      <c r="AM131" s="13" t="n"/>
      <c r="AN131" s="13" t="n"/>
      <c r="AO131" s="13" t="n"/>
      <c r="AP131" s="14" t="n"/>
      <c r="AQ131" s="14" t="n"/>
      <c r="AR131" s="14" t="n"/>
      <c r="AS131" s="13" t="n"/>
      <c r="AT131" s="13" t="n"/>
      <c r="AU131" s="10" t="n"/>
      <c r="AV131" s="10" t="n"/>
      <c r="AW131" s="10" t="n"/>
      <c r="AX131" s="10" t="n"/>
      <c r="AY131" s="10" t="n"/>
      <c r="AZ131" s="10" t="n"/>
      <c r="BA131" s="10" t="n"/>
      <c r="BB131" s="10" t="n"/>
      <c r="BC131" s="10" t="n"/>
      <c r="BD131" s="11" t="n"/>
      <c r="BE131" s="10" t="n"/>
      <c r="BF131" s="10" t="n"/>
      <c r="BG131" s="10" t="n"/>
      <c r="BH131" s="10" t="n"/>
      <c r="BI131" s="10" t="n"/>
      <c r="BJ131" s="10" t="n"/>
      <c r="BK131" s="10" t="n"/>
      <c r="BL131" s="10" t="n"/>
      <c r="BM131" s="10" t="n"/>
    </row>
    <row r="132" ht="15.75" customHeight="1" s="218">
      <c r="A132" s="10" t="n"/>
      <c r="B132" s="10" t="n"/>
      <c r="C132" s="10" t="n"/>
      <c r="D132" s="10" t="n"/>
      <c r="E132" s="10" t="n"/>
      <c r="F132" s="10" t="n"/>
      <c r="G132" s="11" t="n"/>
      <c r="H132" s="10" t="n"/>
      <c r="I132" s="10" t="n"/>
      <c r="J132" s="10" t="n"/>
      <c r="K132" s="10" t="n"/>
      <c r="L132" s="10" t="n"/>
      <c r="M132" s="13" t="n"/>
      <c r="N132" s="13" t="n"/>
      <c r="O132" s="13" t="n"/>
      <c r="P132" s="13" t="n"/>
      <c r="Q132" s="10" t="n"/>
      <c r="R132" s="10" t="n"/>
      <c r="S132" s="10" t="n"/>
      <c r="T132" s="10" t="n"/>
      <c r="U132" s="10" t="n"/>
      <c r="V132" s="10" t="n"/>
      <c r="W132" s="10" t="n"/>
      <c r="X132" s="10" t="n"/>
      <c r="Y132" s="11" t="n"/>
      <c r="Z132" s="11" t="n"/>
      <c r="AA132" s="11" t="n"/>
      <c r="AB132" s="11" t="n"/>
      <c r="AC132" s="11" t="n"/>
      <c r="AD132" s="11" t="n"/>
      <c r="AE132" s="10" t="n"/>
      <c r="AF132" s="10" t="n"/>
      <c r="AG132" s="10" t="n"/>
      <c r="AH132" s="10" t="n"/>
      <c r="AI132" s="13" t="n"/>
      <c r="AJ132" s="13" t="n"/>
      <c r="AK132" s="13" t="n"/>
      <c r="AL132" s="13" t="n"/>
      <c r="AM132" s="13" t="n"/>
      <c r="AN132" s="13" t="n"/>
      <c r="AO132" s="13" t="n"/>
      <c r="AP132" s="14" t="n"/>
      <c r="AQ132" s="14" t="n"/>
      <c r="AR132" s="14" t="n"/>
      <c r="AS132" s="13" t="n"/>
      <c r="AT132" s="13" t="n"/>
      <c r="AU132" s="10" t="n"/>
      <c r="AV132" s="10" t="n"/>
      <c r="AW132" s="10" t="n"/>
      <c r="AX132" s="10" t="n"/>
      <c r="AY132" s="10" t="n"/>
      <c r="AZ132" s="10" t="n"/>
      <c r="BA132" s="10" t="n"/>
      <c r="BB132" s="10" t="n"/>
      <c r="BC132" s="10" t="n"/>
      <c r="BD132" s="11" t="n"/>
      <c r="BE132" s="10" t="n"/>
      <c r="BF132" s="10" t="n"/>
      <c r="BG132" s="10" t="n"/>
      <c r="BH132" s="10" t="n"/>
      <c r="BI132" s="10" t="n"/>
      <c r="BJ132" s="10" t="n"/>
      <c r="BK132" s="10" t="n"/>
      <c r="BL132" s="10" t="n"/>
      <c r="BM132" s="10" t="n"/>
    </row>
    <row r="133" ht="15.75" customHeight="1" s="218">
      <c r="A133" s="10" t="n"/>
      <c r="B133" s="10" t="n"/>
      <c r="C133" s="10" t="n"/>
      <c r="D133" s="10" t="n"/>
      <c r="E133" s="10" t="n"/>
      <c r="F133" s="10" t="n"/>
      <c r="G133" s="11" t="n"/>
      <c r="H133" s="10" t="n"/>
      <c r="I133" s="10" t="n"/>
      <c r="J133" s="10" t="n"/>
      <c r="K133" s="10" t="n"/>
      <c r="L133" s="10" t="n"/>
      <c r="M133" s="13" t="n"/>
      <c r="N133" s="13" t="n"/>
      <c r="O133" s="13" t="n"/>
      <c r="P133" s="13" t="n"/>
      <c r="Q133" s="10" t="n"/>
      <c r="R133" s="10" t="n"/>
      <c r="S133" s="10" t="n"/>
      <c r="T133" s="10" t="n"/>
      <c r="U133" s="10" t="n"/>
      <c r="V133" s="10" t="n"/>
      <c r="W133" s="10" t="n"/>
      <c r="X133" s="10" t="n"/>
      <c r="Y133" s="11" t="n"/>
      <c r="Z133" s="11" t="n"/>
      <c r="AA133" s="11" t="n"/>
      <c r="AB133" s="11" t="n"/>
      <c r="AC133" s="11" t="n"/>
      <c r="AD133" s="11" t="n"/>
      <c r="AE133" s="10" t="n"/>
      <c r="AF133" s="10" t="n"/>
      <c r="AG133" s="10" t="n"/>
      <c r="AH133" s="10" t="n"/>
      <c r="AI133" s="13" t="n"/>
      <c r="AJ133" s="13" t="n"/>
      <c r="AK133" s="13" t="n"/>
      <c r="AL133" s="13" t="n"/>
      <c r="AM133" s="13" t="n"/>
      <c r="AN133" s="13" t="n"/>
      <c r="AO133" s="13" t="n"/>
      <c r="AP133" s="14" t="n"/>
      <c r="AQ133" s="14" t="n"/>
      <c r="AR133" s="14" t="n"/>
      <c r="AS133" s="13" t="n"/>
      <c r="AT133" s="13" t="n"/>
      <c r="AU133" s="10" t="n"/>
      <c r="AV133" s="10" t="n"/>
      <c r="AW133" s="10" t="n"/>
      <c r="AX133" s="10" t="n"/>
      <c r="AY133" s="10" t="n"/>
      <c r="AZ133" s="10" t="n"/>
      <c r="BA133" s="10" t="n"/>
      <c r="BB133" s="10" t="n"/>
      <c r="BC133" s="10" t="n"/>
      <c r="BD133" s="11" t="n"/>
      <c r="BE133" s="10" t="n"/>
      <c r="BF133" s="10" t="n"/>
      <c r="BG133" s="10" t="n"/>
      <c r="BH133" s="10" t="n"/>
      <c r="BI133" s="10" t="n"/>
      <c r="BJ133" s="10" t="n"/>
      <c r="BK133" s="10" t="n"/>
      <c r="BL133" s="10" t="n"/>
      <c r="BM133" s="10" t="n"/>
    </row>
    <row r="134" ht="15.75" customHeight="1" s="218">
      <c r="A134" s="10" t="n"/>
      <c r="B134" s="10" t="n"/>
      <c r="C134" s="10" t="n"/>
      <c r="D134" s="10" t="n"/>
      <c r="E134" s="10" t="n"/>
      <c r="F134" s="10" t="n"/>
      <c r="G134" s="11" t="n"/>
      <c r="H134" s="10" t="n"/>
      <c r="I134" s="10" t="n"/>
      <c r="J134" s="10" t="n"/>
      <c r="K134" s="10" t="n"/>
      <c r="L134" s="10" t="n"/>
      <c r="M134" s="13" t="n"/>
      <c r="N134" s="13" t="n"/>
      <c r="O134" s="13" t="n"/>
      <c r="P134" s="13" t="n"/>
      <c r="Q134" s="10" t="n"/>
      <c r="R134" s="10" t="n"/>
      <c r="S134" s="10" t="n"/>
      <c r="T134" s="10" t="n"/>
      <c r="U134" s="10" t="n"/>
      <c r="V134" s="10" t="n"/>
      <c r="W134" s="10" t="n"/>
      <c r="X134" s="10" t="n"/>
      <c r="Y134" s="11" t="n"/>
      <c r="Z134" s="11" t="n"/>
      <c r="AA134" s="11" t="n"/>
      <c r="AB134" s="11" t="n"/>
      <c r="AC134" s="11" t="n"/>
      <c r="AD134" s="11" t="n"/>
      <c r="AE134" s="10" t="n"/>
      <c r="AF134" s="10" t="n"/>
      <c r="AG134" s="10" t="n"/>
      <c r="AH134" s="10" t="n"/>
      <c r="AI134" s="13" t="n"/>
      <c r="AJ134" s="13" t="n"/>
      <c r="AK134" s="13" t="n"/>
      <c r="AL134" s="13" t="n"/>
      <c r="AM134" s="13" t="n"/>
      <c r="AN134" s="13" t="n"/>
      <c r="AO134" s="13" t="n"/>
      <c r="AP134" s="14" t="n"/>
      <c r="AQ134" s="14" t="n"/>
      <c r="AR134" s="14" t="n"/>
      <c r="AS134" s="13" t="n"/>
      <c r="AT134" s="13" t="n"/>
      <c r="AU134" s="10" t="n"/>
      <c r="AV134" s="10" t="n"/>
      <c r="AW134" s="10" t="n"/>
      <c r="AX134" s="10" t="n"/>
      <c r="AY134" s="10" t="n"/>
      <c r="AZ134" s="10" t="n"/>
      <c r="BA134" s="10" t="n"/>
      <c r="BB134" s="10" t="n"/>
      <c r="BC134" s="10" t="n"/>
      <c r="BD134" s="11" t="n"/>
      <c r="BE134" s="10" t="n"/>
      <c r="BF134" s="10" t="n"/>
      <c r="BG134" s="10" t="n"/>
      <c r="BH134" s="10" t="n"/>
      <c r="BI134" s="10" t="n"/>
      <c r="BJ134" s="10" t="n"/>
      <c r="BK134" s="10" t="n"/>
      <c r="BL134" s="10" t="n"/>
      <c r="BM134" s="10" t="n"/>
    </row>
    <row r="135" ht="15.75" customHeight="1" s="218">
      <c r="A135" s="10" t="n"/>
      <c r="B135" s="10" t="n"/>
      <c r="C135" s="10" t="n"/>
      <c r="D135" s="10" t="n"/>
      <c r="E135" s="10" t="n"/>
      <c r="F135" s="10" t="n"/>
      <c r="G135" s="11" t="n"/>
      <c r="H135" s="10" t="n"/>
      <c r="I135" s="10" t="n"/>
      <c r="J135" s="10" t="n"/>
      <c r="K135" s="10" t="n"/>
      <c r="L135" s="10" t="n"/>
      <c r="M135" s="13" t="n"/>
      <c r="N135" s="13" t="n"/>
      <c r="O135" s="13" t="n"/>
      <c r="P135" s="13" t="n"/>
      <c r="Q135" s="10" t="n"/>
      <c r="R135" s="10" t="n"/>
      <c r="S135" s="10" t="n"/>
      <c r="T135" s="10" t="n"/>
      <c r="U135" s="10" t="n"/>
      <c r="V135" s="10" t="n"/>
      <c r="W135" s="10" t="n"/>
      <c r="X135" s="10" t="n"/>
      <c r="Y135" s="11" t="n"/>
      <c r="Z135" s="11" t="n"/>
      <c r="AA135" s="11" t="n"/>
      <c r="AB135" s="11" t="n"/>
      <c r="AC135" s="11" t="n"/>
      <c r="AD135" s="11" t="n"/>
      <c r="AE135" s="10" t="n"/>
      <c r="AF135" s="10" t="n"/>
      <c r="AG135" s="10" t="n"/>
      <c r="AH135" s="10" t="n"/>
      <c r="AI135" s="13" t="n"/>
      <c r="AJ135" s="13" t="n"/>
      <c r="AK135" s="13" t="n"/>
      <c r="AL135" s="13" t="n"/>
      <c r="AM135" s="13" t="n"/>
      <c r="AN135" s="13" t="n"/>
      <c r="AO135" s="13" t="n"/>
      <c r="AP135" s="14" t="n"/>
      <c r="AQ135" s="14" t="n"/>
      <c r="AR135" s="14" t="n"/>
      <c r="AS135" s="13" t="n"/>
      <c r="AT135" s="13" t="n"/>
      <c r="AU135" s="10" t="n"/>
      <c r="AV135" s="10" t="n"/>
      <c r="AW135" s="10" t="n"/>
      <c r="AX135" s="10" t="n"/>
      <c r="AY135" s="10" t="n"/>
      <c r="AZ135" s="10" t="n"/>
      <c r="BA135" s="10" t="n"/>
      <c r="BB135" s="10" t="n"/>
      <c r="BC135" s="10" t="n"/>
      <c r="BD135" s="11" t="n"/>
      <c r="BE135" s="10" t="n"/>
      <c r="BF135" s="10" t="n"/>
      <c r="BG135" s="10" t="n"/>
      <c r="BH135" s="10" t="n"/>
      <c r="BI135" s="10" t="n"/>
      <c r="BJ135" s="10" t="n"/>
      <c r="BK135" s="10" t="n"/>
      <c r="BL135" s="10" t="n"/>
      <c r="BM135" s="10" t="n"/>
    </row>
    <row r="136" ht="15.75" customHeight="1" s="218">
      <c r="A136" s="10" t="n"/>
      <c r="B136" s="10" t="n"/>
      <c r="C136" s="10" t="n"/>
      <c r="D136" s="10" t="n"/>
      <c r="E136" s="10" t="n"/>
      <c r="F136" s="10" t="n"/>
      <c r="G136" s="11" t="n"/>
      <c r="H136" s="10" t="n"/>
      <c r="I136" s="10" t="n"/>
      <c r="J136" s="10" t="n"/>
      <c r="K136" s="10" t="n"/>
      <c r="L136" s="10" t="n"/>
      <c r="M136" s="13" t="n"/>
      <c r="N136" s="13" t="n"/>
      <c r="O136" s="13" t="n"/>
      <c r="P136" s="13" t="n"/>
      <c r="Q136" s="10" t="n"/>
      <c r="R136" s="10" t="n"/>
      <c r="S136" s="10" t="n"/>
      <c r="T136" s="10" t="n"/>
      <c r="U136" s="10" t="n"/>
      <c r="V136" s="10" t="n"/>
      <c r="W136" s="10" t="n"/>
      <c r="X136" s="10" t="n"/>
      <c r="Y136" s="11" t="n"/>
      <c r="Z136" s="11" t="n"/>
      <c r="AA136" s="11" t="n"/>
      <c r="AB136" s="11" t="n"/>
      <c r="AC136" s="11" t="n"/>
      <c r="AD136" s="11" t="n"/>
      <c r="AE136" s="10" t="n"/>
      <c r="AF136" s="10" t="n"/>
      <c r="AG136" s="10" t="n"/>
      <c r="AH136" s="10" t="n"/>
      <c r="AI136" s="13" t="n"/>
      <c r="AJ136" s="13" t="n"/>
      <c r="AK136" s="13" t="n"/>
      <c r="AL136" s="13" t="n"/>
      <c r="AM136" s="13" t="n"/>
      <c r="AN136" s="13" t="n"/>
      <c r="AO136" s="13" t="n"/>
      <c r="AP136" s="14" t="n"/>
      <c r="AQ136" s="14" t="n"/>
      <c r="AR136" s="14" t="n"/>
      <c r="AS136" s="13" t="n"/>
      <c r="AT136" s="13" t="n"/>
      <c r="AU136" s="10" t="n"/>
      <c r="AV136" s="10" t="n"/>
      <c r="AW136" s="10" t="n"/>
      <c r="AX136" s="10" t="n"/>
      <c r="AY136" s="10" t="n"/>
      <c r="AZ136" s="10" t="n"/>
      <c r="BA136" s="10" t="n"/>
      <c r="BB136" s="10" t="n"/>
      <c r="BC136" s="10" t="n"/>
      <c r="BD136" s="11" t="n"/>
      <c r="BE136" s="10" t="n"/>
      <c r="BF136" s="10" t="n"/>
      <c r="BG136" s="10" t="n"/>
      <c r="BH136" s="10" t="n"/>
      <c r="BI136" s="10" t="n"/>
      <c r="BJ136" s="10" t="n"/>
      <c r="BK136" s="10" t="n"/>
      <c r="BL136" s="10" t="n"/>
      <c r="BM136" s="10" t="n"/>
    </row>
    <row r="137" ht="15.75" customHeight="1" s="218">
      <c r="A137" s="10" t="n"/>
      <c r="B137" s="10" t="n"/>
      <c r="C137" s="10" t="n"/>
      <c r="D137" s="10" t="n"/>
      <c r="E137" s="10" t="n"/>
      <c r="F137" s="10" t="n"/>
      <c r="G137" s="11" t="n"/>
      <c r="H137" s="10" t="n"/>
      <c r="I137" s="10" t="n"/>
      <c r="J137" s="10" t="n"/>
      <c r="K137" s="10" t="n"/>
      <c r="L137" s="10" t="n"/>
      <c r="M137" s="13" t="n"/>
      <c r="N137" s="13" t="n"/>
      <c r="O137" s="13" t="n"/>
      <c r="P137" s="13" t="n"/>
      <c r="Q137" s="10" t="n"/>
      <c r="R137" s="10" t="n"/>
      <c r="S137" s="10" t="n"/>
      <c r="T137" s="10" t="n"/>
      <c r="U137" s="10" t="n"/>
      <c r="V137" s="10" t="n"/>
      <c r="W137" s="10" t="n"/>
      <c r="X137" s="10" t="n"/>
      <c r="Y137" s="11" t="n"/>
      <c r="Z137" s="11" t="n"/>
      <c r="AA137" s="11" t="n"/>
      <c r="AB137" s="11" t="n"/>
      <c r="AC137" s="11" t="n"/>
      <c r="AD137" s="11" t="n"/>
      <c r="AE137" s="10" t="n"/>
      <c r="AF137" s="10" t="n"/>
      <c r="AG137" s="10" t="n"/>
      <c r="AH137" s="10" t="n"/>
      <c r="AI137" s="13" t="n"/>
      <c r="AJ137" s="13" t="n"/>
      <c r="AK137" s="13" t="n"/>
      <c r="AL137" s="13" t="n"/>
      <c r="AM137" s="13" t="n"/>
      <c r="AN137" s="13" t="n"/>
      <c r="AO137" s="13" t="n"/>
      <c r="AP137" s="14" t="n"/>
      <c r="AQ137" s="14" t="n"/>
      <c r="AR137" s="14" t="n"/>
      <c r="AS137" s="13" t="n"/>
      <c r="AT137" s="13" t="n"/>
      <c r="AU137" s="10" t="n"/>
      <c r="AV137" s="10" t="n"/>
      <c r="AW137" s="10" t="n"/>
      <c r="AX137" s="10" t="n"/>
      <c r="AY137" s="10" t="n"/>
      <c r="AZ137" s="10" t="n"/>
      <c r="BA137" s="10" t="n"/>
      <c r="BB137" s="10" t="n"/>
      <c r="BC137" s="10" t="n"/>
      <c r="BD137" s="11" t="n"/>
      <c r="BE137" s="10" t="n"/>
      <c r="BF137" s="10" t="n"/>
      <c r="BG137" s="10" t="n"/>
      <c r="BH137" s="10" t="n"/>
      <c r="BI137" s="10" t="n"/>
      <c r="BJ137" s="10" t="n"/>
      <c r="BK137" s="10" t="n"/>
      <c r="BL137" s="10" t="n"/>
      <c r="BM137" s="10" t="n"/>
    </row>
    <row r="138" ht="15.75" customHeight="1" s="218">
      <c r="A138" s="10" t="n"/>
      <c r="B138" s="10" t="n"/>
      <c r="C138" s="10" t="n"/>
      <c r="D138" s="10" t="n"/>
      <c r="E138" s="10" t="n"/>
      <c r="F138" s="10" t="n"/>
      <c r="G138" s="11" t="n"/>
      <c r="H138" s="10" t="n"/>
      <c r="I138" s="10" t="n"/>
      <c r="J138" s="10" t="n"/>
      <c r="K138" s="10" t="n"/>
      <c r="L138" s="10" t="n"/>
      <c r="M138" s="13" t="n"/>
      <c r="N138" s="13" t="n"/>
      <c r="O138" s="13" t="n"/>
      <c r="P138" s="13" t="n"/>
      <c r="Q138" s="10" t="n"/>
      <c r="R138" s="10" t="n"/>
      <c r="S138" s="10" t="n"/>
      <c r="T138" s="10" t="n"/>
      <c r="U138" s="10" t="n"/>
      <c r="V138" s="10" t="n"/>
      <c r="W138" s="10" t="n"/>
      <c r="X138" s="10" t="n"/>
      <c r="Y138" s="11" t="n"/>
      <c r="Z138" s="11" t="n"/>
      <c r="AA138" s="11" t="n"/>
      <c r="AB138" s="11" t="n"/>
      <c r="AC138" s="11" t="n"/>
      <c r="AD138" s="11" t="n"/>
      <c r="AE138" s="10" t="n"/>
      <c r="AF138" s="10" t="n"/>
      <c r="AG138" s="10" t="n"/>
      <c r="AH138" s="10" t="n"/>
      <c r="AI138" s="13" t="n"/>
      <c r="AJ138" s="13" t="n"/>
      <c r="AK138" s="13" t="n"/>
      <c r="AL138" s="13" t="n"/>
      <c r="AM138" s="13" t="n"/>
      <c r="AN138" s="13" t="n"/>
      <c r="AO138" s="13" t="n"/>
      <c r="AP138" s="14" t="n"/>
      <c r="AQ138" s="14" t="n"/>
      <c r="AR138" s="14" t="n"/>
      <c r="AS138" s="13" t="n"/>
      <c r="AT138" s="13" t="n"/>
      <c r="AU138" s="10" t="n"/>
      <c r="AV138" s="10" t="n"/>
      <c r="AW138" s="10" t="n"/>
      <c r="AX138" s="10" t="n"/>
      <c r="AY138" s="10" t="n"/>
      <c r="AZ138" s="10" t="n"/>
      <c r="BA138" s="10" t="n"/>
      <c r="BB138" s="10" t="n"/>
      <c r="BC138" s="10" t="n"/>
      <c r="BD138" s="11" t="n"/>
      <c r="BE138" s="10" t="n"/>
      <c r="BF138" s="10" t="n"/>
      <c r="BG138" s="10" t="n"/>
      <c r="BH138" s="10" t="n"/>
      <c r="BI138" s="10" t="n"/>
      <c r="BJ138" s="10" t="n"/>
      <c r="BK138" s="10" t="n"/>
      <c r="BL138" s="10" t="n"/>
      <c r="BM138" s="10" t="n"/>
    </row>
    <row r="139" ht="15.75" customHeight="1" s="218">
      <c r="A139" s="10" t="n"/>
      <c r="B139" s="10" t="n"/>
      <c r="C139" s="10" t="n"/>
      <c r="D139" s="10" t="n"/>
      <c r="E139" s="10" t="n"/>
      <c r="F139" s="10" t="n"/>
      <c r="G139" s="11" t="n"/>
      <c r="H139" s="10" t="n"/>
      <c r="I139" s="10" t="n"/>
      <c r="J139" s="10" t="n"/>
      <c r="K139" s="10" t="n"/>
      <c r="L139" s="10" t="n"/>
      <c r="M139" s="13" t="n"/>
      <c r="N139" s="13" t="n"/>
      <c r="O139" s="13" t="n"/>
      <c r="P139" s="13" t="n"/>
      <c r="Q139" s="10" t="n"/>
      <c r="R139" s="10" t="n"/>
      <c r="S139" s="10" t="n"/>
      <c r="T139" s="10" t="n"/>
      <c r="U139" s="10" t="n"/>
      <c r="V139" s="10" t="n"/>
      <c r="W139" s="10" t="n"/>
      <c r="X139" s="10" t="n"/>
      <c r="Y139" s="11" t="n"/>
      <c r="Z139" s="11" t="n"/>
      <c r="AA139" s="11" t="n"/>
      <c r="AB139" s="11" t="n"/>
      <c r="AC139" s="11" t="n"/>
      <c r="AD139" s="11" t="n"/>
      <c r="AE139" s="10" t="n"/>
      <c r="AF139" s="10" t="n"/>
      <c r="AG139" s="10" t="n"/>
      <c r="AH139" s="10" t="n"/>
      <c r="AI139" s="13" t="n"/>
      <c r="AJ139" s="13" t="n"/>
      <c r="AK139" s="13" t="n"/>
      <c r="AL139" s="13" t="n"/>
      <c r="AM139" s="13" t="n"/>
      <c r="AN139" s="13" t="n"/>
      <c r="AO139" s="13" t="n"/>
      <c r="AP139" s="14" t="n"/>
      <c r="AQ139" s="14" t="n"/>
      <c r="AR139" s="14" t="n"/>
      <c r="AS139" s="13" t="n"/>
      <c r="AT139" s="13" t="n"/>
      <c r="AU139" s="10" t="n"/>
      <c r="AV139" s="10" t="n"/>
      <c r="AW139" s="10" t="n"/>
      <c r="AX139" s="10" t="n"/>
      <c r="AY139" s="10" t="n"/>
      <c r="AZ139" s="10" t="n"/>
      <c r="BA139" s="10" t="n"/>
      <c r="BB139" s="10" t="n"/>
      <c r="BC139" s="10" t="n"/>
      <c r="BD139" s="11" t="n"/>
      <c r="BE139" s="10" t="n"/>
      <c r="BF139" s="10" t="n"/>
      <c r="BG139" s="10" t="n"/>
      <c r="BH139" s="10" t="n"/>
      <c r="BI139" s="10" t="n"/>
      <c r="BJ139" s="10" t="n"/>
      <c r="BK139" s="10" t="n"/>
      <c r="BL139" s="10" t="n"/>
      <c r="BM139" s="10" t="n"/>
    </row>
    <row r="140" ht="15.75" customHeight="1" s="218">
      <c r="A140" s="10" t="n"/>
      <c r="B140" s="10" t="n"/>
      <c r="C140" s="10" t="n"/>
      <c r="D140" s="10" t="n"/>
      <c r="E140" s="10" t="n"/>
      <c r="F140" s="10" t="n"/>
      <c r="G140" s="11" t="n"/>
      <c r="H140" s="10" t="n"/>
      <c r="I140" s="10" t="n"/>
      <c r="J140" s="10" t="n"/>
      <c r="K140" s="10" t="n"/>
      <c r="L140" s="10" t="n"/>
      <c r="M140" s="13" t="n"/>
      <c r="N140" s="13" t="n"/>
      <c r="O140" s="13" t="n"/>
      <c r="P140" s="13" t="n"/>
      <c r="Q140" s="10" t="n"/>
      <c r="R140" s="10" t="n"/>
      <c r="S140" s="10" t="n"/>
      <c r="T140" s="10" t="n"/>
      <c r="U140" s="10" t="n"/>
      <c r="V140" s="10" t="n"/>
      <c r="W140" s="10" t="n"/>
      <c r="X140" s="10" t="n"/>
      <c r="Y140" s="11" t="n"/>
      <c r="Z140" s="11" t="n"/>
      <c r="AA140" s="11" t="n"/>
      <c r="AB140" s="11" t="n"/>
      <c r="AC140" s="11" t="n"/>
      <c r="AD140" s="11" t="n"/>
      <c r="AE140" s="10" t="n"/>
      <c r="AF140" s="10" t="n"/>
      <c r="AG140" s="10" t="n"/>
      <c r="AH140" s="10" t="n"/>
      <c r="AI140" s="13" t="n"/>
      <c r="AJ140" s="13" t="n"/>
      <c r="AK140" s="13" t="n"/>
      <c r="AL140" s="13" t="n"/>
      <c r="AM140" s="13" t="n"/>
      <c r="AN140" s="13" t="n"/>
      <c r="AO140" s="13" t="n"/>
      <c r="AP140" s="14" t="n"/>
      <c r="AQ140" s="14" t="n"/>
      <c r="AR140" s="14" t="n"/>
      <c r="AS140" s="13" t="n"/>
      <c r="AT140" s="13" t="n"/>
      <c r="AU140" s="10" t="n"/>
      <c r="AV140" s="10" t="n"/>
      <c r="AW140" s="10" t="n"/>
      <c r="AX140" s="10" t="n"/>
      <c r="AY140" s="10" t="n"/>
      <c r="AZ140" s="10" t="n"/>
      <c r="BA140" s="10" t="n"/>
      <c r="BB140" s="10" t="n"/>
      <c r="BC140" s="10" t="n"/>
      <c r="BD140" s="11" t="n"/>
      <c r="BE140" s="10" t="n"/>
      <c r="BF140" s="10" t="n"/>
      <c r="BG140" s="10" t="n"/>
      <c r="BH140" s="10" t="n"/>
      <c r="BI140" s="10" t="n"/>
      <c r="BJ140" s="10" t="n"/>
      <c r="BK140" s="10" t="n"/>
      <c r="BL140" s="10" t="n"/>
      <c r="BM140" s="10" t="n"/>
    </row>
    <row r="141" ht="15.75" customHeight="1" s="218">
      <c r="A141" s="10" t="n"/>
      <c r="B141" s="10" t="n"/>
      <c r="C141" s="10" t="n"/>
      <c r="D141" s="10" t="n"/>
      <c r="E141" s="10" t="n"/>
      <c r="F141" s="10" t="n"/>
      <c r="G141" s="11" t="n"/>
      <c r="H141" s="10" t="n"/>
      <c r="I141" s="10" t="n"/>
      <c r="J141" s="10" t="n"/>
      <c r="K141" s="10" t="n"/>
      <c r="L141" s="10" t="n"/>
      <c r="M141" s="13" t="n"/>
      <c r="N141" s="13" t="n"/>
      <c r="O141" s="13" t="n"/>
      <c r="P141" s="13" t="n"/>
      <c r="Q141" s="10" t="n"/>
      <c r="R141" s="10" t="n"/>
      <c r="S141" s="10" t="n"/>
      <c r="T141" s="10" t="n"/>
      <c r="U141" s="10" t="n"/>
      <c r="V141" s="10" t="n"/>
      <c r="W141" s="10" t="n"/>
      <c r="X141" s="10" t="n"/>
      <c r="Y141" s="11" t="n"/>
      <c r="Z141" s="11" t="n"/>
      <c r="AA141" s="11" t="n"/>
      <c r="AB141" s="11" t="n"/>
      <c r="AC141" s="11" t="n"/>
      <c r="AD141" s="11" t="n"/>
      <c r="AE141" s="10" t="n"/>
      <c r="AF141" s="10" t="n"/>
      <c r="AG141" s="10" t="n"/>
      <c r="AH141" s="10" t="n"/>
      <c r="AI141" s="13" t="n"/>
      <c r="AJ141" s="13" t="n"/>
      <c r="AK141" s="13" t="n"/>
      <c r="AL141" s="13" t="n"/>
      <c r="AM141" s="13" t="n"/>
      <c r="AN141" s="13" t="n"/>
      <c r="AO141" s="13" t="n"/>
      <c r="AP141" s="14" t="n"/>
      <c r="AQ141" s="14" t="n"/>
      <c r="AR141" s="14" t="n"/>
      <c r="AS141" s="13" t="n"/>
      <c r="AT141" s="13" t="n"/>
      <c r="AU141" s="10" t="n"/>
      <c r="AV141" s="10" t="n"/>
      <c r="AW141" s="10" t="n"/>
      <c r="AX141" s="10" t="n"/>
      <c r="AY141" s="10" t="n"/>
      <c r="AZ141" s="10" t="n"/>
      <c r="BA141" s="10" t="n"/>
      <c r="BB141" s="10" t="n"/>
      <c r="BC141" s="10" t="n"/>
      <c r="BD141" s="11" t="n"/>
      <c r="BE141" s="10" t="n"/>
      <c r="BF141" s="10" t="n"/>
      <c r="BG141" s="10" t="n"/>
      <c r="BH141" s="10" t="n"/>
      <c r="BI141" s="10" t="n"/>
      <c r="BJ141" s="10" t="n"/>
      <c r="BK141" s="10" t="n"/>
      <c r="BL141" s="10" t="n"/>
      <c r="BM141" s="10" t="n"/>
    </row>
    <row r="142" ht="15.75" customHeight="1" s="218">
      <c r="A142" s="10" t="n"/>
      <c r="B142" s="10" t="n"/>
      <c r="C142" s="10" t="n"/>
      <c r="D142" s="10" t="n"/>
      <c r="E142" s="10" t="n"/>
      <c r="F142" s="10" t="n"/>
      <c r="G142" s="11" t="n"/>
      <c r="H142" s="10" t="n"/>
      <c r="I142" s="10" t="n"/>
      <c r="J142" s="10" t="n"/>
      <c r="K142" s="10" t="n"/>
      <c r="L142" s="10" t="n"/>
      <c r="M142" s="13" t="n"/>
      <c r="N142" s="13" t="n"/>
      <c r="O142" s="13" t="n"/>
      <c r="P142" s="13" t="n"/>
      <c r="Q142" s="10" t="n"/>
      <c r="R142" s="10" t="n"/>
      <c r="S142" s="10" t="n"/>
      <c r="T142" s="10" t="n"/>
      <c r="U142" s="10" t="n"/>
      <c r="V142" s="10" t="n"/>
      <c r="W142" s="10" t="n"/>
      <c r="X142" s="10" t="n"/>
      <c r="Y142" s="11" t="n"/>
      <c r="Z142" s="11" t="n"/>
      <c r="AA142" s="11" t="n"/>
      <c r="AB142" s="11" t="n"/>
      <c r="AC142" s="11" t="n"/>
      <c r="AD142" s="11" t="n"/>
      <c r="AE142" s="10" t="n"/>
      <c r="AF142" s="10" t="n"/>
      <c r="AG142" s="10" t="n"/>
      <c r="AH142" s="10" t="n"/>
      <c r="AI142" s="13" t="n"/>
      <c r="AJ142" s="13" t="n"/>
      <c r="AK142" s="13" t="n"/>
      <c r="AL142" s="13" t="n"/>
      <c r="AM142" s="13" t="n"/>
      <c r="AN142" s="13" t="n"/>
      <c r="AO142" s="13" t="n"/>
      <c r="AP142" s="14" t="n"/>
      <c r="AQ142" s="14" t="n"/>
      <c r="AR142" s="14" t="n"/>
      <c r="AS142" s="13" t="n"/>
      <c r="AT142" s="13" t="n"/>
      <c r="AU142" s="10" t="n"/>
      <c r="AV142" s="10" t="n"/>
      <c r="AW142" s="10" t="n"/>
      <c r="AX142" s="10" t="n"/>
      <c r="AY142" s="10" t="n"/>
      <c r="AZ142" s="10" t="n"/>
      <c r="BA142" s="10" t="n"/>
      <c r="BB142" s="10" t="n"/>
      <c r="BC142" s="10" t="n"/>
      <c r="BD142" s="11" t="n"/>
      <c r="BE142" s="10" t="n"/>
      <c r="BF142" s="10" t="n"/>
      <c r="BG142" s="10" t="n"/>
      <c r="BH142" s="10" t="n"/>
      <c r="BI142" s="10" t="n"/>
      <c r="BJ142" s="10" t="n"/>
      <c r="BK142" s="10" t="n"/>
      <c r="BL142" s="10" t="n"/>
      <c r="BM142" s="10" t="n"/>
    </row>
    <row r="143" ht="15.75" customHeight="1" s="218">
      <c r="A143" s="10" t="n"/>
      <c r="B143" s="10" t="n"/>
      <c r="C143" s="10" t="n"/>
      <c r="D143" s="10" t="n"/>
      <c r="E143" s="10" t="n"/>
      <c r="F143" s="10" t="n"/>
      <c r="G143" s="11" t="n"/>
      <c r="H143" s="10" t="n"/>
      <c r="I143" s="10" t="n"/>
      <c r="J143" s="10" t="n"/>
      <c r="K143" s="10" t="n"/>
      <c r="L143" s="10" t="n"/>
      <c r="M143" s="13" t="n"/>
      <c r="N143" s="13" t="n"/>
      <c r="O143" s="13" t="n"/>
      <c r="P143" s="13" t="n"/>
      <c r="Q143" s="10" t="n"/>
      <c r="R143" s="10" t="n"/>
      <c r="S143" s="10" t="n"/>
      <c r="T143" s="10" t="n"/>
      <c r="U143" s="10" t="n"/>
      <c r="V143" s="10" t="n"/>
      <c r="W143" s="10" t="n"/>
      <c r="X143" s="10" t="n"/>
      <c r="Y143" s="11" t="n"/>
      <c r="Z143" s="11" t="n"/>
      <c r="AA143" s="11" t="n"/>
      <c r="AB143" s="11" t="n"/>
      <c r="AC143" s="11" t="n"/>
      <c r="AD143" s="11" t="n"/>
      <c r="AE143" s="10" t="n"/>
      <c r="AF143" s="10" t="n"/>
      <c r="AG143" s="10" t="n"/>
      <c r="AH143" s="10" t="n"/>
      <c r="AI143" s="13" t="n"/>
      <c r="AJ143" s="13" t="n"/>
      <c r="AK143" s="13" t="n"/>
      <c r="AL143" s="13" t="n"/>
      <c r="AM143" s="13" t="n"/>
      <c r="AN143" s="13" t="n"/>
      <c r="AO143" s="13" t="n"/>
      <c r="AP143" s="14" t="n"/>
      <c r="AQ143" s="14" t="n"/>
      <c r="AR143" s="14" t="n"/>
      <c r="AS143" s="13" t="n"/>
      <c r="AT143" s="13" t="n"/>
      <c r="AU143" s="10" t="n"/>
      <c r="AV143" s="10" t="n"/>
      <c r="AW143" s="10" t="n"/>
      <c r="AX143" s="10" t="n"/>
      <c r="AY143" s="10" t="n"/>
      <c r="AZ143" s="10" t="n"/>
      <c r="BA143" s="10" t="n"/>
      <c r="BB143" s="10" t="n"/>
      <c r="BC143" s="10" t="n"/>
      <c r="BD143" s="11" t="n"/>
      <c r="BE143" s="10" t="n"/>
      <c r="BF143" s="10" t="n"/>
      <c r="BG143" s="10" t="n"/>
      <c r="BH143" s="10" t="n"/>
      <c r="BI143" s="10" t="n"/>
      <c r="BJ143" s="10" t="n"/>
      <c r="BK143" s="10" t="n"/>
      <c r="BL143" s="10" t="n"/>
      <c r="BM143" s="10" t="n"/>
    </row>
    <row r="144" ht="15.75" customHeight="1" s="218">
      <c r="A144" s="10" t="n"/>
      <c r="B144" s="10" t="n"/>
      <c r="C144" s="10" t="n"/>
      <c r="D144" s="10" t="n"/>
      <c r="E144" s="10" t="n"/>
      <c r="F144" s="10" t="n"/>
      <c r="G144" s="11" t="n"/>
      <c r="H144" s="10" t="n"/>
      <c r="I144" s="10" t="n"/>
      <c r="J144" s="10" t="n"/>
      <c r="K144" s="10" t="n"/>
      <c r="L144" s="10" t="n"/>
      <c r="M144" s="13" t="n"/>
      <c r="N144" s="13" t="n"/>
      <c r="O144" s="13" t="n"/>
      <c r="P144" s="13" t="n"/>
      <c r="Q144" s="10" t="n"/>
      <c r="R144" s="10" t="n"/>
      <c r="S144" s="10" t="n"/>
      <c r="T144" s="10" t="n"/>
      <c r="U144" s="10" t="n"/>
      <c r="V144" s="10" t="n"/>
      <c r="W144" s="10" t="n"/>
      <c r="X144" s="10" t="n"/>
      <c r="Y144" s="11" t="n"/>
      <c r="Z144" s="11" t="n"/>
      <c r="AA144" s="11" t="n"/>
      <c r="AB144" s="11" t="n"/>
      <c r="AC144" s="11" t="n"/>
      <c r="AD144" s="11" t="n"/>
      <c r="AE144" s="10" t="n"/>
      <c r="AF144" s="10" t="n"/>
      <c r="AG144" s="10" t="n"/>
      <c r="AH144" s="10" t="n"/>
      <c r="AI144" s="13" t="n"/>
      <c r="AJ144" s="13" t="n"/>
      <c r="AK144" s="13" t="n"/>
      <c r="AL144" s="13" t="n"/>
      <c r="AM144" s="13" t="n"/>
      <c r="AN144" s="13" t="n"/>
      <c r="AO144" s="13" t="n"/>
      <c r="AP144" s="14" t="n"/>
      <c r="AQ144" s="14" t="n"/>
      <c r="AR144" s="14" t="n"/>
      <c r="AS144" s="13" t="n"/>
      <c r="AT144" s="13" t="n"/>
      <c r="AU144" s="10" t="n"/>
      <c r="AV144" s="10" t="n"/>
      <c r="AW144" s="10" t="n"/>
      <c r="AX144" s="10" t="n"/>
      <c r="AY144" s="10" t="n"/>
      <c r="AZ144" s="10" t="n"/>
      <c r="BA144" s="10" t="n"/>
      <c r="BB144" s="10" t="n"/>
      <c r="BC144" s="10" t="n"/>
      <c r="BD144" s="11" t="n"/>
      <c r="BE144" s="10" t="n"/>
      <c r="BF144" s="10" t="n"/>
      <c r="BG144" s="10" t="n"/>
      <c r="BH144" s="10" t="n"/>
      <c r="BI144" s="10" t="n"/>
      <c r="BJ144" s="10" t="n"/>
      <c r="BK144" s="10" t="n"/>
      <c r="BL144" s="10" t="n"/>
      <c r="BM144" s="10" t="n"/>
    </row>
    <row r="145" ht="15.75" customHeight="1" s="218">
      <c r="A145" s="10" t="n"/>
      <c r="B145" s="10" t="n"/>
      <c r="C145" s="10" t="n"/>
      <c r="D145" s="10" t="n"/>
      <c r="E145" s="10" t="n"/>
      <c r="F145" s="10" t="n"/>
      <c r="G145" s="11" t="n"/>
      <c r="H145" s="10" t="n"/>
      <c r="I145" s="10" t="n"/>
      <c r="J145" s="10" t="n"/>
      <c r="K145" s="10" t="n"/>
      <c r="L145" s="10" t="n"/>
      <c r="M145" s="13" t="n"/>
      <c r="N145" s="13" t="n"/>
      <c r="O145" s="13" t="n"/>
      <c r="P145" s="13" t="n"/>
      <c r="Q145" s="10" t="n"/>
      <c r="R145" s="10" t="n"/>
      <c r="S145" s="10" t="n"/>
      <c r="T145" s="10" t="n"/>
      <c r="U145" s="10" t="n"/>
      <c r="V145" s="10" t="n"/>
      <c r="W145" s="10" t="n"/>
      <c r="X145" s="10" t="n"/>
      <c r="Y145" s="11" t="n"/>
      <c r="Z145" s="11" t="n"/>
      <c r="AA145" s="11" t="n"/>
      <c r="AB145" s="11" t="n"/>
      <c r="AC145" s="11" t="n"/>
      <c r="AD145" s="11" t="n"/>
      <c r="AE145" s="10" t="n"/>
      <c r="AF145" s="10" t="n"/>
      <c r="AG145" s="10" t="n"/>
      <c r="AH145" s="10" t="n"/>
      <c r="AI145" s="13" t="n"/>
      <c r="AJ145" s="13" t="n"/>
      <c r="AK145" s="13" t="n"/>
      <c r="AL145" s="13" t="n"/>
      <c r="AM145" s="13" t="n"/>
      <c r="AN145" s="13" t="n"/>
      <c r="AO145" s="13" t="n"/>
      <c r="AP145" s="14" t="n"/>
      <c r="AQ145" s="14" t="n"/>
      <c r="AR145" s="14" t="n"/>
      <c r="AS145" s="13" t="n"/>
      <c r="AT145" s="13" t="n"/>
      <c r="AU145" s="10" t="n"/>
      <c r="AV145" s="10" t="n"/>
      <c r="AW145" s="10" t="n"/>
      <c r="AX145" s="10" t="n"/>
      <c r="AY145" s="10" t="n"/>
      <c r="AZ145" s="10" t="n"/>
      <c r="BA145" s="10" t="n"/>
      <c r="BB145" s="10" t="n"/>
      <c r="BC145" s="10" t="n"/>
      <c r="BD145" s="11" t="n"/>
      <c r="BE145" s="10" t="n"/>
      <c r="BF145" s="10" t="n"/>
      <c r="BG145" s="10" t="n"/>
      <c r="BH145" s="10" t="n"/>
      <c r="BI145" s="10" t="n"/>
      <c r="BJ145" s="10" t="n"/>
      <c r="BK145" s="10" t="n"/>
      <c r="BL145" s="10" t="n"/>
      <c r="BM145" s="10" t="n"/>
    </row>
    <row r="146" ht="15.75" customHeight="1" s="218">
      <c r="A146" s="10" t="n"/>
      <c r="B146" s="10" t="n"/>
      <c r="C146" s="10" t="n"/>
      <c r="D146" s="10" t="n"/>
      <c r="E146" s="10" t="n"/>
      <c r="F146" s="10" t="n"/>
      <c r="G146" s="11" t="n"/>
      <c r="H146" s="10" t="n"/>
      <c r="I146" s="10" t="n"/>
      <c r="J146" s="10" t="n"/>
      <c r="K146" s="10" t="n"/>
      <c r="L146" s="10" t="n"/>
      <c r="M146" s="13" t="n"/>
      <c r="N146" s="13" t="n"/>
      <c r="O146" s="13" t="n"/>
      <c r="P146" s="13" t="n"/>
      <c r="Q146" s="10" t="n"/>
      <c r="R146" s="10" t="n"/>
      <c r="S146" s="10" t="n"/>
      <c r="T146" s="10" t="n"/>
      <c r="U146" s="10" t="n"/>
      <c r="V146" s="10" t="n"/>
      <c r="W146" s="10" t="n"/>
      <c r="X146" s="10" t="n"/>
      <c r="Y146" s="11" t="n"/>
      <c r="Z146" s="11" t="n"/>
      <c r="AA146" s="11" t="n"/>
      <c r="AB146" s="11" t="n"/>
      <c r="AC146" s="11" t="n"/>
      <c r="AD146" s="11" t="n"/>
      <c r="AE146" s="10" t="n"/>
      <c r="AF146" s="10" t="n"/>
      <c r="AG146" s="10" t="n"/>
      <c r="AH146" s="10" t="n"/>
      <c r="AI146" s="13" t="n"/>
      <c r="AJ146" s="13" t="n"/>
      <c r="AK146" s="13" t="n"/>
      <c r="AL146" s="13" t="n"/>
      <c r="AM146" s="13" t="n"/>
      <c r="AN146" s="13" t="n"/>
      <c r="AO146" s="13" t="n"/>
      <c r="AP146" s="14" t="n"/>
      <c r="AQ146" s="14" t="n"/>
      <c r="AR146" s="14" t="n"/>
      <c r="AS146" s="13" t="n"/>
      <c r="AT146" s="13" t="n"/>
      <c r="AU146" s="10" t="n"/>
      <c r="AV146" s="10" t="n"/>
      <c r="AW146" s="10" t="n"/>
      <c r="AX146" s="10" t="n"/>
      <c r="AY146" s="10" t="n"/>
      <c r="AZ146" s="10" t="n"/>
      <c r="BA146" s="10" t="n"/>
      <c r="BB146" s="10" t="n"/>
      <c r="BC146" s="10" t="n"/>
      <c r="BD146" s="11" t="n"/>
      <c r="BE146" s="10" t="n"/>
      <c r="BF146" s="10" t="n"/>
      <c r="BG146" s="10" t="n"/>
      <c r="BH146" s="10" t="n"/>
      <c r="BI146" s="10" t="n"/>
      <c r="BJ146" s="10" t="n"/>
      <c r="BK146" s="10" t="n"/>
      <c r="BL146" s="10" t="n"/>
      <c r="BM146" s="10" t="n"/>
    </row>
    <row r="147" ht="15.75" customHeight="1" s="218">
      <c r="A147" s="10" t="n"/>
      <c r="B147" s="10" t="n"/>
      <c r="C147" s="10" t="n"/>
      <c r="D147" s="10" t="n"/>
      <c r="E147" s="10" t="n"/>
      <c r="F147" s="10" t="n"/>
      <c r="G147" s="11" t="n"/>
      <c r="H147" s="10" t="n"/>
      <c r="I147" s="10" t="n"/>
      <c r="J147" s="10" t="n"/>
      <c r="K147" s="10" t="n"/>
      <c r="L147" s="10" t="n"/>
      <c r="M147" s="13" t="n"/>
      <c r="N147" s="13" t="n"/>
      <c r="O147" s="13" t="n"/>
      <c r="P147" s="13" t="n"/>
      <c r="Q147" s="10" t="n"/>
      <c r="R147" s="10" t="n"/>
      <c r="S147" s="10" t="n"/>
      <c r="T147" s="10" t="n"/>
      <c r="U147" s="10" t="n"/>
      <c r="V147" s="10" t="n"/>
      <c r="W147" s="10" t="n"/>
      <c r="X147" s="10" t="n"/>
      <c r="Y147" s="11" t="n"/>
      <c r="Z147" s="11" t="n"/>
      <c r="AA147" s="11" t="n"/>
      <c r="AB147" s="11" t="n"/>
      <c r="AC147" s="11" t="n"/>
      <c r="AD147" s="11" t="n"/>
      <c r="AE147" s="10" t="n"/>
      <c r="AF147" s="10" t="n"/>
      <c r="AG147" s="10" t="n"/>
      <c r="AH147" s="10" t="n"/>
      <c r="AI147" s="13" t="n"/>
      <c r="AJ147" s="13" t="n"/>
      <c r="AK147" s="13" t="n"/>
      <c r="AL147" s="13" t="n"/>
      <c r="AM147" s="13" t="n"/>
      <c r="AN147" s="13" t="n"/>
      <c r="AO147" s="13" t="n"/>
      <c r="AP147" s="14" t="n"/>
      <c r="AQ147" s="14" t="n"/>
      <c r="AR147" s="14" t="n"/>
      <c r="AS147" s="13" t="n"/>
      <c r="AT147" s="13" t="n"/>
      <c r="AU147" s="10" t="n"/>
      <c r="AV147" s="10" t="n"/>
      <c r="AW147" s="10" t="n"/>
      <c r="AX147" s="10" t="n"/>
      <c r="AY147" s="10" t="n"/>
      <c r="AZ147" s="10" t="n"/>
      <c r="BA147" s="10" t="n"/>
      <c r="BB147" s="10" t="n"/>
      <c r="BC147" s="10" t="n"/>
      <c r="BD147" s="11" t="n"/>
      <c r="BE147" s="10" t="n"/>
      <c r="BF147" s="10" t="n"/>
      <c r="BG147" s="10" t="n"/>
      <c r="BH147" s="10" t="n"/>
      <c r="BI147" s="10" t="n"/>
      <c r="BJ147" s="10" t="n"/>
      <c r="BK147" s="10" t="n"/>
      <c r="BL147" s="10" t="n"/>
      <c r="BM147" s="10" t="n"/>
    </row>
    <row r="148" ht="15.75" customHeight="1" s="218">
      <c r="A148" s="10" t="n"/>
      <c r="B148" s="10" t="n"/>
      <c r="C148" s="10" t="n"/>
      <c r="D148" s="10" t="n"/>
      <c r="E148" s="10" t="n"/>
      <c r="F148" s="10" t="n"/>
      <c r="G148" s="11" t="n"/>
      <c r="H148" s="10" t="n"/>
      <c r="I148" s="10" t="n"/>
      <c r="J148" s="10" t="n"/>
      <c r="K148" s="10" t="n"/>
      <c r="L148" s="10" t="n"/>
      <c r="M148" s="13" t="n"/>
      <c r="N148" s="13" t="n"/>
      <c r="O148" s="13" t="n"/>
      <c r="P148" s="13" t="n"/>
      <c r="Q148" s="10" t="n"/>
      <c r="R148" s="10" t="n"/>
      <c r="S148" s="10" t="n"/>
      <c r="T148" s="10" t="n"/>
      <c r="U148" s="10" t="n"/>
      <c r="V148" s="10" t="n"/>
      <c r="W148" s="10" t="n"/>
      <c r="X148" s="10" t="n"/>
      <c r="Y148" s="11" t="n"/>
      <c r="Z148" s="11" t="n"/>
      <c r="AA148" s="11" t="n"/>
      <c r="AB148" s="11" t="n"/>
      <c r="AC148" s="11" t="n"/>
      <c r="AD148" s="11" t="n"/>
      <c r="AE148" s="10" t="n"/>
      <c r="AF148" s="10" t="n"/>
      <c r="AG148" s="10" t="n"/>
      <c r="AH148" s="10" t="n"/>
      <c r="AI148" s="13" t="n"/>
      <c r="AJ148" s="13" t="n"/>
      <c r="AK148" s="13" t="n"/>
      <c r="AL148" s="13" t="n"/>
      <c r="AM148" s="13" t="n"/>
      <c r="AN148" s="13" t="n"/>
      <c r="AO148" s="13" t="n"/>
      <c r="AP148" s="14" t="n"/>
      <c r="AQ148" s="14" t="n"/>
      <c r="AR148" s="14" t="n"/>
      <c r="AS148" s="13" t="n"/>
      <c r="AT148" s="13" t="n"/>
      <c r="AU148" s="10" t="n"/>
      <c r="AV148" s="10" t="n"/>
      <c r="AW148" s="10" t="n"/>
      <c r="AX148" s="10" t="n"/>
      <c r="AY148" s="10" t="n"/>
      <c r="AZ148" s="10" t="n"/>
      <c r="BA148" s="10" t="n"/>
      <c r="BB148" s="10" t="n"/>
      <c r="BC148" s="10" t="n"/>
      <c r="BD148" s="11" t="n"/>
      <c r="BE148" s="10" t="n"/>
      <c r="BF148" s="10" t="n"/>
      <c r="BG148" s="10" t="n"/>
      <c r="BH148" s="10" t="n"/>
      <c r="BI148" s="10" t="n"/>
      <c r="BJ148" s="10" t="n"/>
      <c r="BK148" s="10" t="n"/>
      <c r="BL148" s="10" t="n"/>
      <c r="BM148" s="10" t="n"/>
    </row>
    <row r="149" ht="15.75" customHeight="1" s="218">
      <c r="A149" s="10" t="n"/>
      <c r="B149" s="10" t="n"/>
      <c r="C149" s="10" t="n"/>
      <c r="D149" s="10" t="n"/>
      <c r="E149" s="10" t="n"/>
      <c r="F149" s="10" t="n"/>
      <c r="G149" s="11" t="n"/>
      <c r="H149" s="10" t="n"/>
      <c r="I149" s="10" t="n"/>
      <c r="J149" s="10" t="n"/>
      <c r="K149" s="10" t="n"/>
      <c r="L149" s="10" t="n"/>
      <c r="M149" s="13" t="n"/>
      <c r="N149" s="13" t="n"/>
      <c r="O149" s="13" t="n"/>
      <c r="P149" s="13" t="n"/>
      <c r="Q149" s="10" t="n"/>
      <c r="R149" s="10" t="n"/>
      <c r="S149" s="10" t="n"/>
      <c r="T149" s="10" t="n"/>
      <c r="U149" s="10" t="n"/>
      <c r="V149" s="10" t="n"/>
      <c r="W149" s="10" t="n"/>
      <c r="X149" s="10" t="n"/>
      <c r="Y149" s="11" t="n"/>
      <c r="Z149" s="11" t="n"/>
      <c r="AA149" s="11" t="n"/>
      <c r="AB149" s="11" t="n"/>
      <c r="AC149" s="11" t="n"/>
      <c r="AD149" s="11" t="n"/>
      <c r="AE149" s="10" t="n"/>
      <c r="AF149" s="10" t="n"/>
      <c r="AG149" s="10" t="n"/>
      <c r="AH149" s="10" t="n"/>
      <c r="AI149" s="13" t="n"/>
      <c r="AJ149" s="13" t="n"/>
      <c r="AK149" s="13" t="n"/>
      <c r="AL149" s="13" t="n"/>
      <c r="AM149" s="13" t="n"/>
      <c r="AN149" s="13" t="n"/>
      <c r="AO149" s="13" t="n"/>
      <c r="AP149" s="14" t="n"/>
      <c r="AQ149" s="14" t="n"/>
      <c r="AR149" s="14" t="n"/>
      <c r="AS149" s="13" t="n"/>
      <c r="AT149" s="13" t="n"/>
      <c r="AU149" s="10" t="n"/>
      <c r="AV149" s="10" t="n"/>
      <c r="AW149" s="10" t="n"/>
      <c r="AX149" s="10" t="n"/>
      <c r="AY149" s="10" t="n"/>
      <c r="AZ149" s="10" t="n"/>
      <c r="BA149" s="10" t="n"/>
      <c r="BB149" s="10" t="n"/>
      <c r="BC149" s="10" t="n"/>
      <c r="BD149" s="11" t="n"/>
      <c r="BE149" s="10" t="n"/>
      <c r="BF149" s="10" t="n"/>
      <c r="BG149" s="10" t="n"/>
      <c r="BH149" s="10" t="n"/>
      <c r="BI149" s="10" t="n"/>
      <c r="BJ149" s="10" t="n"/>
      <c r="BK149" s="10" t="n"/>
      <c r="BL149" s="10" t="n"/>
      <c r="BM149" s="10" t="n"/>
    </row>
    <row r="150" ht="15.75" customHeight="1" s="218">
      <c r="A150" s="10" t="n"/>
      <c r="B150" s="10" t="n"/>
      <c r="C150" s="10" t="n"/>
      <c r="D150" s="10" t="n"/>
      <c r="E150" s="10" t="n"/>
      <c r="F150" s="10" t="n"/>
      <c r="G150" s="11" t="n"/>
      <c r="H150" s="10" t="n"/>
      <c r="I150" s="10" t="n"/>
      <c r="J150" s="10" t="n"/>
      <c r="K150" s="10" t="n"/>
      <c r="L150" s="10" t="n"/>
      <c r="M150" s="13" t="n"/>
      <c r="N150" s="13" t="n"/>
      <c r="O150" s="13" t="n"/>
      <c r="P150" s="13" t="n"/>
      <c r="Q150" s="10" t="n"/>
      <c r="R150" s="10" t="n"/>
      <c r="S150" s="10" t="n"/>
      <c r="T150" s="10" t="n"/>
      <c r="U150" s="10" t="n"/>
      <c r="V150" s="10" t="n"/>
      <c r="W150" s="10" t="n"/>
      <c r="X150" s="10" t="n"/>
      <c r="Y150" s="11" t="n"/>
      <c r="Z150" s="11" t="n"/>
      <c r="AA150" s="11" t="n"/>
      <c r="AB150" s="11" t="n"/>
      <c r="AC150" s="11" t="n"/>
      <c r="AD150" s="11" t="n"/>
      <c r="AE150" s="10" t="n"/>
      <c r="AF150" s="10" t="n"/>
      <c r="AG150" s="10" t="n"/>
      <c r="AH150" s="10" t="n"/>
      <c r="AI150" s="13" t="n"/>
      <c r="AJ150" s="13" t="n"/>
      <c r="AK150" s="13" t="n"/>
      <c r="AL150" s="13" t="n"/>
      <c r="AM150" s="13" t="n"/>
      <c r="AN150" s="13" t="n"/>
      <c r="AO150" s="13" t="n"/>
      <c r="AP150" s="14" t="n"/>
      <c r="AQ150" s="14" t="n"/>
      <c r="AR150" s="14" t="n"/>
      <c r="AS150" s="13" t="n"/>
      <c r="AT150" s="13" t="n"/>
      <c r="AU150" s="10" t="n"/>
      <c r="AV150" s="10" t="n"/>
      <c r="AW150" s="10" t="n"/>
      <c r="AX150" s="10" t="n"/>
      <c r="AY150" s="10" t="n"/>
      <c r="AZ150" s="10" t="n"/>
      <c r="BA150" s="10" t="n"/>
      <c r="BB150" s="10" t="n"/>
      <c r="BC150" s="10" t="n"/>
      <c r="BD150" s="11" t="n"/>
      <c r="BE150" s="10" t="n"/>
      <c r="BF150" s="10" t="n"/>
      <c r="BG150" s="10" t="n"/>
      <c r="BH150" s="10" t="n"/>
      <c r="BI150" s="10" t="n"/>
      <c r="BJ150" s="10" t="n"/>
      <c r="BK150" s="10" t="n"/>
      <c r="BL150" s="10" t="n"/>
      <c r="BM150" s="10" t="n"/>
    </row>
    <row r="151" ht="15.75" customHeight="1" s="218">
      <c r="A151" s="10" t="n"/>
      <c r="B151" s="10" t="n"/>
      <c r="C151" s="10" t="n"/>
      <c r="D151" s="10" t="n"/>
      <c r="E151" s="10" t="n"/>
      <c r="F151" s="10" t="n"/>
      <c r="G151" s="11" t="n"/>
      <c r="H151" s="10" t="n"/>
      <c r="I151" s="10" t="n"/>
      <c r="J151" s="10" t="n"/>
      <c r="K151" s="10" t="n"/>
      <c r="L151" s="10" t="n"/>
      <c r="M151" s="13" t="n"/>
      <c r="N151" s="13" t="n"/>
      <c r="O151" s="13" t="n"/>
      <c r="P151" s="13" t="n"/>
      <c r="Q151" s="10" t="n"/>
      <c r="R151" s="10" t="n"/>
      <c r="S151" s="10" t="n"/>
      <c r="T151" s="10" t="n"/>
      <c r="U151" s="10" t="n"/>
      <c r="V151" s="10" t="n"/>
      <c r="W151" s="10" t="n"/>
      <c r="X151" s="10" t="n"/>
      <c r="Y151" s="11" t="n"/>
      <c r="Z151" s="11" t="n"/>
      <c r="AA151" s="11" t="n"/>
      <c r="AB151" s="11" t="n"/>
      <c r="AC151" s="11" t="n"/>
      <c r="AD151" s="11" t="n"/>
      <c r="AE151" s="10" t="n"/>
      <c r="AF151" s="10" t="n"/>
      <c r="AG151" s="10" t="n"/>
      <c r="AH151" s="10" t="n"/>
      <c r="AI151" s="13" t="n"/>
      <c r="AJ151" s="13" t="n"/>
      <c r="AK151" s="13" t="n"/>
      <c r="AL151" s="13" t="n"/>
      <c r="AM151" s="13" t="n"/>
      <c r="AN151" s="13" t="n"/>
      <c r="AO151" s="13" t="n"/>
      <c r="AP151" s="14" t="n"/>
      <c r="AQ151" s="14" t="n"/>
      <c r="AR151" s="14" t="n"/>
      <c r="AS151" s="13" t="n"/>
      <c r="AT151" s="13" t="n"/>
      <c r="AU151" s="10" t="n"/>
      <c r="AV151" s="10" t="n"/>
      <c r="AW151" s="10" t="n"/>
      <c r="AX151" s="10" t="n"/>
      <c r="AY151" s="10" t="n"/>
      <c r="AZ151" s="10" t="n"/>
      <c r="BA151" s="10" t="n"/>
      <c r="BB151" s="10" t="n"/>
      <c r="BC151" s="10" t="n"/>
      <c r="BD151" s="11" t="n"/>
      <c r="BE151" s="10" t="n"/>
      <c r="BF151" s="10" t="n"/>
      <c r="BG151" s="10" t="n"/>
      <c r="BH151" s="10" t="n"/>
      <c r="BI151" s="10" t="n"/>
      <c r="BJ151" s="10" t="n"/>
      <c r="BK151" s="10" t="n"/>
      <c r="BL151" s="10" t="n"/>
      <c r="BM151" s="10" t="n"/>
    </row>
    <row r="152" ht="15.75" customHeight="1" s="218">
      <c r="A152" s="10" t="n"/>
      <c r="B152" s="10" t="n"/>
      <c r="C152" s="10" t="n"/>
      <c r="D152" s="10" t="n"/>
      <c r="E152" s="10" t="n"/>
      <c r="F152" s="10" t="n"/>
      <c r="G152" s="11" t="n"/>
      <c r="H152" s="10" t="n"/>
      <c r="I152" s="10" t="n"/>
      <c r="J152" s="10" t="n"/>
      <c r="K152" s="10" t="n"/>
      <c r="L152" s="10" t="n"/>
      <c r="M152" s="13" t="n"/>
      <c r="N152" s="13" t="n"/>
      <c r="O152" s="13" t="n"/>
      <c r="P152" s="13" t="n"/>
      <c r="Q152" s="10" t="n"/>
      <c r="R152" s="10" t="n"/>
      <c r="S152" s="10" t="n"/>
      <c r="T152" s="10" t="n"/>
      <c r="U152" s="10" t="n"/>
      <c r="V152" s="10" t="n"/>
      <c r="W152" s="10" t="n"/>
      <c r="X152" s="10" t="n"/>
      <c r="Y152" s="11" t="n"/>
      <c r="Z152" s="11" t="n"/>
      <c r="AA152" s="11" t="n"/>
      <c r="AB152" s="11" t="n"/>
      <c r="AC152" s="11" t="n"/>
      <c r="AD152" s="11" t="n"/>
      <c r="AE152" s="10" t="n"/>
      <c r="AF152" s="10" t="n"/>
      <c r="AG152" s="10" t="n"/>
      <c r="AH152" s="10" t="n"/>
      <c r="AI152" s="13" t="n"/>
      <c r="AJ152" s="13" t="n"/>
      <c r="AK152" s="13" t="n"/>
      <c r="AL152" s="13" t="n"/>
      <c r="AM152" s="13" t="n"/>
      <c r="AN152" s="13" t="n"/>
      <c r="AO152" s="13" t="n"/>
      <c r="AP152" s="14" t="n"/>
      <c r="AQ152" s="14" t="n"/>
      <c r="AR152" s="14" t="n"/>
      <c r="AS152" s="13" t="n"/>
      <c r="AT152" s="13" t="n"/>
      <c r="AU152" s="10" t="n"/>
      <c r="AV152" s="10" t="n"/>
      <c r="AW152" s="10" t="n"/>
      <c r="AX152" s="10" t="n"/>
      <c r="AY152" s="10" t="n"/>
      <c r="AZ152" s="10" t="n"/>
      <c r="BA152" s="10" t="n"/>
      <c r="BB152" s="10" t="n"/>
      <c r="BC152" s="10" t="n"/>
      <c r="BD152" s="11" t="n"/>
      <c r="BE152" s="10" t="n"/>
      <c r="BF152" s="10" t="n"/>
      <c r="BG152" s="10" t="n"/>
      <c r="BH152" s="10" t="n"/>
      <c r="BI152" s="10" t="n"/>
      <c r="BJ152" s="10" t="n"/>
      <c r="BK152" s="10" t="n"/>
      <c r="BL152" s="10" t="n"/>
      <c r="BM152" s="10" t="n"/>
    </row>
    <row r="153" ht="15.75" customHeight="1" s="218">
      <c r="A153" s="10" t="n"/>
      <c r="B153" s="10" t="n"/>
      <c r="C153" s="10" t="n"/>
      <c r="D153" s="10" t="n"/>
      <c r="E153" s="10" t="n"/>
      <c r="F153" s="10" t="n"/>
      <c r="G153" s="11" t="n"/>
      <c r="H153" s="10" t="n"/>
      <c r="I153" s="10" t="n"/>
      <c r="J153" s="10" t="n"/>
      <c r="K153" s="10" t="n"/>
      <c r="L153" s="10" t="n"/>
      <c r="M153" s="13" t="n"/>
      <c r="N153" s="13" t="n"/>
      <c r="O153" s="13" t="n"/>
      <c r="P153" s="13" t="n"/>
      <c r="Q153" s="10" t="n"/>
      <c r="R153" s="10" t="n"/>
      <c r="S153" s="10" t="n"/>
      <c r="T153" s="10" t="n"/>
      <c r="U153" s="10" t="n"/>
      <c r="V153" s="10" t="n"/>
      <c r="W153" s="10" t="n"/>
      <c r="X153" s="10" t="n"/>
      <c r="Y153" s="11" t="n"/>
      <c r="Z153" s="11" t="n"/>
      <c r="AA153" s="11" t="n"/>
      <c r="AB153" s="11" t="n"/>
      <c r="AC153" s="11" t="n"/>
      <c r="AD153" s="11" t="n"/>
      <c r="AE153" s="10" t="n"/>
      <c r="AF153" s="10" t="n"/>
      <c r="AG153" s="10" t="n"/>
      <c r="AH153" s="10" t="n"/>
      <c r="AI153" s="13" t="n"/>
      <c r="AJ153" s="13" t="n"/>
      <c r="AK153" s="13" t="n"/>
      <c r="AL153" s="13" t="n"/>
      <c r="AM153" s="13" t="n"/>
      <c r="AN153" s="13" t="n"/>
      <c r="AO153" s="13" t="n"/>
      <c r="AP153" s="14" t="n"/>
      <c r="AQ153" s="14" t="n"/>
      <c r="AR153" s="14" t="n"/>
      <c r="AS153" s="13" t="n"/>
      <c r="AT153" s="13" t="n"/>
      <c r="AU153" s="10" t="n"/>
      <c r="AV153" s="10" t="n"/>
      <c r="AW153" s="10" t="n"/>
      <c r="AX153" s="10" t="n"/>
      <c r="AY153" s="10" t="n"/>
      <c r="AZ153" s="10" t="n"/>
      <c r="BA153" s="10" t="n"/>
      <c r="BB153" s="10" t="n"/>
      <c r="BC153" s="10" t="n"/>
      <c r="BD153" s="11" t="n"/>
      <c r="BE153" s="10" t="n"/>
      <c r="BF153" s="10" t="n"/>
      <c r="BG153" s="10" t="n"/>
      <c r="BH153" s="10" t="n"/>
      <c r="BI153" s="10" t="n"/>
      <c r="BJ153" s="10" t="n"/>
      <c r="BK153" s="10" t="n"/>
      <c r="BL153" s="10" t="n"/>
      <c r="BM153" s="10" t="n"/>
    </row>
    <row r="154" ht="15.75" customHeight="1" s="218">
      <c r="A154" s="10" t="n"/>
      <c r="B154" s="10" t="n"/>
      <c r="C154" s="10" t="n"/>
      <c r="D154" s="10" t="n"/>
      <c r="E154" s="10" t="n"/>
      <c r="F154" s="10" t="n"/>
      <c r="G154" s="11" t="n"/>
      <c r="H154" s="10" t="n"/>
      <c r="I154" s="10" t="n"/>
      <c r="J154" s="10" t="n"/>
      <c r="K154" s="10" t="n"/>
      <c r="L154" s="10" t="n"/>
      <c r="M154" s="13" t="n"/>
      <c r="N154" s="13" t="n"/>
      <c r="O154" s="13" t="n"/>
      <c r="P154" s="13" t="n"/>
      <c r="Q154" s="10" t="n"/>
      <c r="R154" s="10" t="n"/>
      <c r="S154" s="10" t="n"/>
      <c r="T154" s="10" t="n"/>
      <c r="U154" s="10" t="n"/>
      <c r="V154" s="10" t="n"/>
      <c r="W154" s="10" t="n"/>
      <c r="X154" s="10" t="n"/>
      <c r="Y154" s="11" t="n"/>
      <c r="Z154" s="11" t="n"/>
      <c r="AA154" s="11" t="n"/>
      <c r="AB154" s="11" t="n"/>
      <c r="AC154" s="11" t="n"/>
      <c r="AD154" s="11" t="n"/>
      <c r="AE154" s="10" t="n"/>
      <c r="AF154" s="10" t="n"/>
      <c r="AG154" s="10" t="n"/>
      <c r="AH154" s="10" t="n"/>
      <c r="AI154" s="13" t="n"/>
      <c r="AJ154" s="13" t="n"/>
      <c r="AK154" s="13" t="n"/>
      <c r="AL154" s="13" t="n"/>
      <c r="AM154" s="13" t="n"/>
      <c r="AN154" s="13" t="n"/>
      <c r="AO154" s="13" t="n"/>
      <c r="AP154" s="14" t="n"/>
      <c r="AQ154" s="14" t="n"/>
      <c r="AR154" s="14" t="n"/>
      <c r="AS154" s="13" t="n"/>
      <c r="AT154" s="13" t="n"/>
      <c r="AU154" s="10" t="n"/>
      <c r="AV154" s="10" t="n"/>
      <c r="AW154" s="10" t="n"/>
      <c r="AX154" s="10" t="n"/>
      <c r="AY154" s="10" t="n"/>
      <c r="AZ154" s="10" t="n"/>
      <c r="BA154" s="10" t="n"/>
      <c r="BB154" s="10" t="n"/>
      <c r="BC154" s="10" t="n"/>
      <c r="BD154" s="11" t="n"/>
      <c r="BE154" s="10" t="n"/>
      <c r="BF154" s="10" t="n"/>
      <c r="BG154" s="10" t="n"/>
      <c r="BH154" s="10" t="n"/>
      <c r="BI154" s="10" t="n"/>
      <c r="BJ154" s="10" t="n"/>
      <c r="BK154" s="10" t="n"/>
      <c r="BL154" s="10" t="n"/>
      <c r="BM154" s="10" t="n"/>
    </row>
    <row r="155" ht="15.75" customHeight="1" s="218">
      <c r="A155" s="10" t="n"/>
      <c r="B155" s="10" t="n"/>
      <c r="C155" s="10" t="n"/>
      <c r="D155" s="10" t="n"/>
      <c r="E155" s="10" t="n"/>
      <c r="F155" s="10" t="n"/>
      <c r="G155" s="11" t="n"/>
      <c r="H155" s="10" t="n"/>
      <c r="I155" s="10" t="n"/>
      <c r="J155" s="10" t="n"/>
      <c r="K155" s="10" t="n"/>
      <c r="L155" s="10" t="n"/>
      <c r="M155" s="13" t="n"/>
      <c r="N155" s="13" t="n"/>
      <c r="O155" s="13" t="n"/>
      <c r="P155" s="13" t="n"/>
      <c r="Q155" s="10" t="n"/>
      <c r="R155" s="10" t="n"/>
      <c r="S155" s="10" t="n"/>
      <c r="T155" s="10" t="n"/>
      <c r="U155" s="10" t="n"/>
      <c r="V155" s="10" t="n"/>
      <c r="W155" s="10" t="n"/>
      <c r="X155" s="10" t="n"/>
      <c r="Y155" s="11" t="n"/>
      <c r="Z155" s="11" t="n"/>
      <c r="AA155" s="11" t="n"/>
      <c r="AB155" s="11" t="n"/>
      <c r="AC155" s="11" t="n"/>
      <c r="AD155" s="11" t="n"/>
      <c r="AE155" s="10" t="n"/>
      <c r="AF155" s="10" t="n"/>
      <c r="AG155" s="10" t="n"/>
      <c r="AH155" s="10" t="n"/>
      <c r="AI155" s="13" t="n"/>
      <c r="AJ155" s="13" t="n"/>
      <c r="AK155" s="13" t="n"/>
      <c r="AL155" s="13" t="n"/>
      <c r="AM155" s="13" t="n"/>
      <c r="AN155" s="13" t="n"/>
      <c r="AO155" s="13" t="n"/>
      <c r="AP155" s="14" t="n"/>
      <c r="AQ155" s="14" t="n"/>
      <c r="AR155" s="14" t="n"/>
      <c r="AS155" s="13" t="n"/>
      <c r="AT155" s="13" t="n"/>
      <c r="AU155" s="10" t="n"/>
      <c r="AV155" s="10" t="n"/>
      <c r="AW155" s="10" t="n"/>
      <c r="AX155" s="10" t="n"/>
      <c r="AY155" s="10" t="n"/>
      <c r="AZ155" s="10" t="n"/>
      <c r="BA155" s="10" t="n"/>
      <c r="BB155" s="10" t="n"/>
      <c r="BC155" s="10" t="n"/>
      <c r="BD155" s="11" t="n"/>
      <c r="BE155" s="10" t="n"/>
      <c r="BF155" s="10" t="n"/>
      <c r="BG155" s="10" t="n"/>
      <c r="BH155" s="10" t="n"/>
      <c r="BI155" s="10" t="n"/>
      <c r="BJ155" s="10" t="n"/>
      <c r="BK155" s="10" t="n"/>
      <c r="BL155" s="10" t="n"/>
      <c r="BM155" s="10" t="n"/>
    </row>
    <row r="156" ht="15.75" customHeight="1" s="218">
      <c r="A156" s="10" t="n"/>
      <c r="B156" s="10" t="n"/>
      <c r="C156" s="10" t="n"/>
      <c r="D156" s="10" t="n"/>
      <c r="E156" s="10" t="n"/>
      <c r="F156" s="10" t="n"/>
      <c r="G156" s="11" t="n"/>
      <c r="H156" s="10" t="n"/>
      <c r="I156" s="10" t="n"/>
      <c r="J156" s="10" t="n"/>
      <c r="K156" s="10" t="n"/>
      <c r="L156" s="10" t="n"/>
      <c r="M156" s="13" t="n"/>
      <c r="N156" s="13" t="n"/>
      <c r="O156" s="13" t="n"/>
      <c r="P156" s="13" t="n"/>
      <c r="Q156" s="10" t="n"/>
      <c r="R156" s="10" t="n"/>
      <c r="S156" s="10" t="n"/>
      <c r="T156" s="10" t="n"/>
      <c r="U156" s="10" t="n"/>
      <c r="V156" s="10" t="n"/>
      <c r="W156" s="10" t="n"/>
      <c r="X156" s="10" t="n"/>
      <c r="Y156" s="11" t="n"/>
      <c r="Z156" s="11" t="n"/>
      <c r="AA156" s="11" t="n"/>
      <c r="AB156" s="11" t="n"/>
      <c r="AC156" s="11" t="n"/>
      <c r="AD156" s="11" t="n"/>
      <c r="AE156" s="10" t="n"/>
      <c r="AF156" s="10" t="n"/>
      <c r="AG156" s="10" t="n"/>
      <c r="AH156" s="10" t="n"/>
      <c r="AI156" s="13" t="n"/>
      <c r="AJ156" s="13" t="n"/>
      <c r="AK156" s="13" t="n"/>
      <c r="AL156" s="13" t="n"/>
      <c r="AM156" s="13" t="n"/>
      <c r="AN156" s="13" t="n"/>
      <c r="AO156" s="13" t="n"/>
      <c r="AP156" s="14" t="n"/>
      <c r="AQ156" s="14" t="n"/>
      <c r="AR156" s="14" t="n"/>
      <c r="AS156" s="13" t="n"/>
      <c r="AT156" s="13" t="n"/>
      <c r="AU156" s="10" t="n"/>
      <c r="AV156" s="10" t="n"/>
      <c r="AW156" s="10" t="n"/>
      <c r="AX156" s="10" t="n"/>
      <c r="AY156" s="10" t="n"/>
      <c r="AZ156" s="10" t="n"/>
      <c r="BA156" s="10" t="n"/>
      <c r="BB156" s="10" t="n"/>
      <c r="BC156" s="10" t="n"/>
      <c r="BD156" s="11" t="n"/>
      <c r="BE156" s="10" t="n"/>
      <c r="BF156" s="10" t="n"/>
      <c r="BG156" s="10" t="n"/>
      <c r="BH156" s="10" t="n"/>
      <c r="BI156" s="10" t="n"/>
      <c r="BJ156" s="10" t="n"/>
      <c r="BK156" s="10" t="n"/>
      <c r="BL156" s="10" t="n"/>
      <c r="BM156" s="10" t="n"/>
    </row>
    <row r="157" ht="15.75" customHeight="1" s="218">
      <c r="A157" s="10" t="n"/>
      <c r="B157" s="10" t="n"/>
      <c r="C157" s="10" t="n"/>
      <c r="D157" s="10" t="n"/>
      <c r="E157" s="10" t="n"/>
      <c r="F157" s="10" t="n"/>
      <c r="G157" s="11" t="n"/>
      <c r="H157" s="10" t="n"/>
      <c r="I157" s="10" t="n"/>
      <c r="J157" s="10" t="n"/>
      <c r="K157" s="10" t="n"/>
      <c r="L157" s="10" t="n"/>
      <c r="M157" s="13" t="n"/>
      <c r="N157" s="13" t="n"/>
      <c r="O157" s="13" t="n"/>
      <c r="P157" s="13" t="n"/>
      <c r="Q157" s="10" t="n"/>
      <c r="R157" s="10" t="n"/>
      <c r="S157" s="10" t="n"/>
      <c r="T157" s="10" t="n"/>
      <c r="U157" s="10" t="n"/>
      <c r="V157" s="10" t="n"/>
      <c r="W157" s="10" t="n"/>
      <c r="X157" s="10" t="n"/>
      <c r="Y157" s="11" t="n"/>
      <c r="Z157" s="11" t="n"/>
      <c r="AA157" s="11" t="n"/>
      <c r="AB157" s="11" t="n"/>
      <c r="AC157" s="11" t="n"/>
      <c r="AD157" s="11" t="n"/>
      <c r="AE157" s="10" t="n"/>
      <c r="AF157" s="10" t="n"/>
      <c r="AG157" s="10" t="n"/>
      <c r="AH157" s="10" t="n"/>
      <c r="AI157" s="13" t="n"/>
      <c r="AJ157" s="13" t="n"/>
      <c r="AK157" s="13" t="n"/>
      <c r="AL157" s="13" t="n"/>
      <c r="AM157" s="13" t="n"/>
      <c r="AN157" s="13" t="n"/>
      <c r="AO157" s="13" t="n"/>
      <c r="AP157" s="14" t="n"/>
      <c r="AQ157" s="14" t="n"/>
      <c r="AR157" s="14" t="n"/>
      <c r="AS157" s="13" t="n"/>
      <c r="AT157" s="13" t="n"/>
      <c r="AU157" s="10" t="n"/>
      <c r="AV157" s="10" t="n"/>
      <c r="AW157" s="10" t="n"/>
      <c r="AX157" s="10" t="n"/>
      <c r="AY157" s="10" t="n"/>
      <c r="AZ157" s="10" t="n"/>
      <c r="BA157" s="10" t="n"/>
      <c r="BB157" s="10" t="n"/>
      <c r="BC157" s="10" t="n"/>
      <c r="BD157" s="11" t="n"/>
      <c r="BE157" s="10" t="n"/>
      <c r="BF157" s="10" t="n"/>
      <c r="BG157" s="10" t="n"/>
      <c r="BH157" s="10" t="n"/>
      <c r="BI157" s="10" t="n"/>
      <c r="BJ157" s="10" t="n"/>
      <c r="BK157" s="10" t="n"/>
      <c r="BL157" s="10" t="n"/>
      <c r="BM157" s="10" t="n"/>
    </row>
    <row r="158" ht="15.75" customHeight="1" s="218">
      <c r="A158" s="10" t="n"/>
      <c r="B158" s="10" t="n"/>
      <c r="C158" s="10" t="n"/>
      <c r="D158" s="10" t="n"/>
      <c r="E158" s="10" t="n"/>
      <c r="F158" s="10" t="n"/>
      <c r="G158" s="11" t="n"/>
      <c r="H158" s="10" t="n"/>
      <c r="I158" s="10" t="n"/>
      <c r="J158" s="10" t="n"/>
      <c r="K158" s="10" t="n"/>
      <c r="L158" s="10" t="n"/>
      <c r="M158" s="13" t="n"/>
      <c r="N158" s="13" t="n"/>
      <c r="O158" s="13" t="n"/>
      <c r="P158" s="13" t="n"/>
      <c r="Q158" s="10" t="n"/>
      <c r="R158" s="10" t="n"/>
      <c r="S158" s="10" t="n"/>
      <c r="T158" s="10" t="n"/>
      <c r="U158" s="10" t="n"/>
      <c r="V158" s="10" t="n"/>
      <c r="W158" s="10" t="n"/>
      <c r="X158" s="10" t="n"/>
      <c r="Y158" s="11" t="n"/>
      <c r="Z158" s="11" t="n"/>
      <c r="AA158" s="11" t="n"/>
      <c r="AB158" s="11" t="n"/>
      <c r="AC158" s="11" t="n"/>
      <c r="AD158" s="11" t="n"/>
      <c r="AE158" s="10" t="n"/>
      <c r="AF158" s="10" t="n"/>
      <c r="AG158" s="10" t="n"/>
      <c r="AH158" s="10" t="n"/>
      <c r="AI158" s="13" t="n"/>
      <c r="AJ158" s="13" t="n"/>
      <c r="AK158" s="13" t="n"/>
      <c r="AL158" s="13" t="n"/>
      <c r="AM158" s="13" t="n"/>
      <c r="AN158" s="13" t="n"/>
      <c r="AO158" s="13" t="n"/>
      <c r="AP158" s="14" t="n"/>
      <c r="AQ158" s="14" t="n"/>
      <c r="AR158" s="14" t="n"/>
      <c r="AS158" s="13" t="n"/>
      <c r="AT158" s="13" t="n"/>
      <c r="AU158" s="10" t="n"/>
      <c r="AV158" s="10" t="n"/>
      <c r="AW158" s="10" t="n"/>
      <c r="AX158" s="10" t="n"/>
      <c r="AY158" s="10" t="n"/>
      <c r="AZ158" s="10" t="n"/>
      <c r="BA158" s="10" t="n"/>
      <c r="BB158" s="10" t="n"/>
      <c r="BC158" s="10" t="n"/>
      <c r="BD158" s="11" t="n"/>
      <c r="BE158" s="10" t="n"/>
      <c r="BF158" s="10" t="n"/>
      <c r="BG158" s="10" t="n"/>
      <c r="BH158" s="10" t="n"/>
      <c r="BI158" s="10" t="n"/>
      <c r="BJ158" s="10" t="n"/>
      <c r="BK158" s="10" t="n"/>
      <c r="BL158" s="10" t="n"/>
      <c r="BM158" s="10" t="n"/>
    </row>
    <row r="159" ht="15.75" customHeight="1" s="218">
      <c r="A159" s="10" t="n"/>
      <c r="B159" s="10" t="n"/>
      <c r="C159" s="10" t="n"/>
      <c r="D159" s="10" t="n"/>
      <c r="E159" s="10" t="n"/>
      <c r="F159" s="10" t="n"/>
      <c r="G159" s="11" t="n"/>
      <c r="H159" s="10" t="n"/>
      <c r="I159" s="10" t="n"/>
      <c r="J159" s="10" t="n"/>
      <c r="K159" s="10" t="n"/>
      <c r="L159" s="10" t="n"/>
      <c r="M159" s="13" t="n"/>
      <c r="N159" s="13" t="n"/>
      <c r="O159" s="13" t="n"/>
      <c r="P159" s="13" t="n"/>
      <c r="Q159" s="10" t="n"/>
      <c r="R159" s="10" t="n"/>
      <c r="S159" s="10" t="n"/>
      <c r="T159" s="10" t="n"/>
      <c r="U159" s="10" t="n"/>
      <c r="V159" s="10" t="n"/>
      <c r="W159" s="10" t="n"/>
      <c r="X159" s="10" t="n"/>
      <c r="Y159" s="11" t="n"/>
      <c r="Z159" s="11" t="n"/>
      <c r="AA159" s="11" t="n"/>
      <c r="AB159" s="11" t="n"/>
      <c r="AC159" s="11" t="n"/>
      <c r="AD159" s="11" t="n"/>
      <c r="AE159" s="10" t="n"/>
      <c r="AF159" s="10" t="n"/>
      <c r="AG159" s="10" t="n"/>
      <c r="AH159" s="10" t="n"/>
      <c r="AI159" s="13" t="n"/>
      <c r="AJ159" s="13" t="n"/>
      <c r="AK159" s="13" t="n"/>
      <c r="AL159" s="13" t="n"/>
      <c r="AM159" s="13" t="n"/>
      <c r="AN159" s="13" t="n"/>
      <c r="AO159" s="13" t="n"/>
      <c r="AP159" s="14" t="n"/>
      <c r="AQ159" s="14" t="n"/>
      <c r="AR159" s="14" t="n"/>
      <c r="AS159" s="13" t="n"/>
      <c r="AT159" s="13" t="n"/>
      <c r="AU159" s="10" t="n"/>
      <c r="AV159" s="10" t="n"/>
      <c r="AW159" s="10" t="n"/>
      <c r="AX159" s="10" t="n"/>
      <c r="AY159" s="10" t="n"/>
      <c r="AZ159" s="10" t="n"/>
      <c r="BA159" s="10" t="n"/>
      <c r="BB159" s="10" t="n"/>
      <c r="BC159" s="10" t="n"/>
      <c r="BD159" s="11" t="n"/>
      <c r="BE159" s="10" t="n"/>
      <c r="BF159" s="10" t="n"/>
      <c r="BG159" s="10" t="n"/>
      <c r="BH159" s="10" t="n"/>
      <c r="BI159" s="10" t="n"/>
      <c r="BJ159" s="10" t="n"/>
      <c r="BK159" s="10" t="n"/>
      <c r="BL159" s="10" t="n"/>
      <c r="BM159" s="10" t="n"/>
    </row>
    <row r="160" ht="15.75" customHeight="1" s="218">
      <c r="A160" s="10" t="n"/>
      <c r="B160" s="10" t="n"/>
      <c r="C160" s="10" t="n"/>
      <c r="D160" s="10" t="n"/>
      <c r="E160" s="10" t="n"/>
      <c r="F160" s="10" t="n"/>
      <c r="G160" s="11" t="n"/>
      <c r="H160" s="10" t="n"/>
      <c r="I160" s="10" t="n"/>
      <c r="J160" s="10" t="n"/>
      <c r="K160" s="10" t="n"/>
      <c r="L160" s="10" t="n"/>
      <c r="M160" s="13" t="n"/>
      <c r="N160" s="13" t="n"/>
      <c r="O160" s="13" t="n"/>
      <c r="P160" s="13" t="n"/>
      <c r="Q160" s="10" t="n"/>
      <c r="R160" s="10" t="n"/>
      <c r="S160" s="10" t="n"/>
      <c r="T160" s="10" t="n"/>
      <c r="U160" s="10" t="n"/>
      <c r="V160" s="10" t="n"/>
      <c r="W160" s="10" t="n"/>
      <c r="X160" s="10" t="n"/>
      <c r="Y160" s="11" t="n"/>
      <c r="Z160" s="11" t="n"/>
      <c r="AA160" s="11" t="n"/>
      <c r="AB160" s="11" t="n"/>
      <c r="AC160" s="11" t="n"/>
      <c r="AD160" s="11" t="n"/>
      <c r="AE160" s="10" t="n"/>
      <c r="AF160" s="10" t="n"/>
      <c r="AG160" s="10" t="n"/>
      <c r="AH160" s="10" t="n"/>
      <c r="AI160" s="13" t="n"/>
      <c r="AJ160" s="13" t="n"/>
      <c r="AK160" s="13" t="n"/>
      <c r="AL160" s="13" t="n"/>
      <c r="AM160" s="13" t="n"/>
      <c r="AN160" s="13" t="n"/>
      <c r="AO160" s="13" t="n"/>
      <c r="AP160" s="14" t="n"/>
      <c r="AQ160" s="14" t="n"/>
      <c r="AR160" s="14" t="n"/>
      <c r="AS160" s="13" t="n"/>
      <c r="AT160" s="13" t="n"/>
      <c r="AU160" s="10" t="n"/>
      <c r="AV160" s="10" t="n"/>
      <c r="AW160" s="10" t="n"/>
      <c r="AX160" s="10" t="n"/>
      <c r="AY160" s="10" t="n"/>
      <c r="AZ160" s="10" t="n"/>
      <c r="BA160" s="10" t="n"/>
      <c r="BB160" s="10" t="n"/>
      <c r="BC160" s="10" t="n"/>
      <c r="BD160" s="11" t="n"/>
      <c r="BE160" s="10" t="n"/>
      <c r="BF160" s="10" t="n"/>
      <c r="BG160" s="10" t="n"/>
      <c r="BH160" s="10" t="n"/>
      <c r="BI160" s="10" t="n"/>
      <c r="BJ160" s="10" t="n"/>
      <c r="BK160" s="10" t="n"/>
      <c r="BL160" s="10" t="n"/>
      <c r="BM160" s="10" t="n"/>
    </row>
    <row r="161" ht="15.75" customHeight="1" s="218">
      <c r="A161" s="10" t="n"/>
      <c r="B161" s="10" t="n"/>
      <c r="C161" s="10" t="n"/>
      <c r="D161" s="10" t="n"/>
      <c r="E161" s="10" t="n"/>
      <c r="F161" s="10" t="n"/>
      <c r="G161" s="11" t="n"/>
      <c r="H161" s="10" t="n"/>
      <c r="I161" s="10" t="n"/>
      <c r="J161" s="10" t="n"/>
      <c r="K161" s="10" t="n"/>
      <c r="L161" s="10" t="n"/>
      <c r="M161" s="13" t="n"/>
      <c r="N161" s="13" t="n"/>
      <c r="O161" s="13" t="n"/>
      <c r="P161" s="13" t="n"/>
      <c r="Q161" s="10" t="n"/>
      <c r="R161" s="10" t="n"/>
      <c r="S161" s="10" t="n"/>
      <c r="T161" s="10" t="n"/>
      <c r="U161" s="10" t="n"/>
      <c r="V161" s="10" t="n"/>
      <c r="W161" s="10" t="n"/>
      <c r="X161" s="10" t="n"/>
      <c r="Y161" s="11" t="n"/>
      <c r="Z161" s="11" t="n"/>
      <c r="AA161" s="11" t="n"/>
      <c r="AB161" s="11" t="n"/>
      <c r="AC161" s="11" t="n"/>
      <c r="AD161" s="11" t="n"/>
      <c r="AE161" s="10" t="n"/>
      <c r="AF161" s="10" t="n"/>
      <c r="AG161" s="10" t="n"/>
      <c r="AH161" s="10" t="n"/>
      <c r="AI161" s="13" t="n"/>
      <c r="AJ161" s="13" t="n"/>
      <c r="AK161" s="13" t="n"/>
      <c r="AL161" s="13" t="n"/>
      <c r="AM161" s="13" t="n"/>
      <c r="AN161" s="13" t="n"/>
      <c r="AO161" s="13" t="n"/>
      <c r="AP161" s="14" t="n"/>
      <c r="AQ161" s="14" t="n"/>
      <c r="AR161" s="14" t="n"/>
      <c r="AS161" s="13" t="n"/>
      <c r="AT161" s="13" t="n"/>
      <c r="AU161" s="10" t="n"/>
      <c r="AV161" s="10" t="n"/>
      <c r="AW161" s="10" t="n"/>
      <c r="AX161" s="10" t="n"/>
      <c r="AY161" s="10" t="n"/>
      <c r="AZ161" s="10" t="n"/>
      <c r="BA161" s="10" t="n"/>
      <c r="BB161" s="10" t="n"/>
      <c r="BC161" s="10" t="n"/>
      <c r="BD161" s="11" t="n"/>
      <c r="BE161" s="10" t="n"/>
      <c r="BF161" s="10" t="n"/>
      <c r="BG161" s="10" t="n"/>
      <c r="BH161" s="10" t="n"/>
      <c r="BI161" s="10" t="n"/>
      <c r="BJ161" s="10" t="n"/>
      <c r="BK161" s="10" t="n"/>
      <c r="BL161" s="10" t="n"/>
      <c r="BM161" s="10" t="n"/>
    </row>
    <row r="162" ht="15.75" customHeight="1" s="218">
      <c r="A162" s="10" t="n"/>
      <c r="B162" s="10" t="n"/>
      <c r="C162" s="10" t="n"/>
      <c r="D162" s="10" t="n"/>
      <c r="E162" s="10" t="n"/>
      <c r="F162" s="10" t="n"/>
      <c r="G162" s="11" t="n"/>
      <c r="H162" s="10" t="n"/>
      <c r="I162" s="10" t="n"/>
      <c r="J162" s="10" t="n"/>
      <c r="K162" s="10" t="n"/>
      <c r="L162" s="10" t="n"/>
      <c r="M162" s="13" t="n"/>
      <c r="N162" s="13" t="n"/>
      <c r="O162" s="13" t="n"/>
      <c r="P162" s="13" t="n"/>
      <c r="Q162" s="10" t="n"/>
      <c r="R162" s="10" t="n"/>
      <c r="S162" s="10" t="n"/>
      <c r="T162" s="10" t="n"/>
      <c r="U162" s="10" t="n"/>
      <c r="V162" s="10" t="n"/>
      <c r="W162" s="10" t="n"/>
      <c r="X162" s="10" t="n"/>
      <c r="Y162" s="11" t="n"/>
      <c r="Z162" s="11" t="n"/>
      <c r="AA162" s="11" t="n"/>
      <c r="AB162" s="11" t="n"/>
      <c r="AC162" s="11" t="n"/>
      <c r="AD162" s="11" t="n"/>
      <c r="AE162" s="10" t="n"/>
      <c r="AF162" s="10" t="n"/>
      <c r="AG162" s="10" t="n"/>
      <c r="AH162" s="10" t="n"/>
      <c r="AI162" s="13" t="n"/>
      <c r="AJ162" s="13" t="n"/>
      <c r="AK162" s="13" t="n"/>
      <c r="AL162" s="13" t="n"/>
      <c r="AM162" s="13" t="n"/>
      <c r="AN162" s="13" t="n"/>
      <c r="AO162" s="13" t="n"/>
      <c r="AP162" s="14" t="n"/>
      <c r="AQ162" s="14" t="n"/>
      <c r="AR162" s="14" t="n"/>
      <c r="AS162" s="13" t="n"/>
      <c r="AT162" s="13" t="n"/>
      <c r="AU162" s="10" t="n"/>
      <c r="AV162" s="10" t="n"/>
      <c r="AW162" s="10" t="n"/>
      <c r="AX162" s="10" t="n"/>
      <c r="AY162" s="10" t="n"/>
      <c r="AZ162" s="10" t="n"/>
      <c r="BA162" s="10" t="n"/>
      <c r="BB162" s="10" t="n"/>
      <c r="BC162" s="10" t="n"/>
      <c r="BD162" s="11" t="n"/>
      <c r="BE162" s="10" t="n"/>
      <c r="BF162" s="10" t="n"/>
      <c r="BG162" s="10" t="n"/>
      <c r="BH162" s="10" t="n"/>
      <c r="BI162" s="10" t="n"/>
      <c r="BJ162" s="10" t="n"/>
      <c r="BK162" s="10" t="n"/>
      <c r="BL162" s="10" t="n"/>
      <c r="BM162" s="10" t="n"/>
    </row>
    <row r="163" ht="15.75" customHeight="1" s="218">
      <c r="A163" s="10" t="n"/>
      <c r="B163" s="10" t="n"/>
      <c r="C163" s="10" t="n"/>
      <c r="D163" s="10" t="n"/>
      <c r="E163" s="10" t="n"/>
      <c r="F163" s="10" t="n"/>
      <c r="G163" s="11" t="n"/>
      <c r="H163" s="10" t="n"/>
      <c r="I163" s="10" t="n"/>
      <c r="J163" s="10" t="n"/>
      <c r="K163" s="10" t="n"/>
      <c r="L163" s="10" t="n"/>
      <c r="M163" s="13" t="n"/>
      <c r="N163" s="13" t="n"/>
      <c r="O163" s="13" t="n"/>
      <c r="P163" s="13" t="n"/>
      <c r="Q163" s="10" t="n"/>
      <c r="R163" s="10" t="n"/>
      <c r="S163" s="10" t="n"/>
      <c r="T163" s="10" t="n"/>
      <c r="U163" s="10" t="n"/>
      <c r="V163" s="10" t="n"/>
      <c r="W163" s="10" t="n"/>
      <c r="X163" s="10" t="n"/>
      <c r="Y163" s="11" t="n"/>
      <c r="Z163" s="11" t="n"/>
      <c r="AA163" s="11" t="n"/>
      <c r="AB163" s="11" t="n"/>
      <c r="AC163" s="11" t="n"/>
      <c r="AD163" s="11" t="n"/>
      <c r="AE163" s="10" t="n"/>
      <c r="AF163" s="10" t="n"/>
      <c r="AG163" s="10" t="n"/>
      <c r="AH163" s="10" t="n"/>
      <c r="AI163" s="13" t="n"/>
      <c r="AJ163" s="13" t="n"/>
      <c r="AK163" s="13" t="n"/>
      <c r="AL163" s="13" t="n"/>
      <c r="AM163" s="13" t="n"/>
      <c r="AN163" s="13" t="n"/>
      <c r="AO163" s="13" t="n"/>
      <c r="AP163" s="14" t="n"/>
      <c r="AQ163" s="14" t="n"/>
      <c r="AR163" s="14" t="n"/>
      <c r="AS163" s="13" t="n"/>
      <c r="AT163" s="13" t="n"/>
      <c r="AU163" s="10" t="n"/>
      <c r="AV163" s="10" t="n"/>
      <c r="AW163" s="10" t="n"/>
      <c r="AX163" s="10" t="n"/>
      <c r="AY163" s="10" t="n"/>
      <c r="AZ163" s="10" t="n"/>
      <c r="BA163" s="10" t="n"/>
      <c r="BB163" s="10" t="n"/>
      <c r="BC163" s="10" t="n"/>
      <c r="BD163" s="11" t="n"/>
      <c r="BE163" s="10" t="n"/>
      <c r="BF163" s="10" t="n"/>
      <c r="BG163" s="10" t="n"/>
      <c r="BH163" s="10" t="n"/>
      <c r="BI163" s="10" t="n"/>
      <c r="BJ163" s="10" t="n"/>
      <c r="BK163" s="10" t="n"/>
      <c r="BL163" s="10" t="n"/>
      <c r="BM163" s="10" t="n"/>
    </row>
    <row r="164" ht="15.75" customHeight="1" s="218">
      <c r="A164" s="10" t="n"/>
      <c r="B164" s="10" t="n"/>
      <c r="C164" s="10" t="n"/>
      <c r="D164" s="10" t="n"/>
      <c r="E164" s="10" t="n"/>
      <c r="F164" s="10" t="n"/>
      <c r="G164" s="11" t="n"/>
      <c r="H164" s="10" t="n"/>
      <c r="I164" s="10" t="n"/>
      <c r="J164" s="10" t="n"/>
      <c r="K164" s="10" t="n"/>
      <c r="L164" s="10" t="n"/>
      <c r="M164" s="13" t="n"/>
      <c r="N164" s="13" t="n"/>
      <c r="O164" s="13" t="n"/>
      <c r="P164" s="13" t="n"/>
      <c r="Q164" s="10" t="n"/>
      <c r="R164" s="10" t="n"/>
      <c r="S164" s="10" t="n"/>
      <c r="T164" s="10" t="n"/>
      <c r="U164" s="10" t="n"/>
      <c r="V164" s="10" t="n"/>
      <c r="W164" s="10" t="n"/>
      <c r="X164" s="10" t="n"/>
      <c r="Y164" s="11" t="n"/>
      <c r="Z164" s="11" t="n"/>
      <c r="AA164" s="11" t="n"/>
      <c r="AB164" s="11" t="n"/>
      <c r="AC164" s="11" t="n"/>
      <c r="AD164" s="11" t="n"/>
      <c r="AE164" s="10" t="n"/>
      <c r="AF164" s="10" t="n"/>
      <c r="AG164" s="10" t="n"/>
      <c r="AH164" s="10" t="n"/>
      <c r="AI164" s="13" t="n"/>
      <c r="AJ164" s="13" t="n"/>
      <c r="AK164" s="13" t="n"/>
      <c r="AL164" s="13" t="n"/>
      <c r="AM164" s="13" t="n"/>
      <c r="AN164" s="13" t="n"/>
      <c r="AO164" s="13" t="n"/>
      <c r="AP164" s="14" t="n"/>
      <c r="AQ164" s="14" t="n"/>
      <c r="AR164" s="14" t="n"/>
      <c r="AS164" s="13" t="n"/>
      <c r="AT164" s="13" t="n"/>
      <c r="AU164" s="10" t="n"/>
      <c r="AV164" s="10" t="n"/>
      <c r="AW164" s="10" t="n"/>
      <c r="AX164" s="10" t="n"/>
      <c r="AY164" s="10" t="n"/>
      <c r="AZ164" s="10" t="n"/>
      <c r="BA164" s="10" t="n"/>
      <c r="BB164" s="10" t="n"/>
      <c r="BC164" s="10" t="n"/>
      <c r="BD164" s="11" t="n"/>
      <c r="BE164" s="10" t="n"/>
      <c r="BF164" s="10" t="n"/>
      <c r="BG164" s="10" t="n"/>
      <c r="BH164" s="10" t="n"/>
      <c r="BI164" s="10" t="n"/>
      <c r="BJ164" s="10" t="n"/>
      <c r="BK164" s="10" t="n"/>
      <c r="BL164" s="10" t="n"/>
      <c r="BM164" s="10" t="n"/>
    </row>
    <row r="165" ht="15.75" customHeight="1" s="218">
      <c r="A165" s="10" t="n"/>
      <c r="B165" s="10" t="n"/>
      <c r="C165" s="10" t="n"/>
      <c r="D165" s="10" t="n"/>
      <c r="E165" s="10" t="n"/>
      <c r="F165" s="10" t="n"/>
      <c r="G165" s="11" t="n"/>
      <c r="H165" s="10" t="n"/>
      <c r="I165" s="10" t="n"/>
      <c r="J165" s="10" t="n"/>
      <c r="K165" s="10" t="n"/>
      <c r="L165" s="10" t="n"/>
      <c r="M165" s="13" t="n"/>
      <c r="N165" s="13" t="n"/>
      <c r="O165" s="13" t="n"/>
      <c r="P165" s="13" t="n"/>
      <c r="Q165" s="10" t="n"/>
      <c r="R165" s="10" t="n"/>
      <c r="S165" s="10" t="n"/>
      <c r="T165" s="10" t="n"/>
      <c r="U165" s="10" t="n"/>
      <c r="V165" s="10" t="n"/>
      <c r="W165" s="10" t="n"/>
      <c r="X165" s="10" t="n"/>
      <c r="Y165" s="11" t="n"/>
      <c r="Z165" s="11" t="n"/>
      <c r="AA165" s="11" t="n"/>
      <c r="AB165" s="11" t="n"/>
      <c r="AC165" s="11" t="n"/>
      <c r="AD165" s="11" t="n"/>
      <c r="AE165" s="10" t="n"/>
      <c r="AF165" s="10" t="n"/>
      <c r="AG165" s="10" t="n"/>
      <c r="AH165" s="10" t="n"/>
      <c r="AI165" s="13" t="n"/>
      <c r="AJ165" s="13" t="n"/>
      <c r="AK165" s="13" t="n"/>
      <c r="AL165" s="13" t="n"/>
      <c r="AM165" s="13" t="n"/>
      <c r="AN165" s="13" t="n"/>
      <c r="AO165" s="13" t="n"/>
      <c r="AP165" s="14" t="n"/>
      <c r="AQ165" s="14" t="n"/>
      <c r="AR165" s="14" t="n"/>
      <c r="AS165" s="13" t="n"/>
      <c r="AT165" s="13" t="n"/>
      <c r="AU165" s="10" t="n"/>
      <c r="AV165" s="10" t="n"/>
      <c r="AW165" s="10" t="n"/>
      <c r="AX165" s="10" t="n"/>
      <c r="AY165" s="10" t="n"/>
      <c r="AZ165" s="10" t="n"/>
      <c r="BA165" s="10" t="n"/>
      <c r="BB165" s="10" t="n"/>
      <c r="BC165" s="10" t="n"/>
      <c r="BD165" s="11" t="n"/>
      <c r="BE165" s="10" t="n"/>
      <c r="BF165" s="10" t="n"/>
      <c r="BG165" s="10" t="n"/>
      <c r="BH165" s="10" t="n"/>
      <c r="BI165" s="10" t="n"/>
      <c r="BJ165" s="10" t="n"/>
      <c r="BK165" s="10" t="n"/>
      <c r="BL165" s="10" t="n"/>
      <c r="BM165" s="10" t="n"/>
    </row>
    <row r="166" ht="15.75" customHeight="1" s="218">
      <c r="A166" s="10" t="n"/>
      <c r="B166" s="10" t="n"/>
      <c r="C166" s="10" t="n"/>
      <c r="D166" s="10" t="n"/>
      <c r="E166" s="10" t="n"/>
      <c r="F166" s="10" t="n"/>
      <c r="G166" s="11" t="n"/>
      <c r="H166" s="10" t="n"/>
      <c r="I166" s="10" t="n"/>
      <c r="J166" s="10" t="n"/>
      <c r="K166" s="10" t="n"/>
      <c r="L166" s="10" t="n"/>
      <c r="M166" s="13" t="n"/>
      <c r="N166" s="13" t="n"/>
      <c r="O166" s="13" t="n"/>
      <c r="P166" s="13" t="n"/>
      <c r="Q166" s="10" t="n"/>
      <c r="R166" s="10" t="n"/>
      <c r="S166" s="10" t="n"/>
      <c r="T166" s="10" t="n"/>
      <c r="U166" s="10" t="n"/>
      <c r="V166" s="10" t="n"/>
      <c r="W166" s="10" t="n"/>
      <c r="X166" s="10" t="n"/>
      <c r="Y166" s="11" t="n"/>
      <c r="Z166" s="11" t="n"/>
      <c r="AA166" s="11" t="n"/>
      <c r="AB166" s="11" t="n"/>
      <c r="AC166" s="11" t="n"/>
      <c r="AD166" s="11" t="n"/>
      <c r="AE166" s="10" t="n"/>
      <c r="AF166" s="10" t="n"/>
      <c r="AG166" s="10" t="n"/>
      <c r="AH166" s="10" t="n"/>
      <c r="AI166" s="13" t="n"/>
      <c r="AJ166" s="13" t="n"/>
      <c r="AK166" s="13" t="n"/>
      <c r="AL166" s="13" t="n"/>
      <c r="AM166" s="13" t="n"/>
      <c r="AN166" s="13" t="n"/>
      <c r="AO166" s="13" t="n"/>
      <c r="AP166" s="14" t="n"/>
      <c r="AQ166" s="14" t="n"/>
      <c r="AR166" s="14" t="n"/>
      <c r="AS166" s="13" t="n"/>
      <c r="AT166" s="13" t="n"/>
      <c r="AU166" s="10" t="n"/>
      <c r="AV166" s="10" t="n"/>
      <c r="AW166" s="10" t="n"/>
      <c r="AX166" s="10" t="n"/>
      <c r="AY166" s="10" t="n"/>
      <c r="AZ166" s="10" t="n"/>
      <c r="BA166" s="10" t="n"/>
      <c r="BB166" s="10" t="n"/>
      <c r="BC166" s="10" t="n"/>
      <c r="BD166" s="11" t="n"/>
      <c r="BE166" s="10" t="n"/>
      <c r="BF166" s="10" t="n"/>
      <c r="BG166" s="10" t="n"/>
      <c r="BH166" s="10" t="n"/>
      <c r="BI166" s="10" t="n"/>
      <c r="BJ166" s="10" t="n"/>
      <c r="BK166" s="10" t="n"/>
      <c r="BL166" s="10" t="n"/>
      <c r="BM166" s="10" t="n"/>
    </row>
    <row r="167" ht="15.75" customHeight="1" s="218">
      <c r="A167" s="10" t="n"/>
      <c r="B167" s="10" t="n"/>
      <c r="C167" s="10" t="n"/>
      <c r="D167" s="10" t="n"/>
      <c r="E167" s="10" t="n"/>
      <c r="F167" s="10" t="n"/>
      <c r="G167" s="11" t="n"/>
      <c r="H167" s="10" t="n"/>
      <c r="I167" s="10" t="n"/>
      <c r="J167" s="10" t="n"/>
      <c r="K167" s="10" t="n"/>
      <c r="L167" s="10" t="n"/>
      <c r="M167" s="13" t="n"/>
      <c r="N167" s="13" t="n"/>
      <c r="O167" s="13" t="n"/>
      <c r="P167" s="13" t="n"/>
      <c r="Q167" s="10" t="n"/>
      <c r="R167" s="10" t="n"/>
      <c r="S167" s="10" t="n"/>
      <c r="T167" s="10" t="n"/>
      <c r="U167" s="10" t="n"/>
      <c r="V167" s="10" t="n"/>
      <c r="W167" s="10" t="n"/>
      <c r="X167" s="10" t="n"/>
      <c r="Y167" s="11" t="n"/>
      <c r="Z167" s="11" t="n"/>
      <c r="AA167" s="11" t="n"/>
      <c r="AB167" s="11" t="n"/>
      <c r="AC167" s="11" t="n"/>
      <c r="AD167" s="11" t="n"/>
      <c r="AE167" s="10" t="n"/>
      <c r="AF167" s="10" t="n"/>
      <c r="AG167" s="10" t="n"/>
      <c r="AH167" s="10" t="n"/>
      <c r="AI167" s="13" t="n"/>
      <c r="AJ167" s="13" t="n"/>
      <c r="AK167" s="13" t="n"/>
      <c r="AL167" s="13" t="n"/>
      <c r="AM167" s="13" t="n"/>
      <c r="AN167" s="13" t="n"/>
      <c r="AO167" s="13" t="n"/>
      <c r="AP167" s="14" t="n"/>
      <c r="AQ167" s="14" t="n"/>
      <c r="AR167" s="14" t="n"/>
      <c r="AS167" s="13" t="n"/>
      <c r="AT167" s="13" t="n"/>
      <c r="AU167" s="10" t="n"/>
      <c r="AV167" s="10" t="n"/>
      <c r="AW167" s="10" t="n"/>
      <c r="AX167" s="10" t="n"/>
      <c r="AY167" s="10" t="n"/>
      <c r="AZ167" s="10" t="n"/>
      <c r="BA167" s="10" t="n"/>
      <c r="BB167" s="10" t="n"/>
      <c r="BC167" s="10" t="n"/>
      <c r="BD167" s="11" t="n"/>
      <c r="BE167" s="10" t="n"/>
      <c r="BF167" s="10" t="n"/>
      <c r="BG167" s="10" t="n"/>
      <c r="BH167" s="10" t="n"/>
      <c r="BI167" s="10" t="n"/>
      <c r="BJ167" s="10" t="n"/>
      <c r="BK167" s="10" t="n"/>
      <c r="BL167" s="10" t="n"/>
      <c r="BM167" s="10" t="n"/>
    </row>
    <row r="168" ht="15.75" customHeight="1" s="218">
      <c r="A168" s="10" t="n"/>
      <c r="B168" s="10" t="n"/>
      <c r="C168" s="10" t="n"/>
      <c r="D168" s="10" t="n"/>
      <c r="E168" s="10" t="n"/>
      <c r="F168" s="10" t="n"/>
      <c r="G168" s="11" t="n"/>
      <c r="H168" s="10" t="n"/>
      <c r="I168" s="10" t="n"/>
      <c r="J168" s="10" t="n"/>
      <c r="K168" s="10" t="n"/>
      <c r="L168" s="10" t="n"/>
      <c r="M168" s="13" t="n"/>
      <c r="N168" s="13" t="n"/>
      <c r="O168" s="13" t="n"/>
      <c r="P168" s="13" t="n"/>
      <c r="Q168" s="10" t="n"/>
      <c r="R168" s="10" t="n"/>
      <c r="S168" s="10" t="n"/>
      <c r="T168" s="10" t="n"/>
      <c r="U168" s="10" t="n"/>
      <c r="V168" s="10" t="n"/>
      <c r="W168" s="10" t="n"/>
      <c r="X168" s="10" t="n"/>
      <c r="Y168" s="11" t="n"/>
      <c r="Z168" s="11" t="n"/>
      <c r="AA168" s="11" t="n"/>
      <c r="AB168" s="11" t="n"/>
      <c r="AC168" s="11" t="n"/>
      <c r="AD168" s="11" t="n"/>
      <c r="AE168" s="10" t="n"/>
      <c r="AF168" s="10" t="n"/>
      <c r="AG168" s="10" t="n"/>
      <c r="AH168" s="10" t="n"/>
      <c r="AI168" s="13" t="n"/>
      <c r="AJ168" s="13" t="n"/>
      <c r="AK168" s="13" t="n"/>
      <c r="AL168" s="13" t="n"/>
      <c r="AM168" s="13" t="n"/>
      <c r="AN168" s="13" t="n"/>
      <c r="AO168" s="13" t="n"/>
      <c r="AP168" s="14" t="n"/>
      <c r="AQ168" s="14" t="n"/>
      <c r="AR168" s="14" t="n"/>
      <c r="AS168" s="13" t="n"/>
      <c r="AT168" s="13" t="n"/>
      <c r="AU168" s="10" t="n"/>
      <c r="AV168" s="10" t="n"/>
      <c r="AW168" s="10" t="n"/>
      <c r="AX168" s="10" t="n"/>
      <c r="AY168" s="10" t="n"/>
      <c r="AZ168" s="10" t="n"/>
      <c r="BA168" s="10" t="n"/>
      <c r="BB168" s="10" t="n"/>
      <c r="BC168" s="10" t="n"/>
      <c r="BD168" s="11" t="n"/>
      <c r="BE168" s="10" t="n"/>
      <c r="BF168" s="10" t="n"/>
      <c r="BG168" s="10" t="n"/>
      <c r="BH168" s="10" t="n"/>
      <c r="BI168" s="10" t="n"/>
      <c r="BJ168" s="10" t="n"/>
      <c r="BK168" s="10" t="n"/>
      <c r="BL168" s="10" t="n"/>
      <c r="BM168" s="10" t="n"/>
    </row>
    <row r="169" ht="15.75" customHeight="1" s="218">
      <c r="A169" s="10" t="n"/>
      <c r="B169" s="10" t="n"/>
      <c r="C169" s="10" t="n"/>
      <c r="D169" s="10" t="n"/>
      <c r="E169" s="10" t="n"/>
      <c r="F169" s="10" t="n"/>
      <c r="G169" s="11" t="n"/>
      <c r="H169" s="10" t="n"/>
      <c r="I169" s="10" t="n"/>
      <c r="J169" s="10" t="n"/>
      <c r="K169" s="10" t="n"/>
      <c r="L169" s="10" t="n"/>
      <c r="M169" s="13" t="n"/>
      <c r="N169" s="13" t="n"/>
      <c r="O169" s="13" t="n"/>
      <c r="P169" s="13" t="n"/>
      <c r="Q169" s="10" t="n"/>
      <c r="R169" s="10" t="n"/>
      <c r="S169" s="10" t="n"/>
      <c r="T169" s="10" t="n"/>
      <c r="U169" s="10" t="n"/>
      <c r="V169" s="10" t="n"/>
      <c r="W169" s="10" t="n"/>
      <c r="X169" s="10" t="n"/>
      <c r="Y169" s="11" t="n"/>
      <c r="Z169" s="11" t="n"/>
      <c r="AA169" s="11" t="n"/>
      <c r="AB169" s="11" t="n"/>
      <c r="AC169" s="11" t="n"/>
      <c r="AD169" s="11" t="n"/>
      <c r="AE169" s="10" t="n"/>
      <c r="AF169" s="10" t="n"/>
      <c r="AG169" s="10" t="n"/>
      <c r="AH169" s="10" t="n"/>
      <c r="AI169" s="13" t="n"/>
      <c r="AJ169" s="13" t="n"/>
      <c r="AK169" s="13" t="n"/>
      <c r="AL169" s="13" t="n"/>
      <c r="AM169" s="13" t="n"/>
      <c r="AN169" s="13" t="n"/>
      <c r="AO169" s="13" t="n"/>
      <c r="AP169" s="14" t="n"/>
      <c r="AQ169" s="14" t="n"/>
      <c r="AR169" s="14" t="n"/>
      <c r="AS169" s="13" t="n"/>
      <c r="AT169" s="13" t="n"/>
      <c r="AU169" s="10" t="n"/>
      <c r="AV169" s="10" t="n"/>
      <c r="AW169" s="10" t="n"/>
      <c r="AX169" s="10" t="n"/>
      <c r="AY169" s="10" t="n"/>
      <c r="AZ169" s="10" t="n"/>
      <c r="BA169" s="10" t="n"/>
      <c r="BB169" s="10" t="n"/>
      <c r="BC169" s="10" t="n"/>
      <c r="BD169" s="11" t="n"/>
      <c r="BE169" s="10" t="n"/>
      <c r="BF169" s="10" t="n"/>
      <c r="BG169" s="10" t="n"/>
      <c r="BH169" s="10" t="n"/>
      <c r="BI169" s="10" t="n"/>
      <c r="BJ169" s="10" t="n"/>
      <c r="BK169" s="10" t="n"/>
      <c r="BL169" s="10" t="n"/>
      <c r="BM169" s="10" t="n"/>
    </row>
    <row r="170" ht="15.75" customHeight="1" s="218">
      <c r="A170" s="10" t="n"/>
      <c r="B170" s="10" t="n"/>
      <c r="C170" s="10" t="n"/>
      <c r="D170" s="10" t="n"/>
      <c r="E170" s="10" t="n"/>
      <c r="F170" s="10" t="n"/>
      <c r="G170" s="11" t="n"/>
      <c r="H170" s="10" t="n"/>
      <c r="I170" s="10" t="n"/>
      <c r="J170" s="10" t="n"/>
      <c r="K170" s="10" t="n"/>
      <c r="L170" s="10" t="n"/>
      <c r="M170" s="13" t="n"/>
      <c r="N170" s="13" t="n"/>
      <c r="O170" s="13" t="n"/>
      <c r="P170" s="13" t="n"/>
      <c r="Q170" s="10" t="n"/>
      <c r="R170" s="10" t="n"/>
      <c r="S170" s="10" t="n"/>
      <c r="T170" s="10" t="n"/>
      <c r="U170" s="10" t="n"/>
      <c r="V170" s="10" t="n"/>
      <c r="W170" s="10" t="n"/>
      <c r="X170" s="10" t="n"/>
      <c r="Y170" s="11" t="n"/>
      <c r="Z170" s="11" t="n"/>
      <c r="AA170" s="11" t="n"/>
      <c r="AB170" s="11" t="n"/>
      <c r="AC170" s="11" t="n"/>
      <c r="AD170" s="11" t="n"/>
      <c r="AE170" s="10" t="n"/>
      <c r="AF170" s="10" t="n"/>
      <c r="AG170" s="10" t="n"/>
      <c r="AH170" s="10" t="n"/>
      <c r="AI170" s="13" t="n"/>
      <c r="AJ170" s="13" t="n"/>
      <c r="AK170" s="13" t="n"/>
      <c r="AL170" s="13" t="n"/>
      <c r="AM170" s="13" t="n"/>
      <c r="AN170" s="13" t="n"/>
      <c r="AO170" s="13" t="n"/>
      <c r="AP170" s="14" t="n"/>
      <c r="AQ170" s="14" t="n"/>
      <c r="AR170" s="14" t="n"/>
      <c r="AS170" s="13" t="n"/>
      <c r="AT170" s="13" t="n"/>
      <c r="AU170" s="10" t="n"/>
      <c r="AV170" s="10" t="n"/>
      <c r="AW170" s="10" t="n"/>
      <c r="AX170" s="10" t="n"/>
      <c r="AY170" s="10" t="n"/>
      <c r="AZ170" s="10" t="n"/>
      <c r="BA170" s="10" t="n"/>
      <c r="BB170" s="10" t="n"/>
      <c r="BC170" s="10" t="n"/>
      <c r="BD170" s="11" t="n"/>
      <c r="BE170" s="10" t="n"/>
      <c r="BF170" s="10" t="n"/>
      <c r="BG170" s="10" t="n"/>
      <c r="BH170" s="10" t="n"/>
      <c r="BI170" s="10" t="n"/>
      <c r="BJ170" s="10" t="n"/>
      <c r="BK170" s="10" t="n"/>
      <c r="BL170" s="10" t="n"/>
      <c r="BM170" s="10" t="n"/>
    </row>
    <row r="171" ht="15.75" customHeight="1" s="218">
      <c r="A171" s="10" t="n"/>
      <c r="B171" s="10" t="n"/>
      <c r="C171" s="10" t="n"/>
      <c r="D171" s="10" t="n"/>
      <c r="E171" s="10" t="n"/>
      <c r="F171" s="10" t="n"/>
      <c r="G171" s="11" t="n"/>
      <c r="H171" s="10" t="n"/>
      <c r="I171" s="10" t="n"/>
      <c r="J171" s="10" t="n"/>
      <c r="K171" s="10" t="n"/>
      <c r="L171" s="10" t="n"/>
      <c r="M171" s="13" t="n"/>
      <c r="N171" s="13" t="n"/>
      <c r="O171" s="13" t="n"/>
      <c r="P171" s="13" t="n"/>
      <c r="Q171" s="10" t="n"/>
      <c r="R171" s="10" t="n"/>
      <c r="S171" s="10" t="n"/>
      <c r="T171" s="10" t="n"/>
      <c r="U171" s="10" t="n"/>
      <c r="V171" s="10" t="n"/>
      <c r="W171" s="10" t="n"/>
      <c r="X171" s="10" t="n"/>
      <c r="Y171" s="11" t="n"/>
      <c r="Z171" s="11" t="n"/>
      <c r="AA171" s="11" t="n"/>
      <c r="AB171" s="11" t="n"/>
      <c r="AC171" s="11" t="n"/>
      <c r="AD171" s="11" t="n"/>
      <c r="AE171" s="10" t="n"/>
      <c r="AF171" s="10" t="n"/>
      <c r="AG171" s="10" t="n"/>
      <c r="AH171" s="10" t="n"/>
      <c r="AI171" s="13" t="n"/>
      <c r="AJ171" s="13" t="n"/>
      <c r="AK171" s="13" t="n"/>
      <c r="AL171" s="13" t="n"/>
      <c r="AM171" s="13" t="n"/>
      <c r="AN171" s="13" t="n"/>
      <c r="AO171" s="13" t="n"/>
      <c r="AP171" s="14" t="n"/>
      <c r="AQ171" s="14" t="n"/>
      <c r="AR171" s="14" t="n"/>
      <c r="AS171" s="13" t="n"/>
      <c r="AT171" s="13" t="n"/>
      <c r="AU171" s="10" t="n"/>
      <c r="AV171" s="10" t="n"/>
      <c r="AW171" s="10" t="n"/>
      <c r="AX171" s="10" t="n"/>
      <c r="AY171" s="10" t="n"/>
      <c r="AZ171" s="10" t="n"/>
      <c r="BA171" s="10" t="n"/>
      <c r="BB171" s="10" t="n"/>
      <c r="BC171" s="10" t="n"/>
      <c r="BD171" s="11" t="n"/>
      <c r="BE171" s="10" t="n"/>
      <c r="BF171" s="10" t="n"/>
      <c r="BG171" s="10" t="n"/>
      <c r="BH171" s="10" t="n"/>
      <c r="BI171" s="10" t="n"/>
      <c r="BJ171" s="10" t="n"/>
      <c r="BK171" s="10" t="n"/>
      <c r="BL171" s="10" t="n"/>
      <c r="BM171" s="10" t="n"/>
    </row>
    <row r="172" ht="15.75" customHeight="1" s="218">
      <c r="A172" s="10" t="n"/>
      <c r="B172" s="10" t="n"/>
      <c r="C172" s="10" t="n"/>
      <c r="D172" s="10" t="n"/>
      <c r="E172" s="10" t="n"/>
      <c r="F172" s="10" t="n"/>
      <c r="G172" s="11" t="n"/>
      <c r="H172" s="10" t="n"/>
      <c r="I172" s="10" t="n"/>
      <c r="J172" s="10" t="n"/>
      <c r="K172" s="10" t="n"/>
      <c r="L172" s="10" t="n"/>
      <c r="M172" s="13" t="n"/>
      <c r="N172" s="13" t="n"/>
      <c r="O172" s="13" t="n"/>
      <c r="P172" s="13" t="n"/>
      <c r="Q172" s="10" t="n"/>
      <c r="R172" s="10" t="n"/>
      <c r="S172" s="10" t="n"/>
      <c r="T172" s="10" t="n"/>
      <c r="U172" s="10" t="n"/>
      <c r="V172" s="10" t="n"/>
      <c r="W172" s="10" t="n"/>
      <c r="X172" s="10" t="n"/>
      <c r="Y172" s="11" t="n"/>
      <c r="Z172" s="11" t="n"/>
      <c r="AA172" s="11" t="n"/>
      <c r="AB172" s="11" t="n"/>
      <c r="AC172" s="11" t="n"/>
      <c r="AD172" s="11" t="n"/>
      <c r="AE172" s="10" t="n"/>
      <c r="AF172" s="10" t="n"/>
      <c r="AG172" s="10" t="n"/>
      <c r="AH172" s="10" t="n"/>
      <c r="AI172" s="13" t="n"/>
      <c r="AJ172" s="13" t="n"/>
      <c r="AK172" s="13" t="n"/>
      <c r="AL172" s="13" t="n"/>
      <c r="AM172" s="13" t="n"/>
      <c r="AN172" s="13" t="n"/>
      <c r="AO172" s="13" t="n"/>
      <c r="AP172" s="14" t="n"/>
      <c r="AQ172" s="14" t="n"/>
      <c r="AR172" s="14" t="n"/>
      <c r="AS172" s="13" t="n"/>
      <c r="AT172" s="13" t="n"/>
      <c r="AU172" s="10" t="n"/>
      <c r="AV172" s="10" t="n"/>
      <c r="AW172" s="10" t="n"/>
      <c r="AX172" s="10" t="n"/>
      <c r="AY172" s="10" t="n"/>
      <c r="AZ172" s="10" t="n"/>
      <c r="BA172" s="10" t="n"/>
      <c r="BB172" s="10" t="n"/>
      <c r="BC172" s="10" t="n"/>
      <c r="BD172" s="11" t="n"/>
      <c r="BE172" s="10" t="n"/>
      <c r="BF172" s="10" t="n"/>
      <c r="BG172" s="10" t="n"/>
      <c r="BH172" s="10" t="n"/>
      <c r="BI172" s="10" t="n"/>
      <c r="BJ172" s="10" t="n"/>
      <c r="BK172" s="10" t="n"/>
      <c r="BL172" s="10" t="n"/>
      <c r="BM172" s="10" t="n"/>
    </row>
    <row r="173" ht="15.75" customHeight="1" s="218">
      <c r="A173" s="10" t="n"/>
      <c r="B173" s="10" t="n"/>
      <c r="C173" s="10" t="n"/>
      <c r="D173" s="10" t="n"/>
      <c r="E173" s="10" t="n"/>
      <c r="F173" s="10" t="n"/>
      <c r="G173" s="11" t="n"/>
      <c r="H173" s="10" t="n"/>
      <c r="I173" s="10" t="n"/>
      <c r="J173" s="10" t="n"/>
      <c r="K173" s="10" t="n"/>
      <c r="L173" s="10" t="n"/>
      <c r="M173" s="13" t="n"/>
      <c r="N173" s="13" t="n"/>
      <c r="O173" s="13" t="n"/>
      <c r="P173" s="13" t="n"/>
      <c r="Q173" s="10" t="n"/>
      <c r="R173" s="10" t="n"/>
      <c r="S173" s="10" t="n"/>
      <c r="T173" s="10" t="n"/>
      <c r="U173" s="10" t="n"/>
      <c r="V173" s="10" t="n"/>
      <c r="W173" s="10" t="n"/>
      <c r="X173" s="10" t="n"/>
      <c r="Y173" s="11" t="n"/>
      <c r="Z173" s="11" t="n"/>
      <c r="AA173" s="11" t="n"/>
      <c r="AB173" s="11" t="n"/>
      <c r="AC173" s="11" t="n"/>
      <c r="AD173" s="11" t="n"/>
      <c r="AE173" s="10" t="n"/>
      <c r="AF173" s="10" t="n"/>
      <c r="AG173" s="10" t="n"/>
      <c r="AH173" s="10" t="n"/>
      <c r="AI173" s="13" t="n"/>
      <c r="AJ173" s="13" t="n"/>
      <c r="AK173" s="13" t="n"/>
      <c r="AL173" s="13" t="n"/>
      <c r="AM173" s="13" t="n"/>
      <c r="AN173" s="13" t="n"/>
      <c r="AO173" s="13" t="n"/>
      <c r="AP173" s="14" t="n"/>
      <c r="AQ173" s="14" t="n"/>
      <c r="AR173" s="14" t="n"/>
      <c r="AS173" s="13" t="n"/>
      <c r="AT173" s="13" t="n"/>
      <c r="AU173" s="10" t="n"/>
      <c r="AV173" s="10" t="n"/>
      <c r="AW173" s="10" t="n"/>
      <c r="AX173" s="10" t="n"/>
      <c r="AY173" s="10" t="n"/>
      <c r="AZ173" s="10" t="n"/>
      <c r="BA173" s="10" t="n"/>
      <c r="BB173" s="10" t="n"/>
      <c r="BC173" s="10" t="n"/>
      <c r="BD173" s="11" t="n"/>
      <c r="BE173" s="10" t="n"/>
      <c r="BF173" s="10" t="n"/>
      <c r="BG173" s="10" t="n"/>
      <c r="BH173" s="10" t="n"/>
      <c r="BI173" s="10" t="n"/>
      <c r="BJ173" s="10" t="n"/>
      <c r="BK173" s="10" t="n"/>
      <c r="BL173" s="10" t="n"/>
      <c r="BM173" s="10" t="n"/>
    </row>
    <row r="174" ht="15.75" customHeight="1" s="218">
      <c r="A174" s="10" t="n"/>
      <c r="B174" s="10" t="n"/>
      <c r="C174" s="10" t="n"/>
      <c r="D174" s="10" t="n"/>
      <c r="E174" s="10" t="n"/>
      <c r="F174" s="10" t="n"/>
      <c r="G174" s="11" t="n"/>
      <c r="H174" s="10" t="n"/>
      <c r="I174" s="10" t="n"/>
      <c r="J174" s="10" t="n"/>
      <c r="K174" s="10" t="n"/>
      <c r="L174" s="10" t="n"/>
      <c r="M174" s="13" t="n"/>
      <c r="N174" s="13" t="n"/>
      <c r="O174" s="13" t="n"/>
      <c r="P174" s="13" t="n"/>
      <c r="Q174" s="10" t="n"/>
      <c r="R174" s="10" t="n"/>
      <c r="S174" s="10" t="n"/>
      <c r="T174" s="10" t="n"/>
      <c r="U174" s="10" t="n"/>
      <c r="V174" s="10" t="n"/>
      <c r="W174" s="10" t="n"/>
      <c r="X174" s="10" t="n"/>
      <c r="Y174" s="11" t="n"/>
      <c r="Z174" s="11" t="n"/>
      <c r="AA174" s="11" t="n"/>
      <c r="AB174" s="11" t="n"/>
      <c r="AC174" s="11" t="n"/>
      <c r="AD174" s="11" t="n"/>
      <c r="AE174" s="10" t="n"/>
      <c r="AF174" s="10" t="n"/>
      <c r="AG174" s="10" t="n"/>
      <c r="AH174" s="10" t="n"/>
      <c r="AI174" s="13" t="n"/>
      <c r="AJ174" s="13" t="n"/>
      <c r="AK174" s="13" t="n"/>
      <c r="AL174" s="13" t="n"/>
      <c r="AM174" s="13" t="n"/>
      <c r="AN174" s="13" t="n"/>
      <c r="AO174" s="13" t="n"/>
      <c r="AP174" s="14" t="n"/>
      <c r="AQ174" s="14" t="n"/>
      <c r="AR174" s="14" t="n"/>
      <c r="AS174" s="13" t="n"/>
      <c r="AT174" s="13" t="n"/>
      <c r="AU174" s="10" t="n"/>
      <c r="AV174" s="10" t="n"/>
      <c r="AW174" s="10" t="n"/>
      <c r="AX174" s="10" t="n"/>
      <c r="AY174" s="10" t="n"/>
      <c r="AZ174" s="10" t="n"/>
      <c r="BA174" s="10" t="n"/>
      <c r="BB174" s="10" t="n"/>
      <c r="BC174" s="10" t="n"/>
      <c r="BD174" s="11" t="n"/>
      <c r="BE174" s="10" t="n"/>
      <c r="BF174" s="10" t="n"/>
      <c r="BG174" s="10" t="n"/>
      <c r="BH174" s="10" t="n"/>
      <c r="BI174" s="10" t="n"/>
      <c r="BJ174" s="10" t="n"/>
      <c r="BK174" s="10" t="n"/>
      <c r="BL174" s="10" t="n"/>
      <c r="BM174" s="10" t="n"/>
    </row>
    <row r="175" ht="15.75" customHeight="1" s="218">
      <c r="A175" s="10" t="n"/>
      <c r="B175" s="10" t="n"/>
      <c r="C175" s="10" t="n"/>
      <c r="D175" s="10" t="n"/>
      <c r="E175" s="10" t="n"/>
      <c r="F175" s="10" t="n"/>
      <c r="G175" s="11" t="n"/>
      <c r="H175" s="10" t="n"/>
      <c r="I175" s="10" t="n"/>
      <c r="J175" s="10" t="n"/>
      <c r="K175" s="10" t="n"/>
      <c r="L175" s="10" t="n"/>
      <c r="M175" s="13" t="n"/>
      <c r="N175" s="13" t="n"/>
      <c r="O175" s="13" t="n"/>
      <c r="P175" s="13" t="n"/>
      <c r="Q175" s="10" t="n"/>
      <c r="R175" s="10" t="n"/>
      <c r="S175" s="10" t="n"/>
      <c r="T175" s="10" t="n"/>
      <c r="U175" s="10" t="n"/>
      <c r="V175" s="10" t="n"/>
      <c r="W175" s="10" t="n"/>
      <c r="X175" s="10" t="n"/>
      <c r="Y175" s="11" t="n"/>
      <c r="Z175" s="11" t="n"/>
      <c r="AA175" s="11" t="n"/>
      <c r="AB175" s="11" t="n"/>
      <c r="AC175" s="11" t="n"/>
      <c r="AD175" s="11" t="n"/>
      <c r="AE175" s="10" t="n"/>
      <c r="AF175" s="10" t="n"/>
      <c r="AG175" s="10" t="n"/>
      <c r="AH175" s="10" t="n"/>
      <c r="AI175" s="13" t="n"/>
      <c r="AJ175" s="13" t="n"/>
      <c r="AK175" s="13" t="n"/>
      <c r="AL175" s="13" t="n"/>
      <c r="AM175" s="13" t="n"/>
      <c r="AN175" s="13" t="n"/>
      <c r="AO175" s="13" t="n"/>
      <c r="AP175" s="14" t="n"/>
      <c r="AQ175" s="14" t="n"/>
      <c r="AR175" s="14" t="n"/>
      <c r="AS175" s="13" t="n"/>
      <c r="AT175" s="13" t="n"/>
      <c r="AU175" s="10" t="n"/>
      <c r="AV175" s="10" t="n"/>
      <c r="AW175" s="10" t="n"/>
      <c r="AX175" s="10" t="n"/>
      <c r="AY175" s="10" t="n"/>
      <c r="AZ175" s="10" t="n"/>
      <c r="BA175" s="10" t="n"/>
      <c r="BB175" s="10" t="n"/>
      <c r="BC175" s="10" t="n"/>
      <c r="BD175" s="11" t="n"/>
      <c r="BE175" s="10" t="n"/>
      <c r="BF175" s="10" t="n"/>
      <c r="BG175" s="10" t="n"/>
      <c r="BH175" s="10" t="n"/>
      <c r="BI175" s="10" t="n"/>
      <c r="BJ175" s="10" t="n"/>
      <c r="BK175" s="10" t="n"/>
      <c r="BL175" s="10" t="n"/>
      <c r="BM175" s="10" t="n"/>
    </row>
    <row r="176" ht="15.75" customHeight="1" s="218">
      <c r="A176" s="10" t="n"/>
      <c r="B176" s="10" t="n"/>
      <c r="C176" s="10" t="n"/>
      <c r="D176" s="10" t="n"/>
      <c r="E176" s="10" t="n"/>
      <c r="F176" s="10" t="n"/>
      <c r="G176" s="11" t="n"/>
      <c r="H176" s="10" t="n"/>
      <c r="I176" s="10" t="n"/>
      <c r="J176" s="10" t="n"/>
      <c r="K176" s="10" t="n"/>
      <c r="L176" s="10" t="n"/>
      <c r="M176" s="13" t="n"/>
      <c r="N176" s="13" t="n"/>
      <c r="O176" s="13" t="n"/>
      <c r="P176" s="13" t="n"/>
      <c r="Q176" s="10" t="n"/>
      <c r="R176" s="10" t="n"/>
      <c r="S176" s="10" t="n"/>
      <c r="T176" s="10" t="n"/>
      <c r="U176" s="10" t="n"/>
      <c r="V176" s="10" t="n"/>
      <c r="W176" s="10" t="n"/>
      <c r="X176" s="10" t="n"/>
      <c r="Y176" s="11" t="n"/>
      <c r="Z176" s="11" t="n"/>
      <c r="AA176" s="11" t="n"/>
      <c r="AB176" s="11" t="n"/>
      <c r="AC176" s="11" t="n"/>
      <c r="AD176" s="11" t="n"/>
      <c r="AE176" s="10" t="n"/>
      <c r="AF176" s="10" t="n"/>
      <c r="AG176" s="10" t="n"/>
      <c r="AH176" s="10" t="n"/>
      <c r="AI176" s="13" t="n"/>
      <c r="AJ176" s="13" t="n"/>
      <c r="AK176" s="13" t="n"/>
      <c r="AL176" s="13" t="n"/>
      <c r="AM176" s="13" t="n"/>
      <c r="AN176" s="13" t="n"/>
      <c r="AO176" s="13" t="n"/>
      <c r="AP176" s="14" t="n"/>
      <c r="AQ176" s="14" t="n"/>
      <c r="AR176" s="14" t="n"/>
      <c r="AS176" s="13" t="n"/>
      <c r="AT176" s="13" t="n"/>
      <c r="AU176" s="10" t="n"/>
      <c r="AV176" s="10" t="n"/>
      <c r="AW176" s="10" t="n"/>
      <c r="AX176" s="10" t="n"/>
      <c r="AY176" s="10" t="n"/>
      <c r="AZ176" s="10" t="n"/>
      <c r="BA176" s="10" t="n"/>
      <c r="BB176" s="10" t="n"/>
      <c r="BC176" s="10" t="n"/>
      <c r="BD176" s="11" t="n"/>
      <c r="BE176" s="10" t="n"/>
      <c r="BF176" s="10" t="n"/>
      <c r="BG176" s="10" t="n"/>
      <c r="BH176" s="10" t="n"/>
      <c r="BI176" s="10" t="n"/>
      <c r="BJ176" s="10" t="n"/>
      <c r="BK176" s="10" t="n"/>
      <c r="BL176" s="10" t="n"/>
      <c r="BM176" s="10" t="n"/>
    </row>
    <row r="177" ht="15.75" customHeight="1" s="218">
      <c r="A177" s="10" t="n"/>
      <c r="B177" s="10" t="n"/>
      <c r="C177" s="10" t="n"/>
      <c r="D177" s="10" t="n"/>
      <c r="E177" s="10" t="n"/>
      <c r="F177" s="10" t="n"/>
      <c r="G177" s="11" t="n"/>
      <c r="H177" s="10" t="n"/>
      <c r="I177" s="10" t="n"/>
      <c r="J177" s="10" t="n"/>
      <c r="K177" s="10" t="n"/>
      <c r="L177" s="10" t="n"/>
      <c r="M177" s="13" t="n"/>
      <c r="N177" s="13" t="n"/>
      <c r="O177" s="13" t="n"/>
      <c r="P177" s="13" t="n"/>
      <c r="Q177" s="10" t="n"/>
      <c r="R177" s="10" t="n"/>
      <c r="S177" s="10" t="n"/>
      <c r="T177" s="10" t="n"/>
      <c r="U177" s="10" t="n"/>
      <c r="V177" s="10" t="n"/>
      <c r="W177" s="10" t="n"/>
      <c r="X177" s="10" t="n"/>
      <c r="Y177" s="11" t="n"/>
      <c r="Z177" s="11" t="n"/>
      <c r="AA177" s="11" t="n"/>
      <c r="AB177" s="11" t="n"/>
      <c r="AC177" s="11" t="n"/>
      <c r="AD177" s="11" t="n"/>
      <c r="AE177" s="10" t="n"/>
      <c r="AF177" s="10" t="n"/>
      <c r="AG177" s="10" t="n"/>
      <c r="AH177" s="10" t="n"/>
      <c r="AI177" s="13" t="n"/>
      <c r="AJ177" s="13" t="n"/>
      <c r="AK177" s="13" t="n"/>
      <c r="AL177" s="13" t="n"/>
      <c r="AM177" s="13" t="n"/>
      <c r="AN177" s="13" t="n"/>
      <c r="AO177" s="13" t="n"/>
      <c r="AP177" s="14" t="n"/>
      <c r="AQ177" s="14" t="n"/>
      <c r="AR177" s="14" t="n"/>
      <c r="AS177" s="13" t="n"/>
      <c r="AT177" s="13" t="n"/>
      <c r="AU177" s="10" t="n"/>
      <c r="AV177" s="10" t="n"/>
      <c r="AW177" s="10" t="n"/>
      <c r="AX177" s="10" t="n"/>
      <c r="AY177" s="10" t="n"/>
      <c r="AZ177" s="10" t="n"/>
      <c r="BA177" s="10" t="n"/>
      <c r="BB177" s="10" t="n"/>
      <c r="BC177" s="10" t="n"/>
      <c r="BD177" s="11" t="n"/>
      <c r="BE177" s="10" t="n"/>
      <c r="BF177" s="10" t="n"/>
      <c r="BG177" s="10" t="n"/>
      <c r="BH177" s="10" t="n"/>
      <c r="BI177" s="10" t="n"/>
      <c r="BJ177" s="10" t="n"/>
      <c r="BK177" s="10" t="n"/>
      <c r="BL177" s="10" t="n"/>
      <c r="BM177" s="10" t="n"/>
    </row>
    <row r="178" ht="15.75" customHeight="1" s="218">
      <c r="A178" s="10" t="n"/>
      <c r="B178" s="10" t="n"/>
      <c r="C178" s="10" t="n"/>
      <c r="D178" s="10" t="n"/>
      <c r="E178" s="10" t="n"/>
      <c r="F178" s="10" t="n"/>
      <c r="G178" s="11" t="n"/>
      <c r="H178" s="10" t="n"/>
      <c r="I178" s="10" t="n"/>
      <c r="J178" s="10" t="n"/>
      <c r="K178" s="10" t="n"/>
      <c r="L178" s="10" t="n"/>
      <c r="M178" s="13" t="n"/>
      <c r="N178" s="13" t="n"/>
      <c r="O178" s="13" t="n"/>
      <c r="P178" s="13" t="n"/>
      <c r="Q178" s="10" t="n"/>
      <c r="R178" s="10" t="n"/>
      <c r="S178" s="10" t="n"/>
      <c r="T178" s="10" t="n"/>
      <c r="U178" s="10" t="n"/>
      <c r="V178" s="10" t="n"/>
      <c r="W178" s="10" t="n"/>
      <c r="X178" s="10" t="n"/>
      <c r="Y178" s="11" t="n"/>
      <c r="Z178" s="11" t="n"/>
      <c r="AA178" s="11" t="n"/>
      <c r="AB178" s="11" t="n"/>
      <c r="AC178" s="11" t="n"/>
      <c r="AD178" s="11" t="n"/>
      <c r="AE178" s="10" t="n"/>
      <c r="AF178" s="10" t="n"/>
      <c r="AG178" s="10" t="n"/>
      <c r="AH178" s="10" t="n"/>
      <c r="AI178" s="13" t="n"/>
      <c r="AJ178" s="13" t="n"/>
      <c r="AK178" s="13" t="n"/>
      <c r="AL178" s="13" t="n"/>
      <c r="AM178" s="13" t="n"/>
      <c r="AN178" s="13" t="n"/>
      <c r="AO178" s="13" t="n"/>
      <c r="AP178" s="14" t="n"/>
      <c r="AQ178" s="14" t="n"/>
      <c r="AR178" s="14" t="n"/>
      <c r="AS178" s="13" t="n"/>
      <c r="AT178" s="13" t="n"/>
      <c r="AU178" s="10" t="n"/>
      <c r="AV178" s="10" t="n"/>
      <c r="AW178" s="10" t="n"/>
      <c r="AX178" s="10" t="n"/>
      <c r="AY178" s="10" t="n"/>
      <c r="AZ178" s="10" t="n"/>
      <c r="BA178" s="10" t="n"/>
      <c r="BB178" s="10" t="n"/>
      <c r="BC178" s="10" t="n"/>
      <c r="BD178" s="11" t="n"/>
      <c r="BE178" s="10" t="n"/>
      <c r="BF178" s="10" t="n"/>
      <c r="BG178" s="10" t="n"/>
      <c r="BH178" s="10" t="n"/>
      <c r="BI178" s="10" t="n"/>
      <c r="BJ178" s="10" t="n"/>
      <c r="BK178" s="10" t="n"/>
      <c r="BL178" s="10" t="n"/>
      <c r="BM178" s="10" t="n"/>
    </row>
    <row r="179" ht="15.75" customHeight="1" s="218">
      <c r="A179" s="10" t="n"/>
      <c r="B179" s="10" t="n"/>
      <c r="C179" s="10" t="n"/>
      <c r="D179" s="10" t="n"/>
      <c r="E179" s="10" t="n"/>
      <c r="F179" s="10" t="n"/>
      <c r="G179" s="11" t="n"/>
      <c r="H179" s="10" t="n"/>
      <c r="I179" s="10" t="n"/>
      <c r="J179" s="10" t="n"/>
      <c r="K179" s="10" t="n"/>
      <c r="L179" s="10" t="n"/>
      <c r="M179" s="13" t="n"/>
      <c r="N179" s="13" t="n"/>
      <c r="O179" s="13" t="n"/>
      <c r="P179" s="13" t="n"/>
      <c r="Q179" s="10" t="n"/>
      <c r="R179" s="10" t="n"/>
      <c r="S179" s="10" t="n"/>
      <c r="T179" s="10" t="n"/>
      <c r="U179" s="10" t="n"/>
      <c r="V179" s="10" t="n"/>
      <c r="W179" s="10" t="n"/>
      <c r="X179" s="10" t="n"/>
      <c r="Y179" s="11" t="n"/>
      <c r="Z179" s="11" t="n"/>
      <c r="AA179" s="11" t="n"/>
      <c r="AB179" s="11" t="n"/>
      <c r="AC179" s="11" t="n"/>
      <c r="AD179" s="11" t="n"/>
      <c r="AE179" s="10" t="n"/>
      <c r="AF179" s="10" t="n"/>
      <c r="AG179" s="10" t="n"/>
      <c r="AH179" s="10" t="n"/>
      <c r="AI179" s="13" t="n"/>
      <c r="AJ179" s="13" t="n"/>
      <c r="AK179" s="13" t="n"/>
      <c r="AL179" s="13" t="n"/>
      <c r="AM179" s="13" t="n"/>
      <c r="AN179" s="13" t="n"/>
      <c r="AO179" s="13" t="n"/>
      <c r="AP179" s="14" t="n"/>
      <c r="AQ179" s="14" t="n"/>
      <c r="AR179" s="14" t="n"/>
      <c r="AS179" s="13" t="n"/>
      <c r="AT179" s="13" t="n"/>
      <c r="AU179" s="10" t="n"/>
      <c r="AV179" s="10" t="n"/>
      <c r="AW179" s="10" t="n"/>
      <c r="AX179" s="10" t="n"/>
      <c r="AY179" s="10" t="n"/>
      <c r="AZ179" s="10" t="n"/>
      <c r="BA179" s="10" t="n"/>
      <c r="BB179" s="10" t="n"/>
      <c r="BC179" s="10" t="n"/>
      <c r="BD179" s="11" t="n"/>
      <c r="BE179" s="10" t="n"/>
      <c r="BF179" s="10" t="n"/>
      <c r="BG179" s="10" t="n"/>
      <c r="BH179" s="10" t="n"/>
      <c r="BI179" s="10" t="n"/>
      <c r="BJ179" s="10" t="n"/>
      <c r="BK179" s="10" t="n"/>
      <c r="BL179" s="10" t="n"/>
      <c r="BM179" s="10" t="n"/>
    </row>
    <row r="180" ht="15.75" customHeight="1" s="218">
      <c r="A180" s="10" t="n"/>
      <c r="B180" s="10" t="n"/>
      <c r="C180" s="10" t="n"/>
      <c r="D180" s="10" t="n"/>
      <c r="E180" s="10" t="n"/>
      <c r="F180" s="10" t="n"/>
      <c r="G180" s="11" t="n"/>
      <c r="H180" s="10" t="n"/>
      <c r="I180" s="10" t="n"/>
      <c r="J180" s="10" t="n"/>
      <c r="K180" s="10" t="n"/>
      <c r="L180" s="10" t="n"/>
      <c r="M180" s="13" t="n"/>
      <c r="N180" s="13" t="n"/>
      <c r="O180" s="13" t="n"/>
      <c r="P180" s="13" t="n"/>
      <c r="Q180" s="10" t="n"/>
      <c r="R180" s="10" t="n"/>
      <c r="S180" s="10" t="n"/>
      <c r="T180" s="10" t="n"/>
      <c r="U180" s="10" t="n"/>
      <c r="V180" s="10" t="n"/>
      <c r="W180" s="10" t="n"/>
      <c r="X180" s="10" t="n"/>
      <c r="Y180" s="11" t="n"/>
      <c r="Z180" s="11" t="n"/>
      <c r="AA180" s="11" t="n"/>
      <c r="AB180" s="11" t="n"/>
      <c r="AC180" s="11" t="n"/>
      <c r="AD180" s="11" t="n"/>
      <c r="AE180" s="10" t="n"/>
      <c r="AF180" s="10" t="n"/>
      <c r="AG180" s="10" t="n"/>
      <c r="AH180" s="10" t="n"/>
      <c r="AI180" s="13" t="n"/>
      <c r="AJ180" s="13" t="n"/>
      <c r="AK180" s="13" t="n"/>
      <c r="AL180" s="13" t="n"/>
      <c r="AM180" s="13" t="n"/>
      <c r="AN180" s="13" t="n"/>
      <c r="AO180" s="13" t="n"/>
      <c r="AP180" s="14" t="n"/>
      <c r="AQ180" s="14" t="n"/>
      <c r="AR180" s="14" t="n"/>
      <c r="AS180" s="13" t="n"/>
      <c r="AT180" s="13" t="n"/>
      <c r="AU180" s="10" t="n"/>
      <c r="AV180" s="10" t="n"/>
      <c r="AW180" s="10" t="n"/>
      <c r="AX180" s="10" t="n"/>
      <c r="AY180" s="10" t="n"/>
      <c r="AZ180" s="10" t="n"/>
      <c r="BA180" s="10" t="n"/>
      <c r="BB180" s="10" t="n"/>
      <c r="BC180" s="10" t="n"/>
      <c r="BD180" s="11" t="n"/>
      <c r="BE180" s="10" t="n"/>
      <c r="BF180" s="10" t="n"/>
      <c r="BG180" s="10" t="n"/>
      <c r="BH180" s="10" t="n"/>
      <c r="BI180" s="10" t="n"/>
      <c r="BJ180" s="10" t="n"/>
      <c r="BK180" s="10" t="n"/>
      <c r="BL180" s="10" t="n"/>
      <c r="BM180" s="10" t="n"/>
    </row>
    <row r="181" ht="15.75" customHeight="1" s="218">
      <c r="A181" s="10" t="n"/>
      <c r="B181" s="10" t="n"/>
      <c r="C181" s="10" t="n"/>
      <c r="D181" s="10" t="n"/>
      <c r="E181" s="10" t="n"/>
      <c r="F181" s="10" t="n"/>
      <c r="G181" s="11" t="n"/>
      <c r="H181" s="10" t="n"/>
      <c r="I181" s="10" t="n"/>
      <c r="J181" s="10" t="n"/>
      <c r="K181" s="10" t="n"/>
      <c r="L181" s="10" t="n"/>
      <c r="M181" s="13" t="n"/>
      <c r="N181" s="13" t="n"/>
      <c r="O181" s="13" t="n"/>
      <c r="P181" s="13" t="n"/>
      <c r="Q181" s="10" t="n"/>
      <c r="R181" s="10" t="n"/>
      <c r="S181" s="10" t="n"/>
      <c r="T181" s="10" t="n"/>
      <c r="U181" s="10" t="n"/>
      <c r="V181" s="10" t="n"/>
      <c r="W181" s="10" t="n"/>
      <c r="X181" s="10" t="n"/>
      <c r="Y181" s="11" t="n"/>
      <c r="Z181" s="11" t="n"/>
      <c r="AA181" s="11" t="n"/>
      <c r="AB181" s="11" t="n"/>
      <c r="AC181" s="11" t="n"/>
      <c r="AD181" s="11" t="n"/>
      <c r="AE181" s="10" t="n"/>
      <c r="AF181" s="10" t="n"/>
      <c r="AG181" s="10" t="n"/>
      <c r="AH181" s="10" t="n"/>
      <c r="AI181" s="13" t="n"/>
      <c r="AJ181" s="13" t="n"/>
      <c r="AK181" s="13" t="n"/>
      <c r="AL181" s="13" t="n"/>
      <c r="AM181" s="13" t="n"/>
      <c r="AN181" s="13" t="n"/>
      <c r="AO181" s="13" t="n"/>
      <c r="AP181" s="14" t="n"/>
      <c r="AQ181" s="14" t="n"/>
      <c r="AR181" s="14" t="n"/>
      <c r="AS181" s="13" t="n"/>
      <c r="AT181" s="13" t="n"/>
      <c r="AU181" s="10" t="n"/>
      <c r="AV181" s="10" t="n"/>
      <c r="AW181" s="10" t="n"/>
      <c r="AX181" s="10" t="n"/>
      <c r="AY181" s="10" t="n"/>
      <c r="AZ181" s="10" t="n"/>
      <c r="BA181" s="10" t="n"/>
      <c r="BB181" s="10" t="n"/>
      <c r="BC181" s="10" t="n"/>
      <c r="BD181" s="11" t="n"/>
      <c r="BE181" s="10" t="n"/>
      <c r="BF181" s="10" t="n"/>
      <c r="BG181" s="10" t="n"/>
      <c r="BH181" s="10" t="n"/>
      <c r="BI181" s="10" t="n"/>
      <c r="BJ181" s="10" t="n"/>
      <c r="BK181" s="10" t="n"/>
      <c r="BL181" s="10" t="n"/>
      <c r="BM181" s="10" t="n"/>
    </row>
    <row r="182" ht="15.75" customHeight="1" s="218">
      <c r="A182" s="10" t="n"/>
      <c r="B182" s="10" t="n"/>
      <c r="C182" s="10" t="n"/>
      <c r="D182" s="10" t="n"/>
      <c r="E182" s="10" t="n"/>
      <c r="F182" s="10" t="n"/>
      <c r="G182" s="11" t="n"/>
      <c r="H182" s="10" t="n"/>
      <c r="I182" s="10" t="n"/>
      <c r="J182" s="10" t="n"/>
      <c r="K182" s="10" t="n"/>
      <c r="L182" s="10" t="n"/>
      <c r="M182" s="13" t="n"/>
      <c r="N182" s="13" t="n"/>
      <c r="O182" s="13" t="n"/>
      <c r="P182" s="13" t="n"/>
      <c r="Q182" s="10" t="n"/>
      <c r="R182" s="10" t="n"/>
      <c r="S182" s="10" t="n"/>
      <c r="T182" s="10" t="n"/>
      <c r="U182" s="10" t="n"/>
      <c r="V182" s="10" t="n"/>
      <c r="W182" s="10" t="n"/>
      <c r="X182" s="10" t="n"/>
      <c r="Y182" s="11" t="n"/>
      <c r="Z182" s="11" t="n"/>
      <c r="AA182" s="11" t="n"/>
      <c r="AB182" s="11" t="n"/>
      <c r="AC182" s="11" t="n"/>
      <c r="AD182" s="11" t="n"/>
      <c r="AE182" s="10" t="n"/>
      <c r="AF182" s="10" t="n"/>
      <c r="AG182" s="10" t="n"/>
      <c r="AH182" s="10" t="n"/>
      <c r="AI182" s="13" t="n"/>
      <c r="AJ182" s="13" t="n"/>
      <c r="AK182" s="13" t="n"/>
      <c r="AL182" s="13" t="n"/>
      <c r="AM182" s="13" t="n"/>
      <c r="AN182" s="13" t="n"/>
      <c r="AO182" s="13" t="n"/>
      <c r="AP182" s="14" t="n"/>
      <c r="AQ182" s="14" t="n"/>
      <c r="AR182" s="14" t="n"/>
      <c r="AS182" s="13" t="n"/>
      <c r="AT182" s="13" t="n"/>
      <c r="AU182" s="10" t="n"/>
      <c r="AV182" s="10" t="n"/>
      <c r="AW182" s="10" t="n"/>
      <c r="AX182" s="10" t="n"/>
      <c r="AY182" s="10" t="n"/>
      <c r="AZ182" s="10" t="n"/>
      <c r="BA182" s="10" t="n"/>
      <c r="BB182" s="10" t="n"/>
      <c r="BC182" s="10" t="n"/>
      <c r="BD182" s="11" t="n"/>
      <c r="BE182" s="10" t="n"/>
      <c r="BF182" s="10" t="n"/>
      <c r="BG182" s="10" t="n"/>
      <c r="BH182" s="10" t="n"/>
      <c r="BI182" s="10" t="n"/>
      <c r="BJ182" s="10" t="n"/>
      <c r="BK182" s="10" t="n"/>
      <c r="BL182" s="10" t="n"/>
      <c r="BM182" s="10" t="n"/>
    </row>
    <row r="183" ht="15.75" customHeight="1" s="218">
      <c r="A183" s="10" t="n"/>
      <c r="B183" s="10" t="n"/>
      <c r="C183" s="10" t="n"/>
      <c r="D183" s="10" t="n"/>
      <c r="E183" s="10" t="n"/>
      <c r="F183" s="10" t="n"/>
      <c r="G183" s="11" t="n"/>
      <c r="H183" s="10" t="n"/>
      <c r="I183" s="10" t="n"/>
      <c r="J183" s="10" t="n"/>
      <c r="K183" s="10" t="n"/>
      <c r="L183" s="10" t="n"/>
      <c r="M183" s="13" t="n"/>
      <c r="N183" s="13" t="n"/>
      <c r="O183" s="13" t="n"/>
      <c r="P183" s="13" t="n"/>
      <c r="Q183" s="10" t="n"/>
      <c r="R183" s="10" t="n"/>
      <c r="S183" s="10" t="n"/>
      <c r="T183" s="10" t="n"/>
      <c r="U183" s="10" t="n"/>
      <c r="V183" s="10" t="n"/>
      <c r="W183" s="10" t="n"/>
      <c r="X183" s="10" t="n"/>
      <c r="Y183" s="11" t="n"/>
      <c r="Z183" s="11" t="n"/>
      <c r="AA183" s="11" t="n"/>
      <c r="AB183" s="11" t="n"/>
      <c r="AC183" s="11" t="n"/>
      <c r="AD183" s="11" t="n"/>
      <c r="AE183" s="10" t="n"/>
      <c r="AF183" s="10" t="n"/>
      <c r="AG183" s="10" t="n"/>
      <c r="AH183" s="10" t="n"/>
      <c r="AI183" s="13" t="n"/>
      <c r="AJ183" s="13" t="n"/>
      <c r="AK183" s="13" t="n"/>
      <c r="AL183" s="13" t="n"/>
      <c r="AM183" s="13" t="n"/>
      <c r="AN183" s="13" t="n"/>
      <c r="AO183" s="13" t="n"/>
      <c r="AP183" s="14" t="n"/>
      <c r="AQ183" s="14" t="n"/>
      <c r="AR183" s="14" t="n"/>
      <c r="AS183" s="13" t="n"/>
      <c r="AT183" s="13" t="n"/>
      <c r="AU183" s="10" t="n"/>
      <c r="AV183" s="10" t="n"/>
      <c r="AW183" s="10" t="n"/>
      <c r="AX183" s="10" t="n"/>
      <c r="AY183" s="10" t="n"/>
      <c r="AZ183" s="10" t="n"/>
      <c r="BA183" s="10" t="n"/>
      <c r="BB183" s="10" t="n"/>
      <c r="BC183" s="10" t="n"/>
      <c r="BD183" s="11" t="n"/>
      <c r="BE183" s="10" t="n"/>
      <c r="BF183" s="10" t="n"/>
      <c r="BG183" s="10" t="n"/>
      <c r="BH183" s="10" t="n"/>
      <c r="BI183" s="10" t="n"/>
      <c r="BJ183" s="10" t="n"/>
      <c r="BK183" s="10" t="n"/>
      <c r="BL183" s="10" t="n"/>
      <c r="BM183" s="10" t="n"/>
    </row>
    <row r="184" ht="15.75" customHeight="1" s="218">
      <c r="A184" s="10" t="n"/>
      <c r="B184" s="10" t="n"/>
      <c r="C184" s="10" t="n"/>
      <c r="D184" s="10" t="n"/>
      <c r="E184" s="10" t="n"/>
      <c r="F184" s="10" t="n"/>
      <c r="G184" s="11" t="n"/>
      <c r="H184" s="10" t="n"/>
      <c r="I184" s="10" t="n"/>
      <c r="J184" s="10" t="n"/>
      <c r="K184" s="10" t="n"/>
      <c r="L184" s="10" t="n"/>
      <c r="M184" s="13" t="n"/>
      <c r="N184" s="13" t="n"/>
      <c r="O184" s="13" t="n"/>
      <c r="P184" s="13" t="n"/>
      <c r="Q184" s="10" t="n"/>
      <c r="R184" s="10" t="n"/>
      <c r="S184" s="10" t="n"/>
      <c r="T184" s="10" t="n"/>
      <c r="U184" s="10" t="n"/>
      <c r="V184" s="10" t="n"/>
      <c r="W184" s="10" t="n"/>
      <c r="X184" s="10" t="n"/>
      <c r="Y184" s="11" t="n"/>
      <c r="Z184" s="11" t="n"/>
      <c r="AA184" s="11" t="n"/>
      <c r="AB184" s="11" t="n"/>
      <c r="AC184" s="11" t="n"/>
      <c r="AD184" s="11" t="n"/>
      <c r="AE184" s="10" t="n"/>
      <c r="AF184" s="10" t="n"/>
      <c r="AG184" s="10" t="n"/>
      <c r="AH184" s="10" t="n"/>
      <c r="AI184" s="13" t="n"/>
      <c r="AJ184" s="13" t="n"/>
      <c r="AK184" s="13" t="n"/>
      <c r="AL184" s="13" t="n"/>
      <c r="AM184" s="13" t="n"/>
      <c r="AN184" s="13" t="n"/>
      <c r="AO184" s="13" t="n"/>
      <c r="AP184" s="14" t="n"/>
      <c r="AQ184" s="14" t="n"/>
      <c r="AR184" s="14" t="n"/>
      <c r="AS184" s="13" t="n"/>
      <c r="AT184" s="13" t="n"/>
      <c r="AU184" s="10" t="n"/>
      <c r="AV184" s="10" t="n"/>
      <c r="AW184" s="10" t="n"/>
      <c r="AX184" s="10" t="n"/>
      <c r="AY184" s="10" t="n"/>
      <c r="AZ184" s="10" t="n"/>
      <c r="BA184" s="10" t="n"/>
      <c r="BB184" s="10" t="n"/>
      <c r="BC184" s="10" t="n"/>
      <c r="BD184" s="11" t="n"/>
      <c r="BE184" s="10" t="n"/>
      <c r="BF184" s="10" t="n"/>
      <c r="BG184" s="10" t="n"/>
      <c r="BH184" s="10" t="n"/>
      <c r="BI184" s="10" t="n"/>
      <c r="BJ184" s="10" t="n"/>
      <c r="BK184" s="10" t="n"/>
      <c r="BL184" s="10" t="n"/>
      <c r="BM184" s="10" t="n"/>
    </row>
    <row r="185" ht="15.75" customHeight="1" s="218">
      <c r="A185" s="10" t="n"/>
      <c r="B185" s="10" t="n"/>
      <c r="C185" s="10" t="n"/>
      <c r="D185" s="10" t="n"/>
      <c r="E185" s="10" t="n"/>
      <c r="F185" s="10" t="n"/>
      <c r="G185" s="11" t="n"/>
      <c r="H185" s="10" t="n"/>
      <c r="I185" s="10" t="n"/>
      <c r="J185" s="10" t="n"/>
      <c r="K185" s="10" t="n"/>
      <c r="L185" s="10" t="n"/>
      <c r="M185" s="13" t="n"/>
      <c r="N185" s="13" t="n"/>
      <c r="O185" s="13" t="n"/>
      <c r="P185" s="13" t="n"/>
      <c r="Q185" s="10" t="n"/>
      <c r="R185" s="10" t="n"/>
      <c r="S185" s="10" t="n"/>
      <c r="T185" s="10" t="n"/>
      <c r="U185" s="10" t="n"/>
      <c r="V185" s="10" t="n"/>
      <c r="W185" s="10" t="n"/>
      <c r="X185" s="10" t="n"/>
      <c r="Y185" s="11" t="n"/>
      <c r="Z185" s="11" t="n"/>
      <c r="AA185" s="11" t="n"/>
      <c r="AB185" s="11" t="n"/>
      <c r="AC185" s="11" t="n"/>
      <c r="AD185" s="11" t="n"/>
      <c r="AE185" s="10" t="n"/>
      <c r="AF185" s="10" t="n"/>
      <c r="AG185" s="10" t="n"/>
      <c r="AH185" s="10" t="n"/>
      <c r="AI185" s="13" t="n"/>
      <c r="AJ185" s="13" t="n"/>
      <c r="AK185" s="13" t="n"/>
      <c r="AL185" s="13" t="n"/>
      <c r="AM185" s="13" t="n"/>
      <c r="AN185" s="13" t="n"/>
      <c r="AO185" s="13" t="n"/>
      <c r="AP185" s="14" t="n"/>
      <c r="AQ185" s="14" t="n"/>
      <c r="AR185" s="14" t="n"/>
      <c r="AS185" s="13" t="n"/>
      <c r="AT185" s="13" t="n"/>
      <c r="AU185" s="10" t="n"/>
      <c r="AV185" s="10" t="n"/>
      <c r="AW185" s="10" t="n"/>
      <c r="AX185" s="10" t="n"/>
      <c r="AY185" s="10" t="n"/>
      <c r="AZ185" s="10" t="n"/>
      <c r="BA185" s="10" t="n"/>
      <c r="BB185" s="10" t="n"/>
      <c r="BC185" s="10" t="n"/>
      <c r="BD185" s="11" t="n"/>
      <c r="BE185" s="10" t="n"/>
      <c r="BF185" s="10" t="n"/>
      <c r="BG185" s="10" t="n"/>
      <c r="BH185" s="10" t="n"/>
      <c r="BI185" s="10" t="n"/>
      <c r="BJ185" s="10" t="n"/>
      <c r="BK185" s="10" t="n"/>
      <c r="BL185" s="10" t="n"/>
      <c r="BM185" s="10" t="n"/>
    </row>
    <row r="186" ht="15.75" customHeight="1" s="218">
      <c r="A186" s="10" t="n"/>
      <c r="B186" s="10" t="n"/>
      <c r="C186" s="10" t="n"/>
      <c r="D186" s="10" t="n"/>
      <c r="E186" s="10" t="n"/>
      <c r="F186" s="10" t="n"/>
      <c r="G186" s="11" t="n"/>
      <c r="H186" s="10" t="n"/>
      <c r="I186" s="10" t="n"/>
      <c r="J186" s="10" t="n"/>
      <c r="K186" s="10" t="n"/>
      <c r="L186" s="10" t="n"/>
      <c r="M186" s="13" t="n"/>
      <c r="N186" s="13" t="n"/>
      <c r="O186" s="13" t="n"/>
      <c r="P186" s="13" t="n"/>
      <c r="Q186" s="10" t="n"/>
      <c r="R186" s="10" t="n"/>
      <c r="S186" s="10" t="n"/>
      <c r="T186" s="10" t="n"/>
      <c r="U186" s="10" t="n"/>
      <c r="V186" s="10" t="n"/>
      <c r="W186" s="10" t="n"/>
      <c r="X186" s="10" t="n"/>
      <c r="Y186" s="11" t="n"/>
      <c r="Z186" s="11" t="n"/>
      <c r="AA186" s="11" t="n"/>
      <c r="AB186" s="11" t="n"/>
      <c r="AC186" s="11" t="n"/>
      <c r="AD186" s="11" t="n"/>
      <c r="AE186" s="10" t="n"/>
      <c r="AF186" s="10" t="n"/>
      <c r="AG186" s="10" t="n"/>
      <c r="AH186" s="10" t="n"/>
      <c r="AI186" s="13" t="n"/>
      <c r="AJ186" s="13" t="n"/>
      <c r="AK186" s="13" t="n"/>
      <c r="AL186" s="13" t="n"/>
      <c r="AM186" s="13" t="n"/>
      <c r="AN186" s="13" t="n"/>
      <c r="AO186" s="13" t="n"/>
      <c r="AP186" s="14" t="n"/>
      <c r="AQ186" s="14" t="n"/>
      <c r="AR186" s="14" t="n"/>
      <c r="AS186" s="13" t="n"/>
      <c r="AT186" s="13" t="n"/>
      <c r="AU186" s="10" t="n"/>
      <c r="AV186" s="10" t="n"/>
      <c r="AW186" s="10" t="n"/>
      <c r="AX186" s="10" t="n"/>
      <c r="AY186" s="10" t="n"/>
      <c r="AZ186" s="10" t="n"/>
      <c r="BA186" s="10" t="n"/>
      <c r="BB186" s="10" t="n"/>
      <c r="BC186" s="10" t="n"/>
      <c r="BD186" s="11" t="n"/>
      <c r="BE186" s="10" t="n"/>
      <c r="BF186" s="10" t="n"/>
      <c r="BG186" s="10" t="n"/>
      <c r="BH186" s="10" t="n"/>
      <c r="BI186" s="10" t="n"/>
      <c r="BJ186" s="10" t="n"/>
      <c r="BK186" s="10" t="n"/>
      <c r="BL186" s="10" t="n"/>
      <c r="BM186" s="10" t="n"/>
    </row>
    <row r="187" ht="15.75" customHeight="1" s="218">
      <c r="A187" s="10" t="n"/>
      <c r="B187" s="10" t="n"/>
      <c r="C187" s="10" t="n"/>
      <c r="D187" s="10" t="n"/>
      <c r="E187" s="10" t="n"/>
      <c r="F187" s="10" t="n"/>
      <c r="G187" s="11" t="n"/>
      <c r="H187" s="10" t="n"/>
      <c r="I187" s="10" t="n"/>
      <c r="J187" s="10" t="n"/>
      <c r="K187" s="10" t="n"/>
      <c r="L187" s="10" t="n"/>
      <c r="M187" s="13" t="n"/>
      <c r="N187" s="13" t="n"/>
      <c r="O187" s="13" t="n"/>
      <c r="P187" s="13" t="n"/>
      <c r="Q187" s="10" t="n"/>
      <c r="R187" s="10" t="n"/>
      <c r="S187" s="10" t="n"/>
      <c r="T187" s="10" t="n"/>
      <c r="U187" s="10" t="n"/>
      <c r="V187" s="10" t="n"/>
      <c r="W187" s="10" t="n"/>
      <c r="X187" s="10" t="n"/>
      <c r="Y187" s="11" t="n"/>
      <c r="Z187" s="11" t="n"/>
      <c r="AA187" s="11" t="n"/>
      <c r="AB187" s="11" t="n"/>
      <c r="AC187" s="11" t="n"/>
      <c r="AD187" s="11" t="n"/>
      <c r="AE187" s="10" t="n"/>
      <c r="AF187" s="10" t="n"/>
      <c r="AG187" s="10" t="n"/>
      <c r="AH187" s="10" t="n"/>
      <c r="AI187" s="13" t="n"/>
      <c r="AJ187" s="13" t="n"/>
      <c r="AK187" s="13" t="n"/>
      <c r="AL187" s="13" t="n"/>
      <c r="AM187" s="13" t="n"/>
      <c r="AN187" s="13" t="n"/>
      <c r="AO187" s="13" t="n"/>
      <c r="AP187" s="14" t="n"/>
      <c r="AQ187" s="14" t="n"/>
      <c r="AR187" s="14" t="n"/>
      <c r="AS187" s="13" t="n"/>
      <c r="AT187" s="13" t="n"/>
      <c r="AU187" s="10" t="n"/>
      <c r="AV187" s="10" t="n"/>
      <c r="AW187" s="10" t="n"/>
      <c r="AX187" s="10" t="n"/>
      <c r="AY187" s="10" t="n"/>
      <c r="AZ187" s="10" t="n"/>
      <c r="BA187" s="10" t="n"/>
      <c r="BB187" s="10" t="n"/>
      <c r="BC187" s="10" t="n"/>
      <c r="BD187" s="11" t="n"/>
      <c r="BE187" s="10" t="n"/>
      <c r="BF187" s="10" t="n"/>
      <c r="BG187" s="10" t="n"/>
      <c r="BH187" s="10" t="n"/>
      <c r="BI187" s="10" t="n"/>
      <c r="BJ187" s="10" t="n"/>
      <c r="BK187" s="10" t="n"/>
      <c r="BL187" s="10" t="n"/>
      <c r="BM187" s="10" t="n"/>
    </row>
    <row r="188" ht="15.75" customHeight="1" s="218">
      <c r="A188" s="10" t="n"/>
      <c r="B188" s="10" t="n"/>
      <c r="C188" s="10" t="n"/>
      <c r="D188" s="10" t="n"/>
      <c r="E188" s="10" t="n"/>
      <c r="F188" s="10" t="n"/>
      <c r="G188" s="11" t="n"/>
      <c r="H188" s="10" t="n"/>
      <c r="I188" s="10" t="n"/>
      <c r="J188" s="10" t="n"/>
      <c r="K188" s="10" t="n"/>
      <c r="L188" s="10" t="n"/>
      <c r="M188" s="13" t="n"/>
      <c r="N188" s="13" t="n"/>
      <c r="O188" s="13" t="n"/>
      <c r="P188" s="13" t="n"/>
      <c r="Q188" s="10" t="n"/>
      <c r="R188" s="10" t="n"/>
      <c r="S188" s="10" t="n"/>
      <c r="T188" s="10" t="n"/>
      <c r="U188" s="10" t="n"/>
      <c r="V188" s="10" t="n"/>
      <c r="W188" s="10" t="n"/>
      <c r="X188" s="10" t="n"/>
      <c r="Y188" s="11" t="n"/>
      <c r="Z188" s="11" t="n"/>
      <c r="AA188" s="11" t="n"/>
      <c r="AB188" s="11" t="n"/>
      <c r="AC188" s="11" t="n"/>
      <c r="AD188" s="11" t="n"/>
      <c r="AE188" s="10" t="n"/>
      <c r="AF188" s="10" t="n"/>
      <c r="AG188" s="10" t="n"/>
      <c r="AH188" s="10" t="n"/>
      <c r="AI188" s="13" t="n"/>
      <c r="AJ188" s="13" t="n"/>
      <c r="AK188" s="13" t="n"/>
      <c r="AL188" s="13" t="n"/>
      <c r="AM188" s="13" t="n"/>
      <c r="AN188" s="13" t="n"/>
      <c r="AO188" s="13" t="n"/>
      <c r="AP188" s="14" t="n"/>
      <c r="AQ188" s="14" t="n"/>
      <c r="AR188" s="14" t="n"/>
      <c r="AS188" s="13" t="n"/>
      <c r="AT188" s="13" t="n"/>
      <c r="AU188" s="10" t="n"/>
      <c r="AV188" s="10" t="n"/>
      <c r="AW188" s="10" t="n"/>
      <c r="AX188" s="10" t="n"/>
      <c r="AY188" s="10" t="n"/>
      <c r="AZ188" s="10" t="n"/>
      <c r="BA188" s="10" t="n"/>
      <c r="BB188" s="10" t="n"/>
      <c r="BC188" s="10" t="n"/>
      <c r="BD188" s="11" t="n"/>
      <c r="BE188" s="10" t="n"/>
      <c r="BF188" s="10" t="n"/>
      <c r="BG188" s="10" t="n"/>
      <c r="BH188" s="10" t="n"/>
      <c r="BI188" s="10" t="n"/>
      <c r="BJ188" s="10" t="n"/>
      <c r="BK188" s="10" t="n"/>
      <c r="BL188" s="10" t="n"/>
      <c r="BM188" s="10" t="n"/>
    </row>
    <row r="189" ht="15.75" customHeight="1" s="218">
      <c r="A189" s="10" t="n"/>
      <c r="B189" s="10" t="n"/>
      <c r="C189" s="10" t="n"/>
      <c r="D189" s="10" t="n"/>
      <c r="E189" s="10" t="n"/>
      <c r="F189" s="10" t="n"/>
      <c r="G189" s="11" t="n"/>
      <c r="H189" s="10" t="n"/>
      <c r="I189" s="10" t="n"/>
      <c r="J189" s="10" t="n"/>
      <c r="K189" s="10" t="n"/>
      <c r="L189" s="10" t="n"/>
      <c r="M189" s="13" t="n"/>
      <c r="N189" s="13" t="n"/>
      <c r="O189" s="13" t="n"/>
      <c r="P189" s="13" t="n"/>
      <c r="Q189" s="10" t="n"/>
      <c r="R189" s="10" t="n"/>
      <c r="S189" s="10" t="n"/>
      <c r="T189" s="10" t="n"/>
      <c r="U189" s="10" t="n"/>
      <c r="V189" s="10" t="n"/>
      <c r="W189" s="10" t="n"/>
      <c r="X189" s="10" t="n"/>
      <c r="Y189" s="11" t="n"/>
      <c r="Z189" s="11" t="n"/>
      <c r="AA189" s="11" t="n"/>
      <c r="AB189" s="11" t="n"/>
      <c r="AC189" s="11" t="n"/>
      <c r="AD189" s="11" t="n"/>
      <c r="AE189" s="10" t="n"/>
      <c r="AF189" s="10" t="n"/>
      <c r="AG189" s="10" t="n"/>
      <c r="AH189" s="10" t="n"/>
      <c r="AI189" s="13" t="n"/>
      <c r="AJ189" s="13" t="n"/>
      <c r="AK189" s="13" t="n"/>
      <c r="AL189" s="13" t="n"/>
      <c r="AM189" s="13" t="n"/>
      <c r="AN189" s="13" t="n"/>
      <c r="AO189" s="13" t="n"/>
      <c r="AP189" s="14" t="n"/>
      <c r="AQ189" s="14" t="n"/>
      <c r="AR189" s="14" t="n"/>
      <c r="AS189" s="13" t="n"/>
      <c r="AT189" s="13" t="n"/>
      <c r="AU189" s="10" t="n"/>
      <c r="AV189" s="10" t="n"/>
      <c r="AW189" s="10" t="n"/>
      <c r="AX189" s="10" t="n"/>
      <c r="AY189" s="10" t="n"/>
      <c r="AZ189" s="10" t="n"/>
      <c r="BA189" s="10" t="n"/>
      <c r="BB189" s="10" t="n"/>
      <c r="BC189" s="10" t="n"/>
      <c r="BD189" s="11" t="n"/>
      <c r="BE189" s="10" t="n"/>
      <c r="BF189" s="10" t="n"/>
      <c r="BG189" s="10" t="n"/>
      <c r="BH189" s="10" t="n"/>
      <c r="BI189" s="10" t="n"/>
      <c r="BJ189" s="10" t="n"/>
      <c r="BK189" s="10" t="n"/>
      <c r="BL189" s="10" t="n"/>
      <c r="BM189" s="10" t="n"/>
    </row>
    <row r="190" ht="15.75" customHeight="1" s="218">
      <c r="A190" s="10" t="n"/>
      <c r="B190" s="10" t="n"/>
      <c r="C190" s="10" t="n"/>
      <c r="D190" s="10" t="n"/>
      <c r="E190" s="10" t="n"/>
      <c r="F190" s="10" t="n"/>
      <c r="G190" s="11" t="n"/>
      <c r="H190" s="10" t="n"/>
      <c r="I190" s="10" t="n"/>
      <c r="J190" s="10" t="n"/>
      <c r="K190" s="10" t="n"/>
      <c r="L190" s="10" t="n"/>
      <c r="M190" s="13" t="n"/>
      <c r="N190" s="13" t="n"/>
      <c r="O190" s="13" t="n"/>
      <c r="P190" s="13" t="n"/>
      <c r="Q190" s="10" t="n"/>
      <c r="R190" s="10" t="n"/>
      <c r="S190" s="10" t="n"/>
      <c r="T190" s="10" t="n"/>
      <c r="U190" s="10" t="n"/>
      <c r="V190" s="10" t="n"/>
      <c r="W190" s="10" t="n"/>
      <c r="X190" s="10" t="n"/>
      <c r="Y190" s="11" t="n"/>
      <c r="Z190" s="11" t="n"/>
      <c r="AA190" s="11" t="n"/>
      <c r="AB190" s="11" t="n"/>
      <c r="AC190" s="11" t="n"/>
      <c r="AD190" s="11" t="n"/>
      <c r="AE190" s="10" t="n"/>
      <c r="AF190" s="10" t="n"/>
      <c r="AG190" s="10" t="n"/>
      <c r="AH190" s="10" t="n"/>
      <c r="AI190" s="13" t="n"/>
      <c r="AJ190" s="13" t="n"/>
      <c r="AK190" s="13" t="n"/>
      <c r="AL190" s="13" t="n"/>
      <c r="AM190" s="13" t="n"/>
      <c r="AN190" s="13" t="n"/>
      <c r="AO190" s="13" t="n"/>
      <c r="AP190" s="14" t="n"/>
      <c r="AQ190" s="14" t="n"/>
      <c r="AR190" s="14" t="n"/>
      <c r="AS190" s="13" t="n"/>
      <c r="AT190" s="13" t="n"/>
      <c r="AU190" s="10" t="n"/>
      <c r="AV190" s="10" t="n"/>
      <c r="AW190" s="10" t="n"/>
      <c r="AX190" s="10" t="n"/>
      <c r="AY190" s="10" t="n"/>
      <c r="AZ190" s="10" t="n"/>
      <c r="BA190" s="10" t="n"/>
      <c r="BB190" s="10" t="n"/>
      <c r="BC190" s="10" t="n"/>
      <c r="BD190" s="11" t="n"/>
      <c r="BE190" s="10" t="n"/>
      <c r="BF190" s="10" t="n"/>
      <c r="BG190" s="10" t="n"/>
      <c r="BH190" s="10" t="n"/>
      <c r="BI190" s="10" t="n"/>
      <c r="BJ190" s="10" t="n"/>
      <c r="BK190" s="10" t="n"/>
      <c r="BL190" s="10" t="n"/>
      <c r="BM190" s="10" t="n"/>
    </row>
    <row r="191" ht="15.75" customHeight="1" s="218">
      <c r="A191" s="10" t="n"/>
      <c r="B191" s="10" t="n"/>
      <c r="C191" s="10" t="n"/>
      <c r="D191" s="10" t="n"/>
      <c r="E191" s="10" t="n"/>
      <c r="F191" s="10" t="n"/>
      <c r="G191" s="11" t="n"/>
      <c r="H191" s="10" t="n"/>
      <c r="I191" s="10" t="n"/>
      <c r="J191" s="10" t="n"/>
      <c r="K191" s="10" t="n"/>
      <c r="L191" s="10" t="n"/>
      <c r="M191" s="13" t="n"/>
      <c r="N191" s="13" t="n"/>
      <c r="O191" s="13" t="n"/>
      <c r="P191" s="13" t="n"/>
      <c r="Q191" s="10" t="n"/>
      <c r="R191" s="10" t="n"/>
      <c r="S191" s="10" t="n"/>
      <c r="T191" s="10" t="n"/>
      <c r="U191" s="10" t="n"/>
      <c r="V191" s="10" t="n"/>
      <c r="W191" s="10" t="n"/>
      <c r="X191" s="10" t="n"/>
      <c r="Y191" s="11" t="n"/>
      <c r="Z191" s="11" t="n"/>
      <c r="AA191" s="11" t="n"/>
      <c r="AB191" s="11" t="n"/>
      <c r="AC191" s="11" t="n"/>
      <c r="AD191" s="11" t="n"/>
      <c r="AE191" s="10" t="n"/>
      <c r="AF191" s="10" t="n"/>
      <c r="AG191" s="10" t="n"/>
      <c r="AH191" s="10" t="n"/>
      <c r="AI191" s="13" t="n"/>
      <c r="AJ191" s="13" t="n"/>
      <c r="AK191" s="13" t="n"/>
      <c r="AL191" s="13" t="n"/>
      <c r="AM191" s="13" t="n"/>
      <c r="AN191" s="13" t="n"/>
      <c r="AO191" s="13" t="n"/>
      <c r="AP191" s="14" t="n"/>
      <c r="AQ191" s="14" t="n"/>
      <c r="AR191" s="14" t="n"/>
      <c r="AS191" s="13" t="n"/>
      <c r="AT191" s="13" t="n"/>
      <c r="AU191" s="10" t="n"/>
      <c r="AV191" s="10" t="n"/>
      <c r="AW191" s="10" t="n"/>
      <c r="AX191" s="10" t="n"/>
      <c r="AY191" s="10" t="n"/>
      <c r="AZ191" s="10" t="n"/>
      <c r="BA191" s="10" t="n"/>
      <c r="BB191" s="10" t="n"/>
      <c r="BC191" s="10" t="n"/>
      <c r="BD191" s="11" t="n"/>
      <c r="BE191" s="10" t="n"/>
      <c r="BF191" s="10" t="n"/>
      <c r="BG191" s="10" t="n"/>
      <c r="BH191" s="10" t="n"/>
      <c r="BI191" s="10" t="n"/>
      <c r="BJ191" s="10" t="n"/>
      <c r="BK191" s="10" t="n"/>
      <c r="BL191" s="10" t="n"/>
      <c r="BM191" s="10" t="n"/>
    </row>
    <row r="192" ht="15.75" customHeight="1" s="218">
      <c r="A192" s="10" t="n"/>
      <c r="B192" s="10" t="n"/>
      <c r="C192" s="10" t="n"/>
      <c r="D192" s="10" t="n"/>
      <c r="E192" s="10" t="n"/>
      <c r="F192" s="10" t="n"/>
      <c r="G192" s="11" t="n"/>
      <c r="H192" s="10" t="n"/>
      <c r="I192" s="10" t="n"/>
      <c r="J192" s="10" t="n"/>
      <c r="K192" s="10" t="n"/>
      <c r="L192" s="10" t="n"/>
      <c r="M192" s="13" t="n"/>
      <c r="N192" s="13" t="n"/>
      <c r="O192" s="13" t="n"/>
      <c r="P192" s="13" t="n"/>
      <c r="Q192" s="10" t="n"/>
      <c r="R192" s="10" t="n"/>
      <c r="S192" s="10" t="n"/>
      <c r="T192" s="10" t="n"/>
      <c r="U192" s="10" t="n"/>
      <c r="V192" s="10" t="n"/>
      <c r="W192" s="10" t="n"/>
      <c r="X192" s="10" t="n"/>
      <c r="Y192" s="11" t="n"/>
      <c r="Z192" s="11" t="n"/>
      <c r="AA192" s="11" t="n"/>
      <c r="AB192" s="11" t="n"/>
      <c r="AC192" s="11" t="n"/>
      <c r="AD192" s="11" t="n"/>
      <c r="AE192" s="10" t="n"/>
      <c r="AF192" s="10" t="n"/>
      <c r="AG192" s="10" t="n"/>
      <c r="AH192" s="10" t="n"/>
      <c r="AI192" s="13" t="n"/>
      <c r="AJ192" s="13" t="n"/>
      <c r="AK192" s="13" t="n"/>
      <c r="AL192" s="13" t="n"/>
      <c r="AM192" s="13" t="n"/>
      <c r="AN192" s="13" t="n"/>
      <c r="AO192" s="13" t="n"/>
      <c r="AP192" s="14" t="n"/>
      <c r="AQ192" s="14" t="n"/>
      <c r="AR192" s="14" t="n"/>
      <c r="AS192" s="13" t="n"/>
      <c r="AT192" s="13" t="n"/>
      <c r="AU192" s="10" t="n"/>
      <c r="AV192" s="10" t="n"/>
      <c r="AW192" s="10" t="n"/>
      <c r="AX192" s="10" t="n"/>
      <c r="AY192" s="10" t="n"/>
      <c r="AZ192" s="10" t="n"/>
      <c r="BA192" s="10" t="n"/>
      <c r="BB192" s="10" t="n"/>
      <c r="BC192" s="10" t="n"/>
      <c r="BD192" s="11" t="n"/>
      <c r="BE192" s="10" t="n"/>
      <c r="BF192" s="10" t="n"/>
      <c r="BG192" s="10" t="n"/>
      <c r="BH192" s="10" t="n"/>
      <c r="BI192" s="10" t="n"/>
      <c r="BJ192" s="10" t="n"/>
      <c r="BK192" s="10" t="n"/>
      <c r="BL192" s="10" t="n"/>
      <c r="BM192" s="10" t="n"/>
    </row>
    <row r="193" ht="15.75" customHeight="1" s="218">
      <c r="A193" s="10" t="n"/>
      <c r="B193" s="10" t="n"/>
      <c r="C193" s="10" t="n"/>
      <c r="D193" s="10" t="n"/>
      <c r="E193" s="10" t="n"/>
      <c r="F193" s="10" t="n"/>
      <c r="G193" s="11" t="n"/>
      <c r="H193" s="10" t="n"/>
      <c r="I193" s="10" t="n"/>
      <c r="J193" s="10" t="n"/>
      <c r="K193" s="10" t="n"/>
      <c r="L193" s="10" t="n"/>
      <c r="M193" s="13" t="n"/>
      <c r="N193" s="13" t="n"/>
      <c r="O193" s="13" t="n"/>
      <c r="P193" s="13" t="n"/>
      <c r="Q193" s="10" t="n"/>
      <c r="R193" s="10" t="n"/>
      <c r="S193" s="10" t="n"/>
      <c r="T193" s="10" t="n"/>
      <c r="U193" s="10" t="n"/>
      <c r="V193" s="10" t="n"/>
      <c r="W193" s="10" t="n"/>
      <c r="X193" s="10" t="n"/>
      <c r="Y193" s="11" t="n"/>
      <c r="Z193" s="11" t="n"/>
      <c r="AA193" s="11" t="n"/>
      <c r="AB193" s="11" t="n"/>
      <c r="AC193" s="11" t="n"/>
      <c r="AD193" s="11" t="n"/>
      <c r="AE193" s="10" t="n"/>
      <c r="AF193" s="10" t="n"/>
      <c r="AG193" s="10" t="n"/>
      <c r="AH193" s="10" t="n"/>
      <c r="AI193" s="13" t="n"/>
      <c r="AJ193" s="13" t="n"/>
      <c r="AK193" s="13" t="n"/>
      <c r="AL193" s="13" t="n"/>
      <c r="AM193" s="13" t="n"/>
      <c r="AN193" s="13" t="n"/>
      <c r="AO193" s="13" t="n"/>
      <c r="AP193" s="14" t="n"/>
      <c r="AQ193" s="14" t="n"/>
      <c r="AR193" s="14" t="n"/>
      <c r="AS193" s="13" t="n"/>
      <c r="AT193" s="13" t="n"/>
      <c r="AU193" s="10" t="n"/>
      <c r="AV193" s="10" t="n"/>
      <c r="AW193" s="10" t="n"/>
      <c r="AX193" s="10" t="n"/>
      <c r="AY193" s="10" t="n"/>
      <c r="AZ193" s="10" t="n"/>
      <c r="BA193" s="10" t="n"/>
      <c r="BB193" s="10" t="n"/>
      <c r="BC193" s="10" t="n"/>
      <c r="BD193" s="11" t="n"/>
      <c r="BE193" s="10" t="n"/>
      <c r="BF193" s="10" t="n"/>
      <c r="BG193" s="10" t="n"/>
      <c r="BH193" s="10" t="n"/>
      <c r="BI193" s="10" t="n"/>
      <c r="BJ193" s="10" t="n"/>
      <c r="BK193" s="10" t="n"/>
      <c r="BL193" s="10" t="n"/>
      <c r="BM193" s="10" t="n"/>
    </row>
    <row r="194" ht="15.75" customHeight="1" s="218">
      <c r="A194" s="10" t="n"/>
      <c r="B194" s="10" t="n"/>
      <c r="C194" s="10" t="n"/>
      <c r="D194" s="10" t="n"/>
      <c r="E194" s="10" t="n"/>
      <c r="F194" s="10" t="n"/>
      <c r="G194" s="11" t="n"/>
      <c r="H194" s="10" t="n"/>
      <c r="I194" s="10" t="n"/>
      <c r="J194" s="10" t="n"/>
      <c r="K194" s="10" t="n"/>
      <c r="L194" s="10" t="n"/>
      <c r="M194" s="13" t="n"/>
      <c r="N194" s="13" t="n"/>
      <c r="O194" s="13" t="n"/>
      <c r="P194" s="13" t="n"/>
      <c r="Q194" s="10" t="n"/>
      <c r="R194" s="10" t="n"/>
      <c r="S194" s="10" t="n"/>
      <c r="T194" s="10" t="n"/>
      <c r="U194" s="10" t="n"/>
      <c r="V194" s="10" t="n"/>
      <c r="W194" s="10" t="n"/>
      <c r="X194" s="10" t="n"/>
      <c r="Y194" s="11" t="n"/>
      <c r="Z194" s="11" t="n"/>
      <c r="AA194" s="11" t="n"/>
      <c r="AB194" s="11" t="n"/>
      <c r="AC194" s="11" t="n"/>
      <c r="AD194" s="11" t="n"/>
      <c r="AE194" s="10" t="n"/>
      <c r="AF194" s="10" t="n"/>
      <c r="AG194" s="10" t="n"/>
      <c r="AH194" s="10" t="n"/>
      <c r="AI194" s="13" t="n"/>
      <c r="AJ194" s="13" t="n"/>
      <c r="AK194" s="13" t="n"/>
      <c r="AL194" s="13" t="n"/>
      <c r="AM194" s="13" t="n"/>
      <c r="AN194" s="13" t="n"/>
      <c r="AO194" s="13" t="n"/>
      <c r="AP194" s="14" t="n"/>
      <c r="AQ194" s="14" t="n"/>
      <c r="AR194" s="14" t="n"/>
      <c r="AS194" s="13" t="n"/>
      <c r="AT194" s="13" t="n"/>
      <c r="AU194" s="10" t="n"/>
      <c r="AV194" s="10" t="n"/>
      <c r="AW194" s="10" t="n"/>
      <c r="AX194" s="10" t="n"/>
      <c r="AY194" s="10" t="n"/>
      <c r="AZ194" s="10" t="n"/>
      <c r="BA194" s="10" t="n"/>
      <c r="BB194" s="10" t="n"/>
      <c r="BC194" s="10" t="n"/>
      <c r="BD194" s="11" t="n"/>
      <c r="BE194" s="10" t="n"/>
      <c r="BF194" s="10" t="n"/>
      <c r="BG194" s="10" t="n"/>
      <c r="BH194" s="10" t="n"/>
      <c r="BI194" s="10" t="n"/>
      <c r="BJ194" s="10" t="n"/>
      <c r="BK194" s="10" t="n"/>
      <c r="BL194" s="10" t="n"/>
      <c r="BM194" s="10" t="n"/>
    </row>
    <row r="195" ht="15.75" customHeight="1" s="218">
      <c r="A195" s="10" t="n"/>
      <c r="B195" s="10" t="n"/>
      <c r="C195" s="10" t="n"/>
      <c r="D195" s="10" t="n"/>
      <c r="E195" s="10" t="n"/>
      <c r="F195" s="10" t="n"/>
      <c r="G195" s="11" t="n"/>
      <c r="H195" s="10" t="n"/>
      <c r="I195" s="10" t="n"/>
      <c r="J195" s="10" t="n"/>
      <c r="K195" s="10" t="n"/>
      <c r="L195" s="10" t="n"/>
      <c r="M195" s="13" t="n"/>
      <c r="N195" s="13" t="n"/>
      <c r="O195" s="13" t="n"/>
      <c r="P195" s="13" t="n"/>
      <c r="Q195" s="10" t="n"/>
      <c r="R195" s="10" t="n"/>
      <c r="S195" s="10" t="n"/>
      <c r="T195" s="10" t="n"/>
      <c r="U195" s="10" t="n"/>
      <c r="V195" s="10" t="n"/>
      <c r="W195" s="10" t="n"/>
      <c r="X195" s="10" t="n"/>
      <c r="Y195" s="11" t="n"/>
      <c r="Z195" s="11" t="n"/>
      <c r="AA195" s="11" t="n"/>
      <c r="AB195" s="11" t="n"/>
      <c r="AC195" s="11" t="n"/>
      <c r="AD195" s="11" t="n"/>
      <c r="AE195" s="10" t="n"/>
      <c r="AF195" s="10" t="n"/>
      <c r="AG195" s="10" t="n"/>
      <c r="AH195" s="10" t="n"/>
      <c r="AI195" s="13" t="n"/>
      <c r="AJ195" s="13" t="n"/>
      <c r="AK195" s="13" t="n"/>
      <c r="AL195" s="13" t="n"/>
      <c r="AM195" s="13" t="n"/>
      <c r="AN195" s="13" t="n"/>
      <c r="AO195" s="13" t="n"/>
      <c r="AP195" s="14" t="n"/>
      <c r="AQ195" s="14" t="n"/>
      <c r="AR195" s="14" t="n"/>
      <c r="AS195" s="13" t="n"/>
      <c r="AT195" s="13" t="n"/>
      <c r="AU195" s="10" t="n"/>
      <c r="AV195" s="10" t="n"/>
      <c r="AW195" s="10" t="n"/>
      <c r="AX195" s="10" t="n"/>
      <c r="AY195" s="10" t="n"/>
      <c r="AZ195" s="10" t="n"/>
      <c r="BA195" s="10" t="n"/>
      <c r="BB195" s="10" t="n"/>
      <c r="BC195" s="10" t="n"/>
      <c r="BD195" s="11" t="n"/>
      <c r="BE195" s="10" t="n"/>
      <c r="BF195" s="10" t="n"/>
      <c r="BG195" s="10" t="n"/>
      <c r="BH195" s="10" t="n"/>
      <c r="BI195" s="10" t="n"/>
      <c r="BJ195" s="10" t="n"/>
      <c r="BK195" s="10" t="n"/>
      <c r="BL195" s="10" t="n"/>
      <c r="BM195" s="10" t="n"/>
    </row>
    <row r="196" ht="15.75" customHeight="1" s="218">
      <c r="A196" s="10" t="n"/>
      <c r="B196" s="10" t="n"/>
      <c r="C196" s="10" t="n"/>
      <c r="D196" s="10" t="n"/>
      <c r="E196" s="10" t="n"/>
      <c r="F196" s="10" t="n"/>
      <c r="G196" s="11" t="n"/>
      <c r="H196" s="10" t="n"/>
      <c r="I196" s="10" t="n"/>
      <c r="J196" s="10" t="n"/>
      <c r="K196" s="10" t="n"/>
      <c r="L196" s="10" t="n"/>
      <c r="M196" s="13" t="n"/>
      <c r="N196" s="13" t="n"/>
      <c r="O196" s="13" t="n"/>
      <c r="P196" s="13" t="n"/>
      <c r="Q196" s="10" t="n"/>
      <c r="R196" s="10" t="n"/>
      <c r="S196" s="10" t="n"/>
      <c r="T196" s="10" t="n"/>
      <c r="U196" s="10" t="n"/>
      <c r="V196" s="10" t="n"/>
      <c r="W196" s="10" t="n"/>
      <c r="X196" s="10" t="n"/>
      <c r="Y196" s="11" t="n"/>
      <c r="Z196" s="11" t="n"/>
      <c r="AA196" s="11" t="n"/>
      <c r="AB196" s="11" t="n"/>
      <c r="AC196" s="11" t="n"/>
      <c r="AD196" s="11" t="n"/>
      <c r="AE196" s="10" t="n"/>
      <c r="AF196" s="10" t="n"/>
      <c r="AG196" s="10" t="n"/>
      <c r="AH196" s="10" t="n"/>
      <c r="AI196" s="13" t="n"/>
      <c r="AJ196" s="13" t="n"/>
      <c r="AK196" s="13" t="n"/>
      <c r="AL196" s="13" t="n"/>
      <c r="AM196" s="13" t="n"/>
      <c r="AN196" s="13" t="n"/>
      <c r="AO196" s="13" t="n"/>
      <c r="AP196" s="14" t="n"/>
      <c r="AQ196" s="14" t="n"/>
      <c r="AR196" s="14" t="n"/>
      <c r="AS196" s="13" t="n"/>
      <c r="AT196" s="13" t="n"/>
      <c r="AU196" s="10" t="n"/>
      <c r="AV196" s="10" t="n"/>
      <c r="AW196" s="10" t="n"/>
      <c r="AX196" s="10" t="n"/>
      <c r="AY196" s="10" t="n"/>
      <c r="AZ196" s="10" t="n"/>
      <c r="BA196" s="10" t="n"/>
      <c r="BB196" s="10" t="n"/>
      <c r="BC196" s="10" t="n"/>
      <c r="BD196" s="11" t="n"/>
      <c r="BE196" s="10" t="n"/>
      <c r="BF196" s="10" t="n"/>
      <c r="BG196" s="10" t="n"/>
      <c r="BH196" s="10" t="n"/>
      <c r="BI196" s="10" t="n"/>
      <c r="BJ196" s="10" t="n"/>
      <c r="BK196" s="10" t="n"/>
      <c r="BL196" s="10" t="n"/>
      <c r="BM196" s="10" t="n"/>
    </row>
    <row r="197" ht="15.75" customHeight="1" s="218">
      <c r="A197" s="10" t="n"/>
      <c r="B197" s="10" t="n"/>
      <c r="C197" s="10" t="n"/>
      <c r="D197" s="10" t="n"/>
      <c r="E197" s="10" t="n"/>
      <c r="F197" s="10" t="n"/>
      <c r="G197" s="11" t="n"/>
      <c r="H197" s="10" t="n"/>
      <c r="I197" s="10" t="n"/>
      <c r="J197" s="10" t="n"/>
      <c r="K197" s="10" t="n"/>
      <c r="L197" s="10" t="n"/>
      <c r="M197" s="13" t="n"/>
      <c r="N197" s="13" t="n"/>
      <c r="O197" s="13" t="n"/>
      <c r="P197" s="13" t="n"/>
      <c r="Q197" s="10" t="n"/>
      <c r="R197" s="10" t="n"/>
      <c r="S197" s="10" t="n"/>
      <c r="T197" s="10" t="n"/>
      <c r="U197" s="10" t="n"/>
      <c r="V197" s="10" t="n"/>
      <c r="W197" s="10" t="n"/>
      <c r="X197" s="10" t="n"/>
      <c r="Y197" s="11" t="n"/>
      <c r="Z197" s="11" t="n"/>
      <c r="AA197" s="11" t="n"/>
      <c r="AB197" s="11" t="n"/>
      <c r="AC197" s="11" t="n"/>
      <c r="AD197" s="11" t="n"/>
      <c r="AE197" s="10" t="n"/>
      <c r="AF197" s="10" t="n"/>
      <c r="AG197" s="10" t="n"/>
      <c r="AH197" s="10" t="n"/>
      <c r="AI197" s="13" t="n"/>
      <c r="AJ197" s="13" t="n"/>
      <c r="AK197" s="13" t="n"/>
      <c r="AL197" s="13" t="n"/>
      <c r="AM197" s="13" t="n"/>
      <c r="AN197" s="13" t="n"/>
      <c r="AO197" s="13" t="n"/>
      <c r="AP197" s="14" t="n"/>
      <c r="AQ197" s="14" t="n"/>
      <c r="AR197" s="14" t="n"/>
      <c r="AS197" s="13" t="n"/>
      <c r="AT197" s="13" t="n"/>
      <c r="AU197" s="10" t="n"/>
      <c r="AV197" s="10" t="n"/>
      <c r="AW197" s="10" t="n"/>
      <c r="AX197" s="10" t="n"/>
      <c r="AY197" s="10" t="n"/>
      <c r="AZ197" s="10" t="n"/>
      <c r="BA197" s="10" t="n"/>
      <c r="BB197" s="10" t="n"/>
      <c r="BC197" s="10" t="n"/>
      <c r="BD197" s="11" t="n"/>
      <c r="BE197" s="10" t="n"/>
      <c r="BF197" s="10" t="n"/>
      <c r="BG197" s="10" t="n"/>
      <c r="BH197" s="10" t="n"/>
      <c r="BI197" s="10" t="n"/>
      <c r="BJ197" s="10" t="n"/>
      <c r="BK197" s="10" t="n"/>
      <c r="BL197" s="10" t="n"/>
      <c r="BM197" s="10" t="n"/>
    </row>
    <row r="198" ht="15.75" customHeight="1" s="218">
      <c r="A198" s="10" t="n"/>
      <c r="B198" s="10" t="n"/>
      <c r="C198" s="10" t="n"/>
      <c r="D198" s="10" t="n"/>
      <c r="E198" s="10" t="n"/>
      <c r="F198" s="10" t="n"/>
      <c r="G198" s="11" t="n"/>
      <c r="H198" s="10" t="n"/>
      <c r="I198" s="10" t="n"/>
      <c r="J198" s="10" t="n"/>
      <c r="K198" s="10" t="n"/>
      <c r="L198" s="10" t="n"/>
      <c r="M198" s="13" t="n"/>
      <c r="N198" s="13" t="n"/>
      <c r="O198" s="13" t="n"/>
      <c r="P198" s="13" t="n"/>
      <c r="Q198" s="10" t="n"/>
      <c r="R198" s="10" t="n"/>
      <c r="S198" s="10" t="n"/>
      <c r="T198" s="10" t="n"/>
      <c r="U198" s="10" t="n"/>
      <c r="V198" s="10" t="n"/>
      <c r="W198" s="10" t="n"/>
      <c r="X198" s="10" t="n"/>
      <c r="Y198" s="11" t="n"/>
      <c r="Z198" s="11" t="n"/>
      <c r="AA198" s="11" t="n"/>
      <c r="AB198" s="11" t="n"/>
      <c r="AC198" s="11" t="n"/>
      <c r="AD198" s="11" t="n"/>
      <c r="AE198" s="10" t="n"/>
      <c r="AF198" s="10" t="n"/>
      <c r="AG198" s="10" t="n"/>
      <c r="AH198" s="10" t="n"/>
      <c r="AI198" s="13" t="n"/>
      <c r="AJ198" s="13" t="n"/>
      <c r="AK198" s="13" t="n"/>
      <c r="AL198" s="13" t="n"/>
      <c r="AM198" s="13" t="n"/>
      <c r="AN198" s="13" t="n"/>
      <c r="AO198" s="13" t="n"/>
      <c r="AP198" s="14" t="n"/>
      <c r="AQ198" s="14" t="n"/>
      <c r="AR198" s="14" t="n"/>
      <c r="AS198" s="13" t="n"/>
      <c r="AT198" s="13" t="n"/>
      <c r="AU198" s="10" t="n"/>
      <c r="AV198" s="10" t="n"/>
      <c r="AW198" s="10" t="n"/>
      <c r="AX198" s="10" t="n"/>
      <c r="AY198" s="10" t="n"/>
      <c r="AZ198" s="10" t="n"/>
      <c r="BA198" s="10" t="n"/>
      <c r="BB198" s="10" t="n"/>
      <c r="BC198" s="10" t="n"/>
      <c r="BD198" s="11" t="n"/>
      <c r="BE198" s="10" t="n"/>
      <c r="BF198" s="10" t="n"/>
      <c r="BG198" s="10" t="n"/>
      <c r="BH198" s="10" t="n"/>
      <c r="BI198" s="10" t="n"/>
      <c r="BJ198" s="10" t="n"/>
      <c r="BK198" s="10" t="n"/>
      <c r="BL198" s="10" t="n"/>
      <c r="BM198" s="10" t="n"/>
    </row>
    <row r="199" ht="15.75" customHeight="1" s="218">
      <c r="A199" s="10" t="n"/>
      <c r="B199" s="10" t="n"/>
      <c r="C199" s="10" t="n"/>
      <c r="D199" s="10" t="n"/>
      <c r="E199" s="10" t="n"/>
      <c r="F199" s="10" t="n"/>
      <c r="G199" s="11" t="n"/>
      <c r="H199" s="10" t="n"/>
      <c r="I199" s="10" t="n"/>
      <c r="J199" s="10" t="n"/>
      <c r="K199" s="10" t="n"/>
      <c r="L199" s="10" t="n"/>
      <c r="M199" s="13" t="n"/>
      <c r="N199" s="13" t="n"/>
      <c r="O199" s="13" t="n"/>
      <c r="P199" s="13" t="n"/>
      <c r="Q199" s="10" t="n"/>
      <c r="R199" s="10" t="n"/>
      <c r="S199" s="10" t="n"/>
      <c r="T199" s="10" t="n"/>
      <c r="U199" s="10" t="n"/>
      <c r="V199" s="10" t="n"/>
      <c r="W199" s="10" t="n"/>
      <c r="X199" s="10" t="n"/>
      <c r="Y199" s="11" t="n"/>
      <c r="Z199" s="11" t="n"/>
      <c r="AA199" s="11" t="n"/>
      <c r="AB199" s="11" t="n"/>
      <c r="AC199" s="11" t="n"/>
      <c r="AD199" s="11" t="n"/>
      <c r="AE199" s="10" t="n"/>
      <c r="AF199" s="10" t="n"/>
      <c r="AG199" s="10" t="n"/>
      <c r="AH199" s="10" t="n"/>
      <c r="AI199" s="13" t="n"/>
      <c r="AJ199" s="13" t="n"/>
      <c r="AK199" s="13" t="n"/>
      <c r="AL199" s="13" t="n"/>
      <c r="AM199" s="13" t="n"/>
      <c r="AN199" s="13" t="n"/>
      <c r="AO199" s="13" t="n"/>
      <c r="AP199" s="14" t="n"/>
      <c r="AQ199" s="14" t="n"/>
      <c r="AR199" s="14" t="n"/>
      <c r="AS199" s="13" t="n"/>
      <c r="AT199" s="13" t="n"/>
      <c r="AU199" s="10" t="n"/>
      <c r="AV199" s="10" t="n"/>
      <c r="AW199" s="10" t="n"/>
      <c r="AX199" s="10" t="n"/>
      <c r="AY199" s="10" t="n"/>
      <c r="AZ199" s="10" t="n"/>
      <c r="BA199" s="10" t="n"/>
      <c r="BB199" s="10" t="n"/>
      <c r="BC199" s="10" t="n"/>
      <c r="BD199" s="11" t="n"/>
      <c r="BE199" s="10" t="n"/>
      <c r="BF199" s="10" t="n"/>
      <c r="BG199" s="10" t="n"/>
      <c r="BH199" s="10" t="n"/>
      <c r="BI199" s="10" t="n"/>
      <c r="BJ199" s="10" t="n"/>
      <c r="BK199" s="10" t="n"/>
      <c r="BL199" s="10" t="n"/>
      <c r="BM199" s="10" t="n"/>
    </row>
    <row r="200" ht="15.75" customHeight="1" s="218">
      <c r="A200" s="10" t="n"/>
      <c r="B200" s="10" t="n"/>
      <c r="C200" s="10" t="n"/>
      <c r="D200" s="10" t="n"/>
      <c r="E200" s="10" t="n"/>
      <c r="F200" s="10" t="n"/>
      <c r="G200" s="11" t="n"/>
      <c r="H200" s="10" t="n"/>
      <c r="I200" s="10" t="n"/>
      <c r="J200" s="10" t="n"/>
      <c r="K200" s="10" t="n"/>
      <c r="L200" s="10" t="n"/>
      <c r="M200" s="13" t="n"/>
      <c r="N200" s="13" t="n"/>
      <c r="O200" s="13" t="n"/>
      <c r="P200" s="13" t="n"/>
      <c r="Q200" s="10" t="n"/>
      <c r="R200" s="10" t="n"/>
      <c r="S200" s="10" t="n"/>
      <c r="T200" s="10" t="n"/>
      <c r="U200" s="10" t="n"/>
      <c r="V200" s="10" t="n"/>
      <c r="W200" s="10" t="n"/>
      <c r="X200" s="10" t="n"/>
      <c r="Y200" s="11" t="n"/>
      <c r="Z200" s="11" t="n"/>
      <c r="AA200" s="11" t="n"/>
      <c r="AB200" s="11" t="n"/>
      <c r="AC200" s="11" t="n"/>
      <c r="AD200" s="11" t="n"/>
      <c r="AE200" s="10" t="n"/>
      <c r="AF200" s="10" t="n"/>
      <c r="AG200" s="10" t="n"/>
      <c r="AH200" s="10" t="n"/>
      <c r="AI200" s="13" t="n"/>
      <c r="AJ200" s="13" t="n"/>
      <c r="AK200" s="13" t="n"/>
      <c r="AL200" s="13" t="n"/>
      <c r="AM200" s="13" t="n"/>
      <c r="AN200" s="13" t="n"/>
      <c r="AO200" s="13" t="n"/>
      <c r="AP200" s="14" t="n"/>
      <c r="AQ200" s="14" t="n"/>
      <c r="AR200" s="14" t="n"/>
      <c r="AS200" s="13" t="n"/>
      <c r="AT200" s="13" t="n"/>
      <c r="AU200" s="10" t="n"/>
      <c r="AV200" s="10" t="n"/>
      <c r="AW200" s="10" t="n"/>
      <c r="AX200" s="10" t="n"/>
      <c r="AY200" s="10" t="n"/>
      <c r="AZ200" s="10" t="n"/>
      <c r="BA200" s="10" t="n"/>
      <c r="BB200" s="10" t="n"/>
      <c r="BC200" s="10" t="n"/>
      <c r="BD200" s="11" t="n"/>
      <c r="BE200" s="10" t="n"/>
      <c r="BF200" s="10" t="n"/>
      <c r="BG200" s="10" t="n"/>
      <c r="BH200" s="10" t="n"/>
      <c r="BI200" s="10" t="n"/>
      <c r="BJ200" s="10" t="n"/>
      <c r="BK200" s="10" t="n"/>
      <c r="BL200" s="10" t="n"/>
      <c r="BM200" s="10" t="n"/>
    </row>
    <row r="201" ht="15.75" customHeight="1" s="218">
      <c r="A201" s="10" t="n"/>
      <c r="B201" s="10" t="n"/>
      <c r="C201" s="10" t="n"/>
      <c r="D201" s="10" t="n"/>
      <c r="E201" s="10" t="n"/>
      <c r="F201" s="10" t="n"/>
      <c r="G201" s="11" t="n"/>
      <c r="H201" s="10" t="n"/>
      <c r="I201" s="10" t="n"/>
      <c r="J201" s="10" t="n"/>
      <c r="K201" s="10" t="n"/>
      <c r="L201" s="10" t="n"/>
      <c r="M201" s="13" t="n"/>
      <c r="N201" s="13" t="n"/>
      <c r="O201" s="13" t="n"/>
      <c r="P201" s="13" t="n"/>
      <c r="Q201" s="10" t="n"/>
      <c r="R201" s="10" t="n"/>
      <c r="S201" s="10" t="n"/>
      <c r="T201" s="10" t="n"/>
      <c r="U201" s="10" t="n"/>
      <c r="V201" s="10" t="n"/>
      <c r="W201" s="10" t="n"/>
      <c r="X201" s="10" t="n"/>
      <c r="Y201" s="11" t="n"/>
      <c r="Z201" s="11" t="n"/>
      <c r="AA201" s="11" t="n"/>
      <c r="AB201" s="11" t="n"/>
      <c r="AC201" s="11" t="n"/>
      <c r="AD201" s="11" t="n"/>
      <c r="AE201" s="10" t="n"/>
      <c r="AF201" s="10" t="n"/>
      <c r="AG201" s="10" t="n"/>
      <c r="AH201" s="10" t="n"/>
      <c r="AI201" s="13" t="n"/>
      <c r="AJ201" s="13" t="n"/>
      <c r="AK201" s="13" t="n"/>
      <c r="AL201" s="13" t="n"/>
      <c r="AM201" s="13" t="n"/>
      <c r="AN201" s="13" t="n"/>
      <c r="AO201" s="13" t="n"/>
      <c r="AP201" s="14" t="n"/>
      <c r="AQ201" s="14" t="n"/>
      <c r="AR201" s="14" t="n"/>
      <c r="AS201" s="13" t="n"/>
      <c r="AT201" s="13" t="n"/>
      <c r="AU201" s="10" t="n"/>
      <c r="AV201" s="10" t="n"/>
      <c r="AW201" s="10" t="n"/>
      <c r="AX201" s="10" t="n"/>
      <c r="AY201" s="10" t="n"/>
      <c r="AZ201" s="10" t="n"/>
      <c r="BA201" s="10" t="n"/>
      <c r="BB201" s="10" t="n"/>
      <c r="BC201" s="10" t="n"/>
      <c r="BD201" s="11" t="n"/>
      <c r="BE201" s="10" t="n"/>
      <c r="BF201" s="10" t="n"/>
      <c r="BG201" s="10" t="n"/>
      <c r="BH201" s="10" t="n"/>
      <c r="BI201" s="10" t="n"/>
      <c r="BJ201" s="10" t="n"/>
      <c r="BK201" s="10" t="n"/>
      <c r="BL201" s="10" t="n"/>
      <c r="BM201" s="10" t="n"/>
    </row>
    <row r="202" ht="15.75" customHeight="1" s="218">
      <c r="A202" s="10" t="n"/>
      <c r="B202" s="10" t="n"/>
      <c r="C202" s="10" t="n"/>
      <c r="D202" s="10" t="n"/>
      <c r="E202" s="10" t="n"/>
      <c r="F202" s="10" t="n"/>
      <c r="G202" s="11" t="n"/>
      <c r="H202" s="10" t="n"/>
      <c r="I202" s="10" t="n"/>
      <c r="J202" s="10" t="n"/>
      <c r="K202" s="10" t="n"/>
      <c r="L202" s="10" t="n"/>
      <c r="M202" s="13" t="n"/>
      <c r="N202" s="13" t="n"/>
      <c r="O202" s="13" t="n"/>
      <c r="P202" s="13" t="n"/>
      <c r="Q202" s="10" t="n"/>
      <c r="R202" s="10" t="n"/>
      <c r="S202" s="10" t="n"/>
      <c r="T202" s="10" t="n"/>
      <c r="U202" s="10" t="n"/>
      <c r="V202" s="10" t="n"/>
      <c r="W202" s="10" t="n"/>
      <c r="X202" s="10" t="n"/>
      <c r="Y202" s="11" t="n"/>
      <c r="Z202" s="11" t="n"/>
      <c r="AA202" s="11" t="n"/>
      <c r="AB202" s="11" t="n"/>
      <c r="AC202" s="11" t="n"/>
      <c r="AD202" s="11" t="n"/>
      <c r="AE202" s="10" t="n"/>
      <c r="AF202" s="10" t="n"/>
      <c r="AG202" s="10" t="n"/>
      <c r="AH202" s="10" t="n"/>
      <c r="AI202" s="13" t="n"/>
      <c r="AJ202" s="13" t="n"/>
      <c r="AK202" s="13" t="n"/>
      <c r="AL202" s="13" t="n"/>
      <c r="AM202" s="13" t="n"/>
      <c r="AN202" s="13" t="n"/>
      <c r="AO202" s="13" t="n"/>
      <c r="AP202" s="14" t="n"/>
      <c r="AQ202" s="14" t="n"/>
      <c r="AR202" s="14" t="n"/>
      <c r="AS202" s="13" t="n"/>
      <c r="AT202" s="13" t="n"/>
      <c r="AU202" s="10" t="n"/>
      <c r="AV202" s="10" t="n"/>
      <c r="AW202" s="10" t="n"/>
      <c r="AX202" s="10" t="n"/>
      <c r="AY202" s="10" t="n"/>
      <c r="AZ202" s="10" t="n"/>
      <c r="BA202" s="10" t="n"/>
      <c r="BB202" s="10" t="n"/>
      <c r="BC202" s="10" t="n"/>
      <c r="BD202" s="11" t="n"/>
      <c r="BE202" s="10" t="n"/>
      <c r="BF202" s="10" t="n"/>
      <c r="BG202" s="10" t="n"/>
      <c r="BH202" s="10" t="n"/>
      <c r="BI202" s="10" t="n"/>
      <c r="BJ202" s="10" t="n"/>
      <c r="BK202" s="10" t="n"/>
      <c r="BL202" s="10" t="n"/>
      <c r="BM202" s="10" t="n"/>
    </row>
    <row r="203" ht="15.75" customHeight="1" s="218">
      <c r="A203" s="10" t="n"/>
      <c r="B203" s="10" t="n"/>
      <c r="C203" s="10" t="n"/>
      <c r="D203" s="10" t="n"/>
      <c r="E203" s="10" t="n"/>
      <c r="F203" s="10" t="n"/>
      <c r="G203" s="11" t="n"/>
      <c r="H203" s="10" t="n"/>
      <c r="I203" s="10" t="n"/>
      <c r="J203" s="10" t="n"/>
      <c r="K203" s="10" t="n"/>
      <c r="L203" s="10" t="n"/>
      <c r="M203" s="13" t="n"/>
      <c r="N203" s="13" t="n"/>
      <c r="O203" s="13" t="n"/>
      <c r="P203" s="13" t="n"/>
      <c r="Q203" s="10" t="n"/>
      <c r="R203" s="10" t="n"/>
      <c r="S203" s="10" t="n"/>
      <c r="T203" s="10" t="n"/>
      <c r="U203" s="10" t="n"/>
      <c r="V203" s="10" t="n"/>
      <c r="W203" s="10" t="n"/>
      <c r="X203" s="10" t="n"/>
      <c r="Y203" s="11" t="n"/>
      <c r="Z203" s="11" t="n"/>
      <c r="AA203" s="11" t="n"/>
      <c r="AB203" s="11" t="n"/>
      <c r="AC203" s="11" t="n"/>
      <c r="AD203" s="11" t="n"/>
      <c r="AE203" s="10" t="n"/>
      <c r="AF203" s="10" t="n"/>
      <c r="AG203" s="10" t="n"/>
      <c r="AH203" s="10" t="n"/>
      <c r="AI203" s="13" t="n"/>
      <c r="AJ203" s="13" t="n"/>
      <c r="AK203" s="13" t="n"/>
      <c r="AL203" s="13" t="n"/>
      <c r="AM203" s="13" t="n"/>
      <c r="AN203" s="13" t="n"/>
      <c r="AO203" s="13" t="n"/>
      <c r="AP203" s="14" t="n"/>
      <c r="AQ203" s="14" t="n"/>
      <c r="AR203" s="14" t="n"/>
      <c r="AS203" s="13" t="n"/>
      <c r="AT203" s="13" t="n"/>
      <c r="AU203" s="10" t="n"/>
      <c r="AV203" s="10" t="n"/>
      <c r="AW203" s="10" t="n"/>
      <c r="AX203" s="10" t="n"/>
      <c r="AY203" s="10" t="n"/>
      <c r="AZ203" s="10" t="n"/>
      <c r="BA203" s="10" t="n"/>
      <c r="BB203" s="10" t="n"/>
      <c r="BC203" s="10" t="n"/>
      <c r="BD203" s="11" t="n"/>
      <c r="BE203" s="10" t="n"/>
      <c r="BF203" s="10" t="n"/>
      <c r="BG203" s="10" t="n"/>
      <c r="BH203" s="10" t="n"/>
      <c r="BI203" s="10" t="n"/>
      <c r="BJ203" s="10" t="n"/>
      <c r="BK203" s="10" t="n"/>
      <c r="BL203" s="10" t="n"/>
      <c r="BM203" s="10" t="n"/>
    </row>
    <row r="204" ht="15.75" customHeight="1" s="218">
      <c r="A204" s="10" t="n"/>
      <c r="B204" s="10" t="n"/>
      <c r="C204" s="10" t="n"/>
      <c r="D204" s="10" t="n"/>
      <c r="E204" s="10" t="n"/>
      <c r="F204" s="10" t="n"/>
      <c r="G204" s="11" t="n"/>
      <c r="H204" s="10" t="n"/>
      <c r="I204" s="10" t="n"/>
      <c r="J204" s="10" t="n"/>
      <c r="K204" s="10" t="n"/>
      <c r="L204" s="10" t="n"/>
      <c r="M204" s="13" t="n"/>
      <c r="N204" s="13" t="n"/>
      <c r="O204" s="13" t="n"/>
      <c r="P204" s="13" t="n"/>
      <c r="Q204" s="10" t="n"/>
      <c r="R204" s="10" t="n"/>
      <c r="S204" s="10" t="n"/>
      <c r="T204" s="10" t="n"/>
      <c r="U204" s="10" t="n"/>
      <c r="V204" s="10" t="n"/>
      <c r="W204" s="10" t="n"/>
      <c r="X204" s="10" t="n"/>
      <c r="Y204" s="11" t="n"/>
      <c r="Z204" s="11" t="n"/>
      <c r="AA204" s="11" t="n"/>
      <c r="AB204" s="11" t="n"/>
      <c r="AC204" s="11" t="n"/>
      <c r="AD204" s="11" t="n"/>
      <c r="AE204" s="10" t="n"/>
      <c r="AF204" s="10" t="n"/>
      <c r="AG204" s="10" t="n"/>
      <c r="AH204" s="10" t="n"/>
      <c r="AI204" s="13" t="n"/>
      <c r="AJ204" s="13" t="n"/>
      <c r="AK204" s="13" t="n"/>
      <c r="AL204" s="13" t="n"/>
      <c r="AM204" s="13" t="n"/>
      <c r="AN204" s="13" t="n"/>
      <c r="AO204" s="13" t="n"/>
      <c r="AP204" s="14" t="n"/>
      <c r="AQ204" s="14" t="n"/>
      <c r="AR204" s="14" t="n"/>
      <c r="AS204" s="13" t="n"/>
      <c r="AT204" s="13" t="n"/>
      <c r="AU204" s="10" t="n"/>
      <c r="AV204" s="10" t="n"/>
      <c r="AW204" s="10" t="n"/>
      <c r="AX204" s="10" t="n"/>
      <c r="AY204" s="10" t="n"/>
      <c r="AZ204" s="10" t="n"/>
      <c r="BA204" s="10" t="n"/>
      <c r="BB204" s="10" t="n"/>
      <c r="BC204" s="10" t="n"/>
      <c r="BD204" s="11" t="n"/>
      <c r="BE204" s="10" t="n"/>
      <c r="BF204" s="10" t="n"/>
      <c r="BG204" s="10" t="n"/>
      <c r="BH204" s="10" t="n"/>
      <c r="BI204" s="10" t="n"/>
      <c r="BJ204" s="10" t="n"/>
      <c r="BK204" s="10" t="n"/>
      <c r="BL204" s="10" t="n"/>
      <c r="BM204" s="10" t="n"/>
    </row>
    <row r="205" ht="15.75" customHeight="1" s="218">
      <c r="A205" s="10" t="n"/>
      <c r="B205" s="10" t="n"/>
      <c r="C205" s="10" t="n"/>
      <c r="D205" s="10" t="n"/>
      <c r="E205" s="10" t="n"/>
      <c r="F205" s="10" t="n"/>
      <c r="G205" s="11" t="n"/>
      <c r="H205" s="10" t="n"/>
      <c r="I205" s="10" t="n"/>
      <c r="J205" s="10" t="n"/>
      <c r="K205" s="10" t="n"/>
      <c r="L205" s="10" t="n"/>
      <c r="M205" s="13" t="n"/>
      <c r="N205" s="13" t="n"/>
      <c r="O205" s="13" t="n"/>
      <c r="P205" s="13" t="n"/>
      <c r="Q205" s="10" t="n"/>
      <c r="R205" s="10" t="n"/>
      <c r="S205" s="10" t="n"/>
      <c r="T205" s="10" t="n"/>
      <c r="U205" s="10" t="n"/>
      <c r="V205" s="10" t="n"/>
      <c r="W205" s="10" t="n"/>
      <c r="X205" s="10" t="n"/>
      <c r="Y205" s="11" t="n"/>
      <c r="Z205" s="11" t="n"/>
      <c r="AA205" s="11" t="n"/>
      <c r="AB205" s="11" t="n"/>
      <c r="AC205" s="11" t="n"/>
      <c r="AD205" s="11" t="n"/>
      <c r="AE205" s="10" t="n"/>
      <c r="AF205" s="10" t="n"/>
      <c r="AG205" s="10" t="n"/>
      <c r="AH205" s="10" t="n"/>
      <c r="AI205" s="13" t="n"/>
      <c r="AJ205" s="13" t="n"/>
      <c r="AK205" s="13" t="n"/>
      <c r="AL205" s="13" t="n"/>
      <c r="AM205" s="13" t="n"/>
      <c r="AN205" s="13" t="n"/>
      <c r="AO205" s="13" t="n"/>
      <c r="AP205" s="14" t="n"/>
      <c r="AQ205" s="14" t="n"/>
      <c r="AR205" s="14" t="n"/>
      <c r="AS205" s="13" t="n"/>
      <c r="AT205" s="13" t="n"/>
      <c r="AU205" s="10" t="n"/>
      <c r="AV205" s="10" t="n"/>
      <c r="AW205" s="10" t="n"/>
      <c r="AX205" s="10" t="n"/>
      <c r="AY205" s="10" t="n"/>
      <c r="AZ205" s="10" t="n"/>
      <c r="BA205" s="10" t="n"/>
      <c r="BB205" s="10" t="n"/>
      <c r="BC205" s="10" t="n"/>
      <c r="BD205" s="11" t="n"/>
      <c r="BE205" s="10" t="n"/>
      <c r="BF205" s="10" t="n"/>
      <c r="BG205" s="10" t="n"/>
      <c r="BH205" s="10" t="n"/>
      <c r="BI205" s="10" t="n"/>
      <c r="BJ205" s="10" t="n"/>
      <c r="BK205" s="10" t="n"/>
      <c r="BL205" s="10" t="n"/>
      <c r="BM205" s="10" t="n"/>
    </row>
    <row r="206" ht="15.75" customHeight="1" s="218">
      <c r="A206" s="10" t="n"/>
      <c r="B206" s="10" t="n"/>
      <c r="C206" s="10" t="n"/>
      <c r="D206" s="10" t="n"/>
      <c r="E206" s="10" t="n"/>
      <c r="F206" s="10" t="n"/>
      <c r="G206" s="11" t="n"/>
      <c r="H206" s="10" t="n"/>
      <c r="I206" s="10" t="n"/>
      <c r="J206" s="10" t="n"/>
      <c r="K206" s="10" t="n"/>
      <c r="L206" s="10" t="n"/>
      <c r="M206" s="13" t="n"/>
      <c r="N206" s="13" t="n"/>
      <c r="O206" s="13" t="n"/>
      <c r="P206" s="13" t="n"/>
      <c r="Q206" s="10" t="n"/>
      <c r="R206" s="10" t="n"/>
      <c r="S206" s="10" t="n"/>
      <c r="T206" s="10" t="n"/>
      <c r="U206" s="10" t="n"/>
      <c r="V206" s="10" t="n"/>
      <c r="W206" s="10" t="n"/>
      <c r="X206" s="10" t="n"/>
      <c r="Y206" s="11" t="n"/>
      <c r="Z206" s="11" t="n"/>
      <c r="AA206" s="11" t="n"/>
      <c r="AB206" s="11" t="n"/>
      <c r="AC206" s="11" t="n"/>
      <c r="AD206" s="11" t="n"/>
      <c r="AE206" s="10" t="n"/>
      <c r="AF206" s="10" t="n"/>
      <c r="AG206" s="10" t="n"/>
      <c r="AH206" s="10" t="n"/>
      <c r="AI206" s="13" t="n"/>
      <c r="AJ206" s="13" t="n"/>
      <c r="AK206" s="13" t="n"/>
      <c r="AL206" s="13" t="n"/>
      <c r="AM206" s="13" t="n"/>
      <c r="AN206" s="13" t="n"/>
      <c r="AO206" s="13" t="n"/>
      <c r="AP206" s="14" t="n"/>
      <c r="AQ206" s="14" t="n"/>
      <c r="AR206" s="14" t="n"/>
      <c r="AS206" s="13" t="n"/>
      <c r="AT206" s="13" t="n"/>
      <c r="AU206" s="10" t="n"/>
      <c r="AV206" s="10" t="n"/>
      <c r="AW206" s="10" t="n"/>
      <c r="AX206" s="10" t="n"/>
      <c r="AY206" s="10" t="n"/>
      <c r="AZ206" s="10" t="n"/>
      <c r="BA206" s="10" t="n"/>
      <c r="BB206" s="10" t="n"/>
      <c r="BC206" s="10" t="n"/>
      <c r="BD206" s="11" t="n"/>
      <c r="BE206" s="10" t="n"/>
      <c r="BF206" s="10" t="n"/>
      <c r="BG206" s="10" t="n"/>
      <c r="BH206" s="10" t="n"/>
      <c r="BI206" s="10" t="n"/>
      <c r="BJ206" s="10" t="n"/>
      <c r="BK206" s="10" t="n"/>
      <c r="BL206" s="10" t="n"/>
      <c r="BM206" s="10" t="n"/>
    </row>
    <row r="207" ht="15.75" customHeight="1" s="218">
      <c r="A207" s="10" t="n"/>
      <c r="B207" s="10" t="n"/>
      <c r="C207" s="10" t="n"/>
      <c r="D207" s="10" t="n"/>
      <c r="E207" s="10" t="n"/>
      <c r="F207" s="10" t="n"/>
      <c r="G207" s="11" t="n"/>
      <c r="H207" s="10" t="n"/>
      <c r="I207" s="10" t="n"/>
      <c r="J207" s="10" t="n"/>
      <c r="K207" s="10" t="n"/>
      <c r="L207" s="10" t="n"/>
      <c r="M207" s="13" t="n"/>
      <c r="N207" s="13" t="n"/>
      <c r="O207" s="13" t="n"/>
      <c r="P207" s="13" t="n"/>
      <c r="Q207" s="10" t="n"/>
      <c r="R207" s="10" t="n"/>
      <c r="S207" s="10" t="n"/>
      <c r="T207" s="10" t="n"/>
      <c r="U207" s="10" t="n"/>
      <c r="V207" s="10" t="n"/>
      <c r="W207" s="10" t="n"/>
      <c r="X207" s="10" t="n"/>
      <c r="Y207" s="11" t="n"/>
      <c r="Z207" s="11" t="n"/>
      <c r="AA207" s="11" t="n"/>
      <c r="AB207" s="11" t="n"/>
      <c r="AC207" s="11" t="n"/>
      <c r="AD207" s="11" t="n"/>
      <c r="AE207" s="10" t="n"/>
      <c r="AF207" s="10" t="n"/>
      <c r="AG207" s="10" t="n"/>
      <c r="AH207" s="10" t="n"/>
      <c r="AI207" s="13" t="n"/>
      <c r="AJ207" s="13" t="n"/>
      <c r="AK207" s="13" t="n"/>
      <c r="AL207" s="13" t="n"/>
      <c r="AM207" s="13" t="n"/>
      <c r="AN207" s="13" t="n"/>
      <c r="AO207" s="13" t="n"/>
      <c r="AP207" s="14" t="n"/>
      <c r="AQ207" s="14" t="n"/>
      <c r="AR207" s="14" t="n"/>
      <c r="AS207" s="13" t="n"/>
      <c r="AT207" s="13" t="n"/>
      <c r="AU207" s="10" t="n"/>
      <c r="AV207" s="10" t="n"/>
      <c r="AW207" s="10" t="n"/>
      <c r="AX207" s="10" t="n"/>
      <c r="AY207" s="10" t="n"/>
      <c r="AZ207" s="10" t="n"/>
      <c r="BA207" s="10" t="n"/>
      <c r="BB207" s="10" t="n"/>
      <c r="BC207" s="10" t="n"/>
      <c r="BD207" s="11" t="n"/>
      <c r="BE207" s="10" t="n"/>
      <c r="BF207" s="10" t="n"/>
      <c r="BG207" s="10" t="n"/>
      <c r="BH207" s="10" t="n"/>
      <c r="BI207" s="10" t="n"/>
      <c r="BJ207" s="10" t="n"/>
      <c r="BK207" s="10" t="n"/>
      <c r="BL207" s="10" t="n"/>
      <c r="BM207" s="10" t="n"/>
    </row>
    <row r="208" ht="15.75" customHeight="1" s="218">
      <c r="A208" s="10" t="n"/>
      <c r="B208" s="10" t="n"/>
      <c r="C208" s="10" t="n"/>
      <c r="D208" s="10" t="n"/>
      <c r="E208" s="10" t="n"/>
      <c r="F208" s="10" t="n"/>
      <c r="G208" s="11" t="n"/>
      <c r="H208" s="10" t="n"/>
      <c r="I208" s="10" t="n"/>
      <c r="J208" s="10" t="n"/>
      <c r="K208" s="10" t="n"/>
      <c r="L208" s="10" t="n"/>
      <c r="M208" s="13" t="n"/>
      <c r="N208" s="13" t="n"/>
      <c r="O208" s="13" t="n"/>
      <c r="P208" s="13" t="n"/>
      <c r="Q208" s="10" t="n"/>
      <c r="R208" s="10" t="n"/>
      <c r="S208" s="10" t="n"/>
      <c r="T208" s="10" t="n"/>
      <c r="U208" s="10" t="n"/>
      <c r="V208" s="10" t="n"/>
      <c r="W208" s="10" t="n"/>
      <c r="X208" s="10" t="n"/>
      <c r="Y208" s="11" t="n"/>
      <c r="Z208" s="11" t="n"/>
      <c r="AA208" s="11" t="n"/>
      <c r="AB208" s="11" t="n"/>
      <c r="AC208" s="11" t="n"/>
      <c r="AD208" s="11" t="n"/>
      <c r="AE208" s="10" t="n"/>
      <c r="AF208" s="10" t="n"/>
      <c r="AG208" s="10" t="n"/>
      <c r="AH208" s="10" t="n"/>
      <c r="AI208" s="13" t="n"/>
      <c r="AJ208" s="13" t="n"/>
      <c r="AK208" s="13" t="n"/>
      <c r="AL208" s="13" t="n"/>
      <c r="AM208" s="13" t="n"/>
      <c r="AN208" s="13" t="n"/>
      <c r="AO208" s="13" t="n"/>
      <c r="AP208" s="14" t="n"/>
      <c r="AQ208" s="14" t="n"/>
      <c r="AR208" s="14" t="n"/>
      <c r="AS208" s="13" t="n"/>
      <c r="AT208" s="13" t="n"/>
      <c r="AU208" s="10" t="n"/>
      <c r="AV208" s="10" t="n"/>
      <c r="AW208" s="10" t="n"/>
      <c r="AX208" s="10" t="n"/>
      <c r="AY208" s="10" t="n"/>
      <c r="AZ208" s="10" t="n"/>
      <c r="BA208" s="10" t="n"/>
      <c r="BB208" s="10" t="n"/>
      <c r="BC208" s="10" t="n"/>
      <c r="BD208" s="11" t="n"/>
      <c r="BE208" s="10" t="n"/>
      <c r="BF208" s="10" t="n"/>
      <c r="BG208" s="10" t="n"/>
      <c r="BH208" s="10" t="n"/>
      <c r="BI208" s="10" t="n"/>
      <c r="BJ208" s="10" t="n"/>
      <c r="BK208" s="10" t="n"/>
      <c r="BL208" s="10" t="n"/>
      <c r="BM208" s="10" t="n"/>
    </row>
    <row r="209" ht="15.75" customHeight="1" s="218">
      <c r="A209" s="10" t="n"/>
      <c r="B209" s="10" t="n"/>
      <c r="C209" s="10" t="n"/>
      <c r="D209" s="10" t="n"/>
      <c r="E209" s="10" t="n"/>
      <c r="F209" s="10" t="n"/>
      <c r="G209" s="11" t="n"/>
      <c r="H209" s="10" t="n"/>
      <c r="I209" s="10" t="n"/>
      <c r="J209" s="10" t="n"/>
      <c r="K209" s="10" t="n"/>
      <c r="L209" s="10" t="n"/>
      <c r="M209" s="13" t="n"/>
      <c r="N209" s="13" t="n"/>
      <c r="O209" s="13" t="n"/>
      <c r="P209" s="13" t="n"/>
      <c r="Q209" s="10" t="n"/>
      <c r="R209" s="10" t="n"/>
      <c r="S209" s="10" t="n"/>
      <c r="T209" s="10" t="n"/>
      <c r="U209" s="10" t="n"/>
      <c r="V209" s="10" t="n"/>
      <c r="W209" s="10" t="n"/>
      <c r="X209" s="10" t="n"/>
      <c r="Y209" s="11" t="n"/>
      <c r="Z209" s="11" t="n"/>
      <c r="AA209" s="11" t="n"/>
      <c r="AB209" s="11" t="n"/>
      <c r="AC209" s="11" t="n"/>
      <c r="AD209" s="11" t="n"/>
      <c r="AE209" s="10" t="n"/>
      <c r="AF209" s="10" t="n"/>
      <c r="AG209" s="10" t="n"/>
      <c r="AH209" s="10" t="n"/>
      <c r="AI209" s="13" t="n"/>
      <c r="AJ209" s="13" t="n"/>
      <c r="AK209" s="13" t="n"/>
      <c r="AL209" s="13" t="n"/>
      <c r="AM209" s="13" t="n"/>
      <c r="AN209" s="13" t="n"/>
      <c r="AO209" s="13" t="n"/>
      <c r="AP209" s="14" t="n"/>
      <c r="AQ209" s="14" t="n"/>
      <c r="AR209" s="14" t="n"/>
      <c r="AS209" s="13" t="n"/>
      <c r="AT209" s="13" t="n"/>
      <c r="AU209" s="10" t="n"/>
      <c r="AV209" s="10" t="n"/>
      <c r="AW209" s="10" t="n"/>
      <c r="AX209" s="10" t="n"/>
      <c r="AY209" s="10" t="n"/>
      <c r="AZ209" s="10" t="n"/>
      <c r="BA209" s="10" t="n"/>
      <c r="BB209" s="10" t="n"/>
      <c r="BC209" s="10" t="n"/>
      <c r="BD209" s="11" t="n"/>
      <c r="BE209" s="10" t="n"/>
      <c r="BF209" s="10" t="n"/>
      <c r="BG209" s="10" t="n"/>
      <c r="BH209" s="10" t="n"/>
      <c r="BI209" s="10" t="n"/>
      <c r="BJ209" s="10" t="n"/>
      <c r="BK209" s="10" t="n"/>
      <c r="BL209" s="10" t="n"/>
      <c r="BM209" s="10" t="n"/>
    </row>
    <row r="210" ht="15.75" customHeight="1" s="218">
      <c r="A210" s="10" t="n"/>
      <c r="B210" s="10" t="n"/>
      <c r="C210" s="10" t="n"/>
      <c r="D210" s="10" t="n"/>
      <c r="E210" s="10" t="n"/>
      <c r="F210" s="10" t="n"/>
      <c r="G210" s="11" t="n"/>
      <c r="H210" s="10" t="n"/>
      <c r="I210" s="10" t="n"/>
      <c r="J210" s="10" t="n"/>
      <c r="K210" s="10" t="n"/>
      <c r="L210" s="10" t="n"/>
      <c r="M210" s="13" t="n"/>
      <c r="N210" s="13" t="n"/>
      <c r="O210" s="13" t="n"/>
      <c r="P210" s="13" t="n"/>
      <c r="Q210" s="10" t="n"/>
      <c r="R210" s="10" t="n"/>
      <c r="S210" s="10" t="n"/>
      <c r="T210" s="10" t="n"/>
      <c r="U210" s="10" t="n"/>
      <c r="V210" s="10" t="n"/>
      <c r="W210" s="10" t="n"/>
      <c r="X210" s="10" t="n"/>
      <c r="Y210" s="11" t="n"/>
      <c r="Z210" s="11" t="n"/>
      <c r="AA210" s="11" t="n"/>
      <c r="AB210" s="11" t="n"/>
      <c r="AC210" s="11" t="n"/>
      <c r="AD210" s="11" t="n"/>
      <c r="AE210" s="10" t="n"/>
      <c r="AF210" s="10" t="n"/>
      <c r="AG210" s="10" t="n"/>
      <c r="AH210" s="10" t="n"/>
      <c r="AI210" s="13" t="n"/>
      <c r="AJ210" s="13" t="n"/>
      <c r="AK210" s="13" t="n"/>
      <c r="AL210" s="13" t="n"/>
      <c r="AM210" s="13" t="n"/>
      <c r="AN210" s="13" t="n"/>
      <c r="AO210" s="13" t="n"/>
      <c r="AP210" s="14" t="n"/>
      <c r="AQ210" s="14" t="n"/>
      <c r="AR210" s="14" t="n"/>
      <c r="AS210" s="13" t="n"/>
      <c r="AT210" s="13" t="n"/>
      <c r="AU210" s="10" t="n"/>
      <c r="AV210" s="10" t="n"/>
      <c r="AW210" s="10" t="n"/>
      <c r="AX210" s="10" t="n"/>
      <c r="AY210" s="10" t="n"/>
      <c r="AZ210" s="10" t="n"/>
      <c r="BA210" s="10" t="n"/>
      <c r="BB210" s="10" t="n"/>
      <c r="BC210" s="10" t="n"/>
      <c r="BD210" s="11" t="n"/>
      <c r="BE210" s="10" t="n"/>
      <c r="BF210" s="10" t="n"/>
      <c r="BG210" s="10" t="n"/>
      <c r="BH210" s="10" t="n"/>
      <c r="BI210" s="10" t="n"/>
      <c r="BJ210" s="10" t="n"/>
      <c r="BK210" s="10" t="n"/>
      <c r="BL210" s="10" t="n"/>
      <c r="BM210" s="10" t="n"/>
    </row>
    <row r="211" ht="15.75" customHeight="1" s="218">
      <c r="A211" s="10" t="n"/>
      <c r="B211" s="10" t="n"/>
      <c r="C211" s="10" t="n"/>
      <c r="D211" s="10" t="n"/>
      <c r="E211" s="10" t="n"/>
      <c r="F211" s="10" t="n"/>
      <c r="G211" s="11" t="n"/>
      <c r="H211" s="10" t="n"/>
      <c r="I211" s="10" t="n"/>
      <c r="J211" s="10" t="n"/>
      <c r="K211" s="10" t="n"/>
      <c r="L211" s="10" t="n"/>
      <c r="M211" s="13" t="n"/>
      <c r="N211" s="13" t="n"/>
      <c r="O211" s="13" t="n"/>
      <c r="P211" s="13" t="n"/>
      <c r="Q211" s="10" t="n"/>
      <c r="R211" s="10" t="n"/>
      <c r="S211" s="10" t="n"/>
      <c r="T211" s="10" t="n"/>
      <c r="U211" s="10" t="n"/>
      <c r="V211" s="10" t="n"/>
      <c r="W211" s="10" t="n"/>
      <c r="X211" s="10" t="n"/>
      <c r="Y211" s="11" t="n"/>
      <c r="Z211" s="11" t="n"/>
      <c r="AA211" s="11" t="n"/>
      <c r="AB211" s="11" t="n"/>
      <c r="AC211" s="11" t="n"/>
      <c r="AD211" s="11" t="n"/>
      <c r="AE211" s="10" t="n"/>
      <c r="AF211" s="10" t="n"/>
      <c r="AG211" s="10" t="n"/>
      <c r="AH211" s="10" t="n"/>
      <c r="AI211" s="13" t="n"/>
      <c r="AJ211" s="13" t="n"/>
      <c r="AK211" s="13" t="n"/>
      <c r="AL211" s="13" t="n"/>
      <c r="AM211" s="13" t="n"/>
      <c r="AN211" s="13" t="n"/>
      <c r="AO211" s="13" t="n"/>
      <c r="AP211" s="14" t="n"/>
      <c r="AQ211" s="14" t="n"/>
      <c r="AR211" s="14" t="n"/>
      <c r="AS211" s="13" t="n"/>
      <c r="AT211" s="13" t="n"/>
      <c r="AU211" s="10" t="n"/>
      <c r="AV211" s="10" t="n"/>
      <c r="AW211" s="10" t="n"/>
      <c r="AX211" s="10" t="n"/>
      <c r="AY211" s="10" t="n"/>
      <c r="AZ211" s="10" t="n"/>
      <c r="BA211" s="10" t="n"/>
      <c r="BB211" s="10" t="n"/>
      <c r="BC211" s="10" t="n"/>
      <c r="BD211" s="11" t="n"/>
      <c r="BE211" s="10" t="n"/>
      <c r="BF211" s="10" t="n"/>
      <c r="BG211" s="10" t="n"/>
      <c r="BH211" s="10" t="n"/>
      <c r="BI211" s="10" t="n"/>
      <c r="BJ211" s="10" t="n"/>
      <c r="BK211" s="10" t="n"/>
      <c r="BL211" s="10" t="n"/>
      <c r="BM211" s="10" t="n"/>
    </row>
    <row r="212" ht="15.75" customHeight="1" s="218">
      <c r="A212" s="10" t="n"/>
      <c r="B212" s="10" t="n"/>
      <c r="C212" s="10" t="n"/>
      <c r="D212" s="10" t="n"/>
      <c r="E212" s="10" t="n"/>
      <c r="F212" s="10" t="n"/>
      <c r="G212" s="11" t="n"/>
      <c r="H212" s="10" t="n"/>
      <c r="I212" s="10" t="n"/>
      <c r="J212" s="10" t="n"/>
      <c r="K212" s="10" t="n"/>
      <c r="L212" s="10" t="n"/>
      <c r="M212" s="13" t="n"/>
      <c r="N212" s="13" t="n"/>
      <c r="O212" s="13" t="n"/>
      <c r="P212" s="13" t="n"/>
      <c r="Q212" s="10" t="n"/>
      <c r="R212" s="10" t="n"/>
      <c r="S212" s="10" t="n"/>
      <c r="T212" s="10" t="n"/>
      <c r="U212" s="10" t="n"/>
      <c r="V212" s="10" t="n"/>
      <c r="W212" s="10" t="n"/>
      <c r="X212" s="10" t="n"/>
      <c r="Y212" s="11" t="n"/>
      <c r="Z212" s="11" t="n"/>
      <c r="AA212" s="11" t="n"/>
      <c r="AB212" s="11" t="n"/>
      <c r="AC212" s="11" t="n"/>
      <c r="AD212" s="11" t="n"/>
      <c r="AE212" s="10" t="n"/>
      <c r="AF212" s="10" t="n"/>
      <c r="AG212" s="10" t="n"/>
      <c r="AH212" s="10" t="n"/>
      <c r="AI212" s="13" t="n"/>
      <c r="AJ212" s="13" t="n"/>
      <c r="AK212" s="13" t="n"/>
      <c r="AL212" s="13" t="n"/>
      <c r="AM212" s="13" t="n"/>
      <c r="AN212" s="13" t="n"/>
      <c r="AO212" s="13" t="n"/>
      <c r="AP212" s="14" t="n"/>
      <c r="AQ212" s="14" t="n"/>
      <c r="AR212" s="14" t="n"/>
      <c r="AS212" s="13" t="n"/>
      <c r="AT212" s="13" t="n"/>
      <c r="AU212" s="10" t="n"/>
      <c r="AV212" s="10" t="n"/>
      <c r="AW212" s="10" t="n"/>
      <c r="AX212" s="10" t="n"/>
      <c r="AY212" s="10" t="n"/>
      <c r="AZ212" s="10" t="n"/>
      <c r="BA212" s="10" t="n"/>
      <c r="BB212" s="10" t="n"/>
      <c r="BC212" s="10" t="n"/>
      <c r="BD212" s="11" t="n"/>
      <c r="BE212" s="10" t="n"/>
      <c r="BF212" s="10" t="n"/>
      <c r="BG212" s="10" t="n"/>
      <c r="BH212" s="10" t="n"/>
      <c r="BI212" s="10" t="n"/>
      <c r="BJ212" s="10" t="n"/>
      <c r="BK212" s="10" t="n"/>
      <c r="BL212" s="10" t="n"/>
      <c r="BM212" s="10" t="n"/>
    </row>
    <row r="213" ht="15.75" customHeight="1" s="218">
      <c r="A213" s="10" t="n"/>
      <c r="B213" s="10" t="n"/>
      <c r="C213" s="10" t="n"/>
      <c r="D213" s="10" t="n"/>
      <c r="E213" s="10" t="n"/>
      <c r="F213" s="10" t="n"/>
      <c r="G213" s="11" t="n"/>
      <c r="H213" s="10" t="n"/>
      <c r="I213" s="10" t="n"/>
      <c r="J213" s="10" t="n"/>
      <c r="K213" s="10" t="n"/>
      <c r="L213" s="10" t="n"/>
      <c r="M213" s="13" t="n"/>
      <c r="N213" s="13" t="n"/>
      <c r="O213" s="13" t="n"/>
      <c r="P213" s="13" t="n"/>
      <c r="Q213" s="10" t="n"/>
      <c r="R213" s="10" t="n"/>
      <c r="S213" s="10" t="n"/>
      <c r="T213" s="10" t="n"/>
      <c r="U213" s="10" t="n"/>
      <c r="V213" s="10" t="n"/>
      <c r="W213" s="10" t="n"/>
      <c r="X213" s="10" t="n"/>
      <c r="Y213" s="11" t="n"/>
      <c r="Z213" s="11" t="n"/>
      <c r="AA213" s="11" t="n"/>
      <c r="AB213" s="11" t="n"/>
      <c r="AC213" s="11" t="n"/>
      <c r="AD213" s="11" t="n"/>
      <c r="AE213" s="10" t="n"/>
      <c r="AF213" s="10" t="n"/>
      <c r="AG213" s="10" t="n"/>
      <c r="AH213" s="10" t="n"/>
      <c r="AI213" s="13" t="n"/>
      <c r="AJ213" s="13" t="n"/>
      <c r="AK213" s="13" t="n"/>
      <c r="AL213" s="13" t="n"/>
      <c r="AM213" s="13" t="n"/>
      <c r="AN213" s="13" t="n"/>
      <c r="AO213" s="13" t="n"/>
      <c r="AP213" s="14" t="n"/>
      <c r="AQ213" s="14" t="n"/>
      <c r="AR213" s="14" t="n"/>
      <c r="AS213" s="13" t="n"/>
      <c r="AT213" s="13" t="n"/>
      <c r="AU213" s="10" t="n"/>
      <c r="AV213" s="10" t="n"/>
      <c r="AW213" s="10" t="n"/>
      <c r="AX213" s="10" t="n"/>
      <c r="AY213" s="10" t="n"/>
      <c r="AZ213" s="10" t="n"/>
      <c r="BA213" s="10" t="n"/>
      <c r="BB213" s="10" t="n"/>
      <c r="BC213" s="10" t="n"/>
      <c r="BD213" s="11" t="n"/>
      <c r="BE213" s="10" t="n"/>
      <c r="BF213" s="10" t="n"/>
      <c r="BG213" s="10" t="n"/>
      <c r="BH213" s="10" t="n"/>
      <c r="BI213" s="10" t="n"/>
      <c r="BJ213" s="10" t="n"/>
      <c r="BK213" s="10" t="n"/>
      <c r="BL213" s="10" t="n"/>
      <c r="BM213" s="10" t="n"/>
    </row>
    <row r="214" ht="15.75" customHeight="1" s="218">
      <c r="A214" s="10" t="n"/>
      <c r="B214" s="10" t="n"/>
      <c r="C214" s="10" t="n"/>
      <c r="D214" s="10" t="n"/>
      <c r="E214" s="10" t="n"/>
      <c r="F214" s="10" t="n"/>
      <c r="G214" s="11" t="n"/>
      <c r="H214" s="10" t="n"/>
      <c r="I214" s="10" t="n"/>
      <c r="J214" s="10" t="n"/>
      <c r="K214" s="10" t="n"/>
      <c r="L214" s="10" t="n"/>
      <c r="M214" s="13" t="n"/>
      <c r="N214" s="13" t="n"/>
      <c r="O214" s="13" t="n"/>
      <c r="P214" s="13" t="n"/>
      <c r="Q214" s="10" t="n"/>
      <c r="R214" s="10" t="n"/>
      <c r="S214" s="10" t="n"/>
      <c r="T214" s="10" t="n"/>
      <c r="U214" s="10" t="n"/>
      <c r="V214" s="10" t="n"/>
      <c r="W214" s="10" t="n"/>
      <c r="X214" s="10" t="n"/>
      <c r="Y214" s="11" t="n"/>
      <c r="Z214" s="11" t="n"/>
      <c r="AA214" s="11" t="n"/>
      <c r="AB214" s="11" t="n"/>
      <c r="AC214" s="11" t="n"/>
      <c r="AD214" s="11" t="n"/>
      <c r="AE214" s="10" t="n"/>
      <c r="AF214" s="10" t="n"/>
      <c r="AG214" s="10" t="n"/>
      <c r="AH214" s="10" t="n"/>
      <c r="AI214" s="13" t="n"/>
      <c r="AJ214" s="13" t="n"/>
      <c r="AK214" s="13" t="n"/>
      <c r="AL214" s="13" t="n"/>
      <c r="AM214" s="13" t="n"/>
      <c r="AN214" s="13" t="n"/>
      <c r="AO214" s="13" t="n"/>
      <c r="AP214" s="14" t="n"/>
      <c r="AQ214" s="14" t="n"/>
      <c r="AR214" s="14" t="n"/>
      <c r="AS214" s="13" t="n"/>
      <c r="AT214" s="13" t="n"/>
      <c r="AU214" s="10" t="n"/>
      <c r="AV214" s="10" t="n"/>
      <c r="AW214" s="10" t="n"/>
      <c r="AX214" s="10" t="n"/>
      <c r="AY214" s="10" t="n"/>
      <c r="AZ214" s="10" t="n"/>
      <c r="BA214" s="10" t="n"/>
      <c r="BB214" s="10" t="n"/>
      <c r="BC214" s="10" t="n"/>
      <c r="BD214" s="11" t="n"/>
      <c r="BE214" s="10" t="n"/>
      <c r="BF214" s="10" t="n"/>
      <c r="BG214" s="10" t="n"/>
      <c r="BH214" s="10" t="n"/>
      <c r="BI214" s="10" t="n"/>
      <c r="BJ214" s="10" t="n"/>
      <c r="BK214" s="10" t="n"/>
      <c r="BL214" s="10" t="n"/>
      <c r="BM214" s="10" t="n"/>
    </row>
    <row r="215" ht="15.75" customHeight="1" s="218">
      <c r="A215" s="10" t="n"/>
      <c r="B215" s="10" t="n"/>
      <c r="C215" s="10" t="n"/>
      <c r="D215" s="10" t="n"/>
      <c r="E215" s="10" t="n"/>
      <c r="F215" s="10" t="n"/>
      <c r="G215" s="11" t="n"/>
      <c r="H215" s="10" t="n"/>
      <c r="I215" s="10" t="n"/>
      <c r="J215" s="10" t="n"/>
      <c r="K215" s="10" t="n"/>
      <c r="L215" s="10" t="n"/>
      <c r="M215" s="13" t="n"/>
      <c r="N215" s="13" t="n"/>
      <c r="O215" s="13" t="n"/>
      <c r="P215" s="13" t="n"/>
      <c r="Q215" s="10" t="n"/>
      <c r="R215" s="10" t="n"/>
      <c r="S215" s="10" t="n"/>
      <c r="T215" s="10" t="n"/>
      <c r="U215" s="10" t="n"/>
      <c r="V215" s="10" t="n"/>
      <c r="W215" s="10" t="n"/>
      <c r="X215" s="10" t="n"/>
      <c r="Y215" s="11" t="n"/>
      <c r="Z215" s="11" t="n"/>
      <c r="AA215" s="11" t="n"/>
      <c r="AB215" s="11" t="n"/>
      <c r="AC215" s="11" t="n"/>
      <c r="AD215" s="11" t="n"/>
      <c r="AE215" s="10" t="n"/>
      <c r="AF215" s="10" t="n"/>
      <c r="AG215" s="10" t="n"/>
      <c r="AH215" s="10" t="n"/>
      <c r="AI215" s="13" t="n"/>
      <c r="AJ215" s="13" t="n"/>
      <c r="AK215" s="13" t="n"/>
      <c r="AL215" s="13" t="n"/>
      <c r="AM215" s="13" t="n"/>
      <c r="AN215" s="13" t="n"/>
      <c r="AO215" s="13" t="n"/>
      <c r="AP215" s="14" t="n"/>
      <c r="AQ215" s="14" t="n"/>
      <c r="AR215" s="14" t="n"/>
      <c r="AS215" s="13" t="n"/>
      <c r="AT215" s="13" t="n"/>
      <c r="AU215" s="10" t="n"/>
      <c r="AV215" s="10" t="n"/>
      <c r="AW215" s="10" t="n"/>
      <c r="AX215" s="10" t="n"/>
      <c r="AY215" s="10" t="n"/>
      <c r="AZ215" s="10" t="n"/>
      <c r="BA215" s="10" t="n"/>
      <c r="BB215" s="10" t="n"/>
      <c r="BC215" s="10" t="n"/>
      <c r="BD215" s="11" t="n"/>
      <c r="BE215" s="10" t="n"/>
      <c r="BF215" s="10" t="n"/>
      <c r="BG215" s="10" t="n"/>
      <c r="BH215" s="10" t="n"/>
      <c r="BI215" s="10" t="n"/>
      <c r="BJ215" s="10" t="n"/>
      <c r="BK215" s="10" t="n"/>
      <c r="BL215" s="10" t="n"/>
      <c r="BM215" s="10" t="n"/>
    </row>
    <row r="216" ht="15.75" customHeight="1" s="218">
      <c r="A216" s="10" t="n"/>
      <c r="B216" s="10" t="n"/>
      <c r="C216" s="10" t="n"/>
      <c r="D216" s="10" t="n"/>
      <c r="E216" s="10" t="n"/>
      <c r="F216" s="10" t="n"/>
      <c r="G216" s="11" t="n"/>
      <c r="H216" s="10" t="n"/>
      <c r="I216" s="10" t="n"/>
      <c r="J216" s="10" t="n"/>
      <c r="K216" s="10" t="n"/>
      <c r="L216" s="10" t="n"/>
      <c r="M216" s="13" t="n"/>
      <c r="N216" s="13" t="n"/>
      <c r="O216" s="13" t="n"/>
      <c r="P216" s="13" t="n"/>
      <c r="Q216" s="10" t="n"/>
      <c r="R216" s="10" t="n"/>
      <c r="S216" s="10" t="n"/>
      <c r="T216" s="10" t="n"/>
      <c r="U216" s="10" t="n"/>
      <c r="V216" s="10" t="n"/>
      <c r="W216" s="10" t="n"/>
      <c r="X216" s="10" t="n"/>
      <c r="Y216" s="11" t="n"/>
      <c r="Z216" s="11" t="n"/>
      <c r="AA216" s="11" t="n"/>
      <c r="AB216" s="11" t="n"/>
      <c r="AC216" s="11" t="n"/>
      <c r="AD216" s="11" t="n"/>
      <c r="AE216" s="10" t="n"/>
      <c r="AF216" s="10" t="n"/>
      <c r="AG216" s="10" t="n"/>
      <c r="AH216" s="10" t="n"/>
      <c r="AI216" s="13" t="n"/>
      <c r="AJ216" s="13" t="n"/>
      <c r="AK216" s="13" t="n"/>
      <c r="AL216" s="13" t="n"/>
      <c r="AM216" s="13" t="n"/>
      <c r="AN216" s="13" t="n"/>
      <c r="AO216" s="13" t="n"/>
      <c r="AP216" s="14" t="n"/>
      <c r="AQ216" s="14" t="n"/>
      <c r="AR216" s="14" t="n"/>
      <c r="AS216" s="13" t="n"/>
      <c r="AT216" s="13" t="n"/>
      <c r="AU216" s="10" t="n"/>
      <c r="AV216" s="10" t="n"/>
      <c r="AW216" s="10" t="n"/>
      <c r="AX216" s="10" t="n"/>
      <c r="AY216" s="10" t="n"/>
      <c r="AZ216" s="10" t="n"/>
      <c r="BA216" s="10" t="n"/>
      <c r="BB216" s="10" t="n"/>
      <c r="BC216" s="10" t="n"/>
      <c r="BD216" s="11" t="n"/>
      <c r="BE216" s="10" t="n"/>
      <c r="BF216" s="10" t="n"/>
      <c r="BG216" s="10" t="n"/>
      <c r="BH216" s="10" t="n"/>
      <c r="BI216" s="10" t="n"/>
      <c r="BJ216" s="10" t="n"/>
      <c r="BK216" s="10" t="n"/>
      <c r="BL216" s="10" t="n"/>
      <c r="BM216" s="10" t="n"/>
    </row>
    <row r="217" ht="15.75" customHeight="1" s="218">
      <c r="A217" s="10" t="n"/>
      <c r="B217" s="10" t="n"/>
      <c r="C217" s="10" t="n"/>
      <c r="D217" s="10" t="n"/>
      <c r="E217" s="10" t="n"/>
      <c r="F217" s="10" t="n"/>
      <c r="G217" s="11" t="n"/>
      <c r="H217" s="10" t="n"/>
      <c r="I217" s="10" t="n"/>
      <c r="J217" s="10" t="n"/>
      <c r="K217" s="10" t="n"/>
      <c r="L217" s="10" t="n"/>
      <c r="M217" s="13" t="n"/>
      <c r="N217" s="13" t="n"/>
      <c r="O217" s="13" t="n"/>
      <c r="P217" s="13" t="n"/>
      <c r="Q217" s="10" t="n"/>
      <c r="R217" s="10" t="n"/>
      <c r="S217" s="10" t="n"/>
      <c r="T217" s="10" t="n"/>
      <c r="U217" s="10" t="n"/>
      <c r="V217" s="10" t="n"/>
      <c r="W217" s="10" t="n"/>
      <c r="X217" s="10" t="n"/>
      <c r="Y217" s="11" t="n"/>
      <c r="Z217" s="11" t="n"/>
      <c r="AA217" s="11" t="n"/>
      <c r="AB217" s="11" t="n"/>
      <c r="AC217" s="11" t="n"/>
      <c r="AD217" s="11" t="n"/>
      <c r="AE217" s="10" t="n"/>
      <c r="AF217" s="10" t="n"/>
      <c r="AG217" s="10" t="n"/>
      <c r="AH217" s="10" t="n"/>
      <c r="AI217" s="13" t="n"/>
      <c r="AJ217" s="13" t="n"/>
      <c r="AK217" s="13" t="n"/>
      <c r="AL217" s="13" t="n"/>
      <c r="AM217" s="13" t="n"/>
      <c r="AN217" s="13" t="n"/>
      <c r="AO217" s="13" t="n"/>
      <c r="AP217" s="14" t="n"/>
      <c r="AQ217" s="14" t="n"/>
      <c r="AR217" s="14" t="n"/>
      <c r="AS217" s="13" t="n"/>
      <c r="AT217" s="13" t="n"/>
      <c r="AU217" s="10" t="n"/>
      <c r="AV217" s="10" t="n"/>
      <c r="AW217" s="10" t="n"/>
      <c r="AX217" s="10" t="n"/>
      <c r="AY217" s="10" t="n"/>
      <c r="AZ217" s="10" t="n"/>
      <c r="BA217" s="10" t="n"/>
      <c r="BB217" s="10" t="n"/>
      <c r="BC217" s="10" t="n"/>
      <c r="BD217" s="11" t="n"/>
      <c r="BE217" s="10" t="n"/>
      <c r="BF217" s="10" t="n"/>
      <c r="BG217" s="10" t="n"/>
      <c r="BH217" s="10" t="n"/>
      <c r="BI217" s="10" t="n"/>
      <c r="BJ217" s="10" t="n"/>
      <c r="BK217" s="10" t="n"/>
      <c r="BL217" s="10" t="n"/>
      <c r="BM217" s="10" t="n"/>
    </row>
    <row r="218" ht="15.75" customHeight="1" s="218">
      <c r="A218" s="10" t="n"/>
      <c r="B218" s="10" t="n"/>
      <c r="C218" s="10" t="n"/>
      <c r="D218" s="10" t="n"/>
      <c r="E218" s="10" t="n"/>
      <c r="F218" s="10" t="n"/>
      <c r="G218" s="11" t="n"/>
      <c r="H218" s="10" t="n"/>
      <c r="I218" s="10" t="n"/>
      <c r="J218" s="10" t="n"/>
      <c r="K218" s="10" t="n"/>
      <c r="L218" s="10" t="n"/>
      <c r="M218" s="13" t="n"/>
      <c r="N218" s="13" t="n"/>
      <c r="O218" s="13" t="n"/>
      <c r="P218" s="13" t="n"/>
      <c r="Q218" s="10" t="n"/>
      <c r="R218" s="10" t="n"/>
      <c r="S218" s="10" t="n"/>
      <c r="T218" s="10" t="n"/>
      <c r="U218" s="10" t="n"/>
      <c r="V218" s="10" t="n"/>
      <c r="W218" s="10" t="n"/>
      <c r="X218" s="10" t="n"/>
      <c r="Y218" s="11" t="n"/>
      <c r="Z218" s="11" t="n"/>
      <c r="AA218" s="11" t="n"/>
      <c r="AB218" s="11" t="n"/>
      <c r="AC218" s="11" t="n"/>
      <c r="AD218" s="11" t="n"/>
      <c r="AE218" s="10" t="n"/>
      <c r="AF218" s="10" t="n"/>
      <c r="AG218" s="10" t="n"/>
      <c r="AH218" s="10" t="n"/>
      <c r="AI218" s="13" t="n"/>
      <c r="AJ218" s="13" t="n"/>
      <c r="AK218" s="13" t="n"/>
      <c r="AL218" s="13" t="n"/>
      <c r="AM218" s="13" t="n"/>
      <c r="AN218" s="13" t="n"/>
      <c r="AO218" s="13" t="n"/>
      <c r="AP218" s="14" t="n"/>
      <c r="AQ218" s="14" t="n"/>
      <c r="AR218" s="14" t="n"/>
      <c r="AS218" s="13" t="n"/>
      <c r="AT218" s="13" t="n"/>
      <c r="AU218" s="10" t="n"/>
      <c r="AV218" s="10" t="n"/>
      <c r="AW218" s="10" t="n"/>
      <c r="AX218" s="10" t="n"/>
      <c r="AY218" s="10" t="n"/>
      <c r="AZ218" s="10" t="n"/>
      <c r="BA218" s="10" t="n"/>
      <c r="BB218" s="10" t="n"/>
      <c r="BC218" s="10" t="n"/>
      <c r="BD218" s="11" t="n"/>
      <c r="BE218" s="10" t="n"/>
      <c r="BF218" s="10" t="n"/>
      <c r="BG218" s="10" t="n"/>
      <c r="BH218" s="10" t="n"/>
      <c r="BI218" s="10" t="n"/>
      <c r="BJ218" s="10" t="n"/>
      <c r="BK218" s="10" t="n"/>
      <c r="BL218" s="10" t="n"/>
      <c r="BM218" s="10" t="n"/>
    </row>
    <row r="219" ht="15.75" customHeight="1" s="218">
      <c r="A219" s="10" t="n"/>
      <c r="B219" s="10" t="n"/>
      <c r="C219" s="10" t="n"/>
      <c r="D219" s="10" t="n"/>
      <c r="E219" s="10" t="n"/>
      <c r="F219" s="10" t="n"/>
      <c r="G219" s="11" t="n"/>
      <c r="H219" s="10" t="n"/>
      <c r="I219" s="10" t="n"/>
      <c r="J219" s="10" t="n"/>
      <c r="K219" s="10" t="n"/>
      <c r="L219" s="10" t="n"/>
      <c r="M219" s="13" t="n"/>
      <c r="N219" s="13" t="n"/>
      <c r="O219" s="13" t="n"/>
      <c r="P219" s="13" t="n"/>
      <c r="Q219" s="10" t="n"/>
      <c r="R219" s="10" t="n"/>
      <c r="S219" s="10" t="n"/>
      <c r="T219" s="10" t="n"/>
      <c r="U219" s="10" t="n"/>
      <c r="V219" s="10" t="n"/>
      <c r="W219" s="10" t="n"/>
      <c r="X219" s="10" t="n"/>
      <c r="Y219" s="11" t="n"/>
      <c r="Z219" s="11" t="n"/>
      <c r="AA219" s="11" t="n"/>
      <c r="AB219" s="11" t="n"/>
      <c r="AC219" s="11" t="n"/>
      <c r="AD219" s="11" t="n"/>
      <c r="AE219" s="10" t="n"/>
      <c r="AF219" s="10" t="n"/>
      <c r="AG219" s="10" t="n"/>
      <c r="AH219" s="10" t="n"/>
      <c r="AI219" s="13" t="n"/>
      <c r="AJ219" s="13" t="n"/>
      <c r="AK219" s="13" t="n"/>
      <c r="AL219" s="13" t="n"/>
      <c r="AM219" s="13" t="n"/>
      <c r="AN219" s="13" t="n"/>
      <c r="AO219" s="13" t="n"/>
      <c r="AP219" s="14" t="n"/>
      <c r="AQ219" s="14" t="n"/>
      <c r="AR219" s="14" t="n"/>
      <c r="AS219" s="13" t="n"/>
      <c r="AT219" s="13" t="n"/>
      <c r="AU219" s="10" t="n"/>
      <c r="AV219" s="10" t="n"/>
      <c r="AW219" s="10" t="n"/>
      <c r="AX219" s="10" t="n"/>
      <c r="AY219" s="10" t="n"/>
      <c r="AZ219" s="10" t="n"/>
      <c r="BA219" s="10" t="n"/>
      <c r="BB219" s="10" t="n"/>
      <c r="BC219" s="10" t="n"/>
      <c r="BD219" s="11" t="n"/>
      <c r="BE219" s="10" t="n"/>
      <c r="BF219" s="10" t="n"/>
      <c r="BG219" s="10" t="n"/>
      <c r="BH219" s="10" t="n"/>
      <c r="BI219" s="10" t="n"/>
      <c r="BJ219" s="10" t="n"/>
      <c r="BK219" s="10" t="n"/>
      <c r="BL219" s="10" t="n"/>
      <c r="BM219" s="10" t="n"/>
    </row>
    <row r="220" ht="15.75" customHeight="1" s="218">
      <c r="A220" s="10" t="n"/>
      <c r="B220" s="10" t="n"/>
      <c r="C220" s="10" t="n"/>
      <c r="D220" s="10" t="n"/>
      <c r="E220" s="10" t="n"/>
      <c r="F220" s="10" t="n"/>
      <c r="G220" s="11" t="n"/>
      <c r="H220" s="10" t="n"/>
      <c r="I220" s="10" t="n"/>
      <c r="J220" s="10" t="n"/>
      <c r="K220" s="10" t="n"/>
      <c r="L220" s="10" t="n"/>
      <c r="M220" s="13" t="n"/>
      <c r="N220" s="13" t="n"/>
      <c r="O220" s="13" t="n"/>
      <c r="P220" s="13" t="n"/>
      <c r="Q220" s="10" t="n"/>
      <c r="R220" s="10" t="n"/>
      <c r="S220" s="10" t="n"/>
      <c r="T220" s="10" t="n"/>
      <c r="U220" s="10" t="n"/>
      <c r="V220" s="10" t="n"/>
      <c r="W220" s="10" t="n"/>
      <c r="X220" s="10" t="n"/>
      <c r="Y220" s="11" t="n"/>
      <c r="Z220" s="11" t="n"/>
      <c r="AA220" s="11" t="n"/>
      <c r="AB220" s="11" t="n"/>
      <c r="AC220" s="11" t="n"/>
      <c r="AD220" s="11" t="n"/>
      <c r="AE220" s="10" t="n"/>
      <c r="AF220" s="10" t="n"/>
      <c r="AG220" s="10" t="n"/>
      <c r="AH220" s="10" t="n"/>
      <c r="AI220" s="13" t="n"/>
      <c r="AJ220" s="13" t="n"/>
      <c r="AK220" s="13" t="n"/>
      <c r="AL220" s="13" t="n"/>
      <c r="AM220" s="13" t="n"/>
      <c r="AN220" s="13" t="n"/>
      <c r="AO220" s="13" t="n"/>
      <c r="AP220" s="14" t="n"/>
      <c r="AQ220" s="14" t="n"/>
      <c r="AR220" s="14" t="n"/>
      <c r="AS220" s="13" t="n"/>
      <c r="AT220" s="13" t="n"/>
      <c r="AU220" s="10" t="n"/>
      <c r="AV220" s="10" t="n"/>
      <c r="AW220" s="10" t="n"/>
      <c r="AX220" s="10" t="n"/>
      <c r="AY220" s="10" t="n"/>
      <c r="AZ220" s="10" t="n"/>
      <c r="BA220" s="10" t="n"/>
      <c r="BB220" s="10" t="n"/>
      <c r="BC220" s="10" t="n"/>
      <c r="BD220" s="11" t="n"/>
      <c r="BE220" s="10" t="n"/>
      <c r="BF220" s="10" t="n"/>
      <c r="BG220" s="10" t="n"/>
      <c r="BH220" s="10" t="n"/>
      <c r="BI220" s="10" t="n"/>
      <c r="BJ220" s="10" t="n"/>
      <c r="BK220" s="10" t="n"/>
      <c r="BL220" s="10" t="n"/>
      <c r="BM220" s="10" t="n"/>
    </row>
    <row r="221" ht="15.75" customHeight="1" s="218">
      <c r="A221" s="10" t="n"/>
      <c r="B221" s="10" t="n"/>
      <c r="C221" s="10" t="n"/>
      <c r="D221" s="10" t="n"/>
      <c r="E221" s="10" t="n"/>
      <c r="F221" s="10" t="n"/>
      <c r="G221" s="11" t="n"/>
      <c r="H221" s="10" t="n"/>
      <c r="I221" s="10" t="n"/>
      <c r="J221" s="10" t="n"/>
      <c r="K221" s="10" t="n"/>
      <c r="L221" s="10" t="n"/>
      <c r="M221" s="13" t="n"/>
      <c r="N221" s="13" t="n"/>
      <c r="O221" s="13" t="n"/>
      <c r="P221" s="13" t="n"/>
      <c r="Q221" s="10" t="n"/>
      <c r="R221" s="10" t="n"/>
      <c r="S221" s="10" t="n"/>
      <c r="T221" s="10" t="n"/>
      <c r="U221" s="10" t="n"/>
      <c r="V221" s="10" t="n"/>
      <c r="W221" s="10" t="n"/>
      <c r="X221" s="10" t="n"/>
      <c r="Y221" s="11" t="n"/>
      <c r="Z221" s="11" t="n"/>
      <c r="AA221" s="11" t="n"/>
      <c r="AB221" s="11" t="n"/>
      <c r="AC221" s="11" t="n"/>
      <c r="AD221" s="11" t="n"/>
      <c r="AE221" s="10" t="n"/>
      <c r="AF221" s="10" t="n"/>
      <c r="AG221" s="10" t="n"/>
      <c r="AH221" s="10" t="n"/>
      <c r="AI221" s="13" t="n"/>
      <c r="AJ221" s="13" t="n"/>
      <c r="AK221" s="13" t="n"/>
      <c r="AL221" s="13" t="n"/>
      <c r="AM221" s="13" t="n"/>
      <c r="AN221" s="13" t="n"/>
      <c r="AO221" s="13" t="n"/>
      <c r="AP221" s="14" t="n"/>
      <c r="AQ221" s="14" t="n"/>
      <c r="AR221" s="14" t="n"/>
      <c r="AS221" s="13" t="n"/>
      <c r="AT221" s="13" t="n"/>
      <c r="AU221" s="10" t="n"/>
      <c r="AV221" s="10" t="n"/>
      <c r="AW221" s="10" t="n"/>
      <c r="AX221" s="10" t="n"/>
      <c r="AY221" s="10" t="n"/>
      <c r="AZ221" s="10" t="n"/>
      <c r="BA221" s="10" t="n"/>
      <c r="BB221" s="10" t="n"/>
      <c r="BC221" s="10" t="n"/>
      <c r="BD221" s="11" t="n"/>
      <c r="BE221" s="10" t="n"/>
      <c r="BF221" s="10" t="n"/>
      <c r="BG221" s="10" t="n"/>
      <c r="BH221" s="10" t="n"/>
      <c r="BI221" s="10" t="n"/>
      <c r="BJ221" s="10" t="n"/>
      <c r="BK221" s="10" t="n"/>
      <c r="BL221" s="10" t="n"/>
      <c r="BM221" s="10" t="n"/>
    </row>
    <row r="222" ht="15.75" customHeight="1" s="218">
      <c r="A222" s="10" t="n"/>
      <c r="B222" s="10" t="n"/>
      <c r="C222" s="10" t="n"/>
      <c r="D222" s="10" t="n"/>
      <c r="E222" s="10" t="n"/>
      <c r="F222" s="10" t="n"/>
      <c r="G222" s="11" t="n"/>
      <c r="H222" s="10" t="n"/>
      <c r="I222" s="10" t="n"/>
      <c r="J222" s="10" t="n"/>
      <c r="K222" s="10" t="n"/>
      <c r="L222" s="10" t="n"/>
      <c r="M222" s="13" t="n"/>
      <c r="N222" s="13" t="n"/>
      <c r="O222" s="13" t="n"/>
      <c r="P222" s="13" t="n"/>
      <c r="Q222" s="10" t="n"/>
      <c r="R222" s="10" t="n"/>
      <c r="S222" s="10" t="n"/>
      <c r="T222" s="10" t="n"/>
      <c r="U222" s="10" t="n"/>
      <c r="V222" s="10" t="n"/>
      <c r="W222" s="10" t="n"/>
      <c r="X222" s="10" t="n"/>
      <c r="Y222" s="11" t="n"/>
      <c r="Z222" s="11" t="n"/>
      <c r="AA222" s="11" t="n"/>
      <c r="AB222" s="11" t="n"/>
      <c r="AC222" s="11" t="n"/>
      <c r="AD222" s="11" t="n"/>
      <c r="AE222" s="10" t="n"/>
      <c r="AF222" s="10" t="n"/>
      <c r="AG222" s="10" t="n"/>
      <c r="AH222" s="10" t="n"/>
      <c r="AI222" s="13" t="n"/>
      <c r="AJ222" s="13" t="n"/>
      <c r="AK222" s="13" t="n"/>
      <c r="AL222" s="13" t="n"/>
      <c r="AM222" s="13" t="n"/>
      <c r="AN222" s="13" t="n"/>
      <c r="AO222" s="13" t="n"/>
      <c r="AP222" s="14" t="n"/>
      <c r="AQ222" s="14" t="n"/>
      <c r="AR222" s="14" t="n"/>
      <c r="AS222" s="13" t="n"/>
      <c r="AT222" s="13" t="n"/>
      <c r="AU222" s="10" t="n"/>
      <c r="AV222" s="10" t="n"/>
      <c r="AW222" s="10" t="n"/>
      <c r="AX222" s="10" t="n"/>
      <c r="AY222" s="10" t="n"/>
      <c r="AZ222" s="10" t="n"/>
      <c r="BA222" s="10" t="n"/>
      <c r="BB222" s="10" t="n"/>
      <c r="BC222" s="10" t="n"/>
      <c r="BD222" s="11" t="n"/>
      <c r="BE222" s="10" t="n"/>
      <c r="BF222" s="10" t="n"/>
      <c r="BG222" s="10" t="n"/>
      <c r="BH222" s="10" t="n"/>
      <c r="BI222" s="10" t="n"/>
      <c r="BJ222" s="10" t="n"/>
      <c r="BK222" s="10" t="n"/>
      <c r="BL222" s="10" t="n"/>
      <c r="BM222" s="10" t="n"/>
    </row>
    <row r="223" ht="15.75" customHeight="1" s="218">
      <c r="A223" s="10" t="n"/>
      <c r="B223" s="10" t="n"/>
      <c r="C223" s="10" t="n"/>
      <c r="D223" s="10" t="n"/>
      <c r="E223" s="10" t="n"/>
      <c r="F223" s="10" t="n"/>
      <c r="G223" s="11" t="n"/>
      <c r="H223" s="10" t="n"/>
      <c r="I223" s="10" t="n"/>
      <c r="J223" s="10" t="n"/>
      <c r="K223" s="10" t="n"/>
      <c r="L223" s="10" t="n"/>
      <c r="M223" s="13" t="n"/>
      <c r="N223" s="13" t="n"/>
      <c r="O223" s="13" t="n"/>
      <c r="P223" s="13" t="n"/>
      <c r="Q223" s="10" t="n"/>
      <c r="R223" s="10" t="n"/>
      <c r="S223" s="10" t="n"/>
      <c r="T223" s="10" t="n"/>
      <c r="U223" s="10" t="n"/>
      <c r="V223" s="10" t="n"/>
      <c r="W223" s="10" t="n"/>
      <c r="X223" s="10" t="n"/>
      <c r="Y223" s="11" t="n"/>
      <c r="Z223" s="11" t="n"/>
      <c r="AA223" s="11" t="n"/>
      <c r="AB223" s="11" t="n"/>
      <c r="AC223" s="11" t="n"/>
      <c r="AD223" s="11" t="n"/>
      <c r="AE223" s="10" t="n"/>
      <c r="AF223" s="10" t="n"/>
      <c r="AG223" s="10" t="n"/>
      <c r="AH223" s="10" t="n"/>
      <c r="AI223" s="13" t="n"/>
      <c r="AJ223" s="13" t="n"/>
      <c r="AK223" s="13" t="n"/>
      <c r="AL223" s="13" t="n"/>
      <c r="AM223" s="13" t="n"/>
      <c r="AN223" s="13" t="n"/>
      <c r="AO223" s="13" t="n"/>
      <c r="AP223" s="14" t="n"/>
      <c r="AQ223" s="14" t="n"/>
      <c r="AR223" s="14" t="n"/>
      <c r="AS223" s="13" t="n"/>
      <c r="AT223" s="13" t="n"/>
      <c r="AU223" s="10" t="n"/>
      <c r="AV223" s="10" t="n"/>
      <c r="AW223" s="10" t="n"/>
      <c r="AX223" s="10" t="n"/>
      <c r="AY223" s="10" t="n"/>
      <c r="AZ223" s="10" t="n"/>
      <c r="BA223" s="10" t="n"/>
      <c r="BB223" s="10" t="n"/>
      <c r="BC223" s="10" t="n"/>
      <c r="BD223" s="11" t="n"/>
      <c r="BE223" s="10" t="n"/>
      <c r="BF223" s="10" t="n"/>
      <c r="BG223" s="10" t="n"/>
      <c r="BH223" s="10" t="n"/>
      <c r="BI223" s="10" t="n"/>
      <c r="BJ223" s="10" t="n"/>
      <c r="BK223" s="10" t="n"/>
      <c r="BL223" s="10" t="n"/>
      <c r="BM223" s="10" t="n"/>
    </row>
    <row r="224" ht="15.75" customHeight="1" s="218">
      <c r="A224" s="10" t="n"/>
      <c r="B224" s="10" t="n"/>
      <c r="C224" s="10" t="n"/>
      <c r="D224" s="10" t="n"/>
      <c r="E224" s="10" t="n"/>
      <c r="F224" s="10" t="n"/>
      <c r="G224" s="11" t="n"/>
      <c r="H224" s="10" t="n"/>
      <c r="I224" s="10" t="n"/>
      <c r="J224" s="10" t="n"/>
      <c r="K224" s="10" t="n"/>
      <c r="L224" s="10" t="n"/>
      <c r="M224" s="13" t="n"/>
      <c r="N224" s="13" t="n"/>
      <c r="O224" s="13" t="n"/>
      <c r="P224" s="13" t="n"/>
      <c r="Q224" s="10" t="n"/>
      <c r="R224" s="10" t="n"/>
      <c r="S224" s="10" t="n"/>
      <c r="T224" s="10" t="n"/>
      <c r="U224" s="10" t="n"/>
      <c r="V224" s="10" t="n"/>
      <c r="W224" s="10" t="n"/>
      <c r="X224" s="10" t="n"/>
      <c r="Y224" s="11" t="n"/>
      <c r="Z224" s="11" t="n"/>
      <c r="AA224" s="11" t="n"/>
      <c r="AB224" s="11" t="n"/>
      <c r="AC224" s="11" t="n"/>
      <c r="AD224" s="11" t="n"/>
      <c r="AE224" s="10" t="n"/>
      <c r="AF224" s="10" t="n"/>
      <c r="AG224" s="10" t="n"/>
      <c r="AH224" s="10" t="n"/>
      <c r="AI224" s="13" t="n"/>
      <c r="AJ224" s="13" t="n"/>
      <c r="AK224" s="13" t="n"/>
      <c r="AL224" s="13" t="n"/>
      <c r="AM224" s="13" t="n"/>
      <c r="AN224" s="13" t="n"/>
      <c r="AO224" s="13" t="n"/>
      <c r="AP224" s="14" t="n"/>
      <c r="AQ224" s="14" t="n"/>
      <c r="AR224" s="14" t="n"/>
      <c r="AS224" s="13" t="n"/>
      <c r="AT224" s="13" t="n"/>
      <c r="AU224" s="10" t="n"/>
      <c r="AV224" s="10" t="n"/>
      <c r="AW224" s="10" t="n"/>
      <c r="AX224" s="10" t="n"/>
      <c r="AY224" s="10" t="n"/>
      <c r="AZ224" s="10" t="n"/>
      <c r="BA224" s="10" t="n"/>
      <c r="BB224" s="10" t="n"/>
      <c r="BC224" s="10" t="n"/>
      <c r="BD224" s="11" t="n"/>
      <c r="BE224" s="10" t="n"/>
      <c r="BF224" s="10" t="n"/>
      <c r="BG224" s="10" t="n"/>
      <c r="BH224" s="10" t="n"/>
      <c r="BI224" s="10" t="n"/>
      <c r="BJ224" s="10" t="n"/>
      <c r="BK224" s="10" t="n"/>
      <c r="BL224" s="10" t="n"/>
      <c r="BM224" s="10" t="n"/>
    </row>
    <row r="225" ht="15.75" customHeight="1" s="218">
      <c r="A225" s="10" t="n"/>
      <c r="B225" s="10" t="n"/>
      <c r="C225" s="10" t="n"/>
      <c r="D225" s="10" t="n"/>
      <c r="E225" s="10" t="n"/>
      <c r="F225" s="10" t="n"/>
      <c r="G225" s="11" t="n"/>
      <c r="H225" s="10" t="n"/>
      <c r="I225" s="10" t="n"/>
      <c r="J225" s="10" t="n"/>
      <c r="K225" s="10" t="n"/>
      <c r="L225" s="10" t="n"/>
      <c r="M225" s="13" t="n"/>
      <c r="N225" s="13" t="n"/>
      <c r="O225" s="13" t="n"/>
      <c r="P225" s="13" t="n"/>
      <c r="Q225" s="10" t="n"/>
      <c r="R225" s="10" t="n"/>
      <c r="S225" s="10" t="n"/>
      <c r="T225" s="10" t="n"/>
      <c r="U225" s="10" t="n"/>
      <c r="V225" s="10" t="n"/>
      <c r="W225" s="10" t="n"/>
      <c r="X225" s="10" t="n"/>
      <c r="Y225" s="11" t="n"/>
      <c r="Z225" s="11" t="n"/>
      <c r="AA225" s="11" t="n"/>
      <c r="AB225" s="11" t="n"/>
      <c r="AC225" s="11" t="n"/>
      <c r="AD225" s="11" t="n"/>
      <c r="AE225" s="10" t="n"/>
      <c r="AF225" s="10" t="n"/>
      <c r="AG225" s="10" t="n"/>
      <c r="AH225" s="10" t="n"/>
      <c r="AI225" s="13" t="n"/>
      <c r="AJ225" s="13" t="n"/>
      <c r="AK225" s="13" t="n"/>
      <c r="AL225" s="13" t="n"/>
      <c r="AM225" s="13" t="n"/>
      <c r="AN225" s="13" t="n"/>
      <c r="AO225" s="13" t="n"/>
      <c r="AP225" s="14" t="n"/>
      <c r="AQ225" s="14" t="n"/>
      <c r="AR225" s="14" t="n"/>
      <c r="AS225" s="13" t="n"/>
      <c r="AT225" s="13" t="n"/>
      <c r="AU225" s="10" t="n"/>
      <c r="AV225" s="10" t="n"/>
      <c r="AW225" s="10" t="n"/>
      <c r="AX225" s="10" t="n"/>
      <c r="AY225" s="10" t="n"/>
      <c r="AZ225" s="10" t="n"/>
      <c r="BA225" s="10" t="n"/>
      <c r="BB225" s="10" t="n"/>
      <c r="BC225" s="10" t="n"/>
      <c r="BD225" s="11" t="n"/>
      <c r="BE225" s="10" t="n"/>
      <c r="BF225" s="10" t="n"/>
      <c r="BG225" s="10" t="n"/>
      <c r="BH225" s="10" t="n"/>
      <c r="BI225" s="10" t="n"/>
      <c r="BJ225" s="10" t="n"/>
      <c r="BK225" s="10" t="n"/>
      <c r="BL225" s="10" t="n"/>
      <c r="BM225" s="10" t="n"/>
    </row>
    <row r="226" ht="15.75" customHeight="1" s="218">
      <c r="A226" s="10" t="n"/>
      <c r="B226" s="10" t="n"/>
      <c r="C226" s="10" t="n"/>
      <c r="D226" s="10" t="n"/>
      <c r="E226" s="10" t="n"/>
      <c r="F226" s="10" t="n"/>
      <c r="G226" s="11" t="n"/>
      <c r="H226" s="10" t="n"/>
      <c r="I226" s="10" t="n"/>
      <c r="J226" s="10" t="n"/>
      <c r="K226" s="10" t="n"/>
      <c r="L226" s="10" t="n"/>
      <c r="M226" s="13" t="n"/>
      <c r="N226" s="13" t="n"/>
      <c r="O226" s="13" t="n"/>
      <c r="P226" s="13" t="n"/>
      <c r="Q226" s="10" t="n"/>
      <c r="R226" s="10" t="n"/>
      <c r="S226" s="10" t="n"/>
      <c r="T226" s="10" t="n"/>
      <c r="U226" s="10" t="n"/>
      <c r="V226" s="10" t="n"/>
      <c r="W226" s="10" t="n"/>
      <c r="X226" s="10" t="n"/>
      <c r="Y226" s="11" t="n"/>
      <c r="Z226" s="11" t="n"/>
      <c r="AA226" s="11" t="n"/>
      <c r="AB226" s="11" t="n"/>
      <c r="AC226" s="11" t="n"/>
      <c r="AD226" s="11" t="n"/>
      <c r="AE226" s="10" t="n"/>
      <c r="AF226" s="10" t="n"/>
      <c r="AG226" s="10" t="n"/>
      <c r="AH226" s="10" t="n"/>
      <c r="AI226" s="13" t="n"/>
      <c r="AJ226" s="13" t="n"/>
      <c r="AK226" s="13" t="n"/>
      <c r="AL226" s="13" t="n"/>
      <c r="AM226" s="13" t="n"/>
      <c r="AN226" s="13" t="n"/>
      <c r="AO226" s="13" t="n"/>
      <c r="AP226" s="14" t="n"/>
      <c r="AQ226" s="14" t="n"/>
      <c r="AR226" s="14" t="n"/>
      <c r="AS226" s="13" t="n"/>
      <c r="AT226" s="13" t="n"/>
      <c r="AU226" s="10" t="n"/>
      <c r="AV226" s="10" t="n"/>
      <c r="AW226" s="10" t="n"/>
      <c r="AX226" s="10" t="n"/>
      <c r="AY226" s="10" t="n"/>
      <c r="AZ226" s="10" t="n"/>
      <c r="BA226" s="10" t="n"/>
      <c r="BB226" s="10" t="n"/>
      <c r="BC226" s="10" t="n"/>
      <c r="BD226" s="11" t="n"/>
      <c r="BE226" s="10" t="n"/>
      <c r="BF226" s="10" t="n"/>
      <c r="BG226" s="10" t="n"/>
      <c r="BH226" s="10" t="n"/>
      <c r="BI226" s="10" t="n"/>
      <c r="BJ226" s="10" t="n"/>
      <c r="BK226" s="10" t="n"/>
      <c r="BL226" s="10" t="n"/>
      <c r="BM226" s="10" t="n"/>
    </row>
    <row r="227" ht="15.75" customHeight="1" s="218">
      <c r="A227" s="10" t="n"/>
      <c r="B227" s="10" t="n"/>
      <c r="C227" s="10" t="n"/>
      <c r="D227" s="10" t="n"/>
      <c r="E227" s="10" t="n"/>
      <c r="F227" s="10" t="n"/>
      <c r="G227" s="11" t="n"/>
      <c r="H227" s="10" t="n"/>
      <c r="I227" s="10" t="n"/>
      <c r="J227" s="10" t="n"/>
      <c r="K227" s="10" t="n"/>
      <c r="L227" s="10" t="n"/>
      <c r="M227" s="13" t="n"/>
      <c r="N227" s="13" t="n"/>
      <c r="O227" s="13" t="n"/>
      <c r="P227" s="13" t="n"/>
      <c r="Q227" s="10" t="n"/>
      <c r="R227" s="10" t="n"/>
      <c r="S227" s="10" t="n"/>
      <c r="T227" s="10" t="n"/>
      <c r="U227" s="10" t="n"/>
      <c r="V227" s="10" t="n"/>
      <c r="W227" s="10" t="n"/>
      <c r="X227" s="10" t="n"/>
      <c r="Y227" s="11" t="n"/>
      <c r="Z227" s="11" t="n"/>
      <c r="AA227" s="11" t="n"/>
      <c r="AB227" s="11" t="n"/>
      <c r="AC227" s="11" t="n"/>
      <c r="AD227" s="11" t="n"/>
      <c r="AE227" s="10" t="n"/>
      <c r="AF227" s="10" t="n"/>
      <c r="AG227" s="10" t="n"/>
      <c r="AH227" s="10" t="n"/>
      <c r="AI227" s="13" t="n"/>
      <c r="AJ227" s="13" t="n"/>
      <c r="AK227" s="13" t="n"/>
      <c r="AL227" s="13" t="n"/>
      <c r="AM227" s="13" t="n"/>
      <c r="AN227" s="13" t="n"/>
      <c r="AO227" s="13" t="n"/>
      <c r="AP227" s="14" t="n"/>
      <c r="AQ227" s="14" t="n"/>
      <c r="AR227" s="14" t="n"/>
      <c r="AS227" s="13" t="n"/>
      <c r="AT227" s="13" t="n"/>
      <c r="AU227" s="10" t="n"/>
      <c r="AV227" s="10" t="n"/>
      <c r="AW227" s="10" t="n"/>
      <c r="AX227" s="10" t="n"/>
      <c r="AY227" s="10" t="n"/>
      <c r="AZ227" s="10" t="n"/>
      <c r="BA227" s="10" t="n"/>
      <c r="BB227" s="10" t="n"/>
      <c r="BC227" s="10" t="n"/>
      <c r="BD227" s="11" t="n"/>
      <c r="BE227" s="10" t="n"/>
      <c r="BF227" s="10" t="n"/>
      <c r="BG227" s="10" t="n"/>
      <c r="BH227" s="10" t="n"/>
      <c r="BI227" s="10" t="n"/>
      <c r="BJ227" s="10" t="n"/>
      <c r="BK227" s="10" t="n"/>
      <c r="BL227" s="10" t="n"/>
      <c r="BM227" s="10" t="n"/>
    </row>
    <row r="228" ht="15.75" customHeight="1" s="218">
      <c r="A228" s="10" t="n"/>
      <c r="B228" s="10" t="n"/>
      <c r="C228" s="10" t="n"/>
      <c r="D228" s="10" t="n"/>
      <c r="E228" s="10" t="n"/>
      <c r="F228" s="10" t="n"/>
      <c r="G228" s="11" t="n"/>
      <c r="H228" s="10" t="n"/>
      <c r="I228" s="10" t="n"/>
      <c r="J228" s="10" t="n"/>
      <c r="K228" s="10" t="n"/>
      <c r="L228" s="10" t="n"/>
      <c r="M228" s="13" t="n"/>
      <c r="N228" s="13" t="n"/>
      <c r="O228" s="13" t="n"/>
      <c r="P228" s="13" t="n"/>
      <c r="Q228" s="10" t="n"/>
      <c r="R228" s="10" t="n"/>
      <c r="S228" s="10" t="n"/>
      <c r="T228" s="10" t="n"/>
      <c r="U228" s="10" t="n"/>
      <c r="V228" s="10" t="n"/>
      <c r="W228" s="10" t="n"/>
      <c r="X228" s="10" t="n"/>
      <c r="Y228" s="11" t="n"/>
      <c r="Z228" s="11" t="n"/>
      <c r="AA228" s="11" t="n"/>
      <c r="AB228" s="11" t="n"/>
      <c r="AC228" s="11" t="n"/>
      <c r="AD228" s="11" t="n"/>
      <c r="AE228" s="10" t="n"/>
      <c r="AF228" s="10" t="n"/>
      <c r="AG228" s="10" t="n"/>
      <c r="AH228" s="10" t="n"/>
      <c r="AI228" s="13" t="n"/>
      <c r="AJ228" s="13" t="n"/>
      <c r="AK228" s="13" t="n"/>
      <c r="AL228" s="13" t="n"/>
      <c r="AM228" s="13" t="n"/>
      <c r="AN228" s="13" t="n"/>
      <c r="AO228" s="13" t="n"/>
      <c r="AP228" s="14" t="n"/>
      <c r="AQ228" s="14" t="n"/>
      <c r="AR228" s="14" t="n"/>
      <c r="AS228" s="13" t="n"/>
      <c r="AT228" s="13" t="n"/>
      <c r="AU228" s="10" t="n"/>
      <c r="AV228" s="10" t="n"/>
      <c r="AW228" s="10" t="n"/>
      <c r="AX228" s="10" t="n"/>
      <c r="AY228" s="10" t="n"/>
      <c r="AZ228" s="10" t="n"/>
      <c r="BA228" s="10" t="n"/>
      <c r="BB228" s="10" t="n"/>
      <c r="BC228" s="10" t="n"/>
      <c r="BD228" s="11" t="n"/>
      <c r="BE228" s="10" t="n"/>
      <c r="BF228" s="10" t="n"/>
      <c r="BG228" s="10" t="n"/>
      <c r="BH228" s="10" t="n"/>
      <c r="BI228" s="10" t="n"/>
      <c r="BJ228" s="10" t="n"/>
      <c r="BK228" s="10" t="n"/>
      <c r="BL228" s="10" t="n"/>
      <c r="BM228" s="10" t="n"/>
    </row>
    <row r="229" ht="15.75" customHeight="1" s="218">
      <c r="A229" s="10" t="n"/>
      <c r="B229" s="10" t="n"/>
      <c r="C229" s="10" t="n"/>
      <c r="D229" s="10" t="n"/>
      <c r="E229" s="10" t="n"/>
      <c r="F229" s="10" t="n"/>
      <c r="G229" s="11" t="n"/>
      <c r="H229" s="10" t="n"/>
      <c r="I229" s="10" t="n"/>
      <c r="J229" s="10" t="n"/>
      <c r="K229" s="10" t="n"/>
      <c r="L229" s="10" t="n"/>
      <c r="M229" s="13" t="n"/>
      <c r="N229" s="13" t="n"/>
      <c r="O229" s="13" t="n"/>
      <c r="P229" s="13" t="n"/>
      <c r="Q229" s="10" t="n"/>
      <c r="R229" s="10" t="n"/>
      <c r="S229" s="10" t="n"/>
      <c r="T229" s="10" t="n"/>
      <c r="U229" s="10" t="n"/>
      <c r="V229" s="10" t="n"/>
      <c r="W229" s="10" t="n"/>
      <c r="X229" s="10" t="n"/>
      <c r="Y229" s="11" t="n"/>
      <c r="Z229" s="11" t="n"/>
      <c r="AA229" s="11" t="n"/>
      <c r="AB229" s="11" t="n"/>
      <c r="AC229" s="11" t="n"/>
      <c r="AD229" s="11" t="n"/>
      <c r="AE229" s="10" t="n"/>
      <c r="AF229" s="10" t="n"/>
      <c r="AG229" s="10" t="n"/>
      <c r="AH229" s="10" t="n"/>
      <c r="AI229" s="13" t="n"/>
      <c r="AJ229" s="13" t="n"/>
      <c r="AK229" s="13" t="n"/>
      <c r="AL229" s="13" t="n"/>
      <c r="AM229" s="13" t="n"/>
      <c r="AN229" s="13" t="n"/>
      <c r="AO229" s="13" t="n"/>
      <c r="AP229" s="14" t="n"/>
      <c r="AQ229" s="14" t="n"/>
      <c r="AR229" s="14" t="n"/>
      <c r="AS229" s="13" t="n"/>
      <c r="AT229" s="13" t="n"/>
      <c r="AU229" s="10" t="n"/>
      <c r="AV229" s="10" t="n"/>
      <c r="AW229" s="10" t="n"/>
      <c r="AX229" s="10" t="n"/>
      <c r="AY229" s="10" t="n"/>
      <c r="AZ229" s="10" t="n"/>
      <c r="BA229" s="10" t="n"/>
      <c r="BB229" s="10" t="n"/>
      <c r="BC229" s="10" t="n"/>
      <c r="BD229" s="11" t="n"/>
      <c r="BE229" s="10" t="n"/>
      <c r="BF229" s="10" t="n"/>
      <c r="BG229" s="10" t="n"/>
      <c r="BH229" s="10" t="n"/>
      <c r="BI229" s="10" t="n"/>
      <c r="BJ229" s="10" t="n"/>
      <c r="BK229" s="10" t="n"/>
      <c r="BL229" s="10" t="n"/>
      <c r="BM229" s="10" t="n"/>
    </row>
    <row r="230" ht="15.75" customHeight="1" s="218">
      <c r="A230" s="10" t="n"/>
      <c r="B230" s="10" t="n"/>
      <c r="C230" s="10" t="n"/>
      <c r="D230" s="10" t="n"/>
      <c r="E230" s="10" t="n"/>
      <c r="F230" s="10" t="n"/>
      <c r="G230" s="11" t="n"/>
      <c r="H230" s="10" t="n"/>
      <c r="I230" s="10" t="n"/>
      <c r="J230" s="10" t="n"/>
      <c r="K230" s="10" t="n"/>
      <c r="L230" s="10" t="n"/>
      <c r="M230" s="13" t="n"/>
      <c r="N230" s="13" t="n"/>
      <c r="O230" s="13" t="n"/>
      <c r="P230" s="13" t="n"/>
      <c r="Q230" s="10" t="n"/>
      <c r="R230" s="10" t="n"/>
      <c r="S230" s="10" t="n"/>
      <c r="T230" s="10" t="n"/>
      <c r="U230" s="10" t="n"/>
      <c r="V230" s="10" t="n"/>
      <c r="W230" s="10" t="n"/>
      <c r="X230" s="10" t="n"/>
      <c r="Y230" s="11" t="n"/>
      <c r="Z230" s="11" t="n"/>
      <c r="AA230" s="11" t="n"/>
      <c r="AB230" s="11" t="n"/>
      <c r="AC230" s="11" t="n"/>
      <c r="AD230" s="11" t="n"/>
      <c r="AE230" s="10" t="n"/>
      <c r="AF230" s="10" t="n"/>
      <c r="AG230" s="10" t="n"/>
      <c r="AH230" s="10" t="n"/>
      <c r="AI230" s="13" t="n"/>
      <c r="AJ230" s="13" t="n"/>
      <c r="AK230" s="13" t="n"/>
      <c r="AL230" s="13" t="n"/>
      <c r="AM230" s="13" t="n"/>
      <c r="AN230" s="13" t="n"/>
      <c r="AO230" s="13" t="n"/>
      <c r="AP230" s="14" t="n"/>
      <c r="AQ230" s="14" t="n"/>
      <c r="AR230" s="14" t="n"/>
      <c r="AS230" s="13" t="n"/>
      <c r="AT230" s="13" t="n"/>
      <c r="AU230" s="10" t="n"/>
      <c r="AV230" s="10" t="n"/>
      <c r="AW230" s="10" t="n"/>
      <c r="AX230" s="10" t="n"/>
      <c r="AY230" s="10" t="n"/>
      <c r="AZ230" s="10" t="n"/>
      <c r="BA230" s="10" t="n"/>
      <c r="BB230" s="10" t="n"/>
      <c r="BC230" s="10" t="n"/>
      <c r="BD230" s="11" t="n"/>
      <c r="BE230" s="10" t="n"/>
      <c r="BF230" s="10" t="n"/>
      <c r="BG230" s="10" t="n"/>
      <c r="BH230" s="10" t="n"/>
      <c r="BI230" s="10" t="n"/>
      <c r="BJ230" s="10" t="n"/>
      <c r="BK230" s="10" t="n"/>
      <c r="BL230" s="10" t="n"/>
      <c r="BM230" s="10" t="n"/>
    </row>
    <row r="231" ht="15.75" customHeight="1" s="218">
      <c r="A231" s="10" t="n"/>
      <c r="B231" s="10" t="n"/>
      <c r="C231" s="10" t="n"/>
      <c r="D231" s="10" t="n"/>
      <c r="E231" s="10" t="n"/>
      <c r="F231" s="10" t="n"/>
      <c r="G231" s="11" t="n"/>
      <c r="H231" s="10" t="n"/>
      <c r="I231" s="10" t="n"/>
      <c r="J231" s="10" t="n"/>
      <c r="K231" s="10" t="n"/>
      <c r="L231" s="10" t="n"/>
      <c r="M231" s="13" t="n"/>
      <c r="N231" s="13" t="n"/>
      <c r="O231" s="13" t="n"/>
      <c r="P231" s="13" t="n"/>
      <c r="Q231" s="10" t="n"/>
      <c r="R231" s="10" t="n"/>
      <c r="S231" s="10" t="n"/>
      <c r="T231" s="10" t="n"/>
      <c r="U231" s="10" t="n"/>
      <c r="V231" s="10" t="n"/>
      <c r="W231" s="10" t="n"/>
      <c r="X231" s="10" t="n"/>
      <c r="Y231" s="11" t="n"/>
      <c r="Z231" s="11" t="n"/>
      <c r="AA231" s="11" t="n"/>
      <c r="AB231" s="11" t="n"/>
      <c r="AC231" s="11" t="n"/>
      <c r="AD231" s="11" t="n"/>
      <c r="AE231" s="10" t="n"/>
      <c r="AF231" s="10" t="n"/>
      <c r="AG231" s="10" t="n"/>
      <c r="AH231" s="10" t="n"/>
      <c r="AI231" s="13" t="n"/>
      <c r="AJ231" s="13" t="n"/>
      <c r="AK231" s="13" t="n"/>
      <c r="AL231" s="13" t="n"/>
      <c r="AM231" s="13" t="n"/>
      <c r="AN231" s="13" t="n"/>
      <c r="AO231" s="13" t="n"/>
      <c r="AP231" s="14" t="n"/>
      <c r="AQ231" s="14" t="n"/>
      <c r="AR231" s="14" t="n"/>
      <c r="AS231" s="13" t="n"/>
      <c r="AT231" s="13" t="n"/>
      <c r="AU231" s="10" t="n"/>
      <c r="AV231" s="10" t="n"/>
      <c r="AW231" s="10" t="n"/>
      <c r="AX231" s="10" t="n"/>
      <c r="AY231" s="10" t="n"/>
      <c r="AZ231" s="10" t="n"/>
      <c r="BA231" s="10" t="n"/>
      <c r="BB231" s="10" t="n"/>
      <c r="BC231" s="10" t="n"/>
      <c r="BD231" s="11" t="n"/>
      <c r="BE231" s="10" t="n"/>
      <c r="BF231" s="10" t="n"/>
      <c r="BG231" s="10" t="n"/>
      <c r="BH231" s="10" t="n"/>
      <c r="BI231" s="10" t="n"/>
      <c r="BJ231" s="10" t="n"/>
      <c r="BK231" s="10" t="n"/>
      <c r="BL231" s="10" t="n"/>
      <c r="BM231" s="10" t="n"/>
    </row>
    <row r="232" ht="15.75" customHeight="1" s="218">
      <c r="A232" s="10" t="n"/>
      <c r="B232" s="10" t="n"/>
      <c r="C232" s="10" t="n"/>
      <c r="D232" s="10" t="n"/>
      <c r="E232" s="10" t="n"/>
      <c r="F232" s="10" t="n"/>
      <c r="G232" s="11" t="n"/>
      <c r="H232" s="10" t="n"/>
      <c r="I232" s="10" t="n"/>
      <c r="J232" s="10" t="n"/>
      <c r="K232" s="10" t="n"/>
      <c r="L232" s="10" t="n"/>
      <c r="M232" s="13" t="n"/>
      <c r="N232" s="13" t="n"/>
      <c r="O232" s="13" t="n"/>
      <c r="P232" s="13" t="n"/>
      <c r="Q232" s="10" t="n"/>
      <c r="R232" s="10" t="n"/>
      <c r="S232" s="10" t="n"/>
      <c r="T232" s="10" t="n"/>
      <c r="U232" s="10" t="n"/>
      <c r="V232" s="10" t="n"/>
      <c r="W232" s="10" t="n"/>
      <c r="X232" s="10" t="n"/>
      <c r="Y232" s="11" t="n"/>
      <c r="Z232" s="11" t="n"/>
      <c r="AA232" s="11" t="n"/>
      <c r="AB232" s="11" t="n"/>
      <c r="AC232" s="11" t="n"/>
      <c r="AD232" s="11" t="n"/>
      <c r="AE232" s="10" t="n"/>
      <c r="AF232" s="10" t="n"/>
      <c r="AG232" s="10" t="n"/>
      <c r="AH232" s="10" t="n"/>
      <c r="AI232" s="13" t="n"/>
      <c r="AJ232" s="13" t="n"/>
      <c r="AK232" s="13" t="n"/>
      <c r="AL232" s="13" t="n"/>
      <c r="AM232" s="13" t="n"/>
      <c r="AN232" s="13" t="n"/>
      <c r="AO232" s="13" t="n"/>
      <c r="AP232" s="14" t="n"/>
      <c r="AQ232" s="14" t="n"/>
      <c r="AR232" s="14" t="n"/>
      <c r="AS232" s="13" t="n"/>
      <c r="AT232" s="13" t="n"/>
      <c r="AU232" s="10" t="n"/>
      <c r="AV232" s="10" t="n"/>
      <c r="AW232" s="10" t="n"/>
      <c r="AX232" s="10" t="n"/>
      <c r="AY232" s="10" t="n"/>
      <c r="AZ232" s="10" t="n"/>
      <c r="BA232" s="10" t="n"/>
      <c r="BB232" s="10" t="n"/>
      <c r="BC232" s="10" t="n"/>
      <c r="BD232" s="11" t="n"/>
      <c r="BE232" s="10" t="n"/>
      <c r="BF232" s="10" t="n"/>
      <c r="BG232" s="10" t="n"/>
      <c r="BH232" s="10" t="n"/>
      <c r="BI232" s="10" t="n"/>
      <c r="BJ232" s="10" t="n"/>
      <c r="BK232" s="10" t="n"/>
      <c r="BL232" s="10" t="n"/>
      <c r="BM232" s="10" t="n"/>
    </row>
    <row r="233" ht="15.75" customHeight="1" s="218">
      <c r="A233" s="10" t="n"/>
      <c r="B233" s="10" t="n"/>
      <c r="C233" s="10" t="n"/>
      <c r="D233" s="10" t="n"/>
      <c r="E233" s="10" t="n"/>
      <c r="F233" s="10" t="n"/>
      <c r="G233" s="11" t="n"/>
      <c r="H233" s="10" t="n"/>
      <c r="I233" s="10" t="n"/>
      <c r="J233" s="10" t="n"/>
      <c r="K233" s="10" t="n"/>
      <c r="L233" s="10" t="n"/>
      <c r="M233" s="13" t="n"/>
      <c r="N233" s="13" t="n"/>
      <c r="O233" s="13" t="n"/>
      <c r="P233" s="13" t="n"/>
      <c r="Q233" s="10" t="n"/>
      <c r="R233" s="10" t="n"/>
      <c r="S233" s="10" t="n"/>
      <c r="T233" s="10" t="n"/>
      <c r="U233" s="10" t="n"/>
      <c r="V233" s="10" t="n"/>
      <c r="W233" s="10" t="n"/>
      <c r="X233" s="10" t="n"/>
      <c r="Y233" s="11" t="n"/>
      <c r="Z233" s="11" t="n"/>
      <c r="AA233" s="11" t="n"/>
      <c r="AB233" s="11" t="n"/>
      <c r="AC233" s="11" t="n"/>
      <c r="AD233" s="11" t="n"/>
      <c r="AE233" s="10" t="n"/>
      <c r="AF233" s="10" t="n"/>
      <c r="AG233" s="10" t="n"/>
      <c r="AH233" s="10" t="n"/>
      <c r="AI233" s="13" t="n"/>
      <c r="AJ233" s="13" t="n"/>
      <c r="AK233" s="13" t="n"/>
      <c r="AL233" s="13" t="n"/>
      <c r="AM233" s="13" t="n"/>
      <c r="AN233" s="13" t="n"/>
      <c r="AO233" s="13" t="n"/>
      <c r="AP233" s="14" t="n"/>
      <c r="AQ233" s="14" t="n"/>
      <c r="AR233" s="14" t="n"/>
      <c r="AS233" s="13" t="n"/>
      <c r="AT233" s="13" t="n"/>
      <c r="AU233" s="10" t="n"/>
      <c r="AV233" s="10" t="n"/>
      <c r="AW233" s="10" t="n"/>
      <c r="AX233" s="10" t="n"/>
      <c r="AY233" s="10" t="n"/>
      <c r="AZ233" s="10" t="n"/>
      <c r="BA233" s="10" t="n"/>
      <c r="BB233" s="10" t="n"/>
      <c r="BC233" s="10" t="n"/>
      <c r="BD233" s="11" t="n"/>
      <c r="BE233" s="10" t="n"/>
      <c r="BF233" s="10" t="n"/>
      <c r="BG233" s="10" t="n"/>
      <c r="BH233" s="10" t="n"/>
      <c r="BI233" s="10" t="n"/>
      <c r="BJ233" s="10" t="n"/>
      <c r="BK233" s="10" t="n"/>
      <c r="BL233" s="10" t="n"/>
      <c r="BM233" s="10" t="n"/>
    </row>
    <row r="234" ht="15.75" customHeight="1" s="218">
      <c r="A234" s="10" t="n"/>
      <c r="B234" s="10" t="n"/>
      <c r="C234" s="10" t="n"/>
      <c r="D234" s="10" t="n"/>
      <c r="E234" s="10" t="n"/>
      <c r="F234" s="10" t="n"/>
      <c r="G234" s="11" t="n"/>
      <c r="H234" s="10" t="n"/>
      <c r="I234" s="10" t="n"/>
      <c r="J234" s="10" t="n"/>
      <c r="K234" s="10" t="n"/>
      <c r="L234" s="10" t="n"/>
      <c r="M234" s="13" t="n"/>
      <c r="N234" s="13" t="n"/>
      <c r="O234" s="13" t="n"/>
      <c r="P234" s="13" t="n"/>
      <c r="Q234" s="10" t="n"/>
      <c r="R234" s="10" t="n"/>
      <c r="S234" s="10" t="n"/>
      <c r="T234" s="10" t="n"/>
      <c r="U234" s="10" t="n"/>
      <c r="V234" s="10" t="n"/>
      <c r="W234" s="10" t="n"/>
      <c r="X234" s="10" t="n"/>
      <c r="Y234" s="11" t="n"/>
      <c r="Z234" s="11" t="n"/>
      <c r="AA234" s="11" t="n"/>
      <c r="AB234" s="11" t="n"/>
      <c r="AC234" s="11" t="n"/>
      <c r="AD234" s="11" t="n"/>
      <c r="AE234" s="10" t="n"/>
      <c r="AF234" s="10" t="n"/>
      <c r="AG234" s="10" t="n"/>
      <c r="AH234" s="10" t="n"/>
      <c r="AI234" s="13" t="n"/>
      <c r="AJ234" s="13" t="n"/>
      <c r="AK234" s="13" t="n"/>
      <c r="AL234" s="13" t="n"/>
      <c r="AM234" s="13" t="n"/>
      <c r="AN234" s="13" t="n"/>
      <c r="AO234" s="13" t="n"/>
      <c r="AP234" s="14" t="n"/>
      <c r="AQ234" s="14" t="n"/>
      <c r="AR234" s="14" t="n"/>
      <c r="AS234" s="13" t="n"/>
      <c r="AT234" s="13" t="n"/>
      <c r="AU234" s="10" t="n"/>
      <c r="AV234" s="10" t="n"/>
      <c r="AW234" s="10" t="n"/>
      <c r="AX234" s="10" t="n"/>
      <c r="AY234" s="10" t="n"/>
      <c r="AZ234" s="10" t="n"/>
      <c r="BA234" s="10" t="n"/>
      <c r="BB234" s="10" t="n"/>
      <c r="BC234" s="10" t="n"/>
      <c r="BD234" s="11" t="n"/>
      <c r="BE234" s="10" t="n"/>
      <c r="BF234" s="10" t="n"/>
      <c r="BG234" s="10" t="n"/>
      <c r="BH234" s="10" t="n"/>
      <c r="BI234" s="10" t="n"/>
      <c r="BJ234" s="10" t="n"/>
      <c r="BK234" s="10" t="n"/>
      <c r="BL234" s="10" t="n"/>
      <c r="BM234" s="10" t="n"/>
    </row>
    <row r="235" ht="15.75" customHeight="1" s="218">
      <c r="A235" s="10" t="n"/>
      <c r="B235" s="10" t="n"/>
      <c r="C235" s="10" t="n"/>
      <c r="D235" s="10" t="n"/>
      <c r="E235" s="10" t="n"/>
      <c r="F235" s="10" t="n"/>
      <c r="G235" s="11" t="n"/>
      <c r="H235" s="10" t="n"/>
      <c r="I235" s="10" t="n"/>
      <c r="J235" s="10" t="n"/>
      <c r="K235" s="10" t="n"/>
      <c r="L235" s="10" t="n"/>
      <c r="M235" s="13" t="n"/>
      <c r="N235" s="13" t="n"/>
      <c r="O235" s="13" t="n"/>
      <c r="P235" s="13" t="n"/>
      <c r="Q235" s="10" t="n"/>
      <c r="R235" s="10" t="n"/>
      <c r="S235" s="10" t="n"/>
      <c r="T235" s="10" t="n"/>
      <c r="U235" s="10" t="n"/>
      <c r="V235" s="10" t="n"/>
      <c r="W235" s="10" t="n"/>
      <c r="X235" s="10" t="n"/>
      <c r="Y235" s="11" t="n"/>
      <c r="Z235" s="11" t="n"/>
      <c r="AA235" s="11" t="n"/>
      <c r="AB235" s="11" t="n"/>
      <c r="AC235" s="11" t="n"/>
      <c r="AD235" s="11" t="n"/>
      <c r="AE235" s="10" t="n"/>
      <c r="AF235" s="10" t="n"/>
      <c r="AG235" s="10" t="n"/>
      <c r="AH235" s="10" t="n"/>
      <c r="AI235" s="13" t="n"/>
      <c r="AJ235" s="13" t="n"/>
      <c r="AK235" s="13" t="n"/>
      <c r="AL235" s="13" t="n"/>
      <c r="AM235" s="13" t="n"/>
      <c r="AN235" s="13" t="n"/>
      <c r="AO235" s="13" t="n"/>
      <c r="AP235" s="14" t="n"/>
      <c r="AQ235" s="14" t="n"/>
      <c r="AR235" s="14" t="n"/>
      <c r="AS235" s="13" t="n"/>
      <c r="AT235" s="13" t="n"/>
      <c r="AU235" s="10" t="n"/>
      <c r="AV235" s="10" t="n"/>
      <c r="AW235" s="10" t="n"/>
      <c r="AX235" s="10" t="n"/>
      <c r="AY235" s="10" t="n"/>
      <c r="AZ235" s="10" t="n"/>
      <c r="BA235" s="10" t="n"/>
      <c r="BB235" s="10" t="n"/>
      <c r="BC235" s="10" t="n"/>
      <c r="BD235" s="11" t="n"/>
      <c r="BE235" s="10" t="n"/>
      <c r="BF235" s="10" t="n"/>
      <c r="BG235" s="10" t="n"/>
      <c r="BH235" s="10" t="n"/>
      <c r="BI235" s="10" t="n"/>
      <c r="BJ235" s="10" t="n"/>
      <c r="BK235" s="10" t="n"/>
      <c r="BL235" s="10" t="n"/>
      <c r="BM235" s="10" t="n"/>
    </row>
    <row r="236" ht="15.75" customHeight="1" s="218">
      <c r="A236" s="10" t="n"/>
      <c r="B236" s="10" t="n"/>
      <c r="C236" s="10" t="n"/>
      <c r="D236" s="10" t="n"/>
      <c r="E236" s="10" t="n"/>
      <c r="F236" s="10" t="n"/>
      <c r="G236" s="11" t="n"/>
      <c r="H236" s="10" t="n"/>
      <c r="I236" s="10" t="n"/>
      <c r="J236" s="10" t="n"/>
      <c r="K236" s="10" t="n"/>
      <c r="L236" s="10" t="n"/>
      <c r="M236" s="13" t="n"/>
      <c r="N236" s="13" t="n"/>
      <c r="O236" s="13" t="n"/>
      <c r="P236" s="13" t="n"/>
      <c r="Q236" s="10" t="n"/>
      <c r="R236" s="10" t="n"/>
      <c r="S236" s="10" t="n"/>
      <c r="T236" s="10" t="n"/>
      <c r="U236" s="10" t="n"/>
      <c r="V236" s="10" t="n"/>
      <c r="W236" s="10" t="n"/>
      <c r="X236" s="10" t="n"/>
      <c r="Y236" s="11" t="n"/>
      <c r="Z236" s="11" t="n"/>
      <c r="AA236" s="11" t="n"/>
      <c r="AB236" s="11" t="n"/>
      <c r="AC236" s="11" t="n"/>
      <c r="AD236" s="11" t="n"/>
      <c r="AE236" s="10" t="n"/>
      <c r="AF236" s="10" t="n"/>
      <c r="AG236" s="10" t="n"/>
      <c r="AH236" s="10" t="n"/>
      <c r="AI236" s="13" t="n"/>
      <c r="AJ236" s="13" t="n"/>
      <c r="AK236" s="13" t="n"/>
      <c r="AL236" s="13" t="n"/>
      <c r="AM236" s="13" t="n"/>
      <c r="AN236" s="13" t="n"/>
      <c r="AO236" s="13" t="n"/>
      <c r="AP236" s="14" t="n"/>
      <c r="AQ236" s="14" t="n"/>
      <c r="AR236" s="14" t="n"/>
      <c r="AS236" s="13" t="n"/>
      <c r="AT236" s="13" t="n"/>
      <c r="AU236" s="10" t="n"/>
      <c r="AV236" s="10" t="n"/>
      <c r="AW236" s="10" t="n"/>
      <c r="AX236" s="10" t="n"/>
      <c r="AY236" s="10" t="n"/>
      <c r="AZ236" s="10" t="n"/>
      <c r="BA236" s="10" t="n"/>
      <c r="BB236" s="10" t="n"/>
      <c r="BC236" s="10" t="n"/>
      <c r="BD236" s="11" t="n"/>
      <c r="BE236" s="10" t="n"/>
      <c r="BF236" s="10" t="n"/>
      <c r="BG236" s="10" t="n"/>
      <c r="BH236" s="10" t="n"/>
      <c r="BI236" s="10" t="n"/>
      <c r="BJ236" s="10" t="n"/>
      <c r="BK236" s="10" t="n"/>
      <c r="BL236" s="10" t="n"/>
      <c r="BM236" s="10" t="n"/>
    </row>
    <row r="237" ht="15.75" customHeight="1" s="218">
      <c r="A237" s="10" t="n"/>
      <c r="B237" s="10" t="n"/>
      <c r="C237" s="10" t="n"/>
      <c r="D237" s="10" t="n"/>
      <c r="E237" s="10" t="n"/>
      <c r="F237" s="10" t="n"/>
      <c r="G237" s="11" t="n"/>
      <c r="H237" s="10" t="n"/>
      <c r="I237" s="10" t="n"/>
      <c r="J237" s="10" t="n"/>
      <c r="K237" s="10" t="n"/>
      <c r="L237" s="10" t="n"/>
      <c r="M237" s="13" t="n"/>
      <c r="N237" s="13" t="n"/>
      <c r="O237" s="13" t="n"/>
      <c r="P237" s="13" t="n"/>
      <c r="Q237" s="10" t="n"/>
      <c r="R237" s="10" t="n"/>
      <c r="S237" s="10" t="n"/>
      <c r="T237" s="10" t="n"/>
      <c r="U237" s="10" t="n"/>
      <c r="V237" s="10" t="n"/>
      <c r="W237" s="10" t="n"/>
      <c r="X237" s="10" t="n"/>
      <c r="Y237" s="11" t="n"/>
      <c r="Z237" s="11" t="n"/>
      <c r="AA237" s="11" t="n"/>
      <c r="AB237" s="11" t="n"/>
      <c r="AC237" s="11" t="n"/>
      <c r="AD237" s="11" t="n"/>
      <c r="AE237" s="10" t="n"/>
      <c r="AF237" s="10" t="n"/>
      <c r="AG237" s="10" t="n"/>
      <c r="AH237" s="10" t="n"/>
      <c r="AI237" s="13" t="n"/>
      <c r="AJ237" s="13" t="n"/>
      <c r="AK237" s="13" t="n"/>
      <c r="AL237" s="13" t="n"/>
      <c r="AM237" s="13" t="n"/>
      <c r="AN237" s="13" t="n"/>
      <c r="AO237" s="13" t="n"/>
      <c r="AP237" s="14" t="n"/>
      <c r="AQ237" s="14" t="n"/>
      <c r="AR237" s="14" t="n"/>
      <c r="AS237" s="13" t="n"/>
      <c r="AT237" s="13" t="n"/>
      <c r="AU237" s="10" t="n"/>
      <c r="AV237" s="10" t="n"/>
      <c r="AW237" s="10" t="n"/>
      <c r="AX237" s="10" t="n"/>
      <c r="AY237" s="10" t="n"/>
      <c r="AZ237" s="10" t="n"/>
      <c r="BA237" s="10" t="n"/>
      <c r="BB237" s="10" t="n"/>
      <c r="BC237" s="10" t="n"/>
      <c r="BD237" s="11" t="n"/>
      <c r="BE237" s="10" t="n"/>
      <c r="BF237" s="10" t="n"/>
      <c r="BG237" s="10" t="n"/>
      <c r="BH237" s="10" t="n"/>
      <c r="BI237" s="10" t="n"/>
      <c r="BJ237" s="10" t="n"/>
      <c r="BK237" s="10" t="n"/>
      <c r="BL237" s="10" t="n"/>
      <c r="BM237" s="10" t="n"/>
    </row>
    <row r="238" ht="15.75" customHeight="1" s="218">
      <c r="A238" s="10" t="n"/>
      <c r="B238" s="10" t="n"/>
      <c r="C238" s="10" t="n"/>
      <c r="D238" s="10" t="n"/>
      <c r="E238" s="10" t="n"/>
      <c r="F238" s="10" t="n"/>
      <c r="G238" s="11" t="n"/>
      <c r="H238" s="10" t="n"/>
      <c r="I238" s="10" t="n"/>
      <c r="J238" s="10" t="n"/>
      <c r="K238" s="10" t="n"/>
      <c r="L238" s="10" t="n"/>
      <c r="M238" s="13" t="n"/>
      <c r="N238" s="13" t="n"/>
      <c r="O238" s="13" t="n"/>
      <c r="P238" s="13" t="n"/>
      <c r="Q238" s="10" t="n"/>
      <c r="R238" s="10" t="n"/>
      <c r="S238" s="10" t="n"/>
      <c r="T238" s="10" t="n"/>
      <c r="U238" s="10" t="n"/>
      <c r="V238" s="10" t="n"/>
      <c r="W238" s="10" t="n"/>
      <c r="X238" s="10" t="n"/>
      <c r="Y238" s="11" t="n"/>
      <c r="Z238" s="11" t="n"/>
      <c r="AA238" s="11" t="n"/>
      <c r="AB238" s="11" t="n"/>
      <c r="AC238" s="11" t="n"/>
      <c r="AD238" s="11" t="n"/>
      <c r="AE238" s="10" t="n"/>
      <c r="AF238" s="10" t="n"/>
      <c r="AG238" s="10" t="n"/>
      <c r="AH238" s="10" t="n"/>
      <c r="AI238" s="13" t="n"/>
      <c r="AJ238" s="13" t="n"/>
      <c r="AK238" s="13" t="n"/>
      <c r="AL238" s="13" t="n"/>
      <c r="AM238" s="13" t="n"/>
      <c r="AN238" s="13" t="n"/>
      <c r="AO238" s="13" t="n"/>
      <c r="AP238" s="14" t="n"/>
      <c r="AQ238" s="14" t="n"/>
      <c r="AR238" s="14" t="n"/>
      <c r="AS238" s="13" t="n"/>
      <c r="AT238" s="13" t="n"/>
      <c r="AU238" s="10" t="n"/>
      <c r="AV238" s="10" t="n"/>
      <c r="AW238" s="10" t="n"/>
      <c r="AX238" s="10" t="n"/>
      <c r="AY238" s="10" t="n"/>
      <c r="AZ238" s="10" t="n"/>
      <c r="BA238" s="10" t="n"/>
      <c r="BB238" s="10" t="n"/>
      <c r="BC238" s="10" t="n"/>
      <c r="BD238" s="11" t="n"/>
      <c r="BE238" s="10" t="n"/>
      <c r="BF238" s="10" t="n"/>
      <c r="BG238" s="10" t="n"/>
      <c r="BH238" s="10" t="n"/>
      <c r="BI238" s="10" t="n"/>
      <c r="BJ238" s="10" t="n"/>
      <c r="BK238" s="10" t="n"/>
      <c r="BL238" s="10" t="n"/>
      <c r="BM238" s="10" t="n"/>
    </row>
    <row r="239" ht="15.75" customHeight="1" s="218">
      <c r="A239" s="10" t="n"/>
      <c r="B239" s="10" t="n"/>
      <c r="C239" s="10" t="n"/>
      <c r="D239" s="10" t="n"/>
      <c r="E239" s="10" t="n"/>
      <c r="F239" s="10" t="n"/>
      <c r="G239" s="11" t="n"/>
      <c r="H239" s="10" t="n"/>
      <c r="I239" s="10" t="n"/>
      <c r="J239" s="10" t="n"/>
      <c r="K239" s="10" t="n"/>
      <c r="L239" s="10" t="n"/>
      <c r="M239" s="13" t="n"/>
      <c r="N239" s="13" t="n"/>
      <c r="O239" s="13" t="n"/>
      <c r="P239" s="13" t="n"/>
      <c r="Q239" s="10" t="n"/>
      <c r="R239" s="10" t="n"/>
      <c r="S239" s="10" t="n"/>
      <c r="T239" s="10" t="n"/>
      <c r="U239" s="10" t="n"/>
      <c r="V239" s="10" t="n"/>
      <c r="W239" s="10" t="n"/>
      <c r="X239" s="10" t="n"/>
      <c r="Y239" s="11" t="n"/>
      <c r="Z239" s="11" t="n"/>
      <c r="AA239" s="11" t="n"/>
      <c r="AB239" s="11" t="n"/>
      <c r="AC239" s="11" t="n"/>
      <c r="AD239" s="11" t="n"/>
      <c r="AE239" s="10" t="n"/>
      <c r="AF239" s="10" t="n"/>
      <c r="AG239" s="10" t="n"/>
      <c r="AH239" s="10" t="n"/>
      <c r="AI239" s="13" t="n"/>
      <c r="AJ239" s="13" t="n"/>
      <c r="AK239" s="13" t="n"/>
      <c r="AL239" s="13" t="n"/>
      <c r="AM239" s="13" t="n"/>
      <c r="AN239" s="13" t="n"/>
      <c r="AO239" s="13" t="n"/>
      <c r="AP239" s="14" t="n"/>
      <c r="AQ239" s="14" t="n"/>
      <c r="AR239" s="14" t="n"/>
      <c r="AS239" s="13" t="n"/>
      <c r="AT239" s="13" t="n"/>
      <c r="AU239" s="10" t="n"/>
      <c r="AV239" s="10" t="n"/>
      <c r="AW239" s="10" t="n"/>
      <c r="AX239" s="10" t="n"/>
      <c r="AY239" s="10" t="n"/>
      <c r="AZ239" s="10" t="n"/>
      <c r="BA239" s="10" t="n"/>
      <c r="BB239" s="10" t="n"/>
      <c r="BC239" s="10" t="n"/>
      <c r="BD239" s="11" t="n"/>
      <c r="BE239" s="10" t="n"/>
      <c r="BF239" s="10" t="n"/>
      <c r="BG239" s="10" t="n"/>
      <c r="BH239" s="10" t="n"/>
      <c r="BI239" s="10" t="n"/>
      <c r="BJ239" s="10" t="n"/>
      <c r="BK239" s="10" t="n"/>
      <c r="BL239" s="10" t="n"/>
      <c r="BM239" s="10" t="n"/>
    </row>
    <row r="240" ht="15.75" customHeight="1" s="218">
      <c r="A240" s="10" t="n"/>
      <c r="B240" s="10" t="n"/>
      <c r="C240" s="10" t="n"/>
      <c r="D240" s="10" t="n"/>
      <c r="E240" s="10" t="n"/>
      <c r="F240" s="10" t="n"/>
      <c r="G240" s="11" t="n"/>
      <c r="H240" s="10" t="n"/>
      <c r="I240" s="10" t="n"/>
      <c r="J240" s="10" t="n"/>
      <c r="K240" s="10" t="n"/>
      <c r="L240" s="10" t="n"/>
      <c r="M240" s="13" t="n"/>
      <c r="N240" s="13" t="n"/>
      <c r="O240" s="13" t="n"/>
      <c r="P240" s="13" t="n"/>
      <c r="Q240" s="10" t="n"/>
      <c r="R240" s="10" t="n"/>
      <c r="S240" s="10" t="n"/>
      <c r="T240" s="10" t="n"/>
      <c r="U240" s="10" t="n"/>
      <c r="V240" s="10" t="n"/>
      <c r="W240" s="10" t="n"/>
      <c r="X240" s="10" t="n"/>
      <c r="Y240" s="11" t="n"/>
      <c r="Z240" s="11" t="n"/>
      <c r="AA240" s="11" t="n"/>
      <c r="AB240" s="11" t="n"/>
      <c r="AC240" s="11" t="n"/>
      <c r="AD240" s="11" t="n"/>
      <c r="AE240" s="10" t="n"/>
      <c r="AF240" s="10" t="n"/>
      <c r="AG240" s="10" t="n"/>
      <c r="AH240" s="10" t="n"/>
      <c r="AI240" s="13" t="n"/>
      <c r="AJ240" s="13" t="n"/>
      <c r="AK240" s="13" t="n"/>
      <c r="AL240" s="13" t="n"/>
      <c r="AM240" s="13" t="n"/>
      <c r="AN240" s="13" t="n"/>
      <c r="AO240" s="13" t="n"/>
      <c r="AP240" s="14" t="n"/>
      <c r="AQ240" s="14" t="n"/>
      <c r="AR240" s="14" t="n"/>
      <c r="AS240" s="13" t="n"/>
      <c r="AT240" s="13" t="n"/>
      <c r="AU240" s="10" t="n"/>
      <c r="AV240" s="10" t="n"/>
      <c r="AW240" s="10" t="n"/>
      <c r="AX240" s="10" t="n"/>
      <c r="AY240" s="10" t="n"/>
      <c r="AZ240" s="10" t="n"/>
      <c r="BA240" s="10" t="n"/>
      <c r="BB240" s="10" t="n"/>
      <c r="BC240" s="10" t="n"/>
      <c r="BD240" s="11" t="n"/>
      <c r="BE240" s="10" t="n"/>
      <c r="BF240" s="10" t="n"/>
      <c r="BG240" s="10" t="n"/>
      <c r="BH240" s="10" t="n"/>
      <c r="BI240" s="10" t="n"/>
      <c r="BJ240" s="10" t="n"/>
      <c r="BK240" s="10" t="n"/>
      <c r="BL240" s="10" t="n"/>
      <c r="BM240" s="10" t="n"/>
    </row>
    <row r="241" ht="15.75" customHeight="1" s="218">
      <c r="A241" s="10" t="n"/>
      <c r="B241" s="10" t="n"/>
      <c r="C241" s="10" t="n"/>
      <c r="D241" s="10" t="n"/>
      <c r="E241" s="10" t="n"/>
      <c r="F241" s="10" t="n"/>
      <c r="G241" s="11" t="n"/>
      <c r="H241" s="10" t="n"/>
      <c r="I241" s="10" t="n"/>
      <c r="J241" s="10" t="n"/>
      <c r="K241" s="10" t="n"/>
      <c r="L241" s="10" t="n"/>
      <c r="M241" s="13" t="n"/>
      <c r="N241" s="13" t="n"/>
      <c r="O241" s="13" t="n"/>
      <c r="P241" s="13" t="n"/>
      <c r="Q241" s="10" t="n"/>
      <c r="R241" s="10" t="n"/>
      <c r="S241" s="10" t="n"/>
      <c r="T241" s="10" t="n"/>
      <c r="U241" s="10" t="n"/>
      <c r="V241" s="10" t="n"/>
      <c r="W241" s="10" t="n"/>
      <c r="X241" s="10" t="n"/>
      <c r="Y241" s="11" t="n"/>
      <c r="Z241" s="11" t="n"/>
      <c r="AA241" s="11" t="n"/>
      <c r="AB241" s="11" t="n"/>
      <c r="AC241" s="11" t="n"/>
      <c r="AD241" s="11" t="n"/>
      <c r="AE241" s="10" t="n"/>
      <c r="AF241" s="10" t="n"/>
      <c r="AG241" s="10" t="n"/>
      <c r="AH241" s="10" t="n"/>
      <c r="AI241" s="13" t="n"/>
      <c r="AJ241" s="13" t="n"/>
      <c r="AK241" s="13" t="n"/>
      <c r="AL241" s="13" t="n"/>
      <c r="AM241" s="13" t="n"/>
      <c r="AN241" s="13" t="n"/>
      <c r="AO241" s="13" t="n"/>
      <c r="AP241" s="14" t="n"/>
      <c r="AQ241" s="14" t="n"/>
      <c r="AR241" s="14" t="n"/>
      <c r="AS241" s="13" t="n"/>
      <c r="AT241" s="13" t="n"/>
      <c r="AU241" s="10" t="n"/>
      <c r="AV241" s="10" t="n"/>
      <c r="AW241" s="10" t="n"/>
      <c r="AX241" s="10" t="n"/>
      <c r="AY241" s="10" t="n"/>
      <c r="AZ241" s="10" t="n"/>
      <c r="BA241" s="10" t="n"/>
      <c r="BB241" s="10" t="n"/>
      <c r="BC241" s="10" t="n"/>
      <c r="BD241" s="11" t="n"/>
      <c r="BE241" s="10" t="n"/>
      <c r="BF241" s="10" t="n"/>
      <c r="BG241" s="10" t="n"/>
      <c r="BH241" s="10" t="n"/>
      <c r="BI241" s="10" t="n"/>
      <c r="BJ241" s="10" t="n"/>
      <c r="BK241" s="10" t="n"/>
      <c r="BL241" s="10" t="n"/>
      <c r="BM241" s="10" t="n"/>
    </row>
    <row r="242" ht="15.75" customHeight="1" s="218">
      <c r="A242" s="10" t="n"/>
      <c r="B242" s="10" t="n"/>
      <c r="C242" s="10" t="n"/>
      <c r="D242" s="10" t="n"/>
      <c r="E242" s="10" t="n"/>
      <c r="F242" s="10" t="n"/>
      <c r="G242" s="11" t="n"/>
      <c r="H242" s="10" t="n"/>
      <c r="I242" s="10" t="n"/>
      <c r="J242" s="10" t="n"/>
      <c r="K242" s="10" t="n"/>
      <c r="L242" s="10" t="n"/>
      <c r="M242" s="13" t="n"/>
      <c r="N242" s="13" t="n"/>
      <c r="O242" s="13" t="n"/>
      <c r="P242" s="13" t="n"/>
      <c r="Q242" s="10" t="n"/>
      <c r="R242" s="10" t="n"/>
      <c r="S242" s="10" t="n"/>
      <c r="T242" s="10" t="n"/>
      <c r="U242" s="10" t="n"/>
      <c r="V242" s="10" t="n"/>
      <c r="W242" s="10" t="n"/>
      <c r="X242" s="10" t="n"/>
      <c r="Y242" s="11" t="n"/>
      <c r="Z242" s="11" t="n"/>
      <c r="AA242" s="11" t="n"/>
      <c r="AB242" s="11" t="n"/>
      <c r="AC242" s="11" t="n"/>
      <c r="AD242" s="11" t="n"/>
      <c r="AE242" s="10" t="n"/>
      <c r="AF242" s="10" t="n"/>
      <c r="AG242" s="10" t="n"/>
      <c r="AH242" s="10" t="n"/>
      <c r="AI242" s="13" t="n"/>
      <c r="AJ242" s="13" t="n"/>
      <c r="AK242" s="13" t="n"/>
      <c r="AL242" s="13" t="n"/>
      <c r="AM242" s="13" t="n"/>
      <c r="AN242" s="13" t="n"/>
      <c r="AO242" s="13" t="n"/>
      <c r="AP242" s="14" t="n"/>
      <c r="AQ242" s="14" t="n"/>
      <c r="AR242" s="14" t="n"/>
      <c r="AS242" s="13" t="n"/>
      <c r="AT242" s="13" t="n"/>
      <c r="AU242" s="10" t="n"/>
      <c r="AV242" s="10" t="n"/>
      <c r="AW242" s="10" t="n"/>
      <c r="AX242" s="10" t="n"/>
      <c r="AY242" s="10" t="n"/>
      <c r="AZ242" s="10" t="n"/>
      <c r="BA242" s="10" t="n"/>
      <c r="BB242" s="10" t="n"/>
      <c r="BC242" s="10" t="n"/>
      <c r="BD242" s="11" t="n"/>
      <c r="BE242" s="10" t="n"/>
      <c r="BF242" s="10" t="n"/>
      <c r="BG242" s="10" t="n"/>
      <c r="BH242" s="10" t="n"/>
      <c r="BI242" s="10" t="n"/>
      <c r="BJ242" s="10" t="n"/>
      <c r="BK242" s="10" t="n"/>
      <c r="BL242" s="10" t="n"/>
      <c r="BM242" s="10" t="n"/>
    </row>
    <row r="243" ht="15.75" customHeight="1" s="218">
      <c r="A243" s="10" t="n"/>
      <c r="B243" s="10" t="n"/>
      <c r="C243" s="10" t="n"/>
      <c r="D243" s="10" t="n"/>
      <c r="E243" s="10" t="n"/>
      <c r="F243" s="10" t="n"/>
      <c r="G243" s="11" t="n"/>
      <c r="H243" s="10" t="n"/>
      <c r="I243" s="10" t="n"/>
      <c r="J243" s="10" t="n"/>
      <c r="K243" s="10" t="n"/>
      <c r="L243" s="10" t="n"/>
      <c r="M243" s="13" t="n"/>
      <c r="N243" s="13" t="n"/>
      <c r="O243" s="13" t="n"/>
      <c r="P243" s="13" t="n"/>
      <c r="Q243" s="10" t="n"/>
      <c r="R243" s="10" t="n"/>
      <c r="S243" s="10" t="n"/>
      <c r="T243" s="10" t="n"/>
      <c r="U243" s="10" t="n"/>
      <c r="V243" s="10" t="n"/>
      <c r="W243" s="10" t="n"/>
      <c r="X243" s="10" t="n"/>
      <c r="Y243" s="11" t="n"/>
      <c r="Z243" s="11" t="n"/>
      <c r="AA243" s="11" t="n"/>
      <c r="AB243" s="11" t="n"/>
      <c r="AC243" s="11" t="n"/>
      <c r="AD243" s="11" t="n"/>
      <c r="AE243" s="10" t="n"/>
      <c r="AF243" s="10" t="n"/>
      <c r="AG243" s="10" t="n"/>
      <c r="AH243" s="10" t="n"/>
      <c r="AI243" s="13" t="n"/>
      <c r="AJ243" s="13" t="n"/>
      <c r="AK243" s="13" t="n"/>
      <c r="AL243" s="13" t="n"/>
      <c r="AM243" s="13" t="n"/>
      <c r="AN243" s="13" t="n"/>
      <c r="AO243" s="13" t="n"/>
      <c r="AP243" s="14" t="n"/>
      <c r="AQ243" s="14" t="n"/>
      <c r="AR243" s="14" t="n"/>
      <c r="AS243" s="13" t="n"/>
      <c r="AT243" s="13" t="n"/>
      <c r="AU243" s="10" t="n"/>
      <c r="AV243" s="10" t="n"/>
      <c r="AW243" s="10" t="n"/>
      <c r="AX243" s="10" t="n"/>
      <c r="AY243" s="10" t="n"/>
      <c r="AZ243" s="10" t="n"/>
      <c r="BA243" s="10" t="n"/>
      <c r="BB243" s="10" t="n"/>
      <c r="BC243" s="10" t="n"/>
      <c r="BD243" s="11" t="n"/>
      <c r="BE243" s="10" t="n"/>
      <c r="BF243" s="10" t="n"/>
      <c r="BG243" s="10" t="n"/>
      <c r="BH243" s="10" t="n"/>
      <c r="BI243" s="10" t="n"/>
      <c r="BJ243" s="10" t="n"/>
      <c r="BK243" s="10" t="n"/>
      <c r="BL243" s="10" t="n"/>
      <c r="BM243" s="10" t="n"/>
    </row>
    <row r="244" ht="15.75" customHeight="1" s="218">
      <c r="A244" s="10" t="n"/>
      <c r="B244" s="10" t="n"/>
      <c r="C244" s="10" t="n"/>
      <c r="D244" s="10" t="n"/>
      <c r="E244" s="10" t="n"/>
      <c r="F244" s="10" t="n"/>
      <c r="G244" s="11" t="n"/>
      <c r="H244" s="10" t="n"/>
      <c r="I244" s="10" t="n"/>
      <c r="J244" s="10" t="n"/>
      <c r="K244" s="10" t="n"/>
      <c r="L244" s="10" t="n"/>
      <c r="M244" s="13" t="n"/>
      <c r="N244" s="13" t="n"/>
      <c r="O244" s="13" t="n"/>
      <c r="P244" s="13" t="n"/>
      <c r="Q244" s="10" t="n"/>
      <c r="R244" s="10" t="n"/>
      <c r="S244" s="10" t="n"/>
      <c r="T244" s="10" t="n"/>
      <c r="U244" s="10" t="n"/>
      <c r="V244" s="10" t="n"/>
      <c r="W244" s="10" t="n"/>
      <c r="X244" s="10" t="n"/>
      <c r="Y244" s="11" t="n"/>
      <c r="Z244" s="11" t="n"/>
      <c r="AA244" s="11" t="n"/>
      <c r="AB244" s="11" t="n"/>
      <c r="AC244" s="11" t="n"/>
      <c r="AD244" s="11" t="n"/>
      <c r="AE244" s="10" t="n"/>
      <c r="AF244" s="10" t="n"/>
      <c r="AG244" s="10" t="n"/>
      <c r="AH244" s="10" t="n"/>
      <c r="AI244" s="13" t="n"/>
      <c r="AJ244" s="13" t="n"/>
      <c r="AK244" s="13" t="n"/>
      <c r="AL244" s="13" t="n"/>
      <c r="AM244" s="13" t="n"/>
      <c r="AN244" s="13" t="n"/>
      <c r="AO244" s="13" t="n"/>
      <c r="AP244" s="14" t="n"/>
      <c r="AQ244" s="14" t="n"/>
      <c r="AR244" s="14" t="n"/>
      <c r="AS244" s="13" t="n"/>
      <c r="AT244" s="13" t="n"/>
      <c r="AU244" s="10" t="n"/>
      <c r="AV244" s="10" t="n"/>
      <c r="AW244" s="10" t="n"/>
      <c r="AX244" s="10" t="n"/>
      <c r="AY244" s="10" t="n"/>
      <c r="AZ244" s="10" t="n"/>
      <c r="BA244" s="10" t="n"/>
      <c r="BB244" s="10" t="n"/>
      <c r="BC244" s="10" t="n"/>
      <c r="BD244" s="11" t="n"/>
      <c r="BE244" s="10" t="n"/>
      <c r="BF244" s="10" t="n"/>
      <c r="BG244" s="10" t="n"/>
      <c r="BH244" s="10" t="n"/>
      <c r="BI244" s="10" t="n"/>
      <c r="BJ244" s="10" t="n"/>
      <c r="BK244" s="10" t="n"/>
      <c r="BL244" s="10" t="n"/>
      <c r="BM244" s="10" t="n"/>
    </row>
    <row r="245" ht="15.75" customHeight="1" s="218">
      <c r="A245" s="10" t="n"/>
      <c r="B245" s="10" t="n"/>
      <c r="C245" s="10" t="n"/>
      <c r="D245" s="10" t="n"/>
      <c r="E245" s="10" t="n"/>
      <c r="F245" s="10" t="n"/>
      <c r="G245" s="11" t="n"/>
      <c r="H245" s="10" t="n"/>
      <c r="I245" s="10" t="n"/>
      <c r="J245" s="10" t="n"/>
      <c r="K245" s="10" t="n"/>
      <c r="L245" s="10" t="n"/>
      <c r="M245" s="13" t="n"/>
      <c r="N245" s="13" t="n"/>
      <c r="O245" s="13" t="n"/>
      <c r="P245" s="13" t="n"/>
      <c r="Q245" s="10" t="n"/>
      <c r="R245" s="10" t="n"/>
      <c r="S245" s="10" t="n"/>
      <c r="T245" s="10" t="n"/>
      <c r="U245" s="10" t="n"/>
      <c r="V245" s="10" t="n"/>
      <c r="W245" s="10" t="n"/>
      <c r="X245" s="10" t="n"/>
      <c r="Y245" s="11" t="n"/>
      <c r="Z245" s="11" t="n"/>
      <c r="AA245" s="11" t="n"/>
      <c r="AB245" s="11" t="n"/>
      <c r="AC245" s="11" t="n"/>
      <c r="AD245" s="11" t="n"/>
      <c r="AE245" s="10" t="n"/>
      <c r="AF245" s="10" t="n"/>
      <c r="AG245" s="10" t="n"/>
      <c r="AH245" s="10" t="n"/>
      <c r="AI245" s="13" t="n"/>
      <c r="AJ245" s="13" t="n"/>
      <c r="AK245" s="13" t="n"/>
      <c r="AL245" s="13" t="n"/>
      <c r="AM245" s="13" t="n"/>
      <c r="AN245" s="13" t="n"/>
      <c r="AO245" s="13" t="n"/>
      <c r="AP245" s="14" t="n"/>
      <c r="AQ245" s="14" t="n"/>
      <c r="AR245" s="14" t="n"/>
      <c r="AS245" s="13" t="n"/>
      <c r="AT245" s="13" t="n"/>
      <c r="AU245" s="10" t="n"/>
      <c r="AV245" s="10" t="n"/>
      <c r="AW245" s="10" t="n"/>
      <c r="AX245" s="10" t="n"/>
      <c r="AY245" s="10" t="n"/>
      <c r="AZ245" s="10" t="n"/>
      <c r="BA245" s="10" t="n"/>
      <c r="BB245" s="10" t="n"/>
      <c r="BC245" s="10" t="n"/>
      <c r="BD245" s="11" t="n"/>
      <c r="BE245" s="10" t="n"/>
      <c r="BF245" s="10" t="n"/>
      <c r="BG245" s="10" t="n"/>
      <c r="BH245" s="10" t="n"/>
      <c r="BI245" s="10" t="n"/>
      <c r="BJ245" s="10" t="n"/>
      <c r="BK245" s="10" t="n"/>
      <c r="BL245" s="10" t="n"/>
      <c r="BM245" s="10" t="n"/>
    </row>
    <row r="246" ht="15.75" customHeight="1" s="218">
      <c r="A246" s="10" t="n"/>
      <c r="B246" s="10" t="n"/>
      <c r="C246" s="10" t="n"/>
      <c r="D246" s="10" t="n"/>
      <c r="E246" s="10" t="n"/>
      <c r="F246" s="10" t="n"/>
      <c r="G246" s="11" t="n"/>
      <c r="H246" s="10" t="n"/>
      <c r="I246" s="10" t="n"/>
      <c r="J246" s="10" t="n"/>
      <c r="K246" s="10" t="n"/>
      <c r="L246" s="10" t="n"/>
      <c r="M246" s="13" t="n"/>
      <c r="N246" s="13" t="n"/>
      <c r="O246" s="13" t="n"/>
      <c r="P246" s="13" t="n"/>
      <c r="Q246" s="10" t="n"/>
      <c r="R246" s="10" t="n"/>
      <c r="S246" s="10" t="n"/>
      <c r="T246" s="10" t="n"/>
      <c r="U246" s="10" t="n"/>
      <c r="V246" s="10" t="n"/>
      <c r="W246" s="10" t="n"/>
      <c r="X246" s="10" t="n"/>
      <c r="Y246" s="11" t="n"/>
      <c r="Z246" s="11" t="n"/>
      <c r="AA246" s="11" t="n"/>
      <c r="AB246" s="11" t="n"/>
      <c r="AC246" s="11" t="n"/>
      <c r="AD246" s="11" t="n"/>
      <c r="AE246" s="10" t="n"/>
      <c r="AF246" s="10" t="n"/>
      <c r="AG246" s="10" t="n"/>
      <c r="AH246" s="10" t="n"/>
      <c r="AI246" s="13" t="n"/>
      <c r="AJ246" s="13" t="n"/>
      <c r="AK246" s="13" t="n"/>
      <c r="AL246" s="13" t="n"/>
      <c r="AM246" s="13" t="n"/>
      <c r="AN246" s="13" t="n"/>
      <c r="AO246" s="13" t="n"/>
      <c r="AP246" s="14" t="n"/>
      <c r="AQ246" s="14" t="n"/>
      <c r="AR246" s="14" t="n"/>
      <c r="AS246" s="13" t="n"/>
      <c r="AT246" s="13" t="n"/>
      <c r="AU246" s="10" t="n"/>
      <c r="AV246" s="10" t="n"/>
      <c r="AW246" s="10" t="n"/>
      <c r="AX246" s="10" t="n"/>
      <c r="AY246" s="10" t="n"/>
      <c r="AZ246" s="10" t="n"/>
      <c r="BA246" s="10" t="n"/>
      <c r="BB246" s="10" t="n"/>
      <c r="BC246" s="10" t="n"/>
      <c r="BD246" s="11" t="n"/>
      <c r="BE246" s="10" t="n"/>
      <c r="BF246" s="10" t="n"/>
      <c r="BG246" s="10" t="n"/>
      <c r="BH246" s="10" t="n"/>
      <c r="BI246" s="10" t="n"/>
      <c r="BJ246" s="10" t="n"/>
      <c r="BK246" s="10" t="n"/>
      <c r="BL246" s="10" t="n"/>
      <c r="BM246" s="10" t="n"/>
    </row>
    <row r="247" ht="15.75" customHeight="1" s="218">
      <c r="A247" s="10" t="n"/>
      <c r="B247" s="10" t="n"/>
      <c r="C247" s="10" t="n"/>
      <c r="D247" s="10" t="n"/>
      <c r="E247" s="10" t="n"/>
      <c r="F247" s="10" t="n"/>
      <c r="G247" s="11" t="n"/>
      <c r="H247" s="10" t="n"/>
      <c r="I247" s="10" t="n"/>
      <c r="J247" s="10" t="n"/>
      <c r="K247" s="10" t="n"/>
      <c r="L247" s="10" t="n"/>
      <c r="M247" s="13" t="n"/>
      <c r="N247" s="13" t="n"/>
      <c r="O247" s="13" t="n"/>
      <c r="P247" s="13" t="n"/>
      <c r="Q247" s="10" t="n"/>
      <c r="R247" s="10" t="n"/>
      <c r="S247" s="10" t="n"/>
      <c r="T247" s="10" t="n"/>
      <c r="U247" s="10" t="n"/>
      <c r="V247" s="10" t="n"/>
      <c r="W247" s="10" t="n"/>
      <c r="X247" s="10" t="n"/>
      <c r="Y247" s="11" t="n"/>
      <c r="Z247" s="11" t="n"/>
      <c r="AA247" s="11" t="n"/>
      <c r="AB247" s="11" t="n"/>
      <c r="AC247" s="11" t="n"/>
      <c r="AD247" s="11" t="n"/>
      <c r="AE247" s="10" t="n"/>
      <c r="AF247" s="10" t="n"/>
      <c r="AG247" s="10" t="n"/>
      <c r="AH247" s="10" t="n"/>
      <c r="AI247" s="13" t="n"/>
      <c r="AJ247" s="13" t="n"/>
      <c r="AK247" s="13" t="n"/>
      <c r="AL247" s="13" t="n"/>
      <c r="AM247" s="13" t="n"/>
      <c r="AN247" s="13" t="n"/>
      <c r="AO247" s="13" t="n"/>
      <c r="AP247" s="14" t="n"/>
      <c r="AQ247" s="14" t="n"/>
      <c r="AR247" s="14" t="n"/>
      <c r="AS247" s="13" t="n"/>
      <c r="AT247" s="13" t="n"/>
      <c r="AU247" s="10" t="n"/>
      <c r="AV247" s="10" t="n"/>
      <c r="AW247" s="10" t="n"/>
      <c r="AX247" s="10" t="n"/>
      <c r="AY247" s="10" t="n"/>
      <c r="AZ247" s="10" t="n"/>
      <c r="BA247" s="10" t="n"/>
      <c r="BB247" s="10" t="n"/>
      <c r="BC247" s="10" t="n"/>
      <c r="BD247" s="11" t="n"/>
      <c r="BE247" s="10" t="n"/>
      <c r="BF247" s="10" t="n"/>
      <c r="BG247" s="10" t="n"/>
      <c r="BH247" s="10" t="n"/>
      <c r="BI247" s="10" t="n"/>
      <c r="BJ247" s="10" t="n"/>
      <c r="BK247" s="10" t="n"/>
      <c r="BL247" s="10" t="n"/>
      <c r="BM247" s="10" t="n"/>
    </row>
    <row r="248" ht="15.75" customHeight="1" s="218">
      <c r="A248" s="10" t="n"/>
      <c r="B248" s="10" t="n"/>
      <c r="C248" s="10" t="n"/>
      <c r="D248" s="10" t="n"/>
      <c r="E248" s="10" t="n"/>
      <c r="F248" s="10" t="n"/>
      <c r="G248" s="11" t="n"/>
      <c r="H248" s="10" t="n"/>
      <c r="I248" s="10" t="n"/>
      <c r="J248" s="10" t="n"/>
      <c r="K248" s="10" t="n"/>
      <c r="L248" s="10" t="n"/>
      <c r="M248" s="13" t="n"/>
      <c r="N248" s="13" t="n"/>
      <c r="O248" s="13" t="n"/>
      <c r="P248" s="13" t="n"/>
      <c r="Q248" s="10" t="n"/>
      <c r="R248" s="10" t="n"/>
      <c r="S248" s="10" t="n"/>
      <c r="T248" s="10" t="n"/>
      <c r="U248" s="10" t="n"/>
      <c r="V248" s="10" t="n"/>
      <c r="W248" s="10" t="n"/>
      <c r="X248" s="10" t="n"/>
      <c r="Y248" s="11" t="n"/>
      <c r="Z248" s="11" t="n"/>
      <c r="AA248" s="11" t="n"/>
      <c r="AB248" s="11" t="n"/>
      <c r="AC248" s="11" t="n"/>
      <c r="AD248" s="11" t="n"/>
      <c r="AE248" s="10" t="n"/>
      <c r="AF248" s="10" t="n"/>
      <c r="AG248" s="10" t="n"/>
      <c r="AH248" s="10" t="n"/>
      <c r="AI248" s="13" t="n"/>
      <c r="AJ248" s="13" t="n"/>
      <c r="AK248" s="13" t="n"/>
      <c r="AL248" s="13" t="n"/>
      <c r="AM248" s="13" t="n"/>
      <c r="AN248" s="13" t="n"/>
      <c r="AO248" s="13" t="n"/>
      <c r="AP248" s="14" t="n"/>
      <c r="AQ248" s="14" t="n"/>
      <c r="AR248" s="14" t="n"/>
      <c r="AS248" s="13" t="n"/>
      <c r="AT248" s="13" t="n"/>
      <c r="AU248" s="10" t="n"/>
      <c r="AV248" s="10" t="n"/>
      <c r="AW248" s="10" t="n"/>
      <c r="AX248" s="10" t="n"/>
      <c r="AY248" s="10" t="n"/>
      <c r="AZ248" s="10" t="n"/>
      <c r="BA248" s="10" t="n"/>
      <c r="BB248" s="10" t="n"/>
      <c r="BC248" s="10" t="n"/>
      <c r="BD248" s="11" t="n"/>
      <c r="BE248" s="10" t="n"/>
      <c r="BF248" s="10" t="n"/>
      <c r="BG248" s="10" t="n"/>
      <c r="BH248" s="10" t="n"/>
      <c r="BI248" s="10" t="n"/>
      <c r="BJ248" s="10" t="n"/>
      <c r="BK248" s="10" t="n"/>
      <c r="BL248" s="10" t="n"/>
      <c r="BM248" s="10" t="n"/>
    </row>
    <row r="249" ht="15.75" customHeight="1" s="218">
      <c r="A249" s="10" t="n"/>
      <c r="B249" s="10" t="n"/>
      <c r="C249" s="10" t="n"/>
      <c r="D249" s="10" t="n"/>
      <c r="E249" s="10" t="n"/>
      <c r="F249" s="10" t="n"/>
      <c r="G249" s="11" t="n"/>
      <c r="H249" s="10" t="n"/>
      <c r="I249" s="10" t="n"/>
      <c r="J249" s="10" t="n"/>
      <c r="K249" s="10" t="n"/>
      <c r="L249" s="10" t="n"/>
      <c r="M249" s="13" t="n"/>
      <c r="N249" s="13" t="n"/>
      <c r="O249" s="13" t="n"/>
      <c r="P249" s="13" t="n"/>
      <c r="Q249" s="10" t="n"/>
      <c r="R249" s="10" t="n"/>
      <c r="S249" s="10" t="n"/>
      <c r="T249" s="10" t="n"/>
      <c r="U249" s="10" t="n"/>
      <c r="V249" s="10" t="n"/>
      <c r="W249" s="10" t="n"/>
      <c r="X249" s="10" t="n"/>
      <c r="Y249" s="11" t="n"/>
      <c r="Z249" s="11" t="n"/>
      <c r="AA249" s="11" t="n"/>
      <c r="AB249" s="11" t="n"/>
      <c r="AC249" s="11" t="n"/>
      <c r="AD249" s="11" t="n"/>
      <c r="AE249" s="10" t="n"/>
      <c r="AF249" s="10" t="n"/>
      <c r="AG249" s="10" t="n"/>
      <c r="AH249" s="10" t="n"/>
      <c r="AI249" s="13" t="n"/>
      <c r="AJ249" s="13" t="n"/>
      <c r="AK249" s="13" t="n"/>
      <c r="AL249" s="13" t="n"/>
      <c r="AM249" s="13" t="n"/>
      <c r="AN249" s="13" t="n"/>
      <c r="AO249" s="13" t="n"/>
      <c r="AP249" s="14" t="n"/>
      <c r="AQ249" s="14" t="n"/>
      <c r="AR249" s="14" t="n"/>
      <c r="AS249" s="13" t="n"/>
      <c r="AT249" s="13" t="n"/>
      <c r="AU249" s="10" t="n"/>
      <c r="AV249" s="10" t="n"/>
      <c r="AW249" s="10" t="n"/>
      <c r="AX249" s="10" t="n"/>
      <c r="AY249" s="10" t="n"/>
      <c r="AZ249" s="10" t="n"/>
      <c r="BA249" s="10" t="n"/>
      <c r="BB249" s="10" t="n"/>
      <c r="BC249" s="10" t="n"/>
      <c r="BD249" s="11" t="n"/>
      <c r="BE249" s="10" t="n"/>
      <c r="BF249" s="10" t="n"/>
      <c r="BG249" s="10" t="n"/>
      <c r="BH249" s="10" t="n"/>
      <c r="BI249" s="10" t="n"/>
      <c r="BJ249" s="10" t="n"/>
      <c r="BK249" s="10" t="n"/>
      <c r="BL249" s="10" t="n"/>
      <c r="BM249" s="10" t="n"/>
    </row>
    <row r="250" ht="15.75" customHeight="1" s="218">
      <c r="A250" s="10" t="n"/>
      <c r="B250" s="10" t="n"/>
      <c r="C250" s="10" t="n"/>
      <c r="D250" s="10" t="n"/>
      <c r="E250" s="10" t="n"/>
      <c r="F250" s="10" t="n"/>
      <c r="G250" s="11" t="n"/>
      <c r="H250" s="10" t="n"/>
      <c r="I250" s="10" t="n"/>
      <c r="J250" s="10" t="n"/>
      <c r="K250" s="10" t="n"/>
      <c r="L250" s="10" t="n"/>
      <c r="M250" s="13" t="n"/>
      <c r="N250" s="13" t="n"/>
      <c r="O250" s="13" t="n"/>
      <c r="P250" s="13" t="n"/>
      <c r="Q250" s="10" t="n"/>
      <c r="R250" s="10" t="n"/>
      <c r="S250" s="10" t="n"/>
      <c r="T250" s="10" t="n"/>
      <c r="U250" s="10" t="n"/>
      <c r="V250" s="10" t="n"/>
      <c r="W250" s="10" t="n"/>
      <c r="X250" s="10" t="n"/>
      <c r="Y250" s="11" t="n"/>
      <c r="Z250" s="11" t="n"/>
      <c r="AA250" s="11" t="n"/>
      <c r="AB250" s="11" t="n"/>
      <c r="AC250" s="11" t="n"/>
      <c r="AD250" s="11" t="n"/>
      <c r="AE250" s="10" t="n"/>
      <c r="AF250" s="10" t="n"/>
      <c r="AG250" s="10" t="n"/>
      <c r="AH250" s="10" t="n"/>
      <c r="AI250" s="13" t="n"/>
      <c r="AJ250" s="13" t="n"/>
      <c r="AK250" s="13" t="n"/>
      <c r="AL250" s="13" t="n"/>
      <c r="AM250" s="13" t="n"/>
      <c r="AN250" s="13" t="n"/>
      <c r="AO250" s="13" t="n"/>
      <c r="AP250" s="14" t="n"/>
      <c r="AQ250" s="14" t="n"/>
      <c r="AR250" s="14" t="n"/>
      <c r="AS250" s="13" t="n"/>
      <c r="AT250" s="13" t="n"/>
      <c r="AU250" s="10" t="n"/>
      <c r="AV250" s="10" t="n"/>
      <c r="AW250" s="10" t="n"/>
      <c r="AX250" s="10" t="n"/>
      <c r="AY250" s="10" t="n"/>
      <c r="AZ250" s="10" t="n"/>
      <c r="BA250" s="10" t="n"/>
      <c r="BB250" s="10" t="n"/>
      <c r="BC250" s="10" t="n"/>
      <c r="BD250" s="11" t="n"/>
      <c r="BE250" s="10" t="n"/>
      <c r="BF250" s="10" t="n"/>
      <c r="BG250" s="10" t="n"/>
      <c r="BH250" s="10" t="n"/>
      <c r="BI250" s="10" t="n"/>
      <c r="BJ250" s="10" t="n"/>
      <c r="BK250" s="10" t="n"/>
      <c r="BL250" s="10" t="n"/>
      <c r="BM250" s="10" t="n"/>
    </row>
    <row r="251" ht="15.75" customHeight="1" s="218">
      <c r="A251" s="10" t="n"/>
      <c r="B251" s="10" t="n"/>
      <c r="C251" s="10" t="n"/>
      <c r="D251" s="10" t="n"/>
      <c r="E251" s="10" t="n"/>
      <c r="F251" s="10" t="n"/>
      <c r="G251" s="11" t="n"/>
      <c r="H251" s="10" t="n"/>
      <c r="I251" s="10" t="n"/>
      <c r="J251" s="10" t="n"/>
      <c r="K251" s="10" t="n"/>
      <c r="L251" s="10" t="n"/>
      <c r="M251" s="13" t="n"/>
      <c r="N251" s="13" t="n"/>
      <c r="O251" s="13" t="n"/>
      <c r="P251" s="13" t="n"/>
      <c r="Q251" s="10" t="n"/>
      <c r="R251" s="10" t="n"/>
      <c r="S251" s="10" t="n"/>
      <c r="T251" s="10" t="n"/>
      <c r="U251" s="10" t="n"/>
      <c r="V251" s="10" t="n"/>
      <c r="W251" s="10" t="n"/>
      <c r="X251" s="10" t="n"/>
      <c r="Y251" s="11" t="n"/>
      <c r="Z251" s="11" t="n"/>
      <c r="AA251" s="11" t="n"/>
      <c r="AB251" s="11" t="n"/>
      <c r="AC251" s="11" t="n"/>
      <c r="AD251" s="11" t="n"/>
      <c r="AE251" s="10" t="n"/>
      <c r="AF251" s="10" t="n"/>
      <c r="AG251" s="10" t="n"/>
      <c r="AH251" s="10" t="n"/>
      <c r="AI251" s="13" t="n"/>
      <c r="AJ251" s="13" t="n"/>
      <c r="AK251" s="13" t="n"/>
      <c r="AL251" s="13" t="n"/>
      <c r="AM251" s="13" t="n"/>
      <c r="AN251" s="13" t="n"/>
      <c r="AO251" s="13" t="n"/>
      <c r="AP251" s="14" t="n"/>
      <c r="AQ251" s="14" t="n"/>
      <c r="AR251" s="14" t="n"/>
      <c r="AS251" s="13" t="n"/>
      <c r="AT251" s="13" t="n"/>
      <c r="AU251" s="10" t="n"/>
      <c r="AV251" s="10" t="n"/>
      <c r="AW251" s="10" t="n"/>
      <c r="AX251" s="10" t="n"/>
      <c r="AY251" s="10" t="n"/>
      <c r="AZ251" s="10" t="n"/>
      <c r="BA251" s="10" t="n"/>
      <c r="BB251" s="10" t="n"/>
      <c r="BC251" s="10" t="n"/>
      <c r="BD251" s="11" t="n"/>
      <c r="BE251" s="10" t="n"/>
      <c r="BF251" s="10" t="n"/>
      <c r="BG251" s="10" t="n"/>
      <c r="BH251" s="10" t="n"/>
      <c r="BI251" s="10" t="n"/>
      <c r="BJ251" s="10" t="n"/>
      <c r="BK251" s="10" t="n"/>
      <c r="BL251" s="10" t="n"/>
      <c r="BM251" s="10" t="n"/>
    </row>
    <row r="252" ht="15.75" customHeight="1" s="218">
      <c r="A252" s="10" t="n"/>
      <c r="B252" s="10" t="n"/>
      <c r="C252" s="10" t="n"/>
      <c r="D252" s="10" t="n"/>
      <c r="E252" s="10" t="n"/>
      <c r="F252" s="10" t="n"/>
      <c r="G252" s="11" t="n"/>
      <c r="H252" s="10" t="n"/>
      <c r="I252" s="10" t="n"/>
      <c r="J252" s="10" t="n"/>
      <c r="K252" s="10" t="n"/>
      <c r="L252" s="10" t="n"/>
      <c r="M252" s="13" t="n"/>
      <c r="N252" s="13" t="n"/>
      <c r="O252" s="13" t="n"/>
      <c r="P252" s="13" t="n"/>
      <c r="Q252" s="10" t="n"/>
      <c r="R252" s="10" t="n"/>
      <c r="S252" s="10" t="n"/>
      <c r="T252" s="10" t="n"/>
      <c r="U252" s="10" t="n"/>
      <c r="V252" s="10" t="n"/>
      <c r="W252" s="10" t="n"/>
      <c r="X252" s="10" t="n"/>
      <c r="Y252" s="11" t="n"/>
      <c r="Z252" s="11" t="n"/>
      <c r="AA252" s="11" t="n"/>
      <c r="AB252" s="11" t="n"/>
      <c r="AC252" s="11" t="n"/>
      <c r="AD252" s="11" t="n"/>
      <c r="AE252" s="10" t="n"/>
      <c r="AF252" s="10" t="n"/>
      <c r="AG252" s="10" t="n"/>
      <c r="AH252" s="10" t="n"/>
      <c r="AI252" s="13" t="n"/>
      <c r="AJ252" s="13" t="n"/>
      <c r="AK252" s="13" t="n"/>
      <c r="AL252" s="13" t="n"/>
      <c r="AM252" s="13" t="n"/>
      <c r="AN252" s="13" t="n"/>
      <c r="AO252" s="13" t="n"/>
      <c r="AP252" s="14" t="n"/>
      <c r="AQ252" s="14" t="n"/>
      <c r="AR252" s="14" t="n"/>
      <c r="AS252" s="13" t="n"/>
      <c r="AT252" s="13" t="n"/>
      <c r="AU252" s="10" t="n"/>
      <c r="AV252" s="10" t="n"/>
      <c r="AW252" s="10" t="n"/>
      <c r="AX252" s="10" t="n"/>
      <c r="AY252" s="10" t="n"/>
      <c r="AZ252" s="10" t="n"/>
      <c r="BA252" s="10" t="n"/>
      <c r="BB252" s="10" t="n"/>
      <c r="BC252" s="10" t="n"/>
      <c r="BD252" s="11" t="n"/>
      <c r="BE252" s="10" t="n"/>
      <c r="BF252" s="10" t="n"/>
      <c r="BG252" s="10" t="n"/>
      <c r="BH252" s="10" t="n"/>
      <c r="BI252" s="10" t="n"/>
      <c r="BJ252" s="10" t="n"/>
      <c r="BK252" s="10" t="n"/>
      <c r="BL252" s="10" t="n"/>
      <c r="BM252" s="10" t="n"/>
    </row>
    <row r="253" ht="15.75" customHeight="1" s="218">
      <c r="A253" s="10" t="n"/>
      <c r="B253" s="10" t="n"/>
      <c r="C253" s="10" t="n"/>
      <c r="D253" s="10" t="n"/>
      <c r="E253" s="10" t="n"/>
      <c r="F253" s="10" t="n"/>
      <c r="G253" s="11" t="n"/>
      <c r="H253" s="10" t="n"/>
      <c r="I253" s="10" t="n"/>
      <c r="J253" s="10" t="n"/>
      <c r="K253" s="10" t="n"/>
      <c r="L253" s="10" t="n"/>
      <c r="M253" s="13" t="n"/>
      <c r="N253" s="13" t="n"/>
      <c r="O253" s="13" t="n"/>
      <c r="P253" s="13" t="n"/>
      <c r="Q253" s="10" t="n"/>
      <c r="R253" s="10" t="n"/>
      <c r="S253" s="10" t="n"/>
      <c r="T253" s="10" t="n"/>
      <c r="U253" s="10" t="n"/>
      <c r="V253" s="10" t="n"/>
      <c r="W253" s="10" t="n"/>
      <c r="X253" s="10" t="n"/>
      <c r="Y253" s="11" t="n"/>
      <c r="Z253" s="11" t="n"/>
      <c r="AA253" s="11" t="n"/>
      <c r="AB253" s="11" t="n"/>
      <c r="AC253" s="11" t="n"/>
      <c r="AD253" s="11" t="n"/>
      <c r="AE253" s="10" t="n"/>
      <c r="AF253" s="10" t="n"/>
      <c r="AG253" s="10" t="n"/>
      <c r="AH253" s="10" t="n"/>
      <c r="AI253" s="13" t="n"/>
      <c r="AJ253" s="13" t="n"/>
      <c r="AK253" s="13" t="n"/>
      <c r="AL253" s="13" t="n"/>
      <c r="AM253" s="13" t="n"/>
      <c r="AN253" s="13" t="n"/>
      <c r="AO253" s="13" t="n"/>
      <c r="AP253" s="14" t="n"/>
      <c r="AQ253" s="14" t="n"/>
      <c r="AR253" s="14" t="n"/>
      <c r="AS253" s="13" t="n"/>
      <c r="AT253" s="13" t="n"/>
      <c r="AU253" s="10" t="n"/>
      <c r="AV253" s="10" t="n"/>
      <c r="AW253" s="10" t="n"/>
      <c r="AX253" s="10" t="n"/>
      <c r="AY253" s="10" t="n"/>
      <c r="AZ253" s="10" t="n"/>
      <c r="BA253" s="10" t="n"/>
      <c r="BB253" s="10" t="n"/>
      <c r="BC253" s="10" t="n"/>
      <c r="BD253" s="11" t="n"/>
      <c r="BE253" s="10" t="n"/>
      <c r="BF253" s="10" t="n"/>
      <c r="BG253" s="10" t="n"/>
      <c r="BH253" s="10" t="n"/>
      <c r="BI253" s="10" t="n"/>
      <c r="BJ253" s="10" t="n"/>
      <c r="BK253" s="10" t="n"/>
      <c r="BL253" s="10" t="n"/>
      <c r="BM253" s="10" t="n"/>
    </row>
    <row r="254" ht="15.75" customHeight="1" s="218">
      <c r="A254" s="10" t="n"/>
      <c r="B254" s="10" t="n"/>
      <c r="C254" s="10" t="n"/>
      <c r="D254" s="10" t="n"/>
      <c r="E254" s="10" t="n"/>
      <c r="F254" s="10" t="n"/>
      <c r="G254" s="11" t="n"/>
      <c r="H254" s="10" t="n"/>
      <c r="I254" s="10" t="n"/>
      <c r="J254" s="10" t="n"/>
      <c r="K254" s="10" t="n"/>
      <c r="L254" s="10" t="n"/>
      <c r="M254" s="13" t="n"/>
      <c r="N254" s="13" t="n"/>
      <c r="O254" s="13" t="n"/>
      <c r="P254" s="13" t="n"/>
      <c r="Q254" s="10" t="n"/>
      <c r="R254" s="10" t="n"/>
      <c r="S254" s="10" t="n"/>
      <c r="T254" s="10" t="n"/>
      <c r="U254" s="10" t="n"/>
      <c r="V254" s="10" t="n"/>
      <c r="W254" s="10" t="n"/>
      <c r="X254" s="10" t="n"/>
      <c r="Y254" s="11" t="n"/>
      <c r="Z254" s="11" t="n"/>
      <c r="AA254" s="11" t="n"/>
      <c r="AB254" s="11" t="n"/>
      <c r="AC254" s="11" t="n"/>
      <c r="AD254" s="11" t="n"/>
      <c r="AE254" s="10" t="n"/>
      <c r="AF254" s="10" t="n"/>
      <c r="AG254" s="10" t="n"/>
      <c r="AH254" s="10" t="n"/>
      <c r="AI254" s="13" t="n"/>
      <c r="AJ254" s="13" t="n"/>
      <c r="AK254" s="13" t="n"/>
      <c r="AL254" s="13" t="n"/>
      <c r="AM254" s="13" t="n"/>
      <c r="AN254" s="13" t="n"/>
      <c r="AO254" s="13" t="n"/>
      <c r="AP254" s="14" t="n"/>
      <c r="AQ254" s="14" t="n"/>
      <c r="AR254" s="14" t="n"/>
      <c r="AS254" s="13" t="n"/>
      <c r="AT254" s="13" t="n"/>
      <c r="AU254" s="10" t="n"/>
      <c r="AV254" s="10" t="n"/>
      <c r="AW254" s="10" t="n"/>
      <c r="AX254" s="10" t="n"/>
      <c r="AY254" s="10" t="n"/>
      <c r="AZ254" s="10" t="n"/>
      <c r="BA254" s="10" t="n"/>
      <c r="BB254" s="10" t="n"/>
      <c r="BC254" s="10" t="n"/>
      <c r="BD254" s="11" t="n"/>
      <c r="BE254" s="10" t="n"/>
      <c r="BF254" s="10" t="n"/>
      <c r="BG254" s="10" t="n"/>
      <c r="BH254" s="10" t="n"/>
      <c r="BI254" s="10" t="n"/>
      <c r="BJ254" s="10" t="n"/>
      <c r="BK254" s="10" t="n"/>
      <c r="BL254" s="10" t="n"/>
      <c r="BM254" s="10" t="n"/>
    </row>
    <row r="255" ht="15.75" customHeight="1" s="218">
      <c r="A255" s="10" t="n"/>
      <c r="B255" s="10" t="n"/>
      <c r="C255" s="10" t="n"/>
      <c r="D255" s="10" t="n"/>
      <c r="E255" s="10" t="n"/>
      <c r="F255" s="10" t="n"/>
      <c r="G255" s="11" t="n"/>
      <c r="H255" s="10" t="n"/>
      <c r="I255" s="10" t="n"/>
      <c r="J255" s="10" t="n"/>
      <c r="K255" s="10" t="n"/>
      <c r="L255" s="10" t="n"/>
      <c r="M255" s="13" t="n"/>
      <c r="N255" s="13" t="n"/>
      <c r="O255" s="13" t="n"/>
      <c r="P255" s="13" t="n"/>
      <c r="Q255" s="10" t="n"/>
      <c r="R255" s="10" t="n"/>
      <c r="S255" s="10" t="n"/>
      <c r="T255" s="10" t="n"/>
      <c r="U255" s="10" t="n"/>
      <c r="V255" s="10" t="n"/>
      <c r="W255" s="10" t="n"/>
      <c r="X255" s="10" t="n"/>
      <c r="Y255" s="11" t="n"/>
      <c r="Z255" s="11" t="n"/>
      <c r="AA255" s="11" t="n"/>
      <c r="AB255" s="11" t="n"/>
      <c r="AC255" s="11" t="n"/>
      <c r="AD255" s="11" t="n"/>
      <c r="AE255" s="10" t="n"/>
      <c r="AF255" s="10" t="n"/>
      <c r="AG255" s="10" t="n"/>
      <c r="AH255" s="10" t="n"/>
      <c r="AI255" s="13" t="n"/>
      <c r="AJ255" s="13" t="n"/>
      <c r="AK255" s="13" t="n"/>
      <c r="AL255" s="13" t="n"/>
      <c r="AM255" s="13" t="n"/>
      <c r="AN255" s="13" t="n"/>
      <c r="AO255" s="13" t="n"/>
      <c r="AP255" s="14" t="n"/>
      <c r="AQ255" s="14" t="n"/>
      <c r="AR255" s="14" t="n"/>
      <c r="AS255" s="13" t="n"/>
      <c r="AT255" s="13" t="n"/>
      <c r="AU255" s="10" t="n"/>
      <c r="AV255" s="10" t="n"/>
      <c r="AW255" s="10" t="n"/>
      <c r="AX255" s="10" t="n"/>
      <c r="AY255" s="10" t="n"/>
      <c r="AZ255" s="10" t="n"/>
      <c r="BA255" s="10" t="n"/>
      <c r="BB255" s="10" t="n"/>
      <c r="BC255" s="10" t="n"/>
      <c r="BD255" s="11" t="n"/>
      <c r="BE255" s="10" t="n"/>
      <c r="BF255" s="10" t="n"/>
      <c r="BG255" s="10" t="n"/>
      <c r="BH255" s="10" t="n"/>
      <c r="BI255" s="10" t="n"/>
      <c r="BJ255" s="10" t="n"/>
      <c r="BK255" s="10" t="n"/>
      <c r="BL255" s="10" t="n"/>
      <c r="BM255" s="10" t="n"/>
    </row>
    <row r="256" ht="15.75" customHeight="1" s="218">
      <c r="A256" s="10" t="n"/>
      <c r="B256" s="10" t="n"/>
      <c r="C256" s="10" t="n"/>
      <c r="D256" s="10" t="n"/>
      <c r="E256" s="10" t="n"/>
      <c r="F256" s="10" t="n"/>
      <c r="G256" s="11" t="n"/>
      <c r="H256" s="10" t="n"/>
      <c r="I256" s="10" t="n"/>
      <c r="J256" s="10" t="n"/>
      <c r="K256" s="10" t="n"/>
      <c r="L256" s="10" t="n"/>
      <c r="M256" s="13" t="n"/>
      <c r="N256" s="13" t="n"/>
      <c r="O256" s="13" t="n"/>
      <c r="P256" s="13" t="n"/>
      <c r="Q256" s="10" t="n"/>
      <c r="R256" s="10" t="n"/>
      <c r="S256" s="10" t="n"/>
      <c r="T256" s="10" t="n"/>
      <c r="U256" s="10" t="n"/>
      <c r="V256" s="10" t="n"/>
      <c r="W256" s="10" t="n"/>
      <c r="X256" s="10" t="n"/>
      <c r="Y256" s="11" t="n"/>
      <c r="Z256" s="11" t="n"/>
      <c r="AA256" s="11" t="n"/>
      <c r="AB256" s="11" t="n"/>
      <c r="AC256" s="11" t="n"/>
      <c r="AD256" s="11" t="n"/>
      <c r="AE256" s="10" t="n"/>
      <c r="AF256" s="10" t="n"/>
      <c r="AG256" s="10" t="n"/>
      <c r="AH256" s="10" t="n"/>
      <c r="AI256" s="13" t="n"/>
      <c r="AJ256" s="13" t="n"/>
      <c r="AK256" s="13" t="n"/>
      <c r="AL256" s="13" t="n"/>
      <c r="AM256" s="13" t="n"/>
      <c r="AN256" s="13" t="n"/>
      <c r="AO256" s="13" t="n"/>
      <c r="AP256" s="14" t="n"/>
      <c r="AQ256" s="14" t="n"/>
      <c r="AR256" s="14" t="n"/>
      <c r="AS256" s="13" t="n"/>
      <c r="AT256" s="13" t="n"/>
      <c r="AU256" s="10" t="n"/>
      <c r="AV256" s="10" t="n"/>
      <c r="AW256" s="10" t="n"/>
      <c r="AX256" s="10" t="n"/>
      <c r="AY256" s="10" t="n"/>
      <c r="AZ256" s="10" t="n"/>
      <c r="BA256" s="10" t="n"/>
      <c r="BB256" s="10" t="n"/>
      <c r="BC256" s="10" t="n"/>
      <c r="BD256" s="11" t="n"/>
      <c r="BE256" s="10" t="n"/>
      <c r="BF256" s="10" t="n"/>
      <c r="BG256" s="10" t="n"/>
      <c r="BH256" s="10" t="n"/>
      <c r="BI256" s="10" t="n"/>
      <c r="BJ256" s="10" t="n"/>
      <c r="BK256" s="10" t="n"/>
      <c r="BL256" s="10" t="n"/>
      <c r="BM256" s="10" t="n"/>
    </row>
    <row r="257" ht="15.75" customHeight="1" s="218">
      <c r="A257" s="10" t="n"/>
      <c r="B257" s="10" t="n"/>
      <c r="C257" s="10" t="n"/>
      <c r="D257" s="10" t="n"/>
      <c r="E257" s="10" t="n"/>
      <c r="F257" s="10" t="n"/>
      <c r="G257" s="11" t="n"/>
      <c r="H257" s="10" t="n"/>
      <c r="I257" s="10" t="n"/>
      <c r="J257" s="10" t="n"/>
      <c r="K257" s="10" t="n"/>
      <c r="L257" s="10" t="n"/>
      <c r="M257" s="13" t="n"/>
      <c r="N257" s="13" t="n"/>
      <c r="O257" s="13" t="n"/>
      <c r="P257" s="13" t="n"/>
      <c r="Q257" s="10" t="n"/>
      <c r="R257" s="10" t="n"/>
      <c r="S257" s="10" t="n"/>
      <c r="T257" s="10" t="n"/>
      <c r="U257" s="10" t="n"/>
      <c r="V257" s="10" t="n"/>
      <c r="W257" s="10" t="n"/>
      <c r="X257" s="10" t="n"/>
      <c r="Y257" s="11" t="n"/>
      <c r="Z257" s="11" t="n"/>
      <c r="AA257" s="11" t="n"/>
      <c r="AB257" s="11" t="n"/>
      <c r="AC257" s="11" t="n"/>
      <c r="AD257" s="11" t="n"/>
      <c r="AE257" s="10" t="n"/>
      <c r="AF257" s="10" t="n"/>
      <c r="AG257" s="10" t="n"/>
      <c r="AH257" s="10" t="n"/>
      <c r="AI257" s="13" t="n"/>
      <c r="AJ257" s="13" t="n"/>
      <c r="AK257" s="13" t="n"/>
      <c r="AL257" s="13" t="n"/>
      <c r="AM257" s="13" t="n"/>
      <c r="AN257" s="13" t="n"/>
      <c r="AO257" s="13" t="n"/>
      <c r="AP257" s="14" t="n"/>
      <c r="AQ257" s="14" t="n"/>
      <c r="AR257" s="14" t="n"/>
      <c r="AS257" s="13" t="n"/>
      <c r="AT257" s="13" t="n"/>
      <c r="AU257" s="10" t="n"/>
      <c r="AV257" s="10" t="n"/>
      <c r="AW257" s="10" t="n"/>
      <c r="AX257" s="10" t="n"/>
      <c r="AY257" s="10" t="n"/>
      <c r="AZ257" s="10" t="n"/>
      <c r="BA257" s="10" t="n"/>
      <c r="BB257" s="10" t="n"/>
      <c r="BC257" s="10" t="n"/>
      <c r="BD257" s="11" t="n"/>
      <c r="BE257" s="10" t="n"/>
      <c r="BF257" s="10" t="n"/>
      <c r="BG257" s="10" t="n"/>
      <c r="BH257" s="10" t="n"/>
      <c r="BI257" s="10" t="n"/>
      <c r="BJ257" s="10" t="n"/>
      <c r="BK257" s="10" t="n"/>
      <c r="BL257" s="10" t="n"/>
      <c r="BM257" s="10" t="n"/>
    </row>
    <row r="258" ht="15.75" customHeight="1" s="218">
      <c r="A258" s="10" t="n"/>
      <c r="B258" s="10" t="n"/>
      <c r="C258" s="10" t="n"/>
      <c r="D258" s="10" t="n"/>
      <c r="E258" s="10" t="n"/>
      <c r="F258" s="10" t="n"/>
      <c r="G258" s="11" t="n"/>
      <c r="H258" s="10" t="n"/>
      <c r="I258" s="10" t="n"/>
      <c r="J258" s="10" t="n"/>
      <c r="K258" s="10" t="n"/>
      <c r="L258" s="10" t="n"/>
      <c r="M258" s="13" t="n"/>
      <c r="N258" s="13" t="n"/>
      <c r="O258" s="13" t="n"/>
      <c r="P258" s="13" t="n"/>
      <c r="Q258" s="10" t="n"/>
      <c r="R258" s="10" t="n"/>
      <c r="S258" s="10" t="n"/>
      <c r="T258" s="10" t="n"/>
      <c r="U258" s="10" t="n"/>
      <c r="V258" s="10" t="n"/>
      <c r="W258" s="10" t="n"/>
      <c r="X258" s="10" t="n"/>
      <c r="Y258" s="11" t="n"/>
      <c r="Z258" s="11" t="n"/>
      <c r="AA258" s="11" t="n"/>
      <c r="AB258" s="11" t="n"/>
      <c r="AC258" s="11" t="n"/>
      <c r="AD258" s="11" t="n"/>
      <c r="AE258" s="10" t="n"/>
      <c r="AF258" s="10" t="n"/>
      <c r="AG258" s="10" t="n"/>
      <c r="AH258" s="10" t="n"/>
      <c r="AI258" s="13" t="n"/>
      <c r="AJ258" s="13" t="n"/>
      <c r="AK258" s="13" t="n"/>
      <c r="AL258" s="13" t="n"/>
      <c r="AM258" s="13" t="n"/>
      <c r="AN258" s="13" t="n"/>
      <c r="AO258" s="13" t="n"/>
      <c r="AP258" s="14" t="n"/>
      <c r="AQ258" s="14" t="n"/>
      <c r="AR258" s="14" t="n"/>
      <c r="AS258" s="13" t="n"/>
      <c r="AT258" s="13" t="n"/>
      <c r="AU258" s="10" t="n"/>
      <c r="AV258" s="10" t="n"/>
      <c r="AW258" s="10" t="n"/>
      <c r="AX258" s="10" t="n"/>
      <c r="AY258" s="10" t="n"/>
      <c r="AZ258" s="10" t="n"/>
      <c r="BA258" s="10" t="n"/>
      <c r="BB258" s="10" t="n"/>
      <c r="BC258" s="10" t="n"/>
      <c r="BD258" s="11" t="n"/>
      <c r="BE258" s="10" t="n"/>
      <c r="BF258" s="10" t="n"/>
      <c r="BG258" s="10" t="n"/>
      <c r="BH258" s="10" t="n"/>
      <c r="BI258" s="10" t="n"/>
      <c r="BJ258" s="10" t="n"/>
      <c r="BK258" s="10" t="n"/>
      <c r="BL258" s="10" t="n"/>
      <c r="BM258" s="10" t="n"/>
    </row>
    <row r="259" ht="15.75" customHeight="1" s="218">
      <c r="A259" s="10" t="n"/>
      <c r="B259" s="10" t="n"/>
      <c r="C259" s="10" t="n"/>
      <c r="D259" s="10" t="n"/>
      <c r="E259" s="10" t="n"/>
      <c r="F259" s="10" t="n"/>
      <c r="G259" s="11" t="n"/>
      <c r="H259" s="10" t="n"/>
      <c r="I259" s="10" t="n"/>
      <c r="J259" s="10" t="n"/>
      <c r="K259" s="10" t="n"/>
      <c r="L259" s="10" t="n"/>
      <c r="M259" s="13" t="n"/>
      <c r="N259" s="13" t="n"/>
      <c r="O259" s="13" t="n"/>
      <c r="P259" s="13" t="n"/>
      <c r="Q259" s="10" t="n"/>
      <c r="R259" s="10" t="n"/>
      <c r="S259" s="10" t="n"/>
      <c r="T259" s="10" t="n"/>
      <c r="U259" s="10" t="n"/>
      <c r="V259" s="10" t="n"/>
      <c r="W259" s="10" t="n"/>
      <c r="X259" s="10" t="n"/>
      <c r="Y259" s="11" t="n"/>
      <c r="Z259" s="11" t="n"/>
      <c r="AA259" s="11" t="n"/>
      <c r="AB259" s="11" t="n"/>
      <c r="AC259" s="11" t="n"/>
      <c r="AD259" s="11" t="n"/>
      <c r="AE259" s="10" t="n"/>
      <c r="AF259" s="10" t="n"/>
      <c r="AG259" s="10" t="n"/>
      <c r="AH259" s="10" t="n"/>
      <c r="AI259" s="13" t="n"/>
      <c r="AJ259" s="13" t="n"/>
      <c r="AK259" s="13" t="n"/>
      <c r="AL259" s="13" t="n"/>
      <c r="AM259" s="13" t="n"/>
      <c r="AN259" s="13" t="n"/>
      <c r="AO259" s="13" t="n"/>
      <c r="AP259" s="14" t="n"/>
      <c r="AQ259" s="14" t="n"/>
      <c r="AR259" s="14" t="n"/>
      <c r="AS259" s="13" t="n"/>
      <c r="AT259" s="13" t="n"/>
      <c r="AU259" s="10" t="n"/>
      <c r="AV259" s="10" t="n"/>
      <c r="AW259" s="10" t="n"/>
      <c r="AX259" s="10" t="n"/>
      <c r="AY259" s="10" t="n"/>
      <c r="AZ259" s="10" t="n"/>
      <c r="BA259" s="10" t="n"/>
      <c r="BB259" s="10" t="n"/>
      <c r="BC259" s="10" t="n"/>
      <c r="BD259" s="11" t="n"/>
      <c r="BE259" s="10" t="n"/>
      <c r="BF259" s="10" t="n"/>
      <c r="BG259" s="10" t="n"/>
      <c r="BH259" s="10" t="n"/>
      <c r="BI259" s="10" t="n"/>
      <c r="BJ259" s="10" t="n"/>
      <c r="BK259" s="10" t="n"/>
      <c r="BL259" s="10" t="n"/>
      <c r="BM259" s="10" t="n"/>
    </row>
    <row r="260" ht="15.75" customHeight="1" s="218">
      <c r="A260" s="10" t="n"/>
      <c r="B260" s="10" t="n"/>
      <c r="C260" s="10" t="n"/>
      <c r="D260" s="10" t="n"/>
      <c r="E260" s="10" t="n"/>
      <c r="F260" s="10" t="n"/>
      <c r="G260" s="11" t="n"/>
      <c r="H260" s="10" t="n"/>
      <c r="I260" s="10" t="n"/>
      <c r="J260" s="10" t="n"/>
      <c r="K260" s="10" t="n"/>
      <c r="L260" s="10" t="n"/>
      <c r="M260" s="13" t="n"/>
      <c r="N260" s="13" t="n"/>
      <c r="O260" s="13" t="n"/>
      <c r="P260" s="13" t="n"/>
      <c r="Q260" s="10" t="n"/>
      <c r="R260" s="10" t="n"/>
      <c r="S260" s="10" t="n"/>
      <c r="T260" s="10" t="n"/>
      <c r="U260" s="10" t="n"/>
      <c r="V260" s="10" t="n"/>
      <c r="W260" s="10" t="n"/>
      <c r="X260" s="10" t="n"/>
      <c r="Y260" s="11" t="n"/>
      <c r="Z260" s="11" t="n"/>
      <c r="AA260" s="11" t="n"/>
      <c r="AB260" s="11" t="n"/>
      <c r="AC260" s="11" t="n"/>
      <c r="AD260" s="11" t="n"/>
      <c r="AE260" s="10" t="n"/>
      <c r="AF260" s="10" t="n"/>
      <c r="AG260" s="10" t="n"/>
      <c r="AH260" s="10" t="n"/>
      <c r="AI260" s="13" t="n"/>
      <c r="AJ260" s="13" t="n"/>
      <c r="AK260" s="13" t="n"/>
      <c r="AL260" s="13" t="n"/>
      <c r="AM260" s="13" t="n"/>
      <c r="AN260" s="13" t="n"/>
      <c r="AO260" s="13" t="n"/>
      <c r="AP260" s="14" t="n"/>
      <c r="AQ260" s="14" t="n"/>
      <c r="AR260" s="14" t="n"/>
      <c r="AS260" s="13" t="n"/>
      <c r="AT260" s="13" t="n"/>
      <c r="AU260" s="10" t="n"/>
      <c r="AV260" s="10" t="n"/>
      <c r="AW260" s="10" t="n"/>
      <c r="AX260" s="10" t="n"/>
      <c r="AY260" s="10" t="n"/>
      <c r="AZ260" s="10" t="n"/>
      <c r="BA260" s="10" t="n"/>
      <c r="BB260" s="10" t="n"/>
      <c r="BC260" s="10" t="n"/>
      <c r="BD260" s="11" t="n"/>
      <c r="BE260" s="10" t="n"/>
      <c r="BF260" s="10" t="n"/>
      <c r="BG260" s="10" t="n"/>
      <c r="BH260" s="10" t="n"/>
      <c r="BI260" s="10" t="n"/>
      <c r="BJ260" s="10" t="n"/>
      <c r="BK260" s="10" t="n"/>
      <c r="BL260" s="10" t="n"/>
      <c r="BM260" s="10" t="n"/>
    </row>
    <row r="261" ht="15.75" customHeight="1" s="218">
      <c r="A261" s="10" t="n"/>
      <c r="B261" s="10" t="n"/>
      <c r="C261" s="10" t="n"/>
      <c r="D261" s="10" t="n"/>
      <c r="E261" s="10" t="n"/>
      <c r="F261" s="10" t="n"/>
      <c r="G261" s="11" t="n"/>
      <c r="H261" s="10" t="n"/>
      <c r="I261" s="10" t="n"/>
      <c r="J261" s="10" t="n"/>
      <c r="K261" s="10" t="n"/>
      <c r="L261" s="10" t="n"/>
      <c r="M261" s="13" t="n"/>
      <c r="N261" s="13" t="n"/>
      <c r="O261" s="13" t="n"/>
      <c r="P261" s="13" t="n"/>
      <c r="Q261" s="10" t="n"/>
      <c r="R261" s="10" t="n"/>
      <c r="S261" s="10" t="n"/>
      <c r="T261" s="10" t="n"/>
      <c r="U261" s="10" t="n"/>
      <c r="V261" s="10" t="n"/>
      <c r="W261" s="10" t="n"/>
      <c r="X261" s="10" t="n"/>
      <c r="Y261" s="11" t="n"/>
      <c r="Z261" s="11" t="n"/>
      <c r="AA261" s="11" t="n"/>
      <c r="AB261" s="11" t="n"/>
      <c r="AC261" s="11" t="n"/>
      <c r="AD261" s="11" t="n"/>
      <c r="AE261" s="10" t="n"/>
      <c r="AF261" s="10" t="n"/>
      <c r="AG261" s="10" t="n"/>
      <c r="AH261" s="10" t="n"/>
      <c r="AI261" s="13" t="n"/>
      <c r="AJ261" s="13" t="n"/>
      <c r="AK261" s="13" t="n"/>
      <c r="AL261" s="13" t="n"/>
      <c r="AM261" s="13" t="n"/>
      <c r="AN261" s="13" t="n"/>
      <c r="AO261" s="13" t="n"/>
      <c r="AP261" s="14" t="n"/>
      <c r="AQ261" s="14" t="n"/>
      <c r="AR261" s="14" t="n"/>
      <c r="AS261" s="13" t="n"/>
      <c r="AT261" s="13" t="n"/>
      <c r="AU261" s="10" t="n"/>
      <c r="AV261" s="10" t="n"/>
      <c r="AW261" s="10" t="n"/>
      <c r="AX261" s="10" t="n"/>
      <c r="AY261" s="10" t="n"/>
      <c r="AZ261" s="10" t="n"/>
      <c r="BA261" s="10" t="n"/>
      <c r="BB261" s="10" t="n"/>
      <c r="BC261" s="10" t="n"/>
      <c r="BD261" s="11" t="n"/>
      <c r="BE261" s="10" t="n"/>
      <c r="BF261" s="10" t="n"/>
      <c r="BG261" s="10" t="n"/>
      <c r="BH261" s="10" t="n"/>
      <c r="BI261" s="10" t="n"/>
      <c r="BJ261" s="10" t="n"/>
      <c r="BK261" s="10" t="n"/>
      <c r="BL261" s="10" t="n"/>
      <c r="BM261" s="10" t="n"/>
    </row>
    <row r="262" ht="15.75" customHeight="1" s="218">
      <c r="A262" s="10" t="n"/>
      <c r="B262" s="10" t="n"/>
      <c r="C262" s="10" t="n"/>
      <c r="D262" s="10" t="n"/>
      <c r="E262" s="10" t="n"/>
      <c r="F262" s="10" t="n"/>
      <c r="G262" s="11" t="n"/>
      <c r="H262" s="10" t="n"/>
      <c r="I262" s="10" t="n"/>
      <c r="J262" s="10" t="n"/>
      <c r="K262" s="10" t="n"/>
      <c r="L262" s="10" t="n"/>
      <c r="M262" s="13" t="n"/>
      <c r="N262" s="13" t="n"/>
      <c r="O262" s="13" t="n"/>
      <c r="P262" s="13" t="n"/>
      <c r="Q262" s="10" t="n"/>
      <c r="R262" s="10" t="n"/>
      <c r="S262" s="10" t="n"/>
      <c r="T262" s="10" t="n"/>
      <c r="U262" s="10" t="n"/>
      <c r="V262" s="10" t="n"/>
      <c r="W262" s="10" t="n"/>
      <c r="X262" s="10" t="n"/>
      <c r="Y262" s="11" t="n"/>
      <c r="Z262" s="11" t="n"/>
      <c r="AA262" s="11" t="n"/>
      <c r="AB262" s="11" t="n"/>
      <c r="AC262" s="11" t="n"/>
      <c r="AD262" s="11" t="n"/>
      <c r="AE262" s="10" t="n"/>
      <c r="AF262" s="10" t="n"/>
      <c r="AG262" s="10" t="n"/>
      <c r="AH262" s="10" t="n"/>
      <c r="AI262" s="13" t="n"/>
      <c r="AJ262" s="13" t="n"/>
      <c r="AK262" s="13" t="n"/>
      <c r="AL262" s="13" t="n"/>
      <c r="AM262" s="13" t="n"/>
      <c r="AN262" s="13" t="n"/>
      <c r="AO262" s="13" t="n"/>
      <c r="AP262" s="14" t="n"/>
      <c r="AQ262" s="14" t="n"/>
      <c r="AR262" s="14" t="n"/>
      <c r="AS262" s="13" t="n"/>
      <c r="AT262" s="13" t="n"/>
      <c r="AU262" s="10" t="n"/>
      <c r="AV262" s="10" t="n"/>
      <c r="AW262" s="10" t="n"/>
      <c r="AX262" s="10" t="n"/>
      <c r="AY262" s="10" t="n"/>
      <c r="AZ262" s="10" t="n"/>
      <c r="BA262" s="10" t="n"/>
      <c r="BB262" s="10" t="n"/>
      <c r="BC262" s="10" t="n"/>
      <c r="BD262" s="11" t="n"/>
      <c r="BE262" s="10" t="n"/>
      <c r="BF262" s="10" t="n"/>
      <c r="BG262" s="10" t="n"/>
      <c r="BH262" s="10" t="n"/>
      <c r="BI262" s="10" t="n"/>
      <c r="BJ262" s="10" t="n"/>
      <c r="BK262" s="10" t="n"/>
      <c r="BL262" s="10" t="n"/>
      <c r="BM262" s="10" t="n"/>
    </row>
    <row r="263" ht="15.75" customHeight="1" s="218">
      <c r="A263" s="10" t="n"/>
      <c r="B263" s="10" t="n"/>
      <c r="C263" s="10" t="n"/>
      <c r="D263" s="10" t="n"/>
      <c r="E263" s="10" t="n"/>
      <c r="F263" s="10" t="n"/>
      <c r="G263" s="11" t="n"/>
      <c r="H263" s="10" t="n"/>
      <c r="I263" s="10" t="n"/>
      <c r="J263" s="10" t="n"/>
      <c r="K263" s="10" t="n"/>
      <c r="L263" s="10" t="n"/>
      <c r="M263" s="13" t="n"/>
      <c r="N263" s="13" t="n"/>
      <c r="O263" s="13" t="n"/>
      <c r="P263" s="13" t="n"/>
      <c r="Q263" s="10" t="n"/>
      <c r="R263" s="10" t="n"/>
      <c r="S263" s="10" t="n"/>
      <c r="T263" s="10" t="n"/>
      <c r="U263" s="10" t="n"/>
      <c r="V263" s="10" t="n"/>
      <c r="W263" s="10" t="n"/>
      <c r="X263" s="10" t="n"/>
      <c r="Y263" s="11" t="n"/>
      <c r="Z263" s="11" t="n"/>
      <c r="AA263" s="11" t="n"/>
      <c r="AB263" s="11" t="n"/>
      <c r="AC263" s="11" t="n"/>
      <c r="AD263" s="11" t="n"/>
      <c r="AE263" s="10" t="n"/>
      <c r="AF263" s="10" t="n"/>
      <c r="AG263" s="10" t="n"/>
      <c r="AH263" s="10" t="n"/>
      <c r="AI263" s="13" t="n"/>
      <c r="AJ263" s="13" t="n"/>
      <c r="AK263" s="13" t="n"/>
      <c r="AL263" s="13" t="n"/>
      <c r="AM263" s="13" t="n"/>
      <c r="AN263" s="13" t="n"/>
      <c r="AO263" s="13" t="n"/>
      <c r="AP263" s="14" t="n"/>
      <c r="AQ263" s="14" t="n"/>
      <c r="AR263" s="14" t="n"/>
      <c r="AS263" s="13" t="n"/>
      <c r="AT263" s="13" t="n"/>
      <c r="AU263" s="10" t="n"/>
      <c r="AV263" s="10" t="n"/>
      <c r="AW263" s="10" t="n"/>
      <c r="AX263" s="10" t="n"/>
      <c r="AY263" s="10" t="n"/>
      <c r="AZ263" s="10" t="n"/>
      <c r="BA263" s="10" t="n"/>
      <c r="BB263" s="10" t="n"/>
      <c r="BC263" s="10" t="n"/>
      <c r="BD263" s="11" t="n"/>
      <c r="BE263" s="10" t="n"/>
      <c r="BF263" s="10" t="n"/>
      <c r="BG263" s="10" t="n"/>
      <c r="BH263" s="10" t="n"/>
      <c r="BI263" s="10" t="n"/>
      <c r="BJ263" s="10" t="n"/>
      <c r="BK263" s="10" t="n"/>
      <c r="BL263" s="10" t="n"/>
      <c r="BM263" s="10" t="n"/>
    </row>
    <row r="264" ht="15.75" customHeight="1" s="218">
      <c r="A264" s="10" t="n"/>
      <c r="B264" s="10" t="n"/>
      <c r="C264" s="10" t="n"/>
      <c r="D264" s="10" t="n"/>
      <c r="E264" s="10" t="n"/>
      <c r="F264" s="10" t="n"/>
      <c r="G264" s="11" t="n"/>
      <c r="H264" s="10" t="n"/>
      <c r="I264" s="10" t="n"/>
      <c r="J264" s="10" t="n"/>
      <c r="K264" s="10" t="n"/>
      <c r="L264" s="10" t="n"/>
      <c r="M264" s="13" t="n"/>
      <c r="N264" s="13" t="n"/>
      <c r="O264" s="13" t="n"/>
      <c r="P264" s="13" t="n"/>
      <c r="Q264" s="10" t="n"/>
      <c r="R264" s="10" t="n"/>
      <c r="S264" s="10" t="n"/>
      <c r="T264" s="10" t="n"/>
      <c r="U264" s="10" t="n"/>
      <c r="V264" s="10" t="n"/>
      <c r="W264" s="10" t="n"/>
      <c r="X264" s="10" t="n"/>
      <c r="Y264" s="11" t="n"/>
      <c r="Z264" s="11" t="n"/>
      <c r="AA264" s="11" t="n"/>
      <c r="AB264" s="11" t="n"/>
      <c r="AC264" s="11" t="n"/>
      <c r="AD264" s="11" t="n"/>
      <c r="AE264" s="10" t="n"/>
      <c r="AF264" s="10" t="n"/>
      <c r="AG264" s="10" t="n"/>
      <c r="AH264" s="10" t="n"/>
      <c r="AI264" s="13" t="n"/>
      <c r="AJ264" s="13" t="n"/>
      <c r="AK264" s="13" t="n"/>
      <c r="AL264" s="13" t="n"/>
      <c r="AM264" s="13" t="n"/>
      <c r="AN264" s="13" t="n"/>
      <c r="AO264" s="13" t="n"/>
      <c r="AP264" s="14" t="n"/>
      <c r="AQ264" s="14" t="n"/>
      <c r="AR264" s="14" t="n"/>
      <c r="AS264" s="13" t="n"/>
      <c r="AT264" s="13" t="n"/>
      <c r="AU264" s="10" t="n"/>
      <c r="AV264" s="10" t="n"/>
      <c r="AW264" s="10" t="n"/>
      <c r="AX264" s="10" t="n"/>
      <c r="AY264" s="10" t="n"/>
      <c r="AZ264" s="10" t="n"/>
      <c r="BA264" s="10" t="n"/>
      <c r="BB264" s="10" t="n"/>
      <c r="BC264" s="10" t="n"/>
      <c r="BD264" s="11" t="n"/>
      <c r="BE264" s="10" t="n"/>
      <c r="BF264" s="10" t="n"/>
      <c r="BG264" s="10" t="n"/>
      <c r="BH264" s="10" t="n"/>
      <c r="BI264" s="10" t="n"/>
      <c r="BJ264" s="10" t="n"/>
      <c r="BK264" s="10" t="n"/>
      <c r="BL264" s="10" t="n"/>
      <c r="BM264" s="10" t="n"/>
    </row>
    <row r="265" ht="15.75" customHeight="1" s="218">
      <c r="A265" s="10" t="n"/>
      <c r="B265" s="10" t="n"/>
      <c r="C265" s="10" t="n"/>
      <c r="D265" s="10" t="n"/>
      <c r="E265" s="10" t="n"/>
      <c r="F265" s="10" t="n"/>
      <c r="G265" s="11" t="n"/>
      <c r="H265" s="10" t="n"/>
      <c r="I265" s="10" t="n"/>
      <c r="J265" s="10" t="n"/>
      <c r="K265" s="10" t="n"/>
      <c r="L265" s="10" t="n"/>
      <c r="M265" s="13" t="n"/>
      <c r="N265" s="13" t="n"/>
      <c r="O265" s="13" t="n"/>
      <c r="P265" s="13" t="n"/>
      <c r="Q265" s="10" t="n"/>
      <c r="R265" s="10" t="n"/>
      <c r="S265" s="10" t="n"/>
      <c r="T265" s="10" t="n"/>
      <c r="U265" s="10" t="n"/>
      <c r="V265" s="10" t="n"/>
      <c r="W265" s="10" t="n"/>
      <c r="X265" s="10" t="n"/>
      <c r="Y265" s="11" t="n"/>
      <c r="Z265" s="11" t="n"/>
      <c r="AA265" s="11" t="n"/>
      <c r="AB265" s="11" t="n"/>
      <c r="AC265" s="11" t="n"/>
      <c r="AD265" s="11" t="n"/>
      <c r="AE265" s="10" t="n"/>
      <c r="AF265" s="10" t="n"/>
      <c r="AG265" s="10" t="n"/>
      <c r="AH265" s="10" t="n"/>
      <c r="AI265" s="13" t="n"/>
      <c r="AJ265" s="13" t="n"/>
      <c r="AK265" s="13" t="n"/>
      <c r="AL265" s="13" t="n"/>
      <c r="AM265" s="13" t="n"/>
      <c r="AN265" s="13" t="n"/>
      <c r="AO265" s="13" t="n"/>
      <c r="AP265" s="14" t="n"/>
      <c r="AQ265" s="14" t="n"/>
      <c r="AR265" s="14" t="n"/>
      <c r="AS265" s="13" t="n"/>
      <c r="AT265" s="13" t="n"/>
      <c r="AU265" s="10" t="n"/>
      <c r="AV265" s="10" t="n"/>
      <c r="AW265" s="10" t="n"/>
      <c r="AX265" s="10" t="n"/>
      <c r="AY265" s="10" t="n"/>
      <c r="AZ265" s="10" t="n"/>
      <c r="BA265" s="10" t="n"/>
      <c r="BB265" s="10" t="n"/>
      <c r="BC265" s="10" t="n"/>
      <c r="BD265" s="11" t="n"/>
      <c r="BE265" s="10" t="n"/>
      <c r="BF265" s="10" t="n"/>
      <c r="BG265" s="10" t="n"/>
      <c r="BH265" s="10" t="n"/>
      <c r="BI265" s="10" t="n"/>
      <c r="BJ265" s="10" t="n"/>
      <c r="BK265" s="10" t="n"/>
      <c r="BL265" s="10" t="n"/>
      <c r="BM265" s="10" t="n"/>
    </row>
    <row r="266" ht="15.75" customHeight="1" s="218">
      <c r="A266" s="10" t="n"/>
      <c r="B266" s="10" t="n"/>
      <c r="C266" s="10" t="n"/>
      <c r="D266" s="10" t="n"/>
      <c r="E266" s="10" t="n"/>
      <c r="F266" s="10" t="n"/>
      <c r="G266" s="11" t="n"/>
      <c r="H266" s="10" t="n"/>
      <c r="I266" s="10" t="n"/>
      <c r="J266" s="10" t="n"/>
      <c r="K266" s="10" t="n"/>
      <c r="L266" s="10" t="n"/>
      <c r="M266" s="13" t="n"/>
      <c r="N266" s="13" t="n"/>
      <c r="O266" s="13" t="n"/>
      <c r="P266" s="13" t="n"/>
      <c r="Q266" s="10" t="n"/>
      <c r="R266" s="10" t="n"/>
      <c r="S266" s="10" t="n"/>
      <c r="T266" s="10" t="n"/>
      <c r="U266" s="10" t="n"/>
      <c r="V266" s="10" t="n"/>
      <c r="W266" s="10" t="n"/>
      <c r="X266" s="10" t="n"/>
      <c r="Y266" s="11" t="n"/>
      <c r="Z266" s="11" t="n"/>
      <c r="AA266" s="11" t="n"/>
      <c r="AB266" s="11" t="n"/>
      <c r="AC266" s="11" t="n"/>
      <c r="AD266" s="11" t="n"/>
      <c r="AE266" s="10" t="n"/>
      <c r="AF266" s="10" t="n"/>
      <c r="AG266" s="10" t="n"/>
      <c r="AH266" s="10" t="n"/>
      <c r="AI266" s="13" t="n"/>
      <c r="AJ266" s="13" t="n"/>
      <c r="AK266" s="13" t="n"/>
      <c r="AL266" s="13" t="n"/>
      <c r="AM266" s="13" t="n"/>
      <c r="AN266" s="13" t="n"/>
      <c r="AO266" s="13" t="n"/>
      <c r="AP266" s="14" t="n"/>
      <c r="AQ266" s="14" t="n"/>
      <c r="AR266" s="14" t="n"/>
      <c r="AS266" s="13" t="n"/>
      <c r="AT266" s="13" t="n"/>
      <c r="AU266" s="10" t="n"/>
      <c r="AV266" s="10" t="n"/>
      <c r="AW266" s="10" t="n"/>
      <c r="AX266" s="10" t="n"/>
      <c r="AY266" s="10" t="n"/>
      <c r="AZ266" s="10" t="n"/>
      <c r="BA266" s="10" t="n"/>
      <c r="BB266" s="10" t="n"/>
      <c r="BC266" s="10" t="n"/>
      <c r="BD266" s="11" t="n"/>
      <c r="BE266" s="10" t="n"/>
      <c r="BF266" s="10" t="n"/>
      <c r="BG266" s="10" t="n"/>
      <c r="BH266" s="10" t="n"/>
      <c r="BI266" s="10" t="n"/>
      <c r="BJ266" s="10" t="n"/>
      <c r="BK266" s="10" t="n"/>
      <c r="BL266" s="10" t="n"/>
      <c r="BM266" s="10" t="n"/>
    </row>
    <row r="267" ht="15.75" customHeight="1" s="218">
      <c r="A267" s="10" t="n"/>
      <c r="B267" s="10" t="n"/>
      <c r="C267" s="10" t="n"/>
      <c r="D267" s="10" t="n"/>
      <c r="E267" s="10" t="n"/>
      <c r="F267" s="10" t="n"/>
      <c r="G267" s="11" t="n"/>
      <c r="H267" s="10" t="n"/>
      <c r="I267" s="10" t="n"/>
      <c r="J267" s="10" t="n"/>
      <c r="K267" s="10" t="n"/>
      <c r="L267" s="10" t="n"/>
      <c r="M267" s="13" t="n"/>
      <c r="N267" s="13" t="n"/>
      <c r="O267" s="13" t="n"/>
      <c r="P267" s="13" t="n"/>
      <c r="Q267" s="10" t="n"/>
      <c r="R267" s="10" t="n"/>
      <c r="S267" s="10" t="n"/>
      <c r="T267" s="10" t="n"/>
      <c r="U267" s="10" t="n"/>
      <c r="V267" s="10" t="n"/>
      <c r="W267" s="10" t="n"/>
      <c r="X267" s="10" t="n"/>
      <c r="Y267" s="11" t="n"/>
      <c r="Z267" s="11" t="n"/>
      <c r="AA267" s="11" t="n"/>
      <c r="AB267" s="11" t="n"/>
      <c r="AC267" s="11" t="n"/>
      <c r="AD267" s="11" t="n"/>
      <c r="AE267" s="10" t="n"/>
      <c r="AF267" s="10" t="n"/>
      <c r="AG267" s="10" t="n"/>
      <c r="AH267" s="10" t="n"/>
      <c r="AI267" s="13" t="n"/>
      <c r="AJ267" s="13" t="n"/>
      <c r="AK267" s="13" t="n"/>
      <c r="AL267" s="13" t="n"/>
      <c r="AM267" s="13" t="n"/>
      <c r="AN267" s="13" t="n"/>
      <c r="AO267" s="13" t="n"/>
      <c r="AP267" s="14" t="n"/>
      <c r="AQ267" s="14" t="n"/>
      <c r="AR267" s="14" t="n"/>
      <c r="AS267" s="13" t="n"/>
      <c r="AT267" s="13" t="n"/>
      <c r="AU267" s="10" t="n"/>
      <c r="AV267" s="10" t="n"/>
      <c r="AW267" s="10" t="n"/>
      <c r="AX267" s="10" t="n"/>
      <c r="AY267" s="10" t="n"/>
      <c r="AZ267" s="10" t="n"/>
      <c r="BA267" s="10" t="n"/>
      <c r="BB267" s="10" t="n"/>
      <c r="BC267" s="10" t="n"/>
      <c r="BD267" s="11" t="n"/>
      <c r="BE267" s="10" t="n"/>
      <c r="BF267" s="10" t="n"/>
      <c r="BG267" s="10" t="n"/>
      <c r="BH267" s="10" t="n"/>
      <c r="BI267" s="10" t="n"/>
      <c r="BJ267" s="10" t="n"/>
      <c r="BK267" s="10" t="n"/>
      <c r="BL267" s="10" t="n"/>
      <c r="BM267" s="10" t="n"/>
    </row>
    <row r="268" ht="15.75" customHeight="1" s="218">
      <c r="A268" s="10" t="n"/>
      <c r="B268" s="10" t="n"/>
      <c r="C268" s="10" t="n"/>
      <c r="D268" s="10" t="n"/>
      <c r="E268" s="10" t="n"/>
      <c r="F268" s="10" t="n"/>
      <c r="G268" s="11" t="n"/>
      <c r="H268" s="10" t="n"/>
      <c r="I268" s="10" t="n"/>
      <c r="J268" s="10" t="n"/>
      <c r="K268" s="10" t="n"/>
      <c r="L268" s="10" t="n"/>
      <c r="M268" s="13" t="n"/>
      <c r="N268" s="13" t="n"/>
      <c r="O268" s="13" t="n"/>
      <c r="P268" s="13" t="n"/>
      <c r="Q268" s="10" t="n"/>
      <c r="R268" s="10" t="n"/>
      <c r="S268" s="10" t="n"/>
      <c r="T268" s="10" t="n"/>
      <c r="U268" s="10" t="n"/>
      <c r="V268" s="10" t="n"/>
      <c r="W268" s="10" t="n"/>
      <c r="X268" s="10" t="n"/>
      <c r="Y268" s="11" t="n"/>
      <c r="Z268" s="11" t="n"/>
      <c r="AA268" s="11" t="n"/>
      <c r="AB268" s="11" t="n"/>
      <c r="AC268" s="11" t="n"/>
      <c r="AD268" s="11" t="n"/>
      <c r="AE268" s="10" t="n"/>
      <c r="AF268" s="10" t="n"/>
      <c r="AG268" s="10" t="n"/>
      <c r="AH268" s="10" t="n"/>
      <c r="AI268" s="13" t="n"/>
      <c r="AJ268" s="13" t="n"/>
      <c r="AK268" s="13" t="n"/>
      <c r="AL268" s="13" t="n"/>
      <c r="AM268" s="13" t="n"/>
      <c r="AN268" s="13" t="n"/>
      <c r="AO268" s="13" t="n"/>
      <c r="AP268" s="14" t="n"/>
      <c r="AQ268" s="14" t="n"/>
      <c r="AR268" s="14" t="n"/>
      <c r="AS268" s="13" t="n"/>
      <c r="AT268" s="13" t="n"/>
      <c r="AU268" s="10" t="n"/>
      <c r="AV268" s="10" t="n"/>
      <c r="AW268" s="10" t="n"/>
      <c r="AX268" s="10" t="n"/>
      <c r="AY268" s="10" t="n"/>
      <c r="AZ268" s="10" t="n"/>
      <c r="BA268" s="10" t="n"/>
      <c r="BB268" s="10" t="n"/>
      <c r="BC268" s="10" t="n"/>
      <c r="BD268" s="11" t="n"/>
      <c r="BE268" s="10" t="n"/>
      <c r="BF268" s="10" t="n"/>
      <c r="BG268" s="10" t="n"/>
      <c r="BH268" s="10" t="n"/>
      <c r="BI268" s="10" t="n"/>
      <c r="BJ268" s="10" t="n"/>
      <c r="BK268" s="10" t="n"/>
      <c r="BL268" s="10" t="n"/>
      <c r="BM268" s="10" t="n"/>
    </row>
    <row r="269" ht="15.75" customHeight="1" s="218">
      <c r="A269" s="10" t="n"/>
      <c r="B269" s="10" t="n"/>
      <c r="C269" s="10" t="n"/>
      <c r="D269" s="10" t="n"/>
      <c r="E269" s="10" t="n"/>
      <c r="F269" s="10" t="n"/>
      <c r="G269" s="11" t="n"/>
      <c r="H269" s="10" t="n"/>
      <c r="I269" s="10" t="n"/>
      <c r="J269" s="10" t="n"/>
      <c r="K269" s="10" t="n"/>
      <c r="L269" s="10" t="n"/>
      <c r="M269" s="13" t="n"/>
      <c r="N269" s="13" t="n"/>
      <c r="O269" s="13" t="n"/>
      <c r="P269" s="13" t="n"/>
      <c r="Q269" s="10" t="n"/>
      <c r="R269" s="10" t="n"/>
      <c r="S269" s="10" t="n"/>
      <c r="T269" s="10" t="n"/>
      <c r="U269" s="10" t="n"/>
      <c r="V269" s="10" t="n"/>
      <c r="W269" s="10" t="n"/>
      <c r="X269" s="10" t="n"/>
      <c r="Y269" s="11" t="n"/>
      <c r="Z269" s="11" t="n"/>
      <c r="AA269" s="11" t="n"/>
      <c r="AB269" s="11" t="n"/>
      <c r="AC269" s="11" t="n"/>
      <c r="AD269" s="11" t="n"/>
      <c r="AE269" s="10" t="n"/>
      <c r="AF269" s="10" t="n"/>
      <c r="AG269" s="10" t="n"/>
      <c r="AH269" s="10" t="n"/>
      <c r="AI269" s="13" t="n"/>
      <c r="AJ269" s="13" t="n"/>
      <c r="AK269" s="13" t="n"/>
      <c r="AL269" s="13" t="n"/>
      <c r="AM269" s="13" t="n"/>
      <c r="AN269" s="13" t="n"/>
      <c r="AO269" s="13" t="n"/>
      <c r="AP269" s="14" t="n"/>
      <c r="AQ269" s="14" t="n"/>
      <c r="AR269" s="14" t="n"/>
      <c r="AS269" s="13" t="n"/>
      <c r="AT269" s="13" t="n"/>
      <c r="AU269" s="10" t="n"/>
      <c r="AV269" s="10" t="n"/>
      <c r="AW269" s="10" t="n"/>
      <c r="AX269" s="10" t="n"/>
      <c r="AY269" s="10" t="n"/>
      <c r="AZ269" s="10" t="n"/>
      <c r="BA269" s="10" t="n"/>
      <c r="BB269" s="10" t="n"/>
      <c r="BC269" s="10" t="n"/>
      <c r="BD269" s="11" t="n"/>
      <c r="BE269" s="10" t="n"/>
      <c r="BF269" s="10" t="n"/>
      <c r="BG269" s="10" t="n"/>
      <c r="BH269" s="10" t="n"/>
      <c r="BI269" s="10" t="n"/>
      <c r="BJ269" s="10" t="n"/>
      <c r="BK269" s="10" t="n"/>
      <c r="BL269" s="10" t="n"/>
      <c r="BM269" s="10" t="n"/>
    </row>
    <row r="270" ht="15.75" customHeight="1" s="218">
      <c r="A270" s="10" t="n"/>
      <c r="B270" s="10" t="n"/>
      <c r="C270" s="10" t="n"/>
      <c r="D270" s="10" t="n"/>
      <c r="E270" s="10" t="n"/>
      <c r="F270" s="10" t="n"/>
      <c r="G270" s="11" t="n"/>
      <c r="H270" s="10" t="n"/>
      <c r="I270" s="10" t="n"/>
      <c r="J270" s="10" t="n"/>
      <c r="K270" s="10" t="n"/>
      <c r="L270" s="10" t="n"/>
      <c r="M270" s="13" t="n"/>
      <c r="N270" s="13" t="n"/>
      <c r="O270" s="13" t="n"/>
      <c r="P270" s="13" t="n"/>
      <c r="Q270" s="10" t="n"/>
      <c r="R270" s="10" t="n"/>
      <c r="S270" s="10" t="n"/>
      <c r="T270" s="10" t="n"/>
      <c r="U270" s="10" t="n"/>
      <c r="V270" s="10" t="n"/>
      <c r="W270" s="10" t="n"/>
      <c r="X270" s="10" t="n"/>
      <c r="Y270" s="11" t="n"/>
      <c r="Z270" s="11" t="n"/>
      <c r="AA270" s="11" t="n"/>
      <c r="AB270" s="11" t="n"/>
      <c r="AC270" s="11" t="n"/>
      <c r="AD270" s="11" t="n"/>
      <c r="AE270" s="10" t="n"/>
      <c r="AF270" s="10" t="n"/>
      <c r="AG270" s="10" t="n"/>
      <c r="AH270" s="10" t="n"/>
      <c r="AI270" s="13" t="n"/>
      <c r="AJ270" s="13" t="n"/>
      <c r="AK270" s="13" t="n"/>
      <c r="AL270" s="13" t="n"/>
      <c r="AM270" s="13" t="n"/>
      <c r="AN270" s="13" t="n"/>
      <c r="AO270" s="13" t="n"/>
      <c r="AP270" s="14" t="n"/>
      <c r="AQ270" s="14" t="n"/>
      <c r="AR270" s="14" t="n"/>
      <c r="AS270" s="13" t="n"/>
      <c r="AT270" s="13" t="n"/>
      <c r="AU270" s="10" t="n"/>
      <c r="AV270" s="10" t="n"/>
      <c r="AW270" s="10" t="n"/>
      <c r="AX270" s="10" t="n"/>
      <c r="AY270" s="10" t="n"/>
      <c r="AZ270" s="10" t="n"/>
      <c r="BA270" s="10" t="n"/>
      <c r="BB270" s="10" t="n"/>
      <c r="BC270" s="10" t="n"/>
      <c r="BD270" s="11" t="n"/>
      <c r="BE270" s="10" t="n"/>
      <c r="BF270" s="10" t="n"/>
      <c r="BG270" s="10" t="n"/>
      <c r="BH270" s="10" t="n"/>
      <c r="BI270" s="10" t="n"/>
      <c r="BJ270" s="10" t="n"/>
      <c r="BK270" s="10" t="n"/>
      <c r="BL270" s="10" t="n"/>
      <c r="BM270" s="10" t="n"/>
    </row>
    <row r="271" ht="15.75" customHeight="1" s="218">
      <c r="A271" s="10" t="n"/>
      <c r="B271" s="10" t="n"/>
      <c r="C271" s="10" t="n"/>
      <c r="D271" s="10" t="n"/>
      <c r="E271" s="10" t="n"/>
      <c r="F271" s="10" t="n"/>
      <c r="G271" s="11" t="n"/>
      <c r="H271" s="10" t="n"/>
      <c r="I271" s="10" t="n"/>
      <c r="J271" s="10" t="n"/>
      <c r="K271" s="10" t="n"/>
      <c r="L271" s="10" t="n"/>
      <c r="M271" s="13" t="n"/>
      <c r="N271" s="13" t="n"/>
      <c r="O271" s="13" t="n"/>
      <c r="P271" s="13" t="n"/>
      <c r="Q271" s="10" t="n"/>
      <c r="R271" s="10" t="n"/>
      <c r="S271" s="10" t="n"/>
      <c r="T271" s="10" t="n"/>
      <c r="U271" s="10" t="n"/>
      <c r="V271" s="10" t="n"/>
      <c r="W271" s="10" t="n"/>
      <c r="X271" s="10" t="n"/>
      <c r="Y271" s="11" t="n"/>
      <c r="Z271" s="11" t="n"/>
      <c r="AA271" s="11" t="n"/>
      <c r="AB271" s="11" t="n"/>
      <c r="AC271" s="11" t="n"/>
      <c r="AD271" s="11" t="n"/>
      <c r="AE271" s="10" t="n"/>
      <c r="AF271" s="10" t="n"/>
      <c r="AG271" s="10" t="n"/>
      <c r="AH271" s="10" t="n"/>
      <c r="AI271" s="13" t="n"/>
      <c r="AJ271" s="13" t="n"/>
      <c r="AK271" s="13" t="n"/>
      <c r="AL271" s="13" t="n"/>
      <c r="AM271" s="13" t="n"/>
      <c r="AN271" s="13" t="n"/>
      <c r="AO271" s="13" t="n"/>
      <c r="AP271" s="14" t="n"/>
      <c r="AQ271" s="14" t="n"/>
      <c r="AR271" s="14" t="n"/>
      <c r="AS271" s="13" t="n"/>
      <c r="AT271" s="13" t="n"/>
      <c r="AU271" s="10" t="n"/>
      <c r="AV271" s="10" t="n"/>
      <c r="AW271" s="10" t="n"/>
      <c r="AX271" s="10" t="n"/>
      <c r="AY271" s="10" t="n"/>
      <c r="AZ271" s="10" t="n"/>
      <c r="BA271" s="10" t="n"/>
      <c r="BB271" s="10" t="n"/>
      <c r="BC271" s="10" t="n"/>
      <c r="BD271" s="11" t="n"/>
      <c r="BE271" s="10" t="n"/>
      <c r="BF271" s="10" t="n"/>
      <c r="BG271" s="10" t="n"/>
      <c r="BH271" s="10" t="n"/>
      <c r="BI271" s="10" t="n"/>
      <c r="BJ271" s="10" t="n"/>
      <c r="BK271" s="10" t="n"/>
      <c r="BL271" s="10" t="n"/>
      <c r="BM271" s="10" t="n"/>
    </row>
    <row r="272" ht="15.75" customHeight="1" s="218">
      <c r="A272" s="10" t="n"/>
      <c r="B272" s="10" t="n"/>
      <c r="C272" s="10" t="n"/>
      <c r="D272" s="10" t="n"/>
      <c r="E272" s="10" t="n"/>
      <c r="F272" s="10" t="n"/>
      <c r="G272" s="11" t="n"/>
      <c r="H272" s="10" t="n"/>
      <c r="I272" s="10" t="n"/>
      <c r="J272" s="10" t="n"/>
      <c r="K272" s="10" t="n"/>
      <c r="L272" s="10" t="n"/>
      <c r="M272" s="13" t="n"/>
      <c r="N272" s="13" t="n"/>
      <c r="O272" s="13" t="n"/>
      <c r="P272" s="13" t="n"/>
      <c r="Q272" s="10" t="n"/>
      <c r="R272" s="10" t="n"/>
      <c r="S272" s="10" t="n"/>
      <c r="T272" s="10" t="n"/>
      <c r="U272" s="10" t="n"/>
      <c r="V272" s="10" t="n"/>
      <c r="W272" s="10" t="n"/>
      <c r="X272" s="10" t="n"/>
      <c r="Y272" s="11" t="n"/>
      <c r="Z272" s="11" t="n"/>
      <c r="AA272" s="11" t="n"/>
      <c r="AB272" s="11" t="n"/>
      <c r="AC272" s="11" t="n"/>
      <c r="AD272" s="11" t="n"/>
      <c r="AE272" s="10" t="n"/>
      <c r="AF272" s="10" t="n"/>
      <c r="AG272" s="10" t="n"/>
      <c r="AH272" s="10" t="n"/>
      <c r="AI272" s="13" t="n"/>
      <c r="AJ272" s="13" t="n"/>
      <c r="AK272" s="13" t="n"/>
      <c r="AL272" s="13" t="n"/>
      <c r="AM272" s="13" t="n"/>
      <c r="AN272" s="13" t="n"/>
      <c r="AO272" s="13" t="n"/>
      <c r="AP272" s="14" t="n"/>
      <c r="AQ272" s="14" t="n"/>
      <c r="AR272" s="14" t="n"/>
      <c r="AS272" s="13" t="n"/>
      <c r="AT272" s="13" t="n"/>
      <c r="AU272" s="10" t="n"/>
      <c r="AV272" s="10" t="n"/>
      <c r="AW272" s="10" t="n"/>
      <c r="AX272" s="10" t="n"/>
      <c r="AY272" s="10" t="n"/>
      <c r="AZ272" s="10" t="n"/>
      <c r="BA272" s="10" t="n"/>
      <c r="BB272" s="10" t="n"/>
      <c r="BC272" s="10" t="n"/>
      <c r="BD272" s="11" t="n"/>
      <c r="BE272" s="10" t="n"/>
      <c r="BF272" s="10" t="n"/>
      <c r="BG272" s="10" t="n"/>
      <c r="BH272" s="10" t="n"/>
      <c r="BI272" s="10" t="n"/>
      <c r="BJ272" s="10" t="n"/>
      <c r="BK272" s="10" t="n"/>
      <c r="BL272" s="10" t="n"/>
      <c r="BM272" s="10" t="n"/>
    </row>
    <row r="273" ht="15.75" customHeight="1" s="218">
      <c r="A273" s="10" t="n"/>
      <c r="B273" s="10" t="n"/>
      <c r="C273" s="10" t="n"/>
      <c r="D273" s="10" t="n"/>
      <c r="E273" s="10" t="n"/>
      <c r="F273" s="10" t="n"/>
      <c r="G273" s="11" t="n"/>
      <c r="H273" s="10" t="n"/>
      <c r="I273" s="10" t="n"/>
      <c r="J273" s="10" t="n"/>
      <c r="K273" s="10" t="n"/>
      <c r="L273" s="10" t="n"/>
      <c r="M273" s="13" t="n"/>
      <c r="N273" s="13" t="n"/>
      <c r="O273" s="13" t="n"/>
      <c r="P273" s="13" t="n"/>
      <c r="Q273" s="10" t="n"/>
      <c r="R273" s="10" t="n"/>
      <c r="S273" s="10" t="n"/>
      <c r="T273" s="10" t="n"/>
      <c r="U273" s="10" t="n"/>
      <c r="V273" s="10" t="n"/>
      <c r="W273" s="10" t="n"/>
      <c r="X273" s="10" t="n"/>
      <c r="Y273" s="11" t="n"/>
      <c r="Z273" s="11" t="n"/>
      <c r="AA273" s="11" t="n"/>
      <c r="AB273" s="11" t="n"/>
      <c r="AC273" s="11" t="n"/>
      <c r="AD273" s="11" t="n"/>
      <c r="AE273" s="10" t="n"/>
      <c r="AF273" s="10" t="n"/>
      <c r="AG273" s="10" t="n"/>
      <c r="AH273" s="10" t="n"/>
      <c r="AI273" s="13" t="n"/>
      <c r="AJ273" s="13" t="n"/>
      <c r="AK273" s="13" t="n"/>
      <c r="AL273" s="13" t="n"/>
      <c r="AM273" s="13" t="n"/>
      <c r="AN273" s="13" t="n"/>
      <c r="AO273" s="13" t="n"/>
      <c r="AP273" s="14" t="n"/>
      <c r="AQ273" s="14" t="n"/>
      <c r="AR273" s="14" t="n"/>
      <c r="AS273" s="13" t="n"/>
      <c r="AT273" s="13" t="n"/>
      <c r="AU273" s="10" t="n"/>
      <c r="AV273" s="10" t="n"/>
      <c r="AW273" s="10" t="n"/>
      <c r="AX273" s="10" t="n"/>
      <c r="AY273" s="10" t="n"/>
      <c r="AZ273" s="10" t="n"/>
      <c r="BA273" s="10" t="n"/>
      <c r="BB273" s="10" t="n"/>
      <c r="BC273" s="10" t="n"/>
      <c r="BD273" s="11" t="n"/>
      <c r="BE273" s="10" t="n"/>
      <c r="BF273" s="10" t="n"/>
      <c r="BG273" s="10" t="n"/>
      <c r="BH273" s="10" t="n"/>
      <c r="BI273" s="10" t="n"/>
      <c r="BJ273" s="10" t="n"/>
      <c r="BK273" s="10" t="n"/>
      <c r="BL273" s="10" t="n"/>
      <c r="BM273" s="10" t="n"/>
    </row>
    <row r="274" ht="15.75" customHeight="1" s="218">
      <c r="A274" s="10" t="n"/>
      <c r="B274" s="10" t="n"/>
      <c r="C274" s="10" t="n"/>
      <c r="D274" s="10" t="n"/>
      <c r="E274" s="10" t="n"/>
      <c r="F274" s="10" t="n"/>
      <c r="G274" s="11" t="n"/>
      <c r="H274" s="10" t="n"/>
      <c r="I274" s="10" t="n"/>
      <c r="J274" s="10" t="n"/>
      <c r="K274" s="10" t="n"/>
      <c r="L274" s="10" t="n"/>
      <c r="M274" s="13" t="n"/>
      <c r="N274" s="13" t="n"/>
      <c r="O274" s="13" t="n"/>
      <c r="P274" s="13" t="n"/>
      <c r="Q274" s="10" t="n"/>
      <c r="R274" s="10" t="n"/>
      <c r="S274" s="10" t="n"/>
      <c r="T274" s="10" t="n"/>
      <c r="U274" s="10" t="n"/>
      <c r="V274" s="10" t="n"/>
      <c r="W274" s="10" t="n"/>
      <c r="X274" s="10" t="n"/>
      <c r="Y274" s="11" t="n"/>
      <c r="Z274" s="11" t="n"/>
      <c r="AA274" s="11" t="n"/>
      <c r="AB274" s="11" t="n"/>
      <c r="AC274" s="11" t="n"/>
      <c r="AD274" s="11" t="n"/>
      <c r="AE274" s="10" t="n"/>
      <c r="AF274" s="10" t="n"/>
      <c r="AG274" s="10" t="n"/>
      <c r="AH274" s="10" t="n"/>
      <c r="AI274" s="13" t="n"/>
      <c r="AJ274" s="13" t="n"/>
      <c r="AK274" s="13" t="n"/>
      <c r="AL274" s="13" t="n"/>
      <c r="AM274" s="13" t="n"/>
      <c r="AN274" s="13" t="n"/>
      <c r="AO274" s="13" t="n"/>
      <c r="AP274" s="14" t="n"/>
      <c r="AQ274" s="14" t="n"/>
      <c r="AR274" s="14" t="n"/>
      <c r="AS274" s="13" t="n"/>
      <c r="AT274" s="13" t="n"/>
      <c r="AU274" s="10" t="n"/>
      <c r="AV274" s="10" t="n"/>
      <c r="AW274" s="10" t="n"/>
      <c r="AX274" s="10" t="n"/>
      <c r="AY274" s="10" t="n"/>
      <c r="AZ274" s="10" t="n"/>
      <c r="BA274" s="10" t="n"/>
      <c r="BB274" s="10" t="n"/>
      <c r="BC274" s="10" t="n"/>
      <c r="BD274" s="11" t="n"/>
      <c r="BE274" s="10" t="n"/>
      <c r="BF274" s="10" t="n"/>
      <c r="BG274" s="10" t="n"/>
      <c r="BH274" s="10" t="n"/>
      <c r="BI274" s="10" t="n"/>
      <c r="BJ274" s="10" t="n"/>
      <c r="BK274" s="10" t="n"/>
      <c r="BL274" s="10" t="n"/>
      <c r="BM274" s="10" t="n"/>
    </row>
    <row r="275" ht="15.75" customHeight="1" s="218">
      <c r="A275" s="10" t="n"/>
      <c r="B275" s="10" t="n"/>
      <c r="C275" s="10" t="n"/>
      <c r="D275" s="10" t="n"/>
      <c r="E275" s="10" t="n"/>
      <c r="F275" s="10" t="n"/>
      <c r="G275" s="11" t="n"/>
      <c r="H275" s="10" t="n"/>
      <c r="I275" s="10" t="n"/>
      <c r="J275" s="10" t="n"/>
      <c r="K275" s="10" t="n"/>
      <c r="L275" s="10" t="n"/>
      <c r="M275" s="13" t="n"/>
      <c r="N275" s="13" t="n"/>
      <c r="O275" s="13" t="n"/>
      <c r="P275" s="13" t="n"/>
      <c r="Q275" s="10" t="n"/>
      <c r="R275" s="10" t="n"/>
      <c r="S275" s="10" t="n"/>
      <c r="T275" s="10" t="n"/>
      <c r="U275" s="10" t="n"/>
      <c r="V275" s="10" t="n"/>
      <c r="W275" s="10" t="n"/>
      <c r="X275" s="10" t="n"/>
      <c r="Y275" s="11" t="n"/>
      <c r="Z275" s="11" t="n"/>
      <c r="AA275" s="11" t="n"/>
      <c r="AB275" s="11" t="n"/>
      <c r="AC275" s="11" t="n"/>
      <c r="AD275" s="11" t="n"/>
      <c r="AE275" s="10" t="n"/>
      <c r="AF275" s="10" t="n"/>
      <c r="AG275" s="10" t="n"/>
      <c r="AH275" s="10" t="n"/>
      <c r="AI275" s="13" t="n"/>
      <c r="AJ275" s="13" t="n"/>
      <c r="AK275" s="13" t="n"/>
      <c r="AL275" s="13" t="n"/>
      <c r="AM275" s="13" t="n"/>
      <c r="AN275" s="13" t="n"/>
      <c r="AO275" s="13" t="n"/>
      <c r="AP275" s="14" t="n"/>
      <c r="AQ275" s="14" t="n"/>
      <c r="AR275" s="14" t="n"/>
      <c r="AS275" s="13" t="n"/>
      <c r="AT275" s="13" t="n"/>
      <c r="AU275" s="10" t="n"/>
      <c r="AV275" s="10" t="n"/>
      <c r="AW275" s="10" t="n"/>
      <c r="AX275" s="10" t="n"/>
      <c r="AY275" s="10" t="n"/>
      <c r="AZ275" s="10" t="n"/>
      <c r="BA275" s="10" t="n"/>
      <c r="BB275" s="10" t="n"/>
      <c r="BC275" s="10" t="n"/>
      <c r="BD275" s="11" t="n"/>
      <c r="BE275" s="10" t="n"/>
      <c r="BF275" s="10" t="n"/>
      <c r="BG275" s="10" t="n"/>
      <c r="BH275" s="10" t="n"/>
      <c r="BI275" s="10" t="n"/>
      <c r="BJ275" s="10" t="n"/>
      <c r="BK275" s="10" t="n"/>
      <c r="BL275" s="10" t="n"/>
      <c r="BM275" s="10" t="n"/>
    </row>
    <row r="276" ht="15.75" customHeight="1" s="218">
      <c r="A276" s="10" t="n"/>
      <c r="B276" s="10" t="n"/>
      <c r="C276" s="10" t="n"/>
      <c r="D276" s="10" t="n"/>
      <c r="E276" s="10" t="n"/>
      <c r="F276" s="10" t="n"/>
      <c r="G276" s="11" t="n"/>
      <c r="H276" s="10" t="n"/>
      <c r="I276" s="10" t="n"/>
      <c r="J276" s="10" t="n"/>
      <c r="K276" s="10" t="n"/>
      <c r="L276" s="10" t="n"/>
      <c r="M276" s="13" t="n"/>
      <c r="N276" s="13" t="n"/>
      <c r="O276" s="13" t="n"/>
      <c r="P276" s="13" t="n"/>
      <c r="Q276" s="10" t="n"/>
      <c r="R276" s="10" t="n"/>
      <c r="S276" s="10" t="n"/>
      <c r="T276" s="10" t="n"/>
      <c r="U276" s="10" t="n"/>
      <c r="V276" s="10" t="n"/>
      <c r="W276" s="10" t="n"/>
      <c r="X276" s="10" t="n"/>
      <c r="Y276" s="11" t="n"/>
      <c r="Z276" s="11" t="n"/>
      <c r="AA276" s="11" t="n"/>
      <c r="AB276" s="11" t="n"/>
      <c r="AC276" s="11" t="n"/>
      <c r="AD276" s="11" t="n"/>
      <c r="AE276" s="10" t="n"/>
      <c r="AF276" s="10" t="n"/>
      <c r="AG276" s="10" t="n"/>
      <c r="AH276" s="10" t="n"/>
      <c r="AI276" s="13" t="n"/>
      <c r="AJ276" s="13" t="n"/>
      <c r="AK276" s="13" t="n"/>
      <c r="AL276" s="13" t="n"/>
      <c r="AM276" s="13" t="n"/>
      <c r="AN276" s="13" t="n"/>
      <c r="AO276" s="13" t="n"/>
      <c r="AP276" s="14" t="n"/>
      <c r="AQ276" s="14" t="n"/>
      <c r="AR276" s="14" t="n"/>
      <c r="AS276" s="13" t="n"/>
      <c r="AT276" s="13" t="n"/>
      <c r="AU276" s="10" t="n"/>
      <c r="AV276" s="10" t="n"/>
      <c r="AW276" s="10" t="n"/>
      <c r="AX276" s="10" t="n"/>
      <c r="AY276" s="10" t="n"/>
      <c r="AZ276" s="10" t="n"/>
      <c r="BA276" s="10" t="n"/>
      <c r="BB276" s="10" t="n"/>
      <c r="BC276" s="10" t="n"/>
      <c r="BD276" s="11" t="n"/>
      <c r="BE276" s="10" t="n"/>
      <c r="BF276" s="10" t="n"/>
      <c r="BG276" s="10" t="n"/>
      <c r="BH276" s="10" t="n"/>
      <c r="BI276" s="10" t="n"/>
      <c r="BJ276" s="10" t="n"/>
      <c r="BK276" s="10" t="n"/>
      <c r="BL276" s="10" t="n"/>
      <c r="BM276" s="10" t="n"/>
    </row>
    <row r="277" ht="15.75" customHeight="1" s="218">
      <c r="A277" s="10" t="n"/>
      <c r="B277" s="10" t="n"/>
      <c r="C277" s="10" t="n"/>
      <c r="D277" s="10" t="n"/>
      <c r="E277" s="10" t="n"/>
      <c r="F277" s="10" t="n"/>
      <c r="G277" s="11" t="n"/>
      <c r="H277" s="10" t="n"/>
      <c r="I277" s="10" t="n"/>
      <c r="J277" s="10" t="n"/>
      <c r="K277" s="10" t="n"/>
      <c r="L277" s="10" t="n"/>
      <c r="M277" s="13" t="n"/>
      <c r="N277" s="13" t="n"/>
      <c r="O277" s="13" t="n"/>
      <c r="P277" s="13" t="n"/>
      <c r="Q277" s="10" t="n"/>
      <c r="R277" s="10" t="n"/>
      <c r="S277" s="10" t="n"/>
      <c r="T277" s="10" t="n"/>
      <c r="U277" s="10" t="n"/>
      <c r="V277" s="10" t="n"/>
      <c r="W277" s="10" t="n"/>
      <c r="X277" s="10" t="n"/>
      <c r="Y277" s="11" t="n"/>
      <c r="Z277" s="11" t="n"/>
      <c r="AA277" s="11" t="n"/>
      <c r="AB277" s="11" t="n"/>
      <c r="AC277" s="11" t="n"/>
      <c r="AD277" s="11" t="n"/>
      <c r="AE277" s="10" t="n"/>
      <c r="AF277" s="10" t="n"/>
      <c r="AG277" s="10" t="n"/>
      <c r="AH277" s="10" t="n"/>
      <c r="AI277" s="13" t="n"/>
      <c r="AJ277" s="13" t="n"/>
      <c r="AK277" s="13" t="n"/>
      <c r="AL277" s="13" t="n"/>
      <c r="AM277" s="13" t="n"/>
      <c r="AN277" s="13" t="n"/>
      <c r="AO277" s="13" t="n"/>
      <c r="AP277" s="14" t="n"/>
      <c r="AQ277" s="14" t="n"/>
      <c r="AR277" s="14" t="n"/>
      <c r="AS277" s="13" t="n"/>
      <c r="AT277" s="13" t="n"/>
      <c r="AU277" s="10" t="n"/>
      <c r="AV277" s="10" t="n"/>
      <c r="AW277" s="10" t="n"/>
      <c r="AX277" s="10" t="n"/>
      <c r="AY277" s="10" t="n"/>
      <c r="AZ277" s="10" t="n"/>
      <c r="BA277" s="10" t="n"/>
      <c r="BB277" s="10" t="n"/>
      <c r="BC277" s="10" t="n"/>
      <c r="BD277" s="11" t="n"/>
      <c r="BE277" s="10" t="n"/>
      <c r="BF277" s="10" t="n"/>
      <c r="BG277" s="10" t="n"/>
      <c r="BH277" s="10" t="n"/>
      <c r="BI277" s="10" t="n"/>
      <c r="BJ277" s="10" t="n"/>
      <c r="BK277" s="10" t="n"/>
      <c r="BL277" s="10" t="n"/>
      <c r="BM277" s="10" t="n"/>
    </row>
    <row r="278" ht="15.75" customHeight="1" s="218">
      <c r="A278" s="10" t="n"/>
      <c r="B278" s="10" t="n"/>
      <c r="C278" s="10" t="n"/>
      <c r="D278" s="10" t="n"/>
      <c r="E278" s="10" t="n"/>
      <c r="F278" s="10" t="n"/>
      <c r="G278" s="11" t="n"/>
      <c r="H278" s="10" t="n"/>
      <c r="I278" s="10" t="n"/>
      <c r="J278" s="10" t="n"/>
      <c r="K278" s="10" t="n"/>
      <c r="L278" s="10" t="n"/>
      <c r="M278" s="13" t="n"/>
      <c r="N278" s="13" t="n"/>
      <c r="O278" s="13" t="n"/>
      <c r="P278" s="13" t="n"/>
      <c r="Q278" s="10" t="n"/>
      <c r="R278" s="10" t="n"/>
      <c r="S278" s="10" t="n"/>
      <c r="T278" s="10" t="n"/>
      <c r="U278" s="10" t="n"/>
      <c r="V278" s="10" t="n"/>
      <c r="W278" s="10" t="n"/>
      <c r="X278" s="10" t="n"/>
      <c r="Y278" s="11" t="n"/>
      <c r="Z278" s="11" t="n"/>
      <c r="AA278" s="11" t="n"/>
      <c r="AB278" s="11" t="n"/>
      <c r="AC278" s="11" t="n"/>
      <c r="AD278" s="11" t="n"/>
      <c r="AE278" s="10" t="n"/>
      <c r="AF278" s="10" t="n"/>
      <c r="AG278" s="10" t="n"/>
      <c r="AH278" s="10" t="n"/>
      <c r="AI278" s="13" t="n"/>
      <c r="AJ278" s="13" t="n"/>
      <c r="AK278" s="13" t="n"/>
      <c r="AL278" s="13" t="n"/>
      <c r="AM278" s="13" t="n"/>
      <c r="AN278" s="13" t="n"/>
      <c r="AO278" s="13" t="n"/>
      <c r="AP278" s="14" t="n"/>
      <c r="AQ278" s="14" t="n"/>
      <c r="AR278" s="14" t="n"/>
      <c r="AS278" s="13" t="n"/>
      <c r="AT278" s="13" t="n"/>
      <c r="AU278" s="10" t="n"/>
      <c r="AV278" s="10" t="n"/>
      <c r="AW278" s="10" t="n"/>
      <c r="AX278" s="10" t="n"/>
      <c r="AY278" s="10" t="n"/>
      <c r="AZ278" s="10" t="n"/>
      <c r="BA278" s="10" t="n"/>
      <c r="BB278" s="10" t="n"/>
      <c r="BC278" s="10" t="n"/>
      <c r="BD278" s="11" t="n"/>
      <c r="BE278" s="10" t="n"/>
      <c r="BF278" s="10" t="n"/>
      <c r="BG278" s="10" t="n"/>
      <c r="BH278" s="10" t="n"/>
      <c r="BI278" s="10" t="n"/>
      <c r="BJ278" s="10" t="n"/>
      <c r="BK278" s="10" t="n"/>
      <c r="BL278" s="10" t="n"/>
      <c r="BM278" s="10" t="n"/>
    </row>
    <row r="279" ht="15.75" customHeight="1" s="218">
      <c r="A279" s="10" t="n"/>
      <c r="B279" s="10" t="n"/>
      <c r="C279" s="10" t="n"/>
      <c r="D279" s="10" t="n"/>
      <c r="E279" s="10" t="n"/>
      <c r="F279" s="10" t="n"/>
      <c r="G279" s="11" t="n"/>
      <c r="H279" s="10" t="n"/>
      <c r="I279" s="10" t="n"/>
      <c r="J279" s="10" t="n"/>
      <c r="K279" s="10" t="n"/>
      <c r="L279" s="10" t="n"/>
      <c r="M279" s="13" t="n"/>
      <c r="N279" s="13" t="n"/>
      <c r="O279" s="13" t="n"/>
      <c r="P279" s="13" t="n"/>
      <c r="Q279" s="10" t="n"/>
      <c r="R279" s="10" t="n"/>
      <c r="S279" s="10" t="n"/>
      <c r="T279" s="10" t="n"/>
      <c r="U279" s="10" t="n"/>
      <c r="V279" s="10" t="n"/>
      <c r="W279" s="10" t="n"/>
      <c r="X279" s="10" t="n"/>
      <c r="Y279" s="11" t="n"/>
      <c r="Z279" s="11" t="n"/>
      <c r="AA279" s="11" t="n"/>
      <c r="AB279" s="11" t="n"/>
      <c r="AC279" s="11" t="n"/>
      <c r="AD279" s="11" t="n"/>
      <c r="AE279" s="10" t="n"/>
      <c r="AF279" s="10" t="n"/>
      <c r="AG279" s="10" t="n"/>
      <c r="AH279" s="10" t="n"/>
      <c r="AI279" s="13" t="n"/>
      <c r="AJ279" s="13" t="n"/>
      <c r="AK279" s="13" t="n"/>
      <c r="AL279" s="13" t="n"/>
      <c r="AM279" s="13" t="n"/>
      <c r="AN279" s="13" t="n"/>
      <c r="AO279" s="13" t="n"/>
      <c r="AP279" s="14" t="n"/>
      <c r="AQ279" s="14" t="n"/>
      <c r="AR279" s="14" t="n"/>
      <c r="AS279" s="13" t="n"/>
      <c r="AT279" s="13" t="n"/>
      <c r="AU279" s="10" t="n"/>
      <c r="AV279" s="10" t="n"/>
      <c r="AW279" s="10" t="n"/>
      <c r="AX279" s="10" t="n"/>
      <c r="AY279" s="10" t="n"/>
      <c r="AZ279" s="10" t="n"/>
      <c r="BA279" s="10" t="n"/>
      <c r="BB279" s="10" t="n"/>
      <c r="BC279" s="10" t="n"/>
      <c r="BD279" s="11" t="n"/>
      <c r="BE279" s="10" t="n"/>
      <c r="BF279" s="10" t="n"/>
      <c r="BG279" s="10" t="n"/>
      <c r="BH279" s="10" t="n"/>
      <c r="BI279" s="10" t="n"/>
      <c r="BJ279" s="10" t="n"/>
      <c r="BK279" s="10" t="n"/>
      <c r="BL279" s="10" t="n"/>
      <c r="BM279" s="10" t="n"/>
    </row>
    <row r="280" ht="15.75" customHeight="1" s="218">
      <c r="A280" s="10" t="n"/>
      <c r="B280" s="10" t="n"/>
      <c r="C280" s="10" t="n"/>
      <c r="D280" s="10" t="n"/>
      <c r="E280" s="10" t="n"/>
      <c r="F280" s="10" t="n"/>
      <c r="G280" s="11" t="n"/>
      <c r="H280" s="10" t="n"/>
      <c r="I280" s="10" t="n"/>
      <c r="J280" s="10" t="n"/>
      <c r="K280" s="10" t="n"/>
      <c r="L280" s="10" t="n"/>
      <c r="M280" s="13" t="n"/>
      <c r="N280" s="13" t="n"/>
      <c r="O280" s="13" t="n"/>
      <c r="P280" s="13" t="n"/>
      <c r="Q280" s="10" t="n"/>
      <c r="R280" s="10" t="n"/>
      <c r="S280" s="10" t="n"/>
      <c r="T280" s="10" t="n"/>
      <c r="U280" s="10" t="n"/>
      <c r="V280" s="10" t="n"/>
      <c r="W280" s="10" t="n"/>
      <c r="X280" s="10" t="n"/>
      <c r="Y280" s="11" t="n"/>
      <c r="Z280" s="11" t="n"/>
      <c r="AA280" s="11" t="n"/>
      <c r="AB280" s="11" t="n"/>
      <c r="AC280" s="11" t="n"/>
      <c r="AD280" s="11" t="n"/>
      <c r="AE280" s="10" t="n"/>
      <c r="AF280" s="10" t="n"/>
      <c r="AG280" s="10" t="n"/>
      <c r="AH280" s="10" t="n"/>
      <c r="AI280" s="13" t="n"/>
      <c r="AJ280" s="13" t="n"/>
      <c r="AK280" s="13" t="n"/>
      <c r="AL280" s="13" t="n"/>
      <c r="AM280" s="13" t="n"/>
      <c r="AN280" s="13" t="n"/>
      <c r="AO280" s="13" t="n"/>
      <c r="AP280" s="14" t="n"/>
      <c r="AQ280" s="14" t="n"/>
      <c r="AR280" s="14" t="n"/>
      <c r="AS280" s="13" t="n"/>
      <c r="AT280" s="13" t="n"/>
      <c r="AU280" s="10" t="n"/>
      <c r="AV280" s="10" t="n"/>
      <c r="AW280" s="10" t="n"/>
      <c r="AX280" s="10" t="n"/>
      <c r="AY280" s="10" t="n"/>
      <c r="AZ280" s="10" t="n"/>
      <c r="BA280" s="10" t="n"/>
      <c r="BB280" s="10" t="n"/>
      <c r="BC280" s="10" t="n"/>
      <c r="BD280" s="11" t="n"/>
      <c r="BE280" s="10" t="n"/>
      <c r="BF280" s="10" t="n"/>
      <c r="BG280" s="10" t="n"/>
      <c r="BH280" s="10" t="n"/>
      <c r="BI280" s="10" t="n"/>
      <c r="BJ280" s="10" t="n"/>
      <c r="BK280" s="10" t="n"/>
      <c r="BL280" s="10" t="n"/>
      <c r="BM280" s="10" t="n"/>
    </row>
    <row r="281" ht="15.75" customHeight="1" s="218">
      <c r="A281" s="10" t="n"/>
      <c r="B281" s="10" t="n"/>
      <c r="C281" s="10" t="n"/>
      <c r="D281" s="10" t="n"/>
      <c r="E281" s="10" t="n"/>
      <c r="F281" s="10" t="n"/>
      <c r="G281" s="11" t="n"/>
      <c r="H281" s="10" t="n"/>
      <c r="I281" s="10" t="n"/>
      <c r="J281" s="10" t="n"/>
      <c r="K281" s="10" t="n"/>
      <c r="L281" s="10" t="n"/>
      <c r="M281" s="13" t="n"/>
      <c r="N281" s="13" t="n"/>
      <c r="O281" s="13" t="n"/>
      <c r="P281" s="13" t="n"/>
      <c r="Q281" s="10" t="n"/>
      <c r="R281" s="10" t="n"/>
      <c r="S281" s="10" t="n"/>
      <c r="T281" s="10" t="n"/>
      <c r="U281" s="10" t="n"/>
      <c r="V281" s="10" t="n"/>
      <c r="W281" s="10" t="n"/>
      <c r="X281" s="10" t="n"/>
      <c r="Y281" s="11" t="n"/>
      <c r="Z281" s="11" t="n"/>
      <c r="AA281" s="11" t="n"/>
      <c r="AB281" s="11" t="n"/>
      <c r="AC281" s="11" t="n"/>
      <c r="AD281" s="11" t="n"/>
      <c r="AE281" s="10" t="n"/>
      <c r="AF281" s="10" t="n"/>
      <c r="AG281" s="10" t="n"/>
      <c r="AH281" s="10" t="n"/>
      <c r="AI281" s="13" t="n"/>
      <c r="AJ281" s="13" t="n"/>
      <c r="AK281" s="13" t="n"/>
      <c r="AL281" s="13" t="n"/>
      <c r="AM281" s="13" t="n"/>
      <c r="AN281" s="13" t="n"/>
      <c r="AO281" s="13" t="n"/>
      <c r="AP281" s="14" t="n"/>
      <c r="AQ281" s="14" t="n"/>
      <c r="AR281" s="14" t="n"/>
      <c r="AS281" s="13" t="n"/>
      <c r="AT281" s="13" t="n"/>
      <c r="AU281" s="10" t="n"/>
      <c r="AV281" s="10" t="n"/>
      <c r="AW281" s="10" t="n"/>
      <c r="AX281" s="10" t="n"/>
      <c r="AY281" s="10" t="n"/>
      <c r="AZ281" s="10" t="n"/>
      <c r="BA281" s="10" t="n"/>
      <c r="BB281" s="10" t="n"/>
      <c r="BC281" s="10" t="n"/>
      <c r="BD281" s="11" t="n"/>
      <c r="BE281" s="10" t="n"/>
      <c r="BF281" s="10" t="n"/>
      <c r="BG281" s="10" t="n"/>
      <c r="BH281" s="10" t="n"/>
      <c r="BI281" s="10" t="n"/>
      <c r="BJ281" s="10" t="n"/>
      <c r="BK281" s="10" t="n"/>
      <c r="BL281" s="10" t="n"/>
      <c r="BM281" s="10" t="n"/>
    </row>
    <row r="282" ht="15.75" customHeight="1" s="218">
      <c r="A282" s="10" t="n"/>
      <c r="B282" s="10" t="n"/>
      <c r="C282" s="10" t="n"/>
      <c r="D282" s="10" t="n"/>
      <c r="E282" s="10" t="n"/>
      <c r="F282" s="10" t="n"/>
      <c r="G282" s="11" t="n"/>
      <c r="H282" s="10" t="n"/>
      <c r="I282" s="10" t="n"/>
      <c r="J282" s="10" t="n"/>
      <c r="K282" s="10" t="n"/>
      <c r="L282" s="10" t="n"/>
      <c r="M282" s="13" t="n"/>
      <c r="N282" s="13" t="n"/>
      <c r="O282" s="13" t="n"/>
      <c r="P282" s="13" t="n"/>
      <c r="Q282" s="10" t="n"/>
      <c r="R282" s="10" t="n"/>
      <c r="S282" s="10" t="n"/>
      <c r="T282" s="10" t="n"/>
      <c r="U282" s="10" t="n"/>
      <c r="V282" s="10" t="n"/>
      <c r="W282" s="10" t="n"/>
      <c r="X282" s="10" t="n"/>
      <c r="Y282" s="11" t="n"/>
      <c r="Z282" s="11" t="n"/>
      <c r="AA282" s="11" t="n"/>
      <c r="AB282" s="11" t="n"/>
      <c r="AC282" s="11" t="n"/>
      <c r="AD282" s="11" t="n"/>
      <c r="AE282" s="10" t="n"/>
      <c r="AF282" s="10" t="n"/>
      <c r="AG282" s="10" t="n"/>
      <c r="AH282" s="10" t="n"/>
      <c r="AI282" s="13" t="n"/>
      <c r="AJ282" s="13" t="n"/>
      <c r="AK282" s="13" t="n"/>
      <c r="AL282" s="13" t="n"/>
      <c r="AM282" s="13" t="n"/>
      <c r="AN282" s="13" t="n"/>
      <c r="AO282" s="13" t="n"/>
      <c r="AP282" s="14" t="n"/>
      <c r="AQ282" s="14" t="n"/>
      <c r="AR282" s="14" t="n"/>
      <c r="AS282" s="13" t="n"/>
      <c r="AT282" s="13" t="n"/>
      <c r="AU282" s="10" t="n"/>
      <c r="AV282" s="10" t="n"/>
      <c r="AW282" s="10" t="n"/>
      <c r="AX282" s="10" t="n"/>
      <c r="AY282" s="10" t="n"/>
      <c r="AZ282" s="10" t="n"/>
      <c r="BA282" s="10" t="n"/>
      <c r="BB282" s="10" t="n"/>
      <c r="BC282" s="10" t="n"/>
      <c r="BD282" s="11" t="n"/>
      <c r="BE282" s="10" t="n"/>
      <c r="BF282" s="10" t="n"/>
      <c r="BG282" s="10" t="n"/>
      <c r="BH282" s="10" t="n"/>
      <c r="BI282" s="10" t="n"/>
      <c r="BJ282" s="10" t="n"/>
      <c r="BK282" s="10" t="n"/>
      <c r="BL282" s="10" t="n"/>
      <c r="BM282" s="10" t="n"/>
    </row>
    <row r="283" ht="15.75" customHeight="1" s="218">
      <c r="A283" s="10" t="n"/>
      <c r="B283" s="10" t="n"/>
      <c r="C283" s="10" t="n"/>
      <c r="D283" s="10" t="n"/>
      <c r="E283" s="10" t="n"/>
      <c r="F283" s="10" t="n"/>
      <c r="G283" s="11" t="n"/>
      <c r="H283" s="10" t="n"/>
      <c r="I283" s="10" t="n"/>
      <c r="J283" s="10" t="n"/>
      <c r="K283" s="10" t="n"/>
      <c r="L283" s="10" t="n"/>
      <c r="M283" s="13" t="n"/>
      <c r="N283" s="13" t="n"/>
      <c r="O283" s="13" t="n"/>
      <c r="P283" s="13" t="n"/>
      <c r="Q283" s="10" t="n"/>
      <c r="R283" s="10" t="n"/>
      <c r="S283" s="10" t="n"/>
      <c r="T283" s="10" t="n"/>
      <c r="U283" s="10" t="n"/>
      <c r="V283" s="10" t="n"/>
      <c r="W283" s="10" t="n"/>
      <c r="X283" s="10" t="n"/>
      <c r="Y283" s="11" t="n"/>
      <c r="Z283" s="11" t="n"/>
      <c r="AA283" s="11" t="n"/>
      <c r="AB283" s="11" t="n"/>
      <c r="AC283" s="11" t="n"/>
      <c r="AD283" s="11" t="n"/>
      <c r="AE283" s="10" t="n"/>
      <c r="AF283" s="10" t="n"/>
      <c r="AG283" s="10" t="n"/>
      <c r="AH283" s="10" t="n"/>
      <c r="AI283" s="13" t="n"/>
      <c r="AJ283" s="13" t="n"/>
      <c r="AK283" s="13" t="n"/>
      <c r="AL283" s="13" t="n"/>
      <c r="AM283" s="13" t="n"/>
      <c r="AN283" s="13" t="n"/>
      <c r="AO283" s="13" t="n"/>
      <c r="AP283" s="14" t="n"/>
      <c r="AQ283" s="14" t="n"/>
      <c r="AR283" s="14" t="n"/>
      <c r="AS283" s="13" t="n"/>
      <c r="AT283" s="13" t="n"/>
      <c r="AU283" s="10" t="n"/>
      <c r="AV283" s="10" t="n"/>
      <c r="AW283" s="10" t="n"/>
      <c r="AX283" s="10" t="n"/>
      <c r="AY283" s="10" t="n"/>
      <c r="AZ283" s="10" t="n"/>
      <c r="BA283" s="10" t="n"/>
      <c r="BB283" s="10" t="n"/>
      <c r="BC283" s="10" t="n"/>
      <c r="BD283" s="11" t="n"/>
      <c r="BE283" s="10" t="n"/>
      <c r="BF283" s="10" t="n"/>
      <c r="BG283" s="10" t="n"/>
      <c r="BH283" s="10" t="n"/>
      <c r="BI283" s="10" t="n"/>
      <c r="BJ283" s="10" t="n"/>
      <c r="BK283" s="10" t="n"/>
      <c r="BL283" s="10" t="n"/>
      <c r="BM283" s="10" t="n"/>
    </row>
    <row r="284" ht="15.75" customHeight="1" s="218">
      <c r="A284" s="10" t="n"/>
      <c r="B284" s="10" t="n"/>
      <c r="C284" s="10" t="n"/>
      <c r="D284" s="10" t="n"/>
      <c r="E284" s="10" t="n"/>
      <c r="F284" s="10" t="n"/>
      <c r="G284" s="11" t="n"/>
      <c r="H284" s="10" t="n"/>
      <c r="I284" s="10" t="n"/>
      <c r="J284" s="10" t="n"/>
      <c r="K284" s="10" t="n"/>
      <c r="L284" s="10" t="n"/>
      <c r="M284" s="13" t="n"/>
      <c r="N284" s="13" t="n"/>
      <c r="O284" s="13" t="n"/>
      <c r="P284" s="13" t="n"/>
      <c r="Q284" s="10" t="n"/>
      <c r="R284" s="10" t="n"/>
      <c r="S284" s="10" t="n"/>
      <c r="T284" s="10" t="n"/>
      <c r="U284" s="10" t="n"/>
      <c r="V284" s="10" t="n"/>
      <c r="W284" s="10" t="n"/>
      <c r="X284" s="10" t="n"/>
      <c r="Y284" s="11" t="n"/>
      <c r="Z284" s="11" t="n"/>
      <c r="AA284" s="11" t="n"/>
      <c r="AB284" s="11" t="n"/>
      <c r="AC284" s="11" t="n"/>
      <c r="AD284" s="11" t="n"/>
      <c r="AE284" s="10" t="n"/>
      <c r="AF284" s="10" t="n"/>
      <c r="AG284" s="10" t="n"/>
      <c r="AH284" s="10" t="n"/>
      <c r="AI284" s="13" t="n"/>
      <c r="AJ284" s="13" t="n"/>
      <c r="AK284" s="13" t="n"/>
      <c r="AL284" s="13" t="n"/>
      <c r="AM284" s="13" t="n"/>
      <c r="AN284" s="13" t="n"/>
      <c r="AO284" s="13" t="n"/>
      <c r="AP284" s="14" t="n"/>
      <c r="AQ284" s="14" t="n"/>
      <c r="AR284" s="14" t="n"/>
      <c r="AS284" s="13" t="n"/>
      <c r="AT284" s="13" t="n"/>
      <c r="AU284" s="10" t="n"/>
      <c r="AV284" s="10" t="n"/>
      <c r="AW284" s="10" t="n"/>
      <c r="AX284" s="10" t="n"/>
      <c r="AY284" s="10" t="n"/>
      <c r="AZ284" s="10" t="n"/>
      <c r="BA284" s="10" t="n"/>
      <c r="BB284" s="10" t="n"/>
      <c r="BC284" s="10" t="n"/>
      <c r="BD284" s="11" t="n"/>
      <c r="BE284" s="10" t="n"/>
      <c r="BF284" s="10" t="n"/>
      <c r="BG284" s="10" t="n"/>
      <c r="BH284" s="10" t="n"/>
      <c r="BI284" s="10" t="n"/>
      <c r="BJ284" s="10" t="n"/>
      <c r="BK284" s="10" t="n"/>
      <c r="BL284" s="10" t="n"/>
      <c r="BM284" s="10" t="n"/>
    </row>
    <row r="285" ht="15.75" customHeight="1" s="218">
      <c r="A285" s="132" t="n"/>
      <c r="B285" s="132" t="n"/>
      <c r="C285" s="132" t="n"/>
      <c r="D285" s="132" t="n"/>
      <c r="E285" s="132" t="n"/>
      <c r="F285" s="132" t="n"/>
      <c r="G285" s="131" t="n"/>
      <c r="H285" s="132" t="n"/>
      <c r="I285" s="132" t="n"/>
      <c r="J285" s="132" t="n"/>
      <c r="K285" s="132" t="n"/>
      <c r="L285" s="132" t="n"/>
      <c r="M285" s="141" t="n"/>
      <c r="N285" s="141" t="n"/>
      <c r="O285" s="141" t="n"/>
      <c r="P285" s="141" t="n"/>
      <c r="Q285" s="132" t="n"/>
      <c r="R285" s="132" t="n"/>
      <c r="S285" s="132" t="n"/>
      <c r="T285" s="132" t="n"/>
      <c r="U285" s="132" t="n"/>
      <c r="V285" s="132" t="n"/>
      <c r="W285" s="132" t="n"/>
      <c r="X285" s="132" t="n"/>
      <c r="Y285" s="131" t="n"/>
      <c r="Z285" s="131" t="n"/>
      <c r="AA285" s="131" t="n"/>
      <c r="AB285" s="131" t="n"/>
      <c r="AC285" s="131" t="n"/>
      <c r="AD285" s="131" t="n"/>
      <c r="AE285" s="132" t="n"/>
      <c r="AF285" s="132" t="n"/>
      <c r="AG285" s="132" t="n"/>
      <c r="AH285" s="132" t="n"/>
      <c r="AI285" s="132" t="n"/>
      <c r="AJ285" s="132" t="n"/>
      <c r="AK285" s="132" t="n"/>
      <c r="AL285" s="132" t="n"/>
      <c r="AM285" s="132" t="n"/>
      <c r="AN285" s="132" t="n"/>
      <c r="AO285" s="132" t="n"/>
      <c r="AP285" s="142" t="n"/>
      <c r="AQ285" s="142" t="n"/>
      <c r="AR285" s="142" t="n"/>
      <c r="AS285" s="132" t="n"/>
      <c r="AT285" s="132" t="n"/>
      <c r="AU285" s="132" t="n"/>
      <c r="AV285" s="132" t="n"/>
      <c r="AW285" s="132" t="n"/>
      <c r="AX285" s="132" t="n"/>
      <c r="AY285" s="132" t="n"/>
      <c r="AZ285" s="132" t="n"/>
      <c r="BA285" s="132" t="n"/>
      <c r="BB285" s="132" t="n"/>
      <c r="BC285" s="132" t="n"/>
      <c r="BD285" s="131" t="n"/>
      <c r="BE285" s="132" t="n"/>
      <c r="BF285" s="132" t="n"/>
      <c r="BG285" s="132" t="n"/>
      <c r="BH285" s="132" t="n"/>
      <c r="BI285" s="132" t="n"/>
      <c r="BJ285" s="132" t="n"/>
      <c r="BK285" s="132" t="n"/>
      <c r="BL285" s="132" t="n"/>
      <c r="BM285" s="132" t="n"/>
    </row>
    <row r="286" ht="15.75" customHeight="1" s="218">
      <c r="A286" s="132" t="n"/>
      <c r="B286" s="132" t="n"/>
      <c r="C286" s="132" t="n"/>
      <c r="D286" s="132" t="n"/>
      <c r="E286" s="132" t="n"/>
      <c r="F286" s="132" t="n"/>
      <c r="G286" s="131" t="n"/>
      <c r="H286" s="132" t="n"/>
      <c r="I286" s="132" t="n"/>
      <c r="J286" s="132" t="n"/>
      <c r="K286" s="132" t="n"/>
      <c r="L286" s="132" t="n"/>
      <c r="M286" s="141" t="n"/>
      <c r="N286" s="141" t="n"/>
      <c r="O286" s="141" t="n"/>
      <c r="P286" s="141" t="n"/>
      <c r="Q286" s="132" t="n"/>
      <c r="R286" s="132" t="n"/>
      <c r="S286" s="132" t="n"/>
      <c r="T286" s="132" t="n"/>
      <c r="U286" s="132" t="n"/>
      <c r="V286" s="132" t="n"/>
      <c r="W286" s="132" t="n"/>
      <c r="X286" s="132" t="n"/>
      <c r="Y286" s="131" t="n"/>
      <c r="Z286" s="131" t="n"/>
      <c r="AA286" s="131" t="n"/>
      <c r="AB286" s="131" t="n"/>
      <c r="AC286" s="131" t="n"/>
      <c r="AD286" s="131" t="n"/>
      <c r="AE286" s="132" t="n"/>
      <c r="AF286" s="132" t="n"/>
      <c r="AG286" s="132" t="n"/>
      <c r="AH286" s="132" t="n"/>
      <c r="AI286" s="132" t="n"/>
      <c r="AJ286" s="132" t="n"/>
      <c r="AK286" s="132" t="n"/>
      <c r="AL286" s="132" t="n"/>
      <c r="AM286" s="132" t="n"/>
      <c r="AN286" s="132" t="n"/>
      <c r="AO286" s="132" t="n"/>
      <c r="AP286" s="142" t="n"/>
      <c r="AQ286" s="142" t="n"/>
      <c r="AR286" s="142" t="n"/>
      <c r="AS286" s="132" t="n"/>
      <c r="AT286" s="132" t="n"/>
      <c r="AU286" s="132" t="n"/>
      <c r="AV286" s="132" t="n"/>
      <c r="AW286" s="132" t="n"/>
      <c r="AX286" s="132" t="n"/>
      <c r="AY286" s="132" t="n"/>
      <c r="AZ286" s="132" t="n"/>
      <c r="BA286" s="132" t="n"/>
      <c r="BB286" s="132" t="n"/>
      <c r="BC286" s="132" t="n"/>
      <c r="BD286" s="131" t="n"/>
      <c r="BE286" s="132" t="n"/>
      <c r="BF286" s="132" t="n"/>
      <c r="BG286" s="132" t="n"/>
      <c r="BH286" s="132" t="n"/>
      <c r="BI286" s="132" t="n"/>
      <c r="BJ286" s="132" t="n"/>
      <c r="BK286" s="132" t="n"/>
      <c r="BL286" s="132" t="n"/>
      <c r="BM286" s="132" t="n"/>
    </row>
    <row r="287" ht="15.75" customHeight="1" s="218">
      <c r="A287" s="132" t="n"/>
      <c r="B287" s="132" t="n"/>
      <c r="C287" s="132" t="n"/>
      <c r="D287" s="132" t="n"/>
      <c r="E287" s="132" t="n"/>
      <c r="F287" s="132" t="n"/>
      <c r="G287" s="131" t="n"/>
      <c r="H287" s="132" t="n"/>
      <c r="I287" s="132" t="n"/>
      <c r="J287" s="132" t="n"/>
      <c r="K287" s="132" t="n"/>
      <c r="L287" s="132" t="n"/>
      <c r="M287" s="141" t="n"/>
      <c r="N287" s="141" t="n"/>
      <c r="O287" s="141" t="n"/>
      <c r="P287" s="141" t="n"/>
      <c r="Q287" s="132" t="n"/>
      <c r="R287" s="132" t="n"/>
      <c r="S287" s="132" t="n"/>
      <c r="T287" s="132" t="n"/>
      <c r="U287" s="132" t="n"/>
      <c r="V287" s="132" t="n"/>
      <c r="W287" s="132" t="n"/>
      <c r="X287" s="132" t="n"/>
      <c r="Y287" s="131" t="n"/>
      <c r="Z287" s="131" t="n"/>
      <c r="AA287" s="131" t="n"/>
      <c r="AB287" s="131" t="n"/>
      <c r="AC287" s="131" t="n"/>
      <c r="AD287" s="131" t="n"/>
      <c r="AE287" s="132" t="n"/>
      <c r="AF287" s="132" t="n"/>
      <c r="AG287" s="132" t="n"/>
      <c r="AH287" s="132" t="n"/>
      <c r="AI287" s="132" t="n"/>
      <c r="AJ287" s="132" t="n"/>
      <c r="AK287" s="132" t="n"/>
      <c r="AL287" s="132" t="n"/>
      <c r="AM287" s="132" t="n"/>
      <c r="AN287" s="132" t="n"/>
      <c r="AO287" s="132" t="n"/>
      <c r="AP287" s="142" t="n"/>
      <c r="AQ287" s="142" t="n"/>
      <c r="AR287" s="142" t="n"/>
      <c r="AS287" s="132" t="n"/>
      <c r="AT287" s="132" t="n"/>
      <c r="AU287" s="132" t="n"/>
      <c r="AV287" s="132" t="n"/>
      <c r="AW287" s="132" t="n"/>
      <c r="AX287" s="132" t="n"/>
      <c r="AY287" s="132" t="n"/>
      <c r="AZ287" s="132" t="n"/>
      <c r="BA287" s="132" t="n"/>
      <c r="BB287" s="132" t="n"/>
      <c r="BC287" s="132" t="n"/>
      <c r="BD287" s="131" t="n"/>
      <c r="BE287" s="132" t="n"/>
      <c r="BF287" s="132" t="n"/>
      <c r="BG287" s="132" t="n"/>
      <c r="BH287" s="132" t="n"/>
      <c r="BI287" s="132" t="n"/>
      <c r="BJ287" s="132" t="n"/>
      <c r="BK287" s="132" t="n"/>
      <c r="BL287" s="132" t="n"/>
      <c r="BM287" s="132" t="n"/>
    </row>
    <row r="288" ht="15.75" customHeight="1" s="218">
      <c r="A288" s="132" t="n"/>
      <c r="B288" s="132" t="n"/>
      <c r="C288" s="132" t="n"/>
      <c r="D288" s="132" t="n"/>
      <c r="E288" s="132" t="n"/>
      <c r="F288" s="132" t="n"/>
      <c r="G288" s="131" t="n"/>
      <c r="H288" s="132" t="n"/>
      <c r="I288" s="132" t="n"/>
      <c r="J288" s="132" t="n"/>
      <c r="K288" s="132" t="n"/>
      <c r="L288" s="132" t="n"/>
      <c r="M288" s="141" t="n"/>
      <c r="N288" s="141" t="n"/>
      <c r="O288" s="141" t="n"/>
      <c r="P288" s="141" t="n"/>
      <c r="Q288" s="132" t="n"/>
      <c r="R288" s="132" t="n"/>
      <c r="S288" s="132" t="n"/>
      <c r="T288" s="132" t="n"/>
      <c r="U288" s="132" t="n"/>
      <c r="V288" s="132" t="n"/>
      <c r="W288" s="132" t="n"/>
      <c r="X288" s="132" t="n"/>
      <c r="Y288" s="131" t="n"/>
      <c r="Z288" s="131" t="n"/>
      <c r="AA288" s="131" t="n"/>
      <c r="AB288" s="131" t="n"/>
      <c r="AC288" s="131" t="n"/>
      <c r="AD288" s="131" t="n"/>
      <c r="AE288" s="132" t="n"/>
      <c r="AF288" s="132" t="n"/>
      <c r="AG288" s="132" t="n"/>
      <c r="AH288" s="132" t="n"/>
      <c r="AI288" s="132" t="n"/>
      <c r="AJ288" s="132" t="n"/>
      <c r="AK288" s="132" t="n"/>
      <c r="AL288" s="132" t="n"/>
      <c r="AM288" s="132" t="n"/>
      <c r="AN288" s="132" t="n"/>
      <c r="AO288" s="132" t="n"/>
      <c r="AP288" s="142" t="n"/>
      <c r="AQ288" s="142" t="n"/>
      <c r="AR288" s="142" t="n"/>
      <c r="AS288" s="132" t="n"/>
      <c r="AT288" s="132" t="n"/>
      <c r="AU288" s="132" t="n"/>
      <c r="AV288" s="132" t="n"/>
      <c r="AW288" s="132" t="n"/>
      <c r="AX288" s="132" t="n"/>
      <c r="AY288" s="132" t="n"/>
      <c r="AZ288" s="132" t="n"/>
      <c r="BA288" s="132" t="n"/>
      <c r="BB288" s="132" t="n"/>
      <c r="BC288" s="132" t="n"/>
      <c r="BD288" s="131" t="n"/>
      <c r="BE288" s="132" t="n"/>
      <c r="BF288" s="132" t="n"/>
      <c r="BG288" s="132" t="n"/>
      <c r="BH288" s="132" t="n"/>
      <c r="BI288" s="132" t="n"/>
      <c r="BJ288" s="132" t="n"/>
      <c r="BK288" s="132" t="n"/>
      <c r="BL288" s="132" t="n"/>
      <c r="BM288" s="132" t="n"/>
    </row>
    <row r="289" ht="15.75" customHeight="1" s="218">
      <c r="A289" s="132" t="n"/>
      <c r="B289" s="132" t="n"/>
      <c r="C289" s="132" t="n"/>
      <c r="D289" s="132" t="n"/>
      <c r="E289" s="132" t="n"/>
      <c r="F289" s="132" t="n"/>
      <c r="G289" s="131" t="n"/>
      <c r="H289" s="132" t="n"/>
      <c r="I289" s="132" t="n"/>
      <c r="J289" s="132" t="n"/>
      <c r="K289" s="132" t="n"/>
      <c r="L289" s="132" t="n"/>
      <c r="M289" s="141" t="n"/>
      <c r="N289" s="141" t="n"/>
      <c r="O289" s="141" t="n"/>
      <c r="P289" s="141" t="n"/>
      <c r="Q289" s="132" t="n"/>
      <c r="R289" s="132" t="n"/>
      <c r="S289" s="132" t="n"/>
      <c r="T289" s="132" t="n"/>
      <c r="U289" s="132" t="n"/>
      <c r="V289" s="132" t="n"/>
      <c r="W289" s="132" t="n"/>
      <c r="X289" s="132" t="n"/>
      <c r="Y289" s="131" t="n"/>
      <c r="Z289" s="131" t="n"/>
      <c r="AA289" s="131" t="n"/>
      <c r="AB289" s="131" t="n"/>
      <c r="AC289" s="131" t="n"/>
      <c r="AD289" s="131" t="n"/>
      <c r="AE289" s="132" t="n"/>
      <c r="AF289" s="132" t="n"/>
      <c r="AG289" s="132" t="n"/>
      <c r="AH289" s="132" t="n"/>
      <c r="AI289" s="132" t="n"/>
      <c r="AJ289" s="132" t="n"/>
      <c r="AK289" s="132" t="n"/>
      <c r="AL289" s="132" t="n"/>
      <c r="AM289" s="132" t="n"/>
      <c r="AN289" s="132" t="n"/>
      <c r="AO289" s="132" t="n"/>
      <c r="AP289" s="142" t="n"/>
      <c r="AQ289" s="142" t="n"/>
      <c r="AR289" s="142" t="n"/>
      <c r="AS289" s="132" t="n"/>
      <c r="AT289" s="132" t="n"/>
      <c r="AU289" s="132" t="n"/>
      <c r="AV289" s="132" t="n"/>
      <c r="AW289" s="132" t="n"/>
      <c r="AX289" s="132" t="n"/>
      <c r="AY289" s="132" t="n"/>
      <c r="AZ289" s="132" t="n"/>
      <c r="BA289" s="132" t="n"/>
      <c r="BB289" s="132" t="n"/>
      <c r="BC289" s="132" t="n"/>
      <c r="BD289" s="131" t="n"/>
      <c r="BE289" s="132" t="n"/>
      <c r="BF289" s="132" t="n"/>
      <c r="BG289" s="132" t="n"/>
      <c r="BH289" s="132" t="n"/>
      <c r="BI289" s="132" t="n"/>
      <c r="BJ289" s="132" t="n"/>
      <c r="BK289" s="132" t="n"/>
      <c r="BL289" s="132" t="n"/>
      <c r="BM289" s="132" t="n"/>
    </row>
    <row r="290" ht="15.75" customHeight="1" s="218">
      <c r="A290" s="132" t="n"/>
      <c r="B290" s="132" t="n"/>
      <c r="C290" s="132" t="n"/>
      <c r="D290" s="132" t="n"/>
      <c r="E290" s="132" t="n"/>
      <c r="F290" s="132" t="n"/>
      <c r="G290" s="131" t="n"/>
      <c r="H290" s="132" t="n"/>
      <c r="I290" s="132" t="n"/>
      <c r="J290" s="132" t="n"/>
      <c r="K290" s="132" t="n"/>
      <c r="L290" s="132" t="n"/>
      <c r="M290" s="141" t="n"/>
      <c r="N290" s="141" t="n"/>
      <c r="O290" s="141" t="n"/>
      <c r="P290" s="141" t="n"/>
      <c r="Q290" s="132" t="n"/>
      <c r="R290" s="132" t="n"/>
      <c r="S290" s="132" t="n"/>
      <c r="T290" s="132" t="n"/>
      <c r="U290" s="132" t="n"/>
      <c r="V290" s="132" t="n"/>
      <c r="W290" s="132" t="n"/>
      <c r="X290" s="132" t="n"/>
      <c r="Y290" s="131" t="n"/>
      <c r="Z290" s="131" t="n"/>
      <c r="AA290" s="131" t="n"/>
      <c r="AB290" s="131" t="n"/>
      <c r="AC290" s="131" t="n"/>
      <c r="AD290" s="131" t="n"/>
      <c r="AE290" s="132" t="n"/>
      <c r="AF290" s="132" t="n"/>
      <c r="AG290" s="132" t="n"/>
      <c r="AH290" s="132" t="n"/>
      <c r="AI290" s="132" t="n"/>
      <c r="AJ290" s="132" t="n"/>
      <c r="AK290" s="132" t="n"/>
      <c r="AL290" s="132" t="n"/>
      <c r="AM290" s="132" t="n"/>
      <c r="AN290" s="132" t="n"/>
      <c r="AO290" s="132" t="n"/>
      <c r="AP290" s="142" t="n"/>
      <c r="AQ290" s="142" t="n"/>
      <c r="AR290" s="142" t="n"/>
      <c r="AS290" s="132" t="n"/>
      <c r="AT290" s="132" t="n"/>
      <c r="AU290" s="132" t="n"/>
      <c r="AV290" s="132" t="n"/>
      <c r="AW290" s="132" t="n"/>
      <c r="AX290" s="132" t="n"/>
      <c r="AY290" s="132" t="n"/>
      <c r="AZ290" s="132" t="n"/>
      <c r="BA290" s="132" t="n"/>
      <c r="BB290" s="132" t="n"/>
      <c r="BC290" s="132" t="n"/>
      <c r="BD290" s="131" t="n"/>
      <c r="BE290" s="132" t="n"/>
      <c r="BF290" s="132" t="n"/>
      <c r="BG290" s="132" t="n"/>
      <c r="BH290" s="132" t="n"/>
      <c r="BI290" s="132" t="n"/>
      <c r="BJ290" s="132" t="n"/>
      <c r="BK290" s="132" t="n"/>
      <c r="BL290" s="132" t="n"/>
      <c r="BM290" s="132" t="n"/>
    </row>
    <row r="291" ht="15.75" customHeight="1" s="218">
      <c r="A291" s="132" t="n"/>
      <c r="B291" s="132" t="n"/>
      <c r="C291" s="132" t="n"/>
      <c r="D291" s="132" t="n"/>
      <c r="E291" s="132" t="n"/>
      <c r="F291" s="132" t="n"/>
      <c r="G291" s="131" t="n"/>
      <c r="H291" s="132" t="n"/>
      <c r="I291" s="132" t="n"/>
      <c r="J291" s="132" t="n"/>
      <c r="K291" s="132" t="n"/>
      <c r="L291" s="132" t="n"/>
      <c r="M291" s="141" t="n"/>
      <c r="N291" s="141" t="n"/>
      <c r="O291" s="141" t="n"/>
      <c r="P291" s="141" t="n"/>
      <c r="Q291" s="132" t="n"/>
      <c r="R291" s="132" t="n"/>
      <c r="S291" s="132" t="n"/>
      <c r="T291" s="132" t="n"/>
      <c r="U291" s="132" t="n"/>
      <c r="V291" s="132" t="n"/>
      <c r="W291" s="132" t="n"/>
      <c r="X291" s="132" t="n"/>
      <c r="Y291" s="131" t="n"/>
      <c r="Z291" s="131" t="n"/>
      <c r="AA291" s="131" t="n"/>
      <c r="AB291" s="131" t="n"/>
      <c r="AC291" s="131" t="n"/>
      <c r="AD291" s="131" t="n"/>
      <c r="AE291" s="132" t="n"/>
      <c r="AF291" s="132" t="n"/>
      <c r="AG291" s="132" t="n"/>
      <c r="AH291" s="132" t="n"/>
      <c r="AI291" s="132" t="n"/>
      <c r="AJ291" s="132" t="n"/>
      <c r="AK291" s="132" t="n"/>
      <c r="AL291" s="132" t="n"/>
      <c r="AM291" s="132" t="n"/>
      <c r="AN291" s="132" t="n"/>
      <c r="AO291" s="132" t="n"/>
      <c r="AP291" s="142" t="n"/>
      <c r="AQ291" s="142" t="n"/>
      <c r="AR291" s="142" t="n"/>
      <c r="AS291" s="132" t="n"/>
      <c r="AT291" s="132" t="n"/>
      <c r="AU291" s="132" t="n"/>
      <c r="AV291" s="132" t="n"/>
      <c r="AW291" s="132" t="n"/>
      <c r="AX291" s="132" t="n"/>
      <c r="AY291" s="132" t="n"/>
      <c r="AZ291" s="132" t="n"/>
      <c r="BA291" s="132" t="n"/>
      <c r="BB291" s="132" t="n"/>
      <c r="BC291" s="132" t="n"/>
      <c r="BD291" s="131" t="n"/>
      <c r="BE291" s="132" t="n"/>
      <c r="BF291" s="132" t="n"/>
      <c r="BG291" s="132" t="n"/>
      <c r="BH291" s="132" t="n"/>
      <c r="BI291" s="132" t="n"/>
      <c r="BJ291" s="132" t="n"/>
      <c r="BK291" s="132" t="n"/>
      <c r="BL291" s="132" t="n"/>
      <c r="BM291" s="132" t="n"/>
    </row>
    <row r="292" ht="15.75" customHeight="1" s="218">
      <c r="A292" s="132" t="n"/>
      <c r="B292" s="132" t="n"/>
      <c r="C292" s="132" t="n"/>
      <c r="D292" s="132" t="n"/>
      <c r="E292" s="132" t="n"/>
      <c r="F292" s="132" t="n"/>
      <c r="G292" s="131" t="n"/>
      <c r="H292" s="132" t="n"/>
      <c r="I292" s="132" t="n"/>
      <c r="J292" s="132" t="n"/>
      <c r="K292" s="132" t="n"/>
      <c r="L292" s="132" t="n"/>
      <c r="M292" s="141" t="n"/>
      <c r="N292" s="141" t="n"/>
      <c r="O292" s="141" t="n"/>
      <c r="P292" s="141" t="n"/>
      <c r="Q292" s="132" t="n"/>
      <c r="R292" s="132" t="n"/>
      <c r="S292" s="132" t="n"/>
      <c r="T292" s="132" t="n"/>
      <c r="U292" s="132" t="n"/>
      <c r="V292" s="132" t="n"/>
      <c r="W292" s="132" t="n"/>
      <c r="X292" s="132" t="n"/>
      <c r="Y292" s="131" t="n"/>
      <c r="Z292" s="131" t="n"/>
      <c r="AA292" s="131" t="n"/>
      <c r="AB292" s="131" t="n"/>
      <c r="AC292" s="131" t="n"/>
      <c r="AD292" s="131" t="n"/>
      <c r="AE292" s="132" t="n"/>
      <c r="AF292" s="132" t="n"/>
      <c r="AG292" s="132" t="n"/>
      <c r="AH292" s="132" t="n"/>
      <c r="AI292" s="132" t="n"/>
      <c r="AJ292" s="132" t="n"/>
      <c r="AK292" s="132" t="n"/>
      <c r="AL292" s="132" t="n"/>
      <c r="AM292" s="132" t="n"/>
      <c r="AN292" s="132" t="n"/>
      <c r="AO292" s="132" t="n"/>
      <c r="AP292" s="142" t="n"/>
      <c r="AQ292" s="142" t="n"/>
      <c r="AR292" s="142" t="n"/>
      <c r="AS292" s="132" t="n"/>
      <c r="AT292" s="132" t="n"/>
      <c r="AU292" s="132" t="n"/>
      <c r="AV292" s="132" t="n"/>
      <c r="AW292" s="132" t="n"/>
      <c r="AX292" s="132" t="n"/>
      <c r="AY292" s="132" t="n"/>
      <c r="AZ292" s="132" t="n"/>
      <c r="BA292" s="132" t="n"/>
      <c r="BB292" s="132" t="n"/>
      <c r="BC292" s="132" t="n"/>
      <c r="BD292" s="131" t="n"/>
      <c r="BE292" s="132" t="n"/>
      <c r="BF292" s="132" t="n"/>
      <c r="BG292" s="132" t="n"/>
      <c r="BH292" s="132" t="n"/>
      <c r="BI292" s="132" t="n"/>
      <c r="BJ292" s="132" t="n"/>
      <c r="BK292" s="132" t="n"/>
      <c r="BL292" s="132" t="n"/>
      <c r="BM292" s="132" t="n"/>
    </row>
    <row r="293" ht="15.75" customHeight="1" s="218">
      <c r="M293" s="143" t="n"/>
      <c r="N293" s="143" t="n"/>
      <c r="O293" s="143" t="n"/>
      <c r="P293" s="143" t="n"/>
    </row>
    <row r="294" ht="15.75" customHeight="1" s="218">
      <c r="M294" s="143" t="n"/>
      <c r="N294" s="143" t="n"/>
      <c r="O294" s="143" t="n"/>
      <c r="P294" s="143" t="n"/>
    </row>
    <row r="295" ht="15.75" customHeight="1" s="218">
      <c r="M295" s="143" t="n"/>
      <c r="N295" s="143" t="n"/>
      <c r="O295" s="143" t="n"/>
      <c r="P295" s="143" t="n"/>
    </row>
    <row r="296" ht="15.75" customHeight="1" s="218">
      <c r="M296" s="143" t="n"/>
      <c r="N296" s="143" t="n"/>
      <c r="O296" s="143" t="n"/>
      <c r="P296" s="143" t="n"/>
    </row>
    <row r="297" ht="15.75" customHeight="1" s="218">
      <c r="M297" s="143" t="n"/>
      <c r="N297" s="143" t="n"/>
      <c r="O297" s="143" t="n"/>
      <c r="P297" s="143" t="n"/>
    </row>
    <row r="298" ht="15.75" customHeight="1" s="218">
      <c r="M298" s="143" t="n"/>
      <c r="N298" s="143" t="n"/>
      <c r="O298" s="143" t="n"/>
      <c r="P298" s="143" t="n"/>
    </row>
    <row r="299" ht="15.75" customHeight="1" s="218">
      <c r="M299" s="143" t="n"/>
      <c r="N299" s="143" t="n"/>
      <c r="O299" s="143" t="n"/>
      <c r="P299" s="143" t="n"/>
    </row>
    <row r="300" ht="15.75" customHeight="1" s="218">
      <c r="M300" s="143" t="n"/>
      <c r="N300" s="143" t="n"/>
      <c r="O300" s="143" t="n"/>
      <c r="P300" s="143" t="n"/>
    </row>
    <row r="301" ht="15.75" customHeight="1" s="218">
      <c r="M301" s="143" t="n"/>
      <c r="N301" s="143" t="n"/>
      <c r="O301" s="143" t="n"/>
      <c r="P301" s="143" t="n"/>
    </row>
    <row r="302" ht="15.75" customHeight="1" s="218">
      <c r="M302" s="143" t="n"/>
      <c r="N302" s="143" t="n"/>
      <c r="O302" s="143" t="n"/>
      <c r="P302" s="143" t="n"/>
    </row>
    <row r="303" ht="15.75" customHeight="1" s="218">
      <c r="M303" s="143" t="n"/>
      <c r="N303" s="143" t="n"/>
      <c r="O303" s="143" t="n"/>
      <c r="P303" s="143" t="n"/>
    </row>
    <row r="304" ht="15.75" customHeight="1" s="218">
      <c r="M304" s="143" t="n"/>
      <c r="N304" s="143" t="n"/>
      <c r="O304" s="143" t="n"/>
      <c r="P304" s="143" t="n"/>
    </row>
    <row r="305" ht="15.75" customHeight="1" s="218">
      <c r="M305" s="143" t="n"/>
      <c r="N305" s="143" t="n"/>
      <c r="O305" s="143" t="n"/>
      <c r="P305" s="143" t="n"/>
    </row>
    <row r="306" ht="15.75" customHeight="1" s="218">
      <c r="M306" s="143" t="n"/>
      <c r="N306" s="143" t="n"/>
      <c r="O306" s="143" t="n"/>
      <c r="P306" s="143" t="n"/>
    </row>
    <row r="307" ht="15.75" customHeight="1" s="218">
      <c r="M307" s="143" t="n"/>
      <c r="N307" s="143" t="n"/>
      <c r="O307" s="143" t="n"/>
      <c r="P307" s="143" t="n"/>
    </row>
    <row r="308" ht="15.75" customHeight="1" s="218">
      <c r="M308" s="143" t="n"/>
      <c r="N308" s="143" t="n"/>
      <c r="O308" s="143" t="n"/>
      <c r="P308" s="143" t="n"/>
    </row>
    <row r="309" ht="15.75" customHeight="1" s="218">
      <c r="M309" s="143" t="n"/>
      <c r="N309" s="143" t="n"/>
      <c r="O309" s="143" t="n"/>
      <c r="P309" s="143" t="n"/>
    </row>
    <row r="310" ht="15.75" customHeight="1" s="218">
      <c r="M310" s="143" t="n"/>
      <c r="N310" s="143" t="n"/>
      <c r="O310" s="143" t="n"/>
      <c r="P310" s="143" t="n"/>
    </row>
    <row r="311" ht="15.75" customHeight="1" s="218">
      <c r="M311" s="143" t="n"/>
      <c r="N311" s="143" t="n"/>
      <c r="O311" s="143" t="n"/>
      <c r="P311" s="143" t="n"/>
    </row>
    <row r="312" ht="15.75" customHeight="1" s="218">
      <c r="M312" s="143" t="n"/>
      <c r="N312" s="143" t="n"/>
      <c r="O312" s="143" t="n"/>
      <c r="P312" s="143" t="n"/>
    </row>
    <row r="313" ht="15.75" customHeight="1" s="218">
      <c r="M313" s="143" t="n"/>
      <c r="N313" s="143" t="n"/>
      <c r="O313" s="143" t="n"/>
      <c r="P313" s="143" t="n"/>
    </row>
    <row r="314" ht="15.75" customHeight="1" s="218">
      <c r="M314" s="143" t="n"/>
      <c r="N314" s="143" t="n"/>
      <c r="O314" s="143" t="n"/>
      <c r="P314" s="143" t="n"/>
    </row>
    <row r="315" ht="15.75" customHeight="1" s="218">
      <c r="M315" s="143" t="n"/>
      <c r="N315" s="143" t="n"/>
      <c r="O315" s="143" t="n"/>
      <c r="P315" s="143" t="n"/>
    </row>
    <row r="316" ht="15.75" customHeight="1" s="218">
      <c r="M316" s="143" t="n"/>
      <c r="N316" s="143" t="n"/>
      <c r="O316" s="143" t="n"/>
      <c r="P316" s="143" t="n"/>
    </row>
    <row r="317" ht="15.75" customHeight="1" s="218">
      <c r="M317" s="143" t="n"/>
      <c r="N317" s="143" t="n"/>
      <c r="O317" s="143" t="n"/>
      <c r="P317" s="143" t="n"/>
    </row>
    <row r="318" ht="15.75" customHeight="1" s="218">
      <c r="M318" s="143" t="n"/>
      <c r="N318" s="143" t="n"/>
      <c r="O318" s="143" t="n"/>
      <c r="P318" s="143" t="n"/>
    </row>
    <row r="319" ht="15.75" customHeight="1" s="218">
      <c r="M319" s="143" t="n"/>
      <c r="N319" s="143" t="n"/>
      <c r="O319" s="143" t="n"/>
      <c r="P319" s="143" t="n"/>
    </row>
    <row r="320" ht="15.75" customHeight="1" s="218">
      <c r="M320" s="143" t="n"/>
      <c r="N320" s="143" t="n"/>
      <c r="O320" s="143" t="n"/>
      <c r="P320" s="143" t="n"/>
    </row>
    <row r="321" ht="15.75" customHeight="1" s="218">
      <c r="M321" s="143" t="n"/>
      <c r="N321" s="143" t="n"/>
      <c r="O321" s="143" t="n"/>
      <c r="P321" s="143" t="n"/>
    </row>
    <row r="322" ht="15.75" customHeight="1" s="218">
      <c r="M322" s="143" t="n"/>
      <c r="N322" s="143" t="n"/>
      <c r="O322" s="143" t="n"/>
      <c r="P322" s="143" t="n"/>
    </row>
    <row r="323" ht="15.75" customHeight="1" s="218">
      <c r="M323" s="143" t="n"/>
      <c r="N323" s="143" t="n"/>
      <c r="O323" s="143" t="n"/>
      <c r="P323" s="143" t="n"/>
    </row>
    <row r="324" ht="15.75" customHeight="1" s="218">
      <c r="M324" s="143" t="n"/>
      <c r="N324" s="143" t="n"/>
      <c r="O324" s="143" t="n"/>
      <c r="P324" s="143" t="n"/>
    </row>
    <row r="325" ht="15.75" customHeight="1" s="218">
      <c r="M325" s="143" t="n"/>
      <c r="N325" s="143" t="n"/>
      <c r="O325" s="143" t="n"/>
      <c r="P325" s="143" t="n"/>
    </row>
    <row r="326" ht="15.75" customHeight="1" s="218">
      <c r="M326" s="143" t="n"/>
      <c r="N326" s="143" t="n"/>
      <c r="O326" s="143" t="n"/>
      <c r="P326" s="143" t="n"/>
    </row>
    <row r="327" ht="15.75" customHeight="1" s="218">
      <c r="M327" s="143" t="n"/>
      <c r="N327" s="143" t="n"/>
      <c r="O327" s="143" t="n"/>
      <c r="P327" s="143" t="n"/>
    </row>
    <row r="328" ht="15.75" customHeight="1" s="218">
      <c r="M328" s="143" t="n"/>
      <c r="N328" s="143" t="n"/>
      <c r="O328" s="143" t="n"/>
      <c r="P328" s="143" t="n"/>
    </row>
    <row r="329" ht="15.75" customHeight="1" s="218">
      <c r="M329" s="143" t="n"/>
      <c r="N329" s="143" t="n"/>
      <c r="O329" s="143" t="n"/>
      <c r="P329" s="143" t="n"/>
    </row>
    <row r="330" ht="15.75" customHeight="1" s="218">
      <c r="M330" s="143" t="n"/>
      <c r="N330" s="143" t="n"/>
      <c r="O330" s="143" t="n"/>
      <c r="P330" s="143" t="n"/>
    </row>
    <row r="331" ht="15.75" customHeight="1" s="218">
      <c r="M331" s="143" t="n"/>
      <c r="N331" s="143" t="n"/>
      <c r="O331" s="143" t="n"/>
      <c r="P331" s="143" t="n"/>
    </row>
    <row r="332" ht="15.75" customHeight="1" s="218">
      <c r="M332" s="143" t="n"/>
      <c r="N332" s="143" t="n"/>
      <c r="O332" s="143" t="n"/>
      <c r="P332" s="143" t="n"/>
    </row>
    <row r="333" ht="15.75" customHeight="1" s="218">
      <c r="M333" s="143" t="n"/>
      <c r="N333" s="143" t="n"/>
      <c r="O333" s="143" t="n"/>
      <c r="P333" s="143" t="n"/>
    </row>
    <row r="334" ht="15.75" customHeight="1" s="218">
      <c r="M334" s="143" t="n"/>
      <c r="N334" s="143" t="n"/>
      <c r="O334" s="143" t="n"/>
      <c r="P334" s="143" t="n"/>
    </row>
    <row r="335" ht="15.75" customHeight="1" s="218">
      <c r="M335" s="143" t="n"/>
      <c r="N335" s="143" t="n"/>
      <c r="O335" s="143" t="n"/>
      <c r="P335" s="143" t="n"/>
    </row>
    <row r="336" ht="15.75" customHeight="1" s="218">
      <c r="M336" s="143" t="n"/>
      <c r="N336" s="143" t="n"/>
      <c r="O336" s="143" t="n"/>
      <c r="P336" s="143" t="n"/>
    </row>
    <row r="337" ht="15.75" customHeight="1" s="218">
      <c r="M337" s="143" t="n"/>
      <c r="N337" s="143" t="n"/>
      <c r="O337" s="143" t="n"/>
      <c r="P337" s="143" t="n"/>
    </row>
    <row r="338" ht="15.75" customHeight="1" s="218">
      <c r="M338" s="143" t="n"/>
      <c r="N338" s="143" t="n"/>
      <c r="O338" s="143" t="n"/>
      <c r="P338" s="143" t="n"/>
    </row>
    <row r="339" ht="15.75" customHeight="1" s="218">
      <c r="M339" s="143" t="n"/>
      <c r="N339" s="143" t="n"/>
      <c r="O339" s="143" t="n"/>
      <c r="P339" s="143" t="n"/>
    </row>
    <row r="340" ht="15.75" customHeight="1" s="218">
      <c r="M340" s="143" t="n"/>
      <c r="N340" s="143" t="n"/>
      <c r="O340" s="143" t="n"/>
      <c r="P340" s="143" t="n"/>
    </row>
    <row r="341" ht="15.75" customHeight="1" s="218">
      <c r="M341" s="143" t="n"/>
      <c r="N341" s="143" t="n"/>
      <c r="O341" s="143" t="n"/>
      <c r="P341" s="143" t="n"/>
    </row>
    <row r="342" ht="15.75" customHeight="1" s="218">
      <c r="M342" s="143" t="n"/>
      <c r="N342" s="143" t="n"/>
      <c r="O342" s="143" t="n"/>
      <c r="P342" s="143" t="n"/>
    </row>
    <row r="343" ht="15.75" customHeight="1" s="218">
      <c r="M343" s="143" t="n"/>
      <c r="N343" s="143" t="n"/>
      <c r="O343" s="143" t="n"/>
      <c r="P343" s="143" t="n"/>
    </row>
    <row r="344" ht="15.75" customHeight="1" s="218">
      <c r="M344" s="143" t="n"/>
      <c r="N344" s="143" t="n"/>
      <c r="O344" s="143" t="n"/>
      <c r="P344" s="143" t="n"/>
    </row>
    <row r="345" ht="15.75" customHeight="1" s="218">
      <c r="M345" s="143" t="n"/>
      <c r="N345" s="143" t="n"/>
      <c r="O345" s="143" t="n"/>
      <c r="P345" s="143" t="n"/>
    </row>
    <row r="346" ht="15.75" customHeight="1" s="218">
      <c r="M346" s="143" t="n"/>
      <c r="N346" s="143" t="n"/>
      <c r="O346" s="143" t="n"/>
      <c r="P346" s="143" t="n"/>
    </row>
    <row r="347" ht="15.75" customHeight="1" s="218">
      <c r="M347" s="143" t="n"/>
      <c r="N347" s="143" t="n"/>
      <c r="O347" s="143" t="n"/>
      <c r="P347" s="143" t="n"/>
    </row>
    <row r="348" ht="15.75" customHeight="1" s="218">
      <c r="M348" s="143" t="n"/>
      <c r="N348" s="143" t="n"/>
      <c r="O348" s="143" t="n"/>
      <c r="P348" s="143" t="n"/>
    </row>
    <row r="349" ht="15.75" customHeight="1" s="218">
      <c r="M349" s="143" t="n"/>
      <c r="N349" s="143" t="n"/>
      <c r="O349" s="143" t="n"/>
      <c r="P349" s="143" t="n"/>
    </row>
    <row r="350" ht="15.75" customHeight="1" s="218">
      <c r="M350" s="143" t="n"/>
      <c r="N350" s="143" t="n"/>
      <c r="O350" s="143" t="n"/>
      <c r="P350" s="143" t="n"/>
    </row>
    <row r="351" ht="15.75" customHeight="1" s="218">
      <c r="M351" s="143" t="n"/>
      <c r="N351" s="143" t="n"/>
      <c r="O351" s="143" t="n"/>
      <c r="P351" s="143" t="n"/>
    </row>
    <row r="352" ht="15.75" customHeight="1" s="218">
      <c r="M352" s="143" t="n"/>
      <c r="N352" s="143" t="n"/>
      <c r="O352" s="143" t="n"/>
      <c r="P352" s="143" t="n"/>
    </row>
    <row r="353" ht="15.75" customHeight="1" s="218">
      <c r="M353" s="143" t="n"/>
      <c r="N353" s="143" t="n"/>
      <c r="O353" s="143" t="n"/>
      <c r="P353" s="143" t="n"/>
    </row>
    <row r="354" ht="15.75" customHeight="1" s="218">
      <c r="M354" s="143" t="n"/>
      <c r="N354" s="143" t="n"/>
      <c r="O354" s="143" t="n"/>
      <c r="P354" s="143" t="n"/>
    </row>
    <row r="355" ht="15.75" customHeight="1" s="218">
      <c r="M355" s="143" t="n"/>
      <c r="N355" s="143" t="n"/>
      <c r="O355" s="143" t="n"/>
      <c r="P355" s="143" t="n"/>
    </row>
    <row r="356" ht="15.75" customHeight="1" s="218">
      <c r="M356" s="143" t="n"/>
      <c r="N356" s="143" t="n"/>
      <c r="O356" s="143" t="n"/>
      <c r="P356" s="143" t="n"/>
    </row>
    <row r="357" ht="15.75" customHeight="1" s="218">
      <c r="M357" s="143" t="n"/>
      <c r="N357" s="143" t="n"/>
      <c r="O357" s="143" t="n"/>
      <c r="P357" s="143" t="n"/>
    </row>
    <row r="358" ht="15.75" customHeight="1" s="218">
      <c r="M358" s="143" t="n"/>
      <c r="N358" s="143" t="n"/>
      <c r="O358" s="143" t="n"/>
      <c r="P358" s="143" t="n"/>
    </row>
    <row r="359" ht="15.75" customHeight="1" s="218">
      <c r="M359" s="143" t="n"/>
      <c r="N359" s="143" t="n"/>
      <c r="O359" s="143" t="n"/>
      <c r="P359" s="143" t="n"/>
    </row>
    <row r="360" ht="15.75" customHeight="1" s="218">
      <c r="M360" s="143" t="n"/>
      <c r="N360" s="143" t="n"/>
      <c r="O360" s="143" t="n"/>
      <c r="P360" s="143" t="n"/>
    </row>
    <row r="361" ht="15.75" customHeight="1" s="218">
      <c r="M361" s="143" t="n"/>
      <c r="N361" s="143" t="n"/>
      <c r="O361" s="143" t="n"/>
      <c r="P361" s="143" t="n"/>
    </row>
    <row r="362" ht="15.75" customHeight="1" s="218">
      <c r="M362" s="143" t="n"/>
      <c r="N362" s="143" t="n"/>
      <c r="O362" s="143" t="n"/>
      <c r="P362" s="143" t="n"/>
    </row>
    <row r="363" ht="15.75" customHeight="1" s="218">
      <c r="M363" s="143" t="n"/>
      <c r="N363" s="143" t="n"/>
      <c r="O363" s="143" t="n"/>
      <c r="P363" s="143" t="n"/>
    </row>
    <row r="364" ht="15.75" customHeight="1" s="218">
      <c r="M364" s="143" t="n"/>
      <c r="N364" s="143" t="n"/>
      <c r="O364" s="143" t="n"/>
      <c r="P364" s="143" t="n"/>
    </row>
    <row r="365" ht="15.75" customHeight="1" s="218">
      <c r="M365" s="143" t="n"/>
      <c r="N365" s="143" t="n"/>
      <c r="O365" s="143" t="n"/>
      <c r="P365" s="143" t="n"/>
    </row>
    <row r="366" ht="15.75" customHeight="1" s="218">
      <c r="M366" s="143" t="n"/>
      <c r="N366" s="143" t="n"/>
      <c r="O366" s="143" t="n"/>
      <c r="P366" s="143" t="n"/>
    </row>
    <row r="367" ht="15.75" customHeight="1" s="218">
      <c r="M367" s="143" t="n"/>
      <c r="N367" s="143" t="n"/>
      <c r="O367" s="143" t="n"/>
      <c r="P367" s="143" t="n"/>
    </row>
    <row r="368" ht="15.75" customHeight="1" s="218">
      <c r="M368" s="143" t="n"/>
      <c r="N368" s="143" t="n"/>
      <c r="O368" s="143" t="n"/>
      <c r="P368" s="143" t="n"/>
    </row>
    <row r="369" ht="15.75" customHeight="1" s="218">
      <c r="M369" s="143" t="n"/>
      <c r="N369" s="143" t="n"/>
      <c r="O369" s="143" t="n"/>
      <c r="P369" s="143" t="n"/>
    </row>
    <row r="370" ht="15.75" customHeight="1" s="218">
      <c r="M370" s="143" t="n"/>
      <c r="N370" s="143" t="n"/>
      <c r="O370" s="143" t="n"/>
      <c r="P370" s="143" t="n"/>
    </row>
    <row r="371" ht="15.75" customHeight="1" s="218">
      <c r="M371" s="143" t="n"/>
      <c r="N371" s="143" t="n"/>
      <c r="O371" s="143" t="n"/>
      <c r="P371" s="143" t="n"/>
    </row>
    <row r="372" ht="15.75" customHeight="1" s="218">
      <c r="M372" s="143" t="n"/>
      <c r="N372" s="143" t="n"/>
      <c r="O372" s="143" t="n"/>
      <c r="P372" s="143" t="n"/>
    </row>
    <row r="373" ht="15.75" customHeight="1" s="218">
      <c r="M373" s="143" t="n"/>
      <c r="N373" s="143" t="n"/>
      <c r="O373" s="143" t="n"/>
      <c r="P373" s="143" t="n"/>
    </row>
    <row r="374" ht="15.75" customHeight="1" s="218">
      <c r="M374" s="143" t="n"/>
      <c r="N374" s="143" t="n"/>
      <c r="O374" s="143" t="n"/>
      <c r="P374" s="143" t="n"/>
    </row>
    <row r="375" ht="15.75" customHeight="1" s="218">
      <c r="M375" s="143" t="n"/>
      <c r="N375" s="143" t="n"/>
      <c r="O375" s="143" t="n"/>
      <c r="P375" s="143" t="n"/>
    </row>
    <row r="376" ht="15.75" customHeight="1" s="218">
      <c r="M376" s="143" t="n"/>
      <c r="N376" s="143" t="n"/>
      <c r="O376" s="143" t="n"/>
      <c r="P376" s="143" t="n"/>
    </row>
    <row r="377" ht="15.75" customHeight="1" s="218">
      <c r="M377" s="143" t="n"/>
      <c r="N377" s="143" t="n"/>
      <c r="O377" s="143" t="n"/>
      <c r="P377" s="143" t="n"/>
    </row>
    <row r="378" ht="15.75" customHeight="1" s="218">
      <c r="M378" s="143" t="n"/>
      <c r="N378" s="143" t="n"/>
      <c r="O378" s="143" t="n"/>
      <c r="P378" s="143" t="n"/>
    </row>
    <row r="379" ht="15.75" customHeight="1" s="218">
      <c r="M379" s="143" t="n"/>
      <c r="N379" s="143" t="n"/>
      <c r="O379" s="143" t="n"/>
      <c r="P379" s="143" t="n"/>
    </row>
    <row r="380" ht="15.75" customHeight="1" s="218">
      <c r="M380" s="143" t="n"/>
      <c r="N380" s="143" t="n"/>
      <c r="O380" s="143" t="n"/>
      <c r="P380" s="143" t="n"/>
    </row>
    <row r="381" ht="15.75" customHeight="1" s="218">
      <c r="M381" s="143" t="n"/>
      <c r="N381" s="143" t="n"/>
      <c r="O381" s="143" t="n"/>
      <c r="P381" s="143" t="n"/>
    </row>
    <row r="382" ht="15.75" customHeight="1" s="218">
      <c r="M382" s="143" t="n"/>
      <c r="N382" s="143" t="n"/>
      <c r="O382" s="143" t="n"/>
      <c r="P382" s="143" t="n"/>
    </row>
    <row r="383" ht="15.75" customHeight="1" s="218">
      <c r="M383" s="143" t="n"/>
      <c r="N383" s="143" t="n"/>
      <c r="O383" s="143" t="n"/>
      <c r="P383" s="143" t="n"/>
    </row>
    <row r="384" ht="15.75" customHeight="1" s="218">
      <c r="M384" s="143" t="n"/>
      <c r="N384" s="143" t="n"/>
      <c r="O384" s="143" t="n"/>
      <c r="P384" s="143" t="n"/>
    </row>
    <row r="385" ht="15.75" customHeight="1" s="218">
      <c r="M385" s="143" t="n"/>
      <c r="N385" s="143" t="n"/>
      <c r="O385" s="143" t="n"/>
      <c r="P385" s="143" t="n"/>
    </row>
    <row r="386" ht="15.75" customHeight="1" s="218">
      <c r="M386" s="143" t="n"/>
      <c r="N386" s="143" t="n"/>
      <c r="O386" s="143" t="n"/>
      <c r="P386" s="143" t="n"/>
    </row>
    <row r="387" ht="15.75" customHeight="1" s="218">
      <c r="M387" s="143" t="n"/>
      <c r="N387" s="143" t="n"/>
      <c r="O387" s="143" t="n"/>
      <c r="P387" s="143" t="n"/>
    </row>
    <row r="388" ht="15.75" customHeight="1" s="218">
      <c r="M388" s="143" t="n"/>
      <c r="N388" s="143" t="n"/>
      <c r="O388" s="143" t="n"/>
      <c r="P388" s="143" t="n"/>
    </row>
    <row r="389" ht="15.75" customHeight="1" s="218">
      <c r="M389" s="143" t="n"/>
      <c r="N389" s="143" t="n"/>
      <c r="O389" s="143" t="n"/>
      <c r="P389" s="143" t="n"/>
    </row>
    <row r="390" ht="15.75" customHeight="1" s="218">
      <c r="M390" s="143" t="n"/>
      <c r="N390" s="143" t="n"/>
      <c r="O390" s="143" t="n"/>
      <c r="P390" s="143" t="n"/>
    </row>
    <row r="391" ht="15.75" customHeight="1" s="218">
      <c r="M391" s="143" t="n"/>
      <c r="N391" s="143" t="n"/>
      <c r="O391" s="143" t="n"/>
      <c r="P391" s="143" t="n"/>
    </row>
    <row r="392" ht="15.75" customHeight="1" s="218">
      <c r="M392" s="143" t="n"/>
      <c r="N392" s="143" t="n"/>
      <c r="O392" s="143" t="n"/>
      <c r="P392" s="143" t="n"/>
    </row>
    <row r="393" ht="15.75" customHeight="1" s="218">
      <c r="M393" s="143" t="n"/>
      <c r="N393" s="143" t="n"/>
      <c r="O393" s="143" t="n"/>
      <c r="P393" s="143" t="n"/>
    </row>
    <row r="394" ht="15.75" customHeight="1" s="218">
      <c r="M394" s="143" t="n"/>
      <c r="N394" s="143" t="n"/>
      <c r="O394" s="143" t="n"/>
      <c r="P394" s="143" t="n"/>
    </row>
    <row r="395" ht="15.75" customHeight="1" s="218">
      <c r="M395" s="143" t="n"/>
      <c r="N395" s="143" t="n"/>
      <c r="O395" s="143" t="n"/>
      <c r="P395" s="143" t="n"/>
    </row>
    <row r="396" ht="15.75" customHeight="1" s="218">
      <c r="M396" s="143" t="n"/>
      <c r="N396" s="143" t="n"/>
      <c r="O396" s="143" t="n"/>
      <c r="P396" s="143" t="n"/>
    </row>
    <row r="397" ht="15.75" customHeight="1" s="218">
      <c r="M397" s="143" t="n"/>
      <c r="N397" s="143" t="n"/>
      <c r="O397" s="143" t="n"/>
      <c r="P397" s="143" t="n"/>
    </row>
    <row r="398" ht="15.75" customHeight="1" s="218">
      <c r="M398" s="143" t="n"/>
      <c r="N398" s="143" t="n"/>
      <c r="O398" s="143" t="n"/>
      <c r="P398" s="143" t="n"/>
    </row>
    <row r="399" ht="15.75" customHeight="1" s="218">
      <c r="M399" s="143" t="n"/>
      <c r="N399" s="143" t="n"/>
      <c r="O399" s="143" t="n"/>
      <c r="P399" s="143" t="n"/>
    </row>
    <row r="400" ht="15.75" customHeight="1" s="218">
      <c r="M400" s="143" t="n"/>
      <c r="N400" s="143" t="n"/>
      <c r="O400" s="143" t="n"/>
      <c r="P400" s="143" t="n"/>
    </row>
    <row r="401" ht="15.75" customHeight="1" s="218">
      <c r="M401" s="143" t="n"/>
      <c r="N401" s="143" t="n"/>
      <c r="O401" s="143" t="n"/>
      <c r="P401" s="143" t="n"/>
    </row>
    <row r="402" ht="15.75" customHeight="1" s="218">
      <c r="M402" s="143" t="n"/>
      <c r="N402" s="143" t="n"/>
      <c r="O402" s="143" t="n"/>
      <c r="P402" s="143" t="n"/>
    </row>
    <row r="403" ht="15.75" customHeight="1" s="218">
      <c r="M403" s="143" t="n"/>
      <c r="N403" s="143" t="n"/>
      <c r="O403" s="143" t="n"/>
      <c r="P403" s="143" t="n"/>
    </row>
    <row r="404" ht="15.75" customHeight="1" s="218">
      <c r="M404" s="143" t="n"/>
      <c r="N404" s="143" t="n"/>
      <c r="O404" s="143" t="n"/>
      <c r="P404" s="143" t="n"/>
    </row>
    <row r="405" ht="15.75" customHeight="1" s="218">
      <c r="M405" s="143" t="n"/>
      <c r="N405" s="143" t="n"/>
      <c r="O405" s="143" t="n"/>
      <c r="P405" s="143" t="n"/>
    </row>
    <row r="406" ht="15.75" customHeight="1" s="218">
      <c r="M406" s="143" t="n"/>
      <c r="N406" s="143" t="n"/>
      <c r="O406" s="143" t="n"/>
      <c r="P406" s="143" t="n"/>
    </row>
    <row r="407" ht="15.75" customHeight="1" s="218">
      <c r="M407" s="143" t="n"/>
      <c r="N407" s="143" t="n"/>
      <c r="O407" s="143" t="n"/>
      <c r="P407" s="143" t="n"/>
    </row>
    <row r="408" ht="15.75" customHeight="1" s="218">
      <c r="M408" s="143" t="n"/>
      <c r="N408" s="143" t="n"/>
      <c r="O408" s="143" t="n"/>
      <c r="P408" s="143" t="n"/>
    </row>
    <row r="409" ht="15.75" customHeight="1" s="218">
      <c r="M409" s="143" t="n"/>
      <c r="N409" s="143" t="n"/>
      <c r="O409" s="143" t="n"/>
      <c r="P409" s="143" t="n"/>
    </row>
    <row r="410" ht="15.75" customHeight="1" s="218">
      <c r="M410" s="143" t="n"/>
      <c r="N410" s="143" t="n"/>
      <c r="O410" s="143" t="n"/>
      <c r="P410" s="143" t="n"/>
    </row>
    <row r="411" ht="15.75" customHeight="1" s="218">
      <c r="M411" s="143" t="n"/>
      <c r="N411" s="143" t="n"/>
      <c r="O411" s="143" t="n"/>
      <c r="P411" s="143" t="n"/>
    </row>
    <row r="412" ht="15.75" customHeight="1" s="218">
      <c r="M412" s="143" t="n"/>
      <c r="N412" s="143" t="n"/>
      <c r="O412" s="143" t="n"/>
      <c r="P412" s="143" t="n"/>
    </row>
    <row r="413" ht="15.75" customHeight="1" s="218">
      <c r="M413" s="143" t="n"/>
      <c r="N413" s="143" t="n"/>
      <c r="O413" s="143" t="n"/>
      <c r="P413" s="143" t="n"/>
    </row>
    <row r="414" ht="15.75" customHeight="1" s="218">
      <c r="M414" s="143" t="n"/>
      <c r="N414" s="143" t="n"/>
      <c r="O414" s="143" t="n"/>
      <c r="P414" s="143" t="n"/>
    </row>
    <row r="415" ht="15.75" customHeight="1" s="218">
      <c r="M415" s="143" t="n"/>
      <c r="N415" s="143" t="n"/>
      <c r="O415" s="143" t="n"/>
      <c r="P415" s="143" t="n"/>
    </row>
    <row r="416" ht="15.75" customHeight="1" s="218">
      <c r="M416" s="143" t="n"/>
      <c r="N416" s="143" t="n"/>
      <c r="O416" s="143" t="n"/>
      <c r="P416" s="143" t="n"/>
    </row>
    <row r="417" ht="15.75" customHeight="1" s="218">
      <c r="M417" s="143" t="n"/>
      <c r="N417" s="143" t="n"/>
      <c r="O417" s="143" t="n"/>
      <c r="P417" s="143" t="n"/>
    </row>
    <row r="418" ht="15.75" customHeight="1" s="218">
      <c r="M418" s="143" t="n"/>
      <c r="N418" s="143" t="n"/>
      <c r="O418" s="143" t="n"/>
      <c r="P418" s="143" t="n"/>
    </row>
    <row r="419" ht="15.75" customHeight="1" s="218">
      <c r="M419" s="143" t="n"/>
      <c r="N419" s="143" t="n"/>
      <c r="O419" s="143" t="n"/>
      <c r="P419" s="143" t="n"/>
    </row>
    <row r="420" ht="15.75" customHeight="1" s="218">
      <c r="M420" s="143" t="n"/>
      <c r="N420" s="143" t="n"/>
      <c r="O420" s="143" t="n"/>
      <c r="P420" s="143" t="n"/>
    </row>
    <row r="421" ht="15.75" customHeight="1" s="218">
      <c r="M421" s="143" t="n"/>
      <c r="N421" s="143" t="n"/>
      <c r="O421" s="143" t="n"/>
      <c r="P421" s="143" t="n"/>
    </row>
    <row r="422" ht="15.75" customHeight="1" s="218">
      <c r="M422" s="143" t="n"/>
      <c r="N422" s="143" t="n"/>
      <c r="O422" s="143" t="n"/>
      <c r="P422" s="143" t="n"/>
    </row>
    <row r="423" ht="15.75" customHeight="1" s="218">
      <c r="M423" s="143" t="n"/>
      <c r="N423" s="143" t="n"/>
      <c r="O423" s="143" t="n"/>
      <c r="P423" s="143" t="n"/>
    </row>
    <row r="424" ht="15.75" customHeight="1" s="218">
      <c r="M424" s="143" t="n"/>
      <c r="N424" s="143" t="n"/>
      <c r="O424" s="143" t="n"/>
      <c r="P424" s="143" t="n"/>
    </row>
    <row r="425" ht="15.75" customHeight="1" s="218">
      <c r="M425" s="143" t="n"/>
      <c r="N425" s="143" t="n"/>
      <c r="O425" s="143" t="n"/>
      <c r="P425" s="143" t="n"/>
    </row>
    <row r="426" ht="15.75" customHeight="1" s="218">
      <c r="M426" s="143" t="n"/>
      <c r="N426" s="143" t="n"/>
      <c r="O426" s="143" t="n"/>
      <c r="P426" s="143" t="n"/>
    </row>
    <row r="427" ht="15.75" customHeight="1" s="218">
      <c r="M427" s="143" t="n"/>
      <c r="N427" s="143" t="n"/>
      <c r="O427" s="143" t="n"/>
      <c r="P427" s="143" t="n"/>
    </row>
    <row r="428" ht="15.75" customHeight="1" s="218">
      <c r="M428" s="143" t="n"/>
      <c r="N428" s="143" t="n"/>
      <c r="O428" s="143" t="n"/>
      <c r="P428" s="143" t="n"/>
    </row>
    <row r="429" ht="15.75" customHeight="1" s="218">
      <c r="M429" s="143" t="n"/>
      <c r="N429" s="143" t="n"/>
      <c r="O429" s="143" t="n"/>
      <c r="P429" s="143" t="n"/>
    </row>
    <row r="430" ht="15.75" customHeight="1" s="218">
      <c r="M430" s="143" t="n"/>
      <c r="N430" s="143" t="n"/>
      <c r="O430" s="143" t="n"/>
      <c r="P430" s="143" t="n"/>
    </row>
    <row r="431" ht="15.75" customHeight="1" s="218">
      <c r="M431" s="143" t="n"/>
      <c r="N431" s="143" t="n"/>
      <c r="O431" s="143" t="n"/>
      <c r="P431" s="143" t="n"/>
    </row>
    <row r="432" ht="15.75" customHeight="1" s="218">
      <c r="M432" s="143" t="n"/>
      <c r="N432" s="143" t="n"/>
      <c r="O432" s="143" t="n"/>
      <c r="P432" s="143" t="n"/>
    </row>
    <row r="433" ht="15.75" customHeight="1" s="218">
      <c r="M433" s="143" t="n"/>
      <c r="N433" s="143" t="n"/>
      <c r="O433" s="143" t="n"/>
      <c r="P433" s="143" t="n"/>
    </row>
    <row r="434" ht="15.75" customHeight="1" s="218">
      <c r="M434" s="143" t="n"/>
      <c r="N434" s="143" t="n"/>
      <c r="O434" s="143" t="n"/>
      <c r="P434" s="143" t="n"/>
    </row>
    <row r="435" ht="15.75" customHeight="1" s="218">
      <c r="M435" s="143" t="n"/>
      <c r="N435" s="143" t="n"/>
      <c r="O435" s="143" t="n"/>
      <c r="P435" s="143" t="n"/>
    </row>
    <row r="436" ht="15.75" customHeight="1" s="218">
      <c r="M436" s="143" t="n"/>
      <c r="N436" s="143" t="n"/>
      <c r="O436" s="143" t="n"/>
      <c r="P436" s="143" t="n"/>
    </row>
    <row r="437" ht="15.75" customHeight="1" s="218">
      <c r="M437" s="143" t="n"/>
      <c r="N437" s="143" t="n"/>
      <c r="O437" s="143" t="n"/>
      <c r="P437" s="143" t="n"/>
    </row>
    <row r="438" ht="15.75" customHeight="1" s="218">
      <c r="M438" s="143" t="n"/>
      <c r="N438" s="143" t="n"/>
      <c r="O438" s="143" t="n"/>
      <c r="P438" s="143" t="n"/>
    </row>
    <row r="439" ht="15.75" customHeight="1" s="218">
      <c r="M439" s="143" t="n"/>
      <c r="N439" s="143" t="n"/>
      <c r="O439" s="143" t="n"/>
      <c r="P439" s="143" t="n"/>
    </row>
    <row r="440" ht="15.75" customHeight="1" s="218">
      <c r="M440" s="143" t="n"/>
      <c r="N440" s="143" t="n"/>
      <c r="O440" s="143" t="n"/>
      <c r="P440" s="143" t="n"/>
    </row>
    <row r="441" ht="15.75" customHeight="1" s="218">
      <c r="M441" s="143" t="n"/>
      <c r="N441" s="143" t="n"/>
      <c r="O441" s="143" t="n"/>
      <c r="P441" s="143" t="n"/>
    </row>
    <row r="442" ht="15.75" customHeight="1" s="218">
      <c r="M442" s="143" t="n"/>
      <c r="N442" s="143" t="n"/>
      <c r="O442" s="143" t="n"/>
      <c r="P442" s="143" t="n"/>
    </row>
    <row r="443" ht="15.75" customHeight="1" s="218">
      <c r="M443" s="143" t="n"/>
      <c r="N443" s="143" t="n"/>
      <c r="O443" s="143" t="n"/>
      <c r="P443" s="143" t="n"/>
    </row>
    <row r="444" ht="15.75" customHeight="1" s="218">
      <c r="M444" s="143" t="n"/>
      <c r="N444" s="143" t="n"/>
      <c r="O444" s="143" t="n"/>
      <c r="P444" s="143" t="n"/>
    </row>
    <row r="445" ht="15.75" customHeight="1" s="218">
      <c r="M445" s="143" t="n"/>
      <c r="N445" s="143" t="n"/>
      <c r="O445" s="143" t="n"/>
      <c r="P445" s="143" t="n"/>
    </row>
    <row r="446" ht="15.75" customHeight="1" s="218">
      <c r="M446" s="143" t="n"/>
      <c r="N446" s="143" t="n"/>
      <c r="O446" s="143" t="n"/>
      <c r="P446" s="143" t="n"/>
    </row>
    <row r="447" ht="15.75" customHeight="1" s="218">
      <c r="M447" s="143" t="n"/>
      <c r="N447" s="143" t="n"/>
      <c r="O447" s="143" t="n"/>
      <c r="P447" s="143" t="n"/>
    </row>
    <row r="448" ht="15.75" customHeight="1" s="218">
      <c r="M448" s="143" t="n"/>
      <c r="N448" s="143" t="n"/>
      <c r="O448" s="143" t="n"/>
      <c r="P448" s="143" t="n"/>
    </row>
    <row r="449" ht="15.75" customHeight="1" s="218">
      <c r="M449" s="143" t="n"/>
      <c r="N449" s="143" t="n"/>
      <c r="O449" s="143" t="n"/>
      <c r="P449" s="143" t="n"/>
    </row>
    <row r="450" ht="15.75" customHeight="1" s="218">
      <c r="M450" s="143" t="n"/>
      <c r="N450" s="143" t="n"/>
      <c r="O450" s="143" t="n"/>
      <c r="P450" s="143" t="n"/>
    </row>
    <row r="451" ht="15.75" customHeight="1" s="218">
      <c r="M451" s="143" t="n"/>
      <c r="N451" s="143" t="n"/>
      <c r="O451" s="143" t="n"/>
      <c r="P451" s="143" t="n"/>
    </row>
    <row r="452" ht="15.75" customHeight="1" s="218">
      <c r="M452" s="143" t="n"/>
      <c r="N452" s="143" t="n"/>
      <c r="O452" s="143" t="n"/>
      <c r="P452" s="143" t="n"/>
    </row>
    <row r="453" ht="15.75" customHeight="1" s="218">
      <c r="M453" s="143" t="n"/>
      <c r="N453" s="143" t="n"/>
      <c r="O453" s="143" t="n"/>
      <c r="P453" s="143" t="n"/>
    </row>
    <row r="454" ht="15.75" customHeight="1" s="218">
      <c r="M454" s="143" t="n"/>
      <c r="N454" s="143" t="n"/>
      <c r="O454" s="143" t="n"/>
      <c r="P454" s="143" t="n"/>
    </row>
    <row r="455" ht="15.75" customHeight="1" s="218">
      <c r="M455" s="143" t="n"/>
      <c r="N455" s="143" t="n"/>
      <c r="O455" s="143" t="n"/>
      <c r="P455" s="143" t="n"/>
    </row>
    <row r="456" ht="15.75" customHeight="1" s="218">
      <c r="M456" s="143" t="n"/>
      <c r="N456" s="143" t="n"/>
      <c r="O456" s="143" t="n"/>
      <c r="P456" s="143" t="n"/>
    </row>
    <row r="457" ht="15.75" customHeight="1" s="218">
      <c r="M457" s="143" t="n"/>
      <c r="N457" s="143" t="n"/>
      <c r="O457" s="143" t="n"/>
      <c r="P457" s="143" t="n"/>
    </row>
    <row r="458" ht="15.75" customHeight="1" s="218">
      <c r="M458" s="143" t="n"/>
      <c r="N458" s="143" t="n"/>
      <c r="O458" s="143" t="n"/>
      <c r="P458" s="143" t="n"/>
    </row>
    <row r="459" ht="15.75" customHeight="1" s="218">
      <c r="M459" s="143" t="n"/>
      <c r="N459" s="143" t="n"/>
      <c r="O459" s="143" t="n"/>
      <c r="P459" s="143" t="n"/>
    </row>
    <row r="460" ht="15.75" customHeight="1" s="218">
      <c r="M460" s="143" t="n"/>
      <c r="N460" s="143" t="n"/>
      <c r="O460" s="143" t="n"/>
      <c r="P460" s="143" t="n"/>
    </row>
    <row r="461" ht="15.75" customHeight="1" s="218">
      <c r="M461" s="143" t="n"/>
      <c r="N461" s="143" t="n"/>
      <c r="O461" s="143" t="n"/>
      <c r="P461" s="143" t="n"/>
    </row>
    <row r="462" ht="15.75" customHeight="1" s="218">
      <c r="M462" s="143" t="n"/>
      <c r="N462" s="143" t="n"/>
      <c r="O462" s="143" t="n"/>
      <c r="P462" s="143" t="n"/>
    </row>
    <row r="463" ht="15.75" customHeight="1" s="218">
      <c r="M463" s="143" t="n"/>
      <c r="N463" s="143" t="n"/>
      <c r="O463" s="143" t="n"/>
      <c r="P463" s="143" t="n"/>
    </row>
    <row r="464" ht="15.75" customHeight="1" s="218">
      <c r="M464" s="143" t="n"/>
      <c r="N464" s="143" t="n"/>
      <c r="O464" s="143" t="n"/>
      <c r="P464" s="143" t="n"/>
    </row>
    <row r="465" ht="15.75" customHeight="1" s="218">
      <c r="M465" s="143" t="n"/>
      <c r="N465" s="143" t="n"/>
      <c r="O465" s="143" t="n"/>
      <c r="P465" s="143" t="n"/>
    </row>
    <row r="466" ht="15.75" customHeight="1" s="218">
      <c r="M466" s="143" t="n"/>
      <c r="N466" s="143" t="n"/>
      <c r="O466" s="143" t="n"/>
      <c r="P466" s="143" t="n"/>
    </row>
    <row r="467" ht="15.75" customHeight="1" s="218">
      <c r="M467" s="143" t="n"/>
      <c r="N467" s="143" t="n"/>
      <c r="O467" s="143" t="n"/>
      <c r="P467" s="143" t="n"/>
    </row>
    <row r="468" ht="15.75" customHeight="1" s="218">
      <c r="M468" s="143" t="n"/>
      <c r="N468" s="143" t="n"/>
      <c r="O468" s="143" t="n"/>
      <c r="P468" s="143" t="n"/>
    </row>
    <row r="469" ht="15.75" customHeight="1" s="218">
      <c r="M469" s="143" t="n"/>
      <c r="N469" s="143" t="n"/>
      <c r="O469" s="143" t="n"/>
      <c r="P469" s="143" t="n"/>
    </row>
    <row r="470" ht="15.75" customHeight="1" s="218">
      <c r="M470" s="143" t="n"/>
      <c r="N470" s="143" t="n"/>
      <c r="O470" s="143" t="n"/>
      <c r="P470" s="143" t="n"/>
    </row>
    <row r="471" ht="15.75" customHeight="1" s="218">
      <c r="M471" s="143" t="n"/>
      <c r="N471" s="143" t="n"/>
      <c r="O471" s="143" t="n"/>
      <c r="P471" s="143" t="n"/>
    </row>
    <row r="472" ht="15.75" customHeight="1" s="218">
      <c r="M472" s="143" t="n"/>
      <c r="N472" s="143" t="n"/>
      <c r="O472" s="143" t="n"/>
      <c r="P472" s="143" t="n"/>
    </row>
    <row r="473" ht="15.75" customHeight="1" s="218">
      <c r="M473" s="143" t="n"/>
      <c r="N473" s="143" t="n"/>
      <c r="O473" s="143" t="n"/>
      <c r="P473" s="143" t="n"/>
    </row>
    <row r="474" ht="15.75" customHeight="1" s="218">
      <c r="M474" s="143" t="n"/>
      <c r="N474" s="143" t="n"/>
      <c r="O474" s="143" t="n"/>
      <c r="P474" s="143" t="n"/>
    </row>
    <row r="475" ht="15.75" customHeight="1" s="218">
      <c r="M475" s="143" t="n"/>
      <c r="N475" s="143" t="n"/>
      <c r="O475" s="143" t="n"/>
      <c r="P475" s="143" t="n"/>
    </row>
    <row r="476" ht="15.75" customHeight="1" s="218">
      <c r="M476" s="143" t="n"/>
      <c r="N476" s="143" t="n"/>
      <c r="O476" s="143" t="n"/>
      <c r="P476" s="143" t="n"/>
    </row>
    <row r="477" ht="15.75" customHeight="1" s="218">
      <c r="M477" s="143" t="n"/>
      <c r="N477" s="143" t="n"/>
      <c r="O477" s="143" t="n"/>
      <c r="P477" s="143" t="n"/>
    </row>
    <row r="478" ht="15.75" customHeight="1" s="218">
      <c r="M478" s="143" t="n"/>
      <c r="N478" s="143" t="n"/>
      <c r="O478" s="143" t="n"/>
      <c r="P478" s="143" t="n"/>
    </row>
    <row r="479" ht="15.75" customHeight="1" s="218">
      <c r="M479" s="143" t="n"/>
      <c r="N479" s="143" t="n"/>
      <c r="O479" s="143" t="n"/>
      <c r="P479" s="143" t="n"/>
    </row>
    <row r="480" ht="15.75" customHeight="1" s="218">
      <c r="M480" s="143" t="n"/>
      <c r="N480" s="143" t="n"/>
      <c r="O480" s="143" t="n"/>
      <c r="P480" s="143" t="n"/>
    </row>
    <row r="481" ht="15.75" customHeight="1" s="218">
      <c r="M481" s="143" t="n"/>
      <c r="N481" s="143" t="n"/>
      <c r="O481" s="143" t="n"/>
      <c r="P481" s="143" t="n"/>
    </row>
    <row r="482" ht="15.75" customHeight="1" s="218">
      <c r="M482" s="143" t="n"/>
      <c r="N482" s="143" t="n"/>
      <c r="O482" s="143" t="n"/>
      <c r="P482" s="143" t="n"/>
    </row>
    <row r="483" ht="15.75" customHeight="1" s="218">
      <c r="M483" s="143" t="n"/>
      <c r="N483" s="143" t="n"/>
      <c r="O483" s="143" t="n"/>
      <c r="P483" s="143" t="n"/>
    </row>
    <row r="484" ht="15.75" customHeight="1" s="218">
      <c r="M484" s="143" t="n"/>
      <c r="N484" s="143" t="n"/>
      <c r="O484" s="143" t="n"/>
      <c r="P484" s="143" t="n"/>
    </row>
    <row r="485" ht="15.75" customHeight="1" s="218">
      <c r="M485" s="143" t="n"/>
      <c r="N485" s="143" t="n"/>
      <c r="O485" s="143" t="n"/>
      <c r="P485" s="143" t="n"/>
    </row>
    <row r="486" ht="15.75" customHeight="1" s="218">
      <c r="M486" s="143" t="n"/>
      <c r="N486" s="143" t="n"/>
      <c r="O486" s="143" t="n"/>
      <c r="P486" s="143" t="n"/>
    </row>
    <row r="487" ht="15.75" customHeight="1" s="218">
      <c r="M487" s="143" t="n"/>
      <c r="N487" s="143" t="n"/>
      <c r="O487" s="143" t="n"/>
      <c r="P487" s="143" t="n"/>
    </row>
    <row r="488" ht="15.75" customHeight="1" s="218">
      <c r="M488" s="143" t="n"/>
      <c r="N488" s="143" t="n"/>
      <c r="O488" s="143" t="n"/>
      <c r="P488" s="143" t="n"/>
    </row>
    <row r="489" ht="15.75" customHeight="1" s="218">
      <c r="M489" s="143" t="n"/>
      <c r="N489" s="143" t="n"/>
      <c r="O489" s="143" t="n"/>
      <c r="P489" s="143" t="n"/>
    </row>
    <row r="490" ht="15.75" customHeight="1" s="218">
      <c r="M490" s="143" t="n"/>
      <c r="N490" s="143" t="n"/>
      <c r="O490" s="143" t="n"/>
      <c r="P490" s="143" t="n"/>
    </row>
    <row r="491" ht="15.75" customHeight="1" s="218">
      <c r="M491" s="143" t="n"/>
      <c r="N491" s="143" t="n"/>
      <c r="O491" s="143" t="n"/>
      <c r="P491" s="143" t="n"/>
    </row>
    <row r="492" ht="15.75" customHeight="1" s="218">
      <c r="M492" s="143" t="n"/>
      <c r="N492" s="143" t="n"/>
      <c r="O492" s="143" t="n"/>
      <c r="P492" s="143" t="n"/>
    </row>
    <row r="493" ht="15.75" customHeight="1" s="218">
      <c r="M493" s="143" t="n"/>
      <c r="N493" s="143" t="n"/>
      <c r="O493" s="143" t="n"/>
      <c r="P493" s="143" t="n"/>
    </row>
    <row r="494" ht="15.75" customHeight="1" s="218">
      <c r="M494" s="143" t="n"/>
      <c r="N494" s="143" t="n"/>
      <c r="O494" s="143" t="n"/>
      <c r="P494" s="143" t="n"/>
    </row>
    <row r="495" ht="15.75" customHeight="1" s="218">
      <c r="M495" s="143" t="n"/>
      <c r="N495" s="143" t="n"/>
      <c r="O495" s="143" t="n"/>
      <c r="P495" s="143" t="n"/>
    </row>
    <row r="496" ht="15.75" customHeight="1" s="218">
      <c r="M496" s="143" t="n"/>
      <c r="N496" s="143" t="n"/>
      <c r="O496" s="143" t="n"/>
      <c r="P496" s="143" t="n"/>
    </row>
    <row r="497" ht="15.75" customHeight="1" s="218">
      <c r="M497" s="143" t="n"/>
      <c r="N497" s="143" t="n"/>
      <c r="O497" s="143" t="n"/>
      <c r="P497" s="143" t="n"/>
    </row>
    <row r="498" ht="15.75" customHeight="1" s="218">
      <c r="M498" s="143" t="n"/>
      <c r="N498" s="143" t="n"/>
      <c r="O498" s="143" t="n"/>
      <c r="P498" s="143" t="n"/>
    </row>
    <row r="499" ht="15.75" customHeight="1" s="218">
      <c r="M499" s="143" t="n"/>
      <c r="N499" s="143" t="n"/>
      <c r="O499" s="143" t="n"/>
      <c r="P499" s="143" t="n"/>
    </row>
    <row r="500" ht="15.75" customHeight="1" s="218">
      <c r="M500" s="143" t="n"/>
      <c r="N500" s="143" t="n"/>
      <c r="O500" s="143" t="n"/>
      <c r="P500" s="143" t="n"/>
    </row>
    <row r="501" ht="15.75" customHeight="1" s="218">
      <c r="M501" s="143" t="n"/>
      <c r="N501" s="143" t="n"/>
      <c r="O501" s="143" t="n"/>
      <c r="P501" s="143" t="n"/>
    </row>
    <row r="502" ht="15.75" customHeight="1" s="218">
      <c r="M502" s="143" t="n"/>
      <c r="N502" s="143" t="n"/>
      <c r="O502" s="143" t="n"/>
      <c r="P502" s="143" t="n"/>
    </row>
    <row r="503" ht="15.75" customHeight="1" s="218">
      <c r="M503" s="143" t="n"/>
      <c r="N503" s="143" t="n"/>
      <c r="O503" s="143" t="n"/>
      <c r="P503" s="143" t="n"/>
    </row>
    <row r="504" ht="15.75" customHeight="1" s="218">
      <c r="M504" s="143" t="n"/>
      <c r="N504" s="143" t="n"/>
      <c r="O504" s="143" t="n"/>
      <c r="P504" s="143" t="n"/>
    </row>
    <row r="505" ht="15.75" customHeight="1" s="218">
      <c r="M505" s="143" t="n"/>
      <c r="N505" s="143" t="n"/>
      <c r="O505" s="143" t="n"/>
      <c r="P505" s="143" t="n"/>
    </row>
    <row r="506" ht="15.75" customHeight="1" s="218">
      <c r="M506" s="143" t="n"/>
      <c r="N506" s="143" t="n"/>
      <c r="O506" s="143" t="n"/>
      <c r="P506" s="143" t="n"/>
    </row>
    <row r="507" ht="15.75" customHeight="1" s="218">
      <c r="M507" s="143" t="n"/>
      <c r="N507" s="143" t="n"/>
      <c r="O507" s="143" t="n"/>
      <c r="P507" s="143" t="n"/>
    </row>
    <row r="508" ht="15.75" customHeight="1" s="218">
      <c r="M508" s="143" t="n"/>
      <c r="N508" s="143" t="n"/>
      <c r="O508" s="143" t="n"/>
      <c r="P508" s="143" t="n"/>
    </row>
    <row r="509" ht="15.75" customHeight="1" s="218">
      <c r="M509" s="143" t="n"/>
      <c r="N509" s="143" t="n"/>
      <c r="O509" s="143" t="n"/>
      <c r="P509" s="143" t="n"/>
    </row>
    <row r="510" ht="15.75" customHeight="1" s="218">
      <c r="M510" s="143" t="n"/>
      <c r="N510" s="143" t="n"/>
      <c r="O510" s="143" t="n"/>
      <c r="P510" s="143" t="n"/>
    </row>
    <row r="511" ht="15.75" customHeight="1" s="218">
      <c r="M511" s="143" t="n"/>
      <c r="N511" s="143" t="n"/>
      <c r="O511" s="143" t="n"/>
      <c r="P511" s="143" t="n"/>
    </row>
    <row r="512" ht="15.75" customHeight="1" s="218">
      <c r="M512" s="143" t="n"/>
      <c r="N512" s="143" t="n"/>
      <c r="O512" s="143" t="n"/>
      <c r="P512" s="143" t="n"/>
    </row>
    <row r="513" ht="15.75" customHeight="1" s="218">
      <c r="M513" s="143" t="n"/>
      <c r="N513" s="143" t="n"/>
      <c r="O513" s="143" t="n"/>
      <c r="P513" s="143" t="n"/>
    </row>
    <row r="514" ht="15.75" customHeight="1" s="218">
      <c r="M514" s="143" t="n"/>
      <c r="N514" s="143" t="n"/>
      <c r="O514" s="143" t="n"/>
      <c r="P514" s="143" t="n"/>
    </row>
    <row r="515" ht="15.75" customHeight="1" s="218">
      <c r="M515" s="143" t="n"/>
      <c r="N515" s="143" t="n"/>
      <c r="O515" s="143" t="n"/>
      <c r="P515" s="143" t="n"/>
    </row>
    <row r="516" ht="15.75" customHeight="1" s="218">
      <c r="M516" s="143" t="n"/>
      <c r="N516" s="143" t="n"/>
      <c r="O516" s="143" t="n"/>
      <c r="P516" s="143" t="n"/>
    </row>
    <row r="517" ht="15.75" customHeight="1" s="218">
      <c r="M517" s="143" t="n"/>
      <c r="N517" s="143" t="n"/>
      <c r="O517" s="143" t="n"/>
      <c r="P517" s="143" t="n"/>
    </row>
    <row r="518" ht="15.75" customHeight="1" s="218">
      <c r="M518" s="143" t="n"/>
      <c r="N518" s="143" t="n"/>
      <c r="O518" s="143" t="n"/>
      <c r="P518" s="143" t="n"/>
    </row>
    <row r="519" ht="15.75" customHeight="1" s="218">
      <c r="M519" s="143" t="n"/>
      <c r="N519" s="143" t="n"/>
      <c r="O519" s="143" t="n"/>
      <c r="P519" s="143" t="n"/>
    </row>
    <row r="520" ht="15.75" customHeight="1" s="218">
      <c r="M520" s="143" t="n"/>
      <c r="N520" s="143" t="n"/>
      <c r="O520" s="143" t="n"/>
      <c r="P520" s="143" t="n"/>
    </row>
    <row r="521" ht="15.75" customHeight="1" s="218">
      <c r="M521" s="143" t="n"/>
      <c r="N521" s="143" t="n"/>
      <c r="O521" s="143" t="n"/>
      <c r="P521" s="143" t="n"/>
    </row>
    <row r="522" ht="15.75" customHeight="1" s="218">
      <c r="M522" s="143" t="n"/>
      <c r="N522" s="143" t="n"/>
      <c r="O522" s="143" t="n"/>
      <c r="P522" s="143" t="n"/>
    </row>
    <row r="523" ht="15.75" customHeight="1" s="218">
      <c r="M523" s="143" t="n"/>
      <c r="N523" s="143" t="n"/>
      <c r="O523" s="143" t="n"/>
      <c r="P523" s="143" t="n"/>
    </row>
    <row r="524" ht="15.75" customHeight="1" s="218">
      <c r="M524" s="143" t="n"/>
      <c r="N524" s="143" t="n"/>
      <c r="O524" s="143" t="n"/>
      <c r="P524" s="143" t="n"/>
    </row>
    <row r="525" ht="15.75" customHeight="1" s="218">
      <c r="M525" s="143" t="n"/>
      <c r="N525" s="143" t="n"/>
      <c r="O525" s="143" t="n"/>
      <c r="P525" s="143" t="n"/>
    </row>
    <row r="526" ht="15.75" customHeight="1" s="218">
      <c r="M526" s="143" t="n"/>
      <c r="N526" s="143" t="n"/>
      <c r="O526" s="143" t="n"/>
      <c r="P526" s="143" t="n"/>
    </row>
    <row r="527" ht="15.75" customHeight="1" s="218">
      <c r="M527" s="143" t="n"/>
      <c r="N527" s="143" t="n"/>
      <c r="O527" s="143" t="n"/>
      <c r="P527" s="143" t="n"/>
    </row>
    <row r="528" ht="15.75" customHeight="1" s="218">
      <c r="M528" s="143" t="n"/>
      <c r="N528" s="143" t="n"/>
      <c r="O528" s="143" t="n"/>
      <c r="P528" s="143" t="n"/>
    </row>
    <row r="529" ht="15.75" customHeight="1" s="218">
      <c r="M529" s="143" t="n"/>
      <c r="N529" s="143" t="n"/>
      <c r="O529" s="143" t="n"/>
      <c r="P529" s="143" t="n"/>
    </row>
    <row r="530" ht="15.75" customHeight="1" s="218">
      <c r="M530" s="143" t="n"/>
      <c r="N530" s="143" t="n"/>
      <c r="O530" s="143" t="n"/>
      <c r="P530" s="143" t="n"/>
    </row>
    <row r="531" ht="15.75" customHeight="1" s="218">
      <c r="M531" s="143" t="n"/>
      <c r="N531" s="143" t="n"/>
      <c r="O531" s="143" t="n"/>
      <c r="P531" s="143" t="n"/>
    </row>
    <row r="532" ht="15.75" customHeight="1" s="218">
      <c r="M532" s="143" t="n"/>
      <c r="N532" s="143" t="n"/>
      <c r="O532" s="143" t="n"/>
      <c r="P532" s="143" t="n"/>
    </row>
    <row r="533" ht="15.75" customHeight="1" s="218">
      <c r="M533" s="143" t="n"/>
      <c r="N533" s="143" t="n"/>
      <c r="O533" s="143" t="n"/>
      <c r="P533" s="143" t="n"/>
    </row>
    <row r="534" ht="15.75" customHeight="1" s="218">
      <c r="M534" s="143" t="n"/>
      <c r="N534" s="143" t="n"/>
      <c r="O534" s="143" t="n"/>
      <c r="P534" s="143" t="n"/>
    </row>
    <row r="535" ht="15.75" customHeight="1" s="218">
      <c r="M535" s="143" t="n"/>
      <c r="N535" s="143" t="n"/>
      <c r="O535" s="143" t="n"/>
      <c r="P535" s="143" t="n"/>
    </row>
    <row r="536" ht="15.75" customHeight="1" s="218">
      <c r="M536" s="143" t="n"/>
      <c r="N536" s="143" t="n"/>
      <c r="O536" s="143" t="n"/>
      <c r="P536" s="143" t="n"/>
    </row>
    <row r="537" ht="15.75" customHeight="1" s="218">
      <c r="M537" s="143" t="n"/>
      <c r="N537" s="143" t="n"/>
      <c r="O537" s="143" t="n"/>
      <c r="P537" s="143" t="n"/>
    </row>
    <row r="538" ht="15.75" customHeight="1" s="218">
      <c r="M538" s="143" t="n"/>
      <c r="N538" s="143" t="n"/>
      <c r="O538" s="143" t="n"/>
      <c r="P538" s="143" t="n"/>
    </row>
    <row r="539" ht="15.75" customHeight="1" s="218">
      <c r="M539" s="143" t="n"/>
      <c r="N539" s="143" t="n"/>
      <c r="O539" s="143" t="n"/>
      <c r="P539" s="143" t="n"/>
    </row>
    <row r="540" ht="15.75" customHeight="1" s="218">
      <c r="M540" s="143" t="n"/>
      <c r="N540" s="143" t="n"/>
      <c r="O540" s="143" t="n"/>
      <c r="P540" s="143" t="n"/>
    </row>
    <row r="541" ht="15.75" customHeight="1" s="218">
      <c r="M541" s="143" t="n"/>
      <c r="N541" s="143" t="n"/>
      <c r="O541" s="143" t="n"/>
      <c r="P541" s="143" t="n"/>
    </row>
    <row r="542" ht="15.75" customHeight="1" s="218">
      <c r="M542" s="143" t="n"/>
      <c r="N542" s="143" t="n"/>
      <c r="O542" s="143" t="n"/>
      <c r="P542" s="143" t="n"/>
    </row>
    <row r="543" ht="15.75" customHeight="1" s="218">
      <c r="M543" s="143" t="n"/>
      <c r="N543" s="143" t="n"/>
      <c r="O543" s="143" t="n"/>
      <c r="P543" s="143" t="n"/>
    </row>
    <row r="544" ht="15.75" customHeight="1" s="218">
      <c r="M544" s="143" t="n"/>
      <c r="N544" s="143" t="n"/>
      <c r="O544" s="143" t="n"/>
      <c r="P544" s="143" t="n"/>
    </row>
    <row r="545" ht="15.75" customHeight="1" s="218">
      <c r="M545" s="143" t="n"/>
      <c r="N545" s="143" t="n"/>
      <c r="O545" s="143" t="n"/>
      <c r="P545" s="143" t="n"/>
    </row>
    <row r="546" ht="15.75" customHeight="1" s="218">
      <c r="M546" s="143" t="n"/>
      <c r="N546" s="143" t="n"/>
      <c r="O546" s="143" t="n"/>
      <c r="P546" s="143" t="n"/>
    </row>
    <row r="547" ht="15.75" customHeight="1" s="218">
      <c r="M547" s="143" t="n"/>
      <c r="N547" s="143" t="n"/>
      <c r="O547" s="143" t="n"/>
      <c r="P547" s="143" t="n"/>
    </row>
    <row r="548" ht="15.75" customHeight="1" s="218">
      <c r="M548" s="143" t="n"/>
      <c r="N548" s="143" t="n"/>
      <c r="O548" s="143" t="n"/>
      <c r="P548" s="143" t="n"/>
    </row>
    <row r="549" ht="15.75" customHeight="1" s="218">
      <c r="M549" s="143" t="n"/>
      <c r="N549" s="143" t="n"/>
      <c r="O549" s="143" t="n"/>
      <c r="P549" s="143" t="n"/>
    </row>
    <row r="550" ht="15.75" customHeight="1" s="218">
      <c r="M550" s="143" t="n"/>
      <c r="N550" s="143" t="n"/>
      <c r="O550" s="143" t="n"/>
      <c r="P550" s="143" t="n"/>
    </row>
    <row r="551" ht="15.75" customHeight="1" s="218">
      <c r="M551" s="143" t="n"/>
      <c r="N551" s="143" t="n"/>
      <c r="O551" s="143" t="n"/>
      <c r="P551" s="143" t="n"/>
    </row>
    <row r="552" ht="15.75" customHeight="1" s="218">
      <c r="M552" s="143" t="n"/>
      <c r="N552" s="143" t="n"/>
      <c r="O552" s="143" t="n"/>
      <c r="P552" s="143" t="n"/>
    </row>
    <row r="553" ht="15.75" customHeight="1" s="218">
      <c r="M553" s="143" t="n"/>
      <c r="N553" s="143" t="n"/>
      <c r="O553" s="143" t="n"/>
      <c r="P553" s="143" t="n"/>
    </row>
    <row r="554" ht="15.75" customHeight="1" s="218">
      <c r="M554" s="143" t="n"/>
      <c r="N554" s="143" t="n"/>
      <c r="O554" s="143" t="n"/>
      <c r="P554" s="143" t="n"/>
    </row>
    <row r="555" ht="15.75" customHeight="1" s="218">
      <c r="M555" s="143" t="n"/>
      <c r="N555" s="143" t="n"/>
      <c r="O555" s="143" t="n"/>
      <c r="P555" s="143" t="n"/>
    </row>
    <row r="556" ht="15.75" customHeight="1" s="218">
      <c r="M556" s="143" t="n"/>
      <c r="N556" s="143" t="n"/>
      <c r="O556" s="143" t="n"/>
      <c r="P556" s="143" t="n"/>
    </row>
    <row r="557" ht="15.75" customHeight="1" s="218">
      <c r="M557" s="143" t="n"/>
      <c r="N557" s="143" t="n"/>
      <c r="O557" s="143" t="n"/>
      <c r="P557" s="143" t="n"/>
    </row>
    <row r="558" ht="15.75" customHeight="1" s="218">
      <c r="M558" s="143" t="n"/>
      <c r="N558" s="143" t="n"/>
      <c r="O558" s="143" t="n"/>
      <c r="P558" s="143" t="n"/>
    </row>
    <row r="559" ht="15.75" customHeight="1" s="218">
      <c r="M559" s="143" t="n"/>
      <c r="N559" s="143" t="n"/>
      <c r="O559" s="143" t="n"/>
      <c r="P559" s="143" t="n"/>
    </row>
    <row r="560" ht="15.75" customHeight="1" s="218">
      <c r="M560" s="143" t="n"/>
      <c r="N560" s="143" t="n"/>
      <c r="O560" s="143" t="n"/>
      <c r="P560" s="143" t="n"/>
    </row>
    <row r="561" ht="15.75" customHeight="1" s="218">
      <c r="M561" s="143" t="n"/>
      <c r="N561" s="143" t="n"/>
      <c r="O561" s="143" t="n"/>
      <c r="P561" s="143" t="n"/>
    </row>
    <row r="562" ht="15.75" customHeight="1" s="218">
      <c r="M562" s="143" t="n"/>
      <c r="N562" s="143" t="n"/>
      <c r="O562" s="143" t="n"/>
      <c r="P562" s="143" t="n"/>
    </row>
    <row r="563" ht="15.75" customHeight="1" s="218">
      <c r="M563" s="143" t="n"/>
      <c r="N563" s="143" t="n"/>
      <c r="O563" s="143" t="n"/>
      <c r="P563" s="143" t="n"/>
    </row>
    <row r="564" ht="15.75" customHeight="1" s="218">
      <c r="M564" s="143" t="n"/>
      <c r="N564" s="143" t="n"/>
      <c r="O564" s="143" t="n"/>
      <c r="P564" s="143" t="n"/>
    </row>
    <row r="565" ht="15.75" customHeight="1" s="218">
      <c r="M565" s="143" t="n"/>
      <c r="N565" s="143" t="n"/>
      <c r="O565" s="143" t="n"/>
      <c r="P565" s="143" t="n"/>
    </row>
    <row r="566" ht="15.75" customHeight="1" s="218">
      <c r="M566" s="143" t="n"/>
      <c r="N566" s="143" t="n"/>
      <c r="O566" s="143" t="n"/>
      <c r="P566" s="143" t="n"/>
    </row>
    <row r="567" ht="15.75" customHeight="1" s="218">
      <c r="M567" s="143" t="n"/>
      <c r="N567" s="143" t="n"/>
      <c r="O567" s="143" t="n"/>
      <c r="P567" s="143" t="n"/>
    </row>
    <row r="568" ht="15.75" customHeight="1" s="218">
      <c r="M568" s="143" t="n"/>
      <c r="N568" s="143" t="n"/>
      <c r="O568" s="143" t="n"/>
      <c r="P568" s="143" t="n"/>
    </row>
    <row r="569" ht="15.75" customHeight="1" s="218">
      <c r="M569" s="143" t="n"/>
      <c r="N569" s="143" t="n"/>
      <c r="O569" s="143" t="n"/>
      <c r="P569" s="143" t="n"/>
    </row>
    <row r="570" ht="15.75" customHeight="1" s="218">
      <c r="M570" s="143" t="n"/>
      <c r="N570" s="143" t="n"/>
      <c r="O570" s="143" t="n"/>
      <c r="P570" s="143" t="n"/>
    </row>
    <row r="571" ht="15.75" customHeight="1" s="218">
      <c r="M571" s="143" t="n"/>
      <c r="N571" s="143" t="n"/>
      <c r="O571" s="143" t="n"/>
      <c r="P571" s="143" t="n"/>
    </row>
    <row r="572" ht="15.75" customHeight="1" s="218">
      <c r="M572" s="143" t="n"/>
      <c r="N572" s="143" t="n"/>
      <c r="O572" s="143" t="n"/>
      <c r="P572" s="143" t="n"/>
    </row>
    <row r="573" ht="15.75" customHeight="1" s="218">
      <c r="M573" s="143" t="n"/>
      <c r="N573" s="143" t="n"/>
      <c r="O573" s="143" t="n"/>
      <c r="P573" s="143" t="n"/>
    </row>
    <row r="574" ht="15.75" customHeight="1" s="218">
      <c r="M574" s="143" t="n"/>
      <c r="N574" s="143" t="n"/>
      <c r="O574" s="143" t="n"/>
      <c r="P574" s="143" t="n"/>
    </row>
    <row r="575" ht="15.75" customHeight="1" s="218">
      <c r="M575" s="143" t="n"/>
      <c r="N575" s="143" t="n"/>
      <c r="O575" s="143" t="n"/>
      <c r="P575" s="143" t="n"/>
    </row>
    <row r="576" ht="15.75" customHeight="1" s="218">
      <c r="M576" s="143" t="n"/>
      <c r="N576" s="143" t="n"/>
      <c r="O576" s="143" t="n"/>
      <c r="P576" s="143" t="n"/>
    </row>
    <row r="577" ht="15.75" customHeight="1" s="218">
      <c r="M577" s="143" t="n"/>
      <c r="N577" s="143" t="n"/>
      <c r="O577" s="143" t="n"/>
      <c r="P577" s="143" t="n"/>
    </row>
    <row r="578" ht="15.75" customHeight="1" s="218">
      <c r="M578" s="143" t="n"/>
      <c r="N578" s="143" t="n"/>
      <c r="O578" s="143" t="n"/>
      <c r="P578" s="143" t="n"/>
    </row>
    <row r="579" ht="15.75" customHeight="1" s="218">
      <c r="M579" s="143" t="n"/>
      <c r="N579" s="143" t="n"/>
      <c r="O579" s="143" t="n"/>
      <c r="P579" s="143" t="n"/>
    </row>
    <row r="580" ht="15.75" customHeight="1" s="218">
      <c r="M580" s="143" t="n"/>
      <c r="N580" s="143" t="n"/>
      <c r="O580" s="143" t="n"/>
      <c r="P580" s="143" t="n"/>
    </row>
    <row r="581" ht="15.75" customHeight="1" s="218">
      <c r="M581" s="143" t="n"/>
      <c r="N581" s="143" t="n"/>
      <c r="O581" s="143" t="n"/>
      <c r="P581" s="143" t="n"/>
    </row>
    <row r="582" ht="15.75" customHeight="1" s="218">
      <c r="M582" s="143" t="n"/>
      <c r="N582" s="143" t="n"/>
      <c r="O582" s="143" t="n"/>
      <c r="P582" s="143" t="n"/>
    </row>
    <row r="583" ht="15.75" customHeight="1" s="218">
      <c r="M583" s="143" t="n"/>
      <c r="N583" s="143" t="n"/>
      <c r="O583" s="143" t="n"/>
      <c r="P583" s="143" t="n"/>
    </row>
    <row r="584" ht="15.75" customHeight="1" s="218">
      <c r="M584" s="143" t="n"/>
      <c r="N584" s="143" t="n"/>
      <c r="O584" s="143" t="n"/>
      <c r="P584" s="143" t="n"/>
    </row>
    <row r="585" ht="15.75" customHeight="1" s="218">
      <c r="M585" s="143" t="n"/>
      <c r="N585" s="143" t="n"/>
      <c r="O585" s="143" t="n"/>
      <c r="P585" s="143" t="n"/>
    </row>
    <row r="586" ht="15.75" customHeight="1" s="218">
      <c r="M586" s="143" t="n"/>
      <c r="N586" s="143" t="n"/>
      <c r="O586" s="143" t="n"/>
      <c r="P586" s="143" t="n"/>
    </row>
    <row r="587" ht="15.75" customHeight="1" s="218">
      <c r="M587" s="143" t="n"/>
      <c r="N587" s="143" t="n"/>
      <c r="O587" s="143" t="n"/>
      <c r="P587" s="143" t="n"/>
    </row>
    <row r="588" ht="15.75" customHeight="1" s="218">
      <c r="M588" s="143" t="n"/>
      <c r="N588" s="143" t="n"/>
      <c r="O588" s="143" t="n"/>
      <c r="P588" s="143" t="n"/>
    </row>
    <row r="589" ht="15.75" customHeight="1" s="218">
      <c r="M589" s="143" t="n"/>
      <c r="N589" s="143" t="n"/>
      <c r="O589" s="143" t="n"/>
      <c r="P589" s="143" t="n"/>
    </row>
    <row r="590" ht="15.75" customHeight="1" s="218">
      <c r="M590" s="143" t="n"/>
      <c r="N590" s="143" t="n"/>
      <c r="O590" s="143" t="n"/>
      <c r="P590" s="143" t="n"/>
    </row>
    <row r="591" ht="15.75" customHeight="1" s="218">
      <c r="M591" s="143" t="n"/>
      <c r="N591" s="143" t="n"/>
      <c r="O591" s="143" t="n"/>
      <c r="P591" s="143" t="n"/>
    </row>
    <row r="592" ht="15.75" customHeight="1" s="218">
      <c r="M592" s="143" t="n"/>
      <c r="N592" s="143" t="n"/>
      <c r="O592" s="143" t="n"/>
      <c r="P592" s="143" t="n"/>
    </row>
    <row r="593" ht="15.75" customHeight="1" s="218">
      <c r="M593" s="143" t="n"/>
      <c r="N593" s="143" t="n"/>
      <c r="O593" s="143" t="n"/>
      <c r="P593" s="143" t="n"/>
    </row>
    <row r="594" ht="15.75" customHeight="1" s="218">
      <c r="M594" s="143" t="n"/>
      <c r="N594" s="143" t="n"/>
      <c r="O594" s="143" t="n"/>
      <c r="P594" s="143" t="n"/>
    </row>
    <row r="595" ht="15.75" customHeight="1" s="218">
      <c r="M595" s="143" t="n"/>
      <c r="N595" s="143" t="n"/>
      <c r="O595" s="143" t="n"/>
      <c r="P595" s="143" t="n"/>
    </row>
    <row r="596" ht="15.75" customHeight="1" s="218">
      <c r="M596" s="143" t="n"/>
      <c r="N596" s="143" t="n"/>
      <c r="O596" s="143" t="n"/>
      <c r="P596" s="143" t="n"/>
    </row>
    <row r="597" ht="15.75" customHeight="1" s="218">
      <c r="M597" s="143" t="n"/>
      <c r="N597" s="143" t="n"/>
      <c r="O597" s="143" t="n"/>
      <c r="P597" s="143" t="n"/>
    </row>
    <row r="598" ht="15.75" customHeight="1" s="218">
      <c r="M598" s="143" t="n"/>
      <c r="N598" s="143" t="n"/>
      <c r="O598" s="143" t="n"/>
      <c r="P598" s="143" t="n"/>
    </row>
    <row r="599" ht="15.75" customHeight="1" s="218">
      <c r="M599" s="143" t="n"/>
      <c r="N599" s="143" t="n"/>
      <c r="O599" s="143" t="n"/>
      <c r="P599" s="143" t="n"/>
    </row>
    <row r="600" ht="15.75" customHeight="1" s="218">
      <c r="M600" s="143" t="n"/>
      <c r="N600" s="143" t="n"/>
      <c r="O600" s="143" t="n"/>
      <c r="P600" s="143" t="n"/>
    </row>
    <row r="601" ht="15.75" customHeight="1" s="218">
      <c r="M601" s="143" t="n"/>
      <c r="N601" s="143" t="n"/>
      <c r="O601" s="143" t="n"/>
      <c r="P601" s="143" t="n"/>
    </row>
    <row r="602" ht="15.75" customHeight="1" s="218">
      <c r="M602" s="143" t="n"/>
      <c r="N602" s="143" t="n"/>
      <c r="O602" s="143" t="n"/>
      <c r="P602" s="143" t="n"/>
    </row>
    <row r="603" ht="15.75" customHeight="1" s="218">
      <c r="M603" s="143" t="n"/>
      <c r="N603" s="143" t="n"/>
      <c r="O603" s="143" t="n"/>
      <c r="P603" s="143" t="n"/>
    </row>
    <row r="604" ht="15.75" customHeight="1" s="218">
      <c r="M604" s="143" t="n"/>
      <c r="N604" s="143" t="n"/>
      <c r="O604" s="143" t="n"/>
      <c r="P604" s="143" t="n"/>
    </row>
    <row r="605" ht="15.75" customHeight="1" s="218">
      <c r="M605" s="143" t="n"/>
      <c r="N605" s="143" t="n"/>
      <c r="O605" s="143" t="n"/>
      <c r="P605" s="143" t="n"/>
    </row>
    <row r="606" ht="15.75" customHeight="1" s="218">
      <c r="M606" s="143" t="n"/>
      <c r="N606" s="143" t="n"/>
      <c r="O606" s="143" t="n"/>
      <c r="P606" s="143" t="n"/>
    </row>
    <row r="607" ht="15.75" customHeight="1" s="218">
      <c r="M607" s="143" t="n"/>
      <c r="N607" s="143" t="n"/>
      <c r="O607" s="143" t="n"/>
      <c r="P607" s="143" t="n"/>
    </row>
    <row r="608" ht="15.75" customHeight="1" s="218">
      <c r="M608" s="143" t="n"/>
      <c r="N608" s="143" t="n"/>
      <c r="O608" s="143" t="n"/>
      <c r="P608" s="143" t="n"/>
    </row>
    <row r="609" ht="15.75" customHeight="1" s="218">
      <c r="M609" s="143" t="n"/>
      <c r="N609" s="143" t="n"/>
      <c r="O609" s="143" t="n"/>
      <c r="P609" s="143" t="n"/>
    </row>
    <row r="610" ht="15.75" customHeight="1" s="218">
      <c r="M610" s="143" t="n"/>
      <c r="N610" s="143" t="n"/>
      <c r="O610" s="143" t="n"/>
      <c r="P610" s="143" t="n"/>
    </row>
    <row r="611" ht="15.75" customHeight="1" s="218">
      <c r="M611" s="143" t="n"/>
      <c r="N611" s="143" t="n"/>
      <c r="O611" s="143" t="n"/>
      <c r="P611" s="143" t="n"/>
    </row>
    <row r="612" ht="15.75" customHeight="1" s="218">
      <c r="M612" s="143" t="n"/>
      <c r="N612" s="143" t="n"/>
      <c r="O612" s="143" t="n"/>
      <c r="P612" s="143" t="n"/>
    </row>
    <row r="613" ht="15.75" customHeight="1" s="218">
      <c r="M613" s="143" t="n"/>
      <c r="N613" s="143" t="n"/>
      <c r="O613" s="143" t="n"/>
      <c r="P613" s="143" t="n"/>
    </row>
    <row r="614" ht="15.75" customHeight="1" s="218">
      <c r="M614" s="143" t="n"/>
      <c r="N614" s="143" t="n"/>
      <c r="O614" s="143" t="n"/>
      <c r="P614" s="143" t="n"/>
    </row>
    <row r="615" ht="15.75" customHeight="1" s="218">
      <c r="M615" s="143" t="n"/>
      <c r="N615" s="143" t="n"/>
      <c r="O615" s="143" t="n"/>
      <c r="P615" s="143" t="n"/>
    </row>
    <row r="616" ht="15.75" customHeight="1" s="218">
      <c r="M616" s="143" t="n"/>
      <c r="N616" s="143" t="n"/>
      <c r="O616" s="143" t="n"/>
      <c r="P616" s="143" t="n"/>
    </row>
    <row r="617" ht="15.75" customHeight="1" s="218">
      <c r="M617" s="143" t="n"/>
      <c r="N617" s="143" t="n"/>
      <c r="O617" s="143" t="n"/>
      <c r="P617" s="143" t="n"/>
    </row>
    <row r="618" ht="15.75" customHeight="1" s="218">
      <c r="M618" s="143" t="n"/>
      <c r="N618" s="143" t="n"/>
      <c r="O618" s="143" t="n"/>
      <c r="P618" s="143" t="n"/>
    </row>
    <row r="619" ht="15.75" customHeight="1" s="218">
      <c r="M619" s="143" t="n"/>
      <c r="N619" s="143" t="n"/>
      <c r="O619" s="143" t="n"/>
      <c r="P619" s="143" t="n"/>
    </row>
    <row r="620" ht="15.75" customHeight="1" s="218">
      <c r="M620" s="143" t="n"/>
      <c r="N620" s="143" t="n"/>
      <c r="O620" s="143" t="n"/>
      <c r="P620" s="143" t="n"/>
    </row>
    <row r="621" ht="15.75" customHeight="1" s="218">
      <c r="M621" s="143" t="n"/>
      <c r="N621" s="143" t="n"/>
      <c r="O621" s="143" t="n"/>
      <c r="P621" s="143" t="n"/>
    </row>
    <row r="622" ht="15.75" customHeight="1" s="218">
      <c r="M622" s="143" t="n"/>
      <c r="N622" s="143" t="n"/>
      <c r="O622" s="143" t="n"/>
      <c r="P622" s="143" t="n"/>
    </row>
    <row r="623" ht="15.75" customHeight="1" s="218">
      <c r="M623" s="143" t="n"/>
      <c r="N623" s="143" t="n"/>
      <c r="O623" s="143" t="n"/>
      <c r="P623" s="143" t="n"/>
    </row>
    <row r="624" ht="15.75" customHeight="1" s="218">
      <c r="M624" s="143" t="n"/>
      <c r="N624" s="143" t="n"/>
      <c r="O624" s="143" t="n"/>
      <c r="P624" s="143" t="n"/>
    </row>
    <row r="625" ht="15.75" customHeight="1" s="218">
      <c r="M625" s="143" t="n"/>
      <c r="N625" s="143" t="n"/>
      <c r="O625" s="143" t="n"/>
      <c r="P625" s="143" t="n"/>
    </row>
    <row r="626" ht="15.75" customHeight="1" s="218">
      <c r="M626" s="143" t="n"/>
      <c r="N626" s="143" t="n"/>
      <c r="O626" s="143" t="n"/>
      <c r="P626" s="143" t="n"/>
    </row>
    <row r="627" ht="15.75" customHeight="1" s="218">
      <c r="M627" s="143" t="n"/>
      <c r="N627" s="143" t="n"/>
      <c r="O627" s="143" t="n"/>
      <c r="P627" s="143" t="n"/>
    </row>
    <row r="628" ht="15.75" customHeight="1" s="218">
      <c r="M628" s="143" t="n"/>
      <c r="N628" s="143" t="n"/>
      <c r="O628" s="143" t="n"/>
      <c r="P628" s="143" t="n"/>
    </row>
    <row r="629" ht="15.75" customHeight="1" s="218">
      <c r="M629" s="143" t="n"/>
      <c r="N629" s="143" t="n"/>
      <c r="O629" s="143" t="n"/>
      <c r="P629" s="143" t="n"/>
    </row>
    <row r="630" ht="15.75" customHeight="1" s="218">
      <c r="M630" s="143" t="n"/>
      <c r="N630" s="143" t="n"/>
      <c r="O630" s="143" t="n"/>
      <c r="P630" s="143" t="n"/>
    </row>
    <row r="631" ht="15.75" customHeight="1" s="218">
      <c r="M631" s="143" t="n"/>
      <c r="N631" s="143" t="n"/>
      <c r="O631" s="143" t="n"/>
      <c r="P631" s="143" t="n"/>
    </row>
    <row r="632" ht="15.75" customHeight="1" s="218">
      <c r="M632" s="143" t="n"/>
      <c r="N632" s="143" t="n"/>
      <c r="O632" s="143" t="n"/>
      <c r="P632" s="143" t="n"/>
    </row>
    <row r="633" ht="15.75" customHeight="1" s="218">
      <c r="M633" s="143" t="n"/>
      <c r="N633" s="143" t="n"/>
      <c r="O633" s="143" t="n"/>
      <c r="P633" s="143" t="n"/>
    </row>
    <row r="634" ht="15.75" customHeight="1" s="218">
      <c r="M634" s="143" t="n"/>
      <c r="N634" s="143" t="n"/>
      <c r="O634" s="143" t="n"/>
      <c r="P634" s="143" t="n"/>
    </row>
    <row r="635" ht="15.75" customHeight="1" s="218">
      <c r="M635" s="143" t="n"/>
      <c r="N635" s="143" t="n"/>
      <c r="O635" s="143" t="n"/>
      <c r="P635" s="143" t="n"/>
    </row>
    <row r="636" ht="15.75" customHeight="1" s="218">
      <c r="M636" s="143" t="n"/>
      <c r="N636" s="143" t="n"/>
      <c r="O636" s="143" t="n"/>
      <c r="P636" s="143" t="n"/>
    </row>
    <row r="637" ht="15.75" customHeight="1" s="218">
      <c r="M637" s="143" t="n"/>
      <c r="N637" s="143" t="n"/>
      <c r="O637" s="143" t="n"/>
      <c r="P637" s="143" t="n"/>
    </row>
    <row r="638" ht="15.75" customHeight="1" s="218">
      <c r="M638" s="143" t="n"/>
      <c r="N638" s="143" t="n"/>
      <c r="O638" s="143" t="n"/>
      <c r="P638" s="143" t="n"/>
    </row>
    <row r="639" ht="15.75" customHeight="1" s="218">
      <c r="M639" s="143" t="n"/>
      <c r="N639" s="143" t="n"/>
      <c r="O639" s="143" t="n"/>
      <c r="P639" s="143" t="n"/>
    </row>
    <row r="640" ht="15.75" customHeight="1" s="218">
      <c r="M640" s="143" t="n"/>
      <c r="N640" s="143" t="n"/>
      <c r="O640" s="143" t="n"/>
      <c r="P640" s="143" t="n"/>
    </row>
    <row r="641" ht="15.75" customHeight="1" s="218">
      <c r="M641" s="143" t="n"/>
      <c r="N641" s="143" t="n"/>
      <c r="O641" s="143" t="n"/>
      <c r="P641" s="143" t="n"/>
    </row>
    <row r="642" ht="15.75" customHeight="1" s="218">
      <c r="M642" s="143" t="n"/>
      <c r="N642" s="143" t="n"/>
      <c r="O642" s="143" t="n"/>
      <c r="P642" s="143" t="n"/>
    </row>
    <row r="643" ht="15.75" customHeight="1" s="218">
      <c r="M643" s="143" t="n"/>
      <c r="N643" s="143" t="n"/>
      <c r="O643" s="143" t="n"/>
      <c r="P643" s="143" t="n"/>
    </row>
    <row r="644" ht="15.75" customHeight="1" s="218">
      <c r="M644" s="143" t="n"/>
      <c r="N644" s="143" t="n"/>
      <c r="O644" s="143" t="n"/>
      <c r="P644" s="143" t="n"/>
    </row>
    <row r="645" ht="15.75" customHeight="1" s="218">
      <c r="M645" s="143" t="n"/>
      <c r="N645" s="143" t="n"/>
      <c r="O645" s="143" t="n"/>
      <c r="P645" s="143" t="n"/>
    </row>
    <row r="646" ht="15.75" customHeight="1" s="218">
      <c r="M646" s="143" t="n"/>
      <c r="N646" s="143" t="n"/>
      <c r="O646" s="143" t="n"/>
      <c r="P646" s="143" t="n"/>
    </row>
    <row r="647" ht="15.75" customHeight="1" s="218">
      <c r="M647" s="143" t="n"/>
      <c r="N647" s="143" t="n"/>
      <c r="O647" s="143" t="n"/>
      <c r="P647" s="143" t="n"/>
    </row>
    <row r="648" ht="15.75" customHeight="1" s="218">
      <c r="M648" s="143" t="n"/>
      <c r="N648" s="143" t="n"/>
      <c r="O648" s="143" t="n"/>
      <c r="P648" s="143" t="n"/>
    </row>
    <row r="649" ht="15.75" customHeight="1" s="218">
      <c r="M649" s="143" t="n"/>
      <c r="N649" s="143" t="n"/>
      <c r="O649" s="143" t="n"/>
      <c r="P649" s="143" t="n"/>
    </row>
    <row r="650" ht="15.75" customHeight="1" s="218">
      <c r="M650" s="143" t="n"/>
      <c r="N650" s="143" t="n"/>
      <c r="O650" s="143" t="n"/>
      <c r="P650" s="143" t="n"/>
    </row>
    <row r="651" ht="15.75" customHeight="1" s="218">
      <c r="M651" s="143" t="n"/>
      <c r="N651" s="143" t="n"/>
      <c r="O651" s="143" t="n"/>
      <c r="P651" s="143" t="n"/>
    </row>
    <row r="652" ht="15.75" customHeight="1" s="218">
      <c r="M652" s="143" t="n"/>
      <c r="N652" s="143" t="n"/>
      <c r="O652" s="143" t="n"/>
      <c r="P652" s="143" t="n"/>
    </row>
    <row r="653" ht="15.75" customHeight="1" s="218">
      <c r="M653" s="143" t="n"/>
      <c r="N653" s="143" t="n"/>
      <c r="O653" s="143" t="n"/>
      <c r="P653" s="143" t="n"/>
    </row>
    <row r="654" ht="15.75" customHeight="1" s="218">
      <c r="M654" s="143" t="n"/>
      <c r="N654" s="143" t="n"/>
      <c r="O654" s="143" t="n"/>
      <c r="P654" s="143" t="n"/>
    </row>
    <row r="655" ht="15.75" customHeight="1" s="218">
      <c r="M655" s="143" t="n"/>
      <c r="N655" s="143" t="n"/>
      <c r="O655" s="143" t="n"/>
      <c r="P655" s="143" t="n"/>
    </row>
    <row r="656" ht="15.75" customHeight="1" s="218">
      <c r="M656" s="143" t="n"/>
      <c r="N656" s="143" t="n"/>
      <c r="O656" s="143" t="n"/>
      <c r="P656" s="143" t="n"/>
    </row>
    <row r="657" ht="15.75" customHeight="1" s="218">
      <c r="M657" s="143" t="n"/>
      <c r="N657" s="143" t="n"/>
      <c r="O657" s="143" t="n"/>
      <c r="P657" s="143" t="n"/>
    </row>
    <row r="658" ht="15.75" customHeight="1" s="218">
      <c r="M658" s="143" t="n"/>
      <c r="N658" s="143" t="n"/>
      <c r="O658" s="143" t="n"/>
      <c r="P658" s="143" t="n"/>
    </row>
    <row r="659" ht="15.75" customHeight="1" s="218">
      <c r="M659" s="143" t="n"/>
      <c r="N659" s="143" t="n"/>
      <c r="O659" s="143" t="n"/>
      <c r="P659" s="143" t="n"/>
    </row>
    <row r="660" ht="15.75" customHeight="1" s="218">
      <c r="M660" s="143" t="n"/>
      <c r="N660" s="143" t="n"/>
      <c r="O660" s="143" t="n"/>
      <c r="P660" s="143" t="n"/>
    </row>
    <row r="661" ht="15.75" customHeight="1" s="218">
      <c r="M661" s="143" t="n"/>
      <c r="N661" s="143" t="n"/>
      <c r="O661" s="143" t="n"/>
      <c r="P661" s="143" t="n"/>
    </row>
    <row r="662" ht="15.75" customHeight="1" s="218">
      <c r="M662" s="143" t="n"/>
      <c r="N662" s="143" t="n"/>
      <c r="O662" s="143" t="n"/>
      <c r="P662" s="143" t="n"/>
    </row>
    <row r="663" ht="15.75" customHeight="1" s="218">
      <c r="M663" s="143" t="n"/>
      <c r="N663" s="143" t="n"/>
      <c r="O663" s="143" t="n"/>
      <c r="P663" s="143" t="n"/>
    </row>
    <row r="664" ht="15.75" customHeight="1" s="218">
      <c r="M664" s="143" t="n"/>
      <c r="N664" s="143" t="n"/>
      <c r="O664" s="143" t="n"/>
      <c r="P664" s="143" t="n"/>
    </row>
    <row r="665" ht="15.75" customHeight="1" s="218">
      <c r="M665" s="143" t="n"/>
      <c r="N665" s="143" t="n"/>
      <c r="O665" s="143" t="n"/>
      <c r="P665" s="143" t="n"/>
    </row>
    <row r="666" ht="15.75" customHeight="1" s="218">
      <c r="M666" s="143" t="n"/>
      <c r="N666" s="143" t="n"/>
      <c r="O666" s="143" t="n"/>
      <c r="P666" s="143" t="n"/>
    </row>
    <row r="667" ht="15.75" customHeight="1" s="218">
      <c r="M667" s="143" t="n"/>
      <c r="N667" s="143" t="n"/>
      <c r="O667" s="143" t="n"/>
      <c r="P667" s="143" t="n"/>
    </row>
    <row r="668" ht="15.75" customHeight="1" s="218">
      <c r="M668" s="143" t="n"/>
      <c r="N668" s="143" t="n"/>
      <c r="O668" s="143" t="n"/>
      <c r="P668" s="143" t="n"/>
    </row>
    <row r="669" ht="15.75" customHeight="1" s="218">
      <c r="M669" s="143" t="n"/>
      <c r="N669" s="143" t="n"/>
      <c r="O669" s="143" t="n"/>
      <c r="P669" s="143" t="n"/>
    </row>
    <row r="670" ht="15.75" customHeight="1" s="218">
      <c r="M670" s="143" t="n"/>
      <c r="N670" s="143" t="n"/>
      <c r="O670" s="143" t="n"/>
      <c r="P670" s="143" t="n"/>
    </row>
    <row r="671" ht="15.75" customHeight="1" s="218">
      <c r="M671" s="143" t="n"/>
      <c r="N671" s="143" t="n"/>
      <c r="O671" s="143" t="n"/>
      <c r="P671" s="143" t="n"/>
    </row>
    <row r="672" ht="15.75" customHeight="1" s="218">
      <c r="M672" s="143" t="n"/>
      <c r="N672" s="143" t="n"/>
      <c r="O672" s="143" t="n"/>
      <c r="P672" s="143" t="n"/>
    </row>
    <row r="673" ht="15.75" customHeight="1" s="218">
      <c r="M673" s="143" t="n"/>
      <c r="N673" s="143" t="n"/>
      <c r="O673" s="143" t="n"/>
      <c r="P673" s="143" t="n"/>
    </row>
    <row r="674" ht="15.75" customHeight="1" s="218">
      <c r="M674" s="143" t="n"/>
      <c r="N674" s="143" t="n"/>
      <c r="O674" s="143" t="n"/>
      <c r="P674" s="143" t="n"/>
    </row>
    <row r="675" ht="15.75" customHeight="1" s="218">
      <c r="M675" s="143" t="n"/>
      <c r="N675" s="143" t="n"/>
      <c r="O675" s="143" t="n"/>
      <c r="P675" s="143" t="n"/>
    </row>
    <row r="676" ht="15.75" customHeight="1" s="218">
      <c r="M676" s="143" t="n"/>
      <c r="N676" s="143" t="n"/>
      <c r="O676" s="143" t="n"/>
      <c r="P676" s="143" t="n"/>
    </row>
    <row r="677" ht="15.75" customHeight="1" s="218">
      <c r="M677" s="143" t="n"/>
      <c r="N677" s="143" t="n"/>
      <c r="O677" s="143" t="n"/>
      <c r="P677" s="143" t="n"/>
    </row>
    <row r="678" ht="15.75" customHeight="1" s="218">
      <c r="M678" s="143" t="n"/>
      <c r="N678" s="143" t="n"/>
      <c r="O678" s="143" t="n"/>
      <c r="P678" s="143" t="n"/>
    </row>
    <row r="679" ht="15.75" customHeight="1" s="218">
      <c r="M679" s="143" t="n"/>
      <c r="N679" s="143" t="n"/>
      <c r="O679" s="143" t="n"/>
      <c r="P679" s="143" t="n"/>
    </row>
    <row r="680" ht="15.75" customHeight="1" s="218">
      <c r="M680" s="143" t="n"/>
      <c r="N680" s="143" t="n"/>
      <c r="O680" s="143" t="n"/>
      <c r="P680" s="143" t="n"/>
    </row>
    <row r="681" ht="15.75" customHeight="1" s="218">
      <c r="M681" s="143" t="n"/>
      <c r="N681" s="143" t="n"/>
      <c r="O681" s="143" t="n"/>
      <c r="P681" s="143" t="n"/>
    </row>
    <row r="682" ht="15.75" customHeight="1" s="218">
      <c r="M682" s="143" t="n"/>
      <c r="N682" s="143" t="n"/>
      <c r="O682" s="143" t="n"/>
      <c r="P682" s="143" t="n"/>
    </row>
    <row r="683" ht="15.75" customHeight="1" s="218">
      <c r="M683" s="143" t="n"/>
      <c r="N683" s="143" t="n"/>
      <c r="O683" s="143" t="n"/>
      <c r="P683" s="143" t="n"/>
    </row>
    <row r="684" ht="15.75" customHeight="1" s="218">
      <c r="M684" s="143" t="n"/>
      <c r="N684" s="143" t="n"/>
      <c r="O684" s="143" t="n"/>
      <c r="P684" s="143" t="n"/>
    </row>
    <row r="685" ht="15.75" customHeight="1" s="218">
      <c r="M685" s="143" t="n"/>
      <c r="N685" s="143" t="n"/>
      <c r="O685" s="143" t="n"/>
      <c r="P685" s="143" t="n"/>
    </row>
    <row r="686" ht="15.75" customHeight="1" s="218">
      <c r="M686" s="143" t="n"/>
      <c r="N686" s="143" t="n"/>
      <c r="O686" s="143" t="n"/>
      <c r="P686" s="143" t="n"/>
    </row>
    <row r="687" ht="15.75" customHeight="1" s="218">
      <c r="M687" s="143" t="n"/>
      <c r="N687" s="143" t="n"/>
      <c r="O687" s="143" t="n"/>
      <c r="P687" s="143" t="n"/>
    </row>
    <row r="688" ht="15.75" customHeight="1" s="218">
      <c r="M688" s="143" t="n"/>
      <c r="N688" s="143" t="n"/>
      <c r="O688" s="143" t="n"/>
      <c r="P688" s="143" t="n"/>
    </row>
    <row r="689" ht="15.75" customHeight="1" s="218">
      <c r="M689" s="143" t="n"/>
      <c r="N689" s="143" t="n"/>
      <c r="O689" s="143" t="n"/>
      <c r="P689" s="143" t="n"/>
    </row>
    <row r="690" ht="15.75" customHeight="1" s="218">
      <c r="M690" s="143" t="n"/>
      <c r="N690" s="143" t="n"/>
      <c r="O690" s="143" t="n"/>
      <c r="P690" s="143" t="n"/>
    </row>
    <row r="691" ht="15.75" customHeight="1" s="218">
      <c r="M691" s="143" t="n"/>
      <c r="N691" s="143" t="n"/>
      <c r="O691" s="143" t="n"/>
      <c r="P691" s="143" t="n"/>
    </row>
    <row r="692" ht="15.75" customHeight="1" s="218">
      <c r="M692" s="143" t="n"/>
      <c r="N692" s="143" t="n"/>
      <c r="O692" s="143" t="n"/>
      <c r="P692" s="143" t="n"/>
    </row>
    <row r="693" ht="15.75" customHeight="1" s="218">
      <c r="M693" s="143" t="n"/>
      <c r="N693" s="143" t="n"/>
      <c r="O693" s="143" t="n"/>
      <c r="P693" s="143" t="n"/>
    </row>
    <row r="694" ht="15.75" customHeight="1" s="218">
      <c r="M694" s="143" t="n"/>
      <c r="N694" s="143" t="n"/>
      <c r="O694" s="143" t="n"/>
      <c r="P694" s="143" t="n"/>
    </row>
    <row r="695" ht="15.75" customHeight="1" s="218">
      <c r="M695" s="143" t="n"/>
      <c r="N695" s="143" t="n"/>
      <c r="O695" s="143" t="n"/>
      <c r="P695" s="143" t="n"/>
    </row>
    <row r="696" ht="15.75" customHeight="1" s="218">
      <c r="M696" s="143" t="n"/>
      <c r="N696" s="143" t="n"/>
      <c r="O696" s="143" t="n"/>
      <c r="P696" s="143" t="n"/>
    </row>
    <row r="697" ht="15.75" customHeight="1" s="218">
      <c r="M697" s="143" t="n"/>
      <c r="N697" s="143" t="n"/>
      <c r="O697" s="143" t="n"/>
      <c r="P697" s="143" t="n"/>
    </row>
    <row r="698" ht="15.75" customHeight="1" s="218">
      <c r="M698" s="143" t="n"/>
      <c r="N698" s="143" t="n"/>
      <c r="O698" s="143" t="n"/>
      <c r="P698" s="143" t="n"/>
    </row>
    <row r="699" ht="15.75" customHeight="1" s="218">
      <c r="M699" s="143" t="n"/>
      <c r="N699" s="143" t="n"/>
      <c r="O699" s="143" t="n"/>
      <c r="P699" s="143" t="n"/>
    </row>
    <row r="700" ht="15.75" customHeight="1" s="218">
      <c r="M700" s="143" t="n"/>
      <c r="N700" s="143" t="n"/>
      <c r="O700" s="143" t="n"/>
      <c r="P700" s="143" t="n"/>
    </row>
    <row r="701" ht="15.75" customHeight="1" s="218">
      <c r="M701" s="143" t="n"/>
      <c r="N701" s="143" t="n"/>
      <c r="O701" s="143" t="n"/>
      <c r="P701" s="143" t="n"/>
    </row>
    <row r="702" ht="15.75" customHeight="1" s="218">
      <c r="M702" s="143" t="n"/>
      <c r="N702" s="143" t="n"/>
      <c r="O702" s="143" t="n"/>
      <c r="P702" s="143" t="n"/>
    </row>
    <row r="703" ht="15.75" customHeight="1" s="218">
      <c r="M703" s="143" t="n"/>
      <c r="N703" s="143" t="n"/>
      <c r="O703" s="143" t="n"/>
      <c r="P703" s="143" t="n"/>
    </row>
    <row r="704" ht="15.75" customHeight="1" s="218">
      <c r="M704" s="143" t="n"/>
      <c r="N704" s="143" t="n"/>
      <c r="O704" s="143" t="n"/>
      <c r="P704" s="143" t="n"/>
    </row>
    <row r="705" ht="15.75" customHeight="1" s="218">
      <c r="M705" s="143" t="n"/>
      <c r="N705" s="143" t="n"/>
      <c r="O705" s="143" t="n"/>
      <c r="P705" s="143" t="n"/>
    </row>
    <row r="706" ht="15.75" customHeight="1" s="218">
      <c r="M706" s="143" t="n"/>
      <c r="N706" s="143" t="n"/>
      <c r="O706" s="143" t="n"/>
      <c r="P706" s="143" t="n"/>
    </row>
    <row r="707" ht="15.75" customHeight="1" s="218">
      <c r="M707" s="143" t="n"/>
      <c r="N707" s="143" t="n"/>
      <c r="O707" s="143" t="n"/>
      <c r="P707" s="143" t="n"/>
    </row>
    <row r="708" ht="15.75" customHeight="1" s="218">
      <c r="M708" s="143" t="n"/>
      <c r="N708" s="143" t="n"/>
      <c r="O708" s="143" t="n"/>
      <c r="P708" s="143" t="n"/>
    </row>
    <row r="709" ht="15.75" customHeight="1" s="218">
      <c r="M709" s="143" t="n"/>
      <c r="N709" s="143" t="n"/>
      <c r="O709" s="143" t="n"/>
      <c r="P709" s="143" t="n"/>
    </row>
    <row r="710" ht="15.75" customHeight="1" s="218">
      <c r="M710" s="143" t="n"/>
      <c r="N710" s="143" t="n"/>
      <c r="O710" s="143" t="n"/>
      <c r="P710" s="143" t="n"/>
    </row>
    <row r="711" ht="15.75" customHeight="1" s="218">
      <c r="M711" s="143" t="n"/>
      <c r="N711" s="143" t="n"/>
      <c r="O711" s="143" t="n"/>
      <c r="P711" s="143" t="n"/>
    </row>
    <row r="712" ht="15.75" customHeight="1" s="218">
      <c r="M712" s="143" t="n"/>
      <c r="N712" s="143" t="n"/>
      <c r="O712" s="143" t="n"/>
      <c r="P712" s="143" t="n"/>
    </row>
    <row r="713" ht="15.75" customHeight="1" s="218">
      <c r="M713" s="143" t="n"/>
      <c r="N713" s="143" t="n"/>
      <c r="O713" s="143" t="n"/>
      <c r="P713" s="143" t="n"/>
    </row>
    <row r="714" ht="15.75" customHeight="1" s="218">
      <c r="M714" s="143" t="n"/>
      <c r="N714" s="143" t="n"/>
      <c r="O714" s="143" t="n"/>
      <c r="P714" s="143" t="n"/>
    </row>
    <row r="715" ht="15.75" customHeight="1" s="218">
      <c r="M715" s="143" t="n"/>
      <c r="N715" s="143" t="n"/>
      <c r="O715" s="143" t="n"/>
      <c r="P715" s="143" t="n"/>
    </row>
    <row r="716" ht="15.75" customHeight="1" s="218">
      <c r="M716" s="143" t="n"/>
      <c r="N716" s="143" t="n"/>
      <c r="O716" s="143" t="n"/>
      <c r="P716" s="143" t="n"/>
    </row>
    <row r="717" ht="15.75" customHeight="1" s="218">
      <c r="M717" s="143" t="n"/>
      <c r="N717" s="143" t="n"/>
      <c r="O717" s="143" t="n"/>
      <c r="P717" s="143" t="n"/>
    </row>
    <row r="718" ht="15.75" customHeight="1" s="218">
      <c r="M718" s="143" t="n"/>
      <c r="N718" s="143" t="n"/>
      <c r="O718" s="143" t="n"/>
      <c r="P718" s="143" t="n"/>
    </row>
    <row r="719" ht="15.75" customHeight="1" s="218">
      <c r="M719" s="143" t="n"/>
      <c r="N719" s="143" t="n"/>
      <c r="O719" s="143" t="n"/>
      <c r="P719" s="143" t="n"/>
    </row>
    <row r="720" ht="15.75" customHeight="1" s="218">
      <c r="M720" s="143" t="n"/>
      <c r="N720" s="143" t="n"/>
      <c r="O720" s="143" t="n"/>
      <c r="P720" s="143" t="n"/>
    </row>
    <row r="721" ht="15.75" customHeight="1" s="218">
      <c r="M721" s="143" t="n"/>
      <c r="N721" s="143" t="n"/>
      <c r="O721" s="143" t="n"/>
      <c r="P721" s="143" t="n"/>
    </row>
    <row r="722" ht="15.75" customHeight="1" s="218">
      <c r="M722" s="143" t="n"/>
      <c r="N722" s="143" t="n"/>
      <c r="O722" s="143" t="n"/>
      <c r="P722" s="143" t="n"/>
    </row>
    <row r="723" ht="15.75" customHeight="1" s="218">
      <c r="M723" s="143" t="n"/>
      <c r="N723" s="143" t="n"/>
      <c r="O723" s="143" t="n"/>
      <c r="P723" s="143" t="n"/>
    </row>
    <row r="724" ht="15.75" customHeight="1" s="218">
      <c r="M724" s="143" t="n"/>
      <c r="N724" s="143" t="n"/>
      <c r="O724" s="143" t="n"/>
      <c r="P724" s="143" t="n"/>
    </row>
    <row r="725" ht="15.75" customHeight="1" s="218">
      <c r="M725" s="143" t="n"/>
      <c r="N725" s="143" t="n"/>
      <c r="O725" s="143" t="n"/>
      <c r="P725" s="143" t="n"/>
    </row>
    <row r="726" ht="15.75" customHeight="1" s="218">
      <c r="M726" s="143" t="n"/>
      <c r="N726" s="143" t="n"/>
      <c r="O726" s="143" t="n"/>
      <c r="P726" s="143" t="n"/>
    </row>
    <row r="727" ht="15.75" customHeight="1" s="218">
      <c r="M727" s="143" t="n"/>
      <c r="N727" s="143" t="n"/>
      <c r="O727" s="143" t="n"/>
      <c r="P727" s="143" t="n"/>
    </row>
    <row r="728" ht="15.75" customHeight="1" s="218">
      <c r="M728" s="143" t="n"/>
      <c r="N728" s="143" t="n"/>
      <c r="O728" s="143" t="n"/>
      <c r="P728" s="143" t="n"/>
    </row>
    <row r="729" ht="15.75" customHeight="1" s="218">
      <c r="M729" s="143" t="n"/>
      <c r="N729" s="143" t="n"/>
      <c r="O729" s="143" t="n"/>
      <c r="P729" s="143" t="n"/>
    </row>
    <row r="730" ht="15.75" customHeight="1" s="218">
      <c r="M730" s="143" t="n"/>
      <c r="N730" s="143" t="n"/>
      <c r="O730" s="143" t="n"/>
      <c r="P730" s="143" t="n"/>
    </row>
    <row r="731" ht="15.75" customHeight="1" s="218">
      <c r="M731" s="143" t="n"/>
      <c r="N731" s="143" t="n"/>
      <c r="O731" s="143" t="n"/>
      <c r="P731" s="143" t="n"/>
    </row>
    <row r="732" ht="15.75" customHeight="1" s="218">
      <c r="M732" s="143" t="n"/>
      <c r="N732" s="143" t="n"/>
      <c r="O732" s="143" t="n"/>
      <c r="P732" s="143" t="n"/>
    </row>
    <row r="733" ht="15.75" customHeight="1" s="218">
      <c r="M733" s="143" t="n"/>
      <c r="N733" s="143" t="n"/>
      <c r="O733" s="143" t="n"/>
      <c r="P733" s="143" t="n"/>
    </row>
    <row r="734" ht="15.75" customHeight="1" s="218">
      <c r="M734" s="143" t="n"/>
      <c r="N734" s="143" t="n"/>
      <c r="O734" s="143" t="n"/>
      <c r="P734" s="143" t="n"/>
    </row>
    <row r="735" ht="15.75" customHeight="1" s="218">
      <c r="M735" s="143" t="n"/>
      <c r="N735" s="143" t="n"/>
      <c r="O735" s="143" t="n"/>
      <c r="P735" s="143" t="n"/>
    </row>
    <row r="736" ht="15.75" customHeight="1" s="218">
      <c r="M736" s="143" t="n"/>
      <c r="N736" s="143" t="n"/>
      <c r="O736" s="143" t="n"/>
      <c r="P736" s="143" t="n"/>
    </row>
    <row r="737" ht="15.75" customHeight="1" s="218">
      <c r="M737" s="143" t="n"/>
      <c r="N737" s="143" t="n"/>
      <c r="O737" s="143" t="n"/>
      <c r="P737" s="143" t="n"/>
    </row>
    <row r="738" ht="15.75" customHeight="1" s="218">
      <c r="M738" s="143" t="n"/>
      <c r="N738" s="143" t="n"/>
      <c r="O738" s="143" t="n"/>
      <c r="P738" s="143" t="n"/>
    </row>
    <row r="739" ht="15.75" customHeight="1" s="218">
      <c r="M739" s="143" t="n"/>
      <c r="N739" s="143" t="n"/>
      <c r="O739" s="143" t="n"/>
      <c r="P739" s="143" t="n"/>
    </row>
    <row r="740" ht="15.75" customHeight="1" s="218">
      <c r="M740" s="143" t="n"/>
      <c r="N740" s="143" t="n"/>
      <c r="O740" s="143" t="n"/>
      <c r="P740" s="143" t="n"/>
    </row>
    <row r="741" ht="15.75" customHeight="1" s="218">
      <c r="M741" s="143" t="n"/>
      <c r="N741" s="143" t="n"/>
      <c r="O741" s="143" t="n"/>
      <c r="P741" s="143" t="n"/>
    </row>
    <row r="742" ht="15.75" customHeight="1" s="218">
      <c r="M742" s="143" t="n"/>
      <c r="N742" s="143" t="n"/>
      <c r="O742" s="143" t="n"/>
      <c r="P742" s="143" t="n"/>
    </row>
    <row r="743" ht="15.75" customHeight="1" s="218">
      <c r="M743" s="143" t="n"/>
      <c r="N743" s="143" t="n"/>
      <c r="O743" s="143" t="n"/>
      <c r="P743" s="143" t="n"/>
    </row>
    <row r="744" ht="15.75" customHeight="1" s="218">
      <c r="M744" s="143" t="n"/>
      <c r="N744" s="143" t="n"/>
      <c r="O744" s="143" t="n"/>
      <c r="P744" s="143" t="n"/>
    </row>
    <row r="745" ht="15.75" customHeight="1" s="218">
      <c r="M745" s="143" t="n"/>
      <c r="N745" s="143" t="n"/>
      <c r="O745" s="143" t="n"/>
      <c r="P745" s="143" t="n"/>
    </row>
    <row r="746" ht="15.75" customHeight="1" s="218">
      <c r="M746" s="143" t="n"/>
      <c r="N746" s="143" t="n"/>
      <c r="O746" s="143" t="n"/>
      <c r="P746" s="143" t="n"/>
    </row>
    <row r="747" ht="15.75" customHeight="1" s="218">
      <c r="M747" s="143" t="n"/>
      <c r="N747" s="143" t="n"/>
      <c r="O747" s="143" t="n"/>
      <c r="P747" s="143" t="n"/>
    </row>
    <row r="748" ht="15.75" customHeight="1" s="218">
      <c r="M748" s="143" t="n"/>
      <c r="N748" s="143" t="n"/>
      <c r="O748" s="143" t="n"/>
      <c r="P748" s="143" t="n"/>
    </row>
    <row r="749" ht="15.75" customHeight="1" s="218">
      <c r="M749" s="143" t="n"/>
      <c r="N749" s="143" t="n"/>
      <c r="O749" s="143" t="n"/>
      <c r="P749" s="143" t="n"/>
    </row>
    <row r="750" ht="15.75" customHeight="1" s="218">
      <c r="M750" s="143" t="n"/>
      <c r="N750" s="143" t="n"/>
      <c r="O750" s="143" t="n"/>
      <c r="P750" s="143" t="n"/>
    </row>
    <row r="751" ht="15.75" customHeight="1" s="218">
      <c r="M751" s="143" t="n"/>
      <c r="N751" s="143" t="n"/>
      <c r="O751" s="143" t="n"/>
      <c r="P751" s="143" t="n"/>
    </row>
    <row r="752" ht="15.75" customHeight="1" s="218">
      <c r="M752" s="143" t="n"/>
      <c r="N752" s="143" t="n"/>
      <c r="O752" s="143" t="n"/>
      <c r="P752" s="143" t="n"/>
    </row>
    <row r="753" ht="15.75" customHeight="1" s="218">
      <c r="M753" s="143" t="n"/>
      <c r="N753" s="143" t="n"/>
      <c r="O753" s="143" t="n"/>
      <c r="P753" s="143" t="n"/>
    </row>
    <row r="754" ht="15.75" customHeight="1" s="218">
      <c r="M754" s="143" t="n"/>
      <c r="N754" s="143" t="n"/>
      <c r="O754" s="143" t="n"/>
      <c r="P754" s="143" t="n"/>
    </row>
    <row r="755" ht="15.75" customHeight="1" s="218">
      <c r="M755" s="143" t="n"/>
      <c r="N755" s="143" t="n"/>
      <c r="O755" s="143" t="n"/>
      <c r="P755" s="143" t="n"/>
    </row>
    <row r="756" ht="15.75" customHeight="1" s="218">
      <c r="M756" s="143" t="n"/>
      <c r="N756" s="143" t="n"/>
      <c r="O756" s="143" t="n"/>
      <c r="P756" s="143" t="n"/>
    </row>
    <row r="757" ht="15.75" customHeight="1" s="218">
      <c r="M757" s="143" t="n"/>
      <c r="N757" s="143" t="n"/>
      <c r="O757" s="143" t="n"/>
      <c r="P757" s="143" t="n"/>
    </row>
    <row r="758" ht="15.75" customHeight="1" s="218">
      <c r="M758" s="143" t="n"/>
      <c r="N758" s="143" t="n"/>
      <c r="O758" s="143" t="n"/>
      <c r="P758" s="143" t="n"/>
    </row>
    <row r="759" ht="15.75" customHeight="1" s="218">
      <c r="M759" s="143" t="n"/>
      <c r="N759" s="143" t="n"/>
      <c r="O759" s="143" t="n"/>
      <c r="P759" s="143" t="n"/>
    </row>
    <row r="760" ht="15.75" customHeight="1" s="218">
      <c r="M760" s="143" t="n"/>
      <c r="N760" s="143" t="n"/>
      <c r="O760" s="143" t="n"/>
      <c r="P760" s="143" t="n"/>
    </row>
    <row r="761" ht="15.75" customHeight="1" s="218">
      <c r="M761" s="143" t="n"/>
      <c r="N761" s="143" t="n"/>
      <c r="O761" s="143" t="n"/>
      <c r="P761" s="143" t="n"/>
    </row>
    <row r="762" ht="15.75" customHeight="1" s="218">
      <c r="M762" s="143" t="n"/>
      <c r="N762" s="143" t="n"/>
      <c r="O762" s="143" t="n"/>
      <c r="P762" s="143" t="n"/>
    </row>
    <row r="763" ht="15.75" customHeight="1" s="218">
      <c r="M763" s="143" t="n"/>
      <c r="N763" s="143" t="n"/>
      <c r="O763" s="143" t="n"/>
      <c r="P763" s="143" t="n"/>
    </row>
    <row r="764" ht="15.75" customHeight="1" s="218">
      <c r="M764" s="143" t="n"/>
      <c r="N764" s="143" t="n"/>
      <c r="O764" s="143" t="n"/>
      <c r="P764" s="143" t="n"/>
    </row>
    <row r="765" ht="15.75" customHeight="1" s="218">
      <c r="M765" s="143" t="n"/>
      <c r="N765" s="143" t="n"/>
      <c r="O765" s="143" t="n"/>
      <c r="P765" s="143" t="n"/>
    </row>
    <row r="766" ht="15.75" customHeight="1" s="218">
      <c r="M766" s="143" t="n"/>
      <c r="N766" s="143" t="n"/>
      <c r="O766" s="143" t="n"/>
      <c r="P766" s="143" t="n"/>
    </row>
    <row r="767" ht="15.75" customHeight="1" s="218">
      <c r="M767" s="143" t="n"/>
      <c r="N767" s="143" t="n"/>
      <c r="O767" s="143" t="n"/>
      <c r="P767" s="143" t="n"/>
    </row>
    <row r="768" ht="15.75" customHeight="1" s="218">
      <c r="M768" s="143" t="n"/>
      <c r="N768" s="143" t="n"/>
      <c r="O768" s="143" t="n"/>
      <c r="P768" s="143" t="n"/>
    </row>
    <row r="769" ht="15.75" customHeight="1" s="218">
      <c r="M769" s="143" t="n"/>
      <c r="N769" s="143" t="n"/>
      <c r="O769" s="143" t="n"/>
      <c r="P769" s="143" t="n"/>
    </row>
    <row r="770" ht="15.75" customHeight="1" s="218">
      <c r="M770" s="143" t="n"/>
      <c r="N770" s="143" t="n"/>
      <c r="O770" s="143" t="n"/>
      <c r="P770" s="143" t="n"/>
    </row>
    <row r="771" ht="15.75" customHeight="1" s="218">
      <c r="M771" s="143" t="n"/>
      <c r="N771" s="143" t="n"/>
      <c r="O771" s="143" t="n"/>
      <c r="P771" s="143" t="n"/>
    </row>
    <row r="772" ht="15.75" customHeight="1" s="218">
      <c r="M772" s="143" t="n"/>
      <c r="N772" s="143" t="n"/>
      <c r="O772" s="143" t="n"/>
      <c r="P772" s="143" t="n"/>
    </row>
    <row r="773" ht="15.75" customHeight="1" s="218">
      <c r="M773" s="143" t="n"/>
      <c r="N773" s="143" t="n"/>
      <c r="O773" s="143" t="n"/>
      <c r="P773" s="143" t="n"/>
    </row>
    <row r="774" ht="15.75" customHeight="1" s="218">
      <c r="M774" s="143" t="n"/>
      <c r="N774" s="143" t="n"/>
      <c r="O774" s="143" t="n"/>
      <c r="P774" s="143" t="n"/>
    </row>
    <row r="775" ht="15.75" customHeight="1" s="218">
      <c r="M775" s="143" t="n"/>
      <c r="N775" s="143" t="n"/>
      <c r="O775" s="143" t="n"/>
      <c r="P775" s="143" t="n"/>
    </row>
    <row r="776" ht="15.75" customHeight="1" s="218">
      <c r="M776" s="143" t="n"/>
      <c r="N776" s="143" t="n"/>
      <c r="O776" s="143" t="n"/>
      <c r="P776" s="143" t="n"/>
    </row>
    <row r="777" ht="15.75" customHeight="1" s="218">
      <c r="M777" s="143" t="n"/>
      <c r="N777" s="143" t="n"/>
      <c r="O777" s="143" t="n"/>
      <c r="P777" s="143" t="n"/>
    </row>
    <row r="778" ht="15.75" customHeight="1" s="218">
      <c r="M778" s="143" t="n"/>
      <c r="N778" s="143" t="n"/>
      <c r="O778" s="143" t="n"/>
      <c r="P778" s="143" t="n"/>
    </row>
    <row r="779" ht="15.75" customHeight="1" s="218">
      <c r="M779" s="143" t="n"/>
      <c r="N779" s="143" t="n"/>
      <c r="O779" s="143" t="n"/>
      <c r="P779" s="143" t="n"/>
    </row>
    <row r="780" ht="15.75" customHeight="1" s="218">
      <c r="M780" s="143" t="n"/>
      <c r="N780" s="143" t="n"/>
      <c r="O780" s="143" t="n"/>
      <c r="P780" s="143" t="n"/>
    </row>
    <row r="781" ht="15.75" customHeight="1" s="218">
      <c r="M781" s="143" t="n"/>
      <c r="N781" s="143" t="n"/>
      <c r="O781" s="143" t="n"/>
      <c r="P781" s="143" t="n"/>
    </row>
    <row r="782" ht="15.75" customHeight="1" s="218">
      <c r="M782" s="143" t="n"/>
      <c r="N782" s="143" t="n"/>
      <c r="O782" s="143" t="n"/>
      <c r="P782" s="143" t="n"/>
    </row>
    <row r="783" ht="15.75" customHeight="1" s="218">
      <c r="M783" s="143" t="n"/>
      <c r="N783" s="143" t="n"/>
      <c r="O783" s="143" t="n"/>
      <c r="P783" s="143" t="n"/>
    </row>
    <row r="784" ht="15.75" customHeight="1" s="218">
      <c r="M784" s="143" t="n"/>
      <c r="N784" s="143" t="n"/>
      <c r="O784" s="143" t="n"/>
      <c r="P784" s="143" t="n"/>
    </row>
    <row r="785" ht="15.75" customHeight="1" s="218">
      <c r="M785" s="143" t="n"/>
      <c r="N785" s="143" t="n"/>
      <c r="O785" s="143" t="n"/>
      <c r="P785" s="143" t="n"/>
    </row>
    <row r="786" ht="15.75" customHeight="1" s="218">
      <c r="M786" s="143" t="n"/>
      <c r="N786" s="143" t="n"/>
      <c r="O786" s="143" t="n"/>
      <c r="P786" s="143" t="n"/>
    </row>
    <row r="787" ht="15.75" customHeight="1" s="218">
      <c r="M787" s="143" t="n"/>
      <c r="N787" s="143" t="n"/>
      <c r="O787" s="143" t="n"/>
      <c r="P787" s="143" t="n"/>
    </row>
    <row r="788" ht="15.75" customHeight="1" s="218">
      <c r="M788" s="143" t="n"/>
      <c r="N788" s="143" t="n"/>
      <c r="O788" s="143" t="n"/>
      <c r="P788" s="143" t="n"/>
    </row>
    <row r="789" ht="15.75" customHeight="1" s="218">
      <c r="M789" s="143" t="n"/>
      <c r="N789" s="143" t="n"/>
      <c r="O789" s="143" t="n"/>
      <c r="P789" s="143" t="n"/>
    </row>
    <row r="790" ht="15.75" customHeight="1" s="218">
      <c r="M790" s="143" t="n"/>
      <c r="N790" s="143" t="n"/>
      <c r="O790" s="143" t="n"/>
      <c r="P790" s="143" t="n"/>
    </row>
    <row r="791" ht="15.75" customHeight="1" s="218">
      <c r="M791" s="143" t="n"/>
      <c r="N791" s="143" t="n"/>
      <c r="O791" s="143" t="n"/>
      <c r="P791" s="143" t="n"/>
    </row>
    <row r="792" ht="15.75" customHeight="1" s="218">
      <c r="M792" s="143" t="n"/>
      <c r="N792" s="143" t="n"/>
      <c r="O792" s="143" t="n"/>
      <c r="P792" s="143" t="n"/>
    </row>
    <row r="793" ht="15.75" customHeight="1" s="218">
      <c r="M793" s="143" t="n"/>
      <c r="N793" s="143" t="n"/>
      <c r="O793" s="143" t="n"/>
      <c r="P793" s="143" t="n"/>
    </row>
    <row r="794" ht="15.75" customHeight="1" s="218">
      <c r="M794" s="143" t="n"/>
      <c r="N794" s="143" t="n"/>
      <c r="O794" s="143" t="n"/>
      <c r="P794" s="143" t="n"/>
    </row>
    <row r="795" ht="15.75" customHeight="1" s="218">
      <c r="M795" s="143" t="n"/>
      <c r="N795" s="143" t="n"/>
      <c r="O795" s="143" t="n"/>
      <c r="P795" s="143" t="n"/>
    </row>
    <row r="796" ht="15.75" customHeight="1" s="218">
      <c r="M796" s="143" t="n"/>
      <c r="N796" s="143" t="n"/>
      <c r="O796" s="143" t="n"/>
      <c r="P796" s="143" t="n"/>
    </row>
    <row r="797" ht="15.75" customHeight="1" s="218">
      <c r="M797" s="143" t="n"/>
      <c r="N797" s="143" t="n"/>
      <c r="O797" s="143" t="n"/>
      <c r="P797" s="143" t="n"/>
    </row>
    <row r="798" ht="15.75" customHeight="1" s="218">
      <c r="M798" s="143" t="n"/>
      <c r="N798" s="143" t="n"/>
      <c r="O798" s="143" t="n"/>
      <c r="P798" s="143" t="n"/>
    </row>
    <row r="799" ht="15.75" customHeight="1" s="218">
      <c r="M799" s="143" t="n"/>
      <c r="N799" s="143" t="n"/>
      <c r="O799" s="143" t="n"/>
      <c r="P799" s="143" t="n"/>
    </row>
    <row r="800" ht="15.75" customHeight="1" s="218">
      <c r="M800" s="143" t="n"/>
      <c r="N800" s="143" t="n"/>
      <c r="O800" s="143" t="n"/>
      <c r="P800" s="143" t="n"/>
    </row>
    <row r="801" ht="15.75" customHeight="1" s="218">
      <c r="M801" s="143" t="n"/>
      <c r="N801" s="143" t="n"/>
      <c r="O801" s="143" t="n"/>
      <c r="P801" s="143" t="n"/>
    </row>
    <row r="802" ht="15.75" customHeight="1" s="218">
      <c r="M802" s="143" t="n"/>
      <c r="N802" s="143" t="n"/>
      <c r="O802" s="143" t="n"/>
      <c r="P802" s="143" t="n"/>
    </row>
    <row r="803" ht="15.75" customHeight="1" s="218">
      <c r="M803" s="143" t="n"/>
      <c r="N803" s="143" t="n"/>
      <c r="O803" s="143" t="n"/>
      <c r="P803" s="143" t="n"/>
    </row>
    <row r="804" ht="15.75" customHeight="1" s="218">
      <c r="M804" s="143" t="n"/>
      <c r="N804" s="143" t="n"/>
      <c r="O804" s="143" t="n"/>
      <c r="P804" s="143" t="n"/>
    </row>
    <row r="805" ht="15.75" customHeight="1" s="218">
      <c r="M805" s="143" t="n"/>
      <c r="N805" s="143" t="n"/>
      <c r="O805" s="143" t="n"/>
      <c r="P805" s="143" t="n"/>
    </row>
    <row r="806" ht="15.75" customHeight="1" s="218">
      <c r="M806" s="143" t="n"/>
      <c r="N806" s="143" t="n"/>
      <c r="O806" s="143" t="n"/>
      <c r="P806" s="143" t="n"/>
    </row>
    <row r="807" ht="15.75" customHeight="1" s="218">
      <c r="M807" s="143" t="n"/>
      <c r="N807" s="143" t="n"/>
      <c r="O807" s="143" t="n"/>
      <c r="P807" s="143" t="n"/>
    </row>
    <row r="808" ht="15.75" customHeight="1" s="218">
      <c r="M808" s="143" t="n"/>
      <c r="N808" s="143" t="n"/>
      <c r="O808" s="143" t="n"/>
      <c r="P808" s="143" t="n"/>
    </row>
    <row r="809" ht="15.75" customHeight="1" s="218">
      <c r="M809" s="143" t="n"/>
      <c r="N809" s="143" t="n"/>
      <c r="O809" s="143" t="n"/>
      <c r="P809" s="143" t="n"/>
    </row>
    <row r="810" ht="15.75" customHeight="1" s="218">
      <c r="M810" s="143" t="n"/>
      <c r="N810" s="143" t="n"/>
      <c r="O810" s="143" t="n"/>
      <c r="P810" s="143" t="n"/>
    </row>
    <row r="811" ht="15.75" customHeight="1" s="218">
      <c r="M811" s="143" t="n"/>
      <c r="N811" s="143" t="n"/>
      <c r="O811" s="143" t="n"/>
      <c r="P811" s="143" t="n"/>
    </row>
    <row r="812" ht="15.75" customHeight="1" s="218">
      <c r="M812" s="143" t="n"/>
      <c r="N812" s="143" t="n"/>
      <c r="O812" s="143" t="n"/>
      <c r="P812" s="143" t="n"/>
    </row>
    <row r="813" ht="15.75" customHeight="1" s="218">
      <c r="M813" s="143" t="n"/>
      <c r="N813" s="143" t="n"/>
      <c r="O813" s="143" t="n"/>
      <c r="P813" s="143" t="n"/>
    </row>
    <row r="814" ht="15.75" customHeight="1" s="218">
      <c r="M814" s="143" t="n"/>
      <c r="N814" s="143" t="n"/>
      <c r="O814" s="143" t="n"/>
      <c r="P814" s="143" t="n"/>
    </row>
    <row r="815" ht="15.75" customHeight="1" s="218">
      <c r="M815" s="143" t="n"/>
      <c r="N815" s="143" t="n"/>
      <c r="O815" s="143" t="n"/>
      <c r="P815" s="143" t="n"/>
    </row>
    <row r="816" ht="15.75" customHeight="1" s="218">
      <c r="M816" s="143" t="n"/>
      <c r="N816" s="143" t="n"/>
      <c r="O816" s="143" t="n"/>
      <c r="P816" s="143" t="n"/>
    </row>
    <row r="817" ht="15.75" customHeight="1" s="218">
      <c r="M817" s="143" t="n"/>
      <c r="N817" s="143" t="n"/>
      <c r="O817" s="143" t="n"/>
      <c r="P817" s="143" t="n"/>
    </row>
    <row r="818" ht="15.75" customHeight="1" s="218">
      <c r="M818" s="143" t="n"/>
      <c r="N818" s="143" t="n"/>
      <c r="O818" s="143" t="n"/>
      <c r="P818" s="143" t="n"/>
    </row>
    <row r="819" ht="15.75" customHeight="1" s="218">
      <c r="M819" s="143" t="n"/>
      <c r="N819" s="143" t="n"/>
      <c r="O819" s="143" t="n"/>
      <c r="P819" s="143" t="n"/>
    </row>
    <row r="820" ht="15.75" customHeight="1" s="218">
      <c r="M820" s="143" t="n"/>
      <c r="N820" s="143" t="n"/>
      <c r="O820" s="143" t="n"/>
      <c r="P820" s="143" t="n"/>
    </row>
    <row r="821" ht="15.75" customHeight="1" s="218">
      <c r="M821" s="143" t="n"/>
      <c r="N821" s="143" t="n"/>
      <c r="O821" s="143" t="n"/>
      <c r="P821" s="143" t="n"/>
    </row>
    <row r="822" ht="15.75" customHeight="1" s="218">
      <c r="M822" s="143" t="n"/>
      <c r="N822" s="143" t="n"/>
      <c r="O822" s="143" t="n"/>
      <c r="P822" s="143" t="n"/>
    </row>
    <row r="823" ht="15.75" customHeight="1" s="218">
      <c r="M823" s="143" t="n"/>
      <c r="N823" s="143" t="n"/>
      <c r="O823" s="143" t="n"/>
      <c r="P823" s="143" t="n"/>
    </row>
    <row r="824" ht="15.75" customHeight="1" s="218">
      <c r="M824" s="143" t="n"/>
      <c r="N824" s="143" t="n"/>
      <c r="O824" s="143" t="n"/>
      <c r="P824" s="143" t="n"/>
    </row>
    <row r="825" ht="15.75" customHeight="1" s="218">
      <c r="M825" s="143" t="n"/>
      <c r="N825" s="143" t="n"/>
      <c r="O825" s="143" t="n"/>
      <c r="P825" s="143" t="n"/>
    </row>
    <row r="826" ht="15.75" customHeight="1" s="218">
      <c r="M826" s="143" t="n"/>
      <c r="N826" s="143" t="n"/>
      <c r="O826" s="143" t="n"/>
      <c r="P826" s="143" t="n"/>
    </row>
    <row r="827" ht="15.75" customHeight="1" s="218">
      <c r="M827" s="143" t="n"/>
      <c r="N827" s="143" t="n"/>
      <c r="O827" s="143" t="n"/>
      <c r="P827" s="143" t="n"/>
    </row>
    <row r="828" ht="15.75" customHeight="1" s="218">
      <c r="M828" s="143" t="n"/>
      <c r="N828" s="143" t="n"/>
      <c r="O828" s="143" t="n"/>
      <c r="P828" s="143" t="n"/>
    </row>
    <row r="829" ht="15.75" customHeight="1" s="218">
      <c r="M829" s="143" t="n"/>
      <c r="N829" s="143" t="n"/>
      <c r="O829" s="143" t="n"/>
      <c r="P829" s="143" t="n"/>
    </row>
    <row r="830" ht="15.75" customHeight="1" s="218">
      <c r="M830" s="143" t="n"/>
      <c r="N830" s="143" t="n"/>
      <c r="O830" s="143" t="n"/>
      <c r="P830" s="143" t="n"/>
    </row>
    <row r="831" ht="15.75" customHeight="1" s="218">
      <c r="M831" s="143" t="n"/>
      <c r="N831" s="143" t="n"/>
      <c r="O831" s="143" t="n"/>
      <c r="P831" s="143" t="n"/>
    </row>
    <row r="832" ht="15.75" customHeight="1" s="218">
      <c r="M832" s="143" t="n"/>
      <c r="N832" s="143" t="n"/>
      <c r="O832" s="143" t="n"/>
      <c r="P832" s="143" t="n"/>
    </row>
    <row r="833" ht="15.75" customHeight="1" s="218">
      <c r="M833" s="143" t="n"/>
      <c r="N833" s="143" t="n"/>
      <c r="O833" s="143" t="n"/>
      <c r="P833" s="143" t="n"/>
    </row>
    <row r="834" ht="15.75" customHeight="1" s="218">
      <c r="M834" s="143" t="n"/>
      <c r="N834" s="143" t="n"/>
      <c r="O834" s="143" t="n"/>
      <c r="P834" s="143" t="n"/>
    </row>
    <row r="835" ht="15.75" customHeight="1" s="218">
      <c r="M835" s="143" t="n"/>
      <c r="N835" s="143" t="n"/>
      <c r="O835" s="143" t="n"/>
      <c r="P835" s="143" t="n"/>
    </row>
    <row r="836" ht="15.75" customHeight="1" s="218">
      <c r="M836" s="143" t="n"/>
      <c r="N836" s="143" t="n"/>
      <c r="O836" s="143" t="n"/>
      <c r="P836" s="143" t="n"/>
    </row>
    <row r="837" ht="15.75" customHeight="1" s="218">
      <c r="M837" s="143" t="n"/>
      <c r="N837" s="143" t="n"/>
      <c r="O837" s="143" t="n"/>
      <c r="P837" s="143" t="n"/>
    </row>
    <row r="838" ht="15.75" customHeight="1" s="218">
      <c r="M838" s="143" t="n"/>
      <c r="N838" s="143" t="n"/>
      <c r="O838" s="143" t="n"/>
      <c r="P838" s="143" t="n"/>
    </row>
    <row r="839" ht="15.75" customHeight="1" s="218">
      <c r="M839" s="143" t="n"/>
      <c r="N839" s="143" t="n"/>
      <c r="O839" s="143" t="n"/>
      <c r="P839" s="143" t="n"/>
    </row>
    <row r="840" ht="15.75" customHeight="1" s="218">
      <c r="M840" s="143" t="n"/>
      <c r="N840" s="143" t="n"/>
      <c r="O840" s="143" t="n"/>
      <c r="P840" s="143" t="n"/>
    </row>
    <row r="841" ht="15.75" customHeight="1" s="218">
      <c r="M841" s="143" t="n"/>
      <c r="N841" s="143" t="n"/>
      <c r="O841" s="143" t="n"/>
      <c r="P841" s="143" t="n"/>
    </row>
    <row r="842" ht="15.75" customHeight="1" s="218">
      <c r="M842" s="143" t="n"/>
      <c r="N842" s="143" t="n"/>
      <c r="O842" s="143" t="n"/>
      <c r="P842" s="143" t="n"/>
    </row>
    <row r="843" ht="15.75" customHeight="1" s="218">
      <c r="M843" s="143" t="n"/>
      <c r="N843" s="143" t="n"/>
      <c r="O843" s="143" t="n"/>
      <c r="P843" s="143" t="n"/>
    </row>
    <row r="844" ht="15.75" customHeight="1" s="218">
      <c r="M844" s="143" t="n"/>
      <c r="N844" s="143" t="n"/>
      <c r="O844" s="143" t="n"/>
      <c r="P844" s="143" t="n"/>
    </row>
    <row r="845" ht="15.75" customHeight="1" s="218">
      <c r="M845" s="143" t="n"/>
      <c r="N845" s="143" t="n"/>
      <c r="O845" s="143" t="n"/>
      <c r="P845" s="143" t="n"/>
    </row>
    <row r="846" ht="15.75" customHeight="1" s="218">
      <c r="M846" s="143" t="n"/>
      <c r="N846" s="143" t="n"/>
      <c r="O846" s="143" t="n"/>
      <c r="P846" s="143" t="n"/>
    </row>
    <row r="847" ht="15.75" customHeight="1" s="218">
      <c r="M847" s="143" t="n"/>
      <c r="N847" s="143" t="n"/>
      <c r="O847" s="143" t="n"/>
      <c r="P847" s="143" t="n"/>
    </row>
    <row r="848" ht="15.75" customHeight="1" s="218">
      <c r="M848" s="143" t="n"/>
      <c r="N848" s="143" t="n"/>
      <c r="O848" s="143" t="n"/>
      <c r="P848" s="143" t="n"/>
    </row>
    <row r="849" ht="15.75" customHeight="1" s="218">
      <c r="M849" s="143" t="n"/>
      <c r="N849" s="143" t="n"/>
      <c r="O849" s="143" t="n"/>
      <c r="P849" s="143" t="n"/>
    </row>
    <row r="850" ht="15.75" customHeight="1" s="218">
      <c r="M850" s="143" t="n"/>
      <c r="N850" s="143" t="n"/>
      <c r="O850" s="143" t="n"/>
      <c r="P850" s="143" t="n"/>
    </row>
    <row r="851" ht="15.75" customHeight="1" s="218">
      <c r="M851" s="143" t="n"/>
      <c r="N851" s="143" t="n"/>
      <c r="O851" s="143" t="n"/>
      <c r="P851" s="143" t="n"/>
    </row>
    <row r="852" ht="15.75" customHeight="1" s="218">
      <c r="M852" s="143" t="n"/>
      <c r="N852" s="143" t="n"/>
      <c r="O852" s="143" t="n"/>
      <c r="P852" s="143" t="n"/>
    </row>
    <row r="853" ht="15.75" customHeight="1" s="218">
      <c r="M853" s="143" t="n"/>
      <c r="N853" s="143" t="n"/>
      <c r="O853" s="143" t="n"/>
      <c r="P853" s="143" t="n"/>
    </row>
    <row r="854" ht="15.75" customHeight="1" s="218">
      <c r="M854" s="143" t="n"/>
      <c r="N854" s="143" t="n"/>
      <c r="O854" s="143" t="n"/>
      <c r="P854" s="143" t="n"/>
    </row>
    <row r="855" ht="15.75" customHeight="1" s="218">
      <c r="M855" s="143" t="n"/>
      <c r="N855" s="143" t="n"/>
      <c r="O855" s="143" t="n"/>
      <c r="P855" s="143" t="n"/>
    </row>
    <row r="856" ht="15.75" customHeight="1" s="218">
      <c r="M856" s="143" t="n"/>
      <c r="N856" s="143" t="n"/>
      <c r="O856" s="143" t="n"/>
      <c r="P856" s="143" t="n"/>
    </row>
    <row r="857" ht="15.75" customHeight="1" s="218">
      <c r="M857" s="143" t="n"/>
      <c r="N857" s="143" t="n"/>
      <c r="O857" s="143" t="n"/>
      <c r="P857" s="143" t="n"/>
    </row>
    <row r="858" ht="15.75" customHeight="1" s="218">
      <c r="M858" s="143" t="n"/>
      <c r="N858" s="143" t="n"/>
      <c r="O858" s="143" t="n"/>
      <c r="P858" s="143" t="n"/>
    </row>
    <row r="859" ht="15.75" customHeight="1" s="218">
      <c r="M859" s="143" t="n"/>
      <c r="N859" s="143" t="n"/>
      <c r="O859" s="143" t="n"/>
      <c r="P859" s="143" t="n"/>
    </row>
    <row r="860" ht="15.75" customHeight="1" s="218">
      <c r="M860" s="143" t="n"/>
      <c r="N860" s="143" t="n"/>
      <c r="O860" s="143" t="n"/>
      <c r="P860" s="143" t="n"/>
    </row>
    <row r="861" ht="15.75" customHeight="1" s="218">
      <c r="M861" s="143" t="n"/>
      <c r="N861" s="143" t="n"/>
      <c r="O861" s="143" t="n"/>
      <c r="P861" s="143" t="n"/>
    </row>
    <row r="862" ht="15.75" customHeight="1" s="218">
      <c r="M862" s="143" t="n"/>
      <c r="N862" s="143" t="n"/>
      <c r="O862" s="143" t="n"/>
      <c r="P862" s="143" t="n"/>
    </row>
    <row r="863" ht="15.75" customHeight="1" s="218">
      <c r="M863" s="143" t="n"/>
      <c r="N863" s="143" t="n"/>
      <c r="O863" s="143" t="n"/>
      <c r="P863" s="143" t="n"/>
    </row>
    <row r="864" ht="15.75" customHeight="1" s="218">
      <c r="M864" s="143" t="n"/>
      <c r="N864" s="143" t="n"/>
      <c r="O864" s="143" t="n"/>
      <c r="P864" s="143" t="n"/>
    </row>
    <row r="865" ht="15.75" customHeight="1" s="218">
      <c r="M865" s="143" t="n"/>
      <c r="N865" s="143" t="n"/>
      <c r="O865" s="143" t="n"/>
      <c r="P865" s="143" t="n"/>
    </row>
    <row r="866" ht="15.75" customHeight="1" s="218">
      <c r="M866" s="143" t="n"/>
      <c r="N866" s="143" t="n"/>
      <c r="O866" s="143" t="n"/>
      <c r="P866" s="143" t="n"/>
    </row>
    <row r="867" ht="15.75" customHeight="1" s="218">
      <c r="M867" s="143" t="n"/>
      <c r="N867" s="143" t="n"/>
      <c r="O867" s="143" t="n"/>
      <c r="P867" s="143" t="n"/>
    </row>
    <row r="868" ht="15.75" customHeight="1" s="218">
      <c r="M868" s="143" t="n"/>
      <c r="N868" s="143" t="n"/>
      <c r="O868" s="143" t="n"/>
      <c r="P868" s="143" t="n"/>
    </row>
    <row r="869" ht="15.75" customHeight="1" s="218">
      <c r="M869" s="143" t="n"/>
      <c r="N869" s="143" t="n"/>
      <c r="O869" s="143" t="n"/>
      <c r="P869" s="143" t="n"/>
    </row>
    <row r="870" ht="15.75" customHeight="1" s="218">
      <c r="M870" s="143" t="n"/>
      <c r="N870" s="143" t="n"/>
      <c r="O870" s="143" t="n"/>
      <c r="P870" s="143" t="n"/>
    </row>
    <row r="871" ht="15.75" customHeight="1" s="218">
      <c r="M871" s="143" t="n"/>
      <c r="N871" s="143" t="n"/>
      <c r="O871" s="143" t="n"/>
      <c r="P871" s="143" t="n"/>
    </row>
    <row r="872" ht="15.75" customHeight="1" s="218">
      <c r="M872" s="143" t="n"/>
      <c r="N872" s="143" t="n"/>
      <c r="O872" s="143" t="n"/>
      <c r="P872" s="143" t="n"/>
    </row>
    <row r="873" ht="15.75" customHeight="1" s="218">
      <c r="M873" s="143" t="n"/>
      <c r="N873" s="143" t="n"/>
      <c r="O873" s="143" t="n"/>
      <c r="P873" s="143" t="n"/>
    </row>
    <row r="874" ht="15.75" customHeight="1" s="218">
      <c r="M874" s="143" t="n"/>
      <c r="N874" s="143" t="n"/>
      <c r="O874" s="143" t="n"/>
      <c r="P874" s="143" t="n"/>
    </row>
    <row r="875" ht="15.75" customHeight="1" s="218">
      <c r="M875" s="143" t="n"/>
      <c r="N875" s="143" t="n"/>
      <c r="O875" s="143" t="n"/>
      <c r="P875" s="143" t="n"/>
    </row>
    <row r="876" ht="15.75" customHeight="1" s="218">
      <c r="M876" s="143" t="n"/>
      <c r="N876" s="143" t="n"/>
      <c r="O876" s="143" t="n"/>
      <c r="P876" s="143" t="n"/>
    </row>
    <row r="877" ht="15.75" customHeight="1" s="218">
      <c r="M877" s="143" t="n"/>
      <c r="N877" s="143" t="n"/>
      <c r="O877" s="143" t="n"/>
      <c r="P877" s="143" t="n"/>
    </row>
    <row r="878" ht="15.75" customHeight="1" s="218">
      <c r="M878" s="143" t="n"/>
      <c r="N878" s="143" t="n"/>
      <c r="O878" s="143" t="n"/>
      <c r="P878" s="143" t="n"/>
    </row>
    <row r="879" ht="15.75" customHeight="1" s="218">
      <c r="M879" s="143" t="n"/>
      <c r="N879" s="143" t="n"/>
      <c r="O879" s="143" t="n"/>
      <c r="P879" s="143" t="n"/>
    </row>
    <row r="880" ht="15.75" customHeight="1" s="218">
      <c r="M880" s="143" t="n"/>
      <c r="N880" s="143" t="n"/>
      <c r="O880" s="143" t="n"/>
      <c r="P880" s="143" t="n"/>
    </row>
    <row r="881" ht="15.75" customHeight="1" s="218">
      <c r="M881" s="143" t="n"/>
      <c r="N881" s="143" t="n"/>
      <c r="O881" s="143" t="n"/>
      <c r="P881" s="143" t="n"/>
    </row>
    <row r="882" ht="15.75" customHeight="1" s="218">
      <c r="M882" s="143" t="n"/>
      <c r="N882" s="143" t="n"/>
      <c r="O882" s="143" t="n"/>
      <c r="P882" s="143" t="n"/>
    </row>
    <row r="883" ht="15.75" customHeight="1" s="218">
      <c r="M883" s="143" t="n"/>
      <c r="N883" s="143" t="n"/>
      <c r="O883" s="143" t="n"/>
      <c r="P883" s="143" t="n"/>
    </row>
    <row r="884" ht="15.75" customHeight="1" s="218">
      <c r="M884" s="143" t="n"/>
      <c r="N884" s="143" t="n"/>
      <c r="O884" s="143" t="n"/>
      <c r="P884" s="143" t="n"/>
    </row>
    <row r="885" ht="15.75" customHeight="1" s="218">
      <c r="M885" s="143" t="n"/>
      <c r="N885" s="143" t="n"/>
      <c r="O885" s="143" t="n"/>
      <c r="P885" s="143" t="n"/>
    </row>
    <row r="886" ht="15.75" customHeight="1" s="218">
      <c r="M886" s="143" t="n"/>
      <c r="N886" s="143" t="n"/>
      <c r="O886" s="143" t="n"/>
      <c r="P886" s="143" t="n"/>
    </row>
    <row r="887" ht="15.75" customHeight="1" s="218">
      <c r="M887" s="143" t="n"/>
      <c r="N887" s="143" t="n"/>
      <c r="O887" s="143" t="n"/>
      <c r="P887" s="143" t="n"/>
    </row>
    <row r="888" ht="15.75" customHeight="1" s="218">
      <c r="M888" s="143" t="n"/>
      <c r="N888" s="143" t="n"/>
      <c r="O888" s="143" t="n"/>
      <c r="P888" s="143" t="n"/>
    </row>
    <row r="889" ht="15.75" customHeight="1" s="218">
      <c r="M889" s="143" t="n"/>
      <c r="N889" s="143" t="n"/>
      <c r="O889" s="143" t="n"/>
      <c r="P889" s="143" t="n"/>
    </row>
    <row r="890" ht="15.75" customHeight="1" s="218">
      <c r="M890" s="143" t="n"/>
      <c r="N890" s="143" t="n"/>
      <c r="O890" s="143" t="n"/>
      <c r="P890" s="143" t="n"/>
    </row>
    <row r="891" ht="15.75" customHeight="1" s="218">
      <c r="M891" s="143" t="n"/>
      <c r="N891" s="143" t="n"/>
      <c r="O891" s="143" t="n"/>
      <c r="P891" s="143" t="n"/>
    </row>
    <row r="892" ht="15.75" customHeight="1" s="218">
      <c r="M892" s="143" t="n"/>
      <c r="N892" s="143" t="n"/>
      <c r="O892" s="143" t="n"/>
      <c r="P892" s="143" t="n"/>
    </row>
    <row r="893" ht="15.75" customHeight="1" s="218">
      <c r="M893" s="143" t="n"/>
      <c r="N893" s="143" t="n"/>
      <c r="O893" s="143" t="n"/>
      <c r="P893" s="143" t="n"/>
    </row>
    <row r="894" ht="15.75" customHeight="1" s="218">
      <c r="M894" s="143" t="n"/>
      <c r="N894" s="143" t="n"/>
      <c r="O894" s="143" t="n"/>
      <c r="P894" s="143" t="n"/>
    </row>
    <row r="895" ht="15.75" customHeight="1" s="218">
      <c r="M895" s="143" t="n"/>
      <c r="N895" s="143" t="n"/>
      <c r="O895" s="143" t="n"/>
      <c r="P895" s="143" t="n"/>
    </row>
    <row r="896" ht="15.75" customHeight="1" s="218">
      <c r="M896" s="143" t="n"/>
      <c r="N896" s="143" t="n"/>
      <c r="O896" s="143" t="n"/>
      <c r="P896" s="143" t="n"/>
    </row>
    <row r="897" ht="15.75" customHeight="1" s="218">
      <c r="M897" s="143" t="n"/>
      <c r="N897" s="143" t="n"/>
      <c r="O897" s="143" t="n"/>
      <c r="P897" s="143" t="n"/>
    </row>
    <row r="898" ht="15.75" customHeight="1" s="218">
      <c r="M898" s="143" t="n"/>
      <c r="N898" s="143" t="n"/>
      <c r="O898" s="143" t="n"/>
      <c r="P898" s="143" t="n"/>
    </row>
    <row r="899" ht="15.75" customHeight="1" s="218">
      <c r="M899" s="143" t="n"/>
      <c r="N899" s="143" t="n"/>
      <c r="O899" s="143" t="n"/>
      <c r="P899" s="143" t="n"/>
    </row>
    <row r="900" ht="15.75" customHeight="1" s="218">
      <c r="M900" s="143" t="n"/>
      <c r="N900" s="143" t="n"/>
      <c r="O900" s="143" t="n"/>
      <c r="P900" s="143" t="n"/>
    </row>
    <row r="901" ht="15.75" customHeight="1" s="218">
      <c r="M901" s="143" t="n"/>
      <c r="N901" s="143" t="n"/>
      <c r="O901" s="143" t="n"/>
      <c r="P901" s="143" t="n"/>
    </row>
    <row r="902" ht="15.75" customHeight="1" s="218">
      <c r="M902" s="143" t="n"/>
      <c r="N902" s="143" t="n"/>
      <c r="O902" s="143" t="n"/>
      <c r="P902" s="143" t="n"/>
    </row>
    <row r="903" ht="15.75" customHeight="1" s="218">
      <c r="M903" s="143" t="n"/>
      <c r="N903" s="143" t="n"/>
      <c r="O903" s="143" t="n"/>
      <c r="P903" s="143" t="n"/>
    </row>
    <row r="904" ht="15.75" customHeight="1" s="218">
      <c r="M904" s="143" t="n"/>
      <c r="N904" s="143" t="n"/>
      <c r="O904" s="143" t="n"/>
      <c r="P904" s="143" t="n"/>
    </row>
    <row r="905" ht="15.75" customHeight="1" s="218">
      <c r="M905" s="143" t="n"/>
      <c r="N905" s="143" t="n"/>
      <c r="O905" s="143" t="n"/>
      <c r="P905" s="143" t="n"/>
    </row>
    <row r="906" ht="15.75" customHeight="1" s="218">
      <c r="M906" s="143" t="n"/>
      <c r="N906" s="143" t="n"/>
      <c r="O906" s="143" t="n"/>
      <c r="P906" s="143" t="n"/>
    </row>
    <row r="907" ht="15.75" customHeight="1" s="218">
      <c r="M907" s="143" t="n"/>
      <c r="N907" s="143" t="n"/>
      <c r="O907" s="143" t="n"/>
      <c r="P907" s="143" t="n"/>
    </row>
    <row r="908" ht="15.75" customHeight="1" s="218">
      <c r="M908" s="143" t="n"/>
      <c r="N908" s="143" t="n"/>
      <c r="O908" s="143" t="n"/>
      <c r="P908" s="143" t="n"/>
    </row>
    <row r="909" ht="15.75" customHeight="1" s="218">
      <c r="M909" s="143" t="n"/>
      <c r="N909" s="143" t="n"/>
      <c r="O909" s="143" t="n"/>
      <c r="P909" s="143" t="n"/>
    </row>
    <row r="910" ht="15.75" customHeight="1" s="218">
      <c r="M910" s="143" t="n"/>
      <c r="N910" s="143" t="n"/>
      <c r="O910" s="143" t="n"/>
      <c r="P910" s="143" t="n"/>
    </row>
    <row r="911" ht="15.75" customHeight="1" s="218">
      <c r="M911" s="143" t="n"/>
      <c r="N911" s="143" t="n"/>
      <c r="O911" s="143" t="n"/>
      <c r="P911" s="143" t="n"/>
    </row>
    <row r="912" ht="15.75" customHeight="1" s="218">
      <c r="M912" s="143" t="n"/>
      <c r="N912" s="143" t="n"/>
      <c r="O912" s="143" t="n"/>
      <c r="P912" s="143" t="n"/>
    </row>
    <row r="913" ht="15.75" customHeight="1" s="218">
      <c r="M913" s="143" t="n"/>
      <c r="N913" s="143" t="n"/>
      <c r="O913" s="143" t="n"/>
      <c r="P913" s="143" t="n"/>
    </row>
    <row r="914" ht="15.75" customHeight="1" s="218">
      <c r="M914" s="143" t="n"/>
      <c r="N914" s="143" t="n"/>
      <c r="O914" s="143" t="n"/>
      <c r="P914" s="143" t="n"/>
    </row>
    <row r="915" ht="15.75" customHeight="1" s="218">
      <c r="M915" s="143" t="n"/>
      <c r="N915" s="143" t="n"/>
      <c r="O915" s="143" t="n"/>
      <c r="P915" s="143" t="n"/>
    </row>
    <row r="916" ht="15.75" customHeight="1" s="218">
      <c r="M916" s="143" t="n"/>
      <c r="N916" s="143" t="n"/>
      <c r="O916" s="143" t="n"/>
      <c r="P916" s="143" t="n"/>
    </row>
    <row r="917" ht="15.75" customHeight="1" s="218">
      <c r="M917" s="143" t="n"/>
      <c r="N917" s="143" t="n"/>
      <c r="O917" s="143" t="n"/>
      <c r="P917" s="143" t="n"/>
    </row>
    <row r="918" ht="15.75" customHeight="1" s="218">
      <c r="M918" s="143" t="n"/>
      <c r="N918" s="143" t="n"/>
      <c r="O918" s="143" t="n"/>
      <c r="P918" s="143" t="n"/>
    </row>
    <row r="919" ht="15.75" customHeight="1" s="218">
      <c r="M919" s="143" t="n"/>
      <c r="N919" s="143" t="n"/>
      <c r="O919" s="143" t="n"/>
      <c r="P919" s="143" t="n"/>
    </row>
    <row r="920" ht="15.75" customHeight="1" s="218">
      <c r="M920" s="143" t="n"/>
      <c r="N920" s="143" t="n"/>
      <c r="O920" s="143" t="n"/>
      <c r="P920" s="143" t="n"/>
    </row>
    <row r="921" ht="15.75" customHeight="1" s="218">
      <c r="M921" s="143" t="n"/>
      <c r="N921" s="143" t="n"/>
      <c r="O921" s="143" t="n"/>
      <c r="P921" s="143" t="n"/>
    </row>
    <row r="922" ht="15.75" customHeight="1" s="218">
      <c r="M922" s="143" t="n"/>
      <c r="N922" s="143" t="n"/>
      <c r="O922" s="143" t="n"/>
      <c r="P922" s="143" t="n"/>
    </row>
    <row r="923" ht="15.75" customHeight="1" s="218">
      <c r="M923" s="143" t="n"/>
      <c r="N923" s="143" t="n"/>
      <c r="O923" s="143" t="n"/>
      <c r="P923" s="143" t="n"/>
    </row>
    <row r="924" ht="15.75" customHeight="1" s="218">
      <c r="M924" s="143" t="n"/>
      <c r="N924" s="143" t="n"/>
      <c r="O924" s="143" t="n"/>
      <c r="P924" s="143" t="n"/>
    </row>
    <row r="925" ht="15.75" customHeight="1" s="218">
      <c r="M925" s="143" t="n"/>
      <c r="N925" s="143" t="n"/>
      <c r="O925" s="143" t="n"/>
      <c r="P925" s="143" t="n"/>
    </row>
    <row r="926" ht="15.75" customHeight="1" s="218">
      <c r="M926" s="143" t="n"/>
      <c r="N926" s="143" t="n"/>
      <c r="O926" s="143" t="n"/>
      <c r="P926" s="143" t="n"/>
    </row>
    <row r="927" ht="15.75" customHeight="1" s="218">
      <c r="M927" s="143" t="n"/>
      <c r="N927" s="143" t="n"/>
      <c r="O927" s="143" t="n"/>
      <c r="P927" s="143" t="n"/>
    </row>
    <row r="928" ht="15.75" customHeight="1" s="218">
      <c r="M928" s="143" t="n"/>
      <c r="N928" s="143" t="n"/>
      <c r="O928" s="143" t="n"/>
      <c r="P928" s="143" t="n"/>
    </row>
    <row r="929" ht="15.75" customHeight="1" s="218">
      <c r="M929" s="143" t="n"/>
      <c r="N929" s="143" t="n"/>
      <c r="O929" s="143" t="n"/>
      <c r="P929" s="143" t="n"/>
    </row>
    <row r="930" ht="15.75" customHeight="1" s="218">
      <c r="M930" s="143" t="n"/>
      <c r="N930" s="143" t="n"/>
      <c r="O930" s="143" t="n"/>
      <c r="P930" s="143" t="n"/>
    </row>
    <row r="931" ht="15.75" customHeight="1" s="218">
      <c r="M931" s="143" t="n"/>
      <c r="N931" s="143" t="n"/>
      <c r="O931" s="143" t="n"/>
      <c r="P931" s="143" t="n"/>
    </row>
    <row r="932" ht="15.75" customHeight="1" s="218">
      <c r="M932" s="143" t="n"/>
      <c r="N932" s="143" t="n"/>
      <c r="O932" s="143" t="n"/>
      <c r="P932" s="143" t="n"/>
    </row>
    <row r="933" ht="15.75" customHeight="1" s="218">
      <c r="M933" s="143" t="n"/>
      <c r="N933" s="143" t="n"/>
      <c r="O933" s="143" t="n"/>
      <c r="P933" s="143" t="n"/>
    </row>
    <row r="934" ht="15.75" customHeight="1" s="218">
      <c r="M934" s="143" t="n"/>
      <c r="N934" s="143" t="n"/>
      <c r="O934" s="143" t="n"/>
      <c r="P934" s="143" t="n"/>
    </row>
    <row r="935" ht="15.75" customHeight="1" s="218">
      <c r="M935" s="143" t="n"/>
      <c r="N935" s="143" t="n"/>
      <c r="O935" s="143" t="n"/>
      <c r="P935" s="143" t="n"/>
    </row>
    <row r="936" ht="15.75" customHeight="1" s="218">
      <c r="M936" s="143" t="n"/>
      <c r="N936" s="143" t="n"/>
      <c r="O936" s="143" t="n"/>
      <c r="P936" s="143" t="n"/>
    </row>
    <row r="937" ht="15.75" customHeight="1" s="218">
      <c r="M937" s="143" t="n"/>
      <c r="N937" s="143" t="n"/>
      <c r="O937" s="143" t="n"/>
      <c r="P937" s="143" t="n"/>
    </row>
    <row r="938" ht="15.75" customHeight="1" s="218">
      <c r="M938" s="143" t="n"/>
      <c r="N938" s="143" t="n"/>
      <c r="O938" s="143" t="n"/>
      <c r="P938" s="143" t="n"/>
    </row>
    <row r="939" ht="15.75" customHeight="1" s="218">
      <c r="M939" s="143" t="n"/>
      <c r="N939" s="143" t="n"/>
      <c r="O939" s="143" t="n"/>
      <c r="P939" s="143" t="n"/>
    </row>
    <row r="940" ht="15.75" customHeight="1" s="218">
      <c r="M940" s="143" t="n"/>
      <c r="N940" s="143" t="n"/>
      <c r="O940" s="143" t="n"/>
      <c r="P940" s="143" t="n"/>
    </row>
    <row r="941" ht="15.75" customHeight="1" s="218">
      <c r="M941" s="143" t="n"/>
      <c r="N941" s="143" t="n"/>
      <c r="O941" s="143" t="n"/>
      <c r="P941" s="143" t="n"/>
    </row>
    <row r="942" ht="15.75" customHeight="1" s="218">
      <c r="M942" s="143" t="n"/>
      <c r="N942" s="143" t="n"/>
      <c r="O942" s="143" t="n"/>
      <c r="P942" s="143" t="n"/>
    </row>
    <row r="943" ht="15.75" customHeight="1" s="218">
      <c r="M943" s="143" t="n"/>
      <c r="N943" s="143" t="n"/>
      <c r="O943" s="143" t="n"/>
      <c r="P943" s="143" t="n"/>
    </row>
    <row r="944" ht="15.75" customHeight="1" s="218">
      <c r="M944" s="143" t="n"/>
      <c r="N944" s="143" t="n"/>
      <c r="O944" s="143" t="n"/>
      <c r="P944" s="143" t="n"/>
    </row>
    <row r="945" ht="15.75" customHeight="1" s="218">
      <c r="M945" s="143" t="n"/>
      <c r="N945" s="143" t="n"/>
      <c r="O945" s="143" t="n"/>
      <c r="P945" s="143" t="n"/>
    </row>
    <row r="946" ht="15.75" customHeight="1" s="218">
      <c r="M946" s="143" t="n"/>
      <c r="N946" s="143" t="n"/>
      <c r="O946" s="143" t="n"/>
      <c r="P946" s="143" t="n"/>
    </row>
    <row r="947" ht="15.75" customHeight="1" s="218">
      <c r="M947" s="143" t="n"/>
      <c r="N947" s="143" t="n"/>
      <c r="O947" s="143" t="n"/>
      <c r="P947" s="143" t="n"/>
    </row>
    <row r="948" ht="15.75" customHeight="1" s="218">
      <c r="M948" s="143" t="n"/>
      <c r="N948" s="143" t="n"/>
      <c r="O948" s="143" t="n"/>
      <c r="P948" s="143" t="n"/>
    </row>
    <row r="949" ht="15.75" customHeight="1" s="218">
      <c r="M949" s="143" t="n"/>
      <c r="N949" s="143" t="n"/>
      <c r="O949" s="143" t="n"/>
      <c r="P949" s="143" t="n"/>
    </row>
    <row r="950" ht="15.75" customHeight="1" s="218">
      <c r="M950" s="143" t="n"/>
      <c r="N950" s="143" t="n"/>
      <c r="O950" s="143" t="n"/>
      <c r="P950" s="143" t="n"/>
    </row>
    <row r="951" ht="15.75" customHeight="1" s="218">
      <c r="M951" s="143" t="n"/>
      <c r="N951" s="143" t="n"/>
      <c r="O951" s="143" t="n"/>
      <c r="P951" s="143" t="n"/>
    </row>
    <row r="952" ht="15.75" customHeight="1" s="218">
      <c r="M952" s="143" t="n"/>
      <c r="N952" s="143" t="n"/>
      <c r="O952" s="143" t="n"/>
      <c r="P952" s="143" t="n"/>
    </row>
    <row r="953" ht="15.75" customHeight="1" s="218">
      <c r="M953" s="143" t="n"/>
      <c r="N953" s="143" t="n"/>
      <c r="O953" s="143" t="n"/>
      <c r="P953" s="143" t="n"/>
    </row>
    <row r="954" ht="15.75" customHeight="1" s="218">
      <c r="M954" s="143" t="n"/>
      <c r="N954" s="143" t="n"/>
      <c r="O954" s="143" t="n"/>
      <c r="P954" s="143" t="n"/>
    </row>
    <row r="955" ht="15.75" customHeight="1" s="218">
      <c r="M955" s="143" t="n"/>
      <c r="N955" s="143" t="n"/>
      <c r="O955" s="143" t="n"/>
      <c r="P955" s="143" t="n"/>
    </row>
    <row r="956" ht="15.75" customHeight="1" s="218">
      <c r="M956" s="143" t="n"/>
      <c r="N956" s="143" t="n"/>
      <c r="O956" s="143" t="n"/>
      <c r="P956" s="143" t="n"/>
    </row>
    <row r="957" ht="15.75" customHeight="1" s="218">
      <c r="M957" s="143" t="n"/>
      <c r="N957" s="143" t="n"/>
      <c r="O957" s="143" t="n"/>
      <c r="P957" s="143" t="n"/>
    </row>
    <row r="958" ht="15.75" customHeight="1" s="218">
      <c r="M958" s="143" t="n"/>
      <c r="N958" s="143" t="n"/>
      <c r="O958" s="143" t="n"/>
      <c r="P958" s="143" t="n"/>
    </row>
    <row r="959" ht="15.75" customHeight="1" s="218">
      <c r="M959" s="143" t="n"/>
      <c r="N959" s="143" t="n"/>
      <c r="O959" s="143" t="n"/>
      <c r="P959" s="143" t="n"/>
    </row>
    <row r="960" ht="15.75" customHeight="1" s="218">
      <c r="M960" s="143" t="n"/>
      <c r="N960" s="143" t="n"/>
      <c r="O960" s="143" t="n"/>
      <c r="P960" s="143" t="n"/>
    </row>
    <row r="961" ht="15.75" customHeight="1" s="218">
      <c r="M961" s="143" t="n"/>
      <c r="N961" s="143" t="n"/>
      <c r="O961" s="143" t="n"/>
      <c r="P961" s="143" t="n"/>
    </row>
    <row r="962" ht="15.75" customHeight="1" s="218">
      <c r="M962" s="143" t="n"/>
      <c r="N962" s="143" t="n"/>
      <c r="O962" s="143" t="n"/>
      <c r="P962" s="143" t="n"/>
    </row>
    <row r="963" ht="15.75" customHeight="1" s="218">
      <c r="M963" s="143" t="n"/>
      <c r="N963" s="143" t="n"/>
      <c r="O963" s="143" t="n"/>
      <c r="P963" s="143" t="n"/>
    </row>
    <row r="964" ht="15.75" customHeight="1" s="218">
      <c r="M964" s="143" t="n"/>
      <c r="N964" s="143" t="n"/>
      <c r="O964" s="143" t="n"/>
      <c r="P964" s="143" t="n"/>
    </row>
    <row r="965" ht="15.75" customHeight="1" s="218">
      <c r="M965" s="143" t="n"/>
      <c r="N965" s="143" t="n"/>
      <c r="O965" s="143" t="n"/>
      <c r="P965" s="143" t="n"/>
    </row>
    <row r="966" ht="15.75" customHeight="1" s="218">
      <c r="M966" s="143" t="n"/>
      <c r="N966" s="143" t="n"/>
      <c r="O966" s="143" t="n"/>
      <c r="P966" s="143" t="n"/>
    </row>
    <row r="967" ht="15.75" customHeight="1" s="218">
      <c r="M967" s="143" t="n"/>
      <c r="N967" s="143" t="n"/>
      <c r="O967" s="143" t="n"/>
      <c r="P967" s="143" t="n"/>
    </row>
    <row r="968" ht="15.75" customHeight="1" s="218">
      <c r="M968" s="143" t="n"/>
      <c r="N968" s="143" t="n"/>
      <c r="O968" s="143" t="n"/>
      <c r="P968" s="143" t="n"/>
    </row>
    <row r="969" ht="15.75" customHeight="1" s="218">
      <c r="M969" s="143" t="n"/>
      <c r="N969" s="143" t="n"/>
      <c r="O969" s="143" t="n"/>
      <c r="P969" s="143" t="n"/>
    </row>
    <row r="970" ht="15.75" customHeight="1" s="218">
      <c r="M970" s="143" t="n"/>
      <c r="N970" s="143" t="n"/>
      <c r="O970" s="143" t="n"/>
      <c r="P970" s="143" t="n"/>
    </row>
    <row r="971" ht="15.75" customHeight="1" s="218">
      <c r="M971" s="143" t="n"/>
      <c r="N971" s="143" t="n"/>
      <c r="O971" s="143" t="n"/>
      <c r="P971" s="143" t="n"/>
    </row>
    <row r="972" ht="15.75" customHeight="1" s="218">
      <c r="M972" s="143" t="n"/>
      <c r="N972" s="143" t="n"/>
      <c r="O972" s="143" t="n"/>
      <c r="P972" s="143" t="n"/>
    </row>
    <row r="973" ht="15.75" customHeight="1" s="218">
      <c r="M973" s="143" t="n"/>
      <c r="N973" s="143" t="n"/>
      <c r="O973" s="143" t="n"/>
      <c r="P973" s="143" t="n"/>
    </row>
    <row r="974" ht="15.75" customHeight="1" s="218">
      <c r="M974" s="143" t="n"/>
      <c r="N974" s="143" t="n"/>
      <c r="O974" s="143" t="n"/>
      <c r="P974" s="143" t="n"/>
    </row>
    <row r="975" ht="15.75" customHeight="1" s="218">
      <c r="M975" s="143" t="n"/>
      <c r="N975" s="143" t="n"/>
      <c r="O975" s="143" t="n"/>
      <c r="P975" s="143" t="n"/>
    </row>
    <row r="976" ht="15.75" customHeight="1" s="218">
      <c r="M976" s="143" t="n"/>
      <c r="N976" s="143" t="n"/>
      <c r="O976" s="143" t="n"/>
      <c r="P976" s="143" t="n"/>
    </row>
    <row r="977" ht="15.75" customHeight="1" s="218">
      <c r="M977" s="143" t="n"/>
      <c r="N977" s="143" t="n"/>
      <c r="O977" s="143" t="n"/>
      <c r="P977" s="143" t="n"/>
    </row>
    <row r="978" ht="15.75" customHeight="1" s="218">
      <c r="M978" s="143" t="n"/>
      <c r="N978" s="143" t="n"/>
      <c r="O978" s="143" t="n"/>
      <c r="P978" s="143" t="n"/>
    </row>
    <row r="979" ht="15.75" customHeight="1" s="218">
      <c r="M979" s="143" t="n"/>
      <c r="N979" s="143" t="n"/>
      <c r="O979" s="143" t="n"/>
      <c r="P979" s="143" t="n"/>
    </row>
    <row r="980" ht="15.75" customHeight="1" s="218">
      <c r="M980" s="143" t="n"/>
      <c r="N980" s="143" t="n"/>
      <c r="O980" s="143" t="n"/>
      <c r="P980" s="143" t="n"/>
    </row>
    <row r="981" ht="15.75" customHeight="1" s="218">
      <c r="M981" s="143" t="n"/>
      <c r="N981" s="143" t="n"/>
      <c r="O981" s="143" t="n"/>
      <c r="P981" s="143" t="n"/>
    </row>
    <row r="982" ht="15.75" customHeight="1" s="218">
      <c r="M982" s="143" t="n"/>
      <c r="N982" s="143" t="n"/>
      <c r="O982" s="143" t="n"/>
      <c r="P982" s="143" t="n"/>
    </row>
    <row r="983" ht="15.75" customHeight="1" s="218">
      <c r="M983" s="143" t="n"/>
      <c r="N983" s="143" t="n"/>
      <c r="O983" s="143" t="n"/>
      <c r="P983" s="143" t="n"/>
    </row>
    <row r="984" ht="15.75" customHeight="1" s="218">
      <c r="M984" s="143" t="n"/>
      <c r="N984" s="143" t="n"/>
      <c r="O984" s="143" t="n"/>
      <c r="P984" s="143" t="n"/>
    </row>
    <row r="985" ht="15.75" customHeight="1" s="218">
      <c r="M985" s="143" t="n"/>
      <c r="N985" s="143" t="n"/>
      <c r="O985" s="143" t="n"/>
      <c r="P985" s="143" t="n"/>
    </row>
    <row r="986" ht="15.75" customHeight="1" s="218">
      <c r="M986" s="143" t="n"/>
      <c r="N986" s="143" t="n"/>
      <c r="O986" s="143" t="n"/>
      <c r="P986" s="143" t="n"/>
    </row>
    <row r="987" ht="15.75" customHeight="1" s="218">
      <c r="M987" s="143" t="n"/>
      <c r="N987" s="143" t="n"/>
      <c r="O987" s="143" t="n"/>
      <c r="P987" s="143" t="n"/>
    </row>
    <row r="988" ht="15.75" customHeight="1" s="218">
      <c r="M988" s="143" t="n"/>
      <c r="N988" s="143" t="n"/>
      <c r="O988" s="143" t="n"/>
      <c r="P988" s="143" t="n"/>
    </row>
    <row r="989" ht="15.75" customHeight="1" s="218">
      <c r="M989" s="143" t="n"/>
      <c r="N989" s="143" t="n"/>
      <c r="O989" s="143" t="n"/>
      <c r="P989" s="143" t="n"/>
    </row>
    <row r="990" ht="15.75" customHeight="1" s="218">
      <c r="M990" s="143" t="n"/>
      <c r="N990" s="143" t="n"/>
      <c r="O990" s="143" t="n"/>
      <c r="P990" s="143" t="n"/>
    </row>
    <row r="991" ht="15.75" customHeight="1" s="218">
      <c r="M991" s="143" t="n"/>
      <c r="N991" s="143" t="n"/>
      <c r="O991" s="143" t="n"/>
      <c r="P991" s="143" t="n"/>
    </row>
    <row r="992" ht="15.75" customHeight="1" s="218">
      <c r="M992" s="143" t="n"/>
      <c r="N992" s="143" t="n"/>
      <c r="O992" s="143" t="n"/>
      <c r="P992" s="143" t="n"/>
    </row>
    <row r="993" ht="15.75" customHeight="1" s="218">
      <c r="M993" s="143" t="n"/>
      <c r="N993" s="143" t="n"/>
      <c r="O993" s="143" t="n"/>
      <c r="P993" s="143" t="n"/>
    </row>
    <row r="994" ht="15.75" customHeight="1" s="218">
      <c r="M994" s="143" t="n"/>
      <c r="N994" s="143" t="n"/>
      <c r="O994" s="143" t="n"/>
      <c r="P994" s="143" t="n"/>
    </row>
    <row r="995" ht="15.75" customHeight="1" s="218">
      <c r="M995" s="143" t="n"/>
      <c r="N995" s="143" t="n"/>
      <c r="O995" s="143" t="n"/>
      <c r="P995" s="143" t="n"/>
    </row>
    <row r="996" ht="15.75" customHeight="1" s="218">
      <c r="M996" s="143" t="n"/>
      <c r="N996" s="143" t="n"/>
      <c r="O996" s="143" t="n"/>
      <c r="P996" s="143" t="n"/>
    </row>
    <row r="997" ht="15.75" customHeight="1" s="218">
      <c r="M997" s="143" t="n"/>
      <c r="N997" s="143" t="n"/>
      <c r="O997" s="143" t="n"/>
      <c r="P997" s="143" t="n"/>
    </row>
    <row r="998" ht="15.75" customHeight="1" s="218">
      <c r="M998" s="143" t="n"/>
      <c r="N998" s="143" t="n"/>
      <c r="O998" s="143" t="n"/>
      <c r="P998" s="143" t="n"/>
    </row>
    <row r="999" ht="15.75" customHeight="1" s="218">
      <c r="M999" s="143" t="n"/>
      <c r="N999" s="143" t="n"/>
      <c r="O999" s="143" t="n"/>
      <c r="P999" s="143" t="n"/>
    </row>
    <row r="1000" ht="15.75" customHeight="1" s="218">
      <c r="M1000" s="143" t="n"/>
      <c r="N1000" s="143" t="n"/>
      <c r="O1000" s="143" t="n"/>
      <c r="P1000" s="143" t="n"/>
    </row>
    <row r="1001" ht="15.75" customHeight="1" s="218">
      <c r="M1001" s="143" t="n"/>
      <c r="N1001" s="143" t="n"/>
      <c r="O1001" s="143" t="n"/>
      <c r="P1001" s="143" t="n"/>
    </row>
    <row r="1002" ht="15.75" customHeight="1" s="218">
      <c r="M1002" s="143" t="n"/>
      <c r="N1002" s="143" t="n"/>
      <c r="O1002" s="143" t="n"/>
      <c r="P1002" s="143" t="n"/>
    </row>
    <row r="1003" ht="15.75" customHeight="1" s="218">
      <c r="M1003" s="143" t="n"/>
      <c r="N1003" s="143" t="n"/>
      <c r="O1003" s="143" t="n"/>
      <c r="P1003" s="143" t="n"/>
    </row>
    <row r="1004" ht="15.75" customHeight="1" s="218">
      <c r="M1004" s="143" t="n"/>
      <c r="N1004" s="143" t="n"/>
      <c r="O1004" s="143" t="n"/>
      <c r="P1004" s="143" t="n"/>
    </row>
    <row r="1005" ht="15.75" customHeight="1" s="218">
      <c r="M1005" s="143" t="n"/>
      <c r="N1005" s="143" t="n"/>
      <c r="O1005" s="143" t="n"/>
      <c r="P1005" s="143" t="n"/>
    </row>
  </sheetData>
  <mergeCells count="30">
    <mergeCell ref="S2:AG2"/>
    <mergeCell ref="B92:E92"/>
    <mergeCell ref="M90:O90"/>
    <mergeCell ref="AO3:AO4"/>
    <mergeCell ref="B95:E95"/>
    <mergeCell ref="B89:E89"/>
    <mergeCell ref="B94:E94"/>
    <mergeCell ref="AI2:BD2"/>
    <mergeCell ref="BE2:BG2"/>
    <mergeCell ref="M89:O89"/>
    <mergeCell ref="B97:E97"/>
    <mergeCell ref="B91:E91"/>
    <mergeCell ref="B100:E100"/>
    <mergeCell ref="M87:P87"/>
    <mergeCell ref="BJ2:BK2"/>
    <mergeCell ref="B90:E90"/>
    <mergeCell ref="Y3:AE3"/>
    <mergeCell ref="B93:E93"/>
    <mergeCell ref="B102:E102"/>
    <mergeCell ref="B96:E96"/>
    <mergeCell ref="M3:N3"/>
    <mergeCell ref="B101:E101"/>
    <mergeCell ref="B98:E98"/>
    <mergeCell ref="AX3:BB3"/>
    <mergeCell ref="B88:E88"/>
    <mergeCell ref="AN3:AN4"/>
    <mergeCell ref="B87:E87"/>
    <mergeCell ref="B103:E103"/>
    <mergeCell ref="M88:O88"/>
    <mergeCell ref="B99:E99"/>
  </mergeCells>
  <dataValidations count="3">
    <dataValidation sqref="P88 Z5:Z61" showDropDown="0" showInputMessage="0" showErrorMessage="0" allowBlank="0" type="list">
      <formula1>"SC,PR"</formula1>
    </dataValidation>
    <dataValidation sqref="P90 Y5:Y61 AB5:AB61" showDropDown="0" showInputMessage="0" showErrorMessage="0" allowBlank="0" type="list">
      <formula1>"SIM,NÃO"</formula1>
    </dataValidation>
    <dataValidation sqref="P89 AA5:AA61" showDropDown="0" showInputMessage="0" showErrorMessage="0" allowBlank="0" type="list">
      <formula1>"AC,AL,AM,AP,BA,CE,DF,ES,GO,MA,MT,MS,MG,PA,PB,PR,PE,PI,RN,RS,RJ,RO,RR,SP,SE,TO,SC"</formula1>
    </dataValidation>
  </dataValidations>
  <pageMargins left="0.511811024" right="0.511811024" top="0.787401575" bottom="0.787401575" header="0" footer="0"/>
  <pageSetup orientation="landscape"/>
</worksheet>
</file>

<file path=xl/worksheets/sheet14.xml><?xml version="1.0" encoding="utf-8"?>
<worksheet xmlns="http://schemas.openxmlformats.org/spreadsheetml/2006/main">
  <sheetPr>
    <tabColor rgb="FFFFFF00"/>
    <outlinePr summaryBelow="0" summaryRight="0"/>
    <pageSetUpPr/>
  </sheetPr>
  <dimension ref="A1:BM100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baseColWidth="8" defaultColWidth="14.44140625" defaultRowHeight="15" customHeight="1"/>
  <cols>
    <col width="5.109375" customWidth="1" style="218" min="1" max="1"/>
    <col width="11.33203125" customWidth="1" style="218" min="2" max="2"/>
    <col width="10" customWidth="1" style="218" min="3" max="3"/>
    <col width="10.109375" customWidth="1" style="218" min="4" max="5"/>
    <col width="58.5546875" customWidth="1" style="218" min="6" max="6"/>
    <col width="11.33203125" customWidth="1" style="218" min="7" max="7"/>
    <col width="8.44140625" customWidth="1" style="218" min="8" max="8"/>
    <col width="7.5546875" customWidth="1" style="218" min="9" max="9"/>
    <col width="18.109375" customWidth="1" style="218" min="10" max="10"/>
    <col width="11.109375" customWidth="1" style="218" min="11" max="11"/>
    <col width="8.6640625" customWidth="1" style="218" min="12" max="12"/>
    <col width="10.44140625" customWidth="1" style="218" min="13" max="13"/>
    <col width="13.6640625" customWidth="1" style="218" min="14" max="15"/>
    <col width="15.44140625" customWidth="1" style="218" min="16" max="16"/>
    <col width="8.44140625" customWidth="1" style="218" min="17" max="17"/>
    <col width="10.44140625" customWidth="1" style="218" min="18" max="18"/>
    <col width="16.44140625" customWidth="1" style="218" min="19" max="21"/>
    <col width="18.109375" customWidth="1" style="218" min="22" max="22"/>
    <col width="11.109375" customWidth="1" style="218" min="23" max="23"/>
    <col width="12.109375" customWidth="1" style="218" min="24" max="24"/>
    <col width="17.88671875" customWidth="1" style="218" min="25" max="25"/>
    <col hidden="1" width="15.5546875" customWidth="1" style="218" min="26" max="26"/>
    <col hidden="1" width="14.109375" customWidth="1" style="218" min="27" max="27"/>
    <col hidden="1" width="13" customWidth="1" style="218" min="28" max="28"/>
    <col width="13.109375" customWidth="1" style="218" min="29" max="29"/>
    <col width="11" customWidth="1" style="218" min="30" max="31"/>
    <col width="17.109375" customWidth="1" style="218" min="32" max="32"/>
    <col width="31.88671875" customWidth="1" style="218" min="33" max="33"/>
    <col width="3.88671875" customWidth="1" style="218" min="34" max="34"/>
    <col width="13" customWidth="1" style="218" min="35" max="35"/>
    <col width="12.44140625" customWidth="1" style="218" min="36" max="36"/>
    <col width="22.44140625" customWidth="1" style="218" min="37" max="37"/>
    <col width="21.44140625" customWidth="1" style="218" min="38" max="38"/>
    <col width="23.33203125" customWidth="1" style="218" min="39" max="39"/>
    <col width="17" customWidth="1" style="218" min="40" max="40"/>
    <col width="20.44140625" customWidth="1" style="218" min="41" max="41"/>
    <col width="10.88671875" customWidth="1" style="218" min="42" max="44"/>
    <col width="9.6640625" customWidth="1" style="218" min="45" max="45"/>
    <col width="12.109375" customWidth="1" style="218" min="46" max="46"/>
    <col width="13.109375" customWidth="1" style="218" min="47" max="47"/>
    <col width="15" customWidth="1" style="218" min="48" max="48"/>
    <col width="13.109375" customWidth="1" style="218" min="49" max="50"/>
    <col width="9.109375" customWidth="1" style="218" min="51" max="52"/>
    <col width="11.33203125" customWidth="1" style="218" min="53" max="53"/>
    <col width="11.88671875" customWidth="1" style="218" min="54" max="54"/>
    <col width="48.6640625" customWidth="1" style="218" min="55" max="55"/>
    <col width="33.33203125" customWidth="1" style="218" min="56" max="56"/>
    <col width="15" customWidth="1" style="218" min="57" max="57"/>
    <col width="18.44140625" customWidth="1" style="218" min="58" max="58"/>
    <col width="15.6640625" customWidth="1" style="218" min="59" max="59"/>
    <col width="16.33203125" customWidth="1" style="218" min="60" max="60"/>
    <col width="19.44140625" customWidth="1" style="218" min="61" max="61"/>
    <col width="15.6640625" customWidth="1" style="218" min="62" max="64"/>
    <col width="19.33203125" customWidth="1" style="218" min="65" max="65"/>
  </cols>
  <sheetData>
    <row r="1" ht="14.4" customHeight="1" s="218">
      <c r="A1" s="10" t="n"/>
      <c r="B1" s="10" t="n"/>
      <c r="C1" s="10" t="n"/>
      <c r="D1" s="10" t="n"/>
      <c r="E1" s="10" t="n"/>
      <c r="F1" s="10" t="n"/>
      <c r="G1" s="11" t="n"/>
      <c r="H1" s="10" t="n"/>
      <c r="I1" s="10" t="n"/>
      <c r="J1" s="10" t="n"/>
      <c r="K1" s="12" t="n"/>
      <c r="L1" s="10" t="n"/>
      <c r="Q1" s="10" t="n"/>
      <c r="R1" s="10" t="n"/>
      <c r="S1" s="10" t="n"/>
      <c r="T1" s="10" t="n"/>
      <c r="U1" s="10" t="n"/>
      <c r="V1" s="10" t="n"/>
      <c r="W1" s="10" t="n"/>
      <c r="X1" s="10" t="n"/>
      <c r="Y1" s="11" t="n"/>
      <c r="Z1" s="11" t="n"/>
      <c r="AA1" s="11" t="n"/>
      <c r="AB1" s="11" t="n"/>
      <c r="AC1" s="11" t="n"/>
      <c r="AD1" s="11" t="n"/>
      <c r="AE1" s="10" t="n"/>
      <c r="AF1" s="10" t="n"/>
      <c r="AG1" s="10" t="n"/>
      <c r="AH1" s="10" t="n"/>
      <c r="AI1" s="13" t="n"/>
      <c r="AJ1" s="13" t="n"/>
      <c r="AK1" s="13" t="n"/>
      <c r="AL1" s="13" t="n"/>
      <c r="AM1" s="13" t="n"/>
      <c r="AN1" s="13" t="n"/>
      <c r="AO1" s="13" t="n"/>
      <c r="AP1" s="14" t="n"/>
      <c r="AQ1" s="14" t="n"/>
      <c r="AR1" s="14" t="n"/>
      <c r="AS1" s="13" t="n"/>
      <c r="AT1" s="13" t="n"/>
      <c r="AU1" s="10" t="n"/>
      <c r="AV1" s="10" t="n"/>
      <c r="AW1" s="10" t="n"/>
      <c r="AX1" s="10" t="n"/>
      <c r="AY1" s="10" t="n"/>
      <c r="AZ1" s="10" t="n"/>
      <c r="BA1" s="10" t="n"/>
      <c r="BB1" s="10" t="n"/>
      <c r="BC1" s="10" t="inlineStr">
        <is>
          <t>** Se o estado do fornecedor não for um desses, o ICMS ST será calculado na entrada.</t>
        </is>
      </c>
      <c r="BD1" s="11" t="n"/>
      <c r="BE1" s="10" t="n"/>
      <c r="BF1" s="10" t="n"/>
      <c r="BG1" s="10" t="n"/>
      <c r="BH1" s="10" t="n"/>
      <c r="BI1" s="10" t="n"/>
      <c r="BJ1" s="10" t="n"/>
      <c r="BK1" s="10" t="n"/>
      <c r="BL1" s="10" t="n"/>
      <c r="BM1" s="10" t="n"/>
    </row>
    <row r="2" ht="14.4" customHeight="1" s="218">
      <c r="A2" s="12" t="n"/>
      <c r="B2" s="12" t="n"/>
      <c r="C2" s="12" t="n"/>
      <c r="D2" s="12" t="n"/>
      <c r="E2" s="12" t="n"/>
      <c r="F2" s="12" t="n"/>
      <c r="G2" s="11" t="n"/>
      <c r="H2" s="12" t="n"/>
      <c r="I2" s="12" t="n"/>
      <c r="J2" s="12" t="n"/>
      <c r="K2" s="12" t="n"/>
      <c r="L2" s="12" t="n"/>
      <c r="M2" s="229" t="n"/>
      <c r="N2" s="229" t="n"/>
      <c r="O2" s="229" t="n"/>
      <c r="P2" s="229" t="n"/>
      <c r="Q2" s="12" t="n"/>
      <c r="R2" s="12" t="n"/>
      <c r="S2" s="227" t="inlineStr">
        <is>
          <t>VENDA</t>
        </is>
      </c>
      <c r="AH2" s="12" t="n"/>
      <c r="AI2" s="228" t="n"/>
      <c r="BE2" s="234" t="inlineStr">
        <is>
          <t>COMPENSAÇÃO</t>
        </is>
      </c>
      <c r="BH2" s="229" t="n"/>
      <c r="BI2" s="229" t="n"/>
      <c r="BJ2" s="229" t="inlineStr">
        <is>
          <t>IMPOSTO SOBRE O LUCRO</t>
        </is>
      </c>
      <c r="BL2" s="229" t="n"/>
    </row>
    <row r="3" ht="28.8" customHeight="1" s="218">
      <c r="A3" s="16" t="inlineStr">
        <is>
          <t>Item</t>
        </is>
      </c>
      <c r="B3" s="16" t="inlineStr">
        <is>
          <t>Fornecedor</t>
        </is>
      </c>
      <c r="C3" s="16" t="inlineStr">
        <is>
          <t>Prazo</t>
        </is>
      </c>
      <c r="D3" s="16" t="inlineStr">
        <is>
          <t>Fabricante</t>
        </is>
      </c>
      <c r="E3" s="16" t="inlineStr">
        <is>
          <t>Cód. item</t>
        </is>
      </c>
      <c r="F3" s="17" t="inlineStr">
        <is>
          <t>Descrição</t>
        </is>
      </c>
      <c r="G3" s="16" t="inlineStr">
        <is>
          <t>NCM</t>
        </is>
      </c>
      <c r="H3" s="16" t="inlineStr">
        <is>
          <t>Unidade</t>
        </is>
      </c>
      <c r="I3" s="16" t="inlineStr">
        <is>
          <t>Qde</t>
        </is>
      </c>
      <c r="J3" s="17" t="inlineStr">
        <is>
          <t>Valor produto c/ IPI</t>
        </is>
      </c>
      <c r="K3" s="16" t="inlineStr">
        <is>
          <t>Importação I3C</t>
        </is>
      </c>
      <c r="L3" s="16" t="inlineStr">
        <is>
          <t>Dólar</t>
        </is>
      </c>
      <c r="M3" s="275" t="inlineStr">
        <is>
          <t>Produto</t>
        </is>
      </c>
      <c r="N3" s="265" t="n"/>
      <c r="O3" s="18" t="inlineStr">
        <is>
          <t>I3C</t>
        </is>
      </c>
      <c r="P3" s="19" t="inlineStr">
        <is>
          <t>Fornecedor</t>
        </is>
      </c>
      <c r="Q3" s="16" t="inlineStr">
        <is>
          <t>Margem</t>
        </is>
      </c>
      <c r="R3" s="16" t="inlineStr">
        <is>
          <t>Desconto</t>
        </is>
      </c>
      <c r="S3" s="20" t="inlineStr">
        <is>
          <t>Preço Unitário c/ Desconto</t>
        </is>
      </c>
      <c r="T3" s="20" t="inlineStr">
        <is>
          <t>Preço Total c/ Desconto</t>
        </is>
      </c>
      <c r="U3" s="20" t="inlineStr">
        <is>
          <t>Preço Unitário</t>
        </is>
      </c>
      <c r="V3" s="20" t="inlineStr">
        <is>
          <t>Preço Total</t>
        </is>
      </c>
      <c r="W3" s="20" t="inlineStr">
        <is>
          <t xml:space="preserve">PIS </t>
        </is>
      </c>
      <c r="X3" s="20" t="inlineStr">
        <is>
          <t xml:space="preserve">COFINS </t>
        </is>
      </c>
      <c r="Y3" s="16" t="inlineStr">
        <is>
          <t>ICMS</t>
        </is>
      </c>
      <c r="Z3" s="264" t="n"/>
      <c r="AA3" s="264" t="n"/>
      <c r="AB3" s="264" t="n"/>
      <c r="AC3" s="264" t="n"/>
      <c r="AD3" s="264" t="n"/>
      <c r="AE3" s="265" t="n"/>
      <c r="AF3" s="17" t="inlineStr">
        <is>
          <t xml:space="preserve">ISS </t>
        </is>
      </c>
      <c r="AG3" s="16" t="inlineStr">
        <is>
          <t>ATENÇÃO</t>
        </is>
      </c>
      <c r="AH3" s="17" t="n"/>
      <c r="AI3" s="17" t="n"/>
      <c r="AJ3" s="17" t="n"/>
      <c r="AK3" s="17" t="n"/>
      <c r="AL3" s="17" t="n"/>
      <c r="AM3" s="17" t="n"/>
      <c r="AN3" s="276" t="inlineStr">
        <is>
          <t>Custo unit desc PIS e Cofins IN</t>
        </is>
      </c>
      <c r="AO3" s="276" t="inlineStr">
        <is>
          <t>Custo Total Desc Pis e Cofins IN</t>
        </is>
      </c>
      <c r="AP3" s="21" t="inlineStr">
        <is>
          <t>PIS IN</t>
        </is>
      </c>
      <c r="AQ3" s="21" t="inlineStr">
        <is>
          <t>COFINS IN</t>
        </is>
      </c>
      <c r="AR3" s="22" t="inlineStr">
        <is>
          <t>%ICMS</t>
        </is>
      </c>
      <c r="AS3" s="23" t="inlineStr">
        <is>
          <t>VALOR</t>
        </is>
      </c>
      <c r="AT3" s="23" t="inlineStr">
        <is>
          <t>ICMS ST</t>
        </is>
      </c>
      <c r="AU3" s="23" t="inlineStr">
        <is>
          <t>ST%</t>
        </is>
      </c>
      <c r="AV3" s="23" t="inlineStr">
        <is>
          <t>MVA</t>
        </is>
      </c>
      <c r="AW3" s="24" t="inlineStr">
        <is>
          <t>FAMÍLIA NCM</t>
        </is>
      </c>
      <c r="AX3" s="24" t="inlineStr">
        <is>
          <t>DIVISÃO NCM</t>
        </is>
      </c>
      <c r="AY3" s="264" t="n"/>
      <c r="AZ3" s="264" t="n"/>
      <c r="BA3" s="264" t="n"/>
      <c r="BB3" s="265" t="n"/>
      <c r="BC3" s="25" t="inlineStr">
        <is>
          <t>ESTADOS COM</t>
        </is>
      </c>
      <c r="BD3" s="25" t="inlineStr">
        <is>
          <t>ATENÇÃO</t>
        </is>
      </c>
      <c r="BE3" s="23" t="inlineStr">
        <is>
          <t>PIS À PAGAR</t>
        </is>
      </c>
      <c r="BF3" s="23" t="inlineStr">
        <is>
          <t>COFINS à PAGAR</t>
        </is>
      </c>
      <c r="BG3" s="23" t="inlineStr">
        <is>
          <t>ICMS OUT-IN</t>
        </is>
      </c>
      <c r="BH3" s="23" t="inlineStr">
        <is>
          <t>IMPOSTOS SAÍDA</t>
        </is>
      </c>
      <c r="BI3" s="23" t="inlineStr">
        <is>
          <t>CUSTO SEM CRÉDITO</t>
        </is>
      </c>
      <c r="BJ3" s="20" t="inlineStr">
        <is>
          <t>CSLL</t>
        </is>
      </c>
      <c r="BK3" s="20" t="inlineStr">
        <is>
          <t>IRPJ</t>
        </is>
      </c>
      <c r="BL3" s="23" t="inlineStr">
        <is>
          <t>CUSTO TOTAL</t>
        </is>
      </c>
      <c r="BM3" s="20" t="inlineStr">
        <is>
          <t>RESULTADO BRUTO</t>
        </is>
      </c>
    </row>
    <row r="4" ht="14.4" customHeight="1" s="218">
      <c r="A4" s="26" t="n"/>
      <c r="B4" s="26" t="n"/>
      <c r="C4" s="26" t="n"/>
      <c r="D4" s="26" t="n"/>
      <c r="E4" s="27" t="n"/>
      <c r="F4" s="26" t="n"/>
      <c r="G4" s="28" t="n"/>
      <c r="H4" s="26" t="n"/>
      <c r="I4" s="26" t="n"/>
      <c r="J4" s="29" t="n"/>
      <c r="K4" s="27" t="n"/>
      <c r="L4" s="27" t="n"/>
      <c r="M4" s="29" t="inlineStr">
        <is>
          <t>Importado</t>
        </is>
      </c>
      <c r="N4" s="29" t="inlineStr">
        <is>
          <t>Estado Origem</t>
        </is>
      </c>
      <c r="O4" s="29" t="inlineStr">
        <is>
          <t>CNPJ Compra</t>
        </is>
      </c>
      <c r="P4" s="29" t="inlineStr">
        <is>
          <t>Optante Simples</t>
        </is>
      </c>
      <c r="Q4" s="27" t="n"/>
      <c r="R4" s="27" t="n"/>
      <c r="S4" s="30" t="n"/>
      <c r="T4" s="30" t="n"/>
      <c r="U4" s="30" t="n"/>
      <c r="V4" s="30" t="n"/>
      <c r="W4" s="31" t="n">
        <v>0.0065</v>
      </c>
      <c r="X4" s="31" t="n">
        <v>0.03</v>
      </c>
      <c r="Y4" s="32" t="inlineStr">
        <is>
          <t>Produto Importado</t>
        </is>
      </c>
      <c r="Z4" s="21" t="inlineStr">
        <is>
          <t>CNPJ Faturamento</t>
        </is>
      </c>
      <c r="AA4" s="32" t="inlineStr">
        <is>
          <t>Estado Destino</t>
        </is>
      </c>
      <c r="AB4" s="21" t="inlineStr">
        <is>
          <t>Contribuinte</t>
        </is>
      </c>
      <c r="AC4" s="21" t="inlineStr">
        <is>
          <t>%ICMS</t>
        </is>
      </c>
      <c r="AD4" s="21" t="inlineStr">
        <is>
          <t>ICMS</t>
        </is>
      </c>
      <c r="AE4" s="27" t="inlineStr">
        <is>
          <t>ICMS DIFAL</t>
        </is>
      </c>
      <c r="AF4" s="33" t="n">
        <v>0</v>
      </c>
      <c r="AG4" s="33" t="n"/>
      <c r="AH4" s="27" t="n"/>
      <c r="AI4" s="29" t="inlineStr">
        <is>
          <t>Custo Import.</t>
        </is>
      </c>
      <c r="AJ4" s="29" t="inlineStr">
        <is>
          <t>Custo Dólar</t>
        </is>
      </c>
      <c r="AK4" s="29" t="inlineStr">
        <is>
          <t>Custo unit Desc. ICMS IN</t>
        </is>
      </c>
      <c r="AL4" s="29" t="inlineStr">
        <is>
          <t>Custo Total s/ Impostos</t>
        </is>
      </c>
      <c r="AM4" s="29" t="inlineStr">
        <is>
          <t>Custo Total Desc. ICMS IN</t>
        </is>
      </c>
      <c r="AN4" s="277" t="n"/>
      <c r="AO4" s="277" t="n"/>
      <c r="AP4" s="31" t="n">
        <v>0</v>
      </c>
      <c r="AQ4" s="31" t="n">
        <v>0</v>
      </c>
      <c r="AR4" s="32" t="n"/>
      <c r="AS4" s="29" t="inlineStr">
        <is>
          <t>ICMS</t>
        </is>
      </c>
      <c r="AT4" s="29" t="n"/>
      <c r="AU4" s="31" t="n"/>
      <c r="AV4" s="31" t="n"/>
      <c r="AW4" s="31" t="n"/>
      <c r="AX4" s="31" t="n"/>
      <c r="AY4" s="25" t="n"/>
      <c r="AZ4" s="25" t="n"/>
      <c r="BA4" s="25" t="n"/>
      <c r="BB4" s="25" t="n"/>
      <c r="BC4" s="25" t="inlineStr">
        <is>
          <t>CONVÊNIO**</t>
        </is>
      </c>
      <c r="BD4" s="25" t="inlineStr">
        <is>
          <t>ICMS ST</t>
        </is>
      </c>
      <c r="BE4" s="29" t="n"/>
      <c r="BF4" s="29" t="n"/>
      <c r="BG4" s="29" t="n"/>
      <c r="BH4" s="29" t="n"/>
      <c r="BI4" s="29" t="n"/>
      <c r="BJ4" s="31" t="n">
        <v>0.0108</v>
      </c>
      <c r="BK4" s="31">
        <f>IF(((((((F88*8%)+(F89*32%))-20000)*10%))+(((F88*8%)+(F89*32%))*15%))/(F88+F89)&lt;0.07,0.07,((((((F88*8%)+(F89*32%))-20000)*10%))+(((F88*8%)+(F89*32%))*15%))/(F88+F89))</f>
        <v/>
      </c>
      <c r="BL4" s="29" t="n"/>
      <c r="BM4" s="34" t="n"/>
    </row>
    <row r="5" hidden="1" ht="14.4" customHeight="1" s="218">
      <c r="A5" s="35" t="n">
        <v>1</v>
      </c>
      <c r="B5" s="144">
        <f>BOM!B5</f>
        <v/>
      </c>
      <c r="C5" s="144">
        <f>BOM!C5</f>
        <v/>
      </c>
      <c r="D5" s="144">
        <f>BOM!D5</f>
        <v/>
      </c>
      <c r="E5" s="144">
        <f>BOM!E5</f>
        <v/>
      </c>
      <c r="F5" s="39">
        <f>BOM!F5</f>
        <v/>
      </c>
      <c r="G5" s="144">
        <f>BOM!G5</f>
        <v/>
      </c>
      <c r="H5" s="144">
        <f>BOM!H5</f>
        <v/>
      </c>
      <c r="I5" s="145" t="n">
        <v>0</v>
      </c>
      <c r="J5" s="146">
        <f>BOM!J5</f>
        <v/>
      </c>
      <c r="K5" s="146">
        <f>BOM!K5</f>
        <v/>
      </c>
      <c r="L5" s="146">
        <f>BOM!L5</f>
        <v/>
      </c>
      <c r="M5" s="146">
        <f>BOM!M5</f>
        <v/>
      </c>
      <c r="N5" s="146">
        <f>BOM!N5</f>
        <v/>
      </c>
      <c r="O5" s="146">
        <f>BOM!O5</f>
        <v/>
      </c>
      <c r="P5" s="146">
        <f>BOM!P5</f>
        <v/>
      </c>
      <c r="Q5" s="46">
        <f>$F$97</f>
        <v/>
      </c>
      <c r="R5" s="47" t="n">
        <v>0</v>
      </c>
      <c r="S5" s="48">
        <f>U5-(U5*R5)</f>
        <v/>
      </c>
      <c r="T5" s="48">
        <f>S5*I5</f>
        <v/>
      </c>
      <c r="U5" s="48">
        <f>(AN5)/(1-(BH5+Q5))</f>
        <v/>
      </c>
      <c r="V5" s="48">
        <f>U5*I5</f>
        <v/>
      </c>
      <c r="W5" s="49">
        <f>T5*$W$4</f>
        <v/>
      </c>
      <c r="X5" s="49">
        <f>T5*$X$4</f>
        <v/>
      </c>
      <c r="Y5" s="50">
        <f>M5</f>
        <v/>
      </c>
      <c r="Z5" s="9" t="n"/>
      <c r="AA5" s="9" t="n"/>
      <c r="AB5" s="9" t="n"/>
      <c r="AC5" s="51">
        <f t="array" ref="AC5">IF(I5&gt;0,VLOOKUP(Y5&amp;$P$88&amp;$P$89&amp;$P$90,Variáveis!$O$2:$S$300&amp;Variáveis!$P$2:$T$300&amp;Variáveis!$Q$2:$U$300&amp;Variáveis!$R$2:$V$300,5,FALSE),0)</f>
        <v/>
      </c>
      <c r="AD5" s="52">
        <f>T5*AC5</f>
        <v/>
      </c>
      <c r="AE5" s="53">
        <f>IF(AB5="não",((V5/(1-VLOOKUP(AA5,Variáveis!$AK$3:$AN$29,4,FALSE)))*VLOOKUP(AA5,Variáveis!$AK$3:$AN$29,4,FALSE))-AD5,0)</f>
        <v/>
      </c>
      <c r="AF5" s="53">
        <f>T5*$AF$4</f>
        <v/>
      </c>
      <c r="AG5" s="53">
        <f>IF(AB5="SIM","Cliente pode pagar DIFA na entrada", )</f>
        <v/>
      </c>
      <c r="AH5" s="54" t="n"/>
      <c r="AI5" s="53">
        <f>IF(K5="SIM",(J5*$F$102),J5)</f>
        <v/>
      </c>
      <c r="AJ5" s="53">
        <f>IF(L5="SIM",(AI5*$F$101),AI5)</f>
        <v/>
      </c>
      <c r="AK5" s="53">
        <f>AJ5-AS5</f>
        <v/>
      </c>
      <c r="AL5" s="53">
        <f>AJ5*I5</f>
        <v/>
      </c>
      <c r="AM5" s="53">
        <f>AK5*I5</f>
        <v/>
      </c>
      <c r="AN5" s="53">
        <f>AK5-AP5-AQ5</f>
        <v/>
      </c>
      <c r="AO5" s="53">
        <f>AN5*I5</f>
        <v/>
      </c>
      <c r="AP5" s="53">
        <f>$AP$4*AK5</f>
        <v/>
      </c>
      <c r="AQ5" s="53">
        <f>$AQ$4*AK5</f>
        <v/>
      </c>
      <c r="AR5" s="51">
        <f t="array" ref="AR5">VLOOKUP(M5&amp;N5&amp;O5&amp;P5,Variáveis!$A$2:$E$240&amp;Variáveis!$B$2:$F$240&amp;Variáveis!$C$2:$G$240&amp;Variáveis!$D$2:$H$240,5,FALSE)</f>
        <v/>
      </c>
      <c r="AS5" s="53">
        <f>((AJ5*(1-AR5))*AR5)</f>
        <v/>
      </c>
      <c r="AT5" s="53">
        <f>(((J5+(J5*AU5))*0.18)-(J5*AR5))</f>
        <v/>
      </c>
      <c r="AU5" s="55">
        <f>(((1+AV5)*(1-AR5))/(1-0.18)-1)</f>
        <v/>
      </c>
      <c r="AV5" s="55">
        <f>IF(BB5&gt;0,BB5,IF(BA5&gt;0,BA5,IF(AZ5&gt;0,AZ5,IF(AY5&gt;0,AY5,IF(AX5&gt;0,AX5)))))/100</f>
        <v/>
      </c>
      <c r="AW5" s="56">
        <f>VALUE(LEFT(G5,4))</f>
        <v/>
      </c>
      <c r="AX5" s="56">
        <f>VALUE(IFERROR(VLOOKUP(VALUE(LEFT(G5,4)),ST!$C$4:$E$300,3,FALSE),"0"))</f>
        <v/>
      </c>
      <c r="AY5" s="56">
        <f>VALUE(IFERROR(VLOOKUP(VALUE(LEFT(G5,5)),ST!$C$4:$E$300,3,FALSE),"0"))</f>
        <v/>
      </c>
      <c r="AZ5" s="56">
        <f>VALUE(IFERROR(VLOOKUP(VALUE(LEFT(G5,6)),ST!$C$4:$E$300,3,FALSE),"0"))</f>
        <v/>
      </c>
      <c r="BA5" s="56">
        <f>VALUE(IFERROR(VLOOKUP(VALUE(LEFT(G5,7)),ST!$C$4:$E$300,3,FALSE),"0"))</f>
        <v/>
      </c>
      <c r="BB5" s="56">
        <f>VALUE(IFERROR(VLOOKUP(G5,ST!$C$4:$E$400,3,FALSE),"0"))</f>
        <v/>
      </c>
      <c r="BC5" s="57">
        <f>IF(VLOOKUP(AW5,ST!$C$4:$F$298,4,FALSE)&lt;&gt;0,VLOOKUP(AW5,ST!$C$4:$F$298,4,FALSE),VLOOKUP(G5,ST!$C$4:$F$298,4,FALSE))</f>
        <v/>
      </c>
      <c r="BD5" s="57">
        <f>IF(O5="SC","Desconsiderar coluna ICMS ST",IF(O5="PR","Haverá ST", ))</f>
        <v/>
      </c>
      <c r="BE5" s="53">
        <f>W5</f>
        <v/>
      </c>
      <c r="BF5" s="53">
        <f>X5</f>
        <v/>
      </c>
      <c r="BG5" s="53">
        <f>AD5-AS5</f>
        <v/>
      </c>
      <c r="BH5" s="51">
        <f>$W$4+$X$4+AC5+$BJ$4+0.07</f>
        <v/>
      </c>
      <c r="BI5" s="53">
        <f>IF(BD5="Haverá ST",AJ5+AS5+AT5,AJ5+AS5)</f>
        <v/>
      </c>
      <c r="BJ5" s="53">
        <f>T5*$BJ$4</f>
        <v/>
      </c>
      <c r="BK5" s="53">
        <f>T5*$BK$4</f>
        <v/>
      </c>
      <c r="BL5" s="53">
        <f>BE5+BF5+AO5+BJ5+BK5+AD5</f>
        <v/>
      </c>
      <c r="BM5" s="53">
        <f>(T5-BL5)</f>
        <v/>
      </c>
    </row>
    <row r="6" hidden="1" ht="14.4" customHeight="1" s="218">
      <c r="A6" s="58">
        <f>A5+1</f>
        <v/>
      </c>
      <c r="B6" s="144">
        <f>BOM!B6</f>
        <v/>
      </c>
      <c r="C6" s="144">
        <f>BOM!C6</f>
        <v/>
      </c>
      <c r="D6" s="144">
        <f>BOM!D6</f>
        <v/>
      </c>
      <c r="E6" s="144">
        <f>BOM!E6</f>
        <v/>
      </c>
      <c r="F6" s="144">
        <f>BOM!F6</f>
        <v/>
      </c>
      <c r="G6" s="144">
        <f>BOM!G6</f>
        <v/>
      </c>
      <c r="H6" s="144">
        <f>BOM!H6</f>
        <v/>
      </c>
      <c r="I6" s="145">
        <f>I5</f>
        <v/>
      </c>
      <c r="J6" s="146">
        <f>BOM!J6</f>
        <v/>
      </c>
      <c r="K6" s="146">
        <f>BOM!K6</f>
        <v/>
      </c>
      <c r="L6" s="146">
        <f>BOM!L6</f>
        <v/>
      </c>
      <c r="M6" s="146">
        <f>BOM!M6</f>
        <v/>
      </c>
      <c r="N6" s="146">
        <f>BOM!N6</f>
        <v/>
      </c>
      <c r="O6" s="146">
        <f>BOM!O6</f>
        <v/>
      </c>
      <c r="P6" s="146">
        <f>BOM!P6</f>
        <v/>
      </c>
      <c r="Q6" s="46">
        <f>$F$97</f>
        <v/>
      </c>
      <c r="R6" s="46">
        <f>$F$98</f>
        <v/>
      </c>
      <c r="S6" s="48">
        <f>U6-(U6*R6)</f>
        <v/>
      </c>
      <c r="T6" s="48">
        <f>S6*I6</f>
        <v/>
      </c>
      <c r="U6" s="48">
        <f>(AN6)/(1-(BH6+Q6))</f>
        <v/>
      </c>
      <c r="V6" s="48">
        <f>U6*I6</f>
        <v/>
      </c>
      <c r="W6" s="49">
        <f>T6*$W$4</f>
        <v/>
      </c>
      <c r="X6" s="49">
        <f>T6*$X$4</f>
        <v/>
      </c>
      <c r="Y6" s="50">
        <f>M6</f>
        <v/>
      </c>
      <c r="Z6" s="9" t="n"/>
      <c r="AA6" s="9" t="n"/>
      <c r="AB6" s="9" t="n"/>
      <c r="AC6" s="51">
        <f t="array" ref="AC6">IF(I6&gt;0,VLOOKUP(Y6&amp;$P$88&amp;$P$89&amp;$P$90,Variáveis!$O$2:$S$300&amp;Variáveis!$P$2:$T$300&amp;Variáveis!$Q$2:$U$300&amp;Variáveis!$R$2:$V$300,5,FALSE),0)</f>
        <v/>
      </c>
      <c r="AD6" s="52">
        <f>T6*AC6</f>
        <v/>
      </c>
      <c r="AE6" s="53">
        <f>IF(AB6="não",((V6/(1-VLOOKUP(AA6,Variáveis!$AK$3:$AN$29,4,FALSE)))*VLOOKUP(AA6,Variáveis!$AK$3:$AN$29,4,FALSE))-AD6,0)</f>
        <v/>
      </c>
      <c r="AF6" s="53">
        <f>T6*$AF$4</f>
        <v/>
      </c>
      <c r="AG6" s="53">
        <f>IF(AB6="SIM","Cliente pode pagar DIFA na entrada", )</f>
        <v/>
      </c>
      <c r="AH6" s="54" t="n"/>
      <c r="AI6" s="53">
        <f>IF(K6="SIM",(J6*$F$102),J6)</f>
        <v/>
      </c>
      <c r="AJ6" s="53">
        <f>IF(L6="SIM",(AI6*$F$101),AI6)</f>
        <v/>
      </c>
      <c r="AK6" s="53">
        <f>AJ6-AS6</f>
        <v/>
      </c>
      <c r="AL6" s="53">
        <f>AJ6*I6</f>
        <v/>
      </c>
      <c r="AM6" s="53">
        <f>AK6*I6</f>
        <v/>
      </c>
      <c r="AN6" s="53">
        <f>AK6-AP6-AQ6</f>
        <v/>
      </c>
      <c r="AO6" s="53">
        <f>AN6*I6</f>
        <v/>
      </c>
      <c r="AP6" s="53">
        <f>$AP$4*AK6</f>
        <v/>
      </c>
      <c r="AQ6" s="53">
        <f>$AQ$4*AK6</f>
        <v/>
      </c>
      <c r="AR6" s="51">
        <f t="array" ref="AR6">VLOOKUP(M6&amp;N6&amp;O6&amp;P6,Variáveis!$A$2:$E$240&amp;Variáveis!$B$2:$F$240&amp;Variáveis!$C$2:$G$240&amp;Variáveis!$D$2:$H$240,5,FALSE)</f>
        <v/>
      </c>
      <c r="AS6" s="53">
        <f>((AJ6*(1-AR6))*AR6)</f>
        <v/>
      </c>
      <c r="AT6" s="53">
        <f>(((J6+(J6*AU6))*0.18)-(J6*AR6))</f>
        <v/>
      </c>
      <c r="AU6" s="55">
        <f>(((1+AV6)*(1-AR6))/(1-0.18)-1)</f>
        <v/>
      </c>
      <c r="AV6" s="55">
        <f>IF(BB6&gt;0,BB6,IF(BA6&gt;0,BA6,IF(AZ6&gt;0,AZ6,IF(AY6&gt;0,AY6,IF(AX6&gt;0,AX6)))))/100</f>
        <v/>
      </c>
      <c r="AW6" s="56">
        <f>VALUE(LEFT(G6,4))</f>
        <v/>
      </c>
      <c r="AX6" s="56">
        <f>VALUE(IFERROR(VLOOKUP(VALUE(LEFT(G6,4)),ST!$C$4:$E$300,3,FALSE),"0"))</f>
        <v/>
      </c>
      <c r="AY6" s="56">
        <f>VALUE(IFERROR(VLOOKUP(VALUE(LEFT(G6,5)),ST!$C$4:$E$300,3,FALSE),"0"))</f>
        <v/>
      </c>
      <c r="AZ6" s="56">
        <f>VALUE(IFERROR(VLOOKUP(VALUE(LEFT(G6,6)),ST!$C$4:$E$300,3,FALSE),"0"))</f>
        <v/>
      </c>
      <c r="BA6" s="56">
        <f>VALUE(IFERROR(VLOOKUP(VALUE(LEFT(G6,7)),ST!$C$4:$E$300,3,FALSE),"0"))</f>
        <v/>
      </c>
      <c r="BB6" s="56">
        <f>VALUE(IFERROR(VLOOKUP(G6,ST!$C$4:$E$400,3,FALSE),"0"))</f>
        <v/>
      </c>
      <c r="BC6" s="57">
        <f>IF(VLOOKUP(AW6,ST!$C$4:$F$298,4,FALSE)&lt;&gt;0,VLOOKUP(AW6,ST!$C$4:$F$298,4,FALSE),VLOOKUP(G6,ST!$C$4:$F$298,4,FALSE))</f>
        <v/>
      </c>
      <c r="BD6" s="57">
        <f>IF(O6="SC","Desconsiderar coluna ICMS ST",IF(O6="PR","Haverá ST", ))</f>
        <v/>
      </c>
      <c r="BE6" s="53">
        <f>W6</f>
        <v/>
      </c>
      <c r="BF6" s="53">
        <f>X6</f>
        <v/>
      </c>
      <c r="BG6" s="53">
        <f>AD6-AS6</f>
        <v/>
      </c>
      <c r="BH6" s="51">
        <f>$W$4+$X$4+AC6+$BJ$4+0.07</f>
        <v/>
      </c>
      <c r="BI6" s="53">
        <f>IF(BD6="Haverá ST",AJ6+AS6+AT6,AJ6+AS6)</f>
        <v/>
      </c>
      <c r="BJ6" s="53">
        <f>T6*$BJ$4</f>
        <v/>
      </c>
      <c r="BK6" s="53">
        <f>T6*$BK$4</f>
        <v/>
      </c>
      <c r="BL6" s="53">
        <f>BE6+BF6+AO6+BJ6+BK6+AD6</f>
        <v/>
      </c>
      <c r="BM6" s="53">
        <f>(T6-BL6)</f>
        <v/>
      </c>
    </row>
    <row r="7" hidden="1" ht="14.4" customHeight="1" s="218">
      <c r="A7" s="58">
        <f>A6+1</f>
        <v/>
      </c>
      <c r="B7" s="144">
        <f>BOM!B7</f>
        <v/>
      </c>
      <c r="C7" s="144">
        <f>BOM!C7</f>
        <v/>
      </c>
      <c r="D7" s="144">
        <f>BOM!D7</f>
        <v/>
      </c>
      <c r="E7" s="144">
        <f>BOM!E7</f>
        <v/>
      </c>
      <c r="F7" s="144">
        <f>BOM!F7</f>
        <v/>
      </c>
      <c r="G7" s="144">
        <f>BOM!G7</f>
        <v/>
      </c>
      <c r="H7" s="144">
        <f>BOM!H7</f>
        <v/>
      </c>
      <c r="I7" s="147">
        <f>I5</f>
        <v/>
      </c>
      <c r="J7" s="146">
        <f>BOM!J7</f>
        <v/>
      </c>
      <c r="K7" s="146">
        <f>BOM!K7</f>
        <v/>
      </c>
      <c r="L7" s="146">
        <f>BOM!L7</f>
        <v/>
      </c>
      <c r="M7" s="146">
        <f>BOM!M7</f>
        <v/>
      </c>
      <c r="N7" s="146">
        <f>BOM!N7</f>
        <v/>
      </c>
      <c r="O7" s="146">
        <f>BOM!O7</f>
        <v/>
      </c>
      <c r="P7" s="146">
        <f>BOM!P7</f>
        <v/>
      </c>
      <c r="Q7" s="46">
        <f>$F$97</f>
        <v/>
      </c>
      <c r="R7" s="46">
        <f>$F$98</f>
        <v/>
      </c>
      <c r="S7" s="48">
        <f>U7-(U7*R7)</f>
        <v/>
      </c>
      <c r="T7" s="48">
        <f>S7*I7</f>
        <v/>
      </c>
      <c r="U7" s="48">
        <f>(AN7)/(1-(BH7+Q7))</f>
        <v/>
      </c>
      <c r="V7" s="48">
        <f>U7*I7</f>
        <v/>
      </c>
      <c r="W7" s="49">
        <f>T7*$W$4</f>
        <v/>
      </c>
      <c r="X7" s="49">
        <f>T7*$X$4</f>
        <v/>
      </c>
      <c r="Y7" s="50">
        <f>M7</f>
        <v/>
      </c>
      <c r="Z7" s="9" t="n"/>
      <c r="AA7" s="9" t="n"/>
      <c r="AB7" s="9" t="n"/>
      <c r="AC7" s="51">
        <f t="array" ref="AC7">IF(I7&gt;0,VLOOKUP(Y7&amp;$P$88&amp;$P$89&amp;$P$90,Variáveis!$O$2:$S$300&amp;Variáveis!$P$2:$T$300&amp;Variáveis!$Q$2:$U$300&amp;Variáveis!$R$2:$V$300,5,FALSE),0)</f>
        <v/>
      </c>
      <c r="AD7" s="52">
        <f>T7*AC7</f>
        <v/>
      </c>
      <c r="AE7" s="53">
        <f>IF(AB7="não",((V7/(1-VLOOKUP(AA7,Variáveis!$AK$3:$AN$29,4,FALSE)))*VLOOKUP(AA7,Variáveis!$AK$3:$AN$29,4,FALSE))-AD7,0)</f>
        <v/>
      </c>
      <c r="AF7" s="53">
        <f>T7*$AF$4</f>
        <v/>
      </c>
      <c r="AG7" s="53">
        <f>IF(AB7="SIM","Cliente pode pagar DIFA na entrada", )</f>
        <v/>
      </c>
      <c r="AH7" s="54" t="n"/>
      <c r="AI7" s="53">
        <f>IF(K7="SIM",(J7*$F$102),J7)</f>
        <v/>
      </c>
      <c r="AJ7" s="53">
        <f>IF(L7="SIM",(AI7*$F$101),AI7)</f>
        <v/>
      </c>
      <c r="AK7" s="53">
        <f>AJ7-AS7</f>
        <v/>
      </c>
      <c r="AL7" s="53">
        <f>AJ7*I7</f>
        <v/>
      </c>
      <c r="AM7" s="53">
        <f>AK7*I7</f>
        <v/>
      </c>
      <c r="AN7" s="53">
        <f>AK7-AP7-AQ7</f>
        <v/>
      </c>
      <c r="AO7" s="53">
        <f>AN7*I7</f>
        <v/>
      </c>
      <c r="AP7" s="53">
        <f>$AP$4*AK7</f>
        <v/>
      </c>
      <c r="AQ7" s="53">
        <f>$AQ$4*AK7</f>
        <v/>
      </c>
      <c r="AR7" s="51">
        <f t="array" ref="AR7">VLOOKUP(M7&amp;N7&amp;O7&amp;P7,Variáveis!$A$2:$E$240&amp;Variáveis!$B$2:$F$240&amp;Variáveis!$C$2:$G$240&amp;Variáveis!$D$2:$H$240,5,FALSE)</f>
        <v/>
      </c>
      <c r="AS7" s="53">
        <f>((AJ7*(1-AR7))*AR7)</f>
        <v/>
      </c>
      <c r="AT7" s="53">
        <f>(((J7+(J7*AU7))*0.18)-(J7*AR7))</f>
        <v/>
      </c>
      <c r="AU7" s="55">
        <f>(((1+AV7)*(1-AR7))/(1-0.18)-1)</f>
        <v/>
      </c>
      <c r="AV7" s="55">
        <f>IF(BB7&gt;0,BB7,IF(BA7&gt;0,BA7,IF(AZ7&gt;0,AZ7,IF(AY7&gt;0,AY7,IF(AX7&gt;0,AX7)))))/100</f>
        <v/>
      </c>
      <c r="AW7" s="56">
        <f>VALUE(LEFT(G7,4))</f>
        <v/>
      </c>
      <c r="AX7" s="56">
        <f>VALUE(IFERROR(VLOOKUP(VALUE(LEFT(G7,4)),ST!$C$4:$E$300,3,FALSE),"0"))</f>
        <v/>
      </c>
      <c r="AY7" s="56">
        <f>VALUE(IFERROR(VLOOKUP(VALUE(LEFT(G7,5)),ST!$C$4:$E$300,3,FALSE),"0"))</f>
        <v/>
      </c>
      <c r="AZ7" s="56">
        <f>VALUE(IFERROR(VLOOKUP(VALUE(LEFT(G7,6)),ST!$C$4:$E$300,3,FALSE),"0"))</f>
        <v/>
      </c>
      <c r="BA7" s="56">
        <f>VALUE(IFERROR(VLOOKUP(VALUE(LEFT(G7,7)),ST!$C$4:$E$300,3,FALSE),"0"))</f>
        <v/>
      </c>
      <c r="BB7" s="56">
        <f>VALUE(IFERROR(VLOOKUP(G7,ST!$C$4:$E$400,3,FALSE),"0"))</f>
        <v/>
      </c>
      <c r="BC7" s="57">
        <f>IF(VLOOKUP(AW7,ST!$C$4:$F$298,4,FALSE)&lt;&gt;0,VLOOKUP(AW7,ST!$C$4:$F$298,4,FALSE),VLOOKUP(G7,ST!$C$4:$F$298,4,FALSE))</f>
        <v/>
      </c>
      <c r="BD7" s="57">
        <f>IF(O7="SC","Desconsiderar coluna ICMS ST",IF(O7="PR","Haverá ST", ))</f>
        <v/>
      </c>
      <c r="BE7" s="53">
        <f>W7</f>
        <v/>
      </c>
      <c r="BF7" s="53">
        <f>X7</f>
        <v/>
      </c>
      <c r="BG7" s="53">
        <f>AD7-AS7</f>
        <v/>
      </c>
      <c r="BH7" s="51">
        <f>$W$4+$X$4+AC7+$BJ$4+0.07</f>
        <v/>
      </c>
      <c r="BI7" s="53">
        <f>IF(BD7="Haverá ST",AJ7+AS7+AT7,AJ7+AS7)</f>
        <v/>
      </c>
      <c r="BJ7" s="53">
        <f>T7*$BJ$4</f>
        <v/>
      </c>
      <c r="BK7" s="53">
        <f>T7*$BK$4</f>
        <v/>
      </c>
      <c r="BL7" s="53">
        <f>BE7+BF7+AO7+BJ7+BK7+AD7</f>
        <v/>
      </c>
      <c r="BM7" s="53">
        <f>(T7-BL7)</f>
        <v/>
      </c>
    </row>
    <row r="8" hidden="1" ht="14.4" customHeight="1" s="218">
      <c r="A8" s="58" t="n"/>
      <c r="B8" s="144">
        <f>BOM!B8</f>
        <v/>
      </c>
      <c r="C8" s="144">
        <f>BOM!C8</f>
        <v/>
      </c>
      <c r="D8" s="144">
        <f>BOM!D8</f>
        <v/>
      </c>
      <c r="E8" s="144">
        <f>BOM!E8</f>
        <v/>
      </c>
      <c r="F8" s="39">
        <f>BOM!F8</f>
        <v/>
      </c>
      <c r="G8" s="144">
        <f>BOM!G8</f>
        <v/>
      </c>
      <c r="H8" s="144">
        <f>BOM!H8</f>
        <v/>
      </c>
      <c r="I8" s="147" t="n">
        <v>0</v>
      </c>
      <c r="J8" s="146">
        <f>BOM!J8</f>
        <v/>
      </c>
      <c r="K8" s="146">
        <f>BOM!K8</f>
        <v/>
      </c>
      <c r="L8" s="146">
        <f>BOM!L8</f>
        <v/>
      </c>
      <c r="M8" s="146">
        <f>BOM!M8</f>
        <v/>
      </c>
      <c r="N8" s="146">
        <f>BOM!N8</f>
        <v/>
      </c>
      <c r="O8" s="146">
        <f>BOM!O8</f>
        <v/>
      </c>
      <c r="P8" s="146">
        <f>BOM!P8</f>
        <v/>
      </c>
      <c r="Q8" s="46">
        <f>$F$97</f>
        <v/>
      </c>
      <c r="R8" s="46">
        <f>$F$98</f>
        <v/>
      </c>
      <c r="S8" s="48">
        <f>U8-(U8*R8)</f>
        <v/>
      </c>
      <c r="T8" s="48">
        <f>S8*I8</f>
        <v/>
      </c>
      <c r="U8" s="48">
        <f>(AN8)/(1-(BH8+Q8))</f>
        <v/>
      </c>
      <c r="V8" s="48">
        <f>U8*I8</f>
        <v/>
      </c>
      <c r="W8" s="49">
        <f>T8*$W$4</f>
        <v/>
      </c>
      <c r="X8" s="49">
        <f>T8*$X$4</f>
        <v/>
      </c>
      <c r="Y8" s="50">
        <f>M8</f>
        <v/>
      </c>
      <c r="Z8" s="9" t="n"/>
      <c r="AA8" s="9" t="n"/>
      <c r="AB8" s="9" t="n"/>
      <c r="AC8" s="51">
        <f t="array" ref="AC8">IF(I8&gt;0,VLOOKUP(Y8&amp;$P$88&amp;$P$89&amp;$P$90,Variáveis!$O$2:$S$300&amp;Variáveis!$P$2:$T$300&amp;Variáveis!$Q$2:$U$300&amp;Variáveis!$R$2:$V$300,5,FALSE),0)</f>
        <v/>
      </c>
      <c r="AD8" s="52">
        <f>T8*AC8</f>
        <v/>
      </c>
      <c r="AE8" s="53">
        <f>IF(AB8="não",((V8/(1-VLOOKUP(AA8,Variáveis!$AK$3:$AN$29,4,FALSE)))*VLOOKUP(AA8,Variáveis!$AK$3:$AN$29,4,FALSE))-AD8,0)</f>
        <v/>
      </c>
      <c r="AF8" s="53">
        <f>T8*$AF$4</f>
        <v/>
      </c>
      <c r="AG8" s="53">
        <f>IF(AB8="SIM","Cliente pode pagar DIFA na entrada", )</f>
        <v/>
      </c>
      <c r="AH8" s="54" t="n"/>
      <c r="AI8" s="53">
        <f>IF(K8="SIM",(J8*$F$102),J8)</f>
        <v/>
      </c>
      <c r="AJ8" s="53">
        <f>IF(L8="SIM",(AI8*$F$101),AI8)</f>
        <v/>
      </c>
      <c r="AK8" s="53">
        <f>AJ8-AS8</f>
        <v/>
      </c>
      <c r="AL8" s="53">
        <f>AJ8*I8</f>
        <v/>
      </c>
      <c r="AM8" s="53">
        <f>AK8*I8</f>
        <v/>
      </c>
      <c r="AN8" s="53">
        <f>AK8-AP8-AQ8</f>
        <v/>
      </c>
      <c r="AO8" s="53">
        <f>AN8*I8</f>
        <v/>
      </c>
      <c r="AP8" s="53">
        <f>$AP$4*AK8</f>
        <v/>
      </c>
      <c r="AQ8" s="53">
        <f>$AQ$4*AK8</f>
        <v/>
      </c>
      <c r="AR8" s="51">
        <f t="array" ref="AR8">VLOOKUP(M8&amp;N8&amp;O8&amp;P8,Variáveis!$A$2:$E$240&amp;Variáveis!$B$2:$F$240&amp;Variáveis!$C$2:$G$240&amp;Variáveis!$D$2:$H$240,5,FALSE)</f>
        <v/>
      </c>
      <c r="AS8" s="53">
        <f>((AJ8*(1-AR8))*AR8)</f>
        <v/>
      </c>
      <c r="AT8" s="53">
        <f>(((J8+(J8*AU8))*0.18)-(J8*AR8))</f>
        <v/>
      </c>
      <c r="AU8" s="55">
        <f>(((1+AV8)*(1-AR8))/(1-0.18)-1)</f>
        <v/>
      </c>
      <c r="AV8" s="55">
        <f>IF(BB8&gt;0,BB8,IF(BA8&gt;0,BA8,IF(AZ8&gt;0,AZ8,IF(AY8&gt;0,AY8,IF(AX8&gt;0,AX8)))))/100</f>
        <v/>
      </c>
      <c r="AW8" s="56">
        <f>VALUE(LEFT(G8,4))</f>
        <v/>
      </c>
      <c r="AX8" s="56">
        <f>VALUE(IFERROR(VLOOKUP(VALUE(LEFT(G8,4)),ST!$C$4:$E$300,3,FALSE),"0"))</f>
        <v/>
      </c>
      <c r="AY8" s="56">
        <f>VALUE(IFERROR(VLOOKUP(VALUE(LEFT(G8,5)),ST!$C$4:$E$300,3,FALSE),"0"))</f>
        <v/>
      </c>
      <c r="AZ8" s="56">
        <f>VALUE(IFERROR(VLOOKUP(VALUE(LEFT(G8,6)),ST!$C$4:$E$300,3,FALSE),"0"))</f>
        <v/>
      </c>
      <c r="BA8" s="56">
        <f>VALUE(IFERROR(VLOOKUP(VALUE(LEFT(G8,7)),ST!$C$4:$E$300,3,FALSE),"0"))</f>
        <v/>
      </c>
      <c r="BB8" s="56">
        <f>VALUE(IFERROR(VLOOKUP(G8,ST!$C$4:$E$400,3,FALSE),"0"))</f>
        <v/>
      </c>
      <c r="BC8" s="57">
        <f>IF(VLOOKUP(AW8,ST!$C$4:$F$298,4,FALSE)&lt;&gt;0,VLOOKUP(AW8,ST!$C$4:$F$298,4,FALSE),VLOOKUP(G8,ST!$C$4:$F$298,4,FALSE))</f>
        <v/>
      </c>
      <c r="BD8" s="57">
        <f>IF(O8="SC","Desconsiderar coluna ICMS ST",IF(O8="PR","Haverá ST", ))</f>
        <v/>
      </c>
      <c r="BE8" s="53">
        <f>W8</f>
        <v/>
      </c>
      <c r="BF8" s="53">
        <f>X8</f>
        <v/>
      </c>
      <c r="BG8" s="53">
        <f>AD8-AS8</f>
        <v/>
      </c>
      <c r="BH8" s="51">
        <f>$W$4+$X$4+AC8+$BJ$4+0.07</f>
        <v/>
      </c>
      <c r="BI8" s="53">
        <f>IF(BD8="Haverá ST",AJ8+AS8+AT8,AJ8+AS8)</f>
        <v/>
      </c>
      <c r="BJ8" s="53">
        <f>T8*$BJ$4</f>
        <v/>
      </c>
      <c r="BK8" s="53">
        <f>T8*$BK$4</f>
        <v/>
      </c>
      <c r="BL8" s="53">
        <f>BE8+BF8+AO8+BJ8+BK8+AD8</f>
        <v/>
      </c>
      <c r="BM8" s="53">
        <f>(T8-BL8)</f>
        <v/>
      </c>
    </row>
    <row r="9" hidden="1" ht="14.4" customHeight="1" s="218">
      <c r="A9" s="58">
        <f>A7+1</f>
        <v/>
      </c>
      <c r="B9" s="144">
        <f>BOM!B9</f>
        <v/>
      </c>
      <c r="C9" s="144">
        <f>BOM!C9</f>
        <v/>
      </c>
      <c r="D9" s="144">
        <f>BOM!D9</f>
        <v/>
      </c>
      <c r="E9" s="144">
        <f>BOM!E9</f>
        <v/>
      </c>
      <c r="F9" s="144">
        <f>BOM!F9</f>
        <v/>
      </c>
      <c r="G9" s="144">
        <f>BOM!G9</f>
        <v/>
      </c>
      <c r="H9" s="144">
        <f>BOM!H9</f>
        <v/>
      </c>
      <c r="I9" s="145" t="n">
        <v>0</v>
      </c>
      <c r="J9" s="146">
        <f>BOM!J9</f>
        <v/>
      </c>
      <c r="K9" s="146">
        <f>BOM!K9</f>
        <v/>
      </c>
      <c r="L9" s="146">
        <f>BOM!L9</f>
        <v/>
      </c>
      <c r="M9" s="146">
        <f>BOM!M9</f>
        <v/>
      </c>
      <c r="N9" s="146">
        <f>BOM!N9</f>
        <v/>
      </c>
      <c r="O9" s="146">
        <f>BOM!O9</f>
        <v/>
      </c>
      <c r="P9" s="146">
        <f>BOM!P9</f>
        <v/>
      </c>
      <c r="Q9" s="46">
        <f>$F$97</f>
        <v/>
      </c>
      <c r="R9" s="46">
        <f>$F$98</f>
        <v/>
      </c>
      <c r="S9" s="48">
        <f>U9-(U9*R9)</f>
        <v/>
      </c>
      <c r="T9" s="48">
        <f>S9*I9</f>
        <v/>
      </c>
      <c r="U9" s="48">
        <f>(AN9)/(1-(BH9+Q9))</f>
        <v/>
      </c>
      <c r="V9" s="48">
        <f>U9*I9</f>
        <v/>
      </c>
      <c r="W9" s="49">
        <f>T9*$W$4</f>
        <v/>
      </c>
      <c r="X9" s="49">
        <f>T9*$X$4</f>
        <v/>
      </c>
      <c r="Y9" s="50">
        <f>M9</f>
        <v/>
      </c>
      <c r="Z9" s="9" t="n"/>
      <c r="AA9" s="9" t="n"/>
      <c r="AB9" s="9" t="n"/>
      <c r="AC9" s="51">
        <f t="array" ref="AC9">IF(I9&gt;0,VLOOKUP(Y9&amp;$P$88&amp;$P$89&amp;$P$90,Variáveis!$O$2:$S$300&amp;Variáveis!$P$2:$T$300&amp;Variáveis!$Q$2:$U$300&amp;Variáveis!$R$2:$V$300,5,FALSE),0)</f>
        <v/>
      </c>
      <c r="AD9" s="52">
        <f>T9*AC9</f>
        <v/>
      </c>
      <c r="AE9" s="53">
        <f>IF(AB9="não",((V9/(1-VLOOKUP(AA9,Variáveis!$AK$3:$AN$29,4,FALSE)))*VLOOKUP(AA9,Variáveis!$AK$3:$AN$29,4,FALSE))-AD9,0)</f>
        <v/>
      </c>
      <c r="AF9" s="53">
        <f>T9*$AF$4</f>
        <v/>
      </c>
      <c r="AG9" s="53">
        <f>IF(AB9="SIM","Cliente pode pagar DIFA na entrada", )</f>
        <v/>
      </c>
      <c r="AH9" s="54" t="n"/>
      <c r="AI9" s="53">
        <f>IF(K9="SIM",(J9*$F$102),J9)</f>
        <v/>
      </c>
      <c r="AJ9" s="53">
        <f>IF(L9="SIM",(AI9*$F$101),AI9)</f>
        <v/>
      </c>
      <c r="AK9" s="53">
        <f>AJ9-AS9</f>
        <v/>
      </c>
      <c r="AL9" s="53">
        <f>AJ9*I9</f>
        <v/>
      </c>
      <c r="AM9" s="53">
        <f>AK9*I9</f>
        <v/>
      </c>
      <c r="AN9" s="53">
        <f>AK9-AP9-AQ9</f>
        <v/>
      </c>
      <c r="AO9" s="53">
        <f>AN9*I9</f>
        <v/>
      </c>
      <c r="AP9" s="53">
        <f>$AP$4*AK9</f>
        <v/>
      </c>
      <c r="AQ9" s="53">
        <f>$AQ$4*AK9</f>
        <v/>
      </c>
      <c r="AR9" s="51">
        <f t="array" ref="AR9">VLOOKUP(M9&amp;N9&amp;O9&amp;P9,Variáveis!$A$2:$E$240&amp;Variáveis!$B$2:$F$240&amp;Variáveis!$C$2:$G$240&amp;Variáveis!$D$2:$H$240,5,FALSE)</f>
        <v/>
      </c>
      <c r="AS9" s="53">
        <f>((AJ9*(1-AR9))*AR9)</f>
        <v/>
      </c>
      <c r="AT9" s="53">
        <f>(((J9+(J9*AU9))*0.18)-(J9*AR9))</f>
        <v/>
      </c>
      <c r="AU9" s="55">
        <f>(((1+AV9)*(1-AR9))/(1-0.18)-1)</f>
        <v/>
      </c>
      <c r="AV9" s="55">
        <f>IF(BB9&gt;0,BB9,IF(BA9&gt;0,BA9,IF(AZ9&gt;0,AZ9,IF(AY9&gt;0,AY9,IF(AX9&gt;0,AX9)))))/100</f>
        <v/>
      </c>
      <c r="AW9" s="56">
        <f>VALUE(LEFT(G9,4))</f>
        <v/>
      </c>
      <c r="AX9" s="56">
        <f>VALUE(IFERROR(VLOOKUP(VALUE(LEFT(G9,4)),ST!$C$4:$E$300,3,FALSE),"0"))</f>
        <v/>
      </c>
      <c r="AY9" s="56">
        <f>VALUE(IFERROR(VLOOKUP(VALUE(LEFT(G9,5)),ST!$C$4:$E$300,3,FALSE),"0"))</f>
        <v/>
      </c>
      <c r="AZ9" s="56">
        <f>VALUE(IFERROR(VLOOKUP(VALUE(LEFT(G9,6)),ST!$C$4:$E$300,3,FALSE),"0"))</f>
        <v/>
      </c>
      <c r="BA9" s="56">
        <f>VALUE(IFERROR(VLOOKUP(VALUE(LEFT(G9,7)),ST!$C$4:$E$300,3,FALSE),"0"))</f>
        <v/>
      </c>
      <c r="BB9" s="56">
        <f>VALUE(IFERROR(VLOOKUP(G9,ST!$C$4:$E$400,3,FALSE),"0"))</f>
        <v/>
      </c>
      <c r="BC9" s="57">
        <f>IF(VLOOKUP(AW9,ST!$C$4:$F$298,4,FALSE)&lt;&gt;0,VLOOKUP(AW9,ST!$C$4:$F$298,4,FALSE),VLOOKUP(G9,ST!$C$4:$F$298,4,FALSE))</f>
        <v/>
      </c>
      <c r="BD9" s="57">
        <f>IF(O9="SC","Desconsiderar coluna ICMS ST",IF(O9="PR","Haverá ST", ))</f>
        <v/>
      </c>
      <c r="BE9" s="53">
        <f>W9</f>
        <v/>
      </c>
      <c r="BF9" s="53">
        <f>X9</f>
        <v/>
      </c>
      <c r="BG9" s="53">
        <f>AD9-AS9</f>
        <v/>
      </c>
      <c r="BH9" s="51">
        <f>$W$4+$X$4+AC9+$BJ$4+0.07</f>
        <v/>
      </c>
      <c r="BI9" s="53">
        <f>IF(BD9="Haverá ST",AJ9+AS9+AT9,AJ9+AS9)</f>
        <v/>
      </c>
      <c r="BJ9" s="53">
        <f>T9*$BJ$4</f>
        <v/>
      </c>
      <c r="BK9" s="53">
        <f>T9*$BK$4</f>
        <v/>
      </c>
      <c r="BL9" s="53">
        <f>BE9+BF9+AO9+BJ9+BK9+AD9</f>
        <v/>
      </c>
      <c r="BM9" s="53">
        <f>(T9-BL9)</f>
        <v/>
      </c>
    </row>
    <row r="10" hidden="1" ht="14.4" customHeight="1" s="218">
      <c r="A10" s="58">
        <f>A9+1</f>
        <v/>
      </c>
      <c r="B10" s="144">
        <f>BOM!B10</f>
        <v/>
      </c>
      <c r="C10" s="144">
        <f>BOM!C10</f>
        <v/>
      </c>
      <c r="D10" s="144">
        <f>BOM!D10</f>
        <v/>
      </c>
      <c r="E10" s="144">
        <f>BOM!E10</f>
        <v/>
      </c>
      <c r="F10" s="144">
        <f>BOM!F10</f>
        <v/>
      </c>
      <c r="G10" s="144">
        <f>BOM!G10</f>
        <v/>
      </c>
      <c r="H10" s="144">
        <f>BOM!H10</f>
        <v/>
      </c>
      <c r="I10" s="145" t="n">
        <v>0</v>
      </c>
      <c r="J10" s="146">
        <f>BOM!J10</f>
        <v/>
      </c>
      <c r="K10" s="146">
        <f>BOM!K10</f>
        <v/>
      </c>
      <c r="L10" s="146">
        <f>BOM!L10</f>
        <v/>
      </c>
      <c r="M10" s="146">
        <f>BOM!M10</f>
        <v/>
      </c>
      <c r="N10" s="146">
        <f>BOM!N10</f>
        <v/>
      </c>
      <c r="O10" s="146">
        <f>BOM!O10</f>
        <v/>
      </c>
      <c r="P10" s="146">
        <f>BOM!P10</f>
        <v/>
      </c>
      <c r="Q10" s="46">
        <f>$F$97</f>
        <v/>
      </c>
      <c r="R10" s="46">
        <f>$F$98</f>
        <v/>
      </c>
      <c r="S10" s="48">
        <f>U10-(U10*R10)</f>
        <v/>
      </c>
      <c r="T10" s="48">
        <f>S10*I10</f>
        <v/>
      </c>
      <c r="U10" s="48">
        <f>(AN10)/(1-(BH10+Q10))</f>
        <v/>
      </c>
      <c r="V10" s="48">
        <f>U10*I10</f>
        <v/>
      </c>
      <c r="W10" s="49">
        <f>T10*$W$4</f>
        <v/>
      </c>
      <c r="X10" s="49">
        <f>T10*$X$4</f>
        <v/>
      </c>
      <c r="Y10" s="50">
        <f>M10</f>
        <v/>
      </c>
      <c r="Z10" s="9" t="n"/>
      <c r="AA10" s="9" t="n"/>
      <c r="AB10" s="9" t="n"/>
      <c r="AC10" s="51">
        <f t="array" ref="AC10">IF(I10&gt;0,VLOOKUP(Y10&amp;$P$88&amp;$P$89&amp;$P$90,Variáveis!$O$2:$S$300&amp;Variáveis!$P$2:$T$300&amp;Variáveis!$Q$2:$U$300&amp;Variáveis!$R$2:$V$300,5,FALSE),0)</f>
        <v/>
      </c>
      <c r="AD10" s="52">
        <f>T10*AC10</f>
        <v/>
      </c>
      <c r="AE10" s="53">
        <f>IF(AB10="não",((V10/(1-VLOOKUP(AA10,Variáveis!$AK$3:$AN$29,4,FALSE)))*VLOOKUP(AA10,Variáveis!$AK$3:$AN$29,4,FALSE))-AD10,0)</f>
        <v/>
      </c>
      <c r="AF10" s="53">
        <f>T10*$AF$4</f>
        <v/>
      </c>
      <c r="AG10" s="53">
        <f>IF(AB10="SIM","Cliente pode pagar DIFA na entrada", )</f>
        <v/>
      </c>
      <c r="AH10" s="54" t="n"/>
      <c r="AI10" s="53">
        <f>IF(K10="SIM",(J10*$F$102),J10)</f>
        <v/>
      </c>
      <c r="AJ10" s="53">
        <f>IF(L10="SIM",(AI10*$F$101),AI10)</f>
        <v/>
      </c>
      <c r="AK10" s="53">
        <f>AJ10-AS10</f>
        <v/>
      </c>
      <c r="AL10" s="53">
        <f>AJ10*I10</f>
        <v/>
      </c>
      <c r="AM10" s="53">
        <f>AK10*I10</f>
        <v/>
      </c>
      <c r="AN10" s="53">
        <f>AK10-AP10-AQ10</f>
        <v/>
      </c>
      <c r="AO10" s="53">
        <f>AN10*I10</f>
        <v/>
      </c>
      <c r="AP10" s="53">
        <f>$AP$4*AK10</f>
        <v/>
      </c>
      <c r="AQ10" s="53">
        <f>$AQ$4*AK10</f>
        <v/>
      </c>
      <c r="AR10" s="51">
        <f t="array" ref="AR10">VLOOKUP(M10&amp;N10&amp;O10&amp;P10,Variáveis!$A$2:$E$240&amp;Variáveis!$B$2:$F$240&amp;Variáveis!$C$2:$G$240&amp;Variáveis!$D$2:$H$240,5,FALSE)</f>
        <v/>
      </c>
      <c r="AS10" s="53">
        <f>((AJ10*(1-AR10))*AR10)</f>
        <v/>
      </c>
      <c r="AT10" s="53">
        <f>(((J10+(J10*AU10))*0.18)-(J10*AR10))</f>
        <v/>
      </c>
      <c r="AU10" s="55">
        <f>(((1+AV10)*(1-AR10))/(1-0.18)-1)</f>
        <v/>
      </c>
      <c r="AV10" s="55">
        <f>IF(BB10&gt;0,BB10,IF(BA10&gt;0,BA10,IF(AZ10&gt;0,AZ10,IF(AY10&gt;0,AY10,IF(AX10&gt;0,AX10)))))/100</f>
        <v/>
      </c>
      <c r="AW10" s="56">
        <f>VALUE(LEFT(G10,4))</f>
        <v/>
      </c>
      <c r="AX10" s="56">
        <f>VALUE(IFERROR(VLOOKUP(VALUE(LEFT(G10,4)),ST!$C$4:$E$300,3,FALSE),"0"))</f>
        <v/>
      </c>
      <c r="AY10" s="56">
        <f>VALUE(IFERROR(VLOOKUP(VALUE(LEFT(G10,5)),ST!$C$4:$E$300,3,FALSE),"0"))</f>
        <v/>
      </c>
      <c r="AZ10" s="56">
        <f>VALUE(IFERROR(VLOOKUP(VALUE(LEFT(G10,6)),ST!$C$4:$E$300,3,FALSE),"0"))</f>
        <v/>
      </c>
      <c r="BA10" s="56">
        <f>VALUE(IFERROR(VLOOKUP(VALUE(LEFT(G10,7)),ST!$C$4:$E$300,3,FALSE),"0"))</f>
        <v/>
      </c>
      <c r="BB10" s="56">
        <f>VALUE(IFERROR(VLOOKUP(G10,ST!$C$4:$E$400,3,FALSE),"0"))</f>
        <v/>
      </c>
      <c r="BC10" s="57">
        <f>IF(VLOOKUP(AW10,ST!$C$4:$F$298,4,FALSE)&lt;&gt;0,VLOOKUP(AW10,ST!$C$4:$F$298,4,FALSE),VLOOKUP(G10,ST!$C$4:$F$298,4,FALSE))</f>
        <v/>
      </c>
      <c r="BD10" s="57">
        <f>IF(O10="SC","Desconsiderar coluna ICMS ST",IF(O10="PR","Haverá ST", ))</f>
        <v/>
      </c>
      <c r="BE10" s="53">
        <f>W10</f>
        <v/>
      </c>
      <c r="BF10" s="53">
        <f>X10</f>
        <v/>
      </c>
      <c r="BG10" s="53">
        <f>AD10-AS10</f>
        <v/>
      </c>
      <c r="BH10" s="51">
        <f>$W$4+$X$4+AC10+$BJ$4+0.07</f>
        <v/>
      </c>
      <c r="BI10" s="53">
        <f>IF(BD10="Haverá ST",AJ10+AS10+AT10,AJ10+AS10)</f>
        <v/>
      </c>
      <c r="BJ10" s="53">
        <f>T10*$BJ$4</f>
        <v/>
      </c>
      <c r="BK10" s="53">
        <f>T10*$BK$4</f>
        <v/>
      </c>
      <c r="BL10" s="53">
        <f>BE10+BF10+AO10+BJ10+BK10+AD10</f>
        <v/>
      </c>
      <c r="BM10" s="53">
        <f>(T10-BL10)</f>
        <v/>
      </c>
    </row>
    <row r="11" hidden="1" ht="14.4" customHeight="1" s="218">
      <c r="A11" s="58">
        <f>A10+1</f>
        <v/>
      </c>
      <c r="B11" s="144">
        <f>BOM!B11</f>
        <v/>
      </c>
      <c r="C11" s="144">
        <f>BOM!C11</f>
        <v/>
      </c>
      <c r="D11" s="144">
        <f>BOM!D11</f>
        <v/>
      </c>
      <c r="E11" s="144">
        <f>BOM!E11</f>
        <v/>
      </c>
      <c r="F11" s="144">
        <f>BOM!F11</f>
        <v/>
      </c>
      <c r="G11" s="144">
        <f>BOM!G11</f>
        <v/>
      </c>
      <c r="H11" s="144">
        <f>BOM!H11</f>
        <v/>
      </c>
      <c r="I11" s="147" t="n"/>
      <c r="J11" s="146">
        <f>BOM!J11</f>
        <v/>
      </c>
      <c r="K11" s="146">
        <f>BOM!K11</f>
        <v/>
      </c>
      <c r="L11" s="146">
        <f>BOM!L11</f>
        <v/>
      </c>
      <c r="M11" s="146">
        <f>BOM!M11</f>
        <v/>
      </c>
      <c r="N11" s="146">
        <f>BOM!N11</f>
        <v/>
      </c>
      <c r="O11" s="146">
        <f>BOM!O11</f>
        <v/>
      </c>
      <c r="P11" s="146">
        <f>BOM!P11</f>
        <v/>
      </c>
      <c r="Q11" s="46">
        <f>$F$97</f>
        <v/>
      </c>
      <c r="R11" s="46">
        <f>$F$98</f>
        <v/>
      </c>
      <c r="S11" s="48">
        <f>U11-(U11*R11)</f>
        <v/>
      </c>
      <c r="T11" s="48">
        <f>S11*I11</f>
        <v/>
      </c>
      <c r="U11" s="48">
        <f>(AN11)/(1-(BH11+Q11))</f>
        <v/>
      </c>
      <c r="V11" s="48">
        <f>U11*I11</f>
        <v/>
      </c>
      <c r="W11" s="49">
        <f>T11*$W$4</f>
        <v/>
      </c>
      <c r="X11" s="49">
        <f>T11*$X$4</f>
        <v/>
      </c>
      <c r="Y11" s="50">
        <f>M11</f>
        <v/>
      </c>
      <c r="Z11" s="9" t="n"/>
      <c r="AA11" s="9" t="n"/>
      <c r="AB11" s="9" t="n"/>
      <c r="AC11" s="51">
        <f t="array" ref="AC11">IF(I11&gt;0,VLOOKUP(Y11&amp;$P$88&amp;$P$89&amp;$P$90,Variáveis!$O$2:$S$300&amp;Variáveis!$P$2:$T$300&amp;Variáveis!$Q$2:$U$300&amp;Variáveis!$R$2:$V$300,5,FALSE),0)</f>
        <v/>
      </c>
      <c r="AD11" s="52">
        <f>T11*AC11</f>
        <v/>
      </c>
      <c r="AE11" s="53">
        <f>IF(AB11="não",((V11/(1-VLOOKUP(AA11,Variáveis!$AK$3:$AN$29,4,FALSE)))*VLOOKUP(AA11,Variáveis!$AK$3:$AN$29,4,FALSE))-AD11,0)</f>
        <v/>
      </c>
      <c r="AF11" s="53">
        <f>T11*$AF$4</f>
        <v/>
      </c>
      <c r="AG11" s="53">
        <f>IF(AB11="SIM","Cliente pode pagar DIFA na entrada", )</f>
        <v/>
      </c>
      <c r="AH11" s="54" t="n"/>
      <c r="AI11" s="53">
        <f>IF(K11="SIM",(J11*$F$102),J11)</f>
        <v/>
      </c>
      <c r="AJ11" s="53">
        <f>IF(L11="SIM",(AI11*$F$101),AI11)</f>
        <v/>
      </c>
      <c r="AK11" s="53">
        <f>AJ11-AS11</f>
        <v/>
      </c>
      <c r="AL11" s="53">
        <f>AJ11*I11</f>
        <v/>
      </c>
      <c r="AM11" s="53">
        <f>AK11*I11</f>
        <v/>
      </c>
      <c r="AN11" s="53">
        <f>AK11-AP11-AQ11</f>
        <v/>
      </c>
      <c r="AO11" s="53">
        <f>AN11*I11</f>
        <v/>
      </c>
      <c r="AP11" s="53">
        <f>$AP$4*AK11</f>
        <v/>
      </c>
      <c r="AQ11" s="53">
        <f>$AQ$4*AK11</f>
        <v/>
      </c>
      <c r="AR11" s="51">
        <f t="array" ref="AR11">VLOOKUP(M11&amp;N11&amp;O11&amp;P11,Variáveis!$A$2:$E$240&amp;Variáveis!$B$2:$F$240&amp;Variáveis!$C$2:$G$240&amp;Variáveis!$D$2:$H$240,5,FALSE)</f>
        <v/>
      </c>
      <c r="AS11" s="53">
        <f>((AJ11*(1-AR11))*AR11)</f>
        <v/>
      </c>
      <c r="AT11" s="53">
        <f>(((J11+(J11*AU11))*0.18)-(J11*AR11))</f>
        <v/>
      </c>
      <c r="AU11" s="55">
        <f>(((1+AV11)*(1-AR11))/(1-0.18)-1)</f>
        <v/>
      </c>
      <c r="AV11" s="55">
        <f>IF(BB11&gt;0,BB11,IF(BA11&gt;0,BA11,IF(AZ11&gt;0,AZ11,IF(AY11&gt;0,AY11,IF(AX11&gt;0,AX11)))))/100</f>
        <v/>
      </c>
      <c r="AW11" s="56">
        <f>VALUE(LEFT(G11,4))</f>
        <v/>
      </c>
      <c r="AX11" s="56">
        <f>VALUE(IFERROR(VLOOKUP(VALUE(LEFT(G11,4)),ST!$C$4:$E$300,3,FALSE),"0"))</f>
        <v/>
      </c>
      <c r="AY11" s="56">
        <f>VALUE(IFERROR(VLOOKUP(VALUE(LEFT(G11,5)),ST!$C$4:$E$300,3,FALSE),"0"))</f>
        <v/>
      </c>
      <c r="AZ11" s="56">
        <f>VALUE(IFERROR(VLOOKUP(VALUE(LEFT(G11,6)),ST!$C$4:$E$300,3,FALSE),"0"))</f>
        <v/>
      </c>
      <c r="BA11" s="56">
        <f>VALUE(IFERROR(VLOOKUP(VALUE(LEFT(G11,7)),ST!$C$4:$E$300,3,FALSE),"0"))</f>
        <v/>
      </c>
      <c r="BB11" s="56">
        <f>VALUE(IFERROR(VLOOKUP(G11,ST!$C$4:$E$400,3,FALSE),"0"))</f>
        <v/>
      </c>
      <c r="BC11" s="57">
        <f>IF(VLOOKUP(AW11,ST!$C$4:$F$298,4,FALSE)&lt;&gt;0,VLOOKUP(AW11,ST!$C$4:$F$298,4,FALSE),VLOOKUP(G11,ST!$C$4:$F$298,4,FALSE))</f>
        <v/>
      </c>
      <c r="BD11" s="57">
        <f>IF(O11="SC","Desconsiderar coluna ICMS ST",IF(O11="PR","Haverá ST", ))</f>
        <v/>
      </c>
      <c r="BE11" s="53">
        <f>W11</f>
        <v/>
      </c>
      <c r="BF11" s="53">
        <f>X11</f>
        <v/>
      </c>
      <c r="BG11" s="53">
        <f>AD11-AS11</f>
        <v/>
      </c>
      <c r="BH11" s="51">
        <f>$W$4+$X$4+AC11+$BJ$4+0.07</f>
        <v/>
      </c>
      <c r="BI11" s="53">
        <f>IF(BD11="Haverá ST",AJ11+AS11+AT11,AJ11+AS11)</f>
        <v/>
      </c>
      <c r="BJ11" s="53">
        <f>T11*$BJ$4</f>
        <v/>
      </c>
      <c r="BK11" s="53">
        <f>T11*$BK$4</f>
        <v/>
      </c>
      <c r="BL11" s="53">
        <f>BE11+BF11+AO11+BJ11+BK11+AD11</f>
        <v/>
      </c>
      <c r="BM11" s="53">
        <f>(T11-BL11)</f>
        <v/>
      </c>
    </row>
    <row r="12" hidden="1" ht="14.4" customHeight="1" s="218">
      <c r="A12" s="58">
        <f>A11+1</f>
        <v/>
      </c>
      <c r="B12" s="144">
        <f>BOM!B12</f>
        <v/>
      </c>
      <c r="C12" s="144">
        <f>BOM!C12</f>
        <v/>
      </c>
      <c r="D12" s="144">
        <f>BOM!D12</f>
        <v/>
      </c>
      <c r="E12" s="144">
        <f>BOM!E12</f>
        <v/>
      </c>
      <c r="F12" s="144">
        <f>BOM!F12</f>
        <v/>
      </c>
      <c r="G12" s="144">
        <f>BOM!G12</f>
        <v/>
      </c>
      <c r="H12" s="144">
        <f>BOM!H12</f>
        <v/>
      </c>
      <c r="I12" s="147" t="n"/>
      <c r="J12" s="146">
        <f>BOM!J12</f>
        <v/>
      </c>
      <c r="K12" s="146">
        <f>BOM!K12</f>
        <v/>
      </c>
      <c r="L12" s="146">
        <f>BOM!L12</f>
        <v/>
      </c>
      <c r="M12" s="146">
        <f>BOM!M12</f>
        <v/>
      </c>
      <c r="N12" s="146">
        <f>BOM!N12</f>
        <v/>
      </c>
      <c r="O12" s="146">
        <f>BOM!O12</f>
        <v/>
      </c>
      <c r="P12" s="146">
        <f>BOM!P12</f>
        <v/>
      </c>
      <c r="Q12" s="46">
        <f>$F$97</f>
        <v/>
      </c>
      <c r="R12" s="46">
        <f>$F$98</f>
        <v/>
      </c>
      <c r="S12" s="48">
        <f>U12-(U12*R12)</f>
        <v/>
      </c>
      <c r="T12" s="48">
        <f>S12*I12</f>
        <v/>
      </c>
      <c r="U12" s="48">
        <f>(AN12)/(1-(BH12+Q12))</f>
        <v/>
      </c>
      <c r="V12" s="48">
        <f>U12*I12</f>
        <v/>
      </c>
      <c r="W12" s="49">
        <f>T12*$W$4</f>
        <v/>
      </c>
      <c r="X12" s="49">
        <f>T12*$X$4</f>
        <v/>
      </c>
      <c r="Y12" s="50">
        <f>M12</f>
        <v/>
      </c>
      <c r="Z12" s="9" t="n"/>
      <c r="AA12" s="9" t="n"/>
      <c r="AB12" s="9" t="n"/>
      <c r="AC12" s="51">
        <f t="array" ref="AC12">IF(I12&gt;0,VLOOKUP(Y12&amp;$P$88&amp;$P$89&amp;$P$90,Variáveis!$O$2:$S$300&amp;Variáveis!$P$2:$T$300&amp;Variáveis!$Q$2:$U$300&amp;Variáveis!$R$2:$V$300,5,FALSE),0)</f>
        <v/>
      </c>
      <c r="AD12" s="52">
        <f>T12*AC12</f>
        <v/>
      </c>
      <c r="AE12" s="53">
        <f>IF(AB12="não",((V12/(1-VLOOKUP(AA12,Variáveis!$AK$3:$AN$29,4,FALSE)))*VLOOKUP(AA12,Variáveis!$AK$3:$AN$29,4,FALSE))-AD12,0)</f>
        <v/>
      </c>
      <c r="AF12" s="53">
        <f>T12*$AF$4</f>
        <v/>
      </c>
      <c r="AG12" s="53">
        <f>IF(AB12="SIM","Cliente pode pagar DIFA na entrada", )</f>
        <v/>
      </c>
      <c r="AH12" s="54" t="n"/>
      <c r="AI12" s="53">
        <f>IF(K12="SIM",(J12*$F$102),J12)</f>
        <v/>
      </c>
      <c r="AJ12" s="53">
        <f>IF(L12="SIM",(AI12*$F$101),AI12)</f>
        <v/>
      </c>
      <c r="AK12" s="53">
        <f>AJ12-AS12</f>
        <v/>
      </c>
      <c r="AL12" s="53">
        <f>AJ12*I12</f>
        <v/>
      </c>
      <c r="AM12" s="53">
        <f>AK12*I12</f>
        <v/>
      </c>
      <c r="AN12" s="53">
        <f>AK12-AP12-AQ12</f>
        <v/>
      </c>
      <c r="AO12" s="53">
        <f>AN12*I12</f>
        <v/>
      </c>
      <c r="AP12" s="53">
        <f>$AP$4*AK12</f>
        <v/>
      </c>
      <c r="AQ12" s="53">
        <f>$AQ$4*AK12</f>
        <v/>
      </c>
      <c r="AR12" s="51">
        <f t="array" ref="AR12">VLOOKUP(M12&amp;N12&amp;O12&amp;P12,Variáveis!$A$2:$E$240&amp;Variáveis!$B$2:$F$240&amp;Variáveis!$C$2:$G$240&amp;Variáveis!$D$2:$H$240,5,FALSE)</f>
        <v/>
      </c>
      <c r="AS12" s="53">
        <f>((AJ12*(1-AR12))*AR12)</f>
        <v/>
      </c>
      <c r="AT12" s="53">
        <f>(((J12+(J12*AU12))*0.18)-(J12*AR12))</f>
        <v/>
      </c>
      <c r="AU12" s="55">
        <f>(((1+AV12)*(1-AR12))/(1-0.18)-1)</f>
        <v/>
      </c>
      <c r="AV12" s="55">
        <f>IF(BB12&gt;0,BB12,IF(BA12&gt;0,BA12,IF(AZ12&gt;0,AZ12,IF(AY12&gt;0,AY12,IF(AX12&gt;0,AX12)))))/100</f>
        <v/>
      </c>
      <c r="AW12" s="56">
        <f>VALUE(LEFT(G12,4))</f>
        <v/>
      </c>
      <c r="AX12" s="56">
        <f>VALUE(IFERROR(VLOOKUP(VALUE(LEFT(G12,4)),ST!$C$4:$E$300,3,FALSE),"0"))</f>
        <v/>
      </c>
      <c r="AY12" s="56">
        <f>VALUE(IFERROR(VLOOKUP(VALUE(LEFT(G12,5)),ST!$C$4:$E$300,3,FALSE),"0"))</f>
        <v/>
      </c>
      <c r="AZ12" s="56">
        <f>VALUE(IFERROR(VLOOKUP(VALUE(LEFT(G12,6)),ST!$C$4:$E$300,3,FALSE),"0"))</f>
        <v/>
      </c>
      <c r="BA12" s="56">
        <f>VALUE(IFERROR(VLOOKUP(VALUE(LEFT(G12,7)),ST!$C$4:$E$300,3,FALSE),"0"))</f>
        <v/>
      </c>
      <c r="BB12" s="56">
        <f>VALUE(IFERROR(VLOOKUP(G12,ST!$C$4:$E$400,3,FALSE),"0"))</f>
        <v/>
      </c>
      <c r="BC12" s="57">
        <f>IF(VLOOKUP(AW12,ST!$C$4:$F$298,4,FALSE)&lt;&gt;0,VLOOKUP(AW12,ST!$C$4:$F$298,4,FALSE),VLOOKUP(G12,ST!$C$4:$F$298,4,FALSE))</f>
        <v/>
      </c>
      <c r="BD12" s="57">
        <f>IF(O12="SC","Desconsiderar coluna ICMS ST",IF(O12="PR","Haverá ST", ))</f>
        <v/>
      </c>
      <c r="BE12" s="53">
        <f>W12</f>
        <v/>
      </c>
      <c r="BF12" s="53">
        <f>X12</f>
        <v/>
      </c>
      <c r="BG12" s="53">
        <f>AD12-AS12</f>
        <v/>
      </c>
      <c r="BH12" s="51">
        <f>$W$4+$X$4+AC12+$BJ$4+0.07</f>
        <v/>
      </c>
      <c r="BI12" s="53">
        <f>IF(BD12="Haverá ST",AJ12+AS12+AT12,AJ12+AS12)</f>
        <v/>
      </c>
      <c r="BJ12" s="53">
        <f>T12*$BJ$4</f>
        <v/>
      </c>
      <c r="BK12" s="53">
        <f>T12*$BK$4</f>
        <v/>
      </c>
      <c r="BL12" s="53">
        <f>BE12+BF12+AO12+BJ12+BK12+AD12</f>
        <v/>
      </c>
      <c r="BM12" s="53">
        <f>(T12-BL12)</f>
        <v/>
      </c>
    </row>
    <row r="13" hidden="1" ht="14.4" customHeight="1" s="218">
      <c r="A13" s="58">
        <f>A12+1</f>
        <v/>
      </c>
      <c r="B13" s="144">
        <f>BOM!B13</f>
        <v/>
      </c>
      <c r="C13" s="144">
        <f>BOM!C13</f>
        <v/>
      </c>
      <c r="D13" s="144">
        <f>BOM!D13</f>
        <v/>
      </c>
      <c r="E13" s="144">
        <f>BOM!E13</f>
        <v/>
      </c>
      <c r="F13" s="39">
        <f>BOM!F13</f>
        <v/>
      </c>
      <c r="G13" s="144">
        <f>BOM!G13</f>
        <v/>
      </c>
      <c r="H13" s="144">
        <f>BOM!H13</f>
        <v/>
      </c>
      <c r="I13" s="147" t="n">
        <v>0</v>
      </c>
      <c r="J13" s="146">
        <f>BOM!J13</f>
        <v/>
      </c>
      <c r="K13" s="146">
        <f>BOM!K13</f>
        <v/>
      </c>
      <c r="L13" s="146">
        <f>BOM!L13</f>
        <v/>
      </c>
      <c r="M13" s="146">
        <f>BOM!M13</f>
        <v/>
      </c>
      <c r="N13" s="146">
        <f>BOM!N13</f>
        <v/>
      </c>
      <c r="O13" s="146">
        <f>BOM!O13</f>
        <v/>
      </c>
      <c r="P13" s="146">
        <f>BOM!P13</f>
        <v/>
      </c>
      <c r="Q13" s="46">
        <f>$F$97</f>
        <v/>
      </c>
      <c r="R13" s="46">
        <f>$F$98</f>
        <v/>
      </c>
      <c r="S13" s="48">
        <f>U13-(U13*R13)</f>
        <v/>
      </c>
      <c r="T13" s="48">
        <f>S13*I13</f>
        <v/>
      </c>
      <c r="U13" s="48">
        <f>(AN13)/(1-(BH13+Q13))</f>
        <v/>
      </c>
      <c r="V13" s="48">
        <f>U13*I13</f>
        <v/>
      </c>
      <c r="W13" s="49">
        <f>T13*$W$4</f>
        <v/>
      </c>
      <c r="X13" s="49">
        <f>T13*$X$4</f>
        <v/>
      </c>
      <c r="Y13" s="50">
        <f>M13</f>
        <v/>
      </c>
      <c r="Z13" s="9" t="n"/>
      <c r="AA13" s="9" t="n"/>
      <c r="AB13" s="9" t="n"/>
      <c r="AC13" s="51">
        <f t="array" ref="AC13">IF(I13&gt;0,VLOOKUP(Y13&amp;$P$88&amp;$P$89&amp;$P$90,Variáveis!$O$2:$S$300&amp;Variáveis!$P$2:$T$300&amp;Variáveis!$Q$2:$U$300&amp;Variáveis!$R$2:$V$300,5,FALSE),0)</f>
        <v/>
      </c>
      <c r="AD13" s="52">
        <f>T13*AC13</f>
        <v/>
      </c>
      <c r="AE13" s="53">
        <f>IF(AB13="não",((V13/(1-VLOOKUP(AA13,Variáveis!$AK$3:$AN$29,4,FALSE)))*VLOOKUP(AA13,Variáveis!$AK$3:$AN$29,4,FALSE))-AD13,0)</f>
        <v/>
      </c>
      <c r="AF13" s="53">
        <f>T13*$AF$4</f>
        <v/>
      </c>
      <c r="AG13" s="53">
        <f>IF(AB13="SIM","Cliente pode pagar DIFA na entrada", )</f>
        <v/>
      </c>
      <c r="AH13" s="54" t="n"/>
      <c r="AI13" s="53">
        <f>IF(K13="SIM",(J13*$F$102),J13)</f>
        <v/>
      </c>
      <c r="AJ13" s="53">
        <f>IF(L13="SIM",(AI13*$F$101),AI13)</f>
        <v/>
      </c>
      <c r="AK13" s="53">
        <f>AJ13-AS13</f>
        <v/>
      </c>
      <c r="AL13" s="53">
        <f>AJ13*I13</f>
        <v/>
      </c>
      <c r="AM13" s="53">
        <f>AK13*I13</f>
        <v/>
      </c>
      <c r="AN13" s="53">
        <f>AK13-AP13-AQ13</f>
        <v/>
      </c>
      <c r="AO13" s="53">
        <f>AN13*I13</f>
        <v/>
      </c>
      <c r="AP13" s="53">
        <f>$AP$4*AK13</f>
        <v/>
      </c>
      <c r="AQ13" s="53">
        <f>$AQ$4*AK13</f>
        <v/>
      </c>
      <c r="AR13" s="51">
        <f t="array" ref="AR13">VLOOKUP(M13&amp;N13&amp;O13&amp;P13,Variáveis!$A$2:$E$240&amp;Variáveis!$B$2:$F$240&amp;Variáveis!$C$2:$G$240&amp;Variáveis!$D$2:$H$240,5,FALSE)</f>
        <v/>
      </c>
      <c r="AS13" s="53">
        <f>((AJ13*(1-AR13))*AR13)</f>
        <v/>
      </c>
      <c r="AT13" s="53">
        <f>(((J13+(J13*AU13))*0.18)-(J13*AR13))</f>
        <v/>
      </c>
      <c r="AU13" s="55">
        <f>(((1+AV13)*(1-AR13))/(1-0.18)-1)</f>
        <v/>
      </c>
      <c r="AV13" s="55">
        <f>IF(BB13&gt;0,BB13,IF(BA13&gt;0,BA13,IF(AZ13&gt;0,AZ13,IF(AY13&gt;0,AY13,IF(AX13&gt;0,AX13)))))/100</f>
        <v/>
      </c>
      <c r="AW13" s="56">
        <f>VALUE(LEFT(G13,4))</f>
        <v/>
      </c>
      <c r="AX13" s="56">
        <f>VALUE(IFERROR(VLOOKUP(VALUE(LEFT(G13,4)),ST!$C$4:$E$300,3,FALSE),"0"))</f>
        <v/>
      </c>
      <c r="AY13" s="56">
        <f>VALUE(IFERROR(VLOOKUP(VALUE(LEFT(G13,5)),ST!$C$4:$E$300,3,FALSE),"0"))</f>
        <v/>
      </c>
      <c r="AZ13" s="56">
        <f>VALUE(IFERROR(VLOOKUP(VALUE(LEFT(G13,6)),ST!$C$4:$E$300,3,FALSE),"0"))</f>
        <v/>
      </c>
      <c r="BA13" s="56">
        <f>VALUE(IFERROR(VLOOKUP(VALUE(LEFT(G13,7)),ST!$C$4:$E$300,3,FALSE),"0"))</f>
        <v/>
      </c>
      <c r="BB13" s="56">
        <f>VALUE(IFERROR(VLOOKUP(G13,ST!$C$4:$E$400,3,FALSE),"0"))</f>
        <v/>
      </c>
      <c r="BC13" s="57">
        <f>IF(VLOOKUP(AW13,ST!$C$4:$F$298,4,FALSE)&lt;&gt;0,VLOOKUP(AW13,ST!$C$4:$F$298,4,FALSE),VLOOKUP(G13,ST!$C$4:$F$298,4,FALSE))</f>
        <v/>
      </c>
      <c r="BD13" s="57">
        <f>IF(O13="SC","Desconsiderar coluna ICMS ST",IF(O13="PR","Haverá ST", ))</f>
        <v/>
      </c>
      <c r="BE13" s="53">
        <f>W13</f>
        <v/>
      </c>
      <c r="BF13" s="53">
        <f>X13</f>
        <v/>
      </c>
      <c r="BG13" s="53">
        <f>AD13-AS13</f>
        <v/>
      </c>
      <c r="BH13" s="51">
        <f>$W$4+$X$4+AC13+$BJ$4+0.07</f>
        <v/>
      </c>
      <c r="BI13" s="53">
        <f>IF(BD13="Haverá ST",AJ13+AS13+AT13,AJ13+AS13)</f>
        <v/>
      </c>
      <c r="BJ13" s="53">
        <f>T13*$BJ$4</f>
        <v/>
      </c>
      <c r="BK13" s="53">
        <f>T13*$BK$4</f>
        <v/>
      </c>
      <c r="BL13" s="53">
        <f>BE13+BF13+AO13+BJ13+BK13+AD13</f>
        <v/>
      </c>
      <c r="BM13" s="53">
        <f>(T13-BL13)</f>
        <v/>
      </c>
    </row>
    <row r="14" hidden="1" ht="15.75" customHeight="1" s="218">
      <c r="A14" s="58">
        <f>A13+1</f>
        <v/>
      </c>
      <c r="B14" s="144">
        <f>BOM!B14</f>
        <v/>
      </c>
      <c r="C14" s="144">
        <f>BOM!C14</f>
        <v/>
      </c>
      <c r="D14" s="144">
        <f>BOM!D14</f>
        <v/>
      </c>
      <c r="E14" s="144">
        <f>BOM!E14</f>
        <v/>
      </c>
      <c r="F14" s="144">
        <f>BOM!F14</f>
        <v/>
      </c>
      <c r="G14" s="144">
        <f>BOM!G14</f>
        <v/>
      </c>
      <c r="H14" s="144">
        <f>BOM!H14</f>
        <v/>
      </c>
      <c r="I14" s="147">
        <f>I13</f>
        <v/>
      </c>
      <c r="J14" s="146">
        <f>BOM!J14</f>
        <v/>
      </c>
      <c r="K14" s="146">
        <f>BOM!K14</f>
        <v/>
      </c>
      <c r="L14" s="146">
        <f>BOM!L14</f>
        <v/>
      </c>
      <c r="M14" s="146">
        <f>BOM!M14</f>
        <v/>
      </c>
      <c r="N14" s="146">
        <f>BOM!N14</f>
        <v/>
      </c>
      <c r="O14" s="146">
        <f>BOM!O14</f>
        <v/>
      </c>
      <c r="P14" s="146">
        <f>BOM!P14</f>
        <v/>
      </c>
      <c r="Q14" s="46">
        <f>$F$97</f>
        <v/>
      </c>
      <c r="R14" s="46">
        <f>$F$98</f>
        <v/>
      </c>
      <c r="S14" s="48">
        <f>U14-(U14*R14)</f>
        <v/>
      </c>
      <c r="T14" s="48">
        <f>S14*I14</f>
        <v/>
      </c>
      <c r="U14" s="48">
        <f>(AN14)/(1-(BH14+Q14))</f>
        <v/>
      </c>
      <c r="V14" s="48">
        <f>U14*I14</f>
        <v/>
      </c>
      <c r="W14" s="49">
        <f>T14*$W$4</f>
        <v/>
      </c>
      <c r="X14" s="49">
        <f>T14*$X$4</f>
        <v/>
      </c>
      <c r="Y14" s="50">
        <f>M14</f>
        <v/>
      </c>
      <c r="Z14" s="9" t="n"/>
      <c r="AA14" s="9" t="n"/>
      <c r="AB14" s="9" t="n"/>
      <c r="AC14" s="51">
        <f t="array" ref="AC14">IF(I14&gt;0,VLOOKUP(Y14&amp;$P$88&amp;$P$89&amp;$P$90,Variáveis!$O$2:$S$300&amp;Variáveis!$P$2:$T$300&amp;Variáveis!$Q$2:$U$300&amp;Variáveis!$R$2:$V$300,5,FALSE),0)</f>
        <v/>
      </c>
      <c r="AD14" s="52">
        <f>T14*AC14</f>
        <v/>
      </c>
      <c r="AE14" s="53">
        <f>IF(AB14="não",((V14/(1-VLOOKUP(AA14,Variáveis!$AK$3:$AN$29,4,FALSE)))*VLOOKUP(AA14,Variáveis!$AK$3:$AN$29,4,FALSE))-AD14,0)</f>
        <v/>
      </c>
      <c r="AF14" s="53">
        <f>T14*$AF$4</f>
        <v/>
      </c>
      <c r="AG14" s="53">
        <f>IF(AB14="SIM","Cliente pode pagar DIFA na entrada", )</f>
        <v/>
      </c>
      <c r="AH14" s="54" t="n"/>
      <c r="AI14" s="53">
        <f>IF(K14="SIM",(J14*$F$102),J14)</f>
        <v/>
      </c>
      <c r="AJ14" s="53">
        <f>IF(L14="SIM",(AI14*$F$101),AI14)</f>
        <v/>
      </c>
      <c r="AK14" s="53">
        <f>AJ14-AS14</f>
        <v/>
      </c>
      <c r="AL14" s="53">
        <f>AJ14*I14</f>
        <v/>
      </c>
      <c r="AM14" s="53">
        <f>AK14*I14</f>
        <v/>
      </c>
      <c r="AN14" s="53">
        <f>AK14-AP14-AQ14</f>
        <v/>
      </c>
      <c r="AO14" s="53">
        <f>AN14*I14</f>
        <v/>
      </c>
      <c r="AP14" s="53">
        <f>$AP$4*AK14</f>
        <v/>
      </c>
      <c r="AQ14" s="53">
        <f>$AQ$4*AK14</f>
        <v/>
      </c>
      <c r="AR14" s="51">
        <f t="array" ref="AR14">VLOOKUP(M14&amp;N14&amp;O14&amp;P14,Variáveis!$A$2:$E$240&amp;Variáveis!$B$2:$F$240&amp;Variáveis!$C$2:$G$240&amp;Variáveis!$D$2:$H$240,5,FALSE)</f>
        <v/>
      </c>
      <c r="AS14" s="53">
        <f>((AJ14*(1-AR14))*AR14)</f>
        <v/>
      </c>
      <c r="AT14" s="53">
        <f>(((J14+(J14*AU14))*0.18)-(J14*AR14))</f>
        <v/>
      </c>
      <c r="AU14" s="55">
        <f>(((1+AV14)*(1-AR14))/(1-0.18)-1)</f>
        <v/>
      </c>
      <c r="AV14" s="55">
        <f>IF(BB14&gt;0,BB14,IF(BA14&gt;0,BA14,IF(AZ14&gt;0,AZ14,IF(AY14&gt;0,AY14,IF(AX14&gt;0,AX14)))))/100</f>
        <v/>
      </c>
      <c r="AW14" s="56">
        <f>VALUE(LEFT(G14,4))</f>
        <v/>
      </c>
      <c r="AX14" s="56">
        <f>VALUE(IFERROR(VLOOKUP(VALUE(LEFT(G14,4)),ST!$C$4:$E$300,3,FALSE),"0"))</f>
        <v/>
      </c>
      <c r="AY14" s="56">
        <f>VALUE(IFERROR(VLOOKUP(VALUE(LEFT(G14,5)),ST!$C$4:$E$300,3,FALSE),"0"))</f>
        <v/>
      </c>
      <c r="AZ14" s="56">
        <f>VALUE(IFERROR(VLOOKUP(VALUE(LEFT(G14,6)),ST!$C$4:$E$300,3,FALSE),"0"))</f>
        <v/>
      </c>
      <c r="BA14" s="56">
        <f>VALUE(IFERROR(VLOOKUP(VALUE(LEFT(G14,7)),ST!$C$4:$E$300,3,FALSE),"0"))</f>
        <v/>
      </c>
      <c r="BB14" s="56">
        <f>VALUE(IFERROR(VLOOKUP(G14,ST!$C$4:$E$400,3,FALSE),"0"))</f>
        <v/>
      </c>
      <c r="BC14" s="57">
        <f>IF(VLOOKUP(AW14,ST!$C$4:$F$298,4,FALSE)&lt;&gt;0,VLOOKUP(AW14,ST!$C$4:$F$298,4,FALSE),VLOOKUP(G14,ST!$C$4:$F$298,4,FALSE))</f>
        <v/>
      </c>
      <c r="BD14" s="57">
        <f>IF(O14="SC","Desconsiderar coluna ICMS ST",IF(O14="PR","Haverá ST", ))</f>
        <v/>
      </c>
      <c r="BE14" s="53">
        <f>W14</f>
        <v/>
      </c>
      <c r="BF14" s="53">
        <f>X14</f>
        <v/>
      </c>
      <c r="BG14" s="53">
        <f>AD14-AS14</f>
        <v/>
      </c>
      <c r="BH14" s="51">
        <f>$W$4+$X$4+AC14+$BJ$4+0.07</f>
        <v/>
      </c>
      <c r="BI14" s="53">
        <f>IF(BD14="Haverá ST",AJ14+AS14+AT14,AJ14+AS14)</f>
        <v/>
      </c>
      <c r="BJ14" s="53">
        <f>T14*$BJ$4</f>
        <v/>
      </c>
      <c r="BK14" s="53">
        <f>T14*$BK$4</f>
        <v/>
      </c>
      <c r="BL14" s="53">
        <f>BE14+BF14+AO14+BJ14+BK14+AD14</f>
        <v/>
      </c>
      <c r="BM14" s="53">
        <f>(T14-BL14)</f>
        <v/>
      </c>
    </row>
    <row r="15" hidden="1" ht="15.75" customHeight="1" s="218">
      <c r="A15" s="58">
        <f>A14+1</f>
        <v/>
      </c>
      <c r="B15" s="144">
        <f>BOM!B15</f>
        <v/>
      </c>
      <c r="C15" s="144">
        <f>BOM!C15</f>
        <v/>
      </c>
      <c r="D15" s="144">
        <f>BOM!D15</f>
        <v/>
      </c>
      <c r="E15" s="144">
        <f>BOM!E15</f>
        <v/>
      </c>
      <c r="F15" s="144">
        <f>BOM!F15</f>
        <v/>
      </c>
      <c r="G15" s="144">
        <f>BOM!G15</f>
        <v/>
      </c>
      <c r="H15" s="144">
        <f>BOM!H15</f>
        <v/>
      </c>
      <c r="I15" s="147">
        <f>I13*4</f>
        <v/>
      </c>
      <c r="J15" s="146">
        <f>BOM!J15</f>
        <v/>
      </c>
      <c r="K15" s="146">
        <f>BOM!K15</f>
        <v/>
      </c>
      <c r="L15" s="146">
        <f>BOM!L15</f>
        <v/>
      </c>
      <c r="M15" s="146">
        <f>BOM!M15</f>
        <v/>
      </c>
      <c r="N15" s="146">
        <f>BOM!N15</f>
        <v/>
      </c>
      <c r="O15" s="146">
        <f>BOM!O15</f>
        <v/>
      </c>
      <c r="P15" s="146">
        <f>BOM!P15</f>
        <v/>
      </c>
      <c r="Q15" s="46">
        <f>$F$97</f>
        <v/>
      </c>
      <c r="R15" s="46">
        <f>$F$98</f>
        <v/>
      </c>
      <c r="S15" s="48">
        <f>U15-(U15*R15)</f>
        <v/>
      </c>
      <c r="T15" s="48">
        <f>S15*I15</f>
        <v/>
      </c>
      <c r="U15" s="48">
        <f>(AN15)/(1-(BH15+Q15))</f>
        <v/>
      </c>
      <c r="V15" s="48">
        <f>U15*I15</f>
        <v/>
      </c>
      <c r="W15" s="49">
        <f>T15*$W$4</f>
        <v/>
      </c>
      <c r="X15" s="49">
        <f>T15*$X$4</f>
        <v/>
      </c>
      <c r="Y15" s="50">
        <f>M15</f>
        <v/>
      </c>
      <c r="Z15" s="9" t="n"/>
      <c r="AA15" s="9" t="n"/>
      <c r="AB15" s="9" t="n"/>
      <c r="AC15" s="51">
        <f t="array" ref="AC15">IF(I15&gt;0,VLOOKUP(Y15&amp;$P$88&amp;$P$89&amp;$P$90,Variáveis!$O$2:$S$300&amp;Variáveis!$P$2:$T$300&amp;Variáveis!$Q$2:$U$300&amp;Variáveis!$R$2:$V$300,5,FALSE),0)</f>
        <v/>
      </c>
      <c r="AD15" s="52">
        <f>T15*AC15</f>
        <v/>
      </c>
      <c r="AE15" s="53">
        <f>IF(AB15="não",((V15/(1-VLOOKUP(AA15,Variáveis!$AK$3:$AN$29,4,FALSE)))*VLOOKUP(AA15,Variáveis!$AK$3:$AN$29,4,FALSE))-AD15,0)</f>
        <v/>
      </c>
      <c r="AF15" s="53">
        <f>T15*$AF$4</f>
        <v/>
      </c>
      <c r="AG15" s="53">
        <f>IF(AB15="SIM","Cliente pode pagar DIFA na entrada", )</f>
        <v/>
      </c>
      <c r="AH15" s="54" t="n"/>
      <c r="AI15" s="53">
        <f>IF(K15="SIM",(J15*$F$102),J15)</f>
        <v/>
      </c>
      <c r="AJ15" s="53">
        <f>IF(L15="SIM",(AI15*$F$101),AI15)</f>
        <v/>
      </c>
      <c r="AK15" s="53">
        <f>AJ15-AS15</f>
        <v/>
      </c>
      <c r="AL15" s="53">
        <f>AJ15*I15</f>
        <v/>
      </c>
      <c r="AM15" s="53">
        <f>AK15*I15</f>
        <v/>
      </c>
      <c r="AN15" s="53">
        <f>AK15-AP15-AQ15</f>
        <v/>
      </c>
      <c r="AO15" s="53">
        <f>AN15*I15</f>
        <v/>
      </c>
      <c r="AP15" s="53">
        <f>$AP$4*AK15</f>
        <v/>
      </c>
      <c r="AQ15" s="53">
        <f>$AQ$4*AK15</f>
        <v/>
      </c>
      <c r="AR15" s="51">
        <f t="array" ref="AR15">VLOOKUP(M15&amp;N15&amp;O15&amp;P15,Variáveis!$A$2:$E$240&amp;Variáveis!$B$2:$F$240&amp;Variáveis!$C$2:$G$240&amp;Variáveis!$D$2:$H$240,5,FALSE)</f>
        <v/>
      </c>
      <c r="AS15" s="53">
        <f>((AJ15*(1-AR15))*AR15)</f>
        <v/>
      </c>
      <c r="AT15" s="53">
        <f>(((J15+(J15*AU15))*0.18)-(J15*AR15))</f>
        <v/>
      </c>
      <c r="AU15" s="55">
        <f>(((1+AV15)*(1-AR15))/(1-0.18)-1)</f>
        <v/>
      </c>
      <c r="AV15" s="55">
        <f>IF(BB15&gt;0,BB15,IF(BA15&gt;0,BA15,IF(AZ15&gt;0,AZ15,IF(AY15&gt;0,AY15,IF(AX15&gt;0,AX15)))))/100</f>
        <v/>
      </c>
      <c r="AW15" s="56">
        <f>VALUE(LEFT(G15,4))</f>
        <v/>
      </c>
      <c r="AX15" s="56">
        <f>VALUE(IFERROR(VLOOKUP(VALUE(LEFT(G15,4)),ST!$C$4:$E$300,3,FALSE),"0"))</f>
        <v/>
      </c>
      <c r="AY15" s="56">
        <f>VALUE(IFERROR(VLOOKUP(VALUE(LEFT(G15,5)),ST!$C$4:$E$300,3,FALSE),"0"))</f>
        <v/>
      </c>
      <c r="AZ15" s="56">
        <f>VALUE(IFERROR(VLOOKUP(VALUE(LEFT(G15,6)),ST!$C$4:$E$300,3,FALSE),"0"))</f>
        <v/>
      </c>
      <c r="BA15" s="56">
        <f>VALUE(IFERROR(VLOOKUP(VALUE(LEFT(G15,7)),ST!$C$4:$E$300,3,FALSE),"0"))</f>
        <v/>
      </c>
      <c r="BB15" s="56">
        <f>VALUE(IFERROR(VLOOKUP(G15,ST!$C$4:$E$400,3,FALSE),"0"))</f>
        <v/>
      </c>
      <c r="BC15" s="57">
        <f>IF(VLOOKUP(AW15,ST!$C$4:$F$298,4,FALSE)&lt;&gt;0,VLOOKUP(AW15,ST!$C$4:$F$298,4,FALSE),VLOOKUP(G15,ST!$C$4:$F$298,4,FALSE))</f>
        <v/>
      </c>
      <c r="BD15" s="57">
        <f>IF(O15="SC","Desconsiderar coluna ICMS ST",IF(O15="PR","Haverá ST", ))</f>
        <v/>
      </c>
      <c r="BE15" s="53">
        <f>W15</f>
        <v/>
      </c>
      <c r="BF15" s="53">
        <f>X15</f>
        <v/>
      </c>
      <c r="BG15" s="53">
        <f>AD15-AS15</f>
        <v/>
      </c>
      <c r="BH15" s="51">
        <f>$W$4+$X$4+AC15+$BJ$4+0.07</f>
        <v/>
      </c>
      <c r="BI15" s="53">
        <f>IF(BD15="Haverá ST",AJ15+AS15+AT15,AJ15+AS15)</f>
        <v/>
      </c>
      <c r="BJ15" s="53">
        <f>T15*$BJ$4</f>
        <v/>
      </c>
      <c r="BK15" s="53">
        <f>T15*$BK$4</f>
        <v/>
      </c>
      <c r="BL15" s="53">
        <f>BE15+BF15+AO15+BJ15+BK15+AD15</f>
        <v/>
      </c>
      <c r="BM15" s="53">
        <f>(T15-BL15)</f>
        <v/>
      </c>
    </row>
    <row r="16" hidden="1" ht="15.75" customHeight="1" s="218">
      <c r="A16" s="58">
        <f>A15+1</f>
        <v/>
      </c>
      <c r="B16" s="144">
        <f>BOM!B16</f>
        <v/>
      </c>
      <c r="C16" s="144">
        <f>BOM!C16</f>
        <v/>
      </c>
      <c r="D16" s="144">
        <f>BOM!D16</f>
        <v/>
      </c>
      <c r="E16" s="144">
        <f>BOM!E16</f>
        <v/>
      </c>
      <c r="F16" s="144">
        <f>BOM!F16</f>
        <v/>
      </c>
      <c r="G16" s="144">
        <f>BOM!G16</f>
        <v/>
      </c>
      <c r="H16" s="144">
        <f>BOM!H16</f>
        <v/>
      </c>
      <c r="I16" s="147">
        <f>I13*2</f>
        <v/>
      </c>
      <c r="J16" s="146">
        <f>BOM!J16</f>
        <v/>
      </c>
      <c r="K16" s="146">
        <f>BOM!K16</f>
        <v/>
      </c>
      <c r="L16" s="146">
        <f>BOM!L16</f>
        <v/>
      </c>
      <c r="M16" s="146">
        <f>BOM!M16</f>
        <v/>
      </c>
      <c r="N16" s="146">
        <f>BOM!N16</f>
        <v/>
      </c>
      <c r="O16" s="146">
        <f>BOM!O16</f>
        <v/>
      </c>
      <c r="P16" s="146">
        <f>BOM!P16</f>
        <v/>
      </c>
      <c r="Q16" s="46">
        <f>$F$97</f>
        <v/>
      </c>
      <c r="R16" s="46">
        <f>$F$98</f>
        <v/>
      </c>
      <c r="S16" s="48">
        <f>U16-(U16*R16)</f>
        <v/>
      </c>
      <c r="T16" s="48">
        <f>S16*I16</f>
        <v/>
      </c>
      <c r="U16" s="48">
        <f>(AN16)/(1-(BH16+Q16))</f>
        <v/>
      </c>
      <c r="V16" s="48">
        <f>U16*I16</f>
        <v/>
      </c>
      <c r="W16" s="49">
        <f>T16*$W$4</f>
        <v/>
      </c>
      <c r="X16" s="49">
        <f>T16*$X$4</f>
        <v/>
      </c>
      <c r="Y16" s="50">
        <f>M16</f>
        <v/>
      </c>
      <c r="Z16" s="9" t="n"/>
      <c r="AA16" s="9" t="n"/>
      <c r="AB16" s="9" t="n"/>
      <c r="AC16" s="51">
        <f t="array" ref="AC16">IF(I16&gt;0,VLOOKUP(Y16&amp;$P$88&amp;$P$89&amp;$P$90,Variáveis!$O$2:$S$300&amp;Variáveis!$P$2:$T$300&amp;Variáveis!$Q$2:$U$300&amp;Variáveis!$R$2:$V$300,5,FALSE),0)</f>
        <v/>
      </c>
      <c r="AD16" s="52">
        <f>T16*AC16</f>
        <v/>
      </c>
      <c r="AE16" s="53">
        <f>IF(AB16="não",((V16/(1-VLOOKUP(AA16,Variáveis!$AK$3:$AN$29,4,FALSE)))*VLOOKUP(AA16,Variáveis!$AK$3:$AN$29,4,FALSE))-AD16,0)</f>
        <v/>
      </c>
      <c r="AF16" s="53">
        <f>T16*$AF$4</f>
        <v/>
      </c>
      <c r="AG16" s="53">
        <f>IF(AB16="SIM","Cliente pode pagar DIFA na entrada", )</f>
        <v/>
      </c>
      <c r="AH16" s="54" t="n"/>
      <c r="AI16" s="53">
        <f>IF(K16="SIM",(J16*$F$102),J16)</f>
        <v/>
      </c>
      <c r="AJ16" s="53">
        <f>IF(L16="SIM",(AI16*$F$101),AI16)</f>
        <v/>
      </c>
      <c r="AK16" s="53">
        <f>AJ16-AS16</f>
        <v/>
      </c>
      <c r="AL16" s="53">
        <f>AJ16*I16</f>
        <v/>
      </c>
      <c r="AM16" s="53">
        <f>AK16*I16</f>
        <v/>
      </c>
      <c r="AN16" s="53">
        <f>AK16-AP16-AQ16</f>
        <v/>
      </c>
      <c r="AO16" s="53">
        <f>AN16*I16</f>
        <v/>
      </c>
      <c r="AP16" s="53">
        <f>$AP$4*AK16</f>
        <v/>
      </c>
      <c r="AQ16" s="53">
        <f>$AQ$4*AK16</f>
        <v/>
      </c>
      <c r="AR16" s="51">
        <f t="array" ref="AR16">VLOOKUP(M16&amp;N16&amp;O16&amp;P16,Variáveis!$A$2:$E$240&amp;Variáveis!$B$2:$F$240&amp;Variáveis!$C$2:$G$240&amp;Variáveis!$D$2:$H$240,5,FALSE)</f>
        <v/>
      </c>
      <c r="AS16" s="53">
        <f>((AJ16*(1-AR16))*AR16)</f>
        <v/>
      </c>
      <c r="AT16" s="53">
        <f>(((J16+(J16*AU16))*0.18)-(J16*AR16))</f>
        <v/>
      </c>
      <c r="AU16" s="55">
        <f>(((1+AV16)*(1-AR16))/(1-0.18)-1)</f>
        <v/>
      </c>
      <c r="AV16" s="55">
        <f>IF(BB16&gt;0,BB16,IF(BA16&gt;0,BA16,IF(AZ16&gt;0,AZ16,IF(AY16&gt;0,AY16,IF(AX16&gt;0,AX16)))))/100</f>
        <v/>
      </c>
      <c r="AW16" s="56">
        <f>VALUE(LEFT(G16,4))</f>
        <v/>
      </c>
      <c r="AX16" s="56">
        <f>VALUE(IFERROR(VLOOKUP(VALUE(LEFT(G16,4)),ST!$C$4:$E$300,3,FALSE),"0"))</f>
        <v/>
      </c>
      <c r="AY16" s="56">
        <f>VALUE(IFERROR(VLOOKUP(VALUE(LEFT(G16,5)),ST!$C$4:$E$300,3,FALSE),"0"))</f>
        <v/>
      </c>
      <c r="AZ16" s="56">
        <f>VALUE(IFERROR(VLOOKUP(VALUE(LEFT(G16,6)),ST!$C$4:$E$300,3,FALSE),"0"))</f>
        <v/>
      </c>
      <c r="BA16" s="56">
        <f>VALUE(IFERROR(VLOOKUP(VALUE(LEFT(G16,7)),ST!$C$4:$E$300,3,FALSE),"0"))</f>
        <v/>
      </c>
      <c r="BB16" s="56">
        <f>VALUE(IFERROR(VLOOKUP(G16,ST!$C$4:$E$400,3,FALSE),"0"))</f>
        <v/>
      </c>
      <c r="BC16" s="57">
        <f>IF(VLOOKUP(AW16,ST!$C$4:$F$298,4,FALSE)&lt;&gt;0,VLOOKUP(AW16,ST!$C$4:$F$298,4,FALSE),VLOOKUP(G16,ST!$C$4:$F$298,4,FALSE))</f>
        <v/>
      </c>
      <c r="BD16" s="57">
        <f>IF(O16="SC","Desconsiderar coluna ICMS ST",IF(O16="PR","Haverá ST", ))</f>
        <v/>
      </c>
      <c r="BE16" s="53">
        <f>W16</f>
        <v/>
      </c>
      <c r="BF16" s="53">
        <f>X16</f>
        <v/>
      </c>
      <c r="BG16" s="53">
        <f>AD16-AS16</f>
        <v/>
      </c>
      <c r="BH16" s="51">
        <f>$W$4+$X$4+AC16+$BJ$4+0.07</f>
        <v/>
      </c>
      <c r="BI16" s="53">
        <f>IF(BD16="Haverá ST",AJ16+AS16+AT16,AJ16+AS16)</f>
        <v/>
      </c>
      <c r="BJ16" s="53">
        <f>T16*$BJ$4</f>
        <v/>
      </c>
      <c r="BK16" s="53">
        <f>T16*$BK$4</f>
        <v/>
      </c>
      <c r="BL16" s="53">
        <f>BE16+BF16+AO16+BJ16+BK16+AD16</f>
        <v/>
      </c>
      <c r="BM16" s="53">
        <f>(T16-BL16)</f>
        <v/>
      </c>
    </row>
    <row r="17" hidden="1" ht="15.75" customHeight="1" s="218">
      <c r="A17" s="58">
        <f>A16+1</f>
        <v/>
      </c>
      <c r="B17" s="144">
        <f>BOM!B17</f>
        <v/>
      </c>
      <c r="C17" s="144">
        <f>BOM!C17</f>
        <v/>
      </c>
      <c r="D17" s="144">
        <f>BOM!D17</f>
        <v/>
      </c>
      <c r="E17" s="144">
        <f>BOM!E17</f>
        <v/>
      </c>
      <c r="F17" s="144">
        <f>BOM!F17</f>
        <v/>
      </c>
      <c r="G17" s="144">
        <f>BOM!G17</f>
        <v/>
      </c>
      <c r="H17" s="144">
        <f>BOM!H17</f>
        <v/>
      </c>
      <c r="I17" s="147">
        <f>I13*2</f>
        <v/>
      </c>
      <c r="J17" s="146">
        <f>BOM!J17</f>
        <v/>
      </c>
      <c r="K17" s="146">
        <f>BOM!K17</f>
        <v/>
      </c>
      <c r="L17" s="146">
        <f>BOM!L17</f>
        <v/>
      </c>
      <c r="M17" s="146">
        <f>BOM!M17</f>
        <v/>
      </c>
      <c r="N17" s="146">
        <f>BOM!N17</f>
        <v/>
      </c>
      <c r="O17" s="146">
        <f>BOM!O17</f>
        <v/>
      </c>
      <c r="P17" s="146">
        <f>BOM!P17</f>
        <v/>
      </c>
      <c r="Q17" s="46">
        <f>$F$97</f>
        <v/>
      </c>
      <c r="R17" s="46">
        <f>$F$98</f>
        <v/>
      </c>
      <c r="S17" s="48">
        <f>U17-(U17*R17)</f>
        <v/>
      </c>
      <c r="T17" s="48">
        <f>S17*I17</f>
        <v/>
      </c>
      <c r="U17" s="48">
        <f>(AN17)/(1-(BH17+Q17))</f>
        <v/>
      </c>
      <c r="V17" s="48">
        <f>U17*I17</f>
        <v/>
      </c>
      <c r="W17" s="49">
        <f>T17*$W$4</f>
        <v/>
      </c>
      <c r="X17" s="49">
        <f>T17*$X$4</f>
        <v/>
      </c>
      <c r="Y17" s="50">
        <f>M17</f>
        <v/>
      </c>
      <c r="Z17" s="9" t="n"/>
      <c r="AA17" s="9" t="n"/>
      <c r="AB17" s="9" t="n"/>
      <c r="AC17" s="51">
        <f t="array" ref="AC17">IF(I17&gt;0,VLOOKUP(Y17&amp;$P$88&amp;$P$89&amp;$P$90,Variáveis!$O$2:$S$300&amp;Variáveis!$P$2:$T$300&amp;Variáveis!$Q$2:$U$300&amp;Variáveis!$R$2:$V$300,5,FALSE),0)</f>
        <v/>
      </c>
      <c r="AD17" s="52">
        <f>T17*AC17</f>
        <v/>
      </c>
      <c r="AE17" s="53">
        <f>IF(AB17="não",((V17/(1-VLOOKUP(AA17,Variáveis!$AK$3:$AN$29,4,FALSE)))*VLOOKUP(AA17,Variáveis!$AK$3:$AN$29,4,FALSE))-AD17,0)</f>
        <v/>
      </c>
      <c r="AF17" s="53">
        <f>T17*$AF$4</f>
        <v/>
      </c>
      <c r="AG17" s="53">
        <f>IF(AB17="SIM","Cliente pode pagar DIFA na entrada", )</f>
        <v/>
      </c>
      <c r="AH17" s="54" t="n"/>
      <c r="AI17" s="53">
        <f>IF(K17="SIM",(J17*$F$102),J17)</f>
        <v/>
      </c>
      <c r="AJ17" s="53">
        <f>IF(L17="SIM",(AI17*$F$101),AI17)</f>
        <v/>
      </c>
      <c r="AK17" s="53">
        <f>AJ17-AS17</f>
        <v/>
      </c>
      <c r="AL17" s="53">
        <f>AJ17*I17</f>
        <v/>
      </c>
      <c r="AM17" s="53">
        <f>AK17*I17</f>
        <v/>
      </c>
      <c r="AN17" s="53">
        <f>AK17-AP17-AQ17</f>
        <v/>
      </c>
      <c r="AO17" s="53">
        <f>AN17*I17</f>
        <v/>
      </c>
      <c r="AP17" s="53">
        <f>$AP$4*AK17</f>
        <v/>
      </c>
      <c r="AQ17" s="53">
        <f>$AQ$4*AK17</f>
        <v/>
      </c>
      <c r="AR17" s="51">
        <f t="array" ref="AR17">VLOOKUP(M17&amp;N17&amp;O17&amp;P17,Variáveis!$A$2:$E$240&amp;Variáveis!$B$2:$F$240&amp;Variáveis!$C$2:$G$240&amp;Variáveis!$D$2:$H$240,5,FALSE)</f>
        <v/>
      </c>
      <c r="AS17" s="53">
        <f>((AJ17*(1-AR17))*AR17)</f>
        <v/>
      </c>
      <c r="AT17" s="53">
        <f>(((J17+(J17*AU17))*0.18)-(J17*AR17))</f>
        <v/>
      </c>
      <c r="AU17" s="55">
        <f>(((1+AV17)*(1-AR17))/(1-0.18)-1)</f>
        <v/>
      </c>
      <c r="AV17" s="55">
        <f>IF(BB17&gt;0,BB17,IF(BA17&gt;0,BA17,IF(AZ17&gt;0,AZ17,IF(AY17&gt;0,AY17,IF(AX17&gt;0,AX17)))))/100</f>
        <v/>
      </c>
      <c r="AW17" s="56">
        <f>VALUE(LEFT(G17,4))</f>
        <v/>
      </c>
      <c r="AX17" s="56">
        <f>VALUE(IFERROR(VLOOKUP(VALUE(LEFT(G17,4)),ST!$C$4:$E$300,3,FALSE),"0"))</f>
        <v/>
      </c>
      <c r="AY17" s="56">
        <f>VALUE(IFERROR(VLOOKUP(VALUE(LEFT(G17,5)),ST!$C$4:$E$300,3,FALSE),"0"))</f>
        <v/>
      </c>
      <c r="AZ17" s="56">
        <f>VALUE(IFERROR(VLOOKUP(VALUE(LEFT(G17,6)),ST!$C$4:$E$300,3,FALSE),"0"))</f>
        <v/>
      </c>
      <c r="BA17" s="56">
        <f>VALUE(IFERROR(VLOOKUP(VALUE(LEFT(G17,7)),ST!$C$4:$E$300,3,FALSE),"0"))</f>
        <v/>
      </c>
      <c r="BB17" s="56">
        <f>VALUE(IFERROR(VLOOKUP(G17,ST!$C$4:$E$400,3,FALSE),"0"))</f>
        <v/>
      </c>
      <c r="BC17" s="57">
        <f>IF(VLOOKUP(AW17,ST!$C$4:$F$298,4,FALSE)&lt;&gt;0,VLOOKUP(AW17,ST!$C$4:$F$298,4,FALSE),VLOOKUP(G17,ST!$C$4:$F$298,4,FALSE))</f>
        <v/>
      </c>
      <c r="BD17" s="57">
        <f>IF(O17="SC","Desconsiderar coluna ICMS ST",IF(O17="PR","Haverá ST", ))</f>
        <v/>
      </c>
      <c r="BE17" s="53">
        <f>W17</f>
        <v/>
      </c>
      <c r="BF17" s="53">
        <f>X17</f>
        <v/>
      </c>
      <c r="BG17" s="53">
        <f>AD17-AS17</f>
        <v/>
      </c>
      <c r="BH17" s="51">
        <f>$W$4+$X$4+AC17+$BJ$4+0.07</f>
        <v/>
      </c>
      <c r="BI17" s="53">
        <f>IF(BD17="Haverá ST",AJ17+AS17+AT17,AJ17+AS17)</f>
        <v/>
      </c>
      <c r="BJ17" s="53">
        <f>T17*$BJ$4</f>
        <v/>
      </c>
      <c r="BK17" s="53">
        <f>T17*$BK$4</f>
        <v/>
      </c>
      <c r="BL17" s="53">
        <f>BE17+BF17+AO17+BJ17+BK17+AD17</f>
        <v/>
      </c>
      <c r="BM17" s="53">
        <f>(T17-BL17)</f>
        <v/>
      </c>
    </row>
    <row r="18" hidden="1" ht="15.75" customHeight="1" s="218">
      <c r="A18" s="58">
        <f>A17+1</f>
        <v/>
      </c>
      <c r="B18" s="144">
        <f>BOM!B18</f>
        <v/>
      </c>
      <c r="C18" s="144">
        <f>BOM!C18</f>
        <v/>
      </c>
      <c r="D18" s="144">
        <f>BOM!D18</f>
        <v/>
      </c>
      <c r="E18" s="144">
        <f>BOM!E18</f>
        <v/>
      </c>
      <c r="F18" s="144">
        <f>BOM!F18</f>
        <v/>
      </c>
      <c r="G18" s="144">
        <f>BOM!G18</f>
        <v/>
      </c>
      <c r="H18" s="144">
        <f>BOM!H18</f>
        <v/>
      </c>
      <c r="I18" s="147" t="n">
        <v>0</v>
      </c>
      <c r="J18" s="146">
        <f>BOM!J18</f>
        <v/>
      </c>
      <c r="K18" s="146">
        <f>BOM!K18</f>
        <v/>
      </c>
      <c r="L18" s="146">
        <f>BOM!L18</f>
        <v/>
      </c>
      <c r="M18" s="146">
        <f>BOM!M18</f>
        <v/>
      </c>
      <c r="N18" s="146">
        <f>BOM!N18</f>
        <v/>
      </c>
      <c r="O18" s="146">
        <f>BOM!O18</f>
        <v/>
      </c>
      <c r="P18" s="146">
        <f>BOM!P18</f>
        <v/>
      </c>
      <c r="Q18" s="46">
        <f>$F$97</f>
        <v/>
      </c>
      <c r="R18" s="46">
        <f>$F$98</f>
        <v/>
      </c>
      <c r="S18" s="48">
        <f>U18-(U18*R18)</f>
        <v/>
      </c>
      <c r="T18" s="48">
        <f>S18*I18</f>
        <v/>
      </c>
      <c r="U18" s="48">
        <f>(AN18)/(1-(BH18+Q18))</f>
        <v/>
      </c>
      <c r="V18" s="48">
        <f>U18*I18</f>
        <v/>
      </c>
      <c r="W18" s="49">
        <f>T18*$W$4</f>
        <v/>
      </c>
      <c r="X18" s="49">
        <f>T18*$X$4</f>
        <v/>
      </c>
      <c r="Y18" s="50">
        <f>M18</f>
        <v/>
      </c>
      <c r="Z18" s="9" t="n"/>
      <c r="AA18" s="9" t="n"/>
      <c r="AB18" s="9" t="n"/>
      <c r="AC18" s="51">
        <f t="array" ref="AC18">IF(I18&gt;0,VLOOKUP(Y18&amp;$P$88&amp;$P$89&amp;$P$90,Variáveis!$O$2:$S$300&amp;Variáveis!$P$2:$T$300&amp;Variáveis!$Q$2:$U$300&amp;Variáveis!$R$2:$V$300,5,FALSE),0)</f>
        <v/>
      </c>
      <c r="AD18" s="52">
        <f>T18*AC18</f>
        <v/>
      </c>
      <c r="AE18" s="53">
        <f>IF(AB18="não",((V18/(1-VLOOKUP(AA18,Variáveis!$AK$3:$AN$29,4,FALSE)))*VLOOKUP(AA18,Variáveis!$AK$3:$AN$29,4,FALSE))-AD18,0)</f>
        <v/>
      </c>
      <c r="AF18" s="53">
        <f>T18*$AF$4</f>
        <v/>
      </c>
      <c r="AG18" s="53">
        <f>IF(AB18="SIM","Cliente pode pagar DIFA na entrada", )</f>
        <v/>
      </c>
      <c r="AH18" s="54" t="n"/>
      <c r="AI18" s="53">
        <f>IF(K18="SIM",(J18*$F$102),J18)</f>
        <v/>
      </c>
      <c r="AJ18" s="53">
        <f>IF(L18="SIM",(AI18*$F$101),AI18)</f>
        <v/>
      </c>
      <c r="AK18" s="53">
        <f>AJ18-AS18</f>
        <v/>
      </c>
      <c r="AL18" s="53">
        <f>AJ18*I18</f>
        <v/>
      </c>
      <c r="AM18" s="53">
        <f>AK18*I18</f>
        <v/>
      </c>
      <c r="AN18" s="53">
        <f>AK18-AP18-AQ18</f>
        <v/>
      </c>
      <c r="AO18" s="53">
        <f>AN18*I18</f>
        <v/>
      </c>
      <c r="AP18" s="53">
        <f>$AP$4*AK18</f>
        <v/>
      </c>
      <c r="AQ18" s="53">
        <f>$AQ$4*AK18</f>
        <v/>
      </c>
      <c r="AR18" s="51">
        <f t="array" ref="AR18">VLOOKUP(M18&amp;N18&amp;O18&amp;P18,Variáveis!$A$2:$E$240&amp;Variáveis!$B$2:$F$240&amp;Variáveis!$C$2:$G$240&amp;Variáveis!$D$2:$H$240,5,FALSE)</f>
        <v/>
      </c>
      <c r="AS18" s="53">
        <f>((AJ18*(1-AR18))*AR18)</f>
        <v/>
      </c>
      <c r="AT18" s="53">
        <f>(((J18+(J18*AU18))*0.18)-(J18*AR18))</f>
        <v/>
      </c>
      <c r="AU18" s="55">
        <f>(((1+AV18)*(1-AR18))/(1-0.18)-1)</f>
        <v/>
      </c>
      <c r="AV18" s="55">
        <f>IF(BB18&gt;0,BB18,IF(BA18&gt;0,BA18,IF(AZ18&gt;0,AZ18,IF(AY18&gt;0,AY18,IF(AX18&gt;0,AX18)))))/100</f>
        <v/>
      </c>
      <c r="AW18" s="56">
        <f>VALUE(LEFT(G18,4))</f>
        <v/>
      </c>
      <c r="AX18" s="56">
        <f>VALUE(IFERROR(VLOOKUP(VALUE(LEFT(G18,4)),ST!$C$4:$E$300,3,FALSE),"0"))</f>
        <v/>
      </c>
      <c r="AY18" s="56">
        <f>VALUE(IFERROR(VLOOKUP(VALUE(LEFT(G18,5)),ST!$C$4:$E$300,3,FALSE),"0"))</f>
        <v/>
      </c>
      <c r="AZ18" s="56">
        <f>VALUE(IFERROR(VLOOKUP(VALUE(LEFT(G18,6)),ST!$C$4:$E$300,3,FALSE),"0"))</f>
        <v/>
      </c>
      <c r="BA18" s="56">
        <f>VALUE(IFERROR(VLOOKUP(VALUE(LEFT(G18,7)),ST!$C$4:$E$300,3,FALSE),"0"))</f>
        <v/>
      </c>
      <c r="BB18" s="56">
        <f>VALUE(IFERROR(VLOOKUP(G18,ST!$C$4:$E$400,3,FALSE),"0"))</f>
        <v/>
      </c>
      <c r="BC18" s="57">
        <f>IF(VLOOKUP(AW18,ST!$C$4:$F$298,4,FALSE)&lt;&gt;0,VLOOKUP(AW18,ST!$C$4:$F$298,4,FALSE),VLOOKUP(G18,ST!$C$4:$F$298,4,FALSE))</f>
        <v/>
      </c>
      <c r="BD18" s="57">
        <f>IF(O18="SC","Desconsiderar coluna ICMS ST",IF(O18="PR","Haverá ST", ))</f>
        <v/>
      </c>
      <c r="BE18" s="53">
        <f>W18</f>
        <v/>
      </c>
      <c r="BF18" s="53">
        <f>X18</f>
        <v/>
      </c>
      <c r="BG18" s="53">
        <f>AD18-AS18</f>
        <v/>
      </c>
      <c r="BH18" s="51">
        <f>$W$4+$X$4+AC18+$BJ$4+0.07</f>
        <v/>
      </c>
      <c r="BI18" s="53">
        <f>IF(BD18="Haverá ST",AJ18+AS18+AT18,AJ18+AS18)</f>
        <v/>
      </c>
      <c r="BJ18" s="53">
        <f>T18*$BJ$4</f>
        <v/>
      </c>
      <c r="BK18" s="53">
        <f>T18*$BK$4</f>
        <v/>
      </c>
      <c r="BL18" s="53">
        <f>BE18+BF18+AO18+BJ18+BK18+AD18</f>
        <v/>
      </c>
      <c r="BM18" s="53">
        <f>(T18-BL18)</f>
        <v/>
      </c>
    </row>
    <row r="19" hidden="1" ht="15.75" customHeight="1" s="218">
      <c r="A19" s="58">
        <f>A18+1</f>
        <v/>
      </c>
      <c r="B19" s="144">
        <f>BOM!B19</f>
        <v/>
      </c>
      <c r="C19" s="144">
        <f>BOM!C19</f>
        <v/>
      </c>
      <c r="D19" s="144">
        <f>BOM!D19</f>
        <v/>
      </c>
      <c r="E19" s="144">
        <f>BOM!E19</f>
        <v/>
      </c>
      <c r="F19" s="144">
        <f>BOM!F19</f>
        <v/>
      </c>
      <c r="G19" s="144">
        <f>BOM!G19</f>
        <v/>
      </c>
      <c r="H19" s="144">
        <f>BOM!H19</f>
        <v/>
      </c>
      <c r="I19" s="147" t="n">
        <v>0</v>
      </c>
      <c r="J19" s="146">
        <f>BOM!J19</f>
        <v/>
      </c>
      <c r="K19" s="146">
        <f>BOM!K19</f>
        <v/>
      </c>
      <c r="L19" s="146">
        <f>BOM!L19</f>
        <v/>
      </c>
      <c r="M19" s="146">
        <f>BOM!M19</f>
        <v/>
      </c>
      <c r="N19" s="146">
        <f>BOM!N19</f>
        <v/>
      </c>
      <c r="O19" s="146">
        <f>BOM!O19</f>
        <v/>
      </c>
      <c r="P19" s="146">
        <f>BOM!P19</f>
        <v/>
      </c>
      <c r="Q19" s="46">
        <f>$F$97</f>
        <v/>
      </c>
      <c r="R19" s="46">
        <f>$F$98</f>
        <v/>
      </c>
      <c r="S19" s="48">
        <f>U19-(U19*R19)</f>
        <v/>
      </c>
      <c r="T19" s="48">
        <f>S19*I19</f>
        <v/>
      </c>
      <c r="U19" s="48">
        <f>(AN19)/(1-(BH19+Q19))</f>
        <v/>
      </c>
      <c r="V19" s="48">
        <f>U19*I19</f>
        <v/>
      </c>
      <c r="W19" s="49">
        <f>T19*$W$4</f>
        <v/>
      </c>
      <c r="X19" s="49">
        <f>T19*$X$4</f>
        <v/>
      </c>
      <c r="Y19" s="50">
        <f>M19</f>
        <v/>
      </c>
      <c r="Z19" s="9" t="n"/>
      <c r="AA19" s="9" t="n"/>
      <c r="AB19" s="9" t="n"/>
      <c r="AC19" s="51">
        <f t="array" ref="AC19">IF(I19&gt;0,VLOOKUP(Y19&amp;$P$88&amp;$P$89&amp;$P$90,Variáveis!$O$2:$S$300&amp;Variáveis!$P$2:$T$300&amp;Variáveis!$Q$2:$U$300&amp;Variáveis!$R$2:$V$300,5,FALSE),0)</f>
        <v/>
      </c>
      <c r="AD19" s="52">
        <f>T19*AC19</f>
        <v/>
      </c>
      <c r="AE19" s="53">
        <f>IF(AB19="não",((V19/(1-VLOOKUP(AA19,Variáveis!$AK$3:$AN$29,4,FALSE)))*VLOOKUP(AA19,Variáveis!$AK$3:$AN$29,4,FALSE))-AD19,0)</f>
        <v/>
      </c>
      <c r="AF19" s="53">
        <f>T19*$AF$4</f>
        <v/>
      </c>
      <c r="AG19" s="53">
        <f>IF(AB19="SIM","Cliente pode pagar DIFA na entrada", )</f>
        <v/>
      </c>
      <c r="AH19" s="54" t="n"/>
      <c r="AI19" s="53">
        <f>IF(K19="SIM",(J19*$F$102),J19)</f>
        <v/>
      </c>
      <c r="AJ19" s="53">
        <f>IF(L19="SIM",(AI19*$F$101),AI19)</f>
        <v/>
      </c>
      <c r="AK19" s="53">
        <f>AJ19-AS19</f>
        <v/>
      </c>
      <c r="AL19" s="53">
        <f>AJ19*I19</f>
        <v/>
      </c>
      <c r="AM19" s="53">
        <f>AK19*I19</f>
        <v/>
      </c>
      <c r="AN19" s="53">
        <f>AK19-AP19-AQ19</f>
        <v/>
      </c>
      <c r="AO19" s="53">
        <f>AN19*I19</f>
        <v/>
      </c>
      <c r="AP19" s="53">
        <f>$AP$4*AK19</f>
        <v/>
      </c>
      <c r="AQ19" s="53">
        <f>$AQ$4*AK19</f>
        <v/>
      </c>
      <c r="AR19" s="51">
        <f t="array" ref="AR19">VLOOKUP(M19&amp;N19&amp;O19&amp;P19,Variáveis!$A$2:$E$240&amp;Variáveis!$B$2:$F$240&amp;Variáveis!$C$2:$G$240&amp;Variáveis!$D$2:$H$240,5,FALSE)</f>
        <v/>
      </c>
      <c r="AS19" s="53">
        <f>((AJ19*(1-AR19))*AR19)</f>
        <v/>
      </c>
      <c r="AT19" s="53">
        <f>(((J19+(J19*AU19))*0.18)-(J19*AR19))</f>
        <v/>
      </c>
      <c r="AU19" s="55">
        <f>(((1+AV19)*(1-AR19))/(1-0.18)-1)</f>
        <v/>
      </c>
      <c r="AV19" s="55">
        <f>IF(BB19&gt;0,BB19,IF(BA19&gt;0,BA19,IF(AZ19&gt;0,AZ19,IF(AY19&gt;0,AY19,IF(AX19&gt;0,AX19)))))/100</f>
        <v/>
      </c>
      <c r="AW19" s="56">
        <f>VALUE(LEFT(G19,4))</f>
        <v/>
      </c>
      <c r="AX19" s="56">
        <f>VALUE(IFERROR(VLOOKUP(VALUE(LEFT(G19,4)),ST!$C$4:$E$300,3,FALSE),"0"))</f>
        <v/>
      </c>
      <c r="AY19" s="56">
        <f>VALUE(IFERROR(VLOOKUP(VALUE(LEFT(G19,5)),ST!$C$4:$E$300,3,FALSE),"0"))</f>
        <v/>
      </c>
      <c r="AZ19" s="56">
        <f>VALUE(IFERROR(VLOOKUP(VALUE(LEFT(G19,6)),ST!$C$4:$E$300,3,FALSE),"0"))</f>
        <v/>
      </c>
      <c r="BA19" s="56">
        <f>VALUE(IFERROR(VLOOKUP(VALUE(LEFT(G19,7)),ST!$C$4:$E$300,3,FALSE),"0"))</f>
        <v/>
      </c>
      <c r="BB19" s="56">
        <f>VALUE(IFERROR(VLOOKUP(G19,ST!$C$4:$E$400,3,FALSE),"0"))</f>
        <v/>
      </c>
      <c r="BC19" s="57">
        <f>IF(VLOOKUP(AW19,ST!$C$4:$F$298,4,FALSE)&lt;&gt;0,VLOOKUP(AW19,ST!$C$4:$F$298,4,FALSE),VLOOKUP(G19,ST!$C$4:$F$298,4,FALSE))</f>
        <v/>
      </c>
      <c r="BD19" s="57">
        <f>IF(O19="SC","Desconsiderar coluna ICMS ST",IF(O19="PR","Haverá ST", ))</f>
        <v/>
      </c>
      <c r="BE19" s="53">
        <f>W19</f>
        <v/>
      </c>
      <c r="BF19" s="53">
        <f>X19</f>
        <v/>
      </c>
      <c r="BG19" s="53">
        <f>AD19-AS19</f>
        <v/>
      </c>
      <c r="BH19" s="51">
        <f>$W$4+$X$4+AC19+$BJ$4+0.07</f>
        <v/>
      </c>
      <c r="BI19" s="53">
        <f>IF(BD19="Haverá ST",AJ19+AS19+AT19,AJ19+AS19)</f>
        <v/>
      </c>
      <c r="BJ19" s="53">
        <f>T19*$BJ$4</f>
        <v/>
      </c>
      <c r="BK19" s="53">
        <f>T19*$BK$4</f>
        <v/>
      </c>
      <c r="BL19" s="53">
        <f>BE19+BF19+AO19+BJ19+BK19+AD19</f>
        <v/>
      </c>
      <c r="BM19" s="53">
        <f>(T19-BL19)</f>
        <v/>
      </c>
    </row>
    <row r="20" hidden="1" ht="15.75" customHeight="1" s="218">
      <c r="A20" s="58">
        <f>A19+1</f>
        <v/>
      </c>
      <c r="B20" s="144">
        <f>BOM!B20</f>
        <v/>
      </c>
      <c r="C20" s="144">
        <f>BOM!C20</f>
        <v/>
      </c>
      <c r="D20" s="144">
        <f>BOM!D20</f>
        <v/>
      </c>
      <c r="E20" s="144">
        <f>BOM!E20</f>
        <v/>
      </c>
      <c r="F20" s="144">
        <f>BOM!F20</f>
        <v/>
      </c>
      <c r="G20" s="144">
        <f>BOM!G20</f>
        <v/>
      </c>
      <c r="H20" s="144">
        <f>BOM!H20</f>
        <v/>
      </c>
      <c r="I20" s="147" t="n">
        <v>0</v>
      </c>
      <c r="J20" s="146">
        <f>BOM!J20</f>
        <v/>
      </c>
      <c r="K20" s="146">
        <f>BOM!K20</f>
        <v/>
      </c>
      <c r="L20" s="146">
        <f>BOM!L20</f>
        <v/>
      </c>
      <c r="M20" s="146">
        <f>BOM!M20</f>
        <v/>
      </c>
      <c r="N20" s="146">
        <f>BOM!N20</f>
        <v/>
      </c>
      <c r="O20" s="146">
        <f>BOM!O20</f>
        <v/>
      </c>
      <c r="P20" s="146">
        <f>BOM!P20</f>
        <v/>
      </c>
      <c r="Q20" s="46">
        <f>$F$97</f>
        <v/>
      </c>
      <c r="R20" s="46">
        <f>$F$98</f>
        <v/>
      </c>
      <c r="S20" s="48">
        <f>U20-(U20*R20)</f>
        <v/>
      </c>
      <c r="T20" s="48">
        <f>S20*I20</f>
        <v/>
      </c>
      <c r="U20" s="48">
        <f>(AN20)/(1-(BH20+Q20))</f>
        <v/>
      </c>
      <c r="V20" s="48">
        <f>U20*I20</f>
        <v/>
      </c>
      <c r="W20" s="49">
        <f>T20*$W$4</f>
        <v/>
      </c>
      <c r="X20" s="49">
        <f>T20*$X$4</f>
        <v/>
      </c>
      <c r="Y20" s="50">
        <f>M20</f>
        <v/>
      </c>
      <c r="Z20" s="9" t="n"/>
      <c r="AA20" s="9" t="n"/>
      <c r="AB20" s="9" t="n"/>
      <c r="AC20" s="51">
        <f t="array" ref="AC20">IF(I20&gt;0,VLOOKUP(Y20&amp;$P$88&amp;$P$89&amp;$P$90,Variáveis!$O$2:$S$300&amp;Variáveis!$P$2:$T$300&amp;Variáveis!$Q$2:$U$300&amp;Variáveis!$R$2:$V$300,5,FALSE),0)</f>
        <v/>
      </c>
      <c r="AD20" s="52">
        <f>T20*AC20</f>
        <v/>
      </c>
      <c r="AE20" s="53">
        <f>IF(AB20="não",((V20/(1-VLOOKUP(AA20,Variáveis!$AK$3:$AN$29,4,FALSE)))*VLOOKUP(AA20,Variáveis!$AK$3:$AN$29,4,FALSE))-AD20,0)</f>
        <v/>
      </c>
      <c r="AF20" s="53">
        <f>T20*$AF$4</f>
        <v/>
      </c>
      <c r="AG20" s="53">
        <f>IF(AB20="SIM","Cliente pode pagar DIFA na entrada", )</f>
        <v/>
      </c>
      <c r="AH20" s="54" t="n"/>
      <c r="AI20" s="53">
        <f>IF(K20="SIM",(J20*$F$102),J20)</f>
        <v/>
      </c>
      <c r="AJ20" s="53">
        <f>IF(L20="SIM",(AI20*$F$101),AI20)</f>
        <v/>
      </c>
      <c r="AK20" s="53">
        <f>AJ20-AS20</f>
        <v/>
      </c>
      <c r="AL20" s="53">
        <f>AJ20*I20</f>
        <v/>
      </c>
      <c r="AM20" s="53">
        <f>AK20*I20</f>
        <v/>
      </c>
      <c r="AN20" s="53">
        <f>AK20-AP20-AQ20</f>
        <v/>
      </c>
      <c r="AO20" s="53">
        <f>AN20*I20</f>
        <v/>
      </c>
      <c r="AP20" s="53">
        <f>$AP$4*AK20</f>
        <v/>
      </c>
      <c r="AQ20" s="53">
        <f>$AQ$4*AK20</f>
        <v/>
      </c>
      <c r="AR20" s="51">
        <f t="array" ref="AR20">VLOOKUP(M20&amp;N20&amp;O20&amp;P20,Variáveis!$A$2:$E$240&amp;Variáveis!$B$2:$F$240&amp;Variáveis!$C$2:$G$240&amp;Variáveis!$D$2:$H$240,5,FALSE)</f>
        <v/>
      </c>
      <c r="AS20" s="53">
        <f>((AJ20*(1-AR20))*AR20)</f>
        <v/>
      </c>
      <c r="AT20" s="53">
        <f>(((J20+(J20*AU20))*0.18)-(J20*AR20))</f>
        <v/>
      </c>
      <c r="AU20" s="55">
        <f>(((1+AV20)*(1-AR20))/(1-0.18)-1)</f>
        <v/>
      </c>
      <c r="AV20" s="55">
        <f>IF(BB20&gt;0,BB20,IF(BA20&gt;0,BA20,IF(AZ20&gt;0,AZ20,IF(AY20&gt;0,AY20,IF(AX20&gt;0,AX20)))))/100</f>
        <v/>
      </c>
      <c r="AW20" s="56">
        <f>VALUE(LEFT(G20,4))</f>
        <v/>
      </c>
      <c r="AX20" s="56">
        <f>VALUE(IFERROR(VLOOKUP(VALUE(LEFT(G20,4)),ST!$C$4:$E$300,3,FALSE),"0"))</f>
        <v/>
      </c>
      <c r="AY20" s="56">
        <f>VALUE(IFERROR(VLOOKUP(VALUE(LEFT(G20,5)),ST!$C$4:$E$300,3,FALSE),"0"))</f>
        <v/>
      </c>
      <c r="AZ20" s="56">
        <f>VALUE(IFERROR(VLOOKUP(VALUE(LEFT(G20,6)),ST!$C$4:$E$300,3,FALSE),"0"))</f>
        <v/>
      </c>
      <c r="BA20" s="56">
        <f>VALUE(IFERROR(VLOOKUP(VALUE(LEFT(G20,7)),ST!$C$4:$E$300,3,FALSE),"0"))</f>
        <v/>
      </c>
      <c r="BB20" s="56">
        <f>VALUE(IFERROR(VLOOKUP(G20,ST!$C$4:$E$400,3,FALSE),"0"))</f>
        <v/>
      </c>
      <c r="BC20" s="57">
        <f>IF(VLOOKUP(AW20,ST!$C$4:$F$298,4,FALSE)&lt;&gt;0,VLOOKUP(AW20,ST!$C$4:$F$298,4,FALSE),VLOOKUP(G20,ST!$C$4:$F$298,4,FALSE))</f>
        <v/>
      </c>
      <c r="BD20" s="57">
        <f>IF(O20="SC","Desconsiderar coluna ICMS ST",IF(O20="PR","Haverá ST", ))</f>
        <v/>
      </c>
      <c r="BE20" s="53">
        <f>W20</f>
        <v/>
      </c>
      <c r="BF20" s="53">
        <f>X20</f>
        <v/>
      </c>
      <c r="BG20" s="53">
        <f>AD20-AS20</f>
        <v/>
      </c>
      <c r="BH20" s="51">
        <f>$W$4+$X$4+AC20+$BJ$4+0.07</f>
        <v/>
      </c>
      <c r="BI20" s="53">
        <f>IF(BD20="Haverá ST",AJ20+AS20+AT20,AJ20+AS20)</f>
        <v/>
      </c>
      <c r="BJ20" s="53">
        <f>T20*$BJ$4</f>
        <v/>
      </c>
      <c r="BK20" s="53">
        <f>T20*$BK$4</f>
        <v/>
      </c>
      <c r="BL20" s="53">
        <f>BE20+BF20+AO20+BJ20+BK20+AD20</f>
        <v/>
      </c>
      <c r="BM20" s="53">
        <f>(T20-BL20)</f>
        <v/>
      </c>
    </row>
    <row r="21" hidden="1" ht="15.75" customHeight="1" s="218">
      <c r="A21" s="58">
        <f>A20+1</f>
        <v/>
      </c>
      <c r="B21" s="144">
        <f>BOM!B21</f>
        <v/>
      </c>
      <c r="C21" s="144">
        <f>BOM!C21</f>
        <v/>
      </c>
      <c r="D21" s="144">
        <f>BOM!D21</f>
        <v/>
      </c>
      <c r="E21" s="144">
        <f>BOM!E21</f>
        <v/>
      </c>
      <c r="F21" s="144">
        <f>BOM!F21</f>
        <v/>
      </c>
      <c r="G21" s="144">
        <f>BOM!G21</f>
        <v/>
      </c>
      <c r="H21" s="144">
        <f>BOM!H21</f>
        <v/>
      </c>
      <c r="I21" s="147" t="n">
        <v>0</v>
      </c>
      <c r="J21" s="146">
        <f>BOM!J21</f>
        <v/>
      </c>
      <c r="K21" s="146">
        <f>BOM!K21</f>
        <v/>
      </c>
      <c r="L21" s="146">
        <f>BOM!L21</f>
        <v/>
      </c>
      <c r="M21" s="146">
        <f>BOM!M21</f>
        <v/>
      </c>
      <c r="N21" s="146">
        <f>BOM!N21</f>
        <v/>
      </c>
      <c r="O21" s="146">
        <f>BOM!O21</f>
        <v/>
      </c>
      <c r="P21" s="146">
        <f>BOM!P21</f>
        <v/>
      </c>
      <c r="Q21" s="46">
        <f>$F$97</f>
        <v/>
      </c>
      <c r="R21" s="46">
        <f>$F$98</f>
        <v/>
      </c>
      <c r="S21" s="48">
        <f>U21-(U21*R21)</f>
        <v/>
      </c>
      <c r="T21" s="48">
        <f>S21*I21</f>
        <v/>
      </c>
      <c r="U21" s="48">
        <f>(AN21)/(1-(BH21+Q21))</f>
        <v/>
      </c>
      <c r="V21" s="48">
        <f>U21*I21</f>
        <v/>
      </c>
      <c r="W21" s="49">
        <f>T21*$W$4</f>
        <v/>
      </c>
      <c r="X21" s="49">
        <f>T21*$X$4</f>
        <v/>
      </c>
      <c r="Y21" s="50">
        <f>M21</f>
        <v/>
      </c>
      <c r="Z21" s="9" t="n"/>
      <c r="AA21" s="9" t="n"/>
      <c r="AB21" s="9" t="n"/>
      <c r="AC21" s="51">
        <f t="array" ref="AC21">IF(I21&gt;0,VLOOKUP(Y21&amp;$P$88&amp;$P$89&amp;$P$90,Variáveis!$O$2:$S$300&amp;Variáveis!$P$2:$T$300&amp;Variáveis!$Q$2:$U$300&amp;Variáveis!$R$2:$V$300,5,FALSE),0)</f>
        <v/>
      </c>
      <c r="AD21" s="52">
        <f>T21*AC21</f>
        <v/>
      </c>
      <c r="AE21" s="53">
        <f>IF(AB21="não",((V21/(1-VLOOKUP(AA21,Variáveis!$AK$3:$AN$29,4,FALSE)))*VLOOKUP(AA21,Variáveis!$AK$3:$AN$29,4,FALSE))-AD21,0)</f>
        <v/>
      </c>
      <c r="AF21" s="53">
        <f>T21*$AF$4</f>
        <v/>
      </c>
      <c r="AG21" s="53">
        <f>IF(AB21="SIM","Cliente pode pagar DIFA na entrada", )</f>
        <v/>
      </c>
      <c r="AH21" s="54" t="n"/>
      <c r="AI21" s="53">
        <f>IF(K21="SIM",(J21*$F$102),J21)</f>
        <v/>
      </c>
      <c r="AJ21" s="53">
        <f>IF(L21="SIM",(AI21*$F$101),AI21)</f>
        <v/>
      </c>
      <c r="AK21" s="53">
        <f>AJ21-AS21</f>
        <v/>
      </c>
      <c r="AL21" s="53">
        <f>AJ21*I21</f>
        <v/>
      </c>
      <c r="AM21" s="53">
        <f>AK21*I21</f>
        <v/>
      </c>
      <c r="AN21" s="53">
        <f>AK21-AP21-AQ21</f>
        <v/>
      </c>
      <c r="AO21" s="53">
        <f>AN21*I21</f>
        <v/>
      </c>
      <c r="AP21" s="53">
        <f>$AP$4*AK21</f>
        <v/>
      </c>
      <c r="AQ21" s="53">
        <f>$AQ$4*AK21</f>
        <v/>
      </c>
      <c r="AR21" s="51">
        <f t="array" ref="AR21">VLOOKUP(M21&amp;N21&amp;O21&amp;P21,Variáveis!$A$2:$E$240&amp;Variáveis!$B$2:$F$240&amp;Variáveis!$C$2:$G$240&amp;Variáveis!$D$2:$H$240,5,FALSE)</f>
        <v/>
      </c>
      <c r="AS21" s="53">
        <f>((AJ21*(1-AR21))*AR21)</f>
        <v/>
      </c>
      <c r="AT21" s="53">
        <f>(((J21+(J21*AU21))*0.18)-(J21*AR21))</f>
        <v/>
      </c>
      <c r="AU21" s="55">
        <f>(((1+AV21)*(1-AR21))/(1-0.18)-1)</f>
        <v/>
      </c>
      <c r="AV21" s="55">
        <f>IF(BB21&gt;0,BB21,IF(BA21&gt;0,BA21,IF(AZ21&gt;0,AZ21,IF(AY21&gt;0,AY21,IF(AX21&gt;0,AX21)))))/100</f>
        <v/>
      </c>
      <c r="AW21" s="56">
        <f>VALUE(LEFT(G21,4))</f>
        <v/>
      </c>
      <c r="AX21" s="56">
        <f>VALUE(IFERROR(VLOOKUP(VALUE(LEFT(G21,4)),ST!$C$4:$E$300,3,FALSE),"0"))</f>
        <v/>
      </c>
      <c r="AY21" s="56">
        <f>VALUE(IFERROR(VLOOKUP(VALUE(LEFT(G21,5)),ST!$C$4:$E$300,3,FALSE),"0"))</f>
        <v/>
      </c>
      <c r="AZ21" s="56">
        <f>VALUE(IFERROR(VLOOKUP(VALUE(LEFT(G21,6)),ST!$C$4:$E$300,3,FALSE),"0"))</f>
        <v/>
      </c>
      <c r="BA21" s="56">
        <f>VALUE(IFERROR(VLOOKUP(VALUE(LEFT(G21,7)),ST!$C$4:$E$300,3,FALSE),"0"))</f>
        <v/>
      </c>
      <c r="BB21" s="56">
        <f>VALUE(IFERROR(VLOOKUP(G21,ST!$C$4:$E$400,3,FALSE),"0"))</f>
        <v/>
      </c>
      <c r="BC21" s="57">
        <f>IF(VLOOKUP(AW21,ST!$C$4:$F$298,4,FALSE)&lt;&gt;0,VLOOKUP(AW21,ST!$C$4:$F$298,4,FALSE),VLOOKUP(G21,ST!$C$4:$F$298,4,FALSE))</f>
        <v/>
      </c>
      <c r="BD21" s="57">
        <f>IF(O21="SC","Desconsiderar coluna ICMS ST",IF(O21="PR","Haverá ST", ))</f>
        <v/>
      </c>
      <c r="BE21" s="53">
        <f>W21</f>
        <v/>
      </c>
      <c r="BF21" s="53">
        <f>X21</f>
        <v/>
      </c>
      <c r="BG21" s="53">
        <f>AD21-AS21</f>
        <v/>
      </c>
      <c r="BH21" s="51">
        <f>$W$4+$X$4+AC21+$BJ$4+0.07</f>
        <v/>
      </c>
      <c r="BI21" s="53">
        <f>IF(BD21="Haverá ST",AJ21+AS21+AT21,AJ21+AS21)</f>
        <v/>
      </c>
      <c r="BJ21" s="53">
        <f>T21*$BJ$4</f>
        <v/>
      </c>
      <c r="BK21" s="53">
        <f>T21*$BK$4</f>
        <v/>
      </c>
      <c r="BL21" s="53">
        <f>BE21+BF21+AO21+BJ21+BK21+AD21</f>
        <v/>
      </c>
      <c r="BM21" s="53">
        <f>(T21-BL21)</f>
        <v/>
      </c>
    </row>
    <row r="22" hidden="1" ht="15.75" customHeight="1" s="218">
      <c r="A22" s="58">
        <f>A21+1</f>
        <v/>
      </c>
      <c r="B22" s="144">
        <f>BOM!B22</f>
        <v/>
      </c>
      <c r="C22" s="144">
        <f>BOM!C22</f>
        <v/>
      </c>
      <c r="D22" s="144">
        <f>BOM!D22</f>
        <v/>
      </c>
      <c r="E22" s="144">
        <f>BOM!E22</f>
        <v/>
      </c>
      <c r="F22" s="144">
        <f>BOM!F22</f>
        <v/>
      </c>
      <c r="G22" s="144">
        <f>BOM!G22</f>
        <v/>
      </c>
      <c r="H22" s="144">
        <f>BOM!H22</f>
        <v/>
      </c>
      <c r="I22" s="147" t="n">
        <v>0</v>
      </c>
      <c r="J22" s="146">
        <f>BOM!J22</f>
        <v/>
      </c>
      <c r="K22" s="146">
        <f>BOM!K22</f>
        <v/>
      </c>
      <c r="L22" s="146">
        <f>BOM!L22</f>
        <v/>
      </c>
      <c r="M22" s="146">
        <f>BOM!M22</f>
        <v/>
      </c>
      <c r="N22" s="146">
        <f>BOM!N22</f>
        <v/>
      </c>
      <c r="O22" s="146">
        <f>BOM!O22</f>
        <v/>
      </c>
      <c r="P22" s="146">
        <f>BOM!P22</f>
        <v/>
      </c>
      <c r="Q22" s="46">
        <f>$F$97</f>
        <v/>
      </c>
      <c r="R22" s="46">
        <f>$F$98</f>
        <v/>
      </c>
      <c r="S22" s="48">
        <f>U22-(U22*R22)</f>
        <v/>
      </c>
      <c r="T22" s="48">
        <f>S22*I22</f>
        <v/>
      </c>
      <c r="U22" s="48">
        <f>(AN22)/(1-(BH22+Q22))</f>
        <v/>
      </c>
      <c r="V22" s="48">
        <f>U22*I22</f>
        <v/>
      </c>
      <c r="W22" s="49">
        <f>T22*$W$4</f>
        <v/>
      </c>
      <c r="X22" s="49">
        <f>T22*$X$4</f>
        <v/>
      </c>
      <c r="Y22" s="50">
        <f>M22</f>
        <v/>
      </c>
      <c r="Z22" s="9" t="n"/>
      <c r="AA22" s="9" t="n"/>
      <c r="AB22" s="9" t="n"/>
      <c r="AC22" s="51">
        <f t="array" ref="AC22">IF(I22&gt;0,VLOOKUP(Y22&amp;$P$88&amp;$P$89&amp;$P$90,Variáveis!$O$2:$S$300&amp;Variáveis!$P$2:$T$300&amp;Variáveis!$Q$2:$U$300&amp;Variáveis!$R$2:$V$300,5,FALSE),0)</f>
        <v/>
      </c>
      <c r="AD22" s="52">
        <f>T22*AC22</f>
        <v/>
      </c>
      <c r="AE22" s="53">
        <f>IF(AB22="não",((V22/(1-VLOOKUP(AA22,Variáveis!$AK$3:$AN$29,4,FALSE)))*VLOOKUP(AA22,Variáveis!$AK$3:$AN$29,4,FALSE))-AD22,0)</f>
        <v/>
      </c>
      <c r="AF22" s="53">
        <f>T22*$AF$4</f>
        <v/>
      </c>
      <c r="AG22" s="53">
        <f>IF(AB22="SIM","Cliente pode pagar DIFA na entrada", )</f>
        <v/>
      </c>
      <c r="AH22" s="54" t="n"/>
      <c r="AI22" s="53">
        <f>IF(K22="SIM",(J22*$F$102),J22)</f>
        <v/>
      </c>
      <c r="AJ22" s="53">
        <f>IF(L22="SIM",(AI22*$F$101),AI22)</f>
        <v/>
      </c>
      <c r="AK22" s="53">
        <f>AJ22-AS22</f>
        <v/>
      </c>
      <c r="AL22" s="53">
        <f>AJ22*I22</f>
        <v/>
      </c>
      <c r="AM22" s="53">
        <f>AK22*I22</f>
        <v/>
      </c>
      <c r="AN22" s="53">
        <f>AK22-AP22-AQ22</f>
        <v/>
      </c>
      <c r="AO22" s="53">
        <f>AN22*I22</f>
        <v/>
      </c>
      <c r="AP22" s="53">
        <f>$AP$4*AK22</f>
        <v/>
      </c>
      <c r="AQ22" s="53">
        <f>$AQ$4*AK22</f>
        <v/>
      </c>
      <c r="AR22" s="51">
        <f t="array" ref="AR22">VLOOKUP(M22&amp;N22&amp;O22&amp;P22,Variáveis!$A$2:$E$240&amp;Variáveis!$B$2:$F$240&amp;Variáveis!$C$2:$G$240&amp;Variáveis!$D$2:$H$240,5,FALSE)</f>
        <v/>
      </c>
      <c r="AS22" s="53">
        <f>((AJ22*(1-AR22))*AR22)</f>
        <v/>
      </c>
      <c r="AT22" s="53">
        <f>(((J22+(J22*AU22))*0.18)-(J22*AR22))</f>
        <v/>
      </c>
      <c r="AU22" s="55">
        <f>(((1+AV22)*(1-AR22))/(1-0.18)-1)</f>
        <v/>
      </c>
      <c r="AV22" s="55">
        <f>IF(BB22&gt;0,BB22,IF(BA22&gt;0,BA22,IF(AZ22&gt;0,AZ22,IF(AY22&gt;0,AY22,IF(AX22&gt;0,AX22)))))/100</f>
        <v/>
      </c>
      <c r="AW22" s="56">
        <f>VALUE(LEFT(G22,4))</f>
        <v/>
      </c>
      <c r="AX22" s="56">
        <f>VALUE(IFERROR(VLOOKUP(VALUE(LEFT(G22,4)),ST!$C$4:$E$300,3,FALSE),"0"))</f>
        <v/>
      </c>
      <c r="AY22" s="56">
        <f>VALUE(IFERROR(VLOOKUP(VALUE(LEFT(G22,5)),ST!$C$4:$E$300,3,FALSE),"0"))</f>
        <v/>
      </c>
      <c r="AZ22" s="56">
        <f>VALUE(IFERROR(VLOOKUP(VALUE(LEFT(G22,6)),ST!$C$4:$E$300,3,FALSE),"0"))</f>
        <v/>
      </c>
      <c r="BA22" s="56">
        <f>VALUE(IFERROR(VLOOKUP(VALUE(LEFT(G22,7)),ST!$C$4:$E$300,3,FALSE),"0"))</f>
        <v/>
      </c>
      <c r="BB22" s="56">
        <f>VALUE(IFERROR(VLOOKUP(G22,ST!$C$4:$E$400,3,FALSE),"0"))</f>
        <v/>
      </c>
      <c r="BC22" s="57">
        <f>IF(VLOOKUP(AW22,ST!$C$4:$F$298,4,FALSE)&lt;&gt;0,VLOOKUP(AW22,ST!$C$4:$F$298,4,FALSE),VLOOKUP(G22,ST!$C$4:$F$298,4,FALSE))</f>
        <v/>
      </c>
      <c r="BD22" s="57">
        <f>IF(O22="SC","Desconsiderar coluna ICMS ST",IF(O22="PR","Haverá ST", ))</f>
        <v/>
      </c>
      <c r="BE22" s="53">
        <f>W22</f>
        <v/>
      </c>
      <c r="BF22" s="53">
        <f>X22</f>
        <v/>
      </c>
      <c r="BG22" s="53">
        <f>AD22-AS22</f>
        <v/>
      </c>
      <c r="BH22" s="51">
        <f>$W$4+$X$4+AC22+$BJ$4+0.07</f>
        <v/>
      </c>
      <c r="BI22" s="53">
        <f>IF(BD22="Haverá ST",AJ22+AS22+AT22,AJ22+AS22)</f>
        <v/>
      </c>
      <c r="BJ22" s="53">
        <f>T22*$BJ$4</f>
        <v/>
      </c>
      <c r="BK22" s="53">
        <f>T22*$BK$4</f>
        <v/>
      </c>
      <c r="BL22" s="53">
        <f>BE22+BF22+AO22+BJ22+BK22+AD22</f>
        <v/>
      </c>
      <c r="BM22" s="53">
        <f>(T22-BL22)</f>
        <v/>
      </c>
    </row>
    <row r="23" hidden="1" ht="15.75" customHeight="1" s="218">
      <c r="A23" s="58">
        <f>A22+1</f>
        <v/>
      </c>
      <c r="B23" s="144">
        <f>BOM!B23</f>
        <v/>
      </c>
      <c r="C23" s="144">
        <f>BOM!C23</f>
        <v/>
      </c>
      <c r="D23" s="144">
        <f>BOM!D23</f>
        <v/>
      </c>
      <c r="E23" s="144">
        <f>BOM!E23</f>
        <v/>
      </c>
      <c r="F23" s="39">
        <f>BOM!F23</f>
        <v/>
      </c>
      <c r="G23" s="144">
        <f>BOM!G23</f>
        <v/>
      </c>
      <c r="H23" s="144">
        <f>BOM!H23</f>
        <v/>
      </c>
      <c r="I23" s="148" t="n">
        <v>0</v>
      </c>
      <c r="J23" s="144" t="n">
        <v>0</v>
      </c>
      <c r="K23" s="146">
        <f>BOM!K23</f>
        <v/>
      </c>
      <c r="L23" s="146">
        <f>BOM!L23</f>
        <v/>
      </c>
      <c r="M23" s="146">
        <f>BOM!M23</f>
        <v/>
      </c>
      <c r="N23" s="146">
        <f>BOM!N23</f>
        <v/>
      </c>
      <c r="O23" s="146">
        <f>BOM!O23</f>
        <v/>
      </c>
      <c r="P23" s="146">
        <f>BOM!P23</f>
        <v/>
      </c>
      <c r="Q23" s="46">
        <f>$F$97</f>
        <v/>
      </c>
      <c r="R23" s="46">
        <f>$F$98</f>
        <v/>
      </c>
      <c r="S23" s="48">
        <f>U23-(U23*R23)</f>
        <v/>
      </c>
      <c r="T23" s="48">
        <f>S23*I23</f>
        <v/>
      </c>
      <c r="U23" s="48">
        <f>(AN23)/(1-(BH23+Q23))</f>
        <v/>
      </c>
      <c r="V23" s="48">
        <f>U23*I23</f>
        <v/>
      </c>
      <c r="W23" s="49">
        <f>T23*$W$4</f>
        <v/>
      </c>
      <c r="X23" s="49">
        <f>T23*$X$4</f>
        <v/>
      </c>
      <c r="Y23" s="50">
        <f>M23</f>
        <v/>
      </c>
      <c r="Z23" s="9" t="n"/>
      <c r="AA23" s="9" t="n"/>
      <c r="AB23" s="9" t="n"/>
      <c r="AC23" s="51">
        <f t="array" ref="AC23">IF(I23&gt;0,VLOOKUP(Y23&amp;$P$88&amp;$P$89&amp;$P$90,Variáveis!$O$2:$S$300&amp;Variáveis!$P$2:$T$300&amp;Variáveis!$Q$2:$U$300&amp;Variáveis!$R$2:$V$300,5,FALSE),0)</f>
        <v/>
      </c>
      <c r="AD23" s="52">
        <f>T23*AC23</f>
        <v/>
      </c>
      <c r="AE23" s="53">
        <f>IF(AB23="não",((V23/(1-VLOOKUP(AA23,Variáveis!$AK$3:$AN$29,4,FALSE)))*VLOOKUP(AA23,Variáveis!$AK$3:$AN$29,4,FALSE))-AD23,0)</f>
        <v/>
      </c>
      <c r="AF23" s="53">
        <f>T23*$AF$4</f>
        <v/>
      </c>
      <c r="AG23" s="53">
        <f>IF(AB23="SIM","Cliente pode pagar DIFA na entrada", )</f>
        <v/>
      </c>
      <c r="AH23" s="54" t="n"/>
      <c r="AI23" s="53">
        <f>IF(K23="SIM",(J23*$F$102),J23)</f>
        <v/>
      </c>
      <c r="AJ23" s="53">
        <f>IF(L23="SIM",(AI23*$F$101),AI23)</f>
        <v/>
      </c>
      <c r="AK23" s="53">
        <f>AJ23-AS23</f>
        <v/>
      </c>
      <c r="AL23" s="53">
        <f>AJ23*I23</f>
        <v/>
      </c>
      <c r="AM23" s="53">
        <f>AK23*I23</f>
        <v/>
      </c>
      <c r="AN23" s="53">
        <f>AK23-AP23-AQ23</f>
        <v/>
      </c>
      <c r="AO23" s="53">
        <f>AN23*I23</f>
        <v/>
      </c>
      <c r="AP23" s="53">
        <f>$AP$4*AK23</f>
        <v/>
      </c>
      <c r="AQ23" s="53">
        <f>$AQ$4*AK23</f>
        <v/>
      </c>
      <c r="AR23" s="51">
        <f t="array" ref="AR23">VLOOKUP(M23&amp;N23&amp;O23&amp;P23,Variáveis!$A$2:$E$240&amp;Variáveis!$B$2:$F$240&amp;Variáveis!$C$2:$G$240&amp;Variáveis!$D$2:$H$240,5,FALSE)</f>
        <v/>
      </c>
      <c r="AS23" s="53">
        <f>((AJ23*(1-AR23))*AR23)</f>
        <v/>
      </c>
      <c r="AT23" s="53">
        <f>(((J23+(J23*AU23))*0.18)-(J23*AR23))</f>
        <v/>
      </c>
      <c r="AU23" s="55">
        <f>(((1+AV23)*(1-AR23))/(1-0.18)-1)</f>
        <v/>
      </c>
      <c r="AV23" s="55">
        <f>IF(BB23&gt;0,BB23,IF(BA23&gt;0,BA23,IF(AZ23&gt;0,AZ23,IF(AY23&gt;0,AY23,IF(AX23&gt;0,AX23)))))/100</f>
        <v/>
      </c>
      <c r="AW23" s="56">
        <f>VALUE(LEFT(G23,4))</f>
        <v/>
      </c>
      <c r="AX23" s="56">
        <f>VALUE(IFERROR(VLOOKUP(VALUE(LEFT(G23,4)),ST!$C$4:$E$300,3,FALSE),"0"))</f>
        <v/>
      </c>
      <c r="AY23" s="56">
        <f>VALUE(IFERROR(VLOOKUP(VALUE(LEFT(G23,5)),ST!$C$4:$E$300,3,FALSE),"0"))</f>
        <v/>
      </c>
      <c r="AZ23" s="56">
        <f>VALUE(IFERROR(VLOOKUP(VALUE(LEFT(G23,6)),ST!$C$4:$E$300,3,FALSE),"0"))</f>
        <v/>
      </c>
      <c r="BA23" s="56">
        <f>VALUE(IFERROR(VLOOKUP(VALUE(LEFT(G23,7)),ST!$C$4:$E$300,3,FALSE),"0"))</f>
        <v/>
      </c>
      <c r="BB23" s="56">
        <f>VALUE(IFERROR(VLOOKUP(G23,ST!$C$4:$E$400,3,FALSE),"0"))</f>
        <v/>
      </c>
      <c r="BC23" s="57">
        <f>IF(VLOOKUP(AW23,ST!$C$4:$F$298,4,FALSE)&lt;&gt;0,VLOOKUP(AW23,ST!$C$4:$F$298,4,FALSE),VLOOKUP(G23,ST!$C$4:$F$298,4,FALSE))</f>
        <v/>
      </c>
      <c r="BD23" s="57">
        <f>IF(O23="SC","Desconsiderar coluna ICMS ST",IF(O23="PR","Haverá ST", ))</f>
        <v/>
      </c>
      <c r="BE23" s="53">
        <f>W23</f>
        <v/>
      </c>
      <c r="BF23" s="53">
        <f>X23</f>
        <v/>
      </c>
      <c r="BG23" s="53">
        <f>AD23-AS23</f>
        <v/>
      </c>
      <c r="BH23" s="51">
        <f>$W$4+$X$4+AC23+$BJ$4+0.07</f>
        <v/>
      </c>
      <c r="BI23" s="53">
        <f>IF(BD23="Haverá ST",AJ23+AS23+AT23,AJ23+AS23)</f>
        <v/>
      </c>
      <c r="BJ23" s="53">
        <f>T23*$BJ$4</f>
        <v/>
      </c>
      <c r="BK23" s="53">
        <f>T23*$BK$4</f>
        <v/>
      </c>
      <c r="BL23" s="53">
        <f>BE23+BF23+AO23+BJ23+BK23+AD23</f>
        <v/>
      </c>
      <c r="BM23" s="53">
        <f>(T23-BL23)</f>
        <v/>
      </c>
    </row>
    <row r="24" hidden="1" ht="15.75" customHeight="1" s="218">
      <c r="A24" s="58">
        <f>A23+1</f>
        <v/>
      </c>
      <c r="B24" s="144">
        <f>BOM!B24</f>
        <v/>
      </c>
      <c r="C24" s="144">
        <f>BOM!C24</f>
        <v/>
      </c>
      <c r="D24" s="144">
        <f>BOM!D24</f>
        <v/>
      </c>
      <c r="E24" s="144">
        <f>BOM!E24</f>
        <v/>
      </c>
      <c r="F24" s="144">
        <f>BOM!F24</f>
        <v/>
      </c>
      <c r="G24" s="144">
        <f>BOM!G24</f>
        <v/>
      </c>
      <c r="H24" s="144">
        <f>BOM!H24</f>
        <v/>
      </c>
      <c r="I24" s="147">
        <f>I23</f>
        <v/>
      </c>
      <c r="J24" s="146">
        <f>BOM!J24</f>
        <v/>
      </c>
      <c r="K24" s="146">
        <f>BOM!K24</f>
        <v/>
      </c>
      <c r="L24" s="146">
        <f>BOM!L24</f>
        <v/>
      </c>
      <c r="M24" s="146">
        <f>BOM!M24</f>
        <v/>
      </c>
      <c r="N24" s="146">
        <f>BOM!N24</f>
        <v/>
      </c>
      <c r="O24" s="146">
        <f>BOM!O24</f>
        <v/>
      </c>
      <c r="P24" s="146">
        <f>BOM!P24</f>
        <v/>
      </c>
      <c r="Q24" s="46">
        <f>$F$97</f>
        <v/>
      </c>
      <c r="R24" s="46">
        <f>$F$98</f>
        <v/>
      </c>
      <c r="S24" s="48">
        <f>U24-(U24*R24)</f>
        <v/>
      </c>
      <c r="T24" s="48">
        <f>S24*I24</f>
        <v/>
      </c>
      <c r="U24" s="48">
        <f>(AN24)/(1-(BH24+Q24))</f>
        <v/>
      </c>
      <c r="V24" s="48">
        <f>U24*I24</f>
        <v/>
      </c>
      <c r="W24" s="49">
        <f>T24*$W$4</f>
        <v/>
      </c>
      <c r="X24" s="49">
        <f>T24*$X$4</f>
        <v/>
      </c>
      <c r="Y24" s="50">
        <f>M24</f>
        <v/>
      </c>
      <c r="Z24" s="9" t="n"/>
      <c r="AA24" s="9" t="n"/>
      <c r="AB24" s="9" t="n"/>
      <c r="AC24" s="51">
        <f t="array" ref="AC24">IF(I24&gt;0,VLOOKUP(Y24&amp;$P$88&amp;$P$89&amp;$P$90,Variáveis!$O$2:$S$300&amp;Variáveis!$P$2:$T$300&amp;Variáveis!$Q$2:$U$300&amp;Variáveis!$R$2:$V$300,5,FALSE),0)</f>
        <v/>
      </c>
      <c r="AD24" s="52">
        <f>T24*AC24</f>
        <v/>
      </c>
      <c r="AE24" s="53">
        <f>IF(AB24="não",((V24/(1-VLOOKUP(AA24,Variáveis!$AK$3:$AN$29,4,FALSE)))*VLOOKUP(AA24,Variáveis!$AK$3:$AN$29,4,FALSE))-AD24,0)</f>
        <v/>
      </c>
      <c r="AF24" s="53">
        <f>T24*$AF$4</f>
        <v/>
      </c>
      <c r="AG24" s="53">
        <f>IF(AB24="SIM","Cliente pode pagar DIFA na entrada", )</f>
        <v/>
      </c>
      <c r="AH24" s="54" t="n"/>
      <c r="AI24" s="53">
        <f>IF(K24="SIM",(J24*$F$102),J24)</f>
        <v/>
      </c>
      <c r="AJ24" s="53">
        <f>IF(L24="SIM",(AI24*$F$101),AI24)</f>
        <v/>
      </c>
      <c r="AK24" s="53">
        <f>AJ24-AS24</f>
        <v/>
      </c>
      <c r="AL24" s="53">
        <f>AJ24*I24</f>
        <v/>
      </c>
      <c r="AM24" s="53">
        <f>AK24*I24</f>
        <v/>
      </c>
      <c r="AN24" s="53">
        <f>AK24-AP24-AQ24</f>
        <v/>
      </c>
      <c r="AO24" s="53">
        <f>AN24*I24</f>
        <v/>
      </c>
      <c r="AP24" s="53">
        <f>$AP$4*AK24</f>
        <v/>
      </c>
      <c r="AQ24" s="53">
        <f>$AQ$4*AK24</f>
        <v/>
      </c>
      <c r="AR24" s="51">
        <f t="array" ref="AR24">VLOOKUP(M24&amp;N24&amp;O24&amp;P24,Variáveis!$A$2:$E$240&amp;Variáveis!$B$2:$F$240&amp;Variáveis!$C$2:$G$240&amp;Variáveis!$D$2:$H$240,5,FALSE)</f>
        <v/>
      </c>
      <c r="AS24" s="53">
        <f>((AJ24*(1-AR24))*AR24)</f>
        <v/>
      </c>
      <c r="AT24" s="53">
        <f>(((J24+(J24*AU24))*0.18)-(J24*AR24))</f>
        <v/>
      </c>
      <c r="AU24" s="55">
        <f>(((1+AV24)*(1-AR24))/(1-0.18)-1)</f>
        <v/>
      </c>
      <c r="AV24" s="55">
        <f>IF(BB24&gt;0,BB24,IF(BA24&gt;0,BA24,IF(AZ24&gt;0,AZ24,IF(AY24&gt;0,AY24,IF(AX24&gt;0,AX24)))))/100</f>
        <v/>
      </c>
      <c r="AW24" s="56">
        <f>VALUE(LEFT(G24,4))</f>
        <v/>
      </c>
      <c r="AX24" s="56">
        <f>VALUE(IFERROR(VLOOKUP(VALUE(LEFT(G24,4)),ST!$C$4:$E$300,3,FALSE),"0"))</f>
        <v/>
      </c>
      <c r="AY24" s="56">
        <f>VALUE(IFERROR(VLOOKUP(VALUE(LEFT(G24,5)),ST!$C$4:$E$300,3,FALSE),"0"))</f>
        <v/>
      </c>
      <c r="AZ24" s="56">
        <f>VALUE(IFERROR(VLOOKUP(VALUE(LEFT(G24,6)),ST!$C$4:$E$300,3,FALSE),"0"))</f>
        <v/>
      </c>
      <c r="BA24" s="56">
        <f>VALUE(IFERROR(VLOOKUP(VALUE(LEFT(G24,7)),ST!$C$4:$E$300,3,FALSE),"0"))</f>
        <v/>
      </c>
      <c r="BB24" s="56">
        <f>VALUE(IFERROR(VLOOKUP(G24,ST!$C$4:$E$400,3,FALSE),"0"))</f>
        <v/>
      </c>
      <c r="BC24" s="57">
        <f>IF(VLOOKUP(AW24,ST!$C$4:$F$298,4,FALSE)&lt;&gt;0,VLOOKUP(AW24,ST!$C$4:$F$298,4,FALSE),VLOOKUP(G24,ST!$C$4:$F$298,4,FALSE))</f>
        <v/>
      </c>
      <c r="BD24" s="57">
        <f>IF(O24="SC","Desconsiderar coluna ICMS ST",IF(O24="PR","Haverá ST", ))</f>
        <v/>
      </c>
      <c r="BE24" s="53">
        <f>W24</f>
        <v/>
      </c>
      <c r="BF24" s="53">
        <f>X24</f>
        <v/>
      </c>
      <c r="BG24" s="53">
        <f>AD24-AS24</f>
        <v/>
      </c>
      <c r="BH24" s="51">
        <f>$W$4+$X$4+AC24+$BJ$4+0.07</f>
        <v/>
      </c>
      <c r="BI24" s="53">
        <f>IF(BD24="Haverá ST",AJ24+AS24+AT24,AJ24+AS24)</f>
        <v/>
      </c>
      <c r="BJ24" s="53">
        <f>T24*$BJ$4</f>
        <v/>
      </c>
      <c r="BK24" s="53">
        <f>T24*$BK$4</f>
        <v/>
      </c>
      <c r="BL24" s="53">
        <f>BE24+BF24+AO24+BJ24+BK24+AD24</f>
        <v/>
      </c>
      <c r="BM24" s="53">
        <f>(T24-BL24)</f>
        <v/>
      </c>
    </row>
    <row r="25" hidden="1" ht="15.75" customHeight="1" s="218">
      <c r="A25" s="58">
        <f>A24+1</f>
        <v/>
      </c>
      <c r="B25" s="144">
        <f>BOM!B25</f>
        <v/>
      </c>
      <c r="C25" s="144">
        <f>BOM!C25</f>
        <v/>
      </c>
      <c r="D25" s="144">
        <f>BOM!D25</f>
        <v/>
      </c>
      <c r="E25" s="144">
        <f>BOM!E25</f>
        <v/>
      </c>
      <c r="F25" s="144">
        <f>BOM!F25</f>
        <v/>
      </c>
      <c r="G25" s="144">
        <f>BOM!G25</f>
        <v/>
      </c>
      <c r="H25" s="144">
        <f>BOM!H25</f>
        <v/>
      </c>
      <c r="I25" s="147" t="n">
        <v>0</v>
      </c>
      <c r="J25" s="146">
        <f>BOM!J25</f>
        <v/>
      </c>
      <c r="K25" s="146">
        <f>BOM!K25</f>
        <v/>
      </c>
      <c r="L25" s="146">
        <f>BOM!L25</f>
        <v/>
      </c>
      <c r="M25" s="146">
        <f>BOM!M25</f>
        <v/>
      </c>
      <c r="N25" s="146">
        <f>BOM!N25</f>
        <v/>
      </c>
      <c r="O25" s="146">
        <f>BOM!O25</f>
        <v/>
      </c>
      <c r="P25" s="146">
        <f>BOM!P25</f>
        <v/>
      </c>
      <c r="Q25" s="46">
        <f>$F$97</f>
        <v/>
      </c>
      <c r="R25" s="46">
        <f>$F$98</f>
        <v/>
      </c>
      <c r="S25" s="48">
        <f>U25-(U25*R25)</f>
        <v/>
      </c>
      <c r="T25" s="48">
        <f>S25*I25</f>
        <v/>
      </c>
      <c r="U25" s="48">
        <f>(AN25)/(1-(BH25+Q25))</f>
        <v/>
      </c>
      <c r="V25" s="48">
        <f>U25*I25</f>
        <v/>
      </c>
      <c r="W25" s="49">
        <f>T25*$W$4</f>
        <v/>
      </c>
      <c r="X25" s="49">
        <f>T25*$X$4</f>
        <v/>
      </c>
      <c r="Y25" s="50">
        <f>M25</f>
        <v/>
      </c>
      <c r="Z25" s="9" t="n"/>
      <c r="AA25" s="9" t="n"/>
      <c r="AB25" s="9" t="n"/>
      <c r="AC25" s="51">
        <f t="array" ref="AC25">IF(I25&gt;0,VLOOKUP(Y25&amp;$P$88&amp;$P$89&amp;$P$90,Variáveis!$O$2:$S$300&amp;Variáveis!$P$2:$T$300&amp;Variáveis!$Q$2:$U$300&amp;Variáveis!$R$2:$V$300,5,FALSE),0)</f>
        <v/>
      </c>
      <c r="AD25" s="52">
        <f>T25*AC25</f>
        <v/>
      </c>
      <c r="AE25" s="53">
        <f>IF(AB25="não",((V25/(1-VLOOKUP(AA25,Variáveis!$AK$3:$AN$29,4,FALSE)))*VLOOKUP(AA25,Variáveis!$AK$3:$AN$29,4,FALSE))-AD25,0)</f>
        <v/>
      </c>
      <c r="AF25" s="53">
        <f>T25*$AF$4</f>
        <v/>
      </c>
      <c r="AG25" s="53">
        <f>IF(AB25="SIM","Cliente pode pagar DIFA na entrada", )</f>
        <v/>
      </c>
      <c r="AH25" s="54" t="n"/>
      <c r="AI25" s="53">
        <f>IF(K25="SIM",(J25*$F$102),J25)</f>
        <v/>
      </c>
      <c r="AJ25" s="53">
        <f>IF(L25="SIM",(AI25*$F$101),AI25)</f>
        <v/>
      </c>
      <c r="AK25" s="53">
        <f>AJ25-AS25</f>
        <v/>
      </c>
      <c r="AL25" s="53">
        <f>AJ25*I25</f>
        <v/>
      </c>
      <c r="AM25" s="53">
        <f>AK25*I25</f>
        <v/>
      </c>
      <c r="AN25" s="53">
        <f>AK25-AP25-AQ25</f>
        <v/>
      </c>
      <c r="AO25" s="53">
        <f>AN25*I25</f>
        <v/>
      </c>
      <c r="AP25" s="53">
        <f>$AP$4*AK25</f>
        <v/>
      </c>
      <c r="AQ25" s="53">
        <f>$AQ$4*AK25</f>
        <v/>
      </c>
      <c r="AR25" s="51">
        <f t="array" ref="AR25">VLOOKUP(M25&amp;N25&amp;O25&amp;P25,Variáveis!$A$2:$E$240&amp;Variáveis!$B$2:$F$240&amp;Variáveis!$C$2:$G$240&amp;Variáveis!$D$2:$H$240,5,FALSE)</f>
        <v/>
      </c>
      <c r="AS25" s="53">
        <f>((AJ25*(1-AR25))*AR25)</f>
        <v/>
      </c>
      <c r="AT25" s="53">
        <f>(((J25+(J25*AU25))*0.18)-(J25*AR25))</f>
        <v/>
      </c>
      <c r="AU25" s="55">
        <f>(((1+AV25)*(1-AR25))/(1-0.18)-1)</f>
        <v/>
      </c>
      <c r="AV25" s="55">
        <f>IF(BB25&gt;0,BB25,IF(BA25&gt;0,BA25,IF(AZ25&gt;0,AZ25,IF(AY25&gt;0,AY25,IF(AX25&gt;0,AX25)))))/100</f>
        <v/>
      </c>
      <c r="AW25" s="56">
        <f>VALUE(LEFT(G25,4))</f>
        <v/>
      </c>
      <c r="AX25" s="56">
        <f>VALUE(IFERROR(VLOOKUP(VALUE(LEFT(G25,4)),ST!$C$4:$E$300,3,FALSE),"0"))</f>
        <v/>
      </c>
      <c r="AY25" s="56">
        <f>VALUE(IFERROR(VLOOKUP(VALUE(LEFT(G25,5)),ST!$C$4:$E$300,3,FALSE),"0"))</f>
        <v/>
      </c>
      <c r="AZ25" s="56">
        <f>VALUE(IFERROR(VLOOKUP(VALUE(LEFT(G25,6)),ST!$C$4:$E$300,3,FALSE),"0"))</f>
        <v/>
      </c>
      <c r="BA25" s="56">
        <f>VALUE(IFERROR(VLOOKUP(VALUE(LEFT(G25,7)),ST!$C$4:$E$300,3,FALSE),"0"))</f>
        <v/>
      </c>
      <c r="BB25" s="56">
        <f>VALUE(IFERROR(VLOOKUP(G25,ST!$C$4:$E$400,3,FALSE),"0"))</f>
        <v/>
      </c>
      <c r="BC25" s="57">
        <f>IF(VLOOKUP(AW25,ST!$C$4:$F$298,4,FALSE)&lt;&gt;0,VLOOKUP(AW25,ST!$C$4:$F$298,4,FALSE),VLOOKUP(G25,ST!$C$4:$F$298,4,FALSE))</f>
        <v/>
      </c>
      <c r="BD25" s="57">
        <f>IF(O25="SC","Desconsiderar coluna ICMS ST",IF(O25="PR","Haverá ST", ))</f>
        <v/>
      </c>
      <c r="BE25" s="53">
        <f>W25</f>
        <v/>
      </c>
      <c r="BF25" s="53">
        <f>X25</f>
        <v/>
      </c>
      <c r="BG25" s="53">
        <f>AD25-AS25</f>
        <v/>
      </c>
      <c r="BH25" s="51">
        <f>$W$4+$X$4+AC25+$BJ$4+0.07</f>
        <v/>
      </c>
      <c r="BI25" s="53">
        <f>IF(BD25="Haverá ST",AJ25+AS25+AT25,AJ25+AS25)</f>
        <v/>
      </c>
      <c r="BJ25" s="53">
        <f>T25*$BJ$4</f>
        <v/>
      </c>
      <c r="BK25" s="53">
        <f>T25*$BK$4</f>
        <v/>
      </c>
      <c r="BL25" s="53">
        <f>BE25+BF25+AO25+BJ25+BK25+AD25</f>
        <v/>
      </c>
      <c r="BM25" s="53">
        <f>(T25-BL25)</f>
        <v/>
      </c>
    </row>
    <row r="26" hidden="1" ht="15.75" customHeight="1" s="218">
      <c r="A26" s="58">
        <f>A25+1</f>
        <v/>
      </c>
      <c r="B26" s="144">
        <f>BOM!B26</f>
        <v/>
      </c>
      <c r="C26" s="144">
        <f>BOM!C26</f>
        <v/>
      </c>
      <c r="D26" s="144">
        <f>BOM!D26</f>
        <v/>
      </c>
      <c r="E26" s="144">
        <f>BOM!E26</f>
        <v/>
      </c>
      <c r="F26" s="144">
        <f>BOM!F26</f>
        <v/>
      </c>
      <c r="G26" s="144">
        <f>BOM!G26</f>
        <v/>
      </c>
      <c r="H26" s="144">
        <f>BOM!H26</f>
        <v/>
      </c>
      <c r="I26" s="147">
        <f>I23*1</f>
        <v/>
      </c>
      <c r="J26" s="146">
        <f>BOM!J26</f>
        <v/>
      </c>
      <c r="K26" s="146">
        <f>BOM!K26</f>
        <v/>
      </c>
      <c r="L26" s="146">
        <f>BOM!L26</f>
        <v/>
      </c>
      <c r="M26" s="146">
        <f>BOM!M26</f>
        <v/>
      </c>
      <c r="N26" s="146">
        <f>BOM!N26</f>
        <v/>
      </c>
      <c r="O26" s="146">
        <f>BOM!O26</f>
        <v/>
      </c>
      <c r="P26" s="146">
        <f>BOM!P26</f>
        <v/>
      </c>
      <c r="Q26" s="46">
        <f>$F$97</f>
        <v/>
      </c>
      <c r="R26" s="46">
        <f>$F$98</f>
        <v/>
      </c>
      <c r="S26" s="48">
        <f>U26-(U26*R26)</f>
        <v/>
      </c>
      <c r="T26" s="48">
        <f>S26*I26</f>
        <v/>
      </c>
      <c r="U26" s="48">
        <f>(AN26)/(1-(BH26+Q26))</f>
        <v/>
      </c>
      <c r="V26" s="48">
        <f>U26*I26</f>
        <v/>
      </c>
      <c r="W26" s="49">
        <f>T26*$W$4</f>
        <v/>
      </c>
      <c r="X26" s="49">
        <f>T26*$X$4</f>
        <v/>
      </c>
      <c r="Y26" s="50">
        <f>M26</f>
        <v/>
      </c>
      <c r="Z26" s="9" t="n"/>
      <c r="AA26" s="9" t="n"/>
      <c r="AB26" s="9" t="n"/>
      <c r="AC26" s="51">
        <f t="array" ref="AC26">IF(I26&gt;0,VLOOKUP(Y26&amp;$P$88&amp;$P$89&amp;$P$90,Variáveis!$O$2:$S$300&amp;Variáveis!$P$2:$T$300&amp;Variáveis!$Q$2:$U$300&amp;Variáveis!$R$2:$V$300,5,FALSE),0)</f>
        <v/>
      </c>
      <c r="AD26" s="52">
        <f>T26*AC26</f>
        <v/>
      </c>
      <c r="AE26" s="53">
        <f>IF(AB26="não",((V26/(1-VLOOKUP(AA26,Variáveis!$AK$3:$AN$29,4,FALSE)))*VLOOKUP(AA26,Variáveis!$AK$3:$AN$29,4,FALSE))-AD26,0)</f>
        <v/>
      </c>
      <c r="AF26" s="53">
        <f>T26*$AF$4</f>
        <v/>
      </c>
      <c r="AG26" s="53">
        <f>IF(AB26="SIM","Cliente pode pagar DIFA na entrada", )</f>
        <v/>
      </c>
      <c r="AH26" s="54" t="n"/>
      <c r="AI26" s="53">
        <f>IF(K26="SIM",(J26*$F$102),J26)</f>
        <v/>
      </c>
      <c r="AJ26" s="53">
        <f>IF(L26="SIM",(AI26*$F$101),AI26)</f>
        <v/>
      </c>
      <c r="AK26" s="53">
        <f>AJ26-AS26</f>
        <v/>
      </c>
      <c r="AL26" s="53">
        <f>AJ26*I26</f>
        <v/>
      </c>
      <c r="AM26" s="53">
        <f>AK26*I26</f>
        <v/>
      </c>
      <c r="AN26" s="53">
        <f>AK26-AP26-AQ26</f>
        <v/>
      </c>
      <c r="AO26" s="53">
        <f>AN26*I26</f>
        <v/>
      </c>
      <c r="AP26" s="53">
        <f>$AP$4*AK26</f>
        <v/>
      </c>
      <c r="AQ26" s="53">
        <f>$AQ$4*AK26</f>
        <v/>
      </c>
      <c r="AR26" s="51">
        <f t="array" ref="AR26">VLOOKUP(M26&amp;N26&amp;O26&amp;P26,Variáveis!$A$2:$E$240&amp;Variáveis!$B$2:$F$240&amp;Variáveis!$C$2:$G$240&amp;Variáveis!$D$2:$H$240,5,FALSE)</f>
        <v/>
      </c>
      <c r="AS26" s="53">
        <f>((AJ26*(1-AR26))*AR26)</f>
        <v/>
      </c>
      <c r="AT26" s="53">
        <f>(((J26+(J26*AU26))*0.18)-(J26*AR26))</f>
        <v/>
      </c>
      <c r="AU26" s="55">
        <f>(((1+AV26)*(1-AR26))/(1-0.18)-1)</f>
        <v/>
      </c>
      <c r="AV26" s="55">
        <f>IF(BB26&gt;0,BB26,IF(BA26&gt;0,BA26,IF(AZ26&gt;0,AZ26,IF(AY26&gt;0,AY26,IF(AX26&gt;0,AX26)))))/100</f>
        <v/>
      </c>
      <c r="AW26" s="56">
        <f>VALUE(LEFT(G26,4))</f>
        <v/>
      </c>
      <c r="AX26" s="56">
        <f>VALUE(IFERROR(VLOOKUP(VALUE(LEFT(G26,4)),ST!$C$4:$E$300,3,FALSE),"0"))</f>
        <v/>
      </c>
      <c r="AY26" s="56">
        <f>VALUE(IFERROR(VLOOKUP(VALUE(LEFT(G26,5)),ST!$C$4:$E$300,3,FALSE),"0"))</f>
        <v/>
      </c>
      <c r="AZ26" s="56">
        <f>VALUE(IFERROR(VLOOKUP(VALUE(LEFT(G26,6)),ST!$C$4:$E$300,3,FALSE),"0"))</f>
        <v/>
      </c>
      <c r="BA26" s="56">
        <f>VALUE(IFERROR(VLOOKUP(VALUE(LEFT(G26,7)),ST!$C$4:$E$300,3,FALSE),"0"))</f>
        <v/>
      </c>
      <c r="BB26" s="56">
        <f>VALUE(IFERROR(VLOOKUP(G26,ST!$C$4:$E$400,3,FALSE),"0"))</f>
        <v/>
      </c>
      <c r="BC26" s="57">
        <f>IF(VLOOKUP(AW26,ST!$C$4:$F$298,4,FALSE)&lt;&gt;0,VLOOKUP(AW26,ST!$C$4:$F$298,4,FALSE),VLOOKUP(G26,ST!$C$4:$F$298,4,FALSE))</f>
        <v/>
      </c>
      <c r="BD26" s="57">
        <f>IF(O26="SC","Desconsiderar coluna ICMS ST",IF(O26="PR","Haverá ST", ))</f>
        <v/>
      </c>
      <c r="BE26" s="53">
        <f>W26</f>
        <v/>
      </c>
      <c r="BF26" s="53">
        <f>X26</f>
        <v/>
      </c>
      <c r="BG26" s="53">
        <f>AD26-AS26</f>
        <v/>
      </c>
      <c r="BH26" s="51">
        <f>$W$4+$X$4+AC26+$BJ$4+0.07</f>
        <v/>
      </c>
      <c r="BI26" s="53">
        <f>IF(BD26="Haverá ST",AJ26+AS26+AT26,AJ26+AS26)</f>
        <v/>
      </c>
      <c r="BJ26" s="53">
        <f>T26*$BJ$4</f>
        <v/>
      </c>
      <c r="BK26" s="53">
        <f>T26*$BK$4</f>
        <v/>
      </c>
      <c r="BL26" s="53">
        <f>BE26+BF26+AO26+BJ26+BK26+AD26</f>
        <v/>
      </c>
      <c r="BM26" s="53">
        <f>(T26-BL26)</f>
        <v/>
      </c>
    </row>
    <row r="27" hidden="1" ht="15.75" customHeight="1" s="218">
      <c r="A27" s="58">
        <f>A26+1</f>
        <v/>
      </c>
      <c r="B27" s="144">
        <f>BOM!B27</f>
        <v/>
      </c>
      <c r="C27" s="144">
        <f>BOM!C27</f>
        <v/>
      </c>
      <c r="D27" s="144">
        <f>BOM!D27</f>
        <v/>
      </c>
      <c r="E27" s="144">
        <f>BOM!E27</f>
        <v/>
      </c>
      <c r="F27" s="144">
        <f>BOM!F27</f>
        <v/>
      </c>
      <c r="G27" s="144">
        <f>BOM!G27</f>
        <v/>
      </c>
      <c r="H27" s="144">
        <f>BOM!H27</f>
        <v/>
      </c>
      <c r="I27" s="147">
        <f>I23*1</f>
        <v/>
      </c>
      <c r="J27" s="146">
        <f>BOM!J27</f>
        <v/>
      </c>
      <c r="K27" s="146">
        <f>BOM!K27</f>
        <v/>
      </c>
      <c r="L27" s="146">
        <f>BOM!L27</f>
        <v/>
      </c>
      <c r="M27" s="146">
        <f>BOM!M27</f>
        <v/>
      </c>
      <c r="N27" s="146">
        <f>BOM!N27</f>
        <v/>
      </c>
      <c r="O27" s="146">
        <f>BOM!O27</f>
        <v/>
      </c>
      <c r="P27" s="146">
        <f>BOM!P27</f>
        <v/>
      </c>
      <c r="Q27" s="46">
        <f>$F$97</f>
        <v/>
      </c>
      <c r="R27" s="46">
        <f>$F$98</f>
        <v/>
      </c>
      <c r="S27" s="48">
        <f>U27-(U27*R27)</f>
        <v/>
      </c>
      <c r="T27" s="48">
        <f>S27*I27</f>
        <v/>
      </c>
      <c r="U27" s="48">
        <f>(AN27)/(1-(BH27+Q27))</f>
        <v/>
      </c>
      <c r="V27" s="48">
        <f>U27*I27</f>
        <v/>
      </c>
      <c r="W27" s="49">
        <f>T27*$W$4</f>
        <v/>
      </c>
      <c r="X27" s="49">
        <f>T27*$X$4</f>
        <v/>
      </c>
      <c r="Y27" s="50">
        <f>M27</f>
        <v/>
      </c>
      <c r="Z27" s="9" t="n"/>
      <c r="AA27" s="9" t="n"/>
      <c r="AB27" s="9" t="n"/>
      <c r="AC27" s="51">
        <f t="array" ref="AC27">IF(I27&gt;0,VLOOKUP(Y27&amp;$P$88&amp;$P$89&amp;$P$90,Variáveis!$O$2:$S$300&amp;Variáveis!$P$2:$T$300&amp;Variáveis!$Q$2:$U$300&amp;Variáveis!$R$2:$V$300,5,FALSE),0)</f>
        <v/>
      </c>
      <c r="AD27" s="52">
        <f>T27*AC27</f>
        <v/>
      </c>
      <c r="AE27" s="53">
        <f>IF(AB27="não",((V27/(1-VLOOKUP(AA27,Variáveis!$AK$3:$AN$29,4,FALSE)))*VLOOKUP(AA27,Variáveis!$AK$3:$AN$29,4,FALSE))-AD27,0)</f>
        <v/>
      </c>
      <c r="AF27" s="53">
        <f>T27*$AF$4</f>
        <v/>
      </c>
      <c r="AG27" s="53">
        <f>IF(AB27="SIM","Cliente pode pagar DIFA na entrada", )</f>
        <v/>
      </c>
      <c r="AH27" s="54" t="n"/>
      <c r="AI27" s="53">
        <f>IF(K27="SIM",(J27*$F$102),J27)</f>
        <v/>
      </c>
      <c r="AJ27" s="53">
        <f>IF(L27="SIM",(AI27*$F$101),AI27)</f>
        <v/>
      </c>
      <c r="AK27" s="53">
        <f>AJ27-AS27</f>
        <v/>
      </c>
      <c r="AL27" s="53">
        <f>AJ27*I27</f>
        <v/>
      </c>
      <c r="AM27" s="53">
        <f>AK27*I27</f>
        <v/>
      </c>
      <c r="AN27" s="53">
        <f>AK27-AP27-AQ27</f>
        <v/>
      </c>
      <c r="AO27" s="53">
        <f>AN27*I27</f>
        <v/>
      </c>
      <c r="AP27" s="53">
        <f>$AP$4*AK27</f>
        <v/>
      </c>
      <c r="AQ27" s="53">
        <f>$AQ$4*AK27</f>
        <v/>
      </c>
      <c r="AR27" s="51">
        <f t="array" ref="AR27">VLOOKUP(M27&amp;N27&amp;O27&amp;P27,Variáveis!$A$2:$E$240&amp;Variáveis!$B$2:$F$240&amp;Variáveis!$C$2:$G$240&amp;Variáveis!$D$2:$H$240,5,FALSE)</f>
        <v/>
      </c>
      <c r="AS27" s="53">
        <f>((AJ27*(1-AR27))*AR27)</f>
        <v/>
      </c>
      <c r="AT27" s="53">
        <f>(((J27+(J27*AU27))*0.18)-(J27*AR27))</f>
        <v/>
      </c>
      <c r="AU27" s="55">
        <f>(((1+AV27)*(1-AR27))/(1-0.18)-1)</f>
        <v/>
      </c>
      <c r="AV27" s="55">
        <f>IF(BB27&gt;0,BB27,IF(BA27&gt;0,BA27,IF(AZ27&gt;0,AZ27,IF(AY27&gt;0,AY27,IF(AX27&gt;0,AX27)))))/100</f>
        <v/>
      </c>
      <c r="AW27" s="56">
        <f>VALUE(LEFT(G27,4))</f>
        <v/>
      </c>
      <c r="AX27" s="56">
        <f>VALUE(IFERROR(VLOOKUP(VALUE(LEFT(G27,4)),ST!$C$4:$E$300,3,FALSE),"0"))</f>
        <v/>
      </c>
      <c r="AY27" s="56">
        <f>VALUE(IFERROR(VLOOKUP(VALUE(LEFT(G27,5)),ST!$C$4:$E$300,3,FALSE),"0"))</f>
        <v/>
      </c>
      <c r="AZ27" s="56">
        <f>VALUE(IFERROR(VLOOKUP(VALUE(LEFT(G27,6)),ST!$C$4:$E$300,3,FALSE),"0"))</f>
        <v/>
      </c>
      <c r="BA27" s="56">
        <f>VALUE(IFERROR(VLOOKUP(VALUE(LEFT(G27,7)),ST!$C$4:$E$300,3,FALSE),"0"))</f>
        <v/>
      </c>
      <c r="BB27" s="56">
        <f>VALUE(IFERROR(VLOOKUP(G27,ST!$C$4:$E$400,3,FALSE),"0"))</f>
        <v/>
      </c>
      <c r="BC27" s="57">
        <f>IF(VLOOKUP(AW27,ST!$C$4:$F$298,4,FALSE)&lt;&gt;0,VLOOKUP(AW27,ST!$C$4:$F$298,4,FALSE),VLOOKUP(G27,ST!$C$4:$F$298,4,FALSE))</f>
        <v/>
      </c>
      <c r="BD27" s="57">
        <f>IF(O27="SC","Desconsiderar coluna ICMS ST",IF(O27="PR","Haverá ST", ))</f>
        <v/>
      </c>
      <c r="BE27" s="53">
        <f>W27</f>
        <v/>
      </c>
      <c r="BF27" s="53">
        <f>X27</f>
        <v/>
      </c>
      <c r="BG27" s="53">
        <f>AD27-AS27</f>
        <v/>
      </c>
      <c r="BH27" s="51">
        <f>$W$4+$X$4+AC27+$BJ$4+0.07</f>
        <v/>
      </c>
      <c r="BI27" s="53">
        <f>IF(BD27="Haverá ST",AJ27+AS27+AT27,AJ27+AS27)</f>
        <v/>
      </c>
      <c r="BJ27" s="53">
        <f>T27*$BJ$4</f>
        <v/>
      </c>
      <c r="BK27" s="53">
        <f>T27*$BK$4</f>
        <v/>
      </c>
      <c r="BL27" s="53">
        <f>BE27+BF27+AO27+BJ27+BK27+AD27</f>
        <v/>
      </c>
      <c r="BM27" s="53">
        <f>(T27-BL27)</f>
        <v/>
      </c>
    </row>
    <row r="28" hidden="1" ht="15.75" customHeight="1" s="218">
      <c r="A28" s="58">
        <f>A27+1</f>
        <v/>
      </c>
      <c r="B28" s="144">
        <f>BOM!B28</f>
        <v/>
      </c>
      <c r="C28" s="144">
        <f>BOM!C28</f>
        <v/>
      </c>
      <c r="D28" s="144">
        <f>BOM!D28</f>
        <v/>
      </c>
      <c r="E28" s="144">
        <f>BOM!E28</f>
        <v/>
      </c>
      <c r="F28" s="144">
        <f>BOM!F28</f>
        <v/>
      </c>
      <c r="G28" s="144">
        <f>BOM!G28</f>
        <v/>
      </c>
      <c r="H28" s="144">
        <f>BOM!H28</f>
        <v/>
      </c>
      <c r="I28" s="147">
        <f>I23</f>
        <v/>
      </c>
      <c r="J28" s="146">
        <f>BOM!J28</f>
        <v/>
      </c>
      <c r="K28" s="146">
        <f>BOM!K28</f>
        <v/>
      </c>
      <c r="L28" s="146">
        <f>BOM!L28</f>
        <v/>
      </c>
      <c r="M28" s="146">
        <f>BOM!M28</f>
        <v/>
      </c>
      <c r="N28" s="146">
        <f>BOM!N28</f>
        <v/>
      </c>
      <c r="O28" s="146">
        <f>BOM!O28</f>
        <v/>
      </c>
      <c r="P28" s="146">
        <f>BOM!P28</f>
        <v/>
      </c>
      <c r="Q28" s="46">
        <f>$F$97</f>
        <v/>
      </c>
      <c r="R28" s="46">
        <f>$F$98</f>
        <v/>
      </c>
      <c r="S28" s="48">
        <f>U28-(U28*R28)</f>
        <v/>
      </c>
      <c r="T28" s="48">
        <f>S28*I28</f>
        <v/>
      </c>
      <c r="U28" s="48">
        <f>(AN28)/(1-(BH28+Q28))</f>
        <v/>
      </c>
      <c r="V28" s="48">
        <f>U28*I28</f>
        <v/>
      </c>
      <c r="W28" s="49">
        <f>T28*$W$4</f>
        <v/>
      </c>
      <c r="X28" s="49">
        <f>T28*$X$4</f>
        <v/>
      </c>
      <c r="Y28" s="50">
        <f>M28</f>
        <v/>
      </c>
      <c r="Z28" s="9" t="n"/>
      <c r="AA28" s="9" t="n"/>
      <c r="AB28" s="9" t="n"/>
      <c r="AC28" s="51">
        <f t="array" ref="AC28">IF(I28&gt;0,VLOOKUP(Y28&amp;$P$88&amp;$P$89&amp;$P$90,Variáveis!$O$2:$S$300&amp;Variáveis!$P$2:$T$300&amp;Variáveis!$Q$2:$U$300&amp;Variáveis!$R$2:$V$300,5,FALSE),0)</f>
        <v/>
      </c>
      <c r="AD28" s="52">
        <f>T28*AC28</f>
        <v/>
      </c>
      <c r="AE28" s="53">
        <f>IF(AB28="não",((V28/(1-VLOOKUP(AA28,Variáveis!$AK$3:$AN$29,4,FALSE)))*VLOOKUP(AA28,Variáveis!$AK$3:$AN$29,4,FALSE))-AD28,0)</f>
        <v/>
      </c>
      <c r="AF28" s="53">
        <f>T28*$AF$4</f>
        <v/>
      </c>
      <c r="AG28" s="53">
        <f>IF(AB28="SIM","Cliente pode pagar DIFA na entrada", )</f>
        <v/>
      </c>
      <c r="AH28" s="54" t="n"/>
      <c r="AI28" s="53">
        <f>IF(K28="SIM",(J28*$F$102),J28)</f>
        <v/>
      </c>
      <c r="AJ28" s="53">
        <f>IF(L28="SIM",(AI28*$F$101),AI28)</f>
        <v/>
      </c>
      <c r="AK28" s="53">
        <f>AJ28-AS28</f>
        <v/>
      </c>
      <c r="AL28" s="53">
        <f>AJ28*I28</f>
        <v/>
      </c>
      <c r="AM28" s="53">
        <f>AK28*I28</f>
        <v/>
      </c>
      <c r="AN28" s="53">
        <f>AK28-AP28-AQ28</f>
        <v/>
      </c>
      <c r="AO28" s="53">
        <f>AN28*I28</f>
        <v/>
      </c>
      <c r="AP28" s="53">
        <f>$AP$4*AK28</f>
        <v/>
      </c>
      <c r="AQ28" s="53">
        <f>$AQ$4*AK28</f>
        <v/>
      </c>
      <c r="AR28" s="51">
        <f t="array" ref="AR28">VLOOKUP(M28&amp;N28&amp;O28&amp;P28,Variáveis!$A$2:$E$240&amp;Variáveis!$B$2:$F$240&amp;Variáveis!$C$2:$G$240&amp;Variáveis!$D$2:$H$240,5,FALSE)</f>
        <v/>
      </c>
      <c r="AS28" s="53">
        <f>((AJ28*(1-AR28))*AR28)</f>
        <v/>
      </c>
      <c r="AT28" s="53">
        <f>(((J28+(J28*AU28))*0.18)-(J28*AR28))</f>
        <v/>
      </c>
      <c r="AU28" s="55">
        <f>(((1+AV28)*(1-AR28))/(1-0.18)-1)</f>
        <v/>
      </c>
      <c r="AV28" s="55">
        <f>IF(BB28&gt;0,BB28,IF(BA28&gt;0,BA28,IF(AZ28&gt;0,AZ28,IF(AY28&gt;0,AY28,IF(AX28&gt;0,AX28)))))/100</f>
        <v/>
      </c>
      <c r="AW28" s="56">
        <f>VALUE(LEFT(G28,4))</f>
        <v/>
      </c>
      <c r="AX28" s="56">
        <f>VALUE(IFERROR(VLOOKUP(VALUE(LEFT(G28,4)),ST!$C$4:$E$300,3,FALSE),"0"))</f>
        <v/>
      </c>
      <c r="AY28" s="56">
        <f>VALUE(IFERROR(VLOOKUP(VALUE(LEFT(G28,5)),ST!$C$4:$E$300,3,FALSE),"0"))</f>
        <v/>
      </c>
      <c r="AZ28" s="56">
        <f>VALUE(IFERROR(VLOOKUP(VALUE(LEFT(G28,6)),ST!$C$4:$E$300,3,FALSE),"0"))</f>
        <v/>
      </c>
      <c r="BA28" s="56">
        <f>VALUE(IFERROR(VLOOKUP(VALUE(LEFT(G28,7)),ST!$C$4:$E$300,3,FALSE),"0"))</f>
        <v/>
      </c>
      <c r="BB28" s="56">
        <f>VALUE(IFERROR(VLOOKUP(G28,ST!$C$4:$E$400,3,FALSE),"0"))</f>
        <v/>
      </c>
      <c r="BC28" s="57">
        <f>IF(VLOOKUP(AW28,ST!$C$4:$F$298,4,FALSE)&lt;&gt;0,VLOOKUP(AW28,ST!$C$4:$F$298,4,FALSE),VLOOKUP(G28,ST!$C$4:$F$298,4,FALSE))</f>
        <v/>
      </c>
      <c r="BD28" s="57">
        <f>IF(O28="SC","Desconsiderar coluna ICMS ST",IF(O28="PR","Haverá ST", ))</f>
        <v/>
      </c>
      <c r="BE28" s="53">
        <f>W28</f>
        <v/>
      </c>
      <c r="BF28" s="53">
        <f>X28</f>
        <v/>
      </c>
      <c r="BG28" s="53">
        <f>AD28-AS28</f>
        <v/>
      </c>
      <c r="BH28" s="51">
        <f>$W$4+$X$4+AC28+$BJ$4+0.07</f>
        <v/>
      </c>
      <c r="BI28" s="53">
        <f>IF(BD28="Haverá ST",AJ28+AS28+AT28,AJ28+AS28)</f>
        <v/>
      </c>
      <c r="BJ28" s="53">
        <f>T28*$BJ$4</f>
        <v/>
      </c>
      <c r="BK28" s="53">
        <f>T28*$BK$4</f>
        <v/>
      </c>
      <c r="BL28" s="53">
        <f>BE28+BF28+AO28+BJ28+BK28+AD28</f>
        <v/>
      </c>
      <c r="BM28" s="53">
        <f>(T28-BL28)</f>
        <v/>
      </c>
    </row>
    <row r="29" hidden="1" ht="15.75" customHeight="1" s="218">
      <c r="A29" s="58">
        <f>A28+1</f>
        <v/>
      </c>
      <c r="B29" s="144">
        <f>BOM!B29</f>
        <v/>
      </c>
      <c r="C29" s="144">
        <f>BOM!C29</f>
        <v/>
      </c>
      <c r="D29" s="144">
        <f>BOM!D29</f>
        <v/>
      </c>
      <c r="E29" s="144">
        <f>BOM!E29</f>
        <v/>
      </c>
      <c r="F29" s="144">
        <f>BOM!F29</f>
        <v/>
      </c>
      <c r="G29" s="144">
        <f>BOM!G29</f>
        <v/>
      </c>
      <c r="H29" s="144">
        <f>BOM!H29</f>
        <v/>
      </c>
      <c r="I29" s="147">
        <f>I23</f>
        <v/>
      </c>
      <c r="J29" s="146">
        <f>BOM!J29</f>
        <v/>
      </c>
      <c r="K29" s="146">
        <f>BOM!K29</f>
        <v/>
      </c>
      <c r="L29" s="146">
        <f>BOM!L29</f>
        <v/>
      </c>
      <c r="M29" s="146">
        <f>BOM!M29</f>
        <v/>
      </c>
      <c r="N29" s="146">
        <f>BOM!N29</f>
        <v/>
      </c>
      <c r="O29" s="146">
        <f>BOM!O29</f>
        <v/>
      </c>
      <c r="P29" s="146">
        <f>BOM!P29</f>
        <v/>
      </c>
      <c r="Q29" s="46">
        <f>$F$97</f>
        <v/>
      </c>
      <c r="R29" s="46">
        <f>$F$98</f>
        <v/>
      </c>
      <c r="S29" s="48">
        <f>U29-(U29*R29)</f>
        <v/>
      </c>
      <c r="T29" s="48">
        <f>S29*I29</f>
        <v/>
      </c>
      <c r="U29" s="48">
        <f>(AN29)/(1-(BH29+Q29))</f>
        <v/>
      </c>
      <c r="V29" s="48">
        <f>U29*I29</f>
        <v/>
      </c>
      <c r="W29" s="49">
        <f>T29*$W$4</f>
        <v/>
      </c>
      <c r="X29" s="49">
        <f>T29*$X$4</f>
        <v/>
      </c>
      <c r="Y29" s="50">
        <f>M29</f>
        <v/>
      </c>
      <c r="Z29" s="9" t="n"/>
      <c r="AA29" s="9" t="n"/>
      <c r="AB29" s="9" t="n"/>
      <c r="AC29" s="51">
        <f t="array" ref="AC29">IF(I29&gt;0,VLOOKUP(Y29&amp;$P$88&amp;$P$89&amp;$P$90,Variáveis!$O$2:$S$300&amp;Variáveis!$P$2:$T$300&amp;Variáveis!$Q$2:$U$300&amp;Variáveis!$R$2:$V$300,5,FALSE),0)</f>
        <v/>
      </c>
      <c r="AD29" s="52">
        <f>T29*AC29</f>
        <v/>
      </c>
      <c r="AE29" s="53">
        <f>IF(AB29="não",((V29/(1-VLOOKUP(AA29,Variáveis!$AK$3:$AN$29,4,FALSE)))*VLOOKUP(AA29,Variáveis!$AK$3:$AN$29,4,FALSE))-AD29,0)</f>
        <v/>
      </c>
      <c r="AF29" s="53">
        <f>T29*$AF$4</f>
        <v/>
      </c>
      <c r="AG29" s="53">
        <f>IF(AB29="SIM","Cliente pode pagar DIFA na entrada", )</f>
        <v/>
      </c>
      <c r="AH29" s="54" t="n"/>
      <c r="AI29" s="53">
        <f>IF(K29="SIM",(J29*$F$102),J29)</f>
        <v/>
      </c>
      <c r="AJ29" s="53">
        <f>IF(L29="SIM",(AI29*$F$101),AI29)</f>
        <v/>
      </c>
      <c r="AK29" s="53">
        <f>AJ29-AS29</f>
        <v/>
      </c>
      <c r="AL29" s="53">
        <f>AJ29*I29</f>
        <v/>
      </c>
      <c r="AM29" s="53">
        <f>AK29*I29</f>
        <v/>
      </c>
      <c r="AN29" s="53">
        <f>AK29-AP29-AQ29</f>
        <v/>
      </c>
      <c r="AO29" s="53">
        <f>AN29*I29</f>
        <v/>
      </c>
      <c r="AP29" s="53">
        <f>$AP$4*AK29</f>
        <v/>
      </c>
      <c r="AQ29" s="53">
        <f>$AQ$4*AK29</f>
        <v/>
      </c>
      <c r="AR29" s="51">
        <f t="array" ref="AR29">VLOOKUP(M29&amp;N29&amp;O29&amp;P29,Variáveis!$A$2:$E$240&amp;Variáveis!$B$2:$F$240&amp;Variáveis!$C$2:$G$240&amp;Variáveis!$D$2:$H$240,5,FALSE)</f>
        <v/>
      </c>
      <c r="AS29" s="53">
        <f>((AJ29*(1-AR29))*AR29)</f>
        <v/>
      </c>
      <c r="AT29" s="53">
        <f>(((J29+(J29*AU29))*0.18)-(J29*AR29))</f>
        <v/>
      </c>
      <c r="AU29" s="55">
        <f>(((1+AV29)*(1-AR29))/(1-0.18)-1)</f>
        <v/>
      </c>
      <c r="AV29" s="55">
        <f>IF(BB29&gt;0,BB29,IF(BA29&gt;0,BA29,IF(AZ29&gt;0,AZ29,IF(AY29&gt;0,AY29,IF(AX29&gt;0,AX29)))))/100</f>
        <v/>
      </c>
      <c r="AW29" s="56">
        <f>VALUE(LEFT(G29,4))</f>
        <v/>
      </c>
      <c r="AX29" s="56">
        <f>VALUE(IFERROR(VLOOKUP(VALUE(LEFT(G29,4)),ST!$C$4:$E$300,3,FALSE),"0"))</f>
        <v/>
      </c>
      <c r="AY29" s="56">
        <f>VALUE(IFERROR(VLOOKUP(VALUE(LEFT(G29,5)),ST!$C$4:$E$300,3,FALSE),"0"))</f>
        <v/>
      </c>
      <c r="AZ29" s="56">
        <f>VALUE(IFERROR(VLOOKUP(VALUE(LEFT(G29,6)),ST!$C$4:$E$300,3,FALSE),"0"))</f>
        <v/>
      </c>
      <c r="BA29" s="56">
        <f>VALUE(IFERROR(VLOOKUP(VALUE(LEFT(G29,7)),ST!$C$4:$E$300,3,FALSE),"0"))</f>
        <v/>
      </c>
      <c r="BB29" s="56">
        <f>VALUE(IFERROR(VLOOKUP(G29,ST!$C$4:$E$400,3,FALSE),"0"))</f>
        <v/>
      </c>
      <c r="BC29" s="57">
        <f>IF(VLOOKUP(AW29,ST!$C$4:$F$298,4,FALSE)&lt;&gt;0,VLOOKUP(AW29,ST!$C$4:$F$298,4,FALSE),VLOOKUP(G29,ST!$C$4:$F$298,4,FALSE))</f>
        <v/>
      </c>
      <c r="BD29" s="57">
        <f>IF(O29="SC","Desconsiderar coluna ICMS ST",IF(O29="PR","Haverá ST", ))</f>
        <v/>
      </c>
      <c r="BE29" s="53">
        <f>W29</f>
        <v/>
      </c>
      <c r="BF29" s="53">
        <f>X29</f>
        <v/>
      </c>
      <c r="BG29" s="53">
        <f>AD29-AS29</f>
        <v/>
      </c>
      <c r="BH29" s="51">
        <f>$W$4+$X$4+AC29+$BJ$4+0.07</f>
        <v/>
      </c>
      <c r="BI29" s="53">
        <f>IF(BD29="Haverá ST",AJ29+AS29+AT29,AJ29+AS29)</f>
        <v/>
      </c>
      <c r="BJ29" s="53">
        <f>T29*$BJ$4</f>
        <v/>
      </c>
      <c r="BK29" s="53">
        <f>T29*$BK$4</f>
        <v/>
      </c>
      <c r="BL29" s="53">
        <f>BE29+BF29+AO29+BJ29+BK29+AD29</f>
        <v/>
      </c>
      <c r="BM29" s="53">
        <f>(T29-BL29)</f>
        <v/>
      </c>
    </row>
    <row r="30" hidden="1" ht="15.75" customHeight="1" s="218">
      <c r="A30" s="58">
        <f>A29+1</f>
        <v/>
      </c>
      <c r="B30" s="144">
        <f>BOM!B30</f>
        <v/>
      </c>
      <c r="C30" s="144">
        <f>BOM!C30</f>
        <v/>
      </c>
      <c r="D30" s="144">
        <f>BOM!D30</f>
        <v/>
      </c>
      <c r="E30" s="144">
        <f>BOM!E30</f>
        <v/>
      </c>
      <c r="F30" s="144">
        <f>BOM!F30</f>
        <v/>
      </c>
      <c r="G30" s="144">
        <f>BOM!G30</f>
        <v/>
      </c>
      <c r="H30" s="144">
        <f>BOM!H30</f>
        <v/>
      </c>
      <c r="I30" s="147" t="n">
        <v>0</v>
      </c>
      <c r="J30" s="146">
        <f>BOM!J30</f>
        <v/>
      </c>
      <c r="K30" s="146">
        <f>BOM!K30</f>
        <v/>
      </c>
      <c r="L30" s="146">
        <f>BOM!L30</f>
        <v/>
      </c>
      <c r="M30" s="146">
        <f>BOM!M30</f>
        <v/>
      </c>
      <c r="N30" s="146">
        <f>BOM!N30</f>
        <v/>
      </c>
      <c r="O30" s="146">
        <f>BOM!O30</f>
        <v/>
      </c>
      <c r="P30" s="146">
        <f>BOM!P30</f>
        <v/>
      </c>
      <c r="Q30" s="46">
        <f>$F$97</f>
        <v/>
      </c>
      <c r="R30" s="46">
        <f>$F$98</f>
        <v/>
      </c>
      <c r="S30" s="48">
        <f>U30-(U30*R30)</f>
        <v/>
      </c>
      <c r="T30" s="48">
        <f>S30*I30</f>
        <v/>
      </c>
      <c r="U30" s="48">
        <f>(AN30)/(1-(BH30+Q30))</f>
        <v/>
      </c>
      <c r="V30" s="48">
        <f>U30*I30</f>
        <v/>
      </c>
      <c r="W30" s="49">
        <f>T30*$W$4</f>
        <v/>
      </c>
      <c r="X30" s="49">
        <f>T30*$X$4</f>
        <v/>
      </c>
      <c r="Y30" s="50">
        <f>M30</f>
        <v/>
      </c>
      <c r="Z30" s="9" t="n"/>
      <c r="AA30" s="9" t="n"/>
      <c r="AB30" s="9" t="n"/>
      <c r="AC30" s="51">
        <f t="array" ref="AC30">IF(I30&gt;0,VLOOKUP(Y30&amp;$P$88&amp;$P$89&amp;$P$90,Variáveis!$O$2:$S$300&amp;Variáveis!$P$2:$T$300&amp;Variáveis!$Q$2:$U$300&amp;Variáveis!$R$2:$V$300,5,FALSE),0)</f>
        <v/>
      </c>
      <c r="AD30" s="52">
        <f>T30*AC30</f>
        <v/>
      </c>
      <c r="AE30" s="53">
        <f>IF(AB30="não",((V30/(1-VLOOKUP(AA30,Variáveis!$AK$3:$AN$29,4,FALSE)))*VLOOKUP(AA30,Variáveis!$AK$3:$AN$29,4,FALSE))-AD30,0)</f>
        <v/>
      </c>
      <c r="AF30" s="53">
        <f>T30*$AF$4</f>
        <v/>
      </c>
      <c r="AG30" s="53">
        <f>IF(AB30="SIM","Cliente pode pagar DIFA na entrada", )</f>
        <v/>
      </c>
      <c r="AH30" s="54" t="n"/>
      <c r="AI30" s="53">
        <f>IF(K30="SIM",(J30*$F$102),J30)</f>
        <v/>
      </c>
      <c r="AJ30" s="53">
        <f>IF(L30="SIM",(AI30*$F$101),AI30)</f>
        <v/>
      </c>
      <c r="AK30" s="53">
        <f>AJ30-AS30</f>
        <v/>
      </c>
      <c r="AL30" s="53">
        <f>AJ30*I30</f>
        <v/>
      </c>
      <c r="AM30" s="53">
        <f>AK30*I30</f>
        <v/>
      </c>
      <c r="AN30" s="53">
        <f>AK30-AP30-AQ30</f>
        <v/>
      </c>
      <c r="AO30" s="53">
        <f>AN30*I30</f>
        <v/>
      </c>
      <c r="AP30" s="53">
        <f>$AP$4*AK30</f>
        <v/>
      </c>
      <c r="AQ30" s="53">
        <f>$AQ$4*AK30</f>
        <v/>
      </c>
      <c r="AR30" s="51">
        <f t="array" ref="AR30">VLOOKUP(M30&amp;N30&amp;O30&amp;P30,Variáveis!$A$2:$E$240&amp;Variáveis!$B$2:$F$240&amp;Variáveis!$C$2:$G$240&amp;Variáveis!$D$2:$H$240,5,FALSE)</f>
        <v/>
      </c>
      <c r="AS30" s="53">
        <f>((AJ30*(1-AR30))*AR30)</f>
        <v/>
      </c>
      <c r="AT30" s="53">
        <f>(((J30+(J30*AU30))*0.18)-(J30*AR30))</f>
        <v/>
      </c>
      <c r="AU30" s="55">
        <f>(((1+AV30)*(1-AR30))/(1-0.18)-1)</f>
        <v/>
      </c>
      <c r="AV30" s="55">
        <f>IF(BB30&gt;0,BB30,IF(BA30&gt;0,BA30,IF(AZ30&gt;0,AZ30,IF(AY30&gt;0,AY30,IF(AX30&gt;0,AX30)))))/100</f>
        <v/>
      </c>
      <c r="AW30" s="56">
        <f>VALUE(LEFT(G30,4))</f>
        <v/>
      </c>
      <c r="AX30" s="56">
        <f>VALUE(IFERROR(VLOOKUP(VALUE(LEFT(G30,4)),ST!$C$4:$E$300,3,FALSE),"0"))</f>
        <v/>
      </c>
      <c r="AY30" s="56">
        <f>VALUE(IFERROR(VLOOKUP(VALUE(LEFT(G30,5)),ST!$C$4:$E$300,3,FALSE),"0"))</f>
        <v/>
      </c>
      <c r="AZ30" s="56">
        <f>VALUE(IFERROR(VLOOKUP(VALUE(LEFT(G30,6)),ST!$C$4:$E$300,3,FALSE),"0"))</f>
        <v/>
      </c>
      <c r="BA30" s="56">
        <f>VALUE(IFERROR(VLOOKUP(VALUE(LEFT(G30,7)),ST!$C$4:$E$300,3,FALSE),"0"))</f>
        <v/>
      </c>
      <c r="BB30" s="56">
        <f>VALUE(IFERROR(VLOOKUP(G30,ST!$C$4:$E$400,3,FALSE),"0"))</f>
        <v/>
      </c>
      <c r="BC30" s="57">
        <f>IF(VLOOKUP(AW30,ST!$C$4:$F$298,4,FALSE)&lt;&gt;0,VLOOKUP(AW30,ST!$C$4:$F$298,4,FALSE),VLOOKUP(G30,ST!$C$4:$F$298,4,FALSE))</f>
        <v/>
      </c>
      <c r="BD30" s="57">
        <f>IF(O30="SC","Desconsiderar coluna ICMS ST",IF(O30="PR","Haverá ST", ))</f>
        <v/>
      </c>
      <c r="BE30" s="53">
        <f>W30</f>
        <v/>
      </c>
      <c r="BF30" s="53">
        <f>X30</f>
        <v/>
      </c>
      <c r="BG30" s="53">
        <f>AD30-AS30</f>
        <v/>
      </c>
      <c r="BH30" s="51">
        <f>$W$4+$X$4+AC30+$BJ$4+0.07</f>
        <v/>
      </c>
      <c r="BI30" s="53">
        <f>IF(BD30="Haverá ST",AJ30+AS30+AT30,AJ30+AS30)</f>
        <v/>
      </c>
      <c r="BJ30" s="53">
        <f>T30*$BJ$4</f>
        <v/>
      </c>
      <c r="BK30" s="53">
        <f>T30*$BK$4</f>
        <v/>
      </c>
      <c r="BL30" s="53">
        <f>BE30+BF30+AO30+BJ30+BK30+AD30</f>
        <v/>
      </c>
      <c r="BM30" s="53">
        <f>(T30-BL30)</f>
        <v/>
      </c>
    </row>
    <row r="31" hidden="1" ht="15.75" customHeight="1" s="218">
      <c r="A31" s="58">
        <f>A30+1</f>
        <v/>
      </c>
      <c r="B31" s="144">
        <f>BOM!B31</f>
        <v/>
      </c>
      <c r="C31" s="144">
        <f>BOM!C31</f>
        <v/>
      </c>
      <c r="D31" s="144">
        <f>BOM!D31</f>
        <v/>
      </c>
      <c r="E31" s="144">
        <f>BOM!E31</f>
        <v/>
      </c>
      <c r="F31" s="144">
        <f>BOM!F31</f>
        <v/>
      </c>
      <c r="G31" s="144">
        <f>BOM!G31</f>
        <v/>
      </c>
      <c r="H31" s="144">
        <f>BOM!H31</f>
        <v/>
      </c>
      <c r="I31" s="147" t="n">
        <v>0</v>
      </c>
      <c r="J31" s="146">
        <f>BOM!J31</f>
        <v/>
      </c>
      <c r="K31" s="146">
        <f>BOM!K31</f>
        <v/>
      </c>
      <c r="L31" s="146">
        <f>BOM!L31</f>
        <v/>
      </c>
      <c r="M31" s="146">
        <f>BOM!M31</f>
        <v/>
      </c>
      <c r="N31" s="146">
        <f>BOM!N31</f>
        <v/>
      </c>
      <c r="O31" s="146">
        <f>BOM!O31</f>
        <v/>
      </c>
      <c r="P31" s="146">
        <f>BOM!P31</f>
        <v/>
      </c>
      <c r="Q31" s="46">
        <f>$F$97</f>
        <v/>
      </c>
      <c r="R31" s="46">
        <f>$F$98</f>
        <v/>
      </c>
      <c r="S31" s="48">
        <f>U31-(U31*R31)</f>
        <v/>
      </c>
      <c r="T31" s="48">
        <f>S31*I31</f>
        <v/>
      </c>
      <c r="U31" s="48">
        <f>(AN31)/(1-(BH31+Q31))</f>
        <v/>
      </c>
      <c r="V31" s="48">
        <f>U31*I31</f>
        <v/>
      </c>
      <c r="W31" s="49">
        <f>T31*$W$4</f>
        <v/>
      </c>
      <c r="X31" s="49">
        <f>T31*$X$4</f>
        <v/>
      </c>
      <c r="Y31" s="50">
        <f>M31</f>
        <v/>
      </c>
      <c r="Z31" s="9" t="n"/>
      <c r="AA31" s="9" t="n"/>
      <c r="AB31" s="9" t="n"/>
      <c r="AC31" s="51">
        <f t="array" ref="AC31">IF(I31&gt;0,VLOOKUP(Y31&amp;$P$88&amp;$P$89&amp;$P$90,Variáveis!$O$2:$S$300&amp;Variáveis!$P$2:$T$300&amp;Variáveis!$Q$2:$U$300&amp;Variáveis!$R$2:$V$300,5,FALSE),0)</f>
        <v/>
      </c>
      <c r="AD31" s="52">
        <f>T31*AC31</f>
        <v/>
      </c>
      <c r="AE31" s="53">
        <f>IF(AB31="não",((V31/(1-VLOOKUP(AA31,Variáveis!$AK$3:$AN$29,4,FALSE)))*VLOOKUP(AA31,Variáveis!$AK$3:$AN$29,4,FALSE))-AD31,0)</f>
        <v/>
      </c>
      <c r="AF31" s="53">
        <f>T31*$AF$4</f>
        <v/>
      </c>
      <c r="AG31" s="53">
        <f>IF(AB31="SIM","Cliente pode pagar DIFA na entrada", )</f>
        <v/>
      </c>
      <c r="AH31" s="54" t="n"/>
      <c r="AI31" s="53">
        <f>IF(K31="SIM",(J31*$F$102),J31)</f>
        <v/>
      </c>
      <c r="AJ31" s="53">
        <f>IF(L31="SIM",(AI31*$F$101),AI31)</f>
        <v/>
      </c>
      <c r="AK31" s="53">
        <f>AJ31-AS31</f>
        <v/>
      </c>
      <c r="AL31" s="53">
        <f>AJ31*I31</f>
        <v/>
      </c>
      <c r="AM31" s="53">
        <f>AK31*I31</f>
        <v/>
      </c>
      <c r="AN31" s="53">
        <f>AK31-AP31-AQ31</f>
        <v/>
      </c>
      <c r="AO31" s="53">
        <f>AN31*I31</f>
        <v/>
      </c>
      <c r="AP31" s="53">
        <f>$AP$4*AK31</f>
        <v/>
      </c>
      <c r="AQ31" s="53">
        <f>$AQ$4*AK31</f>
        <v/>
      </c>
      <c r="AR31" s="51">
        <f t="array" ref="AR31">VLOOKUP(M31&amp;N31&amp;O31&amp;P31,Variáveis!$A$2:$E$240&amp;Variáveis!$B$2:$F$240&amp;Variáveis!$C$2:$G$240&amp;Variáveis!$D$2:$H$240,5,FALSE)</f>
        <v/>
      </c>
      <c r="AS31" s="53">
        <f>((AJ31*(1-AR31))*AR31)</f>
        <v/>
      </c>
      <c r="AT31" s="53">
        <f>(((J31+(J31*AU31))*0.18)-(J31*AR31))</f>
        <v/>
      </c>
      <c r="AU31" s="55">
        <f>(((1+AV31)*(1-AR31))/(1-0.18)-1)</f>
        <v/>
      </c>
      <c r="AV31" s="55">
        <f>IF(BB31&gt;0,BB31,IF(BA31&gt;0,BA31,IF(AZ31&gt;0,AZ31,IF(AY31&gt;0,AY31,IF(AX31&gt;0,AX31)))))/100</f>
        <v/>
      </c>
      <c r="AW31" s="56">
        <f>VALUE(LEFT(G31,4))</f>
        <v/>
      </c>
      <c r="AX31" s="56">
        <f>VALUE(IFERROR(VLOOKUP(VALUE(LEFT(G31,4)),ST!$C$4:$E$300,3,FALSE),"0"))</f>
        <v/>
      </c>
      <c r="AY31" s="56">
        <f>VALUE(IFERROR(VLOOKUP(VALUE(LEFT(G31,5)),ST!$C$4:$E$300,3,FALSE),"0"))</f>
        <v/>
      </c>
      <c r="AZ31" s="56">
        <f>VALUE(IFERROR(VLOOKUP(VALUE(LEFT(G31,6)),ST!$C$4:$E$300,3,FALSE),"0"))</f>
        <v/>
      </c>
      <c r="BA31" s="56">
        <f>VALUE(IFERROR(VLOOKUP(VALUE(LEFT(G31,7)),ST!$C$4:$E$300,3,FALSE),"0"))</f>
        <v/>
      </c>
      <c r="BB31" s="56">
        <f>VALUE(IFERROR(VLOOKUP(G31,ST!$C$4:$E$400,3,FALSE),"0"))</f>
        <v/>
      </c>
      <c r="BC31" s="57">
        <f>IF(VLOOKUP(AW31,ST!$C$4:$F$298,4,FALSE)&lt;&gt;0,VLOOKUP(AW31,ST!$C$4:$F$298,4,FALSE),VLOOKUP(G31,ST!$C$4:$F$298,4,FALSE))</f>
        <v/>
      </c>
      <c r="BD31" s="57">
        <f>IF(O31="SC","Desconsiderar coluna ICMS ST",IF(O31="PR","Haverá ST", ))</f>
        <v/>
      </c>
      <c r="BE31" s="53">
        <f>W31</f>
        <v/>
      </c>
      <c r="BF31" s="53">
        <f>X31</f>
        <v/>
      </c>
      <c r="BG31" s="53">
        <f>AD31-AS31</f>
        <v/>
      </c>
      <c r="BH31" s="51">
        <f>$W$4+$X$4+AC31+$BJ$4+0.07</f>
        <v/>
      </c>
      <c r="BI31" s="53">
        <f>IF(BD31="Haverá ST",AJ31+AS31+AT31,AJ31+AS31)</f>
        <v/>
      </c>
      <c r="BJ31" s="53">
        <f>T31*$BJ$4</f>
        <v/>
      </c>
      <c r="BK31" s="53">
        <f>T31*$BK$4</f>
        <v/>
      </c>
      <c r="BL31" s="53">
        <f>BE31+BF31+AO31+BJ31+BK31+AD31</f>
        <v/>
      </c>
      <c r="BM31" s="53">
        <f>(T31-BL31)</f>
        <v/>
      </c>
    </row>
    <row r="32" hidden="1" ht="15.75" customHeight="1" s="218">
      <c r="A32" s="58">
        <f>A31+1</f>
        <v/>
      </c>
      <c r="B32" s="144">
        <f>BOM!B32</f>
        <v/>
      </c>
      <c r="C32" s="144">
        <f>BOM!C32</f>
        <v/>
      </c>
      <c r="D32" s="144">
        <f>BOM!D32</f>
        <v/>
      </c>
      <c r="E32" s="144">
        <f>BOM!E32</f>
        <v/>
      </c>
      <c r="F32" s="39">
        <f>BOM!F32</f>
        <v/>
      </c>
      <c r="G32" s="144">
        <f>BOM!G32</f>
        <v/>
      </c>
      <c r="H32" s="144">
        <f>BOM!H32</f>
        <v/>
      </c>
      <c r="I32" s="148" t="n">
        <v>0</v>
      </c>
      <c r="J32" s="146">
        <f>BOM!J32</f>
        <v/>
      </c>
      <c r="K32" s="146">
        <f>BOM!K32</f>
        <v/>
      </c>
      <c r="L32" s="146">
        <f>BOM!L32</f>
        <v/>
      </c>
      <c r="M32" s="146">
        <f>BOM!M32</f>
        <v/>
      </c>
      <c r="N32" s="146">
        <f>BOM!N32</f>
        <v/>
      </c>
      <c r="O32" s="146">
        <f>BOM!O32</f>
        <v/>
      </c>
      <c r="P32" s="146">
        <f>BOM!P32</f>
        <v/>
      </c>
      <c r="Q32" s="46">
        <f>$F$97</f>
        <v/>
      </c>
      <c r="R32" s="46">
        <f>$F$98</f>
        <v/>
      </c>
      <c r="S32" s="48">
        <f>U32-(U32*R32)</f>
        <v/>
      </c>
      <c r="T32" s="48">
        <f>S32*I32</f>
        <v/>
      </c>
      <c r="U32" s="48">
        <f>(AN32)/(1-(BH32+Q32))</f>
        <v/>
      </c>
      <c r="V32" s="48">
        <f>U32*I32</f>
        <v/>
      </c>
      <c r="W32" s="49">
        <f>T32*$W$4</f>
        <v/>
      </c>
      <c r="X32" s="49">
        <f>T32*$X$4</f>
        <v/>
      </c>
      <c r="Y32" s="50">
        <f>M32</f>
        <v/>
      </c>
      <c r="Z32" s="9" t="n"/>
      <c r="AA32" s="9" t="n"/>
      <c r="AB32" s="9" t="n"/>
      <c r="AC32" s="51">
        <f t="array" ref="AC32">IF(I32&gt;0,VLOOKUP(Y32&amp;$P$88&amp;$P$89&amp;$P$90,Variáveis!$O$2:$S$300&amp;Variáveis!$P$2:$T$300&amp;Variáveis!$Q$2:$U$300&amp;Variáveis!$R$2:$V$300,5,FALSE),0)</f>
        <v/>
      </c>
      <c r="AD32" s="52">
        <f>T32*AC32</f>
        <v/>
      </c>
      <c r="AE32" s="53">
        <f>IF(AB32="não",((V32/(1-VLOOKUP(AA32,Variáveis!$AK$3:$AN$29,4,FALSE)))*VLOOKUP(AA32,Variáveis!$AK$3:$AN$29,4,FALSE))-AD32,0)</f>
        <v/>
      </c>
      <c r="AF32" s="53">
        <f>T32*$AF$4</f>
        <v/>
      </c>
      <c r="AG32" s="53">
        <f>IF(AB32="SIM","Cliente pode pagar DIFA na entrada", )</f>
        <v/>
      </c>
      <c r="AH32" s="54" t="n"/>
      <c r="AI32" s="53">
        <f>IF(K32="SIM",(J32*$F$102),J32)</f>
        <v/>
      </c>
      <c r="AJ32" s="53">
        <f>IF(L32="SIM",(AI32*$F$101),AI32)</f>
        <v/>
      </c>
      <c r="AK32" s="53">
        <f>AJ32-AS32</f>
        <v/>
      </c>
      <c r="AL32" s="53">
        <f>AJ32*I32</f>
        <v/>
      </c>
      <c r="AM32" s="53">
        <f>AK32*I32</f>
        <v/>
      </c>
      <c r="AN32" s="53">
        <f>AK32-AP32-AQ32</f>
        <v/>
      </c>
      <c r="AO32" s="53">
        <f>AN32*I32</f>
        <v/>
      </c>
      <c r="AP32" s="53">
        <f>$AP$4*AK32</f>
        <v/>
      </c>
      <c r="AQ32" s="53">
        <f>$AQ$4*AK32</f>
        <v/>
      </c>
      <c r="AR32" s="51">
        <f t="array" ref="AR32">VLOOKUP(M32&amp;N32&amp;O32&amp;P32,Variáveis!$A$2:$E$240&amp;Variáveis!$B$2:$F$240&amp;Variáveis!$C$2:$G$240&amp;Variáveis!$D$2:$H$240,5,FALSE)</f>
        <v/>
      </c>
      <c r="AS32" s="53">
        <f>((AJ32*(1-AR32))*AR32)</f>
        <v/>
      </c>
      <c r="AT32" s="53">
        <f>(((J32+(J32*AU32))*0.18)-(J32*AR32))</f>
        <v/>
      </c>
      <c r="AU32" s="55">
        <f>(((1+AV32)*(1-AR32))/(1-0.18)-1)</f>
        <v/>
      </c>
      <c r="AV32" s="55">
        <f>IF(BB32&gt;0,BB32,IF(BA32&gt;0,BA32,IF(AZ32&gt;0,AZ32,IF(AY32&gt;0,AY32,IF(AX32&gt;0,AX32)))))/100</f>
        <v/>
      </c>
      <c r="AW32" s="56">
        <f>VALUE(LEFT(G32,4))</f>
        <v/>
      </c>
      <c r="AX32" s="56">
        <f>VALUE(IFERROR(VLOOKUP(VALUE(LEFT(G32,4)),ST!$C$4:$E$300,3,FALSE),"0"))</f>
        <v/>
      </c>
      <c r="AY32" s="56">
        <f>VALUE(IFERROR(VLOOKUP(VALUE(LEFT(G32,5)),ST!$C$4:$E$300,3,FALSE),"0"))</f>
        <v/>
      </c>
      <c r="AZ32" s="56">
        <f>VALUE(IFERROR(VLOOKUP(VALUE(LEFT(G32,6)),ST!$C$4:$E$300,3,FALSE),"0"))</f>
        <v/>
      </c>
      <c r="BA32" s="56">
        <f>VALUE(IFERROR(VLOOKUP(VALUE(LEFT(G32,7)),ST!$C$4:$E$300,3,FALSE),"0"))</f>
        <v/>
      </c>
      <c r="BB32" s="56">
        <f>VALUE(IFERROR(VLOOKUP(G32,ST!$C$4:$E$400,3,FALSE),"0"))</f>
        <v/>
      </c>
      <c r="BC32" s="57">
        <f>IF(VLOOKUP(AW32,ST!$C$4:$F$298,4,FALSE)&lt;&gt;0,VLOOKUP(AW32,ST!$C$4:$F$298,4,FALSE),VLOOKUP(G32,ST!$C$4:$F$298,4,FALSE))</f>
        <v/>
      </c>
      <c r="BD32" s="57">
        <f>IF(O32="SC","Desconsiderar coluna ICMS ST",IF(O32="PR","Haverá ST", ))</f>
        <v/>
      </c>
      <c r="BE32" s="53">
        <f>W32</f>
        <v/>
      </c>
      <c r="BF32" s="53">
        <f>X32</f>
        <v/>
      </c>
      <c r="BG32" s="53">
        <f>AD32-AS32</f>
        <v/>
      </c>
      <c r="BH32" s="51">
        <f>$W$4+$X$4+AC32+$BJ$4+0.07</f>
        <v/>
      </c>
      <c r="BI32" s="53">
        <f>IF(BD32="Haverá ST",AJ32+AS32+AT32,AJ32+AS32)</f>
        <v/>
      </c>
      <c r="BJ32" s="53">
        <f>T32*$BJ$4</f>
        <v/>
      </c>
      <c r="BK32" s="53">
        <f>T32*$BK$4</f>
        <v/>
      </c>
      <c r="BL32" s="53">
        <f>BE32+BF32+AO32+BJ32+BK32+AD32</f>
        <v/>
      </c>
      <c r="BM32" s="53">
        <f>(T32-BL32)</f>
        <v/>
      </c>
    </row>
    <row r="33" hidden="1" ht="15.75" customHeight="1" s="218">
      <c r="A33" s="58">
        <f>A32+1</f>
        <v/>
      </c>
      <c r="B33" s="144">
        <f>BOM!B33</f>
        <v/>
      </c>
      <c r="C33" s="144">
        <f>BOM!C33</f>
        <v/>
      </c>
      <c r="D33" s="144">
        <f>BOM!D33</f>
        <v/>
      </c>
      <c r="E33" s="144">
        <f>BOM!E33</f>
        <v/>
      </c>
      <c r="F33" s="144">
        <f>BOM!F33</f>
        <v/>
      </c>
      <c r="G33" s="144">
        <f>BOM!G33</f>
        <v/>
      </c>
      <c r="H33" s="144">
        <f>BOM!H33</f>
        <v/>
      </c>
      <c r="I33" s="148" t="n">
        <v>0</v>
      </c>
      <c r="J33" s="146">
        <f>BOM!J33</f>
        <v/>
      </c>
      <c r="K33" s="146">
        <f>BOM!K33</f>
        <v/>
      </c>
      <c r="L33" s="146">
        <f>BOM!L33</f>
        <v/>
      </c>
      <c r="M33" s="146">
        <f>BOM!M33</f>
        <v/>
      </c>
      <c r="N33" s="146">
        <f>BOM!N33</f>
        <v/>
      </c>
      <c r="O33" s="146">
        <f>BOM!O33</f>
        <v/>
      </c>
      <c r="P33" s="146">
        <f>BOM!P33</f>
        <v/>
      </c>
      <c r="Q33" s="46">
        <f>$F$97</f>
        <v/>
      </c>
      <c r="R33" s="46">
        <f>$F$98</f>
        <v/>
      </c>
      <c r="S33" s="48">
        <f>U33-(U33*R33)</f>
        <v/>
      </c>
      <c r="T33" s="48">
        <f>S33*I33</f>
        <v/>
      </c>
      <c r="U33" s="48">
        <f>(AN33)/(1-(BH33+Q33))</f>
        <v/>
      </c>
      <c r="V33" s="48">
        <f>U33*I33</f>
        <v/>
      </c>
      <c r="W33" s="49">
        <f>T33*$W$4</f>
        <v/>
      </c>
      <c r="X33" s="49">
        <f>T33*$X$4</f>
        <v/>
      </c>
      <c r="Y33" s="50">
        <f>M33</f>
        <v/>
      </c>
      <c r="Z33" s="9" t="n"/>
      <c r="AA33" s="9" t="n"/>
      <c r="AB33" s="9" t="n"/>
      <c r="AC33" s="51">
        <f t="array" ref="AC33">IF(I33&gt;0,VLOOKUP(Y33&amp;$P$88&amp;$P$89&amp;$P$90,Variáveis!$O$2:$S$300&amp;Variáveis!$P$2:$T$300&amp;Variáveis!$Q$2:$U$300&amp;Variáveis!$R$2:$V$300,5,FALSE),0)</f>
        <v/>
      </c>
      <c r="AD33" s="52">
        <f>T33*AC33</f>
        <v/>
      </c>
      <c r="AE33" s="53">
        <f>IF(AB33="não",((V33/(1-VLOOKUP(AA33,Variáveis!$AK$3:$AN$29,4,FALSE)))*VLOOKUP(AA33,Variáveis!$AK$3:$AN$29,4,FALSE))-AD33,0)</f>
        <v/>
      </c>
      <c r="AF33" s="53">
        <f>T33*$AF$4</f>
        <v/>
      </c>
      <c r="AG33" s="53">
        <f>IF(AB33="SIM","Cliente pode pagar DIFA na entrada", )</f>
        <v/>
      </c>
      <c r="AH33" s="54" t="n"/>
      <c r="AI33" s="53">
        <f>IF(K33="SIM",(J33*$F$102),J33)</f>
        <v/>
      </c>
      <c r="AJ33" s="53">
        <f>IF(L33="SIM",(AI33*$F$101),AI33)</f>
        <v/>
      </c>
      <c r="AK33" s="53">
        <f>AJ33-AS33</f>
        <v/>
      </c>
      <c r="AL33" s="53">
        <f>AJ33*I33</f>
        <v/>
      </c>
      <c r="AM33" s="53">
        <f>AK33*I33</f>
        <v/>
      </c>
      <c r="AN33" s="53">
        <f>AK33-AP33-AQ33</f>
        <v/>
      </c>
      <c r="AO33" s="53">
        <f>AN33*I33</f>
        <v/>
      </c>
      <c r="AP33" s="53">
        <f>$AP$4*AK33</f>
        <v/>
      </c>
      <c r="AQ33" s="53">
        <f>$AQ$4*AK33</f>
        <v/>
      </c>
      <c r="AR33" s="51">
        <f t="array" ref="AR33">VLOOKUP(M33&amp;N33&amp;O33&amp;P33,Variáveis!$A$2:$E$240&amp;Variáveis!$B$2:$F$240&amp;Variáveis!$C$2:$G$240&amp;Variáveis!$D$2:$H$240,5,FALSE)</f>
        <v/>
      </c>
      <c r="AS33" s="53">
        <f>((AJ33*(1-AR33))*AR33)</f>
        <v/>
      </c>
      <c r="AT33" s="53">
        <f>(((J33+(J33*AU33))*0.18)-(J33*AR33))</f>
        <v/>
      </c>
      <c r="AU33" s="55">
        <f>(((1+AV33)*(1-AR33))/(1-0.18)-1)</f>
        <v/>
      </c>
      <c r="AV33" s="55">
        <f>IF(BB33&gt;0,BB33,IF(BA33&gt;0,BA33,IF(AZ33&gt;0,AZ33,IF(AY33&gt;0,AY33,IF(AX33&gt;0,AX33)))))/100</f>
        <v/>
      </c>
      <c r="AW33" s="56">
        <f>VALUE(LEFT(G33,4))</f>
        <v/>
      </c>
      <c r="AX33" s="56">
        <f>VALUE(IFERROR(VLOOKUP(VALUE(LEFT(G33,4)),ST!$C$4:$E$300,3,FALSE),"0"))</f>
        <v/>
      </c>
      <c r="AY33" s="56">
        <f>VALUE(IFERROR(VLOOKUP(VALUE(LEFT(G33,5)),ST!$C$4:$E$300,3,FALSE),"0"))</f>
        <v/>
      </c>
      <c r="AZ33" s="56">
        <f>VALUE(IFERROR(VLOOKUP(VALUE(LEFT(G33,6)),ST!$C$4:$E$300,3,FALSE),"0"))</f>
        <v/>
      </c>
      <c r="BA33" s="56">
        <f>VALUE(IFERROR(VLOOKUP(VALUE(LEFT(G33,7)),ST!$C$4:$E$300,3,FALSE),"0"))</f>
        <v/>
      </c>
      <c r="BB33" s="56">
        <f>VALUE(IFERROR(VLOOKUP(G33,ST!$C$4:$E$400,3,FALSE),"0"))</f>
        <v/>
      </c>
      <c r="BC33" s="57">
        <f>IF(VLOOKUP(AW33,ST!$C$4:$F$298,4,FALSE)&lt;&gt;0,VLOOKUP(AW33,ST!$C$4:$F$298,4,FALSE),VLOOKUP(G33,ST!$C$4:$F$298,4,FALSE))</f>
        <v/>
      </c>
      <c r="BD33" s="57">
        <f>IF(O33="SC","Desconsiderar coluna ICMS ST",IF(O33="PR","Haverá ST", ))</f>
        <v/>
      </c>
      <c r="BE33" s="53">
        <f>W33</f>
        <v/>
      </c>
      <c r="BF33" s="53">
        <f>X33</f>
        <v/>
      </c>
      <c r="BG33" s="53">
        <f>AD33-AS33</f>
        <v/>
      </c>
      <c r="BH33" s="51">
        <f>$W$4+$X$4+AC33+$BJ$4+0.07</f>
        <v/>
      </c>
      <c r="BI33" s="53">
        <f>IF(BD33="Haverá ST",AJ33+AS33+AT33,AJ33+AS33)</f>
        <v/>
      </c>
      <c r="BJ33" s="53">
        <f>T33*$BJ$4</f>
        <v/>
      </c>
      <c r="BK33" s="53">
        <f>T33*$BK$4</f>
        <v/>
      </c>
      <c r="BL33" s="53">
        <f>BE33+BF33+AO33+BJ33+BK33+AD33</f>
        <v/>
      </c>
      <c r="BM33" s="53">
        <f>(T33-BL33)</f>
        <v/>
      </c>
    </row>
    <row r="34" hidden="1" ht="15.75" customHeight="1" s="218">
      <c r="A34" s="58">
        <f>A33+1</f>
        <v/>
      </c>
      <c r="B34" s="144">
        <f>BOM!B34</f>
        <v/>
      </c>
      <c r="C34" s="144">
        <f>BOM!C34</f>
        <v/>
      </c>
      <c r="D34" s="144">
        <f>BOM!D34</f>
        <v/>
      </c>
      <c r="E34" s="144">
        <f>BOM!E34</f>
        <v/>
      </c>
      <c r="F34" s="144">
        <f>BOM!F34</f>
        <v/>
      </c>
      <c r="G34" s="144">
        <f>BOM!G34</f>
        <v/>
      </c>
      <c r="H34" s="144">
        <f>BOM!H34</f>
        <v/>
      </c>
      <c r="I34" s="148" t="n">
        <v>0</v>
      </c>
      <c r="J34" s="146">
        <f>BOM!J34</f>
        <v/>
      </c>
      <c r="K34" s="146">
        <f>BOM!K34</f>
        <v/>
      </c>
      <c r="L34" s="146">
        <f>BOM!L34</f>
        <v/>
      </c>
      <c r="M34" s="146">
        <f>BOM!M34</f>
        <v/>
      </c>
      <c r="N34" s="146">
        <f>BOM!N34</f>
        <v/>
      </c>
      <c r="O34" s="146">
        <f>BOM!O34</f>
        <v/>
      </c>
      <c r="P34" s="146">
        <f>BOM!P34</f>
        <v/>
      </c>
      <c r="Q34" s="46">
        <f>$F$97</f>
        <v/>
      </c>
      <c r="R34" s="46">
        <f>$F$98</f>
        <v/>
      </c>
      <c r="S34" s="48">
        <f>U34-(U34*R34)</f>
        <v/>
      </c>
      <c r="T34" s="48">
        <f>S34*I34</f>
        <v/>
      </c>
      <c r="U34" s="48">
        <f>(AN34)/(1-(BH34+Q34))</f>
        <v/>
      </c>
      <c r="V34" s="48">
        <f>U34*I34</f>
        <v/>
      </c>
      <c r="W34" s="49">
        <f>T34*$W$4</f>
        <v/>
      </c>
      <c r="X34" s="49">
        <f>T34*$X$4</f>
        <v/>
      </c>
      <c r="Y34" s="50">
        <f>M34</f>
        <v/>
      </c>
      <c r="Z34" s="9" t="n"/>
      <c r="AA34" s="9" t="n"/>
      <c r="AB34" s="9" t="n"/>
      <c r="AC34" s="51">
        <f t="array" ref="AC34">IF(I34&gt;0,VLOOKUP(Y34&amp;$P$88&amp;$P$89&amp;$P$90,Variáveis!$O$2:$S$300&amp;Variáveis!$P$2:$T$300&amp;Variáveis!$Q$2:$U$300&amp;Variáveis!$R$2:$V$300,5,FALSE),0)</f>
        <v/>
      </c>
      <c r="AD34" s="52">
        <f>T34*AC34</f>
        <v/>
      </c>
      <c r="AE34" s="53">
        <f>IF(AB34="não",((V34/(1-VLOOKUP(AA34,Variáveis!$AK$3:$AN$29,4,FALSE)))*VLOOKUP(AA34,Variáveis!$AK$3:$AN$29,4,FALSE))-AD34,0)</f>
        <v/>
      </c>
      <c r="AF34" s="53">
        <f>T34*$AF$4</f>
        <v/>
      </c>
      <c r="AG34" s="53">
        <f>IF(AB34="SIM","Cliente pode pagar DIFA na entrada", )</f>
        <v/>
      </c>
      <c r="AH34" s="54" t="n"/>
      <c r="AI34" s="53">
        <f>IF(K34="SIM",(J34*$F$102),J34)</f>
        <v/>
      </c>
      <c r="AJ34" s="53">
        <f>IF(L34="SIM",(AI34*$F$101),AI34)</f>
        <v/>
      </c>
      <c r="AK34" s="53">
        <f>AJ34-AS34</f>
        <v/>
      </c>
      <c r="AL34" s="53">
        <f>AJ34*I34</f>
        <v/>
      </c>
      <c r="AM34" s="53">
        <f>AK34*I34</f>
        <v/>
      </c>
      <c r="AN34" s="53">
        <f>AK34-AP34-AQ34</f>
        <v/>
      </c>
      <c r="AO34" s="53">
        <f>AN34*I34</f>
        <v/>
      </c>
      <c r="AP34" s="53">
        <f>$AP$4*AK34</f>
        <v/>
      </c>
      <c r="AQ34" s="53">
        <f>$AQ$4*AK34</f>
        <v/>
      </c>
      <c r="AR34" s="51">
        <f t="array" ref="AR34">VLOOKUP(M34&amp;N34&amp;O34&amp;P34,Variáveis!$A$2:$E$240&amp;Variáveis!$B$2:$F$240&amp;Variáveis!$C$2:$G$240&amp;Variáveis!$D$2:$H$240,5,FALSE)</f>
        <v/>
      </c>
      <c r="AS34" s="53">
        <f>((AJ34*(1-AR34))*AR34)</f>
        <v/>
      </c>
      <c r="AT34" s="53">
        <f>(((J34+(J34*AU34))*0.18)-(J34*AR34))</f>
        <v/>
      </c>
      <c r="AU34" s="55">
        <f>(((1+AV34)*(1-AR34))/(1-0.18)-1)</f>
        <v/>
      </c>
      <c r="AV34" s="55">
        <f>IF(BB34&gt;0,BB34,IF(BA34&gt;0,BA34,IF(AZ34&gt;0,AZ34,IF(AY34&gt;0,AY34,IF(AX34&gt;0,AX34)))))/100</f>
        <v/>
      </c>
      <c r="AW34" s="56">
        <f>VALUE(LEFT(G34,4))</f>
        <v/>
      </c>
      <c r="AX34" s="56">
        <f>VALUE(IFERROR(VLOOKUP(VALUE(LEFT(G34,4)),ST!$C$4:$E$300,3,FALSE),"0"))</f>
        <v/>
      </c>
      <c r="AY34" s="56">
        <f>VALUE(IFERROR(VLOOKUP(VALUE(LEFT(G34,5)),ST!$C$4:$E$300,3,FALSE),"0"))</f>
        <v/>
      </c>
      <c r="AZ34" s="56">
        <f>VALUE(IFERROR(VLOOKUP(VALUE(LEFT(G34,6)),ST!$C$4:$E$300,3,FALSE),"0"))</f>
        <v/>
      </c>
      <c r="BA34" s="56">
        <f>VALUE(IFERROR(VLOOKUP(VALUE(LEFT(G34,7)),ST!$C$4:$E$300,3,FALSE),"0"))</f>
        <v/>
      </c>
      <c r="BB34" s="56">
        <f>VALUE(IFERROR(VLOOKUP(G34,ST!$C$4:$E$400,3,FALSE),"0"))</f>
        <v/>
      </c>
      <c r="BC34" s="57">
        <f>IF(VLOOKUP(AW34,ST!$C$4:$F$298,4,FALSE)&lt;&gt;0,VLOOKUP(AW34,ST!$C$4:$F$298,4,FALSE),VLOOKUP(G34,ST!$C$4:$F$298,4,FALSE))</f>
        <v/>
      </c>
      <c r="BD34" s="57">
        <f>IF(O34="SC","Desconsiderar coluna ICMS ST",IF(O34="PR","Haverá ST", ))</f>
        <v/>
      </c>
      <c r="BE34" s="53">
        <f>W34</f>
        <v/>
      </c>
      <c r="BF34" s="53">
        <f>X34</f>
        <v/>
      </c>
      <c r="BG34" s="53">
        <f>AD34-AS34</f>
        <v/>
      </c>
      <c r="BH34" s="51">
        <f>$W$4+$X$4+AC34+$BJ$4+0.07</f>
        <v/>
      </c>
      <c r="BI34" s="53">
        <f>IF(BD34="Haverá ST",AJ34+AS34+AT34,AJ34+AS34)</f>
        <v/>
      </c>
      <c r="BJ34" s="53">
        <f>T34*$BJ$4</f>
        <v/>
      </c>
      <c r="BK34" s="53">
        <f>T34*$BK$4</f>
        <v/>
      </c>
      <c r="BL34" s="53">
        <f>BE34+BF34+AO34+BJ34+BK34+AD34</f>
        <v/>
      </c>
      <c r="BM34" s="53">
        <f>(T34-BL34)</f>
        <v/>
      </c>
    </row>
    <row r="35" hidden="1" ht="15.75" customHeight="1" s="218">
      <c r="A35" s="58">
        <f>A34+1</f>
        <v/>
      </c>
      <c r="B35" s="144">
        <f>BOM!B35</f>
        <v/>
      </c>
      <c r="C35" s="144">
        <f>BOM!C35</f>
        <v/>
      </c>
      <c r="D35" s="144">
        <f>BOM!D35</f>
        <v/>
      </c>
      <c r="E35" s="144">
        <f>BOM!E35</f>
        <v/>
      </c>
      <c r="F35" s="39">
        <f>BOM!F35</f>
        <v/>
      </c>
      <c r="G35" s="144">
        <f>BOM!G35</f>
        <v/>
      </c>
      <c r="H35" s="144">
        <f>BOM!H35</f>
        <v/>
      </c>
      <c r="I35" s="148" t="n">
        <v>0</v>
      </c>
      <c r="J35" s="146">
        <f>BOM!J35</f>
        <v/>
      </c>
      <c r="K35" s="146">
        <f>BOM!K35</f>
        <v/>
      </c>
      <c r="L35" s="146">
        <f>BOM!L35</f>
        <v/>
      </c>
      <c r="M35" s="146">
        <f>BOM!M35</f>
        <v/>
      </c>
      <c r="N35" s="146">
        <f>BOM!N35</f>
        <v/>
      </c>
      <c r="O35" s="146">
        <f>BOM!O35</f>
        <v/>
      </c>
      <c r="P35" s="146">
        <f>BOM!P35</f>
        <v/>
      </c>
      <c r="Q35" s="46">
        <f>$F$97</f>
        <v/>
      </c>
      <c r="R35" s="46">
        <f>$F$98</f>
        <v/>
      </c>
      <c r="S35" s="48">
        <f>U35-(U35*R35)</f>
        <v/>
      </c>
      <c r="T35" s="48">
        <f>S35*I35</f>
        <v/>
      </c>
      <c r="U35" s="48">
        <f>(AN35)/(1-(BH35+Q35))</f>
        <v/>
      </c>
      <c r="V35" s="48">
        <f>U35*I35</f>
        <v/>
      </c>
      <c r="W35" s="49">
        <f>T35*$W$4</f>
        <v/>
      </c>
      <c r="X35" s="49">
        <f>T35*$X$4</f>
        <v/>
      </c>
      <c r="Y35" s="50">
        <f>M35</f>
        <v/>
      </c>
      <c r="Z35" s="9" t="n"/>
      <c r="AA35" s="9" t="n"/>
      <c r="AB35" s="9" t="n"/>
      <c r="AC35" s="51">
        <f t="array" ref="AC35">IF(I35&gt;0,VLOOKUP(Y35&amp;$P$88&amp;$P$89&amp;$P$90,Variáveis!$O$2:$S$300&amp;Variáveis!$P$2:$T$300&amp;Variáveis!$Q$2:$U$300&amp;Variáveis!$R$2:$V$300,5,FALSE),0)</f>
        <v/>
      </c>
      <c r="AD35" s="52">
        <f>T35*AC35</f>
        <v/>
      </c>
      <c r="AE35" s="53">
        <f>IF(AB35="não",((V35/(1-VLOOKUP(AA35,Variáveis!$AK$3:$AN$29,4,FALSE)))*VLOOKUP(AA35,Variáveis!$AK$3:$AN$29,4,FALSE))-AD35,0)</f>
        <v/>
      </c>
      <c r="AF35" s="53">
        <f>T35*$AF$4</f>
        <v/>
      </c>
      <c r="AG35" s="53">
        <f>IF(AB35="SIM","Cliente pode pagar DIFA na entrada", )</f>
        <v/>
      </c>
      <c r="AH35" s="54" t="n"/>
      <c r="AI35" s="53">
        <f>IF(K35="SIM",(J35*$F$102),J35)</f>
        <v/>
      </c>
      <c r="AJ35" s="53">
        <f>IF(L35="SIM",(AI35*$F$101),AI35)</f>
        <v/>
      </c>
      <c r="AK35" s="53">
        <f>AJ35-AS35</f>
        <v/>
      </c>
      <c r="AL35" s="53">
        <f>AJ35*I35</f>
        <v/>
      </c>
      <c r="AM35" s="53">
        <f>AK35*I35</f>
        <v/>
      </c>
      <c r="AN35" s="53">
        <f>AK35-AP35-AQ35</f>
        <v/>
      </c>
      <c r="AO35" s="53">
        <f>AN35*I35</f>
        <v/>
      </c>
      <c r="AP35" s="53">
        <f>$AP$4*AK35</f>
        <v/>
      </c>
      <c r="AQ35" s="53">
        <f>$AQ$4*AK35</f>
        <v/>
      </c>
      <c r="AR35" s="51">
        <f t="array" ref="AR35">VLOOKUP(M35&amp;N35&amp;O35&amp;P35,Variáveis!$A$2:$E$240&amp;Variáveis!$B$2:$F$240&amp;Variáveis!$C$2:$G$240&amp;Variáveis!$D$2:$H$240,5,FALSE)</f>
        <v/>
      </c>
      <c r="AS35" s="53">
        <f>((AJ35*(1-AR35))*AR35)</f>
        <v/>
      </c>
      <c r="AT35" s="53">
        <f>(((J35+(J35*AU35))*0.18)-(J35*AR35))</f>
        <v/>
      </c>
      <c r="AU35" s="55">
        <f>(((1+AV35)*(1-AR35))/(1-0.18)-1)</f>
        <v/>
      </c>
      <c r="AV35" s="55">
        <f>IF(BB35&gt;0,BB35,IF(BA35&gt;0,BA35,IF(AZ35&gt;0,AZ35,IF(AY35&gt;0,AY35,IF(AX35&gt;0,AX35)))))/100</f>
        <v/>
      </c>
      <c r="AW35" s="56">
        <f>VALUE(LEFT(G35,4))</f>
        <v/>
      </c>
      <c r="AX35" s="56">
        <f>VALUE(IFERROR(VLOOKUP(VALUE(LEFT(G35,4)),ST!$C$4:$E$300,3,FALSE),"0"))</f>
        <v/>
      </c>
      <c r="AY35" s="56">
        <f>VALUE(IFERROR(VLOOKUP(VALUE(LEFT(G35,5)),ST!$C$4:$E$300,3,FALSE),"0"))</f>
        <v/>
      </c>
      <c r="AZ35" s="56">
        <f>VALUE(IFERROR(VLOOKUP(VALUE(LEFT(G35,6)),ST!$C$4:$E$300,3,FALSE),"0"))</f>
        <v/>
      </c>
      <c r="BA35" s="56">
        <f>VALUE(IFERROR(VLOOKUP(VALUE(LEFT(G35,7)),ST!$C$4:$E$300,3,FALSE),"0"))</f>
        <v/>
      </c>
      <c r="BB35" s="56">
        <f>VALUE(IFERROR(VLOOKUP(G35,ST!$C$4:$E$400,3,FALSE),"0"))</f>
        <v/>
      </c>
      <c r="BC35" s="57">
        <f>IF(VLOOKUP(AW35,ST!$C$4:$F$298,4,FALSE)&lt;&gt;0,VLOOKUP(AW35,ST!$C$4:$F$298,4,FALSE),VLOOKUP(G35,ST!$C$4:$F$298,4,FALSE))</f>
        <v/>
      </c>
      <c r="BD35" s="57">
        <f>IF(O35="SC","Desconsiderar coluna ICMS ST",IF(O35="PR","Haverá ST", ))</f>
        <v/>
      </c>
      <c r="BE35" s="53">
        <f>W35</f>
        <v/>
      </c>
      <c r="BF35" s="53">
        <f>X35</f>
        <v/>
      </c>
      <c r="BG35" s="53">
        <f>AD35-AS35</f>
        <v/>
      </c>
      <c r="BH35" s="51">
        <f>$W$4+$X$4+AC35+$BJ$4+0.07</f>
        <v/>
      </c>
      <c r="BI35" s="53">
        <f>IF(BD35="Haverá ST",AJ35+AS35+AT35,AJ35+AS35)</f>
        <v/>
      </c>
      <c r="BJ35" s="53">
        <f>T35*$BJ$4</f>
        <v/>
      </c>
      <c r="BK35" s="53">
        <f>T35*$BK$4</f>
        <v/>
      </c>
      <c r="BL35" s="53">
        <f>BE35+BF35+AO35+BJ35+BK35+AD35</f>
        <v/>
      </c>
      <c r="BM35" s="53">
        <f>(T35-BL35)</f>
        <v/>
      </c>
    </row>
    <row r="36" hidden="1" ht="15.75" customHeight="1" s="218">
      <c r="A36" s="58">
        <f>A35+1</f>
        <v/>
      </c>
      <c r="B36" s="144">
        <f>BOM!B36</f>
        <v/>
      </c>
      <c r="C36" s="144">
        <f>BOM!C36</f>
        <v/>
      </c>
      <c r="D36" s="144">
        <f>BOM!D36</f>
        <v/>
      </c>
      <c r="E36" s="144">
        <f>BOM!E36</f>
        <v/>
      </c>
      <c r="F36" s="144">
        <f>BOM!F36</f>
        <v/>
      </c>
      <c r="G36" s="144">
        <f>BOM!G36</f>
        <v/>
      </c>
      <c r="H36" s="144">
        <f>BOM!H36</f>
        <v/>
      </c>
      <c r="I36" s="148" t="n">
        <v>0</v>
      </c>
      <c r="J36" s="146">
        <f>BOM!J36</f>
        <v/>
      </c>
      <c r="K36" s="146">
        <f>BOM!K36</f>
        <v/>
      </c>
      <c r="L36" s="146">
        <f>BOM!L36</f>
        <v/>
      </c>
      <c r="M36" s="146">
        <f>BOM!M36</f>
        <v/>
      </c>
      <c r="N36" s="146">
        <f>BOM!N36</f>
        <v/>
      </c>
      <c r="O36" s="146">
        <f>BOM!O36</f>
        <v/>
      </c>
      <c r="P36" s="146">
        <f>BOM!P36</f>
        <v/>
      </c>
      <c r="Q36" s="46">
        <f>$F$97</f>
        <v/>
      </c>
      <c r="R36" s="46">
        <f>$F$98</f>
        <v/>
      </c>
      <c r="S36" s="48">
        <f>U36-(U36*R36)</f>
        <v/>
      </c>
      <c r="T36" s="48">
        <f>S36*I36</f>
        <v/>
      </c>
      <c r="U36" s="48">
        <f>(AN36)/(1-(BH36+Q36))</f>
        <v/>
      </c>
      <c r="V36" s="48">
        <f>U36*I36</f>
        <v/>
      </c>
      <c r="W36" s="49">
        <f>T36*$W$4</f>
        <v/>
      </c>
      <c r="X36" s="49">
        <f>T36*$X$4</f>
        <v/>
      </c>
      <c r="Y36" s="50">
        <f>M36</f>
        <v/>
      </c>
      <c r="Z36" s="9" t="n"/>
      <c r="AA36" s="9" t="n"/>
      <c r="AB36" s="9" t="n"/>
      <c r="AC36" s="51">
        <f t="array" ref="AC36">IF(I36&gt;0,VLOOKUP(Y36&amp;$P$88&amp;$P$89&amp;$P$90,Variáveis!$O$2:$S$300&amp;Variáveis!$P$2:$T$300&amp;Variáveis!$Q$2:$U$300&amp;Variáveis!$R$2:$V$300,5,FALSE),0)</f>
        <v/>
      </c>
      <c r="AD36" s="52">
        <f>T36*AC36</f>
        <v/>
      </c>
      <c r="AE36" s="53">
        <f>IF(AB36="não",((V36/(1-VLOOKUP(AA36,Variáveis!$AK$3:$AN$29,4,FALSE)))*VLOOKUP(AA36,Variáveis!$AK$3:$AN$29,4,FALSE))-AD36,0)</f>
        <v/>
      </c>
      <c r="AF36" s="53">
        <f>T36*$AF$4</f>
        <v/>
      </c>
      <c r="AG36" s="53">
        <f>IF(AB36="SIM","Cliente pode pagar DIFA na entrada", )</f>
        <v/>
      </c>
      <c r="AH36" s="54" t="n"/>
      <c r="AI36" s="53">
        <f>IF(K36="SIM",(J36*$F$102),J36)</f>
        <v/>
      </c>
      <c r="AJ36" s="53">
        <f>IF(L36="SIM",(AI36*$F$101),AI36)</f>
        <v/>
      </c>
      <c r="AK36" s="53">
        <f>AJ36-AS36</f>
        <v/>
      </c>
      <c r="AL36" s="53">
        <f>AJ36*I36</f>
        <v/>
      </c>
      <c r="AM36" s="53">
        <f>AK36*I36</f>
        <v/>
      </c>
      <c r="AN36" s="53">
        <f>AK36-AP36-AQ36</f>
        <v/>
      </c>
      <c r="AO36" s="53">
        <f>AN36*I36</f>
        <v/>
      </c>
      <c r="AP36" s="53">
        <f>$AP$4*AK36</f>
        <v/>
      </c>
      <c r="AQ36" s="53">
        <f>$AQ$4*AK36</f>
        <v/>
      </c>
      <c r="AR36" s="51">
        <f t="array" ref="AR36">VLOOKUP(M36&amp;N36&amp;O36&amp;P36,Variáveis!$A$2:$E$240&amp;Variáveis!$B$2:$F$240&amp;Variáveis!$C$2:$G$240&amp;Variáveis!$D$2:$H$240,5,FALSE)</f>
        <v/>
      </c>
      <c r="AS36" s="53">
        <f>((AJ36*(1-AR36))*AR36)</f>
        <v/>
      </c>
      <c r="AT36" s="53">
        <f>(((J36+(J36*AU36))*0.18)-(J36*AR36))</f>
        <v/>
      </c>
      <c r="AU36" s="55">
        <f>(((1+AV36)*(1-AR36))/(1-0.18)-1)</f>
        <v/>
      </c>
      <c r="AV36" s="55">
        <f>IF(BB36&gt;0,BB36,IF(BA36&gt;0,BA36,IF(AZ36&gt;0,AZ36,IF(AY36&gt;0,AY36,IF(AX36&gt;0,AX36)))))/100</f>
        <v/>
      </c>
      <c r="AW36" s="56">
        <f>VALUE(LEFT(G36,4))</f>
        <v/>
      </c>
      <c r="AX36" s="56">
        <f>VALUE(IFERROR(VLOOKUP(VALUE(LEFT(G36,4)),ST!$C$4:$E$300,3,FALSE),"0"))</f>
        <v/>
      </c>
      <c r="AY36" s="56">
        <f>VALUE(IFERROR(VLOOKUP(VALUE(LEFT(G36,5)),ST!$C$4:$E$300,3,FALSE),"0"))</f>
        <v/>
      </c>
      <c r="AZ36" s="56">
        <f>VALUE(IFERROR(VLOOKUP(VALUE(LEFT(G36,6)),ST!$C$4:$E$300,3,FALSE),"0"))</f>
        <v/>
      </c>
      <c r="BA36" s="56">
        <f>VALUE(IFERROR(VLOOKUP(VALUE(LEFT(G36,7)),ST!$C$4:$E$300,3,FALSE),"0"))</f>
        <v/>
      </c>
      <c r="BB36" s="56">
        <f>VALUE(IFERROR(VLOOKUP(G36,ST!$C$4:$E$400,3,FALSE),"0"))</f>
        <v/>
      </c>
      <c r="BC36" s="57">
        <f>IF(VLOOKUP(AW36,ST!$C$4:$F$298,4,FALSE)&lt;&gt;0,VLOOKUP(AW36,ST!$C$4:$F$298,4,FALSE),VLOOKUP(G36,ST!$C$4:$F$298,4,FALSE))</f>
        <v/>
      </c>
      <c r="BD36" s="57">
        <f>IF(O36="SC","Desconsiderar coluna ICMS ST",IF(O36="PR","Haverá ST", ))</f>
        <v/>
      </c>
      <c r="BE36" s="53">
        <f>W36</f>
        <v/>
      </c>
      <c r="BF36" s="53">
        <f>X36</f>
        <v/>
      </c>
      <c r="BG36" s="53">
        <f>AD36-AS36</f>
        <v/>
      </c>
      <c r="BH36" s="51">
        <f>$W$4+$X$4+AC36+$BJ$4+0.07</f>
        <v/>
      </c>
      <c r="BI36" s="53">
        <f>IF(BD36="Haverá ST",AJ36+AS36+AT36,AJ36+AS36)</f>
        <v/>
      </c>
      <c r="BJ36" s="53">
        <f>T36*$BJ$4</f>
        <v/>
      </c>
      <c r="BK36" s="53">
        <f>T36*$BK$4</f>
        <v/>
      </c>
      <c r="BL36" s="53">
        <f>BE36+BF36+AO36+BJ36+BK36+AD36</f>
        <v/>
      </c>
      <c r="BM36" s="53">
        <f>(T36-BL36)</f>
        <v/>
      </c>
    </row>
    <row r="37" hidden="1" ht="15.75" customHeight="1" s="218">
      <c r="A37" s="58">
        <f>A36+1</f>
        <v/>
      </c>
      <c r="B37" s="144">
        <f>BOM!B37</f>
        <v/>
      </c>
      <c r="C37" s="144">
        <f>BOM!C37</f>
        <v/>
      </c>
      <c r="D37" s="144">
        <f>BOM!D37</f>
        <v/>
      </c>
      <c r="E37" s="144">
        <f>BOM!E37</f>
        <v/>
      </c>
      <c r="F37" s="144">
        <f>BOM!F37</f>
        <v/>
      </c>
      <c r="G37" s="144">
        <f>BOM!G37</f>
        <v/>
      </c>
      <c r="H37" s="144">
        <f>BOM!H37</f>
        <v/>
      </c>
      <c r="I37" s="148" t="n">
        <v>0</v>
      </c>
      <c r="J37" s="146">
        <f>BOM!J37</f>
        <v/>
      </c>
      <c r="K37" s="146">
        <f>BOM!K37</f>
        <v/>
      </c>
      <c r="L37" s="146">
        <f>BOM!L37</f>
        <v/>
      </c>
      <c r="M37" s="146">
        <f>BOM!M37</f>
        <v/>
      </c>
      <c r="N37" s="146">
        <f>BOM!N37</f>
        <v/>
      </c>
      <c r="O37" s="146">
        <f>BOM!O37</f>
        <v/>
      </c>
      <c r="P37" s="146">
        <f>BOM!P37</f>
        <v/>
      </c>
      <c r="Q37" s="46">
        <f>$F$97</f>
        <v/>
      </c>
      <c r="R37" s="46">
        <f>$F$98</f>
        <v/>
      </c>
      <c r="S37" s="48">
        <f>U37-(U37*R37)</f>
        <v/>
      </c>
      <c r="T37" s="48">
        <f>S37*I37</f>
        <v/>
      </c>
      <c r="U37" s="48">
        <f>(AN37)/(1-(BH37+Q37))</f>
        <v/>
      </c>
      <c r="V37" s="48">
        <f>U37*I37</f>
        <v/>
      </c>
      <c r="W37" s="49">
        <f>T37*$W$4</f>
        <v/>
      </c>
      <c r="X37" s="49">
        <f>T37*$X$4</f>
        <v/>
      </c>
      <c r="Y37" s="50">
        <f>M37</f>
        <v/>
      </c>
      <c r="Z37" s="9" t="n"/>
      <c r="AA37" s="9" t="n"/>
      <c r="AB37" s="9" t="n"/>
      <c r="AC37" s="51">
        <f t="array" ref="AC37">IF(I37&gt;0,VLOOKUP(Y37&amp;$P$88&amp;$P$89&amp;$P$90,Variáveis!$O$2:$S$300&amp;Variáveis!$P$2:$T$300&amp;Variáveis!$Q$2:$U$300&amp;Variáveis!$R$2:$V$300,5,FALSE),0)</f>
        <v/>
      </c>
      <c r="AD37" s="52">
        <f>T37*AC37</f>
        <v/>
      </c>
      <c r="AE37" s="53">
        <f>IF(AB37="não",((V37/(1-VLOOKUP(AA37,Variáveis!$AK$3:$AN$29,4,FALSE)))*VLOOKUP(AA37,Variáveis!$AK$3:$AN$29,4,FALSE))-AD37,0)</f>
        <v/>
      </c>
      <c r="AF37" s="53">
        <f>T37*$AF$4</f>
        <v/>
      </c>
      <c r="AG37" s="53">
        <f>IF(AB37="SIM","Cliente pode pagar DIFA na entrada", )</f>
        <v/>
      </c>
      <c r="AH37" s="54" t="n"/>
      <c r="AI37" s="53">
        <f>IF(K37="SIM",(J37*$F$102),J37)</f>
        <v/>
      </c>
      <c r="AJ37" s="53">
        <f>IF(L37="SIM",(AI37*$F$101),AI37)</f>
        <v/>
      </c>
      <c r="AK37" s="53">
        <f>AJ37-AS37</f>
        <v/>
      </c>
      <c r="AL37" s="53">
        <f>AJ37*I37</f>
        <v/>
      </c>
      <c r="AM37" s="53">
        <f>AK37*I37</f>
        <v/>
      </c>
      <c r="AN37" s="53">
        <f>AK37-AP37-AQ37</f>
        <v/>
      </c>
      <c r="AO37" s="53">
        <f>AN37*I37</f>
        <v/>
      </c>
      <c r="AP37" s="53">
        <f>$AP$4*AK37</f>
        <v/>
      </c>
      <c r="AQ37" s="53">
        <f>$AQ$4*AK37</f>
        <v/>
      </c>
      <c r="AR37" s="51">
        <f t="array" ref="AR37">VLOOKUP(M37&amp;N37&amp;O37&amp;P37,Variáveis!$A$2:$E$240&amp;Variáveis!$B$2:$F$240&amp;Variáveis!$C$2:$G$240&amp;Variáveis!$D$2:$H$240,5,FALSE)</f>
        <v/>
      </c>
      <c r="AS37" s="53">
        <f>((AJ37*(1-AR37))*AR37)</f>
        <v/>
      </c>
      <c r="AT37" s="53">
        <f>(((J37+(J37*AU37))*0.18)-(J37*AR37))</f>
        <v/>
      </c>
      <c r="AU37" s="55">
        <f>(((1+AV37)*(1-AR37))/(1-0.18)-1)</f>
        <v/>
      </c>
      <c r="AV37" s="55">
        <f>IF(BB37&gt;0,BB37,IF(BA37&gt;0,BA37,IF(AZ37&gt;0,AZ37,IF(AY37&gt;0,AY37,IF(AX37&gt;0,AX37)))))/100</f>
        <v/>
      </c>
      <c r="AW37" s="56">
        <f>VALUE(LEFT(G37,4))</f>
        <v/>
      </c>
      <c r="AX37" s="56">
        <f>VALUE(IFERROR(VLOOKUP(VALUE(LEFT(G37,4)),ST!$C$4:$E$300,3,FALSE),"0"))</f>
        <v/>
      </c>
      <c r="AY37" s="56">
        <f>VALUE(IFERROR(VLOOKUP(VALUE(LEFT(G37,5)),ST!$C$4:$E$300,3,FALSE),"0"))</f>
        <v/>
      </c>
      <c r="AZ37" s="56">
        <f>VALUE(IFERROR(VLOOKUP(VALUE(LEFT(G37,6)),ST!$C$4:$E$300,3,FALSE),"0"))</f>
        <v/>
      </c>
      <c r="BA37" s="56">
        <f>VALUE(IFERROR(VLOOKUP(VALUE(LEFT(G37,7)),ST!$C$4:$E$300,3,FALSE),"0"))</f>
        <v/>
      </c>
      <c r="BB37" s="56">
        <f>VALUE(IFERROR(VLOOKUP(G37,ST!$C$4:$E$400,3,FALSE),"0"))</f>
        <v/>
      </c>
      <c r="BC37" s="57">
        <f>IF(VLOOKUP(AW37,ST!$C$4:$F$298,4,FALSE)&lt;&gt;0,VLOOKUP(AW37,ST!$C$4:$F$298,4,FALSE),VLOOKUP(G37,ST!$C$4:$F$298,4,FALSE))</f>
        <v/>
      </c>
      <c r="BD37" s="57">
        <f>IF(O37="SC","Desconsiderar coluna ICMS ST",IF(O37="PR","Haverá ST", ))</f>
        <v/>
      </c>
      <c r="BE37" s="53">
        <f>W37</f>
        <v/>
      </c>
      <c r="BF37" s="53">
        <f>X37</f>
        <v/>
      </c>
      <c r="BG37" s="53">
        <f>AD37-AS37</f>
        <v/>
      </c>
      <c r="BH37" s="51">
        <f>$W$4+$X$4+AC37+$BJ$4+0.07</f>
        <v/>
      </c>
      <c r="BI37" s="53">
        <f>IF(BD37="Haverá ST",AJ37+AS37+AT37,AJ37+AS37)</f>
        <v/>
      </c>
      <c r="BJ37" s="53">
        <f>T37*$BJ$4</f>
        <v/>
      </c>
      <c r="BK37" s="53">
        <f>T37*$BK$4</f>
        <v/>
      </c>
      <c r="BL37" s="53">
        <f>BE37+BF37+AO37+BJ37+BK37+AD37</f>
        <v/>
      </c>
      <c r="BM37" s="53">
        <f>(T37-BL37)</f>
        <v/>
      </c>
    </row>
    <row r="38" hidden="1" ht="15.75" customHeight="1" s="218">
      <c r="A38" s="58">
        <f>A37+1</f>
        <v/>
      </c>
      <c r="B38" s="144">
        <f>BOM!B38</f>
        <v/>
      </c>
      <c r="C38" s="144">
        <f>BOM!C38</f>
        <v/>
      </c>
      <c r="D38" s="144">
        <f>BOM!D38</f>
        <v/>
      </c>
      <c r="E38" s="144">
        <f>BOM!E38</f>
        <v/>
      </c>
      <c r="F38" s="144">
        <f>BOM!F38</f>
        <v/>
      </c>
      <c r="G38" s="144">
        <f>BOM!G38</f>
        <v/>
      </c>
      <c r="H38" s="144">
        <f>BOM!H38</f>
        <v/>
      </c>
      <c r="I38" s="148" t="n">
        <v>0</v>
      </c>
      <c r="J38" s="146">
        <f>BOM!J38</f>
        <v/>
      </c>
      <c r="K38" s="146">
        <f>BOM!K38</f>
        <v/>
      </c>
      <c r="L38" s="146">
        <f>BOM!L38</f>
        <v/>
      </c>
      <c r="M38" s="146">
        <f>BOM!M38</f>
        <v/>
      </c>
      <c r="N38" s="146">
        <f>BOM!N38</f>
        <v/>
      </c>
      <c r="O38" s="146">
        <f>BOM!O38</f>
        <v/>
      </c>
      <c r="P38" s="146">
        <f>BOM!P38</f>
        <v/>
      </c>
      <c r="Q38" s="46">
        <f>$F$97</f>
        <v/>
      </c>
      <c r="R38" s="46">
        <f>$F$98</f>
        <v/>
      </c>
      <c r="S38" s="48">
        <f>U38-(U38*R38)</f>
        <v/>
      </c>
      <c r="T38" s="48">
        <f>S38*I38</f>
        <v/>
      </c>
      <c r="U38" s="48">
        <f>(AN38)/(1-(BH38+Q38))</f>
        <v/>
      </c>
      <c r="V38" s="48">
        <f>U38*I38</f>
        <v/>
      </c>
      <c r="W38" s="49">
        <f>T38*$W$4</f>
        <v/>
      </c>
      <c r="X38" s="49">
        <f>T38*$X$4</f>
        <v/>
      </c>
      <c r="Y38" s="50">
        <f>M38</f>
        <v/>
      </c>
      <c r="Z38" s="9" t="n"/>
      <c r="AA38" s="9" t="n"/>
      <c r="AB38" s="9" t="n"/>
      <c r="AC38" s="51">
        <f t="array" ref="AC38">IF(I38&gt;0,VLOOKUP(Y38&amp;$P$88&amp;$P$89&amp;$P$90,Variáveis!$O$2:$S$300&amp;Variáveis!$P$2:$T$300&amp;Variáveis!$Q$2:$U$300&amp;Variáveis!$R$2:$V$300,5,FALSE),0)</f>
        <v/>
      </c>
      <c r="AD38" s="52">
        <f>T38*AC38</f>
        <v/>
      </c>
      <c r="AE38" s="53">
        <f>IF(AB38="não",((V38/(1-VLOOKUP(AA38,Variáveis!$AK$3:$AN$29,4,FALSE)))*VLOOKUP(AA38,Variáveis!$AK$3:$AN$29,4,FALSE))-AD38,0)</f>
        <v/>
      </c>
      <c r="AF38" s="53">
        <f>T38*$AF$4</f>
        <v/>
      </c>
      <c r="AG38" s="53">
        <f>IF(AB38="SIM","Cliente pode pagar DIFA na entrada", )</f>
        <v/>
      </c>
      <c r="AH38" s="54" t="n"/>
      <c r="AI38" s="53">
        <f>IF(K38="SIM",(J38*$F$102),J38)</f>
        <v/>
      </c>
      <c r="AJ38" s="53">
        <f>IF(L38="SIM",(AI38*$F$101),AI38)</f>
        <v/>
      </c>
      <c r="AK38" s="53">
        <f>AJ38-AS38</f>
        <v/>
      </c>
      <c r="AL38" s="53">
        <f>AJ38*I38</f>
        <v/>
      </c>
      <c r="AM38" s="53">
        <f>AK38*I38</f>
        <v/>
      </c>
      <c r="AN38" s="53">
        <f>AK38-AP38-AQ38</f>
        <v/>
      </c>
      <c r="AO38" s="53">
        <f>AN38*I38</f>
        <v/>
      </c>
      <c r="AP38" s="53">
        <f>$AP$4*AK38</f>
        <v/>
      </c>
      <c r="AQ38" s="53">
        <f>$AQ$4*AK38</f>
        <v/>
      </c>
      <c r="AR38" s="51">
        <f t="array" ref="AR38">VLOOKUP(M38&amp;N38&amp;O38&amp;P38,Variáveis!$A$2:$E$240&amp;Variáveis!$B$2:$F$240&amp;Variáveis!$C$2:$G$240&amp;Variáveis!$D$2:$H$240,5,FALSE)</f>
        <v/>
      </c>
      <c r="AS38" s="53">
        <f>((AJ38*(1-AR38))*AR38)</f>
        <v/>
      </c>
      <c r="AT38" s="53">
        <f>(((J38+(J38*AU38))*0.18)-(J38*AR38))</f>
        <v/>
      </c>
      <c r="AU38" s="55">
        <f>(((1+AV38)*(1-AR38))/(1-0.18)-1)</f>
        <v/>
      </c>
      <c r="AV38" s="55">
        <f>IF(BB38&gt;0,BB38,IF(BA38&gt;0,BA38,IF(AZ38&gt;0,AZ38,IF(AY38&gt;0,AY38,IF(AX38&gt;0,AX38)))))/100</f>
        <v/>
      </c>
      <c r="AW38" s="56">
        <f>VALUE(LEFT(G38,4))</f>
        <v/>
      </c>
      <c r="AX38" s="56">
        <f>VALUE(IFERROR(VLOOKUP(VALUE(LEFT(G38,4)),ST!$C$4:$E$300,3,FALSE),"0"))</f>
        <v/>
      </c>
      <c r="AY38" s="56">
        <f>VALUE(IFERROR(VLOOKUP(VALUE(LEFT(G38,5)),ST!$C$4:$E$300,3,FALSE),"0"))</f>
        <v/>
      </c>
      <c r="AZ38" s="56">
        <f>VALUE(IFERROR(VLOOKUP(VALUE(LEFT(G38,6)),ST!$C$4:$E$300,3,FALSE),"0"))</f>
        <v/>
      </c>
      <c r="BA38" s="56">
        <f>VALUE(IFERROR(VLOOKUP(VALUE(LEFT(G38,7)),ST!$C$4:$E$300,3,FALSE),"0"))</f>
        <v/>
      </c>
      <c r="BB38" s="56">
        <f>VALUE(IFERROR(VLOOKUP(G38,ST!$C$4:$E$400,3,FALSE),"0"))</f>
        <v/>
      </c>
      <c r="BC38" s="57">
        <f>IF(VLOOKUP(AW38,ST!$C$4:$F$298,4,FALSE)&lt;&gt;0,VLOOKUP(AW38,ST!$C$4:$F$298,4,FALSE),VLOOKUP(G38,ST!$C$4:$F$298,4,FALSE))</f>
        <v/>
      </c>
      <c r="BD38" s="57">
        <f>IF(O38="SC","Desconsiderar coluna ICMS ST",IF(O38="PR","Haverá ST", ))</f>
        <v/>
      </c>
      <c r="BE38" s="53">
        <f>W38</f>
        <v/>
      </c>
      <c r="BF38" s="53">
        <f>X38</f>
        <v/>
      </c>
      <c r="BG38" s="53">
        <f>AD38-AS38</f>
        <v/>
      </c>
      <c r="BH38" s="51">
        <f>$W$4+$X$4+AC38+$BJ$4+0.07</f>
        <v/>
      </c>
      <c r="BI38" s="53">
        <f>IF(BD38="Haverá ST",AJ38+AS38+AT38,AJ38+AS38)</f>
        <v/>
      </c>
      <c r="BJ38" s="53">
        <f>T38*$BJ$4</f>
        <v/>
      </c>
      <c r="BK38" s="53">
        <f>T38*$BK$4</f>
        <v/>
      </c>
      <c r="BL38" s="53">
        <f>BE38+BF38+AO38+BJ38+BK38+AD38</f>
        <v/>
      </c>
      <c r="BM38" s="53">
        <f>(T38-BL38)</f>
        <v/>
      </c>
    </row>
    <row r="39" hidden="1" ht="15.75" customHeight="1" s="218">
      <c r="A39" s="58">
        <f>A38+1</f>
        <v/>
      </c>
      <c r="B39" s="144">
        <f>BOM!B39</f>
        <v/>
      </c>
      <c r="C39" s="144">
        <f>BOM!C39</f>
        <v/>
      </c>
      <c r="D39" s="144">
        <f>BOM!D39</f>
        <v/>
      </c>
      <c r="E39" s="144">
        <f>BOM!E39</f>
        <v/>
      </c>
      <c r="F39" s="144">
        <f>BOM!F39</f>
        <v/>
      </c>
      <c r="G39" s="144">
        <f>BOM!G39</f>
        <v/>
      </c>
      <c r="H39" s="144">
        <f>BOM!H39</f>
        <v/>
      </c>
      <c r="I39" s="144">
        <f>BOM!I39</f>
        <v/>
      </c>
      <c r="J39" s="146">
        <f>BOM!J39</f>
        <v/>
      </c>
      <c r="K39" s="146">
        <f>BOM!K39</f>
        <v/>
      </c>
      <c r="L39" s="146">
        <f>BOM!L39</f>
        <v/>
      </c>
      <c r="M39" s="146">
        <f>BOM!M39</f>
        <v/>
      </c>
      <c r="N39" s="146">
        <f>BOM!N39</f>
        <v/>
      </c>
      <c r="O39" s="146">
        <f>BOM!O39</f>
        <v/>
      </c>
      <c r="P39" s="146">
        <f>BOM!P39</f>
        <v/>
      </c>
      <c r="Q39" s="46">
        <f>$F$97</f>
        <v/>
      </c>
      <c r="R39" s="46">
        <f>$F$98</f>
        <v/>
      </c>
      <c r="S39" s="48">
        <f>U39-(U39*R39)</f>
        <v/>
      </c>
      <c r="T39" s="48">
        <f>S39*I39</f>
        <v/>
      </c>
      <c r="U39" s="48">
        <f>(AN39)/(1-(BH39+Q39))</f>
        <v/>
      </c>
      <c r="V39" s="48">
        <f>U39*I39</f>
        <v/>
      </c>
      <c r="W39" s="49">
        <f>T39*$W$4</f>
        <v/>
      </c>
      <c r="X39" s="49">
        <f>T39*$X$4</f>
        <v/>
      </c>
      <c r="Y39" s="50">
        <f>M39</f>
        <v/>
      </c>
      <c r="Z39" s="9" t="n"/>
      <c r="AA39" s="9" t="n"/>
      <c r="AB39" s="9" t="n"/>
      <c r="AC39" s="51">
        <f t="array" ref="AC39">IF(I39&gt;0,VLOOKUP(Y39&amp;$P$88&amp;$P$89&amp;$P$90,Variáveis!$O$2:$S$300&amp;Variáveis!$P$2:$T$300&amp;Variáveis!$Q$2:$U$300&amp;Variáveis!$R$2:$V$300,5,FALSE),0)</f>
        <v/>
      </c>
      <c r="AD39" s="52">
        <f>T39*AC39</f>
        <v/>
      </c>
      <c r="AE39" s="53">
        <f>IF(AB39="não",((V39/(1-VLOOKUP(AA39,Variáveis!$AK$3:$AN$29,4,FALSE)))*VLOOKUP(AA39,Variáveis!$AK$3:$AN$29,4,FALSE))-AD39,0)</f>
        <v/>
      </c>
      <c r="AF39" s="53">
        <f>T39*$AF$4</f>
        <v/>
      </c>
      <c r="AG39" s="53">
        <f>IF(AB39="SIM","Cliente pode pagar DIFA na entrada", )</f>
        <v/>
      </c>
      <c r="AH39" s="54" t="n"/>
      <c r="AI39" s="53">
        <f>IF(K39="SIM",(J39*$F$102),J39)</f>
        <v/>
      </c>
      <c r="AJ39" s="53">
        <f>IF(L39="SIM",(AI39*$F$101),AI39)</f>
        <v/>
      </c>
      <c r="AK39" s="53">
        <f>AJ39-AS39</f>
        <v/>
      </c>
      <c r="AL39" s="53">
        <f>AJ39*I39</f>
        <v/>
      </c>
      <c r="AM39" s="53">
        <f>AK39*I39</f>
        <v/>
      </c>
      <c r="AN39" s="53">
        <f>AK39-AP39-AQ39</f>
        <v/>
      </c>
      <c r="AO39" s="53">
        <f>AN39*I39</f>
        <v/>
      </c>
      <c r="AP39" s="53">
        <f>$AP$4*AK39</f>
        <v/>
      </c>
      <c r="AQ39" s="53">
        <f>$AQ$4*AK39</f>
        <v/>
      </c>
      <c r="AR39" s="51">
        <f t="array" ref="AR39">VLOOKUP(M39&amp;N39&amp;O39&amp;P39,Variáveis!$A$2:$E$240&amp;Variáveis!$B$2:$F$240&amp;Variáveis!$C$2:$G$240&amp;Variáveis!$D$2:$H$240,5,FALSE)</f>
        <v/>
      </c>
      <c r="AS39" s="53">
        <f>((AJ39*(1-AR39))*AR39)</f>
        <v/>
      </c>
      <c r="AT39" s="53">
        <f>(((J39+(J39*AU39))*0.18)-(J39*AR39))</f>
        <v/>
      </c>
      <c r="AU39" s="55">
        <f>(((1+AV39)*(1-AR39))/(1-0.18)-1)</f>
        <v/>
      </c>
      <c r="AV39" s="55">
        <f>IF(BB39&gt;0,BB39,IF(BA39&gt;0,BA39,IF(AZ39&gt;0,AZ39,IF(AY39&gt;0,AY39,IF(AX39&gt;0,AX39)))))/100</f>
        <v/>
      </c>
      <c r="AW39" s="56">
        <f>VALUE(LEFT(G39,4))</f>
        <v/>
      </c>
      <c r="AX39" s="56">
        <f>VALUE(IFERROR(VLOOKUP(VALUE(LEFT(G39,4)),ST!$C$4:$E$300,3,FALSE),"0"))</f>
        <v/>
      </c>
      <c r="AY39" s="56">
        <f>VALUE(IFERROR(VLOOKUP(VALUE(LEFT(G39,5)),ST!$C$4:$E$300,3,FALSE),"0"))</f>
        <v/>
      </c>
      <c r="AZ39" s="56">
        <f>VALUE(IFERROR(VLOOKUP(VALUE(LEFT(G39,6)),ST!$C$4:$E$300,3,FALSE),"0"))</f>
        <v/>
      </c>
      <c r="BA39" s="56">
        <f>VALUE(IFERROR(VLOOKUP(VALUE(LEFT(G39,7)),ST!$C$4:$E$300,3,FALSE),"0"))</f>
        <v/>
      </c>
      <c r="BB39" s="56">
        <f>VALUE(IFERROR(VLOOKUP(G39,ST!$C$4:$E$400,3,FALSE),"0"))</f>
        <v/>
      </c>
      <c r="BC39" s="57">
        <f>IF(VLOOKUP(AW39,ST!$C$4:$F$298,4,FALSE)&lt;&gt;0,VLOOKUP(AW39,ST!$C$4:$F$298,4,FALSE),VLOOKUP(G39,ST!$C$4:$F$298,4,FALSE))</f>
        <v/>
      </c>
      <c r="BD39" s="57">
        <f>IF(O39="SC","Desconsiderar coluna ICMS ST",IF(O39="PR","Haverá ST", ))</f>
        <v/>
      </c>
      <c r="BE39" s="53">
        <f>W39</f>
        <v/>
      </c>
      <c r="BF39" s="53">
        <f>X39</f>
        <v/>
      </c>
      <c r="BG39" s="53">
        <f>AD39-AS39</f>
        <v/>
      </c>
      <c r="BH39" s="51">
        <f>$W$4+$X$4+AC39+$BJ$4+0.07</f>
        <v/>
      </c>
      <c r="BI39" s="53">
        <f>IF(BD39="Haverá ST",AJ39+AS39+AT39,AJ39+AS39)</f>
        <v/>
      </c>
      <c r="BJ39" s="53">
        <f>T39*$BJ$4</f>
        <v/>
      </c>
      <c r="BK39" s="53">
        <f>T39*$BK$4</f>
        <v/>
      </c>
      <c r="BL39" s="53">
        <f>BE39+BF39+AO39+BJ39+BK39+AD39</f>
        <v/>
      </c>
      <c r="BM39" s="53">
        <f>(T39-BL39)</f>
        <v/>
      </c>
    </row>
    <row r="40" hidden="1" ht="15.75" customHeight="1" s="218">
      <c r="A40" s="58">
        <f>A39+1</f>
        <v/>
      </c>
      <c r="B40" s="144">
        <f>BOM!B40</f>
        <v/>
      </c>
      <c r="C40" s="144">
        <f>BOM!C40</f>
        <v/>
      </c>
      <c r="D40" s="144">
        <f>BOM!D40</f>
        <v/>
      </c>
      <c r="E40" s="144">
        <f>BOM!E40</f>
        <v/>
      </c>
      <c r="F40" s="144">
        <f>BOM!F40</f>
        <v/>
      </c>
      <c r="G40" s="144">
        <f>BOM!G40</f>
        <v/>
      </c>
      <c r="H40" s="144">
        <f>BOM!H40</f>
        <v/>
      </c>
      <c r="I40" s="144">
        <f>BOM!I40</f>
        <v/>
      </c>
      <c r="J40" s="146">
        <f>BOM!J40</f>
        <v/>
      </c>
      <c r="K40" s="146">
        <f>BOM!K40</f>
        <v/>
      </c>
      <c r="L40" s="146">
        <f>BOM!L40</f>
        <v/>
      </c>
      <c r="M40" s="146">
        <f>BOM!M40</f>
        <v/>
      </c>
      <c r="N40" s="146">
        <f>BOM!N40</f>
        <v/>
      </c>
      <c r="O40" s="146">
        <f>BOM!O40</f>
        <v/>
      </c>
      <c r="P40" s="146">
        <f>BOM!P40</f>
        <v/>
      </c>
      <c r="Q40" s="46">
        <f>$F$97</f>
        <v/>
      </c>
      <c r="R40" s="46">
        <f>$F$98</f>
        <v/>
      </c>
      <c r="S40" s="48">
        <f>U40-(U40*R40)</f>
        <v/>
      </c>
      <c r="T40" s="48">
        <f>S40*I40</f>
        <v/>
      </c>
      <c r="U40" s="48">
        <f>(AN40)/(1-(BH40+Q40))</f>
        <v/>
      </c>
      <c r="V40" s="48">
        <f>U40*I40</f>
        <v/>
      </c>
      <c r="W40" s="49">
        <f>T40*$W$4</f>
        <v/>
      </c>
      <c r="X40" s="49">
        <f>T40*$X$4</f>
        <v/>
      </c>
      <c r="Y40" s="50">
        <f>M40</f>
        <v/>
      </c>
      <c r="Z40" s="9" t="n"/>
      <c r="AA40" s="9" t="n"/>
      <c r="AB40" s="9" t="n"/>
      <c r="AC40" s="51">
        <f t="array" ref="AC40">IF(I40&gt;0,VLOOKUP(Y40&amp;$P$88&amp;$P$89&amp;$P$90,Variáveis!$O$2:$S$300&amp;Variáveis!$P$2:$T$300&amp;Variáveis!$Q$2:$U$300&amp;Variáveis!$R$2:$V$300,5,FALSE),0)</f>
        <v/>
      </c>
      <c r="AD40" s="52">
        <f>T40*AC40</f>
        <v/>
      </c>
      <c r="AE40" s="53">
        <f>IF(AB40="não",((V40/(1-VLOOKUP(AA40,Variáveis!$AK$3:$AN$29,4,FALSE)))*VLOOKUP(AA40,Variáveis!$AK$3:$AN$29,4,FALSE))-AD40,0)</f>
        <v/>
      </c>
      <c r="AF40" s="53">
        <f>T40*$AF$4</f>
        <v/>
      </c>
      <c r="AG40" s="53">
        <f>IF(AB40="SIM","Cliente pode pagar DIFA na entrada", )</f>
        <v/>
      </c>
      <c r="AH40" s="54" t="n"/>
      <c r="AI40" s="53">
        <f>IF(K40="SIM",(J40*$F$102),J40)</f>
        <v/>
      </c>
      <c r="AJ40" s="53">
        <f>IF(L40="SIM",(AI40*$F$101),AI40)</f>
        <v/>
      </c>
      <c r="AK40" s="53">
        <f>AJ40-AS40</f>
        <v/>
      </c>
      <c r="AL40" s="53">
        <f>AJ40*I40</f>
        <v/>
      </c>
      <c r="AM40" s="53">
        <f>AK40*I40</f>
        <v/>
      </c>
      <c r="AN40" s="53">
        <f>AK40-AP40-AQ40</f>
        <v/>
      </c>
      <c r="AO40" s="53">
        <f>AN40*I40</f>
        <v/>
      </c>
      <c r="AP40" s="53">
        <f>$AP$4*AK40</f>
        <v/>
      </c>
      <c r="AQ40" s="53">
        <f>$AQ$4*AK40</f>
        <v/>
      </c>
      <c r="AR40" s="51">
        <f t="array" ref="AR40">VLOOKUP(M40&amp;N40&amp;O40&amp;P40,Variáveis!$A$2:$E$240&amp;Variáveis!$B$2:$F$240&amp;Variáveis!$C$2:$G$240&amp;Variáveis!$D$2:$H$240,5,FALSE)</f>
        <v/>
      </c>
      <c r="AS40" s="53">
        <f>((AJ40*(1-AR40))*AR40)</f>
        <v/>
      </c>
      <c r="AT40" s="53">
        <f>(((J40+(J40*AU40))*0.18)-(J40*AR40))</f>
        <v/>
      </c>
      <c r="AU40" s="55">
        <f>(((1+AV40)*(1-AR40))/(1-0.18)-1)</f>
        <v/>
      </c>
      <c r="AV40" s="55">
        <f>IF(BB40&gt;0,BB40,IF(BA40&gt;0,BA40,IF(AZ40&gt;0,AZ40,IF(AY40&gt;0,AY40,IF(AX40&gt;0,AX40)))))/100</f>
        <v/>
      </c>
      <c r="AW40" s="56">
        <f>VALUE(LEFT(G40,4))</f>
        <v/>
      </c>
      <c r="AX40" s="56">
        <f>VALUE(IFERROR(VLOOKUP(VALUE(LEFT(G40,4)),ST!$C$4:$E$300,3,FALSE),"0"))</f>
        <v/>
      </c>
      <c r="AY40" s="56">
        <f>VALUE(IFERROR(VLOOKUP(VALUE(LEFT(G40,5)),ST!$C$4:$E$300,3,FALSE),"0"))</f>
        <v/>
      </c>
      <c r="AZ40" s="56">
        <f>VALUE(IFERROR(VLOOKUP(VALUE(LEFT(G40,6)),ST!$C$4:$E$300,3,FALSE),"0"))</f>
        <v/>
      </c>
      <c r="BA40" s="56">
        <f>VALUE(IFERROR(VLOOKUP(VALUE(LEFT(G40,7)),ST!$C$4:$E$300,3,FALSE),"0"))</f>
        <v/>
      </c>
      <c r="BB40" s="56">
        <f>VALUE(IFERROR(VLOOKUP(G40,ST!$C$4:$E$400,3,FALSE),"0"))</f>
        <v/>
      </c>
      <c r="BC40" s="57">
        <f>IF(VLOOKUP(AW40,ST!$C$4:$F$298,4,FALSE)&lt;&gt;0,VLOOKUP(AW40,ST!$C$4:$F$298,4,FALSE),VLOOKUP(G40,ST!$C$4:$F$298,4,FALSE))</f>
        <v/>
      </c>
      <c r="BD40" s="57">
        <f>IF(O40="SC","Desconsiderar coluna ICMS ST",IF(O40="PR","Haverá ST", ))</f>
        <v/>
      </c>
      <c r="BE40" s="53">
        <f>W40</f>
        <v/>
      </c>
      <c r="BF40" s="53">
        <f>X40</f>
        <v/>
      </c>
      <c r="BG40" s="53">
        <f>AD40-AS40</f>
        <v/>
      </c>
      <c r="BH40" s="51">
        <f>$W$4+$X$4+AC40+$BJ$4+0.07</f>
        <v/>
      </c>
      <c r="BI40" s="53">
        <f>IF(BD40="Haverá ST",AJ40+AS40+AT40,AJ40+AS40)</f>
        <v/>
      </c>
      <c r="BJ40" s="53">
        <f>T40*$BJ$4</f>
        <v/>
      </c>
      <c r="BK40" s="53">
        <f>T40*$BK$4</f>
        <v/>
      </c>
      <c r="BL40" s="53">
        <f>BE40+BF40+AO40+BJ40+BK40+AD40</f>
        <v/>
      </c>
      <c r="BM40" s="53">
        <f>(T40-BL40)</f>
        <v/>
      </c>
    </row>
    <row r="41" hidden="1" ht="15.75" customHeight="1" s="218">
      <c r="A41" s="58">
        <f>A40+1</f>
        <v/>
      </c>
      <c r="B41" s="144">
        <f>BOM!B41</f>
        <v/>
      </c>
      <c r="C41" s="144">
        <f>BOM!C41</f>
        <v/>
      </c>
      <c r="D41" s="144">
        <f>BOM!D41</f>
        <v/>
      </c>
      <c r="E41" s="144">
        <f>BOM!E41</f>
        <v/>
      </c>
      <c r="F41" s="144" t="n"/>
      <c r="G41" s="144" t="n"/>
      <c r="H41" s="144" t="n"/>
      <c r="I41" s="144" t="n">
        <v>0</v>
      </c>
      <c r="J41" s="144" t="n"/>
      <c r="K41" s="144" t="n"/>
      <c r="L41" s="144" t="n"/>
      <c r="M41" s="144" t="n"/>
      <c r="N41" s="144" t="n"/>
      <c r="O41" s="144" t="n"/>
      <c r="P41" s="144" t="n"/>
      <c r="Q41" s="46">
        <f>$F$97</f>
        <v/>
      </c>
      <c r="R41" s="46">
        <f>$F$98</f>
        <v/>
      </c>
      <c r="S41" s="48">
        <f>U41-(U41*R41)</f>
        <v/>
      </c>
      <c r="T41" s="48">
        <f>S41*I41</f>
        <v/>
      </c>
      <c r="U41" s="48">
        <f>(AN41)/(1-(BH41+Q41))</f>
        <v/>
      </c>
      <c r="V41" s="48">
        <f>U41*I41</f>
        <v/>
      </c>
      <c r="W41" s="49">
        <f>T41*$W$4</f>
        <v/>
      </c>
      <c r="X41" s="49">
        <f>T41*$X$4</f>
        <v/>
      </c>
      <c r="Y41" s="50">
        <f>M41</f>
        <v/>
      </c>
      <c r="Z41" s="9" t="n"/>
      <c r="AA41" s="9" t="n"/>
      <c r="AB41" s="9" t="n"/>
      <c r="AC41" s="51">
        <f t="array" ref="AC41">IF(I41&gt;0,VLOOKUP(Y41&amp;$P$88&amp;$P$89&amp;$P$90,Variáveis!$O$2:$S$300&amp;Variáveis!$P$2:$T$300&amp;Variáveis!$Q$2:$U$300&amp;Variáveis!$R$2:$V$300,5,FALSE),0)</f>
        <v/>
      </c>
      <c r="AD41" s="52">
        <f>T41*AC41</f>
        <v/>
      </c>
      <c r="AE41" s="53">
        <f>IF(AB41="não",((V41/(1-VLOOKUP(AA41,Variáveis!$AK$3:$AN$29,4,FALSE)))*VLOOKUP(AA41,Variáveis!$AK$3:$AN$29,4,FALSE))-AD41,0)</f>
        <v/>
      </c>
      <c r="AF41" s="53">
        <f>T41*$AF$4</f>
        <v/>
      </c>
      <c r="AG41" s="53">
        <f>IF(AB41="SIM","Cliente pode pagar DIFA na entrada", )</f>
        <v/>
      </c>
      <c r="AH41" s="54" t="n"/>
      <c r="AI41" s="53">
        <f>IF(K41="SIM",(J41*$F$102),J41)</f>
        <v/>
      </c>
      <c r="AJ41" s="53">
        <f>IF(L41="SIM",(AI41*$F$101),AI41)</f>
        <v/>
      </c>
      <c r="AK41" s="53">
        <f>AJ41-AS41</f>
        <v/>
      </c>
      <c r="AL41" s="53">
        <f>AJ41*I41</f>
        <v/>
      </c>
      <c r="AM41" s="53">
        <f>AK41*I41</f>
        <v/>
      </c>
      <c r="AN41" s="53">
        <f>AK41-AP41-AQ41</f>
        <v/>
      </c>
      <c r="AO41" s="53">
        <f>AN41*I41</f>
        <v/>
      </c>
      <c r="AP41" s="53">
        <f>$AP$4*AK41</f>
        <v/>
      </c>
      <c r="AQ41" s="53">
        <f>$AQ$4*AK41</f>
        <v/>
      </c>
      <c r="AR41" s="51">
        <f t="array" ref="AR41">VLOOKUP(M41&amp;N41&amp;O41&amp;P41,Variáveis!$A$2:$E$240&amp;Variáveis!$B$2:$F$240&amp;Variáveis!$C$2:$G$240&amp;Variáveis!$D$2:$H$240,5,FALSE)</f>
        <v/>
      </c>
      <c r="AS41" s="53">
        <f>((AJ41*(1-AR41))*AR41)</f>
        <v/>
      </c>
      <c r="AT41" s="53">
        <f>(((J41+(J41*AU41))*0.18)-(J41*AR41))</f>
        <v/>
      </c>
      <c r="AU41" s="55">
        <f>(((1+AV41)*(1-AR41))/(1-0.18)-1)</f>
        <v/>
      </c>
      <c r="AV41" s="55">
        <f>IF(BB41&gt;0,BB41,IF(BA41&gt;0,BA41,IF(AZ41&gt;0,AZ41,IF(AY41&gt;0,AY41,IF(AX41&gt;0,AX41)))))/100</f>
        <v/>
      </c>
      <c r="AW41" s="56">
        <f>VALUE(LEFT(G41,4))</f>
        <v/>
      </c>
      <c r="AX41" s="56">
        <f>VALUE(IFERROR(VLOOKUP(VALUE(LEFT(G41,4)),ST!$C$4:$E$300,3,FALSE),"0"))</f>
        <v/>
      </c>
      <c r="AY41" s="56">
        <f>VALUE(IFERROR(VLOOKUP(VALUE(LEFT(G41,5)),ST!$C$4:$E$300,3,FALSE),"0"))</f>
        <v/>
      </c>
      <c r="AZ41" s="56">
        <f>VALUE(IFERROR(VLOOKUP(VALUE(LEFT(G41,6)),ST!$C$4:$E$300,3,FALSE),"0"))</f>
        <v/>
      </c>
      <c r="BA41" s="56">
        <f>VALUE(IFERROR(VLOOKUP(VALUE(LEFT(G41,7)),ST!$C$4:$E$300,3,FALSE),"0"))</f>
        <v/>
      </c>
      <c r="BB41" s="56">
        <f>VALUE(IFERROR(VLOOKUP(G41,ST!$C$4:$E$400,3,FALSE),"0"))</f>
        <v/>
      </c>
      <c r="BC41" s="57">
        <f>IF(VLOOKUP(AW41,ST!$C$4:$F$298,4,FALSE)&lt;&gt;0,VLOOKUP(AW41,ST!$C$4:$F$298,4,FALSE),VLOOKUP(G41,ST!$C$4:$F$298,4,FALSE))</f>
        <v/>
      </c>
      <c r="BD41" s="57">
        <f>IF(O41="SC","Desconsiderar coluna ICMS ST",IF(O41="PR","Haverá ST", ))</f>
        <v/>
      </c>
      <c r="BE41" s="53">
        <f>W41</f>
        <v/>
      </c>
      <c r="BF41" s="53">
        <f>X41</f>
        <v/>
      </c>
      <c r="BG41" s="53">
        <f>AD41-AS41</f>
        <v/>
      </c>
      <c r="BH41" s="51">
        <f>$W$4+$X$4+AC41+$BJ$4+0.07</f>
        <v/>
      </c>
      <c r="BI41" s="53">
        <f>IF(BD41="Haverá ST",AJ41+AS41+AT41,AJ41+AS41)</f>
        <v/>
      </c>
      <c r="BJ41" s="53">
        <f>T41*$BJ$4</f>
        <v/>
      </c>
      <c r="BK41" s="53">
        <f>T41*$BK$4</f>
        <v/>
      </c>
      <c r="BL41" s="53">
        <f>BE41+BF41+AO41+BJ41+BK41+AD41</f>
        <v/>
      </c>
      <c r="BM41" s="53">
        <f>(T41-BL41)</f>
        <v/>
      </c>
    </row>
    <row r="42" hidden="1" ht="15.75" customHeight="1" s="218">
      <c r="A42" s="58">
        <f>A41+1</f>
        <v/>
      </c>
      <c r="B42" s="144">
        <f>BOM!B42</f>
        <v/>
      </c>
      <c r="C42" s="144">
        <f>BOM!C42</f>
        <v/>
      </c>
      <c r="D42" s="144">
        <f>BOM!D42</f>
        <v/>
      </c>
      <c r="E42" s="144">
        <f>BOM!E42</f>
        <v/>
      </c>
      <c r="F42" s="144">
        <f>BOM!F42</f>
        <v/>
      </c>
      <c r="G42" s="144">
        <f>BOM!G42</f>
        <v/>
      </c>
      <c r="H42" s="144">
        <f>BOM!H42</f>
        <v/>
      </c>
      <c r="I42" s="144">
        <f>BOM!I42</f>
        <v/>
      </c>
      <c r="J42" s="146">
        <f>BOM!J42</f>
        <v/>
      </c>
      <c r="K42" s="146">
        <f>BOM!K42</f>
        <v/>
      </c>
      <c r="L42" s="146">
        <f>BOM!L42</f>
        <v/>
      </c>
      <c r="M42" s="146">
        <f>BOM!M42</f>
        <v/>
      </c>
      <c r="N42" s="146">
        <f>BOM!N42</f>
        <v/>
      </c>
      <c r="O42" s="146">
        <f>BOM!O42</f>
        <v/>
      </c>
      <c r="P42" s="146">
        <f>BOM!P42</f>
        <v/>
      </c>
      <c r="Q42" s="46">
        <f>$F$97</f>
        <v/>
      </c>
      <c r="R42" s="46">
        <f>$F$98</f>
        <v/>
      </c>
      <c r="S42" s="48">
        <f>U42-(U42*R42)</f>
        <v/>
      </c>
      <c r="T42" s="48">
        <f>S42*I42</f>
        <v/>
      </c>
      <c r="U42" s="48">
        <f>(AN42)/(1-(BH42+Q42))</f>
        <v/>
      </c>
      <c r="V42" s="48">
        <f>U42*I42</f>
        <v/>
      </c>
      <c r="W42" s="49">
        <f>T42*$W$4</f>
        <v/>
      </c>
      <c r="X42" s="49">
        <f>T42*$X$4</f>
        <v/>
      </c>
      <c r="Y42" s="50">
        <f>M42</f>
        <v/>
      </c>
      <c r="Z42" s="9" t="n"/>
      <c r="AA42" s="9" t="n"/>
      <c r="AB42" s="9" t="n"/>
      <c r="AC42" s="51">
        <f t="array" ref="AC42">IF(I42&gt;0,VLOOKUP(Y42&amp;$P$88&amp;$P$89&amp;$P$90,Variáveis!$O$2:$S$300&amp;Variáveis!$P$2:$T$300&amp;Variáveis!$Q$2:$U$300&amp;Variáveis!$R$2:$V$300,5,FALSE),0)</f>
        <v/>
      </c>
      <c r="AD42" s="52">
        <f>T42*AC42</f>
        <v/>
      </c>
      <c r="AE42" s="53">
        <f>IF(AB42="não",((V42/(1-VLOOKUP(AA42,Variáveis!$AK$3:$AN$29,4,FALSE)))*VLOOKUP(AA42,Variáveis!$AK$3:$AN$29,4,FALSE))-AD42,0)</f>
        <v/>
      </c>
      <c r="AF42" s="53">
        <f>T42*$AF$4</f>
        <v/>
      </c>
      <c r="AG42" s="53">
        <f>IF(AB42="SIM","Cliente pode pagar DIFA na entrada", )</f>
        <v/>
      </c>
      <c r="AH42" s="54" t="n"/>
      <c r="AI42" s="53">
        <f>IF(K42="SIM",(J42*$F$102),J42)</f>
        <v/>
      </c>
      <c r="AJ42" s="53">
        <f>IF(L42="SIM",(AI42*$F$101),AI42)</f>
        <v/>
      </c>
      <c r="AK42" s="53">
        <f>AJ42-AS42</f>
        <v/>
      </c>
      <c r="AL42" s="53">
        <f>AJ42*I42</f>
        <v/>
      </c>
      <c r="AM42" s="53">
        <f>AK42*I42</f>
        <v/>
      </c>
      <c r="AN42" s="53">
        <f>AK42-AP42-AQ42</f>
        <v/>
      </c>
      <c r="AO42" s="53">
        <f>AN42*I42</f>
        <v/>
      </c>
      <c r="AP42" s="53">
        <f>$AP$4*AK42</f>
        <v/>
      </c>
      <c r="AQ42" s="53">
        <f>$AQ$4*AK42</f>
        <v/>
      </c>
      <c r="AR42" s="51">
        <f t="array" ref="AR42">VLOOKUP(M42&amp;N42&amp;O42&amp;P42,Variáveis!$A$2:$E$240&amp;Variáveis!$B$2:$F$240&amp;Variáveis!$C$2:$G$240&amp;Variáveis!$D$2:$H$240,5,FALSE)</f>
        <v/>
      </c>
      <c r="AS42" s="53">
        <f>((AJ42*(1-AR42))*AR42)</f>
        <v/>
      </c>
      <c r="AT42" s="53">
        <f>(((J42+(J42*AU42))*0.18)-(J42*AR42))</f>
        <v/>
      </c>
      <c r="AU42" s="55">
        <f>(((1+AV42)*(1-AR42))/(1-0.18)-1)</f>
        <v/>
      </c>
      <c r="AV42" s="55">
        <f>IF(BB42&gt;0,BB42,IF(BA42&gt;0,BA42,IF(AZ42&gt;0,AZ42,IF(AY42&gt;0,AY42,IF(AX42&gt;0,AX42)))))/100</f>
        <v/>
      </c>
      <c r="AW42" s="56">
        <f>VALUE(LEFT(G42,4))</f>
        <v/>
      </c>
      <c r="AX42" s="56">
        <f>VALUE(IFERROR(VLOOKUP(VALUE(LEFT(G42,4)),ST!$C$4:$E$300,3,FALSE),"0"))</f>
        <v/>
      </c>
      <c r="AY42" s="56">
        <f>VALUE(IFERROR(VLOOKUP(VALUE(LEFT(G42,5)),ST!$C$4:$E$300,3,FALSE),"0"))</f>
        <v/>
      </c>
      <c r="AZ42" s="56">
        <f>VALUE(IFERROR(VLOOKUP(VALUE(LEFT(G42,6)),ST!$C$4:$E$300,3,FALSE),"0"))</f>
        <v/>
      </c>
      <c r="BA42" s="56">
        <f>VALUE(IFERROR(VLOOKUP(VALUE(LEFT(G42,7)),ST!$C$4:$E$300,3,FALSE),"0"))</f>
        <v/>
      </c>
      <c r="BB42" s="56">
        <f>VALUE(IFERROR(VLOOKUP(G42,ST!$C$4:$E$400,3,FALSE),"0"))</f>
        <v/>
      </c>
      <c r="BC42" s="57">
        <f>IF(VLOOKUP(AW42,ST!$C$4:$F$298,4,FALSE)&lt;&gt;0,VLOOKUP(AW42,ST!$C$4:$F$298,4,FALSE),VLOOKUP(G42,ST!$C$4:$F$298,4,FALSE))</f>
        <v/>
      </c>
      <c r="BD42" s="57">
        <f>IF(O42="SC","Desconsiderar coluna ICMS ST",IF(O42="PR","Haverá ST", ))</f>
        <v/>
      </c>
      <c r="BE42" s="53">
        <f>W42</f>
        <v/>
      </c>
      <c r="BF42" s="53">
        <f>X42</f>
        <v/>
      </c>
      <c r="BG42" s="53">
        <f>AD42-AS42</f>
        <v/>
      </c>
      <c r="BH42" s="51">
        <f>$W$4+$X$4+AC42+$BJ$4+0.07</f>
        <v/>
      </c>
      <c r="BI42" s="53">
        <f>IF(BD42="Haverá ST",AJ42+AS42+AT42,AJ42+AS42)</f>
        <v/>
      </c>
      <c r="BJ42" s="53">
        <f>T42*$BJ$4</f>
        <v/>
      </c>
      <c r="BK42" s="53">
        <f>T42*$BK$4</f>
        <v/>
      </c>
      <c r="BL42" s="53">
        <f>BE42+BF42+AO42+BJ42+BK42+AD42</f>
        <v/>
      </c>
      <c r="BM42" s="53">
        <f>(T42-BL42)</f>
        <v/>
      </c>
    </row>
    <row r="43" hidden="1" ht="15.75" customHeight="1" s="218">
      <c r="A43" s="58">
        <f>A42+1</f>
        <v/>
      </c>
      <c r="B43" s="144">
        <f>BOM!B43</f>
        <v/>
      </c>
      <c r="C43" s="144">
        <f>BOM!C43</f>
        <v/>
      </c>
      <c r="D43" s="144">
        <f>BOM!D43</f>
        <v/>
      </c>
      <c r="E43" s="144">
        <f>BOM!E43</f>
        <v/>
      </c>
      <c r="F43" s="144">
        <f>BOM!F43</f>
        <v/>
      </c>
      <c r="G43" s="144">
        <f>BOM!G43</f>
        <v/>
      </c>
      <c r="H43" s="144">
        <f>BOM!H43</f>
        <v/>
      </c>
      <c r="I43" s="144">
        <f>BOM!I43</f>
        <v/>
      </c>
      <c r="J43" s="146">
        <f>BOM!J43</f>
        <v/>
      </c>
      <c r="K43" s="146">
        <f>BOM!K43</f>
        <v/>
      </c>
      <c r="L43" s="146">
        <f>BOM!L43</f>
        <v/>
      </c>
      <c r="M43" s="146">
        <f>BOM!M43</f>
        <v/>
      </c>
      <c r="N43" s="146">
        <f>BOM!N43</f>
        <v/>
      </c>
      <c r="O43" s="146">
        <f>BOM!O43</f>
        <v/>
      </c>
      <c r="P43" s="146">
        <f>BOM!P43</f>
        <v/>
      </c>
      <c r="Q43" s="46">
        <f>$F$97</f>
        <v/>
      </c>
      <c r="R43" s="46">
        <f>$F$98</f>
        <v/>
      </c>
      <c r="S43" s="48">
        <f>U43-(U43*R43)</f>
        <v/>
      </c>
      <c r="T43" s="48">
        <f>S43*I43</f>
        <v/>
      </c>
      <c r="U43" s="48">
        <f>(AN43)/(1-(BH43+Q43))</f>
        <v/>
      </c>
      <c r="V43" s="48">
        <f>U43*I43</f>
        <v/>
      </c>
      <c r="W43" s="49">
        <f>T43*$W$4</f>
        <v/>
      </c>
      <c r="X43" s="49">
        <f>T43*$X$4</f>
        <v/>
      </c>
      <c r="Y43" s="50">
        <f>M43</f>
        <v/>
      </c>
      <c r="Z43" s="9" t="n"/>
      <c r="AA43" s="9" t="n"/>
      <c r="AB43" s="9" t="n"/>
      <c r="AC43" s="51">
        <f t="array" ref="AC43">IF(I43&gt;0,VLOOKUP(Y43&amp;$P$88&amp;$P$89&amp;$P$90,Variáveis!$O$2:$S$300&amp;Variáveis!$P$2:$T$300&amp;Variáveis!$Q$2:$U$300&amp;Variáveis!$R$2:$V$300,5,FALSE),0)</f>
        <v/>
      </c>
      <c r="AD43" s="52">
        <f>T43*AC43</f>
        <v/>
      </c>
      <c r="AE43" s="53">
        <f>IF(AB43="não",((V43/(1-VLOOKUP(AA43,Variáveis!$AK$3:$AN$29,4,FALSE)))*VLOOKUP(AA43,Variáveis!$AK$3:$AN$29,4,FALSE))-AD43,0)</f>
        <v/>
      </c>
      <c r="AF43" s="53">
        <f>T43*$AF$4</f>
        <v/>
      </c>
      <c r="AG43" s="53">
        <f>IF(AB43="SIM","Cliente pode pagar DIFA na entrada", )</f>
        <v/>
      </c>
      <c r="AH43" s="54" t="n"/>
      <c r="AI43" s="53">
        <f>IF(K43="SIM",(J43*$F$102),J43)</f>
        <v/>
      </c>
      <c r="AJ43" s="53">
        <f>IF(L43="SIM",(AI43*$F$101),AI43)</f>
        <v/>
      </c>
      <c r="AK43" s="53">
        <f>AJ43-AS43</f>
        <v/>
      </c>
      <c r="AL43" s="53">
        <f>AJ43*I43</f>
        <v/>
      </c>
      <c r="AM43" s="53">
        <f>AK43*I43</f>
        <v/>
      </c>
      <c r="AN43" s="53">
        <f>AK43-AP43-AQ43</f>
        <v/>
      </c>
      <c r="AO43" s="53">
        <f>AN43*I43</f>
        <v/>
      </c>
      <c r="AP43" s="53">
        <f>$AP$4*AK43</f>
        <v/>
      </c>
      <c r="AQ43" s="53">
        <f>$AQ$4*AK43</f>
        <v/>
      </c>
      <c r="AR43" s="51">
        <f t="array" ref="AR43">VLOOKUP(M43&amp;N43&amp;O43&amp;P43,Variáveis!$A$2:$E$240&amp;Variáveis!$B$2:$F$240&amp;Variáveis!$C$2:$G$240&amp;Variáveis!$D$2:$H$240,5,FALSE)</f>
        <v/>
      </c>
      <c r="AS43" s="53">
        <f>((AJ43*(1-AR43))*AR43)</f>
        <v/>
      </c>
      <c r="AT43" s="53">
        <f>(((J43+(J43*AU43))*0.18)-(J43*AR43))</f>
        <v/>
      </c>
      <c r="AU43" s="55">
        <f>(((1+AV43)*(1-AR43))/(1-0.18)-1)</f>
        <v/>
      </c>
      <c r="AV43" s="55">
        <f>IF(BB43&gt;0,BB43,IF(BA43&gt;0,BA43,IF(AZ43&gt;0,AZ43,IF(AY43&gt;0,AY43,IF(AX43&gt;0,AX43)))))/100</f>
        <v/>
      </c>
      <c r="AW43" s="56">
        <f>VALUE(LEFT(G43,4))</f>
        <v/>
      </c>
      <c r="AX43" s="56">
        <f>VALUE(IFERROR(VLOOKUP(VALUE(LEFT(G43,4)),ST!$C$4:$E$300,3,FALSE),"0"))</f>
        <v/>
      </c>
      <c r="AY43" s="56">
        <f>VALUE(IFERROR(VLOOKUP(VALUE(LEFT(G43,5)),ST!$C$4:$E$300,3,FALSE),"0"))</f>
        <v/>
      </c>
      <c r="AZ43" s="56">
        <f>VALUE(IFERROR(VLOOKUP(VALUE(LEFT(G43,6)),ST!$C$4:$E$300,3,FALSE),"0"))</f>
        <v/>
      </c>
      <c r="BA43" s="56">
        <f>VALUE(IFERROR(VLOOKUP(VALUE(LEFT(G43,7)),ST!$C$4:$E$300,3,FALSE),"0"))</f>
        <v/>
      </c>
      <c r="BB43" s="56">
        <f>VALUE(IFERROR(VLOOKUP(G43,ST!$C$4:$E$400,3,FALSE),"0"))</f>
        <v/>
      </c>
      <c r="BC43" s="57">
        <f>IF(VLOOKUP(AW43,ST!$C$4:$F$298,4,FALSE)&lt;&gt;0,VLOOKUP(AW43,ST!$C$4:$F$298,4,FALSE),VLOOKUP(G43,ST!$C$4:$F$298,4,FALSE))</f>
        <v/>
      </c>
      <c r="BD43" s="57">
        <f>IF(O43="SC","Desconsiderar coluna ICMS ST",IF(O43="PR","Haverá ST", ))</f>
        <v/>
      </c>
      <c r="BE43" s="53">
        <f>W43</f>
        <v/>
      </c>
      <c r="BF43" s="53">
        <f>X43</f>
        <v/>
      </c>
      <c r="BG43" s="53">
        <f>AD43-AS43</f>
        <v/>
      </c>
      <c r="BH43" s="51">
        <f>$W$4+$X$4+AC43+$BJ$4+0.07</f>
        <v/>
      </c>
      <c r="BI43" s="53">
        <f>IF(BD43="Haverá ST",AJ43+AS43+AT43,AJ43+AS43)</f>
        <v/>
      </c>
      <c r="BJ43" s="53">
        <f>T43*$BJ$4</f>
        <v/>
      </c>
      <c r="BK43" s="53">
        <f>T43*$BK$4</f>
        <v/>
      </c>
      <c r="BL43" s="53">
        <f>BE43+BF43+AO43+BJ43+BK43+AD43</f>
        <v/>
      </c>
      <c r="BM43" s="53">
        <f>(T43-BL43)</f>
        <v/>
      </c>
    </row>
    <row r="44" hidden="1" ht="15.75" customHeight="1" s="218">
      <c r="A44" s="58">
        <f>A43+1</f>
        <v/>
      </c>
      <c r="B44" s="144">
        <f>BOM!B44</f>
        <v/>
      </c>
      <c r="C44" s="144">
        <f>BOM!C44</f>
        <v/>
      </c>
      <c r="D44" s="144">
        <f>BOM!D44</f>
        <v/>
      </c>
      <c r="E44" s="144">
        <f>BOM!E44</f>
        <v/>
      </c>
      <c r="F44" s="144">
        <f>BOM!F44</f>
        <v/>
      </c>
      <c r="G44" s="144">
        <f>BOM!G44</f>
        <v/>
      </c>
      <c r="H44" s="144">
        <f>BOM!H44</f>
        <v/>
      </c>
      <c r="I44" s="144">
        <f>BOM!I44</f>
        <v/>
      </c>
      <c r="J44" s="146">
        <f>BOM!J44</f>
        <v/>
      </c>
      <c r="K44" s="146">
        <f>BOM!K44</f>
        <v/>
      </c>
      <c r="L44" s="146">
        <f>BOM!L44</f>
        <v/>
      </c>
      <c r="M44" s="146">
        <f>BOM!M44</f>
        <v/>
      </c>
      <c r="N44" s="146">
        <f>BOM!N44</f>
        <v/>
      </c>
      <c r="O44" s="146">
        <f>BOM!O44</f>
        <v/>
      </c>
      <c r="P44" s="146">
        <f>BOM!P44</f>
        <v/>
      </c>
      <c r="Q44" s="46">
        <f>$F$97</f>
        <v/>
      </c>
      <c r="R44" s="46">
        <f>$F$98</f>
        <v/>
      </c>
      <c r="S44" s="48">
        <f>U44-(U44*R44)</f>
        <v/>
      </c>
      <c r="T44" s="48">
        <f>S44*I44</f>
        <v/>
      </c>
      <c r="U44" s="48">
        <f>(AN44)/(1-(BH44+Q44))</f>
        <v/>
      </c>
      <c r="V44" s="48">
        <f>U44*I44</f>
        <v/>
      </c>
      <c r="W44" s="49">
        <f>T44*$W$4</f>
        <v/>
      </c>
      <c r="X44" s="49">
        <f>T44*$X$4</f>
        <v/>
      </c>
      <c r="Y44" s="50">
        <f>M44</f>
        <v/>
      </c>
      <c r="Z44" s="9" t="n"/>
      <c r="AA44" s="9" t="n"/>
      <c r="AB44" s="9" t="n"/>
      <c r="AC44" s="51">
        <f t="array" ref="AC44">IF(I44&gt;0,VLOOKUP(Y44&amp;$P$88&amp;$P$89&amp;$P$90,Variáveis!$O$2:$S$300&amp;Variáveis!$P$2:$T$300&amp;Variáveis!$Q$2:$U$300&amp;Variáveis!$R$2:$V$300,5,FALSE),0)</f>
        <v/>
      </c>
      <c r="AD44" s="52">
        <f>T44*AC44</f>
        <v/>
      </c>
      <c r="AE44" s="53">
        <f>IF(AB44="não",((V44/(1-VLOOKUP(AA44,Variáveis!$AK$3:$AN$29,4,FALSE)))*VLOOKUP(AA44,Variáveis!$AK$3:$AN$29,4,FALSE))-AD44,0)</f>
        <v/>
      </c>
      <c r="AF44" s="53">
        <f>T44*$AF$4</f>
        <v/>
      </c>
      <c r="AG44" s="53">
        <f>IF(AB44="SIM","Cliente pode pagar DIFA na entrada", )</f>
        <v/>
      </c>
      <c r="AH44" s="54" t="n"/>
      <c r="AI44" s="53">
        <f>IF(K44="SIM",(J44*$F$102),J44)</f>
        <v/>
      </c>
      <c r="AJ44" s="53">
        <f>IF(L44="SIM",(AI44*$F$101),AI44)</f>
        <v/>
      </c>
      <c r="AK44" s="53">
        <f>AJ44-AS44</f>
        <v/>
      </c>
      <c r="AL44" s="53">
        <f>AJ44*I44</f>
        <v/>
      </c>
      <c r="AM44" s="53">
        <f>AK44*I44</f>
        <v/>
      </c>
      <c r="AN44" s="53">
        <f>AK44-AP44-AQ44</f>
        <v/>
      </c>
      <c r="AO44" s="53">
        <f>AN44*I44</f>
        <v/>
      </c>
      <c r="AP44" s="53">
        <f>$AP$4*AK44</f>
        <v/>
      </c>
      <c r="AQ44" s="53">
        <f>$AQ$4*AK44</f>
        <v/>
      </c>
      <c r="AR44" s="51">
        <f t="array" ref="AR44">VLOOKUP(M44&amp;N44&amp;O44&amp;P44,Variáveis!$A$2:$E$240&amp;Variáveis!$B$2:$F$240&amp;Variáveis!$C$2:$G$240&amp;Variáveis!$D$2:$H$240,5,FALSE)</f>
        <v/>
      </c>
      <c r="AS44" s="53">
        <f>((AJ44*(1-AR44))*AR44)</f>
        <v/>
      </c>
      <c r="AT44" s="53">
        <f>(((J44+(J44*AU44))*0.18)-(J44*AR44))</f>
        <v/>
      </c>
      <c r="AU44" s="55">
        <f>(((1+AV44)*(1-AR44))/(1-0.18)-1)</f>
        <v/>
      </c>
      <c r="AV44" s="55">
        <f>IF(BB44&gt;0,BB44,IF(BA44&gt;0,BA44,IF(AZ44&gt;0,AZ44,IF(AY44&gt;0,AY44,IF(AX44&gt;0,AX44)))))/100</f>
        <v/>
      </c>
      <c r="AW44" s="56">
        <f>VALUE(LEFT(G44,4))</f>
        <v/>
      </c>
      <c r="AX44" s="56">
        <f>VALUE(IFERROR(VLOOKUP(VALUE(LEFT(G44,4)),ST!$C$4:$E$300,3,FALSE),"0"))</f>
        <v/>
      </c>
      <c r="AY44" s="56">
        <f>VALUE(IFERROR(VLOOKUP(VALUE(LEFT(G44,5)),ST!$C$4:$E$300,3,FALSE),"0"))</f>
        <v/>
      </c>
      <c r="AZ44" s="56">
        <f>VALUE(IFERROR(VLOOKUP(VALUE(LEFT(G44,6)),ST!$C$4:$E$300,3,FALSE),"0"))</f>
        <v/>
      </c>
      <c r="BA44" s="56">
        <f>VALUE(IFERROR(VLOOKUP(VALUE(LEFT(G44,7)),ST!$C$4:$E$300,3,FALSE),"0"))</f>
        <v/>
      </c>
      <c r="BB44" s="56">
        <f>VALUE(IFERROR(VLOOKUP(G44,ST!$C$4:$E$400,3,FALSE),"0"))</f>
        <v/>
      </c>
      <c r="BC44" s="57">
        <f>IF(VLOOKUP(AW44,ST!$C$4:$F$298,4,FALSE)&lt;&gt;0,VLOOKUP(AW44,ST!$C$4:$F$298,4,FALSE),VLOOKUP(G44,ST!$C$4:$F$298,4,FALSE))</f>
        <v/>
      </c>
      <c r="BD44" s="57">
        <f>IF(O44="SC","Desconsiderar coluna ICMS ST",IF(O44="PR","Haverá ST", ))</f>
        <v/>
      </c>
      <c r="BE44" s="53">
        <f>W44</f>
        <v/>
      </c>
      <c r="BF44" s="53">
        <f>X44</f>
        <v/>
      </c>
      <c r="BG44" s="53">
        <f>AD44-AS44</f>
        <v/>
      </c>
      <c r="BH44" s="51">
        <f>$W$4+$X$4+AC44+$BJ$4+0.07</f>
        <v/>
      </c>
      <c r="BI44" s="53">
        <f>IF(BD44="Haverá ST",AJ44+AS44+AT44,AJ44+AS44)</f>
        <v/>
      </c>
      <c r="BJ44" s="53">
        <f>T44*$BJ$4</f>
        <v/>
      </c>
      <c r="BK44" s="53">
        <f>T44*$BK$4</f>
        <v/>
      </c>
      <c r="BL44" s="53">
        <f>BE44+BF44+AO44+BJ44+BK44+AD44</f>
        <v/>
      </c>
      <c r="BM44" s="53">
        <f>(T44-BL44)</f>
        <v/>
      </c>
    </row>
    <row r="45" hidden="1" ht="15.75" customHeight="1" s="218">
      <c r="A45" s="58">
        <f>A44+1</f>
        <v/>
      </c>
      <c r="B45" s="144">
        <f>BOM!B45</f>
        <v/>
      </c>
      <c r="C45" s="144">
        <f>BOM!C45</f>
        <v/>
      </c>
      <c r="D45" s="144">
        <f>BOM!D45</f>
        <v/>
      </c>
      <c r="E45" s="144">
        <f>BOM!E45</f>
        <v/>
      </c>
      <c r="F45" s="144">
        <f>BOM!F45</f>
        <v/>
      </c>
      <c r="G45" s="144">
        <f>BOM!G45</f>
        <v/>
      </c>
      <c r="H45" s="144">
        <f>BOM!H45</f>
        <v/>
      </c>
      <c r="I45" s="144">
        <f>BOM!I45</f>
        <v/>
      </c>
      <c r="J45" s="146">
        <f>BOM!J45</f>
        <v/>
      </c>
      <c r="K45" s="146">
        <f>BOM!K45</f>
        <v/>
      </c>
      <c r="L45" s="146">
        <f>BOM!L45</f>
        <v/>
      </c>
      <c r="M45" s="146">
        <f>BOM!M45</f>
        <v/>
      </c>
      <c r="N45" s="146">
        <f>BOM!N45</f>
        <v/>
      </c>
      <c r="O45" s="146">
        <f>BOM!O45</f>
        <v/>
      </c>
      <c r="P45" s="146">
        <f>BOM!P45</f>
        <v/>
      </c>
      <c r="Q45" s="46">
        <f>$F$97</f>
        <v/>
      </c>
      <c r="R45" s="46">
        <f>$F$98</f>
        <v/>
      </c>
      <c r="S45" s="48">
        <f>U45-(U45*R45)</f>
        <v/>
      </c>
      <c r="T45" s="48">
        <f>S45*I45</f>
        <v/>
      </c>
      <c r="U45" s="48">
        <f>(AN45)/(1-(BH45+Q45))</f>
        <v/>
      </c>
      <c r="V45" s="48">
        <f>U45*I45</f>
        <v/>
      </c>
      <c r="W45" s="49">
        <f>T45*$W$4</f>
        <v/>
      </c>
      <c r="X45" s="49">
        <f>T45*$X$4</f>
        <v/>
      </c>
      <c r="Y45" s="50">
        <f>M45</f>
        <v/>
      </c>
      <c r="Z45" s="9" t="n"/>
      <c r="AA45" s="9" t="n"/>
      <c r="AB45" s="9" t="n"/>
      <c r="AC45" s="51">
        <f t="array" ref="AC45">IF(I45&gt;0,VLOOKUP(Y45&amp;$P$88&amp;$P$89&amp;$P$90,Variáveis!$O$2:$S$300&amp;Variáveis!$P$2:$T$300&amp;Variáveis!$Q$2:$U$300&amp;Variáveis!$R$2:$V$300,5,FALSE),0)</f>
        <v/>
      </c>
      <c r="AD45" s="52">
        <f>T45*AC45</f>
        <v/>
      </c>
      <c r="AE45" s="53">
        <f>IF(AB45="não",((V45/(1-VLOOKUP(AA45,Variáveis!$AK$3:$AN$29,4,FALSE)))*VLOOKUP(AA45,Variáveis!$AK$3:$AN$29,4,FALSE))-AD45,0)</f>
        <v/>
      </c>
      <c r="AF45" s="53">
        <f>T45*$AF$4</f>
        <v/>
      </c>
      <c r="AG45" s="53">
        <f>IF(AB45="SIM","Cliente pode pagar DIFA na entrada", )</f>
        <v/>
      </c>
      <c r="AH45" s="54" t="n"/>
      <c r="AI45" s="53">
        <f>IF(K45="SIM",(J45*$F$102),J45)</f>
        <v/>
      </c>
      <c r="AJ45" s="53">
        <f>IF(L45="SIM",(AI45*$F$101),AI45)</f>
        <v/>
      </c>
      <c r="AK45" s="53">
        <f>AJ45-AS45</f>
        <v/>
      </c>
      <c r="AL45" s="53">
        <f>AJ45*I45</f>
        <v/>
      </c>
      <c r="AM45" s="53">
        <f>AK45*I45</f>
        <v/>
      </c>
      <c r="AN45" s="53">
        <f>AK45-AP45-AQ45</f>
        <v/>
      </c>
      <c r="AO45" s="53">
        <f>AN45*I45</f>
        <v/>
      </c>
      <c r="AP45" s="53">
        <f>$AP$4*AK45</f>
        <v/>
      </c>
      <c r="AQ45" s="53">
        <f>$AQ$4*AK45</f>
        <v/>
      </c>
      <c r="AR45" s="51">
        <f t="array" ref="AR45">VLOOKUP(M45&amp;N45&amp;O45&amp;P45,Variáveis!$A$2:$E$240&amp;Variáveis!$B$2:$F$240&amp;Variáveis!$C$2:$G$240&amp;Variáveis!$D$2:$H$240,5,FALSE)</f>
        <v/>
      </c>
      <c r="AS45" s="53">
        <f>((AJ45*(1-AR45))*AR45)</f>
        <v/>
      </c>
      <c r="AT45" s="53">
        <f>(((J45+(J45*AU45))*0.18)-(J45*AR45))</f>
        <v/>
      </c>
      <c r="AU45" s="55">
        <f>(((1+AV45)*(1-AR45))/(1-0.18)-1)</f>
        <v/>
      </c>
      <c r="AV45" s="55">
        <f>IF(BB45&gt;0,BB45,IF(BA45&gt;0,BA45,IF(AZ45&gt;0,AZ45,IF(AY45&gt;0,AY45,IF(AX45&gt;0,AX45)))))/100</f>
        <v/>
      </c>
      <c r="AW45" s="56">
        <f>VALUE(LEFT(G45,4))</f>
        <v/>
      </c>
      <c r="AX45" s="56">
        <f>VALUE(IFERROR(VLOOKUP(VALUE(LEFT(G45,4)),ST!$C$4:$E$300,3,FALSE),"0"))</f>
        <v/>
      </c>
      <c r="AY45" s="56">
        <f>VALUE(IFERROR(VLOOKUP(VALUE(LEFT(G45,5)),ST!$C$4:$E$300,3,FALSE),"0"))</f>
        <v/>
      </c>
      <c r="AZ45" s="56">
        <f>VALUE(IFERROR(VLOOKUP(VALUE(LEFT(G45,6)),ST!$C$4:$E$300,3,FALSE),"0"))</f>
        <v/>
      </c>
      <c r="BA45" s="56">
        <f>VALUE(IFERROR(VLOOKUP(VALUE(LEFT(G45,7)),ST!$C$4:$E$300,3,FALSE),"0"))</f>
        <v/>
      </c>
      <c r="BB45" s="56">
        <f>VALUE(IFERROR(VLOOKUP(G45,ST!$C$4:$E$400,3,FALSE),"0"))</f>
        <v/>
      </c>
      <c r="BC45" s="57">
        <f>IF(VLOOKUP(AW45,ST!$C$4:$F$298,4,FALSE)&lt;&gt;0,VLOOKUP(AW45,ST!$C$4:$F$298,4,FALSE),VLOOKUP(G45,ST!$C$4:$F$298,4,FALSE))</f>
        <v/>
      </c>
      <c r="BD45" s="57">
        <f>IF(O45="SC","Desconsiderar coluna ICMS ST",IF(O45="PR","Haverá ST", ))</f>
        <v/>
      </c>
      <c r="BE45" s="53">
        <f>W45</f>
        <v/>
      </c>
      <c r="BF45" s="53">
        <f>X45</f>
        <v/>
      </c>
      <c r="BG45" s="53">
        <f>AD45-AS45</f>
        <v/>
      </c>
      <c r="BH45" s="51">
        <f>$W$4+$X$4+AC45+$BJ$4+0.07</f>
        <v/>
      </c>
      <c r="BI45" s="53">
        <f>IF(BD45="Haverá ST",AJ45+AS45+AT45,AJ45+AS45)</f>
        <v/>
      </c>
      <c r="BJ45" s="53">
        <f>T45*$BJ$4</f>
        <v/>
      </c>
      <c r="BK45" s="53">
        <f>T45*$BK$4</f>
        <v/>
      </c>
      <c r="BL45" s="53">
        <f>BE45+BF45+AO45+BJ45+BK45+AD45</f>
        <v/>
      </c>
      <c r="BM45" s="53">
        <f>(T45-BL45)</f>
        <v/>
      </c>
    </row>
    <row r="46" hidden="1" ht="15.75" customHeight="1" s="218">
      <c r="A46" s="58">
        <f>A45+1</f>
        <v/>
      </c>
      <c r="B46" s="144">
        <f>BOM!B46</f>
        <v/>
      </c>
      <c r="C46" s="144">
        <f>BOM!C46</f>
        <v/>
      </c>
      <c r="D46" s="144">
        <f>BOM!D46</f>
        <v/>
      </c>
      <c r="E46" s="144">
        <f>BOM!E46</f>
        <v/>
      </c>
      <c r="F46" s="144">
        <f>BOM!F46</f>
        <v/>
      </c>
      <c r="G46" s="144">
        <f>BOM!G46</f>
        <v/>
      </c>
      <c r="H46" s="144">
        <f>BOM!H46</f>
        <v/>
      </c>
      <c r="I46" s="144">
        <f>BOM!I46</f>
        <v/>
      </c>
      <c r="J46" s="146">
        <f>BOM!J46</f>
        <v/>
      </c>
      <c r="K46" s="146">
        <f>BOM!K46</f>
        <v/>
      </c>
      <c r="L46" s="146">
        <f>BOM!L46</f>
        <v/>
      </c>
      <c r="M46" s="146">
        <f>BOM!M46</f>
        <v/>
      </c>
      <c r="N46" s="146">
        <f>BOM!N46</f>
        <v/>
      </c>
      <c r="O46" s="146">
        <f>BOM!O46</f>
        <v/>
      </c>
      <c r="P46" s="146">
        <f>BOM!P46</f>
        <v/>
      </c>
      <c r="Q46" s="46">
        <f>$F$97</f>
        <v/>
      </c>
      <c r="R46" s="46">
        <f>$F$98</f>
        <v/>
      </c>
      <c r="S46" s="48">
        <f>U46-(U46*R46)</f>
        <v/>
      </c>
      <c r="T46" s="48">
        <f>S46*I46</f>
        <v/>
      </c>
      <c r="U46" s="48">
        <f>(AN46)/(1-(BH46+Q46))</f>
        <v/>
      </c>
      <c r="V46" s="48">
        <f>U46*I46</f>
        <v/>
      </c>
      <c r="W46" s="49">
        <f>T46*$W$4</f>
        <v/>
      </c>
      <c r="X46" s="49">
        <f>T46*$X$4</f>
        <v/>
      </c>
      <c r="Y46" s="50">
        <f>M46</f>
        <v/>
      </c>
      <c r="Z46" s="9" t="n"/>
      <c r="AA46" s="9" t="n"/>
      <c r="AB46" s="9" t="n"/>
      <c r="AC46" s="51">
        <f t="array" ref="AC46">IF(I46&gt;0,VLOOKUP(Y46&amp;$P$88&amp;$P$89&amp;$P$90,Variáveis!$O$2:$S$300&amp;Variáveis!$P$2:$T$300&amp;Variáveis!$Q$2:$U$300&amp;Variáveis!$R$2:$V$300,5,FALSE),0)</f>
        <v/>
      </c>
      <c r="AD46" s="52">
        <f>T46*AC46</f>
        <v/>
      </c>
      <c r="AE46" s="53">
        <f>IF(AB46="não",((V46/(1-VLOOKUP(AA46,Variáveis!$AK$3:$AN$29,4,FALSE)))*VLOOKUP(AA46,Variáveis!$AK$3:$AN$29,4,FALSE))-AD46,0)</f>
        <v/>
      </c>
      <c r="AF46" s="53">
        <f>T46*$AF$4</f>
        <v/>
      </c>
      <c r="AG46" s="53">
        <f>IF(AB46="SIM","Cliente pode pagar DIFA na entrada", )</f>
        <v/>
      </c>
      <c r="AH46" s="54" t="n"/>
      <c r="AI46" s="53">
        <f>IF(K46="SIM",(J46*$F$102),J46)</f>
        <v/>
      </c>
      <c r="AJ46" s="53">
        <f>IF(L46="SIM",(AI46*$F$101),AI46)</f>
        <v/>
      </c>
      <c r="AK46" s="53">
        <f>AJ46-AS46</f>
        <v/>
      </c>
      <c r="AL46" s="53">
        <f>AJ46*I46</f>
        <v/>
      </c>
      <c r="AM46" s="53">
        <f>AK46*I46</f>
        <v/>
      </c>
      <c r="AN46" s="53">
        <f>AK46-AP46-AQ46</f>
        <v/>
      </c>
      <c r="AO46" s="53">
        <f>AN46*I46</f>
        <v/>
      </c>
      <c r="AP46" s="53">
        <f>$AP$4*AK46</f>
        <v/>
      </c>
      <c r="AQ46" s="53">
        <f>$AQ$4*AK46</f>
        <v/>
      </c>
      <c r="AR46" s="51">
        <f t="array" ref="AR46">VLOOKUP(M46&amp;N46&amp;O46&amp;P46,Variáveis!$A$2:$E$240&amp;Variáveis!$B$2:$F$240&amp;Variáveis!$C$2:$G$240&amp;Variáveis!$D$2:$H$240,5,FALSE)</f>
        <v/>
      </c>
      <c r="AS46" s="53">
        <f>((AJ46*(1-AR46))*AR46)</f>
        <v/>
      </c>
      <c r="AT46" s="53">
        <f>(((J46+(J46*AU46))*0.18)-(J46*AR46))</f>
        <v/>
      </c>
      <c r="AU46" s="55">
        <f>(((1+AV46)*(1-AR46))/(1-0.18)-1)</f>
        <v/>
      </c>
      <c r="AV46" s="55">
        <f>IF(BB46&gt;0,BB46,IF(BA46&gt;0,BA46,IF(AZ46&gt;0,AZ46,IF(AY46&gt;0,AY46,IF(AX46&gt;0,AX46)))))/100</f>
        <v/>
      </c>
      <c r="AW46" s="56">
        <f>VALUE(LEFT(G46,4))</f>
        <v/>
      </c>
      <c r="AX46" s="56">
        <f>VALUE(IFERROR(VLOOKUP(VALUE(LEFT(G46,4)),ST!$C$4:$E$300,3,FALSE),"0"))</f>
        <v/>
      </c>
      <c r="AY46" s="56">
        <f>VALUE(IFERROR(VLOOKUP(VALUE(LEFT(G46,5)),ST!$C$4:$E$300,3,FALSE),"0"))</f>
        <v/>
      </c>
      <c r="AZ46" s="56">
        <f>VALUE(IFERROR(VLOOKUP(VALUE(LEFT(G46,6)),ST!$C$4:$E$300,3,FALSE),"0"))</f>
        <v/>
      </c>
      <c r="BA46" s="56">
        <f>VALUE(IFERROR(VLOOKUP(VALUE(LEFT(G46,7)),ST!$C$4:$E$300,3,FALSE),"0"))</f>
        <v/>
      </c>
      <c r="BB46" s="56">
        <f>VALUE(IFERROR(VLOOKUP(G46,ST!$C$4:$E$400,3,FALSE),"0"))</f>
        <v/>
      </c>
      <c r="BC46" s="57">
        <f>IF(VLOOKUP(AW46,ST!$C$4:$F$298,4,FALSE)&lt;&gt;0,VLOOKUP(AW46,ST!$C$4:$F$298,4,FALSE),VLOOKUP(G46,ST!$C$4:$F$298,4,FALSE))</f>
        <v/>
      </c>
      <c r="BD46" s="57">
        <f>IF(O46="SC","Desconsiderar coluna ICMS ST",IF(O46="PR","Haverá ST", ))</f>
        <v/>
      </c>
      <c r="BE46" s="53">
        <f>W46</f>
        <v/>
      </c>
      <c r="BF46" s="53">
        <f>X46</f>
        <v/>
      </c>
      <c r="BG46" s="53">
        <f>AD46-AS46</f>
        <v/>
      </c>
      <c r="BH46" s="51">
        <f>$W$4+$X$4+AC46+$BJ$4+0.07</f>
        <v/>
      </c>
      <c r="BI46" s="53">
        <f>IF(BD46="Haverá ST",AJ46+AS46+AT46,AJ46+AS46)</f>
        <v/>
      </c>
      <c r="BJ46" s="53">
        <f>T46*$BJ$4</f>
        <v/>
      </c>
      <c r="BK46" s="53">
        <f>T46*$BK$4</f>
        <v/>
      </c>
      <c r="BL46" s="53">
        <f>BE46+BF46+AO46+BJ46+BK46+AD46</f>
        <v/>
      </c>
      <c r="BM46" s="53">
        <f>(T46-BL46)</f>
        <v/>
      </c>
    </row>
    <row r="47" hidden="1" ht="15.75" customHeight="1" s="218">
      <c r="A47" s="58">
        <f>A46+1</f>
        <v/>
      </c>
      <c r="B47" s="144">
        <f>BOM!B47</f>
        <v/>
      </c>
      <c r="C47" s="144">
        <f>BOM!C47</f>
        <v/>
      </c>
      <c r="D47" s="144">
        <f>BOM!D47</f>
        <v/>
      </c>
      <c r="E47" s="144">
        <f>BOM!E47</f>
        <v/>
      </c>
      <c r="F47" s="144">
        <f>BOM!F47</f>
        <v/>
      </c>
      <c r="G47" s="144">
        <f>BOM!G47</f>
        <v/>
      </c>
      <c r="H47" s="144">
        <f>BOM!H47</f>
        <v/>
      </c>
      <c r="I47" s="144">
        <f>BOM!I47</f>
        <v/>
      </c>
      <c r="J47" s="146">
        <f>BOM!J47</f>
        <v/>
      </c>
      <c r="K47" s="146">
        <f>BOM!K47</f>
        <v/>
      </c>
      <c r="L47" s="146">
        <f>BOM!L47</f>
        <v/>
      </c>
      <c r="M47" s="146">
        <f>BOM!M47</f>
        <v/>
      </c>
      <c r="N47" s="146">
        <f>BOM!N47</f>
        <v/>
      </c>
      <c r="O47" s="146">
        <f>BOM!O47</f>
        <v/>
      </c>
      <c r="P47" s="146">
        <f>BOM!P47</f>
        <v/>
      </c>
      <c r="Q47" s="46">
        <f>$F$97</f>
        <v/>
      </c>
      <c r="R47" s="46">
        <f>$F$98</f>
        <v/>
      </c>
      <c r="S47" s="48">
        <f>U47-(U47*R47)</f>
        <v/>
      </c>
      <c r="T47" s="48">
        <f>S47*I47</f>
        <v/>
      </c>
      <c r="U47" s="48">
        <f>(AN47)/(1-(BH47+Q47))</f>
        <v/>
      </c>
      <c r="V47" s="48">
        <f>U47*I47</f>
        <v/>
      </c>
      <c r="W47" s="49">
        <f>T47*$W$4</f>
        <v/>
      </c>
      <c r="X47" s="49">
        <f>T47*$X$4</f>
        <v/>
      </c>
      <c r="Y47" s="50">
        <f>M47</f>
        <v/>
      </c>
      <c r="Z47" s="9" t="n"/>
      <c r="AA47" s="9" t="n"/>
      <c r="AB47" s="9" t="n"/>
      <c r="AC47" s="51">
        <f t="array" ref="AC47">IF(I47&gt;0,VLOOKUP(Y47&amp;$P$88&amp;$P$89&amp;$P$90,Variáveis!$O$2:$S$300&amp;Variáveis!$P$2:$T$300&amp;Variáveis!$Q$2:$U$300&amp;Variáveis!$R$2:$V$300,5,FALSE),0)</f>
        <v/>
      </c>
      <c r="AD47" s="52">
        <f>T47*AC47</f>
        <v/>
      </c>
      <c r="AE47" s="53">
        <f>IF(AB47="não",((V47/(1-VLOOKUP(AA47,Variáveis!$AK$3:$AN$29,4,FALSE)))*VLOOKUP(AA47,Variáveis!$AK$3:$AN$29,4,FALSE))-AD47,0)</f>
        <v/>
      </c>
      <c r="AF47" s="53">
        <f>T47*$AF$4</f>
        <v/>
      </c>
      <c r="AG47" s="53">
        <f>IF(AB47="SIM","Cliente pode pagar DIFA na entrada", )</f>
        <v/>
      </c>
      <c r="AH47" s="54" t="n"/>
      <c r="AI47" s="53">
        <f>IF(K47="SIM",(J47*$F$102),J47)</f>
        <v/>
      </c>
      <c r="AJ47" s="53">
        <f>IF(L47="SIM",(AI47*$F$101),AI47)</f>
        <v/>
      </c>
      <c r="AK47" s="53">
        <f>AJ47-AS47</f>
        <v/>
      </c>
      <c r="AL47" s="53">
        <f>AJ47*I47</f>
        <v/>
      </c>
      <c r="AM47" s="53">
        <f>AK47*I47</f>
        <v/>
      </c>
      <c r="AN47" s="53">
        <f>AK47-AP47-AQ47</f>
        <v/>
      </c>
      <c r="AO47" s="53">
        <f>AN47*I47</f>
        <v/>
      </c>
      <c r="AP47" s="53">
        <f>$AP$4*AK47</f>
        <v/>
      </c>
      <c r="AQ47" s="53">
        <f>$AQ$4*AK47</f>
        <v/>
      </c>
      <c r="AR47" s="51">
        <f t="array" ref="AR47">VLOOKUP(M47&amp;N47&amp;O47&amp;P47,Variáveis!$A$2:$E$240&amp;Variáveis!$B$2:$F$240&amp;Variáveis!$C$2:$G$240&amp;Variáveis!$D$2:$H$240,5,FALSE)</f>
        <v/>
      </c>
      <c r="AS47" s="53">
        <f>((AJ47*(1-AR47))*AR47)</f>
        <v/>
      </c>
      <c r="AT47" s="53">
        <f>(((J47+(J47*AU47))*0.18)-(J47*AR47))</f>
        <v/>
      </c>
      <c r="AU47" s="55">
        <f>(((1+AV47)*(1-AR47))/(1-0.18)-1)</f>
        <v/>
      </c>
      <c r="AV47" s="55">
        <f>IF(BB47&gt;0,BB47,IF(BA47&gt;0,BA47,IF(AZ47&gt;0,AZ47,IF(AY47&gt;0,AY47,IF(AX47&gt;0,AX47)))))/100</f>
        <v/>
      </c>
      <c r="AW47" s="56">
        <f>VALUE(LEFT(G47,4))</f>
        <v/>
      </c>
      <c r="AX47" s="56">
        <f>VALUE(IFERROR(VLOOKUP(VALUE(LEFT(G47,4)),ST!$C$4:$E$300,3,FALSE),"0"))</f>
        <v/>
      </c>
      <c r="AY47" s="56">
        <f>VALUE(IFERROR(VLOOKUP(VALUE(LEFT(G47,5)),ST!$C$4:$E$300,3,FALSE),"0"))</f>
        <v/>
      </c>
      <c r="AZ47" s="56">
        <f>VALUE(IFERROR(VLOOKUP(VALUE(LEFT(G47,6)),ST!$C$4:$E$300,3,FALSE),"0"))</f>
        <v/>
      </c>
      <c r="BA47" s="56">
        <f>VALUE(IFERROR(VLOOKUP(VALUE(LEFT(G47,7)),ST!$C$4:$E$300,3,FALSE),"0"))</f>
        <v/>
      </c>
      <c r="BB47" s="56">
        <f>VALUE(IFERROR(VLOOKUP(G47,ST!$C$4:$E$400,3,FALSE),"0"))</f>
        <v/>
      </c>
      <c r="BC47" s="57">
        <f>IF(VLOOKUP(AW47,ST!$C$4:$F$298,4,FALSE)&lt;&gt;0,VLOOKUP(AW47,ST!$C$4:$F$298,4,FALSE),VLOOKUP(G47,ST!$C$4:$F$298,4,FALSE))</f>
        <v/>
      </c>
      <c r="BD47" s="57">
        <f>IF(O47="SC","Desconsiderar coluna ICMS ST",IF(O47="PR","Haverá ST", ))</f>
        <v/>
      </c>
      <c r="BE47" s="53">
        <f>W47</f>
        <v/>
      </c>
      <c r="BF47" s="53">
        <f>X47</f>
        <v/>
      </c>
      <c r="BG47" s="53">
        <f>AD47-AS47</f>
        <v/>
      </c>
      <c r="BH47" s="51">
        <f>$W$4+$X$4+AC47+$BJ$4+0.07</f>
        <v/>
      </c>
      <c r="BI47" s="53">
        <f>IF(BD47="Haverá ST",AJ47+AS47+AT47,AJ47+AS47)</f>
        <v/>
      </c>
      <c r="BJ47" s="53">
        <f>T47*$BJ$4</f>
        <v/>
      </c>
      <c r="BK47" s="53">
        <f>T47*$BK$4</f>
        <v/>
      </c>
      <c r="BL47" s="53">
        <f>BE47+BF47+AO47+BJ47+BK47+AD47</f>
        <v/>
      </c>
      <c r="BM47" s="53">
        <f>(T47-BL47)</f>
        <v/>
      </c>
    </row>
    <row r="48" hidden="1" ht="15.75" customHeight="1" s="218">
      <c r="A48" s="58">
        <f>A47+1</f>
        <v/>
      </c>
      <c r="B48" s="144">
        <f>BOM!B48</f>
        <v/>
      </c>
      <c r="C48" s="144">
        <f>BOM!C48</f>
        <v/>
      </c>
      <c r="D48" s="144">
        <f>BOM!D48</f>
        <v/>
      </c>
      <c r="E48" s="144">
        <f>BOM!E48</f>
        <v/>
      </c>
      <c r="F48" s="144">
        <f>BOM!F48</f>
        <v/>
      </c>
      <c r="G48" s="144">
        <f>BOM!G48</f>
        <v/>
      </c>
      <c r="H48" s="144">
        <f>BOM!H48</f>
        <v/>
      </c>
      <c r="I48" s="144">
        <f>BOM!I48</f>
        <v/>
      </c>
      <c r="J48" s="146">
        <f>BOM!J48</f>
        <v/>
      </c>
      <c r="K48" s="146">
        <f>BOM!K48</f>
        <v/>
      </c>
      <c r="L48" s="146">
        <f>BOM!L48</f>
        <v/>
      </c>
      <c r="M48" s="146">
        <f>BOM!M48</f>
        <v/>
      </c>
      <c r="N48" s="146">
        <f>BOM!N48</f>
        <v/>
      </c>
      <c r="O48" s="146">
        <f>BOM!O48</f>
        <v/>
      </c>
      <c r="P48" s="146">
        <f>BOM!P48</f>
        <v/>
      </c>
      <c r="Q48" s="46">
        <f>$F$97</f>
        <v/>
      </c>
      <c r="R48" s="46">
        <f>$F$98</f>
        <v/>
      </c>
      <c r="S48" s="48">
        <f>U48-(U48*R48)</f>
        <v/>
      </c>
      <c r="T48" s="48">
        <f>S48*I48</f>
        <v/>
      </c>
      <c r="U48" s="48">
        <f>(AN48)/(1-(BH48+Q48))</f>
        <v/>
      </c>
      <c r="V48" s="48">
        <f>U48*I48</f>
        <v/>
      </c>
      <c r="W48" s="49">
        <f>T48*$W$4</f>
        <v/>
      </c>
      <c r="X48" s="49">
        <f>T48*$X$4</f>
        <v/>
      </c>
      <c r="Y48" s="50">
        <f>M48</f>
        <v/>
      </c>
      <c r="Z48" s="9" t="n"/>
      <c r="AA48" s="9" t="n"/>
      <c r="AB48" s="9" t="n"/>
      <c r="AC48" s="51">
        <f t="array" ref="AC48">IF(I48&gt;0,VLOOKUP(Y48&amp;$P$88&amp;$P$89&amp;$P$90,Variáveis!$O$2:$S$300&amp;Variáveis!$P$2:$T$300&amp;Variáveis!$Q$2:$U$300&amp;Variáveis!$R$2:$V$300,5,FALSE),0)</f>
        <v/>
      </c>
      <c r="AD48" s="52">
        <f>T48*AC48</f>
        <v/>
      </c>
      <c r="AE48" s="53">
        <f>IF(AB48="não",((V48/(1-VLOOKUP(AA48,Variáveis!$AK$3:$AN$29,4,FALSE)))*VLOOKUP(AA48,Variáveis!$AK$3:$AN$29,4,FALSE))-AD48,0)</f>
        <v/>
      </c>
      <c r="AF48" s="53">
        <f>T48*$AF$4</f>
        <v/>
      </c>
      <c r="AG48" s="53">
        <f>IF(AB48="SIM","Cliente pode pagar DIFA na entrada", )</f>
        <v/>
      </c>
      <c r="AH48" s="54" t="n"/>
      <c r="AI48" s="53">
        <f>IF(K48="SIM",(J48*$F$102),J48)</f>
        <v/>
      </c>
      <c r="AJ48" s="53">
        <f>IF(L48="SIM",(AI48*$F$101),AI48)</f>
        <v/>
      </c>
      <c r="AK48" s="53">
        <f>AJ48-AS48</f>
        <v/>
      </c>
      <c r="AL48" s="53">
        <f>AJ48*I48</f>
        <v/>
      </c>
      <c r="AM48" s="53">
        <f>AK48*I48</f>
        <v/>
      </c>
      <c r="AN48" s="53">
        <f>AK48-AP48-AQ48</f>
        <v/>
      </c>
      <c r="AO48" s="53">
        <f>AN48*I48</f>
        <v/>
      </c>
      <c r="AP48" s="53">
        <f>$AP$4*AK48</f>
        <v/>
      </c>
      <c r="AQ48" s="53">
        <f>$AQ$4*AK48</f>
        <v/>
      </c>
      <c r="AR48" s="51">
        <f t="array" ref="AR48">VLOOKUP(M48&amp;N48&amp;O48&amp;P48,Variáveis!$A$2:$E$240&amp;Variáveis!$B$2:$F$240&amp;Variáveis!$C$2:$G$240&amp;Variáveis!$D$2:$H$240,5,FALSE)</f>
        <v/>
      </c>
      <c r="AS48" s="53">
        <f>((AJ48*(1-AR48))*AR48)</f>
        <v/>
      </c>
      <c r="AT48" s="53">
        <f>(((J48+(J48*AU48))*0.18)-(J48*AR48))</f>
        <v/>
      </c>
      <c r="AU48" s="55">
        <f>(((1+AV48)*(1-AR48))/(1-0.18)-1)</f>
        <v/>
      </c>
      <c r="AV48" s="55">
        <f>IF(BB48&gt;0,BB48,IF(BA48&gt;0,BA48,IF(AZ48&gt;0,AZ48,IF(AY48&gt;0,AY48,IF(AX48&gt;0,AX48)))))/100</f>
        <v/>
      </c>
      <c r="AW48" s="56">
        <f>VALUE(LEFT(G48,4))</f>
        <v/>
      </c>
      <c r="AX48" s="56">
        <f>VALUE(IFERROR(VLOOKUP(VALUE(LEFT(G48,4)),ST!$C$4:$E$300,3,FALSE),"0"))</f>
        <v/>
      </c>
      <c r="AY48" s="56">
        <f>VALUE(IFERROR(VLOOKUP(VALUE(LEFT(G48,5)),ST!$C$4:$E$300,3,FALSE),"0"))</f>
        <v/>
      </c>
      <c r="AZ48" s="56">
        <f>VALUE(IFERROR(VLOOKUP(VALUE(LEFT(G48,6)),ST!$C$4:$E$300,3,FALSE),"0"))</f>
        <v/>
      </c>
      <c r="BA48" s="56">
        <f>VALUE(IFERROR(VLOOKUP(VALUE(LEFT(G48,7)),ST!$C$4:$E$300,3,FALSE),"0"))</f>
        <v/>
      </c>
      <c r="BB48" s="56">
        <f>VALUE(IFERROR(VLOOKUP(G48,ST!$C$4:$E$400,3,FALSE),"0"))</f>
        <v/>
      </c>
      <c r="BC48" s="57">
        <f>IF(VLOOKUP(AW48,ST!$C$4:$F$298,4,FALSE)&lt;&gt;0,VLOOKUP(AW48,ST!$C$4:$F$298,4,FALSE),VLOOKUP(G48,ST!$C$4:$F$298,4,FALSE))</f>
        <v/>
      </c>
      <c r="BD48" s="57">
        <f>IF(O48="SC","Desconsiderar coluna ICMS ST",IF(O48="PR","Haverá ST", ))</f>
        <v/>
      </c>
      <c r="BE48" s="53">
        <f>W48</f>
        <v/>
      </c>
      <c r="BF48" s="53">
        <f>X48</f>
        <v/>
      </c>
      <c r="BG48" s="53">
        <f>AD48-AS48</f>
        <v/>
      </c>
      <c r="BH48" s="51">
        <f>$W$4+$X$4+AC48+$BJ$4+0.07</f>
        <v/>
      </c>
      <c r="BI48" s="53">
        <f>IF(BD48="Haverá ST",AJ48+AS48+AT48,AJ48+AS48)</f>
        <v/>
      </c>
      <c r="BJ48" s="53">
        <f>T48*$BJ$4</f>
        <v/>
      </c>
      <c r="BK48" s="53">
        <f>T48*$BK$4</f>
        <v/>
      </c>
      <c r="BL48" s="53">
        <f>BE48+BF48+AO48+BJ48+BK48+AD48</f>
        <v/>
      </c>
      <c r="BM48" s="53">
        <f>(T48-BL48)</f>
        <v/>
      </c>
    </row>
    <row r="49" hidden="1" ht="15.75" customHeight="1" s="218">
      <c r="A49" s="58">
        <f>A48+1</f>
        <v/>
      </c>
      <c r="B49" s="144">
        <f>BOM!B49</f>
        <v/>
      </c>
      <c r="C49" s="144">
        <f>BOM!C49</f>
        <v/>
      </c>
      <c r="D49" s="144">
        <f>BOM!D49</f>
        <v/>
      </c>
      <c r="E49" s="144">
        <f>BOM!E49</f>
        <v/>
      </c>
      <c r="F49" s="144">
        <f>BOM!F49</f>
        <v/>
      </c>
      <c r="G49" s="144">
        <f>BOM!G49</f>
        <v/>
      </c>
      <c r="H49" s="144">
        <f>BOM!H49</f>
        <v/>
      </c>
      <c r="I49" s="144">
        <f>BOM!I49</f>
        <v/>
      </c>
      <c r="J49" s="146">
        <f>BOM!J49</f>
        <v/>
      </c>
      <c r="K49" s="146">
        <f>BOM!K49</f>
        <v/>
      </c>
      <c r="L49" s="146">
        <f>BOM!L49</f>
        <v/>
      </c>
      <c r="M49" s="146">
        <f>BOM!M49</f>
        <v/>
      </c>
      <c r="N49" s="146">
        <f>BOM!N49</f>
        <v/>
      </c>
      <c r="O49" s="146">
        <f>BOM!O49</f>
        <v/>
      </c>
      <c r="P49" s="146">
        <f>BOM!P49</f>
        <v/>
      </c>
      <c r="Q49" s="46">
        <f>$F$97</f>
        <v/>
      </c>
      <c r="R49" s="46">
        <f>$F$98</f>
        <v/>
      </c>
      <c r="S49" s="48">
        <f>U49-(U49*R49)</f>
        <v/>
      </c>
      <c r="T49" s="48">
        <f>S49*I49</f>
        <v/>
      </c>
      <c r="U49" s="48">
        <f>(AN49)/(1-(BH49+Q49))</f>
        <v/>
      </c>
      <c r="V49" s="48">
        <f>U49*I49</f>
        <v/>
      </c>
      <c r="W49" s="49">
        <f>T49*$W$4</f>
        <v/>
      </c>
      <c r="X49" s="49">
        <f>T49*$X$4</f>
        <v/>
      </c>
      <c r="Y49" s="50">
        <f>M49</f>
        <v/>
      </c>
      <c r="Z49" s="9" t="n"/>
      <c r="AA49" s="9" t="n"/>
      <c r="AB49" s="9" t="n"/>
      <c r="AC49" s="51">
        <f t="array" ref="AC49">IF(I49&gt;0,VLOOKUP(Y49&amp;$P$88&amp;$P$89&amp;$P$90,Variáveis!$O$2:$S$300&amp;Variáveis!$P$2:$T$300&amp;Variáveis!$Q$2:$U$300&amp;Variáveis!$R$2:$V$300,5,FALSE),0)</f>
        <v/>
      </c>
      <c r="AD49" s="52">
        <f>T49*AC49</f>
        <v/>
      </c>
      <c r="AE49" s="53">
        <f>IF(AB49="não",((V49/(1-VLOOKUP(AA49,Variáveis!$AK$3:$AN$29,4,FALSE)))*VLOOKUP(AA49,Variáveis!$AK$3:$AN$29,4,FALSE))-AD49,0)</f>
        <v/>
      </c>
      <c r="AF49" s="53">
        <f>T49*$AF$4</f>
        <v/>
      </c>
      <c r="AG49" s="53">
        <f>IF(AB49="SIM","Cliente pode pagar DIFA na entrada", )</f>
        <v/>
      </c>
      <c r="AH49" s="54" t="n"/>
      <c r="AI49" s="53">
        <f>IF(K49="SIM",(J49*$F$102),J49)</f>
        <v/>
      </c>
      <c r="AJ49" s="53">
        <f>IF(L49="SIM",(AI49*$F$101),AI49)</f>
        <v/>
      </c>
      <c r="AK49" s="53">
        <f>AJ49-AS49</f>
        <v/>
      </c>
      <c r="AL49" s="53">
        <f>AJ49*I49</f>
        <v/>
      </c>
      <c r="AM49" s="53">
        <f>AK49*I49</f>
        <v/>
      </c>
      <c r="AN49" s="53">
        <f>AK49-AP49-AQ49</f>
        <v/>
      </c>
      <c r="AO49" s="53">
        <f>AN49*I49</f>
        <v/>
      </c>
      <c r="AP49" s="53">
        <f>$AP$4*AK49</f>
        <v/>
      </c>
      <c r="AQ49" s="53">
        <f>$AQ$4*AK49</f>
        <v/>
      </c>
      <c r="AR49" s="51">
        <f t="array" ref="AR49">VLOOKUP(M49&amp;N49&amp;O49&amp;P49,Variáveis!$A$2:$E$240&amp;Variáveis!$B$2:$F$240&amp;Variáveis!$C$2:$G$240&amp;Variáveis!$D$2:$H$240,5,FALSE)</f>
        <v/>
      </c>
      <c r="AS49" s="53">
        <f>((AJ49*(1-AR49))*AR49)</f>
        <v/>
      </c>
      <c r="AT49" s="53">
        <f>(((J49+(J49*AU49))*0.18)-(J49*AR49))</f>
        <v/>
      </c>
      <c r="AU49" s="55">
        <f>(((1+AV49)*(1-AR49))/(1-0.18)-1)</f>
        <v/>
      </c>
      <c r="AV49" s="55">
        <f>IF(BB49&gt;0,BB49,IF(BA49&gt;0,BA49,IF(AZ49&gt;0,AZ49,IF(AY49&gt;0,AY49,IF(AX49&gt;0,AX49)))))/100</f>
        <v/>
      </c>
      <c r="AW49" s="56">
        <f>VALUE(LEFT(G49,4))</f>
        <v/>
      </c>
      <c r="AX49" s="56">
        <f>VALUE(IFERROR(VLOOKUP(VALUE(LEFT(G49,4)),ST!$C$4:$E$300,3,FALSE),"0"))</f>
        <v/>
      </c>
      <c r="AY49" s="56">
        <f>VALUE(IFERROR(VLOOKUP(VALUE(LEFT(G49,5)),ST!$C$4:$E$300,3,FALSE),"0"))</f>
        <v/>
      </c>
      <c r="AZ49" s="56">
        <f>VALUE(IFERROR(VLOOKUP(VALUE(LEFT(G49,6)),ST!$C$4:$E$300,3,FALSE),"0"))</f>
        <v/>
      </c>
      <c r="BA49" s="56">
        <f>VALUE(IFERROR(VLOOKUP(VALUE(LEFT(G49,7)),ST!$C$4:$E$300,3,FALSE),"0"))</f>
        <v/>
      </c>
      <c r="BB49" s="56">
        <f>VALUE(IFERROR(VLOOKUP(G49,ST!$C$4:$E$400,3,FALSE),"0"))</f>
        <v/>
      </c>
      <c r="BC49" s="57">
        <f>IF(VLOOKUP(AW49,ST!$C$4:$F$298,4,FALSE)&lt;&gt;0,VLOOKUP(AW49,ST!$C$4:$F$298,4,FALSE),VLOOKUP(G49,ST!$C$4:$F$298,4,FALSE))</f>
        <v/>
      </c>
      <c r="BD49" s="57">
        <f>IF(O49="SC","Desconsiderar coluna ICMS ST",IF(O49="PR","Haverá ST", ))</f>
        <v/>
      </c>
      <c r="BE49" s="53">
        <f>W49</f>
        <v/>
      </c>
      <c r="BF49" s="53">
        <f>X49</f>
        <v/>
      </c>
      <c r="BG49" s="53">
        <f>AD49-AS49</f>
        <v/>
      </c>
      <c r="BH49" s="51">
        <f>$W$4+$X$4+AC49+$BJ$4+0.07</f>
        <v/>
      </c>
      <c r="BI49" s="53">
        <f>IF(BD49="Haverá ST",AJ49+AS49+AT49,AJ49+AS49)</f>
        <v/>
      </c>
      <c r="BJ49" s="53">
        <f>T49*$BJ$4</f>
        <v/>
      </c>
      <c r="BK49" s="53">
        <f>T49*$BK$4</f>
        <v/>
      </c>
      <c r="BL49" s="53">
        <f>BE49+BF49+AO49+BJ49+BK49+AD49</f>
        <v/>
      </c>
      <c r="BM49" s="53">
        <f>(T49-BL49)</f>
        <v/>
      </c>
    </row>
    <row r="50" hidden="1" ht="15.75" customHeight="1" s="218">
      <c r="A50" s="58">
        <f>A49+1</f>
        <v/>
      </c>
      <c r="B50" s="144">
        <f>BOM!B50</f>
        <v/>
      </c>
      <c r="C50" s="144">
        <f>BOM!C50</f>
        <v/>
      </c>
      <c r="D50" s="144">
        <f>BOM!D50</f>
        <v/>
      </c>
      <c r="E50" s="144">
        <f>BOM!E50</f>
        <v/>
      </c>
      <c r="F50" s="144">
        <f>BOM!F50</f>
        <v/>
      </c>
      <c r="G50" s="144">
        <f>BOM!G50</f>
        <v/>
      </c>
      <c r="H50" s="144">
        <f>BOM!H50</f>
        <v/>
      </c>
      <c r="I50" s="144">
        <f>BOM!I50</f>
        <v/>
      </c>
      <c r="J50" s="146">
        <f>BOM!J50</f>
        <v/>
      </c>
      <c r="K50" s="146">
        <f>BOM!K50</f>
        <v/>
      </c>
      <c r="L50" s="146">
        <f>BOM!L50</f>
        <v/>
      </c>
      <c r="M50" s="146">
        <f>BOM!M50</f>
        <v/>
      </c>
      <c r="N50" s="146">
        <f>BOM!N50</f>
        <v/>
      </c>
      <c r="O50" s="146">
        <f>BOM!O50</f>
        <v/>
      </c>
      <c r="P50" s="146">
        <f>BOM!P50</f>
        <v/>
      </c>
      <c r="Q50" s="46">
        <f>$F$97</f>
        <v/>
      </c>
      <c r="R50" s="46">
        <f>$F$98</f>
        <v/>
      </c>
      <c r="S50" s="48">
        <f>U50-(U50*R50)</f>
        <v/>
      </c>
      <c r="T50" s="48">
        <f>S50*I50</f>
        <v/>
      </c>
      <c r="U50" s="48">
        <f>(AN50)/(1-(BH50+Q50))</f>
        <v/>
      </c>
      <c r="V50" s="48">
        <f>U50*I50</f>
        <v/>
      </c>
      <c r="W50" s="49">
        <f>T50*$W$4</f>
        <v/>
      </c>
      <c r="X50" s="49">
        <f>T50*$X$4</f>
        <v/>
      </c>
      <c r="Y50" s="50">
        <f>M50</f>
        <v/>
      </c>
      <c r="Z50" s="9" t="n"/>
      <c r="AA50" s="9" t="n"/>
      <c r="AB50" s="9" t="n"/>
      <c r="AC50" s="51">
        <f t="array" ref="AC50">IF(I50&gt;0,VLOOKUP(Y50&amp;$P$88&amp;$P$89&amp;$P$90,Variáveis!$O$2:$S$300&amp;Variáveis!$P$2:$T$300&amp;Variáveis!$Q$2:$U$300&amp;Variáveis!$R$2:$V$300,5,FALSE),0)</f>
        <v/>
      </c>
      <c r="AD50" s="52">
        <f>T50*AC50</f>
        <v/>
      </c>
      <c r="AE50" s="53">
        <f>IF(AB50="não",((V50/(1-VLOOKUP(AA50,Variáveis!$AK$3:$AN$29,4,FALSE)))*VLOOKUP(AA50,Variáveis!$AK$3:$AN$29,4,FALSE))-AD50,0)</f>
        <v/>
      </c>
      <c r="AF50" s="53">
        <f>T50*$AF$4</f>
        <v/>
      </c>
      <c r="AG50" s="53">
        <f>IF(AB50="SIM","Cliente pode pagar DIFA na entrada", )</f>
        <v/>
      </c>
      <c r="AH50" s="54" t="n"/>
      <c r="AI50" s="53">
        <f>IF(K50="SIM",(J50*$F$102),J50)</f>
        <v/>
      </c>
      <c r="AJ50" s="53">
        <f>IF(L50="SIM",(AI50*$F$101),AI50)</f>
        <v/>
      </c>
      <c r="AK50" s="53">
        <f>AJ50-AS50</f>
        <v/>
      </c>
      <c r="AL50" s="53">
        <f>AJ50*I50</f>
        <v/>
      </c>
      <c r="AM50" s="53">
        <f>AK50*I50</f>
        <v/>
      </c>
      <c r="AN50" s="53">
        <f>AK50-AP50-AQ50</f>
        <v/>
      </c>
      <c r="AO50" s="53">
        <f>AN50*I50</f>
        <v/>
      </c>
      <c r="AP50" s="53">
        <f>$AP$4*AK50</f>
        <v/>
      </c>
      <c r="AQ50" s="53">
        <f>$AQ$4*AK50</f>
        <v/>
      </c>
      <c r="AR50" s="51">
        <f t="array" ref="AR50">VLOOKUP(M50&amp;N50&amp;O50&amp;P50,Variáveis!$A$2:$E$240&amp;Variáveis!$B$2:$F$240&amp;Variáveis!$C$2:$G$240&amp;Variáveis!$D$2:$H$240,5,FALSE)</f>
        <v/>
      </c>
      <c r="AS50" s="53">
        <f>((AJ50*(1-AR50))*AR50)</f>
        <v/>
      </c>
      <c r="AT50" s="53">
        <f>(((J50+(J50*AU50))*0.18)-(J50*AR50))</f>
        <v/>
      </c>
      <c r="AU50" s="55">
        <f>(((1+AV50)*(1-AR50))/(1-0.18)-1)</f>
        <v/>
      </c>
      <c r="AV50" s="55">
        <f>IF(BB50&gt;0,BB50,IF(BA50&gt;0,BA50,IF(AZ50&gt;0,AZ50,IF(AY50&gt;0,AY50,IF(AX50&gt;0,AX50)))))/100</f>
        <v/>
      </c>
      <c r="AW50" s="56">
        <f>VALUE(LEFT(G50,4))</f>
        <v/>
      </c>
      <c r="AX50" s="56">
        <f>VALUE(IFERROR(VLOOKUP(VALUE(LEFT(G50,4)),ST!$C$4:$E$300,3,FALSE),"0"))</f>
        <v/>
      </c>
      <c r="AY50" s="56">
        <f>VALUE(IFERROR(VLOOKUP(VALUE(LEFT(G50,5)),ST!$C$4:$E$300,3,FALSE),"0"))</f>
        <v/>
      </c>
      <c r="AZ50" s="56">
        <f>VALUE(IFERROR(VLOOKUP(VALUE(LEFT(G50,6)),ST!$C$4:$E$300,3,FALSE),"0"))</f>
        <v/>
      </c>
      <c r="BA50" s="56">
        <f>VALUE(IFERROR(VLOOKUP(VALUE(LEFT(G50,7)),ST!$C$4:$E$300,3,FALSE),"0"))</f>
        <v/>
      </c>
      <c r="BB50" s="56">
        <f>VALUE(IFERROR(VLOOKUP(G50,ST!$C$4:$E$400,3,FALSE),"0"))</f>
        <v/>
      </c>
      <c r="BC50" s="57">
        <f>IF(VLOOKUP(AW50,ST!$C$4:$F$298,4,FALSE)&lt;&gt;0,VLOOKUP(AW50,ST!$C$4:$F$298,4,FALSE),VLOOKUP(G50,ST!$C$4:$F$298,4,FALSE))</f>
        <v/>
      </c>
      <c r="BD50" s="57">
        <f>IF(O50="SC","Desconsiderar coluna ICMS ST",IF(O50="PR","Haverá ST", ))</f>
        <v/>
      </c>
      <c r="BE50" s="53">
        <f>W50</f>
        <v/>
      </c>
      <c r="BF50" s="53">
        <f>X50</f>
        <v/>
      </c>
      <c r="BG50" s="53">
        <f>AD50-AS50</f>
        <v/>
      </c>
      <c r="BH50" s="51">
        <f>$W$4+$X$4+AC50+$BJ$4+0.07</f>
        <v/>
      </c>
      <c r="BI50" s="53">
        <f>IF(BD50="Haverá ST",AJ50+AS50+AT50,AJ50+AS50)</f>
        <v/>
      </c>
      <c r="BJ50" s="53">
        <f>T50*$BJ$4</f>
        <v/>
      </c>
      <c r="BK50" s="53">
        <f>T50*$BK$4</f>
        <v/>
      </c>
      <c r="BL50" s="53">
        <f>BE50+BF50+AO50+BJ50+BK50+AD50</f>
        <v/>
      </c>
      <c r="BM50" s="53">
        <f>(T50-BL50)</f>
        <v/>
      </c>
    </row>
    <row r="51" hidden="1" ht="15.75" customHeight="1" s="218">
      <c r="A51" s="58">
        <f>A50+1</f>
        <v/>
      </c>
      <c r="B51" s="144">
        <f>BOM!B51</f>
        <v/>
      </c>
      <c r="C51" s="144">
        <f>BOM!C51</f>
        <v/>
      </c>
      <c r="D51" s="144">
        <f>BOM!D51</f>
        <v/>
      </c>
      <c r="E51" s="144">
        <f>BOM!E51</f>
        <v/>
      </c>
      <c r="F51" s="144">
        <f>BOM!F51</f>
        <v/>
      </c>
      <c r="G51" s="144">
        <f>BOM!G51</f>
        <v/>
      </c>
      <c r="H51" s="144">
        <f>BOM!H51</f>
        <v/>
      </c>
      <c r="I51" s="144">
        <f>BOM!I51</f>
        <v/>
      </c>
      <c r="J51" s="146">
        <f>BOM!J51</f>
        <v/>
      </c>
      <c r="K51" s="146">
        <f>BOM!K51</f>
        <v/>
      </c>
      <c r="L51" s="146">
        <f>BOM!L51</f>
        <v/>
      </c>
      <c r="M51" s="146">
        <f>BOM!M51</f>
        <v/>
      </c>
      <c r="N51" s="146">
        <f>BOM!N51</f>
        <v/>
      </c>
      <c r="O51" s="146">
        <f>BOM!O51</f>
        <v/>
      </c>
      <c r="P51" s="146">
        <f>BOM!P51</f>
        <v/>
      </c>
      <c r="Q51" s="46">
        <f>$F$97</f>
        <v/>
      </c>
      <c r="R51" s="46">
        <f>$F$98</f>
        <v/>
      </c>
      <c r="S51" s="48">
        <f>U51-(U51*R51)</f>
        <v/>
      </c>
      <c r="T51" s="48">
        <f>S51*I51</f>
        <v/>
      </c>
      <c r="U51" s="48">
        <f>(AN51)/(1-(BH51+Q51))</f>
        <v/>
      </c>
      <c r="V51" s="48">
        <f>U51*I51</f>
        <v/>
      </c>
      <c r="W51" s="49">
        <f>T51*$W$4</f>
        <v/>
      </c>
      <c r="X51" s="49">
        <f>T51*$X$4</f>
        <v/>
      </c>
      <c r="Y51" s="50">
        <f>M51</f>
        <v/>
      </c>
      <c r="Z51" s="9" t="n"/>
      <c r="AA51" s="9" t="n"/>
      <c r="AB51" s="9" t="n"/>
      <c r="AC51" s="51">
        <f t="array" ref="AC51">IF(I51&gt;0,VLOOKUP(Y51&amp;$P$88&amp;$P$89&amp;$P$90,Variáveis!$O$2:$S$300&amp;Variáveis!$P$2:$T$300&amp;Variáveis!$Q$2:$U$300&amp;Variáveis!$R$2:$V$300,5,FALSE),0)</f>
        <v/>
      </c>
      <c r="AD51" s="52">
        <f>T51*AC51</f>
        <v/>
      </c>
      <c r="AE51" s="53">
        <f>IF(AB51="não",((V51/(1-VLOOKUP(AA51,Variáveis!$AK$3:$AN$29,4,FALSE)))*VLOOKUP(AA51,Variáveis!$AK$3:$AN$29,4,FALSE))-AD51,0)</f>
        <v/>
      </c>
      <c r="AF51" s="53">
        <f>T51*$AF$4</f>
        <v/>
      </c>
      <c r="AG51" s="53">
        <f>IF(AB51="SIM","Cliente pode pagar DIFA na entrada", )</f>
        <v/>
      </c>
      <c r="AH51" s="54" t="n"/>
      <c r="AI51" s="53">
        <f>IF(K51="SIM",(J51*$F$102),J51)</f>
        <v/>
      </c>
      <c r="AJ51" s="53">
        <f>IF(L51="SIM",(AI51*$F$101),AI51)</f>
        <v/>
      </c>
      <c r="AK51" s="53">
        <f>AJ51-AS51</f>
        <v/>
      </c>
      <c r="AL51" s="53">
        <f>AJ51*I51</f>
        <v/>
      </c>
      <c r="AM51" s="53">
        <f>AK51*I51</f>
        <v/>
      </c>
      <c r="AN51" s="53">
        <f>AK51-AP51-AQ51</f>
        <v/>
      </c>
      <c r="AO51" s="53">
        <f>AN51*I51</f>
        <v/>
      </c>
      <c r="AP51" s="53">
        <f>$AP$4*AK51</f>
        <v/>
      </c>
      <c r="AQ51" s="53">
        <f>$AQ$4*AK51</f>
        <v/>
      </c>
      <c r="AR51" s="51">
        <f t="array" ref="AR51">VLOOKUP(M51&amp;N51&amp;O51&amp;P51,Variáveis!$A$2:$E$240&amp;Variáveis!$B$2:$F$240&amp;Variáveis!$C$2:$G$240&amp;Variáveis!$D$2:$H$240,5,FALSE)</f>
        <v/>
      </c>
      <c r="AS51" s="53">
        <f>((AJ51*(1-AR51))*AR51)</f>
        <v/>
      </c>
      <c r="AT51" s="53">
        <f>(((J51+(J51*AU51))*0.18)-(J51*AR51))</f>
        <v/>
      </c>
      <c r="AU51" s="55">
        <f>(((1+AV51)*(1-AR51))/(1-0.18)-1)</f>
        <v/>
      </c>
      <c r="AV51" s="55">
        <f>IF(BB51&gt;0,BB51,IF(BA51&gt;0,BA51,IF(AZ51&gt;0,AZ51,IF(AY51&gt;0,AY51,IF(AX51&gt;0,AX51)))))/100</f>
        <v/>
      </c>
      <c r="AW51" s="56">
        <f>VALUE(LEFT(G51,4))</f>
        <v/>
      </c>
      <c r="AX51" s="56">
        <f>VALUE(IFERROR(VLOOKUP(VALUE(LEFT(G51,4)),ST!$C$4:$E$300,3,FALSE),"0"))</f>
        <v/>
      </c>
      <c r="AY51" s="56">
        <f>VALUE(IFERROR(VLOOKUP(VALUE(LEFT(G51,5)),ST!$C$4:$E$300,3,FALSE),"0"))</f>
        <v/>
      </c>
      <c r="AZ51" s="56">
        <f>VALUE(IFERROR(VLOOKUP(VALUE(LEFT(G51,6)),ST!$C$4:$E$300,3,FALSE),"0"))</f>
        <v/>
      </c>
      <c r="BA51" s="56">
        <f>VALUE(IFERROR(VLOOKUP(VALUE(LEFT(G51,7)),ST!$C$4:$E$300,3,FALSE),"0"))</f>
        <v/>
      </c>
      <c r="BB51" s="56">
        <f>VALUE(IFERROR(VLOOKUP(G51,ST!$C$4:$E$400,3,FALSE),"0"))</f>
        <v/>
      </c>
      <c r="BC51" s="57">
        <f>IF(VLOOKUP(AW51,ST!$C$4:$F$298,4,FALSE)&lt;&gt;0,VLOOKUP(AW51,ST!$C$4:$F$298,4,FALSE),VLOOKUP(G51,ST!$C$4:$F$298,4,FALSE))</f>
        <v/>
      </c>
      <c r="BD51" s="57">
        <f>IF(O51="SC","Desconsiderar coluna ICMS ST",IF(O51="PR","Haverá ST", ))</f>
        <v/>
      </c>
      <c r="BE51" s="53">
        <f>W51</f>
        <v/>
      </c>
      <c r="BF51" s="53">
        <f>X51</f>
        <v/>
      </c>
      <c r="BG51" s="53">
        <f>AD51-AS51</f>
        <v/>
      </c>
      <c r="BH51" s="51">
        <f>$W$4+$X$4+AC51+$BJ$4+0.07</f>
        <v/>
      </c>
      <c r="BI51" s="53">
        <f>IF(BD51="Haverá ST",AJ51+AS51+AT51,AJ51+AS51)</f>
        <v/>
      </c>
      <c r="BJ51" s="53">
        <f>T51*$BJ$4</f>
        <v/>
      </c>
      <c r="BK51" s="53">
        <f>T51*$BK$4</f>
        <v/>
      </c>
      <c r="BL51" s="53">
        <f>BE51+BF51+AO51+BJ51+BK51+AD51</f>
        <v/>
      </c>
      <c r="BM51" s="53">
        <f>(T51-BL51)</f>
        <v/>
      </c>
    </row>
    <row r="52" hidden="1" ht="15.75" customHeight="1" s="218">
      <c r="A52" s="58">
        <f>A51+1</f>
        <v/>
      </c>
      <c r="B52" s="144">
        <f>BOM!B52</f>
        <v/>
      </c>
      <c r="C52" s="144">
        <f>BOM!C52</f>
        <v/>
      </c>
      <c r="D52" s="144">
        <f>BOM!D52</f>
        <v/>
      </c>
      <c r="E52" s="144">
        <f>BOM!E52</f>
        <v/>
      </c>
      <c r="F52" s="144">
        <f>BOM!F52</f>
        <v/>
      </c>
      <c r="G52" s="144">
        <f>BOM!G52</f>
        <v/>
      </c>
      <c r="H52" s="144">
        <f>BOM!H52</f>
        <v/>
      </c>
      <c r="I52" s="144">
        <f>BOM!I52</f>
        <v/>
      </c>
      <c r="J52" s="146">
        <f>BOM!J52</f>
        <v/>
      </c>
      <c r="K52" s="146">
        <f>BOM!K52</f>
        <v/>
      </c>
      <c r="L52" s="146">
        <f>BOM!L52</f>
        <v/>
      </c>
      <c r="M52" s="146">
        <f>BOM!M52</f>
        <v/>
      </c>
      <c r="N52" s="146">
        <f>BOM!N52</f>
        <v/>
      </c>
      <c r="O52" s="146">
        <f>BOM!O52</f>
        <v/>
      </c>
      <c r="P52" s="146">
        <f>BOM!P52</f>
        <v/>
      </c>
      <c r="Q52" s="46">
        <f>$F$97</f>
        <v/>
      </c>
      <c r="R52" s="46">
        <f>$F$98</f>
        <v/>
      </c>
      <c r="S52" s="48">
        <f>U52-(U52*R52)</f>
        <v/>
      </c>
      <c r="T52" s="48">
        <f>S52*I52</f>
        <v/>
      </c>
      <c r="U52" s="48">
        <f>(AN52)/(1-(BH52+Q52))</f>
        <v/>
      </c>
      <c r="V52" s="48">
        <f>U52*I52</f>
        <v/>
      </c>
      <c r="W52" s="49">
        <f>T52*$W$4</f>
        <v/>
      </c>
      <c r="X52" s="49">
        <f>T52*$X$4</f>
        <v/>
      </c>
      <c r="Y52" s="50">
        <f>M52</f>
        <v/>
      </c>
      <c r="Z52" s="9" t="n"/>
      <c r="AA52" s="9" t="n"/>
      <c r="AB52" s="9" t="n"/>
      <c r="AC52" s="51">
        <f t="array" ref="AC52">IF(I52&gt;0,VLOOKUP(Y52&amp;$P$88&amp;$P$89&amp;$P$90,Variáveis!$O$2:$S$300&amp;Variáveis!$P$2:$T$300&amp;Variáveis!$Q$2:$U$300&amp;Variáveis!$R$2:$V$300,5,FALSE),0)</f>
        <v/>
      </c>
      <c r="AD52" s="52">
        <f>T52*AC52</f>
        <v/>
      </c>
      <c r="AE52" s="53">
        <f>IF(AB52="não",((V52/(1-VLOOKUP(AA52,Variáveis!$AK$3:$AN$29,4,FALSE)))*VLOOKUP(AA52,Variáveis!$AK$3:$AN$29,4,FALSE))-AD52,0)</f>
        <v/>
      </c>
      <c r="AF52" s="53">
        <f>T52*$AF$4</f>
        <v/>
      </c>
      <c r="AG52" s="53">
        <f>IF(AB52="SIM","Cliente pode pagar DIFA na entrada", )</f>
        <v/>
      </c>
      <c r="AH52" s="54" t="n"/>
      <c r="AI52" s="53">
        <f>IF(K52="SIM",(J52*$F$102),J52)</f>
        <v/>
      </c>
      <c r="AJ52" s="53">
        <f>IF(L52="SIM",(AI52*$F$101),AI52)</f>
        <v/>
      </c>
      <c r="AK52" s="53">
        <f>AJ52-AS52</f>
        <v/>
      </c>
      <c r="AL52" s="53">
        <f>AJ52*I52</f>
        <v/>
      </c>
      <c r="AM52" s="53">
        <f>AK52*I52</f>
        <v/>
      </c>
      <c r="AN52" s="53">
        <f>AK52-AP52-AQ52</f>
        <v/>
      </c>
      <c r="AO52" s="53">
        <f>AN52*I52</f>
        <v/>
      </c>
      <c r="AP52" s="53">
        <f>$AP$4*AK52</f>
        <v/>
      </c>
      <c r="AQ52" s="53">
        <f>$AQ$4*AK52</f>
        <v/>
      </c>
      <c r="AR52" s="51">
        <f t="array" ref="AR52">VLOOKUP(M52&amp;N52&amp;O52&amp;P52,Variáveis!$A$2:$E$240&amp;Variáveis!$B$2:$F$240&amp;Variáveis!$C$2:$G$240&amp;Variáveis!$D$2:$H$240,5,FALSE)</f>
        <v/>
      </c>
      <c r="AS52" s="53">
        <f>((AJ52*(1-AR52))*AR52)</f>
        <v/>
      </c>
      <c r="AT52" s="53">
        <f>(((J52+(J52*AU52))*0.18)-(J52*AR52))</f>
        <v/>
      </c>
      <c r="AU52" s="55">
        <f>(((1+AV52)*(1-AR52))/(1-0.18)-1)</f>
        <v/>
      </c>
      <c r="AV52" s="55">
        <f>IF(BB52&gt;0,BB52,IF(BA52&gt;0,BA52,IF(AZ52&gt;0,AZ52,IF(AY52&gt;0,AY52,IF(AX52&gt;0,AX52)))))/100</f>
        <v/>
      </c>
      <c r="AW52" s="56">
        <f>VALUE(LEFT(G52,4))</f>
        <v/>
      </c>
      <c r="AX52" s="56">
        <f>VALUE(IFERROR(VLOOKUP(VALUE(LEFT(G52,4)),ST!$C$4:$E$300,3,FALSE),"0"))</f>
        <v/>
      </c>
      <c r="AY52" s="56">
        <f>VALUE(IFERROR(VLOOKUP(VALUE(LEFT(G52,5)),ST!$C$4:$E$300,3,FALSE),"0"))</f>
        <v/>
      </c>
      <c r="AZ52" s="56">
        <f>VALUE(IFERROR(VLOOKUP(VALUE(LEFT(G52,6)),ST!$C$4:$E$300,3,FALSE),"0"))</f>
        <v/>
      </c>
      <c r="BA52" s="56">
        <f>VALUE(IFERROR(VLOOKUP(VALUE(LEFT(G52,7)),ST!$C$4:$E$300,3,FALSE),"0"))</f>
        <v/>
      </c>
      <c r="BB52" s="56">
        <f>VALUE(IFERROR(VLOOKUP(G52,ST!$C$4:$E$400,3,FALSE),"0"))</f>
        <v/>
      </c>
      <c r="BC52" s="57">
        <f>IF(VLOOKUP(AW52,ST!$C$4:$F$298,4,FALSE)&lt;&gt;0,VLOOKUP(AW52,ST!$C$4:$F$298,4,FALSE),VLOOKUP(G52,ST!$C$4:$F$298,4,FALSE))</f>
        <v/>
      </c>
      <c r="BD52" s="57">
        <f>IF(O52="SC","Desconsiderar coluna ICMS ST",IF(O52="PR","Haverá ST", ))</f>
        <v/>
      </c>
      <c r="BE52" s="53">
        <f>W52</f>
        <v/>
      </c>
      <c r="BF52" s="53">
        <f>X52</f>
        <v/>
      </c>
      <c r="BG52" s="53">
        <f>AD52-AS52</f>
        <v/>
      </c>
      <c r="BH52" s="51">
        <f>$W$4+$X$4+AC52+$BJ$4+0.07</f>
        <v/>
      </c>
      <c r="BI52" s="53">
        <f>IF(BD52="Haverá ST",AJ52+AS52+AT52,AJ52+AS52)</f>
        <v/>
      </c>
      <c r="BJ52" s="53">
        <f>T52*$BJ$4</f>
        <v/>
      </c>
      <c r="BK52" s="53">
        <f>T52*$BK$4</f>
        <v/>
      </c>
      <c r="BL52" s="53">
        <f>BE52+BF52+AO52+BJ52+BK52+AD52</f>
        <v/>
      </c>
      <c r="BM52" s="53">
        <f>(T52-BL52)</f>
        <v/>
      </c>
    </row>
    <row r="53" hidden="1" ht="15.75" customHeight="1" s="218">
      <c r="A53" s="58">
        <f>A52+1</f>
        <v/>
      </c>
      <c r="B53" s="144">
        <f>BOM!B53</f>
        <v/>
      </c>
      <c r="C53" s="144">
        <f>BOM!C53</f>
        <v/>
      </c>
      <c r="D53" s="144">
        <f>BOM!D53</f>
        <v/>
      </c>
      <c r="E53" s="144">
        <f>BOM!E53</f>
        <v/>
      </c>
      <c r="F53" s="144">
        <f>BOM!F53</f>
        <v/>
      </c>
      <c r="G53" s="144">
        <f>BOM!G53</f>
        <v/>
      </c>
      <c r="H53" s="144">
        <f>BOM!H53</f>
        <v/>
      </c>
      <c r="I53" s="144">
        <f>BOM!I53</f>
        <v/>
      </c>
      <c r="J53" s="146">
        <f>BOM!J53</f>
        <v/>
      </c>
      <c r="K53" s="146">
        <f>BOM!K53</f>
        <v/>
      </c>
      <c r="L53" s="146">
        <f>BOM!L53</f>
        <v/>
      </c>
      <c r="M53" s="146">
        <f>BOM!M53</f>
        <v/>
      </c>
      <c r="N53" s="146">
        <f>BOM!N53</f>
        <v/>
      </c>
      <c r="O53" s="146">
        <f>BOM!O53</f>
        <v/>
      </c>
      <c r="P53" s="146">
        <f>BOM!P53</f>
        <v/>
      </c>
      <c r="Q53" s="46">
        <f>$F$97</f>
        <v/>
      </c>
      <c r="R53" s="46">
        <f>$F$98</f>
        <v/>
      </c>
      <c r="S53" s="48">
        <f>U53-(U53*R53)</f>
        <v/>
      </c>
      <c r="T53" s="48">
        <f>S53*I53</f>
        <v/>
      </c>
      <c r="U53" s="48">
        <f>(AN53)/(1-(BH53+Q53))</f>
        <v/>
      </c>
      <c r="V53" s="48">
        <f>U53*I53</f>
        <v/>
      </c>
      <c r="W53" s="49">
        <f>T53*$W$4</f>
        <v/>
      </c>
      <c r="X53" s="49">
        <f>T53*$X$4</f>
        <v/>
      </c>
      <c r="Y53" s="50">
        <f>M53</f>
        <v/>
      </c>
      <c r="Z53" s="9" t="n"/>
      <c r="AA53" s="9" t="n"/>
      <c r="AB53" s="9" t="n"/>
      <c r="AC53" s="51">
        <f t="array" ref="AC53">IF(I53&gt;0,VLOOKUP(Y53&amp;$P$88&amp;$P$89&amp;$P$90,Variáveis!$O$2:$S$300&amp;Variáveis!$P$2:$T$300&amp;Variáveis!$Q$2:$U$300&amp;Variáveis!$R$2:$V$300,5,FALSE),0)</f>
        <v/>
      </c>
      <c r="AD53" s="52">
        <f>T53*AC53</f>
        <v/>
      </c>
      <c r="AE53" s="53">
        <f>IF(AB53="não",((V53/(1-VLOOKUP(AA53,Variáveis!$AK$3:$AN$29,4,FALSE)))*VLOOKUP(AA53,Variáveis!$AK$3:$AN$29,4,FALSE))-AD53,0)</f>
        <v/>
      </c>
      <c r="AF53" s="53">
        <f>T53*$AF$4</f>
        <v/>
      </c>
      <c r="AG53" s="53">
        <f>IF(AB53="SIM","Cliente pode pagar DIFA na entrada", )</f>
        <v/>
      </c>
      <c r="AH53" s="54" t="n"/>
      <c r="AI53" s="53">
        <f>IF(K53="SIM",(J53*$F$102),J53)</f>
        <v/>
      </c>
      <c r="AJ53" s="53">
        <f>IF(L53="SIM",(AI53*$F$101),AI53)</f>
        <v/>
      </c>
      <c r="AK53" s="53">
        <f>AJ53-AS53</f>
        <v/>
      </c>
      <c r="AL53" s="53">
        <f>AJ53*I53</f>
        <v/>
      </c>
      <c r="AM53" s="53">
        <f>AK53*I53</f>
        <v/>
      </c>
      <c r="AN53" s="53">
        <f>AK53-AP53-AQ53</f>
        <v/>
      </c>
      <c r="AO53" s="53">
        <f>AN53*I53</f>
        <v/>
      </c>
      <c r="AP53" s="53">
        <f>$AP$4*AK53</f>
        <v/>
      </c>
      <c r="AQ53" s="53">
        <f>$AQ$4*AK53</f>
        <v/>
      </c>
      <c r="AR53" s="51">
        <f t="array" ref="AR53">VLOOKUP(M53&amp;N53&amp;O53&amp;P53,Variáveis!$A$2:$E$240&amp;Variáveis!$B$2:$F$240&amp;Variáveis!$C$2:$G$240&amp;Variáveis!$D$2:$H$240,5,FALSE)</f>
        <v/>
      </c>
      <c r="AS53" s="53">
        <f>((AJ53*(1-AR53))*AR53)</f>
        <v/>
      </c>
      <c r="AT53" s="53">
        <f>(((J53+(J53*AU53))*0.18)-(J53*AR53))</f>
        <v/>
      </c>
      <c r="AU53" s="55">
        <f>(((1+AV53)*(1-AR53))/(1-0.18)-1)</f>
        <v/>
      </c>
      <c r="AV53" s="55">
        <f>IF(BB53&gt;0,BB53,IF(BA53&gt;0,BA53,IF(AZ53&gt;0,AZ53,IF(AY53&gt;0,AY53,IF(AX53&gt;0,AX53)))))/100</f>
        <v/>
      </c>
      <c r="AW53" s="56">
        <f>VALUE(LEFT(G53,4))</f>
        <v/>
      </c>
      <c r="AX53" s="56">
        <f>VALUE(IFERROR(VLOOKUP(VALUE(LEFT(G53,4)),ST!$C$4:$E$300,3,FALSE),"0"))</f>
        <v/>
      </c>
      <c r="AY53" s="56">
        <f>VALUE(IFERROR(VLOOKUP(VALUE(LEFT(G53,5)),ST!$C$4:$E$300,3,FALSE),"0"))</f>
        <v/>
      </c>
      <c r="AZ53" s="56">
        <f>VALUE(IFERROR(VLOOKUP(VALUE(LEFT(G53,6)),ST!$C$4:$E$300,3,FALSE),"0"))</f>
        <v/>
      </c>
      <c r="BA53" s="56">
        <f>VALUE(IFERROR(VLOOKUP(VALUE(LEFT(G53,7)),ST!$C$4:$E$300,3,FALSE),"0"))</f>
        <v/>
      </c>
      <c r="BB53" s="56">
        <f>VALUE(IFERROR(VLOOKUP(G53,ST!$C$4:$E$400,3,FALSE),"0"))</f>
        <v/>
      </c>
      <c r="BC53" s="57">
        <f>IF(VLOOKUP(AW53,ST!$C$4:$F$298,4,FALSE)&lt;&gt;0,VLOOKUP(AW53,ST!$C$4:$F$298,4,FALSE),VLOOKUP(G53,ST!$C$4:$F$298,4,FALSE))</f>
        <v/>
      </c>
      <c r="BD53" s="57">
        <f>IF(O53="SC","Desconsiderar coluna ICMS ST",IF(O53="PR","Haverá ST", ))</f>
        <v/>
      </c>
      <c r="BE53" s="53">
        <f>W53</f>
        <v/>
      </c>
      <c r="BF53" s="53">
        <f>X53</f>
        <v/>
      </c>
      <c r="BG53" s="53">
        <f>AD53-AS53</f>
        <v/>
      </c>
      <c r="BH53" s="51">
        <f>$W$4+$X$4+AC53+$BJ$4+0.07</f>
        <v/>
      </c>
      <c r="BI53" s="53">
        <f>IF(BD53="Haverá ST",AJ53+AS53+AT53,AJ53+AS53)</f>
        <v/>
      </c>
      <c r="BJ53" s="53">
        <f>T53*$BJ$4</f>
        <v/>
      </c>
      <c r="BK53" s="53">
        <f>T53*$BK$4</f>
        <v/>
      </c>
      <c r="BL53" s="53">
        <f>BE53+BF53+AO53+BJ53+BK53+AD53</f>
        <v/>
      </c>
      <c r="BM53" s="53">
        <f>(T53-BL53)</f>
        <v/>
      </c>
    </row>
    <row r="54" hidden="1" ht="15.75" customHeight="1" s="218">
      <c r="A54" s="58">
        <f>A53+1</f>
        <v/>
      </c>
      <c r="B54" s="144">
        <f>BOM!B54</f>
        <v/>
      </c>
      <c r="C54" s="144">
        <f>BOM!C54</f>
        <v/>
      </c>
      <c r="D54" s="144">
        <f>BOM!D54</f>
        <v/>
      </c>
      <c r="E54" s="144">
        <f>BOM!E54</f>
        <v/>
      </c>
      <c r="F54" s="144">
        <f>BOM!F54</f>
        <v/>
      </c>
      <c r="G54" s="144">
        <f>BOM!G54</f>
        <v/>
      </c>
      <c r="H54" s="144">
        <f>BOM!H54</f>
        <v/>
      </c>
      <c r="I54" s="144">
        <f>BOM!I54</f>
        <v/>
      </c>
      <c r="J54" s="146">
        <f>BOM!J54</f>
        <v/>
      </c>
      <c r="K54" s="146">
        <f>BOM!K54</f>
        <v/>
      </c>
      <c r="L54" s="146">
        <f>BOM!L54</f>
        <v/>
      </c>
      <c r="M54" s="146">
        <f>BOM!M54</f>
        <v/>
      </c>
      <c r="N54" s="146">
        <f>BOM!N54</f>
        <v/>
      </c>
      <c r="O54" s="146">
        <f>BOM!O54</f>
        <v/>
      </c>
      <c r="P54" s="146">
        <f>BOM!P54</f>
        <v/>
      </c>
      <c r="Q54" s="46">
        <f>$F$97</f>
        <v/>
      </c>
      <c r="R54" s="46">
        <f>$F$98</f>
        <v/>
      </c>
      <c r="S54" s="48">
        <f>U54-(U54*R54)</f>
        <v/>
      </c>
      <c r="T54" s="48">
        <f>S54*I54</f>
        <v/>
      </c>
      <c r="U54" s="48">
        <f>(AN54)/(1-(BH54+Q54))</f>
        <v/>
      </c>
      <c r="V54" s="48">
        <f>U54*I54</f>
        <v/>
      </c>
      <c r="W54" s="49">
        <f>T54*$W$4</f>
        <v/>
      </c>
      <c r="X54" s="49">
        <f>T54*$X$4</f>
        <v/>
      </c>
      <c r="Y54" s="50">
        <f>M54</f>
        <v/>
      </c>
      <c r="Z54" s="9" t="n"/>
      <c r="AA54" s="9" t="n"/>
      <c r="AB54" s="9" t="n"/>
      <c r="AC54" s="51">
        <f t="array" ref="AC54">IF(I54&gt;0,VLOOKUP(Y54&amp;$P$88&amp;$P$89&amp;$P$90,Variáveis!$O$2:$S$300&amp;Variáveis!$P$2:$T$300&amp;Variáveis!$Q$2:$U$300&amp;Variáveis!$R$2:$V$300,5,FALSE),0)</f>
        <v/>
      </c>
      <c r="AD54" s="52">
        <f>T54*AC54</f>
        <v/>
      </c>
      <c r="AE54" s="53">
        <f>IF(AB54="não",((V54/(1-VLOOKUP(AA54,Variáveis!$AK$3:$AN$29,4,FALSE)))*VLOOKUP(AA54,Variáveis!$AK$3:$AN$29,4,FALSE))-AD54,0)</f>
        <v/>
      </c>
      <c r="AF54" s="53">
        <f>T54*$AF$4</f>
        <v/>
      </c>
      <c r="AG54" s="53">
        <f>IF(AB54="SIM","Cliente pode pagar DIFA na entrada", )</f>
        <v/>
      </c>
      <c r="AH54" s="54" t="n"/>
      <c r="AI54" s="53">
        <f>IF(K54="SIM",(J54*$F$102),J54)</f>
        <v/>
      </c>
      <c r="AJ54" s="53">
        <f>IF(L54="SIM",(AI54*$F$101),AI54)</f>
        <v/>
      </c>
      <c r="AK54" s="53">
        <f>AJ54-AS54</f>
        <v/>
      </c>
      <c r="AL54" s="53">
        <f>AJ54*I54</f>
        <v/>
      </c>
      <c r="AM54" s="53">
        <f>AK54*I54</f>
        <v/>
      </c>
      <c r="AN54" s="53">
        <f>AK54-AP54-AQ54</f>
        <v/>
      </c>
      <c r="AO54" s="53">
        <f>AN54*I54</f>
        <v/>
      </c>
      <c r="AP54" s="53">
        <f>$AP$4*AK54</f>
        <v/>
      </c>
      <c r="AQ54" s="53">
        <f>$AQ$4*AK54</f>
        <v/>
      </c>
      <c r="AR54" s="51">
        <f t="array" ref="AR54">VLOOKUP(M54&amp;N54&amp;O54&amp;P54,Variáveis!$A$2:$E$240&amp;Variáveis!$B$2:$F$240&amp;Variáveis!$C$2:$G$240&amp;Variáveis!$D$2:$H$240,5,FALSE)</f>
        <v/>
      </c>
      <c r="AS54" s="53">
        <f>((AJ54*(1-AR54))*AR54)</f>
        <v/>
      </c>
      <c r="AT54" s="53">
        <f>(((J54+(J54*AU54))*0.18)-(J54*AR54))</f>
        <v/>
      </c>
      <c r="AU54" s="55">
        <f>(((1+AV54)*(1-AR54))/(1-0.18)-1)</f>
        <v/>
      </c>
      <c r="AV54" s="55">
        <f>IF(BB54&gt;0,BB54,IF(BA54&gt;0,BA54,IF(AZ54&gt;0,AZ54,IF(AY54&gt;0,AY54,IF(AX54&gt;0,AX54)))))/100</f>
        <v/>
      </c>
      <c r="AW54" s="56">
        <f>VALUE(LEFT(G54,4))</f>
        <v/>
      </c>
      <c r="AX54" s="56">
        <f>VALUE(IFERROR(VLOOKUP(VALUE(LEFT(G54,4)),ST!$C$4:$E$300,3,FALSE),"0"))</f>
        <v/>
      </c>
      <c r="AY54" s="56">
        <f>VALUE(IFERROR(VLOOKUP(VALUE(LEFT(G54,5)),ST!$C$4:$E$300,3,FALSE),"0"))</f>
        <v/>
      </c>
      <c r="AZ54" s="56">
        <f>VALUE(IFERROR(VLOOKUP(VALUE(LEFT(G54,6)),ST!$C$4:$E$300,3,FALSE),"0"))</f>
        <v/>
      </c>
      <c r="BA54" s="56">
        <f>VALUE(IFERROR(VLOOKUP(VALUE(LEFT(G54,7)),ST!$C$4:$E$300,3,FALSE),"0"))</f>
        <v/>
      </c>
      <c r="BB54" s="56">
        <f>VALUE(IFERROR(VLOOKUP(G54,ST!$C$4:$E$400,3,FALSE),"0"))</f>
        <v/>
      </c>
      <c r="BC54" s="57">
        <f>IF(VLOOKUP(AW54,ST!$C$4:$F$298,4,FALSE)&lt;&gt;0,VLOOKUP(AW54,ST!$C$4:$F$298,4,FALSE),VLOOKUP(G54,ST!$C$4:$F$298,4,FALSE))</f>
        <v/>
      </c>
      <c r="BD54" s="57">
        <f>IF(O54="SC","Desconsiderar coluna ICMS ST",IF(O54="PR","Haverá ST", ))</f>
        <v/>
      </c>
      <c r="BE54" s="53">
        <f>W54</f>
        <v/>
      </c>
      <c r="BF54" s="53">
        <f>X54</f>
        <v/>
      </c>
      <c r="BG54" s="53">
        <f>AD54-AS54</f>
        <v/>
      </c>
      <c r="BH54" s="51">
        <f>$W$4+$X$4+AC54+$BJ$4+0.07</f>
        <v/>
      </c>
      <c r="BI54" s="53">
        <f>IF(BD54="Haverá ST",AJ54+AS54+AT54,AJ54+AS54)</f>
        <v/>
      </c>
      <c r="BJ54" s="53">
        <f>T54*$BJ$4</f>
        <v/>
      </c>
      <c r="BK54" s="53">
        <f>T54*$BK$4</f>
        <v/>
      </c>
      <c r="BL54" s="53">
        <f>BE54+BF54+AO54+BJ54+BK54+AD54</f>
        <v/>
      </c>
      <c r="BM54" s="53">
        <f>(T54-BL54)</f>
        <v/>
      </c>
    </row>
    <row r="55" hidden="1" ht="15.75" customHeight="1" s="218">
      <c r="A55" s="58">
        <f>A54+1</f>
        <v/>
      </c>
      <c r="B55" s="144">
        <f>BOM!B55</f>
        <v/>
      </c>
      <c r="C55" s="144">
        <f>BOM!C55</f>
        <v/>
      </c>
      <c r="D55" s="144">
        <f>BOM!D55</f>
        <v/>
      </c>
      <c r="E55" s="144">
        <f>BOM!E55</f>
        <v/>
      </c>
      <c r="F55" s="144">
        <f>BOM!F55</f>
        <v/>
      </c>
      <c r="G55" s="144">
        <f>BOM!G55</f>
        <v/>
      </c>
      <c r="H55" s="144">
        <f>BOM!H55</f>
        <v/>
      </c>
      <c r="I55" s="144">
        <f>BOM!I55</f>
        <v/>
      </c>
      <c r="J55" s="146">
        <f>BOM!J55</f>
        <v/>
      </c>
      <c r="K55" s="146">
        <f>BOM!K55</f>
        <v/>
      </c>
      <c r="L55" s="146">
        <f>BOM!L55</f>
        <v/>
      </c>
      <c r="M55" s="146">
        <f>BOM!M55</f>
        <v/>
      </c>
      <c r="N55" s="146">
        <f>BOM!N55</f>
        <v/>
      </c>
      <c r="O55" s="146">
        <f>BOM!O55</f>
        <v/>
      </c>
      <c r="P55" s="146">
        <f>BOM!P55</f>
        <v/>
      </c>
      <c r="Q55" s="46">
        <f>$F$97</f>
        <v/>
      </c>
      <c r="R55" s="46">
        <f>$F$98</f>
        <v/>
      </c>
      <c r="S55" s="48">
        <f>U55-(U55*R55)</f>
        <v/>
      </c>
      <c r="T55" s="48">
        <f>S55*I55</f>
        <v/>
      </c>
      <c r="U55" s="48">
        <f>(AN55)/(1-(BH55+Q55))</f>
        <v/>
      </c>
      <c r="V55" s="48">
        <f>U55*I55</f>
        <v/>
      </c>
      <c r="W55" s="49">
        <f>T55*$W$4</f>
        <v/>
      </c>
      <c r="X55" s="49">
        <f>T55*$X$4</f>
        <v/>
      </c>
      <c r="Y55" s="50">
        <f>M55</f>
        <v/>
      </c>
      <c r="Z55" s="9" t="n"/>
      <c r="AA55" s="9" t="n"/>
      <c r="AB55" s="9" t="n"/>
      <c r="AC55" s="51">
        <f t="array" ref="AC55">IF(I55&gt;0,VLOOKUP(Y55&amp;$P$88&amp;$P$89&amp;$P$90,Variáveis!$O$2:$S$300&amp;Variáveis!$P$2:$T$300&amp;Variáveis!$Q$2:$U$300&amp;Variáveis!$R$2:$V$300,5,FALSE),0)</f>
        <v/>
      </c>
      <c r="AD55" s="52">
        <f>T55*AC55</f>
        <v/>
      </c>
      <c r="AE55" s="53">
        <f>IF(AB55="não",((V55/(1-VLOOKUP(AA55,Variáveis!$AK$3:$AN$29,4,FALSE)))*VLOOKUP(AA55,Variáveis!$AK$3:$AN$29,4,FALSE))-AD55,0)</f>
        <v/>
      </c>
      <c r="AF55" s="53">
        <f>T55*$AF$4</f>
        <v/>
      </c>
      <c r="AG55" s="53">
        <f>IF(AB55="SIM","Cliente pode pagar DIFA na entrada", )</f>
        <v/>
      </c>
      <c r="AH55" s="54" t="n"/>
      <c r="AI55" s="53">
        <f>IF(K55="SIM",(J55*$F$102),J55)</f>
        <v/>
      </c>
      <c r="AJ55" s="53">
        <f>IF(L55="SIM",(AI55*$F$101),AI55)</f>
        <v/>
      </c>
      <c r="AK55" s="53">
        <f>AJ55-AS55</f>
        <v/>
      </c>
      <c r="AL55" s="53">
        <f>AJ55*I55</f>
        <v/>
      </c>
      <c r="AM55" s="53">
        <f>AK55*I55</f>
        <v/>
      </c>
      <c r="AN55" s="53">
        <f>AK55-AP55-AQ55</f>
        <v/>
      </c>
      <c r="AO55" s="53">
        <f>AN55*I55</f>
        <v/>
      </c>
      <c r="AP55" s="53">
        <f>$AP$4*AK55</f>
        <v/>
      </c>
      <c r="AQ55" s="53">
        <f>$AQ$4*AK55</f>
        <v/>
      </c>
      <c r="AR55" s="51">
        <f t="array" ref="AR55">VLOOKUP(M55&amp;N55&amp;O55&amp;P55,Variáveis!$A$2:$E$240&amp;Variáveis!$B$2:$F$240&amp;Variáveis!$C$2:$G$240&amp;Variáveis!$D$2:$H$240,5,FALSE)</f>
        <v/>
      </c>
      <c r="AS55" s="53">
        <f>((AJ55*(1-AR55))*AR55)</f>
        <v/>
      </c>
      <c r="AT55" s="53">
        <f>(((J55+(J55*AU55))*0.18)-(J55*AR55))</f>
        <v/>
      </c>
      <c r="AU55" s="55">
        <f>(((1+AV55)*(1-AR55))/(1-0.18)-1)</f>
        <v/>
      </c>
      <c r="AV55" s="55">
        <f>IF(BB55&gt;0,BB55,IF(BA55&gt;0,BA55,IF(AZ55&gt;0,AZ55,IF(AY55&gt;0,AY55,IF(AX55&gt;0,AX55)))))/100</f>
        <v/>
      </c>
      <c r="AW55" s="56">
        <f>VALUE(LEFT(G55,4))</f>
        <v/>
      </c>
      <c r="AX55" s="56">
        <f>VALUE(IFERROR(VLOOKUP(VALUE(LEFT(G55,4)),ST!$C$4:$E$300,3,FALSE),"0"))</f>
        <v/>
      </c>
      <c r="AY55" s="56">
        <f>VALUE(IFERROR(VLOOKUP(VALUE(LEFT(G55,5)),ST!$C$4:$E$300,3,FALSE),"0"))</f>
        <v/>
      </c>
      <c r="AZ55" s="56">
        <f>VALUE(IFERROR(VLOOKUP(VALUE(LEFT(G55,6)),ST!$C$4:$E$300,3,FALSE),"0"))</f>
        <v/>
      </c>
      <c r="BA55" s="56">
        <f>VALUE(IFERROR(VLOOKUP(VALUE(LEFT(G55,7)),ST!$C$4:$E$300,3,FALSE),"0"))</f>
        <v/>
      </c>
      <c r="BB55" s="56">
        <f>VALUE(IFERROR(VLOOKUP(G55,ST!$C$4:$E$400,3,FALSE),"0"))</f>
        <v/>
      </c>
      <c r="BC55" s="57">
        <f>IF(VLOOKUP(AW55,ST!$C$4:$F$298,4,FALSE)&lt;&gt;0,VLOOKUP(AW55,ST!$C$4:$F$298,4,FALSE),VLOOKUP(G55,ST!$C$4:$F$298,4,FALSE))</f>
        <v/>
      </c>
      <c r="BD55" s="57">
        <f>IF(O55="SC","Desconsiderar coluna ICMS ST",IF(O55="PR","Haverá ST", ))</f>
        <v/>
      </c>
      <c r="BE55" s="53">
        <f>W55</f>
        <v/>
      </c>
      <c r="BF55" s="53">
        <f>X55</f>
        <v/>
      </c>
      <c r="BG55" s="53">
        <f>AD55-AS55</f>
        <v/>
      </c>
      <c r="BH55" s="51">
        <f>$W$4+$X$4+AC55+$BJ$4+0.07</f>
        <v/>
      </c>
      <c r="BI55" s="53">
        <f>IF(BD55="Haverá ST",AJ55+AS55+AT55,AJ55+AS55)</f>
        <v/>
      </c>
      <c r="BJ55" s="53">
        <f>T55*$BJ$4</f>
        <v/>
      </c>
      <c r="BK55" s="53">
        <f>T55*$BK$4</f>
        <v/>
      </c>
      <c r="BL55" s="53">
        <f>BE55+BF55+AO55+BJ55+BK55+AD55</f>
        <v/>
      </c>
      <c r="BM55" s="53">
        <f>(T55-BL55)</f>
        <v/>
      </c>
    </row>
    <row r="56" hidden="1" ht="15.75" customHeight="1" s="218">
      <c r="A56" s="58">
        <f>A55+1</f>
        <v/>
      </c>
      <c r="B56" s="144">
        <f>BOM!B56</f>
        <v/>
      </c>
      <c r="C56" s="144">
        <f>BOM!C56</f>
        <v/>
      </c>
      <c r="D56" s="144">
        <f>BOM!D56</f>
        <v/>
      </c>
      <c r="E56" s="144">
        <f>BOM!E56</f>
        <v/>
      </c>
      <c r="F56" s="144">
        <f>BOM!F56</f>
        <v/>
      </c>
      <c r="G56" s="144">
        <f>BOM!G56</f>
        <v/>
      </c>
      <c r="H56" s="144">
        <f>BOM!H56</f>
        <v/>
      </c>
      <c r="I56" s="144">
        <f>BOM!I56</f>
        <v/>
      </c>
      <c r="J56" s="146">
        <f>BOM!J56</f>
        <v/>
      </c>
      <c r="K56" s="146">
        <f>BOM!K56</f>
        <v/>
      </c>
      <c r="L56" s="146">
        <f>BOM!L56</f>
        <v/>
      </c>
      <c r="M56" s="146">
        <f>BOM!M56</f>
        <v/>
      </c>
      <c r="N56" s="146">
        <f>BOM!N56</f>
        <v/>
      </c>
      <c r="O56" s="146">
        <f>BOM!O56</f>
        <v/>
      </c>
      <c r="P56" s="146">
        <f>BOM!P56</f>
        <v/>
      </c>
      <c r="Q56" s="46">
        <f>$F$97</f>
        <v/>
      </c>
      <c r="R56" s="46">
        <f>$F$98</f>
        <v/>
      </c>
      <c r="S56" s="48">
        <f>U56-(U56*R56)</f>
        <v/>
      </c>
      <c r="T56" s="48">
        <f>S56*I56</f>
        <v/>
      </c>
      <c r="U56" s="48">
        <f>(AN56)/(1-(BH56+Q56))</f>
        <v/>
      </c>
      <c r="V56" s="48">
        <f>U56*I56</f>
        <v/>
      </c>
      <c r="W56" s="49">
        <f>T56*$W$4</f>
        <v/>
      </c>
      <c r="X56" s="49">
        <f>T56*$X$4</f>
        <v/>
      </c>
      <c r="Y56" s="50">
        <f>M56</f>
        <v/>
      </c>
      <c r="Z56" s="9" t="n"/>
      <c r="AA56" s="9" t="n"/>
      <c r="AB56" s="9" t="n"/>
      <c r="AC56" s="51">
        <f t="array" ref="AC56">IF(I56&gt;0,VLOOKUP(Y56&amp;$P$88&amp;$P$89&amp;$P$90,Variáveis!$O$2:$S$300&amp;Variáveis!$P$2:$T$300&amp;Variáveis!$Q$2:$U$300&amp;Variáveis!$R$2:$V$300,5,FALSE),0)</f>
        <v/>
      </c>
      <c r="AD56" s="52">
        <f>T56*AC56</f>
        <v/>
      </c>
      <c r="AE56" s="53">
        <f>IF(AB56="não",((V56/(1-VLOOKUP(AA56,Variáveis!$AK$3:$AN$29,4,FALSE)))*VLOOKUP(AA56,Variáveis!$AK$3:$AN$29,4,FALSE))-AD56,0)</f>
        <v/>
      </c>
      <c r="AF56" s="53">
        <f>T56*$AF$4</f>
        <v/>
      </c>
      <c r="AG56" s="53">
        <f>IF(AB56="SIM","Cliente pode pagar DIFA na entrada", )</f>
        <v/>
      </c>
      <c r="AH56" s="54" t="n"/>
      <c r="AI56" s="53">
        <f>IF(K56="SIM",(J56*$F$102),J56)</f>
        <v/>
      </c>
      <c r="AJ56" s="53">
        <f>IF(L56="SIM",(AI56*$F$101),AI56)</f>
        <v/>
      </c>
      <c r="AK56" s="53">
        <f>AJ56-AS56</f>
        <v/>
      </c>
      <c r="AL56" s="53">
        <f>AJ56*I56</f>
        <v/>
      </c>
      <c r="AM56" s="53">
        <f>AK56*I56</f>
        <v/>
      </c>
      <c r="AN56" s="53">
        <f>AK56-AP56-AQ56</f>
        <v/>
      </c>
      <c r="AO56" s="53">
        <f>AN56*I56</f>
        <v/>
      </c>
      <c r="AP56" s="53">
        <f>$AP$4*AK56</f>
        <v/>
      </c>
      <c r="AQ56" s="53">
        <f>$AQ$4*AK56</f>
        <v/>
      </c>
      <c r="AR56" s="51">
        <f t="array" ref="AR56">VLOOKUP(M56&amp;N56&amp;O56&amp;P56,Variáveis!$A$2:$E$240&amp;Variáveis!$B$2:$F$240&amp;Variáveis!$C$2:$G$240&amp;Variáveis!$D$2:$H$240,5,FALSE)</f>
        <v/>
      </c>
      <c r="AS56" s="53">
        <f>((AJ56*(1-AR56))*AR56)</f>
        <v/>
      </c>
      <c r="AT56" s="53">
        <f>(((J56+(J56*AU56))*0.18)-(J56*AR56))</f>
        <v/>
      </c>
      <c r="AU56" s="55">
        <f>(((1+AV56)*(1-AR56))/(1-0.18)-1)</f>
        <v/>
      </c>
      <c r="AV56" s="55">
        <f>IF(BB56&gt;0,BB56,IF(BA56&gt;0,BA56,IF(AZ56&gt;0,AZ56,IF(AY56&gt;0,AY56,IF(AX56&gt;0,AX56)))))/100</f>
        <v/>
      </c>
      <c r="AW56" s="56">
        <f>VALUE(LEFT(G56,4))</f>
        <v/>
      </c>
      <c r="AX56" s="56">
        <f>VALUE(IFERROR(VLOOKUP(VALUE(LEFT(G56,4)),ST!$C$4:$E$300,3,FALSE),"0"))</f>
        <v/>
      </c>
      <c r="AY56" s="56">
        <f>VALUE(IFERROR(VLOOKUP(VALUE(LEFT(G56,5)),ST!$C$4:$E$300,3,FALSE),"0"))</f>
        <v/>
      </c>
      <c r="AZ56" s="56">
        <f>VALUE(IFERROR(VLOOKUP(VALUE(LEFT(G56,6)),ST!$C$4:$E$300,3,FALSE),"0"))</f>
        <v/>
      </c>
      <c r="BA56" s="56">
        <f>VALUE(IFERROR(VLOOKUP(VALUE(LEFT(G56,7)),ST!$C$4:$E$300,3,FALSE),"0"))</f>
        <v/>
      </c>
      <c r="BB56" s="56">
        <f>VALUE(IFERROR(VLOOKUP(G56,ST!$C$4:$E$400,3,FALSE),"0"))</f>
        <v/>
      </c>
      <c r="BC56" s="57">
        <f>IF(VLOOKUP(AW56,ST!$C$4:$F$298,4,FALSE)&lt;&gt;0,VLOOKUP(AW56,ST!$C$4:$F$298,4,FALSE),VLOOKUP(G56,ST!$C$4:$F$298,4,FALSE))</f>
        <v/>
      </c>
      <c r="BD56" s="57">
        <f>IF(O56="SC","Desconsiderar coluna ICMS ST",IF(O56="PR","Haverá ST", ))</f>
        <v/>
      </c>
      <c r="BE56" s="53">
        <f>W56</f>
        <v/>
      </c>
      <c r="BF56" s="53">
        <f>X56</f>
        <v/>
      </c>
      <c r="BG56" s="53">
        <f>AD56-AS56</f>
        <v/>
      </c>
      <c r="BH56" s="51">
        <f>$W$4+$X$4+AC56+$BJ$4+0.07</f>
        <v/>
      </c>
      <c r="BI56" s="53">
        <f>IF(BD56="Haverá ST",AJ56+AS56+AT56,AJ56+AS56)</f>
        <v/>
      </c>
      <c r="BJ56" s="53">
        <f>T56*$BJ$4</f>
        <v/>
      </c>
      <c r="BK56" s="53">
        <f>T56*$BK$4</f>
        <v/>
      </c>
      <c r="BL56" s="53">
        <f>BE56+BF56+AO56+BJ56+BK56+AD56</f>
        <v/>
      </c>
      <c r="BM56" s="53">
        <f>(T56-BL56)</f>
        <v/>
      </c>
    </row>
    <row r="57" hidden="1" ht="15.75" customHeight="1" s="218">
      <c r="A57" s="58">
        <f>A56+1</f>
        <v/>
      </c>
      <c r="B57" s="144">
        <f>BOM!B57</f>
        <v/>
      </c>
      <c r="C57" s="144">
        <f>BOM!C57</f>
        <v/>
      </c>
      <c r="D57" s="144">
        <f>BOM!D57</f>
        <v/>
      </c>
      <c r="E57" s="144">
        <f>BOM!E57</f>
        <v/>
      </c>
      <c r="F57" s="144">
        <f>BOM!F57</f>
        <v/>
      </c>
      <c r="G57" s="144">
        <f>BOM!G57</f>
        <v/>
      </c>
      <c r="H57" s="144">
        <f>BOM!H57</f>
        <v/>
      </c>
      <c r="I57" s="144">
        <f>BOM!I57</f>
        <v/>
      </c>
      <c r="J57" s="146">
        <f>BOM!J57</f>
        <v/>
      </c>
      <c r="K57" s="146">
        <f>BOM!K57</f>
        <v/>
      </c>
      <c r="L57" s="146">
        <f>BOM!L57</f>
        <v/>
      </c>
      <c r="M57" s="146">
        <f>BOM!M57</f>
        <v/>
      </c>
      <c r="N57" s="146">
        <f>BOM!N57</f>
        <v/>
      </c>
      <c r="O57" s="146">
        <f>BOM!O57</f>
        <v/>
      </c>
      <c r="P57" s="146">
        <f>BOM!P57</f>
        <v/>
      </c>
      <c r="Q57" s="46">
        <f>$F$97</f>
        <v/>
      </c>
      <c r="R57" s="46">
        <f>$F$98</f>
        <v/>
      </c>
      <c r="S57" s="48">
        <f>U57-(U57*R57)</f>
        <v/>
      </c>
      <c r="T57" s="48">
        <f>S57*I57</f>
        <v/>
      </c>
      <c r="U57" s="48">
        <f>(AN57)/(1-(BH57+Q57))</f>
        <v/>
      </c>
      <c r="V57" s="48">
        <f>U57*I57</f>
        <v/>
      </c>
      <c r="W57" s="49">
        <f>T57*$W$4</f>
        <v/>
      </c>
      <c r="X57" s="49">
        <f>T57*$X$4</f>
        <v/>
      </c>
      <c r="Y57" s="50">
        <f>M57</f>
        <v/>
      </c>
      <c r="Z57" s="9" t="n"/>
      <c r="AA57" s="9" t="n"/>
      <c r="AB57" s="9" t="n"/>
      <c r="AC57" s="51">
        <f t="array" ref="AC57">IF(I57&gt;0,VLOOKUP(Y57&amp;$P$88&amp;$P$89&amp;$P$90,Variáveis!$O$2:$S$300&amp;Variáveis!$P$2:$T$300&amp;Variáveis!$Q$2:$U$300&amp;Variáveis!$R$2:$V$300,5,FALSE),0)</f>
        <v/>
      </c>
      <c r="AD57" s="52">
        <f>T57*AC57</f>
        <v/>
      </c>
      <c r="AE57" s="53">
        <f>IF(AB57="não",((V57/(1-VLOOKUP(AA57,Variáveis!$AK$3:$AN$29,4,FALSE)))*VLOOKUP(AA57,Variáveis!$AK$3:$AN$29,4,FALSE))-AD57,0)</f>
        <v/>
      </c>
      <c r="AF57" s="53">
        <f>T57*$AF$4</f>
        <v/>
      </c>
      <c r="AG57" s="53">
        <f>IF(AB57="SIM","Cliente pode pagar DIFA na entrada", )</f>
        <v/>
      </c>
      <c r="AH57" s="54" t="n"/>
      <c r="AI57" s="53">
        <f>IF(K57="SIM",(J57*$F$102),J57)</f>
        <v/>
      </c>
      <c r="AJ57" s="53">
        <f>IF(L57="SIM",(AI57*$F$101),AI57)</f>
        <v/>
      </c>
      <c r="AK57" s="53">
        <f>AJ57-AS57</f>
        <v/>
      </c>
      <c r="AL57" s="53">
        <f>AJ57*I57</f>
        <v/>
      </c>
      <c r="AM57" s="53">
        <f>AK57*I57</f>
        <v/>
      </c>
      <c r="AN57" s="53">
        <f>AK57-AP57-AQ57</f>
        <v/>
      </c>
      <c r="AO57" s="53">
        <f>AN57*I57</f>
        <v/>
      </c>
      <c r="AP57" s="53">
        <f>$AP$4*AK57</f>
        <v/>
      </c>
      <c r="AQ57" s="53">
        <f>$AQ$4*AK57</f>
        <v/>
      </c>
      <c r="AR57" s="51">
        <f t="array" ref="AR57">VLOOKUP(M57&amp;N57&amp;O57&amp;P57,Variáveis!$A$2:$E$240&amp;Variáveis!$B$2:$F$240&amp;Variáveis!$C$2:$G$240&amp;Variáveis!$D$2:$H$240,5,FALSE)</f>
        <v/>
      </c>
      <c r="AS57" s="53">
        <f>((AJ57*(1-AR57))*AR57)</f>
        <v/>
      </c>
      <c r="AT57" s="53">
        <f>(((J57+(J57*AU57))*0.18)-(J57*AR57))</f>
        <v/>
      </c>
      <c r="AU57" s="55">
        <f>(((1+AV57)*(1-AR57))/(1-0.18)-1)</f>
        <v/>
      </c>
      <c r="AV57" s="55">
        <f>IF(BB57&gt;0,BB57,IF(BA57&gt;0,BA57,IF(AZ57&gt;0,AZ57,IF(AY57&gt;0,AY57,IF(AX57&gt;0,AX57)))))/100</f>
        <v/>
      </c>
      <c r="AW57" s="56">
        <f>VALUE(LEFT(G57,4))</f>
        <v/>
      </c>
      <c r="AX57" s="56">
        <f>VALUE(IFERROR(VLOOKUP(VALUE(LEFT(G57,4)),ST!$C$4:$E$300,3,FALSE),"0"))</f>
        <v/>
      </c>
      <c r="AY57" s="56">
        <f>VALUE(IFERROR(VLOOKUP(VALUE(LEFT(G57,5)),ST!$C$4:$E$300,3,FALSE),"0"))</f>
        <v/>
      </c>
      <c r="AZ57" s="56">
        <f>VALUE(IFERROR(VLOOKUP(VALUE(LEFT(G57,6)),ST!$C$4:$E$300,3,FALSE),"0"))</f>
        <v/>
      </c>
      <c r="BA57" s="56">
        <f>VALUE(IFERROR(VLOOKUP(VALUE(LEFT(G57,7)),ST!$C$4:$E$300,3,FALSE),"0"))</f>
        <v/>
      </c>
      <c r="BB57" s="56">
        <f>VALUE(IFERROR(VLOOKUP(G57,ST!$C$4:$E$400,3,FALSE),"0"))</f>
        <v/>
      </c>
      <c r="BC57" s="57">
        <f>IF(VLOOKUP(AW57,ST!$C$4:$F$298,4,FALSE)&lt;&gt;0,VLOOKUP(AW57,ST!$C$4:$F$298,4,FALSE),VLOOKUP(G57,ST!$C$4:$F$298,4,FALSE))</f>
        <v/>
      </c>
      <c r="BD57" s="57">
        <f>IF(O57="SC","Desconsiderar coluna ICMS ST",IF(O57="PR","Haverá ST", ))</f>
        <v/>
      </c>
      <c r="BE57" s="53">
        <f>W57</f>
        <v/>
      </c>
      <c r="BF57" s="53">
        <f>X57</f>
        <v/>
      </c>
      <c r="BG57" s="53">
        <f>AD57-AS57</f>
        <v/>
      </c>
      <c r="BH57" s="51">
        <f>$W$4+$X$4+AC57+$BJ$4+0.07</f>
        <v/>
      </c>
      <c r="BI57" s="53">
        <f>IF(BD57="Haverá ST",AJ57+AS57+AT57,AJ57+AS57)</f>
        <v/>
      </c>
      <c r="BJ57" s="53">
        <f>T57*$BJ$4</f>
        <v/>
      </c>
      <c r="BK57" s="53">
        <f>T57*$BK$4</f>
        <v/>
      </c>
      <c r="BL57" s="53">
        <f>BE57+BF57+AO57+BJ57+BK57+AD57</f>
        <v/>
      </c>
      <c r="BM57" s="53">
        <f>(T57-BL57)</f>
        <v/>
      </c>
    </row>
    <row r="58" hidden="1" ht="15.75" customHeight="1" s="218">
      <c r="A58" s="58">
        <f>A57+1</f>
        <v/>
      </c>
      <c r="B58" s="144">
        <f>BOM!B58</f>
        <v/>
      </c>
      <c r="C58" s="144">
        <f>BOM!C58</f>
        <v/>
      </c>
      <c r="D58" s="144">
        <f>BOM!D58</f>
        <v/>
      </c>
      <c r="E58" s="144">
        <f>BOM!E58</f>
        <v/>
      </c>
      <c r="F58" s="144">
        <f>BOM!F58</f>
        <v/>
      </c>
      <c r="G58" s="144">
        <f>BOM!G58</f>
        <v/>
      </c>
      <c r="H58" s="144">
        <f>BOM!H58</f>
        <v/>
      </c>
      <c r="I58" s="144">
        <f>BOM!I58</f>
        <v/>
      </c>
      <c r="J58" s="146">
        <f>BOM!J58</f>
        <v/>
      </c>
      <c r="K58" s="146">
        <f>BOM!K58</f>
        <v/>
      </c>
      <c r="L58" s="146">
        <f>BOM!L58</f>
        <v/>
      </c>
      <c r="M58" s="146">
        <f>BOM!M58</f>
        <v/>
      </c>
      <c r="N58" s="146">
        <f>BOM!N58</f>
        <v/>
      </c>
      <c r="O58" s="146">
        <f>BOM!O58</f>
        <v/>
      </c>
      <c r="P58" s="146">
        <f>BOM!P58</f>
        <v/>
      </c>
      <c r="Q58" s="46">
        <f>$F$97</f>
        <v/>
      </c>
      <c r="R58" s="46">
        <f>$F$98</f>
        <v/>
      </c>
      <c r="S58" s="48">
        <f>U58-(U58*R58)</f>
        <v/>
      </c>
      <c r="T58" s="48">
        <f>S58*I58</f>
        <v/>
      </c>
      <c r="U58" s="48">
        <f>(AN58)/(1-(BH58+Q58))</f>
        <v/>
      </c>
      <c r="V58" s="48">
        <f>U58*I58</f>
        <v/>
      </c>
      <c r="W58" s="49">
        <f>T58*$W$4</f>
        <v/>
      </c>
      <c r="X58" s="49">
        <f>T58*$X$4</f>
        <v/>
      </c>
      <c r="Y58" s="50">
        <f>M58</f>
        <v/>
      </c>
      <c r="Z58" s="9" t="n"/>
      <c r="AA58" s="9" t="n"/>
      <c r="AB58" s="9" t="n"/>
      <c r="AC58" s="51">
        <f t="array" ref="AC58">IF(I58&gt;0,VLOOKUP(Y58&amp;$P$88&amp;$P$89&amp;$P$90,Variáveis!$O$2:$S$300&amp;Variáveis!$P$2:$T$300&amp;Variáveis!$Q$2:$U$300&amp;Variáveis!$R$2:$V$300,5,FALSE),0)</f>
        <v/>
      </c>
      <c r="AD58" s="52">
        <f>T58*AC58</f>
        <v/>
      </c>
      <c r="AE58" s="53">
        <f>IF(AB58="não",((V58/(1-VLOOKUP(AA58,Variáveis!$AK$3:$AN$29,4,FALSE)))*VLOOKUP(AA58,Variáveis!$AK$3:$AN$29,4,FALSE))-AD58,0)</f>
        <v/>
      </c>
      <c r="AF58" s="53">
        <f>T58*$AF$4</f>
        <v/>
      </c>
      <c r="AG58" s="53">
        <f>IF(AB58="SIM","Cliente pode pagar DIFA na entrada", )</f>
        <v/>
      </c>
      <c r="AH58" s="54" t="n"/>
      <c r="AI58" s="53">
        <f>IF(K58="SIM",(J58*$F$102),J58)</f>
        <v/>
      </c>
      <c r="AJ58" s="53">
        <f>IF(L58="SIM",(AI58*$F$101),AI58)</f>
        <v/>
      </c>
      <c r="AK58" s="53">
        <f>AJ58-AS58</f>
        <v/>
      </c>
      <c r="AL58" s="53">
        <f>AJ58*I58</f>
        <v/>
      </c>
      <c r="AM58" s="53">
        <f>AK58*I58</f>
        <v/>
      </c>
      <c r="AN58" s="53">
        <f>AK58-AP58-AQ58</f>
        <v/>
      </c>
      <c r="AO58" s="53">
        <f>AN58*I58</f>
        <v/>
      </c>
      <c r="AP58" s="53">
        <f>$AP$4*AK58</f>
        <v/>
      </c>
      <c r="AQ58" s="53">
        <f>$AQ$4*AK58</f>
        <v/>
      </c>
      <c r="AR58" s="51">
        <f t="array" ref="AR58">VLOOKUP(M58&amp;N58&amp;O58&amp;P58,Variáveis!$A$2:$E$240&amp;Variáveis!$B$2:$F$240&amp;Variáveis!$C$2:$G$240&amp;Variáveis!$D$2:$H$240,5,FALSE)</f>
        <v/>
      </c>
      <c r="AS58" s="53">
        <f>((AJ58*(1-AR58))*AR58)</f>
        <v/>
      </c>
      <c r="AT58" s="53">
        <f>(((J58+(J58*AU58))*0.18)-(J58*AR58))</f>
        <v/>
      </c>
      <c r="AU58" s="55">
        <f>(((1+AV58)*(1-AR58))/(1-0.18)-1)</f>
        <v/>
      </c>
      <c r="AV58" s="55">
        <f>IF(BB58&gt;0,BB58,IF(BA58&gt;0,BA58,IF(AZ58&gt;0,AZ58,IF(AY58&gt;0,AY58,IF(AX58&gt;0,AX58)))))/100</f>
        <v/>
      </c>
      <c r="AW58" s="56">
        <f>VALUE(LEFT(G58,4))</f>
        <v/>
      </c>
      <c r="AX58" s="56">
        <f>VALUE(IFERROR(VLOOKUP(VALUE(LEFT(G58,4)),ST!$C$4:$E$300,3,FALSE),"0"))</f>
        <v/>
      </c>
      <c r="AY58" s="56">
        <f>VALUE(IFERROR(VLOOKUP(VALUE(LEFT(G58,5)),ST!$C$4:$E$300,3,FALSE),"0"))</f>
        <v/>
      </c>
      <c r="AZ58" s="56">
        <f>VALUE(IFERROR(VLOOKUP(VALUE(LEFT(G58,6)),ST!$C$4:$E$300,3,FALSE),"0"))</f>
        <v/>
      </c>
      <c r="BA58" s="56">
        <f>VALUE(IFERROR(VLOOKUP(VALUE(LEFT(G58,7)),ST!$C$4:$E$300,3,FALSE),"0"))</f>
        <v/>
      </c>
      <c r="BB58" s="56">
        <f>VALUE(IFERROR(VLOOKUP(G58,ST!$C$4:$E$400,3,FALSE),"0"))</f>
        <v/>
      </c>
      <c r="BC58" s="57">
        <f>IF(VLOOKUP(AW58,ST!$C$4:$F$298,4,FALSE)&lt;&gt;0,VLOOKUP(AW58,ST!$C$4:$F$298,4,FALSE),VLOOKUP(G58,ST!$C$4:$F$298,4,FALSE))</f>
        <v/>
      </c>
      <c r="BD58" s="57">
        <f>IF(O58="SC","Desconsiderar coluna ICMS ST",IF(O58="PR","Haverá ST", ))</f>
        <v/>
      </c>
      <c r="BE58" s="53">
        <f>W58</f>
        <v/>
      </c>
      <c r="BF58" s="53">
        <f>X58</f>
        <v/>
      </c>
      <c r="BG58" s="53">
        <f>AD58-AS58</f>
        <v/>
      </c>
      <c r="BH58" s="51">
        <f>$W$4+$X$4+AC58+$BJ$4+0.07</f>
        <v/>
      </c>
      <c r="BI58" s="53">
        <f>IF(BD58="Haverá ST",AJ58+AS58+AT58,AJ58+AS58)</f>
        <v/>
      </c>
      <c r="BJ58" s="53">
        <f>T58*$BJ$4</f>
        <v/>
      </c>
      <c r="BK58" s="53">
        <f>T58*$BK$4</f>
        <v/>
      </c>
      <c r="BL58" s="53">
        <f>BE58+BF58+AO58+BJ58+BK58+AD58</f>
        <v/>
      </c>
      <c r="BM58" s="53">
        <f>(T58-BL58)</f>
        <v/>
      </c>
    </row>
    <row r="59" hidden="1" ht="15.75" customHeight="1" s="218">
      <c r="A59" s="58">
        <f>A58+1</f>
        <v/>
      </c>
      <c r="B59" s="144">
        <f>BOM!B59</f>
        <v/>
      </c>
      <c r="C59" s="144">
        <f>BOM!C59</f>
        <v/>
      </c>
      <c r="D59" s="144">
        <f>BOM!D59</f>
        <v/>
      </c>
      <c r="E59" s="144">
        <f>BOM!E59</f>
        <v/>
      </c>
      <c r="F59" s="144">
        <f>BOM!F59</f>
        <v/>
      </c>
      <c r="G59" s="144">
        <f>BOM!G59</f>
        <v/>
      </c>
      <c r="H59" s="144">
        <f>BOM!H59</f>
        <v/>
      </c>
      <c r="I59" s="144">
        <f>BOM!I59</f>
        <v/>
      </c>
      <c r="J59" s="146">
        <f>BOM!J59</f>
        <v/>
      </c>
      <c r="K59" s="146">
        <f>BOM!K59</f>
        <v/>
      </c>
      <c r="L59" s="146">
        <f>BOM!L59</f>
        <v/>
      </c>
      <c r="M59" s="146">
        <f>BOM!M59</f>
        <v/>
      </c>
      <c r="N59" s="146">
        <f>BOM!N59</f>
        <v/>
      </c>
      <c r="O59" s="146">
        <f>BOM!O59</f>
        <v/>
      </c>
      <c r="P59" s="146">
        <f>BOM!P59</f>
        <v/>
      </c>
      <c r="Q59" s="46">
        <f>$F$97</f>
        <v/>
      </c>
      <c r="R59" s="46">
        <f>$F$98</f>
        <v/>
      </c>
      <c r="S59" s="48">
        <f>U59-(U59*R59)</f>
        <v/>
      </c>
      <c r="T59" s="48">
        <f>S59*I59</f>
        <v/>
      </c>
      <c r="U59" s="48">
        <f>(AN59)/(1-(BH59+Q59))</f>
        <v/>
      </c>
      <c r="V59" s="48">
        <f>U59*I59</f>
        <v/>
      </c>
      <c r="W59" s="49">
        <f>T59*$W$4</f>
        <v/>
      </c>
      <c r="X59" s="49">
        <f>T59*$X$4</f>
        <v/>
      </c>
      <c r="Y59" s="50">
        <f>M59</f>
        <v/>
      </c>
      <c r="Z59" s="9" t="n"/>
      <c r="AA59" s="9" t="n"/>
      <c r="AB59" s="9" t="n"/>
      <c r="AC59" s="51">
        <f t="array" ref="AC59">IF(I59&gt;0,VLOOKUP(Y59&amp;$P$88&amp;$P$89&amp;$P$90,Variáveis!$O$2:$S$300&amp;Variáveis!$P$2:$T$300&amp;Variáveis!$Q$2:$U$300&amp;Variáveis!$R$2:$V$300,5,FALSE),0)</f>
        <v/>
      </c>
      <c r="AD59" s="52">
        <f>T59*AC59</f>
        <v/>
      </c>
      <c r="AE59" s="53">
        <f>IF(AB59="não",((V59/(1-VLOOKUP(AA59,Variáveis!$AK$3:$AN$29,4,FALSE)))*VLOOKUP(AA59,Variáveis!$AK$3:$AN$29,4,FALSE))-AD59,0)</f>
        <v/>
      </c>
      <c r="AF59" s="53">
        <f>T59*$AF$4</f>
        <v/>
      </c>
      <c r="AG59" s="53">
        <f>IF(AB59="SIM","Cliente pode pagar DIFA na entrada", )</f>
        <v/>
      </c>
      <c r="AH59" s="54" t="n"/>
      <c r="AI59" s="53">
        <f>IF(K59="SIM",(J59*$F$102),J59)</f>
        <v/>
      </c>
      <c r="AJ59" s="53">
        <f>IF(L59="SIM",(AI59*$F$101),AI59)</f>
        <v/>
      </c>
      <c r="AK59" s="53">
        <f>AJ59-AS59</f>
        <v/>
      </c>
      <c r="AL59" s="53">
        <f>AJ59*I59</f>
        <v/>
      </c>
      <c r="AM59" s="53">
        <f>AK59*I59</f>
        <v/>
      </c>
      <c r="AN59" s="53">
        <f>AK59-AP59-AQ59</f>
        <v/>
      </c>
      <c r="AO59" s="53">
        <f>AN59*I59</f>
        <v/>
      </c>
      <c r="AP59" s="53">
        <f>$AP$4*AK59</f>
        <v/>
      </c>
      <c r="AQ59" s="53">
        <f>$AQ$4*AK59</f>
        <v/>
      </c>
      <c r="AR59" s="51">
        <f t="array" ref="AR59">VLOOKUP(M59&amp;N59&amp;O59&amp;P59,Variáveis!$A$2:$E$240&amp;Variáveis!$B$2:$F$240&amp;Variáveis!$C$2:$G$240&amp;Variáveis!$D$2:$H$240,5,FALSE)</f>
        <v/>
      </c>
      <c r="AS59" s="53">
        <f>((AJ59*(1-AR59))*AR59)</f>
        <v/>
      </c>
      <c r="AT59" s="53">
        <f>(((J59+(J59*AU59))*0.18)-(J59*AR59))</f>
        <v/>
      </c>
      <c r="AU59" s="55">
        <f>(((1+AV59)*(1-AR59))/(1-0.18)-1)</f>
        <v/>
      </c>
      <c r="AV59" s="55">
        <f>IF(BB59&gt;0,BB59,IF(BA59&gt;0,BA59,IF(AZ59&gt;0,AZ59,IF(AY59&gt;0,AY59,IF(AX59&gt;0,AX59)))))/100</f>
        <v/>
      </c>
      <c r="AW59" s="56">
        <f>VALUE(LEFT(G59,4))</f>
        <v/>
      </c>
      <c r="AX59" s="56">
        <f>VALUE(IFERROR(VLOOKUP(VALUE(LEFT(G59,4)),ST!$C$4:$E$300,3,FALSE),"0"))</f>
        <v/>
      </c>
      <c r="AY59" s="56">
        <f>VALUE(IFERROR(VLOOKUP(VALUE(LEFT(G59,5)),ST!$C$4:$E$300,3,FALSE),"0"))</f>
        <v/>
      </c>
      <c r="AZ59" s="56">
        <f>VALUE(IFERROR(VLOOKUP(VALUE(LEFT(G59,6)),ST!$C$4:$E$300,3,FALSE),"0"))</f>
        <v/>
      </c>
      <c r="BA59" s="56">
        <f>VALUE(IFERROR(VLOOKUP(VALUE(LEFT(G59,7)),ST!$C$4:$E$300,3,FALSE),"0"))</f>
        <v/>
      </c>
      <c r="BB59" s="56">
        <f>VALUE(IFERROR(VLOOKUP(G59,ST!$C$4:$E$400,3,FALSE),"0"))</f>
        <v/>
      </c>
      <c r="BC59" s="57">
        <f>IF(VLOOKUP(AW59,ST!$C$4:$F$298,4,FALSE)&lt;&gt;0,VLOOKUP(AW59,ST!$C$4:$F$298,4,FALSE),VLOOKUP(G59,ST!$C$4:$F$298,4,FALSE))</f>
        <v/>
      </c>
      <c r="BD59" s="57">
        <f>IF(O59="SC","Desconsiderar coluna ICMS ST",IF(O59="PR","Haverá ST", ))</f>
        <v/>
      </c>
      <c r="BE59" s="53">
        <f>W59</f>
        <v/>
      </c>
      <c r="BF59" s="53">
        <f>X59</f>
        <v/>
      </c>
      <c r="BG59" s="53">
        <f>AD59-AS59</f>
        <v/>
      </c>
      <c r="BH59" s="51">
        <f>$W$4+$X$4+AC59+$BJ$4+0.07</f>
        <v/>
      </c>
      <c r="BI59" s="53">
        <f>IF(BD59="Haverá ST",AJ59+AS59+AT59,AJ59+AS59)</f>
        <v/>
      </c>
      <c r="BJ59" s="53">
        <f>T59*$BJ$4</f>
        <v/>
      </c>
      <c r="BK59" s="53">
        <f>T59*$BK$4</f>
        <v/>
      </c>
      <c r="BL59" s="53">
        <f>BE59+BF59+AO59+BJ59+BK59+AD59</f>
        <v/>
      </c>
      <c r="BM59" s="53">
        <f>(T59-BL59)</f>
        <v/>
      </c>
    </row>
    <row r="60" hidden="1" ht="15.75" customHeight="1" s="218">
      <c r="A60" s="58">
        <f>A59+1</f>
        <v/>
      </c>
      <c r="B60" s="144">
        <f>BOM!B60</f>
        <v/>
      </c>
      <c r="C60" s="144">
        <f>BOM!C60</f>
        <v/>
      </c>
      <c r="D60" s="144">
        <f>BOM!D60</f>
        <v/>
      </c>
      <c r="E60" s="144">
        <f>BOM!E60</f>
        <v/>
      </c>
      <c r="F60" s="144">
        <f>BOM!F60</f>
        <v/>
      </c>
      <c r="G60" s="144">
        <f>BOM!G60</f>
        <v/>
      </c>
      <c r="H60" s="144">
        <f>BOM!H60</f>
        <v/>
      </c>
      <c r="I60" s="144">
        <f>BOM!I60</f>
        <v/>
      </c>
      <c r="J60" s="146">
        <f>BOM!J60</f>
        <v/>
      </c>
      <c r="K60" s="146">
        <f>BOM!K60</f>
        <v/>
      </c>
      <c r="L60" s="146">
        <f>BOM!L60</f>
        <v/>
      </c>
      <c r="M60" s="146">
        <f>BOM!M60</f>
        <v/>
      </c>
      <c r="N60" s="146">
        <f>BOM!N60</f>
        <v/>
      </c>
      <c r="O60" s="146">
        <f>BOM!O60</f>
        <v/>
      </c>
      <c r="P60" s="146">
        <f>BOM!P60</f>
        <v/>
      </c>
      <c r="Q60" s="46">
        <f>$F$97</f>
        <v/>
      </c>
      <c r="R60" s="46">
        <f>$F$98</f>
        <v/>
      </c>
      <c r="S60" s="48">
        <f>U60-(U60*R60)</f>
        <v/>
      </c>
      <c r="T60" s="48">
        <f>S60*I60</f>
        <v/>
      </c>
      <c r="U60" s="48">
        <f>(AN60)/(1-(BH60+Q60))</f>
        <v/>
      </c>
      <c r="V60" s="48">
        <f>U60*I60</f>
        <v/>
      </c>
      <c r="W60" s="49">
        <f>T60*$W$4</f>
        <v/>
      </c>
      <c r="X60" s="49">
        <f>T60*$X$4</f>
        <v/>
      </c>
      <c r="Y60" s="50">
        <f>M60</f>
        <v/>
      </c>
      <c r="Z60" s="9" t="n"/>
      <c r="AA60" s="9" t="n"/>
      <c r="AB60" s="9" t="n"/>
      <c r="AC60" s="51">
        <f t="array" ref="AC60">IF(I60&gt;0,VLOOKUP(Y60&amp;$P$88&amp;$P$89&amp;$P$90,Variáveis!$O$2:$S$300&amp;Variáveis!$P$2:$T$300&amp;Variáveis!$Q$2:$U$300&amp;Variáveis!$R$2:$V$300,5,FALSE),0)</f>
        <v/>
      </c>
      <c r="AD60" s="52">
        <f>T60*AC60</f>
        <v/>
      </c>
      <c r="AE60" s="53">
        <f>IF(AB60="não",((V60/(1-VLOOKUP(AA60,Variáveis!$AK$3:$AN$29,4,FALSE)))*VLOOKUP(AA60,Variáveis!$AK$3:$AN$29,4,FALSE))-AD60,0)</f>
        <v/>
      </c>
      <c r="AF60" s="53">
        <f>T60*$AF$4</f>
        <v/>
      </c>
      <c r="AG60" s="53">
        <f>IF(AB60="SIM","Cliente pode pagar DIFA na entrada", )</f>
        <v/>
      </c>
      <c r="AH60" s="54" t="n"/>
      <c r="AI60" s="53">
        <f>IF(K60="SIM",(J60*$F$102),J60)</f>
        <v/>
      </c>
      <c r="AJ60" s="53">
        <f>IF(L60="SIM",(AI60*$F$101),AI60)</f>
        <v/>
      </c>
      <c r="AK60" s="53">
        <f>AJ60-AS60</f>
        <v/>
      </c>
      <c r="AL60" s="53">
        <f>AJ60*I60</f>
        <v/>
      </c>
      <c r="AM60" s="53">
        <f>AK60*I60</f>
        <v/>
      </c>
      <c r="AN60" s="53">
        <f>AK60-AP60-AQ60</f>
        <v/>
      </c>
      <c r="AO60" s="53">
        <f>AN60*I60</f>
        <v/>
      </c>
      <c r="AP60" s="53">
        <f>$AP$4*AK60</f>
        <v/>
      </c>
      <c r="AQ60" s="53">
        <f>$AQ$4*AK60</f>
        <v/>
      </c>
      <c r="AR60" s="51">
        <f t="array" ref="AR60">VLOOKUP(M60&amp;N60&amp;O60&amp;P60,Variáveis!$A$2:$E$240&amp;Variáveis!$B$2:$F$240&amp;Variáveis!$C$2:$G$240&amp;Variáveis!$D$2:$H$240,5,FALSE)</f>
        <v/>
      </c>
      <c r="AS60" s="53">
        <f>((AJ60*(1-AR60))*AR60)</f>
        <v/>
      </c>
      <c r="AT60" s="53">
        <f>(((J60+(J60*AU60))*0.18)-(J60*AR60))</f>
        <v/>
      </c>
      <c r="AU60" s="55">
        <f>(((1+AV60)*(1-AR60))/(1-0.18)-1)</f>
        <v/>
      </c>
      <c r="AV60" s="55">
        <f>IF(BB60&gt;0,BB60,IF(BA60&gt;0,BA60,IF(AZ60&gt;0,AZ60,IF(AY60&gt;0,AY60,IF(AX60&gt;0,AX60)))))/100</f>
        <v/>
      </c>
      <c r="AW60" s="56">
        <f>VALUE(LEFT(G60,4))</f>
        <v/>
      </c>
      <c r="AX60" s="56">
        <f>VALUE(IFERROR(VLOOKUP(VALUE(LEFT(G60,4)),ST!$C$4:$E$300,3,FALSE),"0"))</f>
        <v/>
      </c>
      <c r="AY60" s="56">
        <f>VALUE(IFERROR(VLOOKUP(VALUE(LEFT(G60,5)),ST!$C$4:$E$300,3,FALSE),"0"))</f>
        <v/>
      </c>
      <c r="AZ60" s="56">
        <f>VALUE(IFERROR(VLOOKUP(VALUE(LEFT(G60,6)),ST!$C$4:$E$300,3,FALSE),"0"))</f>
        <v/>
      </c>
      <c r="BA60" s="56">
        <f>VALUE(IFERROR(VLOOKUP(VALUE(LEFT(G60,7)),ST!$C$4:$E$300,3,FALSE),"0"))</f>
        <v/>
      </c>
      <c r="BB60" s="56">
        <f>VALUE(IFERROR(VLOOKUP(G60,ST!$C$4:$E$400,3,FALSE),"0"))</f>
        <v/>
      </c>
      <c r="BC60" s="57">
        <f>IF(VLOOKUP(AW60,ST!$C$4:$F$298,4,FALSE)&lt;&gt;0,VLOOKUP(AW60,ST!$C$4:$F$298,4,FALSE),VLOOKUP(G60,ST!$C$4:$F$298,4,FALSE))</f>
        <v/>
      </c>
      <c r="BD60" s="57">
        <f>IF(O60="SC","Desconsiderar coluna ICMS ST",IF(O60="PR","Haverá ST", ))</f>
        <v/>
      </c>
      <c r="BE60" s="53">
        <f>W60</f>
        <v/>
      </c>
      <c r="BF60" s="53">
        <f>X60</f>
        <v/>
      </c>
      <c r="BG60" s="53">
        <f>AD60-AS60</f>
        <v/>
      </c>
      <c r="BH60" s="51">
        <f>$W$4+$X$4+AC60+$BJ$4+0.07</f>
        <v/>
      </c>
      <c r="BI60" s="53">
        <f>IF(BD60="Haverá ST",AJ60+AS60+AT60,AJ60+AS60)</f>
        <v/>
      </c>
      <c r="BJ60" s="53">
        <f>T60*$BJ$4</f>
        <v/>
      </c>
      <c r="BK60" s="53">
        <f>T60*$BK$4</f>
        <v/>
      </c>
      <c r="BL60" s="53">
        <f>BE60+BF60+AO60+BJ60+BK60+AD60</f>
        <v/>
      </c>
      <c r="BM60" s="53">
        <f>(T60-BL60)</f>
        <v/>
      </c>
    </row>
    <row r="61" hidden="1" ht="15.75" customHeight="1" s="218">
      <c r="A61" s="58">
        <f>A60+1</f>
        <v/>
      </c>
      <c r="B61" s="144">
        <f>BOM!B61</f>
        <v/>
      </c>
      <c r="C61" s="144">
        <f>BOM!C61</f>
        <v/>
      </c>
      <c r="D61" s="144">
        <f>BOM!D61</f>
        <v/>
      </c>
      <c r="E61" s="144">
        <f>BOM!E61</f>
        <v/>
      </c>
      <c r="F61" s="144">
        <f>BOM!F61</f>
        <v/>
      </c>
      <c r="G61" s="144">
        <f>BOM!G61</f>
        <v/>
      </c>
      <c r="H61" s="144">
        <f>BOM!H61</f>
        <v/>
      </c>
      <c r="I61" s="144">
        <f>BOM!I61</f>
        <v/>
      </c>
      <c r="J61" s="146">
        <f>BOM!J61</f>
        <v/>
      </c>
      <c r="K61" s="146">
        <f>BOM!K61</f>
        <v/>
      </c>
      <c r="L61" s="146">
        <f>BOM!L61</f>
        <v/>
      </c>
      <c r="M61" s="146">
        <f>BOM!M61</f>
        <v/>
      </c>
      <c r="N61" s="146">
        <f>BOM!N61</f>
        <v/>
      </c>
      <c r="O61" s="146">
        <f>BOM!O61</f>
        <v/>
      </c>
      <c r="P61" s="146">
        <f>BOM!P61</f>
        <v/>
      </c>
      <c r="Q61" s="46">
        <f>$F$97</f>
        <v/>
      </c>
      <c r="R61" s="46">
        <f>$F$98</f>
        <v/>
      </c>
      <c r="S61" s="48">
        <f>U61-(U61*R61)</f>
        <v/>
      </c>
      <c r="T61" s="48">
        <f>S61*I61</f>
        <v/>
      </c>
      <c r="U61" s="48">
        <f>(AN61)/(1-(BH61+Q61))</f>
        <v/>
      </c>
      <c r="V61" s="48">
        <f>U61*I61</f>
        <v/>
      </c>
      <c r="W61" s="49">
        <f>T61*$W$4</f>
        <v/>
      </c>
      <c r="X61" s="49">
        <f>T61*$X$4</f>
        <v/>
      </c>
      <c r="Y61" s="50">
        <f>M61</f>
        <v/>
      </c>
      <c r="Z61" s="9" t="n"/>
      <c r="AA61" s="9" t="n"/>
      <c r="AB61" s="9" t="n"/>
      <c r="AC61" s="51">
        <f t="array" ref="AC61">IF(I61&gt;0,VLOOKUP(Y61&amp;$P$88&amp;$P$89&amp;$P$90,Variáveis!$O$2:$S$300&amp;Variáveis!$P$2:$T$300&amp;Variáveis!$Q$2:$U$300&amp;Variáveis!$R$2:$V$300,5,FALSE),0)</f>
        <v/>
      </c>
      <c r="AD61" s="52">
        <f>T61*AC61</f>
        <v/>
      </c>
      <c r="AE61" s="53">
        <f>IF(AB61="não",((V61/(1-VLOOKUP(AA61,Variáveis!$AK$3:$AN$29,4,FALSE)))*VLOOKUP(AA61,Variáveis!$AK$3:$AN$29,4,FALSE))-AD61,0)</f>
        <v/>
      </c>
      <c r="AF61" s="53">
        <f>T61*$AF$4</f>
        <v/>
      </c>
      <c r="AG61" s="53">
        <f>IF(AB61="SIM","Cliente pode pagar DIFA na entrada", )</f>
        <v/>
      </c>
      <c r="AH61" s="54" t="n"/>
      <c r="AI61" s="53">
        <f>IF(K61="SIM",(J61*$F$102),J61)</f>
        <v/>
      </c>
      <c r="AJ61" s="53">
        <f>IF(L61="SIM",(AI61*$F$101),AI61)</f>
        <v/>
      </c>
      <c r="AK61" s="53">
        <f>AJ61-AS61</f>
        <v/>
      </c>
      <c r="AL61" s="53">
        <f>AJ61*I61</f>
        <v/>
      </c>
      <c r="AM61" s="53">
        <f>AK61*I61</f>
        <v/>
      </c>
      <c r="AN61" s="53">
        <f>AK61-AP61-AQ61</f>
        <v/>
      </c>
      <c r="AO61" s="53">
        <f>AN61*I61</f>
        <v/>
      </c>
      <c r="AP61" s="53">
        <f>$AP$4*AK61</f>
        <v/>
      </c>
      <c r="AQ61" s="53">
        <f>$AQ$4*AK61</f>
        <v/>
      </c>
      <c r="AR61" s="51">
        <f t="array" ref="AR61">VLOOKUP(M61&amp;N61&amp;O61&amp;P61,Variáveis!$A$2:$E$240&amp;Variáveis!$B$2:$F$240&amp;Variáveis!$C$2:$G$240&amp;Variáveis!$D$2:$H$240,5,FALSE)</f>
        <v/>
      </c>
      <c r="AS61" s="53">
        <f>((AJ61*(1-AR61))*AR61)</f>
        <v/>
      </c>
      <c r="AT61" s="53">
        <f>(((J61+(J61*AU61))*0.18)-(J61*AR61))</f>
        <v/>
      </c>
      <c r="AU61" s="55">
        <f>(((1+AV61)*(1-AR61))/(1-0.18)-1)</f>
        <v/>
      </c>
      <c r="AV61" s="55">
        <f>IF(BB61&gt;0,BB61,IF(BA61&gt;0,BA61,IF(AZ61&gt;0,AZ61,IF(AY61&gt;0,AY61,IF(AX61&gt;0,AX61)))))/100</f>
        <v/>
      </c>
      <c r="AW61" s="56">
        <f>VALUE(LEFT(G61,4))</f>
        <v/>
      </c>
      <c r="AX61" s="56">
        <f>VALUE(IFERROR(VLOOKUP(VALUE(LEFT(G61,4)),ST!$C$4:$E$300,3,FALSE),"0"))</f>
        <v/>
      </c>
      <c r="AY61" s="56">
        <f>VALUE(IFERROR(VLOOKUP(VALUE(LEFT(G61,5)),ST!$C$4:$E$300,3,FALSE),"0"))</f>
        <v/>
      </c>
      <c r="AZ61" s="56">
        <f>VALUE(IFERROR(VLOOKUP(VALUE(LEFT(G61,6)),ST!$C$4:$E$300,3,FALSE),"0"))</f>
        <v/>
      </c>
      <c r="BA61" s="56">
        <f>VALUE(IFERROR(VLOOKUP(VALUE(LEFT(G61,7)),ST!$C$4:$E$300,3,FALSE),"0"))</f>
        <v/>
      </c>
      <c r="BB61" s="56">
        <f>VALUE(IFERROR(VLOOKUP(G61,ST!$C$4:$E$400,3,FALSE),"0"))</f>
        <v/>
      </c>
      <c r="BC61" s="57">
        <f>IF(VLOOKUP(AW61,ST!$C$4:$F$298,4,FALSE)&lt;&gt;0,VLOOKUP(AW61,ST!$C$4:$F$298,4,FALSE),VLOOKUP(G61,ST!$C$4:$F$298,4,FALSE))</f>
        <v/>
      </c>
      <c r="BD61" s="57">
        <f>IF(O61="SC","Desconsiderar coluna ICMS ST",IF(O61="PR","Haverá ST", ))</f>
        <v/>
      </c>
      <c r="BE61" s="53">
        <f>W61</f>
        <v/>
      </c>
      <c r="BF61" s="53">
        <f>X61</f>
        <v/>
      </c>
      <c r="BG61" s="53">
        <f>AD61-AS61</f>
        <v/>
      </c>
      <c r="BH61" s="51">
        <f>$W$4+$X$4+AC61+$BJ$4+0.07</f>
        <v/>
      </c>
      <c r="BI61" s="53">
        <f>IF(BD61="Haverá ST",AJ61+AS61+AT61,AJ61+AS61)</f>
        <v/>
      </c>
      <c r="BJ61" s="53">
        <f>T61*$BJ$4</f>
        <v/>
      </c>
      <c r="BK61" s="53">
        <f>T61*$BK$4</f>
        <v/>
      </c>
      <c r="BL61" s="53">
        <f>BE61+BF61+AO61+BJ61+BK61+AD61</f>
        <v/>
      </c>
      <c r="BM61" s="53">
        <f>(T61-BL61)</f>
        <v/>
      </c>
    </row>
    <row r="62" ht="15.75" customHeight="1" s="218">
      <c r="A62" s="26" t="n"/>
      <c r="B62" s="26" t="n"/>
      <c r="C62" s="26" t="n"/>
      <c r="D62" s="26" t="n"/>
      <c r="E62" s="27" t="n"/>
      <c r="F62" s="26" t="inlineStr">
        <is>
          <t>LICENÇAS</t>
        </is>
      </c>
      <c r="G62" s="28" t="n"/>
      <c r="H62" s="26" t="n"/>
      <c r="I62" s="26" t="inlineStr">
        <is>
          <t>Qde</t>
        </is>
      </c>
      <c r="J62" s="29" t="n"/>
      <c r="K62" s="27" t="n"/>
      <c r="L62" s="27" t="n"/>
      <c r="M62" s="29" t="n"/>
      <c r="N62" s="29" t="n"/>
      <c r="O62" s="29" t="n"/>
      <c r="P62" s="29" t="n"/>
      <c r="Q62" s="27" t="n"/>
      <c r="R62" s="27" t="n"/>
      <c r="S62" s="20" t="inlineStr">
        <is>
          <t>Preço Unitário c/ Desconto</t>
        </is>
      </c>
      <c r="T62" s="20" t="inlineStr">
        <is>
          <t>Preço Total c/ Desconto</t>
        </is>
      </c>
      <c r="U62" s="27" t="inlineStr">
        <is>
          <t>Preço Unitário</t>
        </is>
      </c>
      <c r="V62" s="30" t="n"/>
      <c r="W62" s="31" t="n">
        <v>0.0165</v>
      </c>
      <c r="X62" s="31" t="n">
        <v>0.076</v>
      </c>
      <c r="Y62" s="32" t="n"/>
      <c r="Z62" s="32" t="n"/>
      <c r="AA62" s="32" t="n"/>
      <c r="AB62" s="32" t="n"/>
      <c r="AC62" s="31">
        <f t="array" ref="AC62">VLOOKUP(Y62&amp;Z62&amp;AA62&amp;AB62,Variáveis!$O$2:$S$300&amp;Variáveis!$P$2:$T$300&amp;Variáveis!$Q$2:$U$300&amp;Variáveis!$R$2:$V$300,5,FALSE)</f>
        <v/>
      </c>
      <c r="AD62" s="31" t="n"/>
      <c r="AE62" s="33" t="n"/>
      <c r="AF62" s="33" t="n">
        <v>0.02</v>
      </c>
      <c r="AG62" s="33" t="n"/>
      <c r="AH62" s="27" t="n"/>
      <c r="AI62" s="29" t="n"/>
      <c r="AJ62" s="29" t="n"/>
      <c r="AK62" s="29" t="n"/>
      <c r="AL62" s="29" t="n"/>
      <c r="AM62" s="29" t="n"/>
      <c r="AN62" s="29" t="n"/>
      <c r="AO62" s="29" t="n"/>
      <c r="AP62" s="29" t="n"/>
      <c r="AQ62" s="29" t="n"/>
      <c r="AR62" s="29">
        <f t="array" ref="AR62">VLOOKUP(M62&amp;N62&amp;O62&amp;P62,Variáveis!$A$2:$E$240&amp;Variáveis!$B$2:$F$240&amp;Variáveis!$C$2:$G$240&amp;Variáveis!$D$2:$H$240,5,FALSE)</f>
        <v/>
      </c>
      <c r="AS62" s="29" t="n"/>
      <c r="AT62" s="29" t="n"/>
      <c r="AU62" s="29" t="n"/>
      <c r="AV62" s="29" t="n"/>
      <c r="AW62" s="29" t="n"/>
      <c r="AX62" s="29" t="n"/>
      <c r="AY62" s="29" t="n"/>
      <c r="AZ62" s="29" t="n"/>
      <c r="BA62" s="29" t="n"/>
      <c r="BB62" s="29" t="n"/>
      <c r="BC62" s="29" t="n"/>
      <c r="BD62" s="73" t="n"/>
      <c r="BE62" s="29" t="n"/>
      <c r="BF62" s="29" t="n"/>
      <c r="BG62" s="29" t="n"/>
      <c r="BH62" s="29" t="n"/>
      <c r="BI62" s="29" t="n"/>
      <c r="BJ62" s="31" t="n">
        <v>0.0288</v>
      </c>
      <c r="BK62" s="31">
        <f>BK4</f>
        <v/>
      </c>
      <c r="BL62" s="29" t="n"/>
      <c r="BM62" s="31" t="n"/>
    </row>
    <row r="63" ht="15.75" customHeight="1" s="218">
      <c r="A63" s="74">
        <f>A61+1</f>
        <v/>
      </c>
      <c r="B63" s="144">
        <f>BOM!B63</f>
        <v/>
      </c>
      <c r="C63" s="144">
        <f>BOM!C63</f>
        <v/>
      </c>
      <c r="D63" s="144">
        <f>BOM!D63</f>
        <v/>
      </c>
      <c r="E63" s="144">
        <f>BOM!E63</f>
        <v/>
      </c>
      <c r="F63" s="149">
        <f>BOM!F63</f>
        <v/>
      </c>
      <c r="G63" s="49">
        <f>BOM!G63</f>
        <v/>
      </c>
      <c r="H63" s="49">
        <f>BOM!H63</f>
        <v/>
      </c>
      <c r="I63" s="144">
        <f>BASE!C13</f>
        <v/>
      </c>
      <c r="J63" s="146">
        <f>BOM!J63</f>
        <v/>
      </c>
      <c r="K63" s="146">
        <f>BOM!K63</f>
        <v/>
      </c>
      <c r="L63" s="146">
        <f>BOM!L63</f>
        <v/>
      </c>
      <c r="M63" s="150">
        <f>BOM!M63</f>
        <v/>
      </c>
      <c r="N63" s="150">
        <f>BOM!N63</f>
        <v/>
      </c>
      <c r="O63" s="150">
        <f>BOM!O63</f>
        <v/>
      </c>
      <c r="P63" s="150">
        <f>BOM!P63</f>
        <v/>
      </c>
      <c r="Q63" s="46">
        <f>$F$97</f>
        <v/>
      </c>
      <c r="R63" s="46">
        <f>$F$98</f>
        <v/>
      </c>
      <c r="S63" s="48">
        <f>U63-(U63*R63)</f>
        <v/>
      </c>
      <c r="T63" s="48">
        <f>S63*I63</f>
        <v/>
      </c>
      <c r="U63" s="48">
        <f>(AJ63)/(1-(BH63+Q63))</f>
        <v/>
      </c>
      <c r="V63" s="48">
        <f>U63*I63</f>
        <v/>
      </c>
      <c r="W63" s="49">
        <f>T63*$W$62</f>
        <v/>
      </c>
      <c r="X63" s="49">
        <f>T63*$X$62</f>
        <v/>
      </c>
      <c r="Y63" s="79" t="n"/>
      <c r="Z63" s="80" t="n"/>
      <c r="AA63" s="80" t="n"/>
      <c r="AB63" s="80" t="n"/>
      <c r="AC63" s="80" t="n"/>
      <c r="AD63" s="80" t="n"/>
      <c r="AE63" s="81" t="n"/>
      <c r="AF63" s="49">
        <f>T63*$AF$62</f>
        <v/>
      </c>
      <c r="AG63" s="49" t="n"/>
      <c r="AH63" s="82" t="n"/>
      <c r="AI63" s="53">
        <f>IF(K63="SIM",(J63*$F$103),J63)</f>
        <v/>
      </c>
      <c r="AJ63" s="53">
        <f>IF(L63="SIM",(AI63*$F$101),AI63)</f>
        <v/>
      </c>
      <c r="AK63" s="53" t="n"/>
      <c r="AL63" s="53">
        <f>AJ63*I63</f>
        <v/>
      </c>
      <c r="AM63" s="83" t="n"/>
      <c r="AN63" s="83" t="n"/>
      <c r="AO63" s="83" t="n"/>
      <c r="AP63" s="84" t="n"/>
      <c r="AQ63" s="84" t="n"/>
      <c r="AR63" s="84">
        <f t="array" ref="AR63">VLOOKUP(M63&amp;N63&amp;O63&amp;P63,Variáveis!$A$2:$E$240&amp;Variáveis!$B$2:$F$240&amp;Variáveis!$C$2:$G$240&amp;Variáveis!$D$2:$H$240,5,FALSE)</f>
        <v/>
      </c>
      <c r="AS63" s="85" t="n"/>
      <c r="AT63" s="85" t="n"/>
      <c r="AU63" s="85" t="n"/>
      <c r="AV63" s="85" t="n"/>
      <c r="AW63" s="85" t="n"/>
      <c r="AX63" s="85" t="n"/>
      <c r="AY63" s="85" t="n"/>
      <c r="AZ63" s="85" t="n"/>
      <c r="BA63" s="85" t="n"/>
      <c r="BB63" s="85" t="n"/>
      <c r="BC63" s="85" t="n"/>
      <c r="BD63" s="86" t="n"/>
      <c r="BE63" s="53">
        <f>W63</f>
        <v/>
      </c>
      <c r="BF63" s="53">
        <f>X63</f>
        <v/>
      </c>
      <c r="BG63" s="53" t="n"/>
      <c r="BH63" s="51">
        <f>$W$62+$X$62+$AF$62+$BJ$62+0.07</f>
        <v/>
      </c>
      <c r="BI63" s="53">
        <f>AJ63+AS63+AT63</f>
        <v/>
      </c>
      <c r="BJ63" s="53">
        <f>T63*$BJ$62</f>
        <v/>
      </c>
      <c r="BK63" s="53">
        <f>T63*$BK$62</f>
        <v/>
      </c>
      <c r="BL63" s="53">
        <f>BE63+BF63+AL63+BJ63+BK63+AD63+AF63</f>
        <v/>
      </c>
      <c r="BM63" s="49">
        <f>(T63-BL63)</f>
        <v/>
      </c>
    </row>
    <row r="64" ht="15.75" customHeight="1" s="218">
      <c r="A64" s="74">
        <f>A63+1</f>
        <v/>
      </c>
      <c r="B64" s="144">
        <f>BOM!B64</f>
        <v/>
      </c>
      <c r="C64" s="144">
        <f>BOM!C64</f>
        <v/>
      </c>
      <c r="D64" s="144">
        <f>BOM!D64</f>
        <v/>
      </c>
      <c r="E64" s="144">
        <f>BOM!E64</f>
        <v/>
      </c>
      <c r="F64" s="149">
        <f>BOM!F64</f>
        <v/>
      </c>
      <c r="G64" s="49">
        <f>BOM!G64</f>
        <v/>
      </c>
      <c r="H64" s="49">
        <f>BOM!H64</f>
        <v/>
      </c>
      <c r="I64" s="144">
        <f>BASE!C15</f>
        <v/>
      </c>
      <c r="J64" s="146">
        <f>BOM!J64</f>
        <v/>
      </c>
      <c r="K64" s="146">
        <f>BOM!K64</f>
        <v/>
      </c>
      <c r="L64" s="146">
        <f>BOM!L64</f>
        <v/>
      </c>
      <c r="M64" s="150">
        <f>BOM!M64</f>
        <v/>
      </c>
      <c r="N64" s="150">
        <f>BOM!N64</f>
        <v/>
      </c>
      <c r="O64" s="150">
        <f>BOM!O64</f>
        <v/>
      </c>
      <c r="P64" s="150">
        <f>BOM!P64</f>
        <v/>
      </c>
      <c r="Q64" s="46">
        <f>$F$97</f>
        <v/>
      </c>
      <c r="R64" s="46">
        <f>$F$98</f>
        <v/>
      </c>
      <c r="S64" s="48">
        <f>U64-(U64*R64)</f>
        <v/>
      </c>
      <c r="T64" s="48">
        <f>S64*I64</f>
        <v/>
      </c>
      <c r="U64" s="48">
        <f>(AJ64)/(1-(BH64+Q64))</f>
        <v/>
      </c>
      <c r="V64" s="48">
        <f>U64*I64</f>
        <v/>
      </c>
      <c r="W64" s="49">
        <f>T64*$W$62</f>
        <v/>
      </c>
      <c r="X64" s="49">
        <f>T64*$X$62</f>
        <v/>
      </c>
      <c r="Y64" s="90" t="n"/>
      <c r="Z64" s="91" t="n"/>
      <c r="AA64" s="91" t="n"/>
      <c r="AB64" s="91" t="n"/>
      <c r="AC64" s="91" t="n"/>
      <c r="AD64" s="91" t="n"/>
      <c r="AE64" s="92" t="n"/>
      <c r="AF64" s="49">
        <f>T64*$AF$62</f>
        <v/>
      </c>
      <c r="AG64" s="49" t="n"/>
      <c r="AH64" s="82" t="n"/>
      <c r="AI64" s="53">
        <f>IF(K64="SIM",(J64*$F$103),J64)</f>
        <v/>
      </c>
      <c r="AJ64" s="53">
        <f>IF(L64="SIM",(AI64*$F$101),AI64)</f>
        <v/>
      </c>
      <c r="AK64" s="53" t="n"/>
      <c r="AL64" s="53">
        <f>AJ64*I64</f>
        <v/>
      </c>
      <c r="AM64" s="93" t="n"/>
      <c r="AN64" s="93" t="n"/>
      <c r="AO64" s="93" t="n"/>
      <c r="AP64" s="94" t="n"/>
      <c r="AQ64" s="94" t="n"/>
      <c r="AR64" s="94" t="n"/>
      <c r="AS64" s="95" t="n"/>
      <c r="AT64" s="95" t="n"/>
      <c r="AU64" s="95" t="n"/>
      <c r="AV64" s="95" t="n"/>
      <c r="AW64" s="95" t="n"/>
      <c r="AX64" s="95" t="n"/>
      <c r="AY64" s="95" t="n"/>
      <c r="AZ64" s="95" t="n"/>
      <c r="BA64" s="95" t="n"/>
      <c r="BB64" s="95" t="n"/>
      <c r="BC64" s="95" t="n"/>
      <c r="BD64" s="96" t="n"/>
      <c r="BE64" s="53">
        <f>W64</f>
        <v/>
      </c>
      <c r="BF64" s="53">
        <f>X64</f>
        <v/>
      </c>
      <c r="BG64" s="53" t="n"/>
      <c r="BH64" s="51">
        <f>$W$62+$X$62+$AF$62+$BJ$62+0.07</f>
        <v/>
      </c>
      <c r="BI64" s="53">
        <f>AJ64+AS64+AT64</f>
        <v/>
      </c>
      <c r="BJ64" s="53">
        <f>T64*$BJ$62</f>
        <v/>
      </c>
      <c r="BK64" s="53">
        <f>T64*$BK$62</f>
        <v/>
      </c>
      <c r="BL64" s="53">
        <f>BE64+BF64+AL64+BJ64+BK64+AD64+AF64</f>
        <v/>
      </c>
      <c r="BM64" s="49">
        <f>(T64-BL64)</f>
        <v/>
      </c>
    </row>
    <row r="65" ht="15.75" customHeight="1" s="218">
      <c r="A65" s="74" t="n">
        <v>59</v>
      </c>
      <c r="B65" s="144">
        <f>BOM!B65</f>
        <v/>
      </c>
      <c r="C65" s="144">
        <f>BOM!C65</f>
        <v/>
      </c>
      <c r="D65" s="144">
        <f>BOM!D65</f>
        <v/>
      </c>
      <c r="E65" s="144">
        <f>BOM!E65</f>
        <v/>
      </c>
      <c r="F65" s="149">
        <f>BOM!F65</f>
        <v/>
      </c>
      <c r="G65" s="49">
        <f>BOM!G65</f>
        <v/>
      </c>
      <c r="H65" s="49">
        <f>BOM!H65</f>
        <v/>
      </c>
      <c r="I65" s="144">
        <f>BASE!C16</f>
        <v/>
      </c>
      <c r="J65" s="146">
        <f>BOM!J65</f>
        <v/>
      </c>
      <c r="K65" s="146">
        <f>BOM!K65</f>
        <v/>
      </c>
      <c r="L65" s="146">
        <f>BOM!L65</f>
        <v/>
      </c>
      <c r="M65" s="150">
        <f>BOM!M65</f>
        <v/>
      </c>
      <c r="N65" s="150">
        <f>BOM!N65</f>
        <v/>
      </c>
      <c r="O65" s="150">
        <f>BOM!O65</f>
        <v/>
      </c>
      <c r="P65" s="150">
        <f>BOM!P65</f>
        <v/>
      </c>
      <c r="Q65" s="46">
        <f>$F$97</f>
        <v/>
      </c>
      <c r="R65" s="46">
        <f>$F$98</f>
        <v/>
      </c>
      <c r="S65" s="48">
        <f>U65-(U65*R65)</f>
        <v/>
      </c>
      <c r="T65" s="48">
        <f>S65*I65</f>
        <v/>
      </c>
      <c r="U65" s="48">
        <f>(AJ65)/(1-(BH65+Q65))</f>
        <v/>
      </c>
      <c r="V65" s="48">
        <f>U65*I65</f>
        <v/>
      </c>
      <c r="W65" s="49">
        <f>T65*$W$62</f>
        <v/>
      </c>
      <c r="X65" s="49">
        <f>T65*$X$62</f>
        <v/>
      </c>
      <c r="Y65" s="90" t="n"/>
      <c r="Z65" s="91" t="n"/>
      <c r="AA65" s="91" t="n"/>
      <c r="AB65" s="91" t="n"/>
      <c r="AC65" s="91" t="n"/>
      <c r="AD65" s="91" t="n"/>
      <c r="AE65" s="92" t="n"/>
      <c r="AF65" s="49">
        <f>T65*$AF$62</f>
        <v/>
      </c>
      <c r="AG65" s="49" t="n"/>
      <c r="AH65" s="82" t="n"/>
      <c r="AI65" s="53">
        <f>IF(K65="SIM",(J65*$F$103),J65)</f>
        <v/>
      </c>
      <c r="AJ65" s="53">
        <f>IF(L65="SIM",(AI65*$F$101),AI65)</f>
        <v/>
      </c>
      <c r="AK65" s="53" t="n"/>
      <c r="AL65" s="53">
        <f>AJ65*I65</f>
        <v/>
      </c>
      <c r="AM65" s="93" t="n"/>
      <c r="AN65" s="93" t="n"/>
      <c r="AO65" s="93" t="n"/>
      <c r="AP65" s="94" t="n"/>
      <c r="AQ65" s="94" t="n"/>
      <c r="AR65" s="94" t="n"/>
      <c r="AS65" s="95" t="n"/>
      <c r="AT65" s="95" t="n"/>
      <c r="AU65" s="95" t="n"/>
      <c r="AV65" s="95" t="n"/>
      <c r="AW65" s="95" t="n"/>
      <c r="AX65" s="95" t="n"/>
      <c r="AY65" s="95" t="n"/>
      <c r="AZ65" s="95" t="n"/>
      <c r="BA65" s="95" t="n"/>
      <c r="BB65" s="95" t="n"/>
      <c r="BC65" s="95" t="n"/>
      <c r="BD65" s="96" t="n"/>
      <c r="BE65" s="53">
        <f>W65</f>
        <v/>
      </c>
      <c r="BF65" s="53">
        <f>X65</f>
        <v/>
      </c>
      <c r="BG65" s="53" t="n"/>
      <c r="BH65" s="51">
        <f>$W$62+$X$62+$AF$62+$BJ$62+0.07</f>
        <v/>
      </c>
      <c r="BI65" s="53">
        <f>AJ65+AS65+AT65</f>
        <v/>
      </c>
      <c r="BJ65" s="53">
        <f>T65*$BJ$62</f>
        <v/>
      </c>
      <c r="BK65" s="53">
        <f>T65*$BK$62</f>
        <v/>
      </c>
      <c r="BL65" s="53">
        <f>BE65+BF65+AL65+BJ65+BK65+AD65+AF65</f>
        <v/>
      </c>
      <c r="BM65" s="49">
        <f>(T65-BL65)</f>
        <v/>
      </c>
    </row>
    <row r="66" ht="15.75" customHeight="1" s="218">
      <c r="A66" s="74" t="n">
        <v>60</v>
      </c>
      <c r="B66" s="144">
        <f>BOM!B66</f>
        <v/>
      </c>
      <c r="C66" s="144">
        <f>BOM!C66</f>
        <v/>
      </c>
      <c r="D66" s="144">
        <f>BOM!D66</f>
        <v/>
      </c>
      <c r="E66" s="144">
        <f>BOM!E66</f>
        <v/>
      </c>
      <c r="F66" s="149">
        <f>BOM!F66</f>
        <v/>
      </c>
      <c r="G66" s="49">
        <f>BOM!G66</f>
        <v/>
      </c>
      <c r="H66" s="49">
        <f>BOM!H66</f>
        <v/>
      </c>
      <c r="I66" s="144">
        <f>BASE!C14</f>
        <v/>
      </c>
      <c r="J66" s="146">
        <f>BOM!J66</f>
        <v/>
      </c>
      <c r="K66" s="146">
        <f>BOM!K66</f>
        <v/>
      </c>
      <c r="L66" s="146">
        <f>BOM!L66</f>
        <v/>
      </c>
      <c r="M66" s="150">
        <f>BOM!M66</f>
        <v/>
      </c>
      <c r="N66" s="150">
        <f>BOM!N66</f>
        <v/>
      </c>
      <c r="O66" s="150">
        <f>BOM!O66</f>
        <v/>
      </c>
      <c r="P66" s="150">
        <f>BOM!P66</f>
        <v/>
      </c>
      <c r="Q66" s="46">
        <f>$F$97</f>
        <v/>
      </c>
      <c r="R66" s="46">
        <f>$F$98</f>
        <v/>
      </c>
      <c r="S66" s="48">
        <f>U66-(U66*R66)</f>
        <v/>
      </c>
      <c r="T66" s="48">
        <f>S66*I66</f>
        <v/>
      </c>
      <c r="U66" s="48">
        <f>(AJ66)/(1-(BH66+Q66))</f>
        <v/>
      </c>
      <c r="V66" s="48">
        <f>U66*I66</f>
        <v/>
      </c>
      <c r="W66" s="49">
        <f>T66*$W$62</f>
        <v/>
      </c>
      <c r="X66" s="49">
        <f>T66*$X$62</f>
        <v/>
      </c>
      <c r="Y66" s="90" t="n"/>
      <c r="Z66" s="91" t="n"/>
      <c r="AA66" s="91" t="n"/>
      <c r="AB66" s="91" t="n"/>
      <c r="AC66" s="91" t="n"/>
      <c r="AD66" s="91" t="n"/>
      <c r="AE66" s="92" t="n"/>
      <c r="AF66" s="49">
        <f>T66*$AF$62</f>
        <v/>
      </c>
      <c r="AG66" s="49" t="n"/>
      <c r="AH66" s="82" t="n"/>
      <c r="AI66" s="53">
        <f>IF(K66="SIM",(J66*$F$103),J66)</f>
        <v/>
      </c>
      <c r="AJ66" s="53">
        <f>IF(L66="SIM",(AI66*$F$101),AI66)</f>
        <v/>
      </c>
      <c r="AK66" s="53" t="n"/>
      <c r="AL66" s="53">
        <f>AJ66*I66</f>
        <v/>
      </c>
      <c r="AM66" s="93" t="n"/>
      <c r="AN66" s="93" t="n"/>
      <c r="AO66" s="93" t="n"/>
      <c r="AP66" s="94" t="n"/>
      <c r="AQ66" s="94" t="n"/>
      <c r="AR66" s="94" t="n"/>
      <c r="AS66" s="95" t="n"/>
      <c r="AT66" s="95" t="n"/>
      <c r="AU66" s="95" t="n"/>
      <c r="AV66" s="95" t="n"/>
      <c r="AW66" s="95" t="n"/>
      <c r="AX66" s="95" t="n"/>
      <c r="AY66" s="95" t="n"/>
      <c r="AZ66" s="95" t="n"/>
      <c r="BA66" s="95" t="n"/>
      <c r="BB66" s="95" t="n"/>
      <c r="BC66" s="95" t="n"/>
      <c r="BD66" s="96" t="n"/>
      <c r="BE66" s="53">
        <f>W66</f>
        <v/>
      </c>
      <c r="BF66" s="53">
        <f>X66</f>
        <v/>
      </c>
      <c r="BG66" s="53" t="n"/>
      <c r="BH66" s="51">
        <f>$W$62+$X$62+$AF$62+$BJ$62+0.07</f>
        <v/>
      </c>
      <c r="BI66" s="53">
        <f>AJ66+AS66+AT66</f>
        <v/>
      </c>
      <c r="BJ66" s="53">
        <f>T66*$BJ$62</f>
        <v/>
      </c>
      <c r="BK66" s="53">
        <f>T66*$BK$62</f>
        <v/>
      </c>
      <c r="BL66" s="53">
        <f>BE66+BF66+AL66+BJ66+BK66+AD66+AF66</f>
        <v/>
      </c>
      <c r="BM66" s="49">
        <f>(T66-BL66)</f>
        <v/>
      </c>
    </row>
    <row r="67" ht="15.75" customHeight="1" s="218">
      <c r="A67" s="74" t="n">
        <v>61</v>
      </c>
      <c r="B67" s="144">
        <f>BOM!B67</f>
        <v/>
      </c>
      <c r="C67" s="144">
        <f>BOM!C67</f>
        <v/>
      </c>
      <c r="D67" s="144">
        <f>BOM!D67</f>
        <v/>
      </c>
      <c r="E67" s="144">
        <f>BOM!E67</f>
        <v/>
      </c>
      <c r="F67" s="149">
        <f>BOM!F67</f>
        <v/>
      </c>
      <c r="G67" s="49">
        <f>BOM!G67</f>
        <v/>
      </c>
      <c r="H67" s="49">
        <f>BOM!H67</f>
        <v/>
      </c>
      <c r="I67" s="144">
        <f>BASE!C17</f>
        <v/>
      </c>
      <c r="J67" s="146">
        <f>BOM!J67</f>
        <v/>
      </c>
      <c r="K67" s="146">
        <f>BOM!K67</f>
        <v/>
      </c>
      <c r="L67" s="146">
        <f>BOM!L67</f>
        <v/>
      </c>
      <c r="M67" s="150">
        <f>BOM!M67</f>
        <v/>
      </c>
      <c r="N67" s="150">
        <f>BOM!N67</f>
        <v/>
      </c>
      <c r="O67" s="150">
        <f>BOM!O67</f>
        <v/>
      </c>
      <c r="P67" s="150">
        <f>BOM!P67</f>
        <v/>
      </c>
      <c r="Q67" s="46">
        <f>$F$97</f>
        <v/>
      </c>
      <c r="R67" s="46">
        <f>$F$98</f>
        <v/>
      </c>
      <c r="S67" s="48">
        <f>U67-(U67*R67)</f>
        <v/>
      </c>
      <c r="T67" s="48">
        <f>S67*I67</f>
        <v/>
      </c>
      <c r="U67" s="48">
        <f>(AJ67)/(1-(BH67+Q67))</f>
        <v/>
      </c>
      <c r="V67" s="48">
        <f>U67*I67</f>
        <v/>
      </c>
      <c r="W67" s="49">
        <f>T67*$W$62</f>
        <v/>
      </c>
      <c r="X67" s="49">
        <f>T67*$X$62</f>
        <v/>
      </c>
      <c r="Y67" s="90" t="n"/>
      <c r="Z67" s="91" t="n"/>
      <c r="AA67" s="91" t="n"/>
      <c r="AB67" s="91" t="n"/>
      <c r="AC67" s="91" t="n"/>
      <c r="AD67" s="91" t="n"/>
      <c r="AE67" s="92" t="n"/>
      <c r="AF67" s="49">
        <f>T67*$AF$62</f>
        <v/>
      </c>
      <c r="AG67" s="49" t="n"/>
      <c r="AH67" s="82" t="n"/>
      <c r="AI67" s="53">
        <f>IF(K67="SIM",(J67*$F$103),J67)</f>
        <v/>
      </c>
      <c r="AJ67" s="53">
        <f>IF(L67="SIM",(AI67*$F$101),AI67)</f>
        <v/>
      </c>
      <c r="AK67" s="53" t="n"/>
      <c r="AL67" s="53">
        <f>AJ67*I67</f>
        <v/>
      </c>
      <c r="AM67" s="93" t="n"/>
      <c r="AN67" s="93" t="n"/>
      <c r="AO67" s="93" t="n"/>
      <c r="AP67" s="94" t="n"/>
      <c r="AQ67" s="94" t="n"/>
      <c r="AR67" s="94" t="n"/>
      <c r="AS67" s="95" t="n"/>
      <c r="AT67" s="95" t="n"/>
      <c r="AU67" s="95" t="n"/>
      <c r="AV67" s="95" t="n"/>
      <c r="AW67" s="95" t="n"/>
      <c r="AX67" s="95" t="n"/>
      <c r="AY67" s="95" t="n"/>
      <c r="AZ67" s="95" t="n"/>
      <c r="BA67" s="95" t="n"/>
      <c r="BB67" s="95" t="n"/>
      <c r="BC67" s="95" t="n"/>
      <c r="BD67" s="96" t="n"/>
      <c r="BE67" s="53">
        <f>W67</f>
        <v/>
      </c>
      <c r="BF67" s="53">
        <f>X67</f>
        <v/>
      </c>
      <c r="BG67" s="53" t="n"/>
      <c r="BH67" s="51">
        <f>$W$62+$X$62+$AF$62+$BJ$62+0.07</f>
        <v/>
      </c>
      <c r="BI67" s="53">
        <f>AJ67+AS67+AT67</f>
        <v/>
      </c>
      <c r="BJ67" s="53">
        <f>T67*$BJ$62</f>
        <v/>
      </c>
      <c r="BK67" s="53">
        <f>T67*$BK$62</f>
        <v/>
      </c>
      <c r="BL67" s="53">
        <f>BE67+BF67+AL67+BJ67+BK67+AD67+AF67</f>
        <v/>
      </c>
      <c r="BM67" s="49">
        <f>(T67-BL67)</f>
        <v/>
      </c>
    </row>
    <row r="68" ht="15.75" customHeight="1" s="218">
      <c r="A68" s="74" t="n">
        <v>62</v>
      </c>
      <c r="B68" s="144">
        <f>BOM!B68</f>
        <v/>
      </c>
      <c r="C68" s="144">
        <f>BOM!C68</f>
        <v/>
      </c>
      <c r="D68" s="144">
        <f>BOM!D68</f>
        <v/>
      </c>
      <c r="E68" s="144">
        <f>BOM!E68</f>
        <v/>
      </c>
      <c r="F68" s="149">
        <f>BOM!F68</f>
        <v/>
      </c>
      <c r="G68" s="49">
        <f>BOM!G68</f>
        <v/>
      </c>
      <c r="H68" s="49">
        <f>BOM!H68</f>
        <v/>
      </c>
      <c r="I68" s="144">
        <f>BASE!C18</f>
        <v/>
      </c>
      <c r="J68" s="146">
        <f>BOM!J68</f>
        <v/>
      </c>
      <c r="K68" s="146">
        <f>BOM!K68</f>
        <v/>
      </c>
      <c r="L68" s="146">
        <f>BOM!L68</f>
        <v/>
      </c>
      <c r="M68" s="150">
        <f>BOM!M68</f>
        <v/>
      </c>
      <c r="N68" s="150">
        <f>BOM!N68</f>
        <v/>
      </c>
      <c r="O68" s="150">
        <f>BOM!O68</f>
        <v/>
      </c>
      <c r="P68" s="150">
        <f>BOM!P68</f>
        <v/>
      </c>
      <c r="Q68" s="46">
        <f>$F$97</f>
        <v/>
      </c>
      <c r="R68" s="46">
        <f>$F$98</f>
        <v/>
      </c>
      <c r="S68" s="48">
        <f>U68-(U68*R68)</f>
        <v/>
      </c>
      <c r="T68" s="48">
        <f>S68*I68</f>
        <v/>
      </c>
      <c r="U68" s="48">
        <f>(AJ68)/(1-(BH68+Q68))</f>
        <v/>
      </c>
      <c r="V68" s="48">
        <f>U68*I68</f>
        <v/>
      </c>
      <c r="W68" s="49">
        <f>T68*$W$62</f>
        <v/>
      </c>
      <c r="X68" s="49">
        <f>T68*$X$62</f>
        <v/>
      </c>
      <c r="Y68" s="90" t="n"/>
      <c r="Z68" s="91" t="n"/>
      <c r="AA68" s="91" t="n"/>
      <c r="AB68" s="91" t="n"/>
      <c r="AC68" s="91" t="n"/>
      <c r="AD68" s="91" t="n"/>
      <c r="AE68" s="92" t="n"/>
      <c r="AF68" s="49">
        <f>T68*$AF$62</f>
        <v/>
      </c>
      <c r="AG68" s="49" t="n"/>
      <c r="AH68" s="82" t="n"/>
      <c r="AI68" s="53">
        <f>IF(K68="SIM",(J68*$F$103),J68)</f>
        <v/>
      </c>
      <c r="AJ68" s="53">
        <f>IF(L68="SIM",(AI68*$F$101),AI68)</f>
        <v/>
      </c>
      <c r="AK68" s="53" t="n"/>
      <c r="AL68" s="53">
        <f>AJ68*I68</f>
        <v/>
      </c>
      <c r="AM68" s="93" t="n"/>
      <c r="AN68" s="93" t="n"/>
      <c r="AO68" s="93" t="n"/>
      <c r="AP68" s="94" t="n"/>
      <c r="AQ68" s="94" t="n"/>
      <c r="AR68" s="94" t="n"/>
      <c r="AS68" s="95" t="n"/>
      <c r="AT68" s="95" t="n"/>
      <c r="AU68" s="95" t="n"/>
      <c r="AV68" s="95" t="n"/>
      <c r="AW68" s="95" t="n"/>
      <c r="AX68" s="95" t="n"/>
      <c r="AY68" s="95" t="n"/>
      <c r="AZ68" s="95" t="n"/>
      <c r="BA68" s="95" t="n"/>
      <c r="BB68" s="95" t="n"/>
      <c r="BC68" s="95" t="n"/>
      <c r="BD68" s="96" t="n"/>
      <c r="BE68" s="53">
        <f>W68</f>
        <v/>
      </c>
      <c r="BF68" s="53">
        <f>X68</f>
        <v/>
      </c>
      <c r="BG68" s="53" t="n"/>
      <c r="BH68" s="51">
        <f>$W$62+$X$62+$AF$62+$BJ$62+0.07</f>
        <v/>
      </c>
      <c r="BI68" s="53">
        <f>AJ68+AS68+AT68</f>
        <v/>
      </c>
      <c r="BJ68" s="53">
        <f>T68*$BJ$62</f>
        <v/>
      </c>
      <c r="BK68" s="53">
        <f>T68*$BK$62</f>
        <v/>
      </c>
      <c r="BL68" s="53">
        <f>BE68+BF68+AL68+BJ68+BK68+AD68+AF68</f>
        <v/>
      </c>
      <c r="BM68" s="49">
        <f>(T68-BL68)</f>
        <v/>
      </c>
    </row>
    <row r="69" ht="15.75" customHeight="1" s="218">
      <c r="A69" s="74" t="n">
        <v>63</v>
      </c>
      <c r="B69" s="144">
        <f>BOM!B69</f>
        <v/>
      </c>
      <c r="C69" s="144">
        <f>BOM!C69</f>
        <v/>
      </c>
      <c r="D69" s="144">
        <f>BOM!D69</f>
        <v/>
      </c>
      <c r="E69" s="144">
        <f>BOM!E69</f>
        <v/>
      </c>
      <c r="F69" s="149">
        <f>BOM!F69</f>
        <v/>
      </c>
      <c r="G69" s="49">
        <f>BOM!G69</f>
        <v/>
      </c>
      <c r="H69" s="49">
        <f>BOM!H69</f>
        <v/>
      </c>
      <c r="I69" s="144">
        <f>BASE!C19</f>
        <v/>
      </c>
      <c r="J69" s="146">
        <f>BOM!J69</f>
        <v/>
      </c>
      <c r="K69" s="146">
        <f>BOM!K69</f>
        <v/>
      </c>
      <c r="L69" s="146">
        <f>BOM!L69</f>
        <v/>
      </c>
      <c r="M69" s="150">
        <f>BOM!M69</f>
        <v/>
      </c>
      <c r="N69" s="150">
        <f>BOM!N69</f>
        <v/>
      </c>
      <c r="O69" s="150">
        <f>BOM!O69</f>
        <v/>
      </c>
      <c r="P69" s="150">
        <f>BOM!P69</f>
        <v/>
      </c>
      <c r="Q69" s="46">
        <f>$F$97</f>
        <v/>
      </c>
      <c r="R69" s="46">
        <f>$F$98</f>
        <v/>
      </c>
      <c r="S69" s="48">
        <f>U69-(U69*R69)</f>
        <v/>
      </c>
      <c r="T69" s="48">
        <f>S69*I69</f>
        <v/>
      </c>
      <c r="U69" s="48">
        <f>(AJ69)/(1-(BH69+Q69))</f>
        <v/>
      </c>
      <c r="V69" s="48">
        <f>U69*I69</f>
        <v/>
      </c>
      <c r="W69" s="49">
        <f>T69*$W$62</f>
        <v/>
      </c>
      <c r="X69" s="49">
        <f>T69*$X$62</f>
        <v/>
      </c>
      <c r="Y69" s="100" t="n"/>
      <c r="Z69" s="101" t="n"/>
      <c r="AA69" s="101" t="n"/>
      <c r="AB69" s="101" t="n"/>
      <c r="AC69" s="101" t="n"/>
      <c r="AD69" s="101" t="n"/>
      <c r="AE69" s="102" t="n"/>
      <c r="AF69" s="49">
        <f>T69*$AF$62</f>
        <v/>
      </c>
      <c r="AG69" s="49" t="n"/>
      <c r="AH69" s="82" t="n"/>
      <c r="AI69" s="53">
        <f>IF(K69="SIM",(J69*$F$103),J69)</f>
        <v/>
      </c>
      <c r="AJ69" s="53">
        <f>IF(L69="SIM",(AI69*$F$101),AI69)</f>
        <v/>
      </c>
      <c r="AK69" s="53" t="n"/>
      <c r="AL69" s="53">
        <f>AJ69*I69</f>
        <v/>
      </c>
      <c r="AM69" s="103" t="n"/>
      <c r="AN69" s="103" t="n"/>
      <c r="AO69" s="103" t="n"/>
      <c r="AP69" s="104" t="n"/>
      <c r="AQ69" s="104" t="n"/>
      <c r="AR69" s="104" t="n"/>
      <c r="AS69" s="105" t="n"/>
      <c r="AT69" s="105" t="n"/>
      <c r="AU69" s="105" t="n"/>
      <c r="AV69" s="105" t="n"/>
      <c r="AW69" s="105" t="n"/>
      <c r="AX69" s="105" t="n"/>
      <c r="AY69" s="105" t="n"/>
      <c r="AZ69" s="105" t="n"/>
      <c r="BA69" s="105" t="n"/>
      <c r="BB69" s="105" t="n"/>
      <c r="BC69" s="105" t="n"/>
      <c r="BD69" s="106" t="n"/>
      <c r="BE69" s="53">
        <f>W69</f>
        <v/>
      </c>
      <c r="BF69" s="53">
        <f>X69</f>
        <v/>
      </c>
      <c r="BG69" s="53" t="n"/>
      <c r="BH69" s="51">
        <f>$W$62+$X$62+$AF$62+$BJ$62+0.07</f>
        <v/>
      </c>
      <c r="BI69" s="53">
        <f>AJ69+AS69+AT69</f>
        <v/>
      </c>
      <c r="BJ69" s="53">
        <f>T69*$BJ$62</f>
        <v/>
      </c>
      <c r="BK69" s="53">
        <f>T69*$BK$62</f>
        <v/>
      </c>
      <c r="BL69" s="53">
        <f>BE69+BF69+AL69+BJ69+BK69+AD69+AF69</f>
        <v/>
      </c>
      <c r="BM69" s="49">
        <f>(T69-BL69)</f>
        <v/>
      </c>
    </row>
    <row r="70" ht="15.75" customHeight="1" s="218">
      <c r="A70" s="26" t="n"/>
      <c r="B70" s="26" t="n"/>
      <c r="C70" s="26" t="n"/>
      <c r="D70" s="26" t="n"/>
      <c r="E70" s="27" t="n"/>
      <c r="F70" s="26" t="inlineStr">
        <is>
          <t>SERVIÇOS</t>
        </is>
      </c>
      <c r="G70" s="28" t="n"/>
      <c r="H70" s="26" t="n"/>
      <c r="I70" s="26" t="inlineStr">
        <is>
          <t>Qde</t>
        </is>
      </c>
      <c r="J70" s="29" t="n"/>
      <c r="K70" s="107" t="n"/>
      <c r="L70" s="107" t="n"/>
      <c r="M70" s="108" t="n"/>
      <c r="N70" s="108" t="n"/>
      <c r="O70" s="108" t="n"/>
      <c r="P70" s="108" t="n"/>
      <c r="Q70" s="27" t="n"/>
      <c r="R70" s="27" t="n"/>
      <c r="S70" s="20" t="inlineStr">
        <is>
          <t>Preço Unitário c/ Desconto</t>
        </is>
      </c>
      <c r="T70" s="20" t="inlineStr">
        <is>
          <t>Preço Total c/ Desconto</t>
        </is>
      </c>
      <c r="U70" s="27" t="inlineStr">
        <is>
          <t>Preço Unitário</t>
        </is>
      </c>
      <c r="V70" s="30" t="n"/>
      <c r="W70" s="31" t="n">
        <v>0.0165</v>
      </c>
      <c r="X70" s="31" t="n">
        <v>0.076</v>
      </c>
      <c r="Y70" s="32" t="n"/>
      <c r="Z70" s="32" t="n"/>
      <c r="AA70" s="32" t="n"/>
      <c r="AB70" s="32" t="n"/>
      <c r="AC70" s="31">
        <f t="array" ref="AC70">VLOOKUP(Y70&amp;Z70&amp;AA70&amp;AB70,Variáveis!$O$2:$S$300&amp;Variáveis!$P$2:$T$300&amp;Variáveis!$Q$2:$U$300&amp;Variáveis!$R$2:$V$300,5,FALSE)</f>
        <v/>
      </c>
      <c r="AD70" s="31" t="n"/>
      <c r="AE70" s="33" t="n"/>
      <c r="AF70" s="33" t="n">
        <v>0.02</v>
      </c>
      <c r="AG70" s="33" t="n"/>
      <c r="AH70" s="27" t="n"/>
      <c r="AI70" s="29" t="n"/>
      <c r="AJ70" s="29" t="n"/>
      <c r="AK70" s="29" t="n"/>
      <c r="AL70" s="29" t="n"/>
      <c r="AM70" s="29" t="n"/>
      <c r="AN70" s="29" t="n"/>
      <c r="AO70" s="29" t="n"/>
      <c r="AP70" s="29" t="n"/>
      <c r="AQ70" s="29" t="n"/>
      <c r="AR70" s="29">
        <f t="array" ref="AR70">VLOOKUP(M70&amp;N70&amp;O70&amp;P70,Variáveis!$A$2:$E$240&amp;Variáveis!$B$2:$F$240&amp;Variáveis!$C$2:$G$240&amp;Variáveis!$D$2:$H$240,5,FALSE)</f>
        <v/>
      </c>
      <c r="AS70" s="29" t="n"/>
      <c r="AT70" s="29" t="n"/>
      <c r="AU70" s="29" t="n"/>
      <c r="AV70" s="29" t="n"/>
      <c r="AW70" s="29" t="n"/>
      <c r="AX70" s="29" t="n"/>
      <c r="AY70" s="29" t="n"/>
      <c r="AZ70" s="29" t="n"/>
      <c r="BA70" s="29" t="n"/>
      <c r="BB70" s="29" t="n"/>
      <c r="BC70" s="29" t="n"/>
      <c r="BD70" s="73" t="n"/>
      <c r="BE70" s="29" t="n"/>
      <c r="BF70" s="29" t="n"/>
      <c r="BG70" s="29" t="n"/>
      <c r="BH70" s="29" t="n"/>
      <c r="BI70" s="29" t="n"/>
      <c r="BJ70" s="31" t="n">
        <v>0.0288</v>
      </c>
      <c r="BK70" s="31">
        <f>BK4</f>
        <v/>
      </c>
      <c r="BL70" s="29" t="n"/>
      <c r="BM70" s="31" t="n"/>
    </row>
    <row r="71" ht="15.75" customHeight="1" s="218">
      <c r="A71" s="74" t="n"/>
      <c r="B71" s="74" t="n"/>
      <c r="C71" s="74" t="n"/>
      <c r="D71" s="74" t="n"/>
      <c r="E71" s="70" t="n"/>
      <c r="F71" s="149">
        <f>BOM!F71</f>
        <v/>
      </c>
      <c r="G71" s="49">
        <f>BOM!G71</f>
        <v/>
      </c>
      <c r="H71" s="49">
        <f>BOM!H71</f>
        <v/>
      </c>
      <c r="I71" s="144">
        <f>BOM!I71</f>
        <v/>
      </c>
      <c r="J71" s="146">
        <f>BOM!J71</f>
        <v/>
      </c>
      <c r="K71" s="150">
        <f>BOM!K71</f>
        <v/>
      </c>
      <c r="L71" s="150">
        <f>BOM!L71</f>
        <v/>
      </c>
      <c r="M71" s="150">
        <f>BOM!M71</f>
        <v/>
      </c>
      <c r="N71" s="150">
        <f>BOM!N71</f>
        <v/>
      </c>
      <c r="O71" s="150">
        <f>BOM!O71</f>
        <v/>
      </c>
      <c r="P71" s="150">
        <f>BOM!P71</f>
        <v/>
      </c>
      <c r="Q71" s="46">
        <f>$F$97</f>
        <v/>
      </c>
      <c r="R71" s="46">
        <f>$F$98</f>
        <v/>
      </c>
      <c r="S71" s="48">
        <f>U71-(U71*R71)</f>
        <v/>
      </c>
      <c r="T71" s="48">
        <f>S71*I71</f>
        <v/>
      </c>
      <c r="U71" s="48">
        <f>(BI71)/(1-(BH71+Q71))</f>
        <v/>
      </c>
      <c r="V71" s="48">
        <f>U71*I71</f>
        <v/>
      </c>
      <c r="W71" s="49">
        <f>T71*$W$62</f>
        <v/>
      </c>
      <c r="X71" s="49">
        <f>T71*$X$62</f>
        <v/>
      </c>
      <c r="Y71" s="79">
        <f>M73</f>
        <v/>
      </c>
      <c r="Z71" s="80" t="n"/>
      <c r="AA71" s="80" t="n"/>
      <c r="AB71" s="80" t="n"/>
      <c r="AC71" s="80" t="n"/>
      <c r="AD71" s="80" t="n"/>
      <c r="AE71" s="81" t="n"/>
      <c r="AF71" s="49">
        <f>T71*$AF$62</f>
        <v/>
      </c>
      <c r="AG71" s="49" t="n"/>
      <c r="AH71" s="82" t="n"/>
      <c r="AI71" s="53">
        <f>J71</f>
        <v/>
      </c>
      <c r="AJ71" s="53">
        <f>AI71</f>
        <v/>
      </c>
      <c r="AK71" s="53" t="n"/>
      <c r="AL71" s="53">
        <f>AJ71*I71</f>
        <v/>
      </c>
      <c r="AM71" s="83" t="n"/>
      <c r="AN71" s="83" t="n"/>
      <c r="AO71" s="83" t="n"/>
      <c r="AP71" s="110" t="n"/>
      <c r="AQ71" s="110" t="n"/>
      <c r="AR71" s="110">
        <f t="array" ref="AR71">VLOOKUP(M71&amp;N71&amp;O71&amp;P71,Variáveis!$A$2:$E$240&amp;Variáveis!$B$2:$F$240&amp;Variáveis!$C$2:$G$240&amp;Variáveis!$D$2:$H$240,5,FALSE)</f>
        <v/>
      </c>
      <c r="AS71" s="111" t="n"/>
      <c r="AT71" s="111" t="n"/>
      <c r="AU71" s="111" t="n"/>
      <c r="AV71" s="111" t="n"/>
      <c r="AW71" s="111" t="n"/>
      <c r="AX71" s="111" t="n"/>
      <c r="AY71" s="111" t="n"/>
      <c r="AZ71" s="111" t="n"/>
      <c r="BA71" s="111" t="n"/>
      <c r="BB71" s="111" t="n"/>
      <c r="BC71" s="111" t="n"/>
      <c r="BD71" s="112" t="n"/>
      <c r="BE71" s="49">
        <f>W71</f>
        <v/>
      </c>
      <c r="BF71" s="49">
        <f>X71</f>
        <v/>
      </c>
      <c r="BG71" s="49" t="n"/>
      <c r="BH71" s="51">
        <f>$W$62+$X$62+$AF$62+$BJ$62+0.07</f>
        <v/>
      </c>
      <c r="BI71" s="53">
        <f>AJ71+AS71+AT71</f>
        <v/>
      </c>
      <c r="BJ71" s="53">
        <f>T71*$BJ$62</f>
        <v/>
      </c>
      <c r="BK71" s="53">
        <f>T71*$BK$62</f>
        <v/>
      </c>
      <c r="BL71" s="53">
        <f>BE71+BF71+AL71+BJ71+BK71+AD71+AF71</f>
        <v/>
      </c>
      <c r="BM71" s="49">
        <f>(T71-BL71)</f>
        <v/>
      </c>
    </row>
    <row r="72" ht="15.75" customHeight="1" s="218">
      <c r="A72" s="74" t="n"/>
      <c r="B72" s="74" t="n"/>
      <c r="C72" s="74" t="n"/>
      <c r="D72" s="74" t="n"/>
      <c r="E72" s="70" t="n"/>
      <c r="F72" s="149">
        <f>BOM!F72</f>
        <v/>
      </c>
      <c r="G72" s="49">
        <f>BOM!G72</f>
        <v/>
      </c>
      <c r="H72" s="49">
        <f>BOM!H72</f>
        <v/>
      </c>
      <c r="I72" s="144">
        <f>BOM!I72</f>
        <v/>
      </c>
      <c r="J72" s="146">
        <f>BOM!J72</f>
        <v/>
      </c>
      <c r="K72" s="150">
        <f>BOM!K72</f>
        <v/>
      </c>
      <c r="L72" s="150">
        <f>BOM!L72</f>
        <v/>
      </c>
      <c r="M72" s="150">
        <f>BOM!M72</f>
        <v/>
      </c>
      <c r="N72" s="150">
        <f>BOM!N72</f>
        <v/>
      </c>
      <c r="O72" s="150">
        <f>BOM!O72</f>
        <v/>
      </c>
      <c r="P72" s="150">
        <f>BOM!P72</f>
        <v/>
      </c>
      <c r="Q72" s="46">
        <f>$F$97</f>
        <v/>
      </c>
      <c r="R72" s="46">
        <f>$F$98</f>
        <v/>
      </c>
      <c r="S72" s="48">
        <f>U72-(U72*R72)</f>
        <v/>
      </c>
      <c r="T72" s="48">
        <f>S72*I72</f>
        <v/>
      </c>
      <c r="U72" s="48">
        <f>(BI72)/(1-(BH72+Q72))</f>
        <v/>
      </c>
      <c r="V72" s="48">
        <f>U72*I72</f>
        <v/>
      </c>
      <c r="W72" s="49">
        <f>T72*$W$62</f>
        <v/>
      </c>
      <c r="X72" s="49">
        <f>T72*$X$62</f>
        <v/>
      </c>
      <c r="Y72" s="90" t="n"/>
      <c r="Z72" s="91" t="n"/>
      <c r="AA72" s="91" t="n"/>
      <c r="AB72" s="91" t="n"/>
      <c r="AC72" s="91" t="n"/>
      <c r="AD72" s="91" t="n"/>
      <c r="AE72" s="92" t="n"/>
      <c r="AF72" s="49">
        <f>T72*$AF$62</f>
        <v/>
      </c>
      <c r="AG72" s="49" t="n"/>
      <c r="AH72" s="82" t="n"/>
      <c r="AI72" s="53">
        <f>J72</f>
        <v/>
      </c>
      <c r="AJ72" s="53">
        <f>AI72</f>
        <v/>
      </c>
      <c r="AK72" s="53" t="n"/>
      <c r="AL72" s="53">
        <f>AJ72*I72</f>
        <v/>
      </c>
      <c r="AM72" s="93" t="n"/>
      <c r="AN72" s="93" t="n"/>
      <c r="AO72" s="93" t="n"/>
      <c r="AP72" s="113" t="n"/>
      <c r="AQ72" s="113" t="n"/>
      <c r="AR72" s="113" t="n"/>
      <c r="AS72" s="114" t="n"/>
      <c r="AT72" s="114" t="n"/>
      <c r="AU72" s="114" t="n"/>
      <c r="AV72" s="114" t="n"/>
      <c r="AW72" s="114" t="n"/>
      <c r="AX72" s="114" t="n"/>
      <c r="AY72" s="114" t="n"/>
      <c r="AZ72" s="114" t="n"/>
      <c r="BA72" s="114" t="n"/>
      <c r="BB72" s="114" t="n"/>
      <c r="BC72" s="114" t="n"/>
      <c r="BD72" s="115" t="n"/>
      <c r="BE72" s="49">
        <f>W72</f>
        <v/>
      </c>
      <c r="BF72" s="49">
        <f>X72</f>
        <v/>
      </c>
      <c r="BG72" s="49" t="n"/>
      <c r="BH72" s="51">
        <f>$W$62+$X$62+$AF$62+$BJ$62+0.07</f>
        <v/>
      </c>
      <c r="BI72" s="53">
        <f>AJ72+AS72+AT72</f>
        <v/>
      </c>
      <c r="BJ72" s="53">
        <f>T72*$BJ$62</f>
        <v/>
      </c>
      <c r="BK72" s="53">
        <f>T72*$BK$62</f>
        <v/>
      </c>
      <c r="BL72" s="53">
        <f>BE72+BF72+AL72+BJ72+BK72+AD72+AF72</f>
        <v/>
      </c>
      <c r="BM72" s="49">
        <f>(T72-BL72)</f>
        <v/>
      </c>
    </row>
    <row r="73" ht="15.75" customHeight="1" s="218">
      <c r="A73" s="74" t="n"/>
      <c r="B73" s="74" t="n"/>
      <c r="C73" s="74" t="n"/>
      <c r="D73" s="74" t="n"/>
      <c r="E73" s="70" t="n"/>
      <c r="F73" s="149">
        <f>BOM!F73</f>
        <v/>
      </c>
      <c r="G73" s="49">
        <f>BOM!G73</f>
        <v/>
      </c>
      <c r="H73" s="49">
        <f>BOM!H73</f>
        <v/>
      </c>
      <c r="I73" s="144">
        <f>BOM!I73</f>
        <v/>
      </c>
      <c r="J73" s="146">
        <f>BOM!J73</f>
        <v/>
      </c>
      <c r="K73" s="150">
        <f>BOM!K73</f>
        <v/>
      </c>
      <c r="L73" s="150">
        <f>BOM!L73</f>
        <v/>
      </c>
      <c r="M73" s="150">
        <f>BOM!M73</f>
        <v/>
      </c>
      <c r="N73" s="150">
        <f>BOM!N73</f>
        <v/>
      </c>
      <c r="O73" s="150">
        <f>BOM!O73</f>
        <v/>
      </c>
      <c r="P73" s="150">
        <f>BOM!P73</f>
        <v/>
      </c>
      <c r="Q73" s="46">
        <f>$F$97</f>
        <v/>
      </c>
      <c r="R73" s="46">
        <f>$F$98</f>
        <v/>
      </c>
      <c r="S73" s="48">
        <f>U73-(U73*R73)</f>
        <v/>
      </c>
      <c r="T73" s="48">
        <f>S73*I73</f>
        <v/>
      </c>
      <c r="U73" s="48">
        <f>(BI73)/(1-(BH73+Q73))</f>
        <v/>
      </c>
      <c r="V73" s="48">
        <f>U73*I73</f>
        <v/>
      </c>
      <c r="W73" s="49">
        <f>T73*$W$62</f>
        <v/>
      </c>
      <c r="X73" s="49">
        <f>T73*$X$62</f>
        <v/>
      </c>
      <c r="Y73" s="90" t="n"/>
      <c r="Z73" s="91" t="n"/>
      <c r="AA73" s="91" t="n"/>
      <c r="AB73" s="91" t="n"/>
      <c r="AC73" s="91" t="n"/>
      <c r="AD73" s="91" t="n"/>
      <c r="AE73" s="92" t="n"/>
      <c r="AF73" s="49">
        <f>T73*$AF$62</f>
        <v/>
      </c>
      <c r="AG73" s="49" t="n"/>
      <c r="AH73" s="82" t="n"/>
      <c r="AI73" s="53">
        <f>J73</f>
        <v/>
      </c>
      <c r="AJ73" s="53">
        <f>AI73</f>
        <v/>
      </c>
      <c r="AK73" s="53" t="n"/>
      <c r="AL73" s="53">
        <f>AJ73*I73</f>
        <v/>
      </c>
      <c r="AM73" s="93" t="n"/>
      <c r="AN73" s="93" t="n"/>
      <c r="AO73" s="93" t="n"/>
      <c r="AP73" s="113" t="n"/>
      <c r="AQ73" s="113" t="n"/>
      <c r="AR73" s="113" t="n"/>
      <c r="AS73" s="114" t="n"/>
      <c r="AT73" s="114" t="n"/>
      <c r="AU73" s="114" t="n"/>
      <c r="AV73" s="114" t="n"/>
      <c r="AW73" s="114" t="n"/>
      <c r="AX73" s="114" t="n"/>
      <c r="AY73" s="114" t="n"/>
      <c r="AZ73" s="114" t="n"/>
      <c r="BA73" s="114" t="n"/>
      <c r="BB73" s="114" t="n"/>
      <c r="BC73" s="114" t="n"/>
      <c r="BD73" s="115" t="n"/>
      <c r="BE73" s="49">
        <f>W73</f>
        <v/>
      </c>
      <c r="BF73" s="49">
        <f>X73</f>
        <v/>
      </c>
      <c r="BG73" s="49" t="n"/>
      <c r="BH73" s="51">
        <f>$W$62+$X$62+$AF$62+$BJ$62+0.07</f>
        <v/>
      </c>
      <c r="BI73" s="53">
        <f>AJ73+AS73+AT73</f>
        <v/>
      </c>
      <c r="BJ73" s="53">
        <f>T73*$BJ$62</f>
        <v/>
      </c>
      <c r="BK73" s="53">
        <f>T73*$BK$62</f>
        <v/>
      </c>
      <c r="BL73" s="53">
        <f>BE73+BF73+AL73+BJ73+BK73+AD73+AF73</f>
        <v/>
      </c>
      <c r="BM73" s="49">
        <f>(T73-BL73)</f>
        <v/>
      </c>
    </row>
    <row r="74" ht="15.75" customHeight="1" s="218">
      <c r="A74" s="74" t="n"/>
      <c r="B74" s="74" t="n"/>
      <c r="C74" s="74" t="n"/>
      <c r="D74" s="74" t="n"/>
      <c r="E74" s="70" t="n"/>
      <c r="F74" s="149">
        <f>BOM!F74</f>
        <v/>
      </c>
      <c r="G74" s="49">
        <f>BOM!G74</f>
        <v/>
      </c>
      <c r="H74" s="49">
        <f>BOM!H74</f>
        <v/>
      </c>
      <c r="I74" s="144">
        <f>4*I5</f>
        <v/>
      </c>
      <c r="J74" s="146">
        <f>BOM!J74</f>
        <v/>
      </c>
      <c r="K74" s="150">
        <f>BOM!K74</f>
        <v/>
      </c>
      <c r="L74" s="150">
        <f>BOM!L74</f>
        <v/>
      </c>
      <c r="M74" s="150">
        <f>BOM!M74</f>
        <v/>
      </c>
      <c r="N74" s="150">
        <f>BOM!N74</f>
        <v/>
      </c>
      <c r="O74" s="150">
        <f>BOM!O74</f>
        <v/>
      </c>
      <c r="P74" s="150">
        <f>BOM!P74</f>
        <v/>
      </c>
      <c r="Q74" s="46">
        <f>$F$97</f>
        <v/>
      </c>
      <c r="R74" s="46">
        <f>$F$98</f>
        <v/>
      </c>
      <c r="S74" s="48">
        <f>U74-(U74*R74)</f>
        <v/>
      </c>
      <c r="T74" s="48">
        <f>S74*I74</f>
        <v/>
      </c>
      <c r="U74" s="48">
        <f>(BI74)/(1-(BH74+Q74))</f>
        <v/>
      </c>
      <c r="V74" s="48">
        <f>U74*I74</f>
        <v/>
      </c>
      <c r="W74" s="49">
        <f>T74*$W$62</f>
        <v/>
      </c>
      <c r="X74" s="49">
        <f>T74*$X$62</f>
        <v/>
      </c>
      <c r="Y74" s="90" t="n"/>
      <c r="Z74" s="91" t="n"/>
      <c r="AA74" s="91" t="n"/>
      <c r="AB74" s="91" t="n"/>
      <c r="AC74" s="91" t="n"/>
      <c r="AD74" s="91" t="n"/>
      <c r="AE74" s="92" t="n"/>
      <c r="AF74" s="49">
        <f>T74*$AF$62</f>
        <v/>
      </c>
      <c r="AG74" s="49" t="n"/>
      <c r="AH74" s="82" t="n"/>
      <c r="AI74" s="53">
        <f>J74</f>
        <v/>
      </c>
      <c r="AJ74" s="53">
        <f>AI74</f>
        <v/>
      </c>
      <c r="AK74" s="53" t="n"/>
      <c r="AL74" s="53">
        <f>AJ74*I74</f>
        <v/>
      </c>
      <c r="AM74" s="93" t="n"/>
      <c r="AN74" s="93" t="n"/>
      <c r="AO74" s="93" t="n"/>
      <c r="AP74" s="113" t="n"/>
      <c r="AQ74" s="113" t="n"/>
      <c r="AR74" s="113" t="n"/>
      <c r="AS74" s="114" t="n"/>
      <c r="AT74" s="114" t="n"/>
      <c r="AU74" s="114" t="n"/>
      <c r="AV74" s="114" t="n"/>
      <c r="AW74" s="114" t="n"/>
      <c r="AX74" s="114" t="n"/>
      <c r="AY74" s="114" t="n"/>
      <c r="AZ74" s="114" t="n"/>
      <c r="BA74" s="114" t="n"/>
      <c r="BB74" s="114" t="n"/>
      <c r="BC74" s="114" t="n"/>
      <c r="BD74" s="115" t="n"/>
      <c r="BE74" s="49">
        <f>W74</f>
        <v/>
      </c>
      <c r="BF74" s="49">
        <f>X74</f>
        <v/>
      </c>
      <c r="BG74" s="49" t="n"/>
      <c r="BH74" s="51">
        <f>$W$62+$X$62+$AF$62+$BJ$62+0.07</f>
        <v/>
      </c>
      <c r="BI74" s="53">
        <f>AJ74+AS74+AT74</f>
        <v/>
      </c>
      <c r="BJ74" s="53">
        <f>T74*$BJ$62</f>
        <v/>
      </c>
      <c r="BK74" s="53">
        <f>T74*$BK$62</f>
        <v/>
      </c>
      <c r="BL74" s="53">
        <f>BE74+BF74+AL74+BJ74+BK74+AD74+AF74</f>
        <v/>
      </c>
      <c r="BM74" s="49">
        <f>(T74-BL74)</f>
        <v/>
      </c>
    </row>
    <row r="75" ht="15.75" customHeight="1" s="218">
      <c r="A75" s="74" t="n"/>
      <c r="B75" s="74" t="n"/>
      <c r="C75" s="74" t="n"/>
      <c r="D75" s="74" t="n"/>
      <c r="E75" s="70" t="n"/>
      <c r="F75" s="149">
        <f>BOM!F75</f>
        <v/>
      </c>
      <c r="G75" s="49">
        <f>BOM!G75</f>
        <v/>
      </c>
      <c r="H75" s="49">
        <f>BOM!H75</f>
        <v/>
      </c>
      <c r="I75" s="144">
        <f>BOM!I75</f>
        <v/>
      </c>
      <c r="J75" s="146">
        <f>BOM!J75</f>
        <v/>
      </c>
      <c r="K75" s="150">
        <f>BOM!K75</f>
        <v/>
      </c>
      <c r="L75" s="150">
        <f>BOM!L75</f>
        <v/>
      </c>
      <c r="M75" s="150">
        <f>BOM!M75</f>
        <v/>
      </c>
      <c r="N75" s="150">
        <f>BOM!N75</f>
        <v/>
      </c>
      <c r="O75" s="150">
        <f>BOM!O75</f>
        <v/>
      </c>
      <c r="P75" s="150">
        <f>BOM!P75</f>
        <v/>
      </c>
      <c r="Q75" s="46">
        <f>$F$97</f>
        <v/>
      </c>
      <c r="R75" s="46">
        <f>$F$98</f>
        <v/>
      </c>
      <c r="S75" s="48">
        <f>U75-(U75*R75)</f>
        <v/>
      </c>
      <c r="T75" s="48">
        <f>S75*I75</f>
        <v/>
      </c>
      <c r="U75" s="48">
        <f>(BI75)/(1-(BH75+Q75))</f>
        <v/>
      </c>
      <c r="V75" s="48">
        <f>U75*I75</f>
        <v/>
      </c>
      <c r="W75" s="49">
        <f>T75*$W$62</f>
        <v/>
      </c>
      <c r="X75" s="49">
        <f>T75*$X$62</f>
        <v/>
      </c>
      <c r="Y75" s="90" t="n"/>
      <c r="Z75" s="91" t="n"/>
      <c r="AA75" s="91" t="n"/>
      <c r="AB75" s="91" t="n"/>
      <c r="AC75" s="91" t="n"/>
      <c r="AD75" s="91" t="n"/>
      <c r="AE75" s="92" t="n"/>
      <c r="AF75" s="49">
        <f>T75*$AF$62</f>
        <v/>
      </c>
      <c r="AG75" s="49" t="n"/>
      <c r="AH75" s="82" t="n"/>
      <c r="AI75" s="53">
        <f>J75</f>
        <v/>
      </c>
      <c r="AJ75" s="53">
        <f>AI75</f>
        <v/>
      </c>
      <c r="AK75" s="53" t="n"/>
      <c r="AL75" s="53">
        <f>AJ75*I75</f>
        <v/>
      </c>
      <c r="AM75" s="93" t="n"/>
      <c r="AN75" s="93" t="n"/>
      <c r="AO75" s="93" t="n"/>
      <c r="AP75" s="113" t="n"/>
      <c r="AQ75" s="113" t="n"/>
      <c r="AR75" s="113" t="n"/>
      <c r="AS75" s="114" t="n"/>
      <c r="AT75" s="114" t="n"/>
      <c r="AU75" s="114" t="n"/>
      <c r="AV75" s="114" t="n"/>
      <c r="AW75" s="114" t="n"/>
      <c r="AX75" s="114" t="n"/>
      <c r="AY75" s="114" t="n"/>
      <c r="AZ75" s="114" t="n"/>
      <c r="BA75" s="114" t="n"/>
      <c r="BB75" s="114" t="n"/>
      <c r="BC75" s="114" t="n"/>
      <c r="BD75" s="115" t="n"/>
      <c r="BE75" s="49">
        <f>W75</f>
        <v/>
      </c>
      <c r="BF75" s="49">
        <f>X75</f>
        <v/>
      </c>
      <c r="BG75" s="49" t="n"/>
      <c r="BH75" s="51">
        <f>$W$62+$X$62+$AF$62+$BJ$62+0.07</f>
        <v/>
      </c>
      <c r="BI75" s="53">
        <f>AJ75+AS75+AT75</f>
        <v/>
      </c>
      <c r="BJ75" s="53">
        <f>T75*$BJ$62</f>
        <v/>
      </c>
      <c r="BK75" s="53">
        <f>T75*$BK$62</f>
        <v/>
      </c>
      <c r="BL75" s="53">
        <f>BE75+BF75+AL75+BJ75+BK75+AD75+AF75</f>
        <v/>
      </c>
      <c r="BM75" s="49">
        <f>(T75-BL75)</f>
        <v/>
      </c>
    </row>
    <row r="76" ht="15.75" customHeight="1" s="218">
      <c r="A76" s="74" t="n"/>
      <c r="B76" s="74" t="n"/>
      <c r="C76" s="74" t="n"/>
      <c r="D76" s="74" t="n"/>
      <c r="E76" s="70" t="n"/>
      <c r="F76" s="149">
        <f>BOM!F76</f>
        <v/>
      </c>
      <c r="G76" s="49">
        <f>BOM!G76</f>
        <v/>
      </c>
      <c r="H76" s="49">
        <f>BOM!H76</f>
        <v/>
      </c>
      <c r="I76" s="144">
        <f>BOM!I76</f>
        <v/>
      </c>
      <c r="J76" s="146">
        <f>BOM!J76</f>
        <v/>
      </c>
      <c r="K76" s="150">
        <f>BOM!K76</f>
        <v/>
      </c>
      <c r="L76" s="150">
        <f>BOM!L76</f>
        <v/>
      </c>
      <c r="M76" s="150">
        <f>BOM!M76</f>
        <v/>
      </c>
      <c r="N76" s="150">
        <f>BOM!N76</f>
        <v/>
      </c>
      <c r="O76" s="150">
        <f>BOM!O76</f>
        <v/>
      </c>
      <c r="P76" s="150">
        <f>BOM!P76</f>
        <v/>
      </c>
      <c r="Q76" s="46">
        <f>$F$97</f>
        <v/>
      </c>
      <c r="R76" s="46">
        <f>$F$98</f>
        <v/>
      </c>
      <c r="S76" s="48">
        <f>U76-(U76*R76)</f>
        <v/>
      </c>
      <c r="T76" s="48">
        <f>S76*I76</f>
        <v/>
      </c>
      <c r="U76" s="48">
        <f>(BI76)/(1-(BH76+Q76))</f>
        <v/>
      </c>
      <c r="V76" s="48">
        <f>U76*I76</f>
        <v/>
      </c>
      <c r="W76" s="49">
        <f>T76*$W$62</f>
        <v/>
      </c>
      <c r="X76" s="49">
        <f>T76*$X$62</f>
        <v/>
      </c>
      <c r="Y76" s="90" t="n"/>
      <c r="Z76" s="91" t="n"/>
      <c r="AA76" s="91" t="n"/>
      <c r="AB76" s="91" t="n"/>
      <c r="AC76" s="91" t="n"/>
      <c r="AD76" s="91" t="n"/>
      <c r="AE76" s="92" t="n"/>
      <c r="AF76" s="49">
        <f>T76*$AF$62</f>
        <v/>
      </c>
      <c r="AG76" s="49" t="n"/>
      <c r="AH76" s="82" t="n"/>
      <c r="AI76" s="53">
        <f>J76</f>
        <v/>
      </c>
      <c r="AJ76" s="53">
        <f>AI76</f>
        <v/>
      </c>
      <c r="AK76" s="53" t="n"/>
      <c r="AL76" s="53">
        <f>AJ76*I76</f>
        <v/>
      </c>
      <c r="AM76" s="93" t="n"/>
      <c r="AN76" s="93" t="n"/>
      <c r="AO76" s="93" t="n"/>
      <c r="AP76" s="113" t="n"/>
      <c r="AQ76" s="113" t="n"/>
      <c r="AR76" s="113" t="n"/>
      <c r="AS76" s="114" t="n"/>
      <c r="AT76" s="114" t="n"/>
      <c r="AU76" s="114" t="n"/>
      <c r="AV76" s="114" t="n"/>
      <c r="AW76" s="114" t="n"/>
      <c r="AX76" s="114" t="n"/>
      <c r="AY76" s="114" t="n"/>
      <c r="AZ76" s="114" t="n"/>
      <c r="BA76" s="114" t="n"/>
      <c r="BB76" s="114" t="n"/>
      <c r="BC76" s="114" t="n"/>
      <c r="BD76" s="115" t="n"/>
      <c r="BE76" s="49">
        <f>W76</f>
        <v/>
      </c>
      <c r="BF76" s="49">
        <f>X76</f>
        <v/>
      </c>
      <c r="BG76" s="49" t="n"/>
      <c r="BH76" s="51">
        <f>$W$62+$X$62+$AF$62+$BJ$62+0.07</f>
        <v/>
      </c>
      <c r="BI76" s="53">
        <f>AJ76+AS76+AT76</f>
        <v/>
      </c>
      <c r="BJ76" s="53">
        <f>T76*$BJ$62</f>
        <v/>
      </c>
      <c r="BK76" s="53">
        <f>T76*$BK$62</f>
        <v/>
      </c>
      <c r="BL76" s="53">
        <f>BE76+BF76+AL76+BJ76+BK76+AD76+AF76</f>
        <v/>
      </c>
      <c r="BM76" s="49">
        <f>(T76-BL76)</f>
        <v/>
      </c>
    </row>
    <row r="77" ht="15.75" customHeight="1" s="218">
      <c r="A77" s="74" t="n"/>
      <c r="B77" s="74" t="n"/>
      <c r="C77" s="74" t="n"/>
      <c r="D77" s="74" t="n"/>
      <c r="E77" s="70" t="n"/>
      <c r="F77" s="149">
        <f>BOM!F77</f>
        <v/>
      </c>
      <c r="G77" s="49">
        <f>BOM!G77</f>
        <v/>
      </c>
      <c r="H77" s="49">
        <f>BOM!H77</f>
        <v/>
      </c>
      <c r="I77" s="144">
        <f>BOM!I77</f>
        <v/>
      </c>
      <c r="J77" s="146">
        <f>BOM!J77</f>
        <v/>
      </c>
      <c r="K77" s="150">
        <f>BOM!K77</f>
        <v/>
      </c>
      <c r="L77" s="150">
        <f>BOM!L77</f>
        <v/>
      </c>
      <c r="M77" s="150">
        <f>BOM!M77</f>
        <v/>
      </c>
      <c r="N77" s="150">
        <f>BOM!N77</f>
        <v/>
      </c>
      <c r="O77" s="150">
        <f>BOM!O77</f>
        <v/>
      </c>
      <c r="P77" s="150">
        <f>BOM!P77</f>
        <v/>
      </c>
      <c r="Q77" s="46">
        <f>$F$97</f>
        <v/>
      </c>
      <c r="R77" s="46">
        <f>$F$98</f>
        <v/>
      </c>
      <c r="S77" s="48">
        <f>U77-(U77*R77)</f>
        <v/>
      </c>
      <c r="T77" s="48">
        <f>S77*I77</f>
        <v/>
      </c>
      <c r="U77" s="48">
        <f>(BI77)/(1-(BH77+Q77))</f>
        <v/>
      </c>
      <c r="V77" s="48">
        <f>U77*I77</f>
        <v/>
      </c>
      <c r="W77" s="49">
        <f>T77*$W$62</f>
        <v/>
      </c>
      <c r="X77" s="49">
        <f>T77*$X$62</f>
        <v/>
      </c>
      <c r="Y77" s="90" t="n"/>
      <c r="Z77" s="91" t="n"/>
      <c r="AA77" s="91" t="n"/>
      <c r="AB77" s="91" t="n"/>
      <c r="AC77" s="91" t="n"/>
      <c r="AD77" s="91" t="n"/>
      <c r="AE77" s="92" t="n"/>
      <c r="AF77" s="49">
        <f>T77*$AF$62</f>
        <v/>
      </c>
      <c r="AG77" s="49" t="n"/>
      <c r="AH77" s="82" t="n"/>
      <c r="AI77" s="53">
        <f>J77</f>
        <v/>
      </c>
      <c r="AJ77" s="53">
        <f>AI77</f>
        <v/>
      </c>
      <c r="AK77" s="53" t="n"/>
      <c r="AL77" s="53">
        <f>AJ77*I77</f>
        <v/>
      </c>
      <c r="AM77" s="93" t="n"/>
      <c r="AN77" s="93" t="n"/>
      <c r="AO77" s="93" t="n"/>
      <c r="AP77" s="113" t="n"/>
      <c r="AQ77" s="113" t="n"/>
      <c r="AR77" s="113" t="n"/>
      <c r="AS77" s="114" t="n"/>
      <c r="AT77" s="114" t="n"/>
      <c r="AU77" s="114" t="n"/>
      <c r="AV77" s="114" t="n"/>
      <c r="AW77" s="114" t="n"/>
      <c r="AX77" s="114" t="n"/>
      <c r="AY77" s="114" t="n"/>
      <c r="AZ77" s="114" t="n"/>
      <c r="BA77" s="114" t="n"/>
      <c r="BB77" s="114" t="n"/>
      <c r="BC77" s="114" t="n"/>
      <c r="BD77" s="115" t="n"/>
      <c r="BE77" s="49">
        <f>W77</f>
        <v/>
      </c>
      <c r="BF77" s="49">
        <f>X77</f>
        <v/>
      </c>
      <c r="BG77" s="49" t="n"/>
      <c r="BH77" s="51">
        <f>$W$62+$X$62+$AF$62+$BJ$62+0.07</f>
        <v/>
      </c>
      <c r="BI77" s="53">
        <f>AJ77+AS77+AT77</f>
        <v/>
      </c>
      <c r="BJ77" s="53">
        <f>T77*$BJ$62</f>
        <v/>
      </c>
      <c r="BK77" s="53">
        <f>T77*$BK$62</f>
        <v/>
      </c>
      <c r="BL77" s="53">
        <f>BE77+BF77+AL77+BJ77+BK77+AD77+AF77</f>
        <v/>
      </c>
      <c r="BM77" s="49">
        <f>(T77-BL77)</f>
        <v/>
      </c>
    </row>
    <row r="78" ht="15.75" customHeight="1" s="218">
      <c r="A78" s="74" t="n"/>
      <c r="B78" s="74" t="n"/>
      <c r="C78" s="74" t="n"/>
      <c r="D78" s="74" t="n"/>
      <c r="E78" s="70" t="n"/>
      <c r="F78" s="149">
        <f>BOM!F78</f>
        <v/>
      </c>
      <c r="G78" s="49">
        <f>BOM!G78</f>
        <v/>
      </c>
      <c r="H78" s="49">
        <f>BOM!H78</f>
        <v/>
      </c>
      <c r="I78" s="144">
        <f>BOM!I78</f>
        <v/>
      </c>
      <c r="J78" s="146">
        <f>BOM!J78</f>
        <v/>
      </c>
      <c r="K78" s="150">
        <f>BOM!K78</f>
        <v/>
      </c>
      <c r="L78" s="150">
        <f>BOM!L78</f>
        <v/>
      </c>
      <c r="M78" s="150">
        <f>BOM!M78</f>
        <v/>
      </c>
      <c r="N78" s="150">
        <f>BOM!N78</f>
        <v/>
      </c>
      <c r="O78" s="150">
        <f>BOM!O78</f>
        <v/>
      </c>
      <c r="P78" s="150">
        <f>BOM!P78</f>
        <v/>
      </c>
      <c r="Q78" s="46">
        <f>$F$97</f>
        <v/>
      </c>
      <c r="R78" s="46">
        <f>$F$98</f>
        <v/>
      </c>
      <c r="S78" s="48">
        <f>U78-(U78*R78)</f>
        <v/>
      </c>
      <c r="T78" s="48">
        <f>S78*I78</f>
        <v/>
      </c>
      <c r="U78" s="48">
        <f>(BI78)/(1-(BH78+Q78))</f>
        <v/>
      </c>
      <c r="V78" s="48">
        <f>U78*I78</f>
        <v/>
      </c>
      <c r="W78" s="49">
        <f>T78*$W$62</f>
        <v/>
      </c>
      <c r="X78" s="49">
        <f>T78*$X$62</f>
        <v/>
      </c>
      <c r="Y78" s="90" t="n"/>
      <c r="Z78" s="91" t="n"/>
      <c r="AA78" s="91" t="n"/>
      <c r="AB78" s="91" t="n"/>
      <c r="AC78" s="91" t="n"/>
      <c r="AD78" s="91" t="n"/>
      <c r="AE78" s="92" t="n"/>
      <c r="AF78" s="49">
        <f>T78*$AF$62</f>
        <v/>
      </c>
      <c r="AG78" s="49" t="n"/>
      <c r="AH78" s="82" t="n"/>
      <c r="AI78" s="53">
        <f>J78</f>
        <v/>
      </c>
      <c r="AJ78" s="53">
        <f>AI78</f>
        <v/>
      </c>
      <c r="AK78" s="53" t="n"/>
      <c r="AL78" s="53">
        <f>AJ78*I78</f>
        <v/>
      </c>
      <c r="AM78" s="93" t="n"/>
      <c r="AN78" s="93" t="n"/>
      <c r="AO78" s="93" t="n"/>
      <c r="AP78" s="113" t="n"/>
      <c r="AQ78" s="113" t="n"/>
      <c r="AR78" s="113" t="n"/>
      <c r="AS78" s="114" t="n"/>
      <c r="AT78" s="114" t="n"/>
      <c r="AU78" s="114" t="n"/>
      <c r="AV78" s="114" t="n"/>
      <c r="AW78" s="114" t="n"/>
      <c r="AX78" s="114" t="n"/>
      <c r="AY78" s="114" t="n"/>
      <c r="AZ78" s="114" t="n"/>
      <c r="BA78" s="114" t="n"/>
      <c r="BB78" s="114" t="n"/>
      <c r="BC78" s="114" t="n"/>
      <c r="BD78" s="115" t="n"/>
      <c r="BE78" s="49">
        <f>W78</f>
        <v/>
      </c>
      <c r="BF78" s="49">
        <f>X78</f>
        <v/>
      </c>
      <c r="BG78" s="49" t="n"/>
      <c r="BH78" s="51">
        <f>$W$62+$X$62+$AF$62+$BJ$62+0.07</f>
        <v/>
      </c>
      <c r="BI78" s="53">
        <f>AJ78+AS78+AT78</f>
        <v/>
      </c>
      <c r="BJ78" s="53">
        <f>T78*$BJ$62</f>
        <v/>
      </c>
      <c r="BK78" s="53">
        <f>T78*$BK$62</f>
        <v/>
      </c>
      <c r="BL78" s="53">
        <f>BE78+BF78+AL78+BJ78+BK78+AD78+AF78</f>
        <v/>
      </c>
      <c r="BM78" s="49">
        <f>(T78-BL78)</f>
        <v/>
      </c>
    </row>
    <row r="79" ht="15.75" customHeight="1" s="218">
      <c r="A79" s="74" t="n"/>
      <c r="B79" s="74" t="n"/>
      <c r="C79" s="74" t="n"/>
      <c r="D79" s="74" t="n"/>
      <c r="E79" s="70" t="n"/>
      <c r="F79" s="149">
        <f>BOM!F79</f>
        <v/>
      </c>
      <c r="G79" s="49">
        <f>BOM!G79</f>
        <v/>
      </c>
      <c r="H79" s="49">
        <f>BOM!H79</f>
        <v/>
      </c>
      <c r="I79" s="144">
        <f>BOM!I79</f>
        <v/>
      </c>
      <c r="J79" s="146">
        <f>BOM!J79</f>
        <v/>
      </c>
      <c r="K79" s="150">
        <f>BOM!K79</f>
        <v/>
      </c>
      <c r="L79" s="150">
        <f>BOM!L79</f>
        <v/>
      </c>
      <c r="M79" s="150">
        <f>BOM!M79</f>
        <v/>
      </c>
      <c r="N79" s="150">
        <f>BOM!N79</f>
        <v/>
      </c>
      <c r="O79" s="150">
        <f>BOM!O79</f>
        <v/>
      </c>
      <c r="P79" s="150">
        <f>BOM!P79</f>
        <v/>
      </c>
      <c r="Q79" s="46">
        <f>$F$97</f>
        <v/>
      </c>
      <c r="R79" s="46">
        <f>$F$98</f>
        <v/>
      </c>
      <c r="S79" s="48">
        <f>U79-(U79*R79)</f>
        <v/>
      </c>
      <c r="T79" s="48">
        <f>S79*I79</f>
        <v/>
      </c>
      <c r="U79" s="48">
        <f>(BI79)/(1-(BH79+Q79))</f>
        <v/>
      </c>
      <c r="V79" s="48">
        <f>U79*I79</f>
        <v/>
      </c>
      <c r="W79" s="49">
        <f>T79*$W$62</f>
        <v/>
      </c>
      <c r="X79" s="49">
        <f>T79*$X$62</f>
        <v/>
      </c>
      <c r="Y79" s="90" t="n"/>
      <c r="Z79" s="91" t="n"/>
      <c r="AA79" s="91" t="n"/>
      <c r="AB79" s="91" t="n"/>
      <c r="AC79" s="91" t="n"/>
      <c r="AD79" s="91" t="n"/>
      <c r="AE79" s="92" t="n"/>
      <c r="AF79" s="49">
        <f>T79*$AF$62</f>
        <v/>
      </c>
      <c r="AG79" s="49" t="n"/>
      <c r="AH79" s="82" t="n"/>
      <c r="AI79" s="53">
        <f>J79</f>
        <v/>
      </c>
      <c r="AJ79" s="53">
        <f>AI79</f>
        <v/>
      </c>
      <c r="AK79" s="53" t="n"/>
      <c r="AL79" s="53">
        <f>AJ79*I79</f>
        <v/>
      </c>
      <c r="AM79" s="93" t="n"/>
      <c r="AN79" s="93" t="n"/>
      <c r="AO79" s="93" t="n"/>
      <c r="AP79" s="113" t="n"/>
      <c r="AQ79" s="113" t="n"/>
      <c r="AR79" s="113" t="n"/>
      <c r="AS79" s="114" t="n"/>
      <c r="AT79" s="114" t="n"/>
      <c r="AU79" s="114" t="n"/>
      <c r="AV79" s="114" t="n"/>
      <c r="AW79" s="114" t="n"/>
      <c r="AX79" s="114" t="n"/>
      <c r="AY79" s="114" t="n"/>
      <c r="AZ79" s="114" t="n"/>
      <c r="BA79" s="114" t="n"/>
      <c r="BB79" s="114" t="n"/>
      <c r="BC79" s="114" t="n"/>
      <c r="BD79" s="115" t="n"/>
      <c r="BE79" s="49">
        <f>W79</f>
        <v/>
      </c>
      <c r="BF79" s="49">
        <f>X79</f>
        <v/>
      </c>
      <c r="BG79" s="49" t="n"/>
      <c r="BH79" s="51">
        <f>$W$62+$X$62+$AF$62+$BJ$62+0.07</f>
        <v/>
      </c>
      <c r="BI79" s="53">
        <f>AJ79+AS79+AT79</f>
        <v/>
      </c>
      <c r="BJ79" s="53">
        <f>T79*$BJ$62</f>
        <v/>
      </c>
      <c r="BK79" s="53">
        <f>T79*$BK$62</f>
        <v/>
      </c>
      <c r="BL79" s="53">
        <f>BE79+BF79+AL79+BJ79+BK79+AD79+AF79</f>
        <v/>
      </c>
      <c r="BM79" s="49">
        <f>(T79-BL79)</f>
        <v/>
      </c>
    </row>
    <row r="80" ht="15.75" customHeight="1" s="218">
      <c r="A80" s="74" t="n"/>
      <c r="B80" s="74" t="n"/>
      <c r="C80" s="74" t="n"/>
      <c r="D80" s="74" t="n"/>
      <c r="E80" s="70" t="n"/>
      <c r="F80" s="149">
        <f>BOM!F80</f>
        <v/>
      </c>
      <c r="G80" s="49">
        <f>BOM!G80</f>
        <v/>
      </c>
      <c r="H80" s="49">
        <f>BOM!H80</f>
        <v/>
      </c>
      <c r="I80" s="144">
        <f>BOM!I80</f>
        <v/>
      </c>
      <c r="J80" s="146">
        <f>BOM!J80</f>
        <v/>
      </c>
      <c r="K80" s="150">
        <f>BOM!K80</f>
        <v/>
      </c>
      <c r="L80" s="150">
        <f>BOM!L80</f>
        <v/>
      </c>
      <c r="M80" s="150">
        <f>BOM!M80</f>
        <v/>
      </c>
      <c r="N80" s="150">
        <f>BOM!N80</f>
        <v/>
      </c>
      <c r="O80" s="150">
        <f>BOM!O80</f>
        <v/>
      </c>
      <c r="P80" s="150">
        <f>BOM!P80</f>
        <v/>
      </c>
      <c r="Q80" s="46">
        <f>$F$97</f>
        <v/>
      </c>
      <c r="R80" s="46">
        <f>$F$98</f>
        <v/>
      </c>
      <c r="S80" s="48">
        <f>U80-(U80*R80)</f>
        <v/>
      </c>
      <c r="T80" s="48">
        <f>S80*I80</f>
        <v/>
      </c>
      <c r="U80" s="48">
        <f>(BI80)/(1-(BH80+Q80))</f>
        <v/>
      </c>
      <c r="V80" s="48">
        <f>U80*I80</f>
        <v/>
      </c>
      <c r="W80" s="49">
        <f>T80*$W$62</f>
        <v/>
      </c>
      <c r="X80" s="49">
        <f>T80*$X$62</f>
        <v/>
      </c>
      <c r="Y80" s="90" t="n"/>
      <c r="Z80" s="91" t="n"/>
      <c r="AA80" s="91" t="n"/>
      <c r="AB80" s="91" t="n"/>
      <c r="AC80" s="91" t="n"/>
      <c r="AD80" s="91" t="n"/>
      <c r="AE80" s="92" t="n"/>
      <c r="AF80" s="49">
        <f>T80*$AF$62</f>
        <v/>
      </c>
      <c r="AG80" s="49" t="n"/>
      <c r="AH80" s="82" t="n"/>
      <c r="AI80" s="53">
        <f>J80</f>
        <v/>
      </c>
      <c r="AJ80" s="53">
        <f>AI80</f>
        <v/>
      </c>
      <c r="AK80" s="53" t="n"/>
      <c r="AL80" s="53">
        <f>AJ80*I80</f>
        <v/>
      </c>
      <c r="AM80" s="93" t="n"/>
      <c r="AN80" s="93" t="n"/>
      <c r="AO80" s="93" t="n"/>
      <c r="AP80" s="113" t="n"/>
      <c r="AQ80" s="113" t="n"/>
      <c r="AR80" s="113" t="n"/>
      <c r="AS80" s="114" t="n"/>
      <c r="AT80" s="114" t="n"/>
      <c r="AU80" s="114" t="n"/>
      <c r="AV80" s="114" t="n"/>
      <c r="AW80" s="114" t="n"/>
      <c r="AX80" s="114" t="n"/>
      <c r="AY80" s="114" t="n"/>
      <c r="AZ80" s="114" t="n"/>
      <c r="BA80" s="114" t="n"/>
      <c r="BB80" s="114" t="n"/>
      <c r="BC80" s="114" t="n"/>
      <c r="BD80" s="115" t="n"/>
      <c r="BE80" s="49">
        <f>W80</f>
        <v/>
      </c>
      <c r="BF80" s="49">
        <f>X80</f>
        <v/>
      </c>
      <c r="BG80" s="49" t="n"/>
      <c r="BH80" s="51">
        <f>$W$62+$X$62+$AF$62+$BJ$62+0.07</f>
        <v/>
      </c>
      <c r="BI80" s="53">
        <f>AJ80+AS80+AT80</f>
        <v/>
      </c>
      <c r="BJ80" s="53">
        <f>T80*$BJ$62</f>
        <v/>
      </c>
      <c r="BK80" s="53">
        <f>T80*$BK$62</f>
        <v/>
      </c>
      <c r="BL80" s="53">
        <f>BE80+BF80+AL80+BJ80+BK80+AD80+AF80</f>
        <v/>
      </c>
      <c r="BM80" s="49">
        <f>(T80-BL80)</f>
        <v/>
      </c>
    </row>
    <row r="81" ht="15.75" customHeight="1" s="218">
      <c r="A81" s="74" t="n"/>
      <c r="B81" s="74" t="n"/>
      <c r="C81" s="74" t="n"/>
      <c r="D81" s="74" t="n"/>
      <c r="E81" s="70" t="n"/>
      <c r="F81" s="149">
        <f>BOM!F81</f>
        <v/>
      </c>
      <c r="G81" s="49">
        <f>BOM!G81</f>
        <v/>
      </c>
      <c r="H81" s="49">
        <f>BOM!H81</f>
        <v/>
      </c>
      <c r="I81" s="144">
        <f>BOM!I81</f>
        <v/>
      </c>
      <c r="J81" s="146">
        <f>BOM!J81</f>
        <v/>
      </c>
      <c r="K81" s="150">
        <f>BOM!K81</f>
        <v/>
      </c>
      <c r="L81" s="150">
        <f>BOM!L81</f>
        <v/>
      </c>
      <c r="M81" s="150">
        <f>BOM!M81</f>
        <v/>
      </c>
      <c r="N81" s="150">
        <f>BOM!N81</f>
        <v/>
      </c>
      <c r="O81" s="150">
        <f>BOM!O81</f>
        <v/>
      </c>
      <c r="P81" s="150">
        <f>BOM!P81</f>
        <v/>
      </c>
      <c r="Q81" s="46">
        <f>$F$97</f>
        <v/>
      </c>
      <c r="R81" s="46">
        <f>$F$98</f>
        <v/>
      </c>
      <c r="S81" s="48">
        <f>U81-(U81*R81)</f>
        <v/>
      </c>
      <c r="T81" s="48">
        <f>S81*I81</f>
        <v/>
      </c>
      <c r="U81" s="48">
        <f>(BI81)/(1-(BH81+Q81))</f>
        <v/>
      </c>
      <c r="V81" s="48">
        <f>U81*I81</f>
        <v/>
      </c>
      <c r="W81" s="49">
        <f>T81*$W$62</f>
        <v/>
      </c>
      <c r="X81" s="49">
        <f>T81*$X$62</f>
        <v/>
      </c>
      <c r="Y81" s="90" t="n"/>
      <c r="Z81" s="91" t="n"/>
      <c r="AA81" s="91" t="n"/>
      <c r="AB81" s="91" t="n"/>
      <c r="AC81" s="91" t="n"/>
      <c r="AD81" s="91" t="n"/>
      <c r="AE81" s="92" t="n"/>
      <c r="AF81" s="49">
        <f>T81*$AF$62</f>
        <v/>
      </c>
      <c r="AG81" s="49" t="n"/>
      <c r="AH81" s="82" t="n"/>
      <c r="AI81" s="53">
        <f>J81</f>
        <v/>
      </c>
      <c r="AJ81" s="53">
        <f>AI81</f>
        <v/>
      </c>
      <c r="AK81" s="53" t="n"/>
      <c r="AL81" s="53">
        <f>AJ81*I81</f>
        <v/>
      </c>
      <c r="AM81" s="93" t="n"/>
      <c r="AN81" s="93" t="n"/>
      <c r="AO81" s="93" t="n"/>
      <c r="AP81" s="113" t="n"/>
      <c r="AQ81" s="113" t="n"/>
      <c r="AR81" s="113" t="n"/>
      <c r="AS81" s="114" t="n"/>
      <c r="AT81" s="114" t="n"/>
      <c r="AU81" s="114" t="n"/>
      <c r="AV81" s="114" t="n"/>
      <c r="AW81" s="114" t="n"/>
      <c r="AX81" s="114" t="n"/>
      <c r="AY81" s="114" t="n"/>
      <c r="AZ81" s="114" t="n"/>
      <c r="BA81" s="114" t="n"/>
      <c r="BB81" s="114" t="n"/>
      <c r="BC81" s="114" t="n"/>
      <c r="BD81" s="115" t="n"/>
      <c r="BE81" s="49">
        <f>W81</f>
        <v/>
      </c>
      <c r="BF81" s="49">
        <f>X81</f>
        <v/>
      </c>
      <c r="BG81" s="49" t="n"/>
      <c r="BH81" s="51">
        <f>$W$62+$X$62+$AF$62+$BJ$62+0.07</f>
        <v/>
      </c>
      <c r="BI81" s="53">
        <f>AJ81+AS81+AT81</f>
        <v/>
      </c>
      <c r="BJ81" s="53">
        <f>T81*$BJ$62</f>
        <v/>
      </c>
      <c r="BK81" s="53">
        <f>T81*$BK$62</f>
        <v/>
      </c>
      <c r="BL81" s="53">
        <f>BE81+BF81+AL81+BJ81+BK81+AD81+AF81</f>
        <v/>
      </c>
      <c r="BM81" s="49">
        <f>(T81-BL81)</f>
        <v/>
      </c>
    </row>
    <row r="82" ht="15.75" customHeight="1" s="218">
      <c r="A82" s="74" t="n"/>
      <c r="B82" s="74" t="n"/>
      <c r="C82" s="74" t="n"/>
      <c r="D82" s="74" t="n"/>
      <c r="E82" s="70" t="n"/>
      <c r="F82" s="149">
        <f>BOM!F82</f>
        <v/>
      </c>
      <c r="G82" s="49">
        <f>BOM!G82</f>
        <v/>
      </c>
      <c r="H82" s="49">
        <f>BOM!H82</f>
        <v/>
      </c>
      <c r="I82" s="144">
        <f>BOM!I82</f>
        <v/>
      </c>
      <c r="J82" s="146">
        <f>BOM!J82</f>
        <v/>
      </c>
      <c r="K82" s="150">
        <f>BOM!K82</f>
        <v/>
      </c>
      <c r="L82" s="150">
        <f>BOM!L82</f>
        <v/>
      </c>
      <c r="M82" s="150">
        <f>BOM!M82</f>
        <v/>
      </c>
      <c r="N82" s="150">
        <f>BOM!N82</f>
        <v/>
      </c>
      <c r="O82" s="150">
        <f>BOM!O82</f>
        <v/>
      </c>
      <c r="P82" s="150">
        <f>BOM!P82</f>
        <v/>
      </c>
      <c r="Q82" s="46">
        <f>$F$97</f>
        <v/>
      </c>
      <c r="R82" s="46">
        <f>$F$98</f>
        <v/>
      </c>
      <c r="S82" s="48">
        <f>U82-(U82*R82)</f>
        <v/>
      </c>
      <c r="T82" s="48">
        <f>S82*I82</f>
        <v/>
      </c>
      <c r="U82" s="48">
        <f>(BI82)/(1-(BH82+Q82))</f>
        <v/>
      </c>
      <c r="V82" s="48">
        <f>U82*I82</f>
        <v/>
      </c>
      <c r="W82" s="49">
        <f>T82*$W$62</f>
        <v/>
      </c>
      <c r="X82" s="49">
        <f>T82*$X$62</f>
        <v/>
      </c>
      <c r="Y82" s="90" t="n"/>
      <c r="Z82" s="91" t="n"/>
      <c r="AA82" s="91" t="n"/>
      <c r="AB82" s="91" t="n"/>
      <c r="AC82" s="91" t="n"/>
      <c r="AD82" s="91" t="n"/>
      <c r="AE82" s="92" t="n"/>
      <c r="AF82" s="49">
        <f>T82*$AF$62</f>
        <v/>
      </c>
      <c r="AG82" s="49" t="n"/>
      <c r="AH82" s="82" t="n"/>
      <c r="AI82" s="53">
        <f>J82</f>
        <v/>
      </c>
      <c r="AJ82" s="53">
        <f>AI82</f>
        <v/>
      </c>
      <c r="AK82" s="53" t="n"/>
      <c r="AL82" s="53">
        <f>AJ82*I82</f>
        <v/>
      </c>
      <c r="AM82" s="93" t="n"/>
      <c r="AN82" s="93" t="n"/>
      <c r="AO82" s="93" t="n"/>
      <c r="AP82" s="113" t="n"/>
      <c r="AQ82" s="113" t="n"/>
      <c r="AR82" s="113" t="n"/>
      <c r="AS82" s="114" t="n"/>
      <c r="AT82" s="114" t="n"/>
      <c r="AU82" s="114" t="n"/>
      <c r="AV82" s="114" t="n"/>
      <c r="AW82" s="114" t="n"/>
      <c r="AX82" s="114" t="n"/>
      <c r="AY82" s="114" t="n"/>
      <c r="AZ82" s="114" t="n"/>
      <c r="BA82" s="114" t="n"/>
      <c r="BB82" s="114" t="n"/>
      <c r="BC82" s="114" t="n"/>
      <c r="BD82" s="115" t="n"/>
      <c r="BE82" s="49">
        <f>W82</f>
        <v/>
      </c>
      <c r="BF82" s="49">
        <f>X82</f>
        <v/>
      </c>
      <c r="BG82" s="49" t="n"/>
      <c r="BH82" s="51">
        <f>$W$62+$X$62+$AF$62+$BJ$62+0.07</f>
        <v/>
      </c>
      <c r="BI82" s="53">
        <f>AJ82+AS82+AT82</f>
        <v/>
      </c>
      <c r="BJ82" s="53">
        <f>T82*$BJ$62</f>
        <v/>
      </c>
      <c r="BK82" s="53">
        <f>T82*$BK$62</f>
        <v/>
      </c>
      <c r="BL82" s="53">
        <f>BE82+BF82+AL82+BJ82+BK82+AD82+AF82</f>
        <v/>
      </c>
      <c r="BM82" s="49">
        <f>(T82-BL82)</f>
        <v/>
      </c>
    </row>
    <row r="83" ht="15.75" customHeight="1" s="218">
      <c r="A83" s="74" t="n"/>
      <c r="B83" s="74" t="n"/>
      <c r="C83" s="74" t="n"/>
      <c r="D83" s="74" t="n"/>
      <c r="E83" s="70" t="n"/>
      <c r="F83" s="149">
        <f>BOM!F83</f>
        <v/>
      </c>
      <c r="G83" s="49">
        <f>BOM!G83</f>
        <v/>
      </c>
      <c r="H83" s="49">
        <f>BOM!H83</f>
        <v/>
      </c>
      <c r="I83" s="144">
        <f>BOM!I83</f>
        <v/>
      </c>
      <c r="J83" s="146">
        <f>F88*0.03</f>
        <v/>
      </c>
      <c r="K83" s="150">
        <f>BOM!K83</f>
        <v/>
      </c>
      <c r="L83" s="150">
        <f>BOM!L83</f>
        <v/>
      </c>
      <c r="M83" s="150">
        <f>BOM!M83</f>
        <v/>
      </c>
      <c r="N83" s="150">
        <f>BOM!N83</f>
        <v/>
      </c>
      <c r="O83" s="150">
        <f>BOM!O83</f>
        <v/>
      </c>
      <c r="P83" s="150">
        <f>BOM!P83</f>
        <v/>
      </c>
      <c r="Q83" s="46">
        <f>$F$97</f>
        <v/>
      </c>
      <c r="R83" s="46">
        <f>$F$98</f>
        <v/>
      </c>
      <c r="S83" s="48">
        <f>U83-(U83*R83)</f>
        <v/>
      </c>
      <c r="T83" s="48">
        <f>S83*I83</f>
        <v/>
      </c>
      <c r="U83" s="48">
        <f>(BI83)/(1-(BH83+Q83))</f>
        <v/>
      </c>
      <c r="V83" s="48">
        <f>U83*I83</f>
        <v/>
      </c>
      <c r="W83" s="49">
        <f>T83*$W$62</f>
        <v/>
      </c>
      <c r="X83" s="49">
        <f>T83*$X$62</f>
        <v/>
      </c>
      <c r="Y83" s="100" t="n"/>
      <c r="Z83" s="101" t="n"/>
      <c r="AA83" s="101" t="n"/>
      <c r="AB83" s="101" t="n"/>
      <c r="AC83" s="101" t="n"/>
      <c r="AD83" s="101" t="n"/>
      <c r="AE83" s="102" t="n"/>
      <c r="AF83" s="49">
        <f>T83*$AF$62</f>
        <v/>
      </c>
      <c r="AG83" s="49" t="n"/>
      <c r="AH83" s="82" t="n"/>
      <c r="AI83" s="53">
        <f>IF(K83="SIM",(J83*$F$103),J83)</f>
        <v/>
      </c>
      <c r="AJ83" s="53">
        <f>IF(L83="SIM",(AI83*$F$101),AI83)</f>
        <v/>
      </c>
      <c r="AK83" s="53" t="n"/>
      <c r="AL83" s="53">
        <f>AJ83*I83</f>
        <v/>
      </c>
      <c r="AM83" s="103" t="n"/>
      <c r="AN83" s="103" t="n"/>
      <c r="AO83" s="103" t="n"/>
      <c r="AP83" s="120" t="n"/>
      <c r="AQ83" s="120" t="n"/>
      <c r="AR83" s="120" t="n"/>
      <c r="AS83" s="121" t="n"/>
      <c r="AT83" s="121" t="n"/>
      <c r="AU83" s="121" t="n"/>
      <c r="AV83" s="121" t="n"/>
      <c r="AW83" s="121" t="n"/>
      <c r="AX83" s="121" t="n"/>
      <c r="AY83" s="121" t="n"/>
      <c r="AZ83" s="121" t="n"/>
      <c r="BA83" s="121" t="n"/>
      <c r="BB83" s="121" t="n"/>
      <c r="BC83" s="121" t="n"/>
      <c r="BD83" s="122" t="n"/>
      <c r="BE83" s="49">
        <f>W83</f>
        <v/>
      </c>
      <c r="BF83" s="49">
        <f>X83</f>
        <v/>
      </c>
      <c r="BG83" s="49" t="n"/>
      <c r="BH83" s="51">
        <f>$W$62+$X$62+$AF$62+$BJ$62+0.07</f>
        <v/>
      </c>
      <c r="BI83" s="49">
        <f>IF(BD83="Haverá ST",J83+AS83+AT83,J83+AS83)</f>
        <v/>
      </c>
      <c r="BJ83" s="53">
        <f>T83*$BJ$62</f>
        <v/>
      </c>
      <c r="BK83" s="53">
        <f>T83*$BK$62</f>
        <v/>
      </c>
      <c r="BL83" s="53">
        <f>BE83+BF83+AL83+BJ83+BK83+AD83+AF83</f>
        <v/>
      </c>
      <c r="BM83" s="49">
        <f>(T83-BL83)</f>
        <v/>
      </c>
    </row>
    <row r="84" ht="15.75" customHeight="1" s="218">
      <c r="A84" s="123" t="n"/>
      <c r="B84" s="123" t="n"/>
      <c r="C84" s="123" t="n"/>
      <c r="D84" s="123" t="n"/>
      <c r="E84" s="123" t="n"/>
      <c r="F84" s="123" t="n"/>
      <c r="G84" s="124" t="n"/>
      <c r="H84" s="123" t="n"/>
      <c r="I84" s="123" t="n"/>
      <c r="J84" s="13" t="n"/>
      <c r="K84" s="123" t="n"/>
      <c r="L84" s="123" t="n"/>
      <c r="M84" s="13" t="n"/>
      <c r="N84" s="13" t="n"/>
      <c r="O84" s="13" t="n"/>
      <c r="P84" s="13" t="n"/>
      <c r="Q84" s="123" t="n"/>
      <c r="R84" s="123" t="n"/>
      <c r="S84" s="123" t="n"/>
      <c r="T84" s="123" t="n"/>
      <c r="U84" s="123" t="n"/>
      <c r="V84" s="125" t="n"/>
      <c r="W84" s="10" t="n"/>
      <c r="X84" s="10" t="n"/>
      <c r="Y84" s="11" t="n"/>
      <c r="Z84" s="11" t="n"/>
      <c r="AA84" s="11" t="n"/>
      <c r="AB84" s="11" t="n"/>
      <c r="AC84" s="11" t="n"/>
      <c r="AD84" s="11" t="n"/>
      <c r="AE84" s="10" t="n"/>
      <c r="AF84" s="10" t="n"/>
      <c r="AG84" s="10" t="n"/>
      <c r="AH84" s="10" t="n"/>
      <c r="AI84" s="13" t="n"/>
      <c r="AJ84" s="13" t="n"/>
      <c r="AK84" s="13" t="n"/>
      <c r="AL84" s="13" t="n"/>
      <c r="AM84" s="13" t="n"/>
      <c r="AN84" s="13" t="n"/>
      <c r="AO84" s="13" t="n"/>
      <c r="AP84" s="14" t="n"/>
      <c r="AQ84" s="14" t="n"/>
      <c r="AR84" s="14" t="n"/>
      <c r="AS84" s="13" t="n"/>
      <c r="AT84" s="13" t="n"/>
      <c r="AU84" s="10" t="n"/>
      <c r="AV84" s="10" t="n"/>
      <c r="AW84" s="10" t="n"/>
      <c r="AX84" s="10" t="n"/>
      <c r="AY84" s="10" t="n"/>
      <c r="AZ84" s="10" t="n"/>
      <c r="BA84" s="10" t="n"/>
      <c r="BB84" s="10" t="n"/>
      <c r="BC84" s="10" t="n"/>
      <c r="BD84" s="11" t="n"/>
      <c r="BE84" s="10" t="n"/>
      <c r="BF84" s="10" t="n"/>
      <c r="BG84" s="10" t="n"/>
      <c r="BH84" s="10" t="n"/>
      <c r="BI84" s="10" t="n"/>
      <c r="BJ84" s="10" t="n"/>
      <c r="BK84" s="10" t="n"/>
      <c r="BL84" s="10" t="n"/>
      <c r="BM84" s="10" t="n"/>
    </row>
    <row r="85" ht="15.75" customHeight="1" s="218">
      <c r="A85" s="126" t="n"/>
      <c r="B85" s="126" t="n"/>
      <c r="C85" s="126" t="n"/>
      <c r="D85" s="126" t="n"/>
      <c r="E85" s="126" t="n"/>
      <c r="F85" s="126" t="n"/>
      <c r="G85" s="126" t="n"/>
      <c r="H85" s="126" t="n"/>
      <c r="I85" s="126" t="n"/>
      <c r="J85" s="127">
        <f>SUM(J5:J84)</f>
        <v/>
      </c>
      <c r="K85" s="126" t="n"/>
      <c r="L85" s="126" t="n"/>
      <c r="M85" s="127" t="n"/>
      <c r="N85" s="127" t="n"/>
      <c r="O85" s="127" t="n"/>
      <c r="P85" s="127" t="n"/>
      <c r="Q85" s="126" t="n"/>
      <c r="R85" s="126" t="n"/>
      <c r="S85" s="126" t="n"/>
      <c r="T85" s="126" t="n"/>
      <c r="U85" s="126" t="inlineStr">
        <is>
          <t>Valor Total</t>
        </is>
      </c>
      <c r="V85" s="127">
        <f>SUM(V5:V84)</f>
        <v/>
      </c>
      <c r="W85" s="127">
        <f>SUM(W5:W84)</f>
        <v/>
      </c>
      <c r="X85" s="127">
        <f>SUM(X5:X84)</f>
        <v/>
      </c>
      <c r="Y85" s="128" t="n"/>
      <c r="Z85" s="128" t="n"/>
      <c r="AA85" s="128" t="n"/>
      <c r="AB85" s="128">
        <f>SUM(AB5:AB84)</f>
        <v/>
      </c>
      <c r="AC85" s="128" t="n"/>
      <c r="AD85" s="128" t="n"/>
      <c r="AE85" s="127" t="n"/>
      <c r="AF85" s="127">
        <f>SUM(AF5:AF84)</f>
        <v/>
      </c>
      <c r="AG85" s="129" t="n"/>
      <c r="AH85" s="129" t="n"/>
      <c r="AI85" s="127" t="n"/>
      <c r="AJ85" s="127">
        <f>SUM(AJ5:AJ84)</f>
        <v/>
      </c>
      <c r="AK85" s="127" t="n"/>
      <c r="AL85" s="127" t="n"/>
      <c r="AM85" s="127" t="n"/>
      <c r="AN85" s="127" t="n"/>
      <c r="AO85" s="127" t="n"/>
      <c r="AP85" s="130" t="n"/>
      <c r="AQ85" s="130" t="n"/>
      <c r="AR85" s="130" t="n"/>
      <c r="AS85" s="127">
        <f>SUM(AS5:AS84)</f>
        <v/>
      </c>
      <c r="AT85" s="127">
        <f>SUM(AT5:AT84)</f>
        <v/>
      </c>
      <c r="AU85" s="127" t="n"/>
      <c r="AV85" s="127" t="n"/>
      <c r="AW85" s="127" t="n"/>
      <c r="AX85" s="127" t="n"/>
      <c r="AY85" s="127" t="n"/>
      <c r="AZ85" s="127" t="n"/>
      <c r="BA85" s="127" t="n"/>
      <c r="BB85" s="127" t="n"/>
      <c r="BC85" s="127" t="n"/>
      <c r="BD85" s="128" t="n"/>
      <c r="BE85" s="127">
        <f>SUM(BE5:BE84)</f>
        <v/>
      </c>
      <c r="BF85" s="127">
        <f>SUM(BF5:BF84)</f>
        <v/>
      </c>
      <c r="BG85" s="127">
        <f>SUM(BG5:BG84)</f>
        <v/>
      </c>
      <c r="BH85" s="127" t="n"/>
      <c r="BI85" s="127">
        <f>SUM(BI5:BI84)</f>
        <v/>
      </c>
      <c r="BJ85" s="127">
        <f>SUM(BJ5:BJ84)</f>
        <v/>
      </c>
      <c r="BK85" s="127">
        <f>SUM(BK5:BK84)</f>
        <v/>
      </c>
      <c r="BL85" s="127">
        <f>SUM(BL5:BL84)</f>
        <v/>
      </c>
      <c r="BM85" s="127">
        <f>SUM(BM5:BM84)</f>
        <v/>
      </c>
    </row>
    <row r="86" ht="15.75" customHeight="1" s="218">
      <c r="A86" s="10" t="n"/>
      <c r="B86" s="10" t="n"/>
      <c r="C86" s="10" t="n"/>
      <c r="D86" s="10" t="n"/>
      <c r="E86" s="10" t="n"/>
      <c r="F86" s="10" t="n"/>
      <c r="G86" s="131" t="n"/>
      <c r="H86" s="132" t="n"/>
      <c r="I86" s="10" t="n"/>
      <c r="J86" s="10" t="n"/>
      <c r="K86" s="10" t="n"/>
      <c r="L86" s="10" t="n"/>
      <c r="M86" s="13" t="n"/>
      <c r="N86" s="13" t="n"/>
      <c r="O86" s="13" t="n"/>
      <c r="P86" s="13" t="n"/>
      <c r="Q86" s="10" t="n"/>
      <c r="R86" s="10" t="n"/>
      <c r="S86" s="10" t="n"/>
      <c r="T86" s="10" t="n"/>
      <c r="U86" s="10" t="n"/>
      <c r="V86" s="10" t="n"/>
      <c r="W86" s="10" t="n"/>
      <c r="X86" s="10" t="n"/>
      <c r="Y86" s="11" t="n"/>
      <c r="Z86" s="11" t="n"/>
      <c r="AA86" s="11" t="n"/>
      <c r="AB86" s="11" t="n"/>
      <c r="AC86" s="11" t="n"/>
      <c r="AD86" s="11" t="n"/>
      <c r="AE86" s="10" t="n"/>
      <c r="AF86" s="10" t="n"/>
      <c r="AG86" s="10" t="n"/>
      <c r="AH86" s="10" t="n"/>
      <c r="AI86" s="13" t="n"/>
      <c r="AJ86" s="13" t="n"/>
      <c r="AK86" s="13" t="n"/>
      <c r="AL86" s="13" t="n"/>
      <c r="AM86" s="13" t="n"/>
      <c r="AN86" s="13" t="n"/>
      <c r="AO86" s="13" t="n"/>
      <c r="AP86" s="14" t="n"/>
      <c r="AQ86" s="14" t="n"/>
      <c r="AR86" s="14" t="n"/>
      <c r="AS86" s="13" t="n"/>
      <c r="AT86" s="13" t="n"/>
      <c r="AU86" s="10" t="n"/>
      <c r="AV86" s="10" t="n"/>
      <c r="AW86" s="10" t="n"/>
      <c r="AX86" s="10" t="n"/>
      <c r="AY86" s="10" t="n"/>
      <c r="AZ86" s="10" t="n"/>
      <c r="BA86" s="10" t="n"/>
      <c r="BB86" s="10" t="n"/>
      <c r="BC86" s="10" t="n"/>
      <c r="BD86" s="11" t="n"/>
      <c r="BE86" s="10" t="n"/>
      <c r="BF86" s="10" t="n"/>
      <c r="BG86" s="10" t="n"/>
      <c r="BH86" s="10" t="n"/>
      <c r="BI86" s="10" t="n"/>
      <c r="BJ86" s="10" t="n"/>
      <c r="BK86" s="10" t="n"/>
      <c r="BL86" s="10" t="n"/>
      <c r="BM86" s="10" t="n"/>
    </row>
    <row r="87" ht="15.75" customHeight="1" s="218">
      <c r="A87" s="10" t="n"/>
      <c r="B87" s="278" t="inlineStr">
        <is>
          <t>Total Venda</t>
        </is>
      </c>
      <c r="C87" s="279" t="n"/>
      <c r="D87" s="279" t="n"/>
      <c r="E87" s="280" t="n"/>
      <c r="F87" s="133">
        <f>F88+F89+F90</f>
        <v/>
      </c>
      <c r="H87" s="10" t="n"/>
      <c r="I87" s="10" t="n"/>
      <c r="J87" s="134" t="n"/>
      <c r="K87" s="10" t="n"/>
      <c r="L87" s="10" t="n"/>
      <c r="M87" s="17" t="inlineStr">
        <is>
          <t>DADOS FATURAMENTO DE SAÍDA</t>
        </is>
      </c>
      <c r="N87" s="264" t="n"/>
      <c r="O87" s="264" t="n"/>
      <c r="P87" s="265" t="n"/>
      <c r="Q87" s="10" t="n"/>
      <c r="R87" s="10" t="n"/>
      <c r="S87" s="10" t="n"/>
      <c r="T87" s="10" t="n"/>
      <c r="U87" s="10" t="n"/>
      <c r="V87" s="10" t="n"/>
      <c r="W87" s="10" t="n"/>
      <c r="X87" s="10" t="n"/>
      <c r="Y87" s="11" t="n"/>
      <c r="Z87" s="11" t="n"/>
      <c r="AA87" s="11" t="n"/>
      <c r="AB87" s="11" t="n"/>
      <c r="AC87" s="11" t="n"/>
      <c r="AD87" s="11" t="n"/>
      <c r="AE87" s="10" t="n"/>
      <c r="AF87" s="10" t="n"/>
      <c r="AG87" s="10" t="n"/>
      <c r="AH87" s="10" t="n"/>
      <c r="AI87" s="13" t="n"/>
      <c r="AJ87" s="13" t="n"/>
      <c r="AK87" s="13" t="n"/>
      <c r="AL87" s="13" t="n"/>
      <c r="AM87" s="13" t="n"/>
      <c r="AN87" s="13" t="n"/>
      <c r="AO87" s="13" t="n"/>
      <c r="AP87" s="14" t="n"/>
      <c r="AQ87" s="14" t="n"/>
      <c r="AR87" s="14" t="n"/>
      <c r="AS87" s="13" t="n"/>
      <c r="AT87" s="13" t="n"/>
      <c r="AU87" s="10" t="n"/>
      <c r="AV87" s="10" t="n"/>
      <c r="AW87" s="10" t="n"/>
      <c r="AX87" s="10" t="n"/>
      <c r="AY87" s="10" t="n"/>
      <c r="AZ87" s="10" t="n"/>
      <c r="BA87" s="10" t="n"/>
      <c r="BB87" s="10" t="n"/>
      <c r="BC87" s="10" t="n"/>
      <c r="BD87" s="11" t="n"/>
      <c r="BE87" s="10" t="n"/>
      <c r="BF87" s="10" t="n"/>
      <c r="BG87" s="10" t="n"/>
      <c r="BH87" s="10" t="n"/>
      <c r="BI87" s="10" t="n"/>
      <c r="BJ87" s="10" t="n"/>
      <c r="BK87" s="135" t="n"/>
      <c r="BL87" s="10" t="n"/>
      <c r="BM87" s="13" t="n"/>
    </row>
    <row r="88" ht="15.75" customHeight="1" s="218">
      <c r="A88" s="10" t="n"/>
      <c r="B88" s="281" t="inlineStr">
        <is>
          <t>TOTAL VENDA PRODUTOS</t>
        </is>
      </c>
      <c r="C88" s="264" t="n"/>
      <c r="D88" s="264" t="n"/>
      <c r="E88" s="265" t="n"/>
      <c r="F88" s="136">
        <f>SUM(T5:T61)</f>
        <v/>
      </c>
      <c r="H88" s="11" t="n"/>
      <c r="I88" s="10" t="n"/>
      <c r="J88" s="134" t="n"/>
      <c r="K88" s="10" t="n"/>
      <c r="L88" s="10" t="n"/>
      <c r="M88" s="273" t="inlineStr">
        <is>
          <t>CNPJ DE FATURAMENTO</t>
        </is>
      </c>
      <c r="N88" s="264" t="n"/>
      <c r="O88" s="265" t="n"/>
      <c r="P88" s="9">
        <f>BOM!P88</f>
        <v/>
      </c>
      <c r="Q88" s="10" t="n"/>
      <c r="R88" s="10" t="n"/>
      <c r="S88" s="10" t="n"/>
      <c r="T88" s="10" t="n"/>
      <c r="U88" s="10" t="n"/>
      <c r="V88" s="10" t="n"/>
      <c r="W88" s="10" t="n"/>
      <c r="X88" s="10" t="n"/>
      <c r="Y88" s="11" t="n"/>
      <c r="Z88" s="11" t="n"/>
      <c r="AA88" s="11" t="n"/>
      <c r="AB88" s="11" t="n"/>
      <c r="AC88" s="11" t="n"/>
      <c r="AD88" s="11" t="n"/>
      <c r="AE88" s="10" t="n"/>
      <c r="AF88" s="10" t="n"/>
      <c r="AG88" s="10" t="n"/>
      <c r="AH88" s="10" t="n"/>
      <c r="AI88" s="13" t="n"/>
      <c r="AJ88" s="13" t="n"/>
      <c r="AK88" s="13" t="n"/>
      <c r="AL88" s="13" t="n"/>
      <c r="AM88" s="13" t="n"/>
      <c r="AN88" s="13" t="n"/>
      <c r="AO88" s="13" t="n"/>
      <c r="AP88" s="14" t="n"/>
      <c r="AQ88" s="14" t="n"/>
      <c r="AR88" s="14" t="n"/>
      <c r="AS88" s="13" t="n"/>
      <c r="AT88" s="13" t="n"/>
      <c r="AU88" s="10" t="n"/>
      <c r="AV88" s="10" t="n"/>
      <c r="AW88" s="10" t="n"/>
      <c r="AX88" s="10" t="n"/>
      <c r="AY88" s="10" t="n"/>
      <c r="AZ88" s="10" t="n"/>
      <c r="BA88" s="10" t="n"/>
      <c r="BB88" s="10" t="n"/>
      <c r="BC88" s="10" t="n"/>
      <c r="BD88" s="11" t="n"/>
      <c r="BE88" s="10" t="n"/>
      <c r="BF88" s="10" t="n"/>
      <c r="BG88" s="10" t="n"/>
      <c r="BH88" s="10" t="n"/>
      <c r="BI88" s="10" t="n"/>
      <c r="BJ88" s="10" t="n"/>
      <c r="BK88" s="10" t="n"/>
      <c r="BL88" s="10" t="n"/>
      <c r="BM88" s="10" t="n"/>
    </row>
    <row r="89" ht="15.75" customHeight="1" s="218">
      <c r="A89" s="10" t="n"/>
      <c r="B89" s="281" t="inlineStr">
        <is>
          <t>TOTAL VENDA LICENÇAS</t>
        </is>
      </c>
      <c r="C89" s="264" t="n"/>
      <c r="D89" s="264" t="n"/>
      <c r="E89" s="265" t="n"/>
      <c r="F89" s="136">
        <f>SUM(T63:T69)</f>
        <v/>
      </c>
      <c r="H89" s="10" t="n"/>
      <c r="I89" s="10" t="n"/>
      <c r="J89" s="134" t="n"/>
      <c r="K89" s="10" t="n"/>
      <c r="L89" s="10" t="n"/>
      <c r="M89" s="274" t="inlineStr">
        <is>
          <t>ESTADO DE DESTINO</t>
        </is>
      </c>
      <c r="N89" s="264" t="n"/>
      <c r="O89" s="265" t="n"/>
      <c r="P89" s="9">
        <f>BOM!P89</f>
        <v/>
      </c>
      <c r="Q89" s="10" t="n"/>
      <c r="R89" s="10" t="n"/>
      <c r="S89" s="10" t="n"/>
      <c r="T89" s="10" t="n"/>
      <c r="U89" s="10" t="n"/>
      <c r="V89" s="10" t="n"/>
      <c r="W89" s="10" t="n"/>
      <c r="X89" s="10" t="n"/>
      <c r="Y89" s="11" t="n"/>
      <c r="Z89" s="11" t="n"/>
      <c r="AA89" s="11" t="n"/>
      <c r="AB89" s="11" t="n"/>
      <c r="AC89" s="11" t="n"/>
      <c r="AD89" s="11" t="n"/>
      <c r="AE89" s="10" t="n"/>
      <c r="AF89" s="10" t="n"/>
      <c r="AG89" s="10" t="n"/>
      <c r="AH89" s="10" t="n"/>
      <c r="AI89" s="13" t="n"/>
      <c r="AJ89" s="13" t="n"/>
      <c r="AK89" s="13" t="n"/>
      <c r="AL89" s="13" t="n"/>
      <c r="AM89" s="13" t="n"/>
      <c r="AN89" s="13" t="n"/>
      <c r="AO89" s="13" t="n"/>
      <c r="AP89" s="14" t="n"/>
      <c r="AQ89" s="14" t="n"/>
      <c r="AR89" s="14" t="n"/>
      <c r="AS89" s="13" t="n"/>
      <c r="AT89" s="13" t="n"/>
      <c r="AU89" s="10" t="n"/>
      <c r="AV89" s="10" t="n"/>
      <c r="AW89" s="10" t="n"/>
      <c r="AX89" s="10" t="n"/>
      <c r="AY89" s="10" t="n"/>
      <c r="AZ89" s="10" t="n"/>
      <c r="BA89" s="10" t="n"/>
      <c r="BB89" s="10" t="n"/>
      <c r="BC89" s="10" t="n"/>
      <c r="BD89" s="11" t="n"/>
      <c r="BE89" s="10" t="n"/>
      <c r="BF89" s="10" t="n"/>
      <c r="BG89" s="10" t="n"/>
      <c r="BH89" s="10" t="n"/>
      <c r="BI89" s="10" t="n"/>
      <c r="BJ89" s="10" t="n"/>
      <c r="BK89" s="10" t="n"/>
      <c r="BL89" s="10" t="n"/>
      <c r="BM89" s="10" t="n"/>
    </row>
    <row r="90" ht="15.75" customHeight="1" s="218">
      <c r="A90" s="10" t="n"/>
      <c r="B90" s="281" t="inlineStr">
        <is>
          <t>TOTAL PRESTAÇÃO SERVIÇO</t>
        </is>
      </c>
      <c r="C90" s="264" t="n"/>
      <c r="D90" s="264" t="n"/>
      <c r="E90" s="265" t="n"/>
      <c r="F90" s="136">
        <f>SUM(T71:T83)</f>
        <v/>
      </c>
      <c r="H90" s="10" t="n"/>
      <c r="I90" s="10" t="n"/>
      <c r="J90" s="134" t="n"/>
      <c r="K90" s="10" t="n"/>
      <c r="L90" s="10" t="n"/>
      <c r="M90" s="273" t="inlineStr">
        <is>
          <t>CLIENTE É CONTRIBUINTE</t>
        </is>
      </c>
      <c r="N90" s="264" t="n"/>
      <c r="O90" s="265" t="n"/>
      <c r="P90" s="9">
        <f>BOM!P90</f>
        <v/>
      </c>
      <c r="Q90" s="10" t="n"/>
      <c r="R90" s="10" t="n"/>
      <c r="S90" s="10" t="n"/>
      <c r="T90" s="10" t="n"/>
      <c r="U90" s="10" t="n"/>
      <c r="V90" s="10" t="n"/>
      <c r="W90" s="10" t="n"/>
      <c r="X90" s="10" t="n"/>
      <c r="Y90" s="11" t="n"/>
      <c r="Z90" s="11" t="n"/>
      <c r="AA90" s="11" t="n"/>
      <c r="AB90" s="11" t="n"/>
      <c r="AC90" s="11" t="n"/>
      <c r="AD90" s="11" t="n"/>
      <c r="AE90" s="10" t="n"/>
      <c r="AF90" s="10" t="n"/>
      <c r="AG90" s="10" t="n"/>
      <c r="AH90" s="10" t="n"/>
      <c r="AI90" s="13" t="n"/>
      <c r="AJ90" s="13" t="n"/>
      <c r="AK90" s="13" t="n"/>
      <c r="AL90" s="13" t="n"/>
      <c r="AM90" s="13" t="n"/>
      <c r="AN90" s="13" t="n"/>
      <c r="AO90" s="13" t="n"/>
      <c r="AP90" s="14" t="n"/>
      <c r="AQ90" s="14" t="n"/>
      <c r="AR90" s="14" t="n"/>
      <c r="AS90" s="13" t="n"/>
      <c r="AT90" s="13" t="n"/>
      <c r="AU90" s="10" t="n"/>
      <c r="AV90" s="10" t="n"/>
      <c r="AW90" s="10" t="n"/>
      <c r="AX90" s="10" t="n"/>
      <c r="AY90" s="10" t="n"/>
      <c r="AZ90" s="10" t="n"/>
      <c r="BA90" s="10" t="n"/>
      <c r="BB90" s="10" t="n"/>
      <c r="BC90" s="10" t="n"/>
      <c r="BD90" s="11" t="n"/>
      <c r="BE90" s="10" t="n"/>
      <c r="BF90" s="10" t="n"/>
      <c r="BG90" s="10" t="n"/>
      <c r="BH90" s="10" t="n"/>
      <c r="BI90" s="10" t="n"/>
      <c r="BJ90" s="10" t="n"/>
      <c r="BK90" s="10" t="n"/>
      <c r="BL90" s="10" t="n"/>
      <c r="BM90" s="10" t="n"/>
    </row>
    <row r="91" hidden="1" ht="15.75" customHeight="1" s="218">
      <c r="A91" s="10" t="n"/>
      <c r="B91" s="281" t="inlineStr">
        <is>
          <t>IMPOSTO PRODUTO</t>
        </is>
      </c>
      <c r="C91" s="264" t="n"/>
      <c r="D91" s="264" t="n"/>
      <c r="E91" s="265" t="n"/>
      <c r="F91" s="137" t="n"/>
      <c r="H91" s="10" t="n"/>
      <c r="I91" s="10" t="n"/>
      <c r="J91" s="134" t="n"/>
      <c r="K91" s="10" t="n"/>
      <c r="L91" s="10" t="n"/>
      <c r="M91" s="13" t="n"/>
      <c r="N91" s="13" t="n"/>
      <c r="O91" s="13" t="n"/>
      <c r="P91" s="13" t="n"/>
      <c r="Q91" s="10" t="n"/>
      <c r="R91" s="10" t="n"/>
      <c r="S91" s="10" t="n"/>
      <c r="T91" s="10" t="n"/>
      <c r="U91" s="10" t="n"/>
      <c r="V91" s="10" t="n"/>
      <c r="W91" s="10" t="n"/>
      <c r="X91" s="10" t="n"/>
      <c r="Y91" s="11" t="n"/>
      <c r="Z91" s="11" t="n"/>
      <c r="AA91" s="11" t="n"/>
      <c r="AB91" s="11" t="n"/>
      <c r="AC91" s="11" t="n"/>
      <c r="AD91" s="11" t="n"/>
      <c r="AE91" s="10" t="n"/>
      <c r="AF91" s="10" t="n"/>
      <c r="AG91" s="10" t="n"/>
      <c r="AH91" s="10" t="n"/>
      <c r="AI91" s="13" t="n"/>
      <c r="AJ91" s="13" t="n"/>
      <c r="AK91" s="13" t="n"/>
      <c r="AL91" s="13" t="n"/>
      <c r="AM91" s="13" t="n"/>
      <c r="AN91" s="13" t="n"/>
      <c r="AO91" s="13" t="n"/>
      <c r="AP91" s="14" t="n"/>
      <c r="AQ91" s="14" t="n"/>
      <c r="AR91" s="14" t="n"/>
      <c r="AS91" s="13" t="n"/>
      <c r="AT91" s="13" t="n"/>
      <c r="AU91" s="10" t="n"/>
      <c r="AV91" s="10" t="n"/>
      <c r="AW91" s="10" t="n"/>
      <c r="AX91" s="10" t="n"/>
      <c r="AY91" s="10" t="n"/>
      <c r="AZ91" s="10" t="n"/>
      <c r="BA91" s="10" t="n"/>
      <c r="BB91" s="10" t="n"/>
      <c r="BC91" s="10" t="n"/>
      <c r="BD91" s="11" t="n"/>
      <c r="BE91" s="10" t="n"/>
      <c r="BF91" s="10" t="n"/>
      <c r="BG91" s="10" t="n"/>
      <c r="BH91" s="10" t="n"/>
      <c r="BI91" s="10" t="n"/>
      <c r="BJ91" s="10" t="n"/>
      <c r="BK91" s="10" t="n"/>
      <c r="BL91" s="10" t="n"/>
      <c r="BM91" s="10" t="n"/>
    </row>
    <row r="92" hidden="1" ht="15.75" customHeight="1" s="218">
      <c r="A92" s="10" t="n"/>
      <c r="B92" s="281" t="inlineStr">
        <is>
          <t>IMPOSTO LICENÇA</t>
        </is>
      </c>
      <c r="C92" s="264" t="n"/>
      <c r="D92" s="264" t="n"/>
      <c r="E92" s="265" t="n"/>
      <c r="F92" s="137" t="n"/>
      <c r="H92" s="10" t="n"/>
      <c r="I92" s="10" t="n"/>
      <c r="J92" s="134" t="n"/>
      <c r="K92" s="10" t="n"/>
      <c r="L92" s="10" t="n"/>
      <c r="M92" s="13" t="n"/>
      <c r="N92" s="13" t="n"/>
      <c r="O92" s="13" t="n"/>
      <c r="P92" s="13" t="n"/>
      <c r="Q92" s="10" t="n"/>
      <c r="R92" s="10" t="n"/>
      <c r="S92" s="10" t="n"/>
      <c r="T92" s="10" t="n"/>
      <c r="U92" s="10" t="n"/>
      <c r="V92" s="10" t="n"/>
      <c r="W92" s="10" t="n"/>
      <c r="X92" s="10" t="n"/>
      <c r="Y92" s="11" t="n"/>
      <c r="Z92" s="11" t="n"/>
      <c r="AA92" s="11" t="n"/>
      <c r="AB92" s="11" t="n"/>
      <c r="AC92" s="11" t="n"/>
      <c r="AD92" s="11" t="n"/>
      <c r="AE92" s="10" t="n"/>
      <c r="AF92" s="10" t="n"/>
      <c r="AG92" s="10" t="n"/>
      <c r="AH92" s="10" t="n"/>
      <c r="AI92" s="13" t="n"/>
      <c r="AJ92" s="13" t="n"/>
      <c r="AK92" s="13" t="n"/>
      <c r="AL92" s="13" t="n"/>
      <c r="AM92" s="13" t="n"/>
      <c r="AN92" s="13" t="n"/>
      <c r="AO92" s="13" t="n"/>
      <c r="AP92" s="14" t="n"/>
      <c r="AQ92" s="14" t="n"/>
      <c r="AR92" s="14" t="n"/>
      <c r="AS92" s="13" t="n"/>
      <c r="AT92" s="13" t="n"/>
      <c r="AU92" s="10" t="n"/>
      <c r="AV92" s="10" t="n"/>
      <c r="AW92" s="10" t="n"/>
      <c r="AX92" s="10" t="n"/>
      <c r="AY92" s="10" t="n"/>
      <c r="AZ92" s="10" t="n"/>
      <c r="BA92" s="10" t="n"/>
      <c r="BB92" s="10" t="n"/>
      <c r="BC92" s="10" t="n"/>
      <c r="BD92" s="11" t="n"/>
      <c r="BE92" s="10" t="n"/>
      <c r="BF92" s="10" t="n"/>
      <c r="BG92" s="10" t="n"/>
      <c r="BH92" s="10" t="n"/>
      <c r="BI92" s="10" t="n"/>
      <c r="BJ92" s="10" t="n"/>
      <c r="BK92" s="10" t="n"/>
      <c r="BL92" s="10" t="n"/>
      <c r="BM92" s="10" t="n"/>
    </row>
    <row r="93" hidden="1" ht="15.75" customHeight="1" s="218">
      <c r="A93" s="10" t="n"/>
      <c r="B93" s="281" t="inlineStr">
        <is>
          <t>IMPOSTO SERVIÇO</t>
        </is>
      </c>
      <c r="C93" s="264" t="n"/>
      <c r="D93" s="264" t="n"/>
      <c r="E93" s="265" t="n"/>
      <c r="F93" s="137" t="n"/>
      <c r="H93" s="10" t="n"/>
      <c r="I93" s="10" t="n"/>
      <c r="J93" s="134" t="n"/>
      <c r="K93" s="10" t="n"/>
      <c r="L93" s="10" t="n"/>
      <c r="M93" s="13" t="n"/>
      <c r="N93" s="13" t="n"/>
      <c r="O93" s="13" t="n"/>
      <c r="P93" s="13" t="n"/>
      <c r="Q93" s="10" t="n"/>
      <c r="R93" s="10" t="n"/>
      <c r="S93" s="10" t="n"/>
      <c r="T93" s="10" t="n"/>
      <c r="U93" s="10" t="n"/>
      <c r="V93" s="10" t="n"/>
      <c r="W93" s="10" t="n"/>
      <c r="X93" s="10" t="n"/>
      <c r="Y93" s="11" t="n"/>
      <c r="Z93" s="11" t="n"/>
      <c r="AA93" s="11" t="n"/>
      <c r="AB93" s="11" t="n"/>
      <c r="AC93" s="11" t="n"/>
      <c r="AD93" s="11" t="n"/>
      <c r="AE93" s="10" t="n"/>
      <c r="AF93" s="10" t="n"/>
      <c r="AG93" s="10" t="n"/>
      <c r="AH93" s="10" t="n"/>
      <c r="AI93" s="13" t="n"/>
      <c r="AJ93" s="13" t="n"/>
      <c r="AK93" s="13" t="n"/>
      <c r="AL93" s="13" t="n"/>
      <c r="AM93" s="13" t="n"/>
      <c r="AN93" s="13" t="n"/>
      <c r="AO93" s="13" t="n"/>
      <c r="AP93" s="14" t="n"/>
      <c r="AQ93" s="14" t="n"/>
      <c r="AR93" s="14" t="n"/>
      <c r="AS93" s="13" t="n"/>
      <c r="AT93" s="13" t="n"/>
      <c r="AU93" s="10" t="n"/>
      <c r="AV93" s="10" t="n"/>
      <c r="AW93" s="10" t="n"/>
      <c r="AX93" s="10" t="n"/>
      <c r="AY93" s="10" t="n"/>
      <c r="AZ93" s="10" t="n"/>
      <c r="BA93" s="10" t="n"/>
      <c r="BB93" s="10" t="n"/>
      <c r="BC93" s="10" t="n"/>
      <c r="BD93" s="11" t="n"/>
      <c r="BE93" s="10" t="n"/>
      <c r="BF93" s="10" t="n"/>
      <c r="BG93" s="10" t="n"/>
      <c r="BH93" s="10" t="n"/>
      <c r="BI93" s="10" t="n"/>
      <c r="BJ93" s="10" t="n"/>
      <c r="BK93" s="10" t="n"/>
      <c r="BL93" s="10" t="n"/>
      <c r="BM93" s="10" t="n"/>
    </row>
    <row r="94" ht="15.75" customHeight="1" s="218">
      <c r="A94" s="10" t="n"/>
      <c r="B94" s="281" t="inlineStr">
        <is>
          <t>CUSTO PRODUTO</t>
        </is>
      </c>
      <c r="C94" s="264" t="n"/>
      <c r="D94" s="264" t="n"/>
      <c r="E94" s="265" t="n"/>
      <c r="F94" s="136">
        <f>SUM(AL5:AL61)</f>
        <v/>
      </c>
      <c r="H94" s="10" t="n"/>
      <c r="I94" s="10" t="n"/>
      <c r="J94" s="134" t="n"/>
      <c r="K94" s="10" t="n"/>
      <c r="L94" s="10" t="n"/>
      <c r="M94" s="13" t="n"/>
      <c r="N94" s="13" t="n"/>
      <c r="O94" s="13" t="n"/>
      <c r="P94" s="13" t="n"/>
      <c r="Q94" s="10" t="n"/>
      <c r="R94" s="10" t="n"/>
      <c r="S94" s="10" t="n"/>
      <c r="T94" s="10" t="n"/>
      <c r="U94" s="10" t="n"/>
      <c r="V94" s="10" t="n"/>
      <c r="W94" s="10" t="n"/>
      <c r="X94" s="10" t="n"/>
      <c r="Y94" s="11" t="n"/>
      <c r="Z94" s="11" t="n"/>
      <c r="AA94" s="11" t="n"/>
      <c r="AB94" s="11" t="n"/>
      <c r="AC94" s="11" t="n"/>
      <c r="AD94" s="11" t="n"/>
      <c r="AE94" s="10" t="n"/>
      <c r="AF94" s="10" t="n"/>
      <c r="AG94" s="10" t="n"/>
      <c r="AH94" s="10" t="n"/>
      <c r="AI94" s="13" t="n"/>
      <c r="AJ94" s="13" t="n"/>
      <c r="AK94" s="13" t="n"/>
      <c r="AL94" s="13" t="n"/>
      <c r="AM94" s="13" t="n"/>
      <c r="AN94" s="13" t="n"/>
      <c r="AO94" s="13" t="n"/>
      <c r="AP94" s="14" t="n"/>
      <c r="AQ94" s="14" t="n"/>
      <c r="AR94" s="14" t="n"/>
      <c r="AS94" s="13" t="n"/>
      <c r="AT94" s="13" t="n"/>
      <c r="AU94" s="10" t="n"/>
      <c r="AV94" s="10" t="n"/>
      <c r="AW94" s="10" t="n"/>
      <c r="AX94" s="10" t="n"/>
      <c r="AY94" s="10" t="n"/>
      <c r="AZ94" s="10" t="n"/>
      <c r="BA94" s="10" t="n"/>
      <c r="BB94" s="10" t="n"/>
      <c r="BC94" s="10" t="n"/>
      <c r="BD94" s="11" t="n"/>
      <c r="BE94" s="10" t="n"/>
      <c r="BF94" s="10" t="n"/>
      <c r="BG94" s="10" t="n"/>
      <c r="BH94" s="10" t="n"/>
      <c r="BI94" s="10" t="n"/>
      <c r="BJ94" s="10" t="n"/>
      <c r="BK94" s="10" t="n"/>
      <c r="BL94" s="10" t="n"/>
      <c r="BM94" s="10" t="n"/>
    </row>
    <row r="95" ht="15.75" customHeight="1" s="218">
      <c r="A95" s="10" t="n"/>
      <c r="B95" s="281" t="inlineStr">
        <is>
          <t>CUSTO LICENÇAS</t>
        </is>
      </c>
      <c r="C95" s="264" t="n"/>
      <c r="D95" s="264" t="n"/>
      <c r="E95" s="265" t="n"/>
      <c r="F95" s="136">
        <f>SUM(AL63:AL69)</f>
        <v/>
      </c>
      <c r="H95" s="10" t="n"/>
      <c r="I95" s="10" t="n"/>
      <c r="J95" s="134" t="n"/>
      <c r="K95" s="10" t="n"/>
      <c r="L95" s="10" t="n"/>
      <c r="M95" s="13" t="n"/>
      <c r="N95" s="13" t="n"/>
      <c r="O95" s="13" t="n"/>
      <c r="P95" s="13" t="n"/>
      <c r="Q95" s="10" t="n"/>
      <c r="R95" s="10" t="n"/>
      <c r="S95" s="10" t="n"/>
      <c r="T95" s="10" t="n"/>
      <c r="U95" s="10" t="n"/>
      <c r="V95" s="10" t="n"/>
      <c r="W95" s="10" t="n"/>
      <c r="X95" s="10" t="n"/>
      <c r="Y95" s="11" t="n"/>
      <c r="Z95" s="11" t="n"/>
      <c r="AA95" s="11" t="n"/>
      <c r="AB95" s="11" t="n"/>
      <c r="AC95" s="11" t="n"/>
      <c r="AD95" s="11" t="n"/>
      <c r="AE95" s="10" t="n"/>
      <c r="AF95" s="10" t="n"/>
      <c r="AG95" s="10" t="n"/>
      <c r="AH95" s="10" t="n"/>
      <c r="AI95" s="13" t="n"/>
      <c r="AJ95" s="13" t="n"/>
      <c r="AK95" s="13" t="n"/>
      <c r="AL95" s="13" t="n"/>
      <c r="AM95" s="13" t="n"/>
      <c r="AN95" s="13" t="n"/>
      <c r="AO95" s="13" t="n"/>
      <c r="AP95" s="14" t="n"/>
      <c r="AQ95" s="14" t="n"/>
      <c r="AR95" s="14" t="n"/>
      <c r="AS95" s="13" t="n"/>
      <c r="AT95" s="13" t="n"/>
      <c r="AU95" s="10" t="n"/>
      <c r="AV95" s="10" t="n"/>
      <c r="AW95" s="10" t="n"/>
      <c r="AX95" s="10" t="n"/>
      <c r="AY95" s="10" t="n"/>
      <c r="AZ95" s="10" t="n"/>
      <c r="BA95" s="10" t="n"/>
      <c r="BB95" s="10" t="n"/>
      <c r="BC95" s="10" t="n"/>
      <c r="BD95" s="11" t="n"/>
      <c r="BE95" s="10" t="n"/>
      <c r="BF95" s="10" t="n"/>
      <c r="BG95" s="10" t="n"/>
      <c r="BH95" s="10" t="n"/>
      <c r="BI95" s="10" t="n"/>
      <c r="BJ95" s="10" t="n"/>
      <c r="BK95" s="10" t="n"/>
      <c r="BL95" s="10" t="n"/>
      <c r="BM95" s="10" t="n"/>
    </row>
    <row r="96" ht="15.75" customHeight="1" s="218">
      <c r="A96" s="10" t="n"/>
      <c r="B96" s="281" t="inlineStr">
        <is>
          <t>CUSTO SERVIÇO</t>
        </is>
      </c>
      <c r="C96" s="264" t="n"/>
      <c r="D96" s="264" t="n"/>
      <c r="E96" s="265" t="n"/>
      <c r="F96" s="136">
        <f>SUM(AL71:AL83)</f>
        <v/>
      </c>
      <c r="H96" s="10" t="n"/>
      <c r="I96" s="10" t="n"/>
      <c r="J96" s="134" t="n"/>
      <c r="K96" s="10" t="n"/>
      <c r="L96" s="10" t="n"/>
      <c r="M96" s="13" t="n"/>
      <c r="N96" s="13" t="n"/>
      <c r="O96" s="13" t="n"/>
      <c r="P96" s="13" t="n"/>
      <c r="Q96" s="10" t="n"/>
      <c r="R96" s="10" t="n"/>
      <c r="S96" s="10" t="n"/>
      <c r="T96" s="10" t="n"/>
      <c r="U96" s="10" t="n"/>
      <c r="V96" s="10" t="n"/>
      <c r="W96" s="10" t="n"/>
      <c r="X96" s="10" t="n"/>
      <c r="Y96" s="11" t="n"/>
      <c r="Z96" s="11" t="n"/>
      <c r="AA96" s="11" t="n"/>
      <c r="AB96" s="11" t="n"/>
      <c r="AC96" s="11" t="n"/>
      <c r="AD96" s="11" t="n"/>
      <c r="AE96" s="10" t="n"/>
      <c r="AF96" s="10" t="n"/>
      <c r="AG96" s="10" t="n"/>
      <c r="AH96" s="10" t="n"/>
      <c r="AI96" s="13" t="n"/>
      <c r="AJ96" s="13" t="n"/>
      <c r="AK96" s="13" t="n"/>
      <c r="AL96" s="13" t="n"/>
      <c r="AM96" s="13" t="n"/>
      <c r="AN96" s="13" t="n"/>
      <c r="AO96" s="13" t="n"/>
      <c r="AP96" s="14" t="n"/>
      <c r="AQ96" s="14" t="n"/>
      <c r="AR96" s="14" t="n"/>
      <c r="AS96" s="13" t="n"/>
      <c r="AT96" s="13" t="n"/>
      <c r="AU96" s="10" t="n"/>
      <c r="AV96" s="10" t="n"/>
      <c r="AW96" s="10" t="n"/>
      <c r="AX96" s="10" t="n"/>
      <c r="AY96" s="10" t="n"/>
      <c r="AZ96" s="10" t="n"/>
      <c r="BA96" s="10" t="n"/>
      <c r="BB96" s="10" t="n"/>
      <c r="BC96" s="10" t="n"/>
      <c r="BD96" s="11" t="n"/>
      <c r="BE96" s="10" t="n"/>
      <c r="BF96" s="10" t="n"/>
      <c r="BG96" s="10" t="n"/>
      <c r="BH96" s="10" t="n"/>
      <c r="BI96" s="10" t="n"/>
      <c r="BJ96" s="10" t="n"/>
      <c r="BK96" s="10" t="n"/>
      <c r="BL96" s="10" t="n"/>
      <c r="BM96" s="10" t="n"/>
    </row>
    <row r="97" ht="15.75" customHeight="1" s="218">
      <c r="A97" s="10" t="n"/>
      <c r="B97" s="281" t="inlineStr">
        <is>
          <t>Margem Bruta (%)</t>
        </is>
      </c>
      <c r="C97" s="264" t="n"/>
      <c r="D97" s="264" t="n"/>
      <c r="E97" s="265" t="n"/>
      <c r="F97" s="137">
        <f>BOM!F97</f>
        <v/>
      </c>
      <c r="H97" s="10" t="n"/>
      <c r="I97" s="10" t="n"/>
      <c r="J97" s="134" t="n"/>
      <c r="K97" s="10" t="n"/>
      <c r="L97" s="10" t="n"/>
      <c r="M97" s="13" t="n"/>
      <c r="N97" s="13" t="n"/>
      <c r="O97" s="13" t="n"/>
      <c r="P97" s="13" t="n"/>
      <c r="Q97" s="10" t="n"/>
      <c r="R97" s="10" t="n"/>
      <c r="S97" s="10" t="n"/>
      <c r="T97" s="10" t="n"/>
      <c r="U97" s="10" t="n"/>
      <c r="V97" s="10" t="n"/>
      <c r="W97" s="10" t="n"/>
      <c r="X97" s="10" t="n"/>
      <c r="Y97" s="11" t="n"/>
      <c r="Z97" s="11" t="n"/>
      <c r="AA97" s="11" t="n"/>
      <c r="AB97" s="11" t="n"/>
      <c r="AC97" s="11" t="n"/>
      <c r="AD97" s="11" t="n"/>
      <c r="AE97" s="10" t="n"/>
      <c r="AF97" s="10" t="n"/>
      <c r="AG97" s="10" t="n"/>
      <c r="AH97" s="10" t="n"/>
      <c r="AI97" s="13" t="n"/>
      <c r="AJ97" s="13" t="n"/>
      <c r="AK97" s="13" t="n"/>
      <c r="AL97" s="13" t="n"/>
      <c r="AM97" s="13" t="n"/>
      <c r="AN97" s="13" t="n"/>
      <c r="AO97" s="13" t="n"/>
      <c r="AP97" s="14" t="n"/>
      <c r="AQ97" s="14" t="n"/>
      <c r="AR97" s="14" t="n"/>
      <c r="AS97" s="13" t="n"/>
      <c r="AT97" s="13" t="n"/>
      <c r="AU97" s="10" t="n"/>
      <c r="AV97" s="10" t="n"/>
      <c r="AW97" s="10" t="n"/>
      <c r="AX97" s="10" t="n"/>
      <c r="AY97" s="10" t="n"/>
      <c r="AZ97" s="10" t="n"/>
      <c r="BA97" s="10" t="n"/>
      <c r="BB97" s="10" t="n"/>
      <c r="BC97" s="10" t="n"/>
      <c r="BD97" s="11" t="n"/>
      <c r="BE97" s="10" t="n"/>
      <c r="BF97" s="10" t="n"/>
      <c r="BG97" s="10" t="n"/>
      <c r="BH97" s="10" t="n"/>
      <c r="BI97" s="10" t="n"/>
      <c r="BJ97" s="10" t="n"/>
      <c r="BK97" s="10" t="n"/>
      <c r="BL97" s="10" t="n"/>
      <c r="BM97" s="10" t="n"/>
    </row>
    <row r="98" ht="15.75" customHeight="1" s="218">
      <c r="A98" s="10" t="n"/>
      <c r="B98" s="281" t="inlineStr">
        <is>
          <t>Desconto (%)</t>
        </is>
      </c>
      <c r="C98" s="264" t="n"/>
      <c r="D98" s="264" t="n"/>
      <c r="E98" s="265" t="n"/>
      <c r="F98" s="137">
        <f>BOM!F98</f>
        <v/>
      </c>
      <c r="H98" s="10" t="n"/>
      <c r="I98" s="10" t="n"/>
      <c r="J98" s="134" t="n"/>
      <c r="K98" s="10" t="n"/>
      <c r="L98" s="10" t="n"/>
      <c r="M98" s="13" t="n"/>
      <c r="N98" s="13" t="n"/>
      <c r="O98" s="13" t="n"/>
      <c r="P98" s="13" t="n"/>
      <c r="Q98" s="10" t="n"/>
      <c r="R98" s="10" t="n"/>
      <c r="S98" s="10" t="n"/>
      <c r="T98" s="10" t="n"/>
      <c r="U98" s="10" t="n"/>
      <c r="V98" s="10" t="n"/>
      <c r="W98" s="10" t="n"/>
      <c r="X98" s="10" t="n"/>
      <c r="Y98" s="11" t="n"/>
      <c r="Z98" s="11" t="n"/>
      <c r="AA98" s="11" t="n"/>
      <c r="AB98" s="11" t="n"/>
      <c r="AC98" s="11" t="n"/>
      <c r="AD98" s="11" t="n"/>
      <c r="AE98" s="10" t="n"/>
      <c r="AF98" s="10" t="n"/>
      <c r="AG98" s="10" t="n"/>
      <c r="AH98" s="10" t="n"/>
      <c r="AI98" s="13" t="n"/>
      <c r="AJ98" s="13" t="n"/>
      <c r="AK98" s="13" t="n"/>
      <c r="AL98" s="13" t="n"/>
      <c r="AM98" s="13" t="n"/>
      <c r="AN98" s="13" t="n"/>
      <c r="AO98" s="13" t="n"/>
      <c r="AP98" s="14" t="n"/>
      <c r="AQ98" s="14" t="n"/>
      <c r="AR98" s="14" t="n"/>
      <c r="AS98" s="13" t="n"/>
      <c r="AT98" s="13" t="n"/>
      <c r="AU98" s="10" t="n"/>
      <c r="AV98" s="10" t="n"/>
      <c r="AW98" s="10" t="n"/>
      <c r="AX98" s="10" t="n"/>
      <c r="AY98" s="10" t="n"/>
      <c r="AZ98" s="10" t="n"/>
      <c r="BA98" s="10" t="n"/>
      <c r="BB98" s="10" t="n"/>
      <c r="BC98" s="10" t="n"/>
      <c r="BD98" s="11" t="n"/>
      <c r="BE98" s="10" t="n"/>
      <c r="BF98" s="10" t="n"/>
      <c r="BG98" s="10" t="n"/>
      <c r="BH98" s="10" t="n"/>
      <c r="BI98" s="10" t="n"/>
      <c r="BJ98" s="10" t="n"/>
      <c r="BK98" s="10" t="n"/>
      <c r="BL98" s="10" t="n"/>
      <c r="BM98" s="10" t="n"/>
    </row>
    <row r="99" ht="15.75" customHeight="1" s="218">
      <c r="A99" s="10" t="n"/>
      <c r="B99" s="281" t="inlineStr">
        <is>
          <t>Comissão 10%</t>
        </is>
      </c>
      <c r="C99" s="264" t="n"/>
      <c r="D99" s="264" t="n"/>
      <c r="E99" s="265" t="n"/>
      <c r="F99" s="138">
        <f>BM85*0.1</f>
        <v/>
      </c>
      <c r="H99" s="10" t="n"/>
      <c r="I99" s="10" t="n"/>
      <c r="J99" s="134" t="n"/>
      <c r="K99" s="10" t="n"/>
      <c r="L99" s="10" t="n"/>
      <c r="M99" s="13" t="n"/>
      <c r="N99" s="13" t="n"/>
      <c r="O99" s="13" t="n"/>
      <c r="P99" s="13" t="n"/>
      <c r="Q99" s="10" t="n"/>
      <c r="R99" s="10" t="n"/>
      <c r="S99" s="10" t="n"/>
      <c r="T99" s="10" t="n"/>
      <c r="U99" s="10" t="n"/>
      <c r="V99" s="10" t="n"/>
      <c r="W99" s="10" t="n"/>
      <c r="X99" s="10" t="n"/>
      <c r="Y99" s="11" t="n"/>
      <c r="Z99" s="11" t="n"/>
      <c r="AA99" s="11" t="n"/>
      <c r="AB99" s="11" t="n"/>
      <c r="AC99" s="11" t="n"/>
      <c r="AD99" s="11" t="n"/>
      <c r="AE99" s="10" t="n"/>
      <c r="AF99" s="10" t="n"/>
      <c r="AG99" s="10" t="n"/>
      <c r="AH99" s="10" t="n"/>
      <c r="AI99" s="13" t="n"/>
      <c r="AJ99" s="13" t="n"/>
      <c r="AK99" s="13" t="n"/>
      <c r="AL99" s="13" t="n"/>
      <c r="AM99" s="13" t="n"/>
      <c r="AN99" s="13" t="n"/>
      <c r="AO99" s="13" t="n"/>
      <c r="AP99" s="14" t="n"/>
      <c r="AQ99" s="14" t="n"/>
      <c r="AR99" s="14" t="n"/>
      <c r="AS99" s="13" t="n"/>
      <c r="AT99" s="13" t="n"/>
      <c r="AU99" s="10" t="n"/>
      <c r="AV99" s="10" t="n"/>
      <c r="AW99" s="10" t="n"/>
      <c r="AX99" s="10" t="n"/>
      <c r="AY99" s="10" t="n"/>
      <c r="AZ99" s="10" t="n"/>
      <c r="BA99" s="10" t="n"/>
      <c r="BB99" s="10" t="n"/>
      <c r="BC99" s="10" t="n"/>
      <c r="BD99" s="11" t="n"/>
      <c r="BE99" s="10" t="n"/>
      <c r="BF99" s="10" t="n"/>
      <c r="BG99" s="10" t="n"/>
      <c r="BH99" s="10" t="n"/>
      <c r="BI99" s="10" t="n"/>
      <c r="BJ99" s="10" t="n"/>
      <c r="BK99" s="10" t="n"/>
      <c r="BL99" s="10" t="n"/>
      <c r="BM99" s="10" t="n"/>
    </row>
    <row r="100" ht="15.75" customHeight="1" s="218">
      <c r="A100" s="10" t="n"/>
      <c r="B100" s="281" t="inlineStr">
        <is>
          <t>Margem do projeto</t>
        </is>
      </c>
      <c r="C100" s="264" t="n"/>
      <c r="D100" s="264" t="n"/>
      <c r="E100" s="265" t="n"/>
      <c r="F100" s="137">
        <f>(BM85-F99)/F87</f>
        <v/>
      </c>
      <c r="G100" s="139" t="n"/>
      <c r="H100" s="10" t="n"/>
      <c r="I100" s="10" t="n"/>
      <c r="J100" s="134" t="n"/>
      <c r="K100" s="10" t="n"/>
      <c r="L100" s="10" t="n"/>
      <c r="M100" s="13" t="n"/>
      <c r="N100" s="13" t="n"/>
      <c r="O100" s="13" t="n"/>
      <c r="P100" s="13" t="n"/>
      <c r="Q100" s="10" t="n"/>
      <c r="R100" s="10" t="n"/>
      <c r="S100" s="10" t="n"/>
      <c r="T100" s="10" t="n"/>
      <c r="U100" s="10" t="n"/>
      <c r="V100" s="10" t="n"/>
      <c r="W100" s="10" t="n"/>
      <c r="X100" s="10" t="n"/>
      <c r="Y100" s="11" t="n"/>
      <c r="Z100" s="11" t="n"/>
      <c r="AA100" s="11" t="n"/>
      <c r="AB100" s="11" t="n"/>
      <c r="AC100" s="11" t="n"/>
      <c r="AD100" s="11" t="n"/>
      <c r="AE100" s="10" t="n"/>
      <c r="AF100" s="10" t="n"/>
      <c r="AG100" s="10" t="n"/>
      <c r="AH100" s="10" t="n"/>
      <c r="AI100" s="13" t="n"/>
      <c r="AJ100" s="13" t="n"/>
      <c r="AK100" s="13" t="n"/>
      <c r="AL100" s="13" t="n"/>
      <c r="AM100" s="13" t="n"/>
      <c r="AN100" s="13" t="n"/>
      <c r="AO100" s="13" t="n"/>
      <c r="AP100" s="14" t="n"/>
      <c r="AQ100" s="14" t="n"/>
      <c r="AR100" s="14" t="n"/>
      <c r="AS100" s="13" t="n"/>
      <c r="AT100" s="13" t="n"/>
      <c r="AU100" s="10" t="n"/>
      <c r="AV100" s="10" t="n"/>
      <c r="AW100" s="10" t="n"/>
      <c r="AX100" s="10" t="n"/>
      <c r="AY100" s="10" t="n"/>
      <c r="AZ100" s="10" t="n"/>
      <c r="BA100" s="10" t="n"/>
      <c r="BB100" s="10" t="n"/>
      <c r="BC100" s="10" t="n"/>
      <c r="BD100" s="11" t="n"/>
      <c r="BE100" s="10" t="n"/>
      <c r="BF100" s="10" t="n"/>
      <c r="BG100" s="10" t="n"/>
      <c r="BH100" s="10" t="n"/>
      <c r="BI100" s="10" t="n"/>
      <c r="BJ100" s="10" t="n"/>
      <c r="BK100" s="10" t="n"/>
      <c r="BL100" s="10" t="n"/>
      <c r="BM100" s="10" t="n"/>
    </row>
    <row r="101" ht="15.75" customHeight="1" s="218">
      <c r="A101" s="10" t="n"/>
      <c r="B101" s="281" t="inlineStr">
        <is>
          <t>Dólar</t>
        </is>
      </c>
      <c r="C101" s="264" t="n"/>
      <c r="D101" s="264" t="n"/>
      <c r="E101" s="265" t="n"/>
      <c r="F101" s="138">
        <f>BOM!F101</f>
        <v/>
      </c>
      <c r="G101" s="109">
        <f>IFERROR(__xludf.DUMMYFUNCTION("GoogleFinance(""USDBRL"")"),5.00059999999999)</f>
        <v/>
      </c>
      <c r="H101" s="10" t="n"/>
      <c r="I101" s="10" t="n"/>
      <c r="J101" s="134" t="n"/>
      <c r="K101" s="10" t="n"/>
      <c r="L101" s="10" t="n"/>
      <c r="M101" s="13" t="n"/>
      <c r="N101" s="13" t="n"/>
      <c r="O101" s="13" t="n"/>
      <c r="P101" s="13" t="n"/>
      <c r="Q101" s="10" t="n"/>
      <c r="R101" s="10" t="n"/>
      <c r="S101" s="10" t="n"/>
      <c r="T101" s="10" t="n"/>
      <c r="U101" s="10" t="n"/>
      <c r="V101" s="10" t="n"/>
      <c r="W101" s="10" t="n"/>
      <c r="X101" s="10" t="n"/>
      <c r="Y101" s="11" t="n"/>
      <c r="Z101" s="11" t="n"/>
      <c r="AA101" s="11" t="n"/>
      <c r="AB101" s="11" t="n"/>
      <c r="AC101" s="11" t="n"/>
      <c r="AD101" s="11" t="n"/>
      <c r="AE101" s="10" t="n"/>
      <c r="AF101" s="10" t="n"/>
      <c r="AG101" s="10" t="n"/>
      <c r="AH101" s="10" t="n"/>
      <c r="AI101" s="13" t="n"/>
      <c r="AJ101" s="13" t="n"/>
      <c r="AK101" s="13" t="n"/>
      <c r="AL101" s="13" t="n"/>
      <c r="AM101" s="13" t="n"/>
      <c r="AN101" s="13" t="n"/>
      <c r="AO101" s="13" t="n"/>
      <c r="AP101" s="14" t="n"/>
      <c r="AQ101" s="14" t="n"/>
      <c r="AR101" s="14" t="n"/>
      <c r="AS101" s="13" t="n"/>
      <c r="AT101" s="13" t="n"/>
      <c r="AU101" s="10" t="n"/>
      <c r="AV101" s="10" t="n"/>
      <c r="AW101" s="10" t="n"/>
      <c r="AX101" s="10" t="n"/>
      <c r="AY101" s="10" t="n"/>
      <c r="AZ101" s="10" t="n"/>
      <c r="BA101" s="10" t="n"/>
      <c r="BB101" s="10" t="n"/>
      <c r="BC101" s="10" t="n"/>
      <c r="BD101" s="11" t="n"/>
      <c r="BE101" s="10" t="n"/>
      <c r="BF101" s="10" t="n"/>
      <c r="BG101" s="10" t="n"/>
      <c r="BH101" s="10" t="n"/>
      <c r="BI101" s="10" t="n"/>
      <c r="BJ101" s="10" t="n"/>
      <c r="BK101" s="10" t="n"/>
      <c r="BL101" s="10" t="n"/>
      <c r="BM101" s="10" t="n"/>
    </row>
    <row r="102" ht="15.75" customHeight="1" s="218">
      <c r="A102" s="10" t="n"/>
      <c r="B102" s="281" t="inlineStr">
        <is>
          <t>Importação Produto</t>
        </is>
      </c>
      <c r="C102" s="264" t="n"/>
      <c r="D102" s="264" t="n"/>
      <c r="E102" s="265" t="n"/>
      <c r="F102" s="136" t="n">
        <v>2.2</v>
      </c>
      <c r="H102" s="10" t="n"/>
      <c r="I102" s="10" t="n"/>
      <c r="J102" s="134" t="n"/>
      <c r="K102" s="10" t="n"/>
      <c r="L102" s="10" t="n"/>
      <c r="M102" s="13" t="n"/>
      <c r="N102" s="13" t="n"/>
      <c r="O102" s="13" t="n"/>
      <c r="P102" s="13" t="n"/>
      <c r="Q102" s="10" t="n"/>
      <c r="R102" s="10" t="n"/>
      <c r="S102" s="10" t="n"/>
      <c r="T102" s="10" t="n"/>
      <c r="U102" s="10" t="n"/>
      <c r="V102" s="10" t="n"/>
      <c r="W102" s="10" t="n"/>
      <c r="X102" s="10" t="n"/>
      <c r="Y102" s="11" t="n"/>
      <c r="Z102" s="11" t="n"/>
      <c r="AA102" s="11" t="n"/>
      <c r="AB102" s="11" t="n"/>
      <c r="AC102" s="11" t="n"/>
      <c r="AD102" s="11" t="n"/>
      <c r="AE102" s="10" t="n"/>
      <c r="AF102" s="10" t="n"/>
      <c r="AG102" s="10" t="n"/>
      <c r="AH102" s="10" t="n"/>
      <c r="AI102" s="13" t="n"/>
      <c r="AJ102" s="13" t="n"/>
      <c r="AK102" s="13" t="n"/>
      <c r="AL102" s="13" t="n"/>
      <c r="AM102" s="13" t="n"/>
      <c r="AN102" s="13" t="n"/>
      <c r="AO102" s="13" t="n"/>
      <c r="AP102" s="14" t="n"/>
      <c r="AQ102" s="14" t="n"/>
      <c r="AR102" s="14" t="n"/>
      <c r="AS102" s="13" t="n"/>
      <c r="AT102" s="13" t="n"/>
      <c r="AU102" s="10" t="n"/>
      <c r="AV102" s="10" t="n"/>
      <c r="AW102" s="10" t="n"/>
      <c r="AX102" s="10" t="n"/>
      <c r="AY102" s="10" t="n"/>
      <c r="AZ102" s="10" t="n"/>
      <c r="BA102" s="10" t="n"/>
      <c r="BB102" s="10" t="n"/>
      <c r="BC102" s="10" t="n"/>
      <c r="BD102" s="11" t="n"/>
      <c r="BE102" s="10" t="n"/>
      <c r="BF102" s="10" t="n"/>
      <c r="BG102" s="10" t="n"/>
      <c r="BH102" s="10" t="n"/>
      <c r="BI102" s="10" t="n"/>
      <c r="BJ102" s="10" t="n"/>
      <c r="BK102" s="10" t="n"/>
      <c r="BL102" s="10" t="n"/>
      <c r="BM102" s="10" t="n"/>
    </row>
    <row r="103" ht="15.75" customHeight="1" s="218">
      <c r="A103" s="10" t="n"/>
      <c r="B103" s="282" t="inlineStr">
        <is>
          <t>Importação Licenças/Serviços</t>
        </is>
      </c>
      <c r="C103" s="283" t="n"/>
      <c r="D103" s="283" t="n"/>
      <c r="E103" s="284" t="n"/>
      <c r="F103" s="140" t="n">
        <v>1.2</v>
      </c>
      <c r="H103" s="10" t="n"/>
      <c r="I103" s="10" t="n"/>
      <c r="J103" s="134" t="n"/>
      <c r="K103" s="10" t="n"/>
      <c r="L103" s="10" t="n"/>
      <c r="M103" s="13" t="n"/>
      <c r="N103" s="13" t="n"/>
      <c r="O103" s="13" t="n"/>
      <c r="P103" s="13" t="n"/>
      <c r="Q103" s="10" t="n"/>
      <c r="R103" s="10" t="n"/>
      <c r="S103" s="10" t="n"/>
      <c r="T103" s="10" t="n"/>
      <c r="U103" s="10" t="n"/>
      <c r="V103" s="10" t="n"/>
      <c r="W103" s="10" t="n"/>
      <c r="X103" s="10" t="n"/>
      <c r="Y103" s="11" t="n"/>
      <c r="Z103" s="11" t="n"/>
      <c r="AA103" s="11" t="n"/>
      <c r="AB103" s="11" t="n"/>
      <c r="AC103" s="11" t="n"/>
      <c r="AD103" s="11" t="n"/>
      <c r="AE103" s="10" t="n"/>
      <c r="AF103" s="10" t="n"/>
      <c r="AG103" s="10" t="n"/>
      <c r="AH103" s="10" t="n"/>
      <c r="AI103" s="13" t="n"/>
      <c r="AJ103" s="13" t="n"/>
      <c r="AK103" s="13" t="n"/>
      <c r="AL103" s="13" t="n"/>
      <c r="AM103" s="13" t="n"/>
      <c r="AN103" s="13" t="n"/>
      <c r="AO103" s="13" t="n"/>
      <c r="AP103" s="14" t="n"/>
      <c r="AQ103" s="14" t="n"/>
      <c r="AR103" s="14" t="n"/>
      <c r="AS103" s="13" t="n"/>
      <c r="AT103" s="13" t="n"/>
      <c r="AU103" s="10" t="n"/>
      <c r="AV103" s="10" t="n"/>
      <c r="AW103" s="10" t="n"/>
      <c r="AX103" s="10" t="n"/>
      <c r="AY103" s="10" t="n"/>
      <c r="AZ103" s="10" t="n"/>
      <c r="BA103" s="10" t="n"/>
      <c r="BB103" s="10" t="n"/>
      <c r="BC103" s="10" t="n"/>
      <c r="BD103" s="11" t="n"/>
      <c r="BE103" s="10" t="n"/>
      <c r="BF103" s="10" t="n"/>
      <c r="BG103" s="10" t="n"/>
      <c r="BH103" s="10" t="n"/>
      <c r="BI103" s="10" t="n"/>
      <c r="BJ103" s="10" t="n"/>
      <c r="BK103" s="10" t="n"/>
      <c r="BL103" s="10" t="n"/>
      <c r="BM103" s="10" t="n"/>
    </row>
    <row r="104" ht="15.75" customHeight="1" s="218">
      <c r="A104" s="10" t="n"/>
      <c r="B104" s="10" t="n"/>
      <c r="C104" s="10" t="n"/>
      <c r="D104" s="10" t="n"/>
      <c r="E104" s="10" t="n"/>
      <c r="F104" s="10" t="n"/>
      <c r="G104" s="11" t="n"/>
      <c r="H104" s="10" t="n"/>
      <c r="I104" s="10" t="n"/>
      <c r="J104" s="134" t="n"/>
      <c r="K104" s="10" t="n"/>
      <c r="L104" s="10" t="n"/>
      <c r="M104" s="13" t="n"/>
      <c r="N104" s="13" t="n"/>
      <c r="O104" s="13" t="n"/>
      <c r="P104" s="13" t="n"/>
      <c r="Q104" s="10" t="n"/>
      <c r="R104" s="10" t="n"/>
      <c r="S104" s="10" t="n"/>
      <c r="T104" s="10" t="n"/>
      <c r="U104" s="10" t="n"/>
      <c r="V104" s="10" t="n"/>
      <c r="W104" s="10" t="n"/>
      <c r="X104" s="10" t="n"/>
      <c r="Y104" s="11" t="n"/>
      <c r="Z104" s="11" t="n"/>
      <c r="AA104" s="11" t="n"/>
      <c r="AB104" s="11" t="n"/>
      <c r="AC104" s="11" t="n"/>
      <c r="AD104" s="11" t="n"/>
      <c r="AE104" s="10" t="n"/>
      <c r="AF104" s="10" t="n"/>
      <c r="AG104" s="10" t="n"/>
      <c r="AH104" s="10" t="n"/>
      <c r="AI104" s="13" t="n"/>
      <c r="AJ104" s="13" t="n"/>
      <c r="AK104" s="13" t="n"/>
      <c r="AL104" s="13" t="n"/>
      <c r="AM104" s="13" t="n"/>
      <c r="AN104" s="13" t="n"/>
      <c r="AO104" s="13" t="n"/>
      <c r="AP104" s="14" t="n"/>
      <c r="AQ104" s="14" t="n"/>
      <c r="AR104" s="14" t="n"/>
      <c r="AS104" s="13" t="n"/>
      <c r="AT104" s="13" t="n"/>
      <c r="AU104" s="10" t="n"/>
      <c r="AV104" s="10" t="n"/>
      <c r="AW104" s="10" t="n"/>
      <c r="AX104" s="10" t="n"/>
      <c r="AY104" s="10" t="n"/>
      <c r="AZ104" s="10" t="n"/>
      <c r="BA104" s="10" t="n"/>
      <c r="BB104" s="10" t="n"/>
      <c r="BC104" s="10" t="n"/>
      <c r="BD104" s="11" t="n"/>
      <c r="BE104" s="10" t="n"/>
      <c r="BF104" s="10" t="n"/>
      <c r="BG104" s="10" t="n"/>
      <c r="BH104" s="10" t="n"/>
      <c r="BI104" s="10" t="n"/>
      <c r="BJ104" s="10" t="n"/>
      <c r="BK104" s="10" t="n"/>
      <c r="BL104" s="10" t="n"/>
      <c r="BM104" s="10" t="n"/>
    </row>
    <row r="105" ht="15.75" customHeight="1" s="218">
      <c r="A105" s="10" t="n"/>
      <c r="B105" s="10" t="n"/>
      <c r="C105" s="10" t="n"/>
      <c r="D105" s="10" t="n"/>
      <c r="E105" s="10" t="n"/>
      <c r="F105" s="10" t="n"/>
      <c r="G105" s="11" t="n"/>
      <c r="H105" s="10" t="n"/>
      <c r="I105" s="10" t="n"/>
      <c r="J105" s="134" t="n"/>
      <c r="K105" s="10" t="n"/>
      <c r="L105" s="10" t="n"/>
      <c r="M105" s="13" t="n"/>
      <c r="N105" s="13" t="n"/>
      <c r="O105" s="13" t="n"/>
      <c r="P105" s="13" t="n"/>
      <c r="Q105" s="10" t="n"/>
      <c r="R105" s="10" t="n"/>
      <c r="S105" s="10" t="n"/>
      <c r="T105" s="10" t="n"/>
      <c r="U105" s="10" t="n"/>
      <c r="V105" s="10" t="n"/>
      <c r="W105" s="10" t="n"/>
      <c r="X105" s="10" t="n"/>
      <c r="Y105" s="11" t="n"/>
      <c r="Z105" s="11" t="n"/>
      <c r="AA105" s="11" t="n"/>
      <c r="AB105" s="11" t="n"/>
      <c r="AC105" s="11" t="n"/>
      <c r="AD105" s="11" t="n"/>
      <c r="AE105" s="10" t="n"/>
      <c r="AF105" s="10" t="n"/>
      <c r="AG105" s="10" t="n"/>
      <c r="AH105" s="10" t="n"/>
      <c r="AI105" s="13" t="n"/>
      <c r="AJ105" s="13" t="n"/>
      <c r="AK105" s="13" t="n"/>
      <c r="AL105" s="13" t="n"/>
      <c r="AM105" s="13" t="n"/>
      <c r="AN105" s="13" t="n"/>
      <c r="AO105" s="13" t="n"/>
      <c r="AP105" s="14" t="n"/>
      <c r="AQ105" s="14" t="n"/>
      <c r="AR105" s="14" t="n"/>
      <c r="AS105" s="13" t="n"/>
      <c r="AT105" s="13" t="n"/>
      <c r="AU105" s="10" t="n"/>
      <c r="AV105" s="10" t="n"/>
      <c r="AW105" s="10" t="n"/>
      <c r="AX105" s="10" t="n"/>
      <c r="AY105" s="10" t="n"/>
      <c r="AZ105" s="10" t="n"/>
      <c r="BA105" s="10" t="n"/>
      <c r="BB105" s="10" t="n"/>
      <c r="BC105" s="10" t="n"/>
      <c r="BD105" s="11" t="n"/>
      <c r="BE105" s="10" t="n"/>
      <c r="BF105" s="10" t="n"/>
      <c r="BG105" s="10" t="n"/>
      <c r="BH105" s="10" t="n"/>
      <c r="BI105" s="10" t="n"/>
      <c r="BJ105" s="10" t="n"/>
      <c r="BK105" s="10" t="n"/>
      <c r="BL105" s="10" t="n"/>
      <c r="BM105" s="10" t="n"/>
    </row>
    <row r="106" ht="15.75" customHeight="1" s="218">
      <c r="A106" s="10" t="n"/>
      <c r="B106" s="10" t="n"/>
      <c r="C106" s="10" t="n"/>
      <c r="D106" s="10" t="n"/>
      <c r="E106" s="10" t="n"/>
      <c r="F106" s="10" t="n"/>
      <c r="G106" s="11" t="n"/>
      <c r="H106" s="10" t="n"/>
      <c r="I106" s="10" t="n"/>
      <c r="J106" s="134" t="n"/>
      <c r="K106" s="10" t="n"/>
      <c r="L106" s="10" t="n"/>
      <c r="M106" s="13" t="n"/>
      <c r="N106" s="13" t="n"/>
      <c r="O106" s="13" t="n"/>
      <c r="P106" s="13" t="n"/>
      <c r="Q106" s="10" t="n"/>
      <c r="R106" s="10" t="n"/>
      <c r="S106" s="10" t="n"/>
      <c r="T106" s="10" t="n"/>
      <c r="U106" s="10" t="n"/>
      <c r="V106" s="10" t="n"/>
      <c r="W106" s="10" t="n"/>
      <c r="X106" s="10" t="n"/>
      <c r="Y106" s="11" t="n"/>
      <c r="Z106" s="11" t="n"/>
      <c r="AA106" s="11" t="n"/>
      <c r="AB106" s="11" t="n"/>
      <c r="AC106" s="11" t="n"/>
      <c r="AD106" s="11" t="n"/>
      <c r="AE106" s="10" t="n"/>
      <c r="AF106" s="10" t="n"/>
      <c r="AG106" s="10" t="n"/>
      <c r="AH106" s="10" t="n"/>
      <c r="AI106" s="13" t="n"/>
      <c r="AJ106" s="13" t="n"/>
      <c r="AK106" s="13" t="n"/>
      <c r="AL106" s="13" t="n"/>
      <c r="AM106" s="13" t="n"/>
      <c r="AN106" s="13" t="n"/>
      <c r="AO106" s="13" t="n"/>
      <c r="AP106" s="14" t="n"/>
      <c r="AQ106" s="14" t="n"/>
      <c r="AR106" s="14" t="n"/>
      <c r="AS106" s="13" t="n"/>
      <c r="AT106" s="13" t="n"/>
      <c r="AU106" s="10" t="n"/>
      <c r="AV106" s="10" t="n"/>
      <c r="AW106" s="10" t="n"/>
      <c r="AX106" s="10" t="n"/>
      <c r="AY106" s="10" t="n"/>
      <c r="AZ106" s="10" t="n"/>
      <c r="BA106" s="10" t="n"/>
      <c r="BB106" s="10" t="n"/>
      <c r="BC106" s="10" t="n"/>
      <c r="BD106" s="11" t="n"/>
      <c r="BE106" s="10" t="n"/>
      <c r="BF106" s="10" t="n"/>
      <c r="BG106" s="10" t="n"/>
      <c r="BH106" s="10" t="n"/>
      <c r="BI106" s="10" t="n"/>
      <c r="BJ106" s="10" t="n"/>
      <c r="BK106" s="10" t="n"/>
      <c r="BL106" s="10" t="n"/>
      <c r="BM106" s="10" t="n"/>
    </row>
    <row r="107" ht="15.75" customHeight="1" s="218">
      <c r="A107" s="10" t="n"/>
      <c r="B107" s="10" t="n"/>
      <c r="C107" s="10" t="n"/>
      <c r="D107" s="10" t="n"/>
      <c r="E107" s="10" t="n"/>
      <c r="F107" s="10" t="n"/>
      <c r="G107" s="11" t="n"/>
      <c r="H107" s="10" t="n"/>
      <c r="I107" s="10" t="n"/>
      <c r="J107" s="134" t="n"/>
      <c r="K107" s="10" t="n"/>
      <c r="L107" s="10" t="n"/>
      <c r="M107" s="13" t="n"/>
      <c r="N107" s="13" t="n"/>
      <c r="O107" s="13" t="n"/>
      <c r="P107" s="13" t="n"/>
      <c r="Q107" s="10" t="n"/>
      <c r="R107" s="10" t="n"/>
      <c r="S107" s="10" t="n"/>
      <c r="T107" s="10" t="n"/>
      <c r="U107" s="10" t="n"/>
      <c r="V107" s="10" t="n"/>
      <c r="W107" s="10" t="n"/>
      <c r="X107" s="10" t="n"/>
      <c r="Y107" s="11" t="n"/>
      <c r="Z107" s="11" t="n"/>
      <c r="AA107" s="11" t="n"/>
      <c r="AB107" s="11" t="n"/>
      <c r="AC107" s="11" t="n"/>
      <c r="AD107" s="11" t="n"/>
      <c r="AE107" s="10" t="n"/>
      <c r="AF107" s="10" t="n"/>
      <c r="AG107" s="10" t="n"/>
      <c r="AH107" s="10" t="n"/>
      <c r="AI107" s="13" t="n"/>
      <c r="AJ107" s="13" t="n"/>
      <c r="AK107" s="13" t="n"/>
      <c r="AL107" s="13" t="n"/>
      <c r="AM107" s="13" t="n"/>
      <c r="AN107" s="13" t="n"/>
      <c r="AO107" s="13" t="n"/>
      <c r="AP107" s="14" t="n"/>
      <c r="AQ107" s="14" t="n"/>
      <c r="AR107" s="14" t="n"/>
      <c r="AS107" s="13" t="n"/>
      <c r="AT107" s="13" t="n"/>
      <c r="AU107" s="10" t="n"/>
      <c r="AV107" s="10" t="n"/>
      <c r="AW107" s="10" t="n"/>
      <c r="AX107" s="10" t="n"/>
      <c r="AY107" s="10" t="n"/>
      <c r="AZ107" s="10" t="n"/>
      <c r="BA107" s="10" t="n"/>
      <c r="BB107" s="10" t="n"/>
      <c r="BC107" s="10" t="n"/>
      <c r="BD107" s="11" t="n"/>
      <c r="BE107" s="10" t="n"/>
      <c r="BF107" s="10" t="n"/>
      <c r="BG107" s="10" t="n"/>
      <c r="BH107" s="10" t="n"/>
      <c r="BI107" s="10" t="n"/>
      <c r="BJ107" s="10" t="n"/>
      <c r="BK107" s="10" t="n"/>
      <c r="BL107" s="10" t="n"/>
      <c r="BM107" s="10" t="n"/>
    </row>
    <row r="108" ht="15.75" customHeight="1" s="218">
      <c r="A108" s="10" t="n"/>
      <c r="B108" s="10" t="n"/>
      <c r="C108" s="10" t="n"/>
      <c r="D108" s="10" t="n"/>
      <c r="E108" s="10" t="n"/>
      <c r="F108" s="10" t="n"/>
      <c r="G108" s="11" t="n"/>
      <c r="H108" s="10" t="n"/>
      <c r="I108" s="10" t="n"/>
      <c r="J108" s="10" t="n"/>
      <c r="K108" s="10" t="n"/>
      <c r="L108" s="10" t="n"/>
      <c r="M108" s="13" t="n"/>
      <c r="N108" s="13" t="n"/>
      <c r="O108" s="13" t="n"/>
      <c r="P108" s="13" t="n"/>
      <c r="Q108" s="10" t="n"/>
      <c r="R108" s="10" t="n"/>
      <c r="S108" s="10" t="n"/>
      <c r="T108" s="10" t="n"/>
      <c r="U108" s="10" t="n"/>
      <c r="V108" s="10" t="n"/>
      <c r="W108" s="10" t="n"/>
      <c r="X108" s="10" t="n"/>
      <c r="Y108" s="11" t="n"/>
      <c r="Z108" s="11" t="n"/>
      <c r="AA108" s="11" t="n"/>
      <c r="AB108" s="11" t="n"/>
      <c r="AC108" s="11" t="n"/>
      <c r="AD108" s="11" t="n"/>
      <c r="AE108" s="10" t="n"/>
      <c r="AF108" s="10" t="n"/>
      <c r="AG108" s="10" t="n"/>
      <c r="AH108" s="10" t="n"/>
      <c r="AI108" s="13" t="n"/>
      <c r="AJ108" s="13" t="n"/>
      <c r="AK108" s="13" t="n"/>
      <c r="AL108" s="13" t="n"/>
      <c r="AM108" s="13" t="n"/>
      <c r="AN108" s="13" t="n"/>
      <c r="AO108" s="13" t="n"/>
      <c r="AP108" s="14" t="n"/>
      <c r="AQ108" s="14" t="n"/>
      <c r="AR108" s="14" t="n"/>
      <c r="AS108" s="13" t="n"/>
      <c r="AT108" s="13" t="n"/>
      <c r="AU108" s="10" t="n"/>
      <c r="AV108" s="10" t="n"/>
      <c r="AW108" s="10" t="n"/>
      <c r="AX108" s="10" t="n"/>
      <c r="AY108" s="10" t="n"/>
      <c r="AZ108" s="10" t="n"/>
      <c r="BA108" s="10" t="n"/>
      <c r="BB108" s="10" t="n"/>
      <c r="BC108" s="10" t="n"/>
      <c r="BD108" s="11" t="n"/>
      <c r="BE108" s="10" t="n"/>
      <c r="BF108" s="10" t="n"/>
      <c r="BG108" s="10" t="n"/>
      <c r="BH108" s="10" t="n"/>
      <c r="BI108" s="10" t="n"/>
      <c r="BJ108" s="10" t="n"/>
      <c r="BK108" s="10" t="n"/>
      <c r="BL108" s="10" t="n"/>
      <c r="BM108" s="10" t="n"/>
    </row>
    <row r="109" ht="15.75" customHeight="1" s="218">
      <c r="A109" s="10" t="n"/>
      <c r="B109" s="10" t="n"/>
      <c r="C109" s="10" t="n"/>
      <c r="D109" s="10" t="n"/>
      <c r="E109" s="10" t="n"/>
      <c r="F109" s="10" t="n"/>
      <c r="G109" s="11" t="n"/>
      <c r="H109" s="10" t="n"/>
      <c r="I109" s="10" t="n"/>
      <c r="J109" s="10" t="n"/>
      <c r="K109" s="10" t="n"/>
      <c r="L109" s="10" t="n"/>
      <c r="M109" s="13" t="n"/>
      <c r="N109" s="13" t="n"/>
      <c r="O109" s="13" t="n"/>
      <c r="P109" s="13" t="n"/>
      <c r="Q109" s="10" t="n"/>
      <c r="R109" s="10" t="n"/>
      <c r="S109" s="10" t="n"/>
      <c r="T109" s="10" t="n"/>
      <c r="U109" s="10" t="n"/>
      <c r="V109" s="10" t="n"/>
      <c r="W109" s="10" t="n"/>
      <c r="X109" s="10" t="n"/>
      <c r="Y109" s="11" t="n"/>
      <c r="Z109" s="11" t="n"/>
      <c r="AA109" s="11" t="n"/>
      <c r="AB109" s="11" t="n"/>
      <c r="AC109" s="11" t="n"/>
      <c r="AD109" s="11" t="n"/>
      <c r="AE109" s="10" t="n"/>
      <c r="AF109" s="10" t="n"/>
      <c r="AG109" s="10" t="n"/>
      <c r="AH109" s="10" t="n"/>
      <c r="AI109" s="13" t="n"/>
      <c r="AJ109" s="13" t="n"/>
      <c r="AK109" s="13" t="n"/>
      <c r="AL109" s="13" t="n"/>
      <c r="AM109" s="13" t="n"/>
      <c r="AN109" s="13" t="n"/>
      <c r="AO109" s="13" t="n"/>
      <c r="AP109" s="14" t="n"/>
      <c r="AQ109" s="14" t="n"/>
      <c r="AR109" s="14" t="n"/>
      <c r="AS109" s="13" t="n"/>
      <c r="AT109" s="13" t="n"/>
      <c r="AU109" s="10" t="n"/>
      <c r="AV109" s="10" t="n"/>
      <c r="AW109" s="10" t="n"/>
      <c r="AX109" s="10" t="n"/>
      <c r="AY109" s="10" t="n"/>
      <c r="AZ109" s="10" t="n"/>
      <c r="BA109" s="10" t="n"/>
      <c r="BB109" s="10" t="n"/>
      <c r="BC109" s="10" t="n"/>
      <c r="BD109" s="11" t="n"/>
      <c r="BE109" s="10" t="n"/>
      <c r="BF109" s="10" t="n"/>
      <c r="BG109" s="10" t="n"/>
      <c r="BH109" s="10" t="n"/>
      <c r="BI109" s="10" t="n"/>
      <c r="BJ109" s="10" t="n"/>
      <c r="BK109" s="10" t="n"/>
      <c r="BL109" s="10" t="n"/>
      <c r="BM109" s="10" t="n"/>
    </row>
    <row r="110" ht="15.75" customHeight="1" s="218">
      <c r="A110" s="10" t="n"/>
      <c r="B110" s="10" t="n"/>
      <c r="C110" s="10" t="n"/>
      <c r="D110" s="10" t="n"/>
      <c r="E110" s="10" t="n"/>
      <c r="F110" s="10" t="n"/>
      <c r="G110" s="11" t="n"/>
      <c r="H110" s="10" t="n"/>
      <c r="I110" s="10" t="n"/>
      <c r="J110" s="10" t="n"/>
      <c r="K110" s="10" t="n"/>
      <c r="L110" s="10" t="n"/>
      <c r="M110" s="13" t="n"/>
      <c r="N110" s="13" t="n"/>
      <c r="O110" s="13" t="n"/>
      <c r="P110" s="13" t="n"/>
      <c r="Q110" s="10" t="n"/>
      <c r="R110" s="10" t="n"/>
      <c r="S110" s="10" t="n"/>
      <c r="T110" s="10" t="n"/>
      <c r="U110" s="10" t="n"/>
      <c r="V110" s="10" t="n"/>
      <c r="W110" s="10" t="n"/>
      <c r="X110" s="10" t="n"/>
      <c r="Y110" s="11" t="n"/>
      <c r="Z110" s="11" t="n"/>
      <c r="AA110" s="11" t="n"/>
      <c r="AB110" s="11" t="n"/>
      <c r="AC110" s="11" t="n"/>
      <c r="AD110" s="11" t="n"/>
      <c r="AE110" s="10" t="n"/>
      <c r="AF110" s="10" t="n"/>
      <c r="AG110" s="10" t="n"/>
      <c r="AH110" s="10" t="n"/>
      <c r="AI110" s="13" t="n"/>
      <c r="AJ110" s="13" t="n"/>
      <c r="AK110" s="13" t="n"/>
      <c r="AL110" s="13" t="n"/>
      <c r="AM110" s="13" t="n"/>
      <c r="AN110" s="13" t="n"/>
      <c r="AO110" s="13" t="n"/>
      <c r="AP110" s="14" t="n"/>
      <c r="AQ110" s="14" t="n"/>
      <c r="AR110" s="14" t="n"/>
      <c r="AS110" s="13" t="n"/>
      <c r="AT110" s="13" t="n"/>
      <c r="AU110" s="10" t="n"/>
      <c r="AV110" s="10" t="n"/>
      <c r="AW110" s="10" t="n"/>
      <c r="AX110" s="10" t="n"/>
      <c r="AY110" s="10" t="n"/>
      <c r="AZ110" s="10" t="n"/>
      <c r="BA110" s="10" t="n"/>
      <c r="BB110" s="10" t="n"/>
      <c r="BC110" s="10" t="n"/>
      <c r="BD110" s="11" t="n"/>
      <c r="BE110" s="10" t="n"/>
      <c r="BF110" s="10" t="n"/>
      <c r="BG110" s="10" t="n"/>
      <c r="BH110" s="10" t="n"/>
      <c r="BI110" s="10" t="n"/>
      <c r="BJ110" s="10" t="n"/>
      <c r="BK110" s="10" t="n"/>
      <c r="BL110" s="10" t="n"/>
      <c r="BM110" s="10" t="n"/>
    </row>
    <row r="111" ht="15.75" customHeight="1" s="218">
      <c r="A111" s="10" t="n"/>
      <c r="B111" s="10" t="n"/>
      <c r="C111" s="10" t="n"/>
      <c r="D111" s="10" t="n"/>
      <c r="E111" s="10" t="n"/>
      <c r="F111" s="10" t="n"/>
      <c r="G111" s="11" t="n"/>
      <c r="H111" s="10" t="n"/>
      <c r="I111" s="10" t="n"/>
      <c r="J111" s="10" t="n"/>
      <c r="K111" s="10" t="n"/>
      <c r="L111" s="10" t="n"/>
      <c r="M111" s="13" t="n"/>
      <c r="N111" s="13" t="n"/>
      <c r="O111" s="13" t="n"/>
      <c r="P111" s="13" t="n"/>
      <c r="Q111" s="10" t="n"/>
      <c r="R111" s="10" t="n"/>
      <c r="S111" s="10" t="n"/>
      <c r="T111" s="10" t="n"/>
      <c r="U111" s="10" t="n"/>
      <c r="V111" s="10" t="n"/>
      <c r="W111" s="10" t="n"/>
      <c r="X111" s="10" t="n"/>
      <c r="Y111" s="11" t="n"/>
      <c r="Z111" s="11" t="n"/>
      <c r="AA111" s="11" t="n"/>
      <c r="AB111" s="11" t="n"/>
      <c r="AC111" s="11" t="n"/>
      <c r="AD111" s="11" t="n"/>
      <c r="AE111" s="10" t="n"/>
      <c r="AF111" s="10" t="n"/>
      <c r="AG111" s="10" t="n"/>
      <c r="AH111" s="10" t="n"/>
      <c r="AI111" s="13" t="n"/>
      <c r="AJ111" s="13" t="n"/>
      <c r="AK111" s="13" t="n"/>
      <c r="AL111" s="13" t="n"/>
      <c r="AM111" s="13" t="n"/>
      <c r="AN111" s="13" t="n"/>
      <c r="AO111" s="13" t="n"/>
      <c r="AP111" s="14" t="n"/>
      <c r="AQ111" s="14" t="n"/>
      <c r="AR111" s="14" t="n"/>
      <c r="AS111" s="13" t="n"/>
      <c r="AT111" s="13" t="n"/>
      <c r="AU111" s="10" t="n"/>
      <c r="AV111" s="10" t="n"/>
      <c r="AW111" s="10" t="n"/>
      <c r="AX111" s="10" t="n"/>
      <c r="AY111" s="10" t="n"/>
      <c r="AZ111" s="10" t="n"/>
      <c r="BA111" s="10" t="n"/>
      <c r="BB111" s="10" t="n"/>
      <c r="BC111" s="10" t="n"/>
      <c r="BD111" s="11" t="n"/>
      <c r="BE111" s="10" t="n"/>
      <c r="BF111" s="10" t="n"/>
      <c r="BG111" s="10" t="n"/>
      <c r="BH111" s="10" t="n"/>
      <c r="BI111" s="10" t="n"/>
      <c r="BJ111" s="10" t="n"/>
      <c r="BK111" s="10" t="n"/>
      <c r="BL111" s="10" t="n"/>
      <c r="BM111" s="10" t="n"/>
    </row>
    <row r="112" ht="15.75" customHeight="1" s="218">
      <c r="A112" s="10" t="n"/>
      <c r="B112" s="10" t="n"/>
      <c r="C112" s="10" t="n"/>
      <c r="D112" s="10" t="n"/>
      <c r="E112" s="10" t="n"/>
      <c r="F112" s="10" t="n"/>
      <c r="G112" s="11" t="n"/>
      <c r="H112" s="10" t="n"/>
      <c r="I112" s="10" t="n"/>
      <c r="J112" s="10" t="n"/>
      <c r="K112" s="10" t="n"/>
      <c r="L112" s="10" t="n"/>
      <c r="M112" s="13" t="n"/>
      <c r="N112" s="13" t="n"/>
      <c r="O112" s="13" t="n"/>
      <c r="P112" s="13" t="n"/>
      <c r="Q112" s="10" t="n"/>
      <c r="R112" s="10" t="n"/>
      <c r="S112" s="10" t="n"/>
      <c r="T112" s="10" t="n"/>
      <c r="U112" s="10" t="n"/>
      <c r="V112" s="10" t="n"/>
      <c r="W112" s="10" t="n"/>
      <c r="X112" s="10" t="n"/>
      <c r="Y112" s="11" t="n"/>
      <c r="Z112" s="11" t="n"/>
      <c r="AA112" s="11" t="n"/>
      <c r="AB112" s="11" t="n"/>
      <c r="AC112" s="11" t="n"/>
      <c r="AD112" s="11" t="n"/>
      <c r="AE112" s="10" t="n"/>
      <c r="AF112" s="10" t="n"/>
      <c r="AG112" s="10" t="n"/>
      <c r="AH112" s="10" t="n"/>
      <c r="AI112" s="13" t="n"/>
      <c r="AJ112" s="13" t="n"/>
      <c r="AK112" s="13" t="n"/>
      <c r="AL112" s="13" t="n"/>
      <c r="AM112" s="13" t="n"/>
      <c r="AN112" s="13" t="n"/>
      <c r="AO112" s="13" t="n"/>
      <c r="AP112" s="14" t="n"/>
      <c r="AQ112" s="14" t="n"/>
      <c r="AR112" s="14" t="n"/>
      <c r="AS112" s="13" t="n"/>
      <c r="AT112" s="13" t="n"/>
      <c r="AU112" s="10" t="n"/>
      <c r="AV112" s="10" t="n"/>
      <c r="AW112" s="10" t="n"/>
      <c r="AX112" s="10" t="n"/>
      <c r="AY112" s="10" t="n"/>
      <c r="AZ112" s="10" t="n"/>
      <c r="BA112" s="10" t="n"/>
      <c r="BB112" s="10" t="n"/>
      <c r="BC112" s="10" t="n"/>
      <c r="BD112" s="11" t="n"/>
      <c r="BE112" s="10" t="n"/>
      <c r="BF112" s="10" t="n"/>
      <c r="BG112" s="10" t="n"/>
      <c r="BH112" s="10" t="n"/>
      <c r="BI112" s="10" t="n"/>
      <c r="BJ112" s="10" t="n"/>
      <c r="BK112" s="10" t="n"/>
      <c r="BL112" s="10" t="n"/>
      <c r="BM112" s="10" t="n"/>
    </row>
    <row r="113" ht="15.75" customHeight="1" s="218">
      <c r="A113" s="10" t="n"/>
      <c r="B113" s="10" t="n"/>
      <c r="C113" s="10" t="n"/>
      <c r="D113" s="10" t="n"/>
      <c r="E113" s="10" t="n"/>
      <c r="F113" s="10" t="n"/>
      <c r="G113" s="11" t="n"/>
      <c r="H113" s="10" t="n"/>
      <c r="I113" s="10" t="n"/>
      <c r="J113" s="10" t="n"/>
      <c r="K113" s="10" t="n"/>
      <c r="L113" s="10" t="n"/>
      <c r="M113" s="13" t="n"/>
      <c r="N113" s="13" t="n"/>
      <c r="O113" s="13" t="n"/>
      <c r="P113" s="13" t="n"/>
      <c r="Q113" s="10" t="n"/>
      <c r="R113" s="10" t="n"/>
      <c r="S113" s="10" t="n"/>
      <c r="T113" s="10" t="n"/>
      <c r="U113" s="10" t="n"/>
      <c r="V113" s="10" t="n"/>
      <c r="W113" s="10" t="n"/>
      <c r="X113" s="10" t="n"/>
      <c r="Y113" s="11" t="n"/>
      <c r="Z113" s="11" t="n"/>
      <c r="AA113" s="11" t="n"/>
      <c r="AB113" s="11" t="n"/>
      <c r="AC113" s="11" t="n"/>
      <c r="AD113" s="11" t="n"/>
      <c r="AE113" s="10" t="n"/>
      <c r="AF113" s="10" t="n"/>
      <c r="AG113" s="10" t="n"/>
      <c r="AH113" s="10" t="n"/>
      <c r="AI113" s="13" t="n"/>
      <c r="AJ113" s="13" t="n"/>
      <c r="AK113" s="13" t="n"/>
      <c r="AL113" s="13" t="n"/>
      <c r="AM113" s="13" t="n"/>
      <c r="AN113" s="13" t="n"/>
      <c r="AO113" s="13" t="n"/>
      <c r="AP113" s="14" t="n"/>
      <c r="AQ113" s="14" t="n"/>
      <c r="AR113" s="14" t="n"/>
      <c r="AS113" s="13" t="n"/>
      <c r="AT113" s="13" t="n"/>
      <c r="AU113" s="10" t="n"/>
      <c r="AV113" s="10" t="n"/>
      <c r="AW113" s="10" t="n"/>
      <c r="AX113" s="10" t="n"/>
      <c r="AY113" s="10" t="n"/>
      <c r="AZ113" s="10" t="n"/>
      <c r="BA113" s="10" t="n"/>
      <c r="BB113" s="10" t="n"/>
      <c r="BC113" s="10" t="n"/>
      <c r="BD113" s="11" t="n"/>
      <c r="BE113" s="10" t="n"/>
      <c r="BF113" s="10" t="n"/>
      <c r="BG113" s="10" t="n"/>
      <c r="BH113" s="10" t="n"/>
      <c r="BI113" s="10" t="n"/>
      <c r="BJ113" s="10" t="n"/>
      <c r="BK113" s="10" t="n"/>
      <c r="BL113" s="10" t="n"/>
      <c r="BM113" s="10" t="n"/>
    </row>
    <row r="114" ht="15.75" customHeight="1" s="218">
      <c r="A114" s="10" t="n"/>
      <c r="B114" s="10" t="n"/>
      <c r="C114" s="10" t="n"/>
      <c r="D114" s="10" t="n"/>
      <c r="E114" s="10" t="n"/>
      <c r="F114" s="10" t="n"/>
      <c r="G114" s="11" t="n"/>
      <c r="H114" s="10" t="n"/>
      <c r="I114" s="10" t="n"/>
      <c r="J114" s="10" t="n"/>
      <c r="K114" s="10" t="n"/>
      <c r="L114" s="10" t="n"/>
      <c r="M114" s="13" t="n"/>
      <c r="N114" s="13" t="n"/>
      <c r="O114" s="13" t="n"/>
      <c r="P114" s="13" t="n"/>
      <c r="Q114" s="10" t="n"/>
      <c r="R114" s="10" t="n"/>
      <c r="S114" s="10" t="n"/>
      <c r="T114" s="10" t="n"/>
      <c r="U114" s="10" t="n"/>
      <c r="V114" s="10" t="n"/>
      <c r="W114" s="10" t="n"/>
      <c r="X114" s="10" t="n"/>
      <c r="Y114" s="11" t="n"/>
      <c r="Z114" s="11" t="n"/>
      <c r="AA114" s="11" t="n"/>
      <c r="AB114" s="11" t="n"/>
      <c r="AC114" s="11" t="n"/>
      <c r="AD114" s="11" t="n"/>
      <c r="AE114" s="10" t="n"/>
      <c r="AF114" s="10" t="n"/>
      <c r="AG114" s="10" t="n"/>
      <c r="AH114" s="10" t="n"/>
      <c r="AI114" s="13" t="n"/>
      <c r="AJ114" s="13" t="n"/>
      <c r="AK114" s="13" t="n"/>
      <c r="AL114" s="13" t="n"/>
      <c r="AM114" s="13" t="n"/>
      <c r="AN114" s="13" t="n"/>
      <c r="AO114" s="13" t="n"/>
      <c r="AP114" s="14" t="n"/>
      <c r="AQ114" s="14" t="n"/>
      <c r="AR114" s="14" t="n"/>
      <c r="AS114" s="13" t="n"/>
      <c r="AT114" s="13" t="n"/>
      <c r="AU114" s="10" t="n"/>
      <c r="AV114" s="10" t="n"/>
      <c r="AW114" s="10" t="n"/>
      <c r="AX114" s="10" t="n"/>
      <c r="AY114" s="10" t="n"/>
      <c r="AZ114" s="10" t="n"/>
      <c r="BA114" s="10" t="n"/>
      <c r="BB114" s="10" t="n"/>
      <c r="BC114" s="10" t="n"/>
      <c r="BD114" s="11" t="n"/>
      <c r="BE114" s="10" t="n"/>
      <c r="BF114" s="10" t="n"/>
      <c r="BG114" s="10" t="n"/>
      <c r="BH114" s="10" t="n"/>
      <c r="BI114" s="10" t="n"/>
      <c r="BJ114" s="10" t="n"/>
      <c r="BK114" s="10" t="n"/>
      <c r="BL114" s="10" t="n"/>
      <c r="BM114" s="10" t="n"/>
    </row>
    <row r="115" ht="15.75" customHeight="1" s="218">
      <c r="A115" s="10" t="n"/>
      <c r="B115" s="10" t="n"/>
      <c r="C115" s="10" t="n"/>
      <c r="D115" s="10" t="n"/>
      <c r="E115" s="10" t="n"/>
      <c r="F115" s="10" t="n"/>
      <c r="G115" s="11" t="n"/>
      <c r="H115" s="10" t="n"/>
      <c r="I115" s="10" t="n"/>
      <c r="J115" s="10" t="n"/>
      <c r="K115" s="10" t="n"/>
      <c r="L115" s="10" t="n"/>
      <c r="M115" s="13" t="n"/>
      <c r="N115" s="13" t="n"/>
      <c r="O115" s="13" t="n"/>
      <c r="P115" s="13" t="n"/>
      <c r="Q115" s="10" t="n"/>
      <c r="R115" s="10" t="n"/>
      <c r="S115" s="10" t="n"/>
      <c r="T115" s="10" t="n"/>
      <c r="U115" s="10" t="n"/>
      <c r="V115" s="10" t="n"/>
      <c r="W115" s="10" t="n"/>
      <c r="X115" s="10" t="n"/>
      <c r="Y115" s="11" t="n"/>
      <c r="Z115" s="11" t="n"/>
      <c r="AA115" s="11" t="n"/>
      <c r="AB115" s="11" t="n"/>
      <c r="AC115" s="11" t="n"/>
      <c r="AD115" s="11" t="n"/>
      <c r="AE115" s="10" t="n"/>
      <c r="AF115" s="10" t="n"/>
      <c r="AG115" s="10" t="n"/>
      <c r="AH115" s="10" t="n"/>
      <c r="AI115" s="13" t="n"/>
      <c r="AJ115" s="13" t="n"/>
      <c r="AK115" s="13" t="n"/>
      <c r="AL115" s="13" t="n"/>
      <c r="AM115" s="13" t="n"/>
      <c r="AN115" s="13" t="n"/>
      <c r="AO115" s="13" t="n"/>
      <c r="AP115" s="14" t="n"/>
      <c r="AQ115" s="14" t="n"/>
      <c r="AR115" s="14" t="n"/>
      <c r="AS115" s="13" t="n"/>
      <c r="AT115" s="13" t="n"/>
      <c r="AU115" s="10" t="n"/>
      <c r="AV115" s="10" t="n"/>
      <c r="AW115" s="10" t="n"/>
      <c r="AX115" s="10" t="n"/>
      <c r="AY115" s="10" t="n"/>
      <c r="AZ115" s="10" t="n"/>
      <c r="BA115" s="10" t="n"/>
      <c r="BB115" s="10" t="n"/>
      <c r="BC115" s="10" t="n"/>
      <c r="BD115" s="11" t="n"/>
      <c r="BE115" s="10" t="n"/>
      <c r="BF115" s="10" t="n"/>
      <c r="BG115" s="10" t="n"/>
      <c r="BH115" s="10" t="n"/>
      <c r="BI115" s="10" t="n"/>
      <c r="BJ115" s="10" t="n"/>
      <c r="BK115" s="10" t="n"/>
      <c r="BL115" s="10" t="n"/>
      <c r="BM115" s="10" t="n"/>
    </row>
    <row r="116" ht="15.75" customHeight="1" s="218">
      <c r="A116" s="10" t="n"/>
      <c r="B116" s="10" t="n"/>
      <c r="C116" s="10" t="n"/>
      <c r="D116" s="10" t="n"/>
      <c r="E116" s="10" t="n"/>
      <c r="F116" s="10" t="n"/>
      <c r="G116" s="11" t="n"/>
      <c r="H116" s="10" t="n"/>
      <c r="I116" s="10" t="n"/>
      <c r="J116" s="10" t="n"/>
      <c r="K116" s="10" t="n"/>
      <c r="L116" s="10" t="n"/>
      <c r="M116" s="13" t="n"/>
      <c r="N116" s="13" t="n"/>
      <c r="O116" s="13" t="n"/>
      <c r="P116" s="13" t="n"/>
      <c r="Q116" s="10" t="n"/>
      <c r="R116" s="10" t="n"/>
      <c r="S116" s="10" t="n"/>
      <c r="T116" s="10" t="n"/>
      <c r="U116" s="10" t="n"/>
      <c r="V116" s="10" t="n"/>
      <c r="W116" s="10" t="n"/>
      <c r="X116" s="10" t="n"/>
      <c r="Y116" s="11" t="n"/>
      <c r="Z116" s="11" t="n"/>
      <c r="AA116" s="11" t="n"/>
      <c r="AB116" s="11" t="n"/>
      <c r="AC116" s="11" t="n"/>
      <c r="AD116" s="11" t="n"/>
      <c r="AE116" s="10" t="n"/>
      <c r="AF116" s="10" t="n"/>
      <c r="AG116" s="10" t="n"/>
      <c r="AH116" s="10" t="n"/>
      <c r="AI116" s="13" t="n"/>
      <c r="AJ116" s="13" t="n"/>
      <c r="AK116" s="13" t="n"/>
      <c r="AL116" s="13" t="n"/>
      <c r="AM116" s="13" t="n"/>
      <c r="AN116" s="13" t="n"/>
      <c r="AO116" s="13" t="n"/>
      <c r="AP116" s="14" t="n"/>
      <c r="AQ116" s="14" t="n"/>
      <c r="AR116" s="14" t="n"/>
      <c r="AS116" s="13" t="n"/>
      <c r="AT116" s="13" t="n"/>
      <c r="AU116" s="10" t="n"/>
      <c r="AV116" s="10" t="n"/>
      <c r="AW116" s="10" t="n"/>
      <c r="AX116" s="10" t="n"/>
      <c r="AY116" s="10" t="n"/>
      <c r="AZ116" s="10" t="n"/>
      <c r="BA116" s="10" t="n"/>
      <c r="BB116" s="10" t="n"/>
      <c r="BC116" s="10" t="n"/>
      <c r="BD116" s="11" t="n"/>
      <c r="BE116" s="10" t="n"/>
      <c r="BF116" s="10" t="n"/>
      <c r="BG116" s="10" t="n"/>
      <c r="BH116" s="10" t="n"/>
      <c r="BI116" s="10" t="n"/>
      <c r="BJ116" s="10" t="n"/>
      <c r="BK116" s="10" t="n"/>
      <c r="BL116" s="10" t="n"/>
      <c r="BM116" s="10" t="n"/>
    </row>
    <row r="117" ht="15.75" customHeight="1" s="218">
      <c r="A117" s="10" t="n"/>
      <c r="B117" s="10" t="n"/>
      <c r="C117" s="10" t="n"/>
      <c r="D117" s="10" t="n"/>
      <c r="E117" s="10" t="n"/>
      <c r="F117" s="10" t="n"/>
      <c r="G117" s="11" t="n"/>
      <c r="H117" s="10" t="n"/>
      <c r="I117" s="10" t="n"/>
      <c r="J117" s="10" t="n"/>
      <c r="K117" s="10" t="n"/>
      <c r="L117" s="10" t="n"/>
      <c r="M117" s="13" t="n"/>
      <c r="N117" s="13" t="n"/>
      <c r="O117" s="13" t="n"/>
      <c r="P117" s="13" t="n"/>
      <c r="Q117" s="10" t="n"/>
      <c r="R117" s="10" t="n"/>
      <c r="S117" s="10" t="n"/>
      <c r="T117" s="10" t="n"/>
      <c r="U117" s="10" t="n"/>
      <c r="V117" s="10" t="n"/>
      <c r="W117" s="10" t="n"/>
      <c r="X117" s="10" t="n"/>
      <c r="Y117" s="11" t="n"/>
      <c r="Z117" s="11" t="n"/>
      <c r="AA117" s="11" t="n"/>
      <c r="AB117" s="11" t="n"/>
      <c r="AC117" s="11" t="n"/>
      <c r="AD117" s="11" t="n"/>
      <c r="AE117" s="10" t="n"/>
      <c r="AF117" s="10" t="n"/>
      <c r="AG117" s="10" t="n"/>
      <c r="AH117" s="10" t="n"/>
      <c r="AI117" s="13" t="n"/>
      <c r="AJ117" s="13" t="n"/>
      <c r="AK117" s="13" t="n"/>
      <c r="AL117" s="13" t="n"/>
      <c r="AM117" s="13" t="n"/>
      <c r="AN117" s="13" t="n"/>
      <c r="AO117" s="13" t="n"/>
      <c r="AP117" s="14" t="n"/>
      <c r="AQ117" s="14" t="n"/>
      <c r="AR117" s="14" t="n"/>
      <c r="AS117" s="13" t="n"/>
      <c r="AT117" s="13" t="n"/>
      <c r="AU117" s="10" t="n"/>
      <c r="AV117" s="10" t="n"/>
      <c r="AW117" s="10" t="n"/>
      <c r="AX117" s="10" t="n"/>
      <c r="AY117" s="10" t="n"/>
      <c r="AZ117" s="10" t="n"/>
      <c r="BA117" s="10" t="n"/>
      <c r="BB117" s="10" t="n"/>
      <c r="BC117" s="10" t="n"/>
      <c r="BD117" s="11" t="n"/>
      <c r="BE117" s="10" t="n"/>
      <c r="BF117" s="10" t="n"/>
      <c r="BG117" s="10" t="n"/>
      <c r="BH117" s="10" t="n"/>
      <c r="BI117" s="10" t="n"/>
      <c r="BJ117" s="10" t="n"/>
      <c r="BK117" s="10" t="n"/>
      <c r="BL117" s="10" t="n"/>
      <c r="BM117" s="10" t="n"/>
    </row>
    <row r="118" ht="15.75" customHeight="1" s="218">
      <c r="A118" s="10" t="n"/>
      <c r="B118" s="10" t="n"/>
      <c r="C118" s="10" t="n"/>
      <c r="D118" s="10" t="n"/>
      <c r="E118" s="10" t="n"/>
      <c r="F118" s="10" t="n"/>
      <c r="G118" s="11" t="n"/>
      <c r="H118" s="10" t="n"/>
      <c r="I118" s="10" t="n"/>
      <c r="J118" s="10" t="n"/>
      <c r="K118" s="10" t="n"/>
      <c r="L118" s="10" t="n"/>
      <c r="M118" s="13" t="n"/>
      <c r="N118" s="13" t="n"/>
      <c r="O118" s="13" t="n"/>
      <c r="P118" s="13" t="n"/>
      <c r="Q118" s="10" t="n"/>
      <c r="R118" s="10" t="n"/>
      <c r="S118" s="10" t="n"/>
      <c r="T118" s="10" t="n"/>
      <c r="U118" s="10" t="n"/>
      <c r="V118" s="10" t="n"/>
      <c r="W118" s="10" t="n"/>
      <c r="X118" s="10" t="n"/>
      <c r="Y118" s="11" t="n"/>
      <c r="Z118" s="11" t="n"/>
      <c r="AA118" s="11" t="n"/>
      <c r="AB118" s="11" t="n"/>
      <c r="AC118" s="11" t="n"/>
      <c r="AD118" s="11" t="n"/>
      <c r="AE118" s="10" t="n"/>
      <c r="AF118" s="10" t="n"/>
      <c r="AG118" s="10" t="n"/>
      <c r="AH118" s="10" t="n"/>
      <c r="AI118" s="13" t="n"/>
      <c r="AJ118" s="13" t="n"/>
      <c r="AK118" s="13" t="n"/>
      <c r="AL118" s="13" t="n"/>
      <c r="AM118" s="13" t="n"/>
      <c r="AN118" s="13" t="n"/>
      <c r="AO118" s="13" t="n"/>
      <c r="AP118" s="14" t="n"/>
      <c r="AQ118" s="14" t="n"/>
      <c r="AR118" s="14" t="n"/>
      <c r="AS118" s="13" t="n"/>
      <c r="AT118" s="13" t="n"/>
      <c r="AU118" s="10" t="n"/>
      <c r="AV118" s="10" t="n"/>
      <c r="AW118" s="10" t="n"/>
      <c r="AX118" s="10" t="n"/>
      <c r="AY118" s="10" t="n"/>
      <c r="AZ118" s="10" t="n"/>
      <c r="BA118" s="10" t="n"/>
      <c r="BB118" s="10" t="n"/>
      <c r="BC118" s="10" t="n"/>
      <c r="BD118" s="11" t="n"/>
      <c r="BE118" s="10" t="n"/>
      <c r="BF118" s="10" t="n"/>
      <c r="BG118" s="10" t="n"/>
      <c r="BH118" s="10" t="n"/>
      <c r="BI118" s="10" t="n"/>
      <c r="BJ118" s="10" t="n"/>
      <c r="BK118" s="10" t="n"/>
      <c r="BL118" s="10" t="n"/>
      <c r="BM118" s="10" t="n"/>
    </row>
    <row r="119" ht="15.75" customHeight="1" s="218">
      <c r="A119" s="10" t="n"/>
      <c r="B119" s="10" t="n"/>
      <c r="C119" s="10" t="n"/>
      <c r="D119" s="10" t="n"/>
      <c r="E119" s="10" t="n"/>
      <c r="F119" s="10" t="n"/>
      <c r="G119" s="11" t="n"/>
      <c r="H119" s="10" t="n"/>
      <c r="I119" s="10" t="n"/>
      <c r="J119" s="10" t="n"/>
      <c r="K119" s="10" t="n"/>
      <c r="L119" s="10" t="n"/>
      <c r="M119" s="13" t="n"/>
      <c r="N119" s="13" t="n"/>
      <c r="O119" s="13" t="n"/>
      <c r="P119" s="13" t="n"/>
      <c r="Q119" s="10" t="n"/>
      <c r="R119" s="10" t="n"/>
      <c r="S119" s="10" t="n"/>
      <c r="T119" s="10" t="n"/>
      <c r="U119" s="10" t="n"/>
      <c r="V119" s="10" t="n"/>
      <c r="W119" s="10" t="n"/>
      <c r="X119" s="10" t="n"/>
      <c r="Y119" s="11" t="n"/>
      <c r="Z119" s="11" t="n"/>
      <c r="AA119" s="11" t="n"/>
      <c r="AB119" s="11" t="n"/>
      <c r="AC119" s="11" t="n"/>
      <c r="AD119" s="11" t="n"/>
      <c r="AE119" s="10" t="n"/>
      <c r="AF119" s="10" t="n"/>
      <c r="AG119" s="10" t="n"/>
      <c r="AH119" s="10" t="n"/>
      <c r="AI119" s="13" t="n"/>
      <c r="AJ119" s="13" t="n"/>
      <c r="AK119" s="13" t="n"/>
      <c r="AL119" s="13" t="n"/>
      <c r="AM119" s="13" t="n"/>
      <c r="AN119" s="13" t="n"/>
      <c r="AO119" s="13" t="n"/>
      <c r="AP119" s="14" t="n"/>
      <c r="AQ119" s="14" t="n"/>
      <c r="AR119" s="14" t="n"/>
      <c r="AS119" s="13" t="n"/>
      <c r="AT119" s="13" t="n"/>
      <c r="AU119" s="10" t="n"/>
      <c r="AV119" s="10" t="n"/>
      <c r="AW119" s="10" t="n"/>
      <c r="AX119" s="10" t="n"/>
      <c r="AY119" s="10" t="n"/>
      <c r="AZ119" s="10" t="n"/>
      <c r="BA119" s="10" t="n"/>
      <c r="BB119" s="10" t="n"/>
      <c r="BC119" s="10" t="n"/>
      <c r="BD119" s="11" t="n"/>
      <c r="BE119" s="10" t="n"/>
      <c r="BF119" s="10" t="n"/>
      <c r="BG119" s="10" t="n"/>
      <c r="BH119" s="10" t="n"/>
      <c r="BI119" s="10" t="n"/>
      <c r="BJ119" s="10" t="n"/>
      <c r="BK119" s="10" t="n"/>
      <c r="BL119" s="10" t="n"/>
      <c r="BM119" s="10" t="n"/>
    </row>
    <row r="120" ht="15.75" customHeight="1" s="218">
      <c r="A120" s="10" t="n"/>
      <c r="B120" s="10" t="n"/>
      <c r="C120" s="10" t="n"/>
      <c r="D120" s="10" t="n"/>
      <c r="E120" s="10" t="n"/>
      <c r="F120" s="10" t="n"/>
      <c r="G120" s="11" t="n"/>
      <c r="H120" s="10" t="n"/>
      <c r="I120" s="10" t="n"/>
      <c r="J120" s="10" t="n"/>
      <c r="K120" s="10" t="n"/>
      <c r="L120" s="10" t="n"/>
      <c r="M120" s="13" t="n"/>
      <c r="N120" s="13" t="n"/>
      <c r="O120" s="13" t="n"/>
      <c r="P120" s="13" t="n"/>
      <c r="Q120" s="10" t="n"/>
      <c r="R120" s="10" t="n"/>
      <c r="S120" s="10" t="n"/>
      <c r="T120" s="10" t="n"/>
      <c r="U120" s="10" t="n"/>
      <c r="V120" s="10" t="n"/>
      <c r="W120" s="10" t="n"/>
      <c r="X120" s="10" t="n"/>
      <c r="Y120" s="11" t="n"/>
      <c r="Z120" s="11" t="n"/>
      <c r="AA120" s="11" t="n"/>
      <c r="AB120" s="11" t="n"/>
      <c r="AC120" s="11" t="n"/>
      <c r="AD120" s="11" t="n"/>
      <c r="AE120" s="10" t="n"/>
      <c r="AF120" s="10" t="n"/>
      <c r="AG120" s="10" t="n"/>
      <c r="AH120" s="10" t="n"/>
      <c r="AI120" s="13" t="n"/>
      <c r="AJ120" s="13" t="n"/>
      <c r="AK120" s="13" t="n"/>
      <c r="AL120" s="13" t="n"/>
      <c r="AM120" s="13" t="n"/>
      <c r="AN120" s="13" t="n"/>
      <c r="AO120" s="13" t="n"/>
      <c r="AP120" s="14" t="n"/>
      <c r="AQ120" s="14" t="n"/>
      <c r="AR120" s="14" t="n"/>
      <c r="AS120" s="13" t="n"/>
      <c r="AT120" s="13" t="n"/>
      <c r="AU120" s="10" t="n"/>
      <c r="AV120" s="10" t="n"/>
      <c r="AW120" s="10" t="n"/>
      <c r="AX120" s="10" t="n"/>
      <c r="AY120" s="10" t="n"/>
      <c r="AZ120" s="10" t="n"/>
      <c r="BA120" s="10" t="n"/>
      <c r="BB120" s="10" t="n"/>
      <c r="BC120" s="10" t="n"/>
      <c r="BD120" s="11" t="n"/>
      <c r="BE120" s="10" t="n"/>
      <c r="BF120" s="10" t="n"/>
      <c r="BG120" s="10" t="n"/>
      <c r="BH120" s="10" t="n"/>
      <c r="BI120" s="10" t="n"/>
      <c r="BJ120" s="10" t="n"/>
      <c r="BK120" s="10" t="n"/>
      <c r="BL120" s="10" t="n"/>
      <c r="BM120" s="10" t="n"/>
    </row>
    <row r="121" ht="15.75" customHeight="1" s="218">
      <c r="A121" s="10" t="n"/>
      <c r="B121" s="10" t="n"/>
      <c r="C121" s="10" t="n"/>
      <c r="D121" s="10" t="n"/>
      <c r="E121" s="10" t="n"/>
      <c r="F121" s="10" t="n"/>
      <c r="G121" s="11" t="n"/>
      <c r="H121" s="10" t="n"/>
      <c r="I121" s="10" t="n"/>
      <c r="J121" s="10" t="n"/>
      <c r="K121" s="10" t="n"/>
      <c r="L121" s="10" t="n"/>
      <c r="M121" s="13" t="n"/>
      <c r="N121" s="13" t="n"/>
      <c r="O121" s="13" t="n"/>
      <c r="P121" s="13" t="n"/>
      <c r="Q121" s="10" t="n"/>
      <c r="R121" s="10" t="n"/>
      <c r="S121" s="10" t="n"/>
      <c r="T121" s="10" t="n"/>
      <c r="U121" s="10" t="n"/>
      <c r="V121" s="10" t="n"/>
      <c r="W121" s="10" t="n"/>
      <c r="X121" s="10" t="n"/>
      <c r="Y121" s="11" t="n"/>
      <c r="Z121" s="11" t="n"/>
      <c r="AA121" s="11" t="n"/>
      <c r="AB121" s="11" t="n"/>
      <c r="AC121" s="11" t="n"/>
      <c r="AD121" s="11" t="n"/>
      <c r="AE121" s="10" t="n"/>
      <c r="AF121" s="10" t="n"/>
      <c r="AG121" s="10" t="n"/>
      <c r="AH121" s="10" t="n"/>
      <c r="AI121" s="13" t="n"/>
      <c r="AJ121" s="13" t="n"/>
      <c r="AK121" s="13" t="n"/>
      <c r="AL121" s="13" t="n"/>
      <c r="AM121" s="13" t="n"/>
      <c r="AN121" s="13" t="n"/>
      <c r="AO121" s="13" t="n"/>
      <c r="AP121" s="14" t="n"/>
      <c r="AQ121" s="14" t="n"/>
      <c r="AR121" s="14" t="n"/>
      <c r="AS121" s="13" t="n"/>
      <c r="AT121" s="13" t="n"/>
      <c r="AU121" s="10" t="n"/>
      <c r="AV121" s="10" t="n"/>
      <c r="AW121" s="10" t="n"/>
      <c r="AX121" s="10" t="n"/>
      <c r="AY121" s="10" t="n"/>
      <c r="AZ121" s="10" t="n"/>
      <c r="BA121" s="10" t="n"/>
      <c r="BB121" s="10" t="n"/>
      <c r="BC121" s="10" t="n"/>
      <c r="BD121" s="11" t="n"/>
      <c r="BE121" s="10" t="n"/>
      <c r="BF121" s="10" t="n"/>
      <c r="BG121" s="10" t="n"/>
      <c r="BH121" s="10" t="n"/>
      <c r="BI121" s="10" t="n"/>
      <c r="BJ121" s="10" t="n"/>
      <c r="BK121" s="10" t="n"/>
      <c r="BL121" s="10" t="n"/>
      <c r="BM121" s="10" t="n"/>
    </row>
    <row r="122" ht="15.75" customHeight="1" s="218">
      <c r="A122" s="10" t="n"/>
      <c r="B122" s="10" t="n"/>
      <c r="C122" s="10" t="n"/>
      <c r="D122" s="10" t="n"/>
      <c r="E122" s="10" t="n"/>
      <c r="F122" s="10" t="n"/>
      <c r="G122" s="11" t="n"/>
      <c r="H122" s="10" t="n"/>
      <c r="I122" s="10" t="n"/>
      <c r="J122" s="10" t="n"/>
      <c r="K122" s="10" t="n"/>
      <c r="L122" s="10" t="n"/>
      <c r="M122" s="13" t="n"/>
      <c r="N122" s="13" t="n"/>
      <c r="O122" s="13" t="n"/>
      <c r="P122" s="13" t="n"/>
      <c r="Q122" s="10" t="n"/>
      <c r="R122" s="10" t="n"/>
      <c r="S122" s="10" t="n"/>
      <c r="T122" s="10" t="n"/>
      <c r="U122" s="10" t="n"/>
      <c r="V122" s="10" t="n"/>
      <c r="W122" s="10" t="n"/>
      <c r="X122" s="10" t="n"/>
      <c r="Y122" s="11" t="n"/>
      <c r="Z122" s="11" t="n"/>
      <c r="AA122" s="11" t="n"/>
      <c r="AB122" s="11" t="n"/>
      <c r="AC122" s="11" t="n"/>
      <c r="AD122" s="11" t="n"/>
      <c r="AE122" s="10" t="n"/>
      <c r="AF122" s="10" t="n"/>
      <c r="AG122" s="10" t="n"/>
      <c r="AH122" s="10" t="n"/>
      <c r="AI122" s="13" t="n"/>
      <c r="AJ122" s="13" t="n"/>
      <c r="AK122" s="13" t="n"/>
      <c r="AL122" s="13" t="n"/>
      <c r="AM122" s="13" t="n"/>
      <c r="AN122" s="13" t="n"/>
      <c r="AO122" s="13" t="n"/>
      <c r="AP122" s="14" t="n"/>
      <c r="AQ122" s="14" t="n"/>
      <c r="AR122" s="14" t="n"/>
      <c r="AS122" s="13" t="n"/>
      <c r="AT122" s="13" t="n"/>
      <c r="AU122" s="10" t="n"/>
      <c r="AV122" s="10" t="n"/>
      <c r="AW122" s="10" t="n"/>
      <c r="AX122" s="10" t="n"/>
      <c r="AY122" s="10" t="n"/>
      <c r="AZ122" s="10" t="n"/>
      <c r="BA122" s="10" t="n"/>
      <c r="BB122" s="10" t="n"/>
      <c r="BC122" s="10" t="n"/>
      <c r="BD122" s="11" t="n"/>
      <c r="BE122" s="10" t="n"/>
      <c r="BF122" s="10" t="n"/>
      <c r="BG122" s="10" t="n"/>
      <c r="BH122" s="10" t="n"/>
      <c r="BI122" s="10" t="n"/>
      <c r="BJ122" s="10" t="n"/>
      <c r="BK122" s="10" t="n"/>
      <c r="BL122" s="10" t="n"/>
      <c r="BM122" s="10" t="n"/>
    </row>
    <row r="123" ht="15.75" customHeight="1" s="218">
      <c r="A123" s="10" t="n"/>
      <c r="B123" s="10" t="n"/>
      <c r="C123" s="10" t="n"/>
      <c r="D123" s="10" t="n"/>
      <c r="E123" s="10" t="n"/>
      <c r="F123" s="10" t="n"/>
      <c r="G123" s="11" t="n"/>
      <c r="H123" s="10" t="n"/>
      <c r="I123" s="10" t="n"/>
      <c r="J123" s="10" t="n"/>
      <c r="K123" s="10" t="n"/>
      <c r="L123" s="10" t="n"/>
      <c r="M123" s="13" t="n"/>
      <c r="N123" s="13" t="n"/>
      <c r="O123" s="13" t="n"/>
      <c r="P123" s="13" t="n"/>
      <c r="Q123" s="10" t="n"/>
      <c r="R123" s="10" t="n"/>
      <c r="S123" s="10" t="n"/>
      <c r="T123" s="10" t="n"/>
      <c r="U123" s="10" t="n"/>
      <c r="V123" s="10" t="n"/>
      <c r="W123" s="10" t="n"/>
      <c r="X123" s="10" t="n"/>
      <c r="Y123" s="11" t="n"/>
      <c r="Z123" s="11" t="n"/>
      <c r="AA123" s="11" t="n"/>
      <c r="AB123" s="11" t="n"/>
      <c r="AC123" s="11" t="n"/>
      <c r="AD123" s="11" t="n"/>
      <c r="AE123" s="10" t="n"/>
      <c r="AF123" s="10" t="n"/>
      <c r="AG123" s="10" t="n"/>
      <c r="AH123" s="10" t="n"/>
      <c r="AI123" s="13" t="n"/>
      <c r="AJ123" s="13" t="n"/>
      <c r="AK123" s="13" t="n"/>
      <c r="AL123" s="13" t="n"/>
      <c r="AM123" s="13" t="n"/>
      <c r="AN123" s="13" t="n"/>
      <c r="AO123" s="13" t="n"/>
      <c r="AP123" s="14" t="n"/>
      <c r="AQ123" s="14" t="n"/>
      <c r="AR123" s="14" t="n"/>
      <c r="AS123" s="13" t="n"/>
      <c r="AT123" s="13" t="n"/>
      <c r="AU123" s="10" t="n"/>
      <c r="AV123" s="10" t="n"/>
      <c r="AW123" s="10" t="n"/>
      <c r="AX123" s="10" t="n"/>
      <c r="AY123" s="10" t="n"/>
      <c r="AZ123" s="10" t="n"/>
      <c r="BA123" s="10" t="n"/>
      <c r="BB123" s="10" t="n"/>
      <c r="BC123" s="10" t="n"/>
      <c r="BD123" s="11" t="n"/>
      <c r="BE123" s="10" t="n"/>
      <c r="BF123" s="10" t="n"/>
      <c r="BG123" s="10" t="n"/>
      <c r="BH123" s="10" t="n"/>
      <c r="BI123" s="10" t="n"/>
      <c r="BJ123" s="10" t="n"/>
      <c r="BK123" s="10" t="n"/>
      <c r="BL123" s="10" t="n"/>
      <c r="BM123" s="10" t="n"/>
    </row>
    <row r="124" ht="15.75" customHeight="1" s="218">
      <c r="A124" s="10" t="n"/>
      <c r="B124" s="10" t="n"/>
      <c r="C124" s="10" t="n"/>
      <c r="D124" s="10" t="n"/>
      <c r="E124" s="10" t="n"/>
      <c r="F124" s="10" t="n"/>
      <c r="H124" s="10" t="n"/>
      <c r="I124" s="10" t="n"/>
      <c r="J124" s="10" t="n"/>
      <c r="K124" s="10" t="n"/>
      <c r="L124" s="10" t="n"/>
      <c r="M124" s="13" t="n"/>
      <c r="N124" s="13" t="n"/>
      <c r="O124" s="13" t="n"/>
      <c r="P124" s="13" t="n"/>
      <c r="Q124" s="10" t="n"/>
      <c r="R124" s="10" t="n"/>
      <c r="S124" s="10" t="n"/>
      <c r="T124" s="10" t="n"/>
      <c r="U124" s="10" t="n"/>
      <c r="V124" s="10" t="n"/>
      <c r="W124" s="10" t="n"/>
      <c r="X124" s="10" t="n"/>
      <c r="Y124" s="11" t="n"/>
      <c r="Z124" s="11" t="n"/>
      <c r="AA124" s="11" t="n"/>
      <c r="AB124" s="11" t="n"/>
      <c r="AC124" s="11" t="n"/>
      <c r="AD124" s="11" t="n"/>
      <c r="AE124" s="10" t="n"/>
      <c r="AF124" s="10" t="n"/>
      <c r="AG124" s="10" t="n"/>
      <c r="AH124" s="10" t="n"/>
      <c r="AI124" s="13" t="n"/>
      <c r="AJ124" s="13" t="n"/>
      <c r="AK124" s="13" t="n"/>
      <c r="AL124" s="13" t="n"/>
      <c r="AM124" s="13" t="n"/>
      <c r="AN124" s="13" t="n"/>
      <c r="AO124" s="13" t="n"/>
      <c r="AP124" s="14" t="n"/>
      <c r="AQ124" s="14" t="n"/>
      <c r="AR124" s="14" t="n"/>
      <c r="AS124" s="13" t="n"/>
      <c r="AT124" s="13" t="n"/>
      <c r="AU124" s="10" t="n"/>
      <c r="AV124" s="10" t="n"/>
      <c r="AW124" s="10" t="n"/>
      <c r="AX124" s="10" t="n"/>
      <c r="AY124" s="10" t="n"/>
      <c r="AZ124" s="10" t="n"/>
      <c r="BA124" s="10" t="n"/>
      <c r="BB124" s="10" t="n"/>
      <c r="BC124" s="10" t="n"/>
      <c r="BD124" s="11" t="n"/>
      <c r="BE124" s="10" t="n"/>
      <c r="BF124" s="10" t="n"/>
      <c r="BG124" s="10" t="n"/>
      <c r="BH124" s="10" t="n"/>
      <c r="BI124" s="10" t="n"/>
      <c r="BJ124" s="10" t="n"/>
      <c r="BK124" s="10" t="n"/>
      <c r="BL124" s="10" t="n"/>
      <c r="BM124" s="10" t="n"/>
    </row>
    <row r="125" ht="15.75" customHeight="1" s="218">
      <c r="A125" s="10" t="n"/>
      <c r="B125" s="10" t="n"/>
      <c r="C125" s="10" t="n"/>
      <c r="D125" s="10" t="n"/>
      <c r="E125" s="10" t="n"/>
      <c r="F125" s="10" t="n"/>
      <c r="G125" s="11" t="n"/>
      <c r="H125" s="10" t="n"/>
      <c r="I125" s="10" t="n"/>
      <c r="J125" s="10" t="n"/>
      <c r="K125" s="10" t="n"/>
      <c r="L125" s="10" t="n"/>
      <c r="M125" s="13" t="n"/>
      <c r="N125" s="13" t="n"/>
      <c r="O125" s="13" t="n"/>
      <c r="P125" s="13" t="n"/>
      <c r="Q125" s="10" t="n"/>
      <c r="R125" s="10" t="n"/>
      <c r="S125" s="10" t="n"/>
      <c r="T125" s="10" t="n"/>
      <c r="U125" s="10" t="n"/>
      <c r="V125" s="10" t="n"/>
      <c r="W125" s="10" t="n"/>
      <c r="X125" s="10" t="n"/>
      <c r="Y125" s="11" t="n"/>
      <c r="Z125" s="11" t="n"/>
      <c r="AA125" s="11" t="n"/>
      <c r="AB125" s="11" t="n"/>
      <c r="AC125" s="11" t="n"/>
      <c r="AD125" s="11" t="n"/>
      <c r="AE125" s="10" t="n"/>
      <c r="AF125" s="10" t="n"/>
      <c r="AG125" s="10" t="n"/>
      <c r="AH125" s="10" t="n"/>
      <c r="AI125" s="13" t="n"/>
      <c r="AJ125" s="13" t="n"/>
      <c r="AK125" s="13" t="n"/>
      <c r="AL125" s="13" t="n"/>
      <c r="AM125" s="13" t="n"/>
      <c r="AN125" s="13" t="n"/>
      <c r="AO125" s="13" t="n"/>
      <c r="AP125" s="14" t="n"/>
      <c r="AQ125" s="14" t="n"/>
      <c r="AR125" s="14" t="n"/>
      <c r="AS125" s="13" t="n"/>
      <c r="AT125" s="13" t="n"/>
      <c r="AU125" s="10" t="n"/>
      <c r="AV125" s="10" t="n"/>
      <c r="AW125" s="10" t="n"/>
      <c r="AX125" s="10" t="n"/>
      <c r="AY125" s="10" t="n"/>
      <c r="AZ125" s="10" t="n"/>
      <c r="BA125" s="10" t="n"/>
      <c r="BB125" s="10" t="n"/>
      <c r="BC125" s="10" t="n"/>
      <c r="BD125" s="11" t="n"/>
      <c r="BE125" s="10" t="n"/>
      <c r="BF125" s="10" t="n"/>
      <c r="BG125" s="10" t="n"/>
      <c r="BH125" s="10" t="n"/>
      <c r="BI125" s="10" t="n"/>
      <c r="BJ125" s="10" t="n"/>
      <c r="BK125" s="10" t="n"/>
      <c r="BL125" s="10" t="n"/>
      <c r="BM125" s="10" t="n"/>
    </row>
    <row r="126" ht="15.75" customHeight="1" s="218">
      <c r="A126" s="10" t="n"/>
      <c r="B126" s="10" t="n"/>
      <c r="C126" s="10" t="n"/>
      <c r="D126" s="10" t="n"/>
      <c r="E126" s="10" t="n"/>
      <c r="F126" s="10" t="n"/>
      <c r="G126" s="11" t="n"/>
      <c r="H126" s="10" t="n"/>
      <c r="I126" s="10" t="n"/>
      <c r="J126" s="10" t="n"/>
      <c r="K126" s="10" t="n"/>
      <c r="L126" s="10" t="n"/>
      <c r="M126" s="13" t="n"/>
      <c r="N126" s="13" t="n"/>
      <c r="O126" s="13" t="n"/>
      <c r="P126" s="13" t="n"/>
      <c r="Q126" s="10" t="n"/>
      <c r="R126" s="10" t="n"/>
      <c r="S126" s="10" t="n"/>
      <c r="T126" s="10" t="n"/>
      <c r="U126" s="10" t="n"/>
      <c r="V126" s="10" t="n"/>
      <c r="W126" s="10" t="n"/>
      <c r="X126" s="10" t="n"/>
      <c r="Y126" s="11" t="n"/>
      <c r="Z126" s="11" t="n"/>
      <c r="AA126" s="11" t="n"/>
      <c r="AB126" s="11" t="n"/>
      <c r="AC126" s="11" t="n"/>
      <c r="AD126" s="11" t="n"/>
      <c r="AE126" s="10" t="n"/>
      <c r="AF126" s="10" t="n"/>
      <c r="AG126" s="10" t="n"/>
      <c r="AH126" s="10" t="n"/>
      <c r="AI126" s="13" t="n"/>
      <c r="AJ126" s="13" t="n"/>
      <c r="AK126" s="13" t="n"/>
      <c r="AL126" s="13" t="n"/>
      <c r="AM126" s="13" t="n"/>
      <c r="AN126" s="13" t="n"/>
      <c r="AO126" s="13" t="n"/>
      <c r="AP126" s="14" t="n"/>
      <c r="AQ126" s="14" t="n"/>
      <c r="AR126" s="14" t="n"/>
      <c r="AS126" s="13" t="n"/>
      <c r="AT126" s="13" t="n"/>
      <c r="AU126" s="10" t="n"/>
      <c r="AV126" s="10" t="n"/>
      <c r="AW126" s="10" t="n"/>
      <c r="AX126" s="10" t="n"/>
      <c r="AY126" s="10" t="n"/>
      <c r="AZ126" s="10" t="n"/>
      <c r="BA126" s="10" t="n"/>
      <c r="BB126" s="10" t="n"/>
      <c r="BC126" s="10" t="n"/>
      <c r="BD126" s="11" t="n"/>
      <c r="BE126" s="10" t="n"/>
      <c r="BF126" s="10" t="n"/>
      <c r="BG126" s="10" t="n"/>
      <c r="BH126" s="10" t="n"/>
      <c r="BI126" s="10" t="n"/>
      <c r="BJ126" s="10" t="n"/>
      <c r="BK126" s="10" t="n"/>
      <c r="BL126" s="10" t="n"/>
      <c r="BM126" s="10" t="n"/>
    </row>
    <row r="127" ht="15.75" customHeight="1" s="218">
      <c r="A127" s="10" t="n"/>
      <c r="B127" s="10" t="n"/>
      <c r="C127" s="10" t="n"/>
      <c r="D127" s="10" t="n"/>
      <c r="E127" s="10" t="n"/>
      <c r="F127" s="10" t="n"/>
      <c r="G127" s="11" t="n"/>
      <c r="H127" s="10" t="n"/>
      <c r="I127" s="10" t="n"/>
      <c r="J127" s="10" t="n"/>
      <c r="K127" s="10" t="n"/>
      <c r="L127" s="10" t="n"/>
      <c r="M127" s="13" t="n"/>
      <c r="N127" s="13" t="n"/>
      <c r="O127" s="13" t="n"/>
      <c r="P127" s="13" t="n"/>
      <c r="Q127" s="10" t="n"/>
      <c r="R127" s="10" t="n"/>
      <c r="S127" s="10" t="n"/>
      <c r="T127" s="10" t="n"/>
      <c r="U127" s="10" t="n"/>
      <c r="V127" s="10" t="n"/>
      <c r="W127" s="10" t="n"/>
      <c r="X127" s="10" t="n"/>
      <c r="Y127" s="11" t="n"/>
      <c r="Z127" s="11" t="n"/>
      <c r="AA127" s="11" t="n"/>
      <c r="AB127" s="11" t="n"/>
      <c r="AC127" s="11" t="n"/>
      <c r="AD127" s="11" t="n"/>
      <c r="AE127" s="10" t="n"/>
      <c r="AF127" s="10" t="n"/>
      <c r="AG127" s="10" t="n"/>
      <c r="AH127" s="10" t="n"/>
      <c r="AI127" s="13" t="n"/>
      <c r="AJ127" s="13" t="n"/>
      <c r="AK127" s="13" t="n"/>
      <c r="AL127" s="13" t="n"/>
      <c r="AM127" s="13" t="n"/>
      <c r="AN127" s="13" t="n"/>
      <c r="AO127" s="13" t="n"/>
      <c r="AP127" s="14" t="n"/>
      <c r="AQ127" s="14" t="n"/>
      <c r="AR127" s="14" t="n"/>
      <c r="AS127" s="13" t="n"/>
      <c r="AT127" s="13" t="n"/>
      <c r="AU127" s="10" t="n"/>
      <c r="AV127" s="10" t="n"/>
      <c r="AW127" s="10" t="n"/>
      <c r="AX127" s="10" t="n"/>
      <c r="AY127" s="10" t="n"/>
      <c r="AZ127" s="10" t="n"/>
      <c r="BA127" s="10" t="n"/>
      <c r="BB127" s="10" t="n"/>
      <c r="BC127" s="10" t="n"/>
      <c r="BD127" s="11" t="n"/>
      <c r="BE127" s="10" t="n"/>
      <c r="BF127" s="10" t="n"/>
      <c r="BG127" s="10" t="n"/>
      <c r="BH127" s="10" t="n"/>
      <c r="BI127" s="10" t="n"/>
      <c r="BJ127" s="10" t="n"/>
      <c r="BK127" s="10" t="n"/>
      <c r="BL127" s="10" t="n"/>
      <c r="BM127" s="10" t="n"/>
    </row>
    <row r="128" ht="15.75" customHeight="1" s="218">
      <c r="A128" s="10" t="n"/>
      <c r="B128" s="10" t="n"/>
      <c r="C128" s="10" t="n"/>
      <c r="D128" s="10" t="n"/>
      <c r="E128" s="10" t="n"/>
      <c r="F128" s="10" t="n"/>
      <c r="G128" s="11" t="n"/>
      <c r="H128" s="10" t="n"/>
      <c r="I128" s="10" t="n"/>
      <c r="J128" s="10" t="n"/>
      <c r="K128" s="10" t="n"/>
      <c r="L128" s="10" t="n"/>
      <c r="M128" s="13" t="n"/>
      <c r="N128" s="13" t="n"/>
      <c r="O128" s="13" t="n"/>
      <c r="P128" s="13" t="n"/>
      <c r="Q128" s="10" t="n"/>
      <c r="R128" s="10" t="n"/>
      <c r="S128" s="10" t="n"/>
      <c r="T128" s="10" t="n"/>
      <c r="U128" s="10" t="n"/>
      <c r="V128" s="10" t="n"/>
      <c r="W128" s="10" t="n"/>
      <c r="X128" s="10" t="n"/>
      <c r="Y128" s="11" t="n"/>
      <c r="Z128" s="11" t="n"/>
      <c r="AA128" s="11" t="n"/>
      <c r="AB128" s="11" t="n"/>
      <c r="AC128" s="11" t="n"/>
      <c r="AD128" s="11" t="n"/>
      <c r="AE128" s="10" t="n"/>
      <c r="AF128" s="10" t="n"/>
      <c r="AG128" s="10" t="n"/>
      <c r="AH128" s="10" t="n"/>
      <c r="AI128" s="13" t="n"/>
      <c r="AJ128" s="13" t="n"/>
      <c r="AK128" s="13" t="n"/>
      <c r="AL128" s="13" t="n"/>
      <c r="AM128" s="13" t="n"/>
      <c r="AN128" s="13" t="n"/>
      <c r="AO128" s="13" t="n"/>
      <c r="AP128" s="14" t="n"/>
      <c r="AQ128" s="14" t="n"/>
      <c r="AR128" s="14" t="n"/>
      <c r="AS128" s="13" t="n"/>
      <c r="AT128" s="13" t="n"/>
      <c r="AU128" s="10" t="n"/>
      <c r="AV128" s="10" t="n"/>
      <c r="AW128" s="10" t="n"/>
      <c r="AX128" s="10" t="n"/>
      <c r="AY128" s="10" t="n"/>
      <c r="AZ128" s="10" t="n"/>
      <c r="BA128" s="10" t="n"/>
      <c r="BB128" s="10" t="n"/>
      <c r="BC128" s="10" t="n"/>
      <c r="BD128" s="11" t="n"/>
      <c r="BE128" s="10" t="n"/>
      <c r="BF128" s="10" t="n"/>
      <c r="BG128" s="10" t="n"/>
      <c r="BH128" s="10" t="n"/>
      <c r="BI128" s="10" t="n"/>
      <c r="BJ128" s="10" t="n"/>
      <c r="BK128" s="10" t="n"/>
      <c r="BL128" s="10" t="n"/>
      <c r="BM128" s="10" t="n"/>
    </row>
    <row r="129" ht="15.75" customHeight="1" s="218">
      <c r="A129" s="10" t="n"/>
      <c r="B129" s="10" t="n"/>
      <c r="C129" s="10" t="n"/>
      <c r="D129" s="10" t="n"/>
      <c r="E129" s="10" t="n"/>
      <c r="F129" s="10" t="n"/>
      <c r="G129" s="11" t="n"/>
      <c r="H129" s="10" t="n"/>
      <c r="I129" s="10" t="n"/>
      <c r="J129" s="10" t="n"/>
      <c r="K129" s="10" t="n"/>
      <c r="L129" s="10" t="n"/>
      <c r="M129" s="13" t="n"/>
      <c r="N129" s="13" t="n"/>
      <c r="O129" s="13" t="n"/>
      <c r="P129" s="13" t="n"/>
      <c r="Q129" s="10" t="n"/>
      <c r="R129" s="10" t="n"/>
      <c r="S129" s="10" t="n"/>
      <c r="T129" s="10" t="n"/>
      <c r="U129" s="10" t="n"/>
      <c r="V129" s="10" t="n"/>
      <c r="W129" s="10" t="n"/>
      <c r="X129" s="10" t="n"/>
      <c r="Y129" s="11" t="n"/>
      <c r="Z129" s="11" t="n"/>
      <c r="AA129" s="11" t="n"/>
      <c r="AB129" s="11" t="n"/>
      <c r="AC129" s="11" t="n"/>
      <c r="AD129" s="11" t="n"/>
      <c r="AE129" s="10" t="n"/>
      <c r="AF129" s="10" t="n"/>
      <c r="AG129" s="10" t="n"/>
      <c r="AH129" s="10" t="n"/>
      <c r="AI129" s="13" t="n"/>
      <c r="AJ129" s="13" t="n"/>
      <c r="AK129" s="13" t="n"/>
      <c r="AL129" s="13" t="n"/>
      <c r="AM129" s="13" t="n"/>
      <c r="AN129" s="13" t="n"/>
      <c r="AO129" s="13" t="n"/>
      <c r="AP129" s="14" t="n"/>
      <c r="AQ129" s="14" t="n"/>
      <c r="AR129" s="14" t="n"/>
      <c r="AS129" s="13" t="n"/>
      <c r="AT129" s="13" t="n"/>
      <c r="AU129" s="10" t="n"/>
      <c r="AV129" s="10" t="n"/>
      <c r="AW129" s="10" t="n"/>
      <c r="AX129" s="10" t="n"/>
      <c r="AY129" s="10" t="n"/>
      <c r="AZ129" s="10" t="n"/>
      <c r="BA129" s="10" t="n"/>
      <c r="BB129" s="10" t="n"/>
      <c r="BC129" s="10" t="n"/>
      <c r="BD129" s="11" t="n"/>
      <c r="BE129" s="10" t="n"/>
      <c r="BF129" s="10" t="n"/>
      <c r="BG129" s="10" t="n"/>
      <c r="BH129" s="10" t="n"/>
      <c r="BI129" s="10" t="n"/>
      <c r="BJ129" s="10" t="n"/>
      <c r="BK129" s="10" t="n"/>
      <c r="BL129" s="10" t="n"/>
      <c r="BM129" s="10" t="n"/>
    </row>
    <row r="130" ht="15.75" customHeight="1" s="218">
      <c r="A130" s="10" t="n"/>
      <c r="B130" s="10" t="n"/>
      <c r="C130" s="10" t="n"/>
      <c r="D130" s="10" t="n"/>
      <c r="E130" s="10" t="n"/>
      <c r="F130" s="10" t="n"/>
      <c r="G130" s="11" t="n"/>
      <c r="H130" s="10" t="n"/>
      <c r="I130" s="10" t="n"/>
      <c r="J130" s="10" t="n"/>
      <c r="K130" s="10" t="n"/>
      <c r="L130" s="10" t="n"/>
      <c r="M130" s="13" t="n"/>
      <c r="N130" s="13" t="n"/>
      <c r="O130" s="13" t="n"/>
      <c r="P130" s="13" t="n"/>
      <c r="Q130" s="10" t="n"/>
      <c r="R130" s="10" t="n"/>
      <c r="S130" s="10" t="n"/>
      <c r="T130" s="10" t="n"/>
      <c r="U130" s="10" t="n"/>
      <c r="V130" s="10" t="n"/>
      <c r="W130" s="10" t="n"/>
      <c r="X130" s="10" t="n"/>
      <c r="Y130" s="11" t="n"/>
      <c r="Z130" s="11" t="n"/>
      <c r="AA130" s="11" t="n"/>
      <c r="AB130" s="11" t="n"/>
      <c r="AC130" s="11" t="n"/>
      <c r="AD130" s="11" t="n"/>
      <c r="AE130" s="10" t="n"/>
      <c r="AF130" s="10" t="n"/>
      <c r="AG130" s="10" t="n"/>
      <c r="AH130" s="10" t="n"/>
      <c r="AI130" s="13" t="n"/>
      <c r="AJ130" s="13" t="n"/>
      <c r="AK130" s="13" t="n"/>
      <c r="AL130" s="13" t="n"/>
      <c r="AM130" s="13" t="n"/>
      <c r="AN130" s="13" t="n"/>
      <c r="AO130" s="13" t="n"/>
      <c r="AP130" s="14" t="n"/>
      <c r="AQ130" s="14" t="n"/>
      <c r="AR130" s="14" t="n"/>
      <c r="AS130" s="13" t="n"/>
      <c r="AT130" s="13" t="n"/>
      <c r="AU130" s="10" t="n"/>
      <c r="AV130" s="10" t="n"/>
      <c r="AW130" s="10" t="n"/>
      <c r="AX130" s="10" t="n"/>
      <c r="AY130" s="10" t="n"/>
      <c r="AZ130" s="10" t="n"/>
      <c r="BA130" s="10" t="n"/>
      <c r="BB130" s="10" t="n"/>
      <c r="BC130" s="10" t="n"/>
      <c r="BD130" s="11" t="n"/>
      <c r="BE130" s="10" t="n"/>
      <c r="BF130" s="10" t="n"/>
      <c r="BG130" s="10" t="n"/>
      <c r="BH130" s="10" t="n"/>
      <c r="BI130" s="10" t="n"/>
      <c r="BJ130" s="10" t="n"/>
      <c r="BK130" s="10" t="n"/>
      <c r="BL130" s="10" t="n"/>
      <c r="BM130" s="10" t="n"/>
    </row>
    <row r="131" ht="15.75" customHeight="1" s="218">
      <c r="A131" s="10" t="n"/>
      <c r="B131" s="10" t="n"/>
      <c r="C131" s="10" t="n"/>
      <c r="D131" s="10" t="n"/>
      <c r="E131" s="10" t="n"/>
      <c r="F131" s="10" t="n"/>
      <c r="G131" s="11" t="n"/>
      <c r="H131" s="10" t="n"/>
      <c r="I131" s="10" t="n"/>
      <c r="J131" s="10" t="n"/>
      <c r="K131" s="10" t="n"/>
      <c r="L131" s="10" t="n"/>
      <c r="M131" s="13" t="n"/>
      <c r="N131" s="13" t="n"/>
      <c r="O131" s="13" t="n"/>
      <c r="P131" s="13" t="n"/>
      <c r="Q131" s="10" t="n"/>
      <c r="R131" s="10" t="n"/>
      <c r="S131" s="10" t="n"/>
      <c r="T131" s="10" t="n"/>
      <c r="U131" s="10" t="n"/>
      <c r="V131" s="10" t="n"/>
      <c r="W131" s="10" t="n"/>
      <c r="X131" s="10" t="n"/>
      <c r="Y131" s="11" t="n"/>
      <c r="Z131" s="11" t="n"/>
      <c r="AA131" s="11" t="n"/>
      <c r="AB131" s="11" t="n"/>
      <c r="AC131" s="11" t="n"/>
      <c r="AD131" s="11" t="n"/>
      <c r="AE131" s="10" t="n"/>
      <c r="AF131" s="10" t="n"/>
      <c r="AG131" s="10" t="n"/>
      <c r="AH131" s="10" t="n"/>
      <c r="AI131" s="13" t="n"/>
      <c r="AJ131" s="13" t="n"/>
      <c r="AK131" s="13" t="n"/>
      <c r="AL131" s="13" t="n"/>
      <c r="AM131" s="13" t="n"/>
      <c r="AN131" s="13" t="n"/>
      <c r="AO131" s="13" t="n"/>
      <c r="AP131" s="14" t="n"/>
      <c r="AQ131" s="14" t="n"/>
      <c r="AR131" s="14" t="n"/>
      <c r="AS131" s="13" t="n"/>
      <c r="AT131" s="13" t="n"/>
      <c r="AU131" s="10" t="n"/>
      <c r="AV131" s="10" t="n"/>
      <c r="AW131" s="10" t="n"/>
      <c r="AX131" s="10" t="n"/>
      <c r="AY131" s="10" t="n"/>
      <c r="AZ131" s="10" t="n"/>
      <c r="BA131" s="10" t="n"/>
      <c r="BB131" s="10" t="n"/>
      <c r="BC131" s="10" t="n"/>
      <c r="BD131" s="11" t="n"/>
      <c r="BE131" s="10" t="n"/>
      <c r="BF131" s="10" t="n"/>
      <c r="BG131" s="10" t="n"/>
      <c r="BH131" s="10" t="n"/>
      <c r="BI131" s="10" t="n"/>
      <c r="BJ131" s="10" t="n"/>
      <c r="BK131" s="10" t="n"/>
      <c r="BL131" s="10" t="n"/>
      <c r="BM131" s="10" t="n"/>
    </row>
    <row r="132" ht="15.75" customHeight="1" s="218">
      <c r="A132" s="10" t="n"/>
      <c r="B132" s="10" t="n"/>
      <c r="C132" s="10" t="n"/>
      <c r="D132" s="10" t="n"/>
      <c r="E132" s="10" t="n"/>
      <c r="F132" s="10" t="n"/>
      <c r="G132" s="11" t="n"/>
      <c r="H132" s="10" t="n"/>
      <c r="I132" s="10" t="n"/>
      <c r="J132" s="10" t="n"/>
      <c r="K132" s="10" t="n"/>
      <c r="L132" s="10" t="n"/>
      <c r="M132" s="13" t="n"/>
      <c r="N132" s="13" t="n"/>
      <c r="O132" s="13" t="n"/>
      <c r="P132" s="13" t="n"/>
      <c r="Q132" s="10" t="n"/>
      <c r="R132" s="10" t="n"/>
      <c r="S132" s="10" t="n"/>
      <c r="T132" s="10" t="n"/>
      <c r="U132" s="10" t="n"/>
      <c r="V132" s="10" t="n"/>
      <c r="W132" s="10" t="n"/>
      <c r="X132" s="10" t="n"/>
      <c r="Y132" s="11" t="n"/>
      <c r="Z132" s="11" t="n"/>
      <c r="AA132" s="11" t="n"/>
      <c r="AB132" s="11" t="n"/>
      <c r="AC132" s="11" t="n"/>
      <c r="AD132" s="11" t="n"/>
      <c r="AE132" s="10" t="n"/>
      <c r="AF132" s="10" t="n"/>
      <c r="AG132" s="10" t="n"/>
      <c r="AH132" s="10" t="n"/>
      <c r="AI132" s="13" t="n"/>
      <c r="AJ132" s="13" t="n"/>
      <c r="AK132" s="13" t="n"/>
      <c r="AL132" s="13" t="n"/>
      <c r="AM132" s="13" t="n"/>
      <c r="AN132" s="13" t="n"/>
      <c r="AO132" s="13" t="n"/>
      <c r="AP132" s="14" t="n"/>
      <c r="AQ132" s="14" t="n"/>
      <c r="AR132" s="14" t="n"/>
      <c r="AS132" s="13" t="n"/>
      <c r="AT132" s="13" t="n"/>
      <c r="AU132" s="10" t="n"/>
      <c r="AV132" s="10" t="n"/>
      <c r="AW132" s="10" t="n"/>
      <c r="AX132" s="10" t="n"/>
      <c r="AY132" s="10" t="n"/>
      <c r="AZ132" s="10" t="n"/>
      <c r="BA132" s="10" t="n"/>
      <c r="BB132" s="10" t="n"/>
      <c r="BC132" s="10" t="n"/>
      <c r="BD132" s="11" t="n"/>
      <c r="BE132" s="10" t="n"/>
      <c r="BF132" s="10" t="n"/>
      <c r="BG132" s="10" t="n"/>
      <c r="BH132" s="10" t="n"/>
      <c r="BI132" s="10" t="n"/>
      <c r="BJ132" s="10" t="n"/>
      <c r="BK132" s="10" t="n"/>
      <c r="BL132" s="10" t="n"/>
      <c r="BM132" s="10" t="n"/>
    </row>
    <row r="133" ht="15.75" customHeight="1" s="218">
      <c r="A133" s="10" t="n"/>
      <c r="B133" s="10" t="n"/>
      <c r="C133" s="10" t="n"/>
      <c r="D133" s="10" t="n"/>
      <c r="E133" s="10" t="n"/>
      <c r="F133" s="10" t="n"/>
      <c r="G133" s="11" t="n"/>
      <c r="H133" s="10" t="n"/>
      <c r="I133" s="10" t="n"/>
      <c r="J133" s="10" t="n"/>
      <c r="K133" s="10" t="n"/>
      <c r="L133" s="10" t="n"/>
      <c r="M133" s="13" t="n"/>
      <c r="N133" s="13" t="n"/>
      <c r="O133" s="13" t="n"/>
      <c r="P133" s="13" t="n"/>
      <c r="Q133" s="10" t="n"/>
      <c r="R133" s="10" t="n"/>
      <c r="S133" s="10" t="n"/>
      <c r="T133" s="10" t="n"/>
      <c r="U133" s="10" t="n"/>
      <c r="V133" s="10" t="n"/>
      <c r="W133" s="10" t="n"/>
      <c r="X133" s="10" t="n"/>
      <c r="Y133" s="11" t="n"/>
      <c r="Z133" s="11" t="n"/>
      <c r="AA133" s="11" t="n"/>
      <c r="AB133" s="11" t="n"/>
      <c r="AC133" s="11" t="n"/>
      <c r="AD133" s="11" t="n"/>
      <c r="AE133" s="10" t="n"/>
      <c r="AF133" s="10" t="n"/>
      <c r="AG133" s="10" t="n"/>
      <c r="AH133" s="10" t="n"/>
      <c r="AI133" s="13" t="n"/>
      <c r="AJ133" s="13" t="n"/>
      <c r="AK133" s="13" t="n"/>
      <c r="AL133" s="13" t="n"/>
      <c r="AM133" s="13" t="n"/>
      <c r="AN133" s="13" t="n"/>
      <c r="AO133" s="13" t="n"/>
      <c r="AP133" s="14" t="n"/>
      <c r="AQ133" s="14" t="n"/>
      <c r="AR133" s="14" t="n"/>
      <c r="AS133" s="13" t="n"/>
      <c r="AT133" s="13" t="n"/>
      <c r="AU133" s="10" t="n"/>
      <c r="AV133" s="10" t="n"/>
      <c r="AW133" s="10" t="n"/>
      <c r="AX133" s="10" t="n"/>
      <c r="AY133" s="10" t="n"/>
      <c r="AZ133" s="10" t="n"/>
      <c r="BA133" s="10" t="n"/>
      <c r="BB133" s="10" t="n"/>
      <c r="BC133" s="10" t="n"/>
      <c r="BD133" s="11" t="n"/>
      <c r="BE133" s="10" t="n"/>
      <c r="BF133" s="10" t="n"/>
      <c r="BG133" s="10" t="n"/>
      <c r="BH133" s="10" t="n"/>
      <c r="BI133" s="10" t="n"/>
      <c r="BJ133" s="10" t="n"/>
      <c r="BK133" s="10" t="n"/>
      <c r="BL133" s="10" t="n"/>
      <c r="BM133" s="10" t="n"/>
    </row>
    <row r="134" ht="15.75" customHeight="1" s="218">
      <c r="A134" s="10" t="n"/>
      <c r="B134" s="10" t="n"/>
      <c r="C134" s="10" t="n"/>
      <c r="D134" s="10" t="n"/>
      <c r="E134" s="10" t="n"/>
      <c r="F134" s="10" t="n"/>
      <c r="G134" s="11" t="n"/>
      <c r="H134" s="10" t="n"/>
      <c r="I134" s="10" t="n"/>
      <c r="J134" s="10" t="n"/>
      <c r="K134" s="10" t="n"/>
      <c r="L134" s="10" t="n"/>
      <c r="M134" s="13" t="n"/>
      <c r="N134" s="13" t="n"/>
      <c r="O134" s="13" t="n"/>
      <c r="P134" s="13" t="n"/>
      <c r="Q134" s="10" t="n"/>
      <c r="R134" s="10" t="n"/>
      <c r="S134" s="10" t="n"/>
      <c r="T134" s="10" t="n"/>
      <c r="U134" s="10" t="n"/>
      <c r="V134" s="10" t="n"/>
      <c r="W134" s="10" t="n"/>
      <c r="X134" s="10" t="n"/>
      <c r="Y134" s="11" t="n"/>
      <c r="Z134" s="11" t="n"/>
      <c r="AA134" s="11" t="n"/>
      <c r="AB134" s="11" t="n"/>
      <c r="AC134" s="11" t="n"/>
      <c r="AD134" s="11" t="n"/>
      <c r="AE134" s="10" t="n"/>
      <c r="AF134" s="10" t="n"/>
      <c r="AG134" s="10" t="n"/>
      <c r="AH134" s="10" t="n"/>
      <c r="AI134" s="13" t="n"/>
      <c r="AJ134" s="13" t="n"/>
      <c r="AK134" s="13" t="n"/>
      <c r="AL134" s="13" t="n"/>
      <c r="AM134" s="13" t="n"/>
      <c r="AN134" s="13" t="n"/>
      <c r="AO134" s="13" t="n"/>
      <c r="AP134" s="14" t="n"/>
      <c r="AQ134" s="14" t="n"/>
      <c r="AR134" s="14" t="n"/>
      <c r="AS134" s="13" t="n"/>
      <c r="AT134" s="13" t="n"/>
      <c r="AU134" s="10" t="n"/>
      <c r="AV134" s="10" t="n"/>
      <c r="AW134" s="10" t="n"/>
      <c r="AX134" s="10" t="n"/>
      <c r="AY134" s="10" t="n"/>
      <c r="AZ134" s="10" t="n"/>
      <c r="BA134" s="10" t="n"/>
      <c r="BB134" s="10" t="n"/>
      <c r="BC134" s="10" t="n"/>
      <c r="BD134" s="11" t="n"/>
      <c r="BE134" s="10" t="n"/>
      <c r="BF134" s="10" t="n"/>
      <c r="BG134" s="10" t="n"/>
      <c r="BH134" s="10" t="n"/>
      <c r="BI134" s="10" t="n"/>
      <c r="BJ134" s="10" t="n"/>
      <c r="BK134" s="10" t="n"/>
      <c r="BL134" s="10" t="n"/>
      <c r="BM134" s="10" t="n"/>
    </row>
    <row r="135" ht="15.75" customHeight="1" s="218">
      <c r="A135" s="10" t="n"/>
      <c r="B135" s="10" t="n"/>
      <c r="C135" s="10" t="n"/>
      <c r="D135" s="10" t="n"/>
      <c r="E135" s="10" t="n"/>
      <c r="F135" s="10" t="n"/>
      <c r="G135" s="11" t="n"/>
      <c r="H135" s="10" t="n"/>
      <c r="I135" s="10" t="n"/>
      <c r="J135" s="10" t="n"/>
      <c r="K135" s="10" t="n"/>
      <c r="L135" s="10" t="n"/>
      <c r="M135" s="13" t="n"/>
      <c r="N135" s="13" t="n"/>
      <c r="O135" s="13" t="n"/>
      <c r="P135" s="13" t="n"/>
      <c r="Q135" s="10" t="n"/>
      <c r="R135" s="10" t="n"/>
      <c r="S135" s="10" t="n"/>
      <c r="T135" s="10" t="n"/>
      <c r="U135" s="10" t="n"/>
      <c r="V135" s="10" t="n"/>
      <c r="W135" s="10" t="n"/>
      <c r="X135" s="10" t="n"/>
      <c r="Y135" s="11" t="n"/>
      <c r="Z135" s="11" t="n"/>
      <c r="AA135" s="11" t="n"/>
      <c r="AB135" s="11" t="n"/>
      <c r="AC135" s="11" t="n"/>
      <c r="AD135" s="11" t="n"/>
      <c r="AE135" s="10" t="n"/>
      <c r="AF135" s="10" t="n"/>
      <c r="AG135" s="10" t="n"/>
      <c r="AH135" s="10" t="n"/>
      <c r="AI135" s="13" t="n"/>
      <c r="AJ135" s="13" t="n"/>
      <c r="AK135" s="13" t="n"/>
      <c r="AL135" s="13" t="n"/>
      <c r="AM135" s="13" t="n"/>
      <c r="AN135" s="13" t="n"/>
      <c r="AO135" s="13" t="n"/>
      <c r="AP135" s="14" t="n"/>
      <c r="AQ135" s="14" t="n"/>
      <c r="AR135" s="14" t="n"/>
      <c r="AS135" s="13" t="n"/>
      <c r="AT135" s="13" t="n"/>
      <c r="AU135" s="10" t="n"/>
      <c r="AV135" s="10" t="n"/>
      <c r="AW135" s="10" t="n"/>
      <c r="AX135" s="10" t="n"/>
      <c r="AY135" s="10" t="n"/>
      <c r="AZ135" s="10" t="n"/>
      <c r="BA135" s="10" t="n"/>
      <c r="BB135" s="10" t="n"/>
      <c r="BC135" s="10" t="n"/>
      <c r="BD135" s="11" t="n"/>
      <c r="BE135" s="10" t="n"/>
      <c r="BF135" s="10" t="n"/>
      <c r="BG135" s="10" t="n"/>
      <c r="BH135" s="10" t="n"/>
      <c r="BI135" s="10" t="n"/>
      <c r="BJ135" s="10" t="n"/>
      <c r="BK135" s="10" t="n"/>
      <c r="BL135" s="10" t="n"/>
      <c r="BM135" s="10" t="n"/>
    </row>
    <row r="136" ht="15.75" customHeight="1" s="218">
      <c r="A136" s="10" t="n"/>
      <c r="B136" s="10" t="n"/>
      <c r="C136" s="10" t="n"/>
      <c r="D136" s="10" t="n"/>
      <c r="E136" s="10" t="n"/>
      <c r="F136" s="10" t="n"/>
      <c r="G136" s="11" t="n"/>
      <c r="H136" s="10" t="n"/>
      <c r="I136" s="10" t="n"/>
      <c r="J136" s="10" t="n"/>
      <c r="K136" s="10" t="n"/>
      <c r="L136" s="10" t="n"/>
      <c r="M136" s="13" t="n"/>
      <c r="N136" s="13" t="n"/>
      <c r="O136" s="13" t="n"/>
      <c r="P136" s="13" t="n"/>
      <c r="Q136" s="10" t="n"/>
      <c r="R136" s="10" t="n"/>
      <c r="S136" s="10" t="n"/>
      <c r="T136" s="10" t="n"/>
      <c r="U136" s="10" t="n"/>
      <c r="V136" s="10" t="n"/>
      <c r="W136" s="10" t="n"/>
      <c r="X136" s="10" t="n"/>
      <c r="Y136" s="11" t="n"/>
      <c r="Z136" s="11" t="n"/>
      <c r="AA136" s="11" t="n"/>
      <c r="AB136" s="11" t="n"/>
      <c r="AC136" s="11" t="n"/>
      <c r="AD136" s="11" t="n"/>
      <c r="AE136" s="10" t="n"/>
      <c r="AF136" s="10" t="n"/>
      <c r="AG136" s="10" t="n"/>
      <c r="AH136" s="10" t="n"/>
      <c r="AI136" s="13" t="n"/>
      <c r="AJ136" s="13" t="n"/>
      <c r="AK136" s="13" t="n"/>
      <c r="AL136" s="13" t="n"/>
      <c r="AM136" s="13" t="n"/>
      <c r="AN136" s="13" t="n"/>
      <c r="AO136" s="13" t="n"/>
      <c r="AP136" s="14" t="n"/>
      <c r="AQ136" s="14" t="n"/>
      <c r="AR136" s="14" t="n"/>
      <c r="AS136" s="13" t="n"/>
      <c r="AT136" s="13" t="n"/>
      <c r="AU136" s="10" t="n"/>
      <c r="AV136" s="10" t="n"/>
      <c r="AW136" s="10" t="n"/>
      <c r="AX136" s="10" t="n"/>
      <c r="AY136" s="10" t="n"/>
      <c r="AZ136" s="10" t="n"/>
      <c r="BA136" s="10" t="n"/>
      <c r="BB136" s="10" t="n"/>
      <c r="BC136" s="10" t="n"/>
      <c r="BD136" s="11" t="n"/>
      <c r="BE136" s="10" t="n"/>
      <c r="BF136" s="10" t="n"/>
      <c r="BG136" s="10" t="n"/>
      <c r="BH136" s="10" t="n"/>
      <c r="BI136" s="10" t="n"/>
      <c r="BJ136" s="10" t="n"/>
      <c r="BK136" s="10" t="n"/>
      <c r="BL136" s="10" t="n"/>
      <c r="BM136" s="10" t="n"/>
    </row>
    <row r="137" ht="15.75" customHeight="1" s="218">
      <c r="A137" s="10" t="n"/>
      <c r="B137" s="10" t="n"/>
      <c r="C137" s="10" t="n"/>
      <c r="D137" s="10" t="n"/>
      <c r="E137" s="10" t="n"/>
      <c r="F137" s="10" t="n"/>
      <c r="G137" s="11" t="n"/>
      <c r="H137" s="10" t="n"/>
      <c r="I137" s="10" t="n"/>
      <c r="J137" s="10" t="n"/>
      <c r="K137" s="10" t="n"/>
      <c r="L137" s="10" t="n"/>
      <c r="M137" s="13" t="n"/>
      <c r="N137" s="13" t="n"/>
      <c r="O137" s="13" t="n"/>
      <c r="P137" s="13" t="n"/>
      <c r="Q137" s="10" t="n"/>
      <c r="R137" s="10" t="n"/>
      <c r="S137" s="10" t="n"/>
      <c r="T137" s="10" t="n"/>
      <c r="U137" s="10" t="n"/>
      <c r="V137" s="10" t="n"/>
      <c r="W137" s="10" t="n"/>
      <c r="X137" s="10" t="n"/>
      <c r="Y137" s="11" t="n"/>
      <c r="Z137" s="11" t="n"/>
      <c r="AA137" s="11" t="n"/>
      <c r="AB137" s="11" t="n"/>
      <c r="AC137" s="11" t="n"/>
      <c r="AD137" s="11" t="n"/>
      <c r="AE137" s="10" t="n"/>
      <c r="AF137" s="10" t="n"/>
      <c r="AG137" s="10" t="n"/>
      <c r="AH137" s="10" t="n"/>
      <c r="AI137" s="13" t="n"/>
      <c r="AJ137" s="13" t="n"/>
      <c r="AK137" s="13" t="n"/>
      <c r="AL137" s="13" t="n"/>
      <c r="AM137" s="13" t="n"/>
      <c r="AN137" s="13" t="n"/>
      <c r="AO137" s="13" t="n"/>
      <c r="AP137" s="14" t="n"/>
      <c r="AQ137" s="14" t="n"/>
      <c r="AR137" s="14" t="n"/>
      <c r="AS137" s="13" t="n"/>
      <c r="AT137" s="13" t="n"/>
      <c r="AU137" s="10" t="n"/>
      <c r="AV137" s="10" t="n"/>
      <c r="AW137" s="10" t="n"/>
      <c r="AX137" s="10" t="n"/>
      <c r="AY137" s="10" t="n"/>
      <c r="AZ137" s="10" t="n"/>
      <c r="BA137" s="10" t="n"/>
      <c r="BB137" s="10" t="n"/>
      <c r="BC137" s="10" t="n"/>
      <c r="BD137" s="11" t="n"/>
      <c r="BE137" s="10" t="n"/>
      <c r="BF137" s="10" t="n"/>
      <c r="BG137" s="10" t="n"/>
      <c r="BH137" s="10" t="n"/>
      <c r="BI137" s="10" t="n"/>
      <c r="BJ137" s="10" t="n"/>
      <c r="BK137" s="10" t="n"/>
      <c r="BL137" s="10" t="n"/>
      <c r="BM137" s="10" t="n"/>
    </row>
    <row r="138" ht="15.75" customHeight="1" s="218">
      <c r="A138" s="10" t="n"/>
      <c r="B138" s="10" t="n"/>
      <c r="C138" s="10" t="n"/>
      <c r="D138" s="10" t="n"/>
      <c r="E138" s="10" t="n"/>
      <c r="F138" s="10" t="n"/>
      <c r="G138" s="11" t="n"/>
      <c r="H138" s="10" t="n"/>
      <c r="I138" s="10" t="n"/>
      <c r="J138" s="10" t="n"/>
      <c r="K138" s="10" t="n"/>
      <c r="L138" s="10" t="n"/>
      <c r="M138" s="13" t="n"/>
      <c r="N138" s="13" t="n"/>
      <c r="O138" s="13" t="n"/>
      <c r="P138" s="13" t="n"/>
      <c r="Q138" s="10" t="n"/>
      <c r="R138" s="10" t="n"/>
      <c r="S138" s="10" t="n"/>
      <c r="T138" s="10" t="n"/>
      <c r="U138" s="10" t="n"/>
      <c r="V138" s="10" t="n"/>
      <c r="W138" s="10" t="n"/>
      <c r="X138" s="10" t="n"/>
      <c r="Y138" s="11" t="n"/>
      <c r="Z138" s="11" t="n"/>
      <c r="AA138" s="11" t="n"/>
      <c r="AB138" s="11" t="n"/>
      <c r="AC138" s="11" t="n"/>
      <c r="AD138" s="11" t="n"/>
      <c r="AE138" s="10" t="n"/>
      <c r="AF138" s="10" t="n"/>
      <c r="AG138" s="10" t="n"/>
      <c r="AH138" s="10" t="n"/>
      <c r="AI138" s="13" t="n"/>
      <c r="AJ138" s="13" t="n"/>
      <c r="AK138" s="13" t="n"/>
      <c r="AL138" s="13" t="n"/>
      <c r="AM138" s="13" t="n"/>
      <c r="AN138" s="13" t="n"/>
      <c r="AO138" s="13" t="n"/>
      <c r="AP138" s="14" t="n"/>
      <c r="AQ138" s="14" t="n"/>
      <c r="AR138" s="14" t="n"/>
      <c r="AS138" s="13" t="n"/>
      <c r="AT138" s="13" t="n"/>
      <c r="AU138" s="10" t="n"/>
      <c r="AV138" s="10" t="n"/>
      <c r="AW138" s="10" t="n"/>
      <c r="AX138" s="10" t="n"/>
      <c r="AY138" s="10" t="n"/>
      <c r="AZ138" s="10" t="n"/>
      <c r="BA138" s="10" t="n"/>
      <c r="BB138" s="10" t="n"/>
      <c r="BC138" s="10" t="n"/>
      <c r="BD138" s="11" t="n"/>
      <c r="BE138" s="10" t="n"/>
      <c r="BF138" s="10" t="n"/>
      <c r="BG138" s="10" t="n"/>
      <c r="BH138" s="10" t="n"/>
      <c r="BI138" s="10" t="n"/>
      <c r="BJ138" s="10" t="n"/>
      <c r="BK138" s="10" t="n"/>
      <c r="BL138" s="10" t="n"/>
      <c r="BM138" s="10" t="n"/>
    </row>
    <row r="139" ht="15.75" customHeight="1" s="218">
      <c r="A139" s="10" t="n"/>
      <c r="B139" s="10" t="n"/>
      <c r="C139" s="10" t="n"/>
      <c r="D139" s="10" t="n"/>
      <c r="E139" s="10" t="n"/>
      <c r="F139" s="10" t="n"/>
      <c r="G139" s="11" t="n"/>
      <c r="H139" s="10" t="n"/>
      <c r="I139" s="10" t="n"/>
      <c r="J139" s="10" t="n"/>
      <c r="K139" s="10" t="n"/>
      <c r="L139" s="10" t="n"/>
      <c r="M139" s="13" t="n"/>
      <c r="N139" s="13" t="n"/>
      <c r="O139" s="13" t="n"/>
      <c r="P139" s="13" t="n"/>
      <c r="Q139" s="10" t="n"/>
      <c r="R139" s="10" t="n"/>
      <c r="S139" s="10" t="n"/>
      <c r="T139" s="10" t="n"/>
      <c r="U139" s="10" t="n"/>
      <c r="V139" s="10" t="n"/>
      <c r="W139" s="10" t="n"/>
      <c r="X139" s="10" t="n"/>
      <c r="Y139" s="11" t="n"/>
      <c r="Z139" s="11" t="n"/>
      <c r="AA139" s="11" t="n"/>
      <c r="AB139" s="11" t="n"/>
      <c r="AC139" s="11" t="n"/>
      <c r="AD139" s="11" t="n"/>
      <c r="AE139" s="10" t="n"/>
      <c r="AF139" s="10" t="n"/>
      <c r="AG139" s="10" t="n"/>
      <c r="AH139" s="10" t="n"/>
      <c r="AI139" s="13" t="n"/>
      <c r="AJ139" s="13" t="n"/>
      <c r="AK139" s="13" t="n"/>
      <c r="AL139" s="13" t="n"/>
      <c r="AM139" s="13" t="n"/>
      <c r="AN139" s="13" t="n"/>
      <c r="AO139" s="13" t="n"/>
      <c r="AP139" s="14" t="n"/>
      <c r="AQ139" s="14" t="n"/>
      <c r="AR139" s="14" t="n"/>
      <c r="AS139" s="13" t="n"/>
      <c r="AT139" s="13" t="n"/>
      <c r="AU139" s="10" t="n"/>
      <c r="AV139" s="10" t="n"/>
      <c r="AW139" s="10" t="n"/>
      <c r="AX139" s="10" t="n"/>
      <c r="AY139" s="10" t="n"/>
      <c r="AZ139" s="10" t="n"/>
      <c r="BA139" s="10" t="n"/>
      <c r="BB139" s="10" t="n"/>
      <c r="BC139" s="10" t="n"/>
      <c r="BD139" s="11" t="n"/>
      <c r="BE139" s="10" t="n"/>
      <c r="BF139" s="10" t="n"/>
      <c r="BG139" s="10" t="n"/>
      <c r="BH139" s="10" t="n"/>
      <c r="BI139" s="10" t="n"/>
      <c r="BJ139" s="10" t="n"/>
      <c r="BK139" s="10" t="n"/>
      <c r="BL139" s="10" t="n"/>
      <c r="BM139" s="10" t="n"/>
    </row>
    <row r="140" ht="15.75" customHeight="1" s="218">
      <c r="A140" s="10" t="n"/>
      <c r="B140" s="10" t="n"/>
      <c r="C140" s="10" t="n"/>
      <c r="D140" s="10" t="n"/>
      <c r="E140" s="10" t="n"/>
      <c r="F140" s="10" t="n"/>
      <c r="G140" s="11" t="n"/>
      <c r="H140" s="10" t="n"/>
      <c r="I140" s="10" t="n"/>
      <c r="J140" s="10" t="n"/>
      <c r="K140" s="10" t="n"/>
      <c r="L140" s="10" t="n"/>
      <c r="M140" s="13" t="n"/>
      <c r="N140" s="13" t="n"/>
      <c r="O140" s="13" t="n"/>
      <c r="P140" s="13" t="n"/>
      <c r="Q140" s="10" t="n"/>
      <c r="R140" s="10" t="n"/>
      <c r="S140" s="10" t="n"/>
      <c r="T140" s="10" t="n"/>
      <c r="U140" s="10" t="n"/>
      <c r="V140" s="10" t="n"/>
      <c r="W140" s="10" t="n"/>
      <c r="X140" s="10" t="n"/>
      <c r="Y140" s="11" t="n"/>
      <c r="Z140" s="11" t="n"/>
      <c r="AA140" s="11" t="n"/>
      <c r="AB140" s="11" t="n"/>
      <c r="AC140" s="11" t="n"/>
      <c r="AD140" s="11" t="n"/>
      <c r="AE140" s="10" t="n"/>
      <c r="AF140" s="10" t="n"/>
      <c r="AG140" s="10" t="n"/>
      <c r="AH140" s="10" t="n"/>
      <c r="AI140" s="13" t="n"/>
      <c r="AJ140" s="13" t="n"/>
      <c r="AK140" s="13" t="n"/>
      <c r="AL140" s="13" t="n"/>
      <c r="AM140" s="13" t="n"/>
      <c r="AN140" s="13" t="n"/>
      <c r="AO140" s="13" t="n"/>
      <c r="AP140" s="14" t="n"/>
      <c r="AQ140" s="14" t="n"/>
      <c r="AR140" s="14" t="n"/>
      <c r="AS140" s="13" t="n"/>
      <c r="AT140" s="13" t="n"/>
      <c r="AU140" s="10" t="n"/>
      <c r="AV140" s="10" t="n"/>
      <c r="AW140" s="10" t="n"/>
      <c r="AX140" s="10" t="n"/>
      <c r="AY140" s="10" t="n"/>
      <c r="AZ140" s="10" t="n"/>
      <c r="BA140" s="10" t="n"/>
      <c r="BB140" s="10" t="n"/>
      <c r="BC140" s="10" t="n"/>
      <c r="BD140" s="11" t="n"/>
      <c r="BE140" s="10" t="n"/>
      <c r="BF140" s="10" t="n"/>
      <c r="BG140" s="10" t="n"/>
      <c r="BH140" s="10" t="n"/>
      <c r="BI140" s="10" t="n"/>
      <c r="BJ140" s="10" t="n"/>
      <c r="BK140" s="10" t="n"/>
      <c r="BL140" s="10" t="n"/>
      <c r="BM140" s="10" t="n"/>
    </row>
    <row r="141" ht="15.75" customHeight="1" s="218">
      <c r="A141" s="10" t="n"/>
      <c r="B141" s="10" t="n"/>
      <c r="C141" s="10" t="n"/>
      <c r="D141" s="10" t="n"/>
      <c r="E141" s="10" t="n"/>
      <c r="F141" s="10" t="n"/>
      <c r="G141" s="11" t="n"/>
      <c r="H141" s="10" t="n"/>
      <c r="I141" s="10" t="n"/>
      <c r="J141" s="10" t="n"/>
      <c r="K141" s="10" t="n"/>
      <c r="L141" s="10" t="n"/>
      <c r="M141" s="13" t="n"/>
      <c r="N141" s="13" t="n"/>
      <c r="O141" s="13" t="n"/>
      <c r="P141" s="13" t="n"/>
      <c r="Q141" s="10" t="n"/>
      <c r="R141" s="10" t="n"/>
      <c r="S141" s="10" t="n"/>
      <c r="T141" s="10" t="n"/>
      <c r="U141" s="10" t="n"/>
      <c r="V141" s="10" t="n"/>
      <c r="W141" s="10" t="n"/>
      <c r="X141" s="10" t="n"/>
      <c r="Y141" s="11" t="n"/>
      <c r="Z141" s="11" t="n"/>
      <c r="AA141" s="11" t="n"/>
      <c r="AB141" s="11" t="n"/>
      <c r="AC141" s="11" t="n"/>
      <c r="AD141" s="11" t="n"/>
      <c r="AE141" s="10" t="n"/>
      <c r="AF141" s="10" t="n"/>
      <c r="AG141" s="10" t="n"/>
      <c r="AH141" s="10" t="n"/>
      <c r="AI141" s="13" t="n"/>
      <c r="AJ141" s="13" t="n"/>
      <c r="AK141" s="13" t="n"/>
      <c r="AL141" s="13" t="n"/>
      <c r="AM141" s="13" t="n"/>
      <c r="AN141" s="13" t="n"/>
      <c r="AO141" s="13" t="n"/>
      <c r="AP141" s="14" t="n"/>
      <c r="AQ141" s="14" t="n"/>
      <c r="AR141" s="14" t="n"/>
      <c r="AS141" s="13" t="n"/>
      <c r="AT141" s="13" t="n"/>
      <c r="AU141" s="10" t="n"/>
      <c r="AV141" s="10" t="n"/>
      <c r="AW141" s="10" t="n"/>
      <c r="AX141" s="10" t="n"/>
      <c r="AY141" s="10" t="n"/>
      <c r="AZ141" s="10" t="n"/>
      <c r="BA141" s="10" t="n"/>
      <c r="BB141" s="10" t="n"/>
      <c r="BC141" s="10" t="n"/>
      <c r="BD141" s="11" t="n"/>
      <c r="BE141" s="10" t="n"/>
      <c r="BF141" s="10" t="n"/>
      <c r="BG141" s="10" t="n"/>
      <c r="BH141" s="10" t="n"/>
      <c r="BI141" s="10" t="n"/>
      <c r="BJ141" s="10" t="n"/>
      <c r="BK141" s="10" t="n"/>
      <c r="BL141" s="10" t="n"/>
      <c r="BM141" s="10" t="n"/>
    </row>
    <row r="142" ht="15.75" customHeight="1" s="218">
      <c r="A142" s="10" t="n"/>
      <c r="B142" s="10" t="n"/>
      <c r="C142" s="10" t="n"/>
      <c r="D142" s="10" t="n"/>
      <c r="E142" s="10" t="n"/>
      <c r="F142" s="10" t="n"/>
      <c r="G142" s="11" t="n"/>
      <c r="H142" s="10" t="n"/>
      <c r="I142" s="10" t="n"/>
      <c r="J142" s="10" t="n"/>
      <c r="K142" s="10" t="n"/>
      <c r="L142" s="10" t="n"/>
      <c r="M142" s="13" t="n"/>
      <c r="N142" s="13" t="n"/>
      <c r="O142" s="13" t="n"/>
      <c r="P142" s="13" t="n"/>
      <c r="Q142" s="10" t="n"/>
      <c r="R142" s="10" t="n"/>
      <c r="S142" s="10" t="n"/>
      <c r="T142" s="10" t="n"/>
      <c r="U142" s="10" t="n"/>
      <c r="V142" s="10" t="n"/>
      <c r="W142" s="10" t="n"/>
      <c r="X142" s="10" t="n"/>
      <c r="Y142" s="11" t="n"/>
      <c r="Z142" s="11" t="n"/>
      <c r="AA142" s="11" t="n"/>
      <c r="AB142" s="11" t="n"/>
      <c r="AC142" s="11" t="n"/>
      <c r="AD142" s="11" t="n"/>
      <c r="AE142" s="10" t="n"/>
      <c r="AF142" s="10" t="n"/>
      <c r="AG142" s="10" t="n"/>
      <c r="AH142" s="10" t="n"/>
      <c r="AI142" s="13" t="n"/>
      <c r="AJ142" s="13" t="n"/>
      <c r="AK142" s="13" t="n"/>
      <c r="AL142" s="13" t="n"/>
      <c r="AM142" s="13" t="n"/>
      <c r="AN142" s="13" t="n"/>
      <c r="AO142" s="13" t="n"/>
      <c r="AP142" s="14" t="n"/>
      <c r="AQ142" s="14" t="n"/>
      <c r="AR142" s="14" t="n"/>
      <c r="AS142" s="13" t="n"/>
      <c r="AT142" s="13" t="n"/>
      <c r="AU142" s="10" t="n"/>
      <c r="AV142" s="10" t="n"/>
      <c r="AW142" s="10" t="n"/>
      <c r="AX142" s="10" t="n"/>
      <c r="AY142" s="10" t="n"/>
      <c r="AZ142" s="10" t="n"/>
      <c r="BA142" s="10" t="n"/>
      <c r="BB142" s="10" t="n"/>
      <c r="BC142" s="10" t="n"/>
      <c r="BD142" s="11" t="n"/>
      <c r="BE142" s="10" t="n"/>
      <c r="BF142" s="10" t="n"/>
      <c r="BG142" s="10" t="n"/>
      <c r="BH142" s="10" t="n"/>
      <c r="BI142" s="10" t="n"/>
      <c r="BJ142" s="10" t="n"/>
      <c r="BK142" s="10" t="n"/>
      <c r="BL142" s="10" t="n"/>
      <c r="BM142" s="10" t="n"/>
    </row>
    <row r="143" ht="15.75" customHeight="1" s="218">
      <c r="A143" s="10" t="n"/>
      <c r="B143" s="10" t="n"/>
      <c r="C143" s="10" t="n"/>
      <c r="D143" s="10" t="n"/>
      <c r="E143" s="10" t="n"/>
      <c r="F143" s="10" t="n"/>
      <c r="G143" s="11" t="n"/>
      <c r="H143" s="10" t="n"/>
      <c r="I143" s="10" t="n"/>
      <c r="J143" s="10" t="n"/>
      <c r="K143" s="10" t="n"/>
      <c r="L143" s="10" t="n"/>
      <c r="M143" s="13" t="n"/>
      <c r="N143" s="13" t="n"/>
      <c r="O143" s="13" t="n"/>
      <c r="P143" s="13" t="n"/>
      <c r="Q143" s="10" t="n"/>
      <c r="R143" s="10" t="n"/>
      <c r="S143" s="10" t="n"/>
      <c r="T143" s="10" t="n"/>
      <c r="U143" s="10" t="n"/>
      <c r="V143" s="10" t="n"/>
      <c r="W143" s="10" t="n"/>
      <c r="X143" s="10" t="n"/>
      <c r="Y143" s="11" t="n"/>
      <c r="Z143" s="11" t="n"/>
      <c r="AA143" s="11" t="n"/>
      <c r="AB143" s="11" t="n"/>
      <c r="AC143" s="11" t="n"/>
      <c r="AD143" s="11" t="n"/>
      <c r="AE143" s="10" t="n"/>
      <c r="AF143" s="10" t="n"/>
      <c r="AG143" s="10" t="n"/>
      <c r="AH143" s="10" t="n"/>
      <c r="AI143" s="13" t="n"/>
      <c r="AJ143" s="13" t="n"/>
      <c r="AK143" s="13" t="n"/>
      <c r="AL143" s="13" t="n"/>
      <c r="AM143" s="13" t="n"/>
      <c r="AN143" s="13" t="n"/>
      <c r="AO143" s="13" t="n"/>
      <c r="AP143" s="14" t="n"/>
      <c r="AQ143" s="14" t="n"/>
      <c r="AR143" s="14" t="n"/>
      <c r="AS143" s="13" t="n"/>
      <c r="AT143" s="13" t="n"/>
      <c r="AU143" s="10" t="n"/>
      <c r="AV143" s="10" t="n"/>
      <c r="AW143" s="10" t="n"/>
      <c r="AX143" s="10" t="n"/>
      <c r="AY143" s="10" t="n"/>
      <c r="AZ143" s="10" t="n"/>
      <c r="BA143" s="10" t="n"/>
      <c r="BB143" s="10" t="n"/>
      <c r="BC143" s="10" t="n"/>
      <c r="BD143" s="11" t="n"/>
      <c r="BE143" s="10" t="n"/>
      <c r="BF143" s="10" t="n"/>
      <c r="BG143" s="10" t="n"/>
      <c r="BH143" s="10" t="n"/>
      <c r="BI143" s="10" t="n"/>
      <c r="BJ143" s="10" t="n"/>
      <c r="BK143" s="10" t="n"/>
      <c r="BL143" s="10" t="n"/>
      <c r="BM143" s="10" t="n"/>
    </row>
    <row r="144" ht="15.75" customHeight="1" s="218">
      <c r="A144" s="10" t="n"/>
      <c r="B144" s="10" t="n"/>
      <c r="C144" s="10" t="n"/>
      <c r="D144" s="10" t="n"/>
      <c r="E144" s="10" t="n"/>
      <c r="F144" s="10" t="n"/>
      <c r="G144" s="11" t="n"/>
      <c r="H144" s="10" t="n"/>
      <c r="I144" s="10" t="n"/>
      <c r="J144" s="10" t="n"/>
      <c r="K144" s="10" t="n"/>
      <c r="L144" s="10" t="n"/>
      <c r="M144" s="13" t="n"/>
      <c r="N144" s="13" t="n"/>
      <c r="O144" s="13" t="n"/>
      <c r="P144" s="13" t="n"/>
      <c r="Q144" s="10" t="n"/>
      <c r="R144" s="10" t="n"/>
      <c r="S144" s="10" t="n"/>
      <c r="T144" s="10" t="n"/>
      <c r="U144" s="10" t="n"/>
      <c r="V144" s="10" t="n"/>
      <c r="W144" s="10" t="n"/>
      <c r="X144" s="10" t="n"/>
      <c r="Y144" s="11" t="n"/>
      <c r="Z144" s="11" t="n"/>
      <c r="AA144" s="11" t="n"/>
      <c r="AB144" s="11" t="n"/>
      <c r="AC144" s="11" t="n"/>
      <c r="AD144" s="11" t="n"/>
      <c r="AE144" s="10" t="n"/>
      <c r="AF144" s="10" t="n"/>
      <c r="AG144" s="10" t="n"/>
      <c r="AH144" s="10" t="n"/>
      <c r="AI144" s="13" t="n"/>
      <c r="AJ144" s="13" t="n"/>
      <c r="AK144" s="13" t="n"/>
      <c r="AL144" s="13" t="n"/>
      <c r="AM144" s="13" t="n"/>
      <c r="AN144" s="13" t="n"/>
      <c r="AO144" s="13" t="n"/>
      <c r="AP144" s="14" t="n"/>
      <c r="AQ144" s="14" t="n"/>
      <c r="AR144" s="14" t="n"/>
      <c r="AS144" s="13" t="n"/>
      <c r="AT144" s="13" t="n"/>
      <c r="AU144" s="10" t="n"/>
      <c r="AV144" s="10" t="n"/>
      <c r="AW144" s="10" t="n"/>
      <c r="AX144" s="10" t="n"/>
      <c r="AY144" s="10" t="n"/>
      <c r="AZ144" s="10" t="n"/>
      <c r="BA144" s="10" t="n"/>
      <c r="BB144" s="10" t="n"/>
      <c r="BC144" s="10" t="n"/>
      <c r="BD144" s="11" t="n"/>
      <c r="BE144" s="10" t="n"/>
      <c r="BF144" s="10" t="n"/>
      <c r="BG144" s="10" t="n"/>
      <c r="BH144" s="10" t="n"/>
      <c r="BI144" s="10" t="n"/>
      <c r="BJ144" s="10" t="n"/>
      <c r="BK144" s="10" t="n"/>
      <c r="BL144" s="10" t="n"/>
      <c r="BM144" s="10" t="n"/>
    </row>
    <row r="145" ht="15.75" customHeight="1" s="218">
      <c r="A145" s="10" t="n"/>
      <c r="B145" s="10" t="n"/>
      <c r="C145" s="10" t="n"/>
      <c r="D145" s="10" t="n"/>
      <c r="E145" s="10" t="n"/>
      <c r="F145" s="10" t="n"/>
      <c r="G145" s="11" t="n"/>
      <c r="H145" s="10" t="n"/>
      <c r="I145" s="10" t="n"/>
      <c r="J145" s="10" t="n"/>
      <c r="K145" s="10" t="n"/>
      <c r="L145" s="10" t="n"/>
      <c r="M145" s="13" t="n"/>
      <c r="N145" s="13" t="n"/>
      <c r="O145" s="13" t="n"/>
      <c r="P145" s="13" t="n"/>
      <c r="Q145" s="10" t="n"/>
      <c r="R145" s="10" t="n"/>
      <c r="S145" s="10" t="n"/>
      <c r="T145" s="10" t="n"/>
      <c r="U145" s="10" t="n"/>
      <c r="V145" s="10" t="n"/>
      <c r="W145" s="10" t="n"/>
      <c r="X145" s="10" t="n"/>
      <c r="Y145" s="11" t="n"/>
      <c r="Z145" s="11" t="n"/>
      <c r="AA145" s="11" t="n"/>
      <c r="AB145" s="11" t="n"/>
      <c r="AC145" s="11" t="n"/>
      <c r="AD145" s="11" t="n"/>
      <c r="AE145" s="10" t="n"/>
      <c r="AF145" s="10" t="n"/>
      <c r="AG145" s="10" t="n"/>
      <c r="AH145" s="10" t="n"/>
      <c r="AI145" s="13" t="n"/>
      <c r="AJ145" s="13" t="n"/>
      <c r="AK145" s="13" t="n"/>
      <c r="AL145" s="13" t="n"/>
      <c r="AM145" s="13" t="n"/>
      <c r="AN145" s="13" t="n"/>
      <c r="AO145" s="13" t="n"/>
      <c r="AP145" s="14" t="n"/>
      <c r="AQ145" s="14" t="n"/>
      <c r="AR145" s="14" t="n"/>
      <c r="AS145" s="13" t="n"/>
      <c r="AT145" s="13" t="n"/>
      <c r="AU145" s="10" t="n"/>
      <c r="AV145" s="10" t="n"/>
      <c r="AW145" s="10" t="n"/>
      <c r="AX145" s="10" t="n"/>
      <c r="AY145" s="10" t="n"/>
      <c r="AZ145" s="10" t="n"/>
      <c r="BA145" s="10" t="n"/>
      <c r="BB145" s="10" t="n"/>
      <c r="BC145" s="10" t="n"/>
      <c r="BD145" s="11" t="n"/>
      <c r="BE145" s="10" t="n"/>
      <c r="BF145" s="10" t="n"/>
      <c r="BG145" s="10" t="n"/>
      <c r="BH145" s="10" t="n"/>
      <c r="BI145" s="10" t="n"/>
      <c r="BJ145" s="10" t="n"/>
      <c r="BK145" s="10" t="n"/>
      <c r="BL145" s="10" t="n"/>
      <c r="BM145" s="10" t="n"/>
    </row>
    <row r="146" ht="15.75" customHeight="1" s="218">
      <c r="A146" s="10" t="n"/>
      <c r="B146" s="10" t="n"/>
      <c r="C146" s="10" t="n"/>
      <c r="D146" s="10" t="n"/>
      <c r="E146" s="10" t="n"/>
      <c r="F146" s="10" t="n"/>
      <c r="G146" s="11" t="n"/>
      <c r="H146" s="10" t="n"/>
      <c r="I146" s="10" t="n"/>
      <c r="J146" s="10" t="n"/>
      <c r="K146" s="10" t="n"/>
      <c r="L146" s="10" t="n"/>
      <c r="M146" s="13" t="n"/>
      <c r="N146" s="13" t="n"/>
      <c r="O146" s="13" t="n"/>
      <c r="P146" s="13" t="n"/>
      <c r="Q146" s="10" t="n"/>
      <c r="R146" s="10" t="n"/>
      <c r="S146" s="10" t="n"/>
      <c r="T146" s="10" t="n"/>
      <c r="U146" s="10" t="n"/>
      <c r="V146" s="10" t="n"/>
      <c r="W146" s="10" t="n"/>
      <c r="X146" s="10" t="n"/>
      <c r="Y146" s="11" t="n"/>
      <c r="Z146" s="11" t="n"/>
      <c r="AA146" s="11" t="n"/>
      <c r="AB146" s="11" t="n"/>
      <c r="AC146" s="11" t="n"/>
      <c r="AD146" s="11" t="n"/>
      <c r="AE146" s="10" t="n"/>
      <c r="AF146" s="10" t="n"/>
      <c r="AG146" s="10" t="n"/>
      <c r="AH146" s="10" t="n"/>
      <c r="AI146" s="13" t="n"/>
      <c r="AJ146" s="13" t="n"/>
      <c r="AK146" s="13" t="n"/>
      <c r="AL146" s="13" t="n"/>
      <c r="AM146" s="13" t="n"/>
      <c r="AN146" s="13" t="n"/>
      <c r="AO146" s="13" t="n"/>
      <c r="AP146" s="14" t="n"/>
      <c r="AQ146" s="14" t="n"/>
      <c r="AR146" s="14" t="n"/>
      <c r="AS146" s="13" t="n"/>
      <c r="AT146" s="13" t="n"/>
      <c r="AU146" s="10" t="n"/>
      <c r="AV146" s="10" t="n"/>
      <c r="AW146" s="10" t="n"/>
      <c r="AX146" s="10" t="n"/>
      <c r="AY146" s="10" t="n"/>
      <c r="AZ146" s="10" t="n"/>
      <c r="BA146" s="10" t="n"/>
      <c r="BB146" s="10" t="n"/>
      <c r="BC146" s="10" t="n"/>
      <c r="BD146" s="11" t="n"/>
      <c r="BE146" s="10" t="n"/>
      <c r="BF146" s="10" t="n"/>
      <c r="BG146" s="10" t="n"/>
      <c r="BH146" s="10" t="n"/>
      <c r="BI146" s="10" t="n"/>
      <c r="BJ146" s="10" t="n"/>
      <c r="BK146" s="10" t="n"/>
      <c r="BL146" s="10" t="n"/>
      <c r="BM146" s="10" t="n"/>
    </row>
    <row r="147" ht="15.75" customHeight="1" s="218">
      <c r="A147" s="10" t="n"/>
      <c r="B147" s="10" t="n"/>
      <c r="C147" s="10" t="n"/>
      <c r="D147" s="10" t="n"/>
      <c r="E147" s="10" t="n"/>
      <c r="F147" s="10" t="n"/>
      <c r="G147" s="11" t="n"/>
      <c r="H147" s="10" t="n"/>
      <c r="I147" s="10" t="n"/>
      <c r="J147" s="10" t="n"/>
      <c r="K147" s="10" t="n"/>
      <c r="L147" s="10" t="n"/>
      <c r="M147" s="13" t="n"/>
      <c r="N147" s="13" t="n"/>
      <c r="O147" s="13" t="n"/>
      <c r="P147" s="13" t="n"/>
      <c r="Q147" s="10" t="n"/>
      <c r="R147" s="10" t="n"/>
      <c r="S147" s="10" t="n"/>
      <c r="T147" s="10" t="n"/>
      <c r="U147" s="10" t="n"/>
      <c r="V147" s="10" t="n"/>
      <c r="W147" s="10" t="n"/>
      <c r="X147" s="10" t="n"/>
      <c r="Y147" s="11" t="n"/>
      <c r="Z147" s="11" t="n"/>
      <c r="AA147" s="11" t="n"/>
      <c r="AB147" s="11" t="n"/>
      <c r="AC147" s="11" t="n"/>
      <c r="AD147" s="11" t="n"/>
      <c r="AE147" s="10" t="n"/>
      <c r="AF147" s="10" t="n"/>
      <c r="AG147" s="10" t="n"/>
      <c r="AH147" s="10" t="n"/>
      <c r="AI147" s="13" t="n"/>
      <c r="AJ147" s="13" t="n"/>
      <c r="AK147" s="13" t="n"/>
      <c r="AL147" s="13" t="n"/>
      <c r="AM147" s="13" t="n"/>
      <c r="AN147" s="13" t="n"/>
      <c r="AO147" s="13" t="n"/>
      <c r="AP147" s="14" t="n"/>
      <c r="AQ147" s="14" t="n"/>
      <c r="AR147" s="14" t="n"/>
      <c r="AS147" s="13" t="n"/>
      <c r="AT147" s="13" t="n"/>
      <c r="AU147" s="10" t="n"/>
      <c r="AV147" s="10" t="n"/>
      <c r="AW147" s="10" t="n"/>
      <c r="AX147" s="10" t="n"/>
      <c r="AY147" s="10" t="n"/>
      <c r="AZ147" s="10" t="n"/>
      <c r="BA147" s="10" t="n"/>
      <c r="BB147" s="10" t="n"/>
      <c r="BC147" s="10" t="n"/>
      <c r="BD147" s="11" t="n"/>
      <c r="BE147" s="10" t="n"/>
      <c r="BF147" s="10" t="n"/>
      <c r="BG147" s="10" t="n"/>
      <c r="BH147" s="10" t="n"/>
      <c r="BI147" s="10" t="n"/>
      <c r="BJ147" s="10" t="n"/>
      <c r="BK147" s="10" t="n"/>
      <c r="BL147" s="10" t="n"/>
      <c r="BM147" s="10" t="n"/>
    </row>
    <row r="148" ht="15.75" customHeight="1" s="218">
      <c r="A148" s="10" t="n"/>
      <c r="B148" s="10" t="n"/>
      <c r="C148" s="10" t="n"/>
      <c r="D148" s="10" t="n"/>
      <c r="E148" s="10" t="n"/>
      <c r="F148" s="10" t="n"/>
      <c r="G148" s="11" t="n"/>
      <c r="H148" s="10" t="n"/>
      <c r="I148" s="10" t="n"/>
      <c r="J148" s="10" t="n"/>
      <c r="K148" s="10" t="n"/>
      <c r="L148" s="10" t="n"/>
      <c r="M148" s="13" t="n"/>
      <c r="N148" s="13" t="n"/>
      <c r="O148" s="13" t="n"/>
      <c r="P148" s="13" t="n"/>
      <c r="Q148" s="10" t="n"/>
      <c r="R148" s="10" t="n"/>
      <c r="S148" s="10" t="n"/>
      <c r="T148" s="10" t="n"/>
      <c r="U148" s="10" t="n"/>
      <c r="V148" s="10" t="n"/>
      <c r="W148" s="10" t="n"/>
      <c r="X148" s="10" t="n"/>
      <c r="Y148" s="11" t="n"/>
      <c r="Z148" s="11" t="n"/>
      <c r="AA148" s="11" t="n"/>
      <c r="AB148" s="11" t="n"/>
      <c r="AC148" s="11" t="n"/>
      <c r="AD148" s="11" t="n"/>
      <c r="AE148" s="10" t="n"/>
      <c r="AF148" s="10" t="n"/>
      <c r="AG148" s="10" t="n"/>
      <c r="AH148" s="10" t="n"/>
      <c r="AI148" s="13" t="n"/>
      <c r="AJ148" s="13" t="n"/>
      <c r="AK148" s="13" t="n"/>
      <c r="AL148" s="13" t="n"/>
      <c r="AM148" s="13" t="n"/>
      <c r="AN148" s="13" t="n"/>
      <c r="AO148" s="13" t="n"/>
      <c r="AP148" s="14" t="n"/>
      <c r="AQ148" s="14" t="n"/>
      <c r="AR148" s="14" t="n"/>
      <c r="AS148" s="13" t="n"/>
      <c r="AT148" s="13" t="n"/>
      <c r="AU148" s="10" t="n"/>
      <c r="AV148" s="10" t="n"/>
      <c r="AW148" s="10" t="n"/>
      <c r="AX148" s="10" t="n"/>
      <c r="AY148" s="10" t="n"/>
      <c r="AZ148" s="10" t="n"/>
      <c r="BA148" s="10" t="n"/>
      <c r="BB148" s="10" t="n"/>
      <c r="BC148" s="10" t="n"/>
      <c r="BD148" s="11" t="n"/>
      <c r="BE148" s="10" t="n"/>
      <c r="BF148" s="10" t="n"/>
      <c r="BG148" s="10" t="n"/>
      <c r="BH148" s="10" t="n"/>
      <c r="BI148" s="10" t="n"/>
      <c r="BJ148" s="10" t="n"/>
      <c r="BK148" s="10" t="n"/>
      <c r="BL148" s="10" t="n"/>
      <c r="BM148" s="10" t="n"/>
    </row>
    <row r="149" ht="15.75" customHeight="1" s="218">
      <c r="A149" s="10" t="n"/>
      <c r="B149" s="10" t="n"/>
      <c r="C149" s="10" t="n"/>
      <c r="D149" s="10" t="n"/>
      <c r="E149" s="10" t="n"/>
      <c r="F149" s="10" t="n"/>
      <c r="G149" s="11" t="n"/>
      <c r="H149" s="10" t="n"/>
      <c r="I149" s="10" t="n"/>
      <c r="J149" s="10" t="n"/>
      <c r="K149" s="10" t="n"/>
      <c r="L149" s="10" t="n"/>
      <c r="M149" s="13" t="n"/>
      <c r="N149" s="13" t="n"/>
      <c r="O149" s="13" t="n"/>
      <c r="P149" s="13" t="n"/>
      <c r="Q149" s="10" t="n"/>
      <c r="R149" s="10" t="n"/>
      <c r="S149" s="10" t="n"/>
      <c r="T149" s="10" t="n"/>
      <c r="U149" s="10" t="n"/>
      <c r="V149" s="10" t="n"/>
      <c r="W149" s="10" t="n"/>
      <c r="X149" s="10" t="n"/>
      <c r="Y149" s="11" t="n"/>
      <c r="Z149" s="11" t="n"/>
      <c r="AA149" s="11" t="n"/>
      <c r="AB149" s="11" t="n"/>
      <c r="AC149" s="11" t="n"/>
      <c r="AD149" s="11" t="n"/>
      <c r="AE149" s="10" t="n"/>
      <c r="AF149" s="10" t="n"/>
      <c r="AG149" s="10" t="n"/>
      <c r="AH149" s="10" t="n"/>
      <c r="AI149" s="13" t="n"/>
      <c r="AJ149" s="13" t="n"/>
      <c r="AK149" s="13" t="n"/>
      <c r="AL149" s="13" t="n"/>
      <c r="AM149" s="13" t="n"/>
      <c r="AN149" s="13" t="n"/>
      <c r="AO149" s="13" t="n"/>
      <c r="AP149" s="14" t="n"/>
      <c r="AQ149" s="14" t="n"/>
      <c r="AR149" s="14" t="n"/>
      <c r="AS149" s="13" t="n"/>
      <c r="AT149" s="13" t="n"/>
      <c r="AU149" s="10" t="n"/>
      <c r="AV149" s="10" t="n"/>
      <c r="AW149" s="10" t="n"/>
      <c r="AX149" s="10" t="n"/>
      <c r="AY149" s="10" t="n"/>
      <c r="AZ149" s="10" t="n"/>
      <c r="BA149" s="10" t="n"/>
      <c r="BB149" s="10" t="n"/>
      <c r="BC149" s="10" t="n"/>
      <c r="BD149" s="11" t="n"/>
      <c r="BE149" s="10" t="n"/>
      <c r="BF149" s="10" t="n"/>
      <c r="BG149" s="10" t="n"/>
      <c r="BH149" s="10" t="n"/>
      <c r="BI149" s="10" t="n"/>
      <c r="BJ149" s="10" t="n"/>
      <c r="BK149" s="10" t="n"/>
      <c r="BL149" s="10" t="n"/>
      <c r="BM149" s="10" t="n"/>
    </row>
    <row r="150" ht="15.75" customHeight="1" s="218">
      <c r="A150" s="10" t="n"/>
      <c r="B150" s="10" t="n"/>
      <c r="C150" s="10" t="n"/>
      <c r="D150" s="10" t="n"/>
      <c r="E150" s="10" t="n"/>
      <c r="F150" s="10" t="n"/>
      <c r="G150" s="11" t="n"/>
      <c r="H150" s="10" t="n"/>
      <c r="I150" s="10" t="n"/>
      <c r="J150" s="10" t="n"/>
      <c r="K150" s="10" t="n"/>
      <c r="L150" s="10" t="n"/>
      <c r="M150" s="13" t="n"/>
      <c r="N150" s="13" t="n"/>
      <c r="O150" s="13" t="n"/>
      <c r="P150" s="13" t="n"/>
      <c r="Q150" s="10" t="n"/>
      <c r="R150" s="10" t="n"/>
      <c r="S150" s="10" t="n"/>
      <c r="T150" s="10" t="n"/>
      <c r="U150" s="10" t="n"/>
      <c r="V150" s="10" t="n"/>
      <c r="W150" s="10" t="n"/>
      <c r="X150" s="10" t="n"/>
      <c r="Y150" s="11" t="n"/>
      <c r="Z150" s="11" t="n"/>
      <c r="AA150" s="11" t="n"/>
      <c r="AB150" s="11" t="n"/>
      <c r="AC150" s="11" t="n"/>
      <c r="AD150" s="11" t="n"/>
      <c r="AE150" s="10" t="n"/>
      <c r="AF150" s="10" t="n"/>
      <c r="AG150" s="10" t="n"/>
      <c r="AH150" s="10" t="n"/>
      <c r="AI150" s="13" t="n"/>
      <c r="AJ150" s="13" t="n"/>
      <c r="AK150" s="13" t="n"/>
      <c r="AL150" s="13" t="n"/>
      <c r="AM150" s="13" t="n"/>
      <c r="AN150" s="13" t="n"/>
      <c r="AO150" s="13" t="n"/>
      <c r="AP150" s="14" t="n"/>
      <c r="AQ150" s="14" t="n"/>
      <c r="AR150" s="14" t="n"/>
      <c r="AS150" s="13" t="n"/>
      <c r="AT150" s="13" t="n"/>
      <c r="AU150" s="10" t="n"/>
      <c r="AV150" s="10" t="n"/>
      <c r="AW150" s="10" t="n"/>
      <c r="AX150" s="10" t="n"/>
      <c r="AY150" s="10" t="n"/>
      <c r="AZ150" s="10" t="n"/>
      <c r="BA150" s="10" t="n"/>
      <c r="BB150" s="10" t="n"/>
      <c r="BC150" s="10" t="n"/>
      <c r="BD150" s="11" t="n"/>
      <c r="BE150" s="10" t="n"/>
      <c r="BF150" s="10" t="n"/>
      <c r="BG150" s="10" t="n"/>
      <c r="BH150" s="10" t="n"/>
      <c r="BI150" s="10" t="n"/>
      <c r="BJ150" s="10" t="n"/>
      <c r="BK150" s="10" t="n"/>
      <c r="BL150" s="10" t="n"/>
      <c r="BM150" s="10" t="n"/>
    </row>
    <row r="151" ht="15.75" customHeight="1" s="218">
      <c r="A151" s="10" t="n"/>
      <c r="B151" s="10" t="n"/>
      <c r="C151" s="10" t="n"/>
      <c r="D151" s="10" t="n"/>
      <c r="E151" s="10" t="n"/>
      <c r="F151" s="10" t="n"/>
      <c r="G151" s="11" t="n"/>
      <c r="H151" s="10" t="n"/>
      <c r="I151" s="10" t="n"/>
      <c r="J151" s="10" t="n"/>
      <c r="K151" s="10" t="n"/>
      <c r="L151" s="10" t="n"/>
      <c r="M151" s="13" t="n"/>
      <c r="N151" s="13" t="n"/>
      <c r="O151" s="13" t="n"/>
      <c r="P151" s="13" t="n"/>
      <c r="Q151" s="10" t="n"/>
      <c r="R151" s="10" t="n"/>
      <c r="S151" s="10" t="n"/>
      <c r="T151" s="10" t="n"/>
      <c r="U151" s="10" t="n"/>
      <c r="V151" s="10" t="n"/>
      <c r="W151" s="10" t="n"/>
      <c r="X151" s="10" t="n"/>
      <c r="Y151" s="11" t="n"/>
      <c r="Z151" s="11" t="n"/>
      <c r="AA151" s="11" t="n"/>
      <c r="AB151" s="11" t="n"/>
      <c r="AC151" s="11" t="n"/>
      <c r="AD151" s="11" t="n"/>
      <c r="AE151" s="10" t="n"/>
      <c r="AF151" s="10" t="n"/>
      <c r="AG151" s="10" t="n"/>
      <c r="AH151" s="10" t="n"/>
      <c r="AI151" s="13" t="n"/>
      <c r="AJ151" s="13" t="n"/>
      <c r="AK151" s="13" t="n"/>
      <c r="AL151" s="13" t="n"/>
      <c r="AM151" s="13" t="n"/>
      <c r="AN151" s="13" t="n"/>
      <c r="AO151" s="13" t="n"/>
      <c r="AP151" s="14" t="n"/>
      <c r="AQ151" s="14" t="n"/>
      <c r="AR151" s="14" t="n"/>
      <c r="AS151" s="13" t="n"/>
      <c r="AT151" s="13" t="n"/>
      <c r="AU151" s="10" t="n"/>
      <c r="AV151" s="10" t="n"/>
      <c r="AW151" s="10" t="n"/>
      <c r="AX151" s="10" t="n"/>
      <c r="AY151" s="10" t="n"/>
      <c r="AZ151" s="10" t="n"/>
      <c r="BA151" s="10" t="n"/>
      <c r="BB151" s="10" t="n"/>
      <c r="BC151" s="10" t="n"/>
      <c r="BD151" s="11" t="n"/>
      <c r="BE151" s="10" t="n"/>
      <c r="BF151" s="10" t="n"/>
      <c r="BG151" s="10" t="n"/>
      <c r="BH151" s="10" t="n"/>
      <c r="BI151" s="10" t="n"/>
      <c r="BJ151" s="10" t="n"/>
      <c r="BK151" s="10" t="n"/>
      <c r="BL151" s="10" t="n"/>
      <c r="BM151" s="10" t="n"/>
    </row>
    <row r="152" ht="15.75" customHeight="1" s="218">
      <c r="A152" s="10" t="n"/>
      <c r="B152" s="10" t="n"/>
      <c r="C152" s="10" t="n"/>
      <c r="D152" s="10" t="n"/>
      <c r="E152" s="10" t="n"/>
      <c r="F152" s="10" t="n"/>
      <c r="G152" s="11" t="n"/>
      <c r="H152" s="10" t="n"/>
      <c r="I152" s="10" t="n"/>
      <c r="J152" s="10" t="n"/>
      <c r="K152" s="10" t="n"/>
      <c r="L152" s="10" t="n"/>
      <c r="M152" s="13" t="n"/>
      <c r="N152" s="13" t="n"/>
      <c r="O152" s="13" t="n"/>
      <c r="P152" s="13" t="n"/>
      <c r="Q152" s="10" t="n"/>
      <c r="R152" s="10" t="n"/>
      <c r="S152" s="10" t="n"/>
      <c r="T152" s="10" t="n"/>
      <c r="U152" s="10" t="n"/>
      <c r="V152" s="10" t="n"/>
      <c r="W152" s="10" t="n"/>
      <c r="X152" s="10" t="n"/>
      <c r="Y152" s="11" t="n"/>
      <c r="Z152" s="11" t="n"/>
      <c r="AA152" s="11" t="n"/>
      <c r="AB152" s="11" t="n"/>
      <c r="AC152" s="11" t="n"/>
      <c r="AD152" s="11" t="n"/>
      <c r="AE152" s="10" t="n"/>
      <c r="AF152" s="10" t="n"/>
      <c r="AG152" s="10" t="n"/>
      <c r="AH152" s="10" t="n"/>
      <c r="AI152" s="13" t="n"/>
      <c r="AJ152" s="13" t="n"/>
      <c r="AK152" s="13" t="n"/>
      <c r="AL152" s="13" t="n"/>
      <c r="AM152" s="13" t="n"/>
      <c r="AN152" s="13" t="n"/>
      <c r="AO152" s="13" t="n"/>
      <c r="AP152" s="14" t="n"/>
      <c r="AQ152" s="14" t="n"/>
      <c r="AR152" s="14" t="n"/>
      <c r="AS152" s="13" t="n"/>
      <c r="AT152" s="13" t="n"/>
      <c r="AU152" s="10" t="n"/>
      <c r="AV152" s="10" t="n"/>
      <c r="AW152" s="10" t="n"/>
      <c r="AX152" s="10" t="n"/>
      <c r="AY152" s="10" t="n"/>
      <c r="AZ152" s="10" t="n"/>
      <c r="BA152" s="10" t="n"/>
      <c r="BB152" s="10" t="n"/>
      <c r="BC152" s="10" t="n"/>
      <c r="BD152" s="11" t="n"/>
      <c r="BE152" s="10" t="n"/>
      <c r="BF152" s="10" t="n"/>
      <c r="BG152" s="10" t="n"/>
      <c r="BH152" s="10" t="n"/>
      <c r="BI152" s="10" t="n"/>
      <c r="BJ152" s="10" t="n"/>
      <c r="BK152" s="10" t="n"/>
      <c r="BL152" s="10" t="n"/>
      <c r="BM152" s="10" t="n"/>
    </row>
    <row r="153" ht="15.75" customHeight="1" s="218">
      <c r="A153" s="10" t="n"/>
      <c r="B153" s="10" t="n"/>
      <c r="C153" s="10" t="n"/>
      <c r="D153" s="10" t="n"/>
      <c r="E153" s="10" t="n"/>
      <c r="F153" s="10" t="n"/>
      <c r="G153" s="11" t="n"/>
      <c r="H153" s="10" t="n"/>
      <c r="I153" s="10" t="n"/>
      <c r="J153" s="10" t="n"/>
      <c r="K153" s="10" t="n"/>
      <c r="L153" s="10" t="n"/>
      <c r="M153" s="13" t="n"/>
      <c r="N153" s="13" t="n"/>
      <c r="O153" s="13" t="n"/>
      <c r="P153" s="13" t="n"/>
      <c r="Q153" s="10" t="n"/>
      <c r="R153" s="10" t="n"/>
      <c r="S153" s="10" t="n"/>
      <c r="T153" s="10" t="n"/>
      <c r="U153" s="10" t="n"/>
      <c r="V153" s="10" t="n"/>
      <c r="W153" s="10" t="n"/>
      <c r="X153" s="10" t="n"/>
      <c r="Y153" s="11" t="n"/>
      <c r="Z153" s="11" t="n"/>
      <c r="AA153" s="11" t="n"/>
      <c r="AB153" s="11" t="n"/>
      <c r="AC153" s="11" t="n"/>
      <c r="AD153" s="11" t="n"/>
      <c r="AE153" s="10" t="n"/>
      <c r="AF153" s="10" t="n"/>
      <c r="AG153" s="10" t="n"/>
      <c r="AH153" s="10" t="n"/>
      <c r="AI153" s="13" t="n"/>
      <c r="AJ153" s="13" t="n"/>
      <c r="AK153" s="13" t="n"/>
      <c r="AL153" s="13" t="n"/>
      <c r="AM153" s="13" t="n"/>
      <c r="AN153" s="13" t="n"/>
      <c r="AO153" s="13" t="n"/>
      <c r="AP153" s="14" t="n"/>
      <c r="AQ153" s="14" t="n"/>
      <c r="AR153" s="14" t="n"/>
      <c r="AS153" s="13" t="n"/>
      <c r="AT153" s="13" t="n"/>
      <c r="AU153" s="10" t="n"/>
      <c r="AV153" s="10" t="n"/>
      <c r="AW153" s="10" t="n"/>
      <c r="AX153" s="10" t="n"/>
      <c r="AY153" s="10" t="n"/>
      <c r="AZ153" s="10" t="n"/>
      <c r="BA153" s="10" t="n"/>
      <c r="BB153" s="10" t="n"/>
      <c r="BC153" s="10" t="n"/>
      <c r="BD153" s="11" t="n"/>
      <c r="BE153" s="10" t="n"/>
      <c r="BF153" s="10" t="n"/>
      <c r="BG153" s="10" t="n"/>
      <c r="BH153" s="10" t="n"/>
      <c r="BI153" s="10" t="n"/>
      <c r="BJ153" s="10" t="n"/>
      <c r="BK153" s="10" t="n"/>
      <c r="BL153" s="10" t="n"/>
      <c r="BM153" s="10" t="n"/>
    </row>
    <row r="154" ht="15.75" customHeight="1" s="218">
      <c r="A154" s="10" t="n"/>
      <c r="B154" s="10" t="n"/>
      <c r="C154" s="10" t="n"/>
      <c r="D154" s="10" t="n"/>
      <c r="E154" s="10" t="n"/>
      <c r="F154" s="10" t="n"/>
      <c r="G154" s="11" t="n"/>
      <c r="H154" s="10" t="n"/>
      <c r="I154" s="10" t="n"/>
      <c r="J154" s="10" t="n"/>
      <c r="K154" s="10" t="n"/>
      <c r="L154" s="10" t="n"/>
      <c r="M154" s="13" t="n"/>
      <c r="N154" s="13" t="n"/>
      <c r="O154" s="13" t="n"/>
      <c r="P154" s="13" t="n"/>
      <c r="Q154" s="10" t="n"/>
      <c r="R154" s="10" t="n"/>
      <c r="S154" s="10" t="n"/>
      <c r="T154" s="10" t="n"/>
      <c r="U154" s="10" t="n"/>
      <c r="V154" s="10" t="n"/>
      <c r="W154" s="10" t="n"/>
      <c r="X154" s="10" t="n"/>
      <c r="Y154" s="11" t="n"/>
      <c r="Z154" s="11" t="n"/>
      <c r="AA154" s="11" t="n"/>
      <c r="AB154" s="11" t="n"/>
      <c r="AC154" s="11" t="n"/>
      <c r="AD154" s="11" t="n"/>
      <c r="AE154" s="10" t="n"/>
      <c r="AF154" s="10" t="n"/>
      <c r="AG154" s="10" t="n"/>
      <c r="AH154" s="10" t="n"/>
      <c r="AI154" s="13" t="n"/>
      <c r="AJ154" s="13" t="n"/>
      <c r="AK154" s="13" t="n"/>
      <c r="AL154" s="13" t="n"/>
      <c r="AM154" s="13" t="n"/>
      <c r="AN154" s="13" t="n"/>
      <c r="AO154" s="13" t="n"/>
      <c r="AP154" s="14" t="n"/>
      <c r="AQ154" s="14" t="n"/>
      <c r="AR154" s="14" t="n"/>
      <c r="AS154" s="13" t="n"/>
      <c r="AT154" s="13" t="n"/>
      <c r="AU154" s="10" t="n"/>
      <c r="AV154" s="10" t="n"/>
      <c r="AW154" s="10" t="n"/>
      <c r="AX154" s="10" t="n"/>
      <c r="AY154" s="10" t="n"/>
      <c r="AZ154" s="10" t="n"/>
      <c r="BA154" s="10" t="n"/>
      <c r="BB154" s="10" t="n"/>
      <c r="BC154" s="10" t="n"/>
      <c r="BD154" s="11" t="n"/>
      <c r="BE154" s="10" t="n"/>
      <c r="BF154" s="10" t="n"/>
      <c r="BG154" s="10" t="n"/>
      <c r="BH154" s="10" t="n"/>
      <c r="BI154" s="10" t="n"/>
      <c r="BJ154" s="10" t="n"/>
      <c r="BK154" s="10" t="n"/>
      <c r="BL154" s="10" t="n"/>
      <c r="BM154" s="10" t="n"/>
    </row>
    <row r="155" ht="15.75" customHeight="1" s="218">
      <c r="A155" s="10" t="n"/>
      <c r="B155" s="10" t="n"/>
      <c r="C155" s="10" t="n"/>
      <c r="D155" s="10" t="n"/>
      <c r="E155" s="10" t="n"/>
      <c r="F155" s="10" t="n"/>
      <c r="G155" s="11" t="n"/>
      <c r="H155" s="10" t="n"/>
      <c r="I155" s="10" t="n"/>
      <c r="J155" s="10" t="n"/>
      <c r="K155" s="10" t="n"/>
      <c r="L155" s="10" t="n"/>
      <c r="M155" s="13" t="n"/>
      <c r="N155" s="13" t="n"/>
      <c r="O155" s="13" t="n"/>
      <c r="P155" s="13" t="n"/>
      <c r="Q155" s="10" t="n"/>
      <c r="R155" s="10" t="n"/>
      <c r="S155" s="10" t="n"/>
      <c r="T155" s="10" t="n"/>
      <c r="U155" s="10" t="n"/>
      <c r="V155" s="10" t="n"/>
      <c r="W155" s="10" t="n"/>
      <c r="X155" s="10" t="n"/>
      <c r="Y155" s="11" t="n"/>
      <c r="Z155" s="11" t="n"/>
      <c r="AA155" s="11" t="n"/>
      <c r="AB155" s="11" t="n"/>
      <c r="AC155" s="11" t="n"/>
      <c r="AD155" s="11" t="n"/>
      <c r="AE155" s="10" t="n"/>
      <c r="AF155" s="10" t="n"/>
      <c r="AG155" s="10" t="n"/>
      <c r="AH155" s="10" t="n"/>
      <c r="AI155" s="13" t="n"/>
      <c r="AJ155" s="13" t="n"/>
      <c r="AK155" s="13" t="n"/>
      <c r="AL155" s="13" t="n"/>
      <c r="AM155" s="13" t="n"/>
      <c r="AN155" s="13" t="n"/>
      <c r="AO155" s="13" t="n"/>
      <c r="AP155" s="14" t="n"/>
      <c r="AQ155" s="14" t="n"/>
      <c r="AR155" s="14" t="n"/>
      <c r="AS155" s="13" t="n"/>
      <c r="AT155" s="13" t="n"/>
      <c r="AU155" s="10" t="n"/>
      <c r="AV155" s="10" t="n"/>
      <c r="AW155" s="10" t="n"/>
      <c r="AX155" s="10" t="n"/>
      <c r="AY155" s="10" t="n"/>
      <c r="AZ155" s="10" t="n"/>
      <c r="BA155" s="10" t="n"/>
      <c r="BB155" s="10" t="n"/>
      <c r="BC155" s="10" t="n"/>
      <c r="BD155" s="11" t="n"/>
      <c r="BE155" s="10" t="n"/>
      <c r="BF155" s="10" t="n"/>
      <c r="BG155" s="10" t="n"/>
      <c r="BH155" s="10" t="n"/>
      <c r="BI155" s="10" t="n"/>
      <c r="BJ155" s="10" t="n"/>
      <c r="BK155" s="10" t="n"/>
      <c r="BL155" s="10" t="n"/>
      <c r="BM155" s="10" t="n"/>
    </row>
    <row r="156" ht="15.75" customHeight="1" s="218">
      <c r="A156" s="10" t="n"/>
      <c r="B156" s="10" t="n"/>
      <c r="C156" s="10" t="n"/>
      <c r="D156" s="10" t="n"/>
      <c r="E156" s="10" t="n"/>
      <c r="F156" s="10" t="n"/>
      <c r="G156" s="11" t="n"/>
      <c r="H156" s="10" t="n"/>
      <c r="I156" s="10" t="n"/>
      <c r="J156" s="10" t="n"/>
      <c r="K156" s="10" t="n"/>
      <c r="L156" s="10" t="n"/>
      <c r="M156" s="13" t="n"/>
      <c r="N156" s="13" t="n"/>
      <c r="O156" s="13" t="n"/>
      <c r="P156" s="13" t="n"/>
      <c r="Q156" s="10" t="n"/>
      <c r="R156" s="10" t="n"/>
      <c r="S156" s="10" t="n"/>
      <c r="T156" s="10" t="n"/>
      <c r="U156" s="10" t="n"/>
      <c r="V156" s="10" t="n"/>
      <c r="W156" s="10" t="n"/>
      <c r="X156" s="10" t="n"/>
      <c r="Y156" s="11" t="n"/>
      <c r="Z156" s="11" t="n"/>
      <c r="AA156" s="11" t="n"/>
      <c r="AB156" s="11" t="n"/>
      <c r="AC156" s="11" t="n"/>
      <c r="AD156" s="11" t="n"/>
      <c r="AE156" s="10" t="n"/>
      <c r="AF156" s="10" t="n"/>
      <c r="AG156" s="10" t="n"/>
      <c r="AH156" s="10" t="n"/>
      <c r="AI156" s="13" t="n"/>
      <c r="AJ156" s="13" t="n"/>
      <c r="AK156" s="13" t="n"/>
      <c r="AL156" s="13" t="n"/>
      <c r="AM156" s="13" t="n"/>
      <c r="AN156" s="13" t="n"/>
      <c r="AO156" s="13" t="n"/>
      <c r="AP156" s="14" t="n"/>
      <c r="AQ156" s="14" t="n"/>
      <c r="AR156" s="14" t="n"/>
      <c r="AS156" s="13" t="n"/>
      <c r="AT156" s="13" t="n"/>
      <c r="AU156" s="10" t="n"/>
      <c r="AV156" s="10" t="n"/>
      <c r="AW156" s="10" t="n"/>
      <c r="AX156" s="10" t="n"/>
      <c r="AY156" s="10" t="n"/>
      <c r="AZ156" s="10" t="n"/>
      <c r="BA156" s="10" t="n"/>
      <c r="BB156" s="10" t="n"/>
      <c r="BC156" s="10" t="n"/>
      <c r="BD156" s="11" t="n"/>
      <c r="BE156" s="10" t="n"/>
      <c r="BF156" s="10" t="n"/>
      <c r="BG156" s="10" t="n"/>
      <c r="BH156" s="10" t="n"/>
      <c r="BI156" s="10" t="n"/>
      <c r="BJ156" s="10" t="n"/>
      <c r="BK156" s="10" t="n"/>
      <c r="BL156" s="10" t="n"/>
      <c r="BM156" s="10" t="n"/>
    </row>
    <row r="157" ht="15.75" customHeight="1" s="218">
      <c r="A157" s="10" t="n"/>
      <c r="B157" s="10" t="n"/>
      <c r="C157" s="10" t="n"/>
      <c r="D157" s="10" t="n"/>
      <c r="E157" s="10" t="n"/>
      <c r="F157" s="10" t="n"/>
      <c r="G157" s="11" t="n"/>
      <c r="H157" s="10" t="n"/>
      <c r="I157" s="10" t="n"/>
      <c r="J157" s="10" t="n"/>
      <c r="K157" s="10" t="n"/>
      <c r="L157" s="10" t="n"/>
      <c r="M157" s="13" t="n"/>
      <c r="N157" s="13" t="n"/>
      <c r="O157" s="13" t="n"/>
      <c r="P157" s="13" t="n"/>
      <c r="Q157" s="10" t="n"/>
      <c r="R157" s="10" t="n"/>
      <c r="S157" s="10" t="n"/>
      <c r="T157" s="10" t="n"/>
      <c r="U157" s="10" t="n"/>
      <c r="V157" s="10" t="n"/>
      <c r="W157" s="10" t="n"/>
      <c r="X157" s="10" t="n"/>
      <c r="Y157" s="11" t="n"/>
      <c r="Z157" s="11" t="n"/>
      <c r="AA157" s="11" t="n"/>
      <c r="AB157" s="11" t="n"/>
      <c r="AC157" s="11" t="n"/>
      <c r="AD157" s="11" t="n"/>
      <c r="AE157" s="10" t="n"/>
      <c r="AF157" s="10" t="n"/>
      <c r="AG157" s="10" t="n"/>
      <c r="AH157" s="10" t="n"/>
      <c r="AI157" s="13" t="n"/>
      <c r="AJ157" s="13" t="n"/>
      <c r="AK157" s="13" t="n"/>
      <c r="AL157" s="13" t="n"/>
      <c r="AM157" s="13" t="n"/>
      <c r="AN157" s="13" t="n"/>
      <c r="AO157" s="13" t="n"/>
      <c r="AP157" s="14" t="n"/>
      <c r="AQ157" s="14" t="n"/>
      <c r="AR157" s="14" t="n"/>
      <c r="AS157" s="13" t="n"/>
      <c r="AT157" s="13" t="n"/>
      <c r="AU157" s="10" t="n"/>
      <c r="AV157" s="10" t="n"/>
      <c r="AW157" s="10" t="n"/>
      <c r="AX157" s="10" t="n"/>
      <c r="AY157" s="10" t="n"/>
      <c r="AZ157" s="10" t="n"/>
      <c r="BA157" s="10" t="n"/>
      <c r="BB157" s="10" t="n"/>
      <c r="BC157" s="10" t="n"/>
      <c r="BD157" s="11" t="n"/>
      <c r="BE157" s="10" t="n"/>
      <c r="BF157" s="10" t="n"/>
      <c r="BG157" s="10" t="n"/>
      <c r="BH157" s="10" t="n"/>
      <c r="BI157" s="10" t="n"/>
      <c r="BJ157" s="10" t="n"/>
      <c r="BK157" s="10" t="n"/>
      <c r="BL157" s="10" t="n"/>
      <c r="BM157" s="10" t="n"/>
    </row>
    <row r="158" ht="15.75" customHeight="1" s="218">
      <c r="A158" s="10" t="n"/>
      <c r="B158" s="10" t="n"/>
      <c r="C158" s="10" t="n"/>
      <c r="D158" s="10" t="n"/>
      <c r="E158" s="10" t="n"/>
      <c r="F158" s="10" t="n"/>
      <c r="G158" s="11" t="n"/>
      <c r="H158" s="10" t="n"/>
      <c r="I158" s="10" t="n"/>
      <c r="J158" s="10" t="n"/>
      <c r="K158" s="10" t="n"/>
      <c r="L158" s="10" t="n"/>
      <c r="M158" s="13" t="n"/>
      <c r="N158" s="13" t="n"/>
      <c r="O158" s="13" t="n"/>
      <c r="P158" s="13" t="n"/>
      <c r="Q158" s="10" t="n"/>
      <c r="R158" s="10" t="n"/>
      <c r="S158" s="10" t="n"/>
      <c r="T158" s="10" t="n"/>
      <c r="U158" s="10" t="n"/>
      <c r="V158" s="10" t="n"/>
      <c r="W158" s="10" t="n"/>
      <c r="X158" s="10" t="n"/>
      <c r="Y158" s="11" t="n"/>
      <c r="Z158" s="11" t="n"/>
      <c r="AA158" s="11" t="n"/>
      <c r="AB158" s="11" t="n"/>
      <c r="AC158" s="11" t="n"/>
      <c r="AD158" s="11" t="n"/>
      <c r="AE158" s="10" t="n"/>
      <c r="AF158" s="10" t="n"/>
      <c r="AG158" s="10" t="n"/>
      <c r="AH158" s="10" t="n"/>
      <c r="AI158" s="13" t="n"/>
      <c r="AJ158" s="13" t="n"/>
      <c r="AK158" s="13" t="n"/>
      <c r="AL158" s="13" t="n"/>
      <c r="AM158" s="13" t="n"/>
      <c r="AN158" s="13" t="n"/>
      <c r="AO158" s="13" t="n"/>
      <c r="AP158" s="14" t="n"/>
      <c r="AQ158" s="14" t="n"/>
      <c r="AR158" s="14" t="n"/>
      <c r="AS158" s="13" t="n"/>
      <c r="AT158" s="13" t="n"/>
      <c r="AU158" s="10" t="n"/>
      <c r="AV158" s="10" t="n"/>
      <c r="AW158" s="10" t="n"/>
      <c r="AX158" s="10" t="n"/>
      <c r="AY158" s="10" t="n"/>
      <c r="AZ158" s="10" t="n"/>
      <c r="BA158" s="10" t="n"/>
      <c r="BB158" s="10" t="n"/>
      <c r="BC158" s="10" t="n"/>
      <c r="BD158" s="11" t="n"/>
      <c r="BE158" s="10" t="n"/>
      <c r="BF158" s="10" t="n"/>
      <c r="BG158" s="10" t="n"/>
      <c r="BH158" s="10" t="n"/>
      <c r="BI158" s="10" t="n"/>
      <c r="BJ158" s="10" t="n"/>
      <c r="BK158" s="10" t="n"/>
      <c r="BL158" s="10" t="n"/>
      <c r="BM158" s="10" t="n"/>
    </row>
    <row r="159" ht="15.75" customHeight="1" s="218">
      <c r="A159" s="10" t="n"/>
      <c r="B159" s="10" t="n"/>
      <c r="C159" s="10" t="n"/>
      <c r="D159" s="10" t="n"/>
      <c r="E159" s="10" t="n"/>
      <c r="F159" s="10" t="n"/>
      <c r="G159" s="11" t="n"/>
      <c r="H159" s="10" t="n"/>
      <c r="I159" s="10" t="n"/>
      <c r="J159" s="10" t="n"/>
      <c r="K159" s="10" t="n"/>
      <c r="L159" s="10" t="n"/>
      <c r="M159" s="13" t="n"/>
      <c r="N159" s="13" t="n"/>
      <c r="O159" s="13" t="n"/>
      <c r="P159" s="13" t="n"/>
      <c r="Q159" s="10" t="n"/>
      <c r="R159" s="10" t="n"/>
      <c r="S159" s="10" t="n"/>
      <c r="T159" s="10" t="n"/>
      <c r="U159" s="10" t="n"/>
      <c r="V159" s="10" t="n"/>
      <c r="W159" s="10" t="n"/>
      <c r="X159" s="10" t="n"/>
      <c r="Y159" s="11" t="n"/>
      <c r="Z159" s="11" t="n"/>
      <c r="AA159" s="11" t="n"/>
      <c r="AB159" s="11" t="n"/>
      <c r="AC159" s="11" t="n"/>
      <c r="AD159" s="11" t="n"/>
      <c r="AE159" s="10" t="n"/>
      <c r="AF159" s="10" t="n"/>
      <c r="AG159" s="10" t="n"/>
      <c r="AH159" s="10" t="n"/>
      <c r="AI159" s="13" t="n"/>
      <c r="AJ159" s="13" t="n"/>
      <c r="AK159" s="13" t="n"/>
      <c r="AL159" s="13" t="n"/>
      <c r="AM159" s="13" t="n"/>
      <c r="AN159" s="13" t="n"/>
      <c r="AO159" s="13" t="n"/>
      <c r="AP159" s="14" t="n"/>
      <c r="AQ159" s="14" t="n"/>
      <c r="AR159" s="14" t="n"/>
      <c r="AS159" s="13" t="n"/>
      <c r="AT159" s="13" t="n"/>
      <c r="AU159" s="10" t="n"/>
      <c r="AV159" s="10" t="n"/>
      <c r="AW159" s="10" t="n"/>
      <c r="AX159" s="10" t="n"/>
      <c r="AY159" s="10" t="n"/>
      <c r="AZ159" s="10" t="n"/>
      <c r="BA159" s="10" t="n"/>
      <c r="BB159" s="10" t="n"/>
      <c r="BC159" s="10" t="n"/>
      <c r="BD159" s="11" t="n"/>
      <c r="BE159" s="10" t="n"/>
      <c r="BF159" s="10" t="n"/>
      <c r="BG159" s="10" t="n"/>
      <c r="BH159" s="10" t="n"/>
      <c r="BI159" s="10" t="n"/>
      <c r="BJ159" s="10" t="n"/>
      <c r="BK159" s="10" t="n"/>
      <c r="BL159" s="10" t="n"/>
      <c r="BM159" s="10" t="n"/>
    </row>
    <row r="160" ht="15.75" customHeight="1" s="218">
      <c r="A160" s="10" t="n"/>
      <c r="B160" s="10" t="n"/>
      <c r="C160" s="10" t="n"/>
      <c r="D160" s="10" t="n"/>
      <c r="E160" s="10" t="n"/>
      <c r="F160" s="10" t="n"/>
      <c r="G160" s="11" t="n"/>
      <c r="H160" s="10" t="n"/>
      <c r="I160" s="10" t="n"/>
      <c r="J160" s="10" t="n"/>
      <c r="K160" s="10" t="n"/>
      <c r="L160" s="10" t="n"/>
      <c r="M160" s="13" t="n"/>
      <c r="N160" s="13" t="n"/>
      <c r="O160" s="13" t="n"/>
      <c r="P160" s="13" t="n"/>
      <c r="Q160" s="10" t="n"/>
      <c r="R160" s="10" t="n"/>
      <c r="S160" s="10" t="n"/>
      <c r="T160" s="10" t="n"/>
      <c r="U160" s="10" t="n"/>
      <c r="V160" s="10" t="n"/>
      <c r="W160" s="10" t="n"/>
      <c r="X160" s="10" t="n"/>
      <c r="Y160" s="11" t="n"/>
      <c r="Z160" s="11" t="n"/>
      <c r="AA160" s="11" t="n"/>
      <c r="AB160" s="11" t="n"/>
      <c r="AC160" s="11" t="n"/>
      <c r="AD160" s="11" t="n"/>
      <c r="AE160" s="10" t="n"/>
      <c r="AF160" s="10" t="n"/>
      <c r="AG160" s="10" t="n"/>
      <c r="AH160" s="10" t="n"/>
      <c r="AI160" s="13" t="n"/>
      <c r="AJ160" s="13" t="n"/>
      <c r="AK160" s="13" t="n"/>
      <c r="AL160" s="13" t="n"/>
      <c r="AM160" s="13" t="n"/>
      <c r="AN160" s="13" t="n"/>
      <c r="AO160" s="13" t="n"/>
      <c r="AP160" s="14" t="n"/>
      <c r="AQ160" s="14" t="n"/>
      <c r="AR160" s="14" t="n"/>
      <c r="AS160" s="13" t="n"/>
      <c r="AT160" s="13" t="n"/>
      <c r="AU160" s="10" t="n"/>
      <c r="AV160" s="10" t="n"/>
      <c r="AW160" s="10" t="n"/>
      <c r="AX160" s="10" t="n"/>
      <c r="AY160" s="10" t="n"/>
      <c r="AZ160" s="10" t="n"/>
      <c r="BA160" s="10" t="n"/>
      <c r="BB160" s="10" t="n"/>
      <c r="BC160" s="10" t="n"/>
      <c r="BD160" s="11" t="n"/>
      <c r="BE160" s="10" t="n"/>
      <c r="BF160" s="10" t="n"/>
      <c r="BG160" s="10" t="n"/>
      <c r="BH160" s="10" t="n"/>
      <c r="BI160" s="10" t="n"/>
      <c r="BJ160" s="10" t="n"/>
      <c r="BK160" s="10" t="n"/>
      <c r="BL160" s="10" t="n"/>
      <c r="BM160" s="10" t="n"/>
    </row>
    <row r="161" ht="15.75" customHeight="1" s="218">
      <c r="A161" s="10" t="n"/>
      <c r="B161" s="10" t="n"/>
      <c r="C161" s="10" t="n"/>
      <c r="D161" s="10" t="n"/>
      <c r="E161" s="10" t="n"/>
      <c r="F161" s="10" t="n"/>
      <c r="G161" s="11" t="n"/>
      <c r="H161" s="10" t="n"/>
      <c r="I161" s="10" t="n"/>
      <c r="J161" s="10" t="n"/>
      <c r="K161" s="10" t="n"/>
      <c r="L161" s="10" t="n"/>
      <c r="M161" s="13" t="n"/>
      <c r="N161" s="13" t="n"/>
      <c r="O161" s="13" t="n"/>
      <c r="P161" s="13" t="n"/>
      <c r="Q161" s="10" t="n"/>
      <c r="R161" s="10" t="n"/>
      <c r="S161" s="10" t="n"/>
      <c r="T161" s="10" t="n"/>
      <c r="U161" s="10" t="n"/>
      <c r="V161" s="10" t="n"/>
      <c r="W161" s="10" t="n"/>
      <c r="X161" s="10" t="n"/>
      <c r="Y161" s="11" t="n"/>
      <c r="Z161" s="11" t="n"/>
      <c r="AA161" s="11" t="n"/>
      <c r="AB161" s="11" t="n"/>
      <c r="AC161" s="11" t="n"/>
      <c r="AD161" s="11" t="n"/>
      <c r="AE161" s="10" t="n"/>
      <c r="AF161" s="10" t="n"/>
      <c r="AG161" s="10" t="n"/>
      <c r="AH161" s="10" t="n"/>
      <c r="AI161" s="13" t="n"/>
      <c r="AJ161" s="13" t="n"/>
      <c r="AK161" s="13" t="n"/>
      <c r="AL161" s="13" t="n"/>
      <c r="AM161" s="13" t="n"/>
      <c r="AN161" s="13" t="n"/>
      <c r="AO161" s="13" t="n"/>
      <c r="AP161" s="14" t="n"/>
      <c r="AQ161" s="14" t="n"/>
      <c r="AR161" s="14" t="n"/>
      <c r="AS161" s="13" t="n"/>
      <c r="AT161" s="13" t="n"/>
      <c r="AU161" s="10" t="n"/>
      <c r="AV161" s="10" t="n"/>
      <c r="AW161" s="10" t="n"/>
      <c r="AX161" s="10" t="n"/>
      <c r="AY161" s="10" t="n"/>
      <c r="AZ161" s="10" t="n"/>
      <c r="BA161" s="10" t="n"/>
      <c r="BB161" s="10" t="n"/>
      <c r="BC161" s="10" t="n"/>
      <c r="BD161" s="11" t="n"/>
      <c r="BE161" s="10" t="n"/>
      <c r="BF161" s="10" t="n"/>
      <c r="BG161" s="10" t="n"/>
      <c r="BH161" s="10" t="n"/>
      <c r="BI161" s="10" t="n"/>
      <c r="BJ161" s="10" t="n"/>
      <c r="BK161" s="10" t="n"/>
      <c r="BL161" s="10" t="n"/>
      <c r="BM161" s="10" t="n"/>
    </row>
    <row r="162" ht="15.75" customHeight="1" s="218">
      <c r="A162" s="10" t="n"/>
      <c r="B162" s="10" t="n"/>
      <c r="C162" s="10" t="n"/>
      <c r="D162" s="10" t="n"/>
      <c r="E162" s="10" t="n"/>
      <c r="F162" s="10" t="n"/>
      <c r="G162" s="11" t="n"/>
      <c r="H162" s="10" t="n"/>
      <c r="I162" s="10" t="n"/>
      <c r="J162" s="10" t="n"/>
      <c r="K162" s="10" t="n"/>
      <c r="L162" s="10" t="n"/>
      <c r="M162" s="13" t="n"/>
      <c r="N162" s="13" t="n"/>
      <c r="O162" s="13" t="n"/>
      <c r="P162" s="13" t="n"/>
      <c r="Q162" s="10" t="n"/>
      <c r="R162" s="10" t="n"/>
      <c r="S162" s="10" t="n"/>
      <c r="T162" s="10" t="n"/>
      <c r="U162" s="10" t="n"/>
      <c r="V162" s="10" t="n"/>
      <c r="W162" s="10" t="n"/>
      <c r="X162" s="10" t="n"/>
      <c r="Y162" s="11" t="n"/>
      <c r="Z162" s="11" t="n"/>
      <c r="AA162" s="11" t="n"/>
      <c r="AB162" s="11" t="n"/>
      <c r="AC162" s="11" t="n"/>
      <c r="AD162" s="11" t="n"/>
      <c r="AE162" s="10" t="n"/>
      <c r="AF162" s="10" t="n"/>
      <c r="AG162" s="10" t="n"/>
      <c r="AH162" s="10" t="n"/>
      <c r="AI162" s="13" t="n"/>
      <c r="AJ162" s="13" t="n"/>
      <c r="AK162" s="13" t="n"/>
      <c r="AL162" s="13" t="n"/>
      <c r="AM162" s="13" t="n"/>
      <c r="AN162" s="13" t="n"/>
      <c r="AO162" s="13" t="n"/>
      <c r="AP162" s="14" t="n"/>
      <c r="AQ162" s="14" t="n"/>
      <c r="AR162" s="14" t="n"/>
      <c r="AS162" s="13" t="n"/>
      <c r="AT162" s="13" t="n"/>
      <c r="AU162" s="10" t="n"/>
      <c r="AV162" s="10" t="n"/>
      <c r="AW162" s="10" t="n"/>
      <c r="AX162" s="10" t="n"/>
      <c r="AY162" s="10" t="n"/>
      <c r="AZ162" s="10" t="n"/>
      <c r="BA162" s="10" t="n"/>
      <c r="BB162" s="10" t="n"/>
      <c r="BC162" s="10" t="n"/>
      <c r="BD162" s="11" t="n"/>
      <c r="BE162" s="10" t="n"/>
      <c r="BF162" s="10" t="n"/>
      <c r="BG162" s="10" t="n"/>
      <c r="BH162" s="10" t="n"/>
      <c r="BI162" s="10" t="n"/>
      <c r="BJ162" s="10" t="n"/>
      <c r="BK162" s="10" t="n"/>
      <c r="BL162" s="10" t="n"/>
      <c r="BM162" s="10" t="n"/>
    </row>
    <row r="163" ht="15.75" customHeight="1" s="218">
      <c r="A163" s="10" t="n"/>
      <c r="B163" s="10" t="n"/>
      <c r="C163" s="10" t="n"/>
      <c r="D163" s="10" t="n"/>
      <c r="E163" s="10" t="n"/>
      <c r="F163" s="10" t="n"/>
      <c r="G163" s="11" t="n"/>
      <c r="H163" s="10" t="n"/>
      <c r="I163" s="10" t="n"/>
      <c r="J163" s="10" t="n"/>
      <c r="K163" s="10" t="n"/>
      <c r="L163" s="10" t="n"/>
      <c r="M163" s="13" t="n"/>
      <c r="N163" s="13" t="n"/>
      <c r="O163" s="13" t="n"/>
      <c r="P163" s="13" t="n"/>
      <c r="Q163" s="10" t="n"/>
      <c r="R163" s="10" t="n"/>
      <c r="S163" s="10" t="n"/>
      <c r="T163" s="10" t="n"/>
      <c r="U163" s="10" t="n"/>
      <c r="V163" s="10" t="n"/>
      <c r="W163" s="10" t="n"/>
      <c r="X163" s="10" t="n"/>
      <c r="Y163" s="11" t="n"/>
      <c r="Z163" s="11" t="n"/>
      <c r="AA163" s="11" t="n"/>
      <c r="AB163" s="11" t="n"/>
      <c r="AC163" s="11" t="n"/>
      <c r="AD163" s="11" t="n"/>
      <c r="AE163" s="10" t="n"/>
      <c r="AF163" s="10" t="n"/>
      <c r="AG163" s="10" t="n"/>
      <c r="AH163" s="10" t="n"/>
      <c r="AI163" s="13" t="n"/>
      <c r="AJ163" s="13" t="n"/>
      <c r="AK163" s="13" t="n"/>
      <c r="AL163" s="13" t="n"/>
      <c r="AM163" s="13" t="n"/>
      <c r="AN163" s="13" t="n"/>
      <c r="AO163" s="13" t="n"/>
      <c r="AP163" s="14" t="n"/>
      <c r="AQ163" s="14" t="n"/>
      <c r="AR163" s="14" t="n"/>
      <c r="AS163" s="13" t="n"/>
      <c r="AT163" s="13" t="n"/>
      <c r="AU163" s="10" t="n"/>
      <c r="AV163" s="10" t="n"/>
      <c r="AW163" s="10" t="n"/>
      <c r="AX163" s="10" t="n"/>
      <c r="AY163" s="10" t="n"/>
      <c r="AZ163" s="10" t="n"/>
      <c r="BA163" s="10" t="n"/>
      <c r="BB163" s="10" t="n"/>
      <c r="BC163" s="10" t="n"/>
      <c r="BD163" s="11" t="n"/>
      <c r="BE163" s="10" t="n"/>
      <c r="BF163" s="10" t="n"/>
      <c r="BG163" s="10" t="n"/>
      <c r="BH163" s="10" t="n"/>
      <c r="BI163" s="10" t="n"/>
      <c r="BJ163" s="10" t="n"/>
      <c r="BK163" s="10" t="n"/>
      <c r="BL163" s="10" t="n"/>
      <c r="BM163" s="10" t="n"/>
    </row>
    <row r="164" ht="15.75" customHeight="1" s="218">
      <c r="A164" s="10" t="n"/>
      <c r="B164" s="10" t="n"/>
      <c r="C164" s="10" t="n"/>
      <c r="D164" s="10" t="n"/>
      <c r="E164" s="10" t="n"/>
      <c r="F164" s="10" t="n"/>
      <c r="G164" s="11" t="n"/>
      <c r="H164" s="10" t="n"/>
      <c r="I164" s="10" t="n"/>
      <c r="J164" s="10" t="n"/>
      <c r="K164" s="10" t="n"/>
      <c r="L164" s="10" t="n"/>
      <c r="M164" s="13" t="n"/>
      <c r="N164" s="13" t="n"/>
      <c r="O164" s="13" t="n"/>
      <c r="P164" s="13" t="n"/>
      <c r="Q164" s="10" t="n"/>
      <c r="R164" s="10" t="n"/>
      <c r="S164" s="10" t="n"/>
      <c r="T164" s="10" t="n"/>
      <c r="U164" s="10" t="n"/>
      <c r="V164" s="10" t="n"/>
      <c r="W164" s="10" t="n"/>
      <c r="X164" s="10" t="n"/>
      <c r="Y164" s="11" t="n"/>
      <c r="Z164" s="11" t="n"/>
      <c r="AA164" s="11" t="n"/>
      <c r="AB164" s="11" t="n"/>
      <c r="AC164" s="11" t="n"/>
      <c r="AD164" s="11" t="n"/>
      <c r="AE164" s="10" t="n"/>
      <c r="AF164" s="10" t="n"/>
      <c r="AG164" s="10" t="n"/>
      <c r="AH164" s="10" t="n"/>
      <c r="AI164" s="13" t="n"/>
      <c r="AJ164" s="13" t="n"/>
      <c r="AK164" s="13" t="n"/>
      <c r="AL164" s="13" t="n"/>
      <c r="AM164" s="13" t="n"/>
      <c r="AN164" s="13" t="n"/>
      <c r="AO164" s="13" t="n"/>
      <c r="AP164" s="14" t="n"/>
      <c r="AQ164" s="14" t="n"/>
      <c r="AR164" s="14" t="n"/>
      <c r="AS164" s="13" t="n"/>
      <c r="AT164" s="13" t="n"/>
      <c r="AU164" s="10" t="n"/>
      <c r="AV164" s="10" t="n"/>
      <c r="AW164" s="10" t="n"/>
      <c r="AX164" s="10" t="n"/>
      <c r="AY164" s="10" t="n"/>
      <c r="AZ164" s="10" t="n"/>
      <c r="BA164" s="10" t="n"/>
      <c r="BB164" s="10" t="n"/>
      <c r="BC164" s="10" t="n"/>
      <c r="BD164" s="11" t="n"/>
      <c r="BE164" s="10" t="n"/>
      <c r="BF164" s="10" t="n"/>
      <c r="BG164" s="10" t="n"/>
      <c r="BH164" s="10" t="n"/>
      <c r="BI164" s="10" t="n"/>
      <c r="BJ164" s="10" t="n"/>
      <c r="BK164" s="10" t="n"/>
      <c r="BL164" s="10" t="n"/>
      <c r="BM164" s="10" t="n"/>
    </row>
    <row r="165" ht="15.75" customHeight="1" s="218">
      <c r="A165" s="10" t="n"/>
      <c r="B165" s="10" t="n"/>
      <c r="C165" s="10" t="n"/>
      <c r="D165" s="10" t="n"/>
      <c r="E165" s="10" t="n"/>
      <c r="F165" s="10" t="n"/>
      <c r="G165" s="11" t="n"/>
      <c r="H165" s="10" t="n"/>
      <c r="I165" s="10" t="n"/>
      <c r="J165" s="10" t="n"/>
      <c r="K165" s="10" t="n"/>
      <c r="L165" s="10" t="n"/>
      <c r="M165" s="13" t="n"/>
      <c r="N165" s="13" t="n"/>
      <c r="O165" s="13" t="n"/>
      <c r="P165" s="13" t="n"/>
      <c r="Q165" s="10" t="n"/>
      <c r="R165" s="10" t="n"/>
      <c r="S165" s="10" t="n"/>
      <c r="T165" s="10" t="n"/>
      <c r="U165" s="10" t="n"/>
      <c r="V165" s="10" t="n"/>
      <c r="W165" s="10" t="n"/>
      <c r="X165" s="10" t="n"/>
      <c r="Y165" s="11" t="n"/>
      <c r="Z165" s="11" t="n"/>
      <c r="AA165" s="11" t="n"/>
      <c r="AB165" s="11" t="n"/>
      <c r="AC165" s="11" t="n"/>
      <c r="AD165" s="11" t="n"/>
      <c r="AE165" s="10" t="n"/>
      <c r="AF165" s="10" t="n"/>
      <c r="AG165" s="10" t="n"/>
      <c r="AH165" s="10" t="n"/>
      <c r="AI165" s="13" t="n"/>
      <c r="AJ165" s="13" t="n"/>
      <c r="AK165" s="13" t="n"/>
      <c r="AL165" s="13" t="n"/>
      <c r="AM165" s="13" t="n"/>
      <c r="AN165" s="13" t="n"/>
      <c r="AO165" s="13" t="n"/>
      <c r="AP165" s="14" t="n"/>
      <c r="AQ165" s="14" t="n"/>
      <c r="AR165" s="14" t="n"/>
      <c r="AS165" s="13" t="n"/>
      <c r="AT165" s="13" t="n"/>
      <c r="AU165" s="10" t="n"/>
      <c r="AV165" s="10" t="n"/>
      <c r="AW165" s="10" t="n"/>
      <c r="AX165" s="10" t="n"/>
      <c r="AY165" s="10" t="n"/>
      <c r="AZ165" s="10" t="n"/>
      <c r="BA165" s="10" t="n"/>
      <c r="BB165" s="10" t="n"/>
      <c r="BC165" s="10" t="n"/>
      <c r="BD165" s="11" t="n"/>
      <c r="BE165" s="10" t="n"/>
      <c r="BF165" s="10" t="n"/>
      <c r="BG165" s="10" t="n"/>
      <c r="BH165" s="10" t="n"/>
      <c r="BI165" s="10" t="n"/>
      <c r="BJ165" s="10" t="n"/>
      <c r="BK165" s="10" t="n"/>
      <c r="BL165" s="10" t="n"/>
      <c r="BM165" s="10" t="n"/>
    </row>
    <row r="166" ht="15.75" customHeight="1" s="218">
      <c r="A166" s="10" t="n"/>
      <c r="B166" s="10" t="n"/>
      <c r="C166" s="10" t="n"/>
      <c r="D166" s="10" t="n"/>
      <c r="E166" s="10" t="n"/>
      <c r="F166" s="10" t="n"/>
      <c r="G166" s="11" t="n"/>
      <c r="H166" s="10" t="n"/>
      <c r="I166" s="10" t="n"/>
      <c r="J166" s="10" t="n"/>
      <c r="K166" s="10" t="n"/>
      <c r="L166" s="10" t="n"/>
      <c r="M166" s="13" t="n"/>
      <c r="N166" s="13" t="n"/>
      <c r="O166" s="13" t="n"/>
      <c r="P166" s="13" t="n"/>
      <c r="Q166" s="10" t="n"/>
      <c r="R166" s="10" t="n"/>
      <c r="S166" s="10" t="n"/>
      <c r="T166" s="10" t="n"/>
      <c r="U166" s="10" t="n"/>
      <c r="V166" s="10" t="n"/>
      <c r="W166" s="10" t="n"/>
      <c r="X166" s="10" t="n"/>
      <c r="Y166" s="11" t="n"/>
      <c r="Z166" s="11" t="n"/>
      <c r="AA166" s="11" t="n"/>
      <c r="AB166" s="11" t="n"/>
      <c r="AC166" s="11" t="n"/>
      <c r="AD166" s="11" t="n"/>
      <c r="AE166" s="10" t="n"/>
      <c r="AF166" s="10" t="n"/>
      <c r="AG166" s="10" t="n"/>
      <c r="AH166" s="10" t="n"/>
      <c r="AI166" s="13" t="n"/>
      <c r="AJ166" s="13" t="n"/>
      <c r="AK166" s="13" t="n"/>
      <c r="AL166" s="13" t="n"/>
      <c r="AM166" s="13" t="n"/>
      <c r="AN166" s="13" t="n"/>
      <c r="AO166" s="13" t="n"/>
      <c r="AP166" s="14" t="n"/>
      <c r="AQ166" s="14" t="n"/>
      <c r="AR166" s="14" t="n"/>
      <c r="AS166" s="13" t="n"/>
      <c r="AT166" s="13" t="n"/>
      <c r="AU166" s="10" t="n"/>
      <c r="AV166" s="10" t="n"/>
      <c r="AW166" s="10" t="n"/>
      <c r="AX166" s="10" t="n"/>
      <c r="AY166" s="10" t="n"/>
      <c r="AZ166" s="10" t="n"/>
      <c r="BA166" s="10" t="n"/>
      <c r="BB166" s="10" t="n"/>
      <c r="BC166" s="10" t="n"/>
      <c r="BD166" s="11" t="n"/>
      <c r="BE166" s="10" t="n"/>
      <c r="BF166" s="10" t="n"/>
      <c r="BG166" s="10" t="n"/>
      <c r="BH166" s="10" t="n"/>
      <c r="BI166" s="10" t="n"/>
      <c r="BJ166" s="10" t="n"/>
      <c r="BK166" s="10" t="n"/>
      <c r="BL166" s="10" t="n"/>
      <c r="BM166" s="10" t="n"/>
    </row>
    <row r="167" ht="15.75" customHeight="1" s="218">
      <c r="A167" s="10" t="n"/>
      <c r="B167" s="10" t="n"/>
      <c r="C167" s="10" t="n"/>
      <c r="D167" s="10" t="n"/>
      <c r="E167" s="10" t="n"/>
      <c r="F167" s="10" t="n"/>
      <c r="G167" s="11" t="n"/>
      <c r="H167" s="10" t="n"/>
      <c r="I167" s="10" t="n"/>
      <c r="J167" s="10" t="n"/>
      <c r="K167" s="10" t="n"/>
      <c r="L167" s="10" t="n"/>
      <c r="M167" s="13" t="n"/>
      <c r="N167" s="13" t="n"/>
      <c r="O167" s="13" t="n"/>
      <c r="P167" s="13" t="n"/>
      <c r="Q167" s="10" t="n"/>
      <c r="R167" s="10" t="n"/>
      <c r="S167" s="10" t="n"/>
      <c r="T167" s="10" t="n"/>
      <c r="U167" s="10" t="n"/>
      <c r="V167" s="10" t="n"/>
      <c r="W167" s="10" t="n"/>
      <c r="X167" s="10" t="n"/>
      <c r="Y167" s="11" t="n"/>
      <c r="Z167" s="11" t="n"/>
      <c r="AA167" s="11" t="n"/>
      <c r="AB167" s="11" t="n"/>
      <c r="AC167" s="11" t="n"/>
      <c r="AD167" s="11" t="n"/>
      <c r="AE167" s="10" t="n"/>
      <c r="AF167" s="10" t="n"/>
      <c r="AG167" s="10" t="n"/>
      <c r="AH167" s="10" t="n"/>
      <c r="AI167" s="13" t="n"/>
      <c r="AJ167" s="13" t="n"/>
      <c r="AK167" s="13" t="n"/>
      <c r="AL167" s="13" t="n"/>
      <c r="AM167" s="13" t="n"/>
      <c r="AN167" s="13" t="n"/>
      <c r="AO167" s="13" t="n"/>
      <c r="AP167" s="14" t="n"/>
      <c r="AQ167" s="14" t="n"/>
      <c r="AR167" s="14" t="n"/>
      <c r="AS167" s="13" t="n"/>
      <c r="AT167" s="13" t="n"/>
      <c r="AU167" s="10" t="n"/>
      <c r="AV167" s="10" t="n"/>
      <c r="AW167" s="10" t="n"/>
      <c r="AX167" s="10" t="n"/>
      <c r="AY167" s="10" t="n"/>
      <c r="AZ167" s="10" t="n"/>
      <c r="BA167" s="10" t="n"/>
      <c r="BB167" s="10" t="n"/>
      <c r="BC167" s="10" t="n"/>
      <c r="BD167" s="11" t="n"/>
      <c r="BE167" s="10" t="n"/>
      <c r="BF167" s="10" t="n"/>
      <c r="BG167" s="10" t="n"/>
      <c r="BH167" s="10" t="n"/>
      <c r="BI167" s="10" t="n"/>
      <c r="BJ167" s="10" t="n"/>
      <c r="BK167" s="10" t="n"/>
      <c r="BL167" s="10" t="n"/>
      <c r="BM167" s="10" t="n"/>
    </row>
    <row r="168" ht="15.75" customHeight="1" s="218">
      <c r="A168" s="10" t="n"/>
      <c r="B168" s="10" t="n"/>
      <c r="C168" s="10" t="n"/>
      <c r="D168" s="10" t="n"/>
      <c r="E168" s="10" t="n"/>
      <c r="F168" s="10" t="n"/>
      <c r="G168" s="11" t="n"/>
      <c r="H168" s="10" t="n"/>
      <c r="I168" s="10" t="n"/>
      <c r="J168" s="10" t="n"/>
      <c r="K168" s="10" t="n"/>
      <c r="L168" s="10" t="n"/>
      <c r="M168" s="13" t="n"/>
      <c r="N168" s="13" t="n"/>
      <c r="O168" s="13" t="n"/>
      <c r="P168" s="13" t="n"/>
      <c r="Q168" s="10" t="n"/>
      <c r="R168" s="10" t="n"/>
      <c r="S168" s="10" t="n"/>
      <c r="T168" s="10" t="n"/>
      <c r="U168" s="10" t="n"/>
      <c r="V168" s="10" t="n"/>
      <c r="W168" s="10" t="n"/>
      <c r="X168" s="10" t="n"/>
      <c r="Y168" s="11" t="n"/>
      <c r="Z168" s="11" t="n"/>
      <c r="AA168" s="11" t="n"/>
      <c r="AB168" s="11" t="n"/>
      <c r="AC168" s="11" t="n"/>
      <c r="AD168" s="11" t="n"/>
      <c r="AE168" s="10" t="n"/>
      <c r="AF168" s="10" t="n"/>
      <c r="AG168" s="10" t="n"/>
      <c r="AH168" s="10" t="n"/>
      <c r="AI168" s="13" t="n"/>
      <c r="AJ168" s="13" t="n"/>
      <c r="AK168" s="13" t="n"/>
      <c r="AL168" s="13" t="n"/>
      <c r="AM168" s="13" t="n"/>
      <c r="AN168" s="13" t="n"/>
      <c r="AO168" s="13" t="n"/>
      <c r="AP168" s="14" t="n"/>
      <c r="AQ168" s="14" t="n"/>
      <c r="AR168" s="14" t="n"/>
      <c r="AS168" s="13" t="n"/>
      <c r="AT168" s="13" t="n"/>
      <c r="AU168" s="10" t="n"/>
      <c r="AV168" s="10" t="n"/>
      <c r="AW168" s="10" t="n"/>
      <c r="AX168" s="10" t="n"/>
      <c r="AY168" s="10" t="n"/>
      <c r="AZ168" s="10" t="n"/>
      <c r="BA168" s="10" t="n"/>
      <c r="BB168" s="10" t="n"/>
      <c r="BC168" s="10" t="n"/>
      <c r="BD168" s="11" t="n"/>
      <c r="BE168" s="10" t="n"/>
      <c r="BF168" s="10" t="n"/>
      <c r="BG168" s="10" t="n"/>
      <c r="BH168" s="10" t="n"/>
      <c r="BI168" s="10" t="n"/>
      <c r="BJ168" s="10" t="n"/>
      <c r="BK168" s="10" t="n"/>
      <c r="BL168" s="10" t="n"/>
      <c r="BM168" s="10" t="n"/>
    </row>
    <row r="169" ht="15.75" customHeight="1" s="218">
      <c r="A169" s="10" t="n"/>
      <c r="B169" s="10" t="n"/>
      <c r="C169" s="10" t="n"/>
      <c r="D169" s="10" t="n"/>
      <c r="E169" s="10" t="n"/>
      <c r="F169" s="10" t="n"/>
      <c r="G169" s="11" t="n"/>
      <c r="H169" s="10" t="n"/>
      <c r="I169" s="10" t="n"/>
      <c r="J169" s="10" t="n"/>
      <c r="K169" s="10" t="n"/>
      <c r="L169" s="10" t="n"/>
      <c r="M169" s="13" t="n"/>
      <c r="N169" s="13" t="n"/>
      <c r="O169" s="13" t="n"/>
      <c r="P169" s="13" t="n"/>
      <c r="Q169" s="10" t="n"/>
      <c r="R169" s="10" t="n"/>
      <c r="S169" s="10" t="n"/>
      <c r="T169" s="10" t="n"/>
      <c r="U169" s="10" t="n"/>
      <c r="V169" s="10" t="n"/>
      <c r="W169" s="10" t="n"/>
      <c r="X169" s="10" t="n"/>
      <c r="Y169" s="11" t="n"/>
      <c r="Z169" s="11" t="n"/>
      <c r="AA169" s="11" t="n"/>
      <c r="AB169" s="11" t="n"/>
      <c r="AC169" s="11" t="n"/>
      <c r="AD169" s="11" t="n"/>
      <c r="AE169" s="10" t="n"/>
      <c r="AF169" s="10" t="n"/>
      <c r="AG169" s="10" t="n"/>
      <c r="AH169" s="10" t="n"/>
      <c r="AI169" s="13" t="n"/>
      <c r="AJ169" s="13" t="n"/>
      <c r="AK169" s="13" t="n"/>
      <c r="AL169" s="13" t="n"/>
      <c r="AM169" s="13" t="n"/>
      <c r="AN169" s="13" t="n"/>
      <c r="AO169" s="13" t="n"/>
      <c r="AP169" s="14" t="n"/>
      <c r="AQ169" s="14" t="n"/>
      <c r="AR169" s="14" t="n"/>
      <c r="AS169" s="13" t="n"/>
      <c r="AT169" s="13" t="n"/>
      <c r="AU169" s="10" t="n"/>
      <c r="AV169" s="10" t="n"/>
      <c r="AW169" s="10" t="n"/>
      <c r="AX169" s="10" t="n"/>
      <c r="AY169" s="10" t="n"/>
      <c r="AZ169" s="10" t="n"/>
      <c r="BA169" s="10" t="n"/>
      <c r="BB169" s="10" t="n"/>
      <c r="BC169" s="10" t="n"/>
      <c r="BD169" s="11" t="n"/>
      <c r="BE169" s="10" t="n"/>
      <c r="BF169" s="10" t="n"/>
      <c r="BG169" s="10" t="n"/>
      <c r="BH169" s="10" t="n"/>
      <c r="BI169" s="10" t="n"/>
      <c r="BJ169" s="10" t="n"/>
      <c r="BK169" s="10" t="n"/>
      <c r="BL169" s="10" t="n"/>
      <c r="BM169" s="10" t="n"/>
    </row>
    <row r="170" ht="15.75" customHeight="1" s="218">
      <c r="A170" s="10" t="n"/>
      <c r="B170" s="10" t="n"/>
      <c r="C170" s="10" t="n"/>
      <c r="D170" s="10" t="n"/>
      <c r="E170" s="10" t="n"/>
      <c r="F170" s="10" t="n"/>
      <c r="G170" s="11" t="n"/>
      <c r="H170" s="10" t="n"/>
      <c r="I170" s="10" t="n"/>
      <c r="J170" s="10" t="n"/>
      <c r="K170" s="10" t="n"/>
      <c r="L170" s="10" t="n"/>
      <c r="M170" s="13" t="n"/>
      <c r="N170" s="13" t="n"/>
      <c r="O170" s="13" t="n"/>
      <c r="P170" s="13" t="n"/>
      <c r="Q170" s="10" t="n"/>
      <c r="R170" s="10" t="n"/>
      <c r="S170" s="10" t="n"/>
      <c r="T170" s="10" t="n"/>
      <c r="U170" s="10" t="n"/>
      <c r="V170" s="10" t="n"/>
      <c r="W170" s="10" t="n"/>
      <c r="X170" s="10" t="n"/>
      <c r="Y170" s="11" t="n"/>
      <c r="Z170" s="11" t="n"/>
      <c r="AA170" s="11" t="n"/>
      <c r="AB170" s="11" t="n"/>
      <c r="AC170" s="11" t="n"/>
      <c r="AD170" s="11" t="n"/>
      <c r="AE170" s="10" t="n"/>
      <c r="AF170" s="10" t="n"/>
      <c r="AG170" s="10" t="n"/>
      <c r="AH170" s="10" t="n"/>
      <c r="AI170" s="13" t="n"/>
      <c r="AJ170" s="13" t="n"/>
      <c r="AK170" s="13" t="n"/>
      <c r="AL170" s="13" t="n"/>
      <c r="AM170" s="13" t="n"/>
      <c r="AN170" s="13" t="n"/>
      <c r="AO170" s="13" t="n"/>
      <c r="AP170" s="14" t="n"/>
      <c r="AQ170" s="14" t="n"/>
      <c r="AR170" s="14" t="n"/>
      <c r="AS170" s="13" t="n"/>
      <c r="AT170" s="13" t="n"/>
      <c r="AU170" s="10" t="n"/>
      <c r="AV170" s="10" t="n"/>
      <c r="AW170" s="10" t="n"/>
      <c r="AX170" s="10" t="n"/>
      <c r="AY170" s="10" t="n"/>
      <c r="AZ170" s="10" t="n"/>
      <c r="BA170" s="10" t="n"/>
      <c r="BB170" s="10" t="n"/>
      <c r="BC170" s="10" t="n"/>
      <c r="BD170" s="11" t="n"/>
      <c r="BE170" s="10" t="n"/>
      <c r="BF170" s="10" t="n"/>
      <c r="BG170" s="10" t="n"/>
      <c r="BH170" s="10" t="n"/>
      <c r="BI170" s="10" t="n"/>
      <c r="BJ170" s="10" t="n"/>
      <c r="BK170" s="10" t="n"/>
      <c r="BL170" s="10" t="n"/>
      <c r="BM170" s="10" t="n"/>
    </row>
    <row r="171" ht="15.75" customHeight="1" s="218">
      <c r="A171" s="10" t="n"/>
      <c r="B171" s="10" t="n"/>
      <c r="C171" s="10" t="n"/>
      <c r="D171" s="10" t="n"/>
      <c r="E171" s="10" t="n"/>
      <c r="F171" s="10" t="n"/>
      <c r="G171" s="11" t="n"/>
      <c r="H171" s="10" t="n"/>
      <c r="I171" s="10" t="n"/>
      <c r="J171" s="10" t="n"/>
      <c r="K171" s="10" t="n"/>
      <c r="L171" s="10" t="n"/>
      <c r="M171" s="13" t="n"/>
      <c r="N171" s="13" t="n"/>
      <c r="O171" s="13" t="n"/>
      <c r="P171" s="13" t="n"/>
      <c r="Q171" s="10" t="n"/>
      <c r="R171" s="10" t="n"/>
      <c r="S171" s="10" t="n"/>
      <c r="T171" s="10" t="n"/>
      <c r="U171" s="10" t="n"/>
      <c r="V171" s="10" t="n"/>
      <c r="W171" s="10" t="n"/>
      <c r="X171" s="10" t="n"/>
      <c r="Y171" s="11" t="n"/>
      <c r="Z171" s="11" t="n"/>
      <c r="AA171" s="11" t="n"/>
      <c r="AB171" s="11" t="n"/>
      <c r="AC171" s="11" t="n"/>
      <c r="AD171" s="11" t="n"/>
      <c r="AE171" s="10" t="n"/>
      <c r="AF171" s="10" t="n"/>
      <c r="AG171" s="10" t="n"/>
      <c r="AH171" s="10" t="n"/>
      <c r="AI171" s="13" t="n"/>
      <c r="AJ171" s="13" t="n"/>
      <c r="AK171" s="13" t="n"/>
      <c r="AL171" s="13" t="n"/>
      <c r="AM171" s="13" t="n"/>
      <c r="AN171" s="13" t="n"/>
      <c r="AO171" s="13" t="n"/>
      <c r="AP171" s="14" t="n"/>
      <c r="AQ171" s="14" t="n"/>
      <c r="AR171" s="14" t="n"/>
      <c r="AS171" s="13" t="n"/>
      <c r="AT171" s="13" t="n"/>
      <c r="AU171" s="10" t="n"/>
      <c r="AV171" s="10" t="n"/>
      <c r="AW171" s="10" t="n"/>
      <c r="AX171" s="10" t="n"/>
      <c r="AY171" s="10" t="n"/>
      <c r="AZ171" s="10" t="n"/>
      <c r="BA171" s="10" t="n"/>
      <c r="BB171" s="10" t="n"/>
      <c r="BC171" s="10" t="n"/>
      <c r="BD171" s="11" t="n"/>
      <c r="BE171" s="10" t="n"/>
      <c r="BF171" s="10" t="n"/>
      <c r="BG171" s="10" t="n"/>
      <c r="BH171" s="10" t="n"/>
      <c r="BI171" s="10" t="n"/>
      <c r="BJ171" s="10" t="n"/>
      <c r="BK171" s="10" t="n"/>
      <c r="BL171" s="10" t="n"/>
      <c r="BM171" s="10" t="n"/>
    </row>
    <row r="172" ht="15.75" customHeight="1" s="218">
      <c r="A172" s="10" t="n"/>
      <c r="B172" s="10" t="n"/>
      <c r="C172" s="10" t="n"/>
      <c r="D172" s="10" t="n"/>
      <c r="E172" s="10" t="n"/>
      <c r="F172" s="10" t="n"/>
      <c r="G172" s="11" t="n"/>
      <c r="H172" s="10" t="n"/>
      <c r="I172" s="10" t="n"/>
      <c r="J172" s="10" t="n"/>
      <c r="K172" s="10" t="n"/>
      <c r="L172" s="10" t="n"/>
      <c r="M172" s="13" t="n"/>
      <c r="N172" s="13" t="n"/>
      <c r="O172" s="13" t="n"/>
      <c r="P172" s="13" t="n"/>
      <c r="Q172" s="10" t="n"/>
      <c r="R172" s="10" t="n"/>
      <c r="S172" s="10" t="n"/>
      <c r="T172" s="10" t="n"/>
      <c r="U172" s="10" t="n"/>
      <c r="V172" s="10" t="n"/>
      <c r="W172" s="10" t="n"/>
      <c r="X172" s="10" t="n"/>
      <c r="Y172" s="11" t="n"/>
      <c r="Z172" s="11" t="n"/>
      <c r="AA172" s="11" t="n"/>
      <c r="AB172" s="11" t="n"/>
      <c r="AC172" s="11" t="n"/>
      <c r="AD172" s="11" t="n"/>
      <c r="AE172" s="10" t="n"/>
      <c r="AF172" s="10" t="n"/>
      <c r="AG172" s="10" t="n"/>
      <c r="AH172" s="10" t="n"/>
      <c r="AI172" s="13" t="n"/>
      <c r="AJ172" s="13" t="n"/>
      <c r="AK172" s="13" t="n"/>
      <c r="AL172" s="13" t="n"/>
      <c r="AM172" s="13" t="n"/>
      <c r="AN172" s="13" t="n"/>
      <c r="AO172" s="13" t="n"/>
      <c r="AP172" s="14" t="n"/>
      <c r="AQ172" s="14" t="n"/>
      <c r="AR172" s="14" t="n"/>
      <c r="AS172" s="13" t="n"/>
      <c r="AT172" s="13" t="n"/>
      <c r="AU172" s="10" t="n"/>
      <c r="AV172" s="10" t="n"/>
      <c r="AW172" s="10" t="n"/>
      <c r="AX172" s="10" t="n"/>
      <c r="AY172" s="10" t="n"/>
      <c r="AZ172" s="10" t="n"/>
      <c r="BA172" s="10" t="n"/>
      <c r="BB172" s="10" t="n"/>
      <c r="BC172" s="10" t="n"/>
      <c r="BD172" s="11" t="n"/>
      <c r="BE172" s="10" t="n"/>
      <c r="BF172" s="10" t="n"/>
      <c r="BG172" s="10" t="n"/>
      <c r="BH172" s="10" t="n"/>
      <c r="BI172" s="10" t="n"/>
      <c r="BJ172" s="10" t="n"/>
      <c r="BK172" s="10" t="n"/>
      <c r="BL172" s="10" t="n"/>
      <c r="BM172" s="10" t="n"/>
    </row>
    <row r="173" ht="15.75" customHeight="1" s="218">
      <c r="A173" s="10" t="n"/>
      <c r="B173" s="10" t="n"/>
      <c r="C173" s="10" t="n"/>
      <c r="D173" s="10" t="n"/>
      <c r="E173" s="10" t="n"/>
      <c r="F173" s="10" t="n"/>
      <c r="G173" s="11" t="n"/>
      <c r="H173" s="10" t="n"/>
      <c r="I173" s="10" t="n"/>
      <c r="J173" s="10" t="n"/>
      <c r="K173" s="10" t="n"/>
      <c r="L173" s="10" t="n"/>
      <c r="M173" s="13" t="n"/>
      <c r="N173" s="13" t="n"/>
      <c r="O173" s="13" t="n"/>
      <c r="P173" s="13" t="n"/>
      <c r="Q173" s="10" t="n"/>
      <c r="R173" s="10" t="n"/>
      <c r="S173" s="10" t="n"/>
      <c r="T173" s="10" t="n"/>
      <c r="U173" s="10" t="n"/>
      <c r="V173" s="10" t="n"/>
      <c r="W173" s="10" t="n"/>
      <c r="X173" s="10" t="n"/>
      <c r="Y173" s="11" t="n"/>
      <c r="Z173" s="11" t="n"/>
      <c r="AA173" s="11" t="n"/>
      <c r="AB173" s="11" t="n"/>
      <c r="AC173" s="11" t="n"/>
      <c r="AD173" s="11" t="n"/>
      <c r="AE173" s="10" t="n"/>
      <c r="AF173" s="10" t="n"/>
      <c r="AG173" s="10" t="n"/>
      <c r="AH173" s="10" t="n"/>
      <c r="AI173" s="13" t="n"/>
      <c r="AJ173" s="13" t="n"/>
      <c r="AK173" s="13" t="n"/>
      <c r="AL173" s="13" t="n"/>
      <c r="AM173" s="13" t="n"/>
      <c r="AN173" s="13" t="n"/>
      <c r="AO173" s="13" t="n"/>
      <c r="AP173" s="14" t="n"/>
      <c r="AQ173" s="14" t="n"/>
      <c r="AR173" s="14" t="n"/>
      <c r="AS173" s="13" t="n"/>
      <c r="AT173" s="13" t="n"/>
      <c r="AU173" s="10" t="n"/>
      <c r="AV173" s="10" t="n"/>
      <c r="AW173" s="10" t="n"/>
      <c r="AX173" s="10" t="n"/>
      <c r="AY173" s="10" t="n"/>
      <c r="AZ173" s="10" t="n"/>
      <c r="BA173" s="10" t="n"/>
      <c r="BB173" s="10" t="n"/>
      <c r="BC173" s="10" t="n"/>
      <c r="BD173" s="11" t="n"/>
      <c r="BE173" s="10" t="n"/>
      <c r="BF173" s="10" t="n"/>
      <c r="BG173" s="10" t="n"/>
      <c r="BH173" s="10" t="n"/>
      <c r="BI173" s="10" t="n"/>
      <c r="BJ173" s="10" t="n"/>
      <c r="BK173" s="10" t="n"/>
      <c r="BL173" s="10" t="n"/>
      <c r="BM173" s="10" t="n"/>
    </row>
    <row r="174" ht="15.75" customHeight="1" s="218">
      <c r="A174" s="10" t="n"/>
      <c r="B174" s="10" t="n"/>
      <c r="C174" s="10" t="n"/>
      <c r="D174" s="10" t="n"/>
      <c r="E174" s="10" t="n"/>
      <c r="F174" s="10" t="n"/>
      <c r="G174" s="11" t="n"/>
      <c r="H174" s="10" t="n"/>
      <c r="I174" s="10" t="n"/>
      <c r="J174" s="10" t="n"/>
      <c r="K174" s="10" t="n"/>
      <c r="L174" s="10" t="n"/>
      <c r="M174" s="13" t="n"/>
      <c r="N174" s="13" t="n"/>
      <c r="O174" s="13" t="n"/>
      <c r="P174" s="13" t="n"/>
      <c r="Q174" s="10" t="n"/>
      <c r="R174" s="10" t="n"/>
      <c r="S174" s="10" t="n"/>
      <c r="T174" s="10" t="n"/>
      <c r="U174" s="10" t="n"/>
      <c r="V174" s="10" t="n"/>
      <c r="W174" s="10" t="n"/>
      <c r="X174" s="10" t="n"/>
      <c r="Y174" s="11" t="n"/>
      <c r="Z174" s="11" t="n"/>
      <c r="AA174" s="11" t="n"/>
      <c r="AB174" s="11" t="n"/>
      <c r="AC174" s="11" t="n"/>
      <c r="AD174" s="11" t="n"/>
      <c r="AE174" s="10" t="n"/>
      <c r="AF174" s="10" t="n"/>
      <c r="AG174" s="10" t="n"/>
      <c r="AH174" s="10" t="n"/>
      <c r="AI174" s="13" t="n"/>
      <c r="AJ174" s="13" t="n"/>
      <c r="AK174" s="13" t="n"/>
      <c r="AL174" s="13" t="n"/>
      <c r="AM174" s="13" t="n"/>
      <c r="AN174" s="13" t="n"/>
      <c r="AO174" s="13" t="n"/>
      <c r="AP174" s="14" t="n"/>
      <c r="AQ174" s="14" t="n"/>
      <c r="AR174" s="14" t="n"/>
      <c r="AS174" s="13" t="n"/>
      <c r="AT174" s="13" t="n"/>
      <c r="AU174" s="10" t="n"/>
      <c r="AV174" s="10" t="n"/>
      <c r="AW174" s="10" t="n"/>
      <c r="AX174" s="10" t="n"/>
      <c r="AY174" s="10" t="n"/>
      <c r="AZ174" s="10" t="n"/>
      <c r="BA174" s="10" t="n"/>
      <c r="BB174" s="10" t="n"/>
      <c r="BC174" s="10" t="n"/>
      <c r="BD174" s="11" t="n"/>
      <c r="BE174" s="10" t="n"/>
      <c r="BF174" s="10" t="n"/>
      <c r="BG174" s="10" t="n"/>
      <c r="BH174" s="10" t="n"/>
      <c r="BI174" s="10" t="n"/>
      <c r="BJ174" s="10" t="n"/>
      <c r="BK174" s="10" t="n"/>
      <c r="BL174" s="10" t="n"/>
      <c r="BM174" s="10" t="n"/>
    </row>
    <row r="175" ht="15.75" customHeight="1" s="218">
      <c r="A175" s="10" t="n"/>
      <c r="B175" s="10" t="n"/>
      <c r="C175" s="10" t="n"/>
      <c r="D175" s="10" t="n"/>
      <c r="E175" s="10" t="n"/>
      <c r="F175" s="10" t="n"/>
      <c r="G175" s="11" t="n"/>
      <c r="H175" s="10" t="n"/>
      <c r="I175" s="10" t="n"/>
      <c r="J175" s="10" t="n"/>
      <c r="K175" s="10" t="n"/>
      <c r="L175" s="10" t="n"/>
      <c r="M175" s="13" t="n"/>
      <c r="N175" s="13" t="n"/>
      <c r="O175" s="13" t="n"/>
      <c r="P175" s="13" t="n"/>
      <c r="Q175" s="10" t="n"/>
      <c r="R175" s="10" t="n"/>
      <c r="S175" s="10" t="n"/>
      <c r="T175" s="10" t="n"/>
      <c r="U175" s="10" t="n"/>
      <c r="V175" s="10" t="n"/>
      <c r="W175" s="10" t="n"/>
      <c r="X175" s="10" t="n"/>
      <c r="Y175" s="11" t="n"/>
      <c r="Z175" s="11" t="n"/>
      <c r="AA175" s="11" t="n"/>
      <c r="AB175" s="11" t="n"/>
      <c r="AC175" s="11" t="n"/>
      <c r="AD175" s="11" t="n"/>
      <c r="AE175" s="10" t="n"/>
      <c r="AF175" s="10" t="n"/>
      <c r="AG175" s="10" t="n"/>
      <c r="AH175" s="10" t="n"/>
      <c r="AI175" s="13" t="n"/>
      <c r="AJ175" s="13" t="n"/>
      <c r="AK175" s="13" t="n"/>
      <c r="AL175" s="13" t="n"/>
      <c r="AM175" s="13" t="n"/>
      <c r="AN175" s="13" t="n"/>
      <c r="AO175" s="13" t="n"/>
      <c r="AP175" s="14" t="n"/>
      <c r="AQ175" s="14" t="n"/>
      <c r="AR175" s="14" t="n"/>
      <c r="AS175" s="13" t="n"/>
      <c r="AT175" s="13" t="n"/>
      <c r="AU175" s="10" t="n"/>
      <c r="AV175" s="10" t="n"/>
      <c r="AW175" s="10" t="n"/>
      <c r="AX175" s="10" t="n"/>
      <c r="AY175" s="10" t="n"/>
      <c r="AZ175" s="10" t="n"/>
      <c r="BA175" s="10" t="n"/>
      <c r="BB175" s="10" t="n"/>
      <c r="BC175" s="10" t="n"/>
      <c r="BD175" s="11" t="n"/>
      <c r="BE175" s="10" t="n"/>
      <c r="BF175" s="10" t="n"/>
      <c r="BG175" s="10" t="n"/>
      <c r="BH175" s="10" t="n"/>
      <c r="BI175" s="10" t="n"/>
      <c r="BJ175" s="10" t="n"/>
      <c r="BK175" s="10" t="n"/>
      <c r="BL175" s="10" t="n"/>
      <c r="BM175" s="10" t="n"/>
    </row>
    <row r="176" ht="15.75" customHeight="1" s="218">
      <c r="A176" s="10" t="n"/>
      <c r="B176" s="10" t="n"/>
      <c r="C176" s="10" t="n"/>
      <c r="D176" s="10" t="n"/>
      <c r="E176" s="10" t="n"/>
      <c r="F176" s="10" t="n"/>
      <c r="G176" s="11" t="n"/>
      <c r="H176" s="10" t="n"/>
      <c r="I176" s="10" t="n"/>
      <c r="J176" s="10" t="n"/>
      <c r="K176" s="10" t="n"/>
      <c r="L176" s="10" t="n"/>
      <c r="M176" s="13" t="n"/>
      <c r="N176" s="13" t="n"/>
      <c r="O176" s="13" t="n"/>
      <c r="P176" s="13" t="n"/>
      <c r="Q176" s="10" t="n"/>
      <c r="R176" s="10" t="n"/>
      <c r="S176" s="10" t="n"/>
      <c r="T176" s="10" t="n"/>
      <c r="U176" s="10" t="n"/>
      <c r="V176" s="10" t="n"/>
      <c r="W176" s="10" t="n"/>
      <c r="X176" s="10" t="n"/>
      <c r="Y176" s="11" t="n"/>
      <c r="Z176" s="11" t="n"/>
      <c r="AA176" s="11" t="n"/>
      <c r="AB176" s="11" t="n"/>
      <c r="AC176" s="11" t="n"/>
      <c r="AD176" s="11" t="n"/>
      <c r="AE176" s="10" t="n"/>
      <c r="AF176" s="10" t="n"/>
      <c r="AG176" s="10" t="n"/>
      <c r="AH176" s="10" t="n"/>
      <c r="AI176" s="13" t="n"/>
      <c r="AJ176" s="13" t="n"/>
      <c r="AK176" s="13" t="n"/>
      <c r="AL176" s="13" t="n"/>
      <c r="AM176" s="13" t="n"/>
      <c r="AN176" s="13" t="n"/>
      <c r="AO176" s="13" t="n"/>
      <c r="AP176" s="14" t="n"/>
      <c r="AQ176" s="14" t="n"/>
      <c r="AR176" s="14" t="n"/>
      <c r="AS176" s="13" t="n"/>
      <c r="AT176" s="13" t="n"/>
      <c r="AU176" s="10" t="n"/>
      <c r="AV176" s="10" t="n"/>
      <c r="AW176" s="10" t="n"/>
      <c r="AX176" s="10" t="n"/>
      <c r="AY176" s="10" t="n"/>
      <c r="AZ176" s="10" t="n"/>
      <c r="BA176" s="10" t="n"/>
      <c r="BB176" s="10" t="n"/>
      <c r="BC176" s="10" t="n"/>
      <c r="BD176" s="11" t="n"/>
      <c r="BE176" s="10" t="n"/>
      <c r="BF176" s="10" t="n"/>
      <c r="BG176" s="10" t="n"/>
      <c r="BH176" s="10" t="n"/>
      <c r="BI176" s="10" t="n"/>
      <c r="BJ176" s="10" t="n"/>
      <c r="BK176" s="10" t="n"/>
      <c r="BL176" s="10" t="n"/>
      <c r="BM176" s="10" t="n"/>
    </row>
    <row r="177" ht="15.75" customHeight="1" s="218">
      <c r="A177" s="10" t="n"/>
      <c r="B177" s="10" t="n"/>
      <c r="C177" s="10" t="n"/>
      <c r="D177" s="10" t="n"/>
      <c r="E177" s="10" t="n"/>
      <c r="F177" s="10" t="n"/>
      <c r="G177" s="11" t="n"/>
      <c r="H177" s="10" t="n"/>
      <c r="I177" s="10" t="n"/>
      <c r="J177" s="10" t="n"/>
      <c r="K177" s="10" t="n"/>
      <c r="L177" s="10" t="n"/>
      <c r="M177" s="13" t="n"/>
      <c r="N177" s="13" t="n"/>
      <c r="O177" s="13" t="n"/>
      <c r="P177" s="13" t="n"/>
      <c r="Q177" s="10" t="n"/>
      <c r="R177" s="10" t="n"/>
      <c r="S177" s="10" t="n"/>
      <c r="T177" s="10" t="n"/>
      <c r="U177" s="10" t="n"/>
      <c r="V177" s="10" t="n"/>
      <c r="W177" s="10" t="n"/>
      <c r="X177" s="10" t="n"/>
      <c r="Y177" s="11" t="n"/>
      <c r="Z177" s="11" t="n"/>
      <c r="AA177" s="11" t="n"/>
      <c r="AB177" s="11" t="n"/>
      <c r="AC177" s="11" t="n"/>
      <c r="AD177" s="11" t="n"/>
      <c r="AE177" s="10" t="n"/>
      <c r="AF177" s="10" t="n"/>
      <c r="AG177" s="10" t="n"/>
      <c r="AH177" s="10" t="n"/>
      <c r="AI177" s="13" t="n"/>
      <c r="AJ177" s="13" t="n"/>
      <c r="AK177" s="13" t="n"/>
      <c r="AL177" s="13" t="n"/>
      <c r="AM177" s="13" t="n"/>
      <c r="AN177" s="13" t="n"/>
      <c r="AO177" s="13" t="n"/>
      <c r="AP177" s="14" t="n"/>
      <c r="AQ177" s="14" t="n"/>
      <c r="AR177" s="14" t="n"/>
      <c r="AS177" s="13" t="n"/>
      <c r="AT177" s="13" t="n"/>
      <c r="AU177" s="10" t="n"/>
      <c r="AV177" s="10" t="n"/>
      <c r="AW177" s="10" t="n"/>
      <c r="AX177" s="10" t="n"/>
      <c r="AY177" s="10" t="n"/>
      <c r="AZ177" s="10" t="n"/>
      <c r="BA177" s="10" t="n"/>
      <c r="BB177" s="10" t="n"/>
      <c r="BC177" s="10" t="n"/>
      <c r="BD177" s="11" t="n"/>
      <c r="BE177" s="10" t="n"/>
      <c r="BF177" s="10" t="n"/>
      <c r="BG177" s="10" t="n"/>
      <c r="BH177" s="10" t="n"/>
      <c r="BI177" s="10" t="n"/>
      <c r="BJ177" s="10" t="n"/>
      <c r="BK177" s="10" t="n"/>
      <c r="BL177" s="10" t="n"/>
      <c r="BM177" s="10" t="n"/>
    </row>
    <row r="178" ht="15.75" customHeight="1" s="218">
      <c r="A178" s="10" t="n"/>
      <c r="B178" s="10" t="n"/>
      <c r="C178" s="10" t="n"/>
      <c r="D178" s="10" t="n"/>
      <c r="E178" s="10" t="n"/>
      <c r="F178" s="10" t="n"/>
      <c r="G178" s="11" t="n"/>
      <c r="H178" s="10" t="n"/>
      <c r="I178" s="10" t="n"/>
      <c r="J178" s="10" t="n"/>
      <c r="K178" s="10" t="n"/>
      <c r="L178" s="10" t="n"/>
      <c r="M178" s="13" t="n"/>
      <c r="N178" s="13" t="n"/>
      <c r="O178" s="13" t="n"/>
      <c r="P178" s="13" t="n"/>
      <c r="Q178" s="10" t="n"/>
      <c r="R178" s="10" t="n"/>
      <c r="S178" s="10" t="n"/>
      <c r="T178" s="10" t="n"/>
      <c r="U178" s="10" t="n"/>
      <c r="V178" s="10" t="n"/>
      <c r="W178" s="10" t="n"/>
      <c r="X178" s="10" t="n"/>
      <c r="Y178" s="11" t="n"/>
      <c r="Z178" s="11" t="n"/>
      <c r="AA178" s="11" t="n"/>
      <c r="AB178" s="11" t="n"/>
      <c r="AC178" s="11" t="n"/>
      <c r="AD178" s="11" t="n"/>
      <c r="AE178" s="10" t="n"/>
      <c r="AF178" s="10" t="n"/>
      <c r="AG178" s="10" t="n"/>
      <c r="AH178" s="10" t="n"/>
      <c r="AI178" s="13" t="n"/>
      <c r="AJ178" s="13" t="n"/>
      <c r="AK178" s="13" t="n"/>
      <c r="AL178" s="13" t="n"/>
      <c r="AM178" s="13" t="n"/>
      <c r="AN178" s="13" t="n"/>
      <c r="AO178" s="13" t="n"/>
      <c r="AP178" s="14" t="n"/>
      <c r="AQ178" s="14" t="n"/>
      <c r="AR178" s="14" t="n"/>
      <c r="AS178" s="13" t="n"/>
      <c r="AT178" s="13" t="n"/>
      <c r="AU178" s="10" t="n"/>
      <c r="AV178" s="10" t="n"/>
      <c r="AW178" s="10" t="n"/>
      <c r="AX178" s="10" t="n"/>
      <c r="AY178" s="10" t="n"/>
      <c r="AZ178" s="10" t="n"/>
      <c r="BA178" s="10" t="n"/>
      <c r="BB178" s="10" t="n"/>
      <c r="BC178" s="10" t="n"/>
      <c r="BD178" s="11" t="n"/>
      <c r="BE178" s="10" t="n"/>
      <c r="BF178" s="10" t="n"/>
      <c r="BG178" s="10" t="n"/>
      <c r="BH178" s="10" t="n"/>
      <c r="BI178" s="10" t="n"/>
      <c r="BJ178" s="10" t="n"/>
      <c r="BK178" s="10" t="n"/>
      <c r="BL178" s="10" t="n"/>
      <c r="BM178" s="10" t="n"/>
    </row>
    <row r="179" ht="15.75" customHeight="1" s="218">
      <c r="A179" s="10" t="n"/>
      <c r="B179" s="10" t="n"/>
      <c r="C179" s="10" t="n"/>
      <c r="D179" s="10" t="n"/>
      <c r="E179" s="10" t="n"/>
      <c r="F179" s="10" t="n"/>
      <c r="G179" s="11" t="n"/>
      <c r="H179" s="10" t="n"/>
      <c r="I179" s="10" t="n"/>
      <c r="J179" s="10" t="n"/>
      <c r="K179" s="10" t="n"/>
      <c r="L179" s="10" t="n"/>
      <c r="M179" s="13" t="n"/>
      <c r="N179" s="13" t="n"/>
      <c r="O179" s="13" t="n"/>
      <c r="P179" s="13" t="n"/>
      <c r="Q179" s="10" t="n"/>
      <c r="R179" s="10" t="n"/>
      <c r="S179" s="10" t="n"/>
      <c r="T179" s="10" t="n"/>
      <c r="U179" s="10" t="n"/>
      <c r="V179" s="10" t="n"/>
      <c r="W179" s="10" t="n"/>
      <c r="X179" s="10" t="n"/>
      <c r="Y179" s="11" t="n"/>
      <c r="Z179" s="11" t="n"/>
      <c r="AA179" s="11" t="n"/>
      <c r="AB179" s="11" t="n"/>
      <c r="AC179" s="11" t="n"/>
      <c r="AD179" s="11" t="n"/>
      <c r="AE179" s="10" t="n"/>
      <c r="AF179" s="10" t="n"/>
      <c r="AG179" s="10" t="n"/>
      <c r="AH179" s="10" t="n"/>
      <c r="AI179" s="13" t="n"/>
      <c r="AJ179" s="13" t="n"/>
      <c r="AK179" s="13" t="n"/>
      <c r="AL179" s="13" t="n"/>
      <c r="AM179" s="13" t="n"/>
      <c r="AN179" s="13" t="n"/>
      <c r="AO179" s="13" t="n"/>
      <c r="AP179" s="14" t="n"/>
      <c r="AQ179" s="14" t="n"/>
      <c r="AR179" s="14" t="n"/>
      <c r="AS179" s="13" t="n"/>
      <c r="AT179" s="13" t="n"/>
      <c r="AU179" s="10" t="n"/>
      <c r="AV179" s="10" t="n"/>
      <c r="AW179" s="10" t="n"/>
      <c r="AX179" s="10" t="n"/>
      <c r="AY179" s="10" t="n"/>
      <c r="AZ179" s="10" t="n"/>
      <c r="BA179" s="10" t="n"/>
      <c r="BB179" s="10" t="n"/>
      <c r="BC179" s="10" t="n"/>
      <c r="BD179" s="11" t="n"/>
      <c r="BE179" s="10" t="n"/>
      <c r="BF179" s="10" t="n"/>
      <c r="BG179" s="10" t="n"/>
      <c r="BH179" s="10" t="n"/>
      <c r="BI179" s="10" t="n"/>
      <c r="BJ179" s="10" t="n"/>
      <c r="BK179" s="10" t="n"/>
      <c r="BL179" s="10" t="n"/>
      <c r="BM179" s="10" t="n"/>
    </row>
    <row r="180" ht="15.75" customHeight="1" s="218">
      <c r="A180" s="10" t="n"/>
      <c r="B180" s="10" t="n"/>
      <c r="C180" s="10" t="n"/>
      <c r="D180" s="10" t="n"/>
      <c r="E180" s="10" t="n"/>
      <c r="F180" s="10" t="n"/>
      <c r="G180" s="11" t="n"/>
      <c r="H180" s="10" t="n"/>
      <c r="I180" s="10" t="n"/>
      <c r="J180" s="10" t="n"/>
      <c r="K180" s="10" t="n"/>
      <c r="L180" s="10" t="n"/>
      <c r="M180" s="13" t="n"/>
      <c r="N180" s="13" t="n"/>
      <c r="O180" s="13" t="n"/>
      <c r="P180" s="13" t="n"/>
      <c r="Q180" s="10" t="n"/>
      <c r="R180" s="10" t="n"/>
      <c r="S180" s="10" t="n"/>
      <c r="T180" s="10" t="n"/>
      <c r="U180" s="10" t="n"/>
      <c r="V180" s="10" t="n"/>
      <c r="W180" s="10" t="n"/>
      <c r="X180" s="10" t="n"/>
      <c r="Y180" s="11" t="n"/>
      <c r="Z180" s="11" t="n"/>
      <c r="AA180" s="11" t="n"/>
      <c r="AB180" s="11" t="n"/>
      <c r="AC180" s="11" t="n"/>
      <c r="AD180" s="11" t="n"/>
      <c r="AE180" s="10" t="n"/>
      <c r="AF180" s="10" t="n"/>
      <c r="AG180" s="10" t="n"/>
      <c r="AH180" s="10" t="n"/>
      <c r="AI180" s="13" t="n"/>
      <c r="AJ180" s="13" t="n"/>
      <c r="AK180" s="13" t="n"/>
      <c r="AL180" s="13" t="n"/>
      <c r="AM180" s="13" t="n"/>
      <c r="AN180" s="13" t="n"/>
      <c r="AO180" s="13" t="n"/>
      <c r="AP180" s="14" t="n"/>
      <c r="AQ180" s="14" t="n"/>
      <c r="AR180" s="14" t="n"/>
      <c r="AS180" s="13" t="n"/>
      <c r="AT180" s="13" t="n"/>
      <c r="AU180" s="10" t="n"/>
      <c r="AV180" s="10" t="n"/>
      <c r="AW180" s="10" t="n"/>
      <c r="AX180" s="10" t="n"/>
      <c r="AY180" s="10" t="n"/>
      <c r="AZ180" s="10" t="n"/>
      <c r="BA180" s="10" t="n"/>
      <c r="BB180" s="10" t="n"/>
      <c r="BC180" s="10" t="n"/>
      <c r="BD180" s="11" t="n"/>
      <c r="BE180" s="10" t="n"/>
      <c r="BF180" s="10" t="n"/>
      <c r="BG180" s="10" t="n"/>
      <c r="BH180" s="10" t="n"/>
      <c r="BI180" s="10" t="n"/>
      <c r="BJ180" s="10" t="n"/>
      <c r="BK180" s="10" t="n"/>
      <c r="BL180" s="10" t="n"/>
      <c r="BM180" s="10" t="n"/>
    </row>
    <row r="181" ht="15.75" customHeight="1" s="218">
      <c r="A181" s="10" t="n"/>
      <c r="B181" s="10" t="n"/>
      <c r="C181" s="10" t="n"/>
      <c r="D181" s="10" t="n"/>
      <c r="E181" s="10" t="n"/>
      <c r="F181" s="10" t="n"/>
      <c r="G181" s="11" t="n"/>
      <c r="H181" s="10" t="n"/>
      <c r="I181" s="10" t="n"/>
      <c r="J181" s="10" t="n"/>
      <c r="K181" s="10" t="n"/>
      <c r="L181" s="10" t="n"/>
      <c r="M181" s="13" t="n"/>
      <c r="N181" s="13" t="n"/>
      <c r="O181" s="13" t="n"/>
      <c r="P181" s="13" t="n"/>
      <c r="Q181" s="10" t="n"/>
      <c r="R181" s="10" t="n"/>
      <c r="S181" s="10" t="n"/>
      <c r="T181" s="10" t="n"/>
      <c r="U181" s="10" t="n"/>
      <c r="V181" s="10" t="n"/>
      <c r="W181" s="10" t="n"/>
      <c r="X181" s="10" t="n"/>
      <c r="Y181" s="11" t="n"/>
      <c r="Z181" s="11" t="n"/>
      <c r="AA181" s="11" t="n"/>
      <c r="AB181" s="11" t="n"/>
      <c r="AC181" s="11" t="n"/>
      <c r="AD181" s="11" t="n"/>
      <c r="AE181" s="10" t="n"/>
      <c r="AF181" s="10" t="n"/>
      <c r="AG181" s="10" t="n"/>
      <c r="AH181" s="10" t="n"/>
      <c r="AI181" s="13" t="n"/>
      <c r="AJ181" s="13" t="n"/>
      <c r="AK181" s="13" t="n"/>
      <c r="AL181" s="13" t="n"/>
      <c r="AM181" s="13" t="n"/>
      <c r="AN181" s="13" t="n"/>
      <c r="AO181" s="13" t="n"/>
      <c r="AP181" s="14" t="n"/>
      <c r="AQ181" s="14" t="n"/>
      <c r="AR181" s="14" t="n"/>
      <c r="AS181" s="13" t="n"/>
      <c r="AT181" s="13" t="n"/>
      <c r="AU181" s="10" t="n"/>
      <c r="AV181" s="10" t="n"/>
      <c r="AW181" s="10" t="n"/>
      <c r="AX181" s="10" t="n"/>
      <c r="AY181" s="10" t="n"/>
      <c r="AZ181" s="10" t="n"/>
      <c r="BA181" s="10" t="n"/>
      <c r="BB181" s="10" t="n"/>
      <c r="BC181" s="10" t="n"/>
      <c r="BD181" s="11" t="n"/>
      <c r="BE181" s="10" t="n"/>
      <c r="BF181" s="10" t="n"/>
      <c r="BG181" s="10" t="n"/>
      <c r="BH181" s="10" t="n"/>
      <c r="BI181" s="10" t="n"/>
      <c r="BJ181" s="10" t="n"/>
      <c r="BK181" s="10" t="n"/>
      <c r="BL181" s="10" t="n"/>
      <c r="BM181" s="10" t="n"/>
    </row>
    <row r="182" ht="15.75" customHeight="1" s="218">
      <c r="A182" s="10" t="n"/>
      <c r="B182" s="10" t="n"/>
      <c r="C182" s="10" t="n"/>
      <c r="D182" s="10" t="n"/>
      <c r="E182" s="10" t="n"/>
      <c r="F182" s="10" t="n"/>
      <c r="G182" s="11" t="n"/>
      <c r="H182" s="10" t="n"/>
      <c r="I182" s="10" t="n"/>
      <c r="J182" s="10" t="n"/>
      <c r="K182" s="10" t="n"/>
      <c r="L182" s="10" t="n"/>
      <c r="M182" s="13" t="n"/>
      <c r="N182" s="13" t="n"/>
      <c r="O182" s="13" t="n"/>
      <c r="P182" s="13" t="n"/>
      <c r="Q182" s="10" t="n"/>
      <c r="R182" s="10" t="n"/>
      <c r="S182" s="10" t="n"/>
      <c r="T182" s="10" t="n"/>
      <c r="U182" s="10" t="n"/>
      <c r="V182" s="10" t="n"/>
      <c r="W182" s="10" t="n"/>
      <c r="X182" s="10" t="n"/>
      <c r="Y182" s="11" t="n"/>
      <c r="Z182" s="11" t="n"/>
      <c r="AA182" s="11" t="n"/>
      <c r="AB182" s="11" t="n"/>
      <c r="AC182" s="11" t="n"/>
      <c r="AD182" s="11" t="n"/>
      <c r="AE182" s="10" t="n"/>
      <c r="AF182" s="10" t="n"/>
      <c r="AG182" s="10" t="n"/>
      <c r="AH182" s="10" t="n"/>
      <c r="AI182" s="13" t="n"/>
      <c r="AJ182" s="13" t="n"/>
      <c r="AK182" s="13" t="n"/>
      <c r="AL182" s="13" t="n"/>
      <c r="AM182" s="13" t="n"/>
      <c r="AN182" s="13" t="n"/>
      <c r="AO182" s="13" t="n"/>
      <c r="AP182" s="14" t="n"/>
      <c r="AQ182" s="14" t="n"/>
      <c r="AR182" s="14" t="n"/>
      <c r="AS182" s="13" t="n"/>
      <c r="AT182" s="13" t="n"/>
      <c r="AU182" s="10" t="n"/>
      <c r="AV182" s="10" t="n"/>
      <c r="AW182" s="10" t="n"/>
      <c r="AX182" s="10" t="n"/>
      <c r="AY182" s="10" t="n"/>
      <c r="AZ182" s="10" t="n"/>
      <c r="BA182" s="10" t="n"/>
      <c r="BB182" s="10" t="n"/>
      <c r="BC182" s="10" t="n"/>
      <c r="BD182" s="11" t="n"/>
      <c r="BE182" s="10" t="n"/>
      <c r="BF182" s="10" t="n"/>
      <c r="BG182" s="10" t="n"/>
      <c r="BH182" s="10" t="n"/>
      <c r="BI182" s="10" t="n"/>
      <c r="BJ182" s="10" t="n"/>
      <c r="BK182" s="10" t="n"/>
      <c r="BL182" s="10" t="n"/>
      <c r="BM182" s="10" t="n"/>
    </row>
    <row r="183" ht="15.75" customHeight="1" s="218">
      <c r="A183" s="10" t="n"/>
      <c r="B183" s="10" t="n"/>
      <c r="C183" s="10" t="n"/>
      <c r="D183" s="10" t="n"/>
      <c r="E183" s="10" t="n"/>
      <c r="F183" s="10" t="n"/>
      <c r="G183" s="11" t="n"/>
      <c r="H183" s="10" t="n"/>
      <c r="I183" s="10" t="n"/>
      <c r="J183" s="10" t="n"/>
      <c r="K183" s="10" t="n"/>
      <c r="L183" s="10" t="n"/>
      <c r="M183" s="13" t="n"/>
      <c r="N183" s="13" t="n"/>
      <c r="O183" s="13" t="n"/>
      <c r="P183" s="13" t="n"/>
      <c r="Q183" s="10" t="n"/>
      <c r="R183" s="10" t="n"/>
      <c r="S183" s="10" t="n"/>
      <c r="T183" s="10" t="n"/>
      <c r="U183" s="10" t="n"/>
      <c r="V183" s="10" t="n"/>
      <c r="W183" s="10" t="n"/>
      <c r="X183" s="10" t="n"/>
      <c r="Y183" s="11" t="n"/>
      <c r="Z183" s="11" t="n"/>
      <c r="AA183" s="11" t="n"/>
      <c r="AB183" s="11" t="n"/>
      <c r="AC183" s="11" t="n"/>
      <c r="AD183" s="11" t="n"/>
      <c r="AE183" s="10" t="n"/>
      <c r="AF183" s="10" t="n"/>
      <c r="AG183" s="10" t="n"/>
      <c r="AH183" s="10" t="n"/>
      <c r="AI183" s="13" t="n"/>
      <c r="AJ183" s="13" t="n"/>
      <c r="AK183" s="13" t="n"/>
      <c r="AL183" s="13" t="n"/>
      <c r="AM183" s="13" t="n"/>
      <c r="AN183" s="13" t="n"/>
      <c r="AO183" s="13" t="n"/>
      <c r="AP183" s="14" t="n"/>
      <c r="AQ183" s="14" t="n"/>
      <c r="AR183" s="14" t="n"/>
      <c r="AS183" s="13" t="n"/>
      <c r="AT183" s="13" t="n"/>
      <c r="AU183" s="10" t="n"/>
      <c r="AV183" s="10" t="n"/>
      <c r="AW183" s="10" t="n"/>
      <c r="AX183" s="10" t="n"/>
      <c r="AY183" s="10" t="n"/>
      <c r="AZ183" s="10" t="n"/>
      <c r="BA183" s="10" t="n"/>
      <c r="BB183" s="10" t="n"/>
      <c r="BC183" s="10" t="n"/>
      <c r="BD183" s="11" t="n"/>
      <c r="BE183" s="10" t="n"/>
      <c r="BF183" s="10" t="n"/>
      <c r="BG183" s="10" t="n"/>
      <c r="BH183" s="10" t="n"/>
      <c r="BI183" s="10" t="n"/>
      <c r="BJ183" s="10" t="n"/>
      <c r="BK183" s="10" t="n"/>
      <c r="BL183" s="10" t="n"/>
      <c r="BM183" s="10" t="n"/>
    </row>
    <row r="184" ht="15.75" customHeight="1" s="218">
      <c r="A184" s="10" t="n"/>
      <c r="B184" s="10" t="n"/>
      <c r="C184" s="10" t="n"/>
      <c r="D184" s="10" t="n"/>
      <c r="E184" s="10" t="n"/>
      <c r="F184" s="10" t="n"/>
      <c r="G184" s="11" t="n"/>
      <c r="H184" s="10" t="n"/>
      <c r="I184" s="10" t="n"/>
      <c r="J184" s="10" t="n"/>
      <c r="K184" s="10" t="n"/>
      <c r="L184" s="10" t="n"/>
      <c r="M184" s="13" t="n"/>
      <c r="N184" s="13" t="n"/>
      <c r="O184" s="13" t="n"/>
      <c r="P184" s="13" t="n"/>
      <c r="Q184" s="10" t="n"/>
      <c r="R184" s="10" t="n"/>
      <c r="S184" s="10" t="n"/>
      <c r="T184" s="10" t="n"/>
      <c r="U184" s="10" t="n"/>
      <c r="V184" s="10" t="n"/>
      <c r="W184" s="10" t="n"/>
      <c r="X184" s="10" t="n"/>
      <c r="Y184" s="11" t="n"/>
      <c r="Z184" s="11" t="n"/>
      <c r="AA184" s="11" t="n"/>
      <c r="AB184" s="11" t="n"/>
      <c r="AC184" s="11" t="n"/>
      <c r="AD184" s="11" t="n"/>
      <c r="AE184" s="10" t="n"/>
      <c r="AF184" s="10" t="n"/>
      <c r="AG184" s="10" t="n"/>
      <c r="AH184" s="10" t="n"/>
      <c r="AI184" s="13" t="n"/>
      <c r="AJ184" s="13" t="n"/>
      <c r="AK184" s="13" t="n"/>
      <c r="AL184" s="13" t="n"/>
      <c r="AM184" s="13" t="n"/>
      <c r="AN184" s="13" t="n"/>
      <c r="AO184" s="13" t="n"/>
      <c r="AP184" s="14" t="n"/>
      <c r="AQ184" s="14" t="n"/>
      <c r="AR184" s="14" t="n"/>
      <c r="AS184" s="13" t="n"/>
      <c r="AT184" s="13" t="n"/>
      <c r="AU184" s="10" t="n"/>
      <c r="AV184" s="10" t="n"/>
      <c r="AW184" s="10" t="n"/>
      <c r="AX184" s="10" t="n"/>
      <c r="AY184" s="10" t="n"/>
      <c r="AZ184" s="10" t="n"/>
      <c r="BA184" s="10" t="n"/>
      <c r="BB184" s="10" t="n"/>
      <c r="BC184" s="10" t="n"/>
      <c r="BD184" s="11" t="n"/>
      <c r="BE184" s="10" t="n"/>
      <c r="BF184" s="10" t="n"/>
      <c r="BG184" s="10" t="n"/>
      <c r="BH184" s="10" t="n"/>
      <c r="BI184" s="10" t="n"/>
      <c r="BJ184" s="10" t="n"/>
      <c r="BK184" s="10" t="n"/>
      <c r="BL184" s="10" t="n"/>
      <c r="BM184" s="10" t="n"/>
    </row>
    <row r="185" ht="15.75" customHeight="1" s="218">
      <c r="A185" s="10" t="n"/>
      <c r="B185" s="10" t="n"/>
      <c r="C185" s="10" t="n"/>
      <c r="D185" s="10" t="n"/>
      <c r="E185" s="10" t="n"/>
      <c r="F185" s="10" t="n"/>
      <c r="G185" s="11" t="n"/>
      <c r="H185" s="10" t="n"/>
      <c r="I185" s="10" t="n"/>
      <c r="J185" s="10" t="n"/>
      <c r="K185" s="10" t="n"/>
      <c r="L185" s="10" t="n"/>
      <c r="M185" s="13" t="n"/>
      <c r="N185" s="13" t="n"/>
      <c r="O185" s="13" t="n"/>
      <c r="P185" s="13" t="n"/>
      <c r="Q185" s="10" t="n"/>
      <c r="R185" s="10" t="n"/>
      <c r="S185" s="10" t="n"/>
      <c r="T185" s="10" t="n"/>
      <c r="U185" s="10" t="n"/>
      <c r="V185" s="10" t="n"/>
      <c r="W185" s="10" t="n"/>
      <c r="X185" s="10" t="n"/>
      <c r="Y185" s="11" t="n"/>
      <c r="Z185" s="11" t="n"/>
      <c r="AA185" s="11" t="n"/>
      <c r="AB185" s="11" t="n"/>
      <c r="AC185" s="11" t="n"/>
      <c r="AD185" s="11" t="n"/>
      <c r="AE185" s="10" t="n"/>
      <c r="AF185" s="10" t="n"/>
      <c r="AG185" s="10" t="n"/>
      <c r="AH185" s="10" t="n"/>
      <c r="AI185" s="13" t="n"/>
      <c r="AJ185" s="13" t="n"/>
      <c r="AK185" s="13" t="n"/>
      <c r="AL185" s="13" t="n"/>
      <c r="AM185" s="13" t="n"/>
      <c r="AN185" s="13" t="n"/>
      <c r="AO185" s="13" t="n"/>
      <c r="AP185" s="14" t="n"/>
      <c r="AQ185" s="14" t="n"/>
      <c r="AR185" s="14" t="n"/>
      <c r="AS185" s="13" t="n"/>
      <c r="AT185" s="13" t="n"/>
      <c r="AU185" s="10" t="n"/>
      <c r="AV185" s="10" t="n"/>
      <c r="AW185" s="10" t="n"/>
      <c r="AX185" s="10" t="n"/>
      <c r="AY185" s="10" t="n"/>
      <c r="AZ185" s="10" t="n"/>
      <c r="BA185" s="10" t="n"/>
      <c r="BB185" s="10" t="n"/>
      <c r="BC185" s="10" t="n"/>
      <c r="BD185" s="11" t="n"/>
      <c r="BE185" s="10" t="n"/>
      <c r="BF185" s="10" t="n"/>
      <c r="BG185" s="10" t="n"/>
      <c r="BH185" s="10" t="n"/>
      <c r="BI185" s="10" t="n"/>
      <c r="BJ185" s="10" t="n"/>
      <c r="BK185" s="10" t="n"/>
      <c r="BL185" s="10" t="n"/>
      <c r="BM185" s="10" t="n"/>
    </row>
    <row r="186" ht="15.75" customHeight="1" s="218">
      <c r="A186" s="10" t="n"/>
      <c r="B186" s="10" t="n"/>
      <c r="C186" s="10" t="n"/>
      <c r="D186" s="10" t="n"/>
      <c r="E186" s="10" t="n"/>
      <c r="F186" s="10" t="n"/>
      <c r="G186" s="11" t="n"/>
      <c r="H186" s="10" t="n"/>
      <c r="I186" s="10" t="n"/>
      <c r="J186" s="10" t="n"/>
      <c r="K186" s="10" t="n"/>
      <c r="L186" s="10" t="n"/>
      <c r="M186" s="13" t="n"/>
      <c r="N186" s="13" t="n"/>
      <c r="O186" s="13" t="n"/>
      <c r="P186" s="13" t="n"/>
      <c r="Q186" s="10" t="n"/>
      <c r="R186" s="10" t="n"/>
      <c r="S186" s="10" t="n"/>
      <c r="T186" s="10" t="n"/>
      <c r="U186" s="10" t="n"/>
      <c r="V186" s="10" t="n"/>
      <c r="W186" s="10" t="n"/>
      <c r="X186" s="10" t="n"/>
      <c r="Y186" s="11" t="n"/>
      <c r="Z186" s="11" t="n"/>
      <c r="AA186" s="11" t="n"/>
      <c r="AB186" s="11" t="n"/>
      <c r="AC186" s="11" t="n"/>
      <c r="AD186" s="11" t="n"/>
      <c r="AE186" s="10" t="n"/>
      <c r="AF186" s="10" t="n"/>
      <c r="AG186" s="10" t="n"/>
      <c r="AH186" s="10" t="n"/>
      <c r="AI186" s="13" t="n"/>
      <c r="AJ186" s="13" t="n"/>
      <c r="AK186" s="13" t="n"/>
      <c r="AL186" s="13" t="n"/>
      <c r="AM186" s="13" t="n"/>
      <c r="AN186" s="13" t="n"/>
      <c r="AO186" s="13" t="n"/>
      <c r="AP186" s="14" t="n"/>
      <c r="AQ186" s="14" t="n"/>
      <c r="AR186" s="14" t="n"/>
      <c r="AS186" s="13" t="n"/>
      <c r="AT186" s="13" t="n"/>
      <c r="AU186" s="10" t="n"/>
      <c r="AV186" s="10" t="n"/>
      <c r="AW186" s="10" t="n"/>
      <c r="AX186" s="10" t="n"/>
      <c r="AY186" s="10" t="n"/>
      <c r="AZ186" s="10" t="n"/>
      <c r="BA186" s="10" t="n"/>
      <c r="BB186" s="10" t="n"/>
      <c r="BC186" s="10" t="n"/>
      <c r="BD186" s="11" t="n"/>
      <c r="BE186" s="10" t="n"/>
      <c r="BF186" s="10" t="n"/>
      <c r="BG186" s="10" t="n"/>
      <c r="BH186" s="10" t="n"/>
      <c r="BI186" s="10" t="n"/>
      <c r="BJ186" s="10" t="n"/>
      <c r="BK186" s="10" t="n"/>
      <c r="BL186" s="10" t="n"/>
      <c r="BM186" s="10" t="n"/>
    </row>
    <row r="187" ht="15.75" customHeight="1" s="218">
      <c r="A187" s="10" t="n"/>
      <c r="B187" s="10" t="n"/>
      <c r="C187" s="10" t="n"/>
      <c r="D187" s="10" t="n"/>
      <c r="E187" s="10" t="n"/>
      <c r="F187" s="10" t="n"/>
      <c r="G187" s="11" t="n"/>
      <c r="H187" s="10" t="n"/>
      <c r="I187" s="10" t="n"/>
      <c r="J187" s="10" t="n"/>
      <c r="K187" s="10" t="n"/>
      <c r="L187" s="10" t="n"/>
      <c r="M187" s="13" t="n"/>
      <c r="N187" s="13" t="n"/>
      <c r="O187" s="13" t="n"/>
      <c r="P187" s="13" t="n"/>
      <c r="Q187" s="10" t="n"/>
      <c r="R187" s="10" t="n"/>
      <c r="S187" s="10" t="n"/>
      <c r="T187" s="10" t="n"/>
      <c r="U187" s="10" t="n"/>
      <c r="V187" s="10" t="n"/>
      <c r="W187" s="10" t="n"/>
      <c r="X187" s="10" t="n"/>
      <c r="Y187" s="11" t="n"/>
      <c r="Z187" s="11" t="n"/>
      <c r="AA187" s="11" t="n"/>
      <c r="AB187" s="11" t="n"/>
      <c r="AC187" s="11" t="n"/>
      <c r="AD187" s="11" t="n"/>
      <c r="AE187" s="10" t="n"/>
      <c r="AF187" s="10" t="n"/>
      <c r="AG187" s="10" t="n"/>
      <c r="AH187" s="10" t="n"/>
      <c r="AI187" s="13" t="n"/>
      <c r="AJ187" s="13" t="n"/>
      <c r="AK187" s="13" t="n"/>
      <c r="AL187" s="13" t="n"/>
      <c r="AM187" s="13" t="n"/>
      <c r="AN187" s="13" t="n"/>
      <c r="AO187" s="13" t="n"/>
      <c r="AP187" s="14" t="n"/>
      <c r="AQ187" s="14" t="n"/>
      <c r="AR187" s="14" t="n"/>
      <c r="AS187" s="13" t="n"/>
      <c r="AT187" s="13" t="n"/>
      <c r="AU187" s="10" t="n"/>
      <c r="AV187" s="10" t="n"/>
      <c r="AW187" s="10" t="n"/>
      <c r="AX187" s="10" t="n"/>
      <c r="AY187" s="10" t="n"/>
      <c r="AZ187" s="10" t="n"/>
      <c r="BA187" s="10" t="n"/>
      <c r="BB187" s="10" t="n"/>
      <c r="BC187" s="10" t="n"/>
      <c r="BD187" s="11" t="n"/>
      <c r="BE187" s="10" t="n"/>
      <c r="BF187" s="10" t="n"/>
      <c r="BG187" s="10" t="n"/>
      <c r="BH187" s="10" t="n"/>
      <c r="BI187" s="10" t="n"/>
      <c r="BJ187" s="10" t="n"/>
      <c r="BK187" s="10" t="n"/>
      <c r="BL187" s="10" t="n"/>
      <c r="BM187" s="10" t="n"/>
    </row>
    <row r="188" ht="15.75" customHeight="1" s="218">
      <c r="A188" s="10" t="n"/>
      <c r="B188" s="10" t="n"/>
      <c r="C188" s="10" t="n"/>
      <c r="D188" s="10" t="n"/>
      <c r="E188" s="10" t="n"/>
      <c r="F188" s="10" t="n"/>
      <c r="G188" s="11" t="n"/>
      <c r="H188" s="10" t="n"/>
      <c r="I188" s="10" t="n"/>
      <c r="J188" s="10" t="n"/>
      <c r="K188" s="10" t="n"/>
      <c r="L188" s="10" t="n"/>
      <c r="M188" s="13" t="n"/>
      <c r="N188" s="13" t="n"/>
      <c r="O188" s="13" t="n"/>
      <c r="P188" s="13" t="n"/>
      <c r="Q188" s="10" t="n"/>
      <c r="R188" s="10" t="n"/>
      <c r="S188" s="10" t="n"/>
      <c r="T188" s="10" t="n"/>
      <c r="U188" s="10" t="n"/>
      <c r="V188" s="10" t="n"/>
      <c r="W188" s="10" t="n"/>
      <c r="X188" s="10" t="n"/>
      <c r="Y188" s="11" t="n"/>
      <c r="Z188" s="11" t="n"/>
      <c r="AA188" s="11" t="n"/>
      <c r="AB188" s="11" t="n"/>
      <c r="AC188" s="11" t="n"/>
      <c r="AD188" s="11" t="n"/>
      <c r="AE188" s="10" t="n"/>
      <c r="AF188" s="10" t="n"/>
      <c r="AG188" s="10" t="n"/>
      <c r="AH188" s="10" t="n"/>
      <c r="AI188" s="13" t="n"/>
      <c r="AJ188" s="13" t="n"/>
      <c r="AK188" s="13" t="n"/>
      <c r="AL188" s="13" t="n"/>
      <c r="AM188" s="13" t="n"/>
      <c r="AN188" s="13" t="n"/>
      <c r="AO188" s="13" t="n"/>
      <c r="AP188" s="14" t="n"/>
      <c r="AQ188" s="14" t="n"/>
      <c r="AR188" s="14" t="n"/>
      <c r="AS188" s="13" t="n"/>
      <c r="AT188" s="13" t="n"/>
      <c r="AU188" s="10" t="n"/>
      <c r="AV188" s="10" t="n"/>
      <c r="AW188" s="10" t="n"/>
      <c r="AX188" s="10" t="n"/>
      <c r="AY188" s="10" t="n"/>
      <c r="AZ188" s="10" t="n"/>
      <c r="BA188" s="10" t="n"/>
      <c r="BB188" s="10" t="n"/>
      <c r="BC188" s="10" t="n"/>
      <c r="BD188" s="11" t="n"/>
      <c r="BE188" s="10" t="n"/>
      <c r="BF188" s="10" t="n"/>
      <c r="BG188" s="10" t="n"/>
      <c r="BH188" s="10" t="n"/>
      <c r="BI188" s="10" t="n"/>
      <c r="BJ188" s="10" t="n"/>
      <c r="BK188" s="10" t="n"/>
      <c r="BL188" s="10" t="n"/>
      <c r="BM188" s="10" t="n"/>
    </row>
    <row r="189" ht="15.75" customHeight="1" s="218">
      <c r="A189" s="10" t="n"/>
      <c r="B189" s="10" t="n"/>
      <c r="C189" s="10" t="n"/>
      <c r="D189" s="10" t="n"/>
      <c r="E189" s="10" t="n"/>
      <c r="F189" s="10" t="n"/>
      <c r="G189" s="11" t="n"/>
      <c r="H189" s="10" t="n"/>
      <c r="I189" s="10" t="n"/>
      <c r="J189" s="10" t="n"/>
      <c r="K189" s="10" t="n"/>
      <c r="L189" s="10" t="n"/>
      <c r="M189" s="13" t="n"/>
      <c r="N189" s="13" t="n"/>
      <c r="O189" s="13" t="n"/>
      <c r="P189" s="13" t="n"/>
      <c r="Q189" s="10" t="n"/>
      <c r="R189" s="10" t="n"/>
      <c r="S189" s="10" t="n"/>
      <c r="T189" s="10" t="n"/>
      <c r="U189" s="10" t="n"/>
      <c r="V189" s="10" t="n"/>
      <c r="W189" s="10" t="n"/>
      <c r="X189" s="10" t="n"/>
      <c r="Y189" s="11" t="n"/>
      <c r="Z189" s="11" t="n"/>
      <c r="AA189" s="11" t="n"/>
      <c r="AB189" s="11" t="n"/>
      <c r="AC189" s="11" t="n"/>
      <c r="AD189" s="11" t="n"/>
      <c r="AE189" s="10" t="n"/>
      <c r="AF189" s="10" t="n"/>
      <c r="AG189" s="10" t="n"/>
      <c r="AH189" s="10" t="n"/>
      <c r="AI189" s="13" t="n"/>
      <c r="AJ189" s="13" t="n"/>
      <c r="AK189" s="13" t="n"/>
      <c r="AL189" s="13" t="n"/>
      <c r="AM189" s="13" t="n"/>
      <c r="AN189" s="13" t="n"/>
      <c r="AO189" s="13" t="n"/>
      <c r="AP189" s="14" t="n"/>
      <c r="AQ189" s="14" t="n"/>
      <c r="AR189" s="14" t="n"/>
      <c r="AS189" s="13" t="n"/>
      <c r="AT189" s="13" t="n"/>
      <c r="AU189" s="10" t="n"/>
      <c r="AV189" s="10" t="n"/>
      <c r="AW189" s="10" t="n"/>
      <c r="AX189" s="10" t="n"/>
      <c r="AY189" s="10" t="n"/>
      <c r="AZ189" s="10" t="n"/>
      <c r="BA189" s="10" t="n"/>
      <c r="BB189" s="10" t="n"/>
      <c r="BC189" s="10" t="n"/>
      <c r="BD189" s="11" t="n"/>
      <c r="BE189" s="10" t="n"/>
      <c r="BF189" s="10" t="n"/>
      <c r="BG189" s="10" t="n"/>
      <c r="BH189" s="10" t="n"/>
      <c r="BI189" s="10" t="n"/>
      <c r="BJ189" s="10" t="n"/>
      <c r="BK189" s="10" t="n"/>
      <c r="BL189" s="10" t="n"/>
      <c r="BM189" s="10" t="n"/>
    </row>
    <row r="190" ht="15.75" customHeight="1" s="218">
      <c r="A190" s="10" t="n"/>
      <c r="B190" s="10" t="n"/>
      <c r="C190" s="10" t="n"/>
      <c r="D190" s="10" t="n"/>
      <c r="E190" s="10" t="n"/>
      <c r="F190" s="10" t="n"/>
      <c r="G190" s="11" t="n"/>
      <c r="H190" s="10" t="n"/>
      <c r="I190" s="10" t="n"/>
      <c r="J190" s="10" t="n"/>
      <c r="K190" s="10" t="n"/>
      <c r="L190" s="10" t="n"/>
      <c r="M190" s="13" t="n"/>
      <c r="N190" s="13" t="n"/>
      <c r="O190" s="13" t="n"/>
      <c r="P190" s="13" t="n"/>
      <c r="Q190" s="10" t="n"/>
      <c r="R190" s="10" t="n"/>
      <c r="S190" s="10" t="n"/>
      <c r="T190" s="10" t="n"/>
      <c r="U190" s="10" t="n"/>
      <c r="V190" s="10" t="n"/>
      <c r="W190" s="10" t="n"/>
      <c r="X190" s="10" t="n"/>
      <c r="Y190" s="11" t="n"/>
      <c r="Z190" s="11" t="n"/>
      <c r="AA190" s="11" t="n"/>
      <c r="AB190" s="11" t="n"/>
      <c r="AC190" s="11" t="n"/>
      <c r="AD190" s="11" t="n"/>
      <c r="AE190" s="10" t="n"/>
      <c r="AF190" s="10" t="n"/>
      <c r="AG190" s="10" t="n"/>
      <c r="AH190" s="10" t="n"/>
      <c r="AI190" s="13" t="n"/>
      <c r="AJ190" s="13" t="n"/>
      <c r="AK190" s="13" t="n"/>
      <c r="AL190" s="13" t="n"/>
      <c r="AM190" s="13" t="n"/>
      <c r="AN190" s="13" t="n"/>
      <c r="AO190" s="13" t="n"/>
      <c r="AP190" s="14" t="n"/>
      <c r="AQ190" s="14" t="n"/>
      <c r="AR190" s="14" t="n"/>
      <c r="AS190" s="13" t="n"/>
      <c r="AT190" s="13" t="n"/>
      <c r="AU190" s="10" t="n"/>
      <c r="AV190" s="10" t="n"/>
      <c r="AW190" s="10" t="n"/>
      <c r="AX190" s="10" t="n"/>
      <c r="AY190" s="10" t="n"/>
      <c r="AZ190" s="10" t="n"/>
      <c r="BA190" s="10" t="n"/>
      <c r="BB190" s="10" t="n"/>
      <c r="BC190" s="10" t="n"/>
      <c r="BD190" s="11" t="n"/>
      <c r="BE190" s="10" t="n"/>
      <c r="BF190" s="10" t="n"/>
      <c r="BG190" s="10" t="n"/>
      <c r="BH190" s="10" t="n"/>
      <c r="BI190" s="10" t="n"/>
      <c r="BJ190" s="10" t="n"/>
      <c r="BK190" s="10" t="n"/>
      <c r="BL190" s="10" t="n"/>
      <c r="BM190" s="10" t="n"/>
    </row>
    <row r="191" ht="15.75" customHeight="1" s="218">
      <c r="A191" s="10" t="n"/>
      <c r="B191" s="10" t="n"/>
      <c r="C191" s="10" t="n"/>
      <c r="D191" s="10" t="n"/>
      <c r="E191" s="10" t="n"/>
      <c r="F191" s="10" t="n"/>
      <c r="G191" s="11" t="n"/>
      <c r="H191" s="10" t="n"/>
      <c r="I191" s="10" t="n"/>
      <c r="J191" s="10" t="n"/>
      <c r="K191" s="10" t="n"/>
      <c r="L191" s="10" t="n"/>
      <c r="M191" s="13" t="n"/>
      <c r="N191" s="13" t="n"/>
      <c r="O191" s="13" t="n"/>
      <c r="P191" s="13" t="n"/>
      <c r="Q191" s="10" t="n"/>
      <c r="R191" s="10" t="n"/>
      <c r="S191" s="10" t="n"/>
      <c r="T191" s="10" t="n"/>
      <c r="U191" s="10" t="n"/>
      <c r="V191" s="10" t="n"/>
      <c r="W191" s="10" t="n"/>
      <c r="X191" s="10" t="n"/>
      <c r="Y191" s="11" t="n"/>
      <c r="Z191" s="11" t="n"/>
      <c r="AA191" s="11" t="n"/>
      <c r="AB191" s="11" t="n"/>
      <c r="AC191" s="11" t="n"/>
      <c r="AD191" s="11" t="n"/>
      <c r="AE191" s="10" t="n"/>
      <c r="AF191" s="10" t="n"/>
      <c r="AG191" s="10" t="n"/>
      <c r="AH191" s="10" t="n"/>
      <c r="AI191" s="13" t="n"/>
      <c r="AJ191" s="13" t="n"/>
      <c r="AK191" s="13" t="n"/>
      <c r="AL191" s="13" t="n"/>
      <c r="AM191" s="13" t="n"/>
      <c r="AN191" s="13" t="n"/>
      <c r="AO191" s="13" t="n"/>
      <c r="AP191" s="14" t="n"/>
      <c r="AQ191" s="14" t="n"/>
      <c r="AR191" s="14" t="n"/>
      <c r="AS191" s="13" t="n"/>
      <c r="AT191" s="13" t="n"/>
      <c r="AU191" s="10" t="n"/>
      <c r="AV191" s="10" t="n"/>
      <c r="AW191" s="10" t="n"/>
      <c r="AX191" s="10" t="n"/>
      <c r="AY191" s="10" t="n"/>
      <c r="AZ191" s="10" t="n"/>
      <c r="BA191" s="10" t="n"/>
      <c r="BB191" s="10" t="n"/>
      <c r="BC191" s="10" t="n"/>
      <c r="BD191" s="11" t="n"/>
      <c r="BE191" s="10" t="n"/>
      <c r="BF191" s="10" t="n"/>
      <c r="BG191" s="10" t="n"/>
      <c r="BH191" s="10" t="n"/>
      <c r="BI191" s="10" t="n"/>
      <c r="BJ191" s="10" t="n"/>
      <c r="BK191" s="10" t="n"/>
      <c r="BL191" s="10" t="n"/>
      <c r="BM191" s="10" t="n"/>
    </row>
    <row r="192" ht="15.75" customHeight="1" s="218">
      <c r="A192" s="10" t="n"/>
      <c r="B192" s="10" t="n"/>
      <c r="C192" s="10" t="n"/>
      <c r="D192" s="10" t="n"/>
      <c r="E192" s="10" t="n"/>
      <c r="F192" s="10" t="n"/>
      <c r="G192" s="11" t="n"/>
      <c r="H192" s="10" t="n"/>
      <c r="I192" s="10" t="n"/>
      <c r="J192" s="10" t="n"/>
      <c r="K192" s="10" t="n"/>
      <c r="L192" s="10" t="n"/>
      <c r="M192" s="13" t="n"/>
      <c r="N192" s="13" t="n"/>
      <c r="O192" s="13" t="n"/>
      <c r="P192" s="13" t="n"/>
      <c r="Q192" s="10" t="n"/>
      <c r="R192" s="10" t="n"/>
      <c r="S192" s="10" t="n"/>
      <c r="T192" s="10" t="n"/>
      <c r="U192" s="10" t="n"/>
      <c r="V192" s="10" t="n"/>
      <c r="W192" s="10" t="n"/>
      <c r="X192" s="10" t="n"/>
      <c r="Y192" s="11" t="n"/>
      <c r="Z192" s="11" t="n"/>
      <c r="AA192" s="11" t="n"/>
      <c r="AB192" s="11" t="n"/>
      <c r="AC192" s="11" t="n"/>
      <c r="AD192" s="11" t="n"/>
      <c r="AE192" s="10" t="n"/>
      <c r="AF192" s="10" t="n"/>
      <c r="AG192" s="10" t="n"/>
      <c r="AH192" s="10" t="n"/>
      <c r="AI192" s="13" t="n"/>
      <c r="AJ192" s="13" t="n"/>
      <c r="AK192" s="13" t="n"/>
      <c r="AL192" s="13" t="n"/>
      <c r="AM192" s="13" t="n"/>
      <c r="AN192" s="13" t="n"/>
      <c r="AO192" s="13" t="n"/>
      <c r="AP192" s="14" t="n"/>
      <c r="AQ192" s="14" t="n"/>
      <c r="AR192" s="14" t="n"/>
      <c r="AS192" s="13" t="n"/>
      <c r="AT192" s="13" t="n"/>
      <c r="AU192" s="10" t="n"/>
      <c r="AV192" s="10" t="n"/>
      <c r="AW192" s="10" t="n"/>
      <c r="AX192" s="10" t="n"/>
      <c r="AY192" s="10" t="n"/>
      <c r="AZ192" s="10" t="n"/>
      <c r="BA192" s="10" t="n"/>
      <c r="BB192" s="10" t="n"/>
      <c r="BC192" s="10" t="n"/>
      <c r="BD192" s="11" t="n"/>
      <c r="BE192" s="10" t="n"/>
      <c r="BF192" s="10" t="n"/>
      <c r="BG192" s="10" t="n"/>
      <c r="BH192" s="10" t="n"/>
      <c r="BI192" s="10" t="n"/>
      <c r="BJ192" s="10" t="n"/>
      <c r="BK192" s="10" t="n"/>
      <c r="BL192" s="10" t="n"/>
      <c r="BM192" s="10" t="n"/>
    </row>
    <row r="193" ht="15.75" customHeight="1" s="218">
      <c r="A193" s="10" t="n"/>
      <c r="B193" s="10" t="n"/>
      <c r="C193" s="10" t="n"/>
      <c r="D193" s="10" t="n"/>
      <c r="E193" s="10" t="n"/>
      <c r="F193" s="10" t="n"/>
      <c r="G193" s="11" t="n"/>
      <c r="H193" s="10" t="n"/>
      <c r="I193" s="10" t="n"/>
      <c r="J193" s="10" t="n"/>
      <c r="K193" s="10" t="n"/>
      <c r="L193" s="10" t="n"/>
      <c r="M193" s="13" t="n"/>
      <c r="N193" s="13" t="n"/>
      <c r="O193" s="13" t="n"/>
      <c r="P193" s="13" t="n"/>
      <c r="Q193" s="10" t="n"/>
      <c r="R193" s="10" t="n"/>
      <c r="S193" s="10" t="n"/>
      <c r="T193" s="10" t="n"/>
      <c r="U193" s="10" t="n"/>
      <c r="V193" s="10" t="n"/>
      <c r="W193" s="10" t="n"/>
      <c r="X193" s="10" t="n"/>
      <c r="Y193" s="11" t="n"/>
      <c r="Z193" s="11" t="n"/>
      <c r="AA193" s="11" t="n"/>
      <c r="AB193" s="11" t="n"/>
      <c r="AC193" s="11" t="n"/>
      <c r="AD193" s="11" t="n"/>
      <c r="AE193" s="10" t="n"/>
      <c r="AF193" s="10" t="n"/>
      <c r="AG193" s="10" t="n"/>
      <c r="AH193" s="10" t="n"/>
      <c r="AI193" s="13" t="n"/>
      <c r="AJ193" s="13" t="n"/>
      <c r="AK193" s="13" t="n"/>
      <c r="AL193" s="13" t="n"/>
      <c r="AM193" s="13" t="n"/>
      <c r="AN193" s="13" t="n"/>
      <c r="AO193" s="13" t="n"/>
      <c r="AP193" s="14" t="n"/>
      <c r="AQ193" s="14" t="n"/>
      <c r="AR193" s="14" t="n"/>
      <c r="AS193" s="13" t="n"/>
      <c r="AT193" s="13" t="n"/>
      <c r="AU193" s="10" t="n"/>
      <c r="AV193" s="10" t="n"/>
      <c r="AW193" s="10" t="n"/>
      <c r="AX193" s="10" t="n"/>
      <c r="AY193" s="10" t="n"/>
      <c r="AZ193" s="10" t="n"/>
      <c r="BA193" s="10" t="n"/>
      <c r="BB193" s="10" t="n"/>
      <c r="BC193" s="10" t="n"/>
      <c r="BD193" s="11" t="n"/>
      <c r="BE193" s="10" t="n"/>
      <c r="BF193" s="10" t="n"/>
      <c r="BG193" s="10" t="n"/>
      <c r="BH193" s="10" t="n"/>
      <c r="BI193" s="10" t="n"/>
      <c r="BJ193" s="10" t="n"/>
      <c r="BK193" s="10" t="n"/>
      <c r="BL193" s="10" t="n"/>
      <c r="BM193" s="10" t="n"/>
    </row>
    <row r="194" ht="15.75" customHeight="1" s="218">
      <c r="A194" s="10" t="n"/>
      <c r="B194" s="10" t="n"/>
      <c r="C194" s="10" t="n"/>
      <c r="D194" s="10" t="n"/>
      <c r="E194" s="10" t="n"/>
      <c r="F194" s="10" t="n"/>
      <c r="G194" s="11" t="n"/>
      <c r="H194" s="10" t="n"/>
      <c r="I194" s="10" t="n"/>
      <c r="J194" s="10" t="n"/>
      <c r="K194" s="10" t="n"/>
      <c r="L194" s="10" t="n"/>
      <c r="M194" s="13" t="n"/>
      <c r="N194" s="13" t="n"/>
      <c r="O194" s="13" t="n"/>
      <c r="P194" s="13" t="n"/>
      <c r="Q194" s="10" t="n"/>
      <c r="R194" s="10" t="n"/>
      <c r="S194" s="10" t="n"/>
      <c r="T194" s="10" t="n"/>
      <c r="U194" s="10" t="n"/>
      <c r="V194" s="10" t="n"/>
      <c r="W194" s="10" t="n"/>
      <c r="X194" s="10" t="n"/>
      <c r="Y194" s="11" t="n"/>
      <c r="Z194" s="11" t="n"/>
      <c r="AA194" s="11" t="n"/>
      <c r="AB194" s="11" t="n"/>
      <c r="AC194" s="11" t="n"/>
      <c r="AD194" s="11" t="n"/>
      <c r="AE194" s="10" t="n"/>
      <c r="AF194" s="10" t="n"/>
      <c r="AG194" s="10" t="n"/>
      <c r="AH194" s="10" t="n"/>
      <c r="AI194" s="13" t="n"/>
      <c r="AJ194" s="13" t="n"/>
      <c r="AK194" s="13" t="n"/>
      <c r="AL194" s="13" t="n"/>
      <c r="AM194" s="13" t="n"/>
      <c r="AN194" s="13" t="n"/>
      <c r="AO194" s="13" t="n"/>
      <c r="AP194" s="14" t="n"/>
      <c r="AQ194" s="14" t="n"/>
      <c r="AR194" s="14" t="n"/>
      <c r="AS194" s="13" t="n"/>
      <c r="AT194" s="13" t="n"/>
      <c r="AU194" s="10" t="n"/>
      <c r="AV194" s="10" t="n"/>
      <c r="AW194" s="10" t="n"/>
      <c r="AX194" s="10" t="n"/>
      <c r="AY194" s="10" t="n"/>
      <c r="AZ194" s="10" t="n"/>
      <c r="BA194" s="10" t="n"/>
      <c r="BB194" s="10" t="n"/>
      <c r="BC194" s="10" t="n"/>
      <c r="BD194" s="11" t="n"/>
      <c r="BE194" s="10" t="n"/>
      <c r="BF194" s="10" t="n"/>
      <c r="BG194" s="10" t="n"/>
      <c r="BH194" s="10" t="n"/>
      <c r="BI194" s="10" t="n"/>
      <c r="BJ194" s="10" t="n"/>
      <c r="BK194" s="10" t="n"/>
      <c r="BL194" s="10" t="n"/>
      <c r="BM194" s="10" t="n"/>
    </row>
    <row r="195" ht="15.75" customHeight="1" s="218">
      <c r="A195" s="10" t="n"/>
      <c r="B195" s="10" t="n"/>
      <c r="C195" s="10" t="n"/>
      <c r="D195" s="10" t="n"/>
      <c r="E195" s="10" t="n"/>
      <c r="F195" s="10" t="n"/>
      <c r="G195" s="11" t="n"/>
      <c r="H195" s="10" t="n"/>
      <c r="I195" s="10" t="n"/>
      <c r="J195" s="10" t="n"/>
      <c r="K195" s="10" t="n"/>
      <c r="L195" s="10" t="n"/>
      <c r="M195" s="13" t="n"/>
      <c r="N195" s="13" t="n"/>
      <c r="O195" s="13" t="n"/>
      <c r="P195" s="13" t="n"/>
      <c r="Q195" s="10" t="n"/>
      <c r="R195" s="10" t="n"/>
      <c r="S195" s="10" t="n"/>
      <c r="T195" s="10" t="n"/>
      <c r="U195" s="10" t="n"/>
      <c r="V195" s="10" t="n"/>
      <c r="W195" s="10" t="n"/>
      <c r="X195" s="10" t="n"/>
      <c r="Y195" s="11" t="n"/>
      <c r="Z195" s="11" t="n"/>
      <c r="AA195" s="11" t="n"/>
      <c r="AB195" s="11" t="n"/>
      <c r="AC195" s="11" t="n"/>
      <c r="AD195" s="11" t="n"/>
      <c r="AE195" s="10" t="n"/>
      <c r="AF195" s="10" t="n"/>
      <c r="AG195" s="10" t="n"/>
      <c r="AH195" s="10" t="n"/>
      <c r="AI195" s="13" t="n"/>
      <c r="AJ195" s="13" t="n"/>
      <c r="AK195" s="13" t="n"/>
      <c r="AL195" s="13" t="n"/>
      <c r="AM195" s="13" t="n"/>
      <c r="AN195" s="13" t="n"/>
      <c r="AO195" s="13" t="n"/>
      <c r="AP195" s="14" t="n"/>
      <c r="AQ195" s="14" t="n"/>
      <c r="AR195" s="14" t="n"/>
      <c r="AS195" s="13" t="n"/>
      <c r="AT195" s="13" t="n"/>
      <c r="AU195" s="10" t="n"/>
      <c r="AV195" s="10" t="n"/>
      <c r="AW195" s="10" t="n"/>
      <c r="AX195" s="10" t="n"/>
      <c r="AY195" s="10" t="n"/>
      <c r="AZ195" s="10" t="n"/>
      <c r="BA195" s="10" t="n"/>
      <c r="BB195" s="10" t="n"/>
      <c r="BC195" s="10" t="n"/>
      <c r="BD195" s="11" t="n"/>
      <c r="BE195" s="10" t="n"/>
      <c r="BF195" s="10" t="n"/>
      <c r="BG195" s="10" t="n"/>
      <c r="BH195" s="10" t="n"/>
      <c r="BI195" s="10" t="n"/>
      <c r="BJ195" s="10" t="n"/>
      <c r="BK195" s="10" t="n"/>
      <c r="BL195" s="10" t="n"/>
      <c r="BM195" s="10" t="n"/>
    </row>
    <row r="196" ht="15.75" customHeight="1" s="218">
      <c r="A196" s="10" t="n"/>
      <c r="B196" s="10" t="n"/>
      <c r="C196" s="10" t="n"/>
      <c r="D196" s="10" t="n"/>
      <c r="E196" s="10" t="n"/>
      <c r="F196" s="10" t="n"/>
      <c r="G196" s="11" t="n"/>
      <c r="H196" s="10" t="n"/>
      <c r="I196" s="10" t="n"/>
      <c r="J196" s="10" t="n"/>
      <c r="K196" s="10" t="n"/>
      <c r="L196" s="10" t="n"/>
      <c r="M196" s="13" t="n"/>
      <c r="N196" s="13" t="n"/>
      <c r="O196" s="13" t="n"/>
      <c r="P196" s="13" t="n"/>
      <c r="Q196" s="10" t="n"/>
      <c r="R196" s="10" t="n"/>
      <c r="S196" s="10" t="n"/>
      <c r="T196" s="10" t="n"/>
      <c r="U196" s="10" t="n"/>
      <c r="V196" s="10" t="n"/>
      <c r="W196" s="10" t="n"/>
      <c r="X196" s="10" t="n"/>
      <c r="Y196" s="11" t="n"/>
      <c r="Z196" s="11" t="n"/>
      <c r="AA196" s="11" t="n"/>
      <c r="AB196" s="11" t="n"/>
      <c r="AC196" s="11" t="n"/>
      <c r="AD196" s="11" t="n"/>
      <c r="AE196" s="10" t="n"/>
      <c r="AF196" s="10" t="n"/>
      <c r="AG196" s="10" t="n"/>
      <c r="AH196" s="10" t="n"/>
      <c r="AI196" s="13" t="n"/>
      <c r="AJ196" s="13" t="n"/>
      <c r="AK196" s="13" t="n"/>
      <c r="AL196" s="13" t="n"/>
      <c r="AM196" s="13" t="n"/>
      <c r="AN196" s="13" t="n"/>
      <c r="AO196" s="13" t="n"/>
      <c r="AP196" s="14" t="n"/>
      <c r="AQ196" s="14" t="n"/>
      <c r="AR196" s="14" t="n"/>
      <c r="AS196" s="13" t="n"/>
      <c r="AT196" s="13" t="n"/>
      <c r="AU196" s="10" t="n"/>
      <c r="AV196" s="10" t="n"/>
      <c r="AW196" s="10" t="n"/>
      <c r="AX196" s="10" t="n"/>
      <c r="AY196" s="10" t="n"/>
      <c r="AZ196" s="10" t="n"/>
      <c r="BA196" s="10" t="n"/>
      <c r="BB196" s="10" t="n"/>
      <c r="BC196" s="10" t="n"/>
      <c r="BD196" s="11" t="n"/>
      <c r="BE196" s="10" t="n"/>
      <c r="BF196" s="10" t="n"/>
      <c r="BG196" s="10" t="n"/>
      <c r="BH196" s="10" t="n"/>
      <c r="BI196" s="10" t="n"/>
      <c r="BJ196" s="10" t="n"/>
      <c r="BK196" s="10" t="n"/>
      <c r="BL196" s="10" t="n"/>
      <c r="BM196" s="10" t="n"/>
    </row>
    <row r="197" ht="15.75" customHeight="1" s="218">
      <c r="A197" s="10" t="n"/>
      <c r="B197" s="10" t="n"/>
      <c r="C197" s="10" t="n"/>
      <c r="D197" s="10" t="n"/>
      <c r="E197" s="10" t="n"/>
      <c r="F197" s="10" t="n"/>
      <c r="G197" s="11" t="n"/>
      <c r="H197" s="10" t="n"/>
      <c r="I197" s="10" t="n"/>
      <c r="J197" s="10" t="n"/>
      <c r="K197" s="10" t="n"/>
      <c r="L197" s="10" t="n"/>
      <c r="M197" s="13" t="n"/>
      <c r="N197" s="13" t="n"/>
      <c r="O197" s="13" t="n"/>
      <c r="P197" s="13" t="n"/>
      <c r="Q197" s="10" t="n"/>
      <c r="R197" s="10" t="n"/>
      <c r="S197" s="10" t="n"/>
      <c r="T197" s="10" t="n"/>
      <c r="U197" s="10" t="n"/>
      <c r="V197" s="10" t="n"/>
      <c r="W197" s="10" t="n"/>
      <c r="X197" s="10" t="n"/>
      <c r="Y197" s="11" t="n"/>
      <c r="Z197" s="11" t="n"/>
      <c r="AA197" s="11" t="n"/>
      <c r="AB197" s="11" t="n"/>
      <c r="AC197" s="11" t="n"/>
      <c r="AD197" s="11" t="n"/>
      <c r="AE197" s="10" t="n"/>
      <c r="AF197" s="10" t="n"/>
      <c r="AG197" s="10" t="n"/>
      <c r="AH197" s="10" t="n"/>
      <c r="AI197" s="13" t="n"/>
      <c r="AJ197" s="13" t="n"/>
      <c r="AK197" s="13" t="n"/>
      <c r="AL197" s="13" t="n"/>
      <c r="AM197" s="13" t="n"/>
      <c r="AN197" s="13" t="n"/>
      <c r="AO197" s="13" t="n"/>
      <c r="AP197" s="14" t="n"/>
      <c r="AQ197" s="14" t="n"/>
      <c r="AR197" s="14" t="n"/>
      <c r="AS197" s="13" t="n"/>
      <c r="AT197" s="13" t="n"/>
      <c r="AU197" s="10" t="n"/>
      <c r="AV197" s="10" t="n"/>
      <c r="AW197" s="10" t="n"/>
      <c r="AX197" s="10" t="n"/>
      <c r="AY197" s="10" t="n"/>
      <c r="AZ197" s="10" t="n"/>
      <c r="BA197" s="10" t="n"/>
      <c r="BB197" s="10" t="n"/>
      <c r="BC197" s="10" t="n"/>
      <c r="BD197" s="11" t="n"/>
      <c r="BE197" s="10" t="n"/>
      <c r="BF197" s="10" t="n"/>
      <c r="BG197" s="10" t="n"/>
      <c r="BH197" s="10" t="n"/>
      <c r="BI197" s="10" t="n"/>
      <c r="BJ197" s="10" t="n"/>
      <c r="BK197" s="10" t="n"/>
      <c r="BL197" s="10" t="n"/>
      <c r="BM197" s="10" t="n"/>
    </row>
    <row r="198" ht="15.75" customHeight="1" s="218">
      <c r="A198" s="10" t="n"/>
      <c r="B198" s="10" t="n"/>
      <c r="C198" s="10" t="n"/>
      <c r="D198" s="10" t="n"/>
      <c r="E198" s="10" t="n"/>
      <c r="F198" s="10" t="n"/>
      <c r="G198" s="11" t="n"/>
      <c r="H198" s="10" t="n"/>
      <c r="I198" s="10" t="n"/>
      <c r="J198" s="10" t="n"/>
      <c r="K198" s="10" t="n"/>
      <c r="L198" s="10" t="n"/>
      <c r="M198" s="13" t="n"/>
      <c r="N198" s="13" t="n"/>
      <c r="O198" s="13" t="n"/>
      <c r="P198" s="13" t="n"/>
      <c r="Q198" s="10" t="n"/>
      <c r="R198" s="10" t="n"/>
      <c r="S198" s="10" t="n"/>
      <c r="T198" s="10" t="n"/>
      <c r="U198" s="10" t="n"/>
      <c r="V198" s="10" t="n"/>
      <c r="W198" s="10" t="n"/>
      <c r="X198" s="10" t="n"/>
      <c r="Y198" s="11" t="n"/>
      <c r="Z198" s="11" t="n"/>
      <c r="AA198" s="11" t="n"/>
      <c r="AB198" s="11" t="n"/>
      <c r="AC198" s="11" t="n"/>
      <c r="AD198" s="11" t="n"/>
      <c r="AE198" s="10" t="n"/>
      <c r="AF198" s="10" t="n"/>
      <c r="AG198" s="10" t="n"/>
      <c r="AH198" s="10" t="n"/>
      <c r="AI198" s="13" t="n"/>
      <c r="AJ198" s="13" t="n"/>
      <c r="AK198" s="13" t="n"/>
      <c r="AL198" s="13" t="n"/>
      <c r="AM198" s="13" t="n"/>
      <c r="AN198" s="13" t="n"/>
      <c r="AO198" s="13" t="n"/>
      <c r="AP198" s="14" t="n"/>
      <c r="AQ198" s="14" t="n"/>
      <c r="AR198" s="14" t="n"/>
      <c r="AS198" s="13" t="n"/>
      <c r="AT198" s="13" t="n"/>
      <c r="AU198" s="10" t="n"/>
      <c r="AV198" s="10" t="n"/>
      <c r="AW198" s="10" t="n"/>
      <c r="AX198" s="10" t="n"/>
      <c r="AY198" s="10" t="n"/>
      <c r="AZ198" s="10" t="n"/>
      <c r="BA198" s="10" t="n"/>
      <c r="BB198" s="10" t="n"/>
      <c r="BC198" s="10" t="n"/>
      <c r="BD198" s="11" t="n"/>
      <c r="BE198" s="10" t="n"/>
      <c r="BF198" s="10" t="n"/>
      <c r="BG198" s="10" t="n"/>
      <c r="BH198" s="10" t="n"/>
      <c r="BI198" s="10" t="n"/>
      <c r="BJ198" s="10" t="n"/>
      <c r="BK198" s="10" t="n"/>
      <c r="BL198" s="10" t="n"/>
      <c r="BM198" s="10" t="n"/>
    </row>
    <row r="199" ht="15.75" customHeight="1" s="218">
      <c r="A199" s="10" t="n"/>
      <c r="B199" s="10" t="n"/>
      <c r="C199" s="10" t="n"/>
      <c r="D199" s="10" t="n"/>
      <c r="E199" s="10" t="n"/>
      <c r="F199" s="10" t="n"/>
      <c r="G199" s="11" t="n"/>
      <c r="H199" s="10" t="n"/>
      <c r="I199" s="10" t="n"/>
      <c r="J199" s="10" t="n"/>
      <c r="K199" s="10" t="n"/>
      <c r="L199" s="10" t="n"/>
      <c r="M199" s="13" t="n"/>
      <c r="N199" s="13" t="n"/>
      <c r="O199" s="13" t="n"/>
      <c r="P199" s="13" t="n"/>
      <c r="Q199" s="10" t="n"/>
      <c r="R199" s="10" t="n"/>
      <c r="S199" s="10" t="n"/>
      <c r="T199" s="10" t="n"/>
      <c r="U199" s="10" t="n"/>
      <c r="V199" s="10" t="n"/>
      <c r="W199" s="10" t="n"/>
      <c r="X199" s="10" t="n"/>
      <c r="Y199" s="11" t="n"/>
      <c r="Z199" s="11" t="n"/>
      <c r="AA199" s="11" t="n"/>
      <c r="AB199" s="11" t="n"/>
      <c r="AC199" s="11" t="n"/>
      <c r="AD199" s="11" t="n"/>
      <c r="AE199" s="10" t="n"/>
      <c r="AF199" s="10" t="n"/>
      <c r="AG199" s="10" t="n"/>
      <c r="AH199" s="10" t="n"/>
      <c r="AI199" s="13" t="n"/>
      <c r="AJ199" s="13" t="n"/>
      <c r="AK199" s="13" t="n"/>
      <c r="AL199" s="13" t="n"/>
      <c r="AM199" s="13" t="n"/>
      <c r="AN199" s="13" t="n"/>
      <c r="AO199" s="13" t="n"/>
      <c r="AP199" s="14" t="n"/>
      <c r="AQ199" s="14" t="n"/>
      <c r="AR199" s="14" t="n"/>
      <c r="AS199" s="13" t="n"/>
      <c r="AT199" s="13" t="n"/>
      <c r="AU199" s="10" t="n"/>
      <c r="AV199" s="10" t="n"/>
      <c r="AW199" s="10" t="n"/>
      <c r="AX199" s="10" t="n"/>
      <c r="AY199" s="10" t="n"/>
      <c r="AZ199" s="10" t="n"/>
      <c r="BA199" s="10" t="n"/>
      <c r="BB199" s="10" t="n"/>
      <c r="BC199" s="10" t="n"/>
      <c r="BD199" s="11" t="n"/>
      <c r="BE199" s="10" t="n"/>
      <c r="BF199" s="10" t="n"/>
      <c r="BG199" s="10" t="n"/>
      <c r="BH199" s="10" t="n"/>
      <c r="BI199" s="10" t="n"/>
      <c r="BJ199" s="10" t="n"/>
      <c r="BK199" s="10" t="n"/>
      <c r="BL199" s="10" t="n"/>
      <c r="BM199" s="10" t="n"/>
    </row>
    <row r="200" ht="15.75" customHeight="1" s="218">
      <c r="A200" s="10" t="n"/>
      <c r="B200" s="10" t="n"/>
      <c r="C200" s="10" t="n"/>
      <c r="D200" s="10" t="n"/>
      <c r="E200" s="10" t="n"/>
      <c r="F200" s="10" t="n"/>
      <c r="G200" s="11" t="n"/>
      <c r="H200" s="10" t="n"/>
      <c r="I200" s="10" t="n"/>
      <c r="J200" s="10" t="n"/>
      <c r="K200" s="10" t="n"/>
      <c r="L200" s="10" t="n"/>
      <c r="M200" s="13" t="n"/>
      <c r="N200" s="13" t="n"/>
      <c r="O200" s="13" t="n"/>
      <c r="P200" s="13" t="n"/>
      <c r="Q200" s="10" t="n"/>
      <c r="R200" s="10" t="n"/>
      <c r="S200" s="10" t="n"/>
      <c r="T200" s="10" t="n"/>
      <c r="U200" s="10" t="n"/>
      <c r="V200" s="10" t="n"/>
      <c r="W200" s="10" t="n"/>
      <c r="X200" s="10" t="n"/>
      <c r="Y200" s="11" t="n"/>
      <c r="Z200" s="11" t="n"/>
      <c r="AA200" s="11" t="n"/>
      <c r="AB200" s="11" t="n"/>
      <c r="AC200" s="11" t="n"/>
      <c r="AD200" s="11" t="n"/>
      <c r="AE200" s="10" t="n"/>
      <c r="AF200" s="10" t="n"/>
      <c r="AG200" s="10" t="n"/>
      <c r="AH200" s="10" t="n"/>
      <c r="AI200" s="13" t="n"/>
      <c r="AJ200" s="13" t="n"/>
      <c r="AK200" s="13" t="n"/>
      <c r="AL200" s="13" t="n"/>
      <c r="AM200" s="13" t="n"/>
      <c r="AN200" s="13" t="n"/>
      <c r="AO200" s="13" t="n"/>
      <c r="AP200" s="14" t="n"/>
      <c r="AQ200" s="14" t="n"/>
      <c r="AR200" s="14" t="n"/>
      <c r="AS200" s="13" t="n"/>
      <c r="AT200" s="13" t="n"/>
      <c r="AU200" s="10" t="n"/>
      <c r="AV200" s="10" t="n"/>
      <c r="AW200" s="10" t="n"/>
      <c r="AX200" s="10" t="n"/>
      <c r="AY200" s="10" t="n"/>
      <c r="AZ200" s="10" t="n"/>
      <c r="BA200" s="10" t="n"/>
      <c r="BB200" s="10" t="n"/>
      <c r="BC200" s="10" t="n"/>
      <c r="BD200" s="11" t="n"/>
      <c r="BE200" s="10" t="n"/>
      <c r="BF200" s="10" t="n"/>
      <c r="BG200" s="10" t="n"/>
      <c r="BH200" s="10" t="n"/>
      <c r="BI200" s="10" t="n"/>
      <c r="BJ200" s="10" t="n"/>
      <c r="BK200" s="10" t="n"/>
      <c r="BL200" s="10" t="n"/>
      <c r="BM200" s="10" t="n"/>
    </row>
    <row r="201" ht="15.75" customHeight="1" s="218">
      <c r="A201" s="10" t="n"/>
      <c r="B201" s="10" t="n"/>
      <c r="C201" s="10" t="n"/>
      <c r="D201" s="10" t="n"/>
      <c r="E201" s="10" t="n"/>
      <c r="F201" s="10" t="n"/>
      <c r="G201" s="11" t="n"/>
      <c r="H201" s="10" t="n"/>
      <c r="I201" s="10" t="n"/>
      <c r="J201" s="10" t="n"/>
      <c r="K201" s="10" t="n"/>
      <c r="L201" s="10" t="n"/>
      <c r="M201" s="13" t="n"/>
      <c r="N201" s="13" t="n"/>
      <c r="O201" s="13" t="n"/>
      <c r="P201" s="13" t="n"/>
      <c r="Q201" s="10" t="n"/>
      <c r="R201" s="10" t="n"/>
      <c r="S201" s="10" t="n"/>
      <c r="T201" s="10" t="n"/>
      <c r="U201" s="10" t="n"/>
      <c r="V201" s="10" t="n"/>
      <c r="W201" s="10" t="n"/>
      <c r="X201" s="10" t="n"/>
      <c r="Y201" s="11" t="n"/>
      <c r="Z201" s="11" t="n"/>
      <c r="AA201" s="11" t="n"/>
      <c r="AB201" s="11" t="n"/>
      <c r="AC201" s="11" t="n"/>
      <c r="AD201" s="11" t="n"/>
      <c r="AE201" s="10" t="n"/>
      <c r="AF201" s="10" t="n"/>
      <c r="AG201" s="10" t="n"/>
      <c r="AH201" s="10" t="n"/>
      <c r="AI201" s="13" t="n"/>
      <c r="AJ201" s="13" t="n"/>
      <c r="AK201" s="13" t="n"/>
      <c r="AL201" s="13" t="n"/>
      <c r="AM201" s="13" t="n"/>
      <c r="AN201" s="13" t="n"/>
      <c r="AO201" s="13" t="n"/>
      <c r="AP201" s="14" t="n"/>
      <c r="AQ201" s="14" t="n"/>
      <c r="AR201" s="14" t="n"/>
      <c r="AS201" s="13" t="n"/>
      <c r="AT201" s="13" t="n"/>
      <c r="AU201" s="10" t="n"/>
      <c r="AV201" s="10" t="n"/>
      <c r="AW201" s="10" t="n"/>
      <c r="AX201" s="10" t="n"/>
      <c r="AY201" s="10" t="n"/>
      <c r="AZ201" s="10" t="n"/>
      <c r="BA201" s="10" t="n"/>
      <c r="BB201" s="10" t="n"/>
      <c r="BC201" s="10" t="n"/>
      <c r="BD201" s="11" t="n"/>
      <c r="BE201" s="10" t="n"/>
      <c r="BF201" s="10" t="n"/>
      <c r="BG201" s="10" t="n"/>
      <c r="BH201" s="10" t="n"/>
      <c r="BI201" s="10" t="n"/>
      <c r="BJ201" s="10" t="n"/>
      <c r="BK201" s="10" t="n"/>
      <c r="BL201" s="10" t="n"/>
      <c r="BM201" s="10" t="n"/>
    </row>
    <row r="202" ht="15.75" customHeight="1" s="218">
      <c r="A202" s="10" t="n"/>
      <c r="B202" s="10" t="n"/>
      <c r="C202" s="10" t="n"/>
      <c r="D202" s="10" t="n"/>
      <c r="E202" s="10" t="n"/>
      <c r="F202" s="10" t="n"/>
      <c r="G202" s="11" t="n"/>
      <c r="H202" s="10" t="n"/>
      <c r="I202" s="10" t="n"/>
      <c r="J202" s="10" t="n"/>
      <c r="K202" s="10" t="n"/>
      <c r="L202" s="10" t="n"/>
      <c r="M202" s="13" t="n"/>
      <c r="N202" s="13" t="n"/>
      <c r="O202" s="13" t="n"/>
      <c r="P202" s="13" t="n"/>
      <c r="Q202" s="10" t="n"/>
      <c r="R202" s="10" t="n"/>
      <c r="S202" s="10" t="n"/>
      <c r="T202" s="10" t="n"/>
      <c r="U202" s="10" t="n"/>
      <c r="V202" s="10" t="n"/>
      <c r="W202" s="10" t="n"/>
      <c r="X202" s="10" t="n"/>
      <c r="Y202" s="11" t="n"/>
      <c r="Z202" s="11" t="n"/>
      <c r="AA202" s="11" t="n"/>
      <c r="AB202" s="11" t="n"/>
      <c r="AC202" s="11" t="n"/>
      <c r="AD202" s="11" t="n"/>
      <c r="AE202" s="10" t="n"/>
      <c r="AF202" s="10" t="n"/>
      <c r="AG202" s="10" t="n"/>
      <c r="AH202" s="10" t="n"/>
      <c r="AI202" s="13" t="n"/>
      <c r="AJ202" s="13" t="n"/>
      <c r="AK202" s="13" t="n"/>
      <c r="AL202" s="13" t="n"/>
      <c r="AM202" s="13" t="n"/>
      <c r="AN202" s="13" t="n"/>
      <c r="AO202" s="13" t="n"/>
      <c r="AP202" s="14" t="n"/>
      <c r="AQ202" s="14" t="n"/>
      <c r="AR202" s="14" t="n"/>
      <c r="AS202" s="13" t="n"/>
      <c r="AT202" s="13" t="n"/>
      <c r="AU202" s="10" t="n"/>
      <c r="AV202" s="10" t="n"/>
      <c r="AW202" s="10" t="n"/>
      <c r="AX202" s="10" t="n"/>
      <c r="AY202" s="10" t="n"/>
      <c r="AZ202" s="10" t="n"/>
      <c r="BA202" s="10" t="n"/>
      <c r="BB202" s="10" t="n"/>
      <c r="BC202" s="10" t="n"/>
      <c r="BD202" s="11" t="n"/>
      <c r="BE202" s="10" t="n"/>
      <c r="BF202" s="10" t="n"/>
      <c r="BG202" s="10" t="n"/>
      <c r="BH202" s="10" t="n"/>
      <c r="BI202" s="10" t="n"/>
      <c r="BJ202" s="10" t="n"/>
      <c r="BK202" s="10" t="n"/>
      <c r="BL202" s="10" t="n"/>
      <c r="BM202" s="10" t="n"/>
    </row>
    <row r="203" ht="15.75" customHeight="1" s="218">
      <c r="A203" s="10" t="n"/>
      <c r="B203" s="10" t="n"/>
      <c r="C203" s="10" t="n"/>
      <c r="D203" s="10" t="n"/>
      <c r="E203" s="10" t="n"/>
      <c r="F203" s="10" t="n"/>
      <c r="G203" s="11" t="n"/>
      <c r="H203" s="10" t="n"/>
      <c r="I203" s="10" t="n"/>
      <c r="J203" s="10" t="n"/>
      <c r="K203" s="10" t="n"/>
      <c r="L203" s="10" t="n"/>
      <c r="M203" s="13" t="n"/>
      <c r="N203" s="13" t="n"/>
      <c r="O203" s="13" t="n"/>
      <c r="P203" s="13" t="n"/>
      <c r="Q203" s="10" t="n"/>
      <c r="R203" s="10" t="n"/>
      <c r="S203" s="10" t="n"/>
      <c r="T203" s="10" t="n"/>
      <c r="U203" s="10" t="n"/>
      <c r="V203" s="10" t="n"/>
      <c r="W203" s="10" t="n"/>
      <c r="X203" s="10" t="n"/>
      <c r="Y203" s="11" t="n"/>
      <c r="Z203" s="11" t="n"/>
      <c r="AA203" s="11" t="n"/>
      <c r="AB203" s="11" t="n"/>
      <c r="AC203" s="11" t="n"/>
      <c r="AD203" s="11" t="n"/>
      <c r="AE203" s="10" t="n"/>
      <c r="AF203" s="10" t="n"/>
      <c r="AG203" s="10" t="n"/>
      <c r="AH203" s="10" t="n"/>
      <c r="AI203" s="13" t="n"/>
      <c r="AJ203" s="13" t="n"/>
      <c r="AK203" s="13" t="n"/>
      <c r="AL203" s="13" t="n"/>
      <c r="AM203" s="13" t="n"/>
      <c r="AN203" s="13" t="n"/>
      <c r="AO203" s="13" t="n"/>
      <c r="AP203" s="14" t="n"/>
      <c r="AQ203" s="14" t="n"/>
      <c r="AR203" s="14" t="n"/>
      <c r="AS203" s="13" t="n"/>
      <c r="AT203" s="13" t="n"/>
      <c r="AU203" s="10" t="n"/>
      <c r="AV203" s="10" t="n"/>
      <c r="AW203" s="10" t="n"/>
      <c r="AX203" s="10" t="n"/>
      <c r="AY203" s="10" t="n"/>
      <c r="AZ203" s="10" t="n"/>
      <c r="BA203" s="10" t="n"/>
      <c r="BB203" s="10" t="n"/>
      <c r="BC203" s="10" t="n"/>
      <c r="BD203" s="11" t="n"/>
      <c r="BE203" s="10" t="n"/>
      <c r="BF203" s="10" t="n"/>
      <c r="BG203" s="10" t="n"/>
      <c r="BH203" s="10" t="n"/>
      <c r="BI203" s="10" t="n"/>
      <c r="BJ203" s="10" t="n"/>
      <c r="BK203" s="10" t="n"/>
      <c r="BL203" s="10" t="n"/>
      <c r="BM203" s="10" t="n"/>
    </row>
    <row r="204" ht="15.75" customHeight="1" s="218">
      <c r="A204" s="10" t="n"/>
      <c r="B204" s="10" t="n"/>
      <c r="C204" s="10" t="n"/>
      <c r="D204" s="10" t="n"/>
      <c r="E204" s="10" t="n"/>
      <c r="F204" s="10" t="n"/>
      <c r="G204" s="11" t="n"/>
      <c r="H204" s="10" t="n"/>
      <c r="I204" s="10" t="n"/>
      <c r="J204" s="10" t="n"/>
      <c r="K204" s="10" t="n"/>
      <c r="L204" s="10" t="n"/>
      <c r="M204" s="13" t="n"/>
      <c r="N204" s="13" t="n"/>
      <c r="O204" s="13" t="n"/>
      <c r="P204" s="13" t="n"/>
      <c r="Q204" s="10" t="n"/>
      <c r="R204" s="10" t="n"/>
      <c r="S204" s="10" t="n"/>
      <c r="T204" s="10" t="n"/>
      <c r="U204" s="10" t="n"/>
      <c r="V204" s="10" t="n"/>
      <c r="W204" s="10" t="n"/>
      <c r="X204" s="10" t="n"/>
      <c r="Y204" s="11" t="n"/>
      <c r="Z204" s="11" t="n"/>
      <c r="AA204" s="11" t="n"/>
      <c r="AB204" s="11" t="n"/>
      <c r="AC204" s="11" t="n"/>
      <c r="AD204" s="11" t="n"/>
      <c r="AE204" s="10" t="n"/>
      <c r="AF204" s="10" t="n"/>
      <c r="AG204" s="10" t="n"/>
      <c r="AH204" s="10" t="n"/>
      <c r="AI204" s="13" t="n"/>
      <c r="AJ204" s="13" t="n"/>
      <c r="AK204" s="13" t="n"/>
      <c r="AL204" s="13" t="n"/>
      <c r="AM204" s="13" t="n"/>
      <c r="AN204" s="13" t="n"/>
      <c r="AO204" s="13" t="n"/>
      <c r="AP204" s="14" t="n"/>
      <c r="AQ204" s="14" t="n"/>
      <c r="AR204" s="14" t="n"/>
      <c r="AS204" s="13" t="n"/>
      <c r="AT204" s="13" t="n"/>
      <c r="AU204" s="10" t="n"/>
      <c r="AV204" s="10" t="n"/>
      <c r="AW204" s="10" t="n"/>
      <c r="AX204" s="10" t="n"/>
      <c r="AY204" s="10" t="n"/>
      <c r="AZ204" s="10" t="n"/>
      <c r="BA204" s="10" t="n"/>
      <c r="BB204" s="10" t="n"/>
      <c r="BC204" s="10" t="n"/>
      <c r="BD204" s="11" t="n"/>
      <c r="BE204" s="10" t="n"/>
      <c r="BF204" s="10" t="n"/>
      <c r="BG204" s="10" t="n"/>
      <c r="BH204" s="10" t="n"/>
      <c r="BI204" s="10" t="n"/>
      <c r="BJ204" s="10" t="n"/>
      <c r="BK204" s="10" t="n"/>
      <c r="BL204" s="10" t="n"/>
      <c r="BM204" s="10" t="n"/>
    </row>
    <row r="205" ht="15.75" customHeight="1" s="218">
      <c r="A205" s="10" t="n"/>
      <c r="B205" s="10" t="n"/>
      <c r="C205" s="10" t="n"/>
      <c r="D205" s="10" t="n"/>
      <c r="E205" s="10" t="n"/>
      <c r="F205" s="10" t="n"/>
      <c r="G205" s="11" t="n"/>
      <c r="H205" s="10" t="n"/>
      <c r="I205" s="10" t="n"/>
      <c r="J205" s="10" t="n"/>
      <c r="K205" s="10" t="n"/>
      <c r="L205" s="10" t="n"/>
      <c r="M205" s="13" t="n"/>
      <c r="N205" s="13" t="n"/>
      <c r="O205" s="13" t="n"/>
      <c r="P205" s="13" t="n"/>
      <c r="Q205" s="10" t="n"/>
      <c r="R205" s="10" t="n"/>
      <c r="S205" s="10" t="n"/>
      <c r="T205" s="10" t="n"/>
      <c r="U205" s="10" t="n"/>
      <c r="V205" s="10" t="n"/>
      <c r="W205" s="10" t="n"/>
      <c r="X205" s="10" t="n"/>
      <c r="Y205" s="11" t="n"/>
      <c r="Z205" s="11" t="n"/>
      <c r="AA205" s="11" t="n"/>
      <c r="AB205" s="11" t="n"/>
      <c r="AC205" s="11" t="n"/>
      <c r="AD205" s="11" t="n"/>
      <c r="AE205" s="10" t="n"/>
      <c r="AF205" s="10" t="n"/>
      <c r="AG205" s="10" t="n"/>
      <c r="AH205" s="10" t="n"/>
      <c r="AI205" s="13" t="n"/>
      <c r="AJ205" s="13" t="n"/>
      <c r="AK205" s="13" t="n"/>
      <c r="AL205" s="13" t="n"/>
      <c r="AM205" s="13" t="n"/>
      <c r="AN205" s="13" t="n"/>
      <c r="AO205" s="13" t="n"/>
      <c r="AP205" s="14" t="n"/>
      <c r="AQ205" s="14" t="n"/>
      <c r="AR205" s="14" t="n"/>
      <c r="AS205" s="13" t="n"/>
      <c r="AT205" s="13" t="n"/>
      <c r="AU205" s="10" t="n"/>
      <c r="AV205" s="10" t="n"/>
      <c r="AW205" s="10" t="n"/>
      <c r="AX205" s="10" t="n"/>
      <c r="AY205" s="10" t="n"/>
      <c r="AZ205" s="10" t="n"/>
      <c r="BA205" s="10" t="n"/>
      <c r="BB205" s="10" t="n"/>
      <c r="BC205" s="10" t="n"/>
      <c r="BD205" s="11" t="n"/>
      <c r="BE205" s="10" t="n"/>
      <c r="BF205" s="10" t="n"/>
      <c r="BG205" s="10" t="n"/>
      <c r="BH205" s="10" t="n"/>
      <c r="BI205" s="10" t="n"/>
      <c r="BJ205" s="10" t="n"/>
      <c r="BK205" s="10" t="n"/>
      <c r="BL205" s="10" t="n"/>
      <c r="BM205" s="10" t="n"/>
    </row>
    <row r="206" ht="15.75" customHeight="1" s="218">
      <c r="A206" s="10" t="n"/>
      <c r="B206" s="10" t="n"/>
      <c r="C206" s="10" t="n"/>
      <c r="D206" s="10" t="n"/>
      <c r="E206" s="10" t="n"/>
      <c r="F206" s="10" t="n"/>
      <c r="G206" s="11" t="n"/>
      <c r="H206" s="10" t="n"/>
      <c r="I206" s="10" t="n"/>
      <c r="J206" s="10" t="n"/>
      <c r="K206" s="10" t="n"/>
      <c r="L206" s="10" t="n"/>
      <c r="M206" s="13" t="n"/>
      <c r="N206" s="13" t="n"/>
      <c r="O206" s="13" t="n"/>
      <c r="P206" s="13" t="n"/>
      <c r="Q206" s="10" t="n"/>
      <c r="R206" s="10" t="n"/>
      <c r="S206" s="10" t="n"/>
      <c r="T206" s="10" t="n"/>
      <c r="U206" s="10" t="n"/>
      <c r="V206" s="10" t="n"/>
      <c r="W206" s="10" t="n"/>
      <c r="X206" s="10" t="n"/>
      <c r="Y206" s="11" t="n"/>
      <c r="Z206" s="11" t="n"/>
      <c r="AA206" s="11" t="n"/>
      <c r="AB206" s="11" t="n"/>
      <c r="AC206" s="11" t="n"/>
      <c r="AD206" s="11" t="n"/>
      <c r="AE206" s="10" t="n"/>
      <c r="AF206" s="10" t="n"/>
      <c r="AG206" s="10" t="n"/>
      <c r="AH206" s="10" t="n"/>
      <c r="AI206" s="13" t="n"/>
      <c r="AJ206" s="13" t="n"/>
      <c r="AK206" s="13" t="n"/>
      <c r="AL206" s="13" t="n"/>
      <c r="AM206" s="13" t="n"/>
      <c r="AN206" s="13" t="n"/>
      <c r="AO206" s="13" t="n"/>
      <c r="AP206" s="14" t="n"/>
      <c r="AQ206" s="14" t="n"/>
      <c r="AR206" s="14" t="n"/>
      <c r="AS206" s="13" t="n"/>
      <c r="AT206" s="13" t="n"/>
      <c r="AU206" s="10" t="n"/>
      <c r="AV206" s="10" t="n"/>
      <c r="AW206" s="10" t="n"/>
      <c r="AX206" s="10" t="n"/>
      <c r="AY206" s="10" t="n"/>
      <c r="AZ206" s="10" t="n"/>
      <c r="BA206" s="10" t="n"/>
      <c r="BB206" s="10" t="n"/>
      <c r="BC206" s="10" t="n"/>
      <c r="BD206" s="11" t="n"/>
      <c r="BE206" s="10" t="n"/>
      <c r="BF206" s="10" t="n"/>
      <c r="BG206" s="10" t="n"/>
      <c r="BH206" s="10" t="n"/>
      <c r="BI206" s="10" t="n"/>
      <c r="BJ206" s="10" t="n"/>
      <c r="BK206" s="10" t="n"/>
      <c r="BL206" s="10" t="n"/>
      <c r="BM206" s="10" t="n"/>
    </row>
    <row r="207" ht="15.75" customHeight="1" s="218">
      <c r="A207" s="10" t="n"/>
      <c r="B207" s="10" t="n"/>
      <c r="C207" s="10" t="n"/>
      <c r="D207" s="10" t="n"/>
      <c r="E207" s="10" t="n"/>
      <c r="F207" s="10" t="n"/>
      <c r="G207" s="11" t="n"/>
      <c r="H207" s="10" t="n"/>
      <c r="I207" s="10" t="n"/>
      <c r="J207" s="10" t="n"/>
      <c r="K207" s="10" t="n"/>
      <c r="L207" s="10" t="n"/>
      <c r="M207" s="13" t="n"/>
      <c r="N207" s="13" t="n"/>
      <c r="O207" s="13" t="n"/>
      <c r="P207" s="13" t="n"/>
      <c r="Q207" s="10" t="n"/>
      <c r="R207" s="10" t="n"/>
      <c r="S207" s="10" t="n"/>
      <c r="T207" s="10" t="n"/>
      <c r="U207" s="10" t="n"/>
      <c r="V207" s="10" t="n"/>
      <c r="W207" s="10" t="n"/>
      <c r="X207" s="10" t="n"/>
      <c r="Y207" s="11" t="n"/>
      <c r="Z207" s="11" t="n"/>
      <c r="AA207" s="11" t="n"/>
      <c r="AB207" s="11" t="n"/>
      <c r="AC207" s="11" t="n"/>
      <c r="AD207" s="11" t="n"/>
      <c r="AE207" s="10" t="n"/>
      <c r="AF207" s="10" t="n"/>
      <c r="AG207" s="10" t="n"/>
      <c r="AH207" s="10" t="n"/>
      <c r="AI207" s="13" t="n"/>
      <c r="AJ207" s="13" t="n"/>
      <c r="AK207" s="13" t="n"/>
      <c r="AL207" s="13" t="n"/>
      <c r="AM207" s="13" t="n"/>
      <c r="AN207" s="13" t="n"/>
      <c r="AO207" s="13" t="n"/>
      <c r="AP207" s="14" t="n"/>
      <c r="AQ207" s="14" t="n"/>
      <c r="AR207" s="14" t="n"/>
      <c r="AS207" s="13" t="n"/>
      <c r="AT207" s="13" t="n"/>
      <c r="AU207" s="10" t="n"/>
      <c r="AV207" s="10" t="n"/>
      <c r="AW207" s="10" t="n"/>
      <c r="AX207" s="10" t="n"/>
      <c r="AY207" s="10" t="n"/>
      <c r="AZ207" s="10" t="n"/>
      <c r="BA207" s="10" t="n"/>
      <c r="BB207" s="10" t="n"/>
      <c r="BC207" s="10" t="n"/>
      <c r="BD207" s="11" t="n"/>
      <c r="BE207" s="10" t="n"/>
      <c r="BF207" s="10" t="n"/>
      <c r="BG207" s="10" t="n"/>
      <c r="BH207" s="10" t="n"/>
      <c r="BI207" s="10" t="n"/>
      <c r="BJ207" s="10" t="n"/>
      <c r="BK207" s="10" t="n"/>
      <c r="BL207" s="10" t="n"/>
      <c r="BM207" s="10" t="n"/>
    </row>
    <row r="208" ht="15.75" customHeight="1" s="218">
      <c r="A208" s="10" t="n"/>
      <c r="B208" s="10" t="n"/>
      <c r="C208" s="10" t="n"/>
      <c r="D208" s="10" t="n"/>
      <c r="E208" s="10" t="n"/>
      <c r="F208" s="10" t="n"/>
      <c r="G208" s="11" t="n"/>
      <c r="H208" s="10" t="n"/>
      <c r="I208" s="10" t="n"/>
      <c r="J208" s="10" t="n"/>
      <c r="K208" s="10" t="n"/>
      <c r="L208" s="10" t="n"/>
      <c r="M208" s="13" t="n"/>
      <c r="N208" s="13" t="n"/>
      <c r="O208" s="13" t="n"/>
      <c r="P208" s="13" t="n"/>
      <c r="Q208" s="10" t="n"/>
      <c r="R208" s="10" t="n"/>
      <c r="S208" s="10" t="n"/>
      <c r="T208" s="10" t="n"/>
      <c r="U208" s="10" t="n"/>
      <c r="V208" s="10" t="n"/>
      <c r="W208" s="10" t="n"/>
      <c r="X208" s="10" t="n"/>
      <c r="Y208" s="11" t="n"/>
      <c r="Z208" s="11" t="n"/>
      <c r="AA208" s="11" t="n"/>
      <c r="AB208" s="11" t="n"/>
      <c r="AC208" s="11" t="n"/>
      <c r="AD208" s="11" t="n"/>
      <c r="AE208" s="10" t="n"/>
      <c r="AF208" s="10" t="n"/>
      <c r="AG208" s="10" t="n"/>
      <c r="AH208" s="10" t="n"/>
      <c r="AI208" s="13" t="n"/>
      <c r="AJ208" s="13" t="n"/>
      <c r="AK208" s="13" t="n"/>
      <c r="AL208" s="13" t="n"/>
      <c r="AM208" s="13" t="n"/>
      <c r="AN208" s="13" t="n"/>
      <c r="AO208" s="13" t="n"/>
      <c r="AP208" s="14" t="n"/>
      <c r="AQ208" s="14" t="n"/>
      <c r="AR208" s="14" t="n"/>
      <c r="AS208" s="13" t="n"/>
      <c r="AT208" s="13" t="n"/>
      <c r="AU208" s="10" t="n"/>
      <c r="AV208" s="10" t="n"/>
      <c r="AW208" s="10" t="n"/>
      <c r="AX208" s="10" t="n"/>
      <c r="AY208" s="10" t="n"/>
      <c r="AZ208" s="10" t="n"/>
      <c r="BA208" s="10" t="n"/>
      <c r="BB208" s="10" t="n"/>
      <c r="BC208" s="10" t="n"/>
      <c r="BD208" s="11" t="n"/>
      <c r="BE208" s="10" t="n"/>
      <c r="BF208" s="10" t="n"/>
      <c r="BG208" s="10" t="n"/>
      <c r="BH208" s="10" t="n"/>
      <c r="BI208" s="10" t="n"/>
      <c r="BJ208" s="10" t="n"/>
      <c r="BK208" s="10" t="n"/>
      <c r="BL208" s="10" t="n"/>
      <c r="BM208" s="10" t="n"/>
    </row>
    <row r="209" ht="15.75" customHeight="1" s="218">
      <c r="A209" s="10" t="n"/>
      <c r="B209" s="10" t="n"/>
      <c r="C209" s="10" t="n"/>
      <c r="D209" s="10" t="n"/>
      <c r="E209" s="10" t="n"/>
      <c r="F209" s="10" t="n"/>
      <c r="G209" s="11" t="n"/>
      <c r="H209" s="10" t="n"/>
      <c r="I209" s="10" t="n"/>
      <c r="J209" s="10" t="n"/>
      <c r="K209" s="10" t="n"/>
      <c r="L209" s="10" t="n"/>
      <c r="M209" s="13" t="n"/>
      <c r="N209" s="13" t="n"/>
      <c r="O209" s="13" t="n"/>
      <c r="P209" s="13" t="n"/>
      <c r="Q209" s="10" t="n"/>
      <c r="R209" s="10" t="n"/>
      <c r="S209" s="10" t="n"/>
      <c r="T209" s="10" t="n"/>
      <c r="U209" s="10" t="n"/>
      <c r="V209" s="10" t="n"/>
      <c r="W209" s="10" t="n"/>
      <c r="X209" s="10" t="n"/>
      <c r="Y209" s="11" t="n"/>
      <c r="Z209" s="11" t="n"/>
      <c r="AA209" s="11" t="n"/>
      <c r="AB209" s="11" t="n"/>
      <c r="AC209" s="11" t="n"/>
      <c r="AD209" s="11" t="n"/>
      <c r="AE209" s="10" t="n"/>
      <c r="AF209" s="10" t="n"/>
      <c r="AG209" s="10" t="n"/>
      <c r="AH209" s="10" t="n"/>
      <c r="AI209" s="13" t="n"/>
      <c r="AJ209" s="13" t="n"/>
      <c r="AK209" s="13" t="n"/>
      <c r="AL209" s="13" t="n"/>
      <c r="AM209" s="13" t="n"/>
      <c r="AN209" s="13" t="n"/>
      <c r="AO209" s="13" t="n"/>
      <c r="AP209" s="14" t="n"/>
      <c r="AQ209" s="14" t="n"/>
      <c r="AR209" s="14" t="n"/>
      <c r="AS209" s="13" t="n"/>
      <c r="AT209" s="13" t="n"/>
      <c r="AU209" s="10" t="n"/>
      <c r="AV209" s="10" t="n"/>
      <c r="AW209" s="10" t="n"/>
      <c r="AX209" s="10" t="n"/>
      <c r="AY209" s="10" t="n"/>
      <c r="AZ209" s="10" t="n"/>
      <c r="BA209" s="10" t="n"/>
      <c r="BB209" s="10" t="n"/>
      <c r="BC209" s="10" t="n"/>
      <c r="BD209" s="11" t="n"/>
      <c r="BE209" s="10" t="n"/>
      <c r="BF209" s="10" t="n"/>
      <c r="BG209" s="10" t="n"/>
      <c r="BH209" s="10" t="n"/>
      <c r="BI209" s="10" t="n"/>
      <c r="BJ209" s="10" t="n"/>
      <c r="BK209" s="10" t="n"/>
      <c r="BL209" s="10" t="n"/>
      <c r="BM209" s="10" t="n"/>
    </row>
    <row r="210" ht="15.75" customHeight="1" s="218">
      <c r="A210" s="10" t="n"/>
      <c r="B210" s="10" t="n"/>
      <c r="C210" s="10" t="n"/>
      <c r="D210" s="10" t="n"/>
      <c r="E210" s="10" t="n"/>
      <c r="F210" s="10" t="n"/>
      <c r="G210" s="11" t="n"/>
      <c r="H210" s="10" t="n"/>
      <c r="I210" s="10" t="n"/>
      <c r="J210" s="10" t="n"/>
      <c r="K210" s="10" t="n"/>
      <c r="L210" s="10" t="n"/>
      <c r="M210" s="13" t="n"/>
      <c r="N210" s="13" t="n"/>
      <c r="O210" s="13" t="n"/>
      <c r="P210" s="13" t="n"/>
      <c r="Q210" s="10" t="n"/>
      <c r="R210" s="10" t="n"/>
      <c r="S210" s="10" t="n"/>
      <c r="T210" s="10" t="n"/>
      <c r="U210" s="10" t="n"/>
      <c r="V210" s="10" t="n"/>
      <c r="W210" s="10" t="n"/>
      <c r="X210" s="10" t="n"/>
      <c r="Y210" s="11" t="n"/>
      <c r="Z210" s="11" t="n"/>
      <c r="AA210" s="11" t="n"/>
      <c r="AB210" s="11" t="n"/>
      <c r="AC210" s="11" t="n"/>
      <c r="AD210" s="11" t="n"/>
      <c r="AE210" s="10" t="n"/>
      <c r="AF210" s="10" t="n"/>
      <c r="AG210" s="10" t="n"/>
      <c r="AH210" s="10" t="n"/>
      <c r="AI210" s="13" t="n"/>
      <c r="AJ210" s="13" t="n"/>
      <c r="AK210" s="13" t="n"/>
      <c r="AL210" s="13" t="n"/>
      <c r="AM210" s="13" t="n"/>
      <c r="AN210" s="13" t="n"/>
      <c r="AO210" s="13" t="n"/>
      <c r="AP210" s="14" t="n"/>
      <c r="AQ210" s="14" t="n"/>
      <c r="AR210" s="14" t="n"/>
      <c r="AS210" s="13" t="n"/>
      <c r="AT210" s="13" t="n"/>
      <c r="AU210" s="10" t="n"/>
      <c r="AV210" s="10" t="n"/>
      <c r="AW210" s="10" t="n"/>
      <c r="AX210" s="10" t="n"/>
      <c r="AY210" s="10" t="n"/>
      <c r="AZ210" s="10" t="n"/>
      <c r="BA210" s="10" t="n"/>
      <c r="BB210" s="10" t="n"/>
      <c r="BC210" s="10" t="n"/>
      <c r="BD210" s="11" t="n"/>
      <c r="BE210" s="10" t="n"/>
      <c r="BF210" s="10" t="n"/>
      <c r="BG210" s="10" t="n"/>
      <c r="BH210" s="10" t="n"/>
      <c r="BI210" s="10" t="n"/>
      <c r="BJ210" s="10" t="n"/>
      <c r="BK210" s="10" t="n"/>
      <c r="BL210" s="10" t="n"/>
      <c r="BM210" s="10" t="n"/>
    </row>
    <row r="211" ht="15.75" customHeight="1" s="218">
      <c r="A211" s="10" t="n"/>
      <c r="B211" s="10" t="n"/>
      <c r="C211" s="10" t="n"/>
      <c r="D211" s="10" t="n"/>
      <c r="E211" s="10" t="n"/>
      <c r="F211" s="10" t="n"/>
      <c r="G211" s="11" t="n"/>
      <c r="H211" s="10" t="n"/>
      <c r="I211" s="10" t="n"/>
      <c r="J211" s="10" t="n"/>
      <c r="K211" s="10" t="n"/>
      <c r="L211" s="10" t="n"/>
      <c r="M211" s="13" t="n"/>
      <c r="N211" s="13" t="n"/>
      <c r="O211" s="13" t="n"/>
      <c r="P211" s="13" t="n"/>
      <c r="Q211" s="10" t="n"/>
      <c r="R211" s="10" t="n"/>
      <c r="S211" s="10" t="n"/>
      <c r="T211" s="10" t="n"/>
      <c r="U211" s="10" t="n"/>
      <c r="V211" s="10" t="n"/>
      <c r="W211" s="10" t="n"/>
      <c r="X211" s="10" t="n"/>
      <c r="Y211" s="11" t="n"/>
      <c r="Z211" s="11" t="n"/>
      <c r="AA211" s="11" t="n"/>
      <c r="AB211" s="11" t="n"/>
      <c r="AC211" s="11" t="n"/>
      <c r="AD211" s="11" t="n"/>
      <c r="AE211" s="10" t="n"/>
      <c r="AF211" s="10" t="n"/>
      <c r="AG211" s="10" t="n"/>
      <c r="AH211" s="10" t="n"/>
      <c r="AI211" s="13" t="n"/>
      <c r="AJ211" s="13" t="n"/>
      <c r="AK211" s="13" t="n"/>
      <c r="AL211" s="13" t="n"/>
      <c r="AM211" s="13" t="n"/>
      <c r="AN211" s="13" t="n"/>
      <c r="AO211" s="13" t="n"/>
      <c r="AP211" s="14" t="n"/>
      <c r="AQ211" s="14" t="n"/>
      <c r="AR211" s="14" t="n"/>
      <c r="AS211" s="13" t="n"/>
      <c r="AT211" s="13" t="n"/>
      <c r="AU211" s="10" t="n"/>
      <c r="AV211" s="10" t="n"/>
      <c r="AW211" s="10" t="n"/>
      <c r="AX211" s="10" t="n"/>
      <c r="AY211" s="10" t="n"/>
      <c r="AZ211" s="10" t="n"/>
      <c r="BA211" s="10" t="n"/>
      <c r="BB211" s="10" t="n"/>
      <c r="BC211" s="10" t="n"/>
      <c r="BD211" s="11" t="n"/>
      <c r="BE211" s="10" t="n"/>
      <c r="BF211" s="10" t="n"/>
      <c r="BG211" s="10" t="n"/>
      <c r="BH211" s="10" t="n"/>
      <c r="BI211" s="10" t="n"/>
      <c r="BJ211" s="10" t="n"/>
      <c r="BK211" s="10" t="n"/>
      <c r="BL211" s="10" t="n"/>
      <c r="BM211" s="10" t="n"/>
    </row>
    <row r="212" ht="15.75" customHeight="1" s="218">
      <c r="A212" s="10" t="n"/>
      <c r="B212" s="10" t="n"/>
      <c r="C212" s="10" t="n"/>
      <c r="D212" s="10" t="n"/>
      <c r="E212" s="10" t="n"/>
      <c r="F212" s="10" t="n"/>
      <c r="G212" s="11" t="n"/>
      <c r="H212" s="10" t="n"/>
      <c r="I212" s="10" t="n"/>
      <c r="J212" s="10" t="n"/>
      <c r="K212" s="10" t="n"/>
      <c r="L212" s="10" t="n"/>
      <c r="M212" s="13" t="n"/>
      <c r="N212" s="13" t="n"/>
      <c r="O212" s="13" t="n"/>
      <c r="P212" s="13" t="n"/>
      <c r="Q212" s="10" t="n"/>
      <c r="R212" s="10" t="n"/>
      <c r="S212" s="10" t="n"/>
      <c r="T212" s="10" t="n"/>
      <c r="U212" s="10" t="n"/>
      <c r="V212" s="10" t="n"/>
      <c r="W212" s="10" t="n"/>
      <c r="X212" s="10" t="n"/>
      <c r="Y212" s="11" t="n"/>
      <c r="Z212" s="11" t="n"/>
      <c r="AA212" s="11" t="n"/>
      <c r="AB212" s="11" t="n"/>
      <c r="AC212" s="11" t="n"/>
      <c r="AD212" s="11" t="n"/>
      <c r="AE212" s="10" t="n"/>
      <c r="AF212" s="10" t="n"/>
      <c r="AG212" s="10" t="n"/>
      <c r="AH212" s="10" t="n"/>
      <c r="AI212" s="13" t="n"/>
      <c r="AJ212" s="13" t="n"/>
      <c r="AK212" s="13" t="n"/>
      <c r="AL212" s="13" t="n"/>
      <c r="AM212" s="13" t="n"/>
      <c r="AN212" s="13" t="n"/>
      <c r="AO212" s="13" t="n"/>
      <c r="AP212" s="14" t="n"/>
      <c r="AQ212" s="14" t="n"/>
      <c r="AR212" s="14" t="n"/>
      <c r="AS212" s="13" t="n"/>
      <c r="AT212" s="13" t="n"/>
      <c r="AU212" s="10" t="n"/>
      <c r="AV212" s="10" t="n"/>
      <c r="AW212" s="10" t="n"/>
      <c r="AX212" s="10" t="n"/>
      <c r="AY212" s="10" t="n"/>
      <c r="AZ212" s="10" t="n"/>
      <c r="BA212" s="10" t="n"/>
      <c r="BB212" s="10" t="n"/>
      <c r="BC212" s="10" t="n"/>
      <c r="BD212" s="11" t="n"/>
      <c r="BE212" s="10" t="n"/>
      <c r="BF212" s="10" t="n"/>
      <c r="BG212" s="10" t="n"/>
      <c r="BH212" s="10" t="n"/>
      <c r="BI212" s="10" t="n"/>
      <c r="BJ212" s="10" t="n"/>
      <c r="BK212" s="10" t="n"/>
      <c r="BL212" s="10" t="n"/>
      <c r="BM212" s="10" t="n"/>
    </row>
    <row r="213" ht="15.75" customHeight="1" s="218">
      <c r="A213" s="10" t="n"/>
      <c r="B213" s="10" t="n"/>
      <c r="C213" s="10" t="n"/>
      <c r="D213" s="10" t="n"/>
      <c r="E213" s="10" t="n"/>
      <c r="F213" s="10" t="n"/>
      <c r="G213" s="11" t="n"/>
      <c r="H213" s="10" t="n"/>
      <c r="I213" s="10" t="n"/>
      <c r="J213" s="10" t="n"/>
      <c r="K213" s="10" t="n"/>
      <c r="L213" s="10" t="n"/>
      <c r="M213" s="13" t="n"/>
      <c r="N213" s="13" t="n"/>
      <c r="O213" s="13" t="n"/>
      <c r="P213" s="13" t="n"/>
      <c r="Q213" s="10" t="n"/>
      <c r="R213" s="10" t="n"/>
      <c r="S213" s="10" t="n"/>
      <c r="T213" s="10" t="n"/>
      <c r="U213" s="10" t="n"/>
      <c r="V213" s="10" t="n"/>
      <c r="W213" s="10" t="n"/>
      <c r="X213" s="10" t="n"/>
      <c r="Y213" s="11" t="n"/>
      <c r="Z213" s="11" t="n"/>
      <c r="AA213" s="11" t="n"/>
      <c r="AB213" s="11" t="n"/>
      <c r="AC213" s="11" t="n"/>
      <c r="AD213" s="11" t="n"/>
      <c r="AE213" s="10" t="n"/>
      <c r="AF213" s="10" t="n"/>
      <c r="AG213" s="10" t="n"/>
      <c r="AH213" s="10" t="n"/>
      <c r="AI213" s="13" t="n"/>
      <c r="AJ213" s="13" t="n"/>
      <c r="AK213" s="13" t="n"/>
      <c r="AL213" s="13" t="n"/>
      <c r="AM213" s="13" t="n"/>
      <c r="AN213" s="13" t="n"/>
      <c r="AO213" s="13" t="n"/>
      <c r="AP213" s="14" t="n"/>
      <c r="AQ213" s="14" t="n"/>
      <c r="AR213" s="14" t="n"/>
      <c r="AS213" s="13" t="n"/>
      <c r="AT213" s="13" t="n"/>
      <c r="AU213" s="10" t="n"/>
      <c r="AV213" s="10" t="n"/>
      <c r="AW213" s="10" t="n"/>
      <c r="AX213" s="10" t="n"/>
      <c r="AY213" s="10" t="n"/>
      <c r="AZ213" s="10" t="n"/>
      <c r="BA213" s="10" t="n"/>
      <c r="BB213" s="10" t="n"/>
      <c r="BC213" s="10" t="n"/>
      <c r="BD213" s="11" t="n"/>
      <c r="BE213" s="10" t="n"/>
      <c r="BF213" s="10" t="n"/>
      <c r="BG213" s="10" t="n"/>
      <c r="BH213" s="10" t="n"/>
      <c r="BI213" s="10" t="n"/>
      <c r="BJ213" s="10" t="n"/>
      <c r="BK213" s="10" t="n"/>
      <c r="BL213" s="10" t="n"/>
      <c r="BM213" s="10" t="n"/>
    </row>
    <row r="214" ht="15.75" customHeight="1" s="218">
      <c r="A214" s="10" t="n"/>
      <c r="B214" s="10" t="n"/>
      <c r="C214" s="10" t="n"/>
      <c r="D214" s="10" t="n"/>
      <c r="E214" s="10" t="n"/>
      <c r="F214" s="10" t="n"/>
      <c r="G214" s="11" t="n"/>
      <c r="H214" s="10" t="n"/>
      <c r="I214" s="10" t="n"/>
      <c r="J214" s="10" t="n"/>
      <c r="K214" s="10" t="n"/>
      <c r="L214" s="10" t="n"/>
      <c r="M214" s="13" t="n"/>
      <c r="N214" s="13" t="n"/>
      <c r="O214" s="13" t="n"/>
      <c r="P214" s="13" t="n"/>
      <c r="Q214" s="10" t="n"/>
      <c r="R214" s="10" t="n"/>
      <c r="S214" s="10" t="n"/>
      <c r="T214" s="10" t="n"/>
      <c r="U214" s="10" t="n"/>
      <c r="V214" s="10" t="n"/>
      <c r="W214" s="10" t="n"/>
      <c r="X214" s="10" t="n"/>
      <c r="Y214" s="11" t="n"/>
      <c r="Z214" s="11" t="n"/>
      <c r="AA214" s="11" t="n"/>
      <c r="AB214" s="11" t="n"/>
      <c r="AC214" s="11" t="n"/>
      <c r="AD214" s="11" t="n"/>
      <c r="AE214" s="10" t="n"/>
      <c r="AF214" s="10" t="n"/>
      <c r="AG214" s="10" t="n"/>
      <c r="AH214" s="10" t="n"/>
      <c r="AI214" s="13" t="n"/>
      <c r="AJ214" s="13" t="n"/>
      <c r="AK214" s="13" t="n"/>
      <c r="AL214" s="13" t="n"/>
      <c r="AM214" s="13" t="n"/>
      <c r="AN214" s="13" t="n"/>
      <c r="AO214" s="13" t="n"/>
      <c r="AP214" s="14" t="n"/>
      <c r="AQ214" s="14" t="n"/>
      <c r="AR214" s="14" t="n"/>
      <c r="AS214" s="13" t="n"/>
      <c r="AT214" s="13" t="n"/>
      <c r="AU214" s="10" t="n"/>
      <c r="AV214" s="10" t="n"/>
      <c r="AW214" s="10" t="n"/>
      <c r="AX214" s="10" t="n"/>
      <c r="AY214" s="10" t="n"/>
      <c r="AZ214" s="10" t="n"/>
      <c r="BA214" s="10" t="n"/>
      <c r="BB214" s="10" t="n"/>
      <c r="BC214" s="10" t="n"/>
      <c r="BD214" s="11" t="n"/>
      <c r="BE214" s="10" t="n"/>
      <c r="BF214" s="10" t="n"/>
      <c r="BG214" s="10" t="n"/>
      <c r="BH214" s="10" t="n"/>
      <c r="BI214" s="10" t="n"/>
      <c r="BJ214" s="10" t="n"/>
      <c r="BK214" s="10" t="n"/>
      <c r="BL214" s="10" t="n"/>
      <c r="BM214" s="10" t="n"/>
    </row>
    <row r="215" ht="15.75" customHeight="1" s="218">
      <c r="A215" s="10" t="n"/>
      <c r="B215" s="10" t="n"/>
      <c r="C215" s="10" t="n"/>
      <c r="D215" s="10" t="n"/>
      <c r="E215" s="10" t="n"/>
      <c r="F215" s="10" t="n"/>
      <c r="G215" s="11" t="n"/>
      <c r="H215" s="10" t="n"/>
      <c r="I215" s="10" t="n"/>
      <c r="J215" s="10" t="n"/>
      <c r="K215" s="10" t="n"/>
      <c r="L215" s="10" t="n"/>
      <c r="M215" s="13" t="n"/>
      <c r="N215" s="13" t="n"/>
      <c r="O215" s="13" t="n"/>
      <c r="P215" s="13" t="n"/>
      <c r="Q215" s="10" t="n"/>
      <c r="R215" s="10" t="n"/>
      <c r="S215" s="10" t="n"/>
      <c r="T215" s="10" t="n"/>
      <c r="U215" s="10" t="n"/>
      <c r="V215" s="10" t="n"/>
      <c r="W215" s="10" t="n"/>
      <c r="X215" s="10" t="n"/>
      <c r="Y215" s="11" t="n"/>
      <c r="Z215" s="11" t="n"/>
      <c r="AA215" s="11" t="n"/>
      <c r="AB215" s="11" t="n"/>
      <c r="AC215" s="11" t="n"/>
      <c r="AD215" s="11" t="n"/>
      <c r="AE215" s="10" t="n"/>
      <c r="AF215" s="10" t="n"/>
      <c r="AG215" s="10" t="n"/>
      <c r="AH215" s="10" t="n"/>
      <c r="AI215" s="13" t="n"/>
      <c r="AJ215" s="13" t="n"/>
      <c r="AK215" s="13" t="n"/>
      <c r="AL215" s="13" t="n"/>
      <c r="AM215" s="13" t="n"/>
      <c r="AN215" s="13" t="n"/>
      <c r="AO215" s="13" t="n"/>
      <c r="AP215" s="14" t="n"/>
      <c r="AQ215" s="14" t="n"/>
      <c r="AR215" s="14" t="n"/>
      <c r="AS215" s="13" t="n"/>
      <c r="AT215" s="13" t="n"/>
      <c r="AU215" s="10" t="n"/>
      <c r="AV215" s="10" t="n"/>
      <c r="AW215" s="10" t="n"/>
      <c r="AX215" s="10" t="n"/>
      <c r="AY215" s="10" t="n"/>
      <c r="AZ215" s="10" t="n"/>
      <c r="BA215" s="10" t="n"/>
      <c r="BB215" s="10" t="n"/>
      <c r="BC215" s="10" t="n"/>
      <c r="BD215" s="11" t="n"/>
      <c r="BE215" s="10" t="n"/>
      <c r="BF215" s="10" t="n"/>
      <c r="BG215" s="10" t="n"/>
      <c r="BH215" s="10" t="n"/>
      <c r="BI215" s="10" t="n"/>
      <c r="BJ215" s="10" t="n"/>
      <c r="BK215" s="10" t="n"/>
      <c r="BL215" s="10" t="n"/>
      <c r="BM215" s="10" t="n"/>
    </row>
    <row r="216" ht="15.75" customHeight="1" s="218">
      <c r="A216" s="10" t="n"/>
      <c r="B216" s="10" t="n"/>
      <c r="C216" s="10" t="n"/>
      <c r="D216" s="10" t="n"/>
      <c r="E216" s="10" t="n"/>
      <c r="F216" s="10" t="n"/>
      <c r="G216" s="11" t="n"/>
      <c r="H216" s="10" t="n"/>
      <c r="I216" s="10" t="n"/>
      <c r="J216" s="10" t="n"/>
      <c r="K216" s="10" t="n"/>
      <c r="L216" s="10" t="n"/>
      <c r="M216" s="13" t="n"/>
      <c r="N216" s="13" t="n"/>
      <c r="O216" s="13" t="n"/>
      <c r="P216" s="13" t="n"/>
      <c r="Q216" s="10" t="n"/>
      <c r="R216" s="10" t="n"/>
      <c r="S216" s="10" t="n"/>
      <c r="T216" s="10" t="n"/>
      <c r="U216" s="10" t="n"/>
      <c r="V216" s="10" t="n"/>
      <c r="W216" s="10" t="n"/>
      <c r="X216" s="10" t="n"/>
      <c r="Y216" s="11" t="n"/>
      <c r="Z216" s="11" t="n"/>
      <c r="AA216" s="11" t="n"/>
      <c r="AB216" s="11" t="n"/>
      <c r="AC216" s="11" t="n"/>
      <c r="AD216" s="11" t="n"/>
      <c r="AE216" s="10" t="n"/>
      <c r="AF216" s="10" t="n"/>
      <c r="AG216" s="10" t="n"/>
      <c r="AH216" s="10" t="n"/>
      <c r="AI216" s="13" t="n"/>
      <c r="AJ216" s="13" t="n"/>
      <c r="AK216" s="13" t="n"/>
      <c r="AL216" s="13" t="n"/>
      <c r="AM216" s="13" t="n"/>
      <c r="AN216" s="13" t="n"/>
      <c r="AO216" s="13" t="n"/>
      <c r="AP216" s="14" t="n"/>
      <c r="AQ216" s="14" t="n"/>
      <c r="AR216" s="14" t="n"/>
      <c r="AS216" s="13" t="n"/>
      <c r="AT216" s="13" t="n"/>
      <c r="AU216" s="10" t="n"/>
      <c r="AV216" s="10" t="n"/>
      <c r="AW216" s="10" t="n"/>
      <c r="AX216" s="10" t="n"/>
      <c r="AY216" s="10" t="n"/>
      <c r="AZ216" s="10" t="n"/>
      <c r="BA216" s="10" t="n"/>
      <c r="BB216" s="10" t="n"/>
      <c r="BC216" s="10" t="n"/>
      <c r="BD216" s="11" t="n"/>
      <c r="BE216" s="10" t="n"/>
      <c r="BF216" s="10" t="n"/>
      <c r="BG216" s="10" t="n"/>
      <c r="BH216" s="10" t="n"/>
      <c r="BI216" s="10" t="n"/>
      <c r="BJ216" s="10" t="n"/>
      <c r="BK216" s="10" t="n"/>
      <c r="BL216" s="10" t="n"/>
      <c r="BM216" s="10" t="n"/>
    </row>
    <row r="217" ht="15.75" customHeight="1" s="218">
      <c r="A217" s="10" t="n"/>
      <c r="B217" s="10" t="n"/>
      <c r="C217" s="10" t="n"/>
      <c r="D217" s="10" t="n"/>
      <c r="E217" s="10" t="n"/>
      <c r="F217" s="10" t="n"/>
      <c r="G217" s="11" t="n"/>
      <c r="H217" s="10" t="n"/>
      <c r="I217" s="10" t="n"/>
      <c r="J217" s="10" t="n"/>
      <c r="K217" s="10" t="n"/>
      <c r="L217" s="10" t="n"/>
      <c r="M217" s="13" t="n"/>
      <c r="N217" s="13" t="n"/>
      <c r="O217" s="13" t="n"/>
      <c r="P217" s="13" t="n"/>
      <c r="Q217" s="10" t="n"/>
      <c r="R217" s="10" t="n"/>
      <c r="S217" s="10" t="n"/>
      <c r="T217" s="10" t="n"/>
      <c r="U217" s="10" t="n"/>
      <c r="V217" s="10" t="n"/>
      <c r="W217" s="10" t="n"/>
      <c r="X217" s="10" t="n"/>
      <c r="Y217" s="11" t="n"/>
      <c r="Z217" s="11" t="n"/>
      <c r="AA217" s="11" t="n"/>
      <c r="AB217" s="11" t="n"/>
      <c r="AC217" s="11" t="n"/>
      <c r="AD217" s="11" t="n"/>
      <c r="AE217" s="10" t="n"/>
      <c r="AF217" s="10" t="n"/>
      <c r="AG217" s="10" t="n"/>
      <c r="AH217" s="10" t="n"/>
      <c r="AI217" s="13" t="n"/>
      <c r="AJ217" s="13" t="n"/>
      <c r="AK217" s="13" t="n"/>
      <c r="AL217" s="13" t="n"/>
      <c r="AM217" s="13" t="n"/>
      <c r="AN217" s="13" t="n"/>
      <c r="AO217" s="13" t="n"/>
      <c r="AP217" s="14" t="n"/>
      <c r="AQ217" s="14" t="n"/>
      <c r="AR217" s="14" t="n"/>
      <c r="AS217" s="13" t="n"/>
      <c r="AT217" s="13" t="n"/>
      <c r="AU217" s="10" t="n"/>
      <c r="AV217" s="10" t="n"/>
      <c r="AW217" s="10" t="n"/>
      <c r="AX217" s="10" t="n"/>
      <c r="AY217" s="10" t="n"/>
      <c r="AZ217" s="10" t="n"/>
      <c r="BA217" s="10" t="n"/>
      <c r="BB217" s="10" t="n"/>
      <c r="BC217" s="10" t="n"/>
      <c r="BD217" s="11" t="n"/>
      <c r="BE217" s="10" t="n"/>
      <c r="BF217" s="10" t="n"/>
      <c r="BG217" s="10" t="n"/>
      <c r="BH217" s="10" t="n"/>
      <c r="BI217" s="10" t="n"/>
      <c r="BJ217" s="10" t="n"/>
      <c r="BK217" s="10" t="n"/>
      <c r="BL217" s="10" t="n"/>
      <c r="BM217" s="10" t="n"/>
    </row>
    <row r="218" ht="15.75" customHeight="1" s="218">
      <c r="A218" s="10" t="n"/>
      <c r="B218" s="10" t="n"/>
      <c r="C218" s="10" t="n"/>
      <c r="D218" s="10" t="n"/>
      <c r="E218" s="10" t="n"/>
      <c r="F218" s="10" t="n"/>
      <c r="G218" s="11" t="n"/>
      <c r="H218" s="10" t="n"/>
      <c r="I218" s="10" t="n"/>
      <c r="J218" s="10" t="n"/>
      <c r="K218" s="10" t="n"/>
      <c r="L218" s="10" t="n"/>
      <c r="M218" s="13" t="n"/>
      <c r="N218" s="13" t="n"/>
      <c r="O218" s="13" t="n"/>
      <c r="P218" s="13" t="n"/>
      <c r="Q218" s="10" t="n"/>
      <c r="R218" s="10" t="n"/>
      <c r="S218" s="10" t="n"/>
      <c r="T218" s="10" t="n"/>
      <c r="U218" s="10" t="n"/>
      <c r="V218" s="10" t="n"/>
      <c r="W218" s="10" t="n"/>
      <c r="X218" s="10" t="n"/>
      <c r="Y218" s="11" t="n"/>
      <c r="Z218" s="11" t="n"/>
      <c r="AA218" s="11" t="n"/>
      <c r="AB218" s="11" t="n"/>
      <c r="AC218" s="11" t="n"/>
      <c r="AD218" s="11" t="n"/>
      <c r="AE218" s="10" t="n"/>
      <c r="AF218" s="10" t="n"/>
      <c r="AG218" s="10" t="n"/>
      <c r="AH218" s="10" t="n"/>
      <c r="AI218" s="13" t="n"/>
      <c r="AJ218" s="13" t="n"/>
      <c r="AK218" s="13" t="n"/>
      <c r="AL218" s="13" t="n"/>
      <c r="AM218" s="13" t="n"/>
      <c r="AN218" s="13" t="n"/>
      <c r="AO218" s="13" t="n"/>
      <c r="AP218" s="14" t="n"/>
      <c r="AQ218" s="14" t="n"/>
      <c r="AR218" s="14" t="n"/>
      <c r="AS218" s="13" t="n"/>
      <c r="AT218" s="13" t="n"/>
      <c r="AU218" s="10" t="n"/>
      <c r="AV218" s="10" t="n"/>
      <c r="AW218" s="10" t="n"/>
      <c r="AX218" s="10" t="n"/>
      <c r="AY218" s="10" t="n"/>
      <c r="AZ218" s="10" t="n"/>
      <c r="BA218" s="10" t="n"/>
      <c r="BB218" s="10" t="n"/>
      <c r="BC218" s="10" t="n"/>
      <c r="BD218" s="11" t="n"/>
      <c r="BE218" s="10" t="n"/>
      <c r="BF218" s="10" t="n"/>
      <c r="BG218" s="10" t="n"/>
      <c r="BH218" s="10" t="n"/>
      <c r="BI218" s="10" t="n"/>
      <c r="BJ218" s="10" t="n"/>
      <c r="BK218" s="10" t="n"/>
      <c r="BL218" s="10" t="n"/>
      <c r="BM218" s="10" t="n"/>
    </row>
    <row r="219" ht="15.75" customHeight="1" s="218">
      <c r="A219" s="10" t="n"/>
      <c r="B219" s="10" t="n"/>
      <c r="C219" s="10" t="n"/>
      <c r="D219" s="10" t="n"/>
      <c r="E219" s="10" t="n"/>
      <c r="F219" s="10" t="n"/>
      <c r="G219" s="11" t="n"/>
      <c r="H219" s="10" t="n"/>
      <c r="I219" s="10" t="n"/>
      <c r="J219" s="10" t="n"/>
      <c r="K219" s="10" t="n"/>
      <c r="L219" s="10" t="n"/>
      <c r="M219" s="13" t="n"/>
      <c r="N219" s="13" t="n"/>
      <c r="O219" s="13" t="n"/>
      <c r="P219" s="13" t="n"/>
      <c r="Q219" s="10" t="n"/>
      <c r="R219" s="10" t="n"/>
      <c r="S219" s="10" t="n"/>
      <c r="T219" s="10" t="n"/>
      <c r="U219" s="10" t="n"/>
      <c r="V219" s="10" t="n"/>
      <c r="W219" s="10" t="n"/>
      <c r="X219" s="10" t="n"/>
      <c r="Y219" s="11" t="n"/>
      <c r="Z219" s="11" t="n"/>
      <c r="AA219" s="11" t="n"/>
      <c r="AB219" s="11" t="n"/>
      <c r="AC219" s="11" t="n"/>
      <c r="AD219" s="11" t="n"/>
      <c r="AE219" s="10" t="n"/>
      <c r="AF219" s="10" t="n"/>
      <c r="AG219" s="10" t="n"/>
      <c r="AH219" s="10" t="n"/>
      <c r="AI219" s="13" t="n"/>
      <c r="AJ219" s="13" t="n"/>
      <c r="AK219" s="13" t="n"/>
      <c r="AL219" s="13" t="n"/>
      <c r="AM219" s="13" t="n"/>
      <c r="AN219" s="13" t="n"/>
      <c r="AO219" s="13" t="n"/>
      <c r="AP219" s="14" t="n"/>
      <c r="AQ219" s="14" t="n"/>
      <c r="AR219" s="14" t="n"/>
      <c r="AS219" s="13" t="n"/>
      <c r="AT219" s="13" t="n"/>
      <c r="AU219" s="10" t="n"/>
      <c r="AV219" s="10" t="n"/>
      <c r="AW219" s="10" t="n"/>
      <c r="AX219" s="10" t="n"/>
      <c r="AY219" s="10" t="n"/>
      <c r="AZ219" s="10" t="n"/>
      <c r="BA219" s="10" t="n"/>
      <c r="BB219" s="10" t="n"/>
      <c r="BC219" s="10" t="n"/>
      <c r="BD219" s="11" t="n"/>
      <c r="BE219" s="10" t="n"/>
      <c r="BF219" s="10" t="n"/>
      <c r="BG219" s="10" t="n"/>
      <c r="BH219" s="10" t="n"/>
      <c r="BI219" s="10" t="n"/>
      <c r="BJ219" s="10" t="n"/>
      <c r="BK219" s="10" t="n"/>
      <c r="BL219" s="10" t="n"/>
      <c r="BM219" s="10" t="n"/>
    </row>
    <row r="220" ht="15.75" customHeight="1" s="218">
      <c r="A220" s="10" t="n"/>
      <c r="B220" s="10" t="n"/>
      <c r="C220" s="10" t="n"/>
      <c r="D220" s="10" t="n"/>
      <c r="E220" s="10" t="n"/>
      <c r="F220" s="10" t="n"/>
      <c r="G220" s="11" t="n"/>
      <c r="H220" s="10" t="n"/>
      <c r="I220" s="10" t="n"/>
      <c r="J220" s="10" t="n"/>
      <c r="K220" s="10" t="n"/>
      <c r="L220" s="10" t="n"/>
      <c r="M220" s="13" t="n"/>
      <c r="N220" s="13" t="n"/>
      <c r="O220" s="13" t="n"/>
      <c r="P220" s="13" t="n"/>
      <c r="Q220" s="10" t="n"/>
      <c r="R220" s="10" t="n"/>
      <c r="S220" s="10" t="n"/>
      <c r="T220" s="10" t="n"/>
      <c r="U220" s="10" t="n"/>
      <c r="V220" s="10" t="n"/>
      <c r="W220" s="10" t="n"/>
      <c r="X220" s="10" t="n"/>
      <c r="Y220" s="11" t="n"/>
      <c r="Z220" s="11" t="n"/>
      <c r="AA220" s="11" t="n"/>
      <c r="AB220" s="11" t="n"/>
      <c r="AC220" s="11" t="n"/>
      <c r="AD220" s="11" t="n"/>
      <c r="AE220" s="10" t="n"/>
      <c r="AF220" s="10" t="n"/>
      <c r="AG220" s="10" t="n"/>
      <c r="AH220" s="10" t="n"/>
      <c r="AI220" s="13" t="n"/>
      <c r="AJ220" s="13" t="n"/>
      <c r="AK220" s="13" t="n"/>
      <c r="AL220" s="13" t="n"/>
      <c r="AM220" s="13" t="n"/>
      <c r="AN220" s="13" t="n"/>
      <c r="AO220" s="13" t="n"/>
      <c r="AP220" s="14" t="n"/>
      <c r="AQ220" s="14" t="n"/>
      <c r="AR220" s="14" t="n"/>
      <c r="AS220" s="13" t="n"/>
      <c r="AT220" s="13" t="n"/>
      <c r="AU220" s="10" t="n"/>
      <c r="AV220" s="10" t="n"/>
      <c r="AW220" s="10" t="n"/>
      <c r="AX220" s="10" t="n"/>
      <c r="AY220" s="10" t="n"/>
      <c r="AZ220" s="10" t="n"/>
      <c r="BA220" s="10" t="n"/>
      <c r="BB220" s="10" t="n"/>
      <c r="BC220" s="10" t="n"/>
      <c r="BD220" s="11" t="n"/>
      <c r="BE220" s="10" t="n"/>
      <c r="BF220" s="10" t="n"/>
      <c r="BG220" s="10" t="n"/>
      <c r="BH220" s="10" t="n"/>
      <c r="BI220" s="10" t="n"/>
      <c r="BJ220" s="10" t="n"/>
      <c r="BK220" s="10" t="n"/>
      <c r="BL220" s="10" t="n"/>
      <c r="BM220" s="10" t="n"/>
    </row>
    <row r="221" ht="15.75" customHeight="1" s="218">
      <c r="A221" s="10" t="n"/>
      <c r="B221" s="10" t="n"/>
      <c r="C221" s="10" t="n"/>
      <c r="D221" s="10" t="n"/>
      <c r="E221" s="10" t="n"/>
      <c r="F221" s="10" t="n"/>
      <c r="G221" s="11" t="n"/>
      <c r="H221" s="10" t="n"/>
      <c r="I221" s="10" t="n"/>
      <c r="J221" s="10" t="n"/>
      <c r="K221" s="10" t="n"/>
      <c r="L221" s="10" t="n"/>
      <c r="M221" s="13" t="n"/>
      <c r="N221" s="13" t="n"/>
      <c r="O221" s="13" t="n"/>
      <c r="P221" s="13" t="n"/>
      <c r="Q221" s="10" t="n"/>
      <c r="R221" s="10" t="n"/>
      <c r="S221" s="10" t="n"/>
      <c r="T221" s="10" t="n"/>
      <c r="U221" s="10" t="n"/>
      <c r="V221" s="10" t="n"/>
      <c r="W221" s="10" t="n"/>
      <c r="X221" s="10" t="n"/>
      <c r="Y221" s="11" t="n"/>
      <c r="Z221" s="11" t="n"/>
      <c r="AA221" s="11" t="n"/>
      <c r="AB221" s="11" t="n"/>
      <c r="AC221" s="11" t="n"/>
      <c r="AD221" s="11" t="n"/>
      <c r="AE221" s="10" t="n"/>
      <c r="AF221" s="10" t="n"/>
      <c r="AG221" s="10" t="n"/>
      <c r="AH221" s="10" t="n"/>
      <c r="AI221" s="13" t="n"/>
      <c r="AJ221" s="13" t="n"/>
      <c r="AK221" s="13" t="n"/>
      <c r="AL221" s="13" t="n"/>
      <c r="AM221" s="13" t="n"/>
      <c r="AN221" s="13" t="n"/>
      <c r="AO221" s="13" t="n"/>
      <c r="AP221" s="14" t="n"/>
      <c r="AQ221" s="14" t="n"/>
      <c r="AR221" s="14" t="n"/>
      <c r="AS221" s="13" t="n"/>
      <c r="AT221" s="13" t="n"/>
      <c r="AU221" s="10" t="n"/>
      <c r="AV221" s="10" t="n"/>
      <c r="AW221" s="10" t="n"/>
      <c r="AX221" s="10" t="n"/>
      <c r="AY221" s="10" t="n"/>
      <c r="AZ221" s="10" t="n"/>
      <c r="BA221" s="10" t="n"/>
      <c r="BB221" s="10" t="n"/>
      <c r="BC221" s="10" t="n"/>
      <c r="BD221" s="11" t="n"/>
      <c r="BE221" s="10" t="n"/>
      <c r="BF221" s="10" t="n"/>
      <c r="BG221" s="10" t="n"/>
      <c r="BH221" s="10" t="n"/>
      <c r="BI221" s="10" t="n"/>
      <c r="BJ221" s="10" t="n"/>
      <c r="BK221" s="10" t="n"/>
      <c r="BL221" s="10" t="n"/>
      <c r="BM221" s="10" t="n"/>
    </row>
    <row r="222" ht="15.75" customHeight="1" s="218">
      <c r="A222" s="10" t="n"/>
      <c r="B222" s="10" t="n"/>
      <c r="C222" s="10" t="n"/>
      <c r="D222" s="10" t="n"/>
      <c r="E222" s="10" t="n"/>
      <c r="F222" s="10" t="n"/>
      <c r="G222" s="11" t="n"/>
      <c r="H222" s="10" t="n"/>
      <c r="I222" s="10" t="n"/>
      <c r="J222" s="10" t="n"/>
      <c r="K222" s="10" t="n"/>
      <c r="L222" s="10" t="n"/>
      <c r="M222" s="13" t="n"/>
      <c r="N222" s="13" t="n"/>
      <c r="O222" s="13" t="n"/>
      <c r="P222" s="13" t="n"/>
      <c r="Q222" s="10" t="n"/>
      <c r="R222" s="10" t="n"/>
      <c r="S222" s="10" t="n"/>
      <c r="T222" s="10" t="n"/>
      <c r="U222" s="10" t="n"/>
      <c r="V222" s="10" t="n"/>
      <c r="W222" s="10" t="n"/>
      <c r="X222" s="10" t="n"/>
      <c r="Y222" s="11" t="n"/>
      <c r="Z222" s="11" t="n"/>
      <c r="AA222" s="11" t="n"/>
      <c r="AB222" s="11" t="n"/>
      <c r="AC222" s="11" t="n"/>
      <c r="AD222" s="11" t="n"/>
      <c r="AE222" s="10" t="n"/>
      <c r="AF222" s="10" t="n"/>
      <c r="AG222" s="10" t="n"/>
      <c r="AH222" s="10" t="n"/>
      <c r="AI222" s="13" t="n"/>
      <c r="AJ222" s="13" t="n"/>
      <c r="AK222" s="13" t="n"/>
      <c r="AL222" s="13" t="n"/>
      <c r="AM222" s="13" t="n"/>
      <c r="AN222" s="13" t="n"/>
      <c r="AO222" s="13" t="n"/>
      <c r="AP222" s="14" t="n"/>
      <c r="AQ222" s="14" t="n"/>
      <c r="AR222" s="14" t="n"/>
      <c r="AS222" s="13" t="n"/>
      <c r="AT222" s="13" t="n"/>
      <c r="AU222" s="10" t="n"/>
      <c r="AV222" s="10" t="n"/>
      <c r="AW222" s="10" t="n"/>
      <c r="AX222" s="10" t="n"/>
      <c r="AY222" s="10" t="n"/>
      <c r="AZ222" s="10" t="n"/>
      <c r="BA222" s="10" t="n"/>
      <c r="BB222" s="10" t="n"/>
      <c r="BC222" s="10" t="n"/>
      <c r="BD222" s="11" t="n"/>
      <c r="BE222" s="10" t="n"/>
      <c r="BF222" s="10" t="n"/>
      <c r="BG222" s="10" t="n"/>
      <c r="BH222" s="10" t="n"/>
      <c r="BI222" s="10" t="n"/>
      <c r="BJ222" s="10" t="n"/>
      <c r="BK222" s="10" t="n"/>
      <c r="BL222" s="10" t="n"/>
      <c r="BM222" s="10" t="n"/>
    </row>
    <row r="223" ht="15.75" customHeight="1" s="218">
      <c r="A223" s="10" t="n"/>
      <c r="B223" s="10" t="n"/>
      <c r="C223" s="10" t="n"/>
      <c r="D223" s="10" t="n"/>
      <c r="E223" s="10" t="n"/>
      <c r="F223" s="10" t="n"/>
      <c r="G223" s="11" t="n"/>
      <c r="H223" s="10" t="n"/>
      <c r="I223" s="10" t="n"/>
      <c r="J223" s="10" t="n"/>
      <c r="K223" s="10" t="n"/>
      <c r="L223" s="10" t="n"/>
      <c r="M223" s="13" t="n"/>
      <c r="N223" s="13" t="n"/>
      <c r="O223" s="13" t="n"/>
      <c r="P223" s="13" t="n"/>
      <c r="Q223" s="10" t="n"/>
      <c r="R223" s="10" t="n"/>
      <c r="S223" s="10" t="n"/>
      <c r="T223" s="10" t="n"/>
      <c r="U223" s="10" t="n"/>
      <c r="V223" s="10" t="n"/>
      <c r="W223" s="10" t="n"/>
      <c r="X223" s="10" t="n"/>
      <c r="Y223" s="11" t="n"/>
      <c r="Z223" s="11" t="n"/>
      <c r="AA223" s="11" t="n"/>
      <c r="AB223" s="11" t="n"/>
      <c r="AC223" s="11" t="n"/>
      <c r="AD223" s="11" t="n"/>
      <c r="AE223" s="10" t="n"/>
      <c r="AF223" s="10" t="n"/>
      <c r="AG223" s="10" t="n"/>
      <c r="AH223" s="10" t="n"/>
      <c r="AI223" s="13" t="n"/>
      <c r="AJ223" s="13" t="n"/>
      <c r="AK223" s="13" t="n"/>
      <c r="AL223" s="13" t="n"/>
      <c r="AM223" s="13" t="n"/>
      <c r="AN223" s="13" t="n"/>
      <c r="AO223" s="13" t="n"/>
      <c r="AP223" s="14" t="n"/>
      <c r="AQ223" s="14" t="n"/>
      <c r="AR223" s="14" t="n"/>
      <c r="AS223" s="13" t="n"/>
      <c r="AT223" s="13" t="n"/>
      <c r="AU223" s="10" t="n"/>
      <c r="AV223" s="10" t="n"/>
      <c r="AW223" s="10" t="n"/>
      <c r="AX223" s="10" t="n"/>
      <c r="AY223" s="10" t="n"/>
      <c r="AZ223" s="10" t="n"/>
      <c r="BA223" s="10" t="n"/>
      <c r="BB223" s="10" t="n"/>
      <c r="BC223" s="10" t="n"/>
      <c r="BD223" s="11" t="n"/>
      <c r="BE223" s="10" t="n"/>
      <c r="BF223" s="10" t="n"/>
      <c r="BG223" s="10" t="n"/>
      <c r="BH223" s="10" t="n"/>
      <c r="BI223" s="10" t="n"/>
      <c r="BJ223" s="10" t="n"/>
      <c r="BK223" s="10" t="n"/>
      <c r="BL223" s="10" t="n"/>
      <c r="BM223" s="10" t="n"/>
    </row>
    <row r="224" ht="15.75" customHeight="1" s="218">
      <c r="A224" s="10" t="n"/>
      <c r="B224" s="10" t="n"/>
      <c r="C224" s="10" t="n"/>
      <c r="D224" s="10" t="n"/>
      <c r="E224" s="10" t="n"/>
      <c r="F224" s="10" t="n"/>
      <c r="G224" s="11" t="n"/>
      <c r="H224" s="10" t="n"/>
      <c r="I224" s="10" t="n"/>
      <c r="J224" s="10" t="n"/>
      <c r="K224" s="10" t="n"/>
      <c r="L224" s="10" t="n"/>
      <c r="M224" s="13" t="n"/>
      <c r="N224" s="13" t="n"/>
      <c r="O224" s="13" t="n"/>
      <c r="P224" s="13" t="n"/>
      <c r="Q224" s="10" t="n"/>
      <c r="R224" s="10" t="n"/>
      <c r="S224" s="10" t="n"/>
      <c r="T224" s="10" t="n"/>
      <c r="U224" s="10" t="n"/>
      <c r="V224" s="10" t="n"/>
      <c r="W224" s="10" t="n"/>
      <c r="X224" s="10" t="n"/>
      <c r="Y224" s="11" t="n"/>
      <c r="Z224" s="11" t="n"/>
      <c r="AA224" s="11" t="n"/>
      <c r="AB224" s="11" t="n"/>
      <c r="AC224" s="11" t="n"/>
      <c r="AD224" s="11" t="n"/>
      <c r="AE224" s="10" t="n"/>
      <c r="AF224" s="10" t="n"/>
      <c r="AG224" s="10" t="n"/>
      <c r="AH224" s="10" t="n"/>
      <c r="AI224" s="13" t="n"/>
      <c r="AJ224" s="13" t="n"/>
      <c r="AK224" s="13" t="n"/>
      <c r="AL224" s="13" t="n"/>
      <c r="AM224" s="13" t="n"/>
      <c r="AN224" s="13" t="n"/>
      <c r="AO224" s="13" t="n"/>
      <c r="AP224" s="14" t="n"/>
      <c r="AQ224" s="14" t="n"/>
      <c r="AR224" s="14" t="n"/>
      <c r="AS224" s="13" t="n"/>
      <c r="AT224" s="13" t="n"/>
      <c r="AU224" s="10" t="n"/>
      <c r="AV224" s="10" t="n"/>
      <c r="AW224" s="10" t="n"/>
      <c r="AX224" s="10" t="n"/>
      <c r="AY224" s="10" t="n"/>
      <c r="AZ224" s="10" t="n"/>
      <c r="BA224" s="10" t="n"/>
      <c r="BB224" s="10" t="n"/>
      <c r="BC224" s="10" t="n"/>
      <c r="BD224" s="11" t="n"/>
      <c r="BE224" s="10" t="n"/>
      <c r="BF224" s="10" t="n"/>
      <c r="BG224" s="10" t="n"/>
      <c r="BH224" s="10" t="n"/>
      <c r="BI224" s="10" t="n"/>
      <c r="BJ224" s="10" t="n"/>
      <c r="BK224" s="10" t="n"/>
      <c r="BL224" s="10" t="n"/>
      <c r="BM224" s="10" t="n"/>
    </row>
    <row r="225" ht="15.75" customHeight="1" s="218">
      <c r="A225" s="10" t="n"/>
      <c r="B225" s="10" t="n"/>
      <c r="C225" s="10" t="n"/>
      <c r="D225" s="10" t="n"/>
      <c r="E225" s="10" t="n"/>
      <c r="F225" s="10" t="n"/>
      <c r="G225" s="11" t="n"/>
      <c r="H225" s="10" t="n"/>
      <c r="I225" s="10" t="n"/>
      <c r="J225" s="10" t="n"/>
      <c r="K225" s="10" t="n"/>
      <c r="L225" s="10" t="n"/>
      <c r="M225" s="13" t="n"/>
      <c r="N225" s="13" t="n"/>
      <c r="O225" s="13" t="n"/>
      <c r="P225" s="13" t="n"/>
      <c r="Q225" s="10" t="n"/>
      <c r="R225" s="10" t="n"/>
      <c r="S225" s="10" t="n"/>
      <c r="T225" s="10" t="n"/>
      <c r="U225" s="10" t="n"/>
      <c r="V225" s="10" t="n"/>
      <c r="W225" s="10" t="n"/>
      <c r="X225" s="10" t="n"/>
      <c r="Y225" s="11" t="n"/>
      <c r="Z225" s="11" t="n"/>
      <c r="AA225" s="11" t="n"/>
      <c r="AB225" s="11" t="n"/>
      <c r="AC225" s="11" t="n"/>
      <c r="AD225" s="11" t="n"/>
      <c r="AE225" s="10" t="n"/>
      <c r="AF225" s="10" t="n"/>
      <c r="AG225" s="10" t="n"/>
      <c r="AH225" s="10" t="n"/>
      <c r="AI225" s="13" t="n"/>
      <c r="AJ225" s="13" t="n"/>
      <c r="AK225" s="13" t="n"/>
      <c r="AL225" s="13" t="n"/>
      <c r="AM225" s="13" t="n"/>
      <c r="AN225" s="13" t="n"/>
      <c r="AO225" s="13" t="n"/>
      <c r="AP225" s="14" t="n"/>
      <c r="AQ225" s="14" t="n"/>
      <c r="AR225" s="14" t="n"/>
      <c r="AS225" s="13" t="n"/>
      <c r="AT225" s="13" t="n"/>
      <c r="AU225" s="10" t="n"/>
      <c r="AV225" s="10" t="n"/>
      <c r="AW225" s="10" t="n"/>
      <c r="AX225" s="10" t="n"/>
      <c r="AY225" s="10" t="n"/>
      <c r="AZ225" s="10" t="n"/>
      <c r="BA225" s="10" t="n"/>
      <c r="BB225" s="10" t="n"/>
      <c r="BC225" s="10" t="n"/>
      <c r="BD225" s="11" t="n"/>
      <c r="BE225" s="10" t="n"/>
      <c r="BF225" s="10" t="n"/>
      <c r="BG225" s="10" t="n"/>
      <c r="BH225" s="10" t="n"/>
      <c r="BI225" s="10" t="n"/>
      <c r="BJ225" s="10" t="n"/>
      <c r="BK225" s="10" t="n"/>
      <c r="BL225" s="10" t="n"/>
      <c r="BM225" s="10" t="n"/>
    </row>
    <row r="226" ht="15.75" customHeight="1" s="218">
      <c r="A226" s="10" t="n"/>
      <c r="B226" s="10" t="n"/>
      <c r="C226" s="10" t="n"/>
      <c r="D226" s="10" t="n"/>
      <c r="E226" s="10" t="n"/>
      <c r="F226" s="10" t="n"/>
      <c r="G226" s="11" t="n"/>
      <c r="H226" s="10" t="n"/>
      <c r="I226" s="10" t="n"/>
      <c r="J226" s="10" t="n"/>
      <c r="K226" s="10" t="n"/>
      <c r="L226" s="10" t="n"/>
      <c r="M226" s="13" t="n"/>
      <c r="N226" s="13" t="n"/>
      <c r="O226" s="13" t="n"/>
      <c r="P226" s="13" t="n"/>
      <c r="Q226" s="10" t="n"/>
      <c r="R226" s="10" t="n"/>
      <c r="S226" s="10" t="n"/>
      <c r="T226" s="10" t="n"/>
      <c r="U226" s="10" t="n"/>
      <c r="V226" s="10" t="n"/>
      <c r="W226" s="10" t="n"/>
      <c r="X226" s="10" t="n"/>
      <c r="Y226" s="11" t="n"/>
      <c r="Z226" s="11" t="n"/>
      <c r="AA226" s="11" t="n"/>
      <c r="AB226" s="11" t="n"/>
      <c r="AC226" s="11" t="n"/>
      <c r="AD226" s="11" t="n"/>
      <c r="AE226" s="10" t="n"/>
      <c r="AF226" s="10" t="n"/>
      <c r="AG226" s="10" t="n"/>
      <c r="AH226" s="10" t="n"/>
      <c r="AI226" s="13" t="n"/>
      <c r="AJ226" s="13" t="n"/>
      <c r="AK226" s="13" t="n"/>
      <c r="AL226" s="13" t="n"/>
      <c r="AM226" s="13" t="n"/>
      <c r="AN226" s="13" t="n"/>
      <c r="AO226" s="13" t="n"/>
      <c r="AP226" s="14" t="n"/>
      <c r="AQ226" s="14" t="n"/>
      <c r="AR226" s="14" t="n"/>
      <c r="AS226" s="13" t="n"/>
      <c r="AT226" s="13" t="n"/>
      <c r="AU226" s="10" t="n"/>
      <c r="AV226" s="10" t="n"/>
      <c r="AW226" s="10" t="n"/>
      <c r="AX226" s="10" t="n"/>
      <c r="AY226" s="10" t="n"/>
      <c r="AZ226" s="10" t="n"/>
      <c r="BA226" s="10" t="n"/>
      <c r="BB226" s="10" t="n"/>
      <c r="BC226" s="10" t="n"/>
      <c r="BD226" s="11" t="n"/>
      <c r="BE226" s="10" t="n"/>
      <c r="BF226" s="10" t="n"/>
      <c r="BG226" s="10" t="n"/>
      <c r="BH226" s="10" t="n"/>
      <c r="BI226" s="10" t="n"/>
      <c r="BJ226" s="10" t="n"/>
      <c r="BK226" s="10" t="n"/>
      <c r="BL226" s="10" t="n"/>
      <c r="BM226" s="10" t="n"/>
    </row>
    <row r="227" ht="15.75" customHeight="1" s="218">
      <c r="A227" s="10" t="n"/>
      <c r="B227" s="10" t="n"/>
      <c r="C227" s="10" t="n"/>
      <c r="D227" s="10" t="n"/>
      <c r="E227" s="10" t="n"/>
      <c r="F227" s="10" t="n"/>
      <c r="G227" s="11" t="n"/>
      <c r="H227" s="10" t="n"/>
      <c r="I227" s="10" t="n"/>
      <c r="J227" s="10" t="n"/>
      <c r="K227" s="10" t="n"/>
      <c r="L227" s="10" t="n"/>
      <c r="M227" s="13" t="n"/>
      <c r="N227" s="13" t="n"/>
      <c r="O227" s="13" t="n"/>
      <c r="P227" s="13" t="n"/>
      <c r="Q227" s="10" t="n"/>
      <c r="R227" s="10" t="n"/>
      <c r="S227" s="10" t="n"/>
      <c r="T227" s="10" t="n"/>
      <c r="U227" s="10" t="n"/>
      <c r="V227" s="10" t="n"/>
      <c r="W227" s="10" t="n"/>
      <c r="X227" s="10" t="n"/>
      <c r="Y227" s="11" t="n"/>
      <c r="Z227" s="11" t="n"/>
      <c r="AA227" s="11" t="n"/>
      <c r="AB227" s="11" t="n"/>
      <c r="AC227" s="11" t="n"/>
      <c r="AD227" s="11" t="n"/>
      <c r="AE227" s="10" t="n"/>
      <c r="AF227" s="10" t="n"/>
      <c r="AG227" s="10" t="n"/>
      <c r="AH227" s="10" t="n"/>
      <c r="AI227" s="13" t="n"/>
      <c r="AJ227" s="13" t="n"/>
      <c r="AK227" s="13" t="n"/>
      <c r="AL227" s="13" t="n"/>
      <c r="AM227" s="13" t="n"/>
      <c r="AN227" s="13" t="n"/>
      <c r="AO227" s="13" t="n"/>
      <c r="AP227" s="14" t="n"/>
      <c r="AQ227" s="14" t="n"/>
      <c r="AR227" s="14" t="n"/>
      <c r="AS227" s="13" t="n"/>
      <c r="AT227" s="13" t="n"/>
      <c r="AU227" s="10" t="n"/>
      <c r="AV227" s="10" t="n"/>
      <c r="AW227" s="10" t="n"/>
      <c r="AX227" s="10" t="n"/>
      <c r="AY227" s="10" t="n"/>
      <c r="AZ227" s="10" t="n"/>
      <c r="BA227" s="10" t="n"/>
      <c r="BB227" s="10" t="n"/>
      <c r="BC227" s="10" t="n"/>
      <c r="BD227" s="11" t="n"/>
      <c r="BE227" s="10" t="n"/>
      <c r="BF227" s="10" t="n"/>
      <c r="BG227" s="10" t="n"/>
      <c r="BH227" s="10" t="n"/>
      <c r="BI227" s="10" t="n"/>
      <c r="BJ227" s="10" t="n"/>
      <c r="BK227" s="10" t="n"/>
      <c r="BL227" s="10" t="n"/>
      <c r="BM227" s="10" t="n"/>
    </row>
    <row r="228" ht="15.75" customHeight="1" s="218">
      <c r="A228" s="10" t="n"/>
      <c r="B228" s="10" t="n"/>
      <c r="C228" s="10" t="n"/>
      <c r="D228" s="10" t="n"/>
      <c r="E228" s="10" t="n"/>
      <c r="F228" s="10" t="n"/>
      <c r="G228" s="11" t="n"/>
      <c r="H228" s="10" t="n"/>
      <c r="I228" s="10" t="n"/>
      <c r="J228" s="10" t="n"/>
      <c r="K228" s="10" t="n"/>
      <c r="L228" s="10" t="n"/>
      <c r="M228" s="13" t="n"/>
      <c r="N228" s="13" t="n"/>
      <c r="O228" s="13" t="n"/>
      <c r="P228" s="13" t="n"/>
      <c r="Q228" s="10" t="n"/>
      <c r="R228" s="10" t="n"/>
      <c r="S228" s="10" t="n"/>
      <c r="T228" s="10" t="n"/>
      <c r="U228" s="10" t="n"/>
      <c r="V228" s="10" t="n"/>
      <c r="W228" s="10" t="n"/>
      <c r="X228" s="10" t="n"/>
      <c r="Y228" s="11" t="n"/>
      <c r="Z228" s="11" t="n"/>
      <c r="AA228" s="11" t="n"/>
      <c r="AB228" s="11" t="n"/>
      <c r="AC228" s="11" t="n"/>
      <c r="AD228" s="11" t="n"/>
      <c r="AE228" s="10" t="n"/>
      <c r="AF228" s="10" t="n"/>
      <c r="AG228" s="10" t="n"/>
      <c r="AH228" s="10" t="n"/>
      <c r="AI228" s="13" t="n"/>
      <c r="AJ228" s="13" t="n"/>
      <c r="AK228" s="13" t="n"/>
      <c r="AL228" s="13" t="n"/>
      <c r="AM228" s="13" t="n"/>
      <c r="AN228" s="13" t="n"/>
      <c r="AO228" s="13" t="n"/>
      <c r="AP228" s="14" t="n"/>
      <c r="AQ228" s="14" t="n"/>
      <c r="AR228" s="14" t="n"/>
      <c r="AS228" s="13" t="n"/>
      <c r="AT228" s="13" t="n"/>
      <c r="AU228" s="10" t="n"/>
      <c r="AV228" s="10" t="n"/>
      <c r="AW228" s="10" t="n"/>
      <c r="AX228" s="10" t="n"/>
      <c r="AY228" s="10" t="n"/>
      <c r="AZ228" s="10" t="n"/>
      <c r="BA228" s="10" t="n"/>
      <c r="BB228" s="10" t="n"/>
      <c r="BC228" s="10" t="n"/>
      <c r="BD228" s="11" t="n"/>
      <c r="BE228" s="10" t="n"/>
      <c r="BF228" s="10" t="n"/>
      <c r="BG228" s="10" t="n"/>
      <c r="BH228" s="10" t="n"/>
      <c r="BI228" s="10" t="n"/>
      <c r="BJ228" s="10" t="n"/>
      <c r="BK228" s="10" t="n"/>
      <c r="BL228" s="10" t="n"/>
      <c r="BM228" s="10" t="n"/>
    </row>
    <row r="229" ht="15.75" customHeight="1" s="218">
      <c r="A229" s="10" t="n"/>
      <c r="B229" s="10" t="n"/>
      <c r="C229" s="10" t="n"/>
      <c r="D229" s="10" t="n"/>
      <c r="E229" s="10" t="n"/>
      <c r="F229" s="10" t="n"/>
      <c r="G229" s="11" t="n"/>
      <c r="H229" s="10" t="n"/>
      <c r="I229" s="10" t="n"/>
      <c r="J229" s="10" t="n"/>
      <c r="K229" s="10" t="n"/>
      <c r="L229" s="10" t="n"/>
      <c r="M229" s="13" t="n"/>
      <c r="N229" s="13" t="n"/>
      <c r="O229" s="13" t="n"/>
      <c r="P229" s="13" t="n"/>
      <c r="Q229" s="10" t="n"/>
      <c r="R229" s="10" t="n"/>
      <c r="S229" s="10" t="n"/>
      <c r="T229" s="10" t="n"/>
      <c r="U229" s="10" t="n"/>
      <c r="V229" s="10" t="n"/>
      <c r="W229" s="10" t="n"/>
      <c r="X229" s="10" t="n"/>
      <c r="Y229" s="11" t="n"/>
      <c r="Z229" s="11" t="n"/>
      <c r="AA229" s="11" t="n"/>
      <c r="AB229" s="11" t="n"/>
      <c r="AC229" s="11" t="n"/>
      <c r="AD229" s="11" t="n"/>
      <c r="AE229" s="10" t="n"/>
      <c r="AF229" s="10" t="n"/>
      <c r="AG229" s="10" t="n"/>
      <c r="AH229" s="10" t="n"/>
      <c r="AI229" s="13" t="n"/>
      <c r="AJ229" s="13" t="n"/>
      <c r="AK229" s="13" t="n"/>
      <c r="AL229" s="13" t="n"/>
      <c r="AM229" s="13" t="n"/>
      <c r="AN229" s="13" t="n"/>
      <c r="AO229" s="13" t="n"/>
      <c r="AP229" s="14" t="n"/>
      <c r="AQ229" s="14" t="n"/>
      <c r="AR229" s="14" t="n"/>
      <c r="AS229" s="13" t="n"/>
      <c r="AT229" s="13" t="n"/>
      <c r="AU229" s="10" t="n"/>
      <c r="AV229" s="10" t="n"/>
      <c r="AW229" s="10" t="n"/>
      <c r="AX229" s="10" t="n"/>
      <c r="AY229" s="10" t="n"/>
      <c r="AZ229" s="10" t="n"/>
      <c r="BA229" s="10" t="n"/>
      <c r="BB229" s="10" t="n"/>
      <c r="BC229" s="10" t="n"/>
      <c r="BD229" s="11" t="n"/>
      <c r="BE229" s="10" t="n"/>
      <c r="BF229" s="10" t="n"/>
      <c r="BG229" s="10" t="n"/>
      <c r="BH229" s="10" t="n"/>
      <c r="BI229" s="10" t="n"/>
      <c r="BJ229" s="10" t="n"/>
      <c r="BK229" s="10" t="n"/>
      <c r="BL229" s="10" t="n"/>
      <c r="BM229" s="10" t="n"/>
    </row>
    <row r="230" ht="15.75" customHeight="1" s="218">
      <c r="A230" s="10" t="n"/>
      <c r="B230" s="10" t="n"/>
      <c r="C230" s="10" t="n"/>
      <c r="D230" s="10" t="n"/>
      <c r="E230" s="10" t="n"/>
      <c r="F230" s="10" t="n"/>
      <c r="G230" s="11" t="n"/>
      <c r="H230" s="10" t="n"/>
      <c r="I230" s="10" t="n"/>
      <c r="J230" s="10" t="n"/>
      <c r="K230" s="10" t="n"/>
      <c r="L230" s="10" t="n"/>
      <c r="M230" s="13" t="n"/>
      <c r="N230" s="13" t="n"/>
      <c r="O230" s="13" t="n"/>
      <c r="P230" s="13" t="n"/>
      <c r="Q230" s="10" t="n"/>
      <c r="R230" s="10" t="n"/>
      <c r="S230" s="10" t="n"/>
      <c r="T230" s="10" t="n"/>
      <c r="U230" s="10" t="n"/>
      <c r="V230" s="10" t="n"/>
      <c r="W230" s="10" t="n"/>
      <c r="X230" s="10" t="n"/>
      <c r="Y230" s="11" t="n"/>
      <c r="Z230" s="11" t="n"/>
      <c r="AA230" s="11" t="n"/>
      <c r="AB230" s="11" t="n"/>
      <c r="AC230" s="11" t="n"/>
      <c r="AD230" s="11" t="n"/>
      <c r="AE230" s="10" t="n"/>
      <c r="AF230" s="10" t="n"/>
      <c r="AG230" s="10" t="n"/>
      <c r="AH230" s="10" t="n"/>
      <c r="AI230" s="13" t="n"/>
      <c r="AJ230" s="13" t="n"/>
      <c r="AK230" s="13" t="n"/>
      <c r="AL230" s="13" t="n"/>
      <c r="AM230" s="13" t="n"/>
      <c r="AN230" s="13" t="n"/>
      <c r="AO230" s="13" t="n"/>
      <c r="AP230" s="14" t="n"/>
      <c r="AQ230" s="14" t="n"/>
      <c r="AR230" s="14" t="n"/>
      <c r="AS230" s="13" t="n"/>
      <c r="AT230" s="13" t="n"/>
      <c r="AU230" s="10" t="n"/>
      <c r="AV230" s="10" t="n"/>
      <c r="AW230" s="10" t="n"/>
      <c r="AX230" s="10" t="n"/>
      <c r="AY230" s="10" t="n"/>
      <c r="AZ230" s="10" t="n"/>
      <c r="BA230" s="10" t="n"/>
      <c r="BB230" s="10" t="n"/>
      <c r="BC230" s="10" t="n"/>
      <c r="BD230" s="11" t="n"/>
      <c r="BE230" s="10" t="n"/>
      <c r="BF230" s="10" t="n"/>
      <c r="BG230" s="10" t="n"/>
      <c r="BH230" s="10" t="n"/>
      <c r="BI230" s="10" t="n"/>
      <c r="BJ230" s="10" t="n"/>
      <c r="BK230" s="10" t="n"/>
      <c r="BL230" s="10" t="n"/>
      <c r="BM230" s="10" t="n"/>
    </row>
    <row r="231" ht="15.75" customHeight="1" s="218">
      <c r="A231" s="10" t="n"/>
      <c r="B231" s="10" t="n"/>
      <c r="C231" s="10" t="n"/>
      <c r="D231" s="10" t="n"/>
      <c r="E231" s="10" t="n"/>
      <c r="F231" s="10" t="n"/>
      <c r="G231" s="11" t="n"/>
      <c r="H231" s="10" t="n"/>
      <c r="I231" s="10" t="n"/>
      <c r="J231" s="10" t="n"/>
      <c r="K231" s="10" t="n"/>
      <c r="L231" s="10" t="n"/>
      <c r="M231" s="13" t="n"/>
      <c r="N231" s="13" t="n"/>
      <c r="O231" s="13" t="n"/>
      <c r="P231" s="13" t="n"/>
      <c r="Q231" s="10" t="n"/>
      <c r="R231" s="10" t="n"/>
      <c r="S231" s="10" t="n"/>
      <c r="T231" s="10" t="n"/>
      <c r="U231" s="10" t="n"/>
      <c r="V231" s="10" t="n"/>
      <c r="W231" s="10" t="n"/>
      <c r="X231" s="10" t="n"/>
      <c r="Y231" s="11" t="n"/>
      <c r="Z231" s="11" t="n"/>
      <c r="AA231" s="11" t="n"/>
      <c r="AB231" s="11" t="n"/>
      <c r="AC231" s="11" t="n"/>
      <c r="AD231" s="11" t="n"/>
      <c r="AE231" s="10" t="n"/>
      <c r="AF231" s="10" t="n"/>
      <c r="AG231" s="10" t="n"/>
      <c r="AH231" s="10" t="n"/>
      <c r="AI231" s="13" t="n"/>
      <c r="AJ231" s="13" t="n"/>
      <c r="AK231" s="13" t="n"/>
      <c r="AL231" s="13" t="n"/>
      <c r="AM231" s="13" t="n"/>
      <c r="AN231" s="13" t="n"/>
      <c r="AO231" s="13" t="n"/>
      <c r="AP231" s="14" t="n"/>
      <c r="AQ231" s="14" t="n"/>
      <c r="AR231" s="14" t="n"/>
      <c r="AS231" s="13" t="n"/>
      <c r="AT231" s="13" t="n"/>
      <c r="AU231" s="10" t="n"/>
      <c r="AV231" s="10" t="n"/>
      <c r="AW231" s="10" t="n"/>
      <c r="AX231" s="10" t="n"/>
      <c r="AY231" s="10" t="n"/>
      <c r="AZ231" s="10" t="n"/>
      <c r="BA231" s="10" t="n"/>
      <c r="BB231" s="10" t="n"/>
      <c r="BC231" s="10" t="n"/>
      <c r="BD231" s="11" t="n"/>
      <c r="BE231" s="10" t="n"/>
      <c r="BF231" s="10" t="n"/>
      <c r="BG231" s="10" t="n"/>
      <c r="BH231" s="10" t="n"/>
      <c r="BI231" s="10" t="n"/>
      <c r="BJ231" s="10" t="n"/>
      <c r="BK231" s="10" t="n"/>
      <c r="BL231" s="10" t="n"/>
      <c r="BM231" s="10" t="n"/>
    </row>
    <row r="232" ht="15.75" customHeight="1" s="218">
      <c r="A232" s="10" t="n"/>
      <c r="B232" s="10" t="n"/>
      <c r="C232" s="10" t="n"/>
      <c r="D232" s="10" t="n"/>
      <c r="E232" s="10" t="n"/>
      <c r="F232" s="10" t="n"/>
      <c r="G232" s="11" t="n"/>
      <c r="H232" s="10" t="n"/>
      <c r="I232" s="10" t="n"/>
      <c r="J232" s="10" t="n"/>
      <c r="K232" s="10" t="n"/>
      <c r="L232" s="10" t="n"/>
      <c r="M232" s="13" t="n"/>
      <c r="N232" s="13" t="n"/>
      <c r="O232" s="13" t="n"/>
      <c r="P232" s="13" t="n"/>
      <c r="Q232" s="10" t="n"/>
      <c r="R232" s="10" t="n"/>
      <c r="S232" s="10" t="n"/>
      <c r="T232" s="10" t="n"/>
      <c r="U232" s="10" t="n"/>
      <c r="V232" s="10" t="n"/>
      <c r="W232" s="10" t="n"/>
      <c r="X232" s="10" t="n"/>
      <c r="Y232" s="11" t="n"/>
      <c r="Z232" s="11" t="n"/>
      <c r="AA232" s="11" t="n"/>
      <c r="AB232" s="11" t="n"/>
      <c r="AC232" s="11" t="n"/>
      <c r="AD232" s="11" t="n"/>
      <c r="AE232" s="10" t="n"/>
      <c r="AF232" s="10" t="n"/>
      <c r="AG232" s="10" t="n"/>
      <c r="AH232" s="10" t="n"/>
      <c r="AI232" s="13" t="n"/>
      <c r="AJ232" s="13" t="n"/>
      <c r="AK232" s="13" t="n"/>
      <c r="AL232" s="13" t="n"/>
      <c r="AM232" s="13" t="n"/>
      <c r="AN232" s="13" t="n"/>
      <c r="AO232" s="13" t="n"/>
      <c r="AP232" s="14" t="n"/>
      <c r="AQ232" s="14" t="n"/>
      <c r="AR232" s="14" t="n"/>
      <c r="AS232" s="13" t="n"/>
      <c r="AT232" s="13" t="n"/>
      <c r="AU232" s="10" t="n"/>
      <c r="AV232" s="10" t="n"/>
      <c r="AW232" s="10" t="n"/>
      <c r="AX232" s="10" t="n"/>
      <c r="AY232" s="10" t="n"/>
      <c r="AZ232" s="10" t="n"/>
      <c r="BA232" s="10" t="n"/>
      <c r="BB232" s="10" t="n"/>
      <c r="BC232" s="10" t="n"/>
      <c r="BD232" s="11" t="n"/>
      <c r="BE232" s="10" t="n"/>
      <c r="BF232" s="10" t="n"/>
      <c r="BG232" s="10" t="n"/>
      <c r="BH232" s="10" t="n"/>
      <c r="BI232" s="10" t="n"/>
      <c r="BJ232" s="10" t="n"/>
      <c r="BK232" s="10" t="n"/>
      <c r="BL232" s="10" t="n"/>
      <c r="BM232" s="10" t="n"/>
    </row>
    <row r="233" ht="15.75" customHeight="1" s="218">
      <c r="A233" s="10" t="n"/>
      <c r="B233" s="10" t="n"/>
      <c r="C233" s="10" t="n"/>
      <c r="D233" s="10" t="n"/>
      <c r="E233" s="10" t="n"/>
      <c r="F233" s="10" t="n"/>
      <c r="G233" s="11" t="n"/>
      <c r="H233" s="10" t="n"/>
      <c r="I233" s="10" t="n"/>
      <c r="J233" s="10" t="n"/>
      <c r="K233" s="10" t="n"/>
      <c r="L233" s="10" t="n"/>
      <c r="M233" s="13" t="n"/>
      <c r="N233" s="13" t="n"/>
      <c r="O233" s="13" t="n"/>
      <c r="P233" s="13" t="n"/>
      <c r="Q233" s="10" t="n"/>
      <c r="R233" s="10" t="n"/>
      <c r="S233" s="10" t="n"/>
      <c r="T233" s="10" t="n"/>
      <c r="U233" s="10" t="n"/>
      <c r="V233" s="10" t="n"/>
      <c r="W233" s="10" t="n"/>
      <c r="X233" s="10" t="n"/>
      <c r="Y233" s="11" t="n"/>
      <c r="Z233" s="11" t="n"/>
      <c r="AA233" s="11" t="n"/>
      <c r="AB233" s="11" t="n"/>
      <c r="AC233" s="11" t="n"/>
      <c r="AD233" s="11" t="n"/>
      <c r="AE233" s="10" t="n"/>
      <c r="AF233" s="10" t="n"/>
      <c r="AG233" s="10" t="n"/>
      <c r="AH233" s="10" t="n"/>
      <c r="AI233" s="13" t="n"/>
      <c r="AJ233" s="13" t="n"/>
      <c r="AK233" s="13" t="n"/>
      <c r="AL233" s="13" t="n"/>
      <c r="AM233" s="13" t="n"/>
      <c r="AN233" s="13" t="n"/>
      <c r="AO233" s="13" t="n"/>
      <c r="AP233" s="14" t="n"/>
      <c r="AQ233" s="14" t="n"/>
      <c r="AR233" s="14" t="n"/>
      <c r="AS233" s="13" t="n"/>
      <c r="AT233" s="13" t="n"/>
      <c r="AU233" s="10" t="n"/>
      <c r="AV233" s="10" t="n"/>
      <c r="AW233" s="10" t="n"/>
      <c r="AX233" s="10" t="n"/>
      <c r="AY233" s="10" t="n"/>
      <c r="AZ233" s="10" t="n"/>
      <c r="BA233" s="10" t="n"/>
      <c r="BB233" s="10" t="n"/>
      <c r="BC233" s="10" t="n"/>
      <c r="BD233" s="11" t="n"/>
      <c r="BE233" s="10" t="n"/>
      <c r="BF233" s="10" t="n"/>
      <c r="BG233" s="10" t="n"/>
      <c r="BH233" s="10" t="n"/>
      <c r="BI233" s="10" t="n"/>
      <c r="BJ233" s="10" t="n"/>
      <c r="BK233" s="10" t="n"/>
      <c r="BL233" s="10" t="n"/>
      <c r="BM233" s="10" t="n"/>
    </row>
    <row r="234" ht="15.75" customHeight="1" s="218">
      <c r="A234" s="10" t="n"/>
      <c r="B234" s="10" t="n"/>
      <c r="C234" s="10" t="n"/>
      <c r="D234" s="10" t="n"/>
      <c r="E234" s="10" t="n"/>
      <c r="F234" s="10" t="n"/>
      <c r="G234" s="11" t="n"/>
      <c r="H234" s="10" t="n"/>
      <c r="I234" s="10" t="n"/>
      <c r="J234" s="10" t="n"/>
      <c r="K234" s="10" t="n"/>
      <c r="L234" s="10" t="n"/>
      <c r="M234" s="13" t="n"/>
      <c r="N234" s="13" t="n"/>
      <c r="O234" s="13" t="n"/>
      <c r="P234" s="13" t="n"/>
      <c r="Q234" s="10" t="n"/>
      <c r="R234" s="10" t="n"/>
      <c r="S234" s="10" t="n"/>
      <c r="T234" s="10" t="n"/>
      <c r="U234" s="10" t="n"/>
      <c r="V234" s="10" t="n"/>
      <c r="W234" s="10" t="n"/>
      <c r="X234" s="10" t="n"/>
      <c r="Y234" s="11" t="n"/>
      <c r="Z234" s="11" t="n"/>
      <c r="AA234" s="11" t="n"/>
      <c r="AB234" s="11" t="n"/>
      <c r="AC234" s="11" t="n"/>
      <c r="AD234" s="11" t="n"/>
      <c r="AE234" s="10" t="n"/>
      <c r="AF234" s="10" t="n"/>
      <c r="AG234" s="10" t="n"/>
      <c r="AH234" s="10" t="n"/>
      <c r="AI234" s="13" t="n"/>
      <c r="AJ234" s="13" t="n"/>
      <c r="AK234" s="13" t="n"/>
      <c r="AL234" s="13" t="n"/>
      <c r="AM234" s="13" t="n"/>
      <c r="AN234" s="13" t="n"/>
      <c r="AO234" s="13" t="n"/>
      <c r="AP234" s="14" t="n"/>
      <c r="AQ234" s="14" t="n"/>
      <c r="AR234" s="14" t="n"/>
      <c r="AS234" s="13" t="n"/>
      <c r="AT234" s="13" t="n"/>
      <c r="AU234" s="10" t="n"/>
      <c r="AV234" s="10" t="n"/>
      <c r="AW234" s="10" t="n"/>
      <c r="AX234" s="10" t="n"/>
      <c r="AY234" s="10" t="n"/>
      <c r="AZ234" s="10" t="n"/>
      <c r="BA234" s="10" t="n"/>
      <c r="BB234" s="10" t="n"/>
      <c r="BC234" s="10" t="n"/>
      <c r="BD234" s="11" t="n"/>
      <c r="BE234" s="10" t="n"/>
      <c r="BF234" s="10" t="n"/>
      <c r="BG234" s="10" t="n"/>
      <c r="BH234" s="10" t="n"/>
      <c r="BI234" s="10" t="n"/>
      <c r="BJ234" s="10" t="n"/>
      <c r="BK234" s="10" t="n"/>
      <c r="BL234" s="10" t="n"/>
      <c r="BM234" s="10" t="n"/>
    </row>
    <row r="235" ht="15.75" customHeight="1" s="218">
      <c r="A235" s="10" t="n"/>
      <c r="B235" s="10" t="n"/>
      <c r="C235" s="10" t="n"/>
      <c r="D235" s="10" t="n"/>
      <c r="E235" s="10" t="n"/>
      <c r="F235" s="10" t="n"/>
      <c r="G235" s="11" t="n"/>
      <c r="H235" s="10" t="n"/>
      <c r="I235" s="10" t="n"/>
      <c r="J235" s="10" t="n"/>
      <c r="K235" s="10" t="n"/>
      <c r="L235" s="10" t="n"/>
      <c r="M235" s="13" t="n"/>
      <c r="N235" s="13" t="n"/>
      <c r="O235" s="13" t="n"/>
      <c r="P235" s="13" t="n"/>
      <c r="Q235" s="10" t="n"/>
      <c r="R235" s="10" t="n"/>
      <c r="S235" s="10" t="n"/>
      <c r="T235" s="10" t="n"/>
      <c r="U235" s="10" t="n"/>
      <c r="V235" s="10" t="n"/>
      <c r="W235" s="10" t="n"/>
      <c r="X235" s="10" t="n"/>
      <c r="Y235" s="11" t="n"/>
      <c r="Z235" s="11" t="n"/>
      <c r="AA235" s="11" t="n"/>
      <c r="AB235" s="11" t="n"/>
      <c r="AC235" s="11" t="n"/>
      <c r="AD235" s="11" t="n"/>
      <c r="AE235" s="10" t="n"/>
      <c r="AF235" s="10" t="n"/>
      <c r="AG235" s="10" t="n"/>
      <c r="AH235" s="10" t="n"/>
      <c r="AI235" s="13" t="n"/>
      <c r="AJ235" s="13" t="n"/>
      <c r="AK235" s="13" t="n"/>
      <c r="AL235" s="13" t="n"/>
      <c r="AM235" s="13" t="n"/>
      <c r="AN235" s="13" t="n"/>
      <c r="AO235" s="13" t="n"/>
      <c r="AP235" s="14" t="n"/>
      <c r="AQ235" s="14" t="n"/>
      <c r="AR235" s="14" t="n"/>
      <c r="AS235" s="13" t="n"/>
      <c r="AT235" s="13" t="n"/>
      <c r="AU235" s="10" t="n"/>
      <c r="AV235" s="10" t="n"/>
      <c r="AW235" s="10" t="n"/>
      <c r="AX235" s="10" t="n"/>
      <c r="AY235" s="10" t="n"/>
      <c r="AZ235" s="10" t="n"/>
      <c r="BA235" s="10" t="n"/>
      <c r="BB235" s="10" t="n"/>
      <c r="BC235" s="10" t="n"/>
      <c r="BD235" s="11" t="n"/>
      <c r="BE235" s="10" t="n"/>
      <c r="BF235" s="10" t="n"/>
      <c r="BG235" s="10" t="n"/>
      <c r="BH235" s="10" t="n"/>
      <c r="BI235" s="10" t="n"/>
      <c r="BJ235" s="10" t="n"/>
      <c r="BK235" s="10" t="n"/>
      <c r="BL235" s="10" t="n"/>
      <c r="BM235" s="10" t="n"/>
    </row>
    <row r="236" ht="15.75" customHeight="1" s="218">
      <c r="A236" s="10" t="n"/>
      <c r="B236" s="10" t="n"/>
      <c r="C236" s="10" t="n"/>
      <c r="D236" s="10" t="n"/>
      <c r="E236" s="10" t="n"/>
      <c r="F236" s="10" t="n"/>
      <c r="G236" s="11" t="n"/>
      <c r="H236" s="10" t="n"/>
      <c r="I236" s="10" t="n"/>
      <c r="J236" s="10" t="n"/>
      <c r="K236" s="10" t="n"/>
      <c r="L236" s="10" t="n"/>
      <c r="M236" s="13" t="n"/>
      <c r="N236" s="13" t="n"/>
      <c r="O236" s="13" t="n"/>
      <c r="P236" s="13" t="n"/>
      <c r="Q236" s="10" t="n"/>
      <c r="R236" s="10" t="n"/>
      <c r="S236" s="10" t="n"/>
      <c r="T236" s="10" t="n"/>
      <c r="U236" s="10" t="n"/>
      <c r="V236" s="10" t="n"/>
      <c r="W236" s="10" t="n"/>
      <c r="X236" s="10" t="n"/>
      <c r="Y236" s="11" t="n"/>
      <c r="Z236" s="11" t="n"/>
      <c r="AA236" s="11" t="n"/>
      <c r="AB236" s="11" t="n"/>
      <c r="AC236" s="11" t="n"/>
      <c r="AD236" s="11" t="n"/>
      <c r="AE236" s="10" t="n"/>
      <c r="AF236" s="10" t="n"/>
      <c r="AG236" s="10" t="n"/>
      <c r="AH236" s="10" t="n"/>
      <c r="AI236" s="13" t="n"/>
      <c r="AJ236" s="13" t="n"/>
      <c r="AK236" s="13" t="n"/>
      <c r="AL236" s="13" t="n"/>
      <c r="AM236" s="13" t="n"/>
      <c r="AN236" s="13" t="n"/>
      <c r="AO236" s="13" t="n"/>
      <c r="AP236" s="14" t="n"/>
      <c r="AQ236" s="14" t="n"/>
      <c r="AR236" s="14" t="n"/>
      <c r="AS236" s="13" t="n"/>
      <c r="AT236" s="13" t="n"/>
      <c r="AU236" s="10" t="n"/>
      <c r="AV236" s="10" t="n"/>
      <c r="AW236" s="10" t="n"/>
      <c r="AX236" s="10" t="n"/>
      <c r="AY236" s="10" t="n"/>
      <c r="AZ236" s="10" t="n"/>
      <c r="BA236" s="10" t="n"/>
      <c r="BB236" s="10" t="n"/>
      <c r="BC236" s="10" t="n"/>
      <c r="BD236" s="11" t="n"/>
      <c r="BE236" s="10" t="n"/>
      <c r="BF236" s="10" t="n"/>
      <c r="BG236" s="10" t="n"/>
      <c r="BH236" s="10" t="n"/>
      <c r="BI236" s="10" t="n"/>
      <c r="BJ236" s="10" t="n"/>
      <c r="BK236" s="10" t="n"/>
      <c r="BL236" s="10" t="n"/>
      <c r="BM236" s="10" t="n"/>
    </row>
    <row r="237" ht="15.75" customHeight="1" s="218">
      <c r="A237" s="10" t="n"/>
      <c r="B237" s="10" t="n"/>
      <c r="C237" s="10" t="n"/>
      <c r="D237" s="10" t="n"/>
      <c r="E237" s="10" t="n"/>
      <c r="F237" s="10" t="n"/>
      <c r="G237" s="11" t="n"/>
      <c r="H237" s="10" t="n"/>
      <c r="I237" s="10" t="n"/>
      <c r="J237" s="10" t="n"/>
      <c r="K237" s="10" t="n"/>
      <c r="L237" s="10" t="n"/>
      <c r="M237" s="13" t="n"/>
      <c r="N237" s="13" t="n"/>
      <c r="O237" s="13" t="n"/>
      <c r="P237" s="13" t="n"/>
      <c r="Q237" s="10" t="n"/>
      <c r="R237" s="10" t="n"/>
      <c r="S237" s="10" t="n"/>
      <c r="T237" s="10" t="n"/>
      <c r="U237" s="10" t="n"/>
      <c r="V237" s="10" t="n"/>
      <c r="W237" s="10" t="n"/>
      <c r="X237" s="10" t="n"/>
      <c r="Y237" s="11" t="n"/>
      <c r="Z237" s="11" t="n"/>
      <c r="AA237" s="11" t="n"/>
      <c r="AB237" s="11" t="n"/>
      <c r="AC237" s="11" t="n"/>
      <c r="AD237" s="11" t="n"/>
      <c r="AE237" s="10" t="n"/>
      <c r="AF237" s="10" t="n"/>
      <c r="AG237" s="10" t="n"/>
      <c r="AH237" s="10" t="n"/>
      <c r="AI237" s="13" t="n"/>
      <c r="AJ237" s="13" t="n"/>
      <c r="AK237" s="13" t="n"/>
      <c r="AL237" s="13" t="n"/>
      <c r="AM237" s="13" t="n"/>
      <c r="AN237" s="13" t="n"/>
      <c r="AO237" s="13" t="n"/>
      <c r="AP237" s="14" t="n"/>
      <c r="AQ237" s="14" t="n"/>
      <c r="AR237" s="14" t="n"/>
      <c r="AS237" s="13" t="n"/>
      <c r="AT237" s="13" t="n"/>
      <c r="AU237" s="10" t="n"/>
      <c r="AV237" s="10" t="n"/>
      <c r="AW237" s="10" t="n"/>
      <c r="AX237" s="10" t="n"/>
      <c r="AY237" s="10" t="n"/>
      <c r="AZ237" s="10" t="n"/>
      <c r="BA237" s="10" t="n"/>
      <c r="BB237" s="10" t="n"/>
      <c r="BC237" s="10" t="n"/>
      <c r="BD237" s="11" t="n"/>
      <c r="BE237" s="10" t="n"/>
      <c r="BF237" s="10" t="n"/>
      <c r="BG237" s="10" t="n"/>
      <c r="BH237" s="10" t="n"/>
      <c r="BI237" s="10" t="n"/>
      <c r="BJ237" s="10" t="n"/>
      <c r="BK237" s="10" t="n"/>
      <c r="BL237" s="10" t="n"/>
      <c r="BM237" s="10" t="n"/>
    </row>
    <row r="238" ht="15.75" customHeight="1" s="218">
      <c r="A238" s="10" t="n"/>
      <c r="B238" s="10" t="n"/>
      <c r="C238" s="10" t="n"/>
      <c r="D238" s="10" t="n"/>
      <c r="E238" s="10" t="n"/>
      <c r="F238" s="10" t="n"/>
      <c r="G238" s="11" t="n"/>
      <c r="H238" s="10" t="n"/>
      <c r="I238" s="10" t="n"/>
      <c r="J238" s="10" t="n"/>
      <c r="K238" s="10" t="n"/>
      <c r="L238" s="10" t="n"/>
      <c r="M238" s="13" t="n"/>
      <c r="N238" s="13" t="n"/>
      <c r="O238" s="13" t="n"/>
      <c r="P238" s="13" t="n"/>
      <c r="Q238" s="10" t="n"/>
      <c r="R238" s="10" t="n"/>
      <c r="S238" s="10" t="n"/>
      <c r="T238" s="10" t="n"/>
      <c r="U238" s="10" t="n"/>
      <c r="V238" s="10" t="n"/>
      <c r="W238" s="10" t="n"/>
      <c r="X238" s="10" t="n"/>
      <c r="Y238" s="11" t="n"/>
      <c r="Z238" s="11" t="n"/>
      <c r="AA238" s="11" t="n"/>
      <c r="AB238" s="11" t="n"/>
      <c r="AC238" s="11" t="n"/>
      <c r="AD238" s="11" t="n"/>
      <c r="AE238" s="10" t="n"/>
      <c r="AF238" s="10" t="n"/>
      <c r="AG238" s="10" t="n"/>
      <c r="AH238" s="10" t="n"/>
      <c r="AI238" s="13" t="n"/>
      <c r="AJ238" s="13" t="n"/>
      <c r="AK238" s="13" t="n"/>
      <c r="AL238" s="13" t="n"/>
      <c r="AM238" s="13" t="n"/>
      <c r="AN238" s="13" t="n"/>
      <c r="AO238" s="13" t="n"/>
      <c r="AP238" s="14" t="n"/>
      <c r="AQ238" s="14" t="n"/>
      <c r="AR238" s="14" t="n"/>
      <c r="AS238" s="13" t="n"/>
      <c r="AT238" s="13" t="n"/>
      <c r="AU238" s="10" t="n"/>
      <c r="AV238" s="10" t="n"/>
      <c r="AW238" s="10" t="n"/>
      <c r="AX238" s="10" t="n"/>
      <c r="AY238" s="10" t="n"/>
      <c r="AZ238" s="10" t="n"/>
      <c r="BA238" s="10" t="n"/>
      <c r="BB238" s="10" t="n"/>
      <c r="BC238" s="10" t="n"/>
      <c r="BD238" s="11" t="n"/>
      <c r="BE238" s="10" t="n"/>
      <c r="BF238" s="10" t="n"/>
      <c r="BG238" s="10" t="n"/>
      <c r="BH238" s="10" t="n"/>
      <c r="BI238" s="10" t="n"/>
      <c r="BJ238" s="10" t="n"/>
      <c r="BK238" s="10" t="n"/>
      <c r="BL238" s="10" t="n"/>
      <c r="BM238" s="10" t="n"/>
    </row>
    <row r="239" ht="15.75" customHeight="1" s="218">
      <c r="A239" s="10" t="n"/>
      <c r="B239" s="10" t="n"/>
      <c r="C239" s="10" t="n"/>
      <c r="D239" s="10" t="n"/>
      <c r="E239" s="10" t="n"/>
      <c r="F239" s="10" t="n"/>
      <c r="G239" s="11" t="n"/>
      <c r="H239" s="10" t="n"/>
      <c r="I239" s="10" t="n"/>
      <c r="J239" s="10" t="n"/>
      <c r="K239" s="10" t="n"/>
      <c r="L239" s="10" t="n"/>
      <c r="M239" s="13" t="n"/>
      <c r="N239" s="13" t="n"/>
      <c r="O239" s="13" t="n"/>
      <c r="P239" s="13" t="n"/>
      <c r="Q239" s="10" t="n"/>
      <c r="R239" s="10" t="n"/>
      <c r="S239" s="10" t="n"/>
      <c r="T239" s="10" t="n"/>
      <c r="U239" s="10" t="n"/>
      <c r="V239" s="10" t="n"/>
      <c r="W239" s="10" t="n"/>
      <c r="X239" s="10" t="n"/>
      <c r="Y239" s="11" t="n"/>
      <c r="Z239" s="11" t="n"/>
      <c r="AA239" s="11" t="n"/>
      <c r="AB239" s="11" t="n"/>
      <c r="AC239" s="11" t="n"/>
      <c r="AD239" s="11" t="n"/>
      <c r="AE239" s="10" t="n"/>
      <c r="AF239" s="10" t="n"/>
      <c r="AG239" s="10" t="n"/>
      <c r="AH239" s="10" t="n"/>
      <c r="AI239" s="13" t="n"/>
      <c r="AJ239" s="13" t="n"/>
      <c r="AK239" s="13" t="n"/>
      <c r="AL239" s="13" t="n"/>
      <c r="AM239" s="13" t="n"/>
      <c r="AN239" s="13" t="n"/>
      <c r="AO239" s="13" t="n"/>
      <c r="AP239" s="14" t="n"/>
      <c r="AQ239" s="14" t="n"/>
      <c r="AR239" s="14" t="n"/>
      <c r="AS239" s="13" t="n"/>
      <c r="AT239" s="13" t="n"/>
      <c r="AU239" s="10" t="n"/>
      <c r="AV239" s="10" t="n"/>
      <c r="AW239" s="10" t="n"/>
      <c r="AX239" s="10" t="n"/>
      <c r="AY239" s="10" t="n"/>
      <c r="AZ239" s="10" t="n"/>
      <c r="BA239" s="10" t="n"/>
      <c r="BB239" s="10" t="n"/>
      <c r="BC239" s="10" t="n"/>
      <c r="BD239" s="11" t="n"/>
      <c r="BE239" s="10" t="n"/>
      <c r="BF239" s="10" t="n"/>
      <c r="BG239" s="10" t="n"/>
      <c r="BH239" s="10" t="n"/>
      <c r="BI239" s="10" t="n"/>
      <c r="BJ239" s="10" t="n"/>
      <c r="BK239" s="10" t="n"/>
      <c r="BL239" s="10" t="n"/>
      <c r="BM239" s="10" t="n"/>
    </row>
    <row r="240" ht="15.75" customHeight="1" s="218">
      <c r="A240" s="10" t="n"/>
      <c r="B240" s="10" t="n"/>
      <c r="C240" s="10" t="n"/>
      <c r="D240" s="10" t="n"/>
      <c r="E240" s="10" t="n"/>
      <c r="F240" s="10" t="n"/>
      <c r="G240" s="11" t="n"/>
      <c r="H240" s="10" t="n"/>
      <c r="I240" s="10" t="n"/>
      <c r="J240" s="10" t="n"/>
      <c r="K240" s="10" t="n"/>
      <c r="L240" s="10" t="n"/>
      <c r="M240" s="13" t="n"/>
      <c r="N240" s="13" t="n"/>
      <c r="O240" s="13" t="n"/>
      <c r="P240" s="13" t="n"/>
      <c r="Q240" s="10" t="n"/>
      <c r="R240" s="10" t="n"/>
      <c r="S240" s="10" t="n"/>
      <c r="T240" s="10" t="n"/>
      <c r="U240" s="10" t="n"/>
      <c r="V240" s="10" t="n"/>
      <c r="W240" s="10" t="n"/>
      <c r="X240" s="10" t="n"/>
      <c r="Y240" s="11" t="n"/>
      <c r="Z240" s="11" t="n"/>
      <c r="AA240" s="11" t="n"/>
      <c r="AB240" s="11" t="n"/>
      <c r="AC240" s="11" t="n"/>
      <c r="AD240" s="11" t="n"/>
      <c r="AE240" s="10" t="n"/>
      <c r="AF240" s="10" t="n"/>
      <c r="AG240" s="10" t="n"/>
      <c r="AH240" s="10" t="n"/>
      <c r="AI240" s="13" t="n"/>
      <c r="AJ240" s="13" t="n"/>
      <c r="AK240" s="13" t="n"/>
      <c r="AL240" s="13" t="n"/>
      <c r="AM240" s="13" t="n"/>
      <c r="AN240" s="13" t="n"/>
      <c r="AO240" s="13" t="n"/>
      <c r="AP240" s="14" t="n"/>
      <c r="AQ240" s="14" t="n"/>
      <c r="AR240" s="14" t="n"/>
      <c r="AS240" s="13" t="n"/>
      <c r="AT240" s="13" t="n"/>
      <c r="AU240" s="10" t="n"/>
      <c r="AV240" s="10" t="n"/>
      <c r="AW240" s="10" t="n"/>
      <c r="AX240" s="10" t="n"/>
      <c r="AY240" s="10" t="n"/>
      <c r="AZ240" s="10" t="n"/>
      <c r="BA240" s="10" t="n"/>
      <c r="BB240" s="10" t="n"/>
      <c r="BC240" s="10" t="n"/>
      <c r="BD240" s="11" t="n"/>
      <c r="BE240" s="10" t="n"/>
      <c r="BF240" s="10" t="n"/>
      <c r="BG240" s="10" t="n"/>
      <c r="BH240" s="10" t="n"/>
      <c r="BI240" s="10" t="n"/>
      <c r="BJ240" s="10" t="n"/>
      <c r="BK240" s="10" t="n"/>
      <c r="BL240" s="10" t="n"/>
      <c r="BM240" s="10" t="n"/>
    </row>
    <row r="241" ht="15.75" customHeight="1" s="218">
      <c r="A241" s="10" t="n"/>
      <c r="B241" s="10" t="n"/>
      <c r="C241" s="10" t="n"/>
      <c r="D241" s="10" t="n"/>
      <c r="E241" s="10" t="n"/>
      <c r="F241" s="10" t="n"/>
      <c r="G241" s="11" t="n"/>
      <c r="H241" s="10" t="n"/>
      <c r="I241" s="10" t="n"/>
      <c r="J241" s="10" t="n"/>
      <c r="K241" s="10" t="n"/>
      <c r="L241" s="10" t="n"/>
      <c r="M241" s="13" t="n"/>
      <c r="N241" s="13" t="n"/>
      <c r="O241" s="13" t="n"/>
      <c r="P241" s="13" t="n"/>
      <c r="Q241" s="10" t="n"/>
      <c r="R241" s="10" t="n"/>
      <c r="S241" s="10" t="n"/>
      <c r="T241" s="10" t="n"/>
      <c r="U241" s="10" t="n"/>
      <c r="V241" s="10" t="n"/>
      <c r="W241" s="10" t="n"/>
      <c r="X241" s="10" t="n"/>
      <c r="Y241" s="11" t="n"/>
      <c r="Z241" s="11" t="n"/>
      <c r="AA241" s="11" t="n"/>
      <c r="AB241" s="11" t="n"/>
      <c r="AC241" s="11" t="n"/>
      <c r="AD241" s="11" t="n"/>
      <c r="AE241" s="10" t="n"/>
      <c r="AF241" s="10" t="n"/>
      <c r="AG241" s="10" t="n"/>
      <c r="AH241" s="10" t="n"/>
      <c r="AI241" s="13" t="n"/>
      <c r="AJ241" s="13" t="n"/>
      <c r="AK241" s="13" t="n"/>
      <c r="AL241" s="13" t="n"/>
      <c r="AM241" s="13" t="n"/>
      <c r="AN241" s="13" t="n"/>
      <c r="AO241" s="13" t="n"/>
      <c r="AP241" s="14" t="n"/>
      <c r="AQ241" s="14" t="n"/>
      <c r="AR241" s="14" t="n"/>
      <c r="AS241" s="13" t="n"/>
      <c r="AT241" s="13" t="n"/>
      <c r="AU241" s="10" t="n"/>
      <c r="AV241" s="10" t="n"/>
      <c r="AW241" s="10" t="n"/>
      <c r="AX241" s="10" t="n"/>
      <c r="AY241" s="10" t="n"/>
      <c r="AZ241" s="10" t="n"/>
      <c r="BA241" s="10" t="n"/>
      <c r="BB241" s="10" t="n"/>
      <c r="BC241" s="10" t="n"/>
      <c r="BD241" s="11" t="n"/>
      <c r="BE241" s="10" t="n"/>
      <c r="BF241" s="10" t="n"/>
      <c r="BG241" s="10" t="n"/>
      <c r="BH241" s="10" t="n"/>
      <c r="BI241" s="10" t="n"/>
      <c r="BJ241" s="10" t="n"/>
      <c r="BK241" s="10" t="n"/>
      <c r="BL241" s="10" t="n"/>
      <c r="BM241" s="10" t="n"/>
    </row>
    <row r="242" ht="15.75" customHeight="1" s="218">
      <c r="A242" s="10" t="n"/>
      <c r="B242" s="10" t="n"/>
      <c r="C242" s="10" t="n"/>
      <c r="D242" s="10" t="n"/>
      <c r="E242" s="10" t="n"/>
      <c r="F242" s="10" t="n"/>
      <c r="G242" s="11" t="n"/>
      <c r="H242" s="10" t="n"/>
      <c r="I242" s="10" t="n"/>
      <c r="J242" s="10" t="n"/>
      <c r="K242" s="10" t="n"/>
      <c r="L242" s="10" t="n"/>
      <c r="M242" s="13" t="n"/>
      <c r="N242" s="13" t="n"/>
      <c r="O242" s="13" t="n"/>
      <c r="P242" s="13" t="n"/>
      <c r="Q242" s="10" t="n"/>
      <c r="R242" s="10" t="n"/>
      <c r="S242" s="10" t="n"/>
      <c r="T242" s="10" t="n"/>
      <c r="U242" s="10" t="n"/>
      <c r="V242" s="10" t="n"/>
      <c r="W242" s="10" t="n"/>
      <c r="X242" s="10" t="n"/>
      <c r="Y242" s="11" t="n"/>
      <c r="Z242" s="11" t="n"/>
      <c r="AA242" s="11" t="n"/>
      <c r="AB242" s="11" t="n"/>
      <c r="AC242" s="11" t="n"/>
      <c r="AD242" s="11" t="n"/>
      <c r="AE242" s="10" t="n"/>
      <c r="AF242" s="10" t="n"/>
      <c r="AG242" s="10" t="n"/>
      <c r="AH242" s="10" t="n"/>
      <c r="AI242" s="13" t="n"/>
      <c r="AJ242" s="13" t="n"/>
      <c r="AK242" s="13" t="n"/>
      <c r="AL242" s="13" t="n"/>
      <c r="AM242" s="13" t="n"/>
      <c r="AN242" s="13" t="n"/>
      <c r="AO242" s="13" t="n"/>
      <c r="AP242" s="14" t="n"/>
      <c r="AQ242" s="14" t="n"/>
      <c r="AR242" s="14" t="n"/>
      <c r="AS242" s="13" t="n"/>
      <c r="AT242" s="13" t="n"/>
      <c r="AU242" s="10" t="n"/>
      <c r="AV242" s="10" t="n"/>
      <c r="AW242" s="10" t="n"/>
      <c r="AX242" s="10" t="n"/>
      <c r="AY242" s="10" t="n"/>
      <c r="AZ242" s="10" t="n"/>
      <c r="BA242" s="10" t="n"/>
      <c r="BB242" s="10" t="n"/>
      <c r="BC242" s="10" t="n"/>
      <c r="BD242" s="11" t="n"/>
      <c r="BE242" s="10" t="n"/>
      <c r="BF242" s="10" t="n"/>
      <c r="BG242" s="10" t="n"/>
      <c r="BH242" s="10" t="n"/>
      <c r="BI242" s="10" t="n"/>
      <c r="BJ242" s="10" t="n"/>
      <c r="BK242" s="10" t="n"/>
      <c r="BL242" s="10" t="n"/>
      <c r="BM242" s="10" t="n"/>
    </row>
    <row r="243" ht="15.75" customHeight="1" s="218">
      <c r="A243" s="10" t="n"/>
      <c r="B243" s="10" t="n"/>
      <c r="C243" s="10" t="n"/>
      <c r="D243" s="10" t="n"/>
      <c r="E243" s="10" t="n"/>
      <c r="F243" s="10" t="n"/>
      <c r="G243" s="11" t="n"/>
      <c r="H243" s="10" t="n"/>
      <c r="I243" s="10" t="n"/>
      <c r="J243" s="10" t="n"/>
      <c r="K243" s="10" t="n"/>
      <c r="L243" s="10" t="n"/>
      <c r="M243" s="13" t="n"/>
      <c r="N243" s="13" t="n"/>
      <c r="O243" s="13" t="n"/>
      <c r="P243" s="13" t="n"/>
      <c r="Q243" s="10" t="n"/>
      <c r="R243" s="10" t="n"/>
      <c r="S243" s="10" t="n"/>
      <c r="T243" s="10" t="n"/>
      <c r="U243" s="10" t="n"/>
      <c r="V243" s="10" t="n"/>
      <c r="W243" s="10" t="n"/>
      <c r="X243" s="10" t="n"/>
      <c r="Y243" s="11" t="n"/>
      <c r="Z243" s="11" t="n"/>
      <c r="AA243" s="11" t="n"/>
      <c r="AB243" s="11" t="n"/>
      <c r="AC243" s="11" t="n"/>
      <c r="AD243" s="11" t="n"/>
      <c r="AE243" s="10" t="n"/>
      <c r="AF243" s="10" t="n"/>
      <c r="AG243" s="10" t="n"/>
      <c r="AH243" s="10" t="n"/>
      <c r="AI243" s="13" t="n"/>
      <c r="AJ243" s="13" t="n"/>
      <c r="AK243" s="13" t="n"/>
      <c r="AL243" s="13" t="n"/>
      <c r="AM243" s="13" t="n"/>
      <c r="AN243" s="13" t="n"/>
      <c r="AO243" s="13" t="n"/>
      <c r="AP243" s="14" t="n"/>
      <c r="AQ243" s="14" t="n"/>
      <c r="AR243" s="14" t="n"/>
      <c r="AS243" s="13" t="n"/>
      <c r="AT243" s="13" t="n"/>
      <c r="AU243" s="10" t="n"/>
      <c r="AV243" s="10" t="n"/>
      <c r="AW243" s="10" t="n"/>
      <c r="AX243" s="10" t="n"/>
      <c r="AY243" s="10" t="n"/>
      <c r="AZ243" s="10" t="n"/>
      <c r="BA243" s="10" t="n"/>
      <c r="BB243" s="10" t="n"/>
      <c r="BC243" s="10" t="n"/>
      <c r="BD243" s="11" t="n"/>
      <c r="BE243" s="10" t="n"/>
      <c r="BF243" s="10" t="n"/>
      <c r="BG243" s="10" t="n"/>
      <c r="BH243" s="10" t="n"/>
      <c r="BI243" s="10" t="n"/>
      <c r="BJ243" s="10" t="n"/>
      <c r="BK243" s="10" t="n"/>
      <c r="BL243" s="10" t="n"/>
      <c r="BM243" s="10" t="n"/>
    </row>
    <row r="244" ht="15.75" customHeight="1" s="218">
      <c r="A244" s="10" t="n"/>
      <c r="B244" s="10" t="n"/>
      <c r="C244" s="10" t="n"/>
      <c r="D244" s="10" t="n"/>
      <c r="E244" s="10" t="n"/>
      <c r="F244" s="10" t="n"/>
      <c r="G244" s="11" t="n"/>
      <c r="H244" s="10" t="n"/>
      <c r="I244" s="10" t="n"/>
      <c r="J244" s="10" t="n"/>
      <c r="K244" s="10" t="n"/>
      <c r="L244" s="10" t="n"/>
      <c r="M244" s="13" t="n"/>
      <c r="N244" s="13" t="n"/>
      <c r="O244" s="13" t="n"/>
      <c r="P244" s="13" t="n"/>
      <c r="Q244" s="10" t="n"/>
      <c r="R244" s="10" t="n"/>
      <c r="S244" s="10" t="n"/>
      <c r="T244" s="10" t="n"/>
      <c r="U244" s="10" t="n"/>
      <c r="V244" s="10" t="n"/>
      <c r="W244" s="10" t="n"/>
      <c r="X244" s="10" t="n"/>
      <c r="Y244" s="11" t="n"/>
      <c r="Z244" s="11" t="n"/>
      <c r="AA244" s="11" t="n"/>
      <c r="AB244" s="11" t="n"/>
      <c r="AC244" s="11" t="n"/>
      <c r="AD244" s="11" t="n"/>
      <c r="AE244" s="10" t="n"/>
      <c r="AF244" s="10" t="n"/>
      <c r="AG244" s="10" t="n"/>
      <c r="AH244" s="10" t="n"/>
      <c r="AI244" s="13" t="n"/>
      <c r="AJ244" s="13" t="n"/>
      <c r="AK244" s="13" t="n"/>
      <c r="AL244" s="13" t="n"/>
      <c r="AM244" s="13" t="n"/>
      <c r="AN244" s="13" t="n"/>
      <c r="AO244" s="13" t="n"/>
      <c r="AP244" s="14" t="n"/>
      <c r="AQ244" s="14" t="n"/>
      <c r="AR244" s="14" t="n"/>
      <c r="AS244" s="13" t="n"/>
      <c r="AT244" s="13" t="n"/>
      <c r="AU244" s="10" t="n"/>
      <c r="AV244" s="10" t="n"/>
      <c r="AW244" s="10" t="n"/>
      <c r="AX244" s="10" t="n"/>
      <c r="AY244" s="10" t="n"/>
      <c r="AZ244" s="10" t="n"/>
      <c r="BA244" s="10" t="n"/>
      <c r="BB244" s="10" t="n"/>
      <c r="BC244" s="10" t="n"/>
      <c r="BD244" s="11" t="n"/>
      <c r="BE244" s="10" t="n"/>
      <c r="BF244" s="10" t="n"/>
      <c r="BG244" s="10" t="n"/>
      <c r="BH244" s="10" t="n"/>
      <c r="BI244" s="10" t="n"/>
      <c r="BJ244" s="10" t="n"/>
      <c r="BK244" s="10" t="n"/>
      <c r="BL244" s="10" t="n"/>
      <c r="BM244" s="10" t="n"/>
    </row>
    <row r="245" ht="15.75" customHeight="1" s="218">
      <c r="A245" s="10" t="n"/>
      <c r="B245" s="10" t="n"/>
      <c r="C245" s="10" t="n"/>
      <c r="D245" s="10" t="n"/>
      <c r="E245" s="10" t="n"/>
      <c r="F245" s="10" t="n"/>
      <c r="G245" s="11" t="n"/>
      <c r="H245" s="10" t="n"/>
      <c r="I245" s="10" t="n"/>
      <c r="J245" s="10" t="n"/>
      <c r="K245" s="10" t="n"/>
      <c r="L245" s="10" t="n"/>
      <c r="M245" s="13" t="n"/>
      <c r="N245" s="13" t="n"/>
      <c r="O245" s="13" t="n"/>
      <c r="P245" s="13" t="n"/>
      <c r="Q245" s="10" t="n"/>
      <c r="R245" s="10" t="n"/>
      <c r="S245" s="10" t="n"/>
      <c r="T245" s="10" t="n"/>
      <c r="U245" s="10" t="n"/>
      <c r="V245" s="10" t="n"/>
      <c r="W245" s="10" t="n"/>
      <c r="X245" s="10" t="n"/>
      <c r="Y245" s="11" t="n"/>
      <c r="Z245" s="11" t="n"/>
      <c r="AA245" s="11" t="n"/>
      <c r="AB245" s="11" t="n"/>
      <c r="AC245" s="11" t="n"/>
      <c r="AD245" s="11" t="n"/>
      <c r="AE245" s="10" t="n"/>
      <c r="AF245" s="10" t="n"/>
      <c r="AG245" s="10" t="n"/>
      <c r="AH245" s="10" t="n"/>
      <c r="AI245" s="13" t="n"/>
      <c r="AJ245" s="13" t="n"/>
      <c r="AK245" s="13" t="n"/>
      <c r="AL245" s="13" t="n"/>
      <c r="AM245" s="13" t="n"/>
      <c r="AN245" s="13" t="n"/>
      <c r="AO245" s="13" t="n"/>
      <c r="AP245" s="14" t="n"/>
      <c r="AQ245" s="14" t="n"/>
      <c r="AR245" s="14" t="n"/>
      <c r="AS245" s="13" t="n"/>
      <c r="AT245" s="13" t="n"/>
      <c r="AU245" s="10" t="n"/>
      <c r="AV245" s="10" t="n"/>
      <c r="AW245" s="10" t="n"/>
      <c r="AX245" s="10" t="n"/>
      <c r="AY245" s="10" t="n"/>
      <c r="AZ245" s="10" t="n"/>
      <c r="BA245" s="10" t="n"/>
      <c r="BB245" s="10" t="n"/>
      <c r="BC245" s="10" t="n"/>
      <c r="BD245" s="11" t="n"/>
      <c r="BE245" s="10" t="n"/>
      <c r="BF245" s="10" t="n"/>
      <c r="BG245" s="10" t="n"/>
      <c r="BH245" s="10" t="n"/>
      <c r="BI245" s="10" t="n"/>
      <c r="BJ245" s="10" t="n"/>
      <c r="BK245" s="10" t="n"/>
      <c r="BL245" s="10" t="n"/>
      <c r="BM245" s="10" t="n"/>
    </row>
    <row r="246" ht="15.75" customHeight="1" s="218">
      <c r="A246" s="10" t="n"/>
      <c r="B246" s="10" t="n"/>
      <c r="C246" s="10" t="n"/>
      <c r="D246" s="10" t="n"/>
      <c r="E246" s="10" t="n"/>
      <c r="F246" s="10" t="n"/>
      <c r="G246" s="11" t="n"/>
      <c r="H246" s="10" t="n"/>
      <c r="I246" s="10" t="n"/>
      <c r="J246" s="10" t="n"/>
      <c r="K246" s="10" t="n"/>
      <c r="L246" s="10" t="n"/>
      <c r="M246" s="13" t="n"/>
      <c r="N246" s="13" t="n"/>
      <c r="O246" s="13" t="n"/>
      <c r="P246" s="13" t="n"/>
      <c r="Q246" s="10" t="n"/>
      <c r="R246" s="10" t="n"/>
      <c r="S246" s="10" t="n"/>
      <c r="T246" s="10" t="n"/>
      <c r="U246" s="10" t="n"/>
      <c r="V246" s="10" t="n"/>
      <c r="W246" s="10" t="n"/>
      <c r="X246" s="10" t="n"/>
      <c r="Y246" s="11" t="n"/>
      <c r="Z246" s="11" t="n"/>
      <c r="AA246" s="11" t="n"/>
      <c r="AB246" s="11" t="n"/>
      <c r="AC246" s="11" t="n"/>
      <c r="AD246" s="11" t="n"/>
      <c r="AE246" s="10" t="n"/>
      <c r="AF246" s="10" t="n"/>
      <c r="AG246" s="10" t="n"/>
      <c r="AH246" s="10" t="n"/>
      <c r="AI246" s="13" t="n"/>
      <c r="AJ246" s="13" t="n"/>
      <c r="AK246" s="13" t="n"/>
      <c r="AL246" s="13" t="n"/>
      <c r="AM246" s="13" t="n"/>
      <c r="AN246" s="13" t="n"/>
      <c r="AO246" s="13" t="n"/>
      <c r="AP246" s="14" t="n"/>
      <c r="AQ246" s="14" t="n"/>
      <c r="AR246" s="14" t="n"/>
      <c r="AS246" s="13" t="n"/>
      <c r="AT246" s="13" t="n"/>
      <c r="AU246" s="10" t="n"/>
      <c r="AV246" s="10" t="n"/>
      <c r="AW246" s="10" t="n"/>
      <c r="AX246" s="10" t="n"/>
      <c r="AY246" s="10" t="n"/>
      <c r="AZ246" s="10" t="n"/>
      <c r="BA246" s="10" t="n"/>
      <c r="BB246" s="10" t="n"/>
      <c r="BC246" s="10" t="n"/>
      <c r="BD246" s="11" t="n"/>
      <c r="BE246" s="10" t="n"/>
      <c r="BF246" s="10" t="n"/>
      <c r="BG246" s="10" t="n"/>
      <c r="BH246" s="10" t="n"/>
      <c r="BI246" s="10" t="n"/>
      <c r="BJ246" s="10" t="n"/>
      <c r="BK246" s="10" t="n"/>
      <c r="BL246" s="10" t="n"/>
      <c r="BM246" s="10" t="n"/>
    </row>
    <row r="247" ht="15.75" customHeight="1" s="218">
      <c r="A247" s="10" t="n"/>
      <c r="B247" s="10" t="n"/>
      <c r="C247" s="10" t="n"/>
      <c r="D247" s="10" t="n"/>
      <c r="E247" s="10" t="n"/>
      <c r="F247" s="10" t="n"/>
      <c r="G247" s="11" t="n"/>
      <c r="H247" s="10" t="n"/>
      <c r="I247" s="10" t="n"/>
      <c r="J247" s="10" t="n"/>
      <c r="K247" s="10" t="n"/>
      <c r="L247" s="10" t="n"/>
      <c r="M247" s="13" t="n"/>
      <c r="N247" s="13" t="n"/>
      <c r="O247" s="13" t="n"/>
      <c r="P247" s="13" t="n"/>
      <c r="Q247" s="10" t="n"/>
      <c r="R247" s="10" t="n"/>
      <c r="S247" s="10" t="n"/>
      <c r="T247" s="10" t="n"/>
      <c r="U247" s="10" t="n"/>
      <c r="V247" s="10" t="n"/>
      <c r="W247" s="10" t="n"/>
      <c r="X247" s="10" t="n"/>
      <c r="Y247" s="11" t="n"/>
      <c r="Z247" s="11" t="n"/>
      <c r="AA247" s="11" t="n"/>
      <c r="AB247" s="11" t="n"/>
      <c r="AC247" s="11" t="n"/>
      <c r="AD247" s="11" t="n"/>
      <c r="AE247" s="10" t="n"/>
      <c r="AF247" s="10" t="n"/>
      <c r="AG247" s="10" t="n"/>
      <c r="AH247" s="10" t="n"/>
      <c r="AI247" s="13" t="n"/>
      <c r="AJ247" s="13" t="n"/>
      <c r="AK247" s="13" t="n"/>
      <c r="AL247" s="13" t="n"/>
      <c r="AM247" s="13" t="n"/>
      <c r="AN247" s="13" t="n"/>
      <c r="AO247" s="13" t="n"/>
      <c r="AP247" s="14" t="n"/>
      <c r="AQ247" s="14" t="n"/>
      <c r="AR247" s="14" t="n"/>
      <c r="AS247" s="13" t="n"/>
      <c r="AT247" s="13" t="n"/>
      <c r="AU247" s="10" t="n"/>
      <c r="AV247" s="10" t="n"/>
      <c r="AW247" s="10" t="n"/>
      <c r="AX247" s="10" t="n"/>
      <c r="AY247" s="10" t="n"/>
      <c r="AZ247" s="10" t="n"/>
      <c r="BA247" s="10" t="n"/>
      <c r="BB247" s="10" t="n"/>
      <c r="BC247" s="10" t="n"/>
      <c r="BD247" s="11" t="n"/>
      <c r="BE247" s="10" t="n"/>
      <c r="BF247" s="10" t="n"/>
      <c r="BG247" s="10" t="n"/>
      <c r="BH247" s="10" t="n"/>
      <c r="BI247" s="10" t="n"/>
      <c r="BJ247" s="10" t="n"/>
      <c r="BK247" s="10" t="n"/>
      <c r="BL247" s="10" t="n"/>
      <c r="BM247" s="10" t="n"/>
    </row>
    <row r="248" ht="15.75" customHeight="1" s="218">
      <c r="A248" s="10" t="n"/>
      <c r="B248" s="10" t="n"/>
      <c r="C248" s="10" t="n"/>
      <c r="D248" s="10" t="n"/>
      <c r="E248" s="10" t="n"/>
      <c r="F248" s="10" t="n"/>
      <c r="G248" s="11" t="n"/>
      <c r="H248" s="10" t="n"/>
      <c r="I248" s="10" t="n"/>
      <c r="J248" s="10" t="n"/>
      <c r="K248" s="10" t="n"/>
      <c r="L248" s="10" t="n"/>
      <c r="M248" s="13" t="n"/>
      <c r="N248" s="13" t="n"/>
      <c r="O248" s="13" t="n"/>
      <c r="P248" s="13" t="n"/>
      <c r="Q248" s="10" t="n"/>
      <c r="R248" s="10" t="n"/>
      <c r="S248" s="10" t="n"/>
      <c r="T248" s="10" t="n"/>
      <c r="U248" s="10" t="n"/>
      <c r="V248" s="10" t="n"/>
      <c r="W248" s="10" t="n"/>
      <c r="X248" s="10" t="n"/>
      <c r="Y248" s="11" t="n"/>
      <c r="Z248" s="11" t="n"/>
      <c r="AA248" s="11" t="n"/>
      <c r="AB248" s="11" t="n"/>
      <c r="AC248" s="11" t="n"/>
      <c r="AD248" s="11" t="n"/>
      <c r="AE248" s="10" t="n"/>
      <c r="AF248" s="10" t="n"/>
      <c r="AG248" s="10" t="n"/>
      <c r="AH248" s="10" t="n"/>
      <c r="AI248" s="13" t="n"/>
      <c r="AJ248" s="13" t="n"/>
      <c r="AK248" s="13" t="n"/>
      <c r="AL248" s="13" t="n"/>
      <c r="AM248" s="13" t="n"/>
      <c r="AN248" s="13" t="n"/>
      <c r="AO248" s="13" t="n"/>
      <c r="AP248" s="14" t="n"/>
      <c r="AQ248" s="14" t="n"/>
      <c r="AR248" s="14" t="n"/>
      <c r="AS248" s="13" t="n"/>
      <c r="AT248" s="13" t="n"/>
      <c r="AU248" s="10" t="n"/>
      <c r="AV248" s="10" t="n"/>
      <c r="AW248" s="10" t="n"/>
      <c r="AX248" s="10" t="n"/>
      <c r="AY248" s="10" t="n"/>
      <c r="AZ248" s="10" t="n"/>
      <c r="BA248" s="10" t="n"/>
      <c r="BB248" s="10" t="n"/>
      <c r="BC248" s="10" t="n"/>
      <c r="BD248" s="11" t="n"/>
      <c r="BE248" s="10" t="n"/>
      <c r="BF248" s="10" t="n"/>
      <c r="BG248" s="10" t="n"/>
      <c r="BH248" s="10" t="n"/>
      <c r="BI248" s="10" t="n"/>
      <c r="BJ248" s="10" t="n"/>
      <c r="BK248" s="10" t="n"/>
      <c r="BL248" s="10" t="n"/>
      <c r="BM248" s="10" t="n"/>
    </row>
    <row r="249" ht="15.75" customHeight="1" s="218">
      <c r="A249" s="10" t="n"/>
      <c r="B249" s="10" t="n"/>
      <c r="C249" s="10" t="n"/>
      <c r="D249" s="10" t="n"/>
      <c r="E249" s="10" t="n"/>
      <c r="F249" s="10" t="n"/>
      <c r="G249" s="11" t="n"/>
      <c r="H249" s="10" t="n"/>
      <c r="I249" s="10" t="n"/>
      <c r="J249" s="10" t="n"/>
      <c r="K249" s="10" t="n"/>
      <c r="L249" s="10" t="n"/>
      <c r="M249" s="13" t="n"/>
      <c r="N249" s="13" t="n"/>
      <c r="O249" s="13" t="n"/>
      <c r="P249" s="13" t="n"/>
      <c r="Q249" s="10" t="n"/>
      <c r="R249" s="10" t="n"/>
      <c r="S249" s="10" t="n"/>
      <c r="T249" s="10" t="n"/>
      <c r="U249" s="10" t="n"/>
      <c r="V249" s="10" t="n"/>
      <c r="W249" s="10" t="n"/>
      <c r="X249" s="10" t="n"/>
      <c r="Y249" s="11" t="n"/>
      <c r="Z249" s="11" t="n"/>
      <c r="AA249" s="11" t="n"/>
      <c r="AB249" s="11" t="n"/>
      <c r="AC249" s="11" t="n"/>
      <c r="AD249" s="11" t="n"/>
      <c r="AE249" s="10" t="n"/>
      <c r="AF249" s="10" t="n"/>
      <c r="AG249" s="10" t="n"/>
      <c r="AH249" s="10" t="n"/>
      <c r="AI249" s="13" t="n"/>
      <c r="AJ249" s="13" t="n"/>
      <c r="AK249" s="13" t="n"/>
      <c r="AL249" s="13" t="n"/>
      <c r="AM249" s="13" t="n"/>
      <c r="AN249" s="13" t="n"/>
      <c r="AO249" s="13" t="n"/>
      <c r="AP249" s="14" t="n"/>
      <c r="AQ249" s="14" t="n"/>
      <c r="AR249" s="14" t="n"/>
      <c r="AS249" s="13" t="n"/>
      <c r="AT249" s="13" t="n"/>
      <c r="AU249" s="10" t="n"/>
      <c r="AV249" s="10" t="n"/>
      <c r="AW249" s="10" t="n"/>
      <c r="AX249" s="10" t="n"/>
      <c r="AY249" s="10" t="n"/>
      <c r="AZ249" s="10" t="n"/>
      <c r="BA249" s="10" t="n"/>
      <c r="BB249" s="10" t="n"/>
      <c r="BC249" s="10" t="n"/>
      <c r="BD249" s="11" t="n"/>
      <c r="BE249" s="10" t="n"/>
      <c r="BF249" s="10" t="n"/>
      <c r="BG249" s="10" t="n"/>
      <c r="BH249" s="10" t="n"/>
      <c r="BI249" s="10" t="n"/>
      <c r="BJ249" s="10" t="n"/>
      <c r="BK249" s="10" t="n"/>
      <c r="BL249" s="10" t="n"/>
      <c r="BM249" s="10" t="n"/>
    </row>
    <row r="250" ht="15.75" customHeight="1" s="218">
      <c r="A250" s="10" t="n"/>
      <c r="B250" s="10" t="n"/>
      <c r="C250" s="10" t="n"/>
      <c r="D250" s="10" t="n"/>
      <c r="E250" s="10" t="n"/>
      <c r="F250" s="10" t="n"/>
      <c r="G250" s="11" t="n"/>
      <c r="H250" s="10" t="n"/>
      <c r="I250" s="10" t="n"/>
      <c r="J250" s="10" t="n"/>
      <c r="K250" s="10" t="n"/>
      <c r="L250" s="10" t="n"/>
      <c r="M250" s="13" t="n"/>
      <c r="N250" s="13" t="n"/>
      <c r="O250" s="13" t="n"/>
      <c r="P250" s="13" t="n"/>
      <c r="Q250" s="10" t="n"/>
      <c r="R250" s="10" t="n"/>
      <c r="S250" s="10" t="n"/>
      <c r="T250" s="10" t="n"/>
      <c r="U250" s="10" t="n"/>
      <c r="V250" s="10" t="n"/>
      <c r="W250" s="10" t="n"/>
      <c r="X250" s="10" t="n"/>
      <c r="Y250" s="11" t="n"/>
      <c r="Z250" s="11" t="n"/>
      <c r="AA250" s="11" t="n"/>
      <c r="AB250" s="11" t="n"/>
      <c r="AC250" s="11" t="n"/>
      <c r="AD250" s="11" t="n"/>
      <c r="AE250" s="10" t="n"/>
      <c r="AF250" s="10" t="n"/>
      <c r="AG250" s="10" t="n"/>
      <c r="AH250" s="10" t="n"/>
      <c r="AI250" s="13" t="n"/>
      <c r="AJ250" s="13" t="n"/>
      <c r="AK250" s="13" t="n"/>
      <c r="AL250" s="13" t="n"/>
      <c r="AM250" s="13" t="n"/>
      <c r="AN250" s="13" t="n"/>
      <c r="AO250" s="13" t="n"/>
      <c r="AP250" s="14" t="n"/>
      <c r="AQ250" s="14" t="n"/>
      <c r="AR250" s="14" t="n"/>
      <c r="AS250" s="13" t="n"/>
      <c r="AT250" s="13" t="n"/>
      <c r="AU250" s="10" t="n"/>
      <c r="AV250" s="10" t="n"/>
      <c r="AW250" s="10" t="n"/>
      <c r="AX250" s="10" t="n"/>
      <c r="AY250" s="10" t="n"/>
      <c r="AZ250" s="10" t="n"/>
      <c r="BA250" s="10" t="n"/>
      <c r="BB250" s="10" t="n"/>
      <c r="BC250" s="10" t="n"/>
      <c r="BD250" s="11" t="n"/>
      <c r="BE250" s="10" t="n"/>
      <c r="BF250" s="10" t="n"/>
      <c r="BG250" s="10" t="n"/>
      <c r="BH250" s="10" t="n"/>
      <c r="BI250" s="10" t="n"/>
      <c r="BJ250" s="10" t="n"/>
      <c r="BK250" s="10" t="n"/>
      <c r="BL250" s="10" t="n"/>
      <c r="BM250" s="10" t="n"/>
    </row>
    <row r="251" ht="15.75" customHeight="1" s="218">
      <c r="A251" s="10" t="n"/>
      <c r="B251" s="10" t="n"/>
      <c r="C251" s="10" t="n"/>
      <c r="D251" s="10" t="n"/>
      <c r="E251" s="10" t="n"/>
      <c r="F251" s="10" t="n"/>
      <c r="G251" s="11" t="n"/>
      <c r="H251" s="10" t="n"/>
      <c r="I251" s="10" t="n"/>
      <c r="J251" s="10" t="n"/>
      <c r="K251" s="10" t="n"/>
      <c r="L251" s="10" t="n"/>
      <c r="M251" s="13" t="n"/>
      <c r="N251" s="13" t="n"/>
      <c r="O251" s="13" t="n"/>
      <c r="P251" s="13" t="n"/>
      <c r="Q251" s="10" t="n"/>
      <c r="R251" s="10" t="n"/>
      <c r="S251" s="10" t="n"/>
      <c r="T251" s="10" t="n"/>
      <c r="U251" s="10" t="n"/>
      <c r="V251" s="10" t="n"/>
      <c r="W251" s="10" t="n"/>
      <c r="X251" s="10" t="n"/>
      <c r="Y251" s="11" t="n"/>
      <c r="Z251" s="11" t="n"/>
      <c r="AA251" s="11" t="n"/>
      <c r="AB251" s="11" t="n"/>
      <c r="AC251" s="11" t="n"/>
      <c r="AD251" s="11" t="n"/>
      <c r="AE251" s="10" t="n"/>
      <c r="AF251" s="10" t="n"/>
      <c r="AG251" s="10" t="n"/>
      <c r="AH251" s="10" t="n"/>
      <c r="AI251" s="13" t="n"/>
      <c r="AJ251" s="13" t="n"/>
      <c r="AK251" s="13" t="n"/>
      <c r="AL251" s="13" t="n"/>
      <c r="AM251" s="13" t="n"/>
      <c r="AN251" s="13" t="n"/>
      <c r="AO251" s="13" t="n"/>
      <c r="AP251" s="14" t="n"/>
      <c r="AQ251" s="14" t="n"/>
      <c r="AR251" s="14" t="n"/>
      <c r="AS251" s="13" t="n"/>
      <c r="AT251" s="13" t="n"/>
      <c r="AU251" s="10" t="n"/>
      <c r="AV251" s="10" t="n"/>
      <c r="AW251" s="10" t="n"/>
      <c r="AX251" s="10" t="n"/>
      <c r="AY251" s="10" t="n"/>
      <c r="AZ251" s="10" t="n"/>
      <c r="BA251" s="10" t="n"/>
      <c r="BB251" s="10" t="n"/>
      <c r="BC251" s="10" t="n"/>
      <c r="BD251" s="11" t="n"/>
      <c r="BE251" s="10" t="n"/>
      <c r="BF251" s="10" t="n"/>
      <c r="BG251" s="10" t="n"/>
      <c r="BH251" s="10" t="n"/>
      <c r="BI251" s="10" t="n"/>
      <c r="BJ251" s="10" t="n"/>
      <c r="BK251" s="10" t="n"/>
      <c r="BL251" s="10" t="n"/>
      <c r="BM251" s="10" t="n"/>
    </row>
    <row r="252" ht="15.75" customHeight="1" s="218">
      <c r="A252" s="10" t="n"/>
      <c r="B252" s="10" t="n"/>
      <c r="C252" s="10" t="n"/>
      <c r="D252" s="10" t="n"/>
      <c r="E252" s="10" t="n"/>
      <c r="F252" s="10" t="n"/>
      <c r="G252" s="11" t="n"/>
      <c r="H252" s="10" t="n"/>
      <c r="I252" s="10" t="n"/>
      <c r="J252" s="10" t="n"/>
      <c r="K252" s="10" t="n"/>
      <c r="L252" s="10" t="n"/>
      <c r="M252" s="13" t="n"/>
      <c r="N252" s="13" t="n"/>
      <c r="O252" s="13" t="n"/>
      <c r="P252" s="13" t="n"/>
      <c r="Q252" s="10" t="n"/>
      <c r="R252" s="10" t="n"/>
      <c r="S252" s="10" t="n"/>
      <c r="T252" s="10" t="n"/>
      <c r="U252" s="10" t="n"/>
      <c r="V252" s="10" t="n"/>
      <c r="W252" s="10" t="n"/>
      <c r="X252" s="10" t="n"/>
      <c r="Y252" s="11" t="n"/>
      <c r="Z252" s="11" t="n"/>
      <c r="AA252" s="11" t="n"/>
      <c r="AB252" s="11" t="n"/>
      <c r="AC252" s="11" t="n"/>
      <c r="AD252" s="11" t="n"/>
      <c r="AE252" s="10" t="n"/>
      <c r="AF252" s="10" t="n"/>
      <c r="AG252" s="10" t="n"/>
      <c r="AH252" s="10" t="n"/>
      <c r="AI252" s="13" t="n"/>
      <c r="AJ252" s="13" t="n"/>
      <c r="AK252" s="13" t="n"/>
      <c r="AL252" s="13" t="n"/>
      <c r="AM252" s="13" t="n"/>
      <c r="AN252" s="13" t="n"/>
      <c r="AO252" s="13" t="n"/>
      <c r="AP252" s="14" t="n"/>
      <c r="AQ252" s="14" t="n"/>
      <c r="AR252" s="14" t="n"/>
      <c r="AS252" s="13" t="n"/>
      <c r="AT252" s="13" t="n"/>
      <c r="AU252" s="10" t="n"/>
      <c r="AV252" s="10" t="n"/>
      <c r="AW252" s="10" t="n"/>
      <c r="AX252" s="10" t="n"/>
      <c r="AY252" s="10" t="n"/>
      <c r="AZ252" s="10" t="n"/>
      <c r="BA252" s="10" t="n"/>
      <c r="BB252" s="10" t="n"/>
      <c r="BC252" s="10" t="n"/>
      <c r="BD252" s="11" t="n"/>
      <c r="BE252" s="10" t="n"/>
      <c r="BF252" s="10" t="n"/>
      <c r="BG252" s="10" t="n"/>
      <c r="BH252" s="10" t="n"/>
      <c r="BI252" s="10" t="n"/>
      <c r="BJ252" s="10" t="n"/>
      <c r="BK252" s="10" t="n"/>
      <c r="BL252" s="10" t="n"/>
      <c r="BM252" s="10" t="n"/>
    </row>
    <row r="253" ht="15.75" customHeight="1" s="218">
      <c r="A253" s="10" t="n"/>
      <c r="B253" s="10" t="n"/>
      <c r="C253" s="10" t="n"/>
      <c r="D253" s="10" t="n"/>
      <c r="E253" s="10" t="n"/>
      <c r="F253" s="10" t="n"/>
      <c r="G253" s="11" t="n"/>
      <c r="H253" s="10" t="n"/>
      <c r="I253" s="10" t="n"/>
      <c r="J253" s="10" t="n"/>
      <c r="K253" s="10" t="n"/>
      <c r="L253" s="10" t="n"/>
      <c r="M253" s="13" t="n"/>
      <c r="N253" s="13" t="n"/>
      <c r="O253" s="13" t="n"/>
      <c r="P253" s="13" t="n"/>
      <c r="Q253" s="10" t="n"/>
      <c r="R253" s="10" t="n"/>
      <c r="S253" s="10" t="n"/>
      <c r="T253" s="10" t="n"/>
      <c r="U253" s="10" t="n"/>
      <c r="V253" s="10" t="n"/>
      <c r="W253" s="10" t="n"/>
      <c r="X253" s="10" t="n"/>
      <c r="Y253" s="11" t="n"/>
      <c r="Z253" s="11" t="n"/>
      <c r="AA253" s="11" t="n"/>
      <c r="AB253" s="11" t="n"/>
      <c r="AC253" s="11" t="n"/>
      <c r="AD253" s="11" t="n"/>
      <c r="AE253" s="10" t="n"/>
      <c r="AF253" s="10" t="n"/>
      <c r="AG253" s="10" t="n"/>
      <c r="AH253" s="10" t="n"/>
      <c r="AI253" s="13" t="n"/>
      <c r="AJ253" s="13" t="n"/>
      <c r="AK253" s="13" t="n"/>
      <c r="AL253" s="13" t="n"/>
      <c r="AM253" s="13" t="n"/>
      <c r="AN253" s="13" t="n"/>
      <c r="AO253" s="13" t="n"/>
      <c r="AP253" s="14" t="n"/>
      <c r="AQ253" s="14" t="n"/>
      <c r="AR253" s="14" t="n"/>
      <c r="AS253" s="13" t="n"/>
      <c r="AT253" s="13" t="n"/>
      <c r="AU253" s="10" t="n"/>
      <c r="AV253" s="10" t="n"/>
      <c r="AW253" s="10" t="n"/>
      <c r="AX253" s="10" t="n"/>
      <c r="AY253" s="10" t="n"/>
      <c r="AZ253" s="10" t="n"/>
      <c r="BA253" s="10" t="n"/>
      <c r="BB253" s="10" t="n"/>
      <c r="BC253" s="10" t="n"/>
      <c r="BD253" s="11" t="n"/>
      <c r="BE253" s="10" t="n"/>
      <c r="BF253" s="10" t="n"/>
      <c r="BG253" s="10" t="n"/>
      <c r="BH253" s="10" t="n"/>
      <c r="BI253" s="10" t="n"/>
      <c r="BJ253" s="10" t="n"/>
      <c r="BK253" s="10" t="n"/>
      <c r="BL253" s="10" t="n"/>
      <c r="BM253" s="10" t="n"/>
    </row>
    <row r="254" ht="15.75" customHeight="1" s="218">
      <c r="A254" s="10" t="n"/>
      <c r="B254" s="10" t="n"/>
      <c r="C254" s="10" t="n"/>
      <c r="D254" s="10" t="n"/>
      <c r="E254" s="10" t="n"/>
      <c r="F254" s="10" t="n"/>
      <c r="G254" s="11" t="n"/>
      <c r="H254" s="10" t="n"/>
      <c r="I254" s="10" t="n"/>
      <c r="J254" s="10" t="n"/>
      <c r="K254" s="10" t="n"/>
      <c r="L254" s="10" t="n"/>
      <c r="M254" s="13" t="n"/>
      <c r="N254" s="13" t="n"/>
      <c r="O254" s="13" t="n"/>
      <c r="P254" s="13" t="n"/>
      <c r="Q254" s="10" t="n"/>
      <c r="R254" s="10" t="n"/>
      <c r="S254" s="10" t="n"/>
      <c r="T254" s="10" t="n"/>
      <c r="U254" s="10" t="n"/>
      <c r="V254" s="10" t="n"/>
      <c r="W254" s="10" t="n"/>
      <c r="X254" s="10" t="n"/>
      <c r="Y254" s="11" t="n"/>
      <c r="Z254" s="11" t="n"/>
      <c r="AA254" s="11" t="n"/>
      <c r="AB254" s="11" t="n"/>
      <c r="AC254" s="11" t="n"/>
      <c r="AD254" s="11" t="n"/>
      <c r="AE254" s="10" t="n"/>
      <c r="AF254" s="10" t="n"/>
      <c r="AG254" s="10" t="n"/>
      <c r="AH254" s="10" t="n"/>
      <c r="AI254" s="13" t="n"/>
      <c r="AJ254" s="13" t="n"/>
      <c r="AK254" s="13" t="n"/>
      <c r="AL254" s="13" t="n"/>
      <c r="AM254" s="13" t="n"/>
      <c r="AN254" s="13" t="n"/>
      <c r="AO254" s="13" t="n"/>
      <c r="AP254" s="14" t="n"/>
      <c r="AQ254" s="14" t="n"/>
      <c r="AR254" s="14" t="n"/>
      <c r="AS254" s="13" t="n"/>
      <c r="AT254" s="13" t="n"/>
      <c r="AU254" s="10" t="n"/>
      <c r="AV254" s="10" t="n"/>
      <c r="AW254" s="10" t="n"/>
      <c r="AX254" s="10" t="n"/>
      <c r="AY254" s="10" t="n"/>
      <c r="AZ254" s="10" t="n"/>
      <c r="BA254" s="10" t="n"/>
      <c r="BB254" s="10" t="n"/>
      <c r="BC254" s="10" t="n"/>
      <c r="BD254" s="11" t="n"/>
      <c r="BE254" s="10" t="n"/>
      <c r="BF254" s="10" t="n"/>
      <c r="BG254" s="10" t="n"/>
      <c r="BH254" s="10" t="n"/>
      <c r="BI254" s="10" t="n"/>
      <c r="BJ254" s="10" t="n"/>
      <c r="BK254" s="10" t="n"/>
      <c r="BL254" s="10" t="n"/>
      <c r="BM254" s="10" t="n"/>
    </row>
    <row r="255" ht="15.75" customHeight="1" s="218">
      <c r="A255" s="10" t="n"/>
      <c r="B255" s="10" t="n"/>
      <c r="C255" s="10" t="n"/>
      <c r="D255" s="10" t="n"/>
      <c r="E255" s="10" t="n"/>
      <c r="F255" s="10" t="n"/>
      <c r="G255" s="11" t="n"/>
      <c r="H255" s="10" t="n"/>
      <c r="I255" s="10" t="n"/>
      <c r="J255" s="10" t="n"/>
      <c r="K255" s="10" t="n"/>
      <c r="L255" s="10" t="n"/>
      <c r="M255" s="13" t="n"/>
      <c r="N255" s="13" t="n"/>
      <c r="O255" s="13" t="n"/>
      <c r="P255" s="13" t="n"/>
      <c r="Q255" s="10" t="n"/>
      <c r="R255" s="10" t="n"/>
      <c r="S255" s="10" t="n"/>
      <c r="T255" s="10" t="n"/>
      <c r="U255" s="10" t="n"/>
      <c r="V255" s="10" t="n"/>
      <c r="W255" s="10" t="n"/>
      <c r="X255" s="10" t="n"/>
      <c r="Y255" s="11" t="n"/>
      <c r="Z255" s="11" t="n"/>
      <c r="AA255" s="11" t="n"/>
      <c r="AB255" s="11" t="n"/>
      <c r="AC255" s="11" t="n"/>
      <c r="AD255" s="11" t="n"/>
      <c r="AE255" s="10" t="n"/>
      <c r="AF255" s="10" t="n"/>
      <c r="AG255" s="10" t="n"/>
      <c r="AH255" s="10" t="n"/>
      <c r="AI255" s="13" t="n"/>
      <c r="AJ255" s="13" t="n"/>
      <c r="AK255" s="13" t="n"/>
      <c r="AL255" s="13" t="n"/>
      <c r="AM255" s="13" t="n"/>
      <c r="AN255" s="13" t="n"/>
      <c r="AO255" s="13" t="n"/>
      <c r="AP255" s="14" t="n"/>
      <c r="AQ255" s="14" t="n"/>
      <c r="AR255" s="14" t="n"/>
      <c r="AS255" s="13" t="n"/>
      <c r="AT255" s="13" t="n"/>
      <c r="AU255" s="10" t="n"/>
      <c r="AV255" s="10" t="n"/>
      <c r="AW255" s="10" t="n"/>
      <c r="AX255" s="10" t="n"/>
      <c r="AY255" s="10" t="n"/>
      <c r="AZ255" s="10" t="n"/>
      <c r="BA255" s="10" t="n"/>
      <c r="BB255" s="10" t="n"/>
      <c r="BC255" s="10" t="n"/>
      <c r="BD255" s="11" t="n"/>
      <c r="BE255" s="10" t="n"/>
      <c r="BF255" s="10" t="n"/>
      <c r="BG255" s="10" t="n"/>
      <c r="BH255" s="10" t="n"/>
      <c r="BI255" s="10" t="n"/>
      <c r="BJ255" s="10" t="n"/>
      <c r="BK255" s="10" t="n"/>
      <c r="BL255" s="10" t="n"/>
      <c r="BM255" s="10" t="n"/>
    </row>
    <row r="256" ht="15.75" customHeight="1" s="218">
      <c r="A256" s="10" t="n"/>
      <c r="B256" s="10" t="n"/>
      <c r="C256" s="10" t="n"/>
      <c r="D256" s="10" t="n"/>
      <c r="E256" s="10" t="n"/>
      <c r="F256" s="10" t="n"/>
      <c r="G256" s="11" t="n"/>
      <c r="H256" s="10" t="n"/>
      <c r="I256" s="10" t="n"/>
      <c r="J256" s="10" t="n"/>
      <c r="K256" s="10" t="n"/>
      <c r="L256" s="10" t="n"/>
      <c r="M256" s="13" t="n"/>
      <c r="N256" s="13" t="n"/>
      <c r="O256" s="13" t="n"/>
      <c r="P256" s="13" t="n"/>
      <c r="Q256" s="10" t="n"/>
      <c r="R256" s="10" t="n"/>
      <c r="S256" s="10" t="n"/>
      <c r="T256" s="10" t="n"/>
      <c r="U256" s="10" t="n"/>
      <c r="V256" s="10" t="n"/>
      <c r="W256" s="10" t="n"/>
      <c r="X256" s="10" t="n"/>
      <c r="Y256" s="11" t="n"/>
      <c r="Z256" s="11" t="n"/>
      <c r="AA256" s="11" t="n"/>
      <c r="AB256" s="11" t="n"/>
      <c r="AC256" s="11" t="n"/>
      <c r="AD256" s="11" t="n"/>
      <c r="AE256" s="10" t="n"/>
      <c r="AF256" s="10" t="n"/>
      <c r="AG256" s="10" t="n"/>
      <c r="AH256" s="10" t="n"/>
      <c r="AI256" s="13" t="n"/>
      <c r="AJ256" s="13" t="n"/>
      <c r="AK256" s="13" t="n"/>
      <c r="AL256" s="13" t="n"/>
      <c r="AM256" s="13" t="n"/>
      <c r="AN256" s="13" t="n"/>
      <c r="AO256" s="13" t="n"/>
      <c r="AP256" s="14" t="n"/>
      <c r="AQ256" s="14" t="n"/>
      <c r="AR256" s="14" t="n"/>
      <c r="AS256" s="13" t="n"/>
      <c r="AT256" s="13" t="n"/>
      <c r="AU256" s="10" t="n"/>
      <c r="AV256" s="10" t="n"/>
      <c r="AW256" s="10" t="n"/>
      <c r="AX256" s="10" t="n"/>
      <c r="AY256" s="10" t="n"/>
      <c r="AZ256" s="10" t="n"/>
      <c r="BA256" s="10" t="n"/>
      <c r="BB256" s="10" t="n"/>
      <c r="BC256" s="10" t="n"/>
      <c r="BD256" s="11" t="n"/>
      <c r="BE256" s="10" t="n"/>
      <c r="BF256" s="10" t="n"/>
      <c r="BG256" s="10" t="n"/>
      <c r="BH256" s="10" t="n"/>
      <c r="BI256" s="10" t="n"/>
      <c r="BJ256" s="10" t="n"/>
      <c r="BK256" s="10" t="n"/>
      <c r="BL256" s="10" t="n"/>
      <c r="BM256" s="10" t="n"/>
    </row>
    <row r="257" ht="15.75" customHeight="1" s="218">
      <c r="A257" s="10" t="n"/>
      <c r="B257" s="10" t="n"/>
      <c r="C257" s="10" t="n"/>
      <c r="D257" s="10" t="n"/>
      <c r="E257" s="10" t="n"/>
      <c r="F257" s="10" t="n"/>
      <c r="G257" s="11" t="n"/>
      <c r="H257" s="10" t="n"/>
      <c r="I257" s="10" t="n"/>
      <c r="J257" s="10" t="n"/>
      <c r="K257" s="10" t="n"/>
      <c r="L257" s="10" t="n"/>
      <c r="M257" s="13" t="n"/>
      <c r="N257" s="13" t="n"/>
      <c r="O257" s="13" t="n"/>
      <c r="P257" s="13" t="n"/>
      <c r="Q257" s="10" t="n"/>
      <c r="R257" s="10" t="n"/>
      <c r="S257" s="10" t="n"/>
      <c r="T257" s="10" t="n"/>
      <c r="U257" s="10" t="n"/>
      <c r="V257" s="10" t="n"/>
      <c r="W257" s="10" t="n"/>
      <c r="X257" s="10" t="n"/>
      <c r="Y257" s="11" t="n"/>
      <c r="Z257" s="11" t="n"/>
      <c r="AA257" s="11" t="n"/>
      <c r="AB257" s="11" t="n"/>
      <c r="AC257" s="11" t="n"/>
      <c r="AD257" s="11" t="n"/>
      <c r="AE257" s="10" t="n"/>
      <c r="AF257" s="10" t="n"/>
      <c r="AG257" s="10" t="n"/>
      <c r="AH257" s="10" t="n"/>
      <c r="AI257" s="13" t="n"/>
      <c r="AJ257" s="13" t="n"/>
      <c r="AK257" s="13" t="n"/>
      <c r="AL257" s="13" t="n"/>
      <c r="AM257" s="13" t="n"/>
      <c r="AN257" s="13" t="n"/>
      <c r="AO257" s="13" t="n"/>
      <c r="AP257" s="14" t="n"/>
      <c r="AQ257" s="14" t="n"/>
      <c r="AR257" s="14" t="n"/>
      <c r="AS257" s="13" t="n"/>
      <c r="AT257" s="13" t="n"/>
      <c r="AU257" s="10" t="n"/>
      <c r="AV257" s="10" t="n"/>
      <c r="AW257" s="10" t="n"/>
      <c r="AX257" s="10" t="n"/>
      <c r="AY257" s="10" t="n"/>
      <c r="AZ257" s="10" t="n"/>
      <c r="BA257" s="10" t="n"/>
      <c r="BB257" s="10" t="n"/>
      <c r="BC257" s="10" t="n"/>
      <c r="BD257" s="11" t="n"/>
      <c r="BE257" s="10" t="n"/>
      <c r="BF257" s="10" t="n"/>
      <c r="BG257" s="10" t="n"/>
      <c r="BH257" s="10" t="n"/>
      <c r="BI257" s="10" t="n"/>
      <c r="BJ257" s="10" t="n"/>
      <c r="BK257" s="10" t="n"/>
      <c r="BL257" s="10" t="n"/>
      <c r="BM257" s="10" t="n"/>
    </row>
    <row r="258" ht="15.75" customHeight="1" s="218">
      <c r="A258" s="10" t="n"/>
      <c r="B258" s="10" t="n"/>
      <c r="C258" s="10" t="n"/>
      <c r="D258" s="10" t="n"/>
      <c r="E258" s="10" t="n"/>
      <c r="F258" s="10" t="n"/>
      <c r="G258" s="11" t="n"/>
      <c r="H258" s="10" t="n"/>
      <c r="I258" s="10" t="n"/>
      <c r="J258" s="10" t="n"/>
      <c r="K258" s="10" t="n"/>
      <c r="L258" s="10" t="n"/>
      <c r="M258" s="13" t="n"/>
      <c r="N258" s="13" t="n"/>
      <c r="O258" s="13" t="n"/>
      <c r="P258" s="13" t="n"/>
      <c r="Q258" s="10" t="n"/>
      <c r="R258" s="10" t="n"/>
      <c r="S258" s="10" t="n"/>
      <c r="T258" s="10" t="n"/>
      <c r="U258" s="10" t="n"/>
      <c r="V258" s="10" t="n"/>
      <c r="W258" s="10" t="n"/>
      <c r="X258" s="10" t="n"/>
      <c r="Y258" s="11" t="n"/>
      <c r="Z258" s="11" t="n"/>
      <c r="AA258" s="11" t="n"/>
      <c r="AB258" s="11" t="n"/>
      <c r="AC258" s="11" t="n"/>
      <c r="AD258" s="11" t="n"/>
      <c r="AE258" s="10" t="n"/>
      <c r="AF258" s="10" t="n"/>
      <c r="AG258" s="10" t="n"/>
      <c r="AH258" s="10" t="n"/>
      <c r="AI258" s="13" t="n"/>
      <c r="AJ258" s="13" t="n"/>
      <c r="AK258" s="13" t="n"/>
      <c r="AL258" s="13" t="n"/>
      <c r="AM258" s="13" t="n"/>
      <c r="AN258" s="13" t="n"/>
      <c r="AO258" s="13" t="n"/>
      <c r="AP258" s="14" t="n"/>
      <c r="AQ258" s="14" t="n"/>
      <c r="AR258" s="14" t="n"/>
      <c r="AS258" s="13" t="n"/>
      <c r="AT258" s="13" t="n"/>
      <c r="AU258" s="10" t="n"/>
      <c r="AV258" s="10" t="n"/>
      <c r="AW258" s="10" t="n"/>
      <c r="AX258" s="10" t="n"/>
      <c r="AY258" s="10" t="n"/>
      <c r="AZ258" s="10" t="n"/>
      <c r="BA258" s="10" t="n"/>
      <c r="BB258" s="10" t="n"/>
      <c r="BC258" s="10" t="n"/>
      <c r="BD258" s="11" t="n"/>
      <c r="BE258" s="10" t="n"/>
      <c r="BF258" s="10" t="n"/>
      <c r="BG258" s="10" t="n"/>
      <c r="BH258" s="10" t="n"/>
      <c r="BI258" s="10" t="n"/>
      <c r="BJ258" s="10" t="n"/>
      <c r="BK258" s="10" t="n"/>
      <c r="BL258" s="10" t="n"/>
      <c r="BM258" s="10" t="n"/>
    </row>
    <row r="259" ht="15.75" customHeight="1" s="218">
      <c r="A259" s="10" t="n"/>
      <c r="B259" s="10" t="n"/>
      <c r="C259" s="10" t="n"/>
      <c r="D259" s="10" t="n"/>
      <c r="E259" s="10" t="n"/>
      <c r="F259" s="10" t="n"/>
      <c r="G259" s="11" t="n"/>
      <c r="H259" s="10" t="n"/>
      <c r="I259" s="10" t="n"/>
      <c r="J259" s="10" t="n"/>
      <c r="K259" s="10" t="n"/>
      <c r="L259" s="10" t="n"/>
      <c r="M259" s="13" t="n"/>
      <c r="N259" s="13" t="n"/>
      <c r="O259" s="13" t="n"/>
      <c r="P259" s="13" t="n"/>
      <c r="Q259" s="10" t="n"/>
      <c r="R259" s="10" t="n"/>
      <c r="S259" s="10" t="n"/>
      <c r="T259" s="10" t="n"/>
      <c r="U259" s="10" t="n"/>
      <c r="V259" s="10" t="n"/>
      <c r="W259" s="10" t="n"/>
      <c r="X259" s="10" t="n"/>
      <c r="Y259" s="11" t="n"/>
      <c r="Z259" s="11" t="n"/>
      <c r="AA259" s="11" t="n"/>
      <c r="AB259" s="11" t="n"/>
      <c r="AC259" s="11" t="n"/>
      <c r="AD259" s="11" t="n"/>
      <c r="AE259" s="10" t="n"/>
      <c r="AF259" s="10" t="n"/>
      <c r="AG259" s="10" t="n"/>
      <c r="AH259" s="10" t="n"/>
      <c r="AI259" s="13" t="n"/>
      <c r="AJ259" s="13" t="n"/>
      <c r="AK259" s="13" t="n"/>
      <c r="AL259" s="13" t="n"/>
      <c r="AM259" s="13" t="n"/>
      <c r="AN259" s="13" t="n"/>
      <c r="AO259" s="13" t="n"/>
      <c r="AP259" s="14" t="n"/>
      <c r="AQ259" s="14" t="n"/>
      <c r="AR259" s="14" t="n"/>
      <c r="AS259" s="13" t="n"/>
      <c r="AT259" s="13" t="n"/>
      <c r="AU259" s="10" t="n"/>
      <c r="AV259" s="10" t="n"/>
      <c r="AW259" s="10" t="n"/>
      <c r="AX259" s="10" t="n"/>
      <c r="AY259" s="10" t="n"/>
      <c r="AZ259" s="10" t="n"/>
      <c r="BA259" s="10" t="n"/>
      <c r="BB259" s="10" t="n"/>
      <c r="BC259" s="10" t="n"/>
      <c r="BD259" s="11" t="n"/>
      <c r="BE259" s="10" t="n"/>
      <c r="BF259" s="10" t="n"/>
      <c r="BG259" s="10" t="n"/>
      <c r="BH259" s="10" t="n"/>
      <c r="BI259" s="10" t="n"/>
      <c r="BJ259" s="10" t="n"/>
      <c r="BK259" s="10" t="n"/>
      <c r="BL259" s="10" t="n"/>
      <c r="BM259" s="10" t="n"/>
    </row>
    <row r="260" ht="15.75" customHeight="1" s="218">
      <c r="A260" s="10" t="n"/>
      <c r="B260" s="10" t="n"/>
      <c r="C260" s="10" t="n"/>
      <c r="D260" s="10" t="n"/>
      <c r="E260" s="10" t="n"/>
      <c r="F260" s="10" t="n"/>
      <c r="G260" s="11" t="n"/>
      <c r="H260" s="10" t="n"/>
      <c r="I260" s="10" t="n"/>
      <c r="J260" s="10" t="n"/>
      <c r="K260" s="10" t="n"/>
      <c r="L260" s="10" t="n"/>
      <c r="M260" s="13" t="n"/>
      <c r="N260" s="13" t="n"/>
      <c r="O260" s="13" t="n"/>
      <c r="P260" s="13" t="n"/>
      <c r="Q260" s="10" t="n"/>
      <c r="R260" s="10" t="n"/>
      <c r="S260" s="10" t="n"/>
      <c r="T260" s="10" t="n"/>
      <c r="U260" s="10" t="n"/>
      <c r="V260" s="10" t="n"/>
      <c r="W260" s="10" t="n"/>
      <c r="X260" s="10" t="n"/>
      <c r="Y260" s="11" t="n"/>
      <c r="Z260" s="11" t="n"/>
      <c r="AA260" s="11" t="n"/>
      <c r="AB260" s="11" t="n"/>
      <c r="AC260" s="11" t="n"/>
      <c r="AD260" s="11" t="n"/>
      <c r="AE260" s="10" t="n"/>
      <c r="AF260" s="10" t="n"/>
      <c r="AG260" s="10" t="n"/>
      <c r="AH260" s="10" t="n"/>
      <c r="AI260" s="13" t="n"/>
      <c r="AJ260" s="13" t="n"/>
      <c r="AK260" s="13" t="n"/>
      <c r="AL260" s="13" t="n"/>
      <c r="AM260" s="13" t="n"/>
      <c r="AN260" s="13" t="n"/>
      <c r="AO260" s="13" t="n"/>
      <c r="AP260" s="14" t="n"/>
      <c r="AQ260" s="14" t="n"/>
      <c r="AR260" s="14" t="n"/>
      <c r="AS260" s="13" t="n"/>
      <c r="AT260" s="13" t="n"/>
      <c r="AU260" s="10" t="n"/>
      <c r="AV260" s="10" t="n"/>
      <c r="AW260" s="10" t="n"/>
      <c r="AX260" s="10" t="n"/>
      <c r="AY260" s="10" t="n"/>
      <c r="AZ260" s="10" t="n"/>
      <c r="BA260" s="10" t="n"/>
      <c r="BB260" s="10" t="n"/>
      <c r="BC260" s="10" t="n"/>
      <c r="BD260" s="11" t="n"/>
      <c r="BE260" s="10" t="n"/>
      <c r="BF260" s="10" t="n"/>
      <c r="BG260" s="10" t="n"/>
      <c r="BH260" s="10" t="n"/>
      <c r="BI260" s="10" t="n"/>
      <c r="BJ260" s="10" t="n"/>
      <c r="BK260" s="10" t="n"/>
      <c r="BL260" s="10" t="n"/>
      <c r="BM260" s="10" t="n"/>
    </row>
    <row r="261" ht="15.75" customHeight="1" s="218">
      <c r="A261" s="10" t="n"/>
      <c r="B261" s="10" t="n"/>
      <c r="C261" s="10" t="n"/>
      <c r="D261" s="10" t="n"/>
      <c r="E261" s="10" t="n"/>
      <c r="F261" s="10" t="n"/>
      <c r="G261" s="11" t="n"/>
      <c r="H261" s="10" t="n"/>
      <c r="I261" s="10" t="n"/>
      <c r="J261" s="10" t="n"/>
      <c r="K261" s="10" t="n"/>
      <c r="L261" s="10" t="n"/>
      <c r="M261" s="13" t="n"/>
      <c r="N261" s="13" t="n"/>
      <c r="O261" s="13" t="n"/>
      <c r="P261" s="13" t="n"/>
      <c r="Q261" s="10" t="n"/>
      <c r="R261" s="10" t="n"/>
      <c r="S261" s="10" t="n"/>
      <c r="T261" s="10" t="n"/>
      <c r="U261" s="10" t="n"/>
      <c r="V261" s="10" t="n"/>
      <c r="W261" s="10" t="n"/>
      <c r="X261" s="10" t="n"/>
      <c r="Y261" s="11" t="n"/>
      <c r="Z261" s="11" t="n"/>
      <c r="AA261" s="11" t="n"/>
      <c r="AB261" s="11" t="n"/>
      <c r="AC261" s="11" t="n"/>
      <c r="AD261" s="11" t="n"/>
      <c r="AE261" s="10" t="n"/>
      <c r="AF261" s="10" t="n"/>
      <c r="AG261" s="10" t="n"/>
      <c r="AH261" s="10" t="n"/>
      <c r="AI261" s="13" t="n"/>
      <c r="AJ261" s="13" t="n"/>
      <c r="AK261" s="13" t="n"/>
      <c r="AL261" s="13" t="n"/>
      <c r="AM261" s="13" t="n"/>
      <c r="AN261" s="13" t="n"/>
      <c r="AO261" s="13" t="n"/>
      <c r="AP261" s="14" t="n"/>
      <c r="AQ261" s="14" t="n"/>
      <c r="AR261" s="14" t="n"/>
      <c r="AS261" s="13" t="n"/>
      <c r="AT261" s="13" t="n"/>
      <c r="AU261" s="10" t="n"/>
      <c r="AV261" s="10" t="n"/>
      <c r="AW261" s="10" t="n"/>
      <c r="AX261" s="10" t="n"/>
      <c r="AY261" s="10" t="n"/>
      <c r="AZ261" s="10" t="n"/>
      <c r="BA261" s="10" t="n"/>
      <c r="BB261" s="10" t="n"/>
      <c r="BC261" s="10" t="n"/>
      <c r="BD261" s="11" t="n"/>
      <c r="BE261" s="10" t="n"/>
      <c r="BF261" s="10" t="n"/>
      <c r="BG261" s="10" t="n"/>
      <c r="BH261" s="10" t="n"/>
      <c r="BI261" s="10" t="n"/>
      <c r="BJ261" s="10" t="n"/>
      <c r="BK261" s="10" t="n"/>
      <c r="BL261" s="10" t="n"/>
      <c r="BM261" s="10" t="n"/>
    </row>
    <row r="262" ht="15.75" customHeight="1" s="218">
      <c r="A262" s="10" t="n"/>
      <c r="B262" s="10" t="n"/>
      <c r="C262" s="10" t="n"/>
      <c r="D262" s="10" t="n"/>
      <c r="E262" s="10" t="n"/>
      <c r="F262" s="10" t="n"/>
      <c r="G262" s="11" t="n"/>
      <c r="H262" s="10" t="n"/>
      <c r="I262" s="10" t="n"/>
      <c r="J262" s="10" t="n"/>
      <c r="K262" s="10" t="n"/>
      <c r="L262" s="10" t="n"/>
      <c r="M262" s="13" t="n"/>
      <c r="N262" s="13" t="n"/>
      <c r="O262" s="13" t="n"/>
      <c r="P262" s="13" t="n"/>
      <c r="Q262" s="10" t="n"/>
      <c r="R262" s="10" t="n"/>
      <c r="S262" s="10" t="n"/>
      <c r="T262" s="10" t="n"/>
      <c r="U262" s="10" t="n"/>
      <c r="V262" s="10" t="n"/>
      <c r="W262" s="10" t="n"/>
      <c r="X262" s="10" t="n"/>
      <c r="Y262" s="11" t="n"/>
      <c r="Z262" s="11" t="n"/>
      <c r="AA262" s="11" t="n"/>
      <c r="AB262" s="11" t="n"/>
      <c r="AC262" s="11" t="n"/>
      <c r="AD262" s="11" t="n"/>
      <c r="AE262" s="10" t="n"/>
      <c r="AF262" s="10" t="n"/>
      <c r="AG262" s="10" t="n"/>
      <c r="AH262" s="10" t="n"/>
      <c r="AI262" s="13" t="n"/>
      <c r="AJ262" s="13" t="n"/>
      <c r="AK262" s="13" t="n"/>
      <c r="AL262" s="13" t="n"/>
      <c r="AM262" s="13" t="n"/>
      <c r="AN262" s="13" t="n"/>
      <c r="AO262" s="13" t="n"/>
      <c r="AP262" s="14" t="n"/>
      <c r="AQ262" s="14" t="n"/>
      <c r="AR262" s="14" t="n"/>
      <c r="AS262" s="13" t="n"/>
      <c r="AT262" s="13" t="n"/>
      <c r="AU262" s="10" t="n"/>
      <c r="AV262" s="10" t="n"/>
      <c r="AW262" s="10" t="n"/>
      <c r="AX262" s="10" t="n"/>
      <c r="AY262" s="10" t="n"/>
      <c r="AZ262" s="10" t="n"/>
      <c r="BA262" s="10" t="n"/>
      <c r="BB262" s="10" t="n"/>
      <c r="BC262" s="10" t="n"/>
      <c r="BD262" s="11" t="n"/>
      <c r="BE262" s="10" t="n"/>
      <c r="BF262" s="10" t="n"/>
      <c r="BG262" s="10" t="n"/>
      <c r="BH262" s="10" t="n"/>
      <c r="BI262" s="10" t="n"/>
      <c r="BJ262" s="10" t="n"/>
      <c r="BK262" s="10" t="n"/>
      <c r="BL262" s="10" t="n"/>
      <c r="BM262" s="10" t="n"/>
    </row>
    <row r="263" ht="15.75" customHeight="1" s="218">
      <c r="A263" s="10" t="n"/>
      <c r="B263" s="10" t="n"/>
      <c r="C263" s="10" t="n"/>
      <c r="D263" s="10" t="n"/>
      <c r="E263" s="10" t="n"/>
      <c r="F263" s="10" t="n"/>
      <c r="G263" s="11" t="n"/>
      <c r="H263" s="10" t="n"/>
      <c r="I263" s="10" t="n"/>
      <c r="J263" s="10" t="n"/>
      <c r="K263" s="10" t="n"/>
      <c r="L263" s="10" t="n"/>
      <c r="M263" s="13" t="n"/>
      <c r="N263" s="13" t="n"/>
      <c r="O263" s="13" t="n"/>
      <c r="P263" s="13" t="n"/>
      <c r="Q263" s="10" t="n"/>
      <c r="R263" s="10" t="n"/>
      <c r="S263" s="10" t="n"/>
      <c r="T263" s="10" t="n"/>
      <c r="U263" s="10" t="n"/>
      <c r="V263" s="10" t="n"/>
      <c r="W263" s="10" t="n"/>
      <c r="X263" s="10" t="n"/>
      <c r="Y263" s="11" t="n"/>
      <c r="Z263" s="11" t="n"/>
      <c r="AA263" s="11" t="n"/>
      <c r="AB263" s="11" t="n"/>
      <c r="AC263" s="11" t="n"/>
      <c r="AD263" s="11" t="n"/>
      <c r="AE263" s="10" t="n"/>
      <c r="AF263" s="10" t="n"/>
      <c r="AG263" s="10" t="n"/>
      <c r="AH263" s="10" t="n"/>
      <c r="AI263" s="13" t="n"/>
      <c r="AJ263" s="13" t="n"/>
      <c r="AK263" s="13" t="n"/>
      <c r="AL263" s="13" t="n"/>
      <c r="AM263" s="13" t="n"/>
      <c r="AN263" s="13" t="n"/>
      <c r="AO263" s="13" t="n"/>
      <c r="AP263" s="14" t="n"/>
      <c r="AQ263" s="14" t="n"/>
      <c r="AR263" s="14" t="n"/>
      <c r="AS263" s="13" t="n"/>
      <c r="AT263" s="13" t="n"/>
      <c r="AU263" s="10" t="n"/>
      <c r="AV263" s="10" t="n"/>
      <c r="AW263" s="10" t="n"/>
      <c r="AX263" s="10" t="n"/>
      <c r="AY263" s="10" t="n"/>
      <c r="AZ263" s="10" t="n"/>
      <c r="BA263" s="10" t="n"/>
      <c r="BB263" s="10" t="n"/>
      <c r="BC263" s="10" t="n"/>
      <c r="BD263" s="11" t="n"/>
      <c r="BE263" s="10" t="n"/>
      <c r="BF263" s="10" t="n"/>
      <c r="BG263" s="10" t="n"/>
      <c r="BH263" s="10" t="n"/>
      <c r="BI263" s="10" t="n"/>
      <c r="BJ263" s="10" t="n"/>
      <c r="BK263" s="10" t="n"/>
      <c r="BL263" s="10" t="n"/>
      <c r="BM263" s="10" t="n"/>
    </row>
    <row r="264" ht="15.75" customHeight="1" s="218">
      <c r="A264" s="10" t="n"/>
      <c r="B264" s="10" t="n"/>
      <c r="C264" s="10" t="n"/>
      <c r="D264" s="10" t="n"/>
      <c r="E264" s="10" t="n"/>
      <c r="F264" s="10" t="n"/>
      <c r="G264" s="11" t="n"/>
      <c r="H264" s="10" t="n"/>
      <c r="I264" s="10" t="n"/>
      <c r="J264" s="10" t="n"/>
      <c r="K264" s="10" t="n"/>
      <c r="L264" s="10" t="n"/>
      <c r="M264" s="13" t="n"/>
      <c r="N264" s="13" t="n"/>
      <c r="O264" s="13" t="n"/>
      <c r="P264" s="13" t="n"/>
      <c r="Q264" s="10" t="n"/>
      <c r="R264" s="10" t="n"/>
      <c r="S264" s="10" t="n"/>
      <c r="T264" s="10" t="n"/>
      <c r="U264" s="10" t="n"/>
      <c r="V264" s="10" t="n"/>
      <c r="W264" s="10" t="n"/>
      <c r="X264" s="10" t="n"/>
      <c r="Y264" s="11" t="n"/>
      <c r="Z264" s="11" t="n"/>
      <c r="AA264" s="11" t="n"/>
      <c r="AB264" s="11" t="n"/>
      <c r="AC264" s="11" t="n"/>
      <c r="AD264" s="11" t="n"/>
      <c r="AE264" s="10" t="n"/>
      <c r="AF264" s="10" t="n"/>
      <c r="AG264" s="10" t="n"/>
      <c r="AH264" s="10" t="n"/>
      <c r="AI264" s="13" t="n"/>
      <c r="AJ264" s="13" t="n"/>
      <c r="AK264" s="13" t="n"/>
      <c r="AL264" s="13" t="n"/>
      <c r="AM264" s="13" t="n"/>
      <c r="AN264" s="13" t="n"/>
      <c r="AO264" s="13" t="n"/>
      <c r="AP264" s="14" t="n"/>
      <c r="AQ264" s="14" t="n"/>
      <c r="AR264" s="14" t="n"/>
      <c r="AS264" s="13" t="n"/>
      <c r="AT264" s="13" t="n"/>
      <c r="AU264" s="10" t="n"/>
      <c r="AV264" s="10" t="n"/>
      <c r="AW264" s="10" t="n"/>
      <c r="AX264" s="10" t="n"/>
      <c r="AY264" s="10" t="n"/>
      <c r="AZ264" s="10" t="n"/>
      <c r="BA264" s="10" t="n"/>
      <c r="BB264" s="10" t="n"/>
      <c r="BC264" s="10" t="n"/>
      <c r="BD264" s="11" t="n"/>
      <c r="BE264" s="10" t="n"/>
      <c r="BF264" s="10" t="n"/>
      <c r="BG264" s="10" t="n"/>
      <c r="BH264" s="10" t="n"/>
      <c r="BI264" s="10" t="n"/>
      <c r="BJ264" s="10" t="n"/>
      <c r="BK264" s="10" t="n"/>
      <c r="BL264" s="10" t="n"/>
      <c r="BM264" s="10" t="n"/>
    </row>
    <row r="265" ht="15.75" customHeight="1" s="218">
      <c r="A265" s="10" t="n"/>
      <c r="B265" s="10" t="n"/>
      <c r="C265" s="10" t="n"/>
      <c r="D265" s="10" t="n"/>
      <c r="E265" s="10" t="n"/>
      <c r="F265" s="10" t="n"/>
      <c r="G265" s="11" t="n"/>
      <c r="H265" s="10" t="n"/>
      <c r="I265" s="10" t="n"/>
      <c r="J265" s="10" t="n"/>
      <c r="K265" s="10" t="n"/>
      <c r="L265" s="10" t="n"/>
      <c r="M265" s="13" t="n"/>
      <c r="N265" s="13" t="n"/>
      <c r="O265" s="13" t="n"/>
      <c r="P265" s="13" t="n"/>
      <c r="Q265" s="10" t="n"/>
      <c r="R265" s="10" t="n"/>
      <c r="S265" s="10" t="n"/>
      <c r="T265" s="10" t="n"/>
      <c r="U265" s="10" t="n"/>
      <c r="V265" s="10" t="n"/>
      <c r="W265" s="10" t="n"/>
      <c r="X265" s="10" t="n"/>
      <c r="Y265" s="11" t="n"/>
      <c r="Z265" s="11" t="n"/>
      <c r="AA265" s="11" t="n"/>
      <c r="AB265" s="11" t="n"/>
      <c r="AC265" s="11" t="n"/>
      <c r="AD265" s="11" t="n"/>
      <c r="AE265" s="10" t="n"/>
      <c r="AF265" s="10" t="n"/>
      <c r="AG265" s="10" t="n"/>
      <c r="AH265" s="10" t="n"/>
      <c r="AI265" s="13" t="n"/>
      <c r="AJ265" s="13" t="n"/>
      <c r="AK265" s="13" t="n"/>
      <c r="AL265" s="13" t="n"/>
      <c r="AM265" s="13" t="n"/>
      <c r="AN265" s="13" t="n"/>
      <c r="AO265" s="13" t="n"/>
      <c r="AP265" s="14" t="n"/>
      <c r="AQ265" s="14" t="n"/>
      <c r="AR265" s="14" t="n"/>
      <c r="AS265" s="13" t="n"/>
      <c r="AT265" s="13" t="n"/>
      <c r="AU265" s="10" t="n"/>
      <c r="AV265" s="10" t="n"/>
      <c r="AW265" s="10" t="n"/>
      <c r="AX265" s="10" t="n"/>
      <c r="AY265" s="10" t="n"/>
      <c r="AZ265" s="10" t="n"/>
      <c r="BA265" s="10" t="n"/>
      <c r="BB265" s="10" t="n"/>
      <c r="BC265" s="10" t="n"/>
      <c r="BD265" s="11" t="n"/>
      <c r="BE265" s="10" t="n"/>
      <c r="BF265" s="10" t="n"/>
      <c r="BG265" s="10" t="n"/>
      <c r="BH265" s="10" t="n"/>
      <c r="BI265" s="10" t="n"/>
      <c r="BJ265" s="10" t="n"/>
      <c r="BK265" s="10" t="n"/>
      <c r="BL265" s="10" t="n"/>
      <c r="BM265" s="10" t="n"/>
    </row>
    <row r="266" ht="15.75" customHeight="1" s="218">
      <c r="A266" s="10" t="n"/>
      <c r="B266" s="10" t="n"/>
      <c r="C266" s="10" t="n"/>
      <c r="D266" s="10" t="n"/>
      <c r="E266" s="10" t="n"/>
      <c r="F266" s="10" t="n"/>
      <c r="G266" s="11" t="n"/>
      <c r="H266" s="10" t="n"/>
      <c r="I266" s="10" t="n"/>
      <c r="J266" s="10" t="n"/>
      <c r="K266" s="10" t="n"/>
      <c r="L266" s="10" t="n"/>
      <c r="M266" s="13" t="n"/>
      <c r="N266" s="13" t="n"/>
      <c r="O266" s="13" t="n"/>
      <c r="P266" s="13" t="n"/>
      <c r="Q266" s="10" t="n"/>
      <c r="R266" s="10" t="n"/>
      <c r="S266" s="10" t="n"/>
      <c r="T266" s="10" t="n"/>
      <c r="U266" s="10" t="n"/>
      <c r="V266" s="10" t="n"/>
      <c r="W266" s="10" t="n"/>
      <c r="X266" s="10" t="n"/>
      <c r="Y266" s="11" t="n"/>
      <c r="Z266" s="11" t="n"/>
      <c r="AA266" s="11" t="n"/>
      <c r="AB266" s="11" t="n"/>
      <c r="AC266" s="11" t="n"/>
      <c r="AD266" s="11" t="n"/>
      <c r="AE266" s="10" t="n"/>
      <c r="AF266" s="10" t="n"/>
      <c r="AG266" s="10" t="n"/>
      <c r="AH266" s="10" t="n"/>
      <c r="AI266" s="13" t="n"/>
      <c r="AJ266" s="13" t="n"/>
      <c r="AK266" s="13" t="n"/>
      <c r="AL266" s="13" t="n"/>
      <c r="AM266" s="13" t="n"/>
      <c r="AN266" s="13" t="n"/>
      <c r="AO266" s="13" t="n"/>
      <c r="AP266" s="14" t="n"/>
      <c r="AQ266" s="14" t="n"/>
      <c r="AR266" s="14" t="n"/>
      <c r="AS266" s="13" t="n"/>
      <c r="AT266" s="13" t="n"/>
      <c r="AU266" s="10" t="n"/>
      <c r="AV266" s="10" t="n"/>
      <c r="AW266" s="10" t="n"/>
      <c r="AX266" s="10" t="n"/>
      <c r="AY266" s="10" t="n"/>
      <c r="AZ266" s="10" t="n"/>
      <c r="BA266" s="10" t="n"/>
      <c r="BB266" s="10" t="n"/>
      <c r="BC266" s="10" t="n"/>
      <c r="BD266" s="11" t="n"/>
      <c r="BE266" s="10" t="n"/>
      <c r="BF266" s="10" t="n"/>
      <c r="BG266" s="10" t="n"/>
      <c r="BH266" s="10" t="n"/>
      <c r="BI266" s="10" t="n"/>
      <c r="BJ266" s="10" t="n"/>
      <c r="BK266" s="10" t="n"/>
      <c r="BL266" s="10" t="n"/>
      <c r="BM266" s="10" t="n"/>
    </row>
    <row r="267" ht="15.75" customHeight="1" s="218">
      <c r="A267" s="10" t="n"/>
      <c r="B267" s="10" t="n"/>
      <c r="C267" s="10" t="n"/>
      <c r="D267" s="10" t="n"/>
      <c r="E267" s="10" t="n"/>
      <c r="F267" s="10" t="n"/>
      <c r="G267" s="11" t="n"/>
      <c r="H267" s="10" t="n"/>
      <c r="I267" s="10" t="n"/>
      <c r="J267" s="10" t="n"/>
      <c r="K267" s="10" t="n"/>
      <c r="L267" s="10" t="n"/>
      <c r="M267" s="13" t="n"/>
      <c r="N267" s="13" t="n"/>
      <c r="O267" s="13" t="n"/>
      <c r="P267" s="13" t="n"/>
      <c r="Q267" s="10" t="n"/>
      <c r="R267" s="10" t="n"/>
      <c r="S267" s="10" t="n"/>
      <c r="T267" s="10" t="n"/>
      <c r="U267" s="10" t="n"/>
      <c r="V267" s="10" t="n"/>
      <c r="W267" s="10" t="n"/>
      <c r="X267" s="10" t="n"/>
      <c r="Y267" s="11" t="n"/>
      <c r="Z267" s="11" t="n"/>
      <c r="AA267" s="11" t="n"/>
      <c r="AB267" s="11" t="n"/>
      <c r="AC267" s="11" t="n"/>
      <c r="AD267" s="11" t="n"/>
      <c r="AE267" s="10" t="n"/>
      <c r="AF267" s="10" t="n"/>
      <c r="AG267" s="10" t="n"/>
      <c r="AH267" s="10" t="n"/>
      <c r="AI267" s="13" t="n"/>
      <c r="AJ267" s="13" t="n"/>
      <c r="AK267" s="13" t="n"/>
      <c r="AL267" s="13" t="n"/>
      <c r="AM267" s="13" t="n"/>
      <c r="AN267" s="13" t="n"/>
      <c r="AO267" s="13" t="n"/>
      <c r="AP267" s="14" t="n"/>
      <c r="AQ267" s="14" t="n"/>
      <c r="AR267" s="14" t="n"/>
      <c r="AS267" s="13" t="n"/>
      <c r="AT267" s="13" t="n"/>
      <c r="AU267" s="10" t="n"/>
      <c r="AV267" s="10" t="n"/>
      <c r="AW267" s="10" t="n"/>
      <c r="AX267" s="10" t="n"/>
      <c r="AY267" s="10" t="n"/>
      <c r="AZ267" s="10" t="n"/>
      <c r="BA267" s="10" t="n"/>
      <c r="BB267" s="10" t="n"/>
      <c r="BC267" s="10" t="n"/>
      <c r="BD267" s="11" t="n"/>
      <c r="BE267" s="10" t="n"/>
      <c r="BF267" s="10" t="n"/>
      <c r="BG267" s="10" t="n"/>
      <c r="BH267" s="10" t="n"/>
      <c r="BI267" s="10" t="n"/>
      <c r="BJ267" s="10" t="n"/>
      <c r="BK267" s="10" t="n"/>
      <c r="BL267" s="10" t="n"/>
      <c r="BM267" s="10" t="n"/>
    </row>
    <row r="268" ht="15.75" customHeight="1" s="218">
      <c r="A268" s="10" t="n"/>
      <c r="B268" s="10" t="n"/>
      <c r="C268" s="10" t="n"/>
      <c r="D268" s="10" t="n"/>
      <c r="E268" s="10" t="n"/>
      <c r="F268" s="10" t="n"/>
      <c r="G268" s="11" t="n"/>
      <c r="H268" s="10" t="n"/>
      <c r="I268" s="10" t="n"/>
      <c r="J268" s="10" t="n"/>
      <c r="K268" s="10" t="n"/>
      <c r="L268" s="10" t="n"/>
      <c r="M268" s="13" t="n"/>
      <c r="N268" s="13" t="n"/>
      <c r="O268" s="13" t="n"/>
      <c r="P268" s="13" t="n"/>
      <c r="Q268" s="10" t="n"/>
      <c r="R268" s="10" t="n"/>
      <c r="S268" s="10" t="n"/>
      <c r="T268" s="10" t="n"/>
      <c r="U268" s="10" t="n"/>
      <c r="V268" s="10" t="n"/>
      <c r="W268" s="10" t="n"/>
      <c r="X268" s="10" t="n"/>
      <c r="Y268" s="11" t="n"/>
      <c r="Z268" s="11" t="n"/>
      <c r="AA268" s="11" t="n"/>
      <c r="AB268" s="11" t="n"/>
      <c r="AC268" s="11" t="n"/>
      <c r="AD268" s="11" t="n"/>
      <c r="AE268" s="10" t="n"/>
      <c r="AF268" s="10" t="n"/>
      <c r="AG268" s="10" t="n"/>
      <c r="AH268" s="10" t="n"/>
      <c r="AI268" s="13" t="n"/>
      <c r="AJ268" s="13" t="n"/>
      <c r="AK268" s="13" t="n"/>
      <c r="AL268" s="13" t="n"/>
      <c r="AM268" s="13" t="n"/>
      <c r="AN268" s="13" t="n"/>
      <c r="AO268" s="13" t="n"/>
      <c r="AP268" s="14" t="n"/>
      <c r="AQ268" s="14" t="n"/>
      <c r="AR268" s="14" t="n"/>
      <c r="AS268" s="13" t="n"/>
      <c r="AT268" s="13" t="n"/>
      <c r="AU268" s="10" t="n"/>
      <c r="AV268" s="10" t="n"/>
      <c r="AW268" s="10" t="n"/>
      <c r="AX268" s="10" t="n"/>
      <c r="AY268" s="10" t="n"/>
      <c r="AZ268" s="10" t="n"/>
      <c r="BA268" s="10" t="n"/>
      <c r="BB268" s="10" t="n"/>
      <c r="BC268" s="10" t="n"/>
      <c r="BD268" s="11" t="n"/>
      <c r="BE268" s="10" t="n"/>
      <c r="BF268" s="10" t="n"/>
      <c r="BG268" s="10" t="n"/>
      <c r="BH268" s="10" t="n"/>
      <c r="BI268" s="10" t="n"/>
      <c r="BJ268" s="10" t="n"/>
      <c r="BK268" s="10" t="n"/>
      <c r="BL268" s="10" t="n"/>
      <c r="BM268" s="10" t="n"/>
    </row>
    <row r="269" ht="15.75" customHeight="1" s="218">
      <c r="A269" s="10" t="n"/>
      <c r="B269" s="10" t="n"/>
      <c r="C269" s="10" t="n"/>
      <c r="D269" s="10" t="n"/>
      <c r="E269" s="10" t="n"/>
      <c r="F269" s="10" t="n"/>
      <c r="G269" s="11" t="n"/>
      <c r="H269" s="10" t="n"/>
      <c r="I269" s="10" t="n"/>
      <c r="J269" s="10" t="n"/>
      <c r="K269" s="10" t="n"/>
      <c r="L269" s="10" t="n"/>
      <c r="M269" s="13" t="n"/>
      <c r="N269" s="13" t="n"/>
      <c r="O269" s="13" t="n"/>
      <c r="P269" s="13" t="n"/>
      <c r="Q269" s="10" t="n"/>
      <c r="R269" s="10" t="n"/>
      <c r="S269" s="10" t="n"/>
      <c r="T269" s="10" t="n"/>
      <c r="U269" s="10" t="n"/>
      <c r="V269" s="10" t="n"/>
      <c r="W269" s="10" t="n"/>
      <c r="X269" s="10" t="n"/>
      <c r="Y269" s="11" t="n"/>
      <c r="Z269" s="11" t="n"/>
      <c r="AA269" s="11" t="n"/>
      <c r="AB269" s="11" t="n"/>
      <c r="AC269" s="11" t="n"/>
      <c r="AD269" s="11" t="n"/>
      <c r="AE269" s="10" t="n"/>
      <c r="AF269" s="10" t="n"/>
      <c r="AG269" s="10" t="n"/>
      <c r="AH269" s="10" t="n"/>
      <c r="AI269" s="13" t="n"/>
      <c r="AJ269" s="13" t="n"/>
      <c r="AK269" s="13" t="n"/>
      <c r="AL269" s="13" t="n"/>
      <c r="AM269" s="13" t="n"/>
      <c r="AN269" s="13" t="n"/>
      <c r="AO269" s="13" t="n"/>
      <c r="AP269" s="14" t="n"/>
      <c r="AQ269" s="14" t="n"/>
      <c r="AR269" s="14" t="n"/>
      <c r="AS269" s="13" t="n"/>
      <c r="AT269" s="13" t="n"/>
      <c r="AU269" s="10" t="n"/>
      <c r="AV269" s="10" t="n"/>
      <c r="AW269" s="10" t="n"/>
      <c r="AX269" s="10" t="n"/>
      <c r="AY269" s="10" t="n"/>
      <c r="AZ269" s="10" t="n"/>
      <c r="BA269" s="10" t="n"/>
      <c r="BB269" s="10" t="n"/>
      <c r="BC269" s="10" t="n"/>
      <c r="BD269" s="11" t="n"/>
      <c r="BE269" s="10" t="n"/>
      <c r="BF269" s="10" t="n"/>
      <c r="BG269" s="10" t="n"/>
      <c r="BH269" s="10" t="n"/>
      <c r="BI269" s="10" t="n"/>
      <c r="BJ269" s="10" t="n"/>
      <c r="BK269" s="10" t="n"/>
      <c r="BL269" s="10" t="n"/>
      <c r="BM269" s="10" t="n"/>
    </row>
    <row r="270" ht="15.75" customHeight="1" s="218">
      <c r="A270" s="10" t="n"/>
      <c r="B270" s="10" t="n"/>
      <c r="C270" s="10" t="n"/>
      <c r="D270" s="10" t="n"/>
      <c r="E270" s="10" t="n"/>
      <c r="F270" s="10" t="n"/>
      <c r="G270" s="11" t="n"/>
      <c r="H270" s="10" t="n"/>
      <c r="I270" s="10" t="n"/>
      <c r="J270" s="10" t="n"/>
      <c r="K270" s="10" t="n"/>
      <c r="L270" s="10" t="n"/>
      <c r="M270" s="13" t="n"/>
      <c r="N270" s="13" t="n"/>
      <c r="O270" s="13" t="n"/>
      <c r="P270" s="13" t="n"/>
      <c r="Q270" s="10" t="n"/>
      <c r="R270" s="10" t="n"/>
      <c r="S270" s="10" t="n"/>
      <c r="T270" s="10" t="n"/>
      <c r="U270" s="10" t="n"/>
      <c r="V270" s="10" t="n"/>
      <c r="W270" s="10" t="n"/>
      <c r="X270" s="10" t="n"/>
      <c r="Y270" s="11" t="n"/>
      <c r="Z270" s="11" t="n"/>
      <c r="AA270" s="11" t="n"/>
      <c r="AB270" s="11" t="n"/>
      <c r="AC270" s="11" t="n"/>
      <c r="AD270" s="11" t="n"/>
      <c r="AE270" s="10" t="n"/>
      <c r="AF270" s="10" t="n"/>
      <c r="AG270" s="10" t="n"/>
      <c r="AH270" s="10" t="n"/>
      <c r="AI270" s="13" t="n"/>
      <c r="AJ270" s="13" t="n"/>
      <c r="AK270" s="13" t="n"/>
      <c r="AL270" s="13" t="n"/>
      <c r="AM270" s="13" t="n"/>
      <c r="AN270" s="13" t="n"/>
      <c r="AO270" s="13" t="n"/>
      <c r="AP270" s="14" t="n"/>
      <c r="AQ270" s="14" t="n"/>
      <c r="AR270" s="14" t="n"/>
      <c r="AS270" s="13" t="n"/>
      <c r="AT270" s="13" t="n"/>
      <c r="AU270" s="10" t="n"/>
      <c r="AV270" s="10" t="n"/>
      <c r="AW270" s="10" t="n"/>
      <c r="AX270" s="10" t="n"/>
      <c r="AY270" s="10" t="n"/>
      <c r="AZ270" s="10" t="n"/>
      <c r="BA270" s="10" t="n"/>
      <c r="BB270" s="10" t="n"/>
      <c r="BC270" s="10" t="n"/>
      <c r="BD270" s="11" t="n"/>
      <c r="BE270" s="10" t="n"/>
      <c r="BF270" s="10" t="n"/>
      <c r="BG270" s="10" t="n"/>
      <c r="BH270" s="10" t="n"/>
      <c r="BI270" s="10" t="n"/>
      <c r="BJ270" s="10" t="n"/>
      <c r="BK270" s="10" t="n"/>
      <c r="BL270" s="10" t="n"/>
      <c r="BM270" s="10" t="n"/>
    </row>
    <row r="271" ht="15.75" customHeight="1" s="218">
      <c r="A271" s="10" t="n"/>
      <c r="B271" s="10" t="n"/>
      <c r="C271" s="10" t="n"/>
      <c r="D271" s="10" t="n"/>
      <c r="E271" s="10" t="n"/>
      <c r="F271" s="10" t="n"/>
      <c r="G271" s="11" t="n"/>
      <c r="H271" s="10" t="n"/>
      <c r="I271" s="10" t="n"/>
      <c r="J271" s="10" t="n"/>
      <c r="K271" s="10" t="n"/>
      <c r="L271" s="10" t="n"/>
      <c r="M271" s="13" t="n"/>
      <c r="N271" s="13" t="n"/>
      <c r="O271" s="13" t="n"/>
      <c r="P271" s="13" t="n"/>
      <c r="Q271" s="10" t="n"/>
      <c r="R271" s="10" t="n"/>
      <c r="S271" s="10" t="n"/>
      <c r="T271" s="10" t="n"/>
      <c r="U271" s="10" t="n"/>
      <c r="V271" s="10" t="n"/>
      <c r="W271" s="10" t="n"/>
      <c r="X271" s="10" t="n"/>
      <c r="Y271" s="11" t="n"/>
      <c r="Z271" s="11" t="n"/>
      <c r="AA271" s="11" t="n"/>
      <c r="AB271" s="11" t="n"/>
      <c r="AC271" s="11" t="n"/>
      <c r="AD271" s="11" t="n"/>
      <c r="AE271" s="10" t="n"/>
      <c r="AF271" s="10" t="n"/>
      <c r="AG271" s="10" t="n"/>
      <c r="AH271" s="10" t="n"/>
      <c r="AI271" s="13" t="n"/>
      <c r="AJ271" s="13" t="n"/>
      <c r="AK271" s="13" t="n"/>
      <c r="AL271" s="13" t="n"/>
      <c r="AM271" s="13" t="n"/>
      <c r="AN271" s="13" t="n"/>
      <c r="AO271" s="13" t="n"/>
      <c r="AP271" s="14" t="n"/>
      <c r="AQ271" s="14" t="n"/>
      <c r="AR271" s="14" t="n"/>
      <c r="AS271" s="13" t="n"/>
      <c r="AT271" s="13" t="n"/>
      <c r="AU271" s="10" t="n"/>
      <c r="AV271" s="10" t="n"/>
      <c r="AW271" s="10" t="n"/>
      <c r="AX271" s="10" t="n"/>
      <c r="AY271" s="10" t="n"/>
      <c r="AZ271" s="10" t="n"/>
      <c r="BA271" s="10" t="n"/>
      <c r="BB271" s="10" t="n"/>
      <c r="BC271" s="10" t="n"/>
      <c r="BD271" s="11" t="n"/>
      <c r="BE271" s="10" t="n"/>
      <c r="BF271" s="10" t="n"/>
      <c r="BG271" s="10" t="n"/>
      <c r="BH271" s="10" t="n"/>
      <c r="BI271" s="10" t="n"/>
      <c r="BJ271" s="10" t="n"/>
      <c r="BK271" s="10" t="n"/>
      <c r="BL271" s="10" t="n"/>
      <c r="BM271" s="10" t="n"/>
    </row>
    <row r="272" ht="15.75" customHeight="1" s="218">
      <c r="A272" s="10" t="n"/>
      <c r="B272" s="10" t="n"/>
      <c r="C272" s="10" t="n"/>
      <c r="D272" s="10" t="n"/>
      <c r="E272" s="10" t="n"/>
      <c r="F272" s="10" t="n"/>
      <c r="G272" s="11" t="n"/>
      <c r="H272" s="10" t="n"/>
      <c r="I272" s="10" t="n"/>
      <c r="J272" s="10" t="n"/>
      <c r="K272" s="10" t="n"/>
      <c r="L272" s="10" t="n"/>
      <c r="M272" s="13" t="n"/>
      <c r="N272" s="13" t="n"/>
      <c r="O272" s="13" t="n"/>
      <c r="P272" s="13" t="n"/>
      <c r="Q272" s="10" t="n"/>
      <c r="R272" s="10" t="n"/>
      <c r="S272" s="10" t="n"/>
      <c r="T272" s="10" t="n"/>
      <c r="U272" s="10" t="n"/>
      <c r="V272" s="10" t="n"/>
      <c r="W272" s="10" t="n"/>
      <c r="X272" s="10" t="n"/>
      <c r="Y272" s="11" t="n"/>
      <c r="Z272" s="11" t="n"/>
      <c r="AA272" s="11" t="n"/>
      <c r="AB272" s="11" t="n"/>
      <c r="AC272" s="11" t="n"/>
      <c r="AD272" s="11" t="n"/>
      <c r="AE272" s="10" t="n"/>
      <c r="AF272" s="10" t="n"/>
      <c r="AG272" s="10" t="n"/>
      <c r="AH272" s="10" t="n"/>
      <c r="AI272" s="13" t="n"/>
      <c r="AJ272" s="13" t="n"/>
      <c r="AK272" s="13" t="n"/>
      <c r="AL272" s="13" t="n"/>
      <c r="AM272" s="13" t="n"/>
      <c r="AN272" s="13" t="n"/>
      <c r="AO272" s="13" t="n"/>
      <c r="AP272" s="14" t="n"/>
      <c r="AQ272" s="14" t="n"/>
      <c r="AR272" s="14" t="n"/>
      <c r="AS272" s="13" t="n"/>
      <c r="AT272" s="13" t="n"/>
      <c r="AU272" s="10" t="n"/>
      <c r="AV272" s="10" t="n"/>
      <c r="AW272" s="10" t="n"/>
      <c r="AX272" s="10" t="n"/>
      <c r="AY272" s="10" t="n"/>
      <c r="AZ272" s="10" t="n"/>
      <c r="BA272" s="10" t="n"/>
      <c r="BB272" s="10" t="n"/>
      <c r="BC272" s="10" t="n"/>
      <c r="BD272" s="11" t="n"/>
      <c r="BE272" s="10" t="n"/>
      <c r="BF272" s="10" t="n"/>
      <c r="BG272" s="10" t="n"/>
      <c r="BH272" s="10" t="n"/>
      <c r="BI272" s="10" t="n"/>
      <c r="BJ272" s="10" t="n"/>
      <c r="BK272" s="10" t="n"/>
      <c r="BL272" s="10" t="n"/>
      <c r="BM272" s="10" t="n"/>
    </row>
    <row r="273" ht="15.75" customHeight="1" s="218">
      <c r="A273" s="10" t="n"/>
      <c r="B273" s="10" t="n"/>
      <c r="C273" s="10" t="n"/>
      <c r="D273" s="10" t="n"/>
      <c r="E273" s="10" t="n"/>
      <c r="F273" s="10" t="n"/>
      <c r="G273" s="11" t="n"/>
      <c r="H273" s="10" t="n"/>
      <c r="I273" s="10" t="n"/>
      <c r="J273" s="10" t="n"/>
      <c r="K273" s="10" t="n"/>
      <c r="L273" s="10" t="n"/>
      <c r="M273" s="13" t="n"/>
      <c r="N273" s="13" t="n"/>
      <c r="O273" s="13" t="n"/>
      <c r="P273" s="13" t="n"/>
      <c r="Q273" s="10" t="n"/>
      <c r="R273" s="10" t="n"/>
      <c r="S273" s="10" t="n"/>
      <c r="T273" s="10" t="n"/>
      <c r="U273" s="10" t="n"/>
      <c r="V273" s="10" t="n"/>
      <c r="W273" s="10" t="n"/>
      <c r="X273" s="10" t="n"/>
      <c r="Y273" s="11" t="n"/>
      <c r="Z273" s="11" t="n"/>
      <c r="AA273" s="11" t="n"/>
      <c r="AB273" s="11" t="n"/>
      <c r="AC273" s="11" t="n"/>
      <c r="AD273" s="11" t="n"/>
      <c r="AE273" s="10" t="n"/>
      <c r="AF273" s="10" t="n"/>
      <c r="AG273" s="10" t="n"/>
      <c r="AH273" s="10" t="n"/>
      <c r="AI273" s="13" t="n"/>
      <c r="AJ273" s="13" t="n"/>
      <c r="AK273" s="13" t="n"/>
      <c r="AL273" s="13" t="n"/>
      <c r="AM273" s="13" t="n"/>
      <c r="AN273" s="13" t="n"/>
      <c r="AO273" s="13" t="n"/>
      <c r="AP273" s="14" t="n"/>
      <c r="AQ273" s="14" t="n"/>
      <c r="AR273" s="14" t="n"/>
      <c r="AS273" s="13" t="n"/>
      <c r="AT273" s="13" t="n"/>
      <c r="AU273" s="10" t="n"/>
      <c r="AV273" s="10" t="n"/>
      <c r="AW273" s="10" t="n"/>
      <c r="AX273" s="10" t="n"/>
      <c r="AY273" s="10" t="n"/>
      <c r="AZ273" s="10" t="n"/>
      <c r="BA273" s="10" t="n"/>
      <c r="BB273" s="10" t="n"/>
      <c r="BC273" s="10" t="n"/>
      <c r="BD273" s="11" t="n"/>
      <c r="BE273" s="10" t="n"/>
      <c r="BF273" s="10" t="n"/>
      <c r="BG273" s="10" t="n"/>
      <c r="BH273" s="10" t="n"/>
      <c r="BI273" s="10" t="n"/>
      <c r="BJ273" s="10" t="n"/>
      <c r="BK273" s="10" t="n"/>
      <c r="BL273" s="10" t="n"/>
      <c r="BM273" s="10" t="n"/>
    </row>
    <row r="274" ht="15.75" customHeight="1" s="218">
      <c r="A274" s="10" t="n"/>
      <c r="B274" s="10" t="n"/>
      <c r="C274" s="10" t="n"/>
      <c r="D274" s="10" t="n"/>
      <c r="E274" s="10" t="n"/>
      <c r="F274" s="10" t="n"/>
      <c r="G274" s="11" t="n"/>
      <c r="H274" s="10" t="n"/>
      <c r="I274" s="10" t="n"/>
      <c r="J274" s="10" t="n"/>
      <c r="K274" s="10" t="n"/>
      <c r="L274" s="10" t="n"/>
      <c r="M274" s="13" t="n"/>
      <c r="N274" s="13" t="n"/>
      <c r="O274" s="13" t="n"/>
      <c r="P274" s="13" t="n"/>
      <c r="Q274" s="10" t="n"/>
      <c r="R274" s="10" t="n"/>
      <c r="S274" s="10" t="n"/>
      <c r="T274" s="10" t="n"/>
      <c r="U274" s="10" t="n"/>
      <c r="V274" s="10" t="n"/>
      <c r="W274" s="10" t="n"/>
      <c r="X274" s="10" t="n"/>
      <c r="Y274" s="11" t="n"/>
      <c r="Z274" s="11" t="n"/>
      <c r="AA274" s="11" t="n"/>
      <c r="AB274" s="11" t="n"/>
      <c r="AC274" s="11" t="n"/>
      <c r="AD274" s="11" t="n"/>
      <c r="AE274" s="10" t="n"/>
      <c r="AF274" s="10" t="n"/>
      <c r="AG274" s="10" t="n"/>
      <c r="AH274" s="10" t="n"/>
      <c r="AI274" s="13" t="n"/>
      <c r="AJ274" s="13" t="n"/>
      <c r="AK274" s="13" t="n"/>
      <c r="AL274" s="13" t="n"/>
      <c r="AM274" s="13" t="n"/>
      <c r="AN274" s="13" t="n"/>
      <c r="AO274" s="13" t="n"/>
      <c r="AP274" s="14" t="n"/>
      <c r="AQ274" s="14" t="n"/>
      <c r="AR274" s="14" t="n"/>
      <c r="AS274" s="13" t="n"/>
      <c r="AT274" s="13" t="n"/>
      <c r="AU274" s="10" t="n"/>
      <c r="AV274" s="10" t="n"/>
      <c r="AW274" s="10" t="n"/>
      <c r="AX274" s="10" t="n"/>
      <c r="AY274" s="10" t="n"/>
      <c r="AZ274" s="10" t="n"/>
      <c r="BA274" s="10" t="n"/>
      <c r="BB274" s="10" t="n"/>
      <c r="BC274" s="10" t="n"/>
      <c r="BD274" s="11" t="n"/>
      <c r="BE274" s="10" t="n"/>
      <c r="BF274" s="10" t="n"/>
      <c r="BG274" s="10" t="n"/>
      <c r="BH274" s="10" t="n"/>
      <c r="BI274" s="10" t="n"/>
      <c r="BJ274" s="10" t="n"/>
      <c r="BK274" s="10" t="n"/>
      <c r="BL274" s="10" t="n"/>
      <c r="BM274" s="10" t="n"/>
    </row>
    <row r="275" ht="15.75" customHeight="1" s="218">
      <c r="A275" s="10" t="n"/>
      <c r="B275" s="10" t="n"/>
      <c r="C275" s="10" t="n"/>
      <c r="D275" s="10" t="n"/>
      <c r="E275" s="10" t="n"/>
      <c r="F275" s="10" t="n"/>
      <c r="G275" s="11" t="n"/>
      <c r="H275" s="10" t="n"/>
      <c r="I275" s="10" t="n"/>
      <c r="J275" s="10" t="n"/>
      <c r="K275" s="10" t="n"/>
      <c r="L275" s="10" t="n"/>
      <c r="M275" s="13" t="n"/>
      <c r="N275" s="13" t="n"/>
      <c r="O275" s="13" t="n"/>
      <c r="P275" s="13" t="n"/>
      <c r="Q275" s="10" t="n"/>
      <c r="R275" s="10" t="n"/>
      <c r="S275" s="10" t="n"/>
      <c r="T275" s="10" t="n"/>
      <c r="U275" s="10" t="n"/>
      <c r="V275" s="10" t="n"/>
      <c r="W275" s="10" t="n"/>
      <c r="X275" s="10" t="n"/>
      <c r="Y275" s="11" t="n"/>
      <c r="Z275" s="11" t="n"/>
      <c r="AA275" s="11" t="n"/>
      <c r="AB275" s="11" t="n"/>
      <c r="AC275" s="11" t="n"/>
      <c r="AD275" s="11" t="n"/>
      <c r="AE275" s="10" t="n"/>
      <c r="AF275" s="10" t="n"/>
      <c r="AG275" s="10" t="n"/>
      <c r="AH275" s="10" t="n"/>
      <c r="AI275" s="13" t="n"/>
      <c r="AJ275" s="13" t="n"/>
      <c r="AK275" s="13" t="n"/>
      <c r="AL275" s="13" t="n"/>
      <c r="AM275" s="13" t="n"/>
      <c r="AN275" s="13" t="n"/>
      <c r="AO275" s="13" t="n"/>
      <c r="AP275" s="14" t="n"/>
      <c r="AQ275" s="14" t="n"/>
      <c r="AR275" s="14" t="n"/>
      <c r="AS275" s="13" t="n"/>
      <c r="AT275" s="13" t="n"/>
      <c r="AU275" s="10" t="n"/>
      <c r="AV275" s="10" t="n"/>
      <c r="AW275" s="10" t="n"/>
      <c r="AX275" s="10" t="n"/>
      <c r="AY275" s="10" t="n"/>
      <c r="AZ275" s="10" t="n"/>
      <c r="BA275" s="10" t="n"/>
      <c r="BB275" s="10" t="n"/>
      <c r="BC275" s="10" t="n"/>
      <c r="BD275" s="11" t="n"/>
      <c r="BE275" s="10" t="n"/>
      <c r="BF275" s="10" t="n"/>
      <c r="BG275" s="10" t="n"/>
      <c r="BH275" s="10" t="n"/>
      <c r="BI275" s="10" t="n"/>
      <c r="BJ275" s="10" t="n"/>
      <c r="BK275" s="10" t="n"/>
      <c r="BL275" s="10" t="n"/>
      <c r="BM275" s="10" t="n"/>
    </row>
    <row r="276" ht="15.75" customHeight="1" s="218">
      <c r="A276" s="10" t="n"/>
      <c r="B276" s="10" t="n"/>
      <c r="C276" s="10" t="n"/>
      <c r="D276" s="10" t="n"/>
      <c r="E276" s="10" t="n"/>
      <c r="F276" s="10" t="n"/>
      <c r="G276" s="11" t="n"/>
      <c r="H276" s="10" t="n"/>
      <c r="I276" s="10" t="n"/>
      <c r="J276" s="10" t="n"/>
      <c r="K276" s="10" t="n"/>
      <c r="L276" s="10" t="n"/>
      <c r="M276" s="13" t="n"/>
      <c r="N276" s="13" t="n"/>
      <c r="O276" s="13" t="n"/>
      <c r="P276" s="13" t="n"/>
      <c r="Q276" s="10" t="n"/>
      <c r="R276" s="10" t="n"/>
      <c r="S276" s="10" t="n"/>
      <c r="T276" s="10" t="n"/>
      <c r="U276" s="10" t="n"/>
      <c r="V276" s="10" t="n"/>
      <c r="W276" s="10" t="n"/>
      <c r="X276" s="10" t="n"/>
      <c r="Y276" s="11" t="n"/>
      <c r="Z276" s="11" t="n"/>
      <c r="AA276" s="11" t="n"/>
      <c r="AB276" s="11" t="n"/>
      <c r="AC276" s="11" t="n"/>
      <c r="AD276" s="11" t="n"/>
      <c r="AE276" s="10" t="n"/>
      <c r="AF276" s="10" t="n"/>
      <c r="AG276" s="10" t="n"/>
      <c r="AH276" s="10" t="n"/>
      <c r="AI276" s="13" t="n"/>
      <c r="AJ276" s="13" t="n"/>
      <c r="AK276" s="13" t="n"/>
      <c r="AL276" s="13" t="n"/>
      <c r="AM276" s="13" t="n"/>
      <c r="AN276" s="13" t="n"/>
      <c r="AO276" s="13" t="n"/>
      <c r="AP276" s="14" t="n"/>
      <c r="AQ276" s="14" t="n"/>
      <c r="AR276" s="14" t="n"/>
      <c r="AS276" s="13" t="n"/>
      <c r="AT276" s="13" t="n"/>
      <c r="AU276" s="10" t="n"/>
      <c r="AV276" s="10" t="n"/>
      <c r="AW276" s="10" t="n"/>
      <c r="AX276" s="10" t="n"/>
      <c r="AY276" s="10" t="n"/>
      <c r="AZ276" s="10" t="n"/>
      <c r="BA276" s="10" t="n"/>
      <c r="BB276" s="10" t="n"/>
      <c r="BC276" s="10" t="n"/>
      <c r="BD276" s="11" t="n"/>
      <c r="BE276" s="10" t="n"/>
      <c r="BF276" s="10" t="n"/>
      <c r="BG276" s="10" t="n"/>
      <c r="BH276" s="10" t="n"/>
      <c r="BI276" s="10" t="n"/>
      <c r="BJ276" s="10" t="n"/>
      <c r="BK276" s="10" t="n"/>
      <c r="BL276" s="10" t="n"/>
      <c r="BM276" s="10" t="n"/>
    </row>
    <row r="277" ht="15.75" customHeight="1" s="218">
      <c r="A277" s="10" t="n"/>
      <c r="B277" s="10" t="n"/>
      <c r="C277" s="10" t="n"/>
      <c r="D277" s="10" t="n"/>
      <c r="E277" s="10" t="n"/>
      <c r="F277" s="10" t="n"/>
      <c r="G277" s="11" t="n"/>
      <c r="H277" s="10" t="n"/>
      <c r="I277" s="10" t="n"/>
      <c r="J277" s="10" t="n"/>
      <c r="K277" s="10" t="n"/>
      <c r="L277" s="10" t="n"/>
      <c r="M277" s="13" t="n"/>
      <c r="N277" s="13" t="n"/>
      <c r="O277" s="13" t="n"/>
      <c r="P277" s="13" t="n"/>
      <c r="Q277" s="10" t="n"/>
      <c r="R277" s="10" t="n"/>
      <c r="S277" s="10" t="n"/>
      <c r="T277" s="10" t="n"/>
      <c r="U277" s="10" t="n"/>
      <c r="V277" s="10" t="n"/>
      <c r="W277" s="10" t="n"/>
      <c r="X277" s="10" t="n"/>
      <c r="Y277" s="11" t="n"/>
      <c r="Z277" s="11" t="n"/>
      <c r="AA277" s="11" t="n"/>
      <c r="AB277" s="11" t="n"/>
      <c r="AC277" s="11" t="n"/>
      <c r="AD277" s="11" t="n"/>
      <c r="AE277" s="10" t="n"/>
      <c r="AF277" s="10" t="n"/>
      <c r="AG277" s="10" t="n"/>
      <c r="AH277" s="10" t="n"/>
      <c r="AI277" s="13" t="n"/>
      <c r="AJ277" s="13" t="n"/>
      <c r="AK277" s="13" t="n"/>
      <c r="AL277" s="13" t="n"/>
      <c r="AM277" s="13" t="n"/>
      <c r="AN277" s="13" t="n"/>
      <c r="AO277" s="13" t="n"/>
      <c r="AP277" s="14" t="n"/>
      <c r="AQ277" s="14" t="n"/>
      <c r="AR277" s="14" t="n"/>
      <c r="AS277" s="13" t="n"/>
      <c r="AT277" s="13" t="n"/>
      <c r="AU277" s="10" t="n"/>
      <c r="AV277" s="10" t="n"/>
      <c r="AW277" s="10" t="n"/>
      <c r="AX277" s="10" t="n"/>
      <c r="AY277" s="10" t="n"/>
      <c r="AZ277" s="10" t="n"/>
      <c r="BA277" s="10" t="n"/>
      <c r="BB277" s="10" t="n"/>
      <c r="BC277" s="10" t="n"/>
      <c r="BD277" s="11" t="n"/>
      <c r="BE277" s="10" t="n"/>
      <c r="BF277" s="10" t="n"/>
      <c r="BG277" s="10" t="n"/>
      <c r="BH277" s="10" t="n"/>
      <c r="BI277" s="10" t="n"/>
      <c r="BJ277" s="10" t="n"/>
      <c r="BK277" s="10" t="n"/>
      <c r="BL277" s="10" t="n"/>
      <c r="BM277" s="10" t="n"/>
    </row>
    <row r="278" ht="15.75" customHeight="1" s="218">
      <c r="A278" s="10" t="n"/>
      <c r="B278" s="10" t="n"/>
      <c r="C278" s="10" t="n"/>
      <c r="D278" s="10" t="n"/>
      <c r="E278" s="10" t="n"/>
      <c r="F278" s="10" t="n"/>
      <c r="G278" s="11" t="n"/>
      <c r="H278" s="10" t="n"/>
      <c r="I278" s="10" t="n"/>
      <c r="J278" s="10" t="n"/>
      <c r="K278" s="10" t="n"/>
      <c r="L278" s="10" t="n"/>
      <c r="M278" s="13" t="n"/>
      <c r="N278" s="13" t="n"/>
      <c r="O278" s="13" t="n"/>
      <c r="P278" s="13" t="n"/>
      <c r="Q278" s="10" t="n"/>
      <c r="R278" s="10" t="n"/>
      <c r="S278" s="10" t="n"/>
      <c r="T278" s="10" t="n"/>
      <c r="U278" s="10" t="n"/>
      <c r="V278" s="10" t="n"/>
      <c r="W278" s="10" t="n"/>
      <c r="X278" s="10" t="n"/>
      <c r="Y278" s="11" t="n"/>
      <c r="Z278" s="11" t="n"/>
      <c r="AA278" s="11" t="n"/>
      <c r="AB278" s="11" t="n"/>
      <c r="AC278" s="11" t="n"/>
      <c r="AD278" s="11" t="n"/>
      <c r="AE278" s="10" t="n"/>
      <c r="AF278" s="10" t="n"/>
      <c r="AG278" s="10" t="n"/>
      <c r="AH278" s="10" t="n"/>
      <c r="AI278" s="13" t="n"/>
      <c r="AJ278" s="13" t="n"/>
      <c r="AK278" s="13" t="n"/>
      <c r="AL278" s="13" t="n"/>
      <c r="AM278" s="13" t="n"/>
      <c r="AN278" s="13" t="n"/>
      <c r="AO278" s="13" t="n"/>
      <c r="AP278" s="14" t="n"/>
      <c r="AQ278" s="14" t="n"/>
      <c r="AR278" s="14" t="n"/>
      <c r="AS278" s="13" t="n"/>
      <c r="AT278" s="13" t="n"/>
      <c r="AU278" s="10" t="n"/>
      <c r="AV278" s="10" t="n"/>
      <c r="AW278" s="10" t="n"/>
      <c r="AX278" s="10" t="n"/>
      <c r="AY278" s="10" t="n"/>
      <c r="AZ278" s="10" t="n"/>
      <c r="BA278" s="10" t="n"/>
      <c r="BB278" s="10" t="n"/>
      <c r="BC278" s="10" t="n"/>
      <c r="BD278" s="11" t="n"/>
      <c r="BE278" s="10" t="n"/>
      <c r="BF278" s="10" t="n"/>
      <c r="BG278" s="10" t="n"/>
      <c r="BH278" s="10" t="n"/>
      <c r="BI278" s="10" t="n"/>
      <c r="BJ278" s="10" t="n"/>
      <c r="BK278" s="10" t="n"/>
      <c r="BL278" s="10" t="n"/>
      <c r="BM278" s="10" t="n"/>
    </row>
    <row r="279" ht="15.75" customHeight="1" s="218">
      <c r="A279" s="10" t="n"/>
      <c r="B279" s="10" t="n"/>
      <c r="C279" s="10" t="n"/>
      <c r="D279" s="10" t="n"/>
      <c r="E279" s="10" t="n"/>
      <c r="F279" s="10" t="n"/>
      <c r="G279" s="11" t="n"/>
      <c r="H279" s="10" t="n"/>
      <c r="I279" s="10" t="n"/>
      <c r="J279" s="10" t="n"/>
      <c r="K279" s="10" t="n"/>
      <c r="L279" s="10" t="n"/>
      <c r="M279" s="13" t="n"/>
      <c r="N279" s="13" t="n"/>
      <c r="O279" s="13" t="n"/>
      <c r="P279" s="13" t="n"/>
      <c r="Q279" s="10" t="n"/>
      <c r="R279" s="10" t="n"/>
      <c r="S279" s="10" t="n"/>
      <c r="T279" s="10" t="n"/>
      <c r="U279" s="10" t="n"/>
      <c r="V279" s="10" t="n"/>
      <c r="W279" s="10" t="n"/>
      <c r="X279" s="10" t="n"/>
      <c r="Y279" s="11" t="n"/>
      <c r="Z279" s="11" t="n"/>
      <c r="AA279" s="11" t="n"/>
      <c r="AB279" s="11" t="n"/>
      <c r="AC279" s="11" t="n"/>
      <c r="AD279" s="11" t="n"/>
      <c r="AE279" s="10" t="n"/>
      <c r="AF279" s="10" t="n"/>
      <c r="AG279" s="10" t="n"/>
      <c r="AH279" s="10" t="n"/>
      <c r="AI279" s="13" t="n"/>
      <c r="AJ279" s="13" t="n"/>
      <c r="AK279" s="13" t="n"/>
      <c r="AL279" s="13" t="n"/>
      <c r="AM279" s="13" t="n"/>
      <c r="AN279" s="13" t="n"/>
      <c r="AO279" s="13" t="n"/>
      <c r="AP279" s="14" t="n"/>
      <c r="AQ279" s="14" t="n"/>
      <c r="AR279" s="14" t="n"/>
      <c r="AS279" s="13" t="n"/>
      <c r="AT279" s="13" t="n"/>
      <c r="AU279" s="10" t="n"/>
      <c r="AV279" s="10" t="n"/>
      <c r="AW279" s="10" t="n"/>
      <c r="AX279" s="10" t="n"/>
      <c r="AY279" s="10" t="n"/>
      <c r="AZ279" s="10" t="n"/>
      <c r="BA279" s="10" t="n"/>
      <c r="BB279" s="10" t="n"/>
      <c r="BC279" s="10" t="n"/>
      <c r="BD279" s="11" t="n"/>
      <c r="BE279" s="10" t="n"/>
      <c r="BF279" s="10" t="n"/>
      <c r="BG279" s="10" t="n"/>
      <c r="BH279" s="10" t="n"/>
      <c r="BI279" s="10" t="n"/>
      <c r="BJ279" s="10" t="n"/>
      <c r="BK279" s="10" t="n"/>
      <c r="BL279" s="10" t="n"/>
      <c r="BM279" s="10" t="n"/>
    </row>
    <row r="280" ht="15.75" customHeight="1" s="218">
      <c r="A280" s="10" t="n"/>
      <c r="B280" s="10" t="n"/>
      <c r="C280" s="10" t="n"/>
      <c r="D280" s="10" t="n"/>
      <c r="E280" s="10" t="n"/>
      <c r="F280" s="10" t="n"/>
      <c r="G280" s="11" t="n"/>
      <c r="H280" s="10" t="n"/>
      <c r="I280" s="10" t="n"/>
      <c r="J280" s="10" t="n"/>
      <c r="K280" s="10" t="n"/>
      <c r="L280" s="10" t="n"/>
      <c r="M280" s="13" t="n"/>
      <c r="N280" s="13" t="n"/>
      <c r="O280" s="13" t="n"/>
      <c r="P280" s="13" t="n"/>
      <c r="Q280" s="10" t="n"/>
      <c r="R280" s="10" t="n"/>
      <c r="S280" s="10" t="n"/>
      <c r="T280" s="10" t="n"/>
      <c r="U280" s="10" t="n"/>
      <c r="V280" s="10" t="n"/>
      <c r="W280" s="10" t="n"/>
      <c r="X280" s="10" t="n"/>
      <c r="Y280" s="11" t="n"/>
      <c r="Z280" s="11" t="n"/>
      <c r="AA280" s="11" t="n"/>
      <c r="AB280" s="11" t="n"/>
      <c r="AC280" s="11" t="n"/>
      <c r="AD280" s="11" t="n"/>
      <c r="AE280" s="10" t="n"/>
      <c r="AF280" s="10" t="n"/>
      <c r="AG280" s="10" t="n"/>
      <c r="AH280" s="10" t="n"/>
      <c r="AI280" s="13" t="n"/>
      <c r="AJ280" s="13" t="n"/>
      <c r="AK280" s="13" t="n"/>
      <c r="AL280" s="13" t="n"/>
      <c r="AM280" s="13" t="n"/>
      <c r="AN280" s="13" t="n"/>
      <c r="AO280" s="13" t="n"/>
      <c r="AP280" s="14" t="n"/>
      <c r="AQ280" s="14" t="n"/>
      <c r="AR280" s="14" t="n"/>
      <c r="AS280" s="13" t="n"/>
      <c r="AT280" s="13" t="n"/>
      <c r="AU280" s="10" t="n"/>
      <c r="AV280" s="10" t="n"/>
      <c r="AW280" s="10" t="n"/>
      <c r="AX280" s="10" t="n"/>
      <c r="AY280" s="10" t="n"/>
      <c r="AZ280" s="10" t="n"/>
      <c r="BA280" s="10" t="n"/>
      <c r="BB280" s="10" t="n"/>
      <c r="BC280" s="10" t="n"/>
      <c r="BD280" s="11" t="n"/>
      <c r="BE280" s="10" t="n"/>
      <c r="BF280" s="10" t="n"/>
      <c r="BG280" s="10" t="n"/>
      <c r="BH280" s="10" t="n"/>
      <c r="BI280" s="10" t="n"/>
      <c r="BJ280" s="10" t="n"/>
      <c r="BK280" s="10" t="n"/>
      <c r="BL280" s="10" t="n"/>
      <c r="BM280" s="10" t="n"/>
    </row>
    <row r="281" ht="15.75" customHeight="1" s="218">
      <c r="A281" s="10" t="n"/>
      <c r="B281" s="10" t="n"/>
      <c r="C281" s="10" t="n"/>
      <c r="D281" s="10" t="n"/>
      <c r="E281" s="10" t="n"/>
      <c r="F281" s="10" t="n"/>
      <c r="G281" s="11" t="n"/>
      <c r="H281" s="10" t="n"/>
      <c r="I281" s="10" t="n"/>
      <c r="J281" s="10" t="n"/>
      <c r="K281" s="10" t="n"/>
      <c r="L281" s="10" t="n"/>
      <c r="M281" s="13" t="n"/>
      <c r="N281" s="13" t="n"/>
      <c r="O281" s="13" t="n"/>
      <c r="P281" s="13" t="n"/>
      <c r="Q281" s="10" t="n"/>
      <c r="R281" s="10" t="n"/>
      <c r="S281" s="10" t="n"/>
      <c r="T281" s="10" t="n"/>
      <c r="U281" s="10" t="n"/>
      <c r="V281" s="10" t="n"/>
      <c r="W281" s="10" t="n"/>
      <c r="X281" s="10" t="n"/>
      <c r="Y281" s="11" t="n"/>
      <c r="Z281" s="11" t="n"/>
      <c r="AA281" s="11" t="n"/>
      <c r="AB281" s="11" t="n"/>
      <c r="AC281" s="11" t="n"/>
      <c r="AD281" s="11" t="n"/>
      <c r="AE281" s="10" t="n"/>
      <c r="AF281" s="10" t="n"/>
      <c r="AG281" s="10" t="n"/>
      <c r="AH281" s="10" t="n"/>
      <c r="AI281" s="13" t="n"/>
      <c r="AJ281" s="13" t="n"/>
      <c r="AK281" s="13" t="n"/>
      <c r="AL281" s="13" t="n"/>
      <c r="AM281" s="13" t="n"/>
      <c r="AN281" s="13" t="n"/>
      <c r="AO281" s="13" t="n"/>
      <c r="AP281" s="14" t="n"/>
      <c r="AQ281" s="14" t="n"/>
      <c r="AR281" s="14" t="n"/>
      <c r="AS281" s="13" t="n"/>
      <c r="AT281" s="13" t="n"/>
      <c r="AU281" s="10" t="n"/>
      <c r="AV281" s="10" t="n"/>
      <c r="AW281" s="10" t="n"/>
      <c r="AX281" s="10" t="n"/>
      <c r="AY281" s="10" t="n"/>
      <c r="AZ281" s="10" t="n"/>
      <c r="BA281" s="10" t="n"/>
      <c r="BB281" s="10" t="n"/>
      <c r="BC281" s="10" t="n"/>
      <c r="BD281" s="11" t="n"/>
      <c r="BE281" s="10" t="n"/>
      <c r="BF281" s="10" t="n"/>
      <c r="BG281" s="10" t="n"/>
      <c r="BH281" s="10" t="n"/>
      <c r="BI281" s="10" t="n"/>
      <c r="BJ281" s="10" t="n"/>
      <c r="BK281" s="10" t="n"/>
      <c r="BL281" s="10" t="n"/>
      <c r="BM281" s="10" t="n"/>
    </row>
    <row r="282" ht="15.75" customHeight="1" s="218">
      <c r="A282" s="10" t="n"/>
      <c r="B282" s="10" t="n"/>
      <c r="C282" s="10" t="n"/>
      <c r="D282" s="10" t="n"/>
      <c r="E282" s="10" t="n"/>
      <c r="F282" s="10" t="n"/>
      <c r="G282" s="11" t="n"/>
      <c r="H282" s="10" t="n"/>
      <c r="I282" s="10" t="n"/>
      <c r="J282" s="10" t="n"/>
      <c r="K282" s="10" t="n"/>
      <c r="L282" s="10" t="n"/>
      <c r="M282" s="13" t="n"/>
      <c r="N282" s="13" t="n"/>
      <c r="O282" s="13" t="n"/>
      <c r="P282" s="13" t="n"/>
      <c r="Q282" s="10" t="n"/>
      <c r="R282" s="10" t="n"/>
      <c r="S282" s="10" t="n"/>
      <c r="T282" s="10" t="n"/>
      <c r="U282" s="10" t="n"/>
      <c r="V282" s="10" t="n"/>
      <c r="W282" s="10" t="n"/>
      <c r="X282" s="10" t="n"/>
      <c r="Y282" s="11" t="n"/>
      <c r="Z282" s="11" t="n"/>
      <c r="AA282" s="11" t="n"/>
      <c r="AB282" s="11" t="n"/>
      <c r="AC282" s="11" t="n"/>
      <c r="AD282" s="11" t="n"/>
      <c r="AE282" s="10" t="n"/>
      <c r="AF282" s="10" t="n"/>
      <c r="AG282" s="10" t="n"/>
      <c r="AH282" s="10" t="n"/>
      <c r="AI282" s="13" t="n"/>
      <c r="AJ282" s="13" t="n"/>
      <c r="AK282" s="13" t="n"/>
      <c r="AL282" s="13" t="n"/>
      <c r="AM282" s="13" t="n"/>
      <c r="AN282" s="13" t="n"/>
      <c r="AO282" s="13" t="n"/>
      <c r="AP282" s="14" t="n"/>
      <c r="AQ282" s="14" t="n"/>
      <c r="AR282" s="14" t="n"/>
      <c r="AS282" s="13" t="n"/>
      <c r="AT282" s="13" t="n"/>
      <c r="AU282" s="10" t="n"/>
      <c r="AV282" s="10" t="n"/>
      <c r="AW282" s="10" t="n"/>
      <c r="AX282" s="10" t="n"/>
      <c r="AY282" s="10" t="n"/>
      <c r="AZ282" s="10" t="n"/>
      <c r="BA282" s="10" t="n"/>
      <c r="BB282" s="10" t="n"/>
      <c r="BC282" s="10" t="n"/>
      <c r="BD282" s="11" t="n"/>
      <c r="BE282" s="10" t="n"/>
      <c r="BF282" s="10" t="n"/>
      <c r="BG282" s="10" t="n"/>
      <c r="BH282" s="10" t="n"/>
      <c r="BI282" s="10" t="n"/>
      <c r="BJ282" s="10" t="n"/>
      <c r="BK282" s="10" t="n"/>
      <c r="BL282" s="10" t="n"/>
      <c r="BM282" s="10" t="n"/>
    </row>
    <row r="283" ht="15.75" customHeight="1" s="218">
      <c r="A283" s="10" t="n"/>
      <c r="B283" s="10" t="n"/>
      <c r="C283" s="10" t="n"/>
      <c r="D283" s="10" t="n"/>
      <c r="E283" s="10" t="n"/>
      <c r="F283" s="10" t="n"/>
      <c r="G283" s="11" t="n"/>
      <c r="H283" s="10" t="n"/>
      <c r="I283" s="10" t="n"/>
      <c r="J283" s="10" t="n"/>
      <c r="K283" s="10" t="n"/>
      <c r="L283" s="10" t="n"/>
      <c r="M283" s="13" t="n"/>
      <c r="N283" s="13" t="n"/>
      <c r="O283" s="13" t="n"/>
      <c r="P283" s="13" t="n"/>
      <c r="Q283" s="10" t="n"/>
      <c r="R283" s="10" t="n"/>
      <c r="S283" s="10" t="n"/>
      <c r="T283" s="10" t="n"/>
      <c r="U283" s="10" t="n"/>
      <c r="V283" s="10" t="n"/>
      <c r="W283" s="10" t="n"/>
      <c r="X283" s="10" t="n"/>
      <c r="Y283" s="11" t="n"/>
      <c r="Z283" s="11" t="n"/>
      <c r="AA283" s="11" t="n"/>
      <c r="AB283" s="11" t="n"/>
      <c r="AC283" s="11" t="n"/>
      <c r="AD283" s="11" t="n"/>
      <c r="AE283" s="10" t="n"/>
      <c r="AF283" s="10" t="n"/>
      <c r="AG283" s="10" t="n"/>
      <c r="AH283" s="10" t="n"/>
      <c r="AI283" s="13" t="n"/>
      <c r="AJ283" s="13" t="n"/>
      <c r="AK283" s="13" t="n"/>
      <c r="AL283" s="13" t="n"/>
      <c r="AM283" s="13" t="n"/>
      <c r="AN283" s="13" t="n"/>
      <c r="AO283" s="13" t="n"/>
      <c r="AP283" s="14" t="n"/>
      <c r="AQ283" s="14" t="n"/>
      <c r="AR283" s="14" t="n"/>
      <c r="AS283" s="13" t="n"/>
      <c r="AT283" s="13" t="n"/>
      <c r="AU283" s="10" t="n"/>
      <c r="AV283" s="10" t="n"/>
      <c r="AW283" s="10" t="n"/>
      <c r="AX283" s="10" t="n"/>
      <c r="AY283" s="10" t="n"/>
      <c r="AZ283" s="10" t="n"/>
      <c r="BA283" s="10" t="n"/>
      <c r="BB283" s="10" t="n"/>
      <c r="BC283" s="10" t="n"/>
      <c r="BD283" s="11" t="n"/>
      <c r="BE283" s="10" t="n"/>
      <c r="BF283" s="10" t="n"/>
      <c r="BG283" s="10" t="n"/>
      <c r="BH283" s="10" t="n"/>
      <c r="BI283" s="10" t="n"/>
      <c r="BJ283" s="10" t="n"/>
      <c r="BK283" s="10" t="n"/>
      <c r="BL283" s="10" t="n"/>
      <c r="BM283" s="10" t="n"/>
    </row>
    <row r="284" ht="15.75" customHeight="1" s="218">
      <c r="A284" s="10" t="n"/>
      <c r="B284" s="10" t="n"/>
      <c r="C284" s="10" t="n"/>
      <c r="D284" s="10" t="n"/>
      <c r="E284" s="10" t="n"/>
      <c r="F284" s="10" t="n"/>
      <c r="G284" s="11" t="n"/>
      <c r="H284" s="10" t="n"/>
      <c r="I284" s="10" t="n"/>
      <c r="J284" s="10" t="n"/>
      <c r="K284" s="10" t="n"/>
      <c r="L284" s="10" t="n"/>
      <c r="M284" s="13" t="n"/>
      <c r="N284" s="13" t="n"/>
      <c r="O284" s="13" t="n"/>
      <c r="P284" s="13" t="n"/>
      <c r="Q284" s="10" t="n"/>
      <c r="R284" s="10" t="n"/>
      <c r="S284" s="10" t="n"/>
      <c r="T284" s="10" t="n"/>
      <c r="U284" s="10" t="n"/>
      <c r="V284" s="10" t="n"/>
      <c r="W284" s="10" t="n"/>
      <c r="X284" s="10" t="n"/>
      <c r="Y284" s="11" t="n"/>
      <c r="Z284" s="11" t="n"/>
      <c r="AA284" s="11" t="n"/>
      <c r="AB284" s="11" t="n"/>
      <c r="AC284" s="11" t="n"/>
      <c r="AD284" s="11" t="n"/>
      <c r="AE284" s="10" t="n"/>
      <c r="AF284" s="10" t="n"/>
      <c r="AG284" s="10" t="n"/>
      <c r="AH284" s="10" t="n"/>
      <c r="AI284" s="13" t="n"/>
      <c r="AJ284" s="13" t="n"/>
      <c r="AK284" s="13" t="n"/>
      <c r="AL284" s="13" t="n"/>
      <c r="AM284" s="13" t="n"/>
      <c r="AN284" s="13" t="n"/>
      <c r="AO284" s="13" t="n"/>
      <c r="AP284" s="14" t="n"/>
      <c r="AQ284" s="14" t="n"/>
      <c r="AR284" s="14" t="n"/>
      <c r="AS284" s="13" t="n"/>
      <c r="AT284" s="13" t="n"/>
      <c r="AU284" s="10" t="n"/>
      <c r="AV284" s="10" t="n"/>
      <c r="AW284" s="10" t="n"/>
      <c r="AX284" s="10" t="n"/>
      <c r="AY284" s="10" t="n"/>
      <c r="AZ284" s="10" t="n"/>
      <c r="BA284" s="10" t="n"/>
      <c r="BB284" s="10" t="n"/>
      <c r="BC284" s="10" t="n"/>
      <c r="BD284" s="11" t="n"/>
      <c r="BE284" s="10" t="n"/>
      <c r="BF284" s="10" t="n"/>
      <c r="BG284" s="10" t="n"/>
      <c r="BH284" s="10" t="n"/>
      <c r="BI284" s="10" t="n"/>
      <c r="BJ284" s="10" t="n"/>
      <c r="BK284" s="10" t="n"/>
      <c r="BL284" s="10" t="n"/>
      <c r="BM284" s="10" t="n"/>
    </row>
    <row r="285" ht="15.75" customHeight="1" s="218">
      <c r="A285" s="132" t="n"/>
      <c r="B285" s="132" t="n"/>
      <c r="C285" s="132" t="n"/>
      <c r="D285" s="132" t="n"/>
      <c r="E285" s="132" t="n"/>
      <c r="F285" s="132" t="n"/>
      <c r="G285" s="131" t="n"/>
      <c r="H285" s="132" t="n"/>
      <c r="I285" s="132" t="n"/>
      <c r="J285" s="132" t="n"/>
      <c r="K285" s="132" t="n"/>
      <c r="L285" s="132" t="n"/>
      <c r="M285" s="141" t="n"/>
      <c r="N285" s="141" t="n"/>
      <c r="O285" s="141" t="n"/>
      <c r="P285" s="141" t="n"/>
      <c r="Q285" s="132" t="n"/>
      <c r="R285" s="132" t="n"/>
      <c r="S285" s="132" t="n"/>
      <c r="T285" s="132" t="n"/>
      <c r="U285" s="132" t="n"/>
      <c r="V285" s="132" t="n"/>
      <c r="W285" s="132" t="n"/>
      <c r="X285" s="132" t="n"/>
      <c r="Y285" s="131" t="n"/>
      <c r="Z285" s="131" t="n"/>
      <c r="AA285" s="131" t="n"/>
      <c r="AB285" s="131" t="n"/>
      <c r="AC285" s="131" t="n"/>
      <c r="AD285" s="131" t="n"/>
      <c r="AE285" s="132" t="n"/>
      <c r="AF285" s="132" t="n"/>
      <c r="AG285" s="132" t="n"/>
      <c r="AH285" s="132" t="n"/>
      <c r="AI285" s="132" t="n"/>
      <c r="AJ285" s="132" t="n"/>
      <c r="AK285" s="132" t="n"/>
      <c r="AL285" s="132" t="n"/>
      <c r="AM285" s="132" t="n"/>
      <c r="AN285" s="132" t="n"/>
      <c r="AO285" s="132" t="n"/>
      <c r="AP285" s="142" t="n"/>
      <c r="AQ285" s="142" t="n"/>
      <c r="AR285" s="142" t="n"/>
      <c r="AS285" s="132" t="n"/>
      <c r="AT285" s="132" t="n"/>
      <c r="AU285" s="132" t="n"/>
      <c r="AV285" s="132" t="n"/>
      <c r="AW285" s="132" t="n"/>
      <c r="AX285" s="132" t="n"/>
      <c r="AY285" s="132" t="n"/>
      <c r="AZ285" s="132" t="n"/>
      <c r="BA285" s="132" t="n"/>
      <c r="BB285" s="132" t="n"/>
      <c r="BC285" s="132" t="n"/>
      <c r="BD285" s="131" t="n"/>
      <c r="BE285" s="132" t="n"/>
      <c r="BF285" s="132" t="n"/>
      <c r="BG285" s="132" t="n"/>
      <c r="BH285" s="132" t="n"/>
      <c r="BI285" s="132" t="n"/>
      <c r="BJ285" s="132" t="n"/>
      <c r="BK285" s="132" t="n"/>
      <c r="BL285" s="132" t="n"/>
      <c r="BM285" s="132" t="n"/>
    </row>
    <row r="286" ht="15.75" customHeight="1" s="218">
      <c r="A286" s="132" t="n"/>
      <c r="B286" s="132" t="n"/>
      <c r="C286" s="132" t="n"/>
      <c r="D286" s="132" t="n"/>
      <c r="E286" s="132" t="n"/>
      <c r="F286" s="132" t="n"/>
      <c r="G286" s="131" t="n"/>
      <c r="H286" s="132" t="n"/>
      <c r="I286" s="132" t="n"/>
      <c r="J286" s="132" t="n"/>
      <c r="K286" s="132" t="n"/>
      <c r="L286" s="132" t="n"/>
      <c r="M286" s="141" t="n"/>
      <c r="N286" s="141" t="n"/>
      <c r="O286" s="141" t="n"/>
      <c r="P286" s="141" t="n"/>
      <c r="Q286" s="132" t="n"/>
      <c r="R286" s="132" t="n"/>
      <c r="S286" s="132" t="n"/>
      <c r="T286" s="132" t="n"/>
      <c r="U286" s="132" t="n"/>
      <c r="V286" s="132" t="n"/>
      <c r="W286" s="132" t="n"/>
      <c r="X286" s="132" t="n"/>
      <c r="Y286" s="131" t="n"/>
      <c r="Z286" s="131" t="n"/>
      <c r="AA286" s="131" t="n"/>
      <c r="AB286" s="131" t="n"/>
      <c r="AC286" s="131" t="n"/>
      <c r="AD286" s="131" t="n"/>
      <c r="AE286" s="132" t="n"/>
      <c r="AF286" s="132" t="n"/>
      <c r="AG286" s="132" t="n"/>
      <c r="AH286" s="132" t="n"/>
      <c r="AI286" s="132" t="n"/>
      <c r="AJ286" s="132" t="n"/>
      <c r="AK286" s="132" t="n"/>
      <c r="AL286" s="132" t="n"/>
      <c r="AM286" s="132" t="n"/>
      <c r="AN286" s="132" t="n"/>
      <c r="AO286" s="132" t="n"/>
      <c r="AP286" s="142" t="n"/>
      <c r="AQ286" s="142" t="n"/>
      <c r="AR286" s="142" t="n"/>
      <c r="AS286" s="132" t="n"/>
      <c r="AT286" s="132" t="n"/>
      <c r="AU286" s="132" t="n"/>
      <c r="AV286" s="132" t="n"/>
      <c r="AW286" s="132" t="n"/>
      <c r="AX286" s="132" t="n"/>
      <c r="AY286" s="132" t="n"/>
      <c r="AZ286" s="132" t="n"/>
      <c r="BA286" s="132" t="n"/>
      <c r="BB286" s="132" t="n"/>
      <c r="BC286" s="132" t="n"/>
      <c r="BD286" s="131" t="n"/>
      <c r="BE286" s="132" t="n"/>
      <c r="BF286" s="132" t="n"/>
      <c r="BG286" s="132" t="n"/>
      <c r="BH286" s="132" t="n"/>
      <c r="BI286" s="132" t="n"/>
      <c r="BJ286" s="132" t="n"/>
      <c r="BK286" s="132" t="n"/>
      <c r="BL286" s="132" t="n"/>
      <c r="BM286" s="132" t="n"/>
    </row>
    <row r="287" ht="15.75" customHeight="1" s="218">
      <c r="A287" s="132" t="n"/>
      <c r="B287" s="132" t="n"/>
      <c r="C287" s="132" t="n"/>
      <c r="D287" s="132" t="n"/>
      <c r="E287" s="132" t="n"/>
      <c r="F287" s="132" t="n"/>
      <c r="G287" s="131" t="n"/>
      <c r="H287" s="132" t="n"/>
      <c r="I287" s="132" t="n"/>
      <c r="J287" s="132" t="n"/>
      <c r="K287" s="132" t="n"/>
      <c r="L287" s="132" t="n"/>
      <c r="M287" s="141" t="n"/>
      <c r="N287" s="141" t="n"/>
      <c r="O287" s="141" t="n"/>
      <c r="P287" s="141" t="n"/>
      <c r="Q287" s="132" t="n"/>
      <c r="R287" s="132" t="n"/>
      <c r="S287" s="132" t="n"/>
      <c r="T287" s="132" t="n"/>
      <c r="U287" s="132" t="n"/>
      <c r="V287" s="132" t="n"/>
      <c r="W287" s="132" t="n"/>
      <c r="X287" s="132" t="n"/>
      <c r="Y287" s="131" t="n"/>
      <c r="Z287" s="131" t="n"/>
      <c r="AA287" s="131" t="n"/>
      <c r="AB287" s="131" t="n"/>
      <c r="AC287" s="131" t="n"/>
      <c r="AD287" s="131" t="n"/>
      <c r="AE287" s="132" t="n"/>
      <c r="AF287" s="132" t="n"/>
      <c r="AG287" s="132" t="n"/>
      <c r="AH287" s="132" t="n"/>
      <c r="AI287" s="132" t="n"/>
      <c r="AJ287" s="132" t="n"/>
      <c r="AK287" s="132" t="n"/>
      <c r="AL287" s="132" t="n"/>
      <c r="AM287" s="132" t="n"/>
      <c r="AN287" s="132" t="n"/>
      <c r="AO287" s="132" t="n"/>
      <c r="AP287" s="142" t="n"/>
      <c r="AQ287" s="142" t="n"/>
      <c r="AR287" s="142" t="n"/>
      <c r="AS287" s="132" t="n"/>
      <c r="AT287" s="132" t="n"/>
      <c r="AU287" s="132" t="n"/>
      <c r="AV287" s="132" t="n"/>
      <c r="AW287" s="132" t="n"/>
      <c r="AX287" s="132" t="n"/>
      <c r="AY287" s="132" t="n"/>
      <c r="AZ287" s="132" t="n"/>
      <c r="BA287" s="132" t="n"/>
      <c r="BB287" s="132" t="n"/>
      <c r="BC287" s="132" t="n"/>
      <c r="BD287" s="131" t="n"/>
      <c r="BE287" s="132" t="n"/>
      <c r="BF287" s="132" t="n"/>
      <c r="BG287" s="132" t="n"/>
      <c r="BH287" s="132" t="n"/>
      <c r="BI287" s="132" t="n"/>
      <c r="BJ287" s="132" t="n"/>
      <c r="BK287" s="132" t="n"/>
      <c r="BL287" s="132" t="n"/>
      <c r="BM287" s="132" t="n"/>
    </row>
    <row r="288" ht="15.75" customHeight="1" s="218">
      <c r="A288" s="132" t="n"/>
      <c r="B288" s="132" t="n"/>
      <c r="C288" s="132" t="n"/>
      <c r="D288" s="132" t="n"/>
      <c r="E288" s="132" t="n"/>
      <c r="F288" s="132" t="n"/>
      <c r="G288" s="131" t="n"/>
      <c r="H288" s="132" t="n"/>
      <c r="I288" s="132" t="n"/>
      <c r="J288" s="132" t="n"/>
      <c r="K288" s="132" t="n"/>
      <c r="L288" s="132" t="n"/>
      <c r="M288" s="141" t="n"/>
      <c r="N288" s="141" t="n"/>
      <c r="O288" s="141" t="n"/>
      <c r="P288" s="141" t="n"/>
      <c r="Q288" s="132" t="n"/>
      <c r="R288" s="132" t="n"/>
      <c r="S288" s="132" t="n"/>
      <c r="T288" s="132" t="n"/>
      <c r="U288" s="132" t="n"/>
      <c r="V288" s="132" t="n"/>
      <c r="W288" s="132" t="n"/>
      <c r="X288" s="132" t="n"/>
      <c r="Y288" s="131" t="n"/>
      <c r="Z288" s="131" t="n"/>
      <c r="AA288" s="131" t="n"/>
      <c r="AB288" s="131" t="n"/>
      <c r="AC288" s="131" t="n"/>
      <c r="AD288" s="131" t="n"/>
      <c r="AE288" s="132" t="n"/>
      <c r="AF288" s="132" t="n"/>
      <c r="AG288" s="132" t="n"/>
      <c r="AH288" s="132" t="n"/>
      <c r="AI288" s="132" t="n"/>
      <c r="AJ288" s="132" t="n"/>
      <c r="AK288" s="132" t="n"/>
      <c r="AL288" s="132" t="n"/>
      <c r="AM288" s="132" t="n"/>
      <c r="AN288" s="132" t="n"/>
      <c r="AO288" s="132" t="n"/>
      <c r="AP288" s="142" t="n"/>
      <c r="AQ288" s="142" t="n"/>
      <c r="AR288" s="142" t="n"/>
      <c r="AS288" s="132" t="n"/>
      <c r="AT288" s="132" t="n"/>
      <c r="AU288" s="132" t="n"/>
      <c r="AV288" s="132" t="n"/>
      <c r="AW288" s="132" t="n"/>
      <c r="AX288" s="132" t="n"/>
      <c r="AY288" s="132" t="n"/>
      <c r="AZ288" s="132" t="n"/>
      <c r="BA288" s="132" t="n"/>
      <c r="BB288" s="132" t="n"/>
      <c r="BC288" s="132" t="n"/>
      <c r="BD288" s="131" t="n"/>
      <c r="BE288" s="132" t="n"/>
      <c r="BF288" s="132" t="n"/>
      <c r="BG288" s="132" t="n"/>
      <c r="BH288" s="132" t="n"/>
      <c r="BI288" s="132" t="n"/>
      <c r="BJ288" s="132" t="n"/>
      <c r="BK288" s="132" t="n"/>
      <c r="BL288" s="132" t="n"/>
      <c r="BM288" s="132" t="n"/>
    </row>
    <row r="289" ht="15.75" customHeight="1" s="218">
      <c r="A289" s="132" t="n"/>
      <c r="B289" s="132" t="n"/>
      <c r="C289" s="132" t="n"/>
      <c r="D289" s="132" t="n"/>
      <c r="E289" s="132" t="n"/>
      <c r="F289" s="132" t="n"/>
      <c r="G289" s="131" t="n"/>
      <c r="H289" s="132" t="n"/>
      <c r="I289" s="132" t="n"/>
      <c r="J289" s="132" t="n"/>
      <c r="K289" s="132" t="n"/>
      <c r="L289" s="132" t="n"/>
      <c r="M289" s="141" t="n"/>
      <c r="N289" s="141" t="n"/>
      <c r="O289" s="141" t="n"/>
      <c r="P289" s="141" t="n"/>
      <c r="Q289" s="132" t="n"/>
      <c r="R289" s="132" t="n"/>
      <c r="S289" s="132" t="n"/>
      <c r="T289" s="132" t="n"/>
      <c r="U289" s="132" t="n"/>
      <c r="V289" s="132" t="n"/>
      <c r="W289" s="132" t="n"/>
      <c r="X289" s="132" t="n"/>
      <c r="Y289" s="131" t="n"/>
      <c r="Z289" s="131" t="n"/>
      <c r="AA289" s="131" t="n"/>
      <c r="AB289" s="131" t="n"/>
      <c r="AC289" s="131" t="n"/>
      <c r="AD289" s="131" t="n"/>
      <c r="AE289" s="132" t="n"/>
      <c r="AF289" s="132" t="n"/>
      <c r="AG289" s="132" t="n"/>
      <c r="AH289" s="132" t="n"/>
      <c r="AI289" s="132" t="n"/>
      <c r="AJ289" s="132" t="n"/>
      <c r="AK289" s="132" t="n"/>
      <c r="AL289" s="132" t="n"/>
      <c r="AM289" s="132" t="n"/>
      <c r="AN289" s="132" t="n"/>
      <c r="AO289" s="132" t="n"/>
      <c r="AP289" s="142" t="n"/>
      <c r="AQ289" s="142" t="n"/>
      <c r="AR289" s="142" t="n"/>
      <c r="AS289" s="132" t="n"/>
      <c r="AT289" s="132" t="n"/>
      <c r="AU289" s="132" t="n"/>
      <c r="AV289" s="132" t="n"/>
      <c r="AW289" s="132" t="n"/>
      <c r="AX289" s="132" t="n"/>
      <c r="AY289" s="132" t="n"/>
      <c r="AZ289" s="132" t="n"/>
      <c r="BA289" s="132" t="n"/>
      <c r="BB289" s="132" t="n"/>
      <c r="BC289" s="132" t="n"/>
      <c r="BD289" s="131" t="n"/>
      <c r="BE289" s="132" t="n"/>
      <c r="BF289" s="132" t="n"/>
      <c r="BG289" s="132" t="n"/>
      <c r="BH289" s="132" t="n"/>
      <c r="BI289" s="132" t="n"/>
      <c r="BJ289" s="132" t="n"/>
      <c r="BK289" s="132" t="n"/>
      <c r="BL289" s="132" t="n"/>
      <c r="BM289" s="132" t="n"/>
    </row>
    <row r="290" ht="15.75" customHeight="1" s="218">
      <c r="A290" s="132" t="n"/>
      <c r="B290" s="132" t="n"/>
      <c r="C290" s="132" t="n"/>
      <c r="D290" s="132" t="n"/>
      <c r="E290" s="132" t="n"/>
      <c r="F290" s="132" t="n"/>
      <c r="G290" s="131" t="n"/>
      <c r="H290" s="132" t="n"/>
      <c r="I290" s="132" t="n"/>
      <c r="J290" s="132" t="n"/>
      <c r="K290" s="132" t="n"/>
      <c r="L290" s="132" t="n"/>
      <c r="M290" s="141" t="n"/>
      <c r="N290" s="141" t="n"/>
      <c r="O290" s="141" t="n"/>
      <c r="P290" s="141" t="n"/>
      <c r="Q290" s="132" t="n"/>
      <c r="R290" s="132" t="n"/>
      <c r="S290" s="132" t="n"/>
      <c r="T290" s="132" t="n"/>
      <c r="U290" s="132" t="n"/>
      <c r="V290" s="132" t="n"/>
      <c r="W290" s="132" t="n"/>
      <c r="X290" s="132" t="n"/>
      <c r="Y290" s="131" t="n"/>
      <c r="Z290" s="131" t="n"/>
      <c r="AA290" s="131" t="n"/>
      <c r="AB290" s="131" t="n"/>
      <c r="AC290" s="131" t="n"/>
      <c r="AD290" s="131" t="n"/>
      <c r="AE290" s="132" t="n"/>
      <c r="AF290" s="132" t="n"/>
      <c r="AG290" s="132" t="n"/>
      <c r="AH290" s="132" t="n"/>
      <c r="AI290" s="132" t="n"/>
      <c r="AJ290" s="132" t="n"/>
      <c r="AK290" s="132" t="n"/>
      <c r="AL290" s="132" t="n"/>
      <c r="AM290" s="132" t="n"/>
      <c r="AN290" s="132" t="n"/>
      <c r="AO290" s="132" t="n"/>
      <c r="AP290" s="142" t="n"/>
      <c r="AQ290" s="142" t="n"/>
      <c r="AR290" s="142" t="n"/>
      <c r="AS290" s="132" t="n"/>
      <c r="AT290" s="132" t="n"/>
      <c r="AU290" s="132" t="n"/>
      <c r="AV290" s="132" t="n"/>
      <c r="AW290" s="132" t="n"/>
      <c r="AX290" s="132" t="n"/>
      <c r="AY290" s="132" t="n"/>
      <c r="AZ290" s="132" t="n"/>
      <c r="BA290" s="132" t="n"/>
      <c r="BB290" s="132" t="n"/>
      <c r="BC290" s="132" t="n"/>
      <c r="BD290" s="131" t="n"/>
      <c r="BE290" s="132" t="n"/>
      <c r="BF290" s="132" t="n"/>
      <c r="BG290" s="132" t="n"/>
      <c r="BH290" s="132" t="n"/>
      <c r="BI290" s="132" t="n"/>
      <c r="BJ290" s="132" t="n"/>
      <c r="BK290" s="132" t="n"/>
      <c r="BL290" s="132" t="n"/>
      <c r="BM290" s="132" t="n"/>
    </row>
    <row r="291" ht="15.75" customHeight="1" s="218">
      <c r="A291" s="132" t="n"/>
      <c r="B291" s="132" t="n"/>
      <c r="C291" s="132" t="n"/>
      <c r="D291" s="132" t="n"/>
      <c r="E291" s="132" t="n"/>
      <c r="F291" s="132" t="n"/>
      <c r="G291" s="131" t="n"/>
      <c r="H291" s="132" t="n"/>
      <c r="I291" s="132" t="n"/>
      <c r="J291" s="132" t="n"/>
      <c r="K291" s="132" t="n"/>
      <c r="L291" s="132" t="n"/>
      <c r="M291" s="141" t="n"/>
      <c r="N291" s="141" t="n"/>
      <c r="O291" s="141" t="n"/>
      <c r="P291" s="141" t="n"/>
      <c r="Q291" s="132" t="n"/>
      <c r="R291" s="132" t="n"/>
      <c r="S291" s="132" t="n"/>
      <c r="T291" s="132" t="n"/>
      <c r="U291" s="132" t="n"/>
      <c r="V291" s="132" t="n"/>
      <c r="W291" s="132" t="n"/>
      <c r="X291" s="132" t="n"/>
      <c r="Y291" s="131" t="n"/>
      <c r="Z291" s="131" t="n"/>
      <c r="AA291" s="131" t="n"/>
      <c r="AB291" s="131" t="n"/>
      <c r="AC291" s="131" t="n"/>
      <c r="AD291" s="131" t="n"/>
      <c r="AE291" s="132" t="n"/>
      <c r="AF291" s="132" t="n"/>
      <c r="AG291" s="132" t="n"/>
      <c r="AH291" s="132" t="n"/>
      <c r="AI291" s="132" t="n"/>
      <c r="AJ291" s="132" t="n"/>
      <c r="AK291" s="132" t="n"/>
      <c r="AL291" s="132" t="n"/>
      <c r="AM291" s="132" t="n"/>
      <c r="AN291" s="132" t="n"/>
      <c r="AO291" s="132" t="n"/>
      <c r="AP291" s="142" t="n"/>
      <c r="AQ291" s="142" t="n"/>
      <c r="AR291" s="142" t="n"/>
      <c r="AS291" s="132" t="n"/>
      <c r="AT291" s="132" t="n"/>
      <c r="AU291" s="132" t="n"/>
      <c r="AV291" s="132" t="n"/>
      <c r="AW291" s="132" t="n"/>
      <c r="AX291" s="132" t="n"/>
      <c r="AY291" s="132" t="n"/>
      <c r="AZ291" s="132" t="n"/>
      <c r="BA291" s="132" t="n"/>
      <c r="BB291" s="132" t="n"/>
      <c r="BC291" s="132" t="n"/>
      <c r="BD291" s="131" t="n"/>
      <c r="BE291" s="132" t="n"/>
      <c r="BF291" s="132" t="n"/>
      <c r="BG291" s="132" t="n"/>
      <c r="BH291" s="132" t="n"/>
      <c r="BI291" s="132" t="n"/>
      <c r="BJ291" s="132" t="n"/>
      <c r="BK291" s="132" t="n"/>
      <c r="BL291" s="132" t="n"/>
      <c r="BM291" s="132" t="n"/>
    </row>
    <row r="292" ht="15.75" customHeight="1" s="218">
      <c r="A292" s="132" t="n"/>
      <c r="B292" s="132" t="n"/>
      <c r="C292" s="132" t="n"/>
      <c r="D292" s="132" t="n"/>
      <c r="E292" s="132" t="n"/>
      <c r="F292" s="132" t="n"/>
      <c r="G292" s="131" t="n"/>
      <c r="H292" s="132" t="n"/>
      <c r="I292" s="132" t="n"/>
      <c r="J292" s="132" t="n"/>
      <c r="K292" s="132" t="n"/>
      <c r="L292" s="132" t="n"/>
      <c r="M292" s="141" t="n"/>
      <c r="N292" s="141" t="n"/>
      <c r="O292" s="141" t="n"/>
      <c r="P292" s="141" t="n"/>
      <c r="Q292" s="132" t="n"/>
      <c r="R292" s="132" t="n"/>
      <c r="S292" s="132" t="n"/>
      <c r="T292" s="132" t="n"/>
      <c r="U292" s="132" t="n"/>
      <c r="V292" s="132" t="n"/>
      <c r="W292" s="132" t="n"/>
      <c r="X292" s="132" t="n"/>
      <c r="Y292" s="131" t="n"/>
      <c r="Z292" s="131" t="n"/>
      <c r="AA292" s="131" t="n"/>
      <c r="AB292" s="131" t="n"/>
      <c r="AC292" s="131" t="n"/>
      <c r="AD292" s="131" t="n"/>
      <c r="AE292" s="132" t="n"/>
      <c r="AF292" s="132" t="n"/>
      <c r="AG292" s="132" t="n"/>
      <c r="AH292" s="132" t="n"/>
      <c r="AI292" s="132" t="n"/>
      <c r="AJ292" s="132" t="n"/>
      <c r="AK292" s="132" t="n"/>
      <c r="AL292" s="132" t="n"/>
      <c r="AM292" s="132" t="n"/>
      <c r="AN292" s="132" t="n"/>
      <c r="AO292" s="132" t="n"/>
      <c r="AP292" s="142" t="n"/>
      <c r="AQ292" s="142" t="n"/>
      <c r="AR292" s="142" t="n"/>
      <c r="AS292" s="132" t="n"/>
      <c r="AT292" s="132" t="n"/>
      <c r="AU292" s="132" t="n"/>
      <c r="AV292" s="132" t="n"/>
      <c r="AW292" s="132" t="n"/>
      <c r="AX292" s="132" t="n"/>
      <c r="AY292" s="132" t="n"/>
      <c r="AZ292" s="132" t="n"/>
      <c r="BA292" s="132" t="n"/>
      <c r="BB292" s="132" t="n"/>
      <c r="BC292" s="132" t="n"/>
      <c r="BD292" s="131" t="n"/>
      <c r="BE292" s="132" t="n"/>
      <c r="BF292" s="132" t="n"/>
      <c r="BG292" s="132" t="n"/>
      <c r="BH292" s="132" t="n"/>
      <c r="BI292" s="132" t="n"/>
      <c r="BJ292" s="132" t="n"/>
      <c r="BK292" s="132" t="n"/>
      <c r="BL292" s="132" t="n"/>
      <c r="BM292" s="132" t="n"/>
    </row>
    <row r="293" ht="15.75" customHeight="1" s="218">
      <c r="M293" s="143" t="n"/>
      <c r="N293" s="143" t="n"/>
      <c r="O293" s="143" t="n"/>
      <c r="P293" s="143" t="n"/>
    </row>
    <row r="294" ht="15.75" customHeight="1" s="218">
      <c r="M294" s="143" t="n"/>
      <c r="N294" s="143" t="n"/>
      <c r="O294" s="143" t="n"/>
      <c r="P294" s="143" t="n"/>
    </row>
    <row r="295" ht="15.75" customHeight="1" s="218">
      <c r="M295" s="143" t="n"/>
      <c r="N295" s="143" t="n"/>
      <c r="O295" s="143" t="n"/>
      <c r="P295" s="143" t="n"/>
    </row>
    <row r="296" ht="15.75" customHeight="1" s="218">
      <c r="M296" s="143" t="n"/>
      <c r="N296" s="143" t="n"/>
      <c r="O296" s="143" t="n"/>
      <c r="P296" s="143" t="n"/>
    </row>
    <row r="297" ht="15.75" customHeight="1" s="218">
      <c r="M297" s="143" t="n"/>
      <c r="N297" s="143" t="n"/>
      <c r="O297" s="143" t="n"/>
      <c r="P297" s="143" t="n"/>
    </row>
    <row r="298" ht="15.75" customHeight="1" s="218">
      <c r="M298" s="143" t="n"/>
      <c r="N298" s="143" t="n"/>
      <c r="O298" s="143" t="n"/>
      <c r="P298" s="143" t="n"/>
    </row>
    <row r="299" ht="15.75" customHeight="1" s="218">
      <c r="M299" s="143" t="n"/>
      <c r="N299" s="143" t="n"/>
      <c r="O299" s="143" t="n"/>
      <c r="P299" s="143" t="n"/>
    </row>
    <row r="300" ht="15.75" customHeight="1" s="218">
      <c r="M300" s="143" t="n"/>
      <c r="N300" s="143" t="n"/>
      <c r="O300" s="143" t="n"/>
      <c r="P300" s="143" t="n"/>
    </row>
    <row r="301" ht="15.75" customHeight="1" s="218">
      <c r="M301" s="143" t="n"/>
      <c r="N301" s="143" t="n"/>
      <c r="O301" s="143" t="n"/>
      <c r="P301" s="143" t="n"/>
    </row>
    <row r="302" ht="15.75" customHeight="1" s="218">
      <c r="M302" s="143" t="n"/>
      <c r="N302" s="143" t="n"/>
      <c r="O302" s="143" t="n"/>
      <c r="P302" s="143" t="n"/>
    </row>
    <row r="303" ht="15.75" customHeight="1" s="218">
      <c r="M303" s="143" t="n"/>
      <c r="N303" s="143" t="n"/>
      <c r="O303" s="143" t="n"/>
      <c r="P303" s="143" t="n"/>
    </row>
    <row r="304" ht="15.75" customHeight="1" s="218">
      <c r="M304" s="143" t="n"/>
      <c r="N304" s="143" t="n"/>
      <c r="O304" s="143" t="n"/>
      <c r="P304" s="143" t="n"/>
    </row>
    <row r="305" ht="15.75" customHeight="1" s="218">
      <c r="M305" s="143" t="n"/>
      <c r="N305" s="143" t="n"/>
      <c r="O305" s="143" t="n"/>
      <c r="P305" s="143" t="n"/>
    </row>
    <row r="306" ht="15.75" customHeight="1" s="218">
      <c r="M306" s="143" t="n"/>
      <c r="N306" s="143" t="n"/>
      <c r="O306" s="143" t="n"/>
      <c r="P306" s="143" t="n"/>
    </row>
    <row r="307" ht="15.75" customHeight="1" s="218">
      <c r="M307" s="143" t="n"/>
      <c r="N307" s="143" t="n"/>
      <c r="O307" s="143" t="n"/>
      <c r="P307" s="143" t="n"/>
    </row>
    <row r="308" ht="15.75" customHeight="1" s="218">
      <c r="M308" s="143" t="n"/>
      <c r="N308" s="143" t="n"/>
      <c r="O308" s="143" t="n"/>
      <c r="P308" s="143" t="n"/>
    </row>
    <row r="309" ht="15.75" customHeight="1" s="218">
      <c r="M309" s="143" t="n"/>
      <c r="N309" s="143" t="n"/>
      <c r="O309" s="143" t="n"/>
      <c r="P309" s="143" t="n"/>
    </row>
    <row r="310" ht="15.75" customHeight="1" s="218">
      <c r="M310" s="143" t="n"/>
      <c r="N310" s="143" t="n"/>
      <c r="O310" s="143" t="n"/>
      <c r="P310" s="143" t="n"/>
    </row>
    <row r="311" ht="15.75" customHeight="1" s="218">
      <c r="M311" s="143" t="n"/>
      <c r="N311" s="143" t="n"/>
      <c r="O311" s="143" t="n"/>
      <c r="P311" s="143" t="n"/>
    </row>
    <row r="312" ht="15.75" customHeight="1" s="218">
      <c r="M312" s="143" t="n"/>
      <c r="N312" s="143" t="n"/>
      <c r="O312" s="143" t="n"/>
      <c r="P312" s="143" t="n"/>
    </row>
    <row r="313" ht="15.75" customHeight="1" s="218">
      <c r="M313" s="143" t="n"/>
      <c r="N313" s="143" t="n"/>
      <c r="O313" s="143" t="n"/>
      <c r="P313" s="143" t="n"/>
    </row>
    <row r="314" ht="15.75" customHeight="1" s="218">
      <c r="M314" s="143" t="n"/>
      <c r="N314" s="143" t="n"/>
      <c r="O314" s="143" t="n"/>
      <c r="P314" s="143" t="n"/>
    </row>
    <row r="315" ht="15.75" customHeight="1" s="218">
      <c r="M315" s="143" t="n"/>
      <c r="N315" s="143" t="n"/>
      <c r="O315" s="143" t="n"/>
      <c r="P315" s="143" t="n"/>
    </row>
    <row r="316" ht="15.75" customHeight="1" s="218">
      <c r="M316" s="143" t="n"/>
      <c r="N316" s="143" t="n"/>
      <c r="O316" s="143" t="n"/>
      <c r="P316" s="143" t="n"/>
    </row>
    <row r="317" ht="15.75" customHeight="1" s="218">
      <c r="M317" s="143" t="n"/>
      <c r="N317" s="143" t="n"/>
      <c r="O317" s="143" t="n"/>
      <c r="P317" s="143" t="n"/>
    </row>
    <row r="318" ht="15.75" customHeight="1" s="218">
      <c r="M318" s="143" t="n"/>
      <c r="N318" s="143" t="n"/>
      <c r="O318" s="143" t="n"/>
      <c r="P318" s="143" t="n"/>
    </row>
    <row r="319" ht="15.75" customHeight="1" s="218">
      <c r="M319" s="143" t="n"/>
      <c r="N319" s="143" t="n"/>
      <c r="O319" s="143" t="n"/>
      <c r="P319" s="143" t="n"/>
    </row>
    <row r="320" ht="15.75" customHeight="1" s="218">
      <c r="M320" s="143" t="n"/>
      <c r="N320" s="143" t="n"/>
      <c r="O320" s="143" t="n"/>
      <c r="P320" s="143" t="n"/>
    </row>
    <row r="321" ht="15.75" customHeight="1" s="218">
      <c r="M321" s="143" t="n"/>
      <c r="N321" s="143" t="n"/>
      <c r="O321" s="143" t="n"/>
      <c r="P321" s="143" t="n"/>
    </row>
    <row r="322" ht="15.75" customHeight="1" s="218">
      <c r="M322" s="143" t="n"/>
      <c r="N322" s="143" t="n"/>
      <c r="O322" s="143" t="n"/>
      <c r="P322" s="143" t="n"/>
    </row>
    <row r="323" ht="15.75" customHeight="1" s="218">
      <c r="M323" s="143" t="n"/>
      <c r="N323" s="143" t="n"/>
      <c r="O323" s="143" t="n"/>
      <c r="P323" s="143" t="n"/>
    </row>
    <row r="324" ht="15.75" customHeight="1" s="218">
      <c r="M324" s="143" t="n"/>
      <c r="N324" s="143" t="n"/>
      <c r="O324" s="143" t="n"/>
      <c r="P324" s="143" t="n"/>
    </row>
    <row r="325" ht="15.75" customHeight="1" s="218">
      <c r="M325" s="143" t="n"/>
      <c r="N325" s="143" t="n"/>
      <c r="O325" s="143" t="n"/>
      <c r="P325" s="143" t="n"/>
    </row>
    <row r="326" ht="15.75" customHeight="1" s="218">
      <c r="M326" s="143" t="n"/>
      <c r="N326" s="143" t="n"/>
      <c r="O326" s="143" t="n"/>
      <c r="P326" s="143" t="n"/>
    </row>
    <row r="327" ht="15.75" customHeight="1" s="218">
      <c r="M327" s="143" t="n"/>
      <c r="N327" s="143" t="n"/>
      <c r="O327" s="143" t="n"/>
      <c r="P327" s="143" t="n"/>
    </row>
    <row r="328" ht="15.75" customHeight="1" s="218">
      <c r="M328" s="143" t="n"/>
      <c r="N328" s="143" t="n"/>
      <c r="O328" s="143" t="n"/>
      <c r="P328" s="143" t="n"/>
    </row>
    <row r="329" ht="15.75" customHeight="1" s="218">
      <c r="M329" s="143" t="n"/>
      <c r="N329" s="143" t="n"/>
      <c r="O329" s="143" t="n"/>
      <c r="P329" s="143" t="n"/>
    </row>
    <row r="330" ht="15.75" customHeight="1" s="218">
      <c r="M330" s="143" t="n"/>
      <c r="N330" s="143" t="n"/>
      <c r="O330" s="143" t="n"/>
      <c r="P330" s="143" t="n"/>
    </row>
    <row r="331" ht="15.75" customHeight="1" s="218">
      <c r="M331" s="143" t="n"/>
      <c r="N331" s="143" t="n"/>
      <c r="O331" s="143" t="n"/>
      <c r="P331" s="143" t="n"/>
    </row>
    <row r="332" ht="15.75" customHeight="1" s="218">
      <c r="M332" s="143" t="n"/>
      <c r="N332" s="143" t="n"/>
      <c r="O332" s="143" t="n"/>
      <c r="P332" s="143" t="n"/>
    </row>
    <row r="333" ht="15.75" customHeight="1" s="218">
      <c r="M333" s="143" t="n"/>
      <c r="N333" s="143" t="n"/>
      <c r="O333" s="143" t="n"/>
      <c r="P333" s="143" t="n"/>
    </row>
    <row r="334" ht="15.75" customHeight="1" s="218">
      <c r="M334" s="143" t="n"/>
      <c r="N334" s="143" t="n"/>
      <c r="O334" s="143" t="n"/>
      <c r="P334" s="143" t="n"/>
    </row>
    <row r="335" ht="15.75" customHeight="1" s="218">
      <c r="M335" s="143" t="n"/>
      <c r="N335" s="143" t="n"/>
      <c r="O335" s="143" t="n"/>
      <c r="P335" s="143" t="n"/>
    </row>
    <row r="336" ht="15.75" customHeight="1" s="218">
      <c r="M336" s="143" t="n"/>
      <c r="N336" s="143" t="n"/>
      <c r="O336" s="143" t="n"/>
      <c r="P336" s="143" t="n"/>
    </row>
    <row r="337" ht="15.75" customHeight="1" s="218">
      <c r="M337" s="143" t="n"/>
      <c r="N337" s="143" t="n"/>
      <c r="O337" s="143" t="n"/>
      <c r="P337" s="143" t="n"/>
    </row>
    <row r="338" ht="15.75" customHeight="1" s="218">
      <c r="M338" s="143" t="n"/>
      <c r="N338" s="143" t="n"/>
      <c r="O338" s="143" t="n"/>
      <c r="P338" s="143" t="n"/>
    </row>
    <row r="339" ht="15.75" customHeight="1" s="218">
      <c r="M339" s="143" t="n"/>
      <c r="N339" s="143" t="n"/>
      <c r="O339" s="143" t="n"/>
      <c r="P339" s="143" t="n"/>
    </row>
    <row r="340" ht="15.75" customHeight="1" s="218">
      <c r="M340" s="143" t="n"/>
      <c r="N340" s="143" t="n"/>
      <c r="O340" s="143" t="n"/>
      <c r="P340" s="143" t="n"/>
    </row>
    <row r="341" ht="15.75" customHeight="1" s="218">
      <c r="M341" s="143" t="n"/>
      <c r="N341" s="143" t="n"/>
      <c r="O341" s="143" t="n"/>
      <c r="P341" s="143" t="n"/>
    </row>
    <row r="342" ht="15.75" customHeight="1" s="218">
      <c r="M342" s="143" t="n"/>
      <c r="N342" s="143" t="n"/>
      <c r="O342" s="143" t="n"/>
      <c r="P342" s="143" t="n"/>
    </row>
    <row r="343" ht="15.75" customHeight="1" s="218">
      <c r="M343" s="143" t="n"/>
      <c r="N343" s="143" t="n"/>
      <c r="O343" s="143" t="n"/>
      <c r="P343" s="143" t="n"/>
    </row>
    <row r="344" ht="15.75" customHeight="1" s="218">
      <c r="M344" s="143" t="n"/>
      <c r="N344" s="143" t="n"/>
      <c r="O344" s="143" t="n"/>
      <c r="P344" s="143" t="n"/>
    </row>
    <row r="345" ht="15.75" customHeight="1" s="218">
      <c r="M345" s="143" t="n"/>
      <c r="N345" s="143" t="n"/>
      <c r="O345" s="143" t="n"/>
      <c r="P345" s="143" t="n"/>
    </row>
    <row r="346" ht="15.75" customHeight="1" s="218">
      <c r="M346" s="143" t="n"/>
      <c r="N346" s="143" t="n"/>
      <c r="O346" s="143" t="n"/>
      <c r="P346" s="143" t="n"/>
    </row>
    <row r="347" ht="15.75" customHeight="1" s="218">
      <c r="M347" s="143" t="n"/>
      <c r="N347" s="143" t="n"/>
      <c r="O347" s="143" t="n"/>
      <c r="P347" s="143" t="n"/>
    </row>
    <row r="348" ht="15.75" customHeight="1" s="218">
      <c r="M348" s="143" t="n"/>
      <c r="N348" s="143" t="n"/>
      <c r="O348" s="143" t="n"/>
      <c r="P348" s="143" t="n"/>
    </row>
    <row r="349" ht="15.75" customHeight="1" s="218">
      <c r="M349" s="143" t="n"/>
      <c r="N349" s="143" t="n"/>
      <c r="O349" s="143" t="n"/>
      <c r="P349" s="143" t="n"/>
    </row>
    <row r="350" ht="15.75" customHeight="1" s="218">
      <c r="M350" s="143" t="n"/>
      <c r="N350" s="143" t="n"/>
      <c r="O350" s="143" t="n"/>
      <c r="P350" s="143" t="n"/>
    </row>
    <row r="351" ht="15.75" customHeight="1" s="218">
      <c r="M351" s="143" t="n"/>
      <c r="N351" s="143" t="n"/>
      <c r="O351" s="143" t="n"/>
      <c r="P351" s="143" t="n"/>
    </row>
    <row r="352" ht="15.75" customHeight="1" s="218">
      <c r="M352" s="143" t="n"/>
      <c r="N352" s="143" t="n"/>
      <c r="O352" s="143" t="n"/>
      <c r="P352" s="143" t="n"/>
    </row>
    <row r="353" ht="15.75" customHeight="1" s="218">
      <c r="M353" s="143" t="n"/>
      <c r="N353" s="143" t="n"/>
      <c r="O353" s="143" t="n"/>
      <c r="P353" s="143" t="n"/>
    </row>
    <row r="354" ht="15.75" customHeight="1" s="218">
      <c r="M354" s="143" t="n"/>
      <c r="N354" s="143" t="n"/>
      <c r="O354" s="143" t="n"/>
      <c r="P354" s="143" t="n"/>
    </row>
    <row r="355" ht="15.75" customHeight="1" s="218">
      <c r="M355" s="143" t="n"/>
      <c r="N355" s="143" t="n"/>
      <c r="O355" s="143" t="n"/>
      <c r="P355" s="143" t="n"/>
    </row>
    <row r="356" ht="15.75" customHeight="1" s="218">
      <c r="M356" s="143" t="n"/>
      <c r="N356" s="143" t="n"/>
      <c r="O356" s="143" t="n"/>
      <c r="P356" s="143" t="n"/>
    </row>
    <row r="357" ht="15.75" customHeight="1" s="218">
      <c r="M357" s="143" t="n"/>
      <c r="N357" s="143" t="n"/>
      <c r="O357" s="143" t="n"/>
      <c r="P357" s="143" t="n"/>
    </row>
    <row r="358" ht="15.75" customHeight="1" s="218">
      <c r="M358" s="143" t="n"/>
      <c r="N358" s="143" t="n"/>
      <c r="O358" s="143" t="n"/>
      <c r="P358" s="143" t="n"/>
    </row>
    <row r="359" ht="15.75" customHeight="1" s="218">
      <c r="M359" s="143" t="n"/>
      <c r="N359" s="143" t="n"/>
      <c r="O359" s="143" t="n"/>
      <c r="P359" s="143" t="n"/>
    </row>
    <row r="360" ht="15.75" customHeight="1" s="218">
      <c r="M360" s="143" t="n"/>
      <c r="N360" s="143" t="n"/>
      <c r="O360" s="143" t="n"/>
      <c r="P360" s="143" t="n"/>
    </row>
    <row r="361" ht="15.75" customHeight="1" s="218">
      <c r="M361" s="143" t="n"/>
      <c r="N361" s="143" t="n"/>
      <c r="O361" s="143" t="n"/>
      <c r="P361" s="143" t="n"/>
    </row>
    <row r="362" ht="15.75" customHeight="1" s="218">
      <c r="M362" s="143" t="n"/>
      <c r="N362" s="143" t="n"/>
      <c r="O362" s="143" t="n"/>
      <c r="P362" s="143" t="n"/>
    </row>
    <row r="363" ht="15.75" customHeight="1" s="218">
      <c r="M363" s="143" t="n"/>
      <c r="N363" s="143" t="n"/>
      <c r="O363" s="143" t="n"/>
      <c r="P363" s="143" t="n"/>
    </row>
    <row r="364" ht="15.75" customHeight="1" s="218">
      <c r="M364" s="143" t="n"/>
      <c r="N364" s="143" t="n"/>
      <c r="O364" s="143" t="n"/>
      <c r="P364" s="143" t="n"/>
    </row>
    <row r="365" ht="15.75" customHeight="1" s="218">
      <c r="M365" s="143" t="n"/>
      <c r="N365" s="143" t="n"/>
      <c r="O365" s="143" t="n"/>
      <c r="P365" s="143" t="n"/>
    </row>
    <row r="366" ht="15.75" customHeight="1" s="218">
      <c r="M366" s="143" t="n"/>
      <c r="N366" s="143" t="n"/>
      <c r="O366" s="143" t="n"/>
      <c r="P366" s="143" t="n"/>
    </row>
    <row r="367" ht="15.75" customHeight="1" s="218">
      <c r="M367" s="143" t="n"/>
      <c r="N367" s="143" t="n"/>
      <c r="O367" s="143" t="n"/>
      <c r="P367" s="143" t="n"/>
    </row>
    <row r="368" ht="15.75" customHeight="1" s="218">
      <c r="M368" s="143" t="n"/>
      <c r="N368" s="143" t="n"/>
      <c r="O368" s="143" t="n"/>
      <c r="P368" s="143" t="n"/>
    </row>
    <row r="369" ht="15.75" customHeight="1" s="218">
      <c r="M369" s="143" t="n"/>
      <c r="N369" s="143" t="n"/>
      <c r="O369" s="143" t="n"/>
      <c r="P369" s="143" t="n"/>
    </row>
    <row r="370" ht="15.75" customHeight="1" s="218">
      <c r="M370" s="143" t="n"/>
      <c r="N370" s="143" t="n"/>
      <c r="O370" s="143" t="n"/>
      <c r="P370" s="143" t="n"/>
    </row>
    <row r="371" ht="15.75" customHeight="1" s="218">
      <c r="M371" s="143" t="n"/>
      <c r="N371" s="143" t="n"/>
      <c r="O371" s="143" t="n"/>
      <c r="P371" s="143" t="n"/>
    </row>
    <row r="372" ht="15.75" customHeight="1" s="218">
      <c r="M372" s="143" t="n"/>
      <c r="N372" s="143" t="n"/>
      <c r="O372" s="143" t="n"/>
      <c r="P372" s="143" t="n"/>
    </row>
    <row r="373" ht="15.75" customHeight="1" s="218">
      <c r="M373" s="143" t="n"/>
      <c r="N373" s="143" t="n"/>
      <c r="O373" s="143" t="n"/>
      <c r="P373" s="143" t="n"/>
    </row>
    <row r="374" ht="15.75" customHeight="1" s="218">
      <c r="M374" s="143" t="n"/>
      <c r="N374" s="143" t="n"/>
      <c r="O374" s="143" t="n"/>
      <c r="P374" s="143" t="n"/>
    </row>
    <row r="375" ht="15.75" customHeight="1" s="218">
      <c r="M375" s="143" t="n"/>
      <c r="N375" s="143" t="n"/>
      <c r="O375" s="143" t="n"/>
      <c r="P375" s="143" t="n"/>
    </row>
    <row r="376" ht="15.75" customHeight="1" s="218">
      <c r="M376" s="143" t="n"/>
      <c r="N376" s="143" t="n"/>
      <c r="O376" s="143" t="n"/>
      <c r="P376" s="143" t="n"/>
    </row>
    <row r="377" ht="15.75" customHeight="1" s="218">
      <c r="M377" s="143" t="n"/>
      <c r="N377" s="143" t="n"/>
      <c r="O377" s="143" t="n"/>
      <c r="P377" s="143" t="n"/>
    </row>
    <row r="378" ht="15.75" customHeight="1" s="218">
      <c r="M378" s="143" t="n"/>
      <c r="N378" s="143" t="n"/>
      <c r="O378" s="143" t="n"/>
      <c r="P378" s="143" t="n"/>
    </row>
    <row r="379" ht="15.75" customHeight="1" s="218">
      <c r="M379" s="143" t="n"/>
      <c r="N379" s="143" t="n"/>
      <c r="O379" s="143" t="n"/>
      <c r="P379" s="143" t="n"/>
    </row>
    <row r="380" ht="15.75" customHeight="1" s="218">
      <c r="M380" s="143" t="n"/>
      <c r="N380" s="143" t="n"/>
      <c r="O380" s="143" t="n"/>
      <c r="P380" s="143" t="n"/>
    </row>
    <row r="381" ht="15.75" customHeight="1" s="218">
      <c r="M381" s="143" t="n"/>
      <c r="N381" s="143" t="n"/>
      <c r="O381" s="143" t="n"/>
      <c r="P381" s="143" t="n"/>
    </row>
    <row r="382" ht="15.75" customHeight="1" s="218">
      <c r="M382" s="143" t="n"/>
      <c r="N382" s="143" t="n"/>
      <c r="O382" s="143" t="n"/>
      <c r="P382" s="143" t="n"/>
    </row>
    <row r="383" ht="15.75" customHeight="1" s="218">
      <c r="M383" s="143" t="n"/>
      <c r="N383" s="143" t="n"/>
      <c r="O383" s="143" t="n"/>
      <c r="P383" s="143" t="n"/>
    </row>
    <row r="384" ht="15.75" customHeight="1" s="218">
      <c r="M384" s="143" t="n"/>
      <c r="N384" s="143" t="n"/>
      <c r="O384" s="143" t="n"/>
      <c r="P384" s="143" t="n"/>
    </row>
    <row r="385" ht="15.75" customHeight="1" s="218">
      <c r="M385" s="143" t="n"/>
      <c r="N385" s="143" t="n"/>
      <c r="O385" s="143" t="n"/>
      <c r="P385" s="143" t="n"/>
    </row>
    <row r="386" ht="15.75" customHeight="1" s="218">
      <c r="M386" s="143" t="n"/>
      <c r="N386" s="143" t="n"/>
      <c r="O386" s="143" t="n"/>
      <c r="P386" s="143" t="n"/>
    </row>
    <row r="387" ht="15.75" customHeight="1" s="218">
      <c r="M387" s="143" t="n"/>
      <c r="N387" s="143" t="n"/>
      <c r="O387" s="143" t="n"/>
      <c r="P387" s="143" t="n"/>
    </row>
    <row r="388" ht="15.75" customHeight="1" s="218">
      <c r="M388" s="143" t="n"/>
      <c r="N388" s="143" t="n"/>
      <c r="O388" s="143" t="n"/>
      <c r="P388" s="143" t="n"/>
    </row>
    <row r="389" ht="15.75" customHeight="1" s="218">
      <c r="M389" s="143" t="n"/>
      <c r="N389" s="143" t="n"/>
      <c r="O389" s="143" t="n"/>
      <c r="P389" s="143" t="n"/>
    </row>
    <row r="390" ht="15.75" customHeight="1" s="218">
      <c r="M390" s="143" t="n"/>
      <c r="N390" s="143" t="n"/>
      <c r="O390" s="143" t="n"/>
      <c r="P390" s="143" t="n"/>
    </row>
    <row r="391" ht="15.75" customHeight="1" s="218">
      <c r="M391" s="143" t="n"/>
      <c r="N391" s="143" t="n"/>
      <c r="O391" s="143" t="n"/>
      <c r="P391" s="143" t="n"/>
    </row>
    <row r="392" ht="15.75" customHeight="1" s="218">
      <c r="M392" s="143" t="n"/>
      <c r="N392" s="143" t="n"/>
      <c r="O392" s="143" t="n"/>
      <c r="P392" s="143" t="n"/>
    </row>
    <row r="393" ht="15.75" customHeight="1" s="218">
      <c r="M393" s="143" t="n"/>
      <c r="N393" s="143" t="n"/>
      <c r="O393" s="143" t="n"/>
      <c r="P393" s="143" t="n"/>
    </row>
    <row r="394" ht="15.75" customHeight="1" s="218">
      <c r="M394" s="143" t="n"/>
      <c r="N394" s="143" t="n"/>
      <c r="O394" s="143" t="n"/>
      <c r="P394" s="143" t="n"/>
    </row>
    <row r="395" ht="15.75" customHeight="1" s="218">
      <c r="M395" s="143" t="n"/>
      <c r="N395" s="143" t="n"/>
      <c r="O395" s="143" t="n"/>
      <c r="P395" s="143" t="n"/>
    </row>
    <row r="396" ht="15.75" customHeight="1" s="218">
      <c r="M396" s="143" t="n"/>
      <c r="N396" s="143" t="n"/>
      <c r="O396" s="143" t="n"/>
      <c r="P396" s="143" t="n"/>
    </row>
    <row r="397" ht="15.75" customHeight="1" s="218">
      <c r="M397" s="143" t="n"/>
      <c r="N397" s="143" t="n"/>
      <c r="O397" s="143" t="n"/>
      <c r="P397" s="143" t="n"/>
    </row>
    <row r="398" ht="15.75" customHeight="1" s="218">
      <c r="M398" s="143" t="n"/>
      <c r="N398" s="143" t="n"/>
      <c r="O398" s="143" t="n"/>
      <c r="P398" s="143" t="n"/>
    </row>
    <row r="399" ht="15.75" customHeight="1" s="218">
      <c r="M399" s="143" t="n"/>
      <c r="N399" s="143" t="n"/>
      <c r="O399" s="143" t="n"/>
      <c r="P399" s="143" t="n"/>
    </row>
    <row r="400" ht="15.75" customHeight="1" s="218">
      <c r="M400" s="143" t="n"/>
      <c r="N400" s="143" t="n"/>
      <c r="O400" s="143" t="n"/>
      <c r="P400" s="143" t="n"/>
    </row>
    <row r="401" ht="15.75" customHeight="1" s="218">
      <c r="M401" s="143" t="n"/>
      <c r="N401" s="143" t="n"/>
      <c r="O401" s="143" t="n"/>
      <c r="P401" s="143" t="n"/>
    </row>
    <row r="402" ht="15.75" customHeight="1" s="218">
      <c r="M402" s="143" t="n"/>
      <c r="N402" s="143" t="n"/>
      <c r="O402" s="143" t="n"/>
      <c r="P402" s="143" t="n"/>
    </row>
    <row r="403" ht="15.75" customHeight="1" s="218">
      <c r="M403" s="143" t="n"/>
      <c r="N403" s="143" t="n"/>
      <c r="O403" s="143" t="n"/>
      <c r="P403" s="143" t="n"/>
    </row>
    <row r="404" ht="15.75" customHeight="1" s="218">
      <c r="M404" s="143" t="n"/>
      <c r="N404" s="143" t="n"/>
      <c r="O404" s="143" t="n"/>
      <c r="P404" s="143" t="n"/>
    </row>
    <row r="405" ht="15.75" customHeight="1" s="218">
      <c r="M405" s="143" t="n"/>
      <c r="N405" s="143" t="n"/>
      <c r="O405" s="143" t="n"/>
      <c r="P405" s="143" t="n"/>
    </row>
    <row r="406" ht="15.75" customHeight="1" s="218">
      <c r="M406" s="143" t="n"/>
      <c r="N406" s="143" t="n"/>
      <c r="O406" s="143" t="n"/>
      <c r="P406" s="143" t="n"/>
    </row>
    <row r="407" ht="15.75" customHeight="1" s="218">
      <c r="M407" s="143" t="n"/>
      <c r="N407" s="143" t="n"/>
      <c r="O407" s="143" t="n"/>
      <c r="P407" s="143" t="n"/>
    </row>
    <row r="408" ht="15.75" customHeight="1" s="218">
      <c r="M408" s="143" t="n"/>
      <c r="N408" s="143" t="n"/>
      <c r="O408" s="143" t="n"/>
      <c r="P408" s="143" t="n"/>
    </row>
    <row r="409" ht="15.75" customHeight="1" s="218">
      <c r="M409" s="143" t="n"/>
      <c r="N409" s="143" t="n"/>
      <c r="O409" s="143" t="n"/>
      <c r="P409" s="143" t="n"/>
    </row>
    <row r="410" ht="15.75" customHeight="1" s="218">
      <c r="M410" s="143" t="n"/>
      <c r="N410" s="143" t="n"/>
      <c r="O410" s="143" t="n"/>
      <c r="P410" s="143" t="n"/>
    </row>
    <row r="411" ht="15.75" customHeight="1" s="218">
      <c r="M411" s="143" t="n"/>
      <c r="N411" s="143" t="n"/>
      <c r="O411" s="143" t="n"/>
      <c r="P411" s="143" t="n"/>
    </row>
    <row r="412" ht="15.75" customHeight="1" s="218">
      <c r="M412" s="143" t="n"/>
      <c r="N412" s="143" t="n"/>
      <c r="O412" s="143" t="n"/>
      <c r="P412" s="143" t="n"/>
    </row>
    <row r="413" ht="15.75" customHeight="1" s="218">
      <c r="M413" s="143" t="n"/>
      <c r="N413" s="143" t="n"/>
      <c r="O413" s="143" t="n"/>
      <c r="P413" s="143" t="n"/>
    </row>
    <row r="414" ht="15.75" customHeight="1" s="218">
      <c r="M414" s="143" t="n"/>
      <c r="N414" s="143" t="n"/>
      <c r="O414" s="143" t="n"/>
      <c r="P414" s="143" t="n"/>
    </row>
    <row r="415" ht="15.75" customHeight="1" s="218">
      <c r="M415" s="143" t="n"/>
      <c r="N415" s="143" t="n"/>
      <c r="O415" s="143" t="n"/>
      <c r="P415" s="143" t="n"/>
    </row>
    <row r="416" ht="15.75" customHeight="1" s="218">
      <c r="M416" s="143" t="n"/>
      <c r="N416" s="143" t="n"/>
      <c r="O416" s="143" t="n"/>
      <c r="P416" s="143" t="n"/>
    </row>
    <row r="417" ht="15.75" customHeight="1" s="218">
      <c r="M417" s="143" t="n"/>
      <c r="N417" s="143" t="n"/>
      <c r="O417" s="143" t="n"/>
      <c r="P417" s="143" t="n"/>
    </row>
    <row r="418" ht="15.75" customHeight="1" s="218">
      <c r="M418" s="143" t="n"/>
      <c r="N418" s="143" t="n"/>
      <c r="O418" s="143" t="n"/>
      <c r="P418" s="143" t="n"/>
    </row>
    <row r="419" ht="15.75" customHeight="1" s="218">
      <c r="M419" s="143" t="n"/>
      <c r="N419" s="143" t="n"/>
      <c r="O419" s="143" t="n"/>
      <c r="P419" s="143" t="n"/>
    </row>
    <row r="420" ht="15.75" customHeight="1" s="218">
      <c r="M420" s="143" t="n"/>
      <c r="N420" s="143" t="n"/>
      <c r="O420" s="143" t="n"/>
      <c r="P420" s="143" t="n"/>
    </row>
    <row r="421" ht="15.75" customHeight="1" s="218">
      <c r="M421" s="143" t="n"/>
      <c r="N421" s="143" t="n"/>
      <c r="O421" s="143" t="n"/>
      <c r="P421" s="143" t="n"/>
    </row>
    <row r="422" ht="15.75" customHeight="1" s="218">
      <c r="M422" s="143" t="n"/>
      <c r="N422" s="143" t="n"/>
      <c r="O422" s="143" t="n"/>
      <c r="P422" s="143" t="n"/>
    </row>
    <row r="423" ht="15.75" customHeight="1" s="218">
      <c r="M423" s="143" t="n"/>
      <c r="N423" s="143" t="n"/>
      <c r="O423" s="143" t="n"/>
      <c r="P423" s="143" t="n"/>
    </row>
    <row r="424" ht="15.75" customHeight="1" s="218">
      <c r="M424" s="143" t="n"/>
      <c r="N424" s="143" t="n"/>
      <c r="O424" s="143" t="n"/>
      <c r="P424" s="143" t="n"/>
    </row>
    <row r="425" ht="15.75" customHeight="1" s="218">
      <c r="M425" s="143" t="n"/>
      <c r="N425" s="143" t="n"/>
      <c r="O425" s="143" t="n"/>
      <c r="P425" s="143" t="n"/>
    </row>
    <row r="426" ht="15.75" customHeight="1" s="218">
      <c r="M426" s="143" t="n"/>
      <c r="N426" s="143" t="n"/>
      <c r="O426" s="143" t="n"/>
      <c r="P426" s="143" t="n"/>
    </row>
    <row r="427" ht="15.75" customHeight="1" s="218">
      <c r="M427" s="143" t="n"/>
      <c r="N427" s="143" t="n"/>
      <c r="O427" s="143" t="n"/>
      <c r="P427" s="143" t="n"/>
    </row>
    <row r="428" ht="15.75" customHeight="1" s="218">
      <c r="M428" s="143" t="n"/>
      <c r="N428" s="143" t="n"/>
      <c r="O428" s="143" t="n"/>
      <c r="P428" s="143" t="n"/>
    </row>
    <row r="429" ht="15.75" customHeight="1" s="218">
      <c r="M429" s="143" t="n"/>
      <c r="N429" s="143" t="n"/>
      <c r="O429" s="143" t="n"/>
      <c r="P429" s="143" t="n"/>
    </row>
    <row r="430" ht="15.75" customHeight="1" s="218">
      <c r="M430" s="143" t="n"/>
      <c r="N430" s="143" t="n"/>
      <c r="O430" s="143" t="n"/>
      <c r="P430" s="143" t="n"/>
    </row>
    <row r="431" ht="15.75" customHeight="1" s="218">
      <c r="M431" s="143" t="n"/>
      <c r="N431" s="143" t="n"/>
      <c r="O431" s="143" t="n"/>
      <c r="P431" s="143" t="n"/>
    </row>
    <row r="432" ht="15.75" customHeight="1" s="218">
      <c r="M432" s="143" t="n"/>
      <c r="N432" s="143" t="n"/>
      <c r="O432" s="143" t="n"/>
      <c r="P432" s="143" t="n"/>
    </row>
    <row r="433" ht="15.75" customHeight="1" s="218">
      <c r="M433" s="143" t="n"/>
      <c r="N433" s="143" t="n"/>
      <c r="O433" s="143" t="n"/>
      <c r="P433" s="143" t="n"/>
    </row>
    <row r="434" ht="15.75" customHeight="1" s="218">
      <c r="M434" s="143" t="n"/>
      <c r="N434" s="143" t="n"/>
      <c r="O434" s="143" t="n"/>
      <c r="P434" s="143" t="n"/>
    </row>
    <row r="435" ht="15.75" customHeight="1" s="218">
      <c r="M435" s="143" t="n"/>
      <c r="N435" s="143" t="n"/>
      <c r="O435" s="143" t="n"/>
      <c r="P435" s="143" t="n"/>
    </row>
    <row r="436" ht="15.75" customHeight="1" s="218">
      <c r="M436" s="143" t="n"/>
      <c r="N436" s="143" t="n"/>
      <c r="O436" s="143" t="n"/>
      <c r="P436" s="143" t="n"/>
    </row>
    <row r="437" ht="15.75" customHeight="1" s="218">
      <c r="M437" s="143" t="n"/>
      <c r="N437" s="143" t="n"/>
      <c r="O437" s="143" t="n"/>
      <c r="P437" s="143" t="n"/>
    </row>
    <row r="438" ht="15.75" customHeight="1" s="218">
      <c r="M438" s="143" t="n"/>
      <c r="N438" s="143" t="n"/>
      <c r="O438" s="143" t="n"/>
      <c r="P438" s="143" t="n"/>
    </row>
    <row r="439" ht="15.75" customHeight="1" s="218">
      <c r="M439" s="143" t="n"/>
      <c r="N439" s="143" t="n"/>
      <c r="O439" s="143" t="n"/>
      <c r="P439" s="143" t="n"/>
    </row>
    <row r="440" ht="15.75" customHeight="1" s="218">
      <c r="M440" s="143" t="n"/>
      <c r="N440" s="143" t="n"/>
      <c r="O440" s="143" t="n"/>
      <c r="P440" s="143" t="n"/>
    </row>
    <row r="441" ht="15.75" customHeight="1" s="218">
      <c r="M441" s="143" t="n"/>
      <c r="N441" s="143" t="n"/>
      <c r="O441" s="143" t="n"/>
      <c r="P441" s="143" t="n"/>
    </row>
    <row r="442" ht="15.75" customHeight="1" s="218">
      <c r="M442" s="143" t="n"/>
      <c r="N442" s="143" t="n"/>
      <c r="O442" s="143" t="n"/>
      <c r="P442" s="143" t="n"/>
    </row>
    <row r="443" ht="15.75" customHeight="1" s="218">
      <c r="M443" s="143" t="n"/>
      <c r="N443" s="143" t="n"/>
      <c r="O443" s="143" t="n"/>
      <c r="P443" s="143" t="n"/>
    </row>
    <row r="444" ht="15.75" customHeight="1" s="218">
      <c r="M444" s="143" t="n"/>
      <c r="N444" s="143" t="n"/>
      <c r="O444" s="143" t="n"/>
      <c r="P444" s="143" t="n"/>
    </row>
    <row r="445" ht="15.75" customHeight="1" s="218">
      <c r="M445" s="143" t="n"/>
      <c r="N445" s="143" t="n"/>
      <c r="O445" s="143" t="n"/>
      <c r="P445" s="143" t="n"/>
    </row>
    <row r="446" ht="15.75" customHeight="1" s="218">
      <c r="M446" s="143" t="n"/>
      <c r="N446" s="143" t="n"/>
      <c r="O446" s="143" t="n"/>
      <c r="P446" s="143" t="n"/>
    </row>
    <row r="447" ht="15.75" customHeight="1" s="218">
      <c r="M447" s="143" t="n"/>
      <c r="N447" s="143" t="n"/>
      <c r="O447" s="143" t="n"/>
      <c r="P447" s="143" t="n"/>
    </row>
    <row r="448" ht="15.75" customHeight="1" s="218">
      <c r="M448" s="143" t="n"/>
      <c r="N448" s="143" t="n"/>
      <c r="O448" s="143" t="n"/>
      <c r="P448" s="143" t="n"/>
    </row>
    <row r="449" ht="15.75" customHeight="1" s="218">
      <c r="M449" s="143" t="n"/>
      <c r="N449" s="143" t="n"/>
      <c r="O449" s="143" t="n"/>
      <c r="P449" s="143" t="n"/>
    </row>
    <row r="450" ht="15.75" customHeight="1" s="218">
      <c r="M450" s="143" t="n"/>
      <c r="N450" s="143" t="n"/>
      <c r="O450" s="143" t="n"/>
      <c r="P450" s="143" t="n"/>
    </row>
    <row r="451" ht="15.75" customHeight="1" s="218">
      <c r="M451" s="143" t="n"/>
      <c r="N451" s="143" t="n"/>
      <c r="O451" s="143" t="n"/>
      <c r="P451" s="143" t="n"/>
    </row>
    <row r="452" ht="15.75" customHeight="1" s="218">
      <c r="M452" s="143" t="n"/>
      <c r="N452" s="143" t="n"/>
      <c r="O452" s="143" t="n"/>
      <c r="P452" s="143" t="n"/>
    </row>
    <row r="453" ht="15.75" customHeight="1" s="218">
      <c r="M453" s="143" t="n"/>
      <c r="N453" s="143" t="n"/>
      <c r="O453" s="143" t="n"/>
      <c r="P453" s="143" t="n"/>
    </row>
    <row r="454" ht="15.75" customHeight="1" s="218">
      <c r="M454" s="143" t="n"/>
      <c r="N454" s="143" t="n"/>
      <c r="O454" s="143" t="n"/>
      <c r="P454" s="143" t="n"/>
    </row>
    <row r="455" ht="15.75" customHeight="1" s="218">
      <c r="M455" s="143" t="n"/>
      <c r="N455" s="143" t="n"/>
      <c r="O455" s="143" t="n"/>
      <c r="P455" s="143" t="n"/>
    </row>
    <row r="456" ht="15.75" customHeight="1" s="218">
      <c r="M456" s="143" t="n"/>
      <c r="N456" s="143" t="n"/>
      <c r="O456" s="143" t="n"/>
      <c r="P456" s="143" t="n"/>
    </row>
    <row r="457" ht="15.75" customHeight="1" s="218">
      <c r="M457" s="143" t="n"/>
      <c r="N457" s="143" t="n"/>
      <c r="O457" s="143" t="n"/>
      <c r="P457" s="143" t="n"/>
    </row>
    <row r="458" ht="15.75" customHeight="1" s="218">
      <c r="M458" s="143" t="n"/>
      <c r="N458" s="143" t="n"/>
      <c r="O458" s="143" t="n"/>
      <c r="P458" s="143" t="n"/>
    </row>
    <row r="459" ht="15.75" customHeight="1" s="218">
      <c r="M459" s="143" t="n"/>
      <c r="N459" s="143" t="n"/>
      <c r="O459" s="143" t="n"/>
      <c r="P459" s="143" t="n"/>
    </row>
    <row r="460" ht="15.75" customHeight="1" s="218">
      <c r="M460" s="143" t="n"/>
      <c r="N460" s="143" t="n"/>
      <c r="O460" s="143" t="n"/>
      <c r="P460" s="143" t="n"/>
    </row>
    <row r="461" ht="15.75" customHeight="1" s="218">
      <c r="M461" s="143" t="n"/>
      <c r="N461" s="143" t="n"/>
      <c r="O461" s="143" t="n"/>
      <c r="P461" s="143" t="n"/>
    </row>
    <row r="462" ht="15.75" customHeight="1" s="218">
      <c r="M462" s="143" t="n"/>
      <c r="N462" s="143" t="n"/>
      <c r="O462" s="143" t="n"/>
      <c r="P462" s="143" t="n"/>
    </row>
    <row r="463" ht="15.75" customHeight="1" s="218">
      <c r="M463" s="143" t="n"/>
      <c r="N463" s="143" t="n"/>
      <c r="O463" s="143" t="n"/>
      <c r="P463" s="143" t="n"/>
    </row>
    <row r="464" ht="15.75" customHeight="1" s="218">
      <c r="M464" s="143" t="n"/>
      <c r="N464" s="143" t="n"/>
      <c r="O464" s="143" t="n"/>
      <c r="P464" s="143" t="n"/>
    </row>
    <row r="465" ht="15.75" customHeight="1" s="218">
      <c r="M465" s="143" t="n"/>
      <c r="N465" s="143" t="n"/>
      <c r="O465" s="143" t="n"/>
      <c r="P465" s="143" t="n"/>
    </row>
    <row r="466" ht="15.75" customHeight="1" s="218">
      <c r="M466" s="143" t="n"/>
      <c r="N466" s="143" t="n"/>
      <c r="O466" s="143" t="n"/>
      <c r="P466" s="143" t="n"/>
    </row>
    <row r="467" ht="15.75" customHeight="1" s="218">
      <c r="M467" s="143" t="n"/>
      <c r="N467" s="143" t="n"/>
      <c r="O467" s="143" t="n"/>
      <c r="P467" s="143" t="n"/>
    </row>
    <row r="468" ht="15.75" customHeight="1" s="218">
      <c r="M468" s="143" t="n"/>
      <c r="N468" s="143" t="n"/>
      <c r="O468" s="143" t="n"/>
      <c r="P468" s="143" t="n"/>
    </row>
    <row r="469" ht="15.75" customHeight="1" s="218">
      <c r="M469" s="143" t="n"/>
      <c r="N469" s="143" t="n"/>
      <c r="O469" s="143" t="n"/>
      <c r="P469" s="143" t="n"/>
    </row>
    <row r="470" ht="15.75" customHeight="1" s="218">
      <c r="M470" s="143" t="n"/>
      <c r="N470" s="143" t="n"/>
      <c r="O470" s="143" t="n"/>
      <c r="P470" s="143" t="n"/>
    </row>
    <row r="471" ht="15.75" customHeight="1" s="218">
      <c r="M471" s="143" t="n"/>
      <c r="N471" s="143" t="n"/>
      <c r="O471" s="143" t="n"/>
      <c r="P471" s="143" t="n"/>
    </row>
    <row r="472" ht="15.75" customHeight="1" s="218">
      <c r="M472" s="143" t="n"/>
      <c r="N472" s="143" t="n"/>
      <c r="O472" s="143" t="n"/>
      <c r="P472" s="143" t="n"/>
    </row>
    <row r="473" ht="15.75" customHeight="1" s="218">
      <c r="M473" s="143" t="n"/>
      <c r="N473" s="143" t="n"/>
      <c r="O473" s="143" t="n"/>
      <c r="P473" s="143" t="n"/>
    </row>
    <row r="474" ht="15.75" customHeight="1" s="218">
      <c r="M474" s="143" t="n"/>
      <c r="N474" s="143" t="n"/>
      <c r="O474" s="143" t="n"/>
      <c r="P474" s="143" t="n"/>
    </row>
    <row r="475" ht="15.75" customHeight="1" s="218">
      <c r="M475" s="143" t="n"/>
      <c r="N475" s="143" t="n"/>
      <c r="O475" s="143" t="n"/>
      <c r="P475" s="143" t="n"/>
    </row>
    <row r="476" ht="15.75" customHeight="1" s="218">
      <c r="M476" s="143" t="n"/>
      <c r="N476" s="143" t="n"/>
      <c r="O476" s="143" t="n"/>
      <c r="P476" s="143" t="n"/>
    </row>
    <row r="477" ht="15.75" customHeight="1" s="218">
      <c r="M477" s="143" t="n"/>
      <c r="N477" s="143" t="n"/>
      <c r="O477" s="143" t="n"/>
      <c r="P477" s="143" t="n"/>
    </row>
    <row r="478" ht="15.75" customHeight="1" s="218">
      <c r="M478" s="143" t="n"/>
      <c r="N478" s="143" t="n"/>
      <c r="O478" s="143" t="n"/>
      <c r="P478" s="143" t="n"/>
    </row>
    <row r="479" ht="15.75" customHeight="1" s="218">
      <c r="M479" s="143" t="n"/>
      <c r="N479" s="143" t="n"/>
      <c r="O479" s="143" t="n"/>
      <c r="P479" s="143" t="n"/>
    </row>
    <row r="480" ht="15.75" customHeight="1" s="218">
      <c r="M480" s="143" t="n"/>
      <c r="N480" s="143" t="n"/>
      <c r="O480" s="143" t="n"/>
      <c r="P480" s="143" t="n"/>
    </row>
    <row r="481" ht="15.75" customHeight="1" s="218">
      <c r="M481" s="143" t="n"/>
      <c r="N481" s="143" t="n"/>
      <c r="O481" s="143" t="n"/>
      <c r="P481" s="143" t="n"/>
    </row>
    <row r="482" ht="15.75" customHeight="1" s="218">
      <c r="M482" s="143" t="n"/>
      <c r="N482" s="143" t="n"/>
      <c r="O482" s="143" t="n"/>
      <c r="P482" s="143" t="n"/>
    </row>
    <row r="483" ht="15.75" customHeight="1" s="218">
      <c r="M483" s="143" t="n"/>
      <c r="N483" s="143" t="n"/>
      <c r="O483" s="143" t="n"/>
      <c r="P483" s="143" t="n"/>
    </row>
    <row r="484" ht="15.75" customHeight="1" s="218">
      <c r="M484" s="143" t="n"/>
      <c r="N484" s="143" t="n"/>
      <c r="O484" s="143" t="n"/>
      <c r="P484" s="143" t="n"/>
    </row>
    <row r="485" ht="15.75" customHeight="1" s="218">
      <c r="M485" s="143" t="n"/>
      <c r="N485" s="143" t="n"/>
      <c r="O485" s="143" t="n"/>
      <c r="P485" s="143" t="n"/>
    </row>
    <row r="486" ht="15.75" customHeight="1" s="218">
      <c r="M486" s="143" t="n"/>
      <c r="N486" s="143" t="n"/>
      <c r="O486" s="143" t="n"/>
      <c r="P486" s="143" t="n"/>
    </row>
    <row r="487" ht="15.75" customHeight="1" s="218">
      <c r="M487" s="143" t="n"/>
      <c r="N487" s="143" t="n"/>
      <c r="O487" s="143" t="n"/>
      <c r="P487" s="143" t="n"/>
    </row>
    <row r="488" ht="15.75" customHeight="1" s="218">
      <c r="M488" s="143" t="n"/>
      <c r="N488" s="143" t="n"/>
      <c r="O488" s="143" t="n"/>
      <c r="P488" s="143" t="n"/>
    </row>
    <row r="489" ht="15.75" customHeight="1" s="218">
      <c r="M489" s="143" t="n"/>
      <c r="N489" s="143" t="n"/>
      <c r="O489" s="143" t="n"/>
      <c r="P489" s="143" t="n"/>
    </row>
    <row r="490" ht="15.75" customHeight="1" s="218">
      <c r="M490" s="143" t="n"/>
      <c r="N490" s="143" t="n"/>
      <c r="O490" s="143" t="n"/>
      <c r="P490" s="143" t="n"/>
    </row>
    <row r="491" ht="15.75" customHeight="1" s="218">
      <c r="M491" s="143" t="n"/>
      <c r="N491" s="143" t="n"/>
      <c r="O491" s="143" t="n"/>
      <c r="P491" s="143" t="n"/>
    </row>
    <row r="492" ht="15.75" customHeight="1" s="218">
      <c r="M492" s="143" t="n"/>
      <c r="N492" s="143" t="n"/>
      <c r="O492" s="143" t="n"/>
      <c r="P492" s="143" t="n"/>
    </row>
    <row r="493" ht="15.75" customHeight="1" s="218">
      <c r="M493" s="143" t="n"/>
      <c r="N493" s="143" t="n"/>
      <c r="O493" s="143" t="n"/>
      <c r="P493" s="143" t="n"/>
    </row>
    <row r="494" ht="15.75" customHeight="1" s="218">
      <c r="M494" s="143" t="n"/>
      <c r="N494" s="143" t="n"/>
      <c r="O494" s="143" t="n"/>
      <c r="P494" s="143" t="n"/>
    </row>
    <row r="495" ht="15.75" customHeight="1" s="218">
      <c r="M495" s="143" t="n"/>
      <c r="N495" s="143" t="n"/>
      <c r="O495" s="143" t="n"/>
      <c r="P495" s="143" t="n"/>
    </row>
    <row r="496" ht="15.75" customHeight="1" s="218">
      <c r="M496" s="143" t="n"/>
      <c r="N496" s="143" t="n"/>
      <c r="O496" s="143" t="n"/>
      <c r="P496" s="143" t="n"/>
    </row>
    <row r="497" ht="15.75" customHeight="1" s="218">
      <c r="M497" s="143" t="n"/>
      <c r="N497" s="143" t="n"/>
      <c r="O497" s="143" t="n"/>
      <c r="P497" s="143" t="n"/>
    </row>
    <row r="498" ht="15.75" customHeight="1" s="218">
      <c r="M498" s="143" t="n"/>
      <c r="N498" s="143" t="n"/>
      <c r="O498" s="143" t="n"/>
      <c r="P498" s="143" t="n"/>
    </row>
    <row r="499" ht="15.75" customHeight="1" s="218">
      <c r="M499" s="143" t="n"/>
      <c r="N499" s="143" t="n"/>
      <c r="O499" s="143" t="n"/>
      <c r="P499" s="143" t="n"/>
    </row>
    <row r="500" ht="15.75" customHeight="1" s="218">
      <c r="M500" s="143" t="n"/>
      <c r="N500" s="143" t="n"/>
      <c r="O500" s="143" t="n"/>
      <c r="P500" s="143" t="n"/>
    </row>
    <row r="501" ht="15.75" customHeight="1" s="218">
      <c r="M501" s="143" t="n"/>
      <c r="N501" s="143" t="n"/>
      <c r="O501" s="143" t="n"/>
      <c r="P501" s="143" t="n"/>
    </row>
    <row r="502" ht="15.75" customHeight="1" s="218">
      <c r="M502" s="143" t="n"/>
      <c r="N502" s="143" t="n"/>
      <c r="O502" s="143" t="n"/>
      <c r="P502" s="143" t="n"/>
    </row>
    <row r="503" ht="15.75" customHeight="1" s="218">
      <c r="M503" s="143" t="n"/>
      <c r="N503" s="143" t="n"/>
      <c r="O503" s="143" t="n"/>
      <c r="P503" s="143" t="n"/>
    </row>
    <row r="504" ht="15.75" customHeight="1" s="218">
      <c r="M504" s="143" t="n"/>
      <c r="N504" s="143" t="n"/>
      <c r="O504" s="143" t="n"/>
      <c r="P504" s="143" t="n"/>
    </row>
    <row r="505" ht="15.75" customHeight="1" s="218">
      <c r="M505" s="143" t="n"/>
      <c r="N505" s="143" t="n"/>
      <c r="O505" s="143" t="n"/>
      <c r="P505" s="143" t="n"/>
    </row>
    <row r="506" ht="15.75" customHeight="1" s="218">
      <c r="M506" s="143" t="n"/>
      <c r="N506" s="143" t="n"/>
      <c r="O506" s="143" t="n"/>
      <c r="P506" s="143" t="n"/>
    </row>
    <row r="507" ht="15.75" customHeight="1" s="218">
      <c r="M507" s="143" t="n"/>
      <c r="N507" s="143" t="n"/>
      <c r="O507" s="143" t="n"/>
      <c r="P507" s="143" t="n"/>
    </row>
    <row r="508" ht="15.75" customHeight="1" s="218">
      <c r="M508" s="143" t="n"/>
      <c r="N508" s="143" t="n"/>
      <c r="O508" s="143" t="n"/>
      <c r="P508" s="143" t="n"/>
    </row>
    <row r="509" ht="15.75" customHeight="1" s="218">
      <c r="M509" s="143" t="n"/>
      <c r="N509" s="143" t="n"/>
      <c r="O509" s="143" t="n"/>
      <c r="P509" s="143" t="n"/>
    </row>
    <row r="510" ht="15.75" customHeight="1" s="218">
      <c r="M510" s="143" t="n"/>
      <c r="N510" s="143" t="n"/>
      <c r="O510" s="143" t="n"/>
      <c r="P510" s="143" t="n"/>
    </row>
    <row r="511" ht="15.75" customHeight="1" s="218">
      <c r="M511" s="143" t="n"/>
      <c r="N511" s="143" t="n"/>
      <c r="O511" s="143" t="n"/>
      <c r="P511" s="143" t="n"/>
    </row>
    <row r="512" ht="15.75" customHeight="1" s="218">
      <c r="M512" s="143" t="n"/>
      <c r="N512" s="143" t="n"/>
      <c r="O512" s="143" t="n"/>
      <c r="P512" s="143" t="n"/>
    </row>
    <row r="513" ht="15.75" customHeight="1" s="218">
      <c r="M513" s="143" t="n"/>
      <c r="N513" s="143" t="n"/>
      <c r="O513" s="143" t="n"/>
      <c r="P513" s="143" t="n"/>
    </row>
    <row r="514" ht="15.75" customHeight="1" s="218">
      <c r="M514" s="143" t="n"/>
      <c r="N514" s="143" t="n"/>
      <c r="O514" s="143" t="n"/>
      <c r="P514" s="143" t="n"/>
    </row>
    <row r="515" ht="15.75" customHeight="1" s="218">
      <c r="M515" s="143" t="n"/>
      <c r="N515" s="143" t="n"/>
      <c r="O515" s="143" t="n"/>
      <c r="P515" s="143" t="n"/>
    </row>
    <row r="516" ht="15.75" customHeight="1" s="218">
      <c r="M516" s="143" t="n"/>
      <c r="N516" s="143" t="n"/>
      <c r="O516" s="143" t="n"/>
      <c r="P516" s="143" t="n"/>
    </row>
    <row r="517" ht="15.75" customHeight="1" s="218">
      <c r="M517" s="143" t="n"/>
      <c r="N517" s="143" t="n"/>
      <c r="O517" s="143" t="n"/>
      <c r="P517" s="143" t="n"/>
    </row>
    <row r="518" ht="15.75" customHeight="1" s="218">
      <c r="M518" s="143" t="n"/>
      <c r="N518" s="143" t="n"/>
      <c r="O518" s="143" t="n"/>
      <c r="P518" s="143" t="n"/>
    </row>
    <row r="519" ht="15.75" customHeight="1" s="218">
      <c r="M519" s="143" t="n"/>
      <c r="N519" s="143" t="n"/>
      <c r="O519" s="143" t="n"/>
      <c r="P519" s="143" t="n"/>
    </row>
    <row r="520" ht="15.75" customHeight="1" s="218">
      <c r="M520" s="143" t="n"/>
      <c r="N520" s="143" t="n"/>
      <c r="O520" s="143" t="n"/>
      <c r="P520" s="143" t="n"/>
    </row>
    <row r="521" ht="15.75" customHeight="1" s="218">
      <c r="M521" s="143" t="n"/>
      <c r="N521" s="143" t="n"/>
      <c r="O521" s="143" t="n"/>
      <c r="P521" s="143" t="n"/>
    </row>
    <row r="522" ht="15.75" customHeight="1" s="218">
      <c r="M522" s="143" t="n"/>
      <c r="N522" s="143" t="n"/>
      <c r="O522" s="143" t="n"/>
      <c r="P522" s="143" t="n"/>
    </row>
    <row r="523" ht="15.75" customHeight="1" s="218">
      <c r="M523" s="143" t="n"/>
      <c r="N523" s="143" t="n"/>
      <c r="O523" s="143" t="n"/>
      <c r="P523" s="143" t="n"/>
    </row>
    <row r="524" ht="15.75" customHeight="1" s="218">
      <c r="M524" s="143" t="n"/>
      <c r="N524" s="143" t="n"/>
      <c r="O524" s="143" t="n"/>
      <c r="P524" s="143" t="n"/>
    </row>
    <row r="525" ht="15.75" customHeight="1" s="218">
      <c r="M525" s="143" t="n"/>
      <c r="N525" s="143" t="n"/>
      <c r="O525" s="143" t="n"/>
      <c r="P525" s="143" t="n"/>
    </row>
    <row r="526" ht="15.75" customHeight="1" s="218">
      <c r="M526" s="143" t="n"/>
      <c r="N526" s="143" t="n"/>
      <c r="O526" s="143" t="n"/>
      <c r="P526" s="143" t="n"/>
    </row>
    <row r="527" ht="15.75" customHeight="1" s="218">
      <c r="M527" s="143" t="n"/>
      <c r="N527" s="143" t="n"/>
      <c r="O527" s="143" t="n"/>
      <c r="P527" s="143" t="n"/>
    </row>
    <row r="528" ht="15.75" customHeight="1" s="218">
      <c r="M528" s="143" t="n"/>
      <c r="N528" s="143" t="n"/>
      <c r="O528" s="143" t="n"/>
      <c r="P528" s="143" t="n"/>
    </row>
    <row r="529" ht="15.75" customHeight="1" s="218">
      <c r="M529" s="143" t="n"/>
      <c r="N529" s="143" t="n"/>
      <c r="O529" s="143" t="n"/>
      <c r="P529" s="143" t="n"/>
    </row>
    <row r="530" ht="15.75" customHeight="1" s="218">
      <c r="M530" s="143" t="n"/>
      <c r="N530" s="143" t="n"/>
      <c r="O530" s="143" t="n"/>
      <c r="P530" s="143" t="n"/>
    </row>
    <row r="531" ht="15.75" customHeight="1" s="218">
      <c r="M531" s="143" t="n"/>
      <c r="N531" s="143" t="n"/>
      <c r="O531" s="143" t="n"/>
      <c r="P531" s="143" t="n"/>
    </row>
    <row r="532" ht="15.75" customHeight="1" s="218">
      <c r="M532" s="143" t="n"/>
      <c r="N532" s="143" t="n"/>
      <c r="O532" s="143" t="n"/>
      <c r="P532" s="143" t="n"/>
    </row>
    <row r="533" ht="15.75" customHeight="1" s="218">
      <c r="M533" s="143" t="n"/>
      <c r="N533" s="143" t="n"/>
      <c r="O533" s="143" t="n"/>
      <c r="P533" s="143" t="n"/>
    </row>
    <row r="534" ht="15.75" customHeight="1" s="218">
      <c r="M534" s="143" t="n"/>
      <c r="N534" s="143" t="n"/>
      <c r="O534" s="143" t="n"/>
      <c r="P534" s="143" t="n"/>
    </row>
    <row r="535" ht="15.75" customHeight="1" s="218">
      <c r="M535" s="143" t="n"/>
      <c r="N535" s="143" t="n"/>
      <c r="O535" s="143" t="n"/>
      <c r="P535" s="143" t="n"/>
    </row>
    <row r="536" ht="15.75" customHeight="1" s="218">
      <c r="M536" s="143" t="n"/>
      <c r="N536" s="143" t="n"/>
      <c r="O536" s="143" t="n"/>
      <c r="P536" s="143" t="n"/>
    </row>
    <row r="537" ht="15.75" customHeight="1" s="218">
      <c r="M537" s="143" t="n"/>
      <c r="N537" s="143" t="n"/>
      <c r="O537" s="143" t="n"/>
      <c r="P537" s="143" t="n"/>
    </row>
    <row r="538" ht="15.75" customHeight="1" s="218">
      <c r="M538" s="143" t="n"/>
      <c r="N538" s="143" t="n"/>
      <c r="O538" s="143" t="n"/>
      <c r="P538" s="143" t="n"/>
    </row>
    <row r="539" ht="15.75" customHeight="1" s="218">
      <c r="M539" s="143" t="n"/>
      <c r="N539" s="143" t="n"/>
      <c r="O539" s="143" t="n"/>
      <c r="P539" s="143" t="n"/>
    </row>
    <row r="540" ht="15.75" customHeight="1" s="218">
      <c r="M540" s="143" t="n"/>
      <c r="N540" s="143" t="n"/>
      <c r="O540" s="143" t="n"/>
      <c r="P540" s="143" t="n"/>
    </row>
    <row r="541" ht="15.75" customHeight="1" s="218">
      <c r="M541" s="143" t="n"/>
      <c r="N541" s="143" t="n"/>
      <c r="O541" s="143" t="n"/>
      <c r="P541" s="143" t="n"/>
    </row>
    <row r="542" ht="15.75" customHeight="1" s="218">
      <c r="M542" s="143" t="n"/>
      <c r="N542" s="143" t="n"/>
      <c r="O542" s="143" t="n"/>
      <c r="P542" s="143" t="n"/>
    </row>
    <row r="543" ht="15.75" customHeight="1" s="218">
      <c r="M543" s="143" t="n"/>
      <c r="N543" s="143" t="n"/>
      <c r="O543" s="143" t="n"/>
      <c r="P543" s="143" t="n"/>
    </row>
    <row r="544" ht="15.75" customHeight="1" s="218">
      <c r="M544" s="143" t="n"/>
      <c r="N544" s="143" t="n"/>
      <c r="O544" s="143" t="n"/>
      <c r="P544" s="143" t="n"/>
    </row>
    <row r="545" ht="15.75" customHeight="1" s="218">
      <c r="M545" s="143" t="n"/>
      <c r="N545" s="143" t="n"/>
      <c r="O545" s="143" t="n"/>
      <c r="P545" s="143" t="n"/>
    </row>
    <row r="546" ht="15.75" customHeight="1" s="218">
      <c r="M546" s="143" t="n"/>
      <c r="N546" s="143" t="n"/>
      <c r="O546" s="143" t="n"/>
      <c r="P546" s="143" t="n"/>
    </row>
    <row r="547" ht="15.75" customHeight="1" s="218">
      <c r="M547" s="143" t="n"/>
      <c r="N547" s="143" t="n"/>
      <c r="O547" s="143" t="n"/>
      <c r="P547" s="143" t="n"/>
    </row>
    <row r="548" ht="15.75" customHeight="1" s="218">
      <c r="M548" s="143" t="n"/>
      <c r="N548" s="143" t="n"/>
      <c r="O548" s="143" t="n"/>
      <c r="P548" s="143" t="n"/>
    </row>
    <row r="549" ht="15.75" customHeight="1" s="218">
      <c r="M549" s="143" t="n"/>
      <c r="N549" s="143" t="n"/>
      <c r="O549" s="143" t="n"/>
      <c r="P549" s="143" t="n"/>
    </row>
    <row r="550" ht="15.75" customHeight="1" s="218">
      <c r="M550" s="143" t="n"/>
      <c r="N550" s="143" t="n"/>
      <c r="O550" s="143" t="n"/>
      <c r="P550" s="143" t="n"/>
    </row>
    <row r="551" ht="15.75" customHeight="1" s="218">
      <c r="M551" s="143" t="n"/>
      <c r="N551" s="143" t="n"/>
      <c r="O551" s="143" t="n"/>
      <c r="P551" s="143" t="n"/>
    </row>
    <row r="552" ht="15.75" customHeight="1" s="218">
      <c r="M552" s="143" t="n"/>
      <c r="N552" s="143" t="n"/>
      <c r="O552" s="143" t="n"/>
      <c r="P552" s="143" t="n"/>
    </row>
    <row r="553" ht="15.75" customHeight="1" s="218">
      <c r="M553" s="143" t="n"/>
      <c r="N553" s="143" t="n"/>
      <c r="O553" s="143" t="n"/>
      <c r="P553" s="143" t="n"/>
    </row>
    <row r="554" ht="15.75" customHeight="1" s="218">
      <c r="M554" s="143" t="n"/>
      <c r="N554" s="143" t="n"/>
      <c r="O554" s="143" t="n"/>
      <c r="P554" s="143" t="n"/>
    </row>
    <row r="555" ht="15.75" customHeight="1" s="218">
      <c r="M555" s="143" t="n"/>
      <c r="N555" s="143" t="n"/>
      <c r="O555" s="143" t="n"/>
      <c r="P555" s="143" t="n"/>
    </row>
    <row r="556" ht="15.75" customHeight="1" s="218">
      <c r="M556" s="143" t="n"/>
      <c r="N556" s="143" t="n"/>
      <c r="O556" s="143" t="n"/>
      <c r="P556" s="143" t="n"/>
    </row>
    <row r="557" ht="15.75" customHeight="1" s="218">
      <c r="M557" s="143" t="n"/>
      <c r="N557" s="143" t="n"/>
      <c r="O557" s="143" t="n"/>
      <c r="P557" s="143" t="n"/>
    </row>
    <row r="558" ht="15.75" customHeight="1" s="218">
      <c r="M558" s="143" t="n"/>
      <c r="N558" s="143" t="n"/>
      <c r="O558" s="143" t="n"/>
      <c r="P558" s="143" t="n"/>
    </row>
    <row r="559" ht="15.75" customHeight="1" s="218">
      <c r="M559" s="143" t="n"/>
      <c r="N559" s="143" t="n"/>
      <c r="O559" s="143" t="n"/>
      <c r="P559" s="143" t="n"/>
    </row>
    <row r="560" ht="15.75" customHeight="1" s="218">
      <c r="M560" s="143" t="n"/>
      <c r="N560" s="143" t="n"/>
      <c r="O560" s="143" t="n"/>
      <c r="P560" s="143" t="n"/>
    </row>
    <row r="561" ht="15.75" customHeight="1" s="218">
      <c r="M561" s="143" t="n"/>
      <c r="N561" s="143" t="n"/>
      <c r="O561" s="143" t="n"/>
      <c r="P561" s="143" t="n"/>
    </row>
    <row r="562" ht="15.75" customHeight="1" s="218">
      <c r="M562" s="143" t="n"/>
      <c r="N562" s="143" t="n"/>
      <c r="O562" s="143" t="n"/>
      <c r="P562" s="143" t="n"/>
    </row>
    <row r="563" ht="15.75" customHeight="1" s="218">
      <c r="M563" s="143" t="n"/>
      <c r="N563" s="143" t="n"/>
      <c r="O563" s="143" t="n"/>
      <c r="P563" s="143" t="n"/>
    </row>
    <row r="564" ht="15.75" customHeight="1" s="218">
      <c r="M564" s="143" t="n"/>
      <c r="N564" s="143" t="n"/>
      <c r="O564" s="143" t="n"/>
      <c r="P564" s="143" t="n"/>
    </row>
    <row r="565" ht="15.75" customHeight="1" s="218">
      <c r="M565" s="143" t="n"/>
      <c r="N565" s="143" t="n"/>
      <c r="O565" s="143" t="n"/>
      <c r="P565" s="143" t="n"/>
    </row>
    <row r="566" ht="15.75" customHeight="1" s="218">
      <c r="M566" s="143" t="n"/>
      <c r="N566" s="143" t="n"/>
      <c r="O566" s="143" t="n"/>
      <c r="P566" s="143" t="n"/>
    </row>
    <row r="567" ht="15.75" customHeight="1" s="218">
      <c r="M567" s="143" t="n"/>
      <c r="N567" s="143" t="n"/>
      <c r="O567" s="143" t="n"/>
      <c r="P567" s="143" t="n"/>
    </row>
    <row r="568" ht="15.75" customHeight="1" s="218">
      <c r="M568" s="143" t="n"/>
      <c r="N568" s="143" t="n"/>
      <c r="O568" s="143" t="n"/>
      <c r="P568" s="143" t="n"/>
    </row>
    <row r="569" ht="15.75" customHeight="1" s="218">
      <c r="M569" s="143" t="n"/>
      <c r="N569" s="143" t="n"/>
      <c r="O569" s="143" t="n"/>
      <c r="P569" s="143" t="n"/>
    </row>
    <row r="570" ht="15.75" customHeight="1" s="218">
      <c r="M570" s="143" t="n"/>
      <c r="N570" s="143" t="n"/>
      <c r="O570" s="143" t="n"/>
      <c r="P570" s="143" t="n"/>
    </row>
    <row r="571" ht="15.75" customHeight="1" s="218">
      <c r="M571" s="143" t="n"/>
      <c r="N571" s="143" t="n"/>
      <c r="O571" s="143" t="n"/>
      <c r="P571" s="143" t="n"/>
    </row>
    <row r="572" ht="15.75" customHeight="1" s="218">
      <c r="M572" s="143" t="n"/>
      <c r="N572" s="143" t="n"/>
      <c r="O572" s="143" t="n"/>
      <c r="P572" s="143" t="n"/>
    </row>
    <row r="573" ht="15.75" customHeight="1" s="218">
      <c r="M573" s="143" t="n"/>
      <c r="N573" s="143" t="n"/>
      <c r="O573" s="143" t="n"/>
      <c r="P573" s="143" t="n"/>
    </row>
    <row r="574" ht="15.75" customHeight="1" s="218">
      <c r="M574" s="143" t="n"/>
      <c r="N574" s="143" t="n"/>
      <c r="O574" s="143" t="n"/>
      <c r="P574" s="143" t="n"/>
    </row>
    <row r="575" ht="15.75" customHeight="1" s="218">
      <c r="M575" s="143" t="n"/>
      <c r="N575" s="143" t="n"/>
      <c r="O575" s="143" t="n"/>
      <c r="P575" s="143" t="n"/>
    </row>
    <row r="576" ht="15.75" customHeight="1" s="218">
      <c r="M576" s="143" t="n"/>
      <c r="N576" s="143" t="n"/>
      <c r="O576" s="143" t="n"/>
      <c r="P576" s="143" t="n"/>
    </row>
    <row r="577" ht="15.75" customHeight="1" s="218">
      <c r="M577" s="143" t="n"/>
      <c r="N577" s="143" t="n"/>
      <c r="O577" s="143" t="n"/>
      <c r="P577" s="143" t="n"/>
    </row>
    <row r="578" ht="15.75" customHeight="1" s="218">
      <c r="M578" s="143" t="n"/>
      <c r="N578" s="143" t="n"/>
      <c r="O578" s="143" t="n"/>
      <c r="P578" s="143" t="n"/>
    </row>
    <row r="579" ht="15.75" customHeight="1" s="218">
      <c r="M579" s="143" t="n"/>
      <c r="N579" s="143" t="n"/>
      <c r="O579" s="143" t="n"/>
      <c r="P579" s="143" t="n"/>
    </row>
    <row r="580" ht="15.75" customHeight="1" s="218">
      <c r="M580" s="143" t="n"/>
      <c r="N580" s="143" t="n"/>
      <c r="O580" s="143" t="n"/>
      <c r="P580" s="143" t="n"/>
    </row>
    <row r="581" ht="15.75" customHeight="1" s="218">
      <c r="M581" s="143" t="n"/>
      <c r="N581" s="143" t="n"/>
      <c r="O581" s="143" t="n"/>
      <c r="P581" s="143" t="n"/>
    </row>
    <row r="582" ht="15.75" customHeight="1" s="218">
      <c r="M582" s="143" t="n"/>
      <c r="N582" s="143" t="n"/>
      <c r="O582" s="143" t="n"/>
      <c r="P582" s="143" t="n"/>
    </row>
    <row r="583" ht="15.75" customHeight="1" s="218">
      <c r="M583" s="143" t="n"/>
      <c r="N583" s="143" t="n"/>
      <c r="O583" s="143" t="n"/>
      <c r="P583" s="143" t="n"/>
    </row>
    <row r="584" ht="15.75" customHeight="1" s="218">
      <c r="M584" s="143" t="n"/>
      <c r="N584" s="143" t="n"/>
      <c r="O584" s="143" t="n"/>
      <c r="P584" s="143" t="n"/>
    </row>
    <row r="585" ht="15.75" customHeight="1" s="218">
      <c r="M585" s="143" t="n"/>
      <c r="N585" s="143" t="n"/>
      <c r="O585" s="143" t="n"/>
      <c r="P585" s="143" t="n"/>
    </row>
    <row r="586" ht="15.75" customHeight="1" s="218">
      <c r="M586" s="143" t="n"/>
      <c r="N586" s="143" t="n"/>
      <c r="O586" s="143" t="n"/>
      <c r="P586" s="143" t="n"/>
    </row>
    <row r="587" ht="15.75" customHeight="1" s="218">
      <c r="M587" s="143" t="n"/>
      <c r="N587" s="143" t="n"/>
      <c r="O587" s="143" t="n"/>
      <c r="P587" s="143" t="n"/>
    </row>
    <row r="588" ht="15.75" customHeight="1" s="218">
      <c r="M588" s="143" t="n"/>
      <c r="N588" s="143" t="n"/>
      <c r="O588" s="143" t="n"/>
      <c r="P588" s="143" t="n"/>
    </row>
    <row r="589" ht="15.75" customHeight="1" s="218">
      <c r="M589" s="143" t="n"/>
      <c r="N589" s="143" t="n"/>
      <c r="O589" s="143" t="n"/>
      <c r="P589" s="143" t="n"/>
    </row>
    <row r="590" ht="15.75" customHeight="1" s="218">
      <c r="M590" s="143" t="n"/>
      <c r="N590" s="143" t="n"/>
      <c r="O590" s="143" t="n"/>
      <c r="P590" s="143" t="n"/>
    </row>
    <row r="591" ht="15.75" customHeight="1" s="218">
      <c r="M591" s="143" t="n"/>
      <c r="N591" s="143" t="n"/>
      <c r="O591" s="143" t="n"/>
      <c r="P591" s="143" t="n"/>
    </row>
    <row r="592" ht="15.75" customHeight="1" s="218">
      <c r="M592" s="143" t="n"/>
      <c r="N592" s="143" t="n"/>
      <c r="O592" s="143" t="n"/>
      <c r="P592" s="143" t="n"/>
    </row>
    <row r="593" ht="15.75" customHeight="1" s="218">
      <c r="M593" s="143" t="n"/>
      <c r="N593" s="143" t="n"/>
      <c r="O593" s="143" t="n"/>
      <c r="P593" s="143" t="n"/>
    </row>
    <row r="594" ht="15.75" customHeight="1" s="218">
      <c r="M594" s="143" t="n"/>
      <c r="N594" s="143" t="n"/>
      <c r="O594" s="143" t="n"/>
      <c r="P594" s="143" t="n"/>
    </row>
    <row r="595" ht="15.75" customHeight="1" s="218">
      <c r="M595" s="143" t="n"/>
      <c r="N595" s="143" t="n"/>
      <c r="O595" s="143" t="n"/>
      <c r="P595" s="143" t="n"/>
    </row>
    <row r="596" ht="15.75" customHeight="1" s="218">
      <c r="M596" s="143" t="n"/>
      <c r="N596" s="143" t="n"/>
      <c r="O596" s="143" t="n"/>
      <c r="P596" s="143" t="n"/>
    </row>
    <row r="597" ht="15.75" customHeight="1" s="218">
      <c r="M597" s="143" t="n"/>
      <c r="N597" s="143" t="n"/>
      <c r="O597" s="143" t="n"/>
      <c r="P597" s="143" t="n"/>
    </row>
    <row r="598" ht="15.75" customHeight="1" s="218">
      <c r="M598" s="143" t="n"/>
      <c r="N598" s="143" t="n"/>
      <c r="O598" s="143" t="n"/>
      <c r="P598" s="143" t="n"/>
    </row>
    <row r="599" ht="15.75" customHeight="1" s="218">
      <c r="M599" s="143" t="n"/>
      <c r="N599" s="143" t="n"/>
      <c r="O599" s="143" t="n"/>
      <c r="P599" s="143" t="n"/>
    </row>
    <row r="600" ht="15.75" customHeight="1" s="218">
      <c r="M600" s="143" t="n"/>
      <c r="N600" s="143" t="n"/>
      <c r="O600" s="143" t="n"/>
      <c r="P600" s="143" t="n"/>
    </row>
    <row r="601" ht="15.75" customHeight="1" s="218">
      <c r="M601" s="143" t="n"/>
      <c r="N601" s="143" t="n"/>
      <c r="O601" s="143" t="n"/>
      <c r="P601" s="143" t="n"/>
    </row>
    <row r="602" ht="15.75" customHeight="1" s="218">
      <c r="M602" s="143" t="n"/>
      <c r="N602" s="143" t="n"/>
      <c r="O602" s="143" t="n"/>
      <c r="P602" s="143" t="n"/>
    </row>
    <row r="603" ht="15.75" customHeight="1" s="218">
      <c r="M603" s="143" t="n"/>
      <c r="N603" s="143" t="n"/>
      <c r="O603" s="143" t="n"/>
      <c r="P603" s="143" t="n"/>
    </row>
    <row r="604" ht="15.75" customHeight="1" s="218">
      <c r="M604" s="143" t="n"/>
      <c r="N604" s="143" t="n"/>
      <c r="O604" s="143" t="n"/>
      <c r="P604" s="143" t="n"/>
    </row>
    <row r="605" ht="15.75" customHeight="1" s="218">
      <c r="M605" s="143" t="n"/>
      <c r="N605" s="143" t="n"/>
      <c r="O605" s="143" t="n"/>
      <c r="P605" s="143" t="n"/>
    </row>
    <row r="606" ht="15.75" customHeight="1" s="218">
      <c r="M606" s="143" t="n"/>
      <c r="N606" s="143" t="n"/>
      <c r="O606" s="143" t="n"/>
      <c r="P606" s="143" t="n"/>
    </row>
    <row r="607" ht="15.75" customHeight="1" s="218">
      <c r="M607" s="143" t="n"/>
      <c r="N607" s="143" t="n"/>
      <c r="O607" s="143" t="n"/>
      <c r="P607" s="143" t="n"/>
    </row>
    <row r="608" ht="15.75" customHeight="1" s="218">
      <c r="M608" s="143" t="n"/>
      <c r="N608" s="143" t="n"/>
      <c r="O608" s="143" t="n"/>
      <c r="P608" s="143" t="n"/>
    </row>
    <row r="609" ht="15.75" customHeight="1" s="218">
      <c r="M609" s="143" t="n"/>
      <c r="N609" s="143" t="n"/>
      <c r="O609" s="143" t="n"/>
      <c r="P609" s="143" t="n"/>
    </row>
    <row r="610" ht="15.75" customHeight="1" s="218">
      <c r="M610" s="143" t="n"/>
      <c r="N610" s="143" t="n"/>
      <c r="O610" s="143" t="n"/>
      <c r="P610" s="143" t="n"/>
    </row>
    <row r="611" ht="15.75" customHeight="1" s="218">
      <c r="M611" s="143" t="n"/>
      <c r="N611" s="143" t="n"/>
      <c r="O611" s="143" t="n"/>
      <c r="P611" s="143" t="n"/>
    </row>
    <row r="612" ht="15.75" customHeight="1" s="218">
      <c r="M612" s="143" t="n"/>
      <c r="N612" s="143" t="n"/>
      <c r="O612" s="143" t="n"/>
      <c r="P612" s="143" t="n"/>
    </row>
    <row r="613" ht="15.75" customHeight="1" s="218">
      <c r="M613" s="143" t="n"/>
      <c r="N613" s="143" t="n"/>
      <c r="O613" s="143" t="n"/>
      <c r="P613" s="143" t="n"/>
    </row>
    <row r="614" ht="15.75" customHeight="1" s="218">
      <c r="M614" s="143" t="n"/>
      <c r="N614" s="143" t="n"/>
      <c r="O614" s="143" t="n"/>
      <c r="P614" s="143" t="n"/>
    </row>
    <row r="615" ht="15.75" customHeight="1" s="218">
      <c r="M615" s="143" t="n"/>
      <c r="N615" s="143" t="n"/>
      <c r="O615" s="143" t="n"/>
      <c r="P615" s="143" t="n"/>
    </row>
    <row r="616" ht="15.75" customHeight="1" s="218">
      <c r="M616" s="143" t="n"/>
      <c r="N616" s="143" t="n"/>
      <c r="O616" s="143" t="n"/>
      <c r="P616" s="143" t="n"/>
    </row>
    <row r="617" ht="15.75" customHeight="1" s="218">
      <c r="M617" s="143" t="n"/>
      <c r="N617" s="143" t="n"/>
      <c r="O617" s="143" t="n"/>
      <c r="P617" s="143" t="n"/>
    </row>
    <row r="618" ht="15.75" customHeight="1" s="218">
      <c r="M618" s="143" t="n"/>
      <c r="N618" s="143" t="n"/>
      <c r="O618" s="143" t="n"/>
      <c r="P618" s="143" t="n"/>
    </row>
    <row r="619" ht="15.75" customHeight="1" s="218">
      <c r="M619" s="143" t="n"/>
      <c r="N619" s="143" t="n"/>
      <c r="O619" s="143" t="n"/>
      <c r="P619" s="143" t="n"/>
    </row>
    <row r="620" ht="15.75" customHeight="1" s="218">
      <c r="M620" s="143" t="n"/>
      <c r="N620" s="143" t="n"/>
      <c r="O620" s="143" t="n"/>
      <c r="P620" s="143" t="n"/>
    </row>
    <row r="621" ht="15.75" customHeight="1" s="218">
      <c r="M621" s="143" t="n"/>
      <c r="N621" s="143" t="n"/>
      <c r="O621" s="143" t="n"/>
      <c r="P621" s="143" t="n"/>
    </row>
    <row r="622" ht="15.75" customHeight="1" s="218">
      <c r="M622" s="143" t="n"/>
      <c r="N622" s="143" t="n"/>
      <c r="O622" s="143" t="n"/>
      <c r="P622" s="143" t="n"/>
    </row>
    <row r="623" ht="15.75" customHeight="1" s="218">
      <c r="M623" s="143" t="n"/>
      <c r="N623" s="143" t="n"/>
      <c r="O623" s="143" t="n"/>
      <c r="P623" s="143" t="n"/>
    </row>
    <row r="624" ht="15.75" customHeight="1" s="218">
      <c r="M624" s="143" t="n"/>
      <c r="N624" s="143" t="n"/>
      <c r="O624" s="143" t="n"/>
      <c r="P624" s="143" t="n"/>
    </row>
    <row r="625" ht="15.75" customHeight="1" s="218">
      <c r="M625" s="143" t="n"/>
      <c r="N625" s="143" t="n"/>
      <c r="O625" s="143" t="n"/>
      <c r="P625" s="143" t="n"/>
    </row>
    <row r="626" ht="15.75" customHeight="1" s="218">
      <c r="M626" s="143" t="n"/>
      <c r="N626" s="143" t="n"/>
      <c r="O626" s="143" t="n"/>
      <c r="P626" s="143" t="n"/>
    </row>
    <row r="627" ht="15.75" customHeight="1" s="218">
      <c r="M627" s="143" t="n"/>
      <c r="N627" s="143" t="n"/>
      <c r="O627" s="143" t="n"/>
      <c r="P627" s="143" t="n"/>
    </row>
    <row r="628" ht="15.75" customHeight="1" s="218">
      <c r="M628" s="143" t="n"/>
      <c r="N628" s="143" t="n"/>
      <c r="O628" s="143" t="n"/>
      <c r="P628" s="143" t="n"/>
    </row>
    <row r="629" ht="15.75" customHeight="1" s="218">
      <c r="M629" s="143" t="n"/>
      <c r="N629" s="143" t="n"/>
      <c r="O629" s="143" t="n"/>
      <c r="P629" s="143" t="n"/>
    </row>
    <row r="630" ht="15.75" customHeight="1" s="218">
      <c r="M630" s="143" t="n"/>
      <c r="N630" s="143" t="n"/>
      <c r="O630" s="143" t="n"/>
      <c r="P630" s="143" t="n"/>
    </row>
    <row r="631" ht="15.75" customHeight="1" s="218">
      <c r="M631" s="143" t="n"/>
      <c r="N631" s="143" t="n"/>
      <c r="O631" s="143" t="n"/>
      <c r="P631" s="143" t="n"/>
    </row>
    <row r="632" ht="15.75" customHeight="1" s="218">
      <c r="M632" s="143" t="n"/>
      <c r="N632" s="143" t="n"/>
      <c r="O632" s="143" t="n"/>
      <c r="P632" s="143" t="n"/>
    </row>
    <row r="633" ht="15.75" customHeight="1" s="218">
      <c r="M633" s="143" t="n"/>
      <c r="N633" s="143" t="n"/>
      <c r="O633" s="143" t="n"/>
      <c r="P633" s="143" t="n"/>
    </row>
    <row r="634" ht="15.75" customHeight="1" s="218">
      <c r="M634" s="143" t="n"/>
      <c r="N634" s="143" t="n"/>
      <c r="O634" s="143" t="n"/>
      <c r="P634" s="143" t="n"/>
    </row>
    <row r="635" ht="15.75" customHeight="1" s="218">
      <c r="M635" s="143" t="n"/>
      <c r="N635" s="143" t="n"/>
      <c r="O635" s="143" t="n"/>
      <c r="P635" s="143" t="n"/>
    </row>
    <row r="636" ht="15.75" customHeight="1" s="218">
      <c r="M636" s="143" t="n"/>
      <c r="N636" s="143" t="n"/>
      <c r="O636" s="143" t="n"/>
      <c r="P636" s="143" t="n"/>
    </row>
    <row r="637" ht="15.75" customHeight="1" s="218">
      <c r="M637" s="143" t="n"/>
      <c r="N637" s="143" t="n"/>
      <c r="O637" s="143" t="n"/>
      <c r="P637" s="143" t="n"/>
    </row>
    <row r="638" ht="15.75" customHeight="1" s="218">
      <c r="M638" s="143" t="n"/>
      <c r="N638" s="143" t="n"/>
      <c r="O638" s="143" t="n"/>
      <c r="P638" s="143" t="n"/>
    </row>
    <row r="639" ht="15.75" customHeight="1" s="218">
      <c r="M639" s="143" t="n"/>
      <c r="N639" s="143" t="n"/>
      <c r="O639" s="143" t="n"/>
      <c r="P639" s="143" t="n"/>
    </row>
    <row r="640" ht="15.75" customHeight="1" s="218">
      <c r="M640" s="143" t="n"/>
      <c r="N640" s="143" t="n"/>
      <c r="O640" s="143" t="n"/>
      <c r="P640" s="143" t="n"/>
    </row>
    <row r="641" ht="15.75" customHeight="1" s="218">
      <c r="M641" s="143" t="n"/>
      <c r="N641" s="143" t="n"/>
      <c r="O641" s="143" t="n"/>
      <c r="P641" s="143" t="n"/>
    </row>
    <row r="642" ht="15.75" customHeight="1" s="218">
      <c r="M642" s="143" t="n"/>
      <c r="N642" s="143" t="n"/>
      <c r="O642" s="143" t="n"/>
      <c r="P642" s="143" t="n"/>
    </row>
    <row r="643" ht="15.75" customHeight="1" s="218">
      <c r="M643" s="143" t="n"/>
      <c r="N643" s="143" t="n"/>
      <c r="O643" s="143" t="n"/>
      <c r="P643" s="143" t="n"/>
    </row>
    <row r="644" ht="15.75" customHeight="1" s="218">
      <c r="M644" s="143" t="n"/>
      <c r="N644" s="143" t="n"/>
      <c r="O644" s="143" t="n"/>
      <c r="P644" s="143" t="n"/>
    </row>
    <row r="645" ht="15.75" customHeight="1" s="218">
      <c r="M645" s="143" t="n"/>
      <c r="N645" s="143" t="n"/>
      <c r="O645" s="143" t="n"/>
      <c r="P645" s="143" t="n"/>
    </row>
    <row r="646" ht="15.75" customHeight="1" s="218">
      <c r="M646" s="143" t="n"/>
      <c r="N646" s="143" t="n"/>
      <c r="O646" s="143" t="n"/>
      <c r="P646" s="143" t="n"/>
    </row>
    <row r="647" ht="15.75" customHeight="1" s="218">
      <c r="M647" s="143" t="n"/>
      <c r="N647" s="143" t="n"/>
      <c r="O647" s="143" t="n"/>
      <c r="P647" s="143" t="n"/>
    </row>
    <row r="648" ht="15.75" customHeight="1" s="218">
      <c r="M648" s="143" t="n"/>
      <c r="N648" s="143" t="n"/>
      <c r="O648" s="143" t="n"/>
      <c r="P648" s="143" t="n"/>
    </row>
    <row r="649" ht="15.75" customHeight="1" s="218">
      <c r="M649" s="143" t="n"/>
      <c r="N649" s="143" t="n"/>
      <c r="O649" s="143" t="n"/>
      <c r="P649" s="143" t="n"/>
    </row>
    <row r="650" ht="15.75" customHeight="1" s="218">
      <c r="M650" s="143" t="n"/>
      <c r="N650" s="143" t="n"/>
      <c r="O650" s="143" t="n"/>
      <c r="P650" s="143" t="n"/>
    </row>
    <row r="651" ht="15.75" customHeight="1" s="218">
      <c r="M651" s="143" t="n"/>
      <c r="N651" s="143" t="n"/>
      <c r="O651" s="143" t="n"/>
      <c r="P651" s="143" t="n"/>
    </row>
    <row r="652" ht="15.75" customHeight="1" s="218">
      <c r="M652" s="143" t="n"/>
      <c r="N652" s="143" t="n"/>
      <c r="O652" s="143" t="n"/>
      <c r="P652" s="143" t="n"/>
    </row>
    <row r="653" ht="15.75" customHeight="1" s="218">
      <c r="M653" s="143" t="n"/>
      <c r="N653" s="143" t="n"/>
      <c r="O653" s="143" t="n"/>
      <c r="P653" s="143" t="n"/>
    </row>
    <row r="654" ht="15.75" customHeight="1" s="218">
      <c r="M654" s="143" t="n"/>
      <c r="N654" s="143" t="n"/>
      <c r="O654" s="143" t="n"/>
      <c r="P654" s="143" t="n"/>
    </row>
    <row r="655" ht="15.75" customHeight="1" s="218">
      <c r="M655" s="143" t="n"/>
      <c r="N655" s="143" t="n"/>
      <c r="O655" s="143" t="n"/>
      <c r="P655" s="143" t="n"/>
    </row>
    <row r="656" ht="15.75" customHeight="1" s="218">
      <c r="M656" s="143" t="n"/>
      <c r="N656" s="143" t="n"/>
      <c r="O656" s="143" t="n"/>
      <c r="P656" s="143" t="n"/>
    </row>
    <row r="657" ht="15.75" customHeight="1" s="218">
      <c r="M657" s="143" t="n"/>
      <c r="N657" s="143" t="n"/>
      <c r="O657" s="143" t="n"/>
      <c r="P657" s="143" t="n"/>
    </row>
    <row r="658" ht="15.75" customHeight="1" s="218">
      <c r="M658" s="143" t="n"/>
      <c r="N658" s="143" t="n"/>
      <c r="O658" s="143" t="n"/>
      <c r="P658" s="143" t="n"/>
    </row>
    <row r="659" ht="15.75" customHeight="1" s="218">
      <c r="M659" s="143" t="n"/>
      <c r="N659" s="143" t="n"/>
      <c r="O659" s="143" t="n"/>
      <c r="P659" s="143" t="n"/>
    </row>
    <row r="660" ht="15.75" customHeight="1" s="218">
      <c r="M660" s="143" t="n"/>
      <c r="N660" s="143" t="n"/>
      <c r="O660" s="143" t="n"/>
      <c r="P660" s="143" t="n"/>
    </row>
    <row r="661" ht="15.75" customHeight="1" s="218">
      <c r="M661" s="143" t="n"/>
      <c r="N661" s="143" t="n"/>
      <c r="O661" s="143" t="n"/>
      <c r="P661" s="143" t="n"/>
    </row>
    <row r="662" ht="15.75" customHeight="1" s="218">
      <c r="M662" s="143" t="n"/>
      <c r="N662" s="143" t="n"/>
      <c r="O662" s="143" t="n"/>
      <c r="P662" s="143" t="n"/>
    </row>
    <row r="663" ht="15.75" customHeight="1" s="218">
      <c r="M663" s="143" t="n"/>
      <c r="N663" s="143" t="n"/>
      <c r="O663" s="143" t="n"/>
      <c r="P663" s="143" t="n"/>
    </row>
    <row r="664" ht="15.75" customHeight="1" s="218">
      <c r="M664" s="143" t="n"/>
      <c r="N664" s="143" t="n"/>
      <c r="O664" s="143" t="n"/>
      <c r="P664" s="143" t="n"/>
    </row>
    <row r="665" ht="15.75" customHeight="1" s="218">
      <c r="M665" s="143" t="n"/>
      <c r="N665" s="143" t="n"/>
      <c r="O665" s="143" t="n"/>
      <c r="P665" s="143" t="n"/>
    </row>
    <row r="666" ht="15.75" customHeight="1" s="218">
      <c r="M666" s="143" t="n"/>
      <c r="N666" s="143" t="n"/>
      <c r="O666" s="143" t="n"/>
      <c r="P666" s="143" t="n"/>
    </row>
    <row r="667" ht="15.75" customHeight="1" s="218">
      <c r="M667" s="143" t="n"/>
      <c r="N667" s="143" t="n"/>
      <c r="O667" s="143" t="n"/>
      <c r="P667" s="143" t="n"/>
    </row>
    <row r="668" ht="15.75" customHeight="1" s="218">
      <c r="M668" s="143" t="n"/>
      <c r="N668" s="143" t="n"/>
      <c r="O668" s="143" t="n"/>
      <c r="P668" s="143" t="n"/>
    </row>
    <row r="669" ht="15.75" customHeight="1" s="218">
      <c r="M669" s="143" t="n"/>
      <c r="N669" s="143" t="n"/>
      <c r="O669" s="143" t="n"/>
      <c r="P669" s="143" t="n"/>
    </row>
    <row r="670" ht="15.75" customHeight="1" s="218">
      <c r="M670" s="143" t="n"/>
      <c r="N670" s="143" t="n"/>
      <c r="O670" s="143" t="n"/>
      <c r="P670" s="143" t="n"/>
    </row>
    <row r="671" ht="15.75" customHeight="1" s="218">
      <c r="M671" s="143" t="n"/>
      <c r="N671" s="143" t="n"/>
      <c r="O671" s="143" t="n"/>
      <c r="P671" s="143" t="n"/>
    </row>
    <row r="672" ht="15.75" customHeight="1" s="218">
      <c r="M672" s="143" t="n"/>
      <c r="N672" s="143" t="n"/>
      <c r="O672" s="143" t="n"/>
      <c r="P672" s="143" t="n"/>
    </row>
    <row r="673" ht="15.75" customHeight="1" s="218">
      <c r="M673" s="143" t="n"/>
      <c r="N673" s="143" t="n"/>
      <c r="O673" s="143" t="n"/>
      <c r="P673" s="143" t="n"/>
    </row>
    <row r="674" ht="15.75" customHeight="1" s="218">
      <c r="M674" s="143" t="n"/>
      <c r="N674" s="143" t="n"/>
      <c r="O674" s="143" t="n"/>
      <c r="P674" s="143" t="n"/>
    </row>
    <row r="675" ht="15.75" customHeight="1" s="218">
      <c r="M675" s="143" t="n"/>
      <c r="N675" s="143" t="n"/>
      <c r="O675" s="143" t="n"/>
      <c r="P675" s="143" t="n"/>
    </row>
    <row r="676" ht="15.75" customHeight="1" s="218">
      <c r="M676" s="143" t="n"/>
      <c r="N676" s="143" t="n"/>
      <c r="O676" s="143" t="n"/>
      <c r="P676" s="143" t="n"/>
    </row>
    <row r="677" ht="15.75" customHeight="1" s="218">
      <c r="M677" s="143" t="n"/>
      <c r="N677" s="143" t="n"/>
      <c r="O677" s="143" t="n"/>
      <c r="P677" s="143" t="n"/>
    </row>
    <row r="678" ht="15.75" customHeight="1" s="218">
      <c r="M678" s="143" t="n"/>
      <c r="N678" s="143" t="n"/>
      <c r="O678" s="143" t="n"/>
      <c r="P678" s="143" t="n"/>
    </row>
    <row r="679" ht="15.75" customHeight="1" s="218">
      <c r="M679" s="143" t="n"/>
      <c r="N679" s="143" t="n"/>
      <c r="O679" s="143" t="n"/>
      <c r="P679" s="143" t="n"/>
    </row>
    <row r="680" ht="15.75" customHeight="1" s="218">
      <c r="M680" s="143" t="n"/>
      <c r="N680" s="143" t="n"/>
      <c r="O680" s="143" t="n"/>
      <c r="P680" s="143" t="n"/>
    </row>
    <row r="681" ht="15.75" customHeight="1" s="218">
      <c r="M681" s="143" t="n"/>
      <c r="N681" s="143" t="n"/>
      <c r="O681" s="143" t="n"/>
      <c r="P681" s="143" t="n"/>
    </row>
    <row r="682" ht="15.75" customHeight="1" s="218">
      <c r="M682" s="143" t="n"/>
      <c r="N682" s="143" t="n"/>
      <c r="O682" s="143" t="n"/>
      <c r="P682" s="143" t="n"/>
    </row>
    <row r="683" ht="15.75" customHeight="1" s="218">
      <c r="M683" s="143" t="n"/>
      <c r="N683" s="143" t="n"/>
      <c r="O683" s="143" t="n"/>
      <c r="P683" s="143" t="n"/>
    </row>
    <row r="684" ht="15.75" customHeight="1" s="218">
      <c r="M684" s="143" t="n"/>
      <c r="N684" s="143" t="n"/>
      <c r="O684" s="143" t="n"/>
      <c r="P684" s="143" t="n"/>
    </row>
    <row r="685" ht="15.75" customHeight="1" s="218">
      <c r="M685" s="143" t="n"/>
      <c r="N685" s="143" t="n"/>
      <c r="O685" s="143" t="n"/>
      <c r="P685" s="143" t="n"/>
    </row>
    <row r="686" ht="15.75" customHeight="1" s="218">
      <c r="M686" s="143" t="n"/>
      <c r="N686" s="143" t="n"/>
      <c r="O686" s="143" t="n"/>
      <c r="P686" s="143" t="n"/>
    </row>
    <row r="687" ht="15.75" customHeight="1" s="218">
      <c r="M687" s="143" t="n"/>
      <c r="N687" s="143" t="n"/>
      <c r="O687" s="143" t="n"/>
      <c r="P687" s="143" t="n"/>
    </row>
    <row r="688" ht="15.75" customHeight="1" s="218">
      <c r="M688" s="143" t="n"/>
      <c r="N688" s="143" t="n"/>
      <c r="O688" s="143" t="n"/>
      <c r="P688" s="143" t="n"/>
    </row>
    <row r="689" ht="15.75" customHeight="1" s="218">
      <c r="M689" s="143" t="n"/>
      <c r="N689" s="143" t="n"/>
      <c r="O689" s="143" t="n"/>
      <c r="P689" s="143" t="n"/>
    </row>
    <row r="690" ht="15.75" customHeight="1" s="218">
      <c r="M690" s="143" t="n"/>
      <c r="N690" s="143" t="n"/>
      <c r="O690" s="143" t="n"/>
      <c r="P690" s="143" t="n"/>
    </row>
    <row r="691" ht="15.75" customHeight="1" s="218">
      <c r="M691" s="143" t="n"/>
      <c r="N691" s="143" t="n"/>
      <c r="O691" s="143" t="n"/>
      <c r="P691" s="143" t="n"/>
    </row>
    <row r="692" ht="15.75" customHeight="1" s="218">
      <c r="M692" s="143" t="n"/>
      <c r="N692" s="143" t="n"/>
      <c r="O692" s="143" t="n"/>
      <c r="P692" s="143" t="n"/>
    </row>
    <row r="693" ht="15.75" customHeight="1" s="218">
      <c r="M693" s="143" t="n"/>
      <c r="N693" s="143" t="n"/>
      <c r="O693" s="143" t="n"/>
      <c r="P693" s="143" t="n"/>
    </row>
    <row r="694" ht="15.75" customHeight="1" s="218">
      <c r="M694" s="143" t="n"/>
      <c r="N694" s="143" t="n"/>
      <c r="O694" s="143" t="n"/>
      <c r="P694" s="143" t="n"/>
    </row>
    <row r="695" ht="15.75" customHeight="1" s="218">
      <c r="M695" s="143" t="n"/>
      <c r="N695" s="143" t="n"/>
      <c r="O695" s="143" t="n"/>
      <c r="P695" s="143" t="n"/>
    </row>
    <row r="696" ht="15.75" customHeight="1" s="218">
      <c r="M696" s="143" t="n"/>
      <c r="N696" s="143" t="n"/>
      <c r="O696" s="143" t="n"/>
      <c r="P696" s="143" t="n"/>
    </row>
    <row r="697" ht="15.75" customHeight="1" s="218">
      <c r="M697" s="143" t="n"/>
      <c r="N697" s="143" t="n"/>
      <c r="O697" s="143" t="n"/>
      <c r="P697" s="143" t="n"/>
    </row>
    <row r="698" ht="15.75" customHeight="1" s="218">
      <c r="M698" s="143" t="n"/>
      <c r="N698" s="143" t="n"/>
      <c r="O698" s="143" t="n"/>
      <c r="P698" s="143" t="n"/>
    </row>
    <row r="699" ht="15.75" customHeight="1" s="218">
      <c r="M699" s="143" t="n"/>
      <c r="N699" s="143" t="n"/>
      <c r="O699" s="143" t="n"/>
      <c r="P699" s="143" t="n"/>
    </row>
    <row r="700" ht="15.75" customHeight="1" s="218">
      <c r="M700" s="143" t="n"/>
      <c r="N700" s="143" t="n"/>
      <c r="O700" s="143" t="n"/>
      <c r="P700" s="143" t="n"/>
    </row>
    <row r="701" ht="15.75" customHeight="1" s="218">
      <c r="M701" s="143" t="n"/>
      <c r="N701" s="143" t="n"/>
      <c r="O701" s="143" t="n"/>
      <c r="P701" s="143" t="n"/>
    </row>
    <row r="702" ht="15.75" customHeight="1" s="218">
      <c r="M702" s="143" t="n"/>
      <c r="N702" s="143" t="n"/>
      <c r="O702" s="143" t="n"/>
      <c r="P702" s="143" t="n"/>
    </row>
    <row r="703" ht="15.75" customHeight="1" s="218">
      <c r="M703" s="143" t="n"/>
      <c r="N703" s="143" t="n"/>
      <c r="O703" s="143" t="n"/>
      <c r="P703" s="143" t="n"/>
    </row>
    <row r="704" ht="15.75" customHeight="1" s="218">
      <c r="M704" s="143" t="n"/>
      <c r="N704" s="143" t="n"/>
      <c r="O704" s="143" t="n"/>
      <c r="P704" s="143" t="n"/>
    </row>
    <row r="705" ht="15.75" customHeight="1" s="218">
      <c r="M705" s="143" t="n"/>
      <c r="N705" s="143" t="n"/>
      <c r="O705" s="143" t="n"/>
      <c r="P705" s="143" t="n"/>
    </row>
    <row r="706" ht="15.75" customHeight="1" s="218">
      <c r="M706" s="143" t="n"/>
      <c r="N706" s="143" t="n"/>
      <c r="O706" s="143" t="n"/>
      <c r="P706" s="143" t="n"/>
    </row>
    <row r="707" ht="15.75" customHeight="1" s="218">
      <c r="M707" s="143" t="n"/>
      <c r="N707" s="143" t="n"/>
      <c r="O707" s="143" t="n"/>
      <c r="P707" s="143" t="n"/>
    </row>
    <row r="708" ht="15.75" customHeight="1" s="218">
      <c r="M708" s="143" t="n"/>
      <c r="N708" s="143" t="n"/>
      <c r="O708" s="143" t="n"/>
      <c r="P708" s="143" t="n"/>
    </row>
    <row r="709" ht="15.75" customHeight="1" s="218">
      <c r="M709" s="143" t="n"/>
      <c r="N709" s="143" t="n"/>
      <c r="O709" s="143" t="n"/>
      <c r="P709" s="143" t="n"/>
    </row>
    <row r="710" ht="15.75" customHeight="1" s="218">
      <c r="M710" s="143" t="n"/>
      <c r="N710" s="143" t="n"/>
      <c r="O710" s="143" t="n"/>
      <c r="P710" s="143" t="n"/>
    </row>
    <row r="711" ht="15.75" customHeight="1" s="218">
      <c r="M711" s="143" t="n"/>
      <c r="N711" s="143" t="n"/>
      <c r="O711" s="143" t="n"/>
      <c r="P711" s="143" t="n"/>
    </row>
    <row r="712" ht="15.75" customHeight="1" s="218">
      <c r="M712" s="143" t="n"/>
      <c r="N712" s="143" t="n"/>
      <c r="O712" s="143" t="n"/>
      <c r="P712" s="143" t="n"/>
    </row>
    <row r="713" ht="15.75" customHeight="1" s="218">
      <c r="M713" s="143" t="n"/>
      <c r="N713" s="143" t="n"/>
      <c r="O713" s="143" t="n"/>
      <c r="P713" s="143" t="n"/>
    </row>
    <row r="714" ht="15.75" customHeight="1" s="218">
      <c r="M714" s="143" t="n"/>
      <c r="N714" s="143" t="n"/>
      <c r="O714" s="143" t="n"/>
      <c r="P714" s="143" t="n"/>
    </row>
    <row r="715" ht="15.75" customHeight="1" s="218">
      <c r="M715" s="143" t="n"/>
      <c r="N715" s="143" t="n"/>
      <c r="O715" s="143" t="n"/>
      <c r="P715" s="143" t="n"/>
    </row>
    <row r="716" ht="15.75" customHeight="1" s="218">
      <c r="M716" s="143" t="n"/>
      <c r="N716" s="143" t="n"/>
      <c r="O716" s="143" t="n"/>
      <c r="P716" s="143" t="n"/>
    </row>
    <row r="717" ht="15.75" customHeight="1" s="218">
      <c r="M717" s="143" t="n"/>
      <c r="N717" s="143" t="n"/>
      <c r="O717" s="143" t="n"/>
      <c r="P717" s="143" t="n"/>
    </row>
    <row r="718" ht="15.75" customHeight="1" s="218">
      <c r="M718" s="143" t="n"/>
      <c r="N718" s="143" t="n"/>
      <c r="O718" s="143" t="n"/>
      <c r="P718" s="143" t="n"/>
    </row>
    <row r="719" ht="15.75" customHeight="1" s="218">
      <c r="M719" s="143" t="n"/>
      <c r="N719" s="143" t="n"/>
      <c r="O719" s="143" t="n"/>
      <c r="P719" s="143" t="n"/>
    </row>
    <row r="720" ht="15.75" customHeight="1" s="218">
      <c r="M720" s="143" t="n"/>
      <c r="N720" s="143" t="n"/>
      <c r="O720" s="143" t="n"/>
      <c r="P720" s="143" t="n"/>
    </row>
    <row r="721" ht="15.75" customHeight="1" s="218">
      <c r="M721" s="143" t="n"/>
      <c r="N721" s="143" t="n"/>
      <c r="O721" s="143" t="n"/>
      <c r="P721" s="143" t="n"/>
    </row>
    <row r="722" ht="15.75" customHeight="1" s="218">
      <c r="M722" s="143" t="n"/>
      <c r="N722" s="143" t="n"/>
      <c r="O722" s="143" t="n"/>
      <c r="P722" s="143" t="n"/>
    </row>
    <row r="723" ht="15.75" customHeight="1" s="218">
      <c r="M723" s="143" t="n"/>
      <c r="N723" s="143" t="n"/>
      <c r="O723" s="143" t="n"/>
      <c r="P723" s="143" t="n"/>
    </row>
    <row r="724" ht="15.75" customHeight="1" s="218">
      <c r="M724" s="143" t="n"/>
      <c r="N724" s="143" t="n"/>
      <c r="O724" s="143" t="n"/>
      <c r="P724" s="143" t="n"/>
    </row>
    <row r="725" ht="15.75" customHeight="1" s="218">
      <c r="M725" s="143" t="n"/>
      <c r="N725" s="143" t="n"/>
      <c r="O725" s="143" t="n"/>
      <c r="P725" s="143" t="n"/>
    </row>
    <row r="726" ht="15.75" customHeight="1" s="218">
      <c r="M726" s="143" t="n"/>
      <c r="N726" s="143" t="n"/>
      <c r="O726" s="143" t="n"/>
      <c r="P726" s="143" t="n"/>
    </row>
    <row r="727" ht="15.75" customHeight="1" s="218">
      <c r="M727" s="143" t="n"/>
      <c r="N727" s="143" t="n"/>
      <c r="O727" s="143" t="n"/>
      <c r="P727" s="143" t="n"/>
    </row>
    <row r="728" ht="15.75" customHeight="1" s="218">
      <c r="M728" s="143" t="n"/>
      <c r="N728" s="143" t="n"/>
      <c r="O728" s="143" t="n"/>
      <c r="P728" s="143" t="n"/>
    </row>
    <row r="729" ht="15.75" customHeight="1" s="218">
      <c r="M729" s="143" t="n"/>
      <c r="N729" s="143" t="n"/>
      <c r="O729" s="143" t="n"/>
      <c r="P729" s="143" t="n"/>
    </row>
    <row r="730" ht="15.75" customHeight="1" s="218">
      <c r="M730" s="143" t="n"/>
      <c r="N730" s="143" t="n"/>
      <c r="O730" s="143" t="n"/>
      <c r="P730" s="143" t="n"/>
    </row>
    <row r="731" ht="15.75" customHeight="1" s="218">
      <c r="M731" s="143" t="n"/>
      <c r="N731" s="143" t="n"/>
      <c r="O731" s="143" t="n"/>
      <c r="P731" s="143" t="n"/>
    </row>
    <row r="732" ht="15.75" customHeight="1" s="218">
      <c r="M732" s="143" t="n"/>
      <c r="N732" s="143" t="n"/>
      <c r="O732" s="143" t="n"/>
      <c r="P732" s="143" t="n"/>
    </row>
    <row r="733" ht="15.75" customHeight="1" s="218">
      <c r="M733" s="143" t="n"/>
      <c r="N733" s="143" t="n"/>
      <c r="O733" s="143" t="n"/>
      <c r="P733" s="143" t="n"/>
    </row>
    <row r="734" ht="15.75" customHeight="1" s="218">
      <c r="M734" s="143" t="n"/>
      <c r="N734" s="143" t="n"/>
      <c r="O734" s="143" t="n"/>
      <c r="P734" s="143" t="n"/>
    </row>
    <row r="735" ht="15.75" customHeight="1" s="218">
      <c r="M735" s="143" t="n"/>
      <c r="N735" s="143" t="n"/>
      <c r="O735" s="143" t="n"/>
      <c r="P735" s="143" t="n"/>
    </row>
    <row r="736" ht="15.75" customHeight="1" s="218">
      <c r="M736" s="143" t="n"/>
      <c r="N736" s="143" t="n"/>
      <c r="O736" s="143" t="n"/>
      <c r="P736" s="143" t="n"/>
    </row>
    <row r="737" ht="15.75" customHeight="1" s="218">
      <c r="M737" s="143" t="n"/>
      <c r="N737" s="143" t="n"/>
      <c r="O737" s="143" t="n"/>
      <c r="P737" s="143" t="n"/>
    </row>
    <row r="738" ht="15.75" customHeight="1" s="218">
      <c r="M738" s="143" t="n"/>
      <c r="N738" s="143" t="n"/>
      <c r="O738" s="143" t="n"/>
      <c r="P738" s="143" t="n"/>
    </row>
    <row r="739" ht="15.75" customHeight="1" s="218">
      <c r="M739" s="143" t="n"/>
      <c r="N739" s="143" t="n"/>
      <c r="O739" s="143" t="n"/>
      <c r="P739" s="143" t="n"/>
    </row>
    <row r="740" ht="15.75" customHeight="1" s="218">
      <c r="M740" s="143" t="n"/>
      <c r="N740" s="143" t="n"/>
      <c r="O740" s="143" t="n"/>
      <c r="P740" s="143" t="n"/>
    </row>
    <row r="741" ht="15.75" customHeight="1" s="218">
      <c r="M741" s="143" t="n"/>
      <c r="N741" s="143" t="n"/>
      <c r="O741" s="143" t="n"/>
      <c r="P741" s="143" t="n"/>
    </row>
    <row r="742" ht="15.75" customHeight="1" s="218">
      <c r="M742" s="143" t="n"/>
      <c r="N742" s="143" t="n"/>
      <c r="O742" s="143" t="n"/>
      <c r="P742" s="143" t="n"/>
    </row>
    <row r="743" ht="15.75" customHeight="1" s="218">
      <c r="M743" s="143" t="n"/>
      <c r="N743" s="143" t="n"/>
      <c r="O743" s="143" t="n"/>
      <c r="P743" s="143" t="n"/>
    </row>
    <row r="744" ht="15.75" customHeight="1" s="218">
      <c r="M744" s="143" t="n"/>
      <c r="N744" s="143" t="n"/>
      <c r="O744" s="143" t="n"/>
      <c r="P744" s="143" t="n"/>
    </row>
    <row r="745" ht="15.75" customHeight="1" s="218">
      <c r="M745" s="143" t="n"/>
      <c r="N745" s="143" t="n"/>
      <c r="O745" s="143" t="n"/>
      <c r="P745" s="143" t="n"/>
    </row>
    <row r="746" ht="15.75" customHeight="1" s="218">
      <c r="M746" s="143" t="n"/>
      <c r="N746" s="143" t="n"/>
      <c r="O746" s="143" t="n"/>
      <c r="P746" s="143" t="n"/>
    </row>
    <row r="747" ht="15.75" customHeight="1" s="218">
      <c r="M747" s="143" t="n"/>
      <c r="N747" s="143" t="n"/>
      <c r="O747" s="143" t="n"/>
      <c r="P747" s="143" t="n"/>
    </row>
    <row r="748" ht="15.75" customHeight="1" s="218">
      <c r="M748" s="143" t="n"/>
      <c r="N748" s="143" t="n"/>
      <c r="O748" s="143" t="n"/>
      <c r="P748" s="143" t="n"/>
    </row>
    <row r="749" ht="15.75" customHeight="1" s="218">
      <c r="M749" s="143" t="n"/>
      <c r="N749" s="143" t="n"/>
      <c r="O749" s="143" t="n"/>
      <c r="P749" s="143" t="n"/>
    </row>
    <row r="750" ht="15.75" customHeight="1" s="218">
      <c r="M750" s="143" t="n"/>
      <c r="N750" s="143" t="n"/>
      <c r="O750" s="143" t="n"/>
      <c r="P750" s="143" t="n"/>
    </row>
    <row r="751" ht="15.75" customHeight="1" s="218">
      <c r="M751" s="143" t="n"/>
      <c r="N751" s="143" t="n"/>
      <c r="O751" s="143" t="n"/>
      <c r="P751" s="143" t="n"/>
    </row>
    <row r="752" ht="15.75" customHeight="1" s="218">
      <c r="M752" s="143" t="n"/>
      <c r="N752" s="143" t="n"/>
      <c r="O752" s="143" t="n"/>
      <c r="P752" s="143" t="n"/>
    </row>
    <row r="753" ht="15.75" customHeight="1" s="218">
      <c r="M753" s="143" t="n"/>
      <c r="N753" s="143" t="n"/>
      <c r="O753" s="143" t="n"/>
      <c r="P753" s="143" t="n"/>
    </row>
    <row r="754" ht="15.75" customHeight="1" s="218">
      <c r="M754" s="143" t="n"/>
      <c r="N754" s="143" t="n"/>
      <c r="O754" s="143" t="n"/>
      <c r="P754" s="143" t="n"/>
    </row>
    <row r="755" ht="15.75" customHeight="1" s="218">
      <c r="M755" s="143" t="n"/>
      <c r="N755" s="143" t="n"/>
      <c r="O755" s="143" t="n"/>
      <c r="P755" s="143" t="n"/>
    </row>
    <row r="756" ht="15.75" customHeight="1" s="218">
      <c r="M756" s="143" t="n"/>
      <c r="N756" s="143" t="n"/>
      <c r="O756" s="143" t="n"/>
      <c r="P756" s="143" t="n"/>
    </row>
    <row r="757" ht="15.75" customHeight="1" s="218">
      <c r="M757" s="143" t="n"/>
      <c r="N757" s="143" t="n"/>
      <c r="O757" s="143" t="n"/>
      <c r="P757" s="143" t="n"/>
    </row>
    <row r="758" ht="15.75" customHeight="1" s="218">
      <c r="M758" s="143" t="n"/>
      <c r="N758" s="143" t="n"/>
      <c r="O758" s="143" t="n"/>
      <c r="P758" s="143" t="n"/>
    </row>
    <row r="759" ht="15.75" customHeight="1" s="218">
      <c r="M759" s="143" t="n"/>
      <c r="N759" s="143" t="n"/>
      <c r="O759" s="143" t="n"/>
      <c r="P759" s="143" t="n"/>
    </row>
    <row r="760" ht="15.75" customHeight="1" s="218">
      <c r="M760" s="143" t="n"/>
      <c r="N760" s="143" t="n"/>
      <c r="O760" s="143" t="n"/>
      <c r="P760" s="143" t="n"/>
    </row>
    <row r="761" ht="15.75" customHeight="1" s="218">
      <c r="M761" s="143" t="n"/>
      <c r="N761" s="143" t="n"/>
      <c r="O761" s="143" t="n"/>
      <c r="P761" s="143" t="n"/>
    </row>
    <row r="762" ht="15.75" customHeight="1" s="218">
      <c r="M762" s="143" t="n"/>
      <c r="N762" s="143" t="n"/>
      <c r="O762" s="143" t="n"/>
      <c r="P762" s="143" t="n"/>
    </row>
    <row r="763" ht="15.75" customHeight="1" s="218">
      <c r="M763" s="143" t="n"/>
      <c r="N763" s="143" t="n"/>
      <c r="O763" s="143" t="n"/>
      <c r="P763" s="143" t="n"/>
    </row>
    <row r="764" ht="15.75" customHeight="1" s="218">
      <c r="M764" s="143" t="n"/>
      <c r="N764" s="143" t="n"/>
      <c r="O764" s="143" t="n"/>
      <c r="P764" s="143" t="n"/>
    </row>
    <row r="765" ht="15.75" customHeight="1" s="218">
      <c r="M765" s="143" t="n"/>
      <c r="N765" s="143" t="n"/>
      <c r="O765" s="143" t="n"/>
      <c r="P765" s="143" t="n"/>
    </row>
    <row r="766" ht="15.75" customHeight="1" s="218">
      <c r="M766" s="143" t="n"/>
      <c r="N766" s="143" t="n"/>
      <c r="O766" s="143" t="n"/>
      <c r="P766" s="143" t="n"/>
    </row>
    <row r="767" ht="15.75" customHeight="1" s="218">
      <c r="M767" s="143" t="n"/>
      <c r="N767" s="143" t="n"/>
      <c r="O767" s="143" t="n"/>
      <c r="P767" s="143" t="n"/>
    </row>
    <row r="768" ht="15.75" customHeight="1" s="218">
      <c r="M768" s="143" t="n"/>
      <c r="N768" s="143" t="n"/>
      <c r="O768" s="143" t="n"/>
      <c r="P768" s="143" t="n"/>
    </row>
    <row r="769" ht="15.75" customHeight="1" s="218">
      <c r="M769" s="143" t="n"/>
      <c r="N769" s="143" t="n"/>
      <c r="O769" s="143" t="n"/>
      <c r="P769" s="143" t="n"/>
    </row>
    <row r="770" ht="15.75" customHeight="1" s="218">
      <c r="M770" s="143" t="n"/>
      <c r="N770" s="143" t="n"/>
      <c r="O770" s="143" t="n"/>
      <c r="P770" s="143" t="n"/>
    </row>
    <row r="771" ht="15.75" customHeight="1" s="218">
      <c r="M771" s="143" t="n"/>
      <c r="N771" s="143" t="n"/>
      <c r="O771" s="143" t="n"/>
      <c r="P771" s="143" t="n"/>
    </row>
    <row r="772" ht="15.75" customHeight="1" s="218">
      <c r="M772" s="143" t="n"/>
      <c r="N772" s="143" t="n"/>
      <c r="O772" s="143" t="n"/>
      <c r="P772" s="143" t="n"/>
    </row>
    <row r="773" ht="15.75" customHeight="1" s="218">
      <c r="M773" s="143" t="n"/>
      <c r="N773" s="143" t="n"/>
      <c r="O773" s="143" t="n"/>
      <c r="P773" s="143" t="n"/>
    </row>
    <row r="774" ht="15.75" customHeight="1" s="218">
      <c r="M774" s="143" t="n"/>
      <c r="N774" s="143" t="n"/>
      <c r="O774" s="143" t="n"/>
      <c r="P774" s="143" t="n"/>
    </row>
    <row r="775" ht="15.75" customHeight="1" s="218">
      <c r="M775" s="143" t="n"/>
      <c r="N775" s="143" t="n"/>
      <c r="O775" s="143" t="n"/>
      <c r="P775" s="143" t="n"/>
    </row>
    <row r="776" ht="15.75" customHeight="1" s="218">
      <c r="M776" s="143" t="n"/>
      <c r="N776" s="143" t="n"/>
      <c r="O776" s="143" t="n"/>
      <c r="P776" s="143" t="n"/>
    </row>
    <row r="777" ht="15.75" customHeight="1" s="218">
      <c r="M777" s="143" t="n"/>
      <c r="N777" s="143" t="n"/>
      <c r="O777" s="143" t="n"/>
      <c r="P777" s="143" t="n"/>
    </row>
    <row r="778" ht="15.75" customHeight="1" s="218">
      <c r="M778" s="143" t="n"/>
      <c r="N778" s="143" t="n"/>
      <c r="O778" s="143" t="n"/>
      <c r="P778" s="143" t="n"/>
    </row>
    <row r="779" ht="15.75" customHeight="1" s="218">
      <c r="M779" s="143" t="n"/>
      <c r="N779" s="143" t="n"/>
      <c r="O779" s="143" t="n"/>
      <c r="P779" s="143" t="n"/>
    </row>
    <row r="780" ht="15.75" customHeight="1" s="218">
      <c r="M780" s="143" t="n"/>
      <c r="N780" s="143" t="n"/>
      <c r="O780" s="143" t="n"/>
      <c r="P780" s="143" t="n"/>
    </row>
    <row r="781" ht="15.75" customHeight="1" s="218">
      <c r="M781" s="143" t="n"/>
      <c r="N781" s="143" t="n"/>
      <c r="O781" s="143" t="n"/>
      <c r="P781" s="143" t="n"/>
    </row>
    <row r="782" ht="15.75" customHeight="1" s="218">
      <c r="M782" s="143" t="n"/>
      <c r="N782" s="143" t="n"/>
      <c r="O782" s="143" t="n"/>
      <c r="P782" s="143" t="n"/>
    </row>
    <row r="783" ht="15.75" customHeight="1" s="218">
      <c r="M783" s="143" t="n"/>
      <c r="N783" s="143" t="n"/>
      <c r="O783" s="143" t="n"/>
      <c r="P783" s="143" t="n"/>
    </row>
    <row r="784" ht="15.75" customHeight="1" s="218">
      <c r="M784" s="143" t="n"/>
      <c r="N784" s="143" t="n"/>
      <c r="O784" s="143" t="n"/>
      <c r="P784" s="143" t="n"/>
    </row>
    <row r="785" ht="15.75" customHeight="1" s="218">
      <c r="M785" s="143" t="n"/>
      <c r="N785" s="143" t="n"/>
      <c r="O785" s="143" t="n"/>
      <c r="P785" s="143" t="n"/>
    </row>
    <row r="786" ht="15.75" customHeight="1" s="218">
      <c r="M786" s="143" t="n"/>
      <c r="N786" s="143" t="n"/>
      <c r="O786" s="143" t="n"/>
      <c r="P786" s="143" t="n"/>
    </row>
    <row r="787" ht="15.75" customHeight="1" s="218">
      <c r="M787" s="143" t="n"/>
      <c r="N787" s="143" t="n"/>
      <c r="O787" s="143" t="n"/>
      <c r="P787" s="143" t="n"/>
    </row>
    <row r="788" ht="15.75" customHeight="1" s="218">
      <c r="M788" s="143" t="n"/>
      <c r="N788" s="143" t="n"/>
      <c r="O788" s="143" t="n"/>
      <c r="P788" s="143" t="n"/>
    </row>
    <row r="789" ht="15.75" customHeight="1" s="218">
      <c r="M789" s="143" t="n"/>
      <c r="N789" s="143" t="n"/>
      <c r="O789" s="143" t="n"/>
      <c r="P789" s="143" t="n"/>
    </row>
    <row r="790" ht="15.75" customHeight="1" s="218">
      <c r="M790" s="143" t="n"/>
      <c r="N790" s="143" t="n"/>
      <c r="O790" s="143" t="n"/>
      <c r="P790" s="143" t="n"/>
    </row>
    <row r="791" ht="15.75" customHeight="1" s="218">
      <c r="M791" s="143" t="n"/>
      <c r="N791" s="143" t="n"/>
      <c r="O791" s="143" t="n"/>
      <c r="P791" s="143" t="n"/>
    </row>
    <row r="792" ht="15.75" customHeight="1" s="218">
      <c r="M792" s="143" t="n"/>
      <c r="N792" s="143" t="n"/>
      <c r="O792" s="143" t="n"/>
      <c r="P792" s="143" t="n"/>
    </row>
    <row r="793" ht="15.75" customHeight="1" s="218">
      <c r="M793" s="143" t="n"/>
      <c r="N793" s="143" t="n"/>
      <c r="O793" s="143" t="n"/>
      <c r="P793" s="143" t="n"/>
    </row>
    <row r="794" ht="15.75" customHeight="1" s="218">
      <c r="M794" s="143" t="n"/>
      <c r="N794" s="143" t="n"/>
      <c r="O794" s="143" t="n"/>
      <c r="P794" s="143" t="n"/>
    </row>
    <row r="795" ht="15.75" customHeight="1" s="218">
      <c r="M795" s="143" t="n"/>
      <c r="N795" s="143" t="n"/>
      <c r="O795" s="143" t="n"/>
      <c r="P795" s="143" t="n"/>
    </row>
    <row r="796" ht="15.75" customHeight="1" s="218">
      <c r="M796" s="143" t="n"/>
      <c r="N796" s="143" t="n"/>
      <c r="O796" s="143" t="n"/>
      <c r="P796" s="143" t="n"/>
    </row>
    <row r="797" ht="15.75" customHeight="1" s="218">
      <c r="M797" s="143" t="n"/>
      <c r="N797" s="143" t="n"/>
      <c r="O797" s="143" t="n"/>
      <c r="P797" s="143" t="n"/>
    </row>
    <row r="798" ht="15.75" customHeight="1" s="218">
      <c r="M798" s="143" t="n"/>
      <c r="N798" s="143" t="n"/>
      <c r="O798" s="143" t="n"/>
      <c r="P798" s="143" t="n"/>
    </row>
    <row r="799" ht="15.75" customHeight="1" s="218">
      <c r="M799" s="143" t="n"/>
      <c r="N799" s="143" t="n"/>
      <c r="O799" s="143" t="n"/>
      <c r="P799" s="143" t="n"/>
    </row>
    <row r="800" ht="15.75" customHeight="1" s="218">
      <c r="M800" s="143" t="n"/>
      <c r="N800" s="143" t="n"/>
      <c r="O800" s="143" t="n"/>
      <c r="P800" s="143" t="n"/>
    </row>
    <row r="801" ht="15.75" customHeight="1" s="218">
      <c r="M801" s="143" t="n"/>
      <c r="N801" s="143" t="n"/>
      <c r="O801" s="143" t="n"/>
      <c r="P801" s="143" t="n"/>
    </row>
    <row r="802" ht="15.75" customHeight="1" s="218">
      <c r="M802" s="143" t="n"/>
      <c r="N802" s="143" t="n"/>
      <c r="O802" s="143" t="n"/>
      <c r="P802" s="143" t="n"/>
    </row>
    <row r="803" ht="15.75" customHeight="1" s="218">
      <c r="M803" s="143" t="n"/>
      <c r="N803" s="143" t="n"/>
      <c r="O803" s="143" t="n"/>
      <c r="P803" s="143" t="n"/>
    </row>
    <row r="804" ht="15.75" customHeight="1" s="218">
      <c r="M804" s="143" t="n"/>
      <c r="N804" s="143" t="n"/>
      <c r="O804" s="143" t="n"/>
      <c r="P804" s="143" t="n"/>
    </row>
    <row r="805" ht="15.75" customHeight="1" s="218">
      <c r="M805" s="143" t="n"/>
      <c r="N805" s="143" t="n"/>
      <c r="O805" s="143" t="n"/>
      <c r="P805" s="143" t="n"/>
    </row>
    <row r="806" ht="15.75" customHeight="1" s="218">
      <c r="M806" s="143" t="n"/>
      <c r="N806" s="143" t="n"/>
      <c r="O806" s="143" t="n"/>
      <c r="P806" s="143" t="n"/>
    </row>
    <row r="807" ht="15.75" customHeight="1" s="218">
      <c r="M807" s="143" t="n"/>
      <c r="N807" s="143" t="n"/>
      <c r="O807" s="143" t="n"/>
      <c r="P807" s="143" t="n"/>
    </row>
    <row r="808" ht="15.75" customHeight="1" s="218">
      <c r="M808" s="143" t="n"/>
      <c r="N808" s="143" t="n"/>
      <c r="O808" s="143" t="n"/>
      <c r="P808" s="143" t="n"/>
    </row>
    <row r="809" ht="15.75" customHeight="1" s="218">
      <c r="M809" s="143" t="n"/>
      <c r="N809" s="143" t="n"/>
      <c r="O809" s="143" t="n"/>
      <c r="P809" s="143" t="n"/>
    </row>
    <row r="810" ht="15.75" customHeight="1" s="218">
      <c r="M810" s="143" t="n"/>
      <c r="N810" s="143" t="n"/>
      <c r="O810" s="143" t="n"/>
      <c r="P810" s="143" t="n"/>
    </row>
    <row r="811" ht="15.75" customHeight="1" s="218">
      <c r="M811" s="143" t="n"/>
      <c r="N811" s="143" t="n"/>
      <c r="O811" s="143" t="n"/>
      <c r="P811" s="143" t="n"/>
    </row>
    <row r="812" ht="15.75" customHeight="1" s="218">
      <c r="M812" s="143" t="n"/>
      <c r="N812" s="143" t="n"/>
      <c r="O812" s="143" t="n"/>
      <c r="P812" s="143" t="n"/>
    </row>
    <row r="813" ht="15.75" customHeight="1" s="218">
      <c r="M813" s="143" t="n"/>
      <c r="N813" s="143" t="n"/>
      <c r="O813" s="143" t="n"/>
      <c r="P813" s="143" t="n"/>
    </row>
    <row r="814" ht="15.75" customHeight="1" s="218">
      <c r="M814" s="143" t="n"/>
      <c r="N814" s="143" t="n"/>
      <c r="O814" s="143" t="n"/>
      <c r="P814" s="143" t="n"/>
    </row>
    <row r="815" ht="15.75" customHeight="1" s="218">
      <c r="M815" s="143" t="n"/>
      <c r="N815" s="143" t="n"/>
      <c r="O815" s="143" t="n"/>
      <c r="P815" s="143" t="n"/>
    </row>
    <row r="816" ht="15.75" customHeight="1" s="218">
      <c r="M816" s="143" t="n"/>
      <c r="N816" s="143" t="n"/>
      <c r="O816" s="143" t="n"/>
      <c r="P816" s="143" t="n"/>
    </row>
    <row r="817" ht="15.75" customHeight="1" s="218">
      <c r="M817" s="143" t="n"/>
      <c r="N817" s="143" t="n"/>
      <c r="O817" s="143" t="n"/>
      <c r="P817" s="143" t="n"/>
    </row>
    <row r="818" ht="15.75" customHeight="1" s="218">
      <c r="M818" s="143" t="n"/>
      <c r="N818" s="143" t="n"/>
      <c r="O818" s="143" t="n"/>
      <c r="P818" s="143" t="n"/>
    </row>
    <row r="819" ht="15.75" customHeight="1" s="218">
      <c r="M819" s="143" t="n"/>
      <c r="N819" s="143" t="n"/>
      <c r="O819" s="143" t="n"/>
      <c r="P819" s="143" t="n"/>
    </row>
    <row r="820" ht="15.75" customHeight="1" s="218">
      <c r="M820" s="143" t="n"/>
      <c r="N820" s="143" t="n"/>
      <c r="O820" s="143" t="n"/>
      <c r="P820" s="143" t="n"/>
    </row>
    <row r="821" ht="15.75" customHeight="1" s="218">
      <c r="M821" s="143" t="n"/>
      <c r="N821" s="143" t="n"/>
      <c r="O821" s="143" t="n"/>
      <c r="P821" s="143" t="n"/>
    </row>
    <row r="822" ht="15.75" customHeight="1" s="218">
      <c r="M822" s="143" t="n"/>
      <c r="N822" s="143" t="n"/>
      <c r="O822" s="143" t="n"/>
      <c r="P822" s="143" t="n"/>
    </row>
    <row r="823" ht="15.75" customHeight="1" s="218">
      <c r="M823" s="143" t="n"/>
      <c r="N823" s="143" t="n"/>
      <c r="O823" s="143" t="n"/>
      <c r="P823" s="143" t="n"/>
    </row>
    <row r="824" ht="15.75" customHeight="1" s="218">
      <c r="M824" s="143" t="n"/>
      <c r="N824" s="143" t="n"/>
      <c r="O824" s="143" t="n"/>
      <c r="P824" s="143" t="n"/>
    </row>
    <row r="825" ht="15.75" customHeight="1" s="218">
      <c r="M825" s="143" t="n"/>
      <c r="N825" s="143" t="n"/>
      <c r="O825" s="143" t="n"/>
      <c r="P825" s="143" t="n"/>
    </row>
    <row r="826" ht="15.75" customHeight="1" s="218">
      <c r="M826" s="143" t="n"/>
      <c r="N826" s="143" t="n"/>
      <c r="O826" s="143" t="n"/>
      <c r="P826" s="143" t="n"/>
    </row>
    <row r="827" ht="15.75" customHeight="1" s="218">
      <c r="M827" s="143" t="n"/>
      <c r="N827" s="143" t="n"/>
      <c r="O827" s="143" t="n"/>
      <c r="P827" s="143" t="n"/>
    </row>
    <row r="828" ht="15.75" customHeight="1" s="218">
      <c r="M828" s="143" t="n"/>
      <c r="N828" s="143" t="n"/>
      <c r="O828" s="143" t="n"/>
      <c r="P828" s="143" t="n"/>
    </row>
    <row r="829" ht="15.75" customHeight="1" s="218">
      <c r="M829" s="143" t="n"/>
      <c r="N829" s="143" t="n"/>
      <c r="O829" s="143" t="n"/>
      <c r="P829" s="143" t="n"/>
    </row>
    <row r="830" ht="15.75" customHeight="1" s="218">
      <c r="M830" s="143" t="n"/>
      <c r="N830" s="143" t="n"/>
      <c r="O830" s="143" t="n"/>
      <c r="P830" s="143" t="n"/>
    </row>
    <row r="831" ht="15.75" customHeight="1" s="218">
      <c r="M831" s="143" t="n"/>
      <c r="N831" s="143" t="n"/>
      <c r="O831" s="143" t="n"/>
      <c r="P831" s="143" t="n"/>
    </row>
    <row r="832" ht="15.75" customHeight="1" s="218">
      <c r="M832" s="143" t="n"/>
      <c r="N832" s="143" t="n"/>
      <c r="O832" s="143" t="n"/>
      <c r="P832" s="143" t="n"/>
    </row>
    <row r="833" ht="15.75" customHeight="1" s="218">
      <c r="M833" s="143" t="n"/>
      <c r="N833" s="143" t="n"/>
      <c r="O833" s="143" t="n"/>
      <c r="P833" s="143" t="n"/>
    </row>
    <row r="834" ht="15.75" customHeight="1" s="218">
      <c r="M834" s="143" t="n"/>
      <c r="N834" s="143" t="n"/>
      <c r="O834" s="143" t="n"/>
      <c r="P834" s="143" t="n"/>
    </row>
    <row r="835" ht="15.75" customHeight="1" s="218">
      <c r="M835" s="143" t="n"/>
      <c r="N835" s="143" t="n"/>
      <c r="O835" s="143" t="n"/>
      <c r="P835" s="143" t="n"/>
    </row>
    <row r="836" ht="15.75" customHeight="1" s="218">
      <c r="M836" s="143" t="n"/>
      <c r="N836" s="143" t="n"/>
      <c r="O836" s="143" t="n"/>
      <c r="P836" s="143" t="n"/>
    </row>
    <row r="837" ht="15.75" customHeight="1" s="218">
      <c r="M837" s="143" t="n"/>
      <c r="N837" s="143" t="n"/>
      <c r="O837" s="143" t="n"/>
      <c r="P837" s="143" t="n"/>
    </row>
    <row r="838" ht="15.75" customHeight="1" s="218">
      <c r="M838" s="143" t="n"/>
      <c r="N838" s="143" t="n"/>
      <c r="O838" s="143" t="n"/>
      <c r="P838" s="143" t="n"/>
    </row>
    <row r="839" ht="15.75" customHeight="1" s="218">
      <c r="M839" s="143" t="n"/>
      <c r="N839" s="143" t="n"/>
      <c r="O839" s="143" t="n"/>
      <c r="P839" s="143" t="n"/>
    </row>
    <row r="840" ht="15.75" customHeight="1" s="218">
      <c r="M840" s="143" t="n"/>
      <c r="N840" s="143" t="n"/>
      <c r="O840" s="143" t="n"/>
      <c r="P840" s="143" t="n"/>
    </row>
    <row r="841" ht="15.75" customHeight="1" s="218">
      <c r="M841" s="143" t="n"/>
      <c r="N841" s="143" t="n"/>
      <c r="O841" s="143" t="n"/>
      <c r="P841" s="143" t="n"/>
    </row>
    <row r="842" ht="15.75" customHeight="1" s="218">
      <c r="M842" s="143" t="n"/>
      <c r="N842" s="143" t="n"/>
      <c r="O842" s="143" t="n"/>
      <c r="P842" s="143" t="n"/>
    </row>
    <row r="843" ht="15.75" customHeight="1" s="218">
      <c r="M843" s="143" t="n"/>
      <c r="N843" s="143" t="n"/>
      <c r="O843" s="143" t="n"/>
      <c r="P843" s="143" t="n"/>
    </row>
    <row r="844" ht="15.75" customHeight="1" s="218">
      <c r="M844" s="143" t="n"/>
      <c r="N844" s="143" t="n"/>
      <c r="O844" s="143" t="n"/>
      <c r="P844" s="143" t="n"/>
    </row>
    <row r="845" ht="15.75" customHeight="1" s="218">
      <c r="M845" s="143" t="n"/>
      <c r="N845" s="143" t="n"/>
      <c r="O845" s="143" t="n"/>
      <c r="P845" s="143" t="n"/>
    </row>
    <row r="846" ht="15.75" customHeight="1" s="218">
      <c r="M846" s="143" t="n"/>
      <c r="N846" s="143" t="n"/>
      <c r="O846" s="143" t="n"/>
      <c r="P846" s="143" t="n"/>
    </row>
    <row r="847" ht="15.75" customHeight="1" s="218">
      <c r="M847" s="143" t="n"/>
      <c r="N847" s="143" t="n"/>
      <c r="O847" s="143" t="n"/>
      <c r="P847" s="143" t="n"/>
    </row>
    <row r="848" ht="15.75" customHeight="1" s="218">
      <c r="M848" s="143" t="n"/>
      <c r="N848" s="143" t="n"/>
      <c r="O848" s="143" t="n"/>
      <c r="P848" s="143" t="n"/>
    </row>
    <row r="849" ht="15.75" customHeight="1" s="218">
      <c r="M849" s="143" t="n"/>
      <c r="N849" s="143" t="n"/>
      <c r="O849" s="143" t="n"/>
      <c r="P849" s="143" t="n"/>
    </row>
    <row r="850" ht="15.75" customHeight="1" s="218">
      <c r="M850" s="143" t="n"/>
      <c r="N850" s="143" t="n"/>
      <c r="O850" s="143" t="n"/>
      <c r="P850" s="143" t="n"/>
    </row>
    <row r="851" ht="15.75" customHeight="1" s="218">
      <c r="M851" s="143" t="n"/>
      <c r="N851" s="143" t="n"/>
      <c r="O851" s="143" t="n"/>
      <c r="P851" s="143" t="n"/>
    </row>
    <row r="852" ht="15.75" customHeight="1" s="218">
      <c r="M852" s="143" t="n"/>
      <c r="N852" s="143" t="n"/>
      <c r="O852" s="143" t="n"/>
      <c r="P852" s="143" t="n"/>
    </row>
    <row r="853" ht="15.75" customHeight="1" s="218">
      <c r="M853" s="143" t="n"/>
      <c r="N853" s="143" t="n"/>
      <c r="O853" s="143" t="n"/>
      <c r="P853" s="143" t="n"/>
    </row>
    <row r="854" ht="15.75" customHeight="1" s="218">
      <c r="M854" s="143" t="n"/>
      <c r="N854" s="143" t="n"/>
      <c r="O854" s="143" t="n"/>
      <c r="P854" s="143" t="n"/>
    </row>
    <row r="855" ht="15.75" customHeight="1" s="218">
      <c r="M855" s="143" t="n"/>
      <c r="N855" s="143" t="n"/>
      <c r="O855" s="143" t="n"/>
      <c r="P855" s="143" t="n"/>
    </row>
    <row r="856" ht="15.75" customHeight="1" s="218">
      <c r="M856" s="143" t="n"/>
      <c r="N856" s="143" t="n"/>
      <c r="O856" s="143" t="n"/>
      <c r="P856" s="143" t="n"/>
    </row>
    <row r="857" ht="15.75" customHeight="1" s="218">
      <c r="M857" s="143" t="n"/>
      <c r="N857" s="143" t="n"/>
      <c r="O857" s="143" t="n"/>
      <c r="P857" s="143" t="n"/>
    </row>
    <row r="858" ht="15.75" customHeight="1" s="218">
      <c r="M858" s="143" t="n"/>
      <c r="N858" s="143" t="n"/>
      <c r="O858" s="143" t="n"/>
      <c r="P858" s="143" t="n"/>
    </row>
    <row r="859" ht="15.75" customHeight="1" s="218">
      <c r="M859" s="143" t="n"/>
      <c r="N859" s="143" t="n"/>
      <c r="O859" s="143" t="n"/>
      <c r="P859" s="143" t="n"/>
    </row>
    <row r="860" ht="15.75" customHeight="1" s="218">
      <c r="M860" s="143" t="n"/>
      <c r="N860" s="143" t="n"/>
      <c r="O860" s="143" t="n"/>
      <c r="P860" s="143" t="n"/>
    </row>
    <row r="861" ht="15.75" customHeight="1" s="218">
      <c r="M861" s="143" t="n"/>
      <c r="N861" s="143" t="n"/>
      <c r="O861" s="143" t="n"/>
      <c r="P861" s="143" t="n"/>
    </row>
    <row r="862" ht="15.75" customHeight="1" s="218">
      <c r="M862" s="143" t="n"/>
      <c r="N862" s="143" t="n"/>
      <c r="O862" s="143" t="n"/>
      <c r="P862" s="143" t="n"/>
    </row>
    <row r="863" ht="15.75" customHeight="1" s="218">
      <c r="M863" s="143" t="n"/>
      <c r="N863" s="143" t="n"/>
      <c r="O863" s="143" t="n"/>
      <c r="P863" s="143" t="n"/>
    </row>
    <row r="864" ht="15.75" customHeight="1" s="218">
      <c r="M864" s="143" t="n"/>
      <c r="N864" s="143" t="n"/>
      <c r="O864" s="143" t="n"/>
      <c r="P864" s="143" t="n"/>
    </row>
    <row r="865" ht="15.75" customHeight="1" s="218">
      <c r="M865" s="143" t="n"/>
      <c r="N865" s="143" t="n"/>
      <c r="O865" s="143" t="n"/>
      <c r="P865" s="143" t="n"/>
    </row>
    <row r="866" ht="15.75" customHeight="1" s="218">
      <c r="M866" s="143" t="n"/>
      <c r="N866" s="143" t="n"/>
      <c r="O866" s="143" t="n"/>
      <c r="P866" s="143" t="n"/>
    </row>
    <row r="867" ht="15.75" customHeight="1" s="218">
      <c r="M867" s="143" t="n"/>
      <c r="N867" s="143" t="n"/>
      <c r="O867" s="143" t="n"/>
      <c r="P867" s="143" t="n"/>
    </row>
    <row r="868" ht="15.75" customHeight="1" s="218">
      <c r="M868" s="143" t="n"/>
      <c r="N868" s="143" t="n"/>
      <c r="O868" s="143" t="n"/>
      <c r="P868" s="143" t="n"/>
    </row>
    <row r="869" ht="15.75" customHeight="1" s="218">
      <c r="M869" s="143" t="n"/>
      <c r="N869" s="143" t="n"/>
      <c r="O869" s="143" t="n"/>
      <c r="P869" s="143" t="n"/>
    </row>
    <row r="870" ht="15.75" customHeight="1" s="218">
      <c r="M870" s="143" t="n"/>
      <c r="N870" s="143" t="n"/>
      <c r="O870" s="143" t="n"/>
      <c r="P870" s="143" t="n"/>
    </row>
    <row r="871" ht="15.75" customHeight="1" s="218">
      <c r="M871" s="143" t="n"/>
      <c r="N871" s="143" t="n"/>
      <c r="O871" s="143" t="n"/>
      <c r="P871" s="143" t="n"/>
    </row>
    <row r="872" ht="15.75" customHeight="1" s="218">
      <c r="M872" s="143" t="n"/>
      <c r="N872" s="143" t="n"/>
      <c r="O872" s="143" t="n"/>
      <c r="P872" s="143" t="n"/>
    </row>
    <row r="873" ht="15.75" customHeight="1" s="218">
      <c r="M873" s="143" t="n"/>
      <c r="N873" s="143" t="n"/>
      <c r="O873" s="143" t="n"/>
      <c r="P873" s="143" t="n"/>
    </row>
    <row r="874" ht="15.75" customHeight="1" s="218">
      <c r="M874" s="143" t="n"/>
      <c r="N874" s="143" t="n"/>
      <c r="O874" s="143" t="n"/>
      <c r="P874" s="143" t="n"/>
    </row>
    <row r="875" ht="15.75" customHeight="1" s="218">
      <c r="M875" s="143" t="n"/>
      <c r="N875" s="143" t="n"/>
      <c r="O875" s="143" t="n"/>
      <c r="P875" s="143" t="n"/>
    </row>
    <row r="876" ht="15.75" customHeight="1" s="218">
      <c r="M876" s="143" t="n"/>
      <c r="N876" s="143" t="n"/>
      <c r="O876" s="143" t="n"/>
      <c r="P876" s="143" t="n"/>
    </row>
    <row r="877" ht="15.75" customHeight="1" s="218">
      <c r="M877" s="143" t="n"/>
      <c r="N877" s="143" t="n"/>
      <c r="O877" s="143" t="n"/>
      <c r="P877" s="143" t="n"/>
    </row>
    <row r="878" ht="15.75" customHeight="1" s="218">
      <c r="M878" s="143" t="n"/>
      <c r="N878" s="143" t="n"/>
      <c r="O878" s="143" t="n"/>
      <c r="P878" s="143" t="n"/>
    </row>
    <row r="879" ht="15.75" customHeight="1" s="218">
      <c r="M879" s="143" t="n"/>
      <c r="N879" s="143" t="n"/>
      <c r="O879" s="143" t="n"/>
      <c r="P879" s="143" t="n"/>
    </row>
    <row r="880" ht="15.75" customHeight="1" s="218">
      <c r="M880" s="143" t="n"/>
      <c r="N880" s="143" t="n"/>
      <c r="O880" s="143" t="n"/>
      <c r="P880" s="143" t="n"/>
    </row>
    <row r="881" ht="15.75" customHeight="1" s="218">
      <c r="M881" s="143" t="n"/>
      <c r="N881" s="143" t="n"/>
      <c r="O881" s="143" t="n"/>
      <c r="P881" s="143" t="n"/>
    </row>
    <row r="882" ht="15.75" customHeight="1" s="218">
      <c r="M882" s="143" t="n"/>
      <c r="N882" s="143" t="n"/>
      <c r="O882" s="143" t="n"/>
      <c r="P882" s="143" t="n"/>
    </row>
    <row r="883" ht="15.75" customHeight="1" s="218">
      <c r="M883" s="143" t="n"/>
      <c r="N883" s="143" t="n"/>
      <c r="O883" s="143" t="n"/>
      <c r="P883" s="143" t="n"/>
    </row>
    <row r="884" ht="15.75" customHeight="1" s="218">
      <c r="M884" s="143" t="n"/>
      <c r="N884" s="143" t="n"/>
      <c r="O884" s="143" t="n"/>
      <c r="P884" s="143" t="n"/>
    </row>
    <row r="885" ht="15.75" customHeight="1" s="218">
      <c r="M885" s="143" t="n"/>
      <c r="N885" s="143" t="n"/>
      <c r="O885" s="143" t="n"/>
      <c r="P885" s="143" t="n"/>
    </row>
    <row r="886" ht="15.75" customHeight="1" s="218">
      <c r="M886" s="143" t="n"/>
      <c r="N886" s="143" t="n"/>
      <c r="O886" s="143" t="n"/>
      <c r="P886" s="143" t="n"/>
    </row>
    <row r="887" ht="15.75" customHeight="1" s="218">
      <c r="M887" s="143" t="n"/>
      <c r="N887" s="143" t="n"/>
      <c r="O887" s="143" t="n"/>
      <c r="P887" s="143" t="n"/>
    </row>
    <row r="888" ht="15.75" customHeight="1" s="218">
      <c r="M888" s="143" t="n"/>
      <c r="N888" s="143" t="n"/>
      <c r="O888" s="143" t="n"/>
      <c r="P888" s="143" t="n"/>
    </row>
    <row r="889" ht="15.75" customHeight="1" s="218">
      <c r="M889" s="143" t="n"/>
      <c r="N889" s="143" t="n"/>
      <c r="O889" s="143" t="n"/>
      <c r="P889" s="143" t="n"/>
    </row>
    <row r="890" ht="15.75" customHeight="1" s="218">
      <c r="M890" s="143" t="n"/>
      <c r="N890" s="143" t="n"/>
      <c r="O890" s="143" t="n"/>
      <c r="P890" s="143" t="n"/>
    </row>
    <row r="891" ht="15.75" customHeight="1" s="218">
      <c r="M891" s="143" t="n"/>
      <c r="N891" s="143" t="n"/>
      <c r="O891" s="143" t="n"/>
      <c r="P891" s="143" t="n"/>
    </row>
    <row r="892" ht="15.75" customHeight="1" s="218">
      <c r="M892" s="143" t="n"/>
      <c r="N892" s="143" t="n"/>
      <c r="O892" s="143" t="n"/>
      <c r="P892" s="143" t="n"/>
    </row>
    <row r="893" ht="15.75" customHeight="1" s="218">
      <c r="M893" s="143" t="n"/>
      <c r="N893" s="143" t="n"/>
      <c r="O893" s="143" t="n"/>
      <c r="P893" s="143" t="n"/>
    </row>
    <row r="894" ht="15.75" customHeight="1" s="218">
      <c r="M894" s="143" t="n"/>
      <c r="N894" s="143" t="n"/>
      <c r="O894" s="143" t="n"/>
      <c r="P894" s="143" t="n"/>
    </row>
    <row r="895" ht="15.75" customHeight="1" s="218">
      <c r="M895" s="143" t="n"/>
      <c r="N895" s="143" t="n"/>
      <c r="O895" s="143" t="n"/>
      <c r="P895" s="143" t="n"/>
    </row>
    <row r="896" ht="15.75" customHeight="1" s="218">
      <c r="M896" s="143" t="n"/>
      <c r="N896" s="143" t="n"/>
      <c r="O896" s="143" t="n"/>
      <c r="P896" s="143" t="n"/>
    </row>
    <row r="897" ht="15.75" customHeight="1" s="218">
      <c r="M897" s="143" t="n"/>
      <c r="N897" s="143" t="n"/>
      <c r="O897" s="143" t="n"/>
      <c r="P897" s="143" t="n"/>
    </row>
    <row r="898" ht="15.75" customHeight="1" s="218">
      <c r="M898" s="143" t="n"/>
      <c r="N898" s="143" t="n"/>
      <c r="O898" s="143" t="n"/>
      <c r="P898" s="143" t="n"/>
    </row>
    <row r="899" ht="15.75" customHeight="1" s="218">
      <c r="M899" s="143" t="n"/>
      <c r="N899" s="143" t="n"/>
      <c r="O899" s="143" t="n"/>
      <c r="P899" s="143" t="n"/>
    </row>
    <row r="900" ht="15.75" customHeight="1" s="218">
      <c r="M900" s="143" t="n"/>
      <c r="N900" s="143" t="n"/>
      <c r="O900" s="143" t="n"/>
      <c r="P900" s="143" t="n"/>
    </row>
    <row r="901" ht="15.75" customHeight="1" s="218">
      <c r="M901" s="143" t="n"/>
      <c r="N901" s="143" t="n"/>
      <c r="O901" s="143" t="n"/>
      <c r="P901" s="143" t="n"/>
    </row>
    <row r="902" ht="15.75" customHeight="1" s="218">
      <c r="M902" s="143" t="n"/>
      <c r="N902" s="143" t="n"/>
      <c r="O902" s="143" t="n"/>
      <c r="P902" s="143" t="n"/>
    </row>
    <row r="903" ht="15.75" customHeight="1" s="218">
      <c r="M903" s="143" t="n"/>
      <c r="N903" s="143" t="n"/>
      <c r="O903" s="143" t="n"/>
      <c r="P903" s="143" t="n"/>
    </row>
    <row r="904" ht="15.75" customHeight="1" s="218">
      <c r="M904" s="143" t="n"/>
      <c r="N904" s="143" t="n"/>
      <c r="O904" s="143" t="n"/>
      <c r="P904" s="143" t="n"/>
    </row>
    <row r="905" ht="15.75" customHeight="1" s="218">
      <c r="M905" s="143" t="n"/>
      <c r="N905" s="143" t="n"/>
      <c r="O905" s="143" t="n"/>
      <c r="P905" s="143" t="n"/>
    </row>
    <row r="906" ht="15.75" customHeight="1" s="218">
      <c r="M906" s="143" t="n"/>
      <c r="N906" s="143" t="n"/>
      <c r="O906" s="143" t="n"/>
      <c r="P906" s="143" t="n"/>
    </row>
    <row r="907" ht="15.75" customHeight="1" s="218">
      <c r="M907" s="143" t="n"/>
      <c r="N907" s="143" t="n"/>
      <c r="O907" s="143" t="n"/>
      <c r="P907" s="143" t="n"/>
    </row>
    <row r="908" ht="15.75" customHeight="1" s="218">
      <c r="M908" s="143" t="n"/>
      <c r="N908" s="143" t="n"/>
      <c r="O908" s="143" t="n"/>
      <c r="P908" s="143" t="n"/>
    </row>
    <row r="909" ht="15.75" customHeight="1" s="218">
      <c r="M909" s="143" t="n"/>
      <c r="N909" s="143" t="n"/>
      <c r="O909" s="143" t="n"/>
      <c r="P909" s="143" t="n"/>
    </row>
    <row r="910" ht="15.75" customHeight="1" s="218">
      <c r="M910" s="143" t="n"/>
      <c r="N910" s="143" t="n"/>
      <c r="O910" s="143" t="n"/>
      <c r="P910" s="143" t="n"/>
    </row>
    <row r="911" ht="15.75" customHeight="1" s="218">
      <c r="M911" s="143" t="n"/>
      <c r="N911" s="143" t="n"/>
      <c r="O911" s="143" t="n"/>
      <c r="P911" s="143" t="n"/>
    </row>
    <row r="912" ht="15.75" customHeight="1" s="218">
      <c r="M912" s="143" t="n"/>
      <c r="N912" s="143" t="n"/>
      <c r="O912" s="143" t="n"/>
      <c r="P912" s="143" t="n"/>
    </row>
    <row r="913" ht="15.75" customHeight="1" s="218">
      <c r="M913" s="143" t="n"/>
      <c r="N913" s="143" t="n"/>
      <c r="O913" s="143" t="n"/>
      <c r="P913" s="143" t="n"/>
    </row>
    <row r="914" ht="15.75" customHeight="1" s="218">
      <c r="M914" s="143" t="n"/>
      <c r="N914" s="143" t="n"/>
      <c r="O914" s="143" t="n"/>
      <c r="P914" s="143" t="n"/>
    </row>
    <row r="915" ht="15.75" customHeight="1" s="218">
      <c r="M915" s="143" t="n"/>
      <c r="N915" s="143" t="n"/>
      <c r="O915" s="143" t="n"/>
      <c r="P915" s="143" t="n"/>
    </row>
    <row r="916" ht="15.75" customHeight="1" s="218">
      <c r="M916" s="143" t="n"/>
      <c r="N916" s="143" t="n"/>
      <c r="O916" s="143" t="n"/>
      <c r="P916" s="143" t="n"/>
    </row>
    <row r="917" ht="15.75" customHeight="1" s="218">
      <c r="M917" s="143" t="n"/>
      <c r="N917" s="143" t="n"/>
      <c r="O917" s="143" t="n"/>
      <c r="P917" s="143" t="n"/>
    </row>
    <row r="918" ht="15.75" customHeight="1" s="218">
      <c r="M918" s="143" t="n"/>
      <c r="N918" s="143" t="n"/>
      <c r="O918" s="143" t="n"/>
      <c r="P918" s="143" t="n"/>
    </row>
    <row r="919" ht="15.75" customHeight="1" s="218">
      <c r="M919" s="143" t="n"/>
      <c r="N919" s="143" t="n"/>
      <c r="O919" s="143" t="n"/>
      <c r="P919" s="143" t="n"/>
    </row>
    <row r="920" ht="15.75" customHeight="1" s="218">
      <c r="M920" s="143" t="n"/>
      <c r="N920" s="143" t="n"/>
      <c r="O920" s="143" t="n"/>
      <c r="P920" s="143" t="n"/>
    </row>
    <row r="921" ht="15.75" customHeight="1" s="218">
      <c r="M921" s="143" t="n"/>
      <c r="N921" s="143" t="n"/>
      <c r="O921" s="143" t="n"/>
      <c r="P921" s="143" t="n"/>
    </row>
    <row r="922" ht="15.75" customHeight="1" s="218">
      <c r="M922" s="143" t="n"/>
      <c r="N922" s="143" t="n"/>
      <c r="O922" s="143" t="n"/>
      <c r="P922" s="143" t="n"/>
    </row>
    <row r="923" ht="15.75" customHeight="1" s="218">
      <c r="M923" s="143" t="n"/>
      <c r="N923" s="143" t="n"/>
      <c r="O923" s="143" t="n"/>
      <c r="P923" s="143" t="n"/>
    </row>
    <row r="924" ht="15.75" customHeight="1" s="218">
      <c r="M924" s="143" t="n"/>
      <c r="N924" s="143" t="n"/>
      <c r="O924" s="143" t="n"/>
      <c r="P924" s="143" t="n"/>
    </row>
    <row r="925" ht="15.75" customHeight="1" s="218">
      <c r="M925" s="143" t="n"/>
      <c r="N925" s="143" t="n"/>
      <c r="O925" s="143" t="n"/>
      <c r="P925" s="143" t="n"/>
    </row>
    <row r="926" ht="15.75" customHeight="1" s="218">
      <c r="M926" s="143" t="n"/>
      <c r="N926" s="143" t="n"/>
      <c r="O926" s="143" t="n"/>
      <c r="P926" s="143" t="n"/>
    </row>
    <row r="927" ht="15.75" customHeight="1" s="218">
      <c r="M927" s="143" t="n"/>
      <c r="N927" s="143" t="n"/>
      <c r="O927" s="143" t="n"/>
      <c r="P927" s="143" t="n"/>
    </row>
    <row r="928" ht="15.75" customHeight="1" s="218">
      <c r="M928" s="143" t="n"/>
      <c r="N928" s="143" t="n"/>
      <c r="O928" s="143" t="n"/>
      <c r="P928" s="143" t="n"/>
    </row>
    <row r="929" ht="15.75" customHeight="1" s="218">
      <c r="M929" s="143" t="n"/>
      <c r="N929" s="143" t="n"/>
      <c r="O929" s="143" t="n"/>
      <c r="P929" s="143" t="n"/>
    </row>
    <row r="930" ht="15.75" customHeight="1" s="218">
      <c r="M930" s="143" t="n"/>
      <c r="N930" s="143" t="n"/>
      <c r="O930" s="143" t="n"/>
      <c r="P930" s="143" t="n"/>
    </row>
    <row r="931" ht="15.75" customHeight="1" s="218">
      <c r="M931" s="143" t="n"/>
      <c r="N931" s="143" t="n"/>
      <c r="O931" s="143" t="n"/>
      <c r="P931" s="143" t="n"/>
    </row>
    <row r="932" ht="15.75" customHeight="1" s="218">
      <c r="M932" s="143" t="n"/>
      <c r="N932" s="143" t="n"/>
      <c r="O932" s="143" t="n"/>
      <c r="P932" s="143" t="n"/>
    </row>
    <row r="933" ht="15.75" customHeight="1" s="218">
      <c r="M933" s="143" t="n"/>
      <c r="N933" s="143" t="n"/>
      <c r="O933" s="143" t="n"/>
      <c r="P933" s="143" t="n"/>
    </row>
    <row r="934" ht="15.75" customHeight="1" s="218">
      <c r="M934" s="143" t="n"/>
      <c r="N934" s="143" t="n"/>
      <c r="O934" s="143" t="n"/>
      <c r="P934" s="143" t="n"/>
    </row>
    <row r="935" ht="15.75" customHeight="1" s="218">
      <c r="M935" s="143" t="n"/>
      <c r="N935" s="143" t="n"/>
      <c r="O935" s="143" t="n"/>
      <c r="P935" s="143" t="n"/>
    </row>
    <row r="936" ht="15.75" customHeight="1" s="218">
      <c r="M936" s="143" t="n"/>
      <c r="N936" s="143" t="n"/>
      <c r="O936" s="143" t="n"/>
      <c r="P936" s="143" t="n"/>
    </row>
    <row r="937" ht="15.75" customHeight="1" s="218">
      <c r="M937" s="143" t="n"/>
      <c r="N937" s="143" t="n"/>
      <c r="O937" s="143" t="n"/>
      <c r="P937" s="143" t="n"/>
    </row>
    <row r="938" ht="15.75" customHeight="1" s="218">
      <c r="M938" s="143" t="n"/>
      <c r="N938" s="143" t="n"/>
      <c r="O938" s="143" t="n"/>
      <c r="P938" s="143" t="n"/>
    </row>
    <row r="939" ht="15.75" customHeight="1" s="218">
      <c r="M939" s="143" t="n"/>
      <c r="N939" s="143" t="n"/>
      <c r="O939" s="143" t="n"/>
      <c r="P939" s="143" t="n"/>
    </row>
    <row r="940" ht="15.75" customHeight="1" s="218">
      <c r="M940" s="143" t="n"/>
      <c r="N940" s="143" t="n"/>
      <c r="O940" s="143" t="n"/>
      <c r="P940" s="143" t="n"/>
    </row>
    <row r="941" ht="15.75" customHeight="1" s="218">
      <c r="M941" s="143" t="n"/>
      <c r="N941" s="143" t="n"/>
      <c r="O941" s="143" t="n"/>
      <c r="P941" s="143" t="n"/>
    </row>
    <row r="942" ht="15.75" customHeight="1" s="218">
      <c r="M942" s="143" t="n"/>
      <c r="N942" s="143" t="n"/>
      <c r="O942" s="143" t="n"/>
      <c r="P942" s="143" t="n"/>
    </row>
    <row r="943" ht="15.75" customHeight="1" s="218">
      <c r="M943" s="143" t="n"/>
      <c r="N943" s="143" t="n"/>
      <c r="O943" s="143" t="n"/>
      <c r="P943" s="143" t="n"/>
    </row>
    <row r="944" ht="15.75" customHeight="1" s="218">
      <c r="M944" s="143" t="n"/>
      <c r="N944" s="143" t="n"/>
      <c r="O944" s="143" t="n"/>
      <c r="P944" s="143" t="n"/>
    </row>
    <row r="945" ht="15.75" customHeight="1" s="218">
      <c r="M945" s="143" t="n"/>
      <c r="N945" s="143" t="n"/>
      <c r="O945" s="143" t="n"/>
      <c r="P945" s="143" t="n"/>
    </row>
    <row r="946" ht="15.75" customHeight="1" s="218">
      <c r="M946" s="143" t="n"/>
      <c r="N946" s="143" t="n"/>
      <c r="O946" s="143" t="n"/>
      <c r="P946" s="143" t="n"/>
    </row>
    <row r="947" ht="15.75" customHeight="1" s="218">
      <c r="M947" s="143" t="n"/>
      <c r="N947" s="143" t="n"/>
      <c r="O947" s="143" t="n"/>
      <c r="P947" s="143" t="n"/>
    </row>
    <row r="948" ht="15.75" customHeight="1" s="218">
      <c r="M948" s="143" t="n"/>
      <c r="N948" s="143" t="n"/>
      <c r="O948" s="143" t="n"/>
      <c r="P948" s="143" t="n"/>
    </row>
    <row r="949" ht="15.75" customHeight="1" s="218">
      <c r="M949" s="143" t="n"/>
      <c r="N949" s="143" t="n"/>
      <c r="O949" s="143" t="n"/>
      <c r="P949" s="143" t="n"/>
    </row>
    <row r="950" ht="15.75" customHeight="1" s="218">
      <c r="M950" s="143" t="n"/>
      <c r="N950" s="143" t="n"/>
      <c r="O950" s="143" t="n"/>
      <c r="P950" s="143" t="n"/>
    </row>
    <row r="951" ht="15.75" customHeight="1" s="218">
      <c r="M951" s="143" t="n"/>
      <c r="N951" s="143" t="n"/>
      <c r="O951" s="143" t="n"/>
      <c r="P951" s="143" t="n"/>
    </row>
    <row r="952" ht="15.75" customHeight="1" s="218">
      <c r="M952" s="143" t="n"/>
      <c r="N952" s="143" t="n"/>
      <c r="O952" s="143" t="n"/>
      <c r="P952" s="143" t="n"/>
    </row>
    <row r="953" ht="15.75" customHeight="1" s="218">
      <c r="M953" s="143" t="n"/>
      <c r="N953" s="143" t="n"/>
      <c r="O953" s="143" t="n"/>
      <c r="P953" s="143" t="n"/>
    </row>
    <row r="954" ht="15.75" customHeight="1" s="218">
      <c r="M954" s="143" t="n"/>
      <c r="N954" s="143" t="n"/>
      <c r="O954" s="143" t="n"/>
      <c r="P954" s="143" t="n"/>
    </row>
    <row r="955" ht="15.75" customHeight="1" s="218">
      <c r="M955" s="143" t="n"/>
      <c r="N955" s="143" t="n"/>
      <c r="O955" s="143" t="n"/>
      <c r="P955" s="143" t="n"/>
    </row>
    <row r="956" ht="15.75" customHeight="1" s="218">
      <c r="M956" s="143" t="n"/>
      <c r="N956" s="143" t="n"/>
      <c r="O956" s="143" t="n"/>
      <c r="P956" s="143" t="n"/>
    </row>
    <row r="957" ht="15.75" customHeight="1" s="218">
      <c r="M957" s="143" t="n"/>
      <c r="N957" s="143" t="n"/>
      <c r="O957" s="143" t="n"/>
      <c r="P957" s="143" t="n"/>
    </row>
    <row r="958" ht="15.75" customHeight="1" s="218">
      <c r="M958" s="143" t="n"/>
      <c r="N958" s="143" t="n"/>
      <c r="O958" s="143" t="n"/>
      <c r="P958" s="143" t="n"/>
    </row>
    <row r="959" ht="15.75" customHeight="1" s="218">
      <c r="M959" s="143" t="n"/>
      <c r="N959" s="143" t="n"/>
      <c r="O959" s="143" t="n"/>
      <c r="P959" s="143" t="n"/>
    </row>
    <row r="960" ht="15.75" customHeight="1" s="218">
      <c r="M960" s="143" t="n"/>
      <c r="N960" s="143" t="n"/>
      <c r="O960" s="143" t="n"/>
      <c r="P960" s="143" t="n"/>
    </row>
    <row r="961" ht="15.75" customHeight="1" s="218">
      <c r="M961" s="143" t="n"/>
      <c r="N961" s="143" t="n"/>
      <c r="O961" s="143" t="n"/>
      <c r="P961" s="143" t="n"/>
    </row>
    <row r="962" ht="15.75" customHeight="1" s="218">
      <c r="M962" s="143" t="n"/>
      <c r="N962" s="143" t="n"/>
      <c r="O962" s="143" t="n"/>
      <c r="P962" s="143" t="n"/>
    </row>
    <row r="963" ht="15.75" customHeight="1" s="218">
      <c r="M963" s="143" t="n"/>
      <c r="N963" s="143" t="n"/>
      <c r="O963" s="143" t="n"/>
      <c r="P963" s="143" t="n"/>
    </row>
    <row r="964" ht="15.75" customHeight="1" s="218">
      <c r="M964" s="143" t="n"/>
      <c r="N964" s="143" t="n"/>
      <c r="O964" s="143" t="n"/>
      <c r="P964" s="143" t="n"/>
    </row>
    <row r="965" ht="15.75" customHeight="1" s="218">
      <c r="M965" s="143" t="n"/>
      <c r="N965" s="143" t="n"/>
      <c r="O965" s="143" t="n"/>
      <c r="P965" s="143" t="n"/>
    </row>
    <row r="966" ht="15.75" customHeight="1" s="218">
      <c r="M966" s="143" t="n"/>
      <c r="N966" s="143" t="n"/>
      <c r="O966" s="143" t="n"/>
      <c r="P966" s="143" t="n"/>
    </row>
    <row r="967" ht="15.75" customHeight="1" s="218">
      <c r="M967" s="143" t="n"/>
      <c r="N967" s="143" t="n"/>
      <c r="O967" s="143" t="n"/>
      <c r="P967" s="143" t="n"/>
    </row>
    <row r="968" ht="15.75" customHeight="1" s="218">
      <c r="M968" s="143" t="n"/>
      <c r="N968" s="143" t="n"/>
      <c r="O968" s="143" t="n"/>
      <c r="P968" s="143" t="n"/>
    </row>
    <row r="969" ht="15.75" customHeight="1" s="218">
      <c r="M969" s="143" t="n"/>
      <c r="N969" s="143" t="n"/>
      <c r="O969" s="143" t="n"/>
      <c r="P969" s="143" t="n"/>
    </row>
    <row r="970" ht="15.75" customHeight="1" s="218">
      <c r="M970" s="143" t="n"/>
      <c r="N970" s="143" t="n"/>
      <c r="O970" s="143" t="n"/>
      <c r="P970" s="143" t="n"/>
    </row>
    <row r="971" ht="15.75" customHeight="1" s="218">
      <c r="M971" s="143" t="n"/>
      <c r="N971" s="143" t="n"/>
      <c r="O971" s="143" t="n"/>
      <c r="P971" s="143" t="n"/>
    </row>
    <row r="972" ht="15.75" customHeight="1" s="218">
      <c r="M972" s="143" t="n"/>
      <c r="N972" s="143" t="n"/>
      <c r="O972" s="143" t="n"/>
      <c r="P972" s="143" t="n"/>
    </row>
    <row r="973" ht="15.75" customHeight="1" s="218">
      <c r="M973" s="143" t="n"/>
      <c r="N973" s="143" t="n"/>
      <c r="O973" s="143" t="n"/>
      <c r="P973" s="143" t="n"/>
    </row>
    <row r="974" ht="15.75" customHeight="1" s="218">
      <c r="M974" s="143" t="n"/>
      <c r="N974" s="143" t="n"/>
      <c r="O974" s="143" t="n"/>
      <c r="P974" s="143" t="n"/>
    </row>
    <row r="975" ht="15.75" customHeight="1" s="218">
      <c r="M975" s="143" t="n"/>
      <c r="N975" s="143" t="n"/>
      <c r="O975" s="143" t="n"/>
      <c r="P975" s="143" t="n"/>
    </row>
    <row r="976" ht="15.75" customHeight="1" s="218">
      <c r="M976" s="143" t="n"/>
      <c r="N976" s="143" t="n"/>
      <c r="O976" s="143" t="n"/>
      <c r="P976" s="143" t="n"/>
    </row>
    <row r="977" ht="15.75" customHeight="1" s="218">
      <c r="M977" s="143" t="n"/>
      <c r="N977" s="143" t="n"/>
      <c r="O977" s="143" t="n"/>
      <c r="P977" s="143" t="n"/>
    </row>
    <row r="978" ht="15.75" customHeight="1" s="218">
      <c r="M978" s="143" t="n"/>
      <c r="N978" s="143" t="n"/>
      <c r="O978" s="143" t="n"/>
      <c r="P978" s="143" t="n"/>
    </row>
    <row r="979" ht="15.75" customHeight="1" s="218">
      <c r="M979" s="143" t="n"/>
      <c r="N979" s="143" t="n"/>
      <c r="O979" s="143" t="n"/>
      <c r="P979" s="143" t="n"/>
    </row>
    <row r="980" ht="15.75" customHeight="1" s="218">
      <c r="M980" s="143" t="n"/>
      <c r="N980" s="143" t="n"/>
      <c r="O980" s="143" t="n"/>
      <c r="P980" s="143" t="n"/>
    </row>
    <row r="981" ht="15.75" customHeight="1" s="218">
      <c r="M981" s="143" t="n"/>
      <c r="N981" s="143" t="n"/>
      <c r="O981" s="143" t="n"/>
      <c r="P981" s="143" t="n"/>
    </row>
    <row r="982" ht="15.75" customHeight="1" s="218">
      <c r="M982" s="143" t="n"/>
      <c r="N982" s="143" t="n"/>
      <c r="O982" s="143" t="n"/>
      <c r="P982" s="143" t="n"/>
    </row>
    <row r="983" ht="15.75" customHeight="1" s="218">
      <c r="M983" s="143" t="n"/>
      <c r="N983" s="143" t="n"/>
      <c r="O983" s="143" t="n"/>
      <c r="P983" s="143" t="n"/>
    </row>
    <row r="984" ht="15.75" customHeight="1" s="218">
      <c r="M984" s="143" t="n"/>
      <c r="N984" s="143" t="n"/>
      <c r="O984" s="143" t="n"/>
      <c r="P984" s="143" t="n"/>
    </row>
    <row r="985" ht="15.75" customHeight="1" s="218">
      <c r="M985" s="143" t="n"/>
      <c r="N985" s="143" t="n"/>
      <c r="O985" s="143" t="n"/>
      <c r="P985" s="143" t="n"/>
    </row>
    <row r="986" ht="15.75" customHeight="1" s="218">
      <c r="M986" s="143" t="n"/>
      <c r="N986" s="143" t="n"/>
      <c r="O986" s="143" t="n"/>
      <c r="P986" s="143" t="n"/>
    </row>
    <row r="987" ht="15.75" customHeight="1" s="218">
      <c r="M987" s="143" t="n"/>
      <c r="N987" s="143" t="n"/>
      <c r="O987" s="143" t="n"/>
      <c r="P987" s="143" t="n"/>
    </row>
    <row r="988" ht="15.75" customHeight="1" s="218">
      <c r="M988" s="143" t="n"/>
      <c r="N988" s="143" t="n"/>
      <c r="O988" s="143" t="n"/>
      <c r="P988" s="143" t="n"/>
    </row>
    <row r="989" ht="15.75" customHeight="1" s="218">
      <c r="M989" s="143" t="n"/>
      <c r="N989" s="143" t="n"/>
      <c r="O989" s="143" t="n"/>
      <c r="P989" s="143" t="n"/>
    </row>
    <row r="990" ht="15.75" customHeight="1" s="218">
      <c r="M990" s="143" t="n"/>
      <c r="N990" s="143" t="n"/>
      <c r="O990" s="143" t="n"/>
      <c r="P990" s="143" t="n"/>
    </row>
    <row r="991" ht="15.75" customHeight="1" s="218">
      <c r="M991" s="143" t="n"/>
      <c r="N991" s="143" t="n"/>
      <c r="O991" s="143" t="n"/>
      <c r="P991" s="143" t="n"/>
    </row>
    <row r="992" ht="15.75" customHeight="1" s="218">
      <c r="M992" s="143" t="n"/>
      <c r="N992" s="143" t="n"/>
      <c r="O992" s="143" t="n"/>
      <c r="P992" s="143" t="n"/>
    </row>
    <row r="993" ht="15.75" customHeight="1" s="218">
      <c r="M993" s="143" t="n"/>
      <c r="N993" s="143" t="n"/>
      <c r="O993" s="143" t="n"/>
      <c r="P993" s="143" t="n"/>
    </row>
    <row r="994" ht="15.75" customHeight="1" s="218">
      <c r="M994" s="143" t="n"/>
      <c r="N994" s="143" t="n"/>
      <c r="O994" s="143" t="n"/>
      <c r="P994" s="143" t="n"/>
    </row>
    <row r="995" ht="15.75" customHeight="1" s="218">
      <c r="M995" s="143" t="n"/>
      <c r="N995" s="143" t="n"/>
      <c r="O995" s="143" t="n"/>
      <c r="P995" s="143" t="n"/>
    </row>
    <row r="996" ht="15.75" customHeight="1" s="218">
      <c r="M996" s="143" t="n"/>
      <c r="N996" s="143" t="n"/>
      <c r="O996" s="143" t="n"/>
      <c r="P996" s="143" t="n"/>
    </row>
    <row r="997" ht="15.75" customHeight="1" s="218">
      <c r="M997" s="143" t="n"/>
      <c r="N997" s="143" t="n"/>
      <c r="O997" s="143" t="n"/>
      <c r="P997" s="143" t="n"/>
    </row>
    <row r="998" ht="15.75" customHeight="1" s="218">
      <c r="M998" s="143" t="n"/>
      <c r="N998" s="143" t="n"/>
      <c r="O998" s="143" t="n"/>
      <c r="P998" s="143" t="n"/>
    </row>
    <row r="999" ht="15.75" customHeight="1" s="218">
      <c r="M999" s="143" t="n"/>
      <c r="N999" s="143" t="n"/>
      <c r="O999" s="143" t="n"/>
      <c r="P999" s="143" t="n"/>
    </row>
    <row r="1000" ht="15.75" customHeight="1" s="218">
      <c r="M1000" s="143" t="n"/>
      <c r="N1000" s="143" t="n"/>
      <c r="O1000" s="143" t="n"/>
      <c r="P1000" s="143" t="n"/>
    </row>
    <row r="1001" ht="15.75" customHeight="1" s="218">
      <c r="M1001" s="143" t="n"/>
      <c r="N1001" s="143" t="n"/>
      <c r="O1001" s="143" t="n"/>
      <c r="P1001" s="143" t="n"/>
    </row>
    <row r="1002" ht="15.75" customHeight="1" s="218">
      <c r="M1002" s="143" t="n"/>
      <c r="N1002" s="143" t="n"/>
      <c r="O1002" s="143" t="n"/>
      <c r="P1002" s="143" t="n"/>
    </row>
    <row r="1003" ht="15.75" customHeight="1" s="218">
      <c r="M1003" s="143" t="n"/>
      <c r="N1003" s="143" t="n"/>
      <c r="O1003" s="143" t="n"/>
      <c r="P1003" s="143" t="n"/>
    </row>
    <row r="1004" ht="15.75" customHeight="1" s="218">
      <c r="M1004" s="143" t="n"/>
      <c r="N1004" s="143" t="n"/>
      <c r="O1004" s="143" t="n"/>
      <c r="P1004" s="143" t="n"/>
    </row>
    <row r="1005" ht="15.75" customHeight="1" s="218">
      <c r="M1005" s="143" t="n"/>
      <c r="N1005" s="143" t="n"/>
      <c r="O1005" s="143" t="n"/>
      <c r="P1005" s="143" t="n"/>
    </row>
  </sheetData>
  <mergeCells count="30">
    <mergeCell ref="S2:AG2"/>
    <mergeCell ref="B92:E92"/>
    <mergeCell ref="M90:O90"/>
    <mergeCell ref="AO3:AO4"/>
    <mergeCell ref="B95:E95"/>
    <mergeCell ref="B89:E89"/>
    <mergeCell ref="B94:E94"/>
    <mergeCell ref="AI2:BD2"/>
    <mergeCell ref="BE2:BG2"/>
    <mergeCell ref="M89:O89"/>
    <mergeCell ref="B97:E97"/>
    <mergeCell ref="B91:E91"/>
    <mergeCell ref="B100:E100"/>
    <mergeCell ref="M87:P87"/>
    <mergeCell ref="BJ2:BK2"/>
    <mergeCell ref="B90:E90"/>
    <mergeCell ref="Y3:AE3"/>
    <mergeCell ref="B93:E93"/>
    <mergeCell ref="B102:E102"/>
    <mergeCell ref="B96:E96"/>
    <mergeCell ref="M3:N3"/>
    <mergeCell ref="B101:E101"/>
    <mergeCell ref="B98:E98"/>
    <mergeCell ref="AX3:BB3"/>
    <mergeCell ref="B88:E88"/>
    <mergeCell ref="AN3:AN4"/>
    <mergeCell ref="B87:E87"/>
    <mergeCell ref="B103:E103"/>
    <mergeCell ref="M88:O88"/>
    <mergeCell ref="B99:E99"/>
  </mergeCells>
  <dataValidations count="3">
    <dataValidation sqref="P88 Z5:Z61" showDropDown="0" showInputMessage="0" showErrorMessage="0" allowBlank="0" type="list">
      <formula1>"SC,PR"</formula1>
    </dataValidation>
    <dataValidation sqref="P90 Y5:Y61 AB5:AB61" showDropDown="0" showInputMessage="0" showErrorMessage="0" allowBlank="0" type="list">
      <formula1>"SIM,NÃO"</formula1>
    </dataValidation>
    <dataValidation sqref="P89 AA5:AA61" showDropDown="0" showInputMessage="0" showErrorMessage="0" allowBlank="0" type="list">
      <formula1>"AC,AL,AM,AP,BA,CE,DF,ES,GO,MA,MT,MS,MG,PA,PB,PR,PE,PI,RN,RS,RJ,RO,RR,SP,SE,TO,SC"</formula1>
    </dataValidation>
  </dataValidations>
  <pageMargins left="0.511811024" right="0.511811024" top="0.787401575" bottom="0.787401575" header="0" footer="0"/>
  <pageSetup orientation="landscape"/>
</worksheet>
</file>

<file path=xl/worksheets/sheet15.xml><?xml version="1.0" encoding="utf-8"?>
<worksheet xmlns="http://schemas.openxmlformats.org/spreadsheetml/2006/main">
  <sheetPr>
    <tabColor rgb="FFFFFF00"/>
    <outlinePr summaryBelow="0" summaryRight="0"/>
    <pageSetUpPr/>
  </sheetPr>
  <dimension ref="A1:BM100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baseColWidth="8" defaultColWidth="14.44140625" defaultRowHeight="15" customHeight="1"/>
  <cols>
    <col width="5.109375" customWidth="1" style="218" min="1" max="1"/>
    <col width="11.33203125" customWidth="1" style="218" min="2" max="2"/>
    <col width="10" customWidth="1" style="218" min="3" max="3"/>
    <col width="10.109375" customWidth="1" style="218" min="4" max="5"/>
    <col width="58.5546875" customWidth="1" style="218" min="6" max="6"/>
    <col width="11.33203125" customWidth="1" style="218" min="7" max="7"/>
    <col width="8.44140625" customWidth="1" style="218" min="8" max="8"/>
    <col width="7.5546875" customWidth="1" style="218" min="9" max="9"/>
    <col width="18.109375" customWidth="1" style="218" min="10" max="10"/>
    <col width="11.109375" customWidth="1" style="218" min="11" max="11"/>
    <col width="8.6640625" customWidth="1" style="218" min="12" max="12"/>
    <col width="10.44140625" customWidth="1" style="218" min="13" max="13"/>
    <col width="13.6640625" customWidth="1" style="218" min="14" max="15"/>
    <col width="15.44140625" customWidth="1" style="218" min="16" max="16"/>
    <col width="8.44140625" customWidth="1" style="218" min="17" max="17"/>
    <col width="10.44140625" customWidth="1" style="218" min="18" max="18"/>
    <col width="16.44140625" customWidth="1" style="218" min="19" max="21"/>
    <col width="18.109375" customWidth="1" style="218" min="22" max="22"/>
    <col width="11.109375" customWidth="1" style="218" min="23" max="23"/>
    <col width="12.109375" customWidth="1" style="218" min="24" max="24"/>
    <col width="17.88671875" customWidth="1" style="218" min="25" max="25"/>
    <col hidden="1" width="15.5546875" customWidth="1" style="218" min="26" max="26"/>
    <col hidden="1" width="14.109375" customWidth="1" style="218" min="27" max="27"/>
    <col hidden="1" width="13" customWidth="1" style="218" min="28" max="28"/>
    <col width="13.109375" customWidth="1" style="218" min="29" max="29"/>
    <col width="11" customWidth="1" style="218" min="30" max="31"/>
    <col width="17.109375" customWidth="1" style="218" min="32" max="32"/>
    <col width="31.88671875" customWidth="1" style="218" min="33" max="33"/>
    <col width="3.88671875" customWidth="1" style="218" min="34" max="34"/>
    <col width="13" customWidth="1" style="218" min="35" max="35"/>
    <col width="12.44140625" customWidth="1" style="218" min="36" max="36"/>
    <col width="22.44140625" customWidth="1" style="218" min="37" max="37"/>
    <col width="21.44140625" customWidth="1" style="218" min="38" max="38"/>
    <col width="23.33203125" customWidth="1" style="218" min="39" max="39"/>
    <col width="17" customWidth="1" style="218" min="40" max="40"/>
    <col width="20.44140625" customWidth="1" style="218" min="41" max="41"/>
    <col width="10.88671875" customWidth="1" style="218" min="42" max="44"/>
    <col width="9.6640625" customWidth="1" style="218" min="45" max="45"/>
    <col width="12.109375" customWidth="1" style="218" min="46" max="46"/>
    <col width="13.109375" customWidth="1" style="218" min="47" max="47"/>
    <col width="15" customWidth="1" style="218" min="48" max="48"/>
    <col width="13.109375" customWidth="1" style="218" min="49" max="50"/>
    <col width="9.109375" customWidth="1" style="218" min="51" max="52"/>
    <col width="11.33203125" customWidth="1" style="218" min="53" max="53"/>
    <col width="11.88671875" customWidth="1" style="218" min="54" max="54"/>
    <col width="48.6640625" customWidth="1" style="218" min="55" max="55"/>
    <col width="33.33203125" customWidth="1" style="218" min="56" max="56"/>
    <col width="15" customWidth="1" style="218" min="57" max="57"/>
    <col width="18.44140625" customWidth="1" style="218" min="58" max="58"/>
    <col width="15.6640625" customWidth="1" style="218" min="59" max="59"/>
    <col width="16.33203125" customWidth="1" style="218" min="60" max="60"/>
    <col width="19.44140625" customWidth="1" style="218" min="61" max="61"/>
    <col width="15.6640625" customWidth="1" style="218" min="62" max="64"/>
    <col width="19.33203125" customWidth="1" style="218" min="65" max="65"/>
  </cols>
  <sheetData>
    <row r="1" ht="14.4" customHeight="1" s="218">
      <c r="A1" s="10" t="n"/>
      <c r="B1" s="10" t="n"/>
      <c r="C1" s="10" t="n"/>
      <c r="D1" s="10" t="n"/>
      <c r="E1" s="10" t="n"/>
      <c r="F1" s="10" t="n"/>
      <c r="G1" s="11" t="n"/>
      <c r="H1" s="10" t="n"/>
      <c r="I1" s="10" t="n"/>
      <c r="J1" s="10" t="n"/>
      <c r="K1" s="12" t="n"/>
      <c r="L1" s="10" t="n"/>
      <c r="Q1" s="10" t="n"/>
      <c r="R1" s="10" t="n"/>
      <c r="S1" s="10" t="n"/>
      <c r="T1" s="10" t="n"/>
      <c r="U1" s="10" t="n"/>
      <c r="V1" s="10" t="n"/>
      <c r="W1" s="10" t="n"/>
      <c r="X1" s="10" t="n"/>
      <c r="Y1" s="11" t="n"/>
      <c r="Z1" s="11" t="n"/>
      <c r="AA1" s="11" t="n"/>
      <c r="AB1" s="11" t="n"/>
      <c r="AC1" s="11" t="n"/>
      <c r="AD1" s="11" t="n"/>
      <c r="AE1" s="10" t="n"/>
      <c r="AF1" s="10" t="n"/>
      <c r="AG1" s="10" t="n"/>
      <c r="AH1" s="10" t="n"/>
      <c r="AI1" s="13" t="n"/>
      <c r="AJ1" s="13" t="n"/>
      <c r="AK1" s="13" t="n"/>
      <c r="AL1" s="13" t="n"/>
      <c r="AM1" s="13" t="n"/>
      <c r="AN1" s="13" t="n"/>
      <c r="AO1" s="13" t="n"/>
      <c r="AP1" s="14" t="n"/>
      <c r="AQ1" s="14" t="n"/>
      <c r="AR1" s="14" t="n"/>
      <c r="AS1" s="13" t="n"/>
      <c r="AT1" s="13" t="n"/>
      <c r="AU1" s="10" t="n"/>
      <c r="AV1" s="10" t="n"/>
      <c r="AW1" s="10" t="n"/>
      <c r="AX1" s="10" t="n"/>
      <c r="AY1" s="10" t="n"/>
      <c r="AZ1" s="10" t="n"/>
      <c r="BA1" s="10" t="n"/>
      <c r="BB1" s="10" t="n"/>
      <c r="BC1" s="10" t="inlineStr">
        <is>
          <t>** Se o estado do fornecedor não for um desses, o ICMS ST será calculado na entrada.</t>
        </is>
      </c>
      <c r="BD1" s="11" t="n"/>
      <c r="BE1" s="10" t="n"/>
      <c r="BF1" s="10" t="n"/>
      <c r="BG1" s="10" t="n"/>
      <c r="BH1" s="10" t="n"/>
      <c r="BI1" s="10" t="n"/>
      <c r="BJ1" s="10" t="n"/>
      <c r="BK1" s="10" t="n"/>
      <c r="BL1" s="10" t="n"/>
      <c r="BM1" s="10" t="n"/>
    </row>
    <row r="2" ht="14.4" customHeight="1" s="218">
      <c r="A2" s="12" t="n"/>
      <c r="B2" s="12" t="n"/>
      <c r="C2" s="12" t="n"/>
      <c r="D2" s="12" t="n"/>
      <c r="E2" s="12" t="n"/>
      <c r="F2" s="12" t="n"/>
      <c r="G2" s="11" t="n"/>
      <c r="H2" s="12" t="n"/>
      <c r="I2" s="12" t="n"/>
      <c r="J2" s="12" t="n"/>
      <c r="K2" s="12" t="n"/>
      <c r="L2" s="12" t="n"/>
      <c r="M2" s="229" t="n"/>
      <c r="N2" s="229" t="n"/>
      <c r="O2" s="229" t="n"/>
      <c r="P2" s="229" t="n"/>
      <c r="Q2" s="12" t="n"/>
      <c r="R2" s="12" t="n"/>
      <c r="S2" s="227" t="inlineStr">
        <is>
          <t>VENDA</t>
        </is>
      </c>
      <c r="AH2" s="12" t="n"/>
      <c r="AI2" s="228" t="n"/>
      <c r="BE2" s="234" t="inlineStr">
        <is>
          <t>COMPENSAÇÃO</t>
        </is>
      </c>
      <c r="BH2" s="229" t="n"/>
      <c r="BI2" s="229" t="n"/>
      <c r="BJ2" s="229" t="inlineStr">
        <is>
          <t>IMPOSTO SOBRE O LUCRO</t>
        </is>
      </c>
      <c r="BL2" s="229" t="n"/>
    </row>
    <row r="3" ht="28.8" customHeight="1" s="218">
      <c r="A3" s="16" t="inlineStr">
        <is>
          <t>Item</t>
        </is>
      </c>
      <c r="B3" s="16" t="inlineStr">
        <is>
          <t>Fornecedor</t>
        </is>
      </c>
      <c r="C3" s="16" t="inlineStr">
        <is>
          <t>Prazo</t>
        </is>
      </c>
      <c r="D3" s="16" t="inlineStr">
        <is>
          <t>Fabricante</t>
        </is>
      </c>
      <c r="E3" s="16" t="inlineStr">
        <is>
          <t>Cód. item</t>
        </is>
      </c>
      <c r="F3" s="17" t="inlineStr">
        <is>
          <t>Descrição</t>
        </is>
      </c>
      <c r="G3" s="16" t="inlineStr">
        <is>
          <t>NCM</t>
        </is>
      </c>
      <c r="H3" s="16" t="inlineStr">
        <is>
          <t>Unidade</t>
        </is>
      </c>
      <c r="I3" s="16" t="inlineStr">
        <is>
          <t>Qde</t>
        </is>
      </c>
      <c r="J3" s="17" t="inlineStr">
        <is>
          <t>Valor produto c/ IPI</t>
        </is>
      </c>
      <c r="K3" s="16" t="inlineStr">
        <is>
          <t>Importação I3C</t>
        </is>
      </c>
      <c r="L3" s="16" t="inlineStr">
        <is>
          <t>Dólar</t>
        </is>
      </c>
      <c r="M3" s="275" t="inlineStr">
        <is>
          <t>Produto</t>
        </is>
      </c>
      <c r="N3" s="265" t="n"/>
      <c r="O3" s="18" t="inlineStr">
        <is>
          <t>I3C</t>
        </is>
      </c>
      <c r="P3" s="19" t="inlineStr">
        <is>
          <t>Fornecedor</t>
        </is>
      </c>
      <c r="Q3" s="16" t="inlineStr">
        <is>
          <t>Margem</t>
        </is>
      </c>
      <c r="R3" s="16" t="inlineStr">
        <is>
          <t>Desconto</t>
        </is>
      </c>
      <c r="S3" s="20" t="inlineStr">
        <is>
          <t>Preço Unitário c/ Desconto</t>
        </is>
      </c>
      <c r="T3" s="20" t="inlineStr">
        <is>
          <t>Preço Total c/ Desconto</t>
        </is>
      </c>
      <c r="U3" s="20" t="inlineStr">
        <is>
          <t>Preço Unitário</t>
        </is>
      </c>
      <c r="V3" s="20" t="inlineStr">
        <is>
          <t>Preço Total</t>
        </is>
      </c>
      <c r="W3" s="20" t="inlineStr">
        <is>
          <t xml:space="preserve">PIS </t>
        </is>
      </c>
      <c r="X3" s="20" t="inlineStr">
        <is>
          <t xml:space="preserve">COFINS </t>
        </is>
      </c>
      <c r="Y3" s="16" t="inlineStr">
        <is>
          <t>ICMS</t>
        </is>
      </c>
      <c r="Z3" s="264" t="n"/>
      <c r="AA3" s="264" t="n"/>
      <c r="AB3" s="264" t="n"/>
      <c r="AC3" s="264" t="n"/>
      <c r="AD3" s="264" t="n"/>
      <c r="AE3" s="265" t="n"/>
      <c r="AF3" s="17" t="inlineStr">
        <is>
          <t xml:space="preserve">ISS </t>
        </is>
      </c>
      <c r="AG3" s="16" t="inlineStr">
        <is>
          <t>ATENÇÃO</t>
        </is>
      </c>
      <c r="AH3" s="17" t="n"/>
      <c r="AI3" s="17" t="n"/>
      <c r="AJ3" s="17" t="n"/>
      <c r="AK3" s="17" t="n"/>
      <c r="AL3" s="17" t="n"/>
      <c r="AM3" s="17" t="n"/>
      <c r="AN3" s="276" t="inlineStr">
        <is>
          <t>Custo unit desc PIS e Cofins IN</t>
        </is>
      </c>
      <c r="AO3" s="276" t="inlineStr">
        <is>
          <t>Custo Total Desc Pis e Cofins IN</t>
        </is>
      </c>
      <c r="AP3" s="21" t="inlineStr">
        <is>
          <t>PIS IN</t>
        </is>
      </c>
      <c r="AQ3" s="21" t="inlineStr">
        <is>
          <t>COFINS IN</t>
        </is>
      </c>
      <c r="AR3" s="22" t="inlineStr">
        <is>
          <t>%ICMS</t>
        </is>
      </c>
      <c r="AS3" s="23" t="inlineStr">
        <is>
          <t>VALOR</t>
        </is>
      </c>
      <c r="AT3" s="23" t="inlineStr">
        <is>
          <t>ICMS ST</t>
        </is>
      </c>
      <c r="AU3" s="23" t="inlineStr">
        <is>
          <t>ST%</t>
        </is>
      </c>
      <c r="AV3" s="23" t="inlineStr">
        <is>
          <t>MVA</t>
        </is>
      </c>
      <c r="AW3" s="24" t="inlineStr">
        <is>
          <t>FAMÍLIA NCM</t>
        </is>
      </c>
      <c r="AX3" s="24" t="inlineStr">
        <is>
          <t>DIVISÃO NCM</t>
        </is>
      </c>
      <c r="AY3" s="264" t="n"/>
      <c r="AZ3" s="264" t="n"/>
      <c r="BA3" s="264" t="n"/>
      <c r="BB3" s="265" t="n"/>
      <c r="BC3" s="25" t="inlineStr">
        <is>
          <t>ESTADOS COM</t>
        </is>
      </c>
      <c r="BD3" s="25" t="inlineStr">
        <is>
          <t>ATENÇÃO</t>
        </is>
      </c>
      <c r="BE3" s="23" t="inlineStr">
        <is>
          <t>PIS À PAGAR</t>
        </is>
      </c>
      <c r="BF3" s="23" t="inlineStr">
        <is>
          <t>COFINS à PAGAR</t>
        </is>
      </c>
      <c r="BG3" s="23" t="inlineStr">
        <is>
          <t>ICMS OUT-IN</t>
        </is>
      </c>
      <c r="BH3" s="23" t="inlineStr">
        <is>
          <t>IMPOSTOS SAÍDA</t>
        </is>
      </c>
      <c r="BI3" s="23" t="inlineStr">
        <is>
          <t>CUSTO SEM CRÉDITO</t>
        </is>
      </c>
      <c r="BJ3" s="20" t="inlineStr">
        <is>
          <t>CSLL</t>
        </is>
      </c>
      <c r="BK3" s="20" t="inlineStr">
        <is>
          <t>IRPJ</t>
        </is>
      </c>
      <c r="BL3" s="23" t="inlineStr">
        <is>
          <t>CUSTO TOTAL</t>
        </is>
      </c>
      <c r="BM3" s="20" t="inlineStr">
        <is>
          <t>RESULTADO BRUTO</t>
        </is>
      </c>
    </row>
    <row r="4" ht="14.4" customHeight="1" s="218">
      <c r="A4" s="26" t="n"/>
      <c r="B4" s="26" t="n"/>
      <c r="C4" s="26" t="n"/>
      <c r="D4" s="26" t="n"/>
      <c r="E4" s="27" t="n"/>
      <c r="F4" s="26" t="n"/>
      <c r="G4" s="28" t="n"/>
      <c r="H4" s="26" t="n"/>
      <c r="I4" s="26" t="n"/>
      <c r="J4" s="29" t="n"/>
      <c r="K4" s="27" t="n"/>
      <c r="L4" s="27" t="n"/>
      <c r="M4" s="29" t="inlineStr">
        <is>
          <t>Importado</t>
        </is>
      </c>
      <c r="N4" s="29" t="inlineStr">
        <is>
          <t>Estado Origem</t>
        </is>
      </c>
      <c r="O4" s="29" t="inlineStr">
        <is>
          <t>CNPJ Compra</t>
        </is>
      </c>
      <c r="P4" s="29" t="inlineStr">
        <is>
          <t>Optante Simples</t>
        </is>
      </c>
      <c r="Q4" s="27" t="n"/>
      <c r="R4" s="27" t="n"/>
      <c r="S4" s="30" t="n"/>
      <c r="T4" s="30" t="n"/>
      <c r="U4" s="30" t="n"/>
      <c r="V4" s="30" t="n"/>
      <c r="W4" s="31" t="n">
        <v>0.0065</v>
      </c>
      <c r="X4" s="31" t="n">
        <v>0.03</v>
      </c>
      <c r="Y4" s="32" t="inlineStr">
        <is>
          <t>Produto Importado</t>
        </is>
      </c>
      <c r="Z4" s="21" t="inlineStr">
        <is>
          <t>CNPJ Faturamento</t>
        </is>
      </c>
      <c r="AA4" s="32" t="inlineStr">
        <is>
          <t>Estado Destino</t>
        </is>
      </c>
      <c r="AB4" s="21" t="inlineStr">
        <is>
          <t>Contribuinte</t>
        </is>
      </c>
      <c r="AC4" s="21" t="inlineStr">
        <is>
          <t>%ICMS</t>
        </is>
      </c>
      <c r="AD4" s="21" t="inlineStr">
        <is>
          <t>ICMS</t>
        </is>
      </c>
      <c r="AE4" s="27" t="inlineStr">
        <is>
          <t>ICMS DIFAL</t>
        </is>
      </c>
      <c r="AF4" s="33" t="n">
        <v>0</v>
      </c>
      <c r="AG4" s="33" t="n"/>
      <c r="AH4" s="27" t="n"/>
      <c r="AI4" s="29" t="inlineStr">
        <is>
          <t>Custo Import.</t>
        </is>
      </c>
      <c r="AJ4" s="29" t="inlineStr">
        <is>
          <t>Custo Dólar</t>
        </is>
      </c>
      <c r="AK4" s="29" t="inlineStr">
        <is>
          <t>Custo unit Desc. ICMS IN</t>
        </is>
      </c>
      <c r="AL4" s="29" t="inlineStr">
        <is>
          <t>Custo Total s/ Impostos</t>
        </is>
      </c>
      <c r="AM4" s="29" t="inlineStr">
        <is>
          <t>Custo Total Desc. ICMS IN</t>
        </is>
      </c>
      <c r="AN4" s="277" t="n"/>
      <c r="AO4" s="277" t="n"/>
      <c r="AP4" s="31" t="n">
        <v>0</v>
      </c>
      <c r="AQ4" s="31" t="n">
        <v>0</v>
      </c>
      <c r="AR4" s="32" t="n"/>
      <c r="AS4" s="29" t="inlineStr">
        <is>
          <t>ICMS</t>
        </is>
      </c>
      <c r="AT4" s="29" t="n"/>
      <c r="AU4" s="31" t="n"/>
      <c r="AV4" s="31" t="n"/>
      <c r="AW4" s="31" t="n"/>
      <c r="AX4" s="31" t="n"/>
      <c r="AY4" s="25" t="n"/>
      <c r="AZ4" s="25" t="n"/>
      <c r="BA4" s="25" t="n"/>
      <c r="BB4" s="25" t="n"/>
      <c r="BC4" s="25" t="inlineStr">
        <is>
          <t>CONVÊNIO**</t>
        </is>
      </c>
      <c r="BD4" s="25" t="inlineStr">
        <is>
          <t>ICMS ST</t>
        </is>
      </c>
      <c r="BE4" s="29" t="n"/>
      <c r="BF4" s="29" t="n"/>
      <c r="BG4" s="29" t="n"/>
      <c r="BH4" s="29" t="n"/>
      <c r="BI4" s="29" t="n"/>
      <c r="BJ4" s="31" t="n">
        <v>0.0108</v>
      </c>
      <c r="BK4" s="31">
        <f>IF(((((((F88*8%)+(F89*32%))-20000)*10%))+(((F88*8%)+(F89*32%))*15%))/(F88+F89)&lt;0.07,0.07,((((((F88*8%)+(F89*32%))-20000)*10%))+(((F88*8%)+(F89*32%))*15%))/(F88+F89))</f>
        <v/>
      </c>
      <c r="BL4" s="29" t="n"/>
      <c r="BM4" s="34" t="n"/>
    </row>
    <row r="5" hidden="1" ht="14.4" customHeight="1" s="218">
      <c r="A5" s="35" t="n">
        <v>1</v>
      </c>
      <c r="B5" s="144">
        <f>BOM!B5</f>
        <v/>
      </c>
      <c r="C5" s="144">
        <f>BOM!C5</f>
        <v/>
      </c>
      <c r="D5" s="144">
        <f>BOM!D5</f>
        <v/>
      </c>
      <c r="E5" s="144">
        <f>BOM!E5</f>
        <v/>
      </c>
      <c r="F5" s="39">
        <f>BOM!F5</f>
        <v/>
      </c>
      <c r="G5" s="144">
        <f>BOM!G5</f>
        <v/>
      </c>
      <c r="H5" s="144">
        <f>BOM!H5</f>
        <v/>
      </c>
      <c r="I5" s="145" t="n">
        <v>0</v>
      </c>
      <c r="J5" s="146">
        <f>BOM!J5</f>
        <v/>
      </c>
      <c r="K5" s="146">
        <f>BOM!K5</f>
        <v/>
      </c>
      <c r="L5" s="146">
        <f>BOM!L5</f>
        <v/>
      </c>
      <c r="M5" s="146">
        <f>BOM!M5</f>
        <v/>
      </c>
      <c r="N5" s="146">
        <f>BOM!N5</f>
        <v/>
      </c>
      <c r="O5" s="146">
        <f>BOM!O5</f>
        <v/>
      </c>
      <c r="P5" s="146">
        <f>BOM!P5</f>
        <v/>
      </c>
      <c r="Q5" s="46">
        <f>$F$97</f>
        <v/>
      </c>
      <c r="R5" s="47" t="n">
        <v>0</v>
      </c>
      <c r="S5" s="48">
        <f>U5-(U5*R5)</f>
        <v/>
      </c>
      <c r="T5" s="48">
        <f>S5*I5</f>
        <v/>
      </c>
      <c r="U5" s="48">
        <f>(AN5)/(1-(BH5+Q5))</f>
        <v/>
      </c>
      <c r="V5" s="48">
        <f>U5*I5</f>
        <v/>
      </c>
      <c r="W5" s="49">
        <f>T5*$W$4</f>
        <v/>
      </c>
      <c r="X5" s="49">
        <f>T5*$X$4</f>
        <v/>
      </c>
      <c r="Y5" s="50">
        <f>M5</f>
        <v/>
      </c>
      <c r="Z5" s="9" t="n"/>
      <c r="AA5" s="9" t="n"/>
      <c r="AB5" s="9" t="n"/>
      <c r="AC5" s="51">
        <f t="array" ref="AC5">IF(I5&gt;0,VLOOKUP(Y5&amp;$P$88&amp;$P$89&amp;$P$90,Variáveis!$O$2:$S$300&amp;Variáveis!$P$2:$T$300&amp;Variáveis!$Q$2:$U$300&amp;Variáveis!$R$2:$V$300,5,FALSE),0)</f>
        <v/>
      </c>
      <c r="AD5" s="52">
        <f>T5*AC5</f>
        <v/>
      </c>
      <c r="AE5" s="53">
        <f>IF(AB5="não",((V5/(1-VLOOKUP(AA5,Variáveis!$AK$3:$AN$29,4,FALSE)))*VLOOKUP(AA5,Variáveis!$AK$3:$AN$29,4,FALSE))-AD5,0)</f>
        <v/>
      </c>
      <c r="AF5" s="53">
        <f>T5*$AF$4</f>
        <v/>
      </c>
      <c r="AG5" s="53">
        <f>IF(AB5="SIM","Cliente pode pagar DIFA na entrada", )</f>
        <v/>
      </c>
      <c r="AH5" s="54" t="n"/>
      <c r="AI5" s="53">
        <f>IF(K5="SIM",(J5*$F$102),J5)</f>
        <v/>
      </c>
      <c r="AJ5" s="53">
        <f>IF(L5="SIM",(AI5*$F$101),AI5)</f>
        <v/>
      </c>
      <c r="AK5" s="53">
        <f>AJ5-AS5</f>
        <v/>
      </c>
      <c r="AL5" s="53">
        <f>AJ5*I5</f>
        <v/>
      </c>
      <c r="AM5" s="53">
        <f>AK5*I5</f>
        <v/>
      </c>
      <c r="AN5" s="53">
        <f>AK5-AP5-AQ5</f>
        <v/>
      </c>
      <c r="AO5" s="53">
        <f>AN5*I5</f>
        <v/>
      </c>
      <c r="AP5" s="53">
        <f>$AP$4*AK5</f>
        <v/>
      </c>
      <c r="AQ5" s="53">
        <f>$AQ$4*AK5</f>
        <v/>
      </c>
      <c r="AR5" s="51">
        <f t="array" ref="AR5">VLOOKUP(M5&amp;N5&amp;O5&amp;P5,Variáveis!$A$2:$E$240&amp;Variáveis!$B$2:$F$240&amp;Variáveis!$C$2:$G$240&amp;Variáveis!$D$2:$H$240,5,FALSE)</f>
        <v/>
      </c>
      <c r="AS5" s="53">
        <f>((AJ5*(1-AR5))*AR5)</f>
        <v/>
      </c>
      <c r="AT5" s="53">
        <f>(((J5+(J5*AU5))*0.18)-(J5*AR5))</f>
        <v/>
      </c>
      <c r="AU5" s="55">
        <f>(((1+AV5)*(1-AR5))/(1-0.18)-1)</f>
        <v/>
      </c>
      <c r="AV5" s="55">
        <f>IF(BB5&gt;0,BB5,IF(BA5&gt;0,BA5,IF(AZ5&gt;0,AZ5,IF(AY5&gt;0,AY5,IF(AX5&gt;0,AX5)))))/100</f>
        <v/>
      </c>
      <c r="AW5" s="56">
        <f>VALUE(LEFT(G5,4))</f>
        <v/>
      </c>
      <c r="AX5" s="56">
        <f>VALUE(IFERROR(VLOOKUP(VALUE(LEFT(G5,4)),ST!$C$4:$E$300,3,FALSE),"0"))</f>
        <v/>
      </c>
      <c r="AY5" s="56">
        <f>VALUE(IFERROR(VLOOKUP(VALUE(LEFT(G5,5)),ST!$C$4:$E$300,3,FALSE),"0"))</f>
        <v/>
      </c>
      <c r="AZ5" s="56">
        <f>VALUE(IFERROR(VLOOKUP(VALUE(LEFT(G5,6)),ST!$C$4:$E$300,3,FALSE),"0"))</f>
        <v/>
      </c>
      <c r="BA5" s="56">
        <f>VALUE(IFERROR(VLOOKUP(VALUE(LEFT(G5,7)),ST!$C$4:$E$300,3,FALSE),"0"))</f>
        <v/>
      </c>
      <c r="BB5" s="56">
        <f>VALUE(IFERROR(VLOOKUP(G5,ST!$C$4:$E$400,3,FALSE),"0"))</f>
        <v/>
      </c>
      <c r="BC5" s="57">
        <f>IF(VLOOKUP(AW5,ST!$C$4:$F$298,4,FALSE)&lt;&gt;0,VLOOKUP(AW5,ST!$C$4:$F$298,4,FALSE),VLOOKUP(G5,ST!$C$4:$F$298,4,FALSE))</f>
        <v/>
      </c>
      <c r="BD5" s="57">
        <f>IF(O5="SC","Desconsiderar coluna ICMS ST",IF(O5="PR","Haverá ST", ))</f>
        <v/>
      </c>
      <c r="BE5" s="53">
        <f>W5</f>
        <v/>
      </c>
      <c r="BF5" s="53">
        <f>X5</f>
        <v/>
      </c>
      <c r="BG5" s="53">
        <f>AD5-AS5</f>
        <v/>
      </c>
      <c r="BH5" s="51">
        <f>$W$4+$X$4+AC5+$BJ$4+0.07</f>
        <v/>
      </c>
      <c r="BI5" s="53">
        <f>IF(BD5="Haverá ST",AJ5+AS5+AT5,AJ5+AS5)</f>
        <v/>
      </c>
      <c r="BJ5" s="53">
        <f>T5*$BJ$4</f>
        <v/>
      </c>
      <c r="BK5" s="53">
        <f>T5*$BK$4</f>
        <v/>
      </c>
      <c r="BL5" s="53">
        <f>BE5+BF5+AO5+BJ5+BK5+AD5</f>
        <v/>
      </c>
      <c r="BM5" s="53">
        <f>(T5-BL5)</f>
        <v/>
      </c>
    </row>
    <row r="6" hidden="1" ht="14.4" customHeight="1" s="218">
      <c r="A6" s="58">
        <f>A5+1</f>
        <v/>
      </c>
      <c r="B6" s="144">
        <f>BOM!B6</f>
        <v/>
      </c>
      <c r="C6" s="144">
        <f>BOM!C6</f>
        <v/>
      </c>
      <c r="D6" s="144">
        <f>BOM!D6</f>
        <v/>
      </c>
      <c r="E6" s="144">
        <f>BOM!E6</f>
        <v/>
      </c>
      <c r="F6" s="144">
        <f>BOM!F6</f>
        <v/>
      </c>
      <c r="G6" s="144">
        <f>BOM!G6</f>
        <v/>
      </c>
      <c r="H6" s="144">
        <f>BOM!H6</f>
        <v/>
      </c>
      <c r="I6" s="145">
        <f>I5</f>
        <v/>
      </c>
      <c r="J6" s="146">
        <f>BOM!J6</f>
        <v/>
      </c>
      <c r="K6" s="146">
        <f>BOM!K6</f>
        <v/>
      </c>
      <c r="L6" s="146">
        <f>BOM!L6</f>
        <v/>
      </c>
      <c r="M6" s="146">
        <f>BOM!M6</f>
        <v/>
      </c>
      <c r="N6" s="146">
        <f>BOM!N6</f>
        <v/>
      </c>
      <c r="O6" s="146">
        <f>BOM!O6</f>
        <v/>
      </c>
      <c r="P6" s="146">
        <f>BOM!P6</f>
        <v/>
      </c>
      <c r="Q6" s="46">
        <f>$F$97</f>
        <v/>
      </c>
      <c r="R6" s="46">
        <f>$F$98</f>
        <v/>
      </c>
      <c r="S6" s="48">
        <f>U6-(U6*R6)</f>
        <v/>
      </c>
      <c r="T6" s="48">
        <f>S6*I6</f>
        <v/>
      </c>
      <c r="U6" s="48">
        <f>(AN6)/(1-(BH6+Q6))</f>
        <v/>
      </c>
      <c r="V6" s="48">
        <f>U6*I6</f>
        <v/>
      </c>
      <c r="W6" s="49">
        <f>T6*$W$4</f>
        <v/>
      </c>
      <c r="X6" s="49">
        <f>T6*$X$4</f>
        <v/>
      </c>
      <c r="Y6" s="50">
        <f>M6</f>
        <v/>
      </c>
      <c r="Z6" s="9" t="n"/>
      <c r="AA6" s="9" t="n"/>
      <c r="AB6" s="9" t="n"/>
      <c r="AC6" s="51">
        <f t="array" ref="AC6">IF(I6&gt;0,VLOOKUP(Y6&amp;$P$88&amp;$P$89&amp;$P$90,Variáveis!$O$2:$S$300&amp;Variáveis!$P$2:$T$300&amp;Variáveis!$Q$2:$U$300&amp;Variáveis!$R$2:$V$300,5,FALSE),0)</f>
        <v/>
      </c>
      <c r="AD6" s="52">
        <f>T6*AC6</f>
        <v/>
      </c>
      <c r="AE6" s="53">
        <f>IF(AB6="não",((V6/(1-VLOOKUP(AA6,Variáveis!$AK$3:$AN$29,4,FALSE)))*VLOOKUP(AA6,Variáveis!$AK$3:$AN$29,4,FALSE))-AD6,0)</f>
        <v/>
      </c>
      <c r="AF6" s="53">
        <f>T6*$AF$4</f>
        <v/>
      </c>
      <c r="AG6" s="53">
        <f>IF(AB6="SIM","Cliente pode pagar DIFA na entrada", )</f>
        <v/>
      </c>
      <c r="AH6" s="54" t="n"/>
      <c r="AI6" s="53">
        <f>IF(K6="SIM",(J6*$F$102),J6)</f>
        <v/>
      </c>
      <c r="AJ6" s="53">
        <f>IF(L6="SIM",(AI6*$F$101),AI6)</f>
        <v/>
      </c>
      <c r="AK6" s="53">
        <f>AJ6-AS6</f>
        <v/>
      </c>
      <c r="AL6" s="53">
        <f>AJ6*I6</f>
        <v/>
      </c>
      <c r="AM6" s="53">
        <f>AK6*I6</f>
        <v/>
      </c>
      <c r="AN6" s="53">
        <f>AK6-AP6-AQ6</f>
        <v/>
      </c>
      <c r="AO6" s="53">
        <f>AN6*I6</f>
        <v/>
      </c>
      <c r="AP6" s="53">
        <f>$AP$4*AK6</f>
        <v/>
      </c>
      <c r="AQ6" s="53">
        <f>$AQ$4*AK6</f>
        <v/>
      </c>
      <c r="AR6" s="51">
        <f t="array" ref="AR6">VLOOKUP(M6&amp;N6&amp;O6&amp;P6,Variáveis!$A$2:$E$240&amp;Variáveis!$B$2:$F$240&amp;Variáveis!$C$2:$G$240&amp;Variáveis!$D$2:$H$240,5,FALSE)</f>
        <v/>
      </c>
      <c r="AS6" s="53">
        <f>((AJ6*(1-AR6))*AR6)</f>
        <v/>
      </c>
      <c r="AT6" s="53">
        <f>(((J6+(J6*AU6))*0.18)-(J6*AR6))</f>
        <v/>
      </c>
      <c r="AU6" s="55">
        <f>(((1+AV6)*(1-AR6))/(1-0.18)-1)</f>
        <v/>
      </c>
      <c r="AV6" s="55">
        <f>IF(BB6&gt;0,BB6,IF(BA6&gt;0,BA6,IF(AZ6&gt;0,AZ6,IF(AY6&gt;0,AY6,IF(AX6&gt;0,AX6)))))/100</f>
        <v/>
      </c>
      <c r="AW6" s="56">
        <f>VALUE(LEFT(G6,4))</f>
        <v/>
      </c>
      <c r="AX6" s="56">
        <f>VALUE(IFERROR(VLOOKUP(VALUE(LEFT(G6,4)),ST!$C$4:$E$300,3,FALSE),"0"))</f>
        <v/>
      </c>
      <c r="AY6" s="56">
        <f>VALUE(IFERROR(VLOOKUP(VALUE(LEFT(G6,5)),ST!$C$4:$E$300,3,FALSE),"0"))</f>
        <v/>
      </c>
      <c r="AZ6" s="56">
        <f>VALUE(IFERROR(VLOOKUP(VALUE(LEFT(G6,6)),ST!$C$4:$E$300,3,FALSE),"0"))</f>
        <v/>
      </c>
      <c r="BA6" s="56">
        <f>VALUE(IFERROR(VLOOKUP(VALUE(LEFT(G6,7)),ST!$C$4:$E$300,3,FALSE),"0"))</f>
        <v/>
      </c>
      <c r="BB6" s="56">
        <f>VALUE(IFERROR(VLOOKUP(G6,ST!$C$4:$E$400,3,FALSE),"0"))</f>
        <v/>
      </c>
      <c r="BC6" s="57">
        <f>IF(VLOOKUP(AW6,ST!$C$4:$F$298,4,FALSE)&lt;&gt;0,VLOOKUP(AW6,ST!$C$4:$F$298,4,FALSE),VLOOKUP(G6,ST!$C$4:$F$298,4,FALSE))</f>
        <v/>
      </c>
      <c r="BD6" s="57">
        <f>IF(O6="SC","Desconsiderar coluna ICMS ST",IF(O6="PR","Haverá ST", ))</f>
        <v/>
      </c>
      <c r="BE6" s="53">
        <f>W6</f>
        <v/>
      </c>
      <c r="BF6" s="53">
        <f>X6</f>
        <v/>
      </c>
      <c r="BG6" s="53">
        <f>AD6-AS6</f>
        <v/>
      </c>
      <c r="BH6" s="51">
        <f>$W$4+$X$4+AC6+$BJ$4+0.07</f>
        <v/>
      </c>
      <c r="BI6" s="53">
        <f>IF(BD6="Haverá ST",AJ6+AS6+AT6,AJ6+AS6)</f>
        <v/>
      </c>
      <c r="BJ6" s="53">
        <f>T6*$BJ$4</f>
        <v/>
      </c>
      <c r="BK6" s="53">
        <f>T6*$BK$4</f>
        <v/>
      </c>
      <c r="BL6" s="53">
        <f>BE6+BF6+AO6+BJ6+BK6+AD6</f>
        <v/>
      </c>
      <c r="BM6" s="53">
        <f>(T6-BL6)</f>
        <v/>
      </c>
    </row>
    <row r="7" hidden="1" ht="14.4" customHeight="1" s="218">
      <c r="A7" s="58">
        <f>A6+1</f>
        <v/>
      </c>
      <c r="B7" s="144">
        <f>BOM!B7</f>
        <v/>
      </c>
      <c r="C7" s="144">
        <f>BOM!C7</f>
        <v/>
      </c>
      <c r="D7" s="144">
        <f>BOM!D7</f>
        <v/>
      </c>
      <c r="E7" s="144">
        <f>BOM!E7</f>
        <v/>
      </c>
      <c r="F7" s="144">
        <f>BOM!F7</f>
        <v/>
      </c>
      <c r="G7" s="144">
        <f>BOM!G7</f>
        <v/>
      </c>
      <c r="H7" s="144">
        <f>BOM!H7</f>
        <v/>
      </c>
      <c r="I7" s="147">
        <f>I5</f>
        <v/>
      </c>
      <c r="J7" s="146">
        <f>BOM!J7</f>
        <v/>
      </c>
      <c r="K7" s="146">
        <f>BOM!K7</f>
        <v/>
      </c>
      <c r="L7" s="146">
        <f>BOM!L7</f>
        <v/>
      </c>
      <c r="M7" s="146">
        <f>BOM!M7</f>
        <v/>
      </c>
      <c r="N7" s="146">
        <f>BOM!N7</f>
        <v/>
      </c>
      <c r="O7" s="146">
        <f>BOM!O7</f>
        <v/>
      </c>
      <c r="P7" s="146">
        <f>BOM!P7</f>
        <v/>
      </c>
      <c r="Q7" s="46">
        <f>$F$97</f>
        <v/>
      </c>
      <c r="R7" s="46">
        <f>$F$98</f>
        <v/>
      </c>
      <c r="S7" s="48">
        <f>U7-(U7*R7)</f>
        <v/>
      </c>
      <c r="T7" s="48">
        <f>S7*I7</f>
        <v/>
      </c>
      <c r="U7" s="48">
        <f>(AN7)/(1-(BH7+Q7))</f>
        <v/>
      </c>
      <c r="V7" s="48">
        <f>U7*I7</f>
        <v/>
      </c>
      <c r="W7" s="49">
        <f>T7*$W$4</f>
        <v/>
      </c>
      <c r="X7" s="49">
        <f>T7*$X$4</f>
        <v/>
      </c>
      <c r="Y7" s="50">
        <f>M7</f>
        <v/>
      </c>
      <c r="Z7" s="9" t="n"/>
      <c r="AA7" s="9" t="n"/>
      <c r="AB7" s="9" t="n"/>
      <c r="AC7" s="51">
        <f t="array" ref="AC7">IF(I7&gt;0,VLOOKUP(Y7&amp;$P$88&amp;$P$89&amp;$P$90,Variáveis!$O$2:$S$300&amp;Variáveis!$P$2:$T$300&amp;Variáveis!$Q$2:$U$300&amp;Variáveis!$R$2:$V$300,5,FALSE),0)</f>
        <v/>
      </c>
      <c r="AD7" s="52">
        <f>T7*AC7</f>
        <v/>
      </c>
      <c r="AE7" s="53">
        <f>IF(AB7="não",((V7/(1-VLOOKUP(AA7,Variáveis!$AK$3:$AN$29,4,FALSE)))*VLOOKUP(AA7,Variáveis!$AK$3:$AN$29,4,FALSE))-AD7,0)</f>
        <v/>
      </c>
      <c r="AF7" s="53">
        <f>T7*$AF$4</f>
        <v/>
      </c>
      <c r="AG7" s="53">
        <f>IF(AB7="SIM","Cliente pode pagar DIFA na entrada", )</f>
        <v/>
      </c>
      <c r="AH7" s="54" t="n"/>
      <c r="AI7" s="53">
        <f>IF(K7="SIM",(J7*$F$102),J7)</f>
        <v/>
      </c>
      <c r="AJ7" s="53">
        <f>IF(L7="SIM",(AI7*$F$101),AI7)</f>
        <v/>
      </c>
      <c r="AK7" s="53">
        <f>AJ7-AS7</f>
        <v/>
      </c>
      <c r="AL7" s="53">
        <f>AJ7*I7</f>
        <v/>
      </c>
      <c r="AM7" s="53">
        <f>AK7*I7</f>
        <v/>
      </c>
      <c r="AN7" s="53">
        <f>AK7-AP7-AQ7</f>
        <v/>
      </c>
      <c r="AO7" s="53">
        <f>AN7*I7</f>
        <v/>
      </c>
      <c r="AP7" s="53">
        <f>$AP$4*AK7</f>
        <v/>
      </c>
      <c r="AQ7" s="53">
        <f>$AQ$4*AK7</f>
        <v/>
      </c>
      <c r="AR7" s="51">
        <f t="array" ref="AR7">VLOOKUP(M7&amp;N7&amp;O7&amp;P7,Variáveis!$A$2:$E$240&amp;Variáveis!$B$2:$F$240&amp;Variáveis!$C$2:$G$240&amp;Variáveis!$D$2:$H$240,5,FALSE)</f>
        <v/>
      </c>
      <c r="AS7" s="53">
        <f>((AJ7*(1-AR7))*AR7)</f>
        <v/>
      </c>
      <c r="AT7" s="53">
        <f>(((J7+(J7*AU7))*0.18)-(J7*AR7))</f>
        <v/>
      </c>
      <c r="AU7" s="55">
        <f>(((1+AV7)*(1-AR7))/(1-0.18)-1)</f>
        <v/>
      </c>
      <c r="AV7" s="55">
        <f>IF(BB7&gt;0,BB7,IF(BA7&gt;0,BA7,IF(AZ7&gt;0,AZ7,IF(AY7&gt;0,AY7,IF(AX7&gt;0,AX7)))))/100</f>
        <v/>
      </c>
      <c r="AW7" s="56">
        <f>VALUE(LEFT(G7,4))</f>
        <v/>
      </c>
      <c r="AX7" s="56">
        <f>VALUE(IFERROR(VLOOKUP(VALUE(LEFT(G7,4)),ST!$C$4:$E$300,3,FALSE),"0"))</f>
        <v/>
      </c>
      <c r="AY7" s="56">
        <f>VALUE(IFERROR(VLOOKUP(VALUE(LEFT(G7,5)),ST!$C$4:$E$300,3,FALSE),"0"))</f>
        <v/>
      </c>
      <c r="AZ7" s="56">
        <f>VALUE(IFERROR(VLOOKUP(VALUE(LEFT(G7,6)),ST!$C$4:$E$300,3,FALSE),"0"))</f>
        <v/>
      </c>
      <c r="BA7" s="56">
        <f>VALUE(IFERROR(VLOOKUP(VALUE(LEFT(G7,7)),ST!$C$4:$E$300,3,FALSE),"0"))</f>
        <v/>
      </c>
      <c r="BB7" s="56">
        <f>VALUE(IFERROR(VLOOKUP(G7,ST!$C$4:$E$400,3,FALSE),"0"))</f>
        <v/>
      </c>
      <c r="BC7" s="57">
        <f>IF(VLOOKUP(AW7,ST!$C$4:$F$298,4,FALSE)&lt;&gt;0,VLOOKUP(AW7,ST!$C$4:$F$298,4,FALSE),VLOOKUP(G7,ST!$C$4:$F$298,4,FALSE))</f>
        <v/>
      </c>
      <c r="BD7" s="57">
        <f>IF(O7="SC","Desconsiderar coluna ICMS ST",IF(O7="PR","Haverá ST", ))</f>
        <v/>
      </c>
      <c r="BE7" s="53">
        <f>W7</f>
        <v/>
      </c>
      <c r="BF7" s="53">
        <f>X7</f>
        <v/>
      </c>
      <c r="BG7" s="53">
        <f>AD7-AS7</f>
        <v/>
      </c>
      <c r="BH7" s="51">
        <f>$W$4+$X$4+AC7+$BJ$4+0.07</f>
        <v/>
      </c>
      <c r="BI7" s="53">
        <f>IF(BD7="Haverá ST",AJ7+AS7+AT7,AJ7+AS7)</f>
        <v/>
      </c>
      <c r="BJ7" s="53">
        <f>T7*$BJ$4</f>
        <v/>
      </c>
      <c r="BK7" s="53">
        <f>T7*$BK$4</f>
        <v/>
      </c>
      <c r="BL7" s="53">
        <f>BE7+BF7+AO7+BJ7+BK7+AD7</f>
        <v/>
      </c>
      <c r="BM7" s="53">
        <f>(T7-BL7)</f>
        <v/>
      </c>
    </row>
    <row r="8" hidden="1" ht="14.4" customHeight="1" s="218">
      <c r="A8" s="58" t="n"/>
      <c r="B8" s="144">
        <f>BOM!B8</f>
        <v/>
      </c>
      <c r="C8" s="144">
        <f>BOM!C8</f>
        <v/>
      </c>
      <c r="D8" s="144">
        <f>BOM!D8</f>
        <v/>
      </c>
      <c r="E8" s="144">
        <f>BOM!E8</f>
        <v/>
      </c>
      <c r="F8" s="39">
        <f>BOM!F8</f>
        <v/>
      </c>
      <c r="G8" s="144">
        <f>BOM!G8</f>
        <v/>
      </c>
      <c r="H8" s="144">
        <f>BOM!H8</f>
        <v/>
      </c>
      <c r="I8" s="147" t="n">
        <v>0</v>
      </c>
      <c r="J8" s="146">
        <f>BOM!J8</f>
        <v/>
      </c>
      <c r="K8" s="146">
        <f>BOM!K8</f>
        <v/>
      </c>
      <c r="L8" s="146">
        <f>BOM!L8</f>
        <v/>
      </c>
      <c r="M8" s="146">
        <f>BOM!M8</f>
        <v/>
      </c>
      <c r="N8" s="146">
        <f>BOM!N8</f>
        <v/>
      </c>
      <c r="O8" s="146">
        <f>BOM!O8</f>
        <v/>
      </c>
      <c r="P8" s="146">
        <f>BOM!P8</f>
        <v/>
      </c>
      <c r="Q8" s="46">
        <f>$F$97</f>
        <v/>
      </c>
      <c r="R8" s="46">
        <f>$F$98</f>
        <v/>
      </c>
      <c r="S8" s="48">
        <f>U8-(U8*R8)</f>
        <v/>
      </c>
      <c r="T8" s="48">
        <f>S8*I8</f>
        <v/>
      </c>
      <c r="U8" s="48">
        <f>(AN8)/(1-(BH8+Q8))</f>
        <v/>
      </c>
      <c r="V8" s="48">
        <f>U8*I8</f>
        <v/>
      </c>
      <c r="W8" s="49">
        <f>T8*$W$4</f>
        <v/>
      </c>
      <c r="X8" s="49">
        <f>T8*$X$4</f>
        <v/>
      </c>
      <c r="Y8" s="50">
        <f>M8</f>
        <v/>
      </c>
      <c r="Z8" s="9" t="n"/>
      <c r="AA8" s="9" t="n"/>
      <c r="AB8" s="9" t="n"/>
      <c r="AC8" s="51">
        <f t="array" ref="AC8">IF(I8&gt;0,VLOOKUP(Y8&amp;$P$88&amp;$P$89&amp;$P$90,Variáveis!$O$2:$S$300&amp;Variáveis!$P$2:$T$300&amp;Variáveis!$Q$2:$U$300&amp;Variáveis!$R$2:$V$300,5,FALSE),0)</f>
        <v/>
      </c>
      <c r="AD8" s="52">
        <f>T8*AC8</f>
        <v/>
      </c>
      <c r="AE8" s="53">
        <f>IF(AB8="não",((V8/(1-VLOOKUP(AA8,Variáveis!$AK$3:$AN$29,4,FALSE)))*VLOOKUP(AA8,Variáveis!$AK$3:$AN$29,4,FALSE))-AD8,0)</f>
        <v/>
      </c>
      <c r="AF8" s="53">
        <f>T8*$AF$4</f>
        <v/>
      </c>
      <c r="AG8" s="53">
        <f>IF(AB8="SIM","Cliente pode pagar DIFA na entrada", )</f>
        <v/>
      </c>
      <c r="AH8" s="54" t="n"/>
      <c r="AI8" s="53">
        <f>IF(K8="SIM",(J8*$F$102),J8)</f>
        <v/>
      </c>
      <c r="AJ8" s="53">
        <f>IF(L8="SIM",(AI8*$F$101),AI8)</f>
        <v/>
      </c>
      <c r="AK8" s="53">
        <f>AJ8-AS8</f>
        <v/>
      </c>
      <c r="AL8" s="53">
        <f>AJ8*I8</f>
        <v/>
      </c>
      <c r="AM8" s="53">
        <f>AK8*I8</f>
        <v/>
      </c>
      <c r="AN8" s="53">
        <f>AK8-AP8-AQ8</f>
        <v/>
      </c>
      <c r="AO8" s="53">
        <f>AN8*I8</f>
        <v/>
      </c>
      <c r="AP8" s="53">
        <f>$AP$4*AK8</f>
        <v/>
      </c>
      <c r="AQ8" s="53">
        <f>$AQ$4*AK8</f>
        <v/>
      </c>
      <c r="AR8" s="51">
        <f t="array" ref="AR8">VLOOKUP(M8&amp;N8&amp;O8&amp;P8,Variáveis!$A$2:$E$240&amp;Variáveis!$B$2:$F$240&amp;Variáveis!$C$2:$G$240&amp;Variáveis!$D$2:$H$240,5,FALSE)</f>
        <v/>
      </c>
      <c r="AS8" s="53">
        <f>((AJ8*(1-AR8))*AR8)</f>
        <v/>
      </c>
      <c r="AT8" s="53">
        <f>(((J8+(J8*AU8))*0.18)-(J8*AR8))</f>
        <v/>
      </c>
      <c r="AU8" s="55">
        <f>(((1+AV8)*(1-AR8))/(1-0.18)-1)</f>
        <v/>
      </c>
      <c r="AV8" s="55">
        <f>IF(BB8&gt;0,BB8,IF(BA8&gt;0,BA8,IF(AZ8&gt;0,AZ8,IF(AY8&gt;0,AY8,IF(AX8&gt;0,AX8)))))/100</f>
        <v/>
      </c>
      <c r="AW8" s="56">
        <f>VALUE(LEFT(G8,4))</f>
        <v/>
      </c>
      <c r="AX8" s="56">
        <f>VALUE(IFERROR(VLOOKUP(VALUE(LEFT(G8,4)),ST!$C$4:$E$300,3,FALSE),"0"))</f>
        <v/>
      </c>
      <c r="AY8" s="56">
        <f>VALUE(IFERROR(VLOOKUP(VALUE(LEFT(G8,5)),ST!$C$4:$E$300,3,FALSE),"0"))</f>
        <v/>
      </c>
      <c r="AZ8" s="56">
        <f>VALUE(IFERROR(VLOOKUP(VALUE(LEFT(G8,6)),ST!$C$4:$E$300,3,FALSE),"0"))</f>
        <v/>
      </c>
      <c r="BA8" s="56">
        <f>VALUE(IFERROR(VLOOKUP(VALUE(LEFT(G8,7)),ST!$C$4:$E$300,3,FALSE),"0"))</f>
        <v/>
      </c>
      <c r="BB8" s="56">
        <f>VALUE(IFERROR(VLOOKUP(G8,ST!$C$4:$E$400,3,FALSE),"0"))</f>
        <v/>
      </c>
      <c r="BC8" s="57">
        <f>IF(VLOOKUP(AW8,ST!$C$4:$F$298,4,FALSE)&lt;&gt;0,VLOOKUP(AW8,ST!$C$4:$F$298,4,FALSE),VLOOKUP(G8,ST!$C$4:$F$298,4,FALSE))</f>
        <v/>
      </c>
      <c r="BD8" s="57">
        <f>IF(O8="SC","Desconsiderar coluna ICMS ST",IF(O8="PR","Haverá ST", ))</f>
        <v/>
      </c>
      <c r="BE8" s="53">
        <f>W8</f>
        <v/>
      </c>
      <c r="BF8" s="53">
        <f>X8</f>
        <v/>
      </c>
      <c r="BG8" s="53">
        <f>AD8-AS8</f>
        <v/>
      </c>
      <c r="BH8" s="51">
        <f>$W$4+$X$4+AC8+$BJ$4+0.07</f>
        <v/>
      </c>
      <c r="BI8" s="53">
        <f>IF(BD8="Haverá ST",AJ8+AS8+AT8,AJ8+AS8)</f>
        <v/>
      </c>
      <c r="BJ8" s="53">
        <f>T8*$BJ$4</f>
        <v/>
      </c>
      <c r="BK8" s="53">
        <f>T8*$BK$4</f>
        <v/>
      </c>
      <c r="BL8" s="53">
        <f>BE8+BF8+AO8+BJ8+BK8+AD8</f>
        <v/>
      </c>
      <c r="BM8" s="53">
        <f>(T8-BL8)</f>
        <v/>
      </c>
    </row>
    <row r="9" hidden="1" ht="14.4" customHeight="1" s="218">
      <c r="A9" s="58">
        <f>A7+1</f>
        <v/>
      </c>
      <c r="B9" s="144">
        <f>BOM!B9</f>
        <v/>
      </c>
      <c r="C9" s="144">
        <f>BOM!C9</f>
        <v/>
      </c>
      <c r="D9" s="144">
        <f>BOM!D9</f>
        <v/>
      </c>
      <c r="E9" s="144">
        <f>BOM!E9</f>
        <v/>
      </c>
      <c r="F9" s="144">
        <f>BOM!F9</f>
        <v/>
      </c>
      <c r="G9" s="144">
        <f>BOM!G9</f>
        <v/>
      </c>
      <c r="H9" s="144">
        <f>BOM!H9</f>
        <v/>
      </c>
      <c r="I9" s="145" t="n">
        <v>0</v>
      </c>
      <c r="J9" s="146">
        <f>BOM!J9</f>
        <v/>
      </c>
      <c r="K9" s="146">
        <f>BOM!K9</f>
        <v/>
      </c>
      <c r="L9" s="146">
        <f>BOM!L9</f>
        <v/>
      </c>
      <c r="M9" s="146">
        <f>BOM!M9</f>
        <v/>
      </c>
      <c r="N9" s="146">
        <f>BOM!N9</f>
        <v/>
      </c>
      <c r="O9" s="146">
        <f>BOM!O9</f>
        <v/>
      </c>
      <c r="P9" s="146">
        <f>BOM!P9</f>
        <v/>
      </c>
      <c r="Q9" s="46">
        <f>$F$97</f>
        <v/>
      </c>
      <c r="R9" s="46">
        <f>$F$98</f>
        <v/>
      </c>
      <c r="S9" s="48">
        <f>U9-(U9*R9)</f>
        <v/>
      </c>
      <c r="T9" s="48">
        <f>S9*I9</f>
        <v/>
      </c>
      <c r="U9" s="48">
        <f>(AN9)/(1-(BH9+Q9))</f>
        <v/>
      </c>
      <c r="V9" s="48">
        <f>U9*I9</f>
        <v/>
      </c>
      <c r="W9" s="49">
        <f>T9*$W$4</f>
        <v/>
      </c>
      <c r="X9" s="49">
        <f>T9*$X$4</f>
        <v/>
      </c>
      <c r="Y9" s="50">
        <f>M9</f>
        <v/>
      </c>
      <c r="Z9" s="9" t="n"/>
      <c r="AA9" s="9" t="n"/>
      <c r="AB9" s="9" t="n"/>
      <c r="AC9" s="51">
        <f t="array" ref="AC9">IF(I9&gt;0,VLOOKUP(Y9&amp;$P$88&amp;$P$89&amp;$P$90,Variáveis!$O$2:$S$300&amp;Variáveis!$P$2:$T$300&amp;Variáveis!$Q$2:$U$300&amp;Variáveis!$R$2:$V$300,5,FALSE),0)</f>
        <v/>
      </c>
      <c r="AD9" s="52">
        <f>T9*AC9</f>
        <v/>
      </c>
      <c r="AE9" s="53">
        <f>IF(AB9="não",((V9/(1-VLOOKUP(AA9,Variáveis!$AK$3:$AN$29,4,FALSE)))*VLOOKUP(AA9,Variáveis!$AK$3:$AN$29,4,FALSE))-AD9,0)</f>
        <v/>
      </c>
      <c r="AF9" s="53">
        <f>T9*$AF$4</f>
        <v/>
      </c>
      <c r="AG9" s="53">
        <f>IF(AB9="SIM","Cliente pode pagar DIFA na entrada", )</f>
        <v/>
      </c>
      <c r="AH9" s="54" t="n"/>
      <c r="AI9" s="53">
        <f>IF(K9="SIM",(J9*$F$102),J9)</f>
        <v/>
      </c>
      <c r="AJ9" s="53">
        <f>IF(L9="SIM",(AI9*$F$101),AI9)</f>
        <v/>
      </c>
      <c r="AK9" s="53">
        <f>AJ9-AS9</f>
        <v/>
      </c>
      <c r="AL9" s="53">
        <f>AJ9*I9</f>
        <v/>
      </c>
      <c r="AM9" s="53">
        <f>AK9*I9</f>
        <v/>
      </c>
      <c r="AN9" s="53">
        <f>AK9-AP9-AQ9</f>
        <v/>
      </c>
      <c r="AO9" s="53">
        <f>AN9*I9</f>
        <v/>
      </c>
      <c r="AP9" s="53">
        <f>$AP$4*AK9</f>
        <v/>
      </c>
      <c r="AQ9" s="53">
        <f>$AQ$4*AK9</f>
        <v/>
      </c>
      <c r="AR9" s="51">
        <f t="array" ref="AR9">VLOOKUP(M9&amp;N9&amp;O9&amp;P9,Variáveis!$A$2:$E$240&amp;Variáveis!$B$2:$F$240&amp;Variáveis!$C$2:$G$240&amp;Variáveis!$D$2:$H$240,5,FALSE)</f>
        <v/>
      </c>
      <c r="AS9" s="53">
        <f>((AJ9*(1-AR9))*AR9)</f>
        <v/>
      </c>
      <c r="AT9" s="53">
        <f>(((J9+(J9*AU9))*0.18)-(J9*AR9))</f>
        <v/>
      </c>
      <c r="AU9" s="55">
        <f>(((1+AV9)*(1-AR9))/(1-0.18)-1)</f>
        <v/>
      </c>
      <c r="AV9" s="55">
        <f>IF(BB9&gt;0,BB9,IF(BA9&gt;0,BA9,IF(AZ9&gt;0,AZ9,IF(AY9&gt;0,AY9,IF(AX9&gt;0,AX9)))))/100</f>
        <v/>
      </c>
      <c r="AW9" s="56">
        <f>VALUE(LEFT(G9,4))</f>
        <v/>
      </c>
      <c r="AX9" s="56">
        <f>VALUE(IFERROR(VLOOKUP(VALUE(LEFT(G9,4)),ST!$C$4:$E$300,3,FALSE),"0"))</f>
        <v/>
      </c>
      <c r="AY9" s="56">
        <f>VALUE(IFERROR(VLOOKUP(VALUE(LEFT(G9,5)),ST!$C$4:$E$300,3,FALSE),"0"))</f>
        <v/>
      </c>
      <c r="AZ9" s="56">
        <f>VALUE(IFERROR(VLOOKUP(VALUE(LEFT(G9,6)),ST!$C$4:$E$300,3,FALSE),"0"))</f>
        <v/>
      </c>
      <c r="BA9" s="56">
        <f>VALUE(IFERROR(VLOOKUP(VALUE(LEFT(G9,7)),ST!$C$4:$E$300,3,FALSE),"0"))</f>
        <v/>
      </c>
      <c r="BB9" s="56">
        <f>VALUE(IFERROR(VLOOKUP(G9,ST!$C$4:$E$400,3,FALSE),"0"))</f>
        <v/>
      </c>
      <c r="BC9" s="57">
        <f>IF(VLOOKUP(AW9,ST!$C$4:$F$298,4,FALSE)&lt;&gt;0,VLOOKUP(AW9,ST!$C$4:$F$298,4,FALSE),VLOOKUP(G9,ST!$C$4:$F$298,4,FALSE))</f>
        <v/>
      </c>
      <c r="BD9" s="57">
        <f>IF(O9="SC","Desconsiderar coluna ICMS ST",IF(O9="PR","Haverá ST", ))</f>
        <v/>
      </c>
      <c r="BE9" s="53">
        <f>W9</f>
        <v/>
      </c>
      <c r="BF9" s="53">
        <f>X9</f>
        <v/>
      </c>
      <c r="BG9" s="53">
        <f>AD9-AS9</f>
        <v/>
      </c>
      <c r="BH9" s="51">
        <f>$W$4+$X$4+AC9+$BJ$4+0.07</f>
        <v/>
      </c>
      <c r="BI9" s="53">
        <f>IF(BD9="Haverá ST",AJ9+AS9+AT9,AJ9+AS9)</f>
        <v/>
      </c>
      <c r="BJ9" s="53">
        <f>T9*$BJ$4</f>
        <v/>
      </c>
      <c r="BK9" s="53">
        <f>T9*$BK$4</f>
        <v/>
      </c>
      <c r="BL9" s="53">
        <f>BE9+BF9+AO9+BJ9+BK9+AD9</f>
        <v/>
      </c>
      <c r="BM9" s="53">
        <f>(T9-BL9)</f>
        <v/>
      </c>
    </row>
    <row r="10" hidden="1" ht="14.4" customHeight="1" s="218">
      <c r="A10" s="58">
        <f>A9+1</f>
        <v/>
      </c>
      <c r="B10" s="144">
        <f>BOM!B10</f>
        <v/>
      </c>
      <c r="C10" s="144">
        <f>BOM!C10</f>
        <v/>
      </c>
      <c r="D10" s="144">
        <f>BOM!D10</f>
        <v/>
      </c>
      <c r="E10" s="144">
        <f>BOM!E10</f>
        <v/>
      </c>
      <c r="F10" s="144">
        <f>BOM!F10</f>
        <v/>
      </c>
      <c r="G10" s="144">
        <f>BOM!G10</f>
        <v/>
      </c>
      <c r="H10" s="144">
        <f>BOM!H10</f>
        <v/>
      </c>
      <c r="I10" s="145" t="n">
        <v>0</v>
      </c>
      <c r="J10" s="146">
        <f>BOM!J10</f>
        <v/>
      </c>
      <c r="K10" s="146">
        <f>BOM!K10</f>
        <v/>
      </c>
      <c r="L10" s="146">
        <f>BOM!L10</f>
        <v/>
      </c>
      <c r="M10" s="146">
        <f>BOM!M10</f>
        <v/>
      </c>
      <c r="N10" s="146">
        <f>BOM!N10</f>
        <v/>
      </c>
      <c r="O10" s="146">
        <f>BOM!O10</f>
        <v/>
      </c>
      <c r="P10" s="146">
        <f>BOM!P10</f>
        <v/>
      </c>
      <c r="Q10" s="46">
        <f>$F$97</f>
        <v/>
      </c>
      <c r="R10" s="46">
        <f>$F$98</f>
        <v/>
      </c>
      <c r="S10" s="48">
        <f>U10-(U10*R10)</f>
        <v/>
      </c>
      <c r="T10" s="48">
        <f>S10*I10</f>
        <v/>
      </c>
      <c r="U10" s="48">
        <f>(AN10)/(1-(BH10+Q10))</f>
        <v/>
      </c>
      <c r="V10" s="48">
        <f>U10*I10</f>
        <v/>
      </c>
      <c r="W10" s="49">
        <f>T10*$W$4</f>
        <v/>
      </c>
      <c r="X10" s="49">
        <f>T10*$X$4</f>
        <v/>
      </c>
      <c r="Y10" s="50">
        <f>M10</f>
        <v/>
      </c>
      <c r="Z10" s="9" t="n"/>
      <c r="AA10" s="9" t="n"/>
      <c r="AB10" s="9" t="n"/>
      <c r="AC10" s="51">
        <f t="array" ref="AC10">IF(I10&gt;0,VLOOKUP(Y10&amp;$P$88&amp;$P$89&amp;$P$90,Variáveis!$O$2:$S$300&amp;Variáveis!$P$2:$T$300&amp;Variáveis!$Q$2:$U$300&amp;Variáveis!$R$2:$V$300,5,FALSE),0)</f>
        <v/>
      </c>
      <c r="AD10" s="52">
        <f>T10*AC10</f>
        <v/>
      </c>
      <c r="AE10" s="53">
        <f>IF(AB10="não",((V10/(1-VLOOKUP(AA10,Variáveis!$AK$3:$AN$29,4,FALSE)))*VLOOKUP(AA10,Variáveis!$AK$3:$AN$29,4,FALSE))-AD10,0)</f>
        <v/>
      </c>
      <c r="AF10" s="53">
        <f>T10*$AF$4</f>
        <v/>
      </c>
      <c r="AG10" s="53">
        <f>IF(AB10="SIM","Cliente pode pagar DIFA na entrada", )</f>
        <v/>
      </c>
      <c r="AH10" s="54" t="n"/>
      <c r="AI10" s="53">
        <f>IF(K10="SIM",(J10*$F$102),J10)</f>
        <v/>
      </c>
      <c r="AJ10" s="53">
        <f>IF(L10="SIM",(AI10*$F$101),AI10)</f>
        <v/>
      </c>
      <c r="AK10" s="53">
        <f>AJ10-AS10</f>
        <v/>
      </c>
      <c r="AL10" s="53">
        <f>AJ10*I10</f>
        <v/>
      </c>
      <c r="AM10" s="53">
        <f>AK10*I10</f>
        <v/>
      </c>
      <c r="AN10" s="53">
        <f>AK10-AP10-AQ10</f>
        <v/>
      </c>
      <c r="AO10" s="53">
        <f>AN10*I10</f>
        <v/>
      </c>
      <c r="AP10" s="53">
        <f>$AP$4*AK10</f>
        <v/>
      </c>
      <c r="AQ10" s="53">
        <f>$AQ$4*AK10</f>
        <v/>
      </c>
      <c r="AR10" s="51">
        <f t="array" ref="AR10">VLOOKUP(M10&amp;N10&amp;O10&amp;P10,Variáveis!$A$2:$E$240&amp;Variáveis!$B$2:$F$240&amp;Variáveis!$C$2:$G$240&amp;Variáveis!$D$2:$H$240,5,FALSE)</f>
        <v/>
      </c>
      <c r="AS10" s="53">
        <f>((AJ10*(1-AR10))*AR10)</f>
        <v/>
      </c>
      <c r="AT10" s="53">
        <f>(((J10+(J10*AU10))*0.18)-(J10*AR10))</f>
        <v/>
      </c>
      <c r="AU10" s="55">
        <f>(((1+AV10)*(1-AR10))/(1-0.18)-1)</f>
        <v/>
      </c>
      <c r="AV10" s="55">
        <f>IF(BB10&gt;0,BB10,IF(BA10&gt;0,BA10,IF(AZ10&gt;0,AZ10,IF(AY10&gt;0,AY10,IF(AX10&gt;0,AX10)))))/100</f>
        <v/>
      </c>
      <c r="AW10" s="56">
        <f>VALUE(LEFT(G10,4))</f>
        <v/>
      </c>
      <c r="AX10" s="56">
        <f>VALUE(IFERROR(VLOOKUP(VALUE(LEFT(G10,4)),ST!$C$4:$E$300,3,FALSE),"0"))</f>
        <v/>
      </c>
      <c r="AY10" s="56">
        <f>VALUE(IFERROR(VLOOKUP(VALUE(LEFT(G10,5)),ST!$C$4:$E$300,3,FALSE),"0"))</f>
        <v/>
      </c>
      <c r="AZ10" s="56">
        <f>VALUE(IFERROR(VLOOKUP(VALUE(LEFT(G10,6)),ST!$C$4:$E$300,3,FALSE),"0"))</f>
        <v/>
      </c>
      <c r="BA10" s="56">
        <f>VALUE(IFERROR(VLOOKUP(VALUE(LEFT(G10,7)),ST!$C$4:$E$300,3,FALSE),"0"))</f>
        <v/>
      </c>
      <c r="BB10" s="56">
        <f>VALUE(IFERROR(VLOOKUP(G10,ST!$C$4:$E$400,3,FALSE),"0"))</f>
        <v/>
      </c>
      <c r="BC10" s="57">
        <f>IF(VLOOKUP(AW10,ST!$C$4:$F$298,4,FALSE)&lt;&gt;0,VLOOKUP(AW10,ST!$C$4:$F$298,4,FALSE),VLOOKUP(G10,ST!$C$4:$F$298,4,FALSE))</f>
        <v/>
      </c>
      <c r="BD10" s="57">
        <f>IF(O10="SC","Desconsiderar coluna ICMS ST",IF(O10="PR","Haverá ST", ))</f>
        <v/>
      </c>
      <c r="BE10" s="53">
        <f>W10</f>
        <v/>
      </c>
      <c r="BF10" s="53">
        <f>X10</f>
        <v/>
      </c>
      <c r="BG10" s="53">
        <f>AD10-AS10</f>
        <v/>
      </c>
      <c r="BH10" s="51">
        <f>$W$4+$X$4+AC10+$BJ$4+0.07</f>
        <v/>
      </c>
      <c r="BI10" s="53">
        <f>IF(BD10="Haverá ST",AJ10+AS10+AT10,AJ10+AS10)</f>
        <v/>
      </c>
      <c r="BJ10" s="53">
        <f>T10*$BJ$4</f>
        <v/>
      </c>
      <c r="BK10" s="53">
        <f>T10*$BK$4</f>
        <v/>
      </c>
      <c r="BL10" s="53">
        <f>BE10+BF10+AO10+BJ10+BK10+AD10</f>
        <v/>
      </c>
      <c r="BM10" s="53">
        <f>(T10-BL10)</f>
        <v/>
      </c>
    </row>
    <row r="11" hidden="1" ht="14.4" customHeight="1" s="218">
      <c r="A11" s="58">
        <f>A10+1</f>
        <v/>
      </c>
      <c r="B11" s="144">
        <f>BOM!B11</f>
        <v/>
      </c>
      <c r="C11" s="144">
        <f>BOM!C11</f>
        <v/>
      </c>
      <c r="D11" s="144">
        <f>BOM!D11</f>
        <v/>
      </c>
      <c r="E11" s="144">
        <f>BOM!E11</f>
        <v/>
      </c>
      <c r="F11" s="144">
        <f>BOM!F11</f>
        <v/>
      </c>
      <c r="G11" s="144">
        <f>BOM!G11</f>
        <v/>
      </c>
      <c r="H11" s="144">
        <f>BOM!H11</f>
        <v/>
      </c>
      <c r="I11" s="147" t="n"/>
      <c r="J11" s="146">
        <f>BOM!J11</f>
        <v/>
      </c>
      <c r="K11" s="146">
        <f>BOM!K11</f>
        <v/>
      </c>
      <c r="L11" s="146">
        <f>BOM!L11</f>
        <v/>
      </c>
      <c r="M11" s="146">
        <f>BOM!M11</f>
        <v/>
      </c>
      <c r="N11" s="146">
        <f>BOM!N11</f>
        <v/>
      </c>
      <c r="O11" s="146">
        <f>BOM!O11</f>
        <v/>
      </c>
      <c r="P11" s="146">
        <f>BOM!P11</f>
        <v/>
      </c>
      <c r="Q11" s="46">
        <f>$F$97</f>
        <v/>
      </c>
      <c r="R11" s="46">
        <f>$F$98</f>
        <v/>
      </c>
      <c r="S11" s="48">
        <f>U11-(U11*R11)</f>
        <v/>
      </c>
      <c r="T11" s="48">
        <f>S11*I11</f>
        <v/>
      </c>
      <c r="U11" s="48">
        <f>(AN11)/(1-(BH11+Q11))</f>
        <v/>
      </c>
      <c r="V11" s="48">
        <f>U11*I11</f>
        <v/>
      </c>
      <c r="W11" s="49">
        <f>T11*$W$4</f>
        <v/>
      </c>
      <c r="X11" s="49">
        <f>T11*$X$4</f>
        <v/>
      </c>
      <c r="Y11" s="50">
        <f>M11</f>
        <v/>
      </c>
      <c r="Z11" s="9" t="n"/>
      <c r="AA11" s="9" t="n"/>
      <c r="AB11" s="9" t="n"/>
      <c r="AC11" s="51">
        <f t="array" ref="AC11">IF(I11&gt;0,VLOOKUP(Y11&amp;$P$88&amp;$P$89&amp;$P$90,Variáveis!$O$2:$S$300&amp;Variáveis!$P$2:$T$300&amp;Variáveis!$Q$2:$U$300&amp;Variáveis!$R$2:$V$300,5,FALSE),0)</f>
        <v/>
      </c>
      <c r="AD11" s="52">
        <f>T11*AC11</f>
        <v/>
      </c>
      <c r="AE11" s="53">
        <f>IF(AB11="não",((V11/(1-VLOOKUP(AA11,Variáveis!$AK$3:$AN$29,4,FALSE)))*VLOOKUP(AA11,Variáveis!$AK$3:$AN$29,4,FALSE))-AD11,0)</f>
        <v/>
      </c>
      <c r="AF11" s="53">
        <f>T11*$AF$4</f>
        <v/>
      </c>
      <c r="AG11" s="53">
        <f>IF(AB11="SIM","Cliente pode pagar DIFA na entrada", )</f>
        <v/>
      </c>
      <c r="AH11" s="54" t="n"/>
      <c r="AI11" s="53">
        <f>IF(K11="SIM",(J11*$F$102),J11)</f>
        <v/>
      </c>
      <c r="AJ11" s="53">
        <f>IF(L11="SIM",(AI11*$F$101),AI11)</f>
        <v/>
      </c>
      <c r="AK11" s="53">
        <f>AJ11-AS11</f>
        <v/>
      </c>
      <c r="AL11" s="53">
        <f>AJ11*I11</f>
        <v/>
      </c>
      <c r="AM11" s="53">
        <f>AK11*I11</f>
        <v/>
      </c>
      <c r="AN11" s="53">
        <f>AK11-AP11-AQ11</f>
        <v/>
      </c>
      <c r="AO11" s="53">
        <f>AN11*I11</f>
        <v/>
      </c>
      <c r="AP11" s="53">
        <f>$AP$4*AK11</f>
        <v/>
      </c>
      <c r="AQ11" s="53">
        <f>$AQ$4*AK11</f>
        <v/>
      </c>
      <c r="AR11" s="51">
        <f t="array" ref="AR11">VLOOKUP(M11&amp;N11&amp;O11&amp;P11,Variáveis!$A$2:$E$240&amp;Variáveis!$B$2:$F$240&amp;Variáveis!$C$2:$G$240&amp;Variáveis!$D$2:$H$240,5,FALSE)</f>
        <v/>
      </c>
      <c r="AS11" s="53">
        <f>((AJ11*(1-AR11))*AR11)</f>
        <v/>
      </c>
      <c r="AT11" s="53">
        <f>(((J11+(J11*AU11))*0.18)-(J11*AR11))</f>
        <v/>
      </c>
      <c r="AU11" s="55">
        <f>(((1+AV11)*(1-AR11))/(1-0.18)-1)</f>
        <v/>
      </c>
      <c r="AV11" s="55">
        <f>IF(BB11&gt;0,BB11,IF(BA11&gt;0,BA11,IF(AZ11&gt;0,AZ11,IF(AY11&gt;0,AY11,IF(AX11&gt;0,AX11)))))/100</f>
        <v/>
      </c>
      <c r="AW11" s="56">
        <f>VALUE(LEFT(G11,4))</f>
        <v/>
      </c>
      <c r="AX11" s="56">
        <f>VALUE(IFERROR(VLOOKUP(VALUE(LEFT(G11,4)),ST!$C$4:$E$300,3,FALSE),"0"))</f>
        <v/>
      </c>
      <c r="AY11" s="56">
        <f>VALUE(IFERROR(VLOOKUP(VALUE(LEFT(G11,5)),ST!$C$4:$E$300,3,FALSE),"0"))</f>
        <v/>
      </c>
      <c r="AZ11" s="56">
        <f>VALUE(IFERROR(VLOOKUP(VALUE(LEFT(G11,6)),ST!$C$4:$E$300,3,FALSE),"0"))</f>
        <v/>
      </c>
      <c r="BA11" s="56">
        <f>VALUE(IFERROR(VLOOKUP(VALUE(LEFT(G11,7)),ST!$C$4:$E$300,3,FALSE),"0"))</f>
        <v/>
      </c>
      <c r="BB11" s="56">
        <f>VALUE(IFERROR(VLOOKUP(G11,ST!$C$4:$E$400,3,FALSE),"0"))</f>
        <v/>
      </c>
      <c r="BC11" s="57">
        <f>IF(VLOOKUP(AW11,ST!$C$4:$F$298,4,FALSE)&lt;&gt;0,VLOOKUP(AW11,ST!$C$4:$F$298,4,FALSE),VLOOKUP(G11,ST!$C$4:$F$298,4,FALSE))</f>
        <v/>
      </c>
      <c r="BD11" s="57">
        <f>IF(O11="SC","Desconsiderar coluna ICMS ST",IF(O11="PR","Haverá ST", ))</f>
        <v/>
      </c>
      <c r="BE11" s="53">
        <f>W11</f>
        <v/>
      </c>
      <c r="BF11" s="53">
        <f>X11</f>
        <v/>
      </c>
      <c r="BG11" s="53">
        <f>AD11-AS11</f>
        <v/>
      </c>
      <c r="BH11" s="51">
        <f>$W$4+$X$4+AC11+$BJ$4+0.07</f>
        <v/>
      </c>
      <c r="BI11" s="53">
        <f>IF(BD11="Haverá ST",AJ11+AS11+AT11,AJ11+AS11)</f>
        <v/>
      </c>
      <c r="BJ11" s="53">
        <f>T11*$BJ$4</f>
        <v/>
      </c>
      <c r="BK11" s="53">
        <f>T11*$BK$4</f>
        <v/>
      </c>
      <c r="BL11" s="53">
        <f>BE11+BF11+AO11+BJ11+BK11+AD11</f>
        <v/>
      </c>
      <c r="BM11" s="53">
        <f>(T11-BL11)</f>
        <v/>
      </c>
    </row>
    <row r="12" hidden="1" ht="14.4" customHeight="1" s="218">
      <c r="A12" s="58">
        <f>A11+1</f>
        <v/>
      </c>
      <c r="B12" s="144">
        <f>BOM!B12</f>
        <v/>
      </c>
      <c r="C12" s="144">
        <f>BOM!C12</f>
        <v/>
      </c>
      <c r="D12" s="144">
        <f>BOM!D12</f>
        <v/>
      </c>
      <c r="E12" s="144">
        <f>BOM!E12</f>
        <v/>
      </c>
      <c r="F12" s="144">
        <f>BOM!F12</f>
        <v/>
      </c>
      <c r="G12" s="144">
        <f>BOM!G12</f>
        <v/>
      </c>
      <c r="H12" s="144">
        <f>BOM!H12</f>
        <v/>
      </c>
      <c r="I12" s="147" t="n"/>
      <c r="J12" s="146">
        <f>BOM!J12</f>
        <v/>
      </c>
      <c r="K12" s="146">
        <f>BOM!K12</f>
        <v/>
      </c>
      <c r="L12" s="146">
        <f>BOM!L12</f>
        <v/>
      </c>
      <c r="M12" s="146">
        <f>BOM!M12</f>
        <v/>
      </c>
      <c r="N12" s="146">
        <f>BOM!N12</f>
        <v/>
      </c>
      <c r="O12" s="146">
        <f>BOM!O12</f>
        <v/>
      </c>
      <c r="P12" s="146">
        <f>BOM!P12</f>
        <v/>
      </c>
      <c r="Q12" s="46">
        <f>$F$97</f>
        <v/>
      </c>
      <c r="R12" s="46">
        <f>$F$98</f>
        <v/>
      </c>
      <c r="S12" s="48">
        <f>U12-(U12*R12)</f>
        <v/>
      </c>
      <c r="T12" s="48">
        <f>S12*I12</f>
        <v/>
      </c>
      <c r="U12" s="48">
        <f>(AN12)/(1-(BH12+Q12))</f>
        <v/>
      </c>
      <c r="V12" s="48">
        <f>U12*I12</f>
        <v/>
      </c>
      <c r="W12" s="49">
        <f>T12*$W$4</f>
        <v/>
      </c>
      <c r="X12" s="49">
        <f>T12*$X$4</f>
        <v/>
      </c>
      <c r="Y12" s="50">
        <f>M12</f>
        <v/>
      </c>
      <c r="Z12" s="9" t="n"/>
      <c r="AA12" s="9" t="n"/>
      <c r="AB12" s="9" t="n"/>
      <c r="AC12" s="51">
        <f t="array" ref="AC12">IF(I12&gt;0,VLOOKUP(Y12&amp;$P$88&amp;$P$89&amp;$P$90,Variáveis!$O$2:$S$300&amp;Variáveis!$P$2:$T$300&amp;Variáveis!$Q$2:$U$300&amp;Variáveis!$R$2:$V$300,5,FALSE),0)</f>
        <v/>
      </c>
      <c r="AD12" s="52">
        <f>T12*AC12</f>
        <v/>
      </c>
      <c r="AE12" s="53">
        <f>IF(AB12="não",((V12/(1-VLOOKUP(AA12,Variáveis!$AK$3:$AN$29,4,FALSE)))*VLOOKUP(AA12,Variáveis!$AK$3:$AN$29,4,FALSE))-AD12,0)</f>
        <v/>
      </c>
      <c r="AF12" s="53">
        <f>T12*$AF$4</f>
        <v/>
      </c>
      <c r="AG12" s="53">
        <f>IF(AB12="SIM","Cliente pode pagar DIFA na entrada", )</f>
        <v/>
      </c>
      <c r="AH12" s="54" t="n"/>
      <c r="AI12" s="53">
        <f>IF(K12="SIM",(J12*$F$102),J12)</f>
        <v/>
      </c>
      <c r="AJ12" s="53">
        <f>IF(L12="SIM",(AI12*$F$101),AI12)</f>
        <v/>
      </c>
      <c r="AK12" s="53">
        <f>AJ12-AS12</f>
        <v/>
      </c>
      <c r="AL12" s="53">
        <f>AJ12*I12</f>
        <v/>
      </c>
      <c r="AM12" s="53">
        <f>AK12*I12</f>
        <v/>
      </c>
      <c r="AN12" s="53">
        <f>AK12-AP12-AQ12</f>
        <v/>
      </c>
      <c r="AO12" s="53">
        <f>AN12*I12</f>
        <v/>
      </c>
      <c r="AP12" s="53">
        <f>$AP$4*AK12</f>
        <v/>
      </c>
      <c r="AQ12" s="53">
        <f>$AQ$4*AK12</f>
        <v/>
      </c>
      <c r="AR12" s="51">
        <f t="array" ref="AR12">VLOOKUP(M12&amp;N12&amp;O12&amp;P12,Variáveis!$A$2:$E$240&amp;Variáveis!$B$2:$F$240&amp;Variáveis!$C$2:$G$240&amp;Variáveis!$D$2:$H$240,5,FALSE)</f>
        <v/>
      </c>
      <c r="AS12" s="53">
        <f>((AJ12*(1-AR12))*AR12)</f>
        <v/>
      </c>
      <c r="AT12" s="53">
        <f>(((J12+(J12*AU12))*0.18)-(J12*AR12))</f>
        <v/>
      </c>
      <c r="AU12" s="55">
        <f>(((1+AV12)*(1-AR12))/(1-0.18)-1)</f>
        <v/>
      </c>
      <c r="AV12" s="55">
        <f>IF(BB12&gt;0,BB12,IF(BA12&gt;0,BA12,IF(AZ12&gt;0,AZ12,IF(AY12&gt;0,AY12,IF(AX12&gt;0,AX12)))))/100</f>
        <v/>
      </c>
      <c r="AW12" s="56">
        <f>VALUE(LEFT(G12,4))</f>
        <v/>
      </c>
      <c r="AX12" s="56">
        <f>VALUE(IFERROR(VLOOKUP(VALUE(LEFT(G12,4)),ST!$C$4:$E$300,3,FALSE),"0"))</f>
        <v/>
      </c>
      <c r="AY12" s="56">
        <f>VALUE(IFERROR(VLOOKUP(VALUE(LEFT(G12,5)),ST!$C$4:$E$300,3,FALSE),"0"))</f>
        <v/>
      </c>
      <c r="AZ12" s="56">
        <f>VALUE(IFERROR(VLOOKUP(VALUE(LEFT(G12,6)),ST!$C$4:$E$300,3,FALSE),"0"))</f>
        <v/>
      </c>
      <c r="BA12" s="56">
        <f>VALUE(IFERROR(VLOOKUP(VALUE(LEFT(G12,7)),ST!$C$4:$E$300,3,FALSE),"0"))</f>
        <v/>
      </c>
      <c r="BB12" s="56">
        <f>VALUE(IFERROR(VLOOKUP(G12,ST!$C$4:$E$400,3,FALSE),"0"))</f>
        <v/>
      </c>
      <c r="BC12" s="57">
        <f>IF(VLOOKUP(AW12,ST!$C$4:$F$298,4,FALSE)&lt;&gt;0,VLOOKUP(AW12,ST!$C$4:$F$298,4,FALSE),VLOOKUP(G12,ST!$C$4:$F$298,4,FALSE))</f>
        <v/>
      </c>
      <c r="BD12" s="57">
        <f>IF(O12="SC","Desconsiderar coluna ICMS ST",IF(O12="PR","Haverá ST", ))</f>
        <v/>
      </c>
      <c r="BE12" s="53">
        <f>W12</f>
        <v/>
      </c>
      <c r="BF12" s="53">
        <f>X12</f>
        <v/>
      </c>
      <c r="BG12" s="53">
        <f>AD12-AS12</f>
        <v/>
      </c>
      <c r="BH12" s="51">
        <f>$W$4+$X$4+AC12+$BJ$4+0.07</f>
        <v/>
      </c>
      <c r="BI12" s="53">
        <f>IF(BD12="Haverá ST",AJ12+AS12+AT12,AJ12+AS12)</f>
        <v/>
      </c>
      <c r="BJ12" s="53">
        <f>T12*$BJ$4</f>
        <v/>
      </c>
      <c r="BK12" s="53">
        <f>T12*$BK$4</f>
        <v/>
      </c>
      <c r="BL12" s="53">
        <f>BE12+BF12+AO12+BJ12+BK12+AD12</f>
        <v/>
      </c>
      <c r="BM12" s="53">
        <f>(T12-BL12)</f>
        <v/>
      </c>
    </row>
    <row r="13" hidden="1" ht="14.4" customHeight="1" s="218">
      <c r="A13" s="58">
        <f>A12+1</f>
        <v/>
      </c>
      <c r="B13" s="144">
        <f>BOM!B13</f>
        <v/>
      </c>
      <c r="C13" s="144">
        <f>BOM!C13</f>
        <v/>
      </c>
      <c r="D13" s="144">
        <f>BOM!D13</f>
        <v/>
      </c>
      <c r="E13" s="144">
        <f>BOM!E13</f>
        <v/>
      </c>
      <c r="F13" s="39">
        <f>BOM!F13</f>
        <v/>
      </c>
      <c r="G13" s="144">
        <f>BOM!G13</f>
        <v/>
      </c>
      <c r="H13" s="144">
        <f>BOM!H13</f>
        <v/>
      </c>
      <c r="I13" s="147" t="n">
        <v>0</v>
      </c>
      <c r="J13" s="146">
        <f>BOM!J13</f>
        <v/>
      </c>
      <c r="K13" s="146">
        <f>BOM!K13</f>
        <v/>
      </c>
      <c r="L13" s="146">
        <f>BOM!L13</f>
        <v/>
      </c>
      <c r="M13" s="146">
        <f>BOM!M13</f>
        <v/>
      </c>
      <c r="N13" s="146">
        <f>BOM!N13</f>
        <v/>
      </c>
      <c r="O13" s="146">
        <f>BOM!O13</f>
        <v/>
      </c>
      <c r="P13" s="146">
        <f>BOM!P13</f>
        <v/>
      </c>
      <c r="Q13" s="46">
        <f>$F$97</f>
        <v/>
      </c>
      <c r="R13" s="46">
        <f>$F$98</f>
        <v/>
      </c>
      <c r="S13" s="48">
        <f>U13-(U13*R13)</f>
        <v/>
      </c>
      <c r="T13" s="48">
        <f>S13*I13</f>
        <v/>
      </c>
      <c r="U13" s="48">
        <f>(AN13)/(1-(BH13+Q13))</f>
        <v/>
      </c>
      <c r="V13" s="48">
        <f>U13*I13</f>
        <v/>
      </c>
      <c r="W13" s="49">
        <f>T13*$W$4</f>
        <v/>
      </c>
      <c r="X13" s="49">
        <f>T13*$X$4</f>
        <v/>
      </c>
      <c r="Y13" s="50">
        <f>M13</f>
        <v/>
      </c>
      <c r="Z13" s="9" t="n"/>
      <c r="AA13" s="9" t="n"/>
      <c r="AB13" s="9" t="n"/>
      <c r="AC13" s="51">
        <f t="array" ref="AC13">IF(I13&gt;0,VLOOKUP(Y13&amp;$P$88&amp;$P$89&amp;$P$90,Variáveis!$O$2:$S$300&amp;Variáveis!$P$2:$T$300&amp;Variáveis!$Q$2:$U$300&amp;Variáveis!$R$2:$V$300,5,FALSE),0)</f>
        <v/>
      </c>
      <c r="AD13" s="52">
        <f>T13*AC13</f>
        <v/>
      </c>
      <c r="AE13" s="53">
        <f>IF(AB13="não",((V13/(1-VLOOKUP(AA13,Variáveis!$AK$3:$AN$29,4,FALSE)))*VLOOKUP(AA13,Variáveis!$AK$3:$AN$29,4,FALSE))-AD13,0)</f>
        <v/>
      </c>
      <c r="AF13" s="53">
        <f>T13*$AF$4</f>
        <v/>
      </c>
      <c r="AG13" s="53">
        <f>IF(AB13="SIM","Cliente pode pagar DIFA na entrada", )</f>
        <v/>
      </c>
      <c r="AH13" s="54" t="n"/>
      <c r="AI13" s="53">
        <f>IF(K13="SIM",(J13*$F$102),J13)</f>
        <v/>
      </c>
      <c r="AJ13" s="53">
        <f>IF(L13="SIM",(AI13*$F$101),AI13)</f>
        <v/>
      </c>
      <c r="AK13" s="53">
        <f>AJ13-AS13</f>
        <v/>
      </c>
      <c r="AL13" s="53">
        <f>AJ13*I13</f>
        <v/>
      </c>
      <c r="AM13" s="53">
        <f>AK13*I13</f>
        <v/>
      </c>
      <c r="AN13" s="53">
        <f>AK13-AP13-AQ13</f>
        <v/>
      </c>
      <c r="AO13" s="53">
        <f>AN13*I13</f>
        <v/>
      </c>
      <c r="AP13" s="53">
        <f>$AP$4*AK13</f>
        <v/>
      </c>
      <c r="AQ13" s="53">
        <f>$AQ$4*AK13</f>
        <v/>
      </c>
      <c r="AR13" s="51">
        <f t="array" ref="AR13">VLOOKUP(M13&amp;N13&amp;O13&amp;P13,Variáveis!$A$2:$E$240&amp;Variáveis!$B$2:$F$240&amp;Variáveis!$C$2:$G$240&amp;Variáveis!$D$2:$H$240,5,FALSE)</f>
        <v/>
      </c>
      <c r="AS13" s="53">
        <f>((AJ13*(1-AR13))*AR13)</f>
        <v/>
      </c>
      <c r="AT13" s="53">
        <f>(((J13+(J13*AU13))*0.18)-(J13*AR13))</f>
        <v/>
      </c>
      <c r="AU13" s="55">
        <f>(((1+AV13)*(1-AR13))/(1-0.18)-1)</f>
        <v/>
      </c>
      <c r="AV13" s="55">
        <f>IF(BB13&gt;0,BB13,IF(BA13&gt;0,BA13,IF(AZ13&gt;0,AZ13,IF(AY13&gt;0,AY13,IF(AX13&gt;0,AX13)))))/100</f>
        <v/>
      </c>
      <c r="AW13" s="56">
        <f>VALUE(LEFT(G13,4))</f>
        <v/>
      </c>
      <c r="AX13" s="56">
        <f>VALUE(IFERROR(VLOOKUP(VALUE(LEFT(G13,4)),ST!$C$4:$E$300,3,FALSE),"0"))</f>
        <v/>
      </c>
      <c r="AY13" s="56">
        <f>VALUE(IFERROR(VLOOKUP(VALUE(LEFT(G13,5)),ST!$C$4:$E$300,3,FALSE),"0"))</f>
        <v/>
      </c>
      <c r="AZ13" s="56">
        <f>VALUE(IFERROR(VLOOKUP(VALUE(LEFT(G13,6)),ST!$C$4:$E$300,3,FALSE),"0"))</f>
        <v/>
      </c>
      <c r="BA13" s="56">
        <f>VALUE(IFERROR(VLOOKUP(VALUE(LEFT(G13,7)),ST!$C$4:$E$300,3,FALSE),"0"))</f>
        <v/>
      </c>
      <c r="BB13" s="56">
        <f>VALUE(IFERROR(VLOOKUP(G13,ST!$C$4:$E$400,3,FALSE),"0"))</f>
        <v/>
      </c>
      <c r="BC13" s="57">
        <f>IF(VLOOKUP(AW13,ST!$C$4:$F$298,4,FALSE)&lt;&gt;0,VLOOKUP(AW13,ST!$C$4:$F$298,4,FALSE),VLOOKUP(G13,ST!$C$4:$F$298,4,FALSE))</f>
        <v/>
      </c>
      <c r="BD13" s="57">
        <f>IF(O13="SC","Desconsiderar coluna ICMS ST",IF(O13="PR","Haverá ST", ))</f>
        <v/>
      </c>
      <c r="BE13" s="53">
        <f>W13</f>
        <v/>
      </c>
      <c r="BF13" s="53">
        <f>X13</f>
        <v/>
      </c>
      <c r="BG13" s="53">
        <f>AD13-AS13</f>
        <v/>
      </c>
      <c r="BH13" s="51">
        <f>$W$4+$X$4+AC13+$BJ$4+0.07</f>
        <v/>
      </c>
      <c r="BI13" s="53">
        <f>IF(BD13="Haverá ST",AJ13+AS13+AT13,AJ13+AS13)</f>
        <v/>
      </c>
      <c r="BJ13" s="53">
        <f>T13*$BJ$4</f>
        <v/>
      </c>
      <c r="BK13" s="53">
        <f>T13*$BK$4</f>
        <v/>
      </c>
      <c r="BL13" s="53">
        <f>BE13+BF13+AO13+BJ13+BK13+AD13</f>
        <v/>
      </c>
      <c r="BM13" s="53">
        <f>(T13-BL13)</f>
        <v/>
      </c>
    </row>
    <row r="14" hidden="1" ht="15.75" customHeight="1" s="218">
      <c r="A14" s="58">
        <f>A13+1</f>
        <v/>
      </c>
      <c r="B14" s="144">
        <f>BOM!B14</f>
        <v/>
      </c>
      <c r="C14" s="144">
        <f>BOM!C14</f>
        <v/>
      </c>
      <c r="D14" s="144">
        <f>BOM!D14</f>
        <v/>
      </c>
      <c r="E14" s="144">
        <f>BOM!E14</f>
        <v/>
      </c>
      <c r="F14" s="144">
        <f>BOM!F14</f>
        <v/>
      </c>
      <c r="G14" s="144">
        <f>BOM!G14</f>
        <v/>
      </c>
      <c r="H14" s="144">
        <f>BOM!H14</f>
        <v/>
      </c>
      <c r="I14" s="147">
        <f>I13</f>
        <v/>
      </c>
      <c r="J14" s="146">
        <f>BOM!J14</f>
        <v/>
      </c>
      <c r="K14" s="146">
        <f>BOM!K14</f>
        <v/>
      </c>
      <c r="L14" s="146">
        <f>BOM!L14</f>
        <v/>
      </c>
      <c r="M14" s="146">
        <f>BOM!M14</f>
        <v/>
      </c>
      <c r="N14" s="146">
        <f>BOM!N14</f>
        <v/>
      </c>
      <c r="O14" s="146">
        <f>BOM!O14</f>
        <v/>
      </c>
      <c r="P14" s="146">
        <f>BOM!P14</f>
        <v/>
      </c>
      <c r="Q14" s="46">
        <f>$F$97</f>
        <v/>
      </c>
      <c r="R14" s="46">
        <f>$F$98</f>
        <v/>
      </c>
      <c r="S14" s="48">
        <f>U14-(U14*R14)</f>
        <v/>
      </c>
      <c r="T14" s="48">
        <f>S14*I14</f>
        <v/>
      </c>
      <c r="U14" s="48">
        <f>(AN14)/(1-(BH14+Q14))</f>
        <v/>
      </c>
      <c r="V14" s="48">
        <f>U14*I14</f>
        <v/>
      </c>
      <c r="W14" s="49">
        <f>T14*$W$4</f>
        <v/>
      </c>
      <c r="X14" s="49">
        <f>T14*$X$4</f>
        <v/>
      </c>
      <c r="Y14" s="50">
        <f>M14</f>
        <v/>
      </c>
      <c r="Z14" s="9" t="n"/>
      <c r="AA14" s="9" t="n"/>
      <c r="AB14" s="9" t="n"/>
      <c r="AC14" s="51">
        <f t="array" ref="AC14">IF(I14&gt;0,VLOOKUP(Y14&amp;$P$88&amp;$P$89&amp;$P$90,Variáveis!$O$2:$S$300&amp;Variáveis!$P$2:$T$300&amp;Variáveis!$Q$2:$U$300&amp;Variáveis!$R$2:$V$300,5,FALSE),0)</f>
        <v/>
      </c>
      <c r="AD14" s="52">
        <f>T14*AC14</f>
        <v/>
      </c>
      <c r="AE14" s="53">
        <f>IF(AB14="não",((V14/(1-VLOOKUP(AA14,Variáveis!$AK$3:$AN$29,4,FALSE)))*VLOOKUP(AA14,Variáveis!$AK$3:$AN$29,4,FALSE))-AD14,0)</f>
        <v/>
      </c>
      <c r="AF14" s="53">
        <f>T14*$AF$4</f>
        <v/>
      </c>
      <c r="AG14" s="53">
        <f>IF(AB14="SIM","Cliente pode pagar DIFA na entrada", )</f>
        <v/>
      </c>
      <c r="AH14" s="54" t="n"/>
      <c r="AI14" s="53">
        <f>IF(K14="SIM",(J14*$F$102),J14)</f>
        <v/>
      </c>
      <c r="AJ14" s="53">
        <f>IF(L14="SIM",(AI14*$F$101),AI14)</f>
        <v/>
      </c>
      <c r="AK14" s="53">
        <f>AJ14-AS14</f>
        <v/>
      </c>
      <c r="AL14" s="53">
        <f>AJ14*I14</f>
        <v/>
      </c>
      <c r="AM14" s="53">
        <f>AK14*I14</f>
        <v/>
      </c>
      <c r="AN14" s="53">
        <f>AK14-AP14-AQ14</f>
        <v/>
      </c>
      <c r="AO14" s="53">
        <f>AN14*I14</f>
        <v/>
      </c>
      <c r="AP14" s="53">
        <f>$AP$4*AK14</f>
        <v/>
      </c>
      <c r="AQ14" s="53">
        <f>$AQ$4*AK14</f>
        <v/>
      </c>
      <c r="AR14" s="51">
        <f t="array" ref="AR14">VLOOKUP(M14&amp;N14&amp;O14&amp;P14,Variáveis!$A$2:$E$240&amp;Variáveis!$B$2:$F$240&amp;Variáveis!$C$2:$G$240&amp;Variáveis!$D$2:$H$240,5,FALSE)</f>
        <v/>
      </c>
      <c r="AS14" s="53">
        <f>((AJ14*(1-AR14))*AR14)</f>
        <v/>
      </c>
      <c r="AT14" s="53">
        <f>(((J14+(J14*AU14))*0.18)-(J14*AR14))</f>
        <v/>
      </c>
      <c r="AU14" s="55">
        <f>(((1+AV14)*(1-AR14))/(1-0.18)-1)</f>
        <v/>
      </c>
      <c r="AV14" s="55">
        <f>IF(BB14&gt;0,BB14,IF(BA14&gt;0,BA14,IF(AZ14&gt;0,AZ14,IF(AY14&gt;0,AY14,IF(AX14&gt;0,AX14)))))/100</f>
        <v/>
      </c>
      <c r="AW14" s="56">
        <f>VALUE(LEFT(G14,4))</f>
        <v/>
      </c>
      <c r="AX14" s="56">
        <f>VALUE(IFERROR(VLOOKUP(VALUE(LEFT(G14,4)),ST!$C$4:$E$300,3,FALSE),"0"))</f>
        <v/>
      </c>
      <c r="AY14" s="56">
        <f>VALUE(IFERROR(VLOOKUP(VALUE(LEFT(G14,5)),ST!$C$4:$E$300,3,FALSE),"0"))</f>
        <v/>
      </c>
      <c r="AZ14" s="56">
        <f>VALUE(IFERROR(VLOOKUP(VALUE(LEFT(G14,6)),ST!$C$4:$E$300,3,FALSE),"0"))</f>
        <v/>
      </c>
      <c r="BA14" s="56">
        <f>VALUE(IFERROR(VLOOKUP(VALUE(LEFT(G14,7)),ST!$C$4:$E$300,3,FALSE),"0"))</f>
        <v/>
      </c>
      <c r="BB14" s="56">
        <f>VALUE(IFERROR(VLOOKUP(G14,ST!$C$4:$E$400,3,FALSE),"0"))</f>
        <v/>
      </c>
      <c r="BC14" s="57">
        <f>IF(VLOOKUP(AW14,ST!$C$4:$F$298,4,FALSE)&lt;&gt;0,VLOOKUP(AW14,ST!$C$4:$F$298,4,FALSE),VLOOKUP(G14,ST!$C$4:$F$298,4,FALSE))</f>
        <v/>
      </c>
      <c r="BD14" s="57">
        <f>IF(O14="SC","Desconsiderar coluna ICMS ST",IF(O14="PR","Haverá ST", ))</f>
        <v/>
      </c>
      <c r="BE14" s="53">
        <f>W14</f>
        <v/>
      </c>
      <c r="BF14" s="53">
        <f>X14</f>
        <v/>
      </c>
      <c r="BG14" s="53">
        <f>AD14-AS14</f>
        <v/>
      </c>
      <c r="BH14" s="51">
        <f>$W$4+$X$4+AC14+$BJ$4+0.07</f>
        <v/>
      </c>
      <c r="BI14" s="53">
        <f>IF(BD14="Haverá ST",AJ14+AS14+AT14,AJ14+AS14)</f>
        <v/>
      </c>
      <c r="BJ14" s="53">
        <f>T14*$BJ$4</f>
        <v/>
      </c>
      <c r="BK14" s="53">
        <f>T14*$BK$4</f>
        <v/>
      </c>
      <c r="BL14" s="53">
        <f>BE14+BF14+AO14+BJ14+BK14+AD14</f>
        <v/>
      </c>
      <c r="BM14" s="53">
        <f>(T14-BL14)</f>
        <v/>
      </c>
    </row>
    <row r="15" hidden="1" ht="15.75" customHeight="1" s="218">
      <c r="A15" s="58">
        <f>A14+1</f>
        <v/>
      </c>
      <c r="B15" s="144">
        <f>BOM!B15</f>
        <v/>
      </c>
      <c r="C15" s="144">
        <f>BOM!C15</f>
        <v/>
      </c>
      <c r="D15" s="144">
        <f>BOM!D15</f>
        <v/>
      </c>
      <c r="E15" s="144">
        <f>BOM!E15</f>
        <v/>
      </c>
      <c r="F15" s="144">
        <f>BOM!F15</f>
        <v/>
      </c>
      <c r="G15" s="144">
        <f>BOM!G15</f>
        <v/>
      </c>
      <c r="H15" s="144">
        <f>BOM!H15</f>
        <v/>
      </c>
      <c r="I15" s="147">
        <f>I13*4</f>
        <v/>
      </c>
      <c r="J15" s="146">
        <f>BOM!J15</f>
        <v/>
      </c>
      <c r="K15" s="146">
        <f>BOM!K15</f>
        <v/>
      </c>
      <c r="L15" s="146">
        <f>BOM!L15</f>
        <v/>
      </c>
      <c r="M15" s="146">
        <f>BOM!M15</f>
        <v/>
      </c>
      <c r="N15" s="146">
        <f>BOM!N15</f>
        <v/>
      </c>
      <c r="O15" s="146">
        <f>BOM!O15</f>
        <v/>
      </c>
      <c r="P15" s="146">
        <f>BOM!P15</f>
        <v/>
      </c>
      <c r="Q15" s="46">
        <f>$F$97</f>
        <v/>
      </c>
      <c r="R15" s="46">
        <f>$F$98</f>
        <v/>
      </c>
      <c r="S15" s="48">
        <f>U15-(U15*R15)</f>
        <v/>
      </c>
      <c r="T15" s="48">
        <f>S15*I15</f>
        <v/>
      </c>
      <c r="U15" s="48">
        <f>(AN15)/(1-(BH15+Q15))</f>
        <v/>
      </c>
      <c r="V15" s="48">
        <f>U15*I15</f>
        <v/>
      </c>
      <c r="W15" s="49">
        <f>T15*$W$4</f>
        <v/>
      </c>
      <c r="X15" s="49">
        <f>T15*$X$4</f>
        <v/>
      </c>
      <c r="Y15" s="50">
        <f>M15</f>
        <v/>
      </c>
      <c r="Z15" s="9" t="n"/>
      <c r="AA15" s="9" t="n"/>
      <c r="AB15" s="9" t="n"/>
      <c r="AC15" s="51">
        <f t="array" ref="AC15">IF(I15&gt;0,VLOOKUP(Y15&amp;$P$88&amp;$P$89&amp;$P$90,Variáveis!$O$2:$S$300&amp;Variáveis!$P$2:$T$300&amp;Variáveis!$Q$2:$U$300&amp;Variáveis!$R$2:$V$300,5,FALSE),0)</f>
        <v/>
      </c>
      <c r="AD15" s="52">
        <f>T15*AC15</f>
        <v/>
      </c>
      <c r="AE15" s="53">
        <f>IF(AB15="não",((V15/(1-VLOOKUP(AA15,Variáveis!$AK$3:$AN$29,4,FALSE)))*VLOOKUP(AA15,Variáveis!$AK$3:$AN$29,4,FALSE))-AD15,0)</f>
        <v/>
      </c>
      <c r="AF15" s="53">
        <f>T15*$AF$4</f>
        <v/>
      </c>
      <c r="AG15" s="53">
        <f>IF(AB15="SIM","Cliente pode pagar DIFA na entrada", )</f>
        <v/>
      </c>
      <c r="AH15" s="54" t="n"/>
      <c r="AI15" s="53">
        <f>IF(K15="SIM",(J15*$F$102),J15)</f>
        <v/>
      </c>
      <c r="AJ15" s="53">
        <f>IF(L15="SIM",(AI15*$F$101),AI15)</f>
        <v/>
      </c>
      <c r="AK15" s="53">
        <f>AJ15-AS15</f>
        <v/>
      </c>
      <c r="AL15" s="53">
        <f>AJ15*I15</f>
        <v/>
      </c>
      <c r="AM15" s="53">
        <f>AK15*I15</f>
        <v/>
      </c>
      <c r="AN15" s="53">
        <f>AK15-AP15-AQ15</f>
        <v/>
      </c>
      <c r="AO15" s="53">
        <f>AN15*I15</f>
        <v/>
      </c>
      <c r="AP15" s="53">
        <f>$AP$4*AK15</f>
        <v/>
      </c>
      <c r="AQ15" s="53">
        <f>$AQ$4*AK15</f>
        <v/>
      </c>
      <c r="AR15" s="51">
        <f t="array" ref="AR15">VLOOKUP(M15&amp;N15&amp;O15&amp;P15,Variáveis!$A$2:$E$240&amp;Variáveis!$B$2:$F$240&amp;Variáveis!$C$2:$G$240&amp;Variáveis!$D$2:$H$240,5,FALSE)</f>
        <v/>
      </c>
      <c r="AS15" s="53">
        <f>((AJ15*(1-AR15))*AR15)</f>
        <v/>
      </c>
      <c r="AT15" s="53">
        <f>(((J15+(J15*AU15))*0.18)-(J15*AR15))</f>
        <v/>
      </c>
      <c r="AU15" s="55">
        <f>(((1+AV15)*(1-AR15))/(1-0.18)-1)</f>
        <v/>
      </c>
      <c r="AV15" s="55">
        <f>IF(BB15&gt;0,BB15,IF(BA15&gt;0,BA15,IF(AZ15&gt;0,AZ15,IF(AY15&gt;0,AY15,IF(AX15&gt;0,AX15)))))/100</f>
        <v/>
      </c>
      <c r="AW15" s="56">
        <f>VALUE(LEFT(G15,4))</f>
        <v/>
      </c>
      <c r="AX15" s="56">
        <f>VALUE(IFERROR(VLOOKUP(VALUE(LEFT(G15,4)),ST!$C$4:$E$300,3,FALSE),"0"))</f>
        <v/>
      </c>
      <c r="AY15" s="56">
        <f>VALUE(IFERROR(VLOOKUP(VALUE(LEFT(G15,5)),ST!$C$4:$E$300,3,FALSE),"0"))</f>
        <v/>
      </c>
      <c r="AZ15" s="56">
        <f>VALUE(IFERROR(VLOOKUP(VALUE(LEFT(G15,6)),ST!$C$4:$E$300,3,FALSE),"0"))</f>
        <v/>
      </c>
      <c r="BA15" s="56">
        <f>VALUE(IFERROR(VLOOKUP(VALUE(LEFT(G15,7)),ST!$C$4:$E$300,3,FALSE),"0"))</f>
        <v/>
      </c>
      <c r="BB15" s="56">
        <f>VALUE(IFERROR(VLOOKUP(G15,ST!$C$4:$E$400,3,FALSE),"0"))</f>
        <v/>
      </c>
      <c r="BC15" s="57">
        <f>IF(VLOOKUP(AW15,ST!$C$4:$F$298,4,FALSE)&lt;&gt;0,VLOOKUP(AW15,ST!$C$4:$F$298,4,FALSE),VLOOKUP(G15,ST!$C$4:$F$298,4,FALSE))</f>
        <v/>
      </c>
      <c r="BD15" s="57">
        <f>IF(O15="SC","Desconsiderar coluna ICMS ST",IF(O15="PR","Haverá ST", ))</f>
        <v/>
      </c>
      <c r="BE15" s="53">
        <f>W15</f>
        <v/>
      </c>
      <c r="BF15" s="53">
        <f>X15</f>
        <v/>
      </c>
      <c r="BG15" s="53">
        <f>AD15-AS15</f>
        <v/>
      </c>
      <c r="BH15" s="51">
        <f>$W$4+$X$4+AC15+$BJ$4+0.07</f>
        <v/>
      </c>
      <c r="BI15" s="53">
        <f>IF(BD15="Haverá ST",AJ15+AS15+AT15,AJ15+AS15)</f>
        <v/>
      </c>
      <c r="BJ15" s="53">
        <f>T15*$BJ$4</f>
        <v/>
      </c>
      <c r="BK15" s="53">
        <f>T15*$BK$4</f>
        <v/>
      </c>
      <c r="BL15" s="53">
        <f>BE15+BF15+AO15+BJ15+BK15+AD15</f>
        <v/>
      </c>
      <c r="BM15" s="53">
        <f>(T15-BL15)</f>
        <v/>
      </c>
    </row>
    <row r="16" hidden="1" ht="15.75" customHeight="1" s="218">
      <c r="A16" s="58">
        <f>A15+1</f>
        <v/>
      </c>
      <c r="B16" s="144">
        <f>BOM!B16</f>
        <v/>
      </c>
      <c r="C16" s="144">
        <f>BOM!C16</f>
        <v/>
      </c>
      <c r="D16" s="144">
        <f>BOM!D16</f>
        <v/>
      </c>
      <c r="E16" s="144">
        <f>BOM!E16</f>
        <v/>
      </c>
      <c r="F16" s="144">
        <f>BOM!F16</f>
        <v/>
      </c>
      <c r="G16" s="144">
        <f>BOM!G16</f>
        <v/>
      </c>
      <c r="H16" s="144">
        <f>BOM!H16</f>
        <v/>
      </c>
      <c r="I16" s="147">
        <f>I13*2</f>
        <v/>
      </c>
      <c r="J16" s="146">
        <f>BOM!J16</f>
        <v/>
      </c>
      <c r="K16" s="146">
        <f>BOM!K16</f>
        <v/>
      </c>
      <c r="L16" s="146">
        <f>BOM!L16</f>
        <v/>
      </c>
      <c r="M16" s="146">
        <f>BOM!M16</f>
        <v/>
      </c>
      <c r="N16" s="146">
        <f>BOM!N16</f>
        <v/>
      </c>
      <c r="O16" s="146">
        <f>BOM!O16</f>
        <v/>
      </c>
      <c r="P16" s="146">
        <f>BOM!P16</f>
        <v/>
      </c>
      <c r="Q16" s="46">
        <f>$F$97</f>
        <v/>
      </c>
      <c r="R16" s="46">
        <f>$F$98</f>
        <v/>
      </c>
      <c r="S16" s="48">
        <f>U16-(U16*R16)</f>
        <v/>
      </c>
      <c r="T16" s="48">
        <f>S16*I16</f>
        <v/>
      </c>
      <c r="U16" s="48">
        <f>(AN16)/(1-(BH16+Q16))</f>
        <v/>
      </c>
      <c r="V16" s="48">
        <f>U16*I16</f>
        <v/>
      </c>
      <c r="W16" s="49">
        <f>T16*$W$4</f>
        <v/>
      </c>
      <c r="X16" s="49">
        <f>T16*$X$4</f>
        <v/>
      </c>
      <c r="Y16" s="50">
        <f>M16</f>
        <v/>
      </c>
      <c r="Z16" s="9" t="n"/>
      <c r="AA16" s="9" t="n"/>
      <c r="AB16" s="9" t="n"/>
      <c r="AC16" s="51">
        <f t="array" ref="AC16">IF(I16&gt;0,VLOOKUP(Y16&amp;$P$88&amp;$P$89&amp;$P$90,Variáveis!$O$2:$S$300&amp;Variáveis!$P$2:$T$300&amp;Variáveis!$Q$2:$U$300&amp;Variáveis!$R$2:$V$300,5,FALSE),0)</f>
        <v/>
      </c>
      <c r="AD16" s="52">
        <f>T16*AC16</f>
        <v/>
      </c>
      <c r="AE16" s="53">
        <f>IF(AB16="não",((V16/(1-VLOOKUP(AA16,Variáveis!$AK$3:$AN$29,4,FALSE)))*VLOOKUP(AA16,Variáveis!$AK$3:$AN$29,4,FALSE))-AD16,0)</f>
        <v/>
      </c>
      <c r="AF16" s="53">
        <f>T16*$AF$4</f>
        <v/>
      </c>
      <c r="AG16" s="53">
        <f>IF(AB16="SIM","Cliente pode pagar DIFA na entrada", )</f>
        <v/>
      </c>
      <c r="AH16" s="54" t="n"/>
      <c r="AI16" s="53">
        <f>IF(K16="SIM",(J16*$F$102),J16)</f>
        <v/>
      </c>
      <c r="AJ16" s="53">
        <f>IF(L16="SIM",(AI16*$F$101),AI16)</f>
        <v/>
      </c>
      <c r="AK16" s="53">
        <f>AJ16-AS16</f>
        <v/>
      </c>
      <c r="AL16" s="53">
        <f>AJ16*I16</f>
        <v/>
      </c>
      <c r="AM16" s="53">
        <f>AK16*I16</f>
        <v/>
      </c>
      <c r="AN16" s="53">
        <f>AK16-AP16-AQ16</f>
        <v/>
      </c>
      <c r="AO16" s="53">
        <f>AN16*I16</f>
        <v/>
      </c>
      <c r="AP16" s="53">
        <f>$AP$4*AK16</f>
        <v/>
      </c>
      <c r="AQ16" s="53">
        <f>$AQ$4*AK16</f>
        <v/>
      </c>
      <c r="AR16" s="51">
        <f t="array" ref="AR16">VLOOKUP(M16&amp;N16&amp;O16&amp;P16,Variáveis!$A$2:$E$240&amp;Variáveis!$B$2:$F$240&amp;Variáveis!$C$2:$G$240&amp;Variáveis!$D$2:$H$240,5,FALSE)</f>
        <v/>
      </c>
      <c r="AS16" s="53">
        <f>((AJ16*(1-AR16))*AR16)</f>
        <v/>
      </c>
      <c r="AT16" s="53">
        <f>(((J16+(J16*AU16))*0.18)-(J16*AR16))</f>
        <v/>
      </c>
      <c r="AU16" s="55">
        <f>(((1+AV16)*(1-AR16))/(1-0.18)-1)</f>
        <v/>
      </c>
      <c r="AV16" s="55">
        <f>IF(BB16&gt;0,BB16,IF(BA16&gt;0,BA16,IF(AZ16&gt;0,AZ16,IF(AY16&gt;0,AY16,IF(AX16&gt;0,AX16)))))/100</f>
        <v/>
      </c>
      <c r="AW16" s="56">
        <f>VALUE(LEFT(G16,4))</f>
        <v/>
      </c>
      <c r="AX16" s="56">
        <f>VALUE(IFERROR(VLOOKUP(VALUE(LEFT(G16,4)),ST!$C$4:$E$300,3,FALSE),"0"))</f>
        <v/>
      </c>
      <c r="AY16" s="56">
        <f>VALUE(IFERROR(VLOOKUP(VALUE(LEFT(G16,5)),ST!$C$4:$E$300,3,FALSE),"0"))</f>
        <v/>
      </c>
      <c r="AZ16" s="56">
        <f>VALUE(IFERROR(VLOOKUP(VALUE(LEFT(G16,6)),ST!$C$4:$E$300,3,FALSE),"0"))</f>
        <v/>
      </c>
      <c r="BA16" s="56">
        <f>VALUE(IFERROR(VLOOKUP(VALUE(LEFT(G16,7)),ST!$C$4:$E$300,3,FALSE),"0"))</f>
        <v/>
      </c>
      <c r="BB16" s="56">
        <f>VALUE(IFERROR(VLOOKUP(G16,ST!$C$4:$E$400,3,FALSE),"0"))</f>
        <v/>
      </c>
      <c r="BC16" s="57">
        <f>IF(VLOOKUP(AW16,ST!$C$4:$F$298,4,FALSE)&lt;&gt;0,VLOOKUP(AW16,ST!$C$4:$F$298,4,FALSE),VLOOKUP(G16,ST!$C$4:$F$298,4,FALSE))</f>
        <v/>
      </c>
      <c r="BD16" s="57">
        <f>IF(O16="SC","Desconsiderar coluna ICMS ST",IF(O16="PR","Haverá ST", ))</f>
        <v/>
      </c>
      <c r="BE16" s="53">
        <f>W16</f>
        <v/>
      </c>
      <c r="BF16" s="53">
        <f>X16</f>
        <v/>
      </c>
      <c r="BG16" s="53">
        <f>AD16-AS16</f>
        <v/>
      </c>
      <c r="BH16" s="51">
        <f>$W$4+$X$4+AC16+$BJ$4+0.07</f>
        <v/>
      </c>
      <c r="BI16" s="53">
        <f>IF(BD16="Haverá ST",AJ16+AS16+AT16,AJ16+AS16)</f>
        <v/>
      </c>
      <c r="BJ16" s="53">
        <f>T16*$BJ$4</f>
        <v/>
      </c>
      <c r="BK16" s="53">
        <f>T16*$BK$4</f>
        <v/>
      </c>
      <c r="BL16" s="53">
        <f>BE16+BF16+AO16+BJ16+BK16+AD16</f>
        <v/>
      </c>
      <c r="BM16" s="53">
        <f>(T16-BL16)</f>
        <v/>
      </c>
    </row>
    <row r="17" hidden="1" ht="15.75" customHeight="1" s="218">
      <c r="A17" s="58">
        <f>A16+1</f>
        <v/>
      </c>
      <c r="B17" s="144">
        <f>BOM!B17</f>
        <v/>
      </c>
      <c r="C17" s="144">
        <f>BOM!C17</f>
        <v/>
      </c>
      <c r="D17" s="144">
        <f>BOM!D17</f>
        <v/>
      </c>
      <c r="E17" s="144">
        <f>BOM!E17</f>
        <v/>
      </c>
      <c r="F17" s="144">
        <f>BOM!F17</f>
        <v/>
      </c>
      <c r="G17" s="144">
        <f>BOM!G17</f>
        <v/>
      </c>
      <c r="H17" s="144">
        <f>BOM!H17</f>
        <v/>
      </c>
      <c r="I17" s="147">
        <f>I13*2</f>
        <v/>
      </c>
      <c r="J17" s="146">
        <f>BOM!J17</f>
        <v/>
      </c>
      <c r="K17" s="146">
        <f>BOM!K17</f>
        <v/>
      </c>
      <c r="L17" s="146">
        <f>BOM!L17</f>
        <v/>
      </c>
      <c r="M17" s="146">
        <f>BOM!M17</f>
        <v/>
      </c>
      <c r="N17" s="146">
        <f>BOM!N17</f>
        <v/>
      </c>
      <c r="O17" s="146">
        <f>BOM!O17</f>
        <v/>
      </c>
      <c r="P17" s="146">
        <f>BOM!P17</f>
        <v/>
      </c>
      <c r="Q17" s="46">
        <f>$F$97</f>
        <v/>
      </c>
      <c r="R17" s="46">
        <f>$F$98</f>
        <v/>
      </c>
      <c r="S17" s="48">
        <f>U17-(U17*R17)</f>
        <v/>
      </c>
      <c r="T17" s="48">
        <f>S17*I17</f>
        <v/>
      </c>
      <c r="U17" s="48">
        <f>(AN17)/(1-(BH17+Q17))</f>
        <v/>
      </c>
      <c r="V17" s="48">
        <f>U17*I17</f>
        <v/>
      </c>
      <c r="W17" s="49">
        <f>T17*$W$4</f>
        <v/>
      </c>
      <c r="X17" s="49">
        <f>T17*$X$4</f>
        <v/>
      </c>
      <c r="Y17" s="50">
        <f>M17</f>
        <v/>
      </c>
      <c r="Z17" s="9" t="n"/>
      <c r="AA17" s="9" t="n"/>
      <c r="AB17" s="9" t="n"/>
      <c r="AC17" s="51">
        <f t="array" ref="AC17">IF(I17&gt;0,VLOOKUP(Y17&amp;$P$88&amp;$P$89&amp;$P$90,Variáveis!$O$2:$S$300&amp;Variáveis!$P$2:$T$300&amp;Variáveis!$Q$2:$U$300&amp;Variáveis!$R$2:$V$300,5,FALSE),0)</f>
        <v/>
      </c>
      <c r="AD17" s="52">
        <f>T17*AC17</f>
        <v/>
      </c>
      <c r="AE17" s="53">
        <f>IF(AB17="não",((V17/(1-VLOOKUP(AA17,Variáveis!$AK$3:$AN$29,4,FALSE)))*VLOOKUP(AA17,Variáveis!$AK$3:$AN$29,4,FALSE))-AD17,0)</f>
        <v/>
      </c>
      <c r="AF17" s="53">
        <f>T17*$AF$4</f>
        <v/>
      </c>
      <c r="AG17" s="53">
        <f>IF(AB17="SIM","Cliente pode pagar DIFA na entrada", )</f>
        <v/>
      </c>
      <c r="AH17" s="54" t="n"/>
      <c r="AI17" s="53">
        <f>IF(K17="SIM",(J17*$F$102),J17)</f>
        <v/>
      </c>
      <c r="AJ17" s="53">
        <f>IF(L17="SIM",(AI17*$F$101),AI17)</f>
        <v/>
      </c>
      <c r="AK17" s="53">
        <f>AJ17-AS17</f>
        <v/>
      </c>
      <c r="AL17" s="53">
        <f>AJ17*I17</f>
        <v/>
      </c>
      <c r="AM17" s="53">
        <f>AK17*I17</f>
        <v/>
      </c>
      <c r="AN17" s="53">
        <f>AK17-AP17-AQ17</f>
        <v/>
      </c>
      <c r="AO17" s="53">
        <f>AN17*I17</f>
        <v/>
      </c>
      <c r="AP17" s="53">
        <f>$AP$4*AK17</f>
        <v/>
      </c>
      <c r="AQ17" s="53">
        <f>$AQ$4*AK17</f>
        <v/>
      </c>
      <c r="AR17" s="51">
        <f t="array" ref="AR17">VLOOKUP(M17&amp;N17&amp;O17&amp;P17,Variáveis!$A$2:$E$240&amp;Variáveis!$B$2:$F$240&amp;Variáveis!$C$2:$G$240&amp;Variáveis!$D$2:$H$240,5,FALSE)</f>
        <v/>
      </c>
      <c r="AS17" s="53">
        <f>((AJ17*(1-AR17))*AR17)</f>
        <v/>
      </c>
      <c r="AT17" s="53">
        <f>(((J17+(J17*AU17))*0.18)-(J17*AR17))</f>
        <v/>
      </c>
      <c r="AU17" s="55">
        <f>(((1+AV17)*(1-AR17))/(1-0.18)-1)</f>
        <v/>
      </c>
      <c r="AV17" s="55">
        <f>IF(BB17&gt;0,BB17,IF(BA17&gt;0,BA17,IF(AZ17&gt;0,AZ17,IF(AY17&gt;0,AY17,IF(AX17&gt;0,AX17)))))/100</f>
        <v/>
      </c>
      <c r="AW17" s="56">
        <f>VALUE(LEFT(G17,4))</f>
        <v/>
      </c>
      <c r="AX17" s="56">
        <f>VALUE(IFERROR(VLOOKUP(VALUE(LEFT(G17,4)),ST!$C$4:$E$300,3,FALSE),"0"))</f>
        <v/>
      </c>
      <c r="AY17" s="56">
        <f>VALUE(IFERROR(VLOOKUP(VALUE(LEFT(G17,5)),ST!$C$4:$E$300,3,FALSE),"0"))</f>
        <v/>
      </c>
      <c r="AZ17" s="56">
        <f>VALUE(IFERROR(VLOOKUP(VALUE(LEFT(G17,6)),ST!$C$4:$E$300,3,FALSE),"0"))</f>
        <v/>
      </c>
      <c r="BA17" s="56">
        <f>VALUE(IFERROR(VLOOKUP(VALUE(LEFT(G17,7)),ST!$C$4:$E$300,3,FALSE),"0"))</f>
        <v/>
      </c>
      <c r="BB17" s="56">
        <f>VALUE(IFERROR(VLOOKUP(G17,ST!$C$4:$E$400,3,FALSE),"0"))</f>
        <v/>
      </c>
      <c r="BC17" s="57">
        <f>IF(VLOOKUP(AW17,ST!$C$4:$F$298,4,FALSE)&lt;&gt;0,VLOOKUP(AW17,ST!$C$4:$F$298,4,FALSE),VLOOKUP(G17,ST!$C$4:$F$298,4,FALSE))</f>
        <v/>
      </c>
      <c r="BD17" s="57">
        <f>IF(O17="SC","Desconsiderar coluna ICMS ST",IF(O17="PR","Haverá ST", ))</f>
        <v/>
      </c>
      <c r="BE17" s="53">
        <f>W17</f>
        <v/>
      </c>
      <c r="BF17" s="53">
        <f>X17</f>
        <v/>
      </c>
      <c r="BG17" s="53">
        <f>AD17-AS17</f>
        <v/>
      </c>
      <c r="BH17" s="51">
        <f>$W$4+$X$4+AC17+$BJ$4+0.07</f>
        <v/>
      </c>
      <c r="BI17" s="53">
        <f>IF(BD17="Haverá ST",AJ17+AS17+AT17,AJ17+AS17)</f>
        <v/>
      </c>
      <c r="BJ17" s="53">
        <f>T17*$BJ$4</f>
        <v/>
      </c>
      <c r="BK17" s="53">
        <f>T17*$BK$4</f>
        <v/>
      </c>
      <c r="BL17" s="53">
        <f>BE17+BF17+AO17+BJ17+BK17+AD17</f>
        <v/>
      </c>
      <c r="BM17" s="53">
        <f>(T17-BL17)</f>
        <v/>
      </c>
    </row>
    <row r="18" hidden="1" ht="15.75" customHeight="1" s="218">
      <c r="A18" s="58">
        <f>A17+1</f>
        <v/>
      </c>
      <c r="B18" s="144">
        <f>BOM!B18</f>
        <v/>
      </c>
      <c r="C18" s="144">
        <f>BOM!C18</f>
        <v/>
      </c>
      <c r="D18" s="144">
        <f>BOM!D18</f>
        <v/>
      </c>
      <c r="E18" s="144">
        <f>BOM!E18</f>
        <v/>
      </c>
      <c r="F18" s="144">
        <f>BOM!F18</f>
        <v/>
      </c>
      <c r="G18" s="144">
        <f>BOM!G18</f>
        <v/>
      </c>
      <c r="H18" s="144">
        <f>BOM!H18</f>
        <v/>
      </c>
      <c r="I18" s="147" t="n">
        <v>0</v>
      </c>
      <c r="J18" s="146">
        <f>BOM!J18</f>
        <v/>
      </c>
      <c r="K18" s="146">
        <f>BOM!K18</f>
        <v/>
      </c>
      <c r="L18" s="146">
        <f>BOM!L18</f>
        <v/>
      </c>
      <c r="M18" s="146">
        <f>BOM!M18</f>
        <v/>
      </c>
      <c r="N18" s="146">
        <f>BOM!N18</f>
        <v/>
      </c>
      <c r="O18" s="146">
        <f>BOM!O18</f>
        <v/>
      </c>
      <c r="P18" s="146">
        <f>BOM!P18</f>
        <v/>
      </c>
      <c r="Q18" s="46">
        <f>$F$97</f>
        <v/>
      </c>
      <c r="R18" s="46">
        <f>$F$98</f>
        <v/>
      </c>
      <c r="S18" s="48">
        <f>U18-(U18*R18)</f>
        <v/>
      </c>
      <c r="T18" s="48">
        <f>S18*I18</f>
        <v/>
      </c>
      <c r="U18" s="48">
        <f>(AN18)/(1-(BH18+Q18))</f>
        <v/>
      </c>
      <c r="V18" s="48">
        <f>U18*I18</f>
        <v/>
      </c>
      <c r="W18" s="49">
        <f>T18*$W$4</f>
        <v/>
      </c>
      <c r="X18" s="49">
        <f>T18*$X$4</f>
        <v/>
      </c>
      <c r="Y18" s="50">
        <f>M18</f>
        <v/>
      </c>
      <c r="Z18" s="9" t="n"/>
      <c r="AA18" s="9" t="n"/>
      <c r="AB18" s="9" t="n"/>
      <c r="AC18" s="51">
        <f t="array" ref="AC18">IF(I18&gt;0,VLOOKUP(Y18&amp;$P$88&amp;$P$89&amp;$P$90,Variáveis!$O$2:$S$300&amp;Variáveis!$P$2:$T$300&amp;Variáveis!$Q$2:$U$300&amp;Variáveis!$R$2:$V$300,5,FALSE),0)</f>
        <v/>
      </c>
      <c r="AD18" s="52">
        <f>T18*AC18</f>
        <v/>
      </c>
      <c r="AE18" s="53">
        <f>IF(AB18="não",((V18/(1-VLOOKUP(AA18,Variáveis!$AK$3:$AN$29,4,FALSE)))*VLOOKUP(AA18,Variáveis!$AK$3:$AN$29,4,FALSE))-AD18,0)</f>
        <v/>
      </c>
      <c r="AF18" s="53">
        <f>T18*$AF$4</f>
        <v/>
      </c>
      <c r="AG18" s="53">
        <f>IF(AB18="SIM","Cliente pode pagar DIFA na entrada", )</f>
        <v/>
      </c>
      <c r="AH18" s="54" t="n"/>
      <c r="AI18" s="53">
        <f>IF(K18="SIM",(J18*$F$102),J18)</f>
        <v/>
      </c>
      <c r="AJ18" s="53">
        <f>IF(L18="SIM",(AI18*$F$101),AI18)</f>
        <v/>
      </c>
      <c r="AK18" s="53">
        <f>AJ18-AS18</f>
        <v/>
      </c>
      <c r="AL18" s="53">
        <f>AJ18*I18</f>
        <v/>
      </c>
      <c r="AM18" s="53">
        <f>AK18*I18</f>
        <v/>
      </c>
      <c r="AN18" s="53">
        <f>AK18-AP18-AQ18</f>
        <v/>
      </c>
      <c r="AO18" s="53">
        <f>AN18*I18</f>
        <v/>
      </c>
      <c r="AP18" s="53">
        <f>$AP$4*AK18</f>
        <v/>
      </c>
      <c r="AQ18" s="53">
        <f>$AQ$4*AK18</f>
        <v/>
      </c>
      <c r="AR18" s="51">
        <f t="array" ref="AR18">VLOOKUP(M18&amp;N18&amp;O18&amp;P18,Variáveis!$A$2:$E$240&amp;Variáveis!$B$2:$F$240&amp;Variáveis!$C$2:$G$240&amp;Variáveis!$D$2:$H$240,5,FALSE)</f>
        <v/>
      </c>
      <c r="AS18" s="53">
        <f>((AJ18*(1-AR18))*AR18)</f>
        <v/>
      </c>
      <c r="AT18" s="53">
        <f>(((J18+(J18*AU18))*0.18)-(J18*AR18))</f>
        <v/>
      </c>
      <c r="AU18" s="55">
        <f>(((1+AV18)*(1-AR18))/(1-0.18)-1)</f>
        <v/>
      </c>
      <c r="AV18" s="55">
        <f>IF(BB18&gt;0,BB18,IF(BA18&gt;0,BA18,IF(AZ18&gt;0,AZ18,IF(AY18&gt;0,AY18,IF(AX18&gt;0,AX18)))))/100</f>
        <v/>
      </c>
      <c r="AW18" s="56">
        <f>VALUE(LEFT(G18,4))</f>
        <v/>
      </c>
      <c r="AX18" s="56">
        <f>VALUE(IFERROR(VLOOKUP(VALUE(LEFT(G18,4)),ST!$C$4:$E$300,3,FALSE),"0"))</f>
        <v/>
      </c>
      <c r="AY18" s="56">
        <f>VALUE(IFERROR(VLOOKUP(VALUE(LEFT(G18,5)),ST!$C$4:$E$300,3,FALSE),"0"))</f>
        <v/>
      </c>
      <c r="AZ18" s="56">
        <f>VALUE(IFERROR(VLOOKUP(VALUE(LEFT(G18,6)),ST!$C$4:$E$300,3,FALSE),"0"))</f>
        <v/>
      </c>
      <c r="BA18" s="56">
        <f>VALUE(IFERROR(VLOOKUP(VALUE(LEFT(G18,7)),ST!$C$4:$E$300,3,FALSE),"0"))</f>
        <v/>
      </c>
      <c r="BB18" s="56">
        <f>VALUE(IFERROR(VLOOKUP(G18,ST!$C$4:$E$400,3,FALSE),"0"))</f>
        <v/>
      </c>
      <c r="BC18" s="57">
        <f>IF(VLOOKUP(AW18,ST!$C$4:$F$298,4,FALSE)&lt;&gt;0,VLOOKUP(AW18,ST!$C$4:$F$298,4,FALSE),VLOOKUP(G18,ST!$C$4:$F$298,4,FALSE))</f>
        <v/>
      </c>
      <c r="BD18" s="57">
        <f>IF(O18="SC","Desconsiderar coluna ICMS ST",IF(O18="PR","Haverá ST", ))</f>
        <v/>
      </c>
      <c r="BE18" s="53">
        <f>W18</f>
        <v/>
      </c>
      <c r="BF18" s="53">
        <f>X18</f>
        <v/>
      </c>
      <c r="BG18" s="53">
        <f>AD18-AS18</f>
        <v/>
      </c>
      <c r="BH18" s="51">
        <f>$W$4+$X$4+AC18+$BJ$4+0.07</f>
        <v/>
      </c>
      <c r="BI18" s="53">
        <f>IF(BD18="Haverá ST",AJ18+AS18+AT18,AJ18+AS18)</f>
        <v/>
      </c>
      <c r="BJ18" s="53">
        <f>T18*$BJ$4</f>
        <v/>
      </c>
      <c r="BK18" s="53">
        <f>T18*$BK$4</f>
        <v/>
      </c>
      <c r="BL18" s="53">
        <f>BE18+BF18+AO18+BJ18+BK18+AD18</f>
        <v/>
      </c>
      <c r="BM18" s="53">
        <f>(T18-BL18)</f>
        <v/>
      </c>
    </row>
    <row r="19" hidden="1" ht="15.75" customHeight="1" s="218">
      <c r="A19" s="58">
        <f>A18+1</f>
        <v/>
      </c>
      <c r="B19" s="144">
        <f>BOM!B19</f>
        <v/>
      </c>
      <c r="C19" s="144">
        <f>BOM!C19</f>
        <v/>
      </c>
      <c r="D19" s="144">
        <f>BOM!D19</f>
        <v/>
      </c>
      <c r="E19" s="144">
        <f>BOM!E19</f>
        <v/>
      </c>
      <c r="F19" s="144">
        <f>BOM!F19</f>
        <v/>
      </c>
      <c r="G19" s="144">
        <f>BOM!G19</f>
        <v/>
      </c>
      <c r="H19" s="144">
        <f>BOM!H19</f>
        <v/>
      </c>
      <c r="I19" s="147" t="n">
        <v>0</v>
      </c>
      <c r="J19" s="146">
        <f>BOM!J19</f>
        <v/>
      </c>
      <c r="K19" s="146">
        <f>BOM!K19</f>
        <v/>
      </c>
      <c r="L19" s="146">
        <f>BOM!L19</f>
        <v/>
      </c>
      <c r="M19" s="146">
        <f>BOM!M19</f>
        <v/>
      </c>
      <c r="N19" s="146">
        <f>BOM!N19</f>
        <v/>
      </c>
      <c r="O19" s="146">
        <f>BOM!O19</f>
        <v/>
      </c>
      <c r="P19" s="146">
        <f>BOM!P19</f>
        <v/>
      </c>
      <c r="Q19" s="46">
        <f>$F$97</f>
        <v/>
      </c>
      <c r="R19" s="46">
        <f>$F$98</f>
        <v/>
      </c>
      <c r="S19" s="48">
        <f>U19-(U19*R19)</f>
        <v/>
      </c>
      <c r="T19" s="48">
        <f>S19*I19</f>
        <v/>
      </c>
      <c r="U19" s="48">
        <f>(AN19)/(1-(BH19+Q19))</f>
        <v/>
      </c>
      <c r="V19" s="48">
        <f>U19*I19</f>
        <v/>
      </c>
      <c r="W19" s="49">
        <f>T19*$W$4</f>
        <v/>
      </c>
      <c r="X19" s="49">
        <f>T19*$X$4</f>
        <v/>
      </c>
      <c r="Y19" s="50">
        <f>M19</f>
        <v/>
      </c>
      <c r="Z19" s="9" t="n"/>
      <c r="AA19" s="9" t="n"/>
      <c r="AB19" s="9" t="n"/>
      <c r="AC19" s="51">
        <f t="array" ref="AC19">IF(I19&gt;0,VLOOKUP(Y19&amp;$P$88&amp;$P$89&amp;$P$90,Variáveis!$O$2:$S$300&amp;Variáveis!$P$2:$T$300&amp;Variáveis!$Q$2:$U$300&amp;Variáveis!$R$2:$V$300,5,FALSE),0)</f>
        <v/>
      </c>
      <c r="AD19" s="52">
        <f>T19*AC19</f>
        <v/>
      </c>
      <c r="AE19" s="53">
        <f>IF(AB19="não",((V19/(1-VLOOKUP(AA19,Variáveis!$AK$3:$AN$29,4,FALSE)))*VLOOKUP(AA19,Variáveis!$AK$3:$AN$29,4,FALSE))-AD19,0)</f>
        <v/>
      </c>
      <c r="AF19" s="53">
        <f>T19*$AF$4</f>
        <v/>
      </c>
      <c r="AG19" s="53">
        <f>IF(AB19="SIM","Cliente pode pagar DIFA na entrada", )</f>
        <v/>
      </c>
      <c r="AH19" s="54" t="n"/>
      <c r="AI19" s="53">
        <f>IF(K19="SIM",(J19*$F$102),J19)</f>
        <v/>
      </c>
      <c r="AJ19" s="53">
        <f>IF(L19="SIM",(AI19*$F$101),AI19)</f>
        <v/>
      </c>
      <c r="AK19" s="53">
        <f>AJ19-AS19</f>
        <v/>
      </c>
      <c r="AL19" s="53">
        <f>AJ19*I19</f>
        <v/>
      </c>
      <c r="AM19" s="53">
        <f>AK19*I19</f>
        <v/>
      </c>
      <c r="AN19" s="53">
        <f>AK19-AP19-AQ19</f>
        <v/>
      </c>
      <c r="AO19" s="53">
        <f>AN19*I19</f>
        <v/>
      </c>
      <c r="AP19" s="53">
        <f>$AP$4*AK19</f>
        <v/>
      </c>
      <c r="AQ19" s="53">
        <f>$AQ$4*AK19</f>
        <v/>
      </c>
      <c r="AR19" s="51">
        <f t="array" ref="AR19">VLOOKUP(M19&amp;N19&amp;O19&amp;P19,Variáveis!$A$2:$E$240&amp;Variáveis!$B$2:$F$240&amp;Variáveis!$C$2:$G$240&amp;Variáveis!$D$2:$H$240,5,FALSE)</f>
        <v/>
      </c>
      <c r="AS19" s="53">
        <f>((AJ19*(1-AR19))*AR19)</f>
        <v/>
      </c>
      <c r="AT19" s="53">
        <f>(((J19+(J19*AU19))*0.18)-(J19*AR19))</f>
        <v/>
      </c>
      <c r="AU19" s="55">
        <f>(((1+AV19)*(1-AR19))/(1-0.18)-1)</f>
        <v/>
      </c>
      <c r="AV19" s="55">
        <f>IF(BB19&gt;0,BB19,IF(BA19&gt;0,BA19,IF(AZ19&gt;0,AZ19,IF(AY19&gt;0,AY19,IF(AX19&gt;0,AX19)))))/100</f>
        <v/>
      </c>
      <c r="AW19" s="56">
        <f>VALUE(LEFT(G19,4))</f>
        <v/>
      </c>
      <c r="AX19" s="56">
        <f>VALUE(IFERROR(VLOOKUP(VALUE(LEFT(G19,4)),ST!$C$4:$E$300,3,FALSE),"0"))</f>
        <v/>
      </c>
      <c r="AY19" s="56">
        <f>VALUE(IFERROR(VLOOKUP(VALUE(LEFT(G19,5)),ST!$C$4:$E$300,3,FALSE),"0"))</f>
        <v/>
      </c>
      <c r="AZ19" s="56">
        <f>VALUE(IFERROR(VLOOKUP(VALUE(LEFT(G19,6)),ST!$C$4:$E$300,3,FALSE),"0"))</f>
        <v/>
      </c>
      <c r="BA19" s="56">
        <f>VALUE(IFERROR(VLOOKUP(VALUE(LEFT(G19,7)),ST!$C$4:$E$300,3,FALSE),"0"))</f>
        <v/>
      </c>
      <c r="BB19" s="56">
        <f>VALUE(IFERROR(VLOOKUP(G19,ST!$C$4:$E$400,3,FALSE),"0"))</f>
        <v/>
      </c>
      <c r="BC19" s="57">
        <f>IF(VLOOKUP(AW19,ST!$C$4:$F$298,4,FALSE)&lt;&gt;0,VLOOKUP(AW19,ST!$C$4:$F$298,4,FALSE),VLOOKUP(G19,ST!$C$4:$F$298,4,FALSE))</f>
        <v/>
      </c>
      <c r="BD19" s="57">
        <f>IF(O19="SC","Desconsiderar coluna ICMS ST",IF(O19="PR","Haverá ST", ))</f>
        <v/>
      </c>
      <c r="BE19" s="53">
        <f>W19</f>
        <v/>
      </c>
      <c r="BF19" s="53">
        <f>X19</f>
        <v/>
      </c>
      <c r="BG19" s="53">
        <f>AD19-AS19</f>
        <v/>
      </c>
      <c r="BH19" s="51">
        <f>$W$4+$X$4+AC19+$BJ$4+0.07</f>
        <v/>
      </c>
      <c r="BI19" s="53">
        <f>IF(BD19="Haverá ST",AJ19+AS19+AT19,AJ19+AS19)</f>
        <v/>
      </c>
      <c r="BJ19" s="53">
        <f>T19*$BJ$4</f>
        <v/>
      </c>
      <c r="BK19" s="53">
        <f>T19*$BK$4</f>
        <v/>
      </c>
      <c r="BL19" s="53">
        <f>BE19+BF19+AO19+BJ19+BK19+AD19</f>
        <v/>
      </c>
      <c r="BM19" s="53">
        <f>(T19-BL19)</f>
        <v/>
      </c>
    </row>
    <row r="20" hidden="1" ht="15.75" customHeight="1" s="218">
      <c r="A20" s="58">
        <f>A19+1</f>
        <v/>
      </c>
      <c r="B20" s="144">
        <f>BOM!B20</f>
        <v/>
      </c>
      <c r="C20" s="144">
        <f>BOM!C20</f>
        <v/>
      </c>
      <c r="D20" s="144">
        <f>BOM!D20</f>
        <v/>
      </c>
      <c r="E20" s="144">
        <f>BOM!E20</f>
        <v/>
      </c>
      <c r="F20" s="144">
        <f>BOM!F20</f>
        <v/>
      </c>
      <c r="G20" s="144">
        <f>BOM!G20</f>
        <v/>
      </c>
      <c r="H20" s="144">
        <f>BOM!H20</f>
        <v/>
      </c>
      <c r="I20" s="147" t="n">
        <v>0</v>
      </c>
      <c r="J20" s="146">
        <f>BOM!J20</f>
        <v/>
      </c>
      <c r="K20" s="146">
        <f>BOM!K20</f>
        <v/>
      </c>
      <c r="L20" s="146">
        <f>BOM!L20</f>
        <v/>
      </c>
      <c r="M20" s="146">
        <f>BOM!M20</f>
        <v/>
      </c>
      <c r="N20" s="146">
        <f>BOM!N20</f>
        <v/>
      </c>
      <c r="O20" s="146">
        <f>BOM!O20</f>
        <v/>
      </c>
      <c r="P20" s="146">
        <f>BOM!P20</f>
        <v/>
      </c>
      <c r="Q20" s="46">
        <f>$F$97</f>
        <v/>
      </c>
      <c r="R20" s="46">
        <f>$F$98</f>
        <v/>
      </c>
      <c r="S20" s="48">
        <f>U20-(U20*R20)</f>
        <v/>
      </c>
      <c r="T20" s="48">
        <f>S20*I20</f>
        <v/>
      </c>
      <c r="U20" s="48">
        <f>(AN20)/(1-(BH20+Q20))</f>
        <v/>
      </c>
      <c r="V20" s="48">
        <f>U20*I20</f>
        <v/>
      </c>
      <c r="W20" s="49">
        <f>T20*$W$4</f>
        <v/>
      </c>
      <c r="X20" s="49">
        <f>T20*$X$4</f>
        <v/>
      </c>
      <c r="Y20" s="50">
        <f>M20</f>
        <v/>
      </c>
      <c r="Z20" s="9" t="n"/>
      <c r="AA20" s="9" t="n"/>
      <c r="AB20" s="9" t="n"/>
      <c r="AC20" s="51">
        <f t="array" ref="AC20">IF(I20&gt;0,VLOOKUP(Y20&amp;$P$88&amp;$P$89&amp;$P$90,Variáveis!$O$2:$S$300&amp;Variáveis!$P$2:$T$300&amp;Variáveis!$Q$2:$U$300&amp;Variáveis!$R$2:$V$300,5,FALSE),0)</f>
        <v/>
      </c>
      <c r="AD20" s="52">
        <f>T20*AC20</f>
        <v/>
      </c>
      <c r="AE20" s="53">
        <f>IF(AB20="não",((V20/(1-VLOOKUP(AA20,Variáveis!$AK$3:$AN$29,4,FALSE)))*VLOOKUP(AA20,Variáveis!$AK$3:$AN$29,4,FALSE))-AD20,0)</f>
        <v/>
      </c>
      <c r="AF20" s="53">
        <f>T20*$AF$4</f>
        <v/>
      </c>
      <c r="AG20" s="53">
        <f>IF(AB20="SIM","Cliente pode pagar DIFA na entrada", )</f>
        <v/>
      </c>
      <c r="AH20" s="54" t="n"/>
      <c r="AI20" s="53">
        <f>IF(K20="SIM",(J20*$F$102),J20)</f>
        <v/>
      </c>
      <c r="AJ20" s="53">
        <f>IF(L20="SIM",(AI20*$F$101),AI20)</f>
        <v/>
      </c>
      <c r="AK20" s="53">
        <f>AJ20-AS20</f>
        <v/>
      </c>
      <c r="AL20" s="53">
        <f>AJ20*I20</f>
        <v/>
      </c>
      <c r="AM20" s="53">
        <f>AK20*I20</f>
        <v/>
      </c>
      <c r="AN20" s="53">
        <f>AK20-AP20-AQ20</f>
        <v/>
      </c>
      <c r="AO20" s="53">
        <f>AN20*I20</f>
        <v/>
      </c>
      <c r="AP20" s="53">
        <f>$AP$4*AK20</f>
        <v/>
      </c>
      <c r="AQ20" s="53">
        <f>$AQ$4*AK20</f>
        <v/>
      </c>
      <c r="AR20" s="51">
        <f t="array" ref="AR20">VLOOKUP(M20&amp;N20&amp;O20&amp;P20,Variáveis!$A$2:$E$240&amp;Variáveis!$B$2:$F$240&amp;Variáveis!$C$2:$G$240&amp;Variáveis!$D$2:$H$240,5,FALSE)</f>
        <v/>
      </c>
      <c r="AS20" s="53">
        <f>((AJ20*(1-AR20))*AR20)</f>
        <v/>
      </c>
      <c r="AT20" s="53">
        <f>(((J20+(J20*AU20))*0.18)-(J20*AR20))</f>
        <v/>
      </c>
      <c r="AU20" s="55">
        <f>(((1+AV20)*(1-AR20))/(1-0.18)-1)</f>
        <v/>
      </c>
      <c r="AV20" s="55">
        <f>IF(BB20&gt;0,BB20,IF(BA20&gt;0,BA20,IF(AZ20&gt;0,AZ20,IF(AY20&gt;0,AY20,IF(AX20&gt;0,AX20)))))/100</f>
        <v/>
      </c>
      <c r="AW20" s="56">
        <f>VALUE(LEFT(G20,4))</f>
        <v/>
      </c>
      <c r="AX20" s="56">
        <f>VALUE(IFERROR(VLOOKUP(VALUE(LEFT(G20,4)),ST!$C$4:$E$300,3,FALSE),"0"))</f>
        <v/>
      </c>
      <c r="AY20" s="56">
        <f>VALUE(IFERROR(VLOOKUP(VALUE(LEFT(G20,5)),ST!$C$4:$E$300,3,FALSE),"0"))</f>
        <v/>
      </c>
      <c r="AZ20" s="56">
        <f>VALUE(IFERROR(VLOOKUP(VALUE(LEFT(G20,6)),ST!$C$4:$E$300,3,FALSE),"0"))</f>
        <v/>
      </c>
      <c r="BA20" s="56">
        <f>VALUE(IFERROR(VLOOKUP(VALUE(LEFT(G20,7)),ST!$C$4:$E$300,3,FALSE),"0"))</f>
        <v/>
      </c>
      <c r="BB20" s="56">
        <f>VALUE(IFERROR(VLOOKUP(G20,ST!$C$4:$E$400,3,FALSE),"0"))</f>
        <v/>
      </c>
      <c r="BC20" s="57">
        <f>IF(VLOOKUP(AW20,ST!$C$4:$F$298,4,FALSE)&lt;&gt;0,VLOOKUP(AW20,ST!$C$4:$F$298,4,FALSE),VLOOKUP(G20,ST!$C$4:$F$298,4,FALSE))</f>
        <v/>
      </c>
      <c r="BD20" s="57">
        <f>IF(O20="SC","Desconsiderar coluna ICMS ST",IF(O20="PR","Haverá ST", ))</f>
        <v/>
      </c>
      <c r="BE20" s="53">
        <f>W20</f>
        <v/>
      </c>
      <c r="BF20" s="53">
        <f>X20</f>
        <v/>
      </c>
      <c r="BG20" s="53">
        <f>AD20-AS20</f>
        <v/>
      </c>
      <c r="BH20" s="51">
        <f>$W$4+$X$4+AC20+$BJ$4+0.07</f>
        <v/>
      </c>
      <c r="BI20" s="53">
        <f>IF(BD20="Haverá ST",AJ20+AS20+AT20,AJ20+AS20)</f>
        <v/>
      </c>
      <c r="BJ20" s="53">
        <f>T20*$BJ$4</f>
        <v/>
      </c>
      <c r="BK20" s="53">
        <f>T20*$BK$4</f>
        <v/>
      </c>
      <c r="BL20" s="53">
        <f>BE20+BF20+AO20+BJ20+BK20+AD20</f>
        <v/>
      </c>
      <c r="BM20" s="53">
        <f>(T20-BL20)</f>
        <v/>
      </c>
    </row>
    <row r="21" hidden="1" ht="15.75" customHeight="1" s="218">
      <c r="A21" s="58">
        <f>A20+1</f>
        <v/>
      </c>
      <c r="B21" s="144">
        <f>BOM!B21</f>
        <v/>
      </c>
      <c r="C21" s="144">
        <f>BOM!C21</f>
        <v/>
      </c>
      <c r="D21" s="144">
        <f>BOM!D21</f>
        <v/>
      </c>
      <c r="E21" s="144">
        <f>BOM!E21</f>
        <v/>
      </c>
      <c r="F21" s="144">
        <f>BOM!F21</f>
        <v/>
      </c>
      <c r="G21" s="144">
        <f>BOM!G21</f>
        <v/>
      </c>
      <c r="H21" s="144">
        <f>BOM!H21</f>
        <v/>
      </c>
      <c r="I21" s="147" t="n">
        <v>0</v>
      </c>
      <c r="J21" s="146">
        <f>BOM!J21</f>
        <v/>
      </c>
      <c r="K21" s="146">
        <f>BOM!K21</f>
        <v/>
      </c>
      <c r="L21" s="146">
        <f>BOM!L21</f>
        <v/>
      </c>
      <c r="M21" s="146">
        <f>BOM!M21</f>
        <v/>
      </c>
      <c r="N21" s="146">
        <f>BOM!N21</f>
        <v/>
      </c>
      <c r="O21" s="146">
        <f>BOM!O21</f>
        <v/>
      </c>
      <c r="P21" s="146">
        <f>BOM!P21</f>
        <v/>
      </c>
      <c r="Q21" s="46">
        <f>$F$97</f>
        <v/>
      </c>
      <c r="R21" s="46">
        <f>$F$98</f>
        <v/>
      </c>
      <c r="S21" s="48">
        <f>U21-(U21*R21)</f>
        <v/>
      </c>
      <c r="T21" s="48">
        <f>S21*I21</f>
        <v/>
      </c>
      <c r="U21" s="48">
        <f>(AN21)/(1-(BH21+Q21))</f>
        <v/>
      </c>
      <c r="V21" s="48">
        <f>U21*I21</f>
        <v/>
      </c>
      <c r="W21" s="49">
        <f>T21*$W$4</f>
        <v/>
      </c>
      <c r="X21" s="49">
        <f>T21*$X$4</f>
        <v/>
      </c>
      <c r="Y21" s="50">
        <f>M21</f>
        <v/>
      </c>
      <c r="Z21" s="9" t="n"/>
      <c r="AA21" s="9" t="n"/>
      <c r="AB21" s="9" t="n"/>
      <c r="AC21" s="51">
        <f t="array" ref="AC21">IF(I21&gt;0,VLOOKUP(Y21&amp;$P$88&amp;$P$89&amp;$P$90,Variáveis!$O$2:$S$300&amp;Variáveis!$P$2:$T$300&amp;Variáveis!$Q$2:$U$300&amp;Variáveis!$R$2:$V$300,5,FALSE),0)</f>
        <v/>
      </c>
      <c r="AD21" s="52">
        <f>T21*AC21</f>
        <v/>
      </c>
      <c r="AE21" s="53">
        <f>IF(AB21="não",((V21/(1-VLOOKUP(AA21,Variáveis!$AK$3:$AN$29,4,FALSE)))*VLOOKUP(AA21,Variáveis!$AK$3:$AN$29,4,FALSE))-AD21,0)</f>
        <v/>
      </c>
      <c r="AF21" s="53">
        <f>T21*$AF$4</f>
        <v/>
      </c>
      <c r="AG21" s="53">
        <f>IF(AB21="SIM","Cliente pode pagar DIFA na entrada", )</f>
        <v/>
      </c>
      <c r="AH21" s="54" t="n"/>
      <c r="AI21" s="53">
        <f>IF(K21="SIM",(J21*$F$102),J21)</f>
        <v/>
      </c>
      <c r="AJ21" s="53">
        <f>IF(L21="SIM",(AI21*$F$101),AI21)</f>
        <v/>
      </c>
      <c r="AK21" s="53">
        <f>AJ21-AS21</f>
        <v/>
      </c>
      <c r="AL21" s="53">
        <f>AJ21*I21</f>
        <v/>
      </c>
      <c r="AM21" s="53">
        <f>AK21*I21</f>
        <v/>
      </c>
      <c r="AN21" s="53">
        <f>AK21-AP21-AQ21</f>
        <v/>
      </c>
      <c r="AO21" s="53">
        <f>AN21*I21</f>
        <v/>
      </c>
      <c r="AP21" s="53">
        <f>$AP$4*AK21</f>
        <v/>
      </c>
      <c r="AQ21" s="53">
        <f>$AQ$4*AK21</f>
        <v/>
      </c>
      <c r="AR21" s="51">
        <f t="array" ref="AR21">VLOOKUP(M21&amp;N21&amp;O21&amp;P21,Variáveis!$A$2:$E$240&amp;Variáveis!$B$2:$F$240&amp;Variáveis!$C$2:$G$240&amp;Variáveis!$D$2:$H$240,5,FALSE)</f>
        <v/>
      </c>
      <c r="AS21" s="53">
        <f>((AJ21*(1-AR21))*AR21)</f>
        <v/>
      </c>
      <c r="AT21" s="53">
        <f>(((J21+(J21*AU21))*0.18)-(J21*AR21))</f>
        <v/>
      </c>
      <c r="AU21" s="55">
        <f>(((1+AV21)*(1-AR21))/(1-0.18)-1)</f>
        <v/>
      </c>
      <c r="AV21" s="55">
        <f>IF(BB21&gt;0,BB21,IF(BA21&gt;0,BA21,IF(AZ21&gt;0,AZ21,IF(AY21&gt;0,AY21,IF(AX21&gt;0,AX21)))))/100</f>
        <v/>
      </c>
      <c r="AW21" s="56">
        <f>VALUE(LEFT(G21,4))</f>
        <v/>
      </c>
      <c r="AX21" s="56">
        <f>VALUE(IFERROR(VLOOKUP(VALUE(LEFT(G21,4)),ST!$C$4:$E$300,3,FALSE),"0"))</f>
        <v/>
      </c>
      <c r="AY21" s="56">
        <f>VALUE(IFERROR(VLOOKUP(VALUE(LEFT(G21,5)),ST!$C$4:$E$300,3,FALSE),"0"))</f>
        <v/>
      </c>
      <c r="AZ21" s="56">
        <f>VALUE(IFERROR(VLOOKUP(VALUE(LEFT(G21,6)),ST!$C$4:$E$300,3,FALSE),"0"))</f>
        <v/>
      </c>
      <c r="BA21" s="56">
        <f>VALUE(IFERROR(VLOOKUP(VALUE(LEFT(G21,7)),ST!$C$4:$E$300,3,FALSE),"0"))</f>
        <v/>
      </c>
      <c r="BB21" s="56">
        <f>VALUE(IFERROR(VLOOKUP(G21,ST!$C$4:$E$400,3,FALSE),"0"))</f>
        <v/>
      </c>
      <c r="BC21" s="57">
        <f>IF(VLOOKUP(AW21,ST!$C$4:$F$298,4,FALSE)&lt;&gt;0,VLOOKUP(AW21,ST!$C$4:$F$298,4,FALSE),VLOOKUP(G21,ST!$C$4:$F$298,4,FALSE))</f>
        <v/>
      </c>
      <c r="BD21" s="57">
        <f>IF(O21="SC","Desconsiderar coluna ICMS ST",IF(O21="PR","Haverá ST", ))</f>
        <v/>
      </c>
      <c r="BE21" s="53">
        <f>W21</f>
        <v/>
      </c>
      <c r="BF21" s="53">
        <f>X21</f>
        <v/>
      </c>
      <c r="BG21" s="53">
        <f>AD21-AS21</f>
        <v/>
      </c>
      <c r="BH21" s="51">
        <f>$W$4+$X$4+AC21+$BJ$4+0.07</f>
        <v/>
      </c>
      <c r="BI21" s="53">
        <f>IF(BD21="Haverá ST",AJ21+AS21+AT21,AJ21+AS21)</f>
        <v/>
      </c>
      <c r="BJ21" s="53">
        <f>T21*$BJ$4</f>
        <v/>
      </c>
      <c r="BK21" s="53">
        <f>T21*$BK$4</f>
        <v/>
      </c>
      <c r="BL21" s="53">
        <f>BE21+BF21+AO21+BJ21+BK21+AD21</f>
        <v/>
      </c>
      <c r="BM21" s="53">
        <f>(T21-BL21)</f>
        <v/>
      </c>
    </row>
    <row r="22" hidden="1" ht="15.75" customHeight="1" s="218">
      <c r="A22" s="58">
        <f>A21+1</f>
        <v/>
      </c>
      <c r="B22" s="144">
        <f>BOM!B22</f>
        <v/>
      </c>
      <c r="C22" s="144">
        <f>BOM!C22</f>
        <v/>
      </c>
      <c r="D22" s="144">
        <f>BOM!D22</f>
        <v/>
      </c>
      <c r="E22" s="144">
        <f>BOM!E22</f>
        <v/>
      </c>
      <c r="F22" s="144">
        <f>BOM!F22</f>
        <v/>
      </c>
      <c r="G22" s="144">
        <f>BOM!G22</f>
        <v/>
      </c>
      <c r="H22" s="144">
        <f>BOM!H22</f>
        <v/>
      </c>
      <c r="I22" s="147" t="n">
        <v>0</v>
      </c>
      <c r="J22" s="146">
        <f>BOM!J22</f>
        <v/>
      </c>
      <c r="K22" s="146">
        <f>BOM!K22</f>
        <v/>
      </c>
      <c r="L22" s="146">
        <f>BOM!L22</f>
        <v/>
      </c>
      <c r="M22" s="146">
        <f>BOM!M22</f>
        <v/>
      </c>
      <c r="N22" s="146">
        <f>BOM!N22</f>
        <v/>
      </c>
      <c r="O22" s="146">
        <f>BOM!O22</f>
        <v/>
      </c>
      <c r="P22" s="146">
        <f>BOM!P22</f>
        <v/>
      </c>
      <c r="Q22" s="46">
        <f>$F$97</f>
        <v/>
      </c>
      <c r="R22" s="46">
        <f>$F$98</f>
        <v/>
      </c>
      <c r="S22" s="48">
        <f>U22-(U22*R22)</f>
        <v/>
      </c>
      <c r="T22" s="48">
        <f>S22*I22</f>
        <v/>
      </c>
      <c r="U22" s="48">
        <f>(AN22)/(1-(BH22+Q22))</f>
        <v/>
      </c>
      <c r="V22" s="48">
        <f>U22*I22</f>
        <v/>
      </c>
      <c r="W22" s="49">
        <f>T22*$W$4</f>
        <v/>
      </c>
      <c r="X22" s="49">
        <f>T22*$X$4</f>
        <v/>
      </c>
      <c r="Y22" s="50">
        <f>M22</f>
        <v/>
      </c>
      <c r="Z22" s="9" t="n"/>
      <c r="AA22" s="9" t="n"/>
      <c r="AB22" s="9" t="n"/>
      <c r="AC22" s="51">
        <f t="array" ref="AC22">IF(I22&gt;0,VLOOKUP(Y22&amp;$P$88&amp;$P$89&amp;$P$90,Variáveis!$O$2:$S$300&amp;Variáveis!$P$2:$T$300&amp;Variáveis!$Q$2:$U$300&amp;Variáveis!$R$2:$V$300,5,FALSE),0)</f>
        <v/>
      </c>
      <c r="AD22" s="52">
        <f>T22*AC22</f>
        <v/>
      </c>
      <c r="AE22" s="53">
        <f>IF(AB22="não",((V22/(1-VLOOKUP(AA22,Variáveis!$AK$3:$AN$29,4,FALSE)))*VLOOKUP(AA22,Variáveis!$AK$3:$AN$29,4,FALSE))-AD22,0)</f>
        <v/>
      </c>
      <c r="AF22" s="53">
        <f>T22*$AF$4</f>
        <v/>
      </c>
      <c r="AG22" s="53">
        <f>IF(AB22="SIM","Cliente pode pagar DIFA na entrada", )</f>
        <v/>
      </c>
      <c r="AH22" s="54" t="n"/>
      <c r="AI22" s="53">
        <f>IF(K22="SIM",(J22*$F$102),J22)</f>
        <v/>
      </c>
      <c r="AJ22" s="53">
        <f>IF(L22="SIM",(AI22*$F$101),AI22)</f>
        <v/>
      </c>
      <c r="AK22" s="53">
        <f>AJ22-AS22</f>
        <v/>
      </c>
      <c r="AL22" s="53">
        <f>AJ22*I22</f>
        <v/>
      </c>
      <c r="AM22" s="53">
        <f>AK22*I22</f>
        <v/>
      </c>
      <c r="AN22" s="53">
        <f>AK22-AP22-AQ22</f>
        <v/>
      </c>
      <c r="AO22" s="53">
        <f>AN22*I22</f>
        <v/>
      </c>
      <c r="AP22" s="53">
        <f>$AP$4*AK22</f>
        <v/>
      </c>
      <c r="AQ22" s="53">
        <f>$AQ$4*AK22</f>
        <v/>
      </c>
      <c r="AR22" s="51">
        <f t="array" ref="AR22">VLOOKUP(M22&amp;N22&amp;O22&amp;P22,Variáveis!$A$2:$E$240&amp;Variáveis!$B$2:$F$240&amp;Variáveis!$C$2:$G$240&amp;Variáveis!$D$2:$H$240,5,FALSE)</f>
        <v/>
      </c>
      <c r="AS22" s="53">
        <f>((AJ22*(1-AR22))*AR22)</f>
        <v/>
      </c>
      <c r="AT22" s="53">
        <f>(((J22+(J22*AU22))*0.18)-(J22*AR22))</f>
        <v/>
      </c>
      <c r="AU22" s="55">
        <f>(((1+AV22)*(1-AR22))/(1-0.18)-1)</f>
        <v/>
      </c>
      <c r="AV22" s="55">
        <f>IF(BB22&gt;0,BB22,IF(BA22&gt;0,BA22,IF(AZ22&gt;0,AZ22,IF(AY22&gt;0,AY22,IF(AX22&gt;0,AX22)))))/100</f>
        <v/>
      </c>
      <c r="AW22" s="56">
        <f>VALUE(LEFT(G22,4))</f>
        <v/>
      </c>
      <c r="AX22" s="56">
        <f>VALUE(IFERROR(VLOOKUP(VALUE(LEFT(G22,4)),ST!$C$4:$E$300,3,FALSE),"0"))</f>
        <v/>
      </c>
      <c r="AY22" s="56">
        <f>VALUE(IFERROR(VLOOKUP(VALUE(LEFT(G22,5)),ST!$C$4:$E$300,3,FALSE),"0"))</f>
        <v/>
      </c>
      <c r="AZ22" s="56">
        <f>VALUE(IFERROR(VLOOKUP(VALUE(LEFT(G22,6)),ST!$C$4:$E$300,3,FALSE),"0"))</f>
        <v/>
      </c>
      <c r="BA22" s="56">
        <f>VALUE(IFERROR(VLOOKUP(VALUE(LEFT(G22,7)),ST!$C$4:$E$300,3,FALSE),"0"))</f>
        <v/>
      </c>
      <c r="BB22" s="56">
        <f>VALUE(IFERROR(VLOOKUP(G22,ST!$C$4:$E$400,3,FALSE),"0"))</f>
        <v/>
      </c>
      <c r="BC22" s="57">
        <f>IF(VLOOKUP(AW22,ST!$C$4:$F$298,4,FALSE)&lt;&gt;0,VLOOKUP(AW22,ST!$C$4:$F$298,4,FALSE),VLOOKUP(G22,ST!$C$4:$F$298,4,FALSE))</f>
        <v/>
      </c>
      <c r="BD22" s="57">
        <f>IF(O22="SC","Desconsiderar coluna ICMS ST",IF(O22="PR","Haverá ST", ))</f>
        <v/>
      </c>
      <c r="BE22" s="53">
        <f>W22</f>
        <v/>
      </c>
      <c r="BF22" s="53">
        <f>X22</f>
        <v/>
      </c>
      <c r="BG22" s="53">
        <f>AD22-AS22</f>
        <v/>
      </c>
      <c r="BH22" s="51">
        <f>$W$4+$X$4+AC22+$BJ$4+0.07</f>
        <v/>
      </c>
      <c r="BI22" s="53">
        <f>IF(BD22="Haverá ST",AJ22+AS22+AT22,AJ22+AS22)</f>
        <v/>
      </c>
      <c r="BJ22" s="53">
        <f>T22*$BJ$4</f>
        <v/>
      </c>
      <c r="BK22" s="53">
        <f>T22*$BK$4</f>
        <v/>
      </c>
      <c r="BL22" s="53">
        <f>BE22+BF22+AO22+BJ22+BK22+AD22</f>
        <v/>
      </c>
      <c r="BM22" s="53">
        <f>(T22-BL22)</f>
        <v/>
      </c>
    </row>
    <row r="23" hidden="1" ht="15.75" customHeight="1" s="218">
      <c r="A23" s="58">
        <f>A22+1</f>
        <v/>
      </c>
      <c r="B23" s="144">
        <f>BOM!B23</f>
        <v/>
      </c>
      <c r="C23" s="144">
        <f>BOM!C23</f>
        <v/>
      </c>
      <c r="D23" s="144">
        <f>BOM!D23</f>
        <v/>
      </c>
      <c r="E23" s="144">
        <f>BOM!E23</f>
        <v/>
      </c>
      <c r="F23" s="39">
        <f>BOM!F23</f>
        <v/>
      </c>
      <c r="G23" s="144">
        <f>BOM!G23</f>
        <v/>
      </c>
      <c r="H23" s="144">
        <f>BOM!H23</f>
        <v/>
      </c>
      <c r="I23" s="148" t="n">
        <v>0</v>
      </c>
      <c r="J23" s="144" t="n">
        <v>0</v>
      </c>
      <c r="K23" s="146">
        <f>BOM!K23</f>
        <v/>
      </c>
      <c r="L23" s="146">
        <f>BOM!L23</f>
        <v/>
      </c>
      <c r="M23" s="146">
        <f>BOM!M23</f>
        <v/>
      </c>
      <c r="N23" s="146">
        <f>BOM!N23</f>
        <v/>
      </c>
      <c r="O23" s="146">
        <f>BOM!O23</f>
        <v/>
      </c>
      <c r="P23" s="146">
        <f>BOM!P23</f>
        <v/>
      </c>
      <c r="Q23" s="46">
        <f>$F$97</f>
        <v/>
      </c>
      <c r="R23" s="46">
        <f>$F$98</f>
        <v/>
      </c>
      <c r="S23" s="48">
        <f>U23-(U23*R23)</f>
        <v/>
      </c>
      <c r="T23" s="48">
        <f>S23*I23</f>
        <v/>
      </c>
      <c r="U23" s="48">
        <f>(AN23)/(1-(BH23+Q23))</f>
        <v/>
      </c>
      <c r="V23" s="48">
        <f>U23*I23</f>
        <v/>
      </c>
      <c r="W23" s="49">
        <f>T23*$W$4</f>
        <v/>
      </c>
      <c r="X23" s="49">
        <f>T23*$X$4</f>
        <v/>
      </c>
      <c r="Y23" s="50">
        <f>M23</f>
        <v/>
      </c>
      <c r="Z23" s="9" t="n"/>
      <c r="AA23" s="9" t="n"/>
      <c r="AB23" s="9" t="n"/>
      <c r="AC23" s="51">
        <f t="array" ref="AC23">IF(I23&gt;0,VLOOKUP(Y23&amp;$P$88&amp;$P$89&amp;$P$90,Variáveis!$O$2:$S$300&amp;Variáveis!$P$2:$T$300&amp;Variáveis!$Q$2:$U$300&amp;Variáveis!$R$2:$V$300,5,FALSE),0)</f>
        <v/>
      </c>
      <c r="AD23" s="52">
        <f>T23*AC23</f>
        <v/>
      </c>
      <c r="AE23" s="53">
        <f>IF(AB23="não",((V23/(1-VLOOKUP(AA23,Variáveis!$AK$3:$AN$29,4,FALSE)))*VLOOKUP(AA23,Variáveis!$AK$3:$AN$29,4,FALSE))-AD23,0)</f>
        <v/>
      </c>
      <c r="AF23" s="53">
        <f>T23*$AF$4</f>
        <v/>
      </c>
      <c r="AG23" s="53">
        <f>IF(AB23="SIM","Cliente pode pagar DIFA na entrada", )</f>
        <v/>
      </c>
      <c r="AH23" s="54" t="n"/>
      <c r="AI23" s="53">
        <f>IF(K23="SIM",(J23*$F$102),J23)</f>
        <v/>
      </c>
      <c r="AJ23" s="53">
        <f>IF(L23="SIM",(AI23*$F$101),AI23)</f>
        <v/>
      </c>
      <c r="AK23" s="53">
        <f>AJ23-AS23</f>
        <v/>
      </c>
      <c r="AL23" s="53">
        <f>AJ23*I23</f>
        <v/>
      </c>
      <c r="AM23" s="53">
        <f>AK23*I23</f>
        <v/>
      </c>
      <c r="AN23" s="53">
        <f>AK23-AP23-AQ23</f>
        <v/>
      </c>
      <c r="AO23" s="53">
        <f>AN23*I23</f>
        <v/>
      </c>
      <c r="AP23" s="53">
        <f>$AP$4*AK23</f>
        <v/>
      </c>
      <c r="AQ23" s="53">
        <f>$AQ$4*AK23</f>
        <v/>
      </c>
      <c r="AR23" s="51">
        <f t="array" ref="AR23">VLOOKUP(M23&amp;N23&amp;O23&amp;P23,Variáveis!$A$2:$E$240&amp;Variáveis!$B$2:$F$240&amp;Variáveis!$C$2:$G$240&amp;Variáveis!$D$2:$H$240,5,FALSE)</f>
        <v/>
      </c>
      <c r="AS23" s="53">
        <f>((AJ23*(1-AR23))*AR23)</f>
        <v/>
      </c>
      <c r="AT23" s="53">
        <f>(((J23+(J23*AU23))*0.18)-(J23*AR23))</f>
        <v/>
      </c>
      <c r="AU23" s="55">
        <f>(((1+AV23)*(1-AR23))/(1-0.18)-1)</f>
        <v/>
      </c>
      <c r="AV23" s="55">
        <f>IF(BB23&gt;0,BB23,IF(BA23&gt;0,BA23,IF(AZ23&gt;0,AZ23,IF(AY23&gt;0,AY23,IF(AX23&gt;0,AX23)))))/100</f>
        <v/>
      </c>
      <c r="AW23" s="56">
        <f>VALUE(LEFT(G23,4))</f>
        <v/>
      </c>
      <c r="AX23" s="56">
        <f>VALUE(IFERROR(VLOOKUP(VALUE(LEFT(G23,4)),ST!$C$4:$E$300,3,FALSE),"0"))</f>
        <v/>
      </c>
      <c r="AY23" s="56">
        <f>VALUE(IFERROR(VLOOKUP(VALUE(LEFT(G23,5)),ST!$C$4:$E$300,3,FALSE),"0"))</f>
        <v/>
      </c>
      <c r="AZ23" s="56">
        <f>VALUE(IFERROR(VLOOKUP(VALUE(LEFT(G23,6)),ST!$C$4:$E$300,3,FALSE),"0"))</f>
        <v/>
      </c>
      <c r="BA23" s="56">
        <f>VALUE(IFERROR(VLOOKUP(VALUE(LEFT(G23,7)),ST!$C$4:$E$300,3,FALSE),"0"))</f>
        <v/>
      </c>
      <c r="BB23" s="56">
        <f>VALUE(IFERROR(VLOOKUP(G23,ST!$C$4:$E$400,3,FALSE),"0"))</f>
        <v/>
      </c>
      <c r="BC23" s="57">
        <f>IF(VLOOKUP(AW23,ST!$C$4:$F$298,4,FALSE)&lt;&gt;0,VLOOKUP(AW23,ST!$C$4:$F$298,4,FALSE),VLOOKUP(G23,ST!$C$4:$F$298,4,FALSE))</f>
        <v/>
      </c>
      <c r="BD23" s="57">
        <f>IF(O23="SC","Desconsiderar coluna ICMS ST",IF(O23="PR","Haverá ST", ))</f>
        <v/>
      </c>
      <c r="BE23" s="53">
        <f>W23</f>
        <v/>
      </c>
      <c r="BF23" s="53">
        <f>X23</f>
        <v/>
      </c>
      <c r="BG23" s="53">
        <f>AD23-AS23</f>
        <v/>
      </c>
      <c r="BH23" s="51">
        <f>$W$4+$X$4+AC23+$BJ$4+0.07</f>
        <v/>
      </c>
      <c r="BI23" s="53">
        <f>IF(BD23="Haverá ST",AJ23+AS23+AT23,AJ23+AS23)</f>
        <v/>
      </c>
      <c r="BJ23" s="53">
        <f>T23*$BJ$4</f>
        <v/>
      </c>
      <c r="BK23" s="53">
        <f>T23*$BK$4</f>
        <v/>
      </c>
      <c r="BL23" s="53">
        <f>BE23+BF23+AO23+BJ23+BK23+AD23</f>
        <v/>
      </c>
      <c r="BM23" s="53">
        <f>(T23-BL23)</f>
        <v/>
      </c>
    </row>
    <row r="24" hidden="1" ht="15.75" customHeight="1" s="218">
      <c r="A24" s="58">
        <f>A23+1</f>
        <v/>
      </c>
      <c r="B24" s="144">
        <f>BOM!B24</f>
        <v/>
      </c>
      <c r="C24" s="144">
        <f>BOM!C24</f>
        <v/>
      </c>
      <c r="D24" s="144">
        <f>BOM!D24</f>
        <v/>
      </c>
      <c r="E24" s="144">
        <f>BOM!E24</f>
        <v/>
      </c>
      <c r="F24" s="144">
        <f>BOM!F24</f>
        <v/>
      </c>
      <c r="G24" s="144">
        <f>BOM!G24</f>
        <v/>
      </c>
      <c r="H24" s="144">
        <f>BOM!H24</f>
        <v/>
      </c>
      <c r="I24" s="147">
        <f>I23</f>
        <v/>
      </c>
      <c r="J24" s="146">
        <f>BOM!J24</f>
        <v/>
      </c>
      <c r="K24" s="146">
        <f>BOM!K24</f>
        <v/>
      </c>
      <c r="L24" s="146">
        <f>BOM!L24</f>
        <v/>
      </c>
      <c r="M24" s="146">
        <f>BOM!M24</f>
        <v/>
      </c>
      <c r="N24" s="146">
        <f>BOM!N24</f>
        <v/>
      </c>
      <c r="O24" s="146">
        <f>BOM!O24</f>
        <v/>
      </c>
      <c r="P24" s="146">
        <f>BOM!P24</f>
        <v/>
      </c>
      <c r="Q24" s="46">
        <f>$F$97</f>
        <v/>
      </c>
      <c r="R24" s="46">
        <f>$F$98</f>
        <v/>
      </c>
      <c r="S24" s="48">
        <f>U24-(U24*R24)</f>
        <v/>
      </c>
      <c r="T24" s="48">
        <f>S24*I24</f>
        <v/>
      </c>
      <c r="U24" s="48">
        <f>(AN24)/(1-(BH24+Q24))</f>
        <v/>
      </c>
      <c r="V24" s="48">
        <f>U24*I24</f>
        <v/>
      </c>
      <c r="W24" s="49">
        <f>T24*$W$4</f>
        <v/>
      </c>
      <c r="X24" s="49">
        <f>T24*$X$4</f>
        <v/>
      </c>
      <c r="Y24" s="50">
        <f>M24</f>
        <v/>
      </c>
      <c r="Z24" s="9" t="n"/>
      <c r="AA24" s="9" t="n"/>
      <c r="AB24" s="9" t="n"/>
      <c r="AC24" s="51">
        <f t="array" ref="AC24">IF(I24&gt;0,VLOOKUP(Y24&amp;$P$88&amp;$P$89&amp;$P$90,Variáveis!$O$2:$S$300&amp;Variáveis!$P$2:$T$300&amp;Variáveis!$Q$2:$U$300&amp;Variáveis!$R$2:$V$300,5,FALSE),0)</f>
        <v/>
      </c>
      <c r="AD24" s="52">
        <f>T24*AC24</f>
        <v/>
      </c>
      <c r="AE24" s="53">
        <f>IF(AB24="não",((V24/(1-VLOOKUP(AA24,Variáveis!$AK$3:$AN$29,4,FALSE)))*VLOOKUP(AA24,Variáveis!$AK$3:$AN$29,4,FALSE))-AD24,0)</f>
        <v/>
      </c>
      <c r="AF24" s="53">
        <f>T24*$AF$4</f>
        <v/>
      </c>
      <c r="AG24" s="53">
        <f>IF(AB24="SIM","Cliente pode pagar DIFA na entrada", )</f>
        <v/>
      </c>
      <c r="AH24" s="54" t="n"/>
      <c r="AI24" s="53">
        <f>IF(K24="SIM",(J24*$F$102),J24)</f>
        <v/>
      </c>
      <c r="AJ24" s="53">
        <f>IF(L24="SIM",(AI24*$F$101),AI24)</f>
        <v/>
      </c>
      <c r="AK24" s="53">
        <f>AJ24-AS24</f>
        <v/>
      </c>
      <c r="AL24" s="53">
        <f>AJ24*I24</f>
        <v/>
      </c>
      <c r="AM24" s="53">
        <f>AK24*I24</f>
        <v/>
      </c>
      <c r="AN24" s="53">
        <f>AK24-AP24-AQ24</f>
        <v/>
      </c>
      <c r="AO24" s="53">
        <f>AN24*I24</f>
        <v/>
      </c>
      <c r="AP24" s="53">
        <f>$AP$4*AK24</f>
        <v/>
      </c>
      <c r="AQ24" s="53">
        <f>$AQ$4*AK24</f>
        <v/>
      </c>
      <c r="AR24" s="51">
        <f t="array" ref="AR24">VLOOKUP(M24&amp;N24&amp;O24&amp;P24,Variáveis!$A$2:$E$240&amp;Variáveis!$B$2:$F$240&amp;Variáveis!$C$2:$G$240&amp;Variáveis!$D$2:$H$240,5,FALSE)</f>
        <v/>
      </c>
      <c r="AS24" s="53">
        <f>((AJ24*(1-AR24))*AR24)</f>
        <v/>
      </c>
      <c r="AT24" s="53">
        <f>(((J24+(J24*AU24))*0.18)-(J24*AR24))</f>
        <v/>
      </c>
      <c r="AU24" s="55">
        <f>(((1+AV24)*(1-AR24))/(1-0.18)-1)</f>
        <v/>
      </c>
      <c r="AV24" s="55">
        <f>IF(BB24&gt;0,BB24,IF(BA24&gt;0,BA24,IF(AZ24&gt;0,AZ24,IF(AY24&gt;0,AY24,IF(AX24&gt;0,AX24)))))/100</f>
        <v/>
      </c>
      <c r="AW24" s="56">
        <f>VALUE(LEFT(G24,4))</f>
        <v/>
      </c>
      <c r="AX24" s="56">
        <f>VALUE(IFERROR(VLOOKUP(VALUE(LEFT(G24,4)),ST!$C$4:$E$300,3,FALSE),"0"))</f>
        <v/>
      </c>
      <c r="AY24" s="56">
        <f>VALUE(IFERROR(VLOOKUP(VALUE(LEFT(G24,5)),ST!$C$4:$E$300,3,FALSE),"0"))</f>
        <v/>
      </c>
      <c r="AZ24" s="56">
        <f>VALUE(IFERROR(VLOOKUP(VALUE(LEFT(G24,6)),ST!$C$4:$E$300,3,FALSE),"0"))</f>
        <v/>
      </c>
      <c r="BA24" s="56">
        <f>VALUE(IFERROR(VLOOKUP(VALUE(LEFT(G24,7)),ST!$C$4:$E$300,3,FALSE),"0"))</f>
        <v/>
      </c>
      <c r="BB24" s="56">
        <f>VALUE(IFERROR(VLOOKUP(G24,ST!$C$4:$E$400,3,FALSE),"0"))</f>
        <v/>
      </c>
      <c r="BC24" s="57">
        <f>IF(VLOOKUP(AW24,ST!$C$4:$F$298,4,FALSE)&lt;&gt;0,VLOOKUP(AW24,ST!$C$4:$F$298,4,FALSE),VLOOKUP(G24,ST!$C$4:$F$298,4,FALSE))</f>
        <v/>
      </c>
      <c r="BD24" s="57">
        <f>IF(O24="SC","Desconsiderar coluna ICMS ST",IF(O24="PR","Haverá ST", ))</f>
        <v/>
      </c>
      <c r="BE24" s="53">
        <f>W24</f>
        <v/>
      </c>
      <c r="BF24" s="53">
        <f>X24</f>
        <v/>
      </c>
      <c r="BG24" s="53">
        <f>AD24-AS24</f>
        <v/>
      </c>
      <c r="BH24" s="51">
        <f>$W$4+$X$4+AC24+$BJ$4+0.07</f>
        <v/>
      </c>
      <c r="BI24" s="53">
        <f>IF(BD24="Haverá ST",AJ24+AS24+AT24,AJ24+AS24)</f>
        <v/>
      </c>
      <c r="BJ24" s="53">
        <f>T24*$BJ$4</f>
        <v/>
      </c>
      <c r="BK24" s="53">
        <f>T24*$BK$4</f>
        <v/>
      </c>
      <c r="BL24" s="53">
        <f>BE24+BF24+AO24+BJ24+BK24+AD24</f>
        <v/>
      </c>
      <c r="BM24" s="53">
        <f>(T24-BL24)</f>
        <v/>
      </c>
    </row>
    <row r="25" hidden="1" ht="15.75" customHeight="1" s="218">
      <c r="A25" s="58">
        <f>A24+1</f>
        <v/>
      </c>
      <c r="B25" s="144">
        <f>BOM!B25</f>
        <v/>
      </c>
      <c r="C25" s="144">
        <f>BOM!C25</f>
        <v/>
      </c>
      <c r="D25" s="144">
        <f>BOM!D25</f>
        <v/>
      </c>
      <c r="E25" s="144">
        <f>BOM!E25</f>
        <v/>
      </c>
      <c r="F25" s="144">
        <f>BOM!F25</f>
        <v/>
      </c>
      <c r="G25" s="144">
        <f>BOM!G25</f>
        <v/>
      </c>
      <c r="H25" s="144">
        <f>BOM!H25</f>
        <v/>
      </c>
      <c r="I25" s="147" t="n">
        <v>0</v>
      </c>
      <c r="J25" s="146">
        <f>BOM!J25</f>
        <v/>
      </c>
      <c r="K25" s="146">
        <f>BOM!K25</f>
        <v/>
      </c>
      <c r="L25" s="146">
        <f>BOM!L25</f>
        <v/>
      </c>
      <c r="M25" s="146">
        <f>BOM!M25</f>
        <v/>
      </c>
      <c r="N25" s="146">
        <f>BOM!N25</f>
        <v/>
      </c>
      <c r="O25" s="146">
        <f>BOM!O25</f>
        <v/>
      </c>
      <c r="P25" s="146">
        <f>BOM!P25</f>
        <v/>
      </c>
      <c r="Q25" s="46">
        <f>$F$97</f>
        <v/>
      </c>
      <c r="R25" s="46">
        <f>$F$98</f>
        <v/>
      </c>
      <c r="S25" s="48">
        <f>U25-(U25*R25)</f>
        <v/>
      </c>
      <c r="T25" s="48">
        <f>S25*I25</f>
        <v/>
      </c>
      <c r="U25" s="48">
        <f>(AN25)/(1-(BH25+Q25))</f>
        <v/>
      </c>
      <c r="V25" s="48">
        <f>U25*I25</f>
        <v/>
      </c>
      <c r="W25" s="49">
        <f>T25*$W$4</f>
        <v/>
      </c>
      <c r="X25" s="49">
        <f>T25*$X$4</f>
        <v/>
      </c>
      <c r="Y25" s="50">
        <f>M25</f>
        <v/>
      </c>
      <c r="Z25" s="9" t="n"/>
      <c r="AA25" s="9" t="n"/>
      <c r="AB25" s="9" t="n"/>
      <c r="AC25" s="51">
        <f t="array" ref="AC25">IF(I25&gt;0,VLOOKUP(Y25&amp;$P$88&amp;$P$89&amp;$P$90,Variáveis!$O$2:$S$300&amp;Variáveis!$P$2:$T$300&amp;Variáveis!$Q$2:$U$300&amp;Variáveis!$R$2:$V$300,5,FALSE),0)</f>
        <v/>
      </c>
      <c r="AD25" s="52">
        <f>T25*AC25</f>
        <v/>
      </c>
      <c r="AE25" s="53">
        <f>IF(AB25="não",((V25/(1-VLOOKUP(AA25,Variáveis!$AK$3:$AN$29,4,FALSE)))*VLOOKUP(AA25,Variáveis!$AK$3:$AN$29,4,FALSE))-AD25,0)</f>
        <v/>
      </c>
      <c r="AF25" s="53">
        <f>T25*$AF$4</f>
        <v/>
      </c>
      <c r="AG25" s="53">
        <f>IF(AB25="SIM","Cliente pode pagar DIFA na entrada", )</f>
        <v/>
      </c>
      <c r="AH25" s="54" t="n"/>
      <c r="AI25" s="53">
        <f>IF(K25="SIM",(J25*$F$102),J25)</f>
        <v/>
      </c>
      <c r="AJ25" s="53">
        <f>IF(L25="SIM",(AI25*$F$101),AI25)</f>
        <v/>
      </c>
      <c r="AK25" s="53">
        <f>AJ25-AS25</f>
        <v/>
      </c>
      <c r="AL25" s="53">
        <f>AJ25*I25</f>
        <v/>
      </c>
      <c r="AM25" s="53">
        <f>AK25*I25</f>
        <v/>
      </c>
      <c r="AN25" s="53">
        <f>AK25-AP25-AQ25</f>
        <v/>
      </c>
      <c r="AO25" s="53">
        <f>AN25*I25</f>
        <v/>
      </c>
      <c r="AP25" s="53">
        <f>$AP$4*AK25</f>
        <v/>
      </c>
      <c r="AQ25" s="53">
        <f>$AQ$4*AK25</f>
        <v/>
      </c>
      <c r="AR25" s="51">
        <f t="array" ref="AR25">VLOOKUP(M25&amp;N25&amp;O25&amp;P25,Variáveis!$A$2:$E$240&amp;Variáveis!$B$2:$F$240&amp;Variáveis!$C$2:$G$240&amp;Variáveis!$D$2:$H$240,5,FALSE)</f>
        <v/>
      </c>
      <c r="AS25" s="53">
        <f>((AJ25*(1-AR25))*AR25)</f>
        <v/>
      </c>
      <c r="AT25" s="53">
        <f>(((J25+(J25*AU25))*0.18)-(J25*AR25))</f>
        <v/>
      </c>
      <c r="AU25" s="55">
        <f>(((1+AV25)*(1-AR25))/(1-0.18)-1)</f>
        <v/>
      </c>
      <c r="AV25" s="55">
        <f>IF(BB25&gt;0,BB25,IF(BA25&gt;0,BA25,IF(AZ25&gt;0,AZ25,IF(AY25&gt;0,AY25,IF(AX25&gt;0,AX25)))))/100</f>
        <v/>
      </c>
      <c r="AW25" s="56">
        <f>VALUE(LEFT(G25,4))</f>
        <v/>
      </c>
      <c r="AX25" s="56">
        <f>VALUE(IFERROR(VLOOKUP(VALUE(LEFT(G25,4)),ST!$C$4:$E$300,3,FALSE),"0"))</f>
        <v/>
      </c>
      <c r="AY25" s="56">
        <f>VALUE(IFERROR(VLOOKUP(VALUE(LEFT(G25,5)),ST!$C$4:$E$300,3,FALSE),"0"))</f>
        <v/>
      </c>
      <c r="AZ25" s="56">
        <f>VALUE(IFERROR(VLOOKUP(VALUE(LEFT(G25,6)),ST!$C$4:$E$300,3,FALSE),"0"))</f>
        <v/>
      </c>
      <c r="BA25" s="56">
        <f>VALUE(IFERROR(VLOOKUP(VALUE(LEFT(G25,7)),ST!$C$4:$E$300,3,FALSE),"0"))</f>
        <v/>
      </c>
      <c r="BB25" s="56">
        <f>VALUE(IFERROR(VLOOKUP(G25,ST!$C$4:$E$400,3,FALSE),"0"))</f>
        <v/>
      </c>
      <c r="BC25" s="57">
        <f>IF(VLOOKUP(AW25,ST!$C$4:$F$298,4,FALSE)&lt;&gt;0,VLOOKUP(AW25,ST!$C$4:$F$298,4,FALSE),VLOOKUP(G25,ST!$C$4:$F$298,4,FALSE))</f>
        <v/>
      </c>
      <c r="BD25" s="57">
        <f>IF(O25="SC","Desconsiderar coluna ICMS ST",IF(O25="PR","Haverá ST", ))</f>
        <v/>
      </c>
      <c r="BE25" s="53">
        <f>W25</f>
        <v/>
      </c>
      <c r="BF25" s="53">
        <f>X25</f>
        <v/>
      </c>
      <c r="BG25" s="53">
        <f>AD25-AS25</f>
        <v/>
      </c>
      <c r="BH25" s="51">
        <f>$W$4+$X$4+AC25+$BJ$4+0.07</f>
        <v/>
      </c>
      <c r="BI25" s="53">
        <f>IF(BD25="Haverá ST",AJ25+AS25+AT25,AJ25+AS25)</f>
        <v/>
      </c>
      <c r="BJ25" s="53">
        <f>T25*$BJ$4</f>
        <v/>
      </c>
      <c r="BK25" s="53">
        <f>T25*$BK$4</f>
        <v/>
      </c>
      <c r="BL25" s="53">
        <f>BE25+BF25+AO25+BJ25+BK25+AD25</f>
        <v/>
      </c>
      <c r="BM25" s="53">
        <f>(T25-BL25)</f>
        <v/>
      </c>
    </row>
    <row r="26" hidden="1" ht="15.75" customHeight="1" s="218">
      <c r="A26" s="58">
        <f>A25+1</f>
        <v/>
      </c>
      <c r="B26" s="144">
        <f>BOM!B26</f>
        <v/>
      </c>
      <c r="C26" s="144">
        <f>BOM!C26</f>
        <v/>
      </c>
      <c r="D26" s="144">
        <f>BOM!D26</f>
        <v/>
      </c>
      <c r="E26" s="144">
        <f>BOM!E26</f>
        <v/>
      </c>
      <c r="F26" s="144">
        <f>BOM!F26</f>
        <v/>
      </c>
      <c r="G26" s="144">
        <f>BOM!G26</f>
        <v/>
      </c>
      <c r="H26" s="144">
        <f>BOM!H26</f>
        <v/>
      </c>
      <c r="I26" s="147">
        <f>I23*1</f>
        <v/>
      </c>
      <c r="J26" s="146">
        <f>BOM!J26</f>
        <v/>
      </c>
      <c r="K26" s="146">
        <f>BOM!K26</f>
        <v/>
      </c>
      <c r="L26" s="146">
        <f>BOM!L26</f>
        <v/>
      </c>
      <c r="M26" s="146">
        <f>BOM!M26</f>
        <v/>
      </c>
      <c r="N26" s="146">
        <f>BOM!N26</f>
        <v/>
      </c>
      <c r="O26" s="146">
        <f>BOM!O26</f>
        <v/>
      </c>
      <c r="P26" s="146">
        <f>BOM!P26</f>
        <v/>
      </c>
      <c r="Q26" s="46">
        <f>$F$97</f>
        <v/>
      </c>
      <c r="R26" s="46">
        <f>$F$98</f>
        <v/>
      </c>
      <c r="S26" s="48">
        <f>U26-(U26*R26)</f>
        <v/>
      </c>
      <c r="T26" s="48">
        <f>S26*I26</f>
        <v/>
      </c>
      <c r="U26" s="48">
        <f>(AN26)/(1-(BH26+Q26))</f>
        <v/>
      </c>
      <c r="V26" s="48">
        <f>U26*I26</f>
        <v/>
      </c>
      <c r="W26" s="49">
        <f>T26*$W$4</f>
        <v/>
      </c>
      <c r="X26" s="49">
        <f>T26*$X$4</f>
        <v/>
      </c>
      <c r="Y26" s="50">
        <f>M26</f>
        <v/>
      </c>
      <c r="Z26" s="9" t="n"/>
      <c r="AA26" s="9" t="n"/>
      <c r="AB26" s="9" t="n"/>
      <c r="AC26" s="51">
        <f t="array" ref="AC26">IF(I26&gt;0,VLOOKUP(Y26&amp;$P$88&amp;$P$89&amp;$P$90,Variáveis!$O$2:$S$300&amp;Variáveis!$P$2:$T$300&amp;Variáveis!$Q$2:$U$300&amp;Variáveis!$R$2:$V$300,5,FALSE),0)</f>
        <v/>
      </c>
      <c r="AD26" s="52">
        <f>T26*AC26</f>
        <v/>
      </c>
      <c r="AE26" s="53">
        <f>IF(AB26="não",((V26/(1-VLOOKUP(AA26,Variáveis!$AK$3:$AN$29,4,FALSE)))*VLOOKUP(AA26,Variáveis!$AK$3:$AN$29,4,FALSE))-AD26,0)</f>
        <v/>
      </c>
      <c r="AF26" s="53">
        <f>T26*$AF$4</f>
        <v/>
      </c>
      <c r="AG26" s="53">
        <f>IF(AB26="SIM","Cliente pode pagar DIFA na entrada", )</f>
        <v/>
      </c>
      <c r="AH26" s="54" t="n"/>
      <c r="AI26" s="53">
        <f>IF(K26="SIM",(J26*$F$102),J26)</f>
        <v/>
      </c>
      <c r="AJ26" s="53">
        <f>IF(L26="SIM",(AI26*$F$101),AI26)</f>
        <v/>
      </c>
      <c r="AK26" s="53">
        <f>AJ26-AS26</f>
        <v/>
      </c>
      <c r="AL26" s="53">
        <f>AJ26*I26</f>
        <v/>
      </c>
      <c r="AM26" s="53">
        <f>AK26*I26</f>
        <v/>
      </c>
      <c r="AN26" s="53">
        <f>AK26-AP26-AQ26</f>
        <v/>
      </c>
      <c r="AO26" s="53">
        <f>AN26*I26</f>
        <v/>
      </c>
      <c r="AP26" s="53">
        <f>$AP$4*AK26</f>
        <v/>
      </c>
      <c r="AQ26" s="53">
        <f>$AQ$4*AK26</f>
        <v/>
      </c>
      <c r="AR26" s="51">
        <f t="array" ref="AR26">VLOOKUP(M26&amp;N26&amp;O26&amp;P26,Variáveis!$A$2:$E$240&amp;Variáveis!$B$2:$F$240&amp;Variáveis!$C$2:$G$240&amp;Variáveis!$D$2:$H$240,5,FALSE)</f>
        <v/>
      </c>
      <c r="AS26" s="53">
        <f>((AJ26*(1-AR26))*AR26)</f>
        <v/>
      </c>
      <c r="AT26" s="53">
        <f>(((J26+(J26*AU26))*0.18)-(J26*AR26))</f>
        <v/>
      </c>
      <c r="AU26" s="55">
        <f>(((1+AV26)*(1-AR26))/(1-0.18)-1)</f>
        <v/>
      </c>
      <c r="AV26" s="55">
        <f>IF(BB26&gt;0,BB26,IF(BA26&gt;0,BA26,IF(AZ26&gt;0,AZ26,IF(AY26&gt;0,AY26,IF(AX26&gt;0,AX26)))))/100</f>
        <v/>
      </c>
      <c r="AW26" s="56">
        <f>VALUE(LEFT(G26,4))</f>
        <v/>
      </c>
      <c r="AX26" s="56">
        <f>VALUE(IFERROR(VLOOKUP(VALUE(LEFT(G26,4)),ST!$C$4:$E$300,3,FALSE),"0"))</f>
        <v/>
      </c>
      <c r="AY26" s="56">
        <f>VALUE(IFERROR(VLOOKUP(VALUE(LEFT(G26,5)),ST!$C$4:$E$300,3,FALSE),"0"))</f>
        <v/>
      </c>
      <c r="AZ26" s="56">
        <f>VALUE(IFERROR(VLOOKUP(VALUE(LEFT(G26,6)),ST!$C$4:$E$300,3,FALSE),"0"))</f>
        <v/>
      </c>
      <c r="BA26" s="56">
        <f>VALUE(IFERROR(VLOOKUP(VALUE(LEFT(G26,7)),ST!$C$4:$E$300,3,FALSE),"0"))</f>
        <v/>
      </c>
      <c r="BB26" s="56">
        <f>VALUE(IFERROR(VLOOKUP(G26,ST!$C$4:$E$400,3,FALSE),"0"))</f>
        <v/>
      </c>
      <c r="BC26" s="57">
        <f>IF(VLOOKUP(AW26,ST!$C$4:$F$298,4,FALSE)&lt;&gt;0,VLOOKUP(AW26,ST!$C$4:$F$298,4,FALSE),VLOOKUP(G26,ST!$C$4:$F$298,4,FALSE))</f>
        <v/>
      </c>
      <c r="BD26" s="57">
        <f>IF(O26="SC","Desconsiderar coluna ICMS ST",IF(O26="PR","Haverá ST", ))</f>
        <v/>
      </c>
      <c r="BE26" s="53">
        <f>W26</f>
        <v/>
      </c>
      <c r="BF26" s="53">
        <f>X26</f>
        <v/>
      </c>
      <c r="BG26" s="53">
        <f>AD26-AS26</f>
        <v/>
      </c>
      <c r="BH26" s="51">
        <f>$W$4+$X$4+AC26+$BJ$4+0.07</f>
        <v/>
      </c>
      <c r="BI26" s="53">
        <f>IF(BD26="Haverá ST",AJ26+AS26+AT26,AJ26+AS26)</f>
        <v/>
      </c>
      <c r="BJ26" s="53">
        <f>T26*$BJ$4</f>
        <v/>
      </c>
      <c r="BK26" s="53">
        <f>T26*$BK$4</f>
        <v/>
      </c>
      <c r="BL26" s="53">
        <f>BE26+BF26+AO26+BJ26+BK26+AD26</f>
        <v/>
      </c>
      <c r="BM26" s="53">
        <f>(T26-BL26)</f>
        <v/>
      </c>
    </row>
    <row r="27" hidden="1" ht="15.75" customHeight="1" s="218">
      <c r="A27" s="58">
        <f>A26+1</f>
        <v/>
      </c>
      <c r="B27" s="144">
        <f>BOM!B27</f>
        <v/>
      </c>
      <c r="C27" s="144">
        <f>BOM!C27</f>
        <v/>
      </c>
      <c r="D27" s="144">
        <f>BOM!D27</f>
        <v/>
      </c>
      <c r="E27" s="144">
        <f>BOM!E27</f>
        <v/>
      </c>
      <c r="F27" s="144">
        <f>BOM!F27</f>
        <v/>
      </c>
      <c r="G27" s="144">
        <f>BOM!G27</f>
        <v/>
      </c>
      <c r="H27" s="144">
        <f>BOM!H27</f>
        <v/>
      </c>
      <c r="I27" s="147">
        <f>I23*1</f>
        <v/>
      </c>
      <c r="J27" s="146">
        <f>BOM!J27</f>
        <v/>
      </c>
      <c r="K27" s="146">
        <f>BOM!K27</f>
        <v/>
      </c>
      <c r="L27" s="146">
        <f>BOM!L27</f>
        <v/>
      </c>
      <c r="M27" s="146">
        <f>BOM!M27</f>
        <v/>
      </c>
      <c r="N27" s="146">
        <f>BOM!N27</f>
        <v/>
      </c>
      <c r="O27" s="146">
        <f>BOM!O27</f>
        <v/>
      </c>
      <c r="P27" s="146">
        <f>BOM!P27</f>
        <v/>
      </c>
      <c r="Q27" s="46">
        <f>$F$97</f>
        <v/>
      </c>
      <c r="R27" s="46">
        <f>$F$98</f>
        <v/>
      </c>
      <c r="S27" s="48">
        <f>U27-(U27*R27)</f>
        <v/>
      </c>
      <c r="T27" s="48">
        <f>S27*I27</f>
        <v/>
      </c>
      <c r="U27" s="48">
        <f>(AN27)/(1-(BH27+Q27))</f>
        <v/>
      </c>
      <c r="V27" s="48">
        <f>U27*I27</f>
        <v/>
      </c>
      <c r="W27" s="49">
        <f>T27*$W$4</f>
        <v/>
      </c>
      <c r="X27" s="49">
        <f>T27*$X$4</f>
        <v/>
      </c>
      <c r="Y27" s="50">
        <f>M27</f>
        <v/>
      </c>
      <c r="Z27" s="9" t="n"/>
      <c r="AA27" s="9" t="n"/>
      <c r="AB27" s="9" t="n"/>
      <c r="AC27" s="51">
        <f t="array" ref="AC27">IF(I27&gt;0,VLOOKUP(Y27&amp;$P$88&amp;$P$89&amp;$P$90,Variáveis!$O$2:$S$300&amp;Variáveis!$P$2:$T$300&amp;Variáveis!$Q$2:$U$300&amp;Variáveis!$R$2:$V$300,5,FALSE),0)</f>
        <v/>
      </c>
      <c r="AD27" s="52">
        <f>T27*AC27</f>
        <v/>
      </c>
      <c r="AE27" s="53">
        <f>IF(AB27="não",((V27/(1-VLOOKUP(AA27,Variáveis!$AK$3:$AN$29,4,FALSE)))*VLOOKUP(AA27,Variáveis!$AK$3:$AN$29,4,FALSE))-AD27,0)</f>
        <v/>
      </c>
      <c r="AF27" s="53">
        <f>T27*$AF$4</f>
        <v/>
      </c>
      <c r="AG27" s="53">
        <f>IF(AB27="SIM","Cliente pode pagar DIFA na entrada", )</f>
        <v/>
      </c>
      <c r="AH27" s="54" t="n"/>
      <c r="AI27" s="53">
        <f>IF(K27="SIM",(J27*$F$102),J27)</f>
        <v/>
      </c>
      <c r="AJ27" s="53">
        <f>IF(L27="SIM",(AI27*$F$101),AI27)</f>
        <v/>
      </c>
      <c r="AK27" s="53">
        <f>AJ27-AS27</f>
        <v/>
      </c>
      <c r="AL27" s="53">
        <f>AJ27*I27</f>
        <v/>
      </c>
      <c r="AM27" s="53">
        <f>AK27*I27</f>
        <v/>
      </c>
      <c r="AN27" s="53">
        <f>AK27-AP27-AQ27</f>
        <v/>
      </c>
      <c r="AO27" s="53">
        <f>AN27*I27</f>
        <v/>
      </c>
      <c r="AP27" s="53">
        <f>$AP$4*AK27</f>
        <v/>
      </c>
      <c r="AQ27" s="53">
        <f>$AQ$4*AK27</f>
        <v/>
      </c>
      <c r="AR27" s="51">
        <f t="array" ref="AR27">VLOOKUP(M27&amp;N27&amp;O27&amp;P27,Variáveis!$A$2:$E$240&amp;Variáveis!$B$2:$F$240&amp;Variáveis!$C$2:$G$240&amp;Variáveis!$D$2:$H$240,5,FALSE)</f>
        <v/>
      </c>
      <c r="AS27" s="53">
        <f>((AJ27*(1-AR27))*AR27)</f>
        <v/>
      </c>
      <c r="AT27" s="53">
        <f>(((J27+(J27*AU27))*0.18)-(J27*AR27))</f>
        <v/>
      </c>
      <c r="AU27" s="55">
        <f>(((1+AV27)*(1-AR27))/(1-0.18)-1)</f>
        <v/>
      </c>
      <c r="AV27" s="55">
        <f>IF(BB27&gt;0,BB27,IF(BA27&gt;0,BA27,IF(AZ27&gt;0,AZ27,IF(AY27&gt;0,AY27,IF(AX27&gt;0,AX27)))))/100</f>
        <v/>
      </c>
      <c r="AW27" s="56">
        <f>VALUE(LEFT(G27,4))</f>
        <v/>
      </c>
      <c r="AX27" s="56">
        <f>VALUE(IFERROR(VLOOKUP(VALUE(LEFT(G27,4)),ST!$C$4:$E$300,3,FALSE),"0"))</f>
        <v/>
      </c>
      <c r="AY27" s="56">
        <f>VALUE(IFERROR(VLOOKUP(VALUE(LEFT(G27,5)),ST!$C$4:$E$300,3,FALSE),"0"))</f>
        <v/>
      </c>
      <c r="AZ27" s="56">
        <f>VALUE(IFERROR(VLOOKUP(VALUE(LEFT(G27,6)),ST!$C$4:$E$300,3,FALSE),"0"))</f>
        <v/>
      </c>
      <c r="BA27" s="56">
        <f>VALUE(IFERROR(VLOOKUP(VALUE(LEFT(G27,7)),ST!$C$4:$E$300,3,FALSE),"0"))</f>
        <v/>
      </c>
      <c r="BB27" s="56">
        <f>VALUE(IFERROR(VLOOKUP(G27,ST!$C$4:$E$400,3,FALSE),"0"))</f>
        <v/>
      </c>
      <c r="BC27" s="57">
        <f>IF(VLOOKUP(AW27,ST!$C$4:$F$298,4,FALSE)&lt;&gt;0,VLOOKUP(AW27,ST!$C$4:$F$298,4,FALSE),VLOOKUP(G27,ST!$C$4:$F$298,4,FALSE))</f>
        <v/>
      </c>
      <c r="BD27" s="57">
        <f>IF(O27="SC","Desconsiderar coluna ICMS ST",IF(O27="PR","Haverá ST", ))</f>
        <v/>
      </c>
      <c r="BE27" s="53">
        <f>W27</f>
        <v/>
      </c>
      <c r="BF27" s="53">
        <f>X27</f>
        <v/>
      </c>
      <c r="BG27" s="53">
        <f>AD27-AS27</f>
        <v/>
      </c>
      <c r="BH27" s="51">
        <f>$W$4+$X$4+AC27+$BJ$4+0.07</f>
        <v/>
      </c>
      <c r="BI27" s="53">
        <f>IF(BD27="Haverá ST",AJ27+AS27+AT27,AJ27+AS27)</f>
        <v/>
      </c>
      <c r="BJ27" s="53">
        <f>T27*$BJ$4</f>
        <v/>
      </c>
      <c r="BK27" s="53">
        <f>T27*$BK$4</f>
        <v/>
      </c>
      <c r="BL27" s="53">
        <f>BE27+BF27+AO27+BJ27+BK27+AD27</f>
        <v/>
      </c>
      <c r="BM27" s="53">
        <f>(T27-BL27)</f>
        <v/>
      </c>
    </row>
    <row r="28" hidden="1" ht="15.75" customHeight="1" s="218">
      <c r="A28" s="58">
        <f>A27+1</f>
        <v/>
      </c>
      <c r="B28" s="144">
        <f>BOM!B28</f>
        <v/>
      </c>
      <c r="C28" s="144">
        <f>BOM!C28</f>
        <v/>
      </c>
      <c r="D28" s="144">
        <f>BOM!D28</f>
        <v/>
      </c>
      <c r="E28" s="144">
        <f>BOM!E28</f>
        <v/>
      </c>
      <c r="F28" s="144">
        <f>BOM!F28</f>
        <v/>
      </c>
      <c r="G28" s="144">
        <f>BOM!G28</f>
        <v/>
      </c>
      <c r="H28" s="144">
        <f>BOM!H28</f>
        <v/>
      </c>
      <c r="I28" s="147">
        <f>I23</f>
        <v/>
      </c>
      <c r="J28" s="146">
        <f>BOM!J28</f>
        <v/>
      </c>
      <c r="K28" s="146">
        <f>BOM!K28</f>
        <v/>
      </c>
      <c r="L28" s="146">
        <f>BOM!L28</f>
        <v/>
      </c>
      <c r="M28" s="146">
        <f>BOM!M28</f>
        <v/>
      </c>
      <c r="N28" s="146">
        <f>BOM!N28</f>
        <v/>
      </c>
      <c r="O28" s="146">
        <f>BOM!O28</f>
        <v/>
      </c>
      <c r="P28" s="146">
        <f>BOM!P28</f>
        <v/>
      </c>
      <c r="Q28" s="46">
        <f>$F$97</f>
        <v/>
      </c>
      <c r="R28" s="46">
        <f>$F$98</f>
        <v/>
      </c>
      <c r="S28" s="48">
        <f>U28-(U28*R28)</f>
        <v/>
      </c>
      <c r="T28" s="48">
        <f>S28*I28</f>
        <v/>
      </c>
      <c r="U28" s="48">
        <f>(AN28)/(1-(BH28+Q28))</f>
        <v/>
      </c>
      <c r="V28" s="48">
        <f>U28*I28</f>
        <v/>
      </c>
      <c r="W28" s="49">
        <f>T28*$W$4</f>
        <v/>
      </c>
      <c r="X28" s="49">
        <f>T28*$X$4</f>
        <v/>
      </c>
      <c r="Y28" s="50">
        <f>M28</f>
        <v/>
      </c>
      <c r="Z28" s="9" t="n"/>
      <c r="AA28" s="9" t="n"/>
      <c r="AB28" s="9" t="n"/>
      <c r="AC28" s="51">
        <f t="array" ref="AC28">IF(I28&gt;0,VLOOKUP(Y28&amp;$P$88&amp;$P$89&amp;$P$90,Variáveis!$O$2:$S$300&amp;Variáveis!$P$2:$T$300&amp;Variáveis!$Q$2:$U$300&amp;Variáveis!$R$2:$V$300,5,FALSE),0)</f>
        <v/>
      </c>
      <c r="AD28" s="52">
        <f>T28*AC28</f>
        <v/>
      </c>
      <c r="AE28" s="53">
        <f>IF(AB28="não",((V28/(1-VLOOKUP(AA28,Variáveis!$AK$3:$AN$29,4,FALSE)))*VLOOKUP(AA28,Variáveis!$AK$3:$AN$29,4,FALSE))-AD28,0)</f>
        <v/>
      </c>
      <c r="AF28" s="53">
        <f>T28*$AF$4</f>
        <v/>
      </c>
      <c r="AG28" s="53">
        <f>IF(AB28="SIM","Cliente pode pagar DIFA na entrada", )</f>
        <v/>
      </c>
      <c r="AH28" s="54" t="n"/>
      <c r="AI28" s="53">
        <f>IF(K28="SIM",(J28*$F$102),J28)</f>
        <v/>
      </c>
      <c r="AJ28" s="53">
        <f>IF(L28="SIM",(AI28*$F$101),AI28)</f>
        <v/>
      </c>
      <c r="AK28" s="53">
        <f>AJ28-AS28</f>
        <v/>
      </c>
      <c r="AL28" s="53">
        <f>AJ28*I28</f>
        <v/>
      </c>
      <c r="AM28" s="53">
        <f>AK28*I28</f>
        <v/>
      </c>
      <c r="AN28" s="53">
        <f>AK28-AP28-AQ28</f>
        <v/>
      </c>
      <c r="AO28" s="53">
        <f>AN28*I28</f>
        <v/>
      </c>
      <c r="AP28" s="53">
        <f>$AP$4*AK28</f>
        <v/>
      </c>
      <c r="AQ28" s="53">
        <f>$AQ$4*AK28</f>
        <v/>
      </c>
      <c r="AR28" s="51">
        <f t="array" ref="AR28">VLOOKUP(M28&amp;N28&amp;O28&amp;P28,Variáveis!$A$2:$E$240&amp;Variáveis!$B$2:$F$240&amp;Variáveis!$C$2:$G$240&amp;Variáveis!$D$2:$H$240,5,FALSE)</f>
        <v/>
      </c>
      <c r="AS28" s="53">
        <f>((AJ28*(1-AR28))*AR28)</f>
        <v/>
      </c>
      <c r="AT28" s="53">
        <f>(((J28+(J28*AU28))*0.18)-(J28*AR28))</f>
        <v/>
      </c>
      <c r="AU28" s="55">
        <f>(((1+AV28)*(1-AR28))/(1-0.18)-1)</f>
        <v/>
      </c>
      <c r="AV28" s="55">
        <f>IF(BB28&gt;0,BB28,IF(BA28&gt;0,BA28,IF(AZ28&gt;0,AZ28,IF(AY28&gt;0,AY28,IF(AX28&gt;0,AX28)))))/100</f>
        <v/>
      </c>
      <c r="AW28" s="56">
        <f>VALUE(LEFT(G28,4))</f>
        <v/>
      </c>
      <c r="AX28" s="56">
        <f>VALUE(IFERROR(VLOOKUP(VALUE(LEFT(G28,4)),ST!$C$4:$E$300,3,FALSE),"0"))</f>
        <v/>
      </c>
      <c r="AY28" s="56">
        <f>VALUE(IFERROR(VLOOKUP(VALUE(LEFT(G28,5)),ST!$C$4:$E$300,3,FALSE),"0"))</f>
        <v/>
      </c>
      <c r="AZ28" s="56">
        <f>VALUE(IFERROR(VLOOKUP(VALUE(LEFT(G28,6)),ST!$C$4:$E$300,3,FALSE),"0"))</f>
        <v/>
      </c>
      <c r="BA28" s="56">
        <f>VALUE(IFERROR(VLOOKUP(VALUE(LEFT(G28,7)),ST!$C$4:$E$300,3,FALSE),"0"))</f>
        <v/>
      </c>
      <c r="BB28" s="56">
        <f>VALUE(IFERROR(VLOOKUP(G28,ST!$C$4:$E$400,3,FALSE),"0"))</f>
        <v/>
      </c>
      <c r="BC28" s="57">
        <f>IF(VLOOKUP(AW28,ST!$C$4:$F$298,4,FALSE)&lt;&gt;0,VLOOKUP(AW28,ST!$C$4:$F$298,4,FALSE),VLOOKUP(G28,ST!$C$4:$F$298,4,FALSE))</f>
        <v/>
      </c>
      <c r="BD28" s="57">
        <f>IF(O28="SC","Desconsiderar coluna ICMS ST",IF(O28="PR","Haverá ST", ))</f>
        <v/>
      </c>
      <c r="BE28" s="53">
        <f>W28</f>
        <v/>
      </c>
      <c r="BF28" s="53">
        <f>X28</f>
        <v/>
      </c>
      <c r="BG28" s="53">
        <f>AD28-AS28</f>
        <v/>
      </c>
      <c r="BH28" s="51">
        <f>$W$4+$X$4+AC28+$BJ$4+0.07</f>
        <v/>
      </c>
      <c r="BI28" s="53">
        <f>IF(BD28="Haverá ST",AJ28+AS28+AT28,AJ28+AS28)</f>
        <v/>
      </c>
      <c r="BJ28" s="53">
        <f>T28*$BJ$4</f>
        <v/>
      </c>
      <c r="BK28" s="53">
        <f>T28*$BK$4</f>
        <v/>
      </c>
      <c r="BL28" s="53">
        <f>BE28+BF28+AO28+BJ28+BK28+AD28</f>
        <v/>
      </c>
      <c r="BM28" s="53">
        <f>(T28-BL28)</f>
        <v/>
      </c>
    </row>
    <row r="29" hidden="1" ht="15.75" customHeight="1" s="218">
      <c r="A29" s="58">
        <f>A28+1</f>
        <v/>
      </c>
      <c r="B29" s="144">
        <f>BOM!B29</f>
        <v/>
      </c>
      <c r="C29" s="144">
        <f>BOM!C29</f>
        <v/>
      </c>
      <c r="D29" s="144">
        <f>BOM!D29</f>
        <v/>
      </c>
      <c r="E29" s="144">
        <f>BOM!E29</f>
        <v/>
      </c>
      <c r="F29" s="144">
        <f>BOM!F29</f>
        <v/>
      </c>
      <c r="G29" s="144">
        <f>BOM!G29</f>
        <v/>
      </c>
      <c r="H29" s="144">
        <f>BOM!H29</f>
        <v/>
      </c>
      <c r="I29" s="147">
        <f>I23</f>
        <v/>
      </c>
      <c r="J29" s="146">
        <f>BOM!J29</f>
        <v/>
      </c>
      <c r="K29" s="146">
        <f>BOM!K29</f>
        <v/>
      </c>
      <c r="L29" s="146">
        <f>BOM!L29</f>
        <v/>
      </c>
      <c r="M29" s="146">
        <f>BOM!M29</f>
        <v/>
      </c>
      <c r="N29" s="146">
        <f>BOM!N29</f>
        <v/>
      </c>
      <c r="O29" s="146">
        <f>BOM!O29</f>
        <v/>
      </c>
      <c r="P29" s="146">
        <f>BOM!P29</f>
        <v/>
      </c>
      <c r="Q29" s="46">
        <f>$F$97</f>
        <v/>
      </c>
      <c r="R29" s="46">
        <f>$F$98</f>
        <v/>
      </c>
      <c r="S29" s="48">
        <f>U29-(U29*R29)</f>
        <v/>
      </c>
      <c r="T29" s="48">
        <f>S29*I29</f>
        <v/>
      </c>
      <c r="U29" s="48">
        <f>(AN29)/(1-(BH29+Q29))</f>
        <v/>
      </c>
      <c r="V29" s="48">
        <f>U29*I29</f>
        <v/>
      </c>
      <c r="W29" s="49">
        <f>T29*$W$4</f>
        <v/>
      </c>
      <c r="X29" s="49">
        <f>T29*$X$4</f>
        <v/>
      </c>
      <c r="Y29" s="50">
        <f>M29</f>
        <v/>
      </c>
      <c r="Z29" s="9" t="n"/>
      <c r="AA29" s="9" t="n"/>
      <c r="AB29" s="9" t="n"/>
      <c r="AC29" s="51">
        <f t="array" ref="AC29">IF(I29&gt;0,VLOOKUP(Y29&amp;$P$88&amp;$P$89&amp;$P$90,Variáveis!$O$2:$S$300&amp;Variáveis!$P$2:$T$300&amp;Variáveis!$Q$2:$U$300&amp;Variáveis!$R$2:$V$300,5,FALSE),0)</f>
        <v/>
      </c>
      <c r="AD29" s="52">
        <f>T29*AC29</f>
        <v/>
      </c>
      <c r="AE29" s="53">
        <f>IF(AB29="não",((V29/(1-VLOOKUP(AA29,Variáveis!$AK$3:$AN$29,4,FALSE)))*VLOOKUP(AA29,Variáveis!$AK$3:$AN$29,4,FALSE))-AD29,0)</f>
        <v/>
      </c>
      <c r="AF29" s="53">
        <f>T29*$AF$4</f>
        <v/>
      </c>
      <c r="AG29" s="53">
        <f>IF(AB29="SIM","Cliente pode pagar DIFA na entrada", )</f>
        <v/>
      </c>
      <c r="AH29" s="54" t="n"/>
      <c r="AI29" s="53">
        <f>IF(K29="SIM",(J29*$F$102),J29)</f>
        <v/>
      </c>
      <c r="AJ29" s="53">
        <f>IF(L29="SIM",(AI29*$F$101),AI29)</f>
        <v/>
      </c>
      <c r="AK29" s="53">
        <f>AJ29-AS29</f>
        <v/>
      </c>
      <c r="AL29" s="53">
        <f>AJ29*I29</f>
        <v/>
      </c>
      <c r="AM29" s="53">
        <f>AK29*I29</f>
        <v/>
      </c>
      <c r="AN29" s="53">
        <f>AK29-AP29-AQ29</f>
        <v/>
      </c>
      <c r="AO29" s="53">
        <f>AN29*I29</f>
        <v/>
      </c>
      <c r="AP29" s="53">
        <f>$AP$4*AK29</f>
        <v/>
      </c>
      <c r="AQ29" s="53">
        <f>$AQ$4*AK29</f>
        <v/>
      </c>
      <c r="AR29" s="51">
        <f t="array" ref="AR29">VLOOKUP(M29&amp;N29&amp;O29&amp;P29,Variáveis!$A$2:$E$240&amp;Variáveis!$B$2:$F$240&amp;Variáveis!$C$2:$G$240&amp;Variáveis!$D$2:$H$240,5,FALSE)</f>
        <v/>
      </c>
      <c r="AS29" s="53">
        <f>((AJ29*(1-AR29))*AR29)</f>
        <v/>
      </c>
      <c r="AT29" s="53">
        <f>(((J29+(J29*AU29))*0.18)-(J29*AR29))</f>
        <v/>
      </c>
      <c r="AU29" s="55">
        <f>(((1+AV29)*(1-AR29))/(1-0.18)-1)</f>
        <v/>
      </c>
      <c r="AV29" s="55">
        <f>IF(BB29&gt;0,BB29,IF(BA29&gt;0,BA29,IF(AZ29&gt;0,AZ29,IF(AY29&gt;0,AY29,IF(AX29&gt;0,AX29)))))/100</f>
        <v/>
      </c>
      <c r="AW29" s="56">
        <f>VALUE(LEFT(G29,4))</f>
        <v/>
      </c>
      <c r="AX29" s="56">
        <f>VALUE(IFERROR(VLOOKUP(VALUE(LEFT(G29,4)),ST!$C$4:$E$300,3,FALSE),"0"))</f>
        <v/>
      </c>
      <c r="AY29" s="56">
        <f>VALUE(IFERROR(VLOOKUP(VALUE(LEFT(G29,5)),ST!$C$4:$E$300,3,FALSE),"0"))</f>
        <v/>
      </c>
      <c r="AZ29" s="56">
        <f>VALUE(IFERROR(VLOOKUP(VALUE(LEFT(G29,6)),ST!$C$4:$E$300,3,FALSE),"0"))</f>
        <v/>
      </c>
      <c r="BA29" s="56">
        <f>VALUE(IFERROR(VLOOKUP(VALUE(LEFT(G29,7)),ST!$C$4:$E$300,3,FALSE),"0"))</f>
        <v/>
      </c>
      <c r="BB29" s="56">
        <f>VALUE(IFERROR(VLOOKUP(G29,ST!$C$4:$E$400,3,FALSE),"0"))</f>
        <v/>
      </c>
      <c r="BC29" s="57">
        <f>IF(VLOOKUP(AW29,ST!$C$4:$F$298,4,FALSE)&lt;&gt;0,VLOOKUP(AW29,ST!$C$4:$F$298,4,FALSE),VLOOKUP(G29,ST!$C$4:$F$298,4,FALSE))</f>
        <v/>
      </c>
      <c r="BD29" s="57">
        <f>IF(O29="SC","Desconsiderar coluna ICMS ST",IF(O29="PR","Haverá ST", ))</f>
        <v/>
      </c>
      <c r="BE29" s="53">
        <f>W29</f>
        <v/>
      </c>
      <c r="BF29" s="53">
        <f>X29</f>
        <v/>
      </c>
      <c r="BG29" s="53">
        <f>AD29-AS29</f>
        <v/>
      </c>
      <c r="BH29" s="51">
        <f>$W$4+$X$4+AC29+$BJ$4+0.07</f>
        <v/>
      </c>
      <c r="BI29" s="53">
        <f>IF(BD29="Haverá ST",AJ29+AS29+AT29,AJ29+AS29)</f>
        <v/>
      </c>
      <c r="BJ29" s="53">
        <f>T29*$BJ$4</f>
        <v/>
      </c>
      <c r="BK29" s="53">
        <f>T29*$BK$4</f>
        <v/>
      </c>
      <c r="BL29" s="53">
        <f>BE29+BF29+AO29+BJ29+BK29+AD29</f>
        <v/>
      </c>
      <c r="BM29" s="53">
        <f>(T29-BL29)</f>
        <v/>
      </c>
    </row>
    <row r="30" hidden="1" ht="15.75" customHeight="1" s="218">
      <c r="A30" s="58">
        <f>A29+1</f>
        <v/>
      </c>
      <c r="B30" s="144">
        <f>BOM!B30</f>
        <v/>
      </c>
      <c r="C30" s="144">
        <f>BOM!C30</f>
        <v/>
      </c>
      <c r="D30" s="144">
        <f>BOM!D30</f>
        <v/>
      </c>
      <c r="E30" s="144">
        <f>BOM!E30</f>
        <v/>
      </c>
      <c r="F30" s="144">
        <f>BOM!F30</f>
        <v/>
      </c>
      <c r="G30" s="144">
        <f>BOM!G30</f>
        <v/>
      </c>
      <c r="H30" s="144">
        <f>BOM!H30</f>
        <v/>
      </c>
      <c r="I30" s="147" t="n">
        <v>0</v>
      </c>
      <c r="J30" s="146">
        <f>BOM!J30</f>
        <v/>
      </c>
      <c r="K30" s="146">
        <f>BOM!K30</f>
        <v/>
      </c>
      <c r="L30" s="146">
        <f>BOM!L30</f>
        <v/>
      </c>
      <c r="M30" s="146">
        <f>BOM!M30</f>
        <v/>
      </c>
      <c r="N30" s="146">
        <f>BOM!N30</f>
        <v/>
      </c>
      <c r="O30" s="146">
        <f>BOM!O30</f>
        <v/>
      </c>
      <c r="P30" s="146">
        <f>BOM!P30</f>
        <v/>
      </c>
      <c r="Q30" s="46">
        <f>$F$97</f>
        <v/>
      </c>
      <c r="R30" s="46">
        <f>$F$98</f>
        <v/>
      </c>
      <c r="S30" s="48">
        <f>U30-(U30*R30)</f>
        <v/>
      </c>
      <c r="T30" s="48">
        <f>S30*I30</f>
        <v/>
      </c>
      <c r="U30" s="48">
        <f>(AN30)/(1-(BH30+Q30))</f>
        <v/>
      </c>
      <c r="V30" s="48">
        <f>U30*I30</f>
        <v/>
      </c>
      <c r="W30" s="49">
        <f>T30*$W$4</f>
        <v/>
      </c>
      <c r="X30" s="49">
        <f>T30*$X$4</f>
        <v/>
      </c>
      <c r="Y30" s="50">
        <f>M30</f>
        <v/>
      </c>
      <c r="Z30" s="9" t="n"/>
      <c r="AA30" s="9" t="n"/>
      <c r="AB30" s="9" t="n"/>
      <c r="AC30" s="51">
        <f t="array" ref="AC30">IF(I30&gt;0,VLOOKUP(Y30&amp;$P$88&amp;$P$89&amp;$P$90,Variáveis!$O$2:$S$300&amp;Variáveis!$P$2:$T$300&amp;Variáveis!$Q$2:$U$300&amp;Variáveis!$R$2:$V$300,5,FALSE),0)</f>
        <v/>
      </c>
      <c r="AD30" s="52">
        <f>T30*AC30</f>
        <v/>
      </c>
      <c r="AE30" s="53">
        <f>IF(AB30="não",((V30/(1-VLOOKUP(AA30,Variáveis!$AK$3:$AN$29,4,FALSE)))*VLOOKUP(AA30,Variáveis!$AK$3:$AN$29,4,FALSE))-AD30,0)</f>
        <v/>
      </c>
      <c r="AF30" s="53">
        <f>T30*$AF$4</f>
        <v/>
      </c>
      <c r="AG30" s="53">
        <f>IF(AB30="SIM","Cliente pode pagar DIFA na entrada", )</f>
        <v/>
      </c>
      <c r="AH30" s="54" t="n"/>
      <c r="AI30" s="53">
        <f>IF(K30="SIM",(J30*$F$102),J30)</f>
        <v/>
      </c>
      <c r="AJ30" s="53">
        <f>IF(L30="SIM",(AI30*$F$101),AI30)</f>
        <v/>
      </c>
      <c r="AK30" s="53">
        <f>AJ30-AS30</f>
        <v/>
      </c>
      <c r="AL30" s="53">
        <f>AJ30*I30</f>
        <v/>
      </c>
      <c r="AM30" s="53">
        <f>AK30*I30</f>
        <v/>
      </c>
      <c r="AN30" s="53">
        <f>AK30-AP30-AQ30</f>
        <v/>
      </c>
      <c r="AO30" s="53">
        <f>AN30*I30</f>
        <v/>
      </c>
      <c r="AP30" s="53">
        <f>$AP$4*AK30</f>
        <v/>
      </c>
      <c r="AQ30" s="53">
        <f>$AQ$4*AK30</f>
        <v/>
      </c>
      <c r="AR30" s="51">
        <f t="array" ref="AR30">VLOOKUP(M30&amp;N30&amp;O30&amp;P30,Variáveis!$A$2:$E$240&amp;Variáveis!$B$2:$F$240&amp;Variáveis!$C$2:$G$240&amp;Variáveis!$D$2:$H$240,5,FALSE)</f>
        <v/>
      </c>
      <c r="AS30" s="53">
        <f>((AJ30*(1-AR30))*AR30)</f>
        <v/>
      </c>
      <c r="AT30" s="53">
        <f>(((J30+(J30*AU30))*0.18)-(J30*AR30))</f>
        <v/>
      </c>
      <c r="AU30" s="55">
        <f>(((1+AV30)*(1-AR30))/(1-0.18)-1)</f>
        <v/>
      </c>
      <c r="AV30" s="55">
        <f>IF(BB30&gt;0,BB30,IF(BA30&gt;0,BA30,IF(AZ30&gt;0,AZ30,IF(AY30&gt;0,AY30,IF(AX30&gt;0,AX30)))))/100</f>
        <v/>
      </c>
      <c r="AW30" s="56">
        <f>VALUE(LEFT(G30,4))</f>
        <v/>
      </c>
      <c r="AX30" s="56">
        <f>VALUE(IFERROR(VLOOKUP(VALUE(LEFT(G30,4)),ST!$C$4:$E$300,3,FALSE),"0"))</f>
        <v/>
      </c>
      <c r="AY30" s="56">
        <f>VALUE(IFERROR(VLOOKUP(VALUE(LEFT(G30,5)),ST!$C$4:$E$300,3,FALSE),"0"))</f>
        <v/>
      </c>
      <c r="AZ30" s="56">
        <f>VALUE(IFERROR(VLOOKUP(VALUE(LEFT(G30,6)),ST!$C$4:$E$300,3,FALSE),"0"))</f>
        <v/>
      </c>
      <c r="BA30" s="56">
        <f>VALUE(IFERROR(VLOOKUP(VALUE(LEFT(G30,7)),ST!$C$4:$E$300,3,FALSE),"0"))</f>
        <v/>
      </c>
      <c r="BB30" s="56">
        <f>VALUE(IFERROR(VLOOKUP(G30,ST!$C$4:$E$400,3,FALSE),"0"))</f>
        <v/>
      </c>
      <c r="BC30" s="57">
        <f>IF(VLOOKUP(AW30,ST!$C$4:$F$298,4,FALSE)&lt;&gt;0,VLOOKUP(AW30,ST!$C$4:$F$298,4,FALSE),VLOOKUP(G30,ST!$C$4:$F$298,4,FALSE))</f>
        <v/>
      </c>
      <c r="BD30" s="57">
        <f>IF(O30="SC","Desconsiderar coluna ICMS ST",IF(O30="PR","Haverá ST", ))</f>
        <v/>
      </c>
      <c r="BE30" s="53">
        <f>W30</f>
        <v/>
      </c>
      <c r="BF30" s="53">
        <f>X30</f>
        <v/>
      </c>
      <c r="BG30" s="53">
        <f>AD30-AS30</f>
        <v/>
      </c>
      <c r="BH30" s="51">
        <f>$W$4+$X$4+AC30+$BJ$4+0.07</f>
        <v/>
      </c>
      <c r="BI30" s="53">
        <f>IF(BD30="Haverá ST",AJ30+AS30+AT30,AJ30+AS30)</f>
        <v/>
      </c>
      <c r="BJ30" s="53">
        <f>T30*$BJ$4</f>
        <v/>
      </c>
      <c r="BK30" s="53">
        <f>T30*$BK$4</f>
        <v/>
      </c>
      <c r="BL30" s="53">
        <f>BE30+BF30+AO30+BJ30+BK30+AD30</f>
        <v/>
      </c>
      <c r="BM30" s="53">
        <f>(T30-BL30)</f>
        <v/>
      </c>
    </row>
    <row r="31" hidden="1" ht="15.75" customHeight="1" s="218">
      <c r="A31" s="58">
        <f>A30+1</f>
        <v/>
      </c>
      <c r="B31" s="144">
        <f>BOM!B31</f>
        <v/>
      </c>
      <c r="C31" s="144">
        <f>BOM!C31</f>
        <v/>
      </c>
      <c r="D31" s="144">
        <f>BOM!D31</f>
        <v/>
      </c>
      <c r="E31" s="144">
        <f>BOM!E31</f>
        <v/>
      </c>
      <c r="F31" s="144">
        <f>BOM!F31</f>
        <v/>
      </c>
      <c r="G31" s="144">
        <f>BOM!G31</f>
        <v/>
      </c>
      <c r="H31" s="144">
        <f>BOM!H31</f>
        <v/>
      </c>
      <c r="I31" s="147" t="n">
        <v>0</v>
      </c>
      <c r="J31" s="146">
        <f>BOM!J31</f>
        <v/>
      </c>
      <c r="K31" s="146">
        <f>BOM!K31</f>
        <v/>
      </c>
      <c r="L31" s="146">
        <f>BOM!L31</f>
        <v/>
      </c>
      <c r="M31" s="146">
        <f>BOM!M31</f>
        <v/>
      </c>
      <c r="N31" s="146">
        <f>BOM!N31</f>
        <v/>
      </c>
      <c r="O31" s="146">
        <f>BOM!O31</f>
        <v/>
      </c>
      <c r="P31" s="146">
        <f>BOM!P31</f>
        <v/>
      </c>
      <c r="Q31" s="46">
        <f>$F$97</f>
        <v/>
      </c>
      <c r="R31" s="46">
        <f>$F$98</f>
        <v/>
      </c>
      <c r="S31" s="48">
        <f>U31-(U31*R31)</f>
        <v/>
      </c>
      <c r="T31" s="48">
        <f>S31*I31</f>
        <v/>
      </c>
      <c r="U31" s="48">
        <f>(AN31)/(1-(BH31+Q31))</f>
        <v/>
      </c>
      <c r="V31" s="48">
        <f>U31*I31</f>
        <v/>
      </c>
      <c r="W31" s="49">
        <f>T31*$W$4</f>
        <v/>
      </c>
      <c r="X31" s="49">
        <f>T31*$X$4</f>
        <v/>
      </c>
      <c r="Y31" s="50">
        <f>M31</f>
        <v/>
      </c>
      <c r="Z31" s="9" t="n"/>
      <c r="AA31" s="9" t="n"/>
      <c r="AB31" s="9" t="n"/>
      <c r="AC31" s="51">
        <f t="array" ref="AC31">IF(I31&gt;0,VLOOKUP(Y31&amp;$P$88&amp;$P$89&amp;$P$90,Variáveis!$O$2:$S$300&amp;Variáveis!$P$2:$T$300&amp;Variáveis!$Q$2:$U$300&amp;Variáveis!$R$2:$V$300,5,FALSE),0)</f>
        <v/>
      </c>
      <c r="AD31" s="52">
        <f>T31*AC31</f>
        <v/>
      </c>
      <c r="AE31" s="53">
        <f>IF(AB31="não",((V31/(1-VLOOKUP(AA31,Variáveis!$AK$3:$AN$29,4,FALSE)))*VLOOKUP(AA31,Variáveis!$AK$3:$AN$29,4,FALSE))-AD31,0)</f>
        <v/>
      </c>
      <c r="AF31" s="53">
        <f>T31*$AF$4</f>
        <v/>
      </c>
      <c r="AG31" s="53">
        <f>IF(AB31="SIM","Cliente pode pagar DIFA na entrada", )</f>
        <v/>
      </c>
      <c r="AH31" s="54" t="n"/>
      <c r="AI31" s="53">
        <f>IF(K31="SIM",(J31*$F$102),J31)</f>
        <v/>
      </c>
      <c r="AJ31" s="53">
        <f>IF(L31="SIM",(AI31*$F$101),AI31)</f>
        <v/>
      </c>
      <c r="AK31" s="53">
        <f>AJ31-AS31</f>
        <v/>
      </c>
      <c r="AL31" s="53">
        <f>AJ31*I31</f>
        <v/>
      </c>
      <c r="AM31" s="53">
        <f>AK31*I31</f>
        <v/>
      </c>
      <c r="AN31" s="53">
        <f>AK31-AP31-AQ31</f>
        <v/>
      </c>
      <c r="AO31" s="53">
        <f>AN31*I31</f>
        <v/>
      </c>
      <c r="AP31" s="53">
        <f>$AP$4*AK31</f>
        <v/>
      </c>
      <c r="AQ31" s="53">
        <f>$AQ$4*AK31</f>
        <v/>
      </c>
      <c r="AR31" s="51">
        <f t="array" ref="AR31">VLOOKUP(M31&amp;N31&amp;O31&amp;P31,Variáveis!$A$2:$E$240&amp;Variáveis!$B$2:$F$240&amp;Variáveis!$C$2:$G$240&amp;Variáveis!$D$2:$H$240,5,FALSE)</f>
        <v/>
      </c>
      <c r="AS31" s="53">
        <f>((AJ31*(1-AR31))*AR31)</f>
        <v/>
      </c>
      <c r="AT31" s="53">
        <f>(((J31+(J31*AU31))*0.18)-(J31*AR31))</f>
        <v/>
      </c>
      <c r="AU31" s="55">
        <f>(((1+AV31)*(1-AR31))/(1-0.18)-1)</f>
        <v/>
      </c>
      <c r="AV31" s="55">
        <f>IF(BB31&gt;0,BB31,IF(BA31&gt;0,BA31,IF(AZ31&gt;0,AZ31,IF(AY31&gt;0,AY31,IF(AX31&gt;0,AX31)))))/100</f>
        <v/>
      </c>
      <c r="AW31" s="56">
        <f>VALUE(LEFT(G31,4))</f>
        <v/>
      </c>
      <c r="AX31" s="56">
        <f>VALUE(IFERROR(VLOOKUP(VALUE(LEFT(G31,4)),ST!$C$4:$E$300,3,FALSE),"0"))</f>
        <v/>
      </c>
      <c r="AY31" s="56">
        <f>VALUE(IFERROR(VLOOKUP(VALUE(LEFT(G31,5)),ST!$C$4:$E$300,3,FALSE),"0"))</f>
        <v/>
      </c>
      <c r="AZ31" s="56">
        <f>VALUE(IFERROR(VLOOKUP(VALUE(LEFT(G31,6)),ST!$C$4:$E$300,3,FALSE),"0"))</f>
        <v/>
      </c>
      <c r="BA31" s="56">
        <f>VALUE(IFERROR(VLOOKUP(VALUE(LEFT(G31,7)),ST!$C$4:$E$300,3,FALSE),"0"))</f>
        <v/>
      </c>
      <c r="BB31" s="56">
        <f>VALUE(IFERROR(VLOOKUP(G31,ST!$C$4:$E$400,3,FALSE),"0"))</f>
        <v/>
      </c>
      <c r="BC31" s="57">
        <f>IF(VLOOKUP(AW31,ST!$C$4:$F$298,4,FALSE)&lt;&gt;0,VLOOKUP(AW31,ST!$C$4:$F$298,4,FALSE),VLOOKUP(G31,ST!$C$4:$F$298,4,FALSE))</f>
        <v/>
      </c>
      <c r="BD31" s="57">
        <f>IF(O31="SC","Desconsiderar coluna ICMS ST",IF(O31="PR","Haverá ST", ))</f>
        <v/>
      </c>
      <c r="BE31" s="53">
        <f>W31</f>
        <v/>
      </c>
      <c r="BF31" s="53">
        <f>X31</f>
        <v/>
      </c>
      <c r="BG31" s="53">
        <f>AD31-AS31</f>
        <v/>
      </c>
      <c r="BH31" s="51">
        <f>$W$4+$X$4+AC31+$BJ$4+0.07</f>
        <v/>
      </c>
      <c r="BI31" s="53">
        <f>IF(BD31="Haverá ST",AJ31+AS31+AT31,AJ31+AS31)</f>
        <v/>
      </c>
      <c r="BJ31" s="53">
        <f>T31*$BJ$4</f>
        <v/>
      </c>
      <c r="BK31" s="53">
        <f>T31*$BK$4</f>
        <v/>
      </c>
      <c r="BL31" s="53">
        <f>BE31+BF31+AO31+BJ31+BK31+AD31</f>
        <v/>
      </c>
      <c r="BM31" s="53">
        <f>(T31-BL31)</f>
        <v/>
      </c>
    </row>
    <row r="32" hidden="1" ht="15.75" customHeight="1" s="218">
      <c r="A32" s="58">
        <f>A31+1</f>
        <v/>
      </c>
      <c r="B32" s="144">
        <f>BOM!B32</f>
        <v/>
      </c>
      <c r="C32" s="144">
        <f>BOM!C32</f>
        <v/>
      </c>
      <c r="D32" s="144">
        <f>BOM!D32</f>
        <v/>
      </c>
      <c r="E32" s="144">
        <f>BOM!E32</f>
        <v/>
      </c>
      <c r="F32" s="39">
        <f>BOM!F32</f>
        <v/>
      </c>
      <c r="G32" s="144">
        <f>BOM!G32</f>
        <v/>
      </c>
      <c r="H32" s="144">
        <f>BOM!H32</f>
        <v/>
      </c>
      <c r="I32" s="148" t="n">
        <v>0</v>
      </c>
      <c r="J32" s="146">
        <f>BOM!J32</f>
        <v/>
      </c>
      <c r="K32" s="146">
        <f>BOM!K32</f>
        <v/>
      </c>
      <c r="L32" s="146">
        <f>BOM!L32</f>
        <v/>
      </c>
      <c r="M32" s="146">
        <f>BOM!M32</f>
        <v/>
      </c>
      <c r="N32" s="146">
        <f>BOM!N32</f>
        <v/>
      </c>
      <c r="O32" s="146">
        <f>BOM!O32</f>
        <v/>
      </c>
      <c r="P32" s="146">
        <f>BOM!P32</f>
        <v/>
      </c>
      <c r="Q32" s="46">
        <f>$F$97</f>
        <v/>
      </c>
      <c r="R32" s="46">
        <f>$F$98</f>
        <v/>
      </c>
      <c r="S32" s="48">
        <f>U32-(U32*R32)</f>
        <v/>
      </c>
      <c r="T32" s="48">
        <f>S32*I32</f>
        <v/>
      </c>
      <c r="U32" s="48">
        <f>(AN32)/(1-(BH32+Q32))</f>
        <v/>
      </c>
      <c r="V32" s="48">
        <f>U32*I32</f>
        <v/>
      </c>
      <c r="W32" s="49">
        <f>T32*$W$4</f>
        <v/>
      </c>
      <c r="X32" s="49">
        <f>T32*$X$4</f>
        <v/>
      </c>
      <c r="Y32" s="50">
        <f>M32</f>
        <v/>
      </c>
      <c r="Z32" s="9" t="n"/>
      <c r="AA32" s="9" t="n"/>
      <c r="AB32" s="9" t="n"/>
      <c r="AC32" s="51">
        <f t="array" ref="AC32">IF(I32&gt;0,VLOOKUP(Y32&amp;$P$88&amp;$P$89&amp;$P$90,Variáveis!$O$2:$S$300&amp;Variáveis!$P$2:$T$300&amp;Variáveis!$Q$2:$U$300&amp;Variáveis!$R$2:$V$300,5,FALSE),0)</f>
        <v/>
      </c>
      <c r="AD32" s="52">
        <f>T32*AC32</f>
        <v/>
      </c>
      <c r="AE32" s="53">
        <f>IF(AB32="não",((V32/(1-VLOOKUP(AA32,Variáveis!$AK$3:$AN$29,4,FALSE)))*VLOOKUP(AA32,Variáveis!$AK$3:$AN$29,4,FALSE))-AD32,0)</f>
        <v/>
      </c>
      <c r="AF32" s="53">
        <f>T32*$AF$4</f>
        <v/>
      </c>
      <c r="AG32" s="53">
        <f>IF(AB32="SIM","Cliente pode pagar DIFA na entrada", )</f>
        <v/>
      </c>
      <c r="AH32" s="54" t="n"/>
      <c r="AI32" s="53">
        <f>IF(K32="SIM",(J32*$F$102),J32)</f>
        <v/>
      </c>
      <c r="AJ32" s="53">
        <f>IF(L32="SIM",(AI32*$F$101),AI32)</f>
        <v/>
      </c>
      <c r="AK32" s="53">
        <f>AJ32-AS32</f>
        <v/>
      </c>
      <c r="AL32" s="53">
        <f>AJ32*I32</f>
        <v/>
      </c>
      <c r="AM32" s="53">
        <f>AK32*I32</f>
        <v/>
      </c>
      <c r="AN32" s="53">
        <f>AK32-AP32-AQ32</f>
        <v/>
      </c>
      <c r="AO32" s="53">
        <f>AN32*I32</f>
        <v/>
      </c>
      <c r="AP32" s="53">
        <f>$AP$4*AK32</f>
        <v/>
      </c>
      <c r="AQ32" s="53">
        <f>$AQ$4*AK32</f>
        <v/>
      </c>
      <c r="AR32" s="51">
        <f t="array" ref="AR32">VLOOKUP(M32&amp;N32&amp;O32&amp;P32,Variáveis!$A$2:$E$240&amp;Variáveis!$B$2:$F$240&amp;Variáveis!$C$2:$G$240&amp;Variáveis!$D$2:$H$240,5,FALSE)</f>
        <v/>
      </c>
      <c r="AS32" s="53">
        <f>((AJ32*(1-AR32))*AR32)</f>
        <v/>
      </c>
      <c r="AT32" s="53">
        <f>(((J32+(J32*AU32))*0.18)-(J32*AR32))</f>
        <v/>
      </c>
      <c r="AU32" s="55">
        <f>(((1+AV32)*(1-AR32))/(1-0.18)-1)</f>
        <v/>
      </c>
      <c r="AV32" s="55">
        <f>IF(BB32&gt;0,BB32,IF(BA32&gt;0,BA32,IF(AZ32&gt;0,AZ32,IF(AY32&gt;0,AY32,IF(AX32&gt;0,AX32)))))/100</f>
        <v/>
      </c>
      <c r="AW32" s="56">
        <f>VALUE(LEFT(G32,4))</f>
        <v/>
      </c>
      <c r="AX32" s="56">
        <f>VALUE(IFERROR(VLOOKUP(VALUE(LEFT(G32,4)),ST!$C$4:$E$300,3,FALSE),"0"))</f>
        <v/>
      </c>
      <c r="AY32" s="56">
        <f>VALUE(IFERROR(VLOOKUP(VALUE(LEFT(G32,5)),ST!$C$4:$E$300,3,FALSE),"0"))</f>
        <v/>
      </c>
      <c r="AZ32" s="56">
        <f>VALUE(IFERROR(VLOOKUP(VALUE(LEFT(G32,6)),ST!$C$4:$E$300,3,FALSE),"0"))</f>
        <v/>
      </c>
      <c r="BA32" s="56">
        <f>VALUE(IFERROR(VLOOKUP(VALUE(LEFT(G32,7)),ST!$C$4:$E$300,3,FALSE),"0"))</f>
        <v/>
      </c>
      <c r="BB32" s="56">
        <f>VALUE(IFERROR(VLOOKUP(G32,ST!$C$4:$E$400,3,FALSE),"0"))</f>
        <v/>
      </c>
      <c r="BC32" s="57">
        <f>IF(VLOOKUP(AW32,ST!$C$4:$F$298,4,FALSE)&lt;&gt;0,VLOOKUP(AW32,ST!$C$4:$F$298,4,FALSE),VLOOKUP(G32,ST!$C$4:$F$298,4,FALSE))</f>
        <v/>
      </c>
      <c r="BD32" s="57">
        <f>IF(O32="SC","Desconsiderar coluna ICMS ST",IF(O32="PR","Haverá ST", ))</f>
        <v/>
      </c>
      <c r="BE32" s="53">
        <f>W32</f>
        <v/>
      </c>
      <c r="BF32" s="53">
        <f>X32</f>
        <v/>
      </c>
      <c r="BG32" s="53">
        <f>AD32-AS32</f>
        <v/>
      </c>
      <c r="BH32" s="51">
        <f>$W$4+$X$4+AC32+$BJ$4+0.07</f>
        <v/>
      </c>
      <c r="BI32" s="53">
        <f>IF(BD32="Haverá ST",AJ32+AS32+AT32,AJ32+AS32)</f>
        <v/>
      </c>
      <c r="BJ32" s="53">
        <f>T32*$BJ$4</f>
        <v/>
      </c>
      <c r="BK32" s="53">
        <f>T32*$BK$4</f>
        <v/>
      </c>
      <c r="BL32" s="53">
        <f>BE32+BF32+AO32+BJ32+BK32+AD32</f>
        <v/>
      </c>
      <c r="BM32" s="53">
        <f>(T32-BL32)</f>
        <v/>
      </c>
    </row>
    <row r="33" hidden="1" ht="15.75" customHeight="1" s="218">
      <c r="A33" s="58">
        <f>A32+1</f>
        <v/>
      </c>
      <c r="B33" s="144">
        <f>BOM!B33</f>
        <v/>
      </c>
      <c r="C33" s="144">
        <f>BOM!C33</f>
        <v/>
      </c>
      <c r="D33" s="144">
        <f>BOM!D33</f>
        <v/>
      </c>
      <c r="E33" s="144">
        <f>BOM!E33</f>
        <v/>
      </c>
      <c r="F33" s="144">
        <f>BOM!F33</f>
        <v/>
      </c>
      <c r="G33" s="144">
        <f>BOM!G33</f>
        <v/>
      </c>
      <c r="H33" s="144">
        <f>BOM!H33</f>
        <v/>
      </c>
      <c r="I33" s="148" t="n">
        <v>0</v>
      </c>
      <c r="J33" s="146">
        <f>BOM!J33</f>
        <v/>
      </c>
      <c r="K33" s="146">
        <f>BOM!K33</f>
        <v/>
      </c>
      <c r="L33" s="146">
        <f>BOM!L33</f>
        <v/>
      </c>
      <c r="M33" s="146">
        <f>BOM!M33</f>
        <v/>
      </c>
      <c r="N33" s="146">
        <f>BOM!N33</f>
        <v/>
      </c>
      <c r="O33" s="146">
        <f>BOM!O33</f>
        <v/>
      </c>
      <c r="P33" s="146">
        <f>BOM!P33</f>
        <v/>
      </c>
      <c r="Q33" s="46">
        <f>$F$97</f>
        <v/>
      </c>
      <c r="R33" s="46">
        <f>$F$98</f>
        <v/>
      </c>
      <c r="S33" s="48">
        <f>U33-(U33*R33)</f>
        <v/>
      </c>
      <c r="T33" s="48">
        <f>S33*I33</f>
        <v/>
      </c>
      <c r="U33" s="48">
        <f>(AN33)/(1-(BH33+Q33))</f>
        <v/>
      </c>
      <c r="V33" s="48">
        <f>U33*I33</f>
        <v/>
      </c>
      <c r="W33" s="49">
        <f>T33*$W$4</f>
        <v/>
      </c>
      <c r="X33" s="49">
        <f>T33*$X$4</f>
        <v/>
      </c>
      <c r="Y33" s="50">
        <f>M33</f>
        <v/>
      </c>
      <c r="Z33" s="9" t="n"/>
      <c r="AA33" s="9" t="n"/>
      <c r="AB33" s="9" t="n"/>
      <c r="AC33" s="51">
        <f t="array" ref="AC33">IF(I33&gt;0,VLOOKUP(Y33&amp;$P$88&amp;$P$89&amp;$P$90,Variáveis!$O$2:$S$300&amp;Variáveis!$P$2:$T$300&amp;Variáveis!$Q$2:$U$300&amp;Variáveis!$R$2:$V$300,5,FALSE),0)</f>
        <v/>
      </c>
      <c r="AD33" s="52">
        <f>T33*AC33</f>
        <v/>
      </c>
      <c r="AE33" s="53">
        <f>IF(AB33="não",((V33/(1-VLOOKUP(AA33,Variáveis!$AK$3:$AN$29,4,FALSE)))*VLOOKUP(AA33,Variáveis!$AK$3:$AN$29,4,FALSE))-AD33,0)</f>
        <v/>
      </c>
      <c r="AF33" s="53">
        <f>T33*$AF$4</f>
        <v/>
      </c>
      <c r="AG33" s="53">
        <f>IF(AB33="SIM","Cliente pode pagar DIFA na entrada", )</f>
        <v/>
      </c>
      <c r="AH33" s="54" t="n"/>
      <c r="AI33" s="53">
        <f>IF(K33="SIM",(J33*$F$102),J33)</f>
        <v/>
      </c>
      <c r="AJ33" s="53">
        <f>IF(L33="SIM",(AI33*$F$101),AI33)</f>
        <v/>
      </c>
      <c r="AK33" s="53">
        <f>AJ33-AS33</f>
        <v/>
      </c>
      <c r="AL33" s="53">
        <f>AJ33*I33</f>
        <v/>
      </c>
      <c r="AM33" s="53">
        <f>AK33*I33</f>
        <v/>
      </c>
      <c r="AN33" s="53">
        <f>AK33-AP33-AQ33</f>
        <v/>
      </c>
      <c r="AO33" s="53">
        <f>AN33*I33</f>
        <v/>
      </c>
      <c r="AP33" s="53">
        <f>$AP$4*AK33</f>
        <v/>
      </c>
      <c r="AQ33" s="53">
        <f>$AQ$4*AK33</f>
        <v/>
      </c>
      <c r="AR33" s="51">
        <f t="array" ref="AR33">VLOOKUP(M33&amp;N33&amp;O33&amp;P33,Variáveis!$A$2:$E$240&amp;Variáveis!$B$2:$F$240&amp;Variáveis!$C$2:$G$240&amp;Variáveis!$D$2:$H$240,5,FALSE)</f>
        <v/>
      </c>
      <c r="AS33" s="53">
        <f>((AJ33*(1-AR33))*AR33)</f>
        <v/>
      </c>
      <c r="AT33" s="53">
        <f>(((J33+(J33*AU33))*0.18)-(J33*AR33))</f>
        <v/>
      </c>
      <c r="AU33" s="55">
        <f>(((1+AV33)*(1-AR33))/(1-0.18)-1)</f>
        <v/>
      </c>
      <c r="AV33" s="55">
        <f>IF(BB33&gt;0,BB33,IF(BA33&gt;0,BA33,IF(AZ33&gt;0,AZ33,IF(AY33&gt;0,AY33,IF(AX33&gt;0,AX33)))))/100</f>
        <v/>
      </c>
      <c r="AW33" s="56">
        <f>VALUE(LEFT(G33,4))</f>
        <v/>
      </c>
      <c r="AX33" s="56">
        <f>VALUE(IFERROR(VLOOKUP(VALUE(LEFT(G33,4)),ST!$C$4:$E$300,3,FALSE),"0"))</f>
        <v/>
      </c>
      <c r="AY33" s="56">
        <f>VALUE(IFERROR(VLOOKUP(VALUE(LEFT(G33,5)),ST!$C$4:$E$300,3,FALSE),"0"))</f>
        <v/>
      </c>
      <c r="AZ33" s="56">
        <f>VALUE(IFERROR(VLOOKUP(VALUE(LEFT(G33,6)),ST!$C$4:$E$300,3,FALSE),"0"))</f>
        <v/>
      </c>
      <c r="BA33" s="56">
        <f>VALUE(IFERROR(VLOOKUP(VALUE(LEFT(G33,7)),ST!$C$4:$E$300,3,FALSE),"0"))</f>
        <v/>
      </c>
      <c r="BB33" s="56">
        <f>VALUE(IFERROR(VLOOKUP(G33,ST!$C$4:$E$400,3,FALSE),"0"))</f>
        <v/>
      </c>
      <c r="BC33" s="57">
        <f>IF(VLOOKUP(AW33,ST!$C$4:$F$298,4,FALSE)&lt;&gt;0,VLOOKUP(AW33,ST!$C$4:$F$298,4,FALSE),VLOOKUP(G33,ST!$C$4:$F$298,4,FALSE))</f>
        <v/>
      </c>
      <c r="BD33" s="57">
        <f>IF(O33="SC","Desconsiderar coluna ICMS ST",IF(O33="PR","Haverá ST", ))</f>
        <v/>
      </c>
      <c r="BE33" s="53">
        <f>W33</f>
        <v/>
      </c>
      <c r="BF33" s="53">
        <f>X33</f>
        <v/>
      </c>
      <c r="BG33" s="53">
        <f>AD33-AS33</f>
        <v/>
      </c>
      <c r="BH33" s="51">
        <f>$W$4+$X$4+AC33+$BJ$4+0.07</f>
        <v/>
      </c>
      <c r="BI33" s="53">
        <f>IF(BD33="Haverá ST",AJ33+AS33+AT33,AJ33+AS33)</f>
        <v/>
      </c>
      <c r="BJ33" s="53">
        <f>T33*$BJ$4</f>
        <v/>
      </c>
      <c r="BK33" s="53">
        <f>T33*$BK$4</f>
        <v/>
      </c>
      <c r="BL33" s="53">
        <f>BE33+BF33+AO33+BJ33+BK33+AD33</f>
        <v/>
      </c>
      <c r="BM33" s="53">
        <f>(T33-BL33)</f>
        <v/>
      </c>
    </row>
    <row r="34" hidden="1" ht="15.75" customHeight="1" s="218">
      <c r="A34" s="58">
        <f>A33+1</f>
        <v/>
      </c>
      <c r="B34" s="144">
        <f>BOM!B34</f>
        <v/>
      </c>
      <c r="C34" s="144">
        <f>BOM!C34</f>
        <v/>
      </c>
      <c r="D34" s="144">
        <f>BOM!D34</f>
        <v/>
      </c>
      <c r="E34" s="144">
        <f>BOM!E34</f>
        <v/>
      </c>
      <c r="F34" s="144">
        <f>BOM!F34</f>
        <v/>
      </c>
      <c r="G34" s="144">
        <f>BOM!G34</f>
        <v/>
      </c>
      <c r="H34" s="144">
        <f>BOM!H34</f>
        <v/>
      </c>
      <c r="I34" s="148" t="n">
        <v>0</v>
      </c>
      <c r="J34" s="146">
        <f>BOM!J34</f>
        <v/>
      </c>
      <c r="K34" s="146">
        <f>BOM!K34</f>
        <v/>
      </c>
      <c r="L34" s="146">
        <f>BOM!L34</f>
        <v/>
      </c>
      <c r="M34" s="146">
        <f>BOM!M34</f>
        <v/>
      </c>
      <c r="N34" s="146">
        <f>BOM!N34</f>
        <v/>
      </c>
      <c r="O34" s="146">
        <f>BOM!O34</f>
        <v/>
      </c>
      <c r="P34" s="146">
        <f>BOM!P34</f>
        <v/>
      </c>
      <c r="Q34" s="46">
        <f>$F$97</f>
        <v/>
      </c>
      <c r="R34" s="46">
        <f>$F$98</f>
        <v/>
      </c>
      <c r="S34" s="48">
        <f>U34-(U34*R34)</f>
        <v/>
      </c>
      <c r="T34" s="48">
        <f>S34*I34</f>
        <v/>
      </c>
      <c r="U34" s="48">
        <f>(AN34)/(1-(BH34+Q34))</f>
        <v/>
      </c>
      <c r="V34" s="48">
        <f>U34*I34</f>
        <v/>
      </c>
      <c r="W34" s="49">
        <f>T34*$W$4</f>
        <v/>
      </c>
      <c r="X34" s="49">
        <f>T34*$X$4</f>
        <v/>
      </c>
      <c r="Y34" s="50">
        <f>M34</f>
        <v/>
      </c>
      <c r="Z34" s="9" t="n"/>
      <c r="AA34" s="9" t="n"/>
      <c r="AB34" s="9" t="n"/>
      <c r="AC34" s="51">
        <f t="array" ref="AC34">IF(I34&gt;0,VLOOKUP(Y34&amp;$P$88&amp;$P$89&amp;$P$90,Variáveis!$O$2:$S$300&amp;Variáveis!$P$2:$T$300&amp;Variáveis!$Q$2:$U$300&amp;Variáveis!$R$2:$V$300,5,FALSE),0)</f>
        <v/>
      </c>
      <c r="AD34" s="52">
        <f>T34*AC34</f>
        <v/>
      </c>
      <c r="AE34" s="53">
        <f>IF(AB34="não",((V34/(1-VLOOKUP(AA34,Variáveis!$AK$3:$AN$29,4,FALSE)))*VLOOKUP(AA34,Variáveis!$AK$3:$AN$29,4,FALSE))-AD34,0)</f>
        <v/>
      </c>
      <c r="AF34" s="53">
        <f>T34*$AF$4</f>
        <v/>
      </c>
      <c r="AG34" s="53">
        <f>IF(AB34="SIM","Cliente pode pagar DIFA na entrada", )</f>
        <v/>
      </c>
      <c r="AH34" s="54" t="n"/>
      <c r="AI34" s="53">
        <f>IF(K34="SIM",(J34*$F$102),J34)</f>
        <v/>
      </c>
      <c r="AJ34" s="53">
        <f>IF(L34="SIM",(AI34*$F$101),AI34)</f>
        <v/>
      </c>
      <c r="AK34" s="53">
        <f>AJ34-AS34</f>
        <v/>
      </c>
      <c r="AL34" s="53">
        <f>AJ34*I34</f>
        <v/>
      </c>
      <c r="AM34" s="53">
        <f>AK34*I34</f>
        <v/>
      </c>
      <c r="AN34" s="53">
        <f>AK34-AP34-AQ34</f>
        <v/>
      </c>
      <c r="AO34" s="53">
        <f>AN34*I34</f>
        <v/>
      </c>
      <c r="AP34" s="53">
        <f>$AP$4*AK34</f>
        <v/>
      </c>
      <c r="AQ34" s="53">
        <f>$AQ$4*AK34</f>
        <v/>
      </c>
      <c r="AR34" s="51">
        <f t="array" ref="AR34">VLOOKUP(M34&amp;N34&amp;O34&amp;P34,Variáveis!$A$2:$E$240&amp;Variáveis!$B$2:$F$240&amp;Variáveis!$C$2:$G$240&amp;Variáveis!$D$2:$H$240,5,FALSE)</f>
        <v/>
      </c>
      <c r="AS34" s="53">
        <f>((AJ34*(1-AR34))*AR34)</f>
        <v/>
      </c>
      <c r="AT34" s="53">
        <f>(((J34+(J34*AU34))*0.18)-(J34*AR34))</f>
        <v/>
      </c>
      <c r="AU34" s="55">
        <f>(((1+AV34)*(1-AR34))/(1-0.18)-1)</f>
        <v/>
      </c>
      <c r="AV34" s="55">
        <f>IF(BB34&gt;0,BB34,IF(BA34&gt;0,BA34,IF(AZ34&gt;0,AZ34,IF(AY34&gt;0,AY34,IF(AX34&gt;0,AX34)))))/100</f>
        <v/>
      </c>
      <c r="AW34" s="56">
        <f>VALUE(LEFT(G34,4))</f>
        <v/>
      </c>
      <c r="AX34" s="56">
        <f>VALUE(IFERROR(VLOOKUP(VALUE(LEFT(G34,4)),ST!$C$4:$E$300,3,FALSE),"0"))</f>
        <v/>
      </c>
      <c r="AY34" s="56">
        <f>VALUE(IFERROR(VLOOKUP(VALUE(LEFT(G34,5)),ST!$C$4:$E$300,3,FALSE),"0"))</f>
        <v/>
      </c>
      <c r="AZ34" s="56">
        <f>VALUE(IFERROR(VLOOKUP(VALUE(LEFT(G34,6)),ST!$C$4:$E$300,3,FALSE),"0"))</f>
        <v/>
      </c>
      <c r="BA34" s="56">
        <f>VALUE(IFERROR(VLOOKUP(VALUE(LEFT(G34,7)),ST!$C$4:$E$300,3,FALSE),"0"))</f>
        <v/>
      </c>
      <c r="BB34" s="56">
        <f>VALUE(IFERROR(VLOOKUP(G34,ST!$C$4:$E$400,3,FALSE),"0"))</f>
        <v/>
      </c>
      <c r="BC34" s="57">
        <f>IF(VLOOKUP(AW34,ST!$C$4:$F$298,4,FALSE)&lt;&gt;0,VLOOKUP(AW34,ST!$C$4:$F$298,4,FALSE),VLOOKUP(G34,ST!$C$4:$F$298,4,FALSE))</f>
        <v/>
      </c>
      <c r="BD34" s="57">
        <f>IF(O34="SC","Desconsiderar coluna ICMS ST",IF(O34="PR","Haverá ST", ))</f>
        <v/>
      </c>
      <c r="BE34" s="53">
        <f>W34</f>
        <v/>
      </c>
      <c r="BF34" s="53">
        <f>X34</f>
        <v/>
      </c>
      <c r="BG34" s="53">
        <f>AD34-AS34</f>
        <v/>
      </c>
      <c r="BH34" s="51">
        <f>$W$4+$X$4+AC34+$BJ$4+0.07</f>
        <v/>
      </c>
      <c r="BI34" s="53">
        <f>IF(BD34="Haverá ST",AJ34+AS34+AT34,AJ34+AS34)</f>
        <v/>
      </c>
      <c r="BJ34" s="53">
        <f>T34*$BJ$4</f>
        <v/>
      </c>
      <c r="BK34" s="53">
        <f>T34*$BK$4</f>
        <v/>
      </c>
      <c r="BL34" s="53">
        <f>BE34+BF34+AO34+BJ34+BK34+AD34</f>
        <v/>
      </c>
      <c r="BM34" s="53">
        <f>(T34-BL34)</f>
        <v/>
      </c>
    </row>
    <row r="35" hidden="1" ht="15.75" customHeight="1" s="218">
      <c r="A35" s="58">
        <f>A34+1</f>
        <v/>
      </c>
      <c r="B35" s="144">
        <f>BOM!B35</f>
        <v/>
      </c>
      <c r="C35" s="144">
        <f>BOM!C35</f>
        <v/>
      </c>
      <c r="D35" s="144">
        <f>BOM!D35</f>
        <v/>
      </c>
      <c r="E35" s="144">
        <f>BOM!E35</f>
        <v/>
      </c>
      <c r="F35" s="39">
        <f>BOM!F35</f>
        <v/>
      </c>
      <c r="G35" s="144">
        <f>BOM!G35</f>
        <v/>
      </c>
      <c r="H35" s="144">
        <f>BOM!H35</f>
        <v/>
      </c>
      <c r="I35" s="148" t="n">
        <v>0</v>
      </c>
      <c r="J35" s="146">
        <f>BOM!J35</f>
        <v/>
      </c>
      <c r="K35" s="146">
        <f>BOM!K35</f>
        <v/>
      </c>
      <c r="L35" s="146">
        <f>BOM!L35</f>
        <v/>
      </c>
      <c r="M35" s="146">
        <f>BOM!M35</f>
        <v/>
      </c>
      <c r="N35" s="146">
        <f>BOM!N35</f>
        <v/>
      </c>
      <c r="O35" s="146">
        <f>BOM!O35</f>
        <v/>
      </c>
      <c r="P35" s="146">
        <f>BOM!P35</f>
        <v/>
      </c>
      <c r="Q35" s="46">
        <f>$F$97</f>
        <v/>
      </c>
      <c r="R35" s="46">
        <f>$F$98</f>
        <v/>
      </c>
      <c r="S35" s="48">
        <f>U35-(U35*R35)</f>
        <v/>
      </c>
      <c r="T35" s="48">
        <f>S35*I35</f>
        <v/>
      </c>
      <c r="U35" s="48">
        <f>(AN35)/(1-(BH35+Q35))</f>
        <v/>
      </c>
      <c r="V35" s="48">
        <f>U35*I35</f>
        <v/>
      </c>
      <c r="W35" s="49">
        <f>T35*$W$4</f>
        <v/>
      </c>
      <c r="X35" s="49">
        <f>T35*$X$4</f>
        <v/>
      </c>
      <c r="Y35" s="50">
        <f>M35</f>
        <v/>
      </c>
      <c r="Z35" s="9" t="n"/>
      <c r="AA35" s="9" t="n"/>
      <c r="AB35" s="9" t="n"/>
      <c r="AC35" s="51">
        <f t="array" ref="AC35">IF(I35&gt;0,VLOOKUP(Y35&amp;$P$88&amp;$P$89&amp;$P$90,Variáveis!$O$2:$S$300&amp;Variáveis!$P$2:$T$300&amp;Variáveis!$Q$2:$U$300&amp;Variáveis!$R$2:$V$300,5,FALSE),0)</f>
        <v/>
      </c>
      <c r="AD35" s="52">
        <f>T35*AC35</f>
        <v/>
      </c>
      <c r="AE35" s="53">
        <f>IF(AB35="não",((V35/(1-VLOOKUP(AA35,Variáveis!$AK$3:$AN$29,4,FALSE)))*VLOOKUP(AA35,Variáveis!$AK$3:$AN$29,4,FALSE))-AD35,0)</f>
        <v/>
      </c>
      <c r="AF35" s="53">
        <f>T35*$AF$4</f>
        <v/>
      </c>
      <c r="AG35" s="53">
        <f>IF(AB35="SIM","Cliente pode pagar DIFA na entrada", )</f>
        <v/>
      </c>
      <c r="AH35" s="54" t="n"/>
      <c r="AI35" s="53">
        <f>IF(K35="SIM",(J35*$F$102),J35)</f>
        <v/>
      </c>
      <c r="AJ35" s="53">
        <f>IF(L35="SIM",(AI35*$F$101),AI35)</f>
        <v/>
      </c>
      <c r="AK35" s="53">
        <f>AJ35-AS35</f>
        <v/>
      </c>
      <c r="AL35" s="53">
        <f>AJ35*I35</f>
        <v/>
      </c>
      <c r="AM35" s="53">
        <f>AK35*I35</f>
        <v/>
      </c>
      <c r="AN35" s="53">
        <f>AK35-AP35-AQ35</f>
        <v/>
      </c>
      <c r="AO35" s="53">
        <f>AN35*I35</f>
        <v/>
      </c>
      <c r="AP35" s="53">
        <f>$AP$4*AK35</f>
        <v/>
      </c>
      <c r="AQ35" s="53">
        <f>$AQ$4*AK35</f>
        <v/>
      </c>
      <c r="AR35" s="51">
        <f t="array" ref="AR35">VLOOKUP(M35&amp;N35&amp;O35&amp;P35,Variáveis!$A$2:$E$240&amp;Variáveis!$B$2:$F$240&amp;Variáveis!$C$2:$G$240&amp;Variáveis!$D$2:$H$240,5,FALSE)</f>
        <v/>
      </c>
      <c r="AS35" s="53">
        <f>((AJ35*(1-AR35))*AR35)</f>
        <v/>
      </c>
      <c r="AT35" s="53">
        <f>(((J35+(J35*AU35))*0.18)-(J35*AR35))</f>
        <v/>
      </c>
      <c r="AU35" s="55">
        <f>(((1+AV35)*(1-AR35))/(1-0.18)-1)</f>
        <v/>
      </c>
      <c r="AV35" s="55">
        <f>IF(BB35&gt;0,BB35,IF(BA35&gt;0,BA35,IF(AZ35&gt;0,AZ35,IF(AY35&gt;0,AY35,IF(AX35&gt;0,AX35)))))/100</f>
        <v/>
      </c>
      <c r="AW35" s="56">
        <f>VALUE(LEFT(G35,4))</f>
        <v/>
      </c>
      <c r="AX35" s="56">
        <f>VALUE(IFERROR(VLOOKUP(VALUE(LEFT(G35,4)),ST!$C$4:$E$300,3,FALSE),"0"))</f>
        <v/>
      </c>
      <c r="AY35" s="56">
        <f>VALUE(IFERROR(VLOOKUP(VALUE(LEFT(G35,5)),ST!$C$4:$E$300,3,FALSE),"0"))</f>
        <v/>
      </c>
      <c r="AZ35" s="56">
        <f>VALUE(IFERROR(VLOOKUP(VALUE(LEFT(G35,6)),ST!$C$4:$E$300,3,FALSE),"0"))</f>
        <v/>
      </c>
      <c r="BA35" s="56">
        <f>VALUE(IFERROR(VLOOKUP(VALUE(LEFT(G35,7)),ST!$C$4:$E$300,3,FALSE),"0"))</f>
        <v/>
      </c>
      <c r="BB35" s="56">
        <f>VALUE(IFERROR(VLOOKUP(G35,ST!$C$4:$E$400,3,FALSE),"0"))</f>
        <v/>
      </c>
      <c r="BC35" s="57">
        <f>IF(VLOOKUP(AW35,ST!$C$4:$F$298,4,FALSE)&lt;&gt;0,VLOOKUP(AW35,ST!$C$4:$F$298,4,FALSE),VLOOKUP(G35,ST!$C$4:$F$298,4,FALSE))</f>
        <v/>
      </c>
      <c r="BD35" s="57">
        <f>IF(O35="SC","Desconsiderar coluna ICMS ST",IF(O35="PR","Haverá ST", ))</f>
        <v/>
      </c>
      <c r="BE35" s="53">
        <f>W35</f>
        <v/>
      </c>
      <c r="BF35" s="53">
        <f>X35</f>
        <v/>
      </c>
      <c r="BG35" s="53">
        <f>AD35-AS35</f>
        <v/>
      </c>
      <c r="BH35" s="51">
        <f>$W$4+$X$4+AC35+$BJ$4+0.07</f>
        <v/>
      </c>
      <c r="BI35" s="53">
        <f>IF(BD35="Haverá ST",AJ35+AS35+AT35,AJ35+AS35)</f>
        <v/>
      </c>
      <c r="BJ35" s="53">
        <f>T35*$BJ$4</f>
        <v/>
      </c>
      <c r="BK35" s="53">
        <f>T35*$BK$4</f>
        <v/>
      </c>
      <c r="BL35" s="53">
        <f>BE35+BF35+AO35+BJ35+BK35+AD35</f>
        <v/>
      </c>
      <c r="BM35" s="53">
        <f>(T35-BL35)</f>
        <v/>
      </c>
    </row>
    <row r="36" hidden="1" ht="15.75" customHeight="1" s="218">
      <c r="A36" s="58">
        <f>A35+1</f>
        <v/>
      </c>
      <c r="B36" s="144">
        <f>BOM!B36</f>
        <v/>
      </c>
      <c r="C36" s="144">
        <f>BOM!C36</f>
        <v/>
      </c>
      <c r="D36" s="144">
        <f>BOM!D36</f>
        <v/>
      </c>
      <c r="E36" s="144">
        <f>BOM!E36</f>
        <v/>
      </c>
      <c r="F36" s="144">
        <f>BOM!F36</f>
        <v/>
      </c>
      <c r="G36" s="144">
        <f>BOM!G36</f>
        <v/>
      </c>
      <c r="H36" s="144">
        <f>BOM!H36</f>
        <v/>
      </c>
      <c r="I36" s="148" t="n">
        <v>0</v>
      </c>
      <c r="J36" s="146">
        <f>BOM!J36</f>
        <v/>
      </c>
      <c r="K36" s="146">
        <f>BOM!K36</f>
        <v/>
      </c>
      <c r="L36" s="146">
        <f>BOM!L36</f>
        <v/>
      </c>
      <c r="M36" s="146">
        <f>BOM!M36</f>
        <v/>
      </c>
      <c r="N36" s="146">
        <f>BOM!N36</f>
        <v/>
      </c>
      <c r="O36" s="146">
        <f>BOM!O36</f>
        <v/>
      </c>
      <c r="P36" s="146">
        <f>BOM!P36</f>
        <v/>
      </c>
      <c r="Q36" s="46">
        <f>$F$97</f>
        <v/>
      </c>
      <c r="R36" s="46">
        <f>$F$98</f>
        <v/>
      </c>
      <c r="S36" s="48">
        <f>U36-(U36*R36)</f>
        <v/>
      </c>
      <c r="T36" s="48">
        <f>S36*I36</f>
        <v/>
      </c>
      <c r="U36" s="48">
        <f>(AN36)/(1-(BH36+Q36))</f>
        <v/>
      </c>
      <c r="V36" s="48">
        <f>U36*I36</f>
        <v/>
      </c>
      <c r="W36" s="49">
        <f>T36*$W$4</f>
        <v/>
      </c>
      <c r="X36" s="49">
        <f>T36*$X$4</f>
        <v/>
      </c>
      <c r="Y36" s="50">
        <f>M36</f>
        <v/>
      </c>
      <c r="Z36" s="9" t="n"/>
      <c r="AA36" s="9" t="n"/>
      <c r="AB36" s="9" t="n"/>
      <c r="AC36" s="51">
        <f t="array" ref="AC36">IF(I36&gt;0,VLOOKUP(Y36&amp;$P$88&amp;$P$89&amp;$P$90,Variáveis!$O$2:$S$300&amp;Variáveis!$P$2:$T$300&amp;Variáveis!$Q$2:$U$300&amp;Variáveis!$R$2:$V$300,5,FALSE),0)</f>
        <v/>
      </c>
      <c r="AD36" s="52">
        <f>T36*AC36</f>
        <v/>
      </c>
      <c r="AE36" s="53">
        <f>IF(AB36="não",((V36/(1-VLOOKUP(AA36,Variáveis!$AK$3:$AN$29,4,FALSE)))*VLOOKUP(AA36,Variáveis!$AK$3:$AN$29,4,FALSE))-AD36,0)</f>
        <v/>
      </c>
      <c r="AF36" s="53">
        <f>T36*$AF$4</f>
        <v/>
      </c>
      <c r="AG36" s="53">
        <f>IF(AB36="SIM","Cliente pode pagar DIFA na entrada", )</f>
        <v/>
      </c>
      <c r="AH36" s="54" t="n"/>
      <c r="AI36" s="53">
        <f>IF(K36="SIM",(J36*$F$102),J36)</f>
        <v/>
      </c>
      <c r="AJ36" s="53">
        <f>IF(L36="SIM",(AI36*$F$101),AI36)</f>
        <v/>
      </c>
      <c r="AK36" s="53">
        <f>AJ36-AS36</f>
        <v/>
      </c>
      <c r="AL36" s="53">
        <f>AJ36*I36</f>
        <v/>
      </c>
      <c r="AM36" s="53">
        <f>AK36*I36</f>
        <v/>
      </c>
      <c r="AN36" s="53">
        <f>AK36-AP36-AQ36</f>
        <v/>
      </c>
      <c r="AO36" s="53">
        <f>AN36*I36</f>
        <v/>
      </c>
      <c r="AP36" s="53">
        <f>$AP$4*AK36</f>
        <v/>
      </c>
      <c r="AQ36" s="53">
        <f>$AQ$4*AK36</f>
        <v/>
      </c>
      <c r="AR36" s="51">
        <f t="array" ref="AR36">VLOOKUP(M36&amp;N36&amp;O36&amp;P36,Variáveis!$A$2:$E$240&amp;Variáveis!$B$2:$F$240&amp;Variáveis!$C$2:$G$240&amp;Variáveis!$D$2:$H$240,5,FALSE)</f>
        <v/>
      </c>
      <c r="AS36" s="53">
        <f>((AJ36*(1-AR36))*AR36)</f>
        <v/>
      </c>
      <c r="AT36" s="53">
        <f>(((J36+(J36*AU36))*0.18)-(J36*AR36))</f>
        <v/>
      </c>
      <c r="AU36" s="55">
        <f>(((1+AV36)*(1-AR36))/(1-0.18)-1)</f>
        <v/>
      </c>
      <c r="AV36" s="55">
        <f>IF(BB36&gt;0,BB36,IF(BA36&gt;0,BA36,IF(AZ36&gt;0,AZ36,IF(AY36&gt;0,AY36,IF(AX36&gt;0,AX36)))))/100</f>
        <v/>
      </c>
      <c r="AW36" s="56">
        <f>VALUE(LEFT(G36,4))</f>
        <v/>
      </c>
      <c r="AX36" s="56">
        <f>VALUE(IFERROR(VLOOKUP(VALUE(LEFT(G36,4)),ST!$C$4:$E$300,3,FALSE),"0"))</f>
        <v/>
      </c>
      <c r="AY36" s="56">
        <f>VALUE(IFERROR(VLOOKUP(VALUE(LEFT(G36,5)),ST!$C$4:$E$300,3,FALSE),"0"))</f>
        <v/>
      </c>
      <c r="AZ36" s="56">
        <f>VALUE(IFERROR(VLOOKUP(VALUE(LEFT(G36,6)),ST!$C$4:$E$300,3,FALSE),"0"))</f>
        <v/>
      </c>
      <c r="BA36" s="56">
        <f>VALUE(IFERROR(VLOOKUP(VALUE(LEFT(G36,7)),ST!$C$4:$E$300,3,FALSE),"0"))</f>
        <v/>
      </c>
      <c r="BB36" s="56">
        <f>VALUE(IFERROR(VLOOKUP(G36,ST!$C$4:$E$400,3,FALSE),"0"))</f>
        <v/>
      </c>
      <c r="BC36" s="57">
        <f>IF(VLOOKUP(AW36,ST!$C$4:$F$298,4,FALSE)&lt;&gt;0,VLOOKUP(AW36,ST!$C$4:$F$298,4,FALSE),VLOOKUP(G36,ST!$C$4:$F$298,4,FALSE))</f>
        <v/>
      </c>
      <c r="BD36" s="57">
        <f>IF(O36="SC","Desconsiderar coluna ICMS ST",IF(O36="PR","Haverá ST", ))</f>
        <v/>
      </c>
      <c r="BE36" s="53">
        <f>W36</f>
        <v/>
      </c>
      <c r="BF36" s="53">
        <f>X36</f>
        <v/>
      </c>
      <c r="BG36" s="53">
        <f>AD36-AS36</f>
        <v/>
      </c>
      <c r="BH36" s="51">
        <f>$W$4+$X$4+AC36+$BJ$4+0.07</f>
        <v/>
      </c>
      <c r="BI36" s="53">
        <f>IF(BD36="Haverá ST",AJ36+AS36+AT36,AJ36+AS36)</f>
        <v/>
      </c>
      <c r="BJ36" s="53">
        <f>T36*$BJ$4</f>
        <v/>
      </c>
      <c r="BK36" s="53">
        <f>T36*$BK$4</f>
        <v/>
      </c>
      <c r="BL36" s="53">
        <f>BE36+BF36+AO36+BJ36+BK36+AD36</f>
        <v/>
      </c>
      <c r="BM36" s="53">
        <f>(T36-BL36)</f>
        <v/>
      </c>
    </row>
    <row r="37" hidden="1" ht="15.75" customHeight="1" s="218">
      <c r="A37" s="58">
        <f>A36+1</f>
        <v/>
      </c>
      <c r="B37" s="144">
        <f>BOM!B37</f>
        <v/>
      </c>
      <c r="C37" s="144">
        <f>BOM!C37</f>
        <v/>
      </c>
      <c r="D37" s="144">
        <f>BOM!D37</f>
        <v/>
      </c>
      <c r="E37" s="144">
        <f>BOM!E37</f>
        <v/>
      </c>
      <c r="F37" s="144">
        <f>BOM!F37</f>
        <v/>
      </c>
      <c r="G37" s="144">
        <f>BOM!G37</f>
        <v/>
      </c>
      <c r="H37" s="144">
        <f>BOM!H37</f>
        <v/>
      </c>
      <c r="I37" s="148" t="n">
        <v>0</v>
      </c>
      <c r="J37" s="146">
        <f>BOM!J37</f>
        <v/>
      </c>
      <c r="K37" s="146">
        <f>BOM!K37</f>
        <v/>
      </c>
      <c r="L37" s="146">
        <f>BOM!L37</f>
        <v/>
      </c>
      <c r="M37" s="146">
        <f>BOM!M37</f>
        <v/>
      </c>
      <c r="N37" s="146">
        <f>BOM!N37</f>
        <v/>
      </c>
      <c r="O37" s="146">
        <f>BOM!O37</f>
        <v/>
      </c>
      <c r="P37" s="146">
        <f>BOM!P37</f>
        <v/>
      </c>
      <c r="Q37" s="46">
        <f>$F$97</f>
        <v/>
      </c>
      <c r="R37" s="46">
        <f>$F$98</f>
        <v/>
      </c>
      <c r="S37" s="48">
        <f>U37-(U37*R37)</f>
        <v/>
      </c>
      <c r="T37" s="48">
        <f>S37*I37</f>
        <v/>
      </c>
      <c r="U37" s="48">
        <f>(AN37)/(1-(BH37+Q37))</f>
        <v/>
      </c>
      <c r="V37" s="48">
        <f>U37*I37</f>
        <v/>
      </c>
      <c r="W37" s="49">
        <f>T37*$W$4</f>
        <v/>
      </c>
      <c r="X37" s="49">
        <f>T37*$X$4</f>
        <v/>
      </c>
      <c r="Y37" s="50">
        <f>M37</f>
        <v/>
      </c>
      <c r="Z37" s="9" t="n"/>
      <c r="AA37" s="9" t="n"/>
      <c r="AB37" s="9" t="n"/>
      <c r="AC37" s="51">
        <f t="array" ref="AC37">IF(I37&gt;0,VLOOKUP(Y37&amp;$P$88&amp;$P$89&amp;$P$90,Variáveis!$O$2:$S$300&amp;Variáveis!$P$2:$T$300&amp;Variáveis!$Q$2:$U$300&amp;Variáveis!$R$2:$V$300,5,FALSE),0)</f>
        <v/>
      </c>
      <c r="AD37" s="52">
        <f>T37*AC37</f>
        <v/>
      </c>
      <c r="AE37" s="53">
        <f>IF(AB37="não",((V37/(1-VLOOKUP(AA37,Variáveis!$AK$3:$AN$29,4,FALSE)))*VLOOKUP(AA37,Variáveis!$AK$3:$AN$29,4,FALSE))-AD37,0)</f>
        <v/>
      </c>
      <c r="AF37" s="53">
        <f>T37*$AF$4</f>
        <v/>
      </c>
      <c r="AG37" s="53">
        <f>IF(AB37="SIM","Cliente pode pagar DIFA na entrada", )</f>
        <v/>
      </c>
      <c r="AH37" s="54" t="n"/>
      <c r="AI37" s="53">
        <f>IF(K37="SIM",(J37*$F$102),J37)</f>
        <v/>
      </c>
      <c r="AJ37" s="53">
        <f>IF(L37="SIM",(AI37*$F$101),AI37)</f>
        <v/>
      </c>
      <c r="AK37" s="53">
        <f>AJ37-AS37</f>
        <v/>
      </c>
      <c r="AL37" s="53">
        <f>AJ37*I37</f>
        <v/>
      </c>
      <c r="AM37" s="53">
        <f>AK37*I37</f>
        <v/>
      </c>
      <c r="AN37" s="53">
        <f>AK37-AP37-AQ37</f>
        <v/>
      </c>
      <c r="AO37" s="53">
        <f>AN37*I37</f>
        <v/>
      </c>
      <c r="AP37" s="53">
        <f>$AP$4*AK37</f>
        <v/>
      </c>
      <c r="AQ37" s="53">
        <f>$AQ$4*AK37</f>
        <v/>
      </c>
      <c r="AR37" s="51">
        <f t="array" ref="AR37">VLOOKUP(M37&amp;N37&amp;O37&amp;P37,Variáveis!$A$2:$E$240&amp;Variáveis!$B$2:$F$240&amp;Variáveis!$C$2:$G$240&amp;Variáveis!$D$2:$H$240,5,FALSE)</f>
        <v/>
      </c>
      <c r="AS37" s="53">
        <f>((AJ37*(1-AR37))*AR37)</f>
        <v/>
      </c>
      <c r="AT37" s="53">
        <f>(((J37+(J37*AU37))*0.18)-(J37*AR37))</f>
        <v/>
      </c>
      <c r="AU37" s="55">
        <f>(((1+AV37)*(1-AR37))/(1-0.18)-1)</f>
        <v/>
      </c>
      <c r="AV37" s="55">
        <f>IF(BB37&gt;0,BB37,IF(BA37&gt;0,BA37,IF(AZ37&gt;0,AZ37,IF(AY37&gt;0,AY37,IF(AX37&gt;0,AX37)))))/100</f>
        <v/>
      </c>
      <c r="AW37" s="56">
        <f>VALUE(LEFT(G37,4))</f>
        <v/>
      </c>
      <c r="AX37" s="56">
        <f>VALUE(IFERROR(VLOOKUP(VALUE(LEFT(G37,4)),ST!$C$4:$E$300,3,FALSE),"0"))</f>
        <v/>
      </c>
      <c r="AY37" s="56">
        <f>VALUE(IFERROR(VLOOKUP(VALUE(LEFT(G37,5)),ST!$C$4:$E$300,3,FALSE),"0"))</f>
        <v/>
      </c>
      <c r="AZ37" s="56">
        <f>VALUE(IFERROR(VLOOKUP(VALUE(LEFT(G37,6)),ST!$C$4:$E$300,3,FALSE),"0"))</f>
        <v/>
      </c>
      <c r="BA37" s="56">
        <f>VALUE(IFERROR(VLOOKUP(VALUE(LEFT(G37,7)),ST!$C$4:$E$300,3,FALSE),"0"))</f>
        <v/>
      </c>
      <c r="BB37" s="56">
        <f>VALUE(IFERROR(VLOOKUP(G37,ST!$C$4:$E$400,3,FALSE),"0"))</f>
        <v/>
      </c>
      <c r="BC37" s="57">
        <f>IF(VLOOKUP(AW37,ST!$C$4:$F$298,4,FALSE)&lt;&gt;0,VLOOKUP(AW37,ST!$C$4:$F$298,4,FALSE),VLOOKUP(G37,ST!$C$4:$F$298,4,FALSE))</f>
        <v/>
      </c>
      <c r="BD37" s="57">
        <f>IF(O37="SC","Desconsiderar coluna ICMS ST",IF(O37="PR","Haverá ST", ))</f>
        <v/>
      </c>
      <c r="BE37" s="53">
        <f>W37</f>
        <v/>
      </c>
      <c r="BF37" s="53">
        <f>X37</f>
        <v/>
      </c>
      <c r="BG37" s="53">
        <f>AD37-AS37</f>
        <v/>
      </c>
      <c r="BH37" s="51">
        <f>$W$4+$X$4+AC37+$BJ$4+0.07</f>
        <v/>
      </c>
      <c r="BI37" s="53">
        <f>IF(BD37="Haverá ST",AJ37+AS37+AT37,AJ37+AS37)</f>
        <v/>
      </c>
      <c r="BJ37" s="53">
        <f>T37*$BJ$4</f>
        <v/>
      </c>
      <c r="BK37" s="53">
        <f>T37*$BK$4</f>
        <v/>
      </c>
      <c r="BL37" s="53">
        <f>BE37+BF37+AO37+BJ37+BK37+AD37</f>
        <v/>
      </c>
      <c r="BM37" s="53">
        <f>(T37-BL37)</f>
        <v/>
      </c>
    </row>
    <row r="38" hidden="1" ht="15.75" customHeight="1" s="218">
      <c r="A38" s="58">
        <f>A37+1</f>
        <v/>
      </c>
      <c r="B38" s="144">
        <f>BOM!B38</f>
        <v/>
      </c>
      <c r="C38" s="144">
        <f>BOM!C38</f>
        <v/>
      </c>
      <c r="D38" s="144">
        <f>BOM!D38</f>
        <v/>
      </c>
      <c r="E38" s="144">
        <f>BOM!E38</f>
        <v/>
      </c>
      <c r="F38" s="144">
        <f>BOM!F38</f>
        <v/>
      </c>
      <c r="G38" s="144">
        <f>BOM!G38</f>
        <v/>
      </c>
      <c r="H38" s="144">
        <f>BOM!H38</f>
        <v/>
      </c>
      <c r="I38" s="148" t="n">
        <v>0</v>
      </c>
      <c r="J38" s="146">
        <f>BOM!J38</f>
        <v/>
      </c>
      <c r="K38" s="146">
        <f>BOM!K38</f>
        <v/>
      </c>
      <c r="L38" s="146">
        <f>BOM!L38</f>
        <v/>
      </c>
      <c r="M38" s="146">
        <f>BOM!M38</f>
        <v/>
      </c>
      <c r="N38" s="146">
        <f>BOM!N38</f>
        <v/>
      </c>
      <c r="O38" s="146">
        <f>BOM!O38</f>
        <v/>
      </c>
      <c r="P38" s="146">
        <f>BOM!P38</f>
        <v/>
      </c>
      <c r="Q38" s="46">
        <f>$F$97</f>
        <v/>
      </c>
      <c r="R38" s="46">
        <f>$F$98</f>
        <v/>
      </c>
      <c r="S38" s="48">
        <f>U38-(U38*R38)</f>
        <v/>
      </c>
      <c r="T38" s="48">
        <f>S38*I38</f>
        <v/>
      </c>
      <c r="U38" s="48">
        <f>(AN38)/(1-(BH38+Q38))</f>
        <v/>
      </c>
      <c r="V38" s="48">
        <f>U38*I38</f>
        <v/>
      </c>
      <c r="W38" s="49">
        <f>T38*$W$4</f>
        <v/>
      </c>
      <c r="X38" s="49">
        <f>T38*$X$4</f>
        <v/>
      </c>
      <c r="Y38" s="50">
        <f>M38</f>
        <v/>
      </c>
      <c r="Z38" s="9" t="n"/>
      <c r="AA38" s="9" t="n"/>
      <c r="AB38" s="9" t="n"/>
      <c r="AC38" s="51">
        <f t="array" ref="AC38">IF(I38&gt;0,VLOOKUP(Y38&amp;$P$88&amp;$P$89&amp;$P$90,Variáveis!$O$2:$S$300&amp;Variáveis!$P$2:$T$300&amp;Variáveis!$Q$2:$U$300&amp;Variáveis!$R$2:$V$300,5,FALSE),0)</f>
        <v/>
      </c>
      <c r="AD38" s="52">
        <f>T38*AC38</f>
        <v/>
      </c>
      <c r="AE38" s="53">
        <f>IF(AB38="não",((V38/(1-VLOOKUP(AA38,Variáveis!$AK$3:$AN$29,4,FALSE)))*VLOOKUP(AA38,Variáveis!$AK$3:$AN$29,4,FALSE))-AD38,0)</f>
        <v/>
      </c>
      <c r="AF38" s="53">
        <f>T38*$AF$4</f>
        <v/>
      </c>
      <c r="AG38" s="53">
        <f>IF(AB38="SIM","Cliente pode pagar DIFA na entrada", )</f>
        <v/>
      </c>
      <c r="AH38" s="54" t="n"/>
      <c r="AI38" s="53">
        <f>IF(K38="SIM",(J38*$F$102),J38)</f>
        <v/>
      </c>
      <c r="AJ38" s="53">
        <f>IF(L38="SIM",(AI38*$F$101),AI38)</f>
        <v/>
      </c>
      <c r="AK38" s="53">
        <f>AJ38-AS38</f>
        <v/>
      </c>
      <c r="AL38" s="53">
        <f>AJ38*I38</f>
        <v/>
      </c>
      <c r="AM38" s="53">
        <f>AK38*I38</f>
        <v/>
      </c>
      <c r="AN38" s="53">
        <f>AK38-AP38-AQ38</f>
        <v/>
      </c>
      <c r="AO38" s="53">
        <f>AN38*I38</f>
        <v/>
      </c>
      <c r="AP38" s="53">
        <f>$AP$4*AK38</f>
        <v/>
      </c>
      <c r="AQ38" s="53">
        <f>$AQ$4*AK38</f>
        <v/>
      </c>
      <c r="AR38" s="51">
        <f t="array" ref="AR38">VLOOKUP(M38&amp;N38&amp;O38&amp;P38,Variáveis!$A$2:$E$240&amp;Variáveis!$B$2:$F$240&amp;Variáveis!$C$2:$G$240&amp;Variáveis!$D$2:$H$240,5,FALSE)</f>
        <v/>
      </c>
      <c r="AS38" s="53">
        <f>((AJ38*(1-AR38))*AR38)</f>
        <v/>
      </c>
      <c r="AT38" s="53">
        <f>(((J38+(J38*AU38))*0.18)-(J38*AR38))</f>
        <v/>
      </c>
      <c r="AU38" s="55">
        <f>(((1+AV38)*(1-AR38))/(1-0.18)-1)</f>
        <v/>
      </c>
      <c r="AV38" s="55">
        <f>IF(BB38&gt;0,BB38,IF(BA38&gt;0,BA38,IF(AZ38&gt;0,AZ38,IF(AY38&gt;0,AY38,IF(AX38&gt;0,AX38)))))/100</f>
        <v/>
      </c>
      <c r="AW38" s="56">
        <f>VALUE(LEFT(G38,4))</f>
        <v/>
      </c>
      <c r="AX38" s="56">
        <f>VALUE(IFERROR(VLOOKUP(VALUE(LEFT(G38,4)),ST!$C$4:$E$300,3,FALSE),"0"))</f>
        <v/>
      </c>
      <c r="AY38" s="56">
        <f>VALUE(IFERROR(VLOOKUP(VALUE(LEFT(G38,5)),ST!$C$4:$E$300,3,FALSE),"0"))</f>
        <v/>
      </c>
      <c r="AZ38" s="56">
        <f>VALUE(IFERROR(VLOOKUP(VALUE(LEFT(G38,6)),ST!$C$4:$E$300,3,FALSE),"0"))</f>
        <v/>
      </c>
      <c r="BA38" s="56">
        <f>VALUE(IFERROR(VLOOKUP(VALUE(LEFT(G38,7)),ST!$C$4:$E$300,3,FALSE),"0"))</f>
        <v/>
      </c>
      <c r="BB38" s="56">
        <f>VALUE(IFERROR(VLOOKUP(G38,ST!$C$4:$E$400,3,FALSE),"0"))</f>
        <v/>
      </c>
      <c r="BC38" s="57">
        <f>IF(VLOOKUP(AW38,ST!$C$4:$F$298,4,FALSE)&lt;&gt;0,VLOOKUP(AW38,ST!$C$4:$F$298,4,FALSE),VLOOKUP(G38,ST!$C$4:$F$298,4,FALSE))</f>
        <v/>
      </c>
      <c r="BD38" s="57">
        <f>IF(O38="SC","Desconsiderar coluna ICMS ST",IF(O38="PR","Haverá ST", ))</f>
        <v/>
      </c>
      <c r="BE38" s="53">
        <f>W38</f>
        <v/>
      </c>
      <c r="BF38" s="53">
        <f>X38</f>
        <v/>
      </c>
      <c r="BG38" s="53">
        <f>AD38-AS38</f>
        <v/>
      </c>
      <c r="BH38" s="51">
        <f>$W$4+$X$4+AC38+$BJ$4+0.07</f>
        <v/>
      </c>
      <c r="BI38" s="53">
        <f>IF(BD38="Haverá ST",AJ38+AS38+AT38,AJ38+AS38)</f>
        <v/>
      </c>
      <c r="BJ38" s="53">
        <f>T38*$BJ$4</f>
        <v/>
      </c>
      <c r="BK38" s="53">
        <f>T38*$BK$4</f>
        <v/>
      </c>
      <c r="BL38" s="53">
        <f>BE38+BF38+AO38+BJ38+BK38+AD38</f>
        <v/>
      </c>
      <c r="BM38" s="53">
        <f>(T38-BL38)</f>
        <v/>
      </c>
    </row>
    <row r="39" hidden="1" ht="15.75" customHeight="1" s="218">
      <c r="A39" s="58">
        <f>A38+1</f>
        <v/>
      </c>
      <c r="B39" s="144">
        <f>BOM!B39</f>
        <v/>
      </c>
      <c r="C39" s="144">
        <f>BOM!C39</f>
        <v/>
      </c>
      <c r="D39" s="144">
        <f>BOM!D39</f>
        <v/>
      </c>
      <c r="E39" s="144">
        <f>BOM!E39</f>
        <v/>
      </c>
      <c r="F39" s="144">
        <f>BOM!F39</f>
        <v/>
      </c>
      <c r="G39" s="144">
        <f>BOM!G39</f>
        <v/>
      </c>
      <c r="H39" s="144">
        <f>BOM!H39</f>
        <v/>
      </c>
      <c r="I39" s="144">
        <f>BOM!I39</f>
        <v/>
      </c>
      <c r="J39" s="146">
        <f>BOM!J39</f>
        <v/>
      </c>
      <c r="K39" s="146">
        <f>BOM!K39</f>
        <v/>
      </c>
      <c r="L39" s="146">
        <f>BOM!L39</f>
        <v/>
      </c>
      <c r="M39" s="146">
        <f>BOM!M39</f>
        <v/>
      </c>
      <c r="N39" s="146">
        <f>BOM!N39</f>
        <v/>
      </c>
      <c r="O39" s="146">
        <f>BOM!O39</f>
        <v/>
      </c>
      <c r="P39" s="146">
        <f>BOM!P39</f>
        <v/>
      </c>
      <c r="Q39" s="46">
        <f>$F$97</f>
        <v/>
      </c>
      <c r="R39" s="46">
        <f>$F$98</f>
        <v/>
      </c>
      <c r="S39" s="48">
        <f>U39-(U39*R39)</f>
        <v/>
      </c>
      <c r="T39" s="48">
        <f>S39*I39</f>
        <v/>
      </c>
      <c r="U39" s="48">
        <f>(AN39)/(1-(BH39+Q39))</f>
        <v/>
      </c>
      <c r="V39" s="48">
        <f>U39*I39</f>
        <v/>
      </c>
      <c r="W39" s="49">
        <f>T39*$W$4</f>
        <v/>
      </c>
      <c r="X39" s="49">
        <f>T39*$X$4</f>
        <v/>
      </c>
      <c r="Y39" s="50">
        <f>M39</f>
        <v/>
      </c>
      <c r="Z39" s="9" t="n"/>
      <c r="AA39" s="9" t="n"/>
      <c r="AB39" s="9" t="n"/>
      <c r="AC39" s="51">
        <f t="array" ref="AC39">IF(I39&gt;0,VLOOKUP(Y39&amp;$P$88&amp;$P$89&amp;$P$90,Variáveis!$O$2:$S$300&amp;Variáveis!$P$2:$T$300&amp;Variáveis!$Q$2:$U$300&amp;Variáveis!$R$2:$V$300,5,FALSE),0)</f>
        <v/>
      </c>
      <c r="AD39" s="52">
        <f>T39*AC39</f>
        <v/>
      </c>
      <c r="AE39" s="53">
        <f>IF(AB39="não",((V39/(1-VLOOKUP(AA39,Variáveis!$AK$3:$AN$29,4,FALSE)))*VLOOKUP(AA39,Variáveis!$AK$3:$AN$29,4,FALSE))-AD39,0)</f>
        <v/>
      </c>
      <c r="AF39" s="53">
        <f>T39*$AF$4</f>
        <v/>
      </c>
      <c r="AG39" s="53">
        <f>IF(AB39="SIM","Cliente pode pagar DIFA na entrada", )</f>
        <v/>
      </c>
      <c r="AH39" s="54" t="n"/>
      <c r="AI39" s="53">
        <f>IF(K39="SIM",(J39*$F$102),J39)</f>
        <v/>
      </c>
      <c r="AJ39" s="53">
        <f>IF(L39="SIM",(AI39*$F$101),AI39)</f>
        <v/>
      </c>
      <c r="AK39" s="53">
        <f>AJ39-AS39</f>
        <v/>
      </c>
      <c r="AL39" s="53">
        <f>AJ39*I39</f>
        <v/>
      </c>
      <c r="AM39" s="53">
        <f>AK39*I39</f>
        <v/>
      </c>
      <c r="AN39" s="53">
        <f>AK39-AP39-AQ39</f>
        <v/>
      </c>
      <c r="AO39" s="53">
        <f>AN39*I39</f>
        <v/>
      </c>
      <c r="AP39" s="53">
        <f>$AP$4*AK39</f>
        <v/>
      </c>
      <c r="AQ39" s="53">
        <f>$AQ$4*AK39</f>
        <v/>
      </c>
      <c r="AR39" s="51">
        <f t="array" ref="AR39">VLOOKUP(M39&amp;N39&amp;O39&amp;P39,Variáveis!$A$2:$E$240&amp;Variáveis!$B$2:$F$240&amp;Variáveis!$C$2:$G$240&amp;Variáveis!$D$2:$H$240,5,FALSE)</f>
        <v/>
      </c>
      <c r="AS39" s="53">
        <f>((AJ39*(1-AR39))*AR39)</f>
        <v/>
      </c>
      <c r="AT39" s="53">
        <f>(((J39+(J39*AU39))*0.18)-(J39*AR39))</f>
        <v/>
      </c>
      <c r="AU39" s="55">
        <f>(((1+AV39)*(1-AR39))/(1-0.18)-1)</f>
        <v/>
      </c>
      <c r="AV39" s="55">
        <f>IF(BB39&gt;0,BB39,IF(BA39&gt;0,BA39,IF(AZ39&gt;0,AZ39,IF(AY39&gt;0,AY39,IF(AX39&gt;0,AX39)))))/100</f>
        <v/>
      </c>
      <c r="AW39" s="56">
        <f>VALUE(LEFT(G39,4))</f>
        <v/>
      </c>
      <c r="AX39" s="56">
        <f>VALUE(IFERROR(VLOOKUP(VALUE(LEFT(G39,4)),ST!$C$4:$E$300,3,FALSE),"0"))</f>
        <v/>
      </c>
      <c r="AY39" s="56">
        <f>VALUE(IFERROR(VLOOKUP(VALUE(LEFT(G39,5)),ST!$C$4:$E$300,3,FALSE),"0"))</f>
        <v/>
      </c>
      <c r="AZ39" s="56">
        <f>VALUE(IFERROR(VLOOKUP(VALUE(LEFT(G39,6)),ST!$C$4:$E$300,3,FALSE),"0"))</f>
        <v/>
      </c>
      <c r="BA39" s="56">
        <f>VALUE(IFERROR(VLOOKUP(VALUE(LEFT(G39,7)),ST!$C$4:$E$300,3,FALSE),"0"))</f>
        <v/>
      </c>
      <c r="BB39" s="56">
        <f>VALUE(IFERROR(VLOOKUP(G39,ST!$C$4:$E$400,3,FALSE),"0"))</f>
        <v/>
      </c>
      <c r="BC39" s="57">
        <f>IF(VLOOKUP(AW39,ST!$C$4:$F$298,4,FALSE)&lt;&gt;0,VLOOKUP(AW39,ST!$C$4:$F$298,4,FALSE),VLOOKUP(G39,ST!$C$4:$F$298,4,FALSE))</f>
        <v/>
      </c>
      <c r="BD39" s="57">
        <f>IF(O39="SC","Desconsiderar coluna ICMS ST",IF(O39="PR","Haverá ST", ))</f>
        <v/>
      </c>
      <c r="BE39" s="53">
        <f>W39</f>
        <v/>
      </c>
      <c r="BF39" s="53">
        <f>X39</f>
        <v/>
      </c>
      <c r="BG39" s="53">
        <f>AD39-AS39</f>
        <v/>
      </c>
      <c r="BH39" s="51">
        <f>$W$4+$X$4+AC39+$BJ$4+0.07</f>
        <v/>
      </c>
      <c r="BI39" s="53">
        <f>IF(BD39="Haverá ST",AJ39+AS39+AT39,AJ39+AS39)</f>
        <v/>
      </c>
      <c r="BJ39" s="53">
        <f>T39*$BJ$4</f>
        <v/>
      </c>
      <c r="BK39" s="53">
        <f>T39*$BK$4</f>
        <v/>
      </c>
      <c r="BL39" s="53">
        <f>BE39+BF39+AO39+BJ39+BK39+AD39</f>
        <v/>
      </c>
      <c r="BM39" s="53">
        <f>(T39-BL39)</f>
        <v/>
      </c>
    </row>
    <row r="40" hidden="1" ht="15.75" customHeight="1" s="218">
      <c r="A40" s="58">
        <f>A39+1</f>
        <v/>
      </c>
      <c r="B40" s="144">
        <f>BOM!B40</f>
        <v/>
      </c>
      <c r="C40" s="144">
        <f>BOM!C40</f>
        <v/>
      </c>
      <c r="D40" s="144">
        <f>BOM!D40</f>
        <v/>
      </c>
      <c r="E40" s="144">
        <f>BOM!E40</f>
        <v/>
      </c>
      <c r="F40" s="144">
        <f>BOM!F40</f>
        <v/>
      </c>
      <c r="G40" s="144">
        <f>BOM!G40</f>
        <v/>
      </c>
      <c r="H40" s="144">
        <f>BOM!H40</f>
        <v/>
      </c>
      <c r="I40" s="144">
        <f>BOM!I40</f>
        <v/>
      </c>
      <c r="J40" s="146">
        <f>BOM!J40</f>
        <v/>
      </c>
      <c r="K40" s="146">
        <f>BOM!K40</f>
        <v/>
      </c>
      <c r="L40" s="146">
        <f>BOM!L40</f>
        <v/>
      </c>
      <c r="M40" s="146">
        <f>BOM!M40</f>
        <v/>
      </c>
      <c r="N40" s="146">
        <f>BOM!N40</f>
        <v/>
      </c>
      <c r="O40" s="146">
        <f>BOM!O40</f>
        <v/>
      </c>
      <c r="P40" s="146">
        <f>BOM!P40</f>
        <v/>
      </c>
      <c r="Q40" s="46">
        <f>$F$97</f>
        <v/>
      </c>
      <c r="R40" s="46">
        <f>$F$98</f>
        <v/>
      </c>
      <c r="S40" s="48">
        <f>U40-(U40*R40)</f>
        <v/>
      </c>
      <c r="T40" s="48">
        <f>S40*I40</f>
        <v/>
      </c>
      <c r="U40" s="48">
        <f>(AN40)/(1-(BH40+Q40))</f>
        <v/>
      </c>
      <c r="V40" s="48">
        <f>U40*I40</f>
        <v/>
      </c>
      <c r="W40" s="49">
        <f>T40*$W$4</f>
        <v/>
      </c>
      <c r="X40" s="49">
        <f>T40*$X$4</f>
        <v/>
      </c>
      <c r="Y40" s="50">
        <f>M40</f>
        <v/>
      </c>
      <c r="Z40" s="9" t="n"/>
      <c r="AA40" s="9" t="n"/>
      <c r="AB40" s="9" t="n"/>
      <c r="AC40" s="51">
        <f t="array" ref="AC40">IF(I40&gt;0,VLOOKUP(Y40&amp;$P$88&amp;$P$89&amp;$P$90,Variáveis!$O$2:$S$300&amp;Variáveis!$P$2:$T$300&amp;Variáveis!$Q$2:$U$300&amp;Variáveis!$R$2:$V$300,5,FALSE),0)</f>
        <v/>
      </c>
      <c r="AD40" s="52">
        <f>T40*AC40</f>
        <v/>
      </c>
      <c r="AE40" s="53">
        <f>IF(AB40="não",((V40/(1-VLOOKUP(AA40,Variáveis!$AK$3:$AN$29,4,FALSE)))*VLOOKUP(AA40,Variáveis!$AK$3:$AN$29,4,FALSE))-AD40,0)</f>
        <v/>
      </c>
      <c r="AF40" s="53">
        <f>T40*$AF$4</f>
        <v/>
      </c>
      <c r="AG40" s="53">
        <f>IF(AB40="SIM","Cliente pode pagar DIFA na entrada", )</f>
        <v/>
      </c>
      <c r="AH40" s="54" t="n"/>
      <c r="AI40" s="53">
        <f>IF(K40="SIM",(J40*$F$102),J40)</f>
        <v/>
      </c>
      <c r="AJ40" s="53">
        <f>IF(L40="SIM",(AI40*$F$101),AI40)</f>
        <v/>
      </c>
      <c r="AK40" s="53">
        <f>AJ40-AS40</f>
        <v/>
      </c>
      <c r="AL40" s="53">
        <f>AJ40*I40</f>
        <v/>
      </c>
      <c r="AM40" s="53">
        <f>AK40*I40</f>
        <v/>
      </c>
      <c r="AN40" s="53">
        <f>AK40-AP40-AQ40</f>
        <v/>
      </c>
      <c r="AO40" s="53">
        <f>AN40*I40</f>
        <v/>
      </c>
      <c r="AP40" s="53">
        <f>$AP$4*AK40</f>
        <v/>
      </c>
      <c r="AQ40" s="53">
        <f>$AQ$4*AK40</f>
        <v/>
      </c>
      <c r="AR40" s="51">
        <f t="array" ref="AR40">VLOOKUP(M40&amp;N40&amp;O40&amp;P40,Variáveis!$A$2:$E$240&amp;Variáveis!$B$2:$F$240&amp;Variáveis!$C$2:$G$240&amp;Variáveis!$D$2:$H$240,5,FALSE)</f>
        <v/>
      </c>
      <c r="AS40" s="53">
        <f>((AJ40*(1-AR40))*AR40)</f>
        <v/>
      </c>
      <c r="AT40" s="53">
        <f>(((J40+(J40*AU40))*0.18)-(J40*AR40))</f>
        <v/>
      </c>
      <c r="AU40" s="55">
        <f>(((1+AV40)*(1-AR40))/(1-0.18)-1)</f>
        <v/>
      </c>
      <c r="AV40" s="55">
        <f>IF(BB40&gt;0,BB40,IF(BA40&gt;0,BA40,IF(AZ40&gt;0,AZ40,IF(AY40&gt;0,AY40,IF(AX40&gt;0,AX40)))))/100</f>
        <v/>
      </c>
      <c r="AW40" s="56">
        <f>VALUE(LEFT(G40,4))</f>
        <v/>
      </c>
      <c r="AX40" s="56">
        <f>VALUE(IFERROR(VLOOKUP(VALUE(LEFT(G40,4)),ST!$C$4:$E$300,3,FALSE),"0"))</f>
        <v/>
      </c>
      <c r="AY40" s="56">
        <f>VALUE(IFERROR(VLOOKUP(VALUE(LEFT(G40,5)),ST!$C$4:$E$300,3,FALSE),"0"))</f>
        <v/>
      </c>
      <c r="AZ40" s="56">
        <f>VALUE(IFERROR(VLOOKUP(VALUE(LEFT(G40,6)),ST!$C$4:$E$300,3,FALSE),"0"))</f>
        <v/>
      </c>
      <c r="BA40" s="56">
        <f>VALUE(IFERROR(VLOOKUP(VALUE(LEFT(G40,7)),ST!$C$4:$E$300,3,FALSE),"0"))</f>
        <v/>
      </c>
      <c r="BB40" s="56">
        <f>VALUE(IFERROR(VLOOKUP(G40,ST!$C$4:$E$400,3,FALSE),"0"))</f>
        <v/>
      </c>
      <c r="BC40" s="57">
        <f>IF(VLOOKUP(AW40,ST!$C$4:$F$298,4,FALSE)&lt;&gt;0,VLOOKUP(AW40,ST!$C$4:$F$298,4,FALSE),VLOOKUP(G40,ST!$C$4:$F$298,4,FALSE))</f>
        <v/>
      </c>
      <c r="BD40" s="57">
        <f>IF(O40="SC","Desconsiderar coluna ICMS ST",IF(O40="PR","Haverá ST", ))</f>
        <v/>
      </c>
      <c r="BE40" s="53">
        <f>W40</f>
        <v/>
      </c>
      <c r="BF40" s="53">
        <f>X40</f>
        <v/>
      </c>
      <c r="BG40" s="53">
        <f>AD40-AS40</f>
        <v/>
      </c>
      <c r="BH40" s="51">
        <f>$W$4+$X$4+AC40+$BJ$4+0.07</f>
        <v/>
      </c>
      <c r="BI40" s="53">
        <f>IF(BD40="Haverá ST",AJ40+AS40+AT40,AJ40+AS40)</f>
        <v/>
      </c>
      <c r="BJ40" s="53">
        <f>T40*$BJ$4</f>
        <v/>
      </c>
      <c r="BK40" s="53">
        <f>T40*$BK$4</f>
        <v/>
      </c>
      <c r="BL40" s="53">
        <f>BE40+BF40+AO40+BJ40+BK40+AD40</f>
        <v/>
      </c>
      <c r="BM40" s="53">
        <f>(T40-BL40)</f>
        <v/>
      </c>
    </row>
    <row r="41" hidden="1" ht="15.75" customHeight="1" s="218">
      <c r="A41" s="58">
        <f>A40+1</f>
        <v/>
      </c>
      <c r="B41" s="144">
        <f>BOM!B41</f>
        <v/>
      </c>
      <c r="C41" s="144">
        <f>BOM!C41</f>
        <v/>
      </c>
      <c r="D41" s="144">
        <f>BOM!D41</f>
        <v/>
      </c>
      <c r="E41" s="144">
        <f>BOM!E41</f>
        <v/>
      </c>
      <c r="F41" s="144" t="n"/>
      <c r="G41" s="144" t="n"/>
      <c r="H41" s="144" t="n"/>
      <c r="I41" s="144" t="n">
        <v>0</v>
      </c>
      <c r="J41" s="144" t="n"/>
      <c r="K41" s="144" t="n"/>
      <c r="L41" s="144" t="n"/>
      <c r="M41" s="144" t="n"/>
      <c r="N41" s="144" t="n"/>
      <c r="O41" s="144" t="n"/>
      <c r="P41" s="144" t="n"/>
      <c r="Q41" s="46">
        <f>$F$97</f>
        <v/>
      </c>
      <c r="R41" s="46">
        <f>$F$98</f>
        <v/>
      </c>
      <c r="S41" s="48">
        <f>U41-(U41*R41)</f>
        <v/>
      </c>
      <c r="T41" s="48">
        <f>S41*I41</f>
        <v/>
      </c>
      <c r="U41" s="48">
        <f>(AN41)/(1-(BH41+Q41))</f>
        <v/>
      </c>
      <c r="V41" s="48">
        <f>U41*I41</f>
        <v/>
      </c>
      <c r="W41" s="49">
        <f>T41*$W$4</f>
        <v/>
      </c>
      <c r="X41" s="49">
        <f>T41*$X$4</f>
        <v/>
      </c>
      <c r="Y41" s="50">
        <f>M41</f>
        <v/>
      </c>
      <c r="Z41" s="9" t="n"/>
      <c r="AA41" s="9" t="n"/>
      <c r="AB41" s="9" t="n"/>
      <c r="AC41" s="51">
        <f t="array" ref="AC41">IF(I41&gt;0,VLOOKUP(Y41&amp;$P$88&amp;$P$89&amp;$P$90,Variáveis!$O$2:$S$300&amp;Variáveis!$P$2:$T$300&amp;Variáveis!$Q$2:$U$300&amp;Variáveis!$R$2:$V$300,5,FALSE),0)</f>
        <v/>
      </c>
      <c r="AD41" s="52">
        <f>T41*AC41</f>
        <v/>
      </c>
      <c r="AE41" s="53">
        <f>IF(AB41="não",((V41/(1-VLOOKUP(AA41,Variáveis!$AK$3:$AN$29,4,FALSE)))*VLOOKUP(AA41,Variáveis!$AK$3:$AN$29,4,FALSE))-AD41,0)</f>
        <v/>
      </c>
      <c r="AF41" s="53">
        <f>T41*$AF$4</f>
        <v/>
      </c>
      <c r="AG41" s="53">
        <f>IF(AB41="SIM","Cliente pode pagar DIFA na entrada", )</f>
        <v/>
      </c>
      <c r="AH41" s="54" t="n"/>
      <c r="AI41" s="53">
        <f>IF(K41="SIM",(J41*$F$102),J41)</f>
        <v/>
      </c>
      <c r="AJ41" s="53">
        <f>IF(L41="SIM",(AI41*$F$101),AI41)</f>
        <v/>
      </c>
      <c r="AK41" s="53">
        <f>AJ41-AS41</f>
        <v/>
      </c>
      <c r="AL41" s="53">
        <f>AJ41*I41</f>
        <v/>
      </c>
      <c r="AM41" s="53">
        <f>AK41*I41</f>
        <v/>
      </c>
      <c r="AN41" s="53">
        <f>AK41-AP41-AQ41</f>
        <v/>
      </c>
      <c r="AO41" s="53">
        <f>AN41*I41</f>
        <v/>
      </c>
      <c r="AP41" s="53">
        <f>$AP$4*AK41</f>
        <v/>
      </c>
      <c r="AQ41" s="53">
        <f>$AQ$4*AK41</f>
        <v/>
      </c>
      <c r="AR41" s="51">
        <f t="array" ref="AR41">VLOOKUP(M41&amp;N41&amp;O41&amp;P41,Variáveis!$A$2:$E$240&amp;Variáveis!$B$2:$F$240&amp;Variáveis!$C$2:$G$240&amp;Variáveis!$D$2:$H$240,5,FALSE)</f>
        <v/>
      </c>
      <c r="AS41" s="53">
        <f>((AJ41*(1-AR41))*AR41)</f>
        <v/>
      </c>
      <c r="AT41" s="53">
        <f>(((J41+(J41*AU41))*0.18)-(J41*AR41))</f>
        <v/>
      </c>
      <c r="AU41" s="55">
        <f>(((1+AV41)*(1-AR41))/(1-0.18)-1)</f>
        <v/>
      </c>
      <c r="AV41" s="55">
        <f>IF(BB41&gt;0,BB41,IF(BA41&gt;0,BA41,IF(AZ41&gt;0,AZ41,IF(AY41&gt;0,AY41,IF(AX41&gt;0,AX41)))))/100</f>
        <v/>
      </c>
      <c r="AW41" s="56">
        <f>VALUE(LEFT(G41,4))</f>
        <v/>
      </c>
      <c r="AX41" s="56">
        <f>VALUE(IFERROR(VLOOKUP(VALUE(LEFT(G41,4)),ST!$C$4:$E$300,3,FALSE),"0"))</f>
        <v/>
      </c>
      <c r="AY41" s="56">
        <f>VALUE(IFERROR(VLOOKUP(VALUE(LEFT(G41,5)),ST!$C$4:$E$300,3,FALSE),"0"))</f>
        <v/>
      </c>
      <c r="AZ41" s="56">
        <f>VALUE(IFERROR(VLOOKUP(VALUE(LEFT(G41,6)),ST!$C$4:$E$300,3,FALSE),"0"))</f>
        <v/>
      </c>
      <c r="BA41" s="56">
        <f>VALUE(IFERROR(VLOOKUP(VALUE(LEFT(G41,7)),ST!$C$4:$E$300,3,FALSE),"0"))</f>
        <v/>
      </c>
      <c r="BB41" s="56">
        <f>VALUE(IFERROR(VLOOKUP(G41,ST!$C$4:$E$400,3,FALSE),"0"))</f>
        <v/>
      </c>
      <c r="BC41" s="57">
        <f>IF(VLOOKUP(AW41,ST!$C$4:$F$298,4,FALSE)&lt;&gt;0,VLOOKUP(AW41,ST!$C$4:$F$298,4,FALSE),VLOOKUP(G41,ST!$C$4:$F$298,4,FALSE))</f>
        <v/>
      </c>
      <c r="BD41" s="57">
        <f>IF(O41="SC","Desconsiderar coluna ICMS ST",IF(O41="PR","Haverá ST", ))</f>
        <v/>
      </c>
      <c r="BE41" s="53">
        <f>W41</f>
        <v/>
      </c>
      <c r="BF41" s="53">
        <f>X41</f>
        <v/>
      </c>
      <c r="BG41" s="53">
        <f>AD41-AS41</f>
        <v/>
      </c>
      <c r="BH41" s="51">
        <f>$W$4+$X$4+AC41+$BJ$4+0.07</f>
        <v/>
      </c>
      <c r="BI41" s="53">
        <f>IF(BD41="Haverá ST",AJ41+AS41+AT41,AJ41+AS41)</f>
        <v/>
      </c>
      <c r="BJ41" s="53">
        <f>T41*$BJ$4</f>
        <v/>
      </c>
      <c r="BK41" s="53">
        <f>T41*$BK$4</f>
        <v/>
      </c>
      <c r="BL41" s="53">
        <f>BE41+BF41+AO41+BJ41+BK41+AD41</f>
        <v/>
      </c>
      <c r="BM41" s="53">
        <f>(T41-BL41)</f>
        <v/>
      </c>
    </row>
    <row r="42" hidden="1" ht="15.75" customHeight="1" s="218">
      <c r="A42" s="58">
        <f>A41+1</f>
        <v/>
      </c>
      <c r="B42" s="144">
        <f>BOM!B42</f>
        <v/>
      </c>
      <c r="C42" s="144">
        <f>BOM!C42</f>
        <v/>
      </c>
      <c r="D42" s="144">
        <f>BOM!D42</f>
        <v/>
      </c>
      <c r="E42" s="144">
        <f>BOM!E42</f>
        <v/>
      </c>
      <c r="F42" s="144">
        <f>BOM!F42</f>
        <v/>
      </c>
      <c r="G42" s="144">
        <f>BOM!G42</f>
        <v/>
      </c>
      <c r="H42" s="144">
        <f>BOM!H42</f>
        <v/>
      </c>
      <c r="I42" s="144">
        <f>BOM!I42</f>
        <v/>
      </c>
      <c r="J42" s="146">
        <f>BOM!J42</f>
        <v/>
      </c>
      <c r="K42" s="146">
        <f>BOM!K42</f>
        <v/>
      </c>
      <c r="L42" s="146">
        <f>BOM!L42</f>
        <v/>
      </c>
      <c r="M42" s="146">
        <f>BOM!M42</f>
        <v/>
      </c>
      <c r="N42" s="146">
        <f>BOM!N42</f>
        <v/>
      </c>
      <c r="O42" s="146">
        <f>BOM!O42</f>
        <v/>
      </c>
      <c r="P42" s="146">
        <f>BOM!P42</f>
        <v/>
      </c>
      <c r="Q42" s="46">
        <f>$F$97</f>
        <v/>
      </c>
      <c r="R42" s="46">
        <f>$F$98</f>
        <v/>
      </c>
      <c r="S42" s="48">
        <f>U42-(U42*R42)</f>
        <v/>
      </c>
      <c r="T42" s="48">
        <f>S42*I42</f>
        <v/>
      </c>
      <c r="U42" s="48">
        <f>(AN42)/(1-(BH42+Q42))</f>
        <v/>
      </c>
      <c r="V42" s="48">
        <f>U42*I42</f>
        <v/>
      </c>
      <c r="W42" s="49">
        <f>T42*$W$4</f>
        <v/>
      </c>
      <c r="X42" s="49">
        <f>T42*$X$4</f>
        <v/>
      </c>
      <c r="Y42" s="50">
        <f>M42</f>
        <v/>
      </c>
      <c r="Z42" s="9" t="n"/>
      <c r="AA42" s="9" t="n"/>
      <c r="AB42" s="9" t="n"/>
      <c r="AC42" s="51">
        <f t="array" ref="AC42">IF(I42&gt;0,VLOOKUP(Y42&amp;$P$88&amp;$P$89&amp;$P$90,Variáveis!$O$2:$S$300&amp;Variáveis!$P$2:$T$300&amp;Variáveis!$Q$2:$U$300&amp;Variáveis!$R$2:$V$300,5,FALSE),0)</f>
        <v/>
      </c>
      <c r="AD42" s="52">
        <f>T42*AC42</f>
        <v/>
      </c>
      <c r="AE42" s="53">
        <f>IF(AB42="não",((V42/(1-VLOOKUP(AA42,Variáveis!$AK$3:$AN$29,4,FALSE)))*VLOOKUP(AA42,Variáveis!$AK$3:$AN$29,4,FALSE))-AD42,0)</f>
        <v/>
      </c>
      <c r="AF42" s="53">
        <f>T42*$AF$4</f>
        <v/>
      </c>
      <c r="AG42" s="53">
        <f>IF(AB42="SIM","Cliente pode pagar DIFA na entrada", )</f>
        <v/>
      </c>
      <c r="AH42" s="54" t="n"/>
      <c r="AI42" s="53">
        <f>IF(K42="SIM",(J42*$F$102),J42)</f>
        <v/>
      </c>
      <c r="AJ42" s="53">
        <f>IF(L42="SIM",(AI42*$F$101),AI42)</f>
        <v/>
      </c>
      <c r="AK42" s="53">
        <f>AJ42-AS42</f>
        <v/>
      </c>
      <c r="AL42" s="53">
        <f>AJ42*I42</f>
        <v/>
      </c>
      <c r="AM42" s="53">
        <f>AK42*I42</f>
        <v/>
      </c>
      <c r="AN42" s="53">
        <f>AK42-AP42-AQ42</f>
        <v/>
      </c>
      <c r="AO42" s="53">
        <f>AN42*I42</f>
        <v/>
      </c>
      <c r="AP42" s="53">
        <f>$AP$4*AK42</f>
        <v/>
      </c>
      <c r="AQ42" s="53">
        <f>$AQ$4*AK42</f>
        <v/>
      </c>
      <c r="AR42" s="51">
        <f t="array" ref="AR42">VLOOKUP(M42&amp;N42&amp;O42&amp;P42,Variáveis!$A$2:$E$240&amp;Variáveis!$B$2:$F$240&amp;Variáveis!$C$2:$G$240&amp;Variáveis!$D$2:$H$240,5,FALSE)</f>
        <v/>
      </c>
      <c r="AS42" s="53">
        <f>((AJ42*(1-AR42))*AR42)</f>
        <v/>
      </c>
      <c r="AT42" s="53">
        <f>(((J42+(J42*AU42))*0.18)-(J42*AR42))</f>
        <v/>
      </c>
      <c r="AU42" s="55">
        <f>(((1+AV42)*(1-AR42))/(1-0.18)-1)</f>
        <v/>
      </c>
      <c r="AV42" s="55">
        <f>IF(BB42&gt;0,BB42,IF(BA42&gt;0,BA42,IF(AZ42&gt;0,AZ42,IF(AY42&gt;0,AY42,IF(AX42&gt;0,AX42)))))/100</f>
        <v/>
      </c>
      <c r="AW42" s="56">
        <f>VALUE(LEFT(G42,4))</f>
        <v/>
      </c>
      <c r="AX42" s="56">
        <f>VALUE(IFERROR(VLOOKUP(VALUE(LEFT(G42,4)),ST!$C$4:$E$300,3,FALSE),"0"))</f>
        <v/>
      </c>
      <c r="AY42" s="56">
        <f>VALUE(IFERROR(VLOOKUP(VALUE(LEFT(G42,5)),ST!$C$4:$E$300,3,FALSE),"0"))</f>
        <v/>
      </c>
      <c r="AZ42" s="56">
        <f>VALUE(IFERROR(VLOOKUP(VALUE(LEFT(G42,6)),ST!$C$4:$E$300,3,FALSE),"0"))</f>
        <v/>
      </c>
      <c r="BA42" s="56">
        <f>VALUE(IFERROR(VLOOKUP(VALUE(LEFT(G42,7)),ST!$C$4:$E$300,3,FALSE),"0"))</f>
        <v/>
      </c>
      <c r="BB42" s="56">
        <f>VALUE(IFERROR(VLOOKUP(G42,ST!$C$4:$E$400,3,FALSE),"0"))</f>
        <v/>
      </c>
      <c r="BC42" s="57">
        <f>IF(VLOOKUP(AW42,ST!$C$4:$F$298,4,FALSE)&lt;&gt;0,VLOOKUP(AW42,ST!$C$4:$F$298,4,FALSE),VLOOKUP(G42,ST!$C$4:$F$298,4,FALSE))</f>
        <v/>
      </c>
      <c r="BD42" s="57">
        <f>IF(O42="SC","Desconsiderar coluna ICMS ST",IF(O42="PR","Haverá ST", ))</f>
        <v/>
      </c>
      <c r="BE42" s="53">
        <f>W42</f>
        <v/>
      </c>
      <c r="BF42" s="53">
        <f>X42</f>
        <v/>
      </c>
      <c r="BG42" s="53">
        <f>AD42-AS42</f>
        <v/>
      </c>
      <c r="BH42" s="51">
        <f>$W$4+$X$4+AC42+$BJ$4+0.07</f>
        <v/>
      </c>
      <c r="BI42" s="53">
        <f>IF(BD42="Haverá ST",AJ42+AS42+AT42,AJ42+AS42)</f>
        <v/>
      </c>
      <c r="BJ42" s="53">
        <f>T42*$BJ$4</f>
        <v/>
      </c>
      <c r="BK42" s="53">
        <f>T42*$BK$4</f>
        <v/>
      </c>
      <c r="BL42" s="53">
        <f>BE42+BF42+AO42+BJ42+BK42+AD42</f>
        <v/>
      </c>
      <c r="BM42" s="53">
        <f>(T42-BL42)</f>
        <v/>
      </c>
    </row>
    <row r="43" hidden="1" ht="15.75" customHeight="1" s="218">
      <c r="A43" s="58">
        <f>A42+1</f>
        <v/>
      </c>
      <c r="B43" s="144">
        <f>BOM!B43</f>
        <v/>
      </c>
      <c r="C43" s="144">
        <f>BOM!C43</f>
        <v/>
      </c>
      <c r="D43" s="144">
        <f>BOM!D43</f>
        <v/>
      </c>
      <c r="E43" s="144">
        <f>BOM!E43</f>
        <v/>
      </c>
      <c r="F43" s="144">
        <f>BOM!F43</f>
        <v/>
      </c>
      <c r="G43" s="144">
        <f>BOM!G43</f>
        <v/>
      </c>
      <c r="H43" s="144">
        <f>BOM!H43</f>
        <v/>
      </c>
      <c r="I43" s="144">
        <f>BOM!I43</f>
        <v/>
      </c>
      <c r="J43" s="146">
        <f>BOM!J43</f>
        <v/>
      </c>
      <c r="K43" s="146">
        <f>BOM!K43</f>
        <v/>
      </c>
      <c r="L43" s="146">
        <f>BOM!L43</f>
        <v/>
      </c>
      <c r="M43" s="146">
        <f>BOM!M43</f>
        <v/>
      </c>
      <c r="N43" s="146">
        <f>BOM!N43</f>
        <v/>
      </c>
      <c r="O43" s="146">
        <f>BOM!O43</f>
        <v/>
      </c>
      <c r="P43" s="146">
        <f>BOM!P43</f>
        <v/>
      </c>
      <c r="Q43" s="46">
        <f>$F$97</f>
        <v/>
      </c>
      <c r="R43" s="46">
        <f>$F$98</f>
        <v/>
      </c>
      <c r="S43" s="48">
        <f>U43-(U43*R43)</f>
        <v/>
      </c>
      <c r="T43" s="48">
        <f>S43*I43</f>
        <v/>
      </c>
      <c r="U43" s="48">
        <f>(AN43)/(1-(BH43+Q43))</f>
        <v/>
      </c>
      <c r="V43" s="48">
        <f>U43*I43</f>
        <v/>
      </c>
      <c r="W43" s="49">
        <f>T43*$W$4</f>
        <v/>
      </c>
      <c r="X43" s="49">
        <f>T43*$X$4</f>
        <v/>
      </c>
      <c r="Y43" s="50">
        <f>M43</f>
        <v/>
      </c>
      <c r="Z43" s="9" t="n"/>
      <c r="AA43" s="9" t="n"/>
      <c r="AB43" s="9" t="n"/>
      <c r="AC43" s="51">
        <f t="array" ref="AC43">IF(I43&gt;0,VLOOKUP(Y43&amp;$P$88&amp;$P$89&amp;$P$90,Variáveis!$O$2:$S$300&amp;Variáveis!$P$2:$T$300&amp;Variáveis!$Q$2:$U$300&amp;Variáveis!$R$2:$V$300,5,FALSE),0)</f>
        <v/>
      </c>
      <c r="AD43" s="52">
        <f>T43*AC43</f>
        <v/>
      </c>
      <c r="AE43" s="53">
        <f>IF(AB43="não",((V43/(1-VLOOKUP(AA43,Variáveis!$AK$3:$AN$29,4,FALSE)))*VLOOKUP(AA43,Variáveis!$AK$3:$AN$29,4,FALSE))-AD43,0)</f>
        <v/>
      </c>
      <c r="AF43" s="53">
        <f>T43*$AF$4</f>
        <v/>
      </c>
      <c r="AG43" s="53">
        <f>IF(AB43="SIM","Cliente pode pagar DIFA na entrada", )</f>
        <v/>
      </c>
      <c r="AH43" s="54" t="n"/>
      <c r="AI43" s="53">
        <f>IF(K43="SIM",(J43*$F$102),J43)</f>
        <v/>
      </c>
      <c r="AJ43" s="53">
        <f>IF(L43="SIM",(AI43*$F$101),AI43)</f>
        <v/>
      </c>
      <c r="AK43" s="53">
        <f>AJ43-AS43</f>
        <v/>
      </c>
      <c r="AL43" s="53">
        <f>AJ43*I43</f>
        <v/>
      </c>
      <c r="AM43" s="53">
        <f>AK43*I43</f>
        <v/>
      </c>
      <c r="AN43" s="53">
        <f>AK43-AP43-AQ43</f>
        <v/>
      </c>
      <c r="AO43" s="53">
        <f>AN43*I43</f>
        <v/>
      </c>
      <c r="AP43" s="53">
        <f>$AP$4*AK43</f>
        <v/>
      </c>
      <c r="AQ43" s="53">
        <f>$AQ$4*AK43</f>
        <v/>
      </c>
      <c r="AR43" s="51">
        <f t="array" ref="AR43">VLOOKUP(M43&amp;N43&amp;O43&amp;P43,Variáveis!$A$2:$E$240&amp;Variáveis!$B$2:$F$240&amp;Variáveis!$C$2:$G$240&amp;Variáveis!$D$2:$H$240,5,FALSE)</f>
        <v/>
      </c>
      <c r="AS43" s="53">
        <f>((AJ43*(1-AR43))*AR43)</f>
        <v/>
      </c>
      <c r="AT43" s="53">
        <f>(((J43+(J43*AU43))*0.18)-(J43*AR43))</f>
        <v/>
      </c>
      <c r="AU43" s="55">
        <f>(((1+AV43)*(1-AR43))/(1-0.18)-1)</f>
        <v/>
      </c>
      <c r="AV43" s="55">
        <f>IF(BB43&gt;0,BB43,IF(BA43&gt;0,BA43,IF(AZ43&gt;0,AZ43,IF(AY43&gt;0,AY43,IF(AX43&gt;0,AX43)))))/100</f>
        <v/>
      </c>
      <c r="AW43" s="56">
        <f>VALUE(LEFT(G43,4))</f>
        <v/>
      </c>
      <c r="AX43" s="56">
        <f>VALUE(IFERROR(VLOOKUP(VALUE(LEFT(G43,4)),ST!$C$4:$E$300,3,FALSE),"0"))</f>
        <v/>
      </c>
      <c r="AY43" s="56">
        <f>VALUE(IFERROR(VLOOKUP(VALUE(LEFT(G43,5)),ST!$C$4:$E$300,3,FALSE),"0"))</f>
        <v/>
      </c>
      <c r="AZ43" s="56">
        <f>VALUE(IFERROR(VLOOKUP(VALUE(LEFT(G43,6)),ST!$C$4:$E$300,3,FALSE),"0"))</f>
        <v/>
      </c>
      <c r="BA43" s="56">
        <f>VALUE(IFERROR(VLOOKUP(VALUE(LEFT(G43,7)),ST!$C$4:$E$300,3,FALSE),"0"))</f>
        <v/>
      </c>
      <c r="BB43" s="56">
        <f>VALUE(IFERROR(VLOOKUP(G43,ST!$C$4:$E$400,3,FALSE),"0"))</f>
        <v/>
      </c>
      <c r="BC43" s="57">
        <f>IF(VLOOKUP(AW43,ST!$C$4:$F$298,4,FALSE)&lt;&gt;0,VLOOKUP(AW43,ST!$C$4:$F$298,4,FALSE),VLOOKUP(G43,ST!$C$4:$F$298,4,FALSE))</f>
        <v/>
      </c>
      <c r="BD43" s="57">
        <f>IF(O43="SC","Desconsiderar coluna ICMS ST",IF(O43="PR","Haverá ST", ))</f>
        <v/>
      </c>
      <c r="BE43" s="53">
        <f>W43</f>
        <v/>
      </c>
      <c r="BF43" s="53">
        <f>X43</f>
        <v/>
      </c>
      <c r="BG43" s="53">
        <f>AD43-AS43</f>
        <v/>
      </c>
      <c r="BH43" s="51">
        <f>$W$4+$X$4+AC43+$BJ$4+0.07</f>
        <v/>
      </c>
      <c r="BI43" s="53">
        <f>IF(BD43="Haverá ST",AJ43+AS43+AT43,AJ43+AS43)</f>
        <v/>
      </c>
      <c r="BJ43" s="53">
        <f>T43*$BJ$4</f>
        <v/>
      </c>
      <c r="BK43" s="53">
        <f>T43*$BK$4</f>
        <v/>
      </c>
      <c r="BL43" s="53">
        <f>BE43+BF43+AO43+BJ43+BK43+AD43</f>
        <v/>
      </c>
      <c r="BM43" s="53">
        <f>(T43-BL43)</f>
        <v/>
      </c>
    </row>
    <row r="44" hidden="1" ht="15.75" customHeight="1" s="218">
      <c r="A44" s="58">
        <f>A43+1</f>
        <v/>
      </c>
      <c r="B44" s="144">
        <f>BOM!B44</f>
        <v/>
      </c>
      <c r="C44" s="144">
        <f>BOM!C44</f>
        <v/>
      </c>
      <c r="D44" s="144">
        <f>BOM!D44</f>
        <v/>
      </c>
      <c r="E44" s="144">
        <f>BOM!E44</f>
        <v/>
      </c>
      <c r="F44" s="144">
        <f>BOM!F44</f>
        <v/>
      </c>
      <c r="G44" s="144">
        <f>BOM!G44</f>
        <v/>
      </c>
      <c r="H44" s="144">
        <f>BOM!H44</f>
        <v/>
      </c>
      <c r="I44" s="144">
        <f>BOM!I44</f>
        <v/>
      </c>
      <c r="J44" s="146">
        <f>BOM!J44</f>
        <v/>
      </c>
      <c r="K44" s="146">
        <f>BOM!K44</f>
        <v/>
      </c>
      <c r="L44" s="146">
        <f>BOM!L44</f>
        <v/>
      </c>
      <c r="M44" s="146">
        <f>BOM!M44</f>
        <v/>
      </c>
      <c r="N44" s="146">
        <f>BOM!N44</f>
        <v/>
      </c>
      <c r="O44" s="146">
        <f>BOM!O44</f>
        <v/>
      </c>
      <c r="P44" s="146">
        <f>BOM!P44</f>
        <v/>
      </c>
      <c r="Q44" s="46">
        <f>$F$97</f>
        <v/>
      </c>
      <c r="R44" s="46">
        <f>$F$98</f>
        <v/>
      </c>
      <c r="S44" s="48">
        <f>U44-(U44*R44)</f>
        <v/>
      </c>
      <c r="T44" s="48">
        <f>S44*I44</f>
        <v/>
      </c>
      <c r="U44" s="48">
        <f>(AN44)/(1-(BH44+Q44))</f>
        <v/>
      </c>
      <c r="V44" s="48">
        <f>U44*I44</f>
        <v/>
      </c>
      <c r="W44" s="49">
        <f>T44*$W$4</f>
        <v/>
      </c>
      <c r="X44" s="49">
        <f>T44*$X$4</f>
        <v/>
      </c>
      <c r="Y44" s="50">
        <f>M44</f>
        <v/>
      </c>
      <c r="Z44" s="9" t="n"/>
      <c r="AA44" s="9" t="n"/>
      <c r="AB44" s="9" t="n"/>
      <c r="AC44" s="51">
        <f t="array" ref="AC44">IF(I44&gt;0,VLOOKUP(Y44&amp;$P$88&amp;$P$89&amp;$P$90,Variáveis!$O$2:$S$300&amp;Variáveis!$P$2:$T$300&amp;Variáveis!$Q$2:$U$300&amp;Variáveis!$R$2:$V$300,5,FALSE),0)</f>
        <v/>
      </c>
      <c r="AD44" s="52">
        <f>T44*AC44</f>
        <v/>
      </c>
      <c r="AE44" s="53">
        <f>IF(AB44="não",((V44/(1-VLOOKUP(AA44,Variáveis!$AK$3:$AN$29,4,FALSE)))*VLOOKUP(AA44,Variáveis!$AK$3:$AN$29,4,FALSE))-AD44,0)</f>
        <v/>
      </c>
      <c r="AF44" s="53">
        <f>T44*$AF$4</f>
        <v/>
      </c>
      <c r="AG44" s="53">
        <f>IF(AB44="SIM","Cliente pode pagar DIFA na entrada", )</f>
        <v/>
      </c>
      <c r="AH44" s="54" t="n"/>
      <c r="AI44" s="53">
        <f>IF(K44="SIM",(J44*$F$102),J44)</f>
        <v/>
      </c>
      <c r="AJ44" s="53">
        <f>IF(L44="SIM",(AI44*$F$101),AI44)</f>
        <v/>
      </c>
      <c r="AK44" s="53">
        <f>AJ44-AS44</f>
        <v/>
      </c>
      <c r="AL44" s="53">
        <f>AJ44*I44</f>
        <v/>
      </c>
      <c r="AM44" s="53">
        <f>AK44*I44</f>
        <v/>
      </c>
      <c r="AN44" s="53">
        <f>AK44-AP44-AQ44</f>
        <v/>
      </c>
      <c r="AO44" s="53">
        <f>AN44*I44</f>
        <v/>
      </c>
      <c r="AP44" s="53">
        <f>$AP$4*AK44</f>
        <v/>
      </c>
      <c r="AQ44" s="53">
        <f>$AQ$4*AK44</f>
        <v/>
      </c>
      <c r="AR44" s="51">
        <f t="array" ref="AR44">VLOOKUP(M44&amp;N44&amp;O44&amp;P44,Variáveis!$A$2:$E$240&amp;Variáveis!$B$2:$F$240&amp;Variáveis!$C$2:$G$240&amp;Variáveis!$D$2:$H$240,5,FALSE)</f>
        <v/>
      </c>
      <c r="AS44" s="53">
        <f>((AJ44*(1-AR44))*AR44)</f>
        <v/>
      </c>
      <c r="AT44" s="53">
        <f>(((J44+(J44*AU44))*0.18)-(J44*AR44))</f>
        <v/>
      </c>
      <c r="AU44" s="55">
        <f>(((1+AV44)*(1-AR44))/(1-0.18)-1)</f>
        <v/>
      </c>
      <c r="AV44" s="55">
        <f>IF(BB44&gt;0,BB44,IF(BA44&gt;0,BA44,IF(AZ44&gt;0,AZ44,IF(AY44&gt;0,AY44,IF(AX44&gt;0,AX44)))))/100</f>
        <v/>
      </c>
      <c r="AW44" s="56">
        <f>VALUE(LEFT(G44,4))</f>
        <v/>
      </c>
      <c r="AX44" s="56">
        <f>VALUE(IFERROR(VLOOKUP(VALUE(LEFT(G44,4)),ST!$C$4:$E$300,3,FALSE),"0"))</f>
        <v/>
      </c>
      <c r="AY44" s="56">
        <f>VALUE(IFERROR(VLOOKUP(VALUE(LEFT(G44,5)),ST!$C$4:$E$300,3,FALSE),"0"))</f>
        <v/>
      </c>
      <c r="AZ44" s="56">
        <f>VALUE(IFERROR(VLOOKUP(VALUE(LEFT(G44,6)),ST!$C$4:$E$300,3,FALSE),"0"))</f>
        <v/>
      </c>
      <c r="BA44" s="56">
        <f>VALUE(IFERROR(VLOOKUP(VALUE(LEFT(G44,7)),ST!$C$4:$E$300,3,FALSE),"0"))</f>
        <v/>
      </c>
      <c r="BB44" s="56">
        <f>VALUE(IFERROR(VLOOKUP(G44,ST!$C$4:$E$400,3,FALSE),"0"))</f>
        <v/>
      </c>
      <c r="BC44" s="57">
        <f>IF(VLOOKUP(AW44,ST!$C$4:$F$298,4,FALSE)&lt;&gt;0,VLOOKUP(AW44,ST!$C$4:$F$298,4,FALSE),VLOOKUP(G44,ST!$C$4:$F$298,4,FALSE))</f>
        <v/>
      </c>
      <c r="BD44" s="57">
        <f>IF(O44="SC","Desconsiderar coluna ICMS ST",IF(O44="PR","Haverá ST", ))</f>
        <v/>
      </c>
      <c r="BE44" s="53">
        <f>W44</f>
        <v/>
      </c>
      <c r="BF44" s="53">
        <f>X44</f>
        <v/>
      </c>
      <c r="BG44" s="53">
        <f>AD44-AS44</f>
        <v/>
      </c>
      <c r="BH44" s="51">
        <f>$W$4+$X$4+AC44+$BJ$4+0.07</f>
        <v/>
      </c>
      <c r="BI44" s="53">
        <f>IF(BD44="Haverá ST",AJ44+AS44+AT44,AJ44+AS44)</f>
        <v/>
      </c>
      <c r="BJ44" s="53">
        <f>T44*$BJ$4</f>
        <v/>
      </c>
      <c r="BK44" s="53">
        <f>T44*$BK$4</f>
        <v/>
      </c>
      <c r="BL44" s="53">
        <f>BE44+BF44+AO44+BJ44+BK44+AD44</f>
        <v/>
      </c>
      <c r="BM44" s="53">
        <f>(T44-BL44)</f>
        <v/>
      </c>
    </row>
    <row r="45" hidden="1" ht="15.75" customHeight="1" s="218">
      <c r="A45" s="58">
        <f>A44+1</f>
        <v/>
      </c>
      <c r="B45" s="144">
        <f>BOM!B45</f>
        <v/>
      </c>
      <c r="C45" s="144">
        <f>BOM!C45</f>
        <v/>
      </c>
      <c r="D45" s="144">
        <f>BOM!D45</f>
        <v/>
      </c>
      <c r="E45" s="144">
        <f>BOM!E45</f>
        <v/>
      </c>
      <c r="F45" s="144">
        <f>BOM!F45</f>
        <v/>
      </c>
      <c r="G45" s="144">
        <f>BOM!G45</f>
        <v/>
      </c>
      <c r="H45" s="144">
        <f>BOM!H45</f>
        <v/>
      </c>
      <c r="I45" s="144">
        <f>BOM!I45</f>
        <v/>
      </c>
      <c r="J45" s="146">
        <f>BOM!J45</f>
        <v/>
      </c>
      <c r="K45" s="146">
        <f>BOM!K45</f>
        <v/>
      </c>
      <c r="L45" s="146">
        <f>BOM!L45</f>
        <v/>
      </c>
      <c r="M45" s="146">
        <f>BOM!M45</f>
        <v/>
      </c>
      <c r="N45" s="146">
        <f>BOM!N45</f>
        <v/>
      </c>
      <c r="O45" s="146">
        <f>BOM!O45</f>
        <v/>
      </c>
      <c r="P45" s="146">
        <f>BOM!P45</f>
        <v/>
      </c>
      <c r="Q45" s="46">
        <f>$F$97</f>
        <v/>
      </c>
      <c r="R45" s="46">
        <f>$F$98</f>
        <v/>
      </c>
      <c r="S45" s="48">
        <f>U45-(U45*R45)</f>
        <v/>
      </c>
      <c r="T45" s="48">
        <f>S45*I45</f>
        <v/>
      </c>
      <c r="U45" s="48">
        <f>(AN45)/(1-(BH45+Q45))</f>
        <v/>
      </c>
      <c r="V45" s="48">
        <f>U45*I45</f>
        <v/>
      </c>
      <c r="W45" s="49">
        <f>T45*$W$4</f>
        <v/>
      </c>
      <c r="X45" s="49">
        <f>T45*$X$4</f>
        <v/>
      </c>
      <c r="Y45" s="50">
        <f>M45</f>
        <v/>
      </c>
      <c r="Z45" s="9" t="n"/>
      <c r="AA45" s="9" t="n"/>
      <c r="AB45" s="9" t="n"/>
      <c r="AC45" s="51">
        <f t="array" ref="AC45">IF(I45&gt;0,VLOOKUP(Y45&amp;$P$88&amp;$P$89&amp;$P$90,Variáveis!$O$2:$S$300&amp;Variáveis!$P$2:$T$300&amp;Variáveis!$Q$2:$U$300&amp;Variáveis!$R$2:$V$300,5,FALSE),0)</f>
        <v/>
      </c>
      <c r="AD45" s="52">
        <f>T45*AC45</f>
        <v/>
      </c>
      <c r="AE45" s="53">
        <f>IF(AB45="não",((V45/(1-VLOOKUP(AA45,Variáveis!$AK$3:$AN$29,4,FALSE)))*VLOOKUP(AA45,Variáveis!$AK$3:$AN$29,4,FALSE))-AD45,0)</f>
        <v/>
      </c>
      <c r="AF45" s="53">
        <f>T45*$AF$4</f>
        <v/>
      </c>
      <c r="AG45" s="53">
        <f>IF(AB45="SIM","Cliente pode pagar DIFA na entrada", )</f>
        <v/>
      </c>
      <c r="AH45" s="54" t="n"/>
      <c r="AI45" s="53">
        <f>IF(K45="SIM",(J45*$F$102),J45)</f>
        <v/>
      </c>
      <c r="AJ45" s="53">
        <f>IF(L45="SIM",(AI45*$F$101),AI45)</f>
        <v/>
      </c>
      <c r="AK45" s="53">
        <f>AJ45-AS45</f>
        <v/>
      </c>
      <c r="AL45" s="53">
        <f>AJ45*I45</f>
        <v/>
      </c>
      <c r="AM45" s="53">
        <f>AK45*I45</f>
        <v/>
      </c>
      <c r="AN45" s="53">
        <f>AK45-AP45-AQ45</f>
        <v/>
      </c>
      <c r="AO45" s="53">
        <f>AN45*I45</f>
        <v/>
      </c>
      <c r="AP45" s="53">
        <f>$AP$4*AK45</f>
        <v/>
      </c>
      <c r="AQ45" s="53">
        <f>$AQ$4*AK45</f>
        <v/>
      </c>
      <c r="AR45" s="51">
        <f t="array" ref="AR45">VLOOKUP(M45&amp;N45&amp;O45&amp;P45,Variáveis!$A$2:$E$240&amp;Variáveis!$B$2:$F$240&amp;Variáveis!$C$2:$G$240&amp;Variáveis!$D$2:$H$240,5,FALSE)</f>
        <v/>
      </c>
      <c r="AS45" s="53">
        <f>((AJ45*(1-AR45))*AR45)</f>
        <v/>
      </c>
      <c r="AT45" s="53">
        <f>(((J45+(J45*AU45))*0.18)-(J45*AR45))</f>
        <v/>
      </c>
      <c r="AU45" s="55">
        <f>(((1+AV45)*(1-AR45))/(1-0.18)-1)</f>
        <v/>
      </c>
      <c r="AV45" s="55">
        <f>IF(BB45&gt;0,BB45,IF(BA45&gt;0,BA45,IF(AZ45&gt;0,AZ45,IF(AY45&gt;0,AY45,IF(AX45&gt;0,AX45)))))/100</f>
        <v/>
      </c>
      <c r="AW45" s="56">
        <f>VALUE(LEFT(G45,4))</f>
        <v/>
      </c>
      <c r="AX45" s="56">
        <f>VALUE(IFERROR(VLOOKUP(VALUE(LEFT(G45,4)),ST!$C$4:$E$300,3,FALSE),"0"))</f>
        <v/>
      </c>
      <c r="AY45" s="56">
        <f>VALUE(IFERROR(VLOOKUP(VALUE(LEFT(G45,5)),ST!$C$4:$E$300,3,FALSE),"0"))</f>
        <v/>
      </c>
      <c r="AZ45" s="56">
        <f>VALUE(IFERROR(VLOOKUP(VALUE(LEFT(G45,6)),ST!$C$4:$E$300,3,FALSE),"0"))</f>
        <v/>
      </c>
      <c r="BA45" s="56">
        <f>VALUE(IFERROR(VLOOKUP(VALUE(LEFT(G45,7)),ST!$C$4:$E$300,3,FALSE),"0"))</f>
        <v/>
      </c>
      <c r="BB45" s="56">
        <f>VALUE(IFERROR(VLOOKUP(G45,ST!$C$4:$E$400,3,FALSE),"0"))</f>
        <v/>
      </c>
      <c r="BC45" s="57">
        <f>IF(VLOOKUP(AW45,ST!$C$4:$F$298,4,FALSE)&lt;&gt;0,VLOOKUP(AW45,ST!$C$4:$F$298,4,FALSE),VLOOKUP(G45,ST!$C$4:$F$298,4,FALSE))</f>
        <v/>
      </c>
      <c r="BD45" s="57">
        <f>IF(O45="SC","Desconsiderar coluna ICMS ST",IF(O45="PR","Haverá ST", ))</f>
        <v/>
      </c>
      <c r="BE45" s="53">
        <f>W45</f>
        <v/>
      </c>
      <c r="BF45" s="53">
        <f>X45</f>
        <v/>
      </c>
      <c r="BG45" s="53">
        <f>AD45-AS45</f>
        <v/>
      </c>
      <c r="BH45" s="51">
        <f>$W$4+$X$4+AC45+$BJ$4+0.07</f>
        <v/>
      </c>
      <c r="BI45" s="53">
        <f>IF(BD45="Haverá ST",AJ45+AS45+AT45,AJ45+AS45)</f>
        <v/>
      </c>
      <c r="BJ45" s="53">
        <f>T45*$BJ$4</f>
        <v/>
      </c>
      <c r="BK45" s="53">
        <f>T45*$BK$4</f>
        <v/>
      </c>
      <c r="BL45" s="53">
        <f>BE45+BF45+AO45+BJ45+BK45+AD45</f>
        <v/>
      </c>
      <c r="BM45" s="53">
        <f>(T45-BL45)</f>
        <v/>
      </c>
    </row>
    <row r="46" hidden="1" ht="15.75" customHeight="1" s="218">
      <c r="A46" s="58">
        <f>A45+1</f>
        <v/>
      </c>
      <c r="B46" s="144">
        <f>BOM!B46</f>
        <v/>
      </c>
      <c r="C46" s="144">
        <f>BOM!C46</f>
        <v/>
      </c>
      <c r="D46" s="144">
        <f>BOM!D46</f>
        <v/>
      </c>
      <c r="E46" s="144">
        <f>BOM!E46</f>
        <v/>
      </c>
      <c r="F46" s="144">
        <f>BOM!F46</f>
        <v/>
      </c>
      <c r="G46" s="144">
        <f>BOM!G46</f>
        <v/>
      </c>
      <c r="H46" s="144">
        <f>BOM!H46</f>
        <v/>
      </c>
      <c r="I46" s="144">
        <f>BOM!I46</f>
        <v/>
      </c>
      <c r="J46" s="146">
        <f>BOM!J46</f>
        <v/>
      </c>
      <c r="K46" s="146">
        <f>BOM!K46</f>
        <v/>
      </c>
      <c r="L46" s="146">
        <f>BOM!L46</f>
        <v/>
      </c>
      <c r="M46" s="146">
        <f>BOM!M46</f>
        <v/>
      </c>
      <c r="N46" s="146">
        <f>BOM!N46</f>
        <v/>
      </c>
      <c r="O46" s="146">
        <f>BOM!O46</f>
        <v/>
      </c>
      <c r="P46" s="146">
        <f>BOM!P46</f>
        <v/>
      </c>
      <c r="Q46" s="46">
        <f>$F$97</f>
        <v/>
      </c>
      <c r="R46" s="46">
        <f>$F$98</f>
        <v/>
      </c>
      <c r="S46" s="48">
        <f>U46-(U46*R46)</f>
        <v/>
      </c>
      <c r="T46" s="48">
        <f>S46*I46</f>
        <v/>
      </c>
      <c r="U46" s="48">
        <f>(AN46)/(1-(BH46+Q46))</f>
        <v/>
      </c>
      <c r="V46" s="48">
        <f>U46*I46</f>
        <v/>
      </c>
      <c r="W46" s="49">
        <f>T46*$W$4</f>
        <v/>
      </c>
      <c r="X46" s="49">
        <f>T46*$X$4</f>
        <v/>
      </c>
      <c r="Y46" s="50">
        <f>M46</f>
        <v/>
      </c>
      <c r="Z46" s="9" t="n"/>
      <c r="AA46" s="9" t="n"/>
      <c r="AB46" s="9" t="n"/>
      <c r="AC46" s="51">
        <f t="array" ref="AC46">IF(I46&gt;0,VLOOKUP(Y46&amp;$P$88&amp;$P$89&amp;$P$90,Variáveis!$O$2:$S$300&amp;Variáveis!$P$2:$T$300&amp;Variáveis!$Q$2:$U$300&amp;Variáveis!$R$2:$V$300,5,FALSE),0)</f>
        <v/>
      </c>
      <c r="AD46" s="52">
        <f>T46*AC46</f>
        <v/>
      </c>
      <c r="AE46" s="53">
        <f>IF(AB46="não",((V46/(1-VLOOKUP(AA46,Variáveis!$AK$3:$AN$29,4,FALSE)))*VLOOKUP(AA46,Variáveis!$AK$3:$AN$29,4,FALSE))-AD46,0)</f>
        <v/>
      </c>
      <c r="AF46" s="53">
        <f>T46*$AF$4</f>
        <v/>
      </c>
      <c r="AG46" s="53">
        <f>IF(AB46="SIM","Cliente pode pagar DIFA na entrada", )</f>
        <v/>
      </c>
      <c r="AH46" s="54" t="n"/>
      <c r="AI46" s="53">
        <f>IF(K46="SIM",(J46*$F$102),J46)</f>
        <v/>
      </c>
      <c r="AJ46" s="53">
        <f>IF(L46="SIM",(AI46*$F$101),AI46)</f>
        <v/>
      </c>
      <c r="AK46" s="53">
        <f>AJ46-AS46</f>
        <v/>
      </c>
      <c r="AL46" s="53">
        <f>AJ46*I46</f>
        <v/>
      </c>
      <c r="AM46" s="53">
        <f>AK46*I46</f>
        <v/>
      </c>
      <c r="AN46" s="53">
        <f>AK46-AP46-AQ46</f>
        <v/>
      </c>
      <c r="AO46" s="53">
        <f>AN46*I46</f>
        <v/>
      </c>
      <c r="AP46" s="53">
        <f>$AP$4*AK46</f>
        <v/>
      </c>
      <c r="AQ46" s="53">
        <f>$AQ$4*AK46</f>
        <v/>
      </c>
      <c r="AR46" s="51">
        <f t="array" ref="AR46">VLOOKUP(M46&amp;N46&amp;O46&amp;P46,Variáveis!$A$2:$E$240&amp;Variáveis!$B$2:$F$240&amp;Variáveis!$C$2:$G$240&amp;Variáveis!$D$2:$H$240,5,FALSE)</f>
        <v/>
      </c>
      <c r="AS46" s="53">
        <f>((AJ46*(1-AR46))*AR46)</f>
        <v/>
      </c>
      <c r="AT46" s="53">
        <f>(((J46+(J46*AU46))*0.18)-(J46*AR46))</f>
        <v/>
      </c>
      <c r="AU46" s="55">
        <f>(((1+AV46)*(1-AR46))/(1-0.18)-1)</f>
        <v/>
      </c>
      <c r="AV46" s="55">
        <f>IF(BB46&gt;0,BB46,IF(BA46&gt;0,BA46,IF(AZ46&gt;0,AZ46,IF(AY46&gt;0,AY46,IF(AX46&gt;0,AX46)))))/100</f>
        <v/>
      </c>
      <c r="AW46" s="56">
        <f>VALUE(LEFT(G46,4))</f>
        <v/>
      </c>
      <c r="AX46" s="56">
        <f>VALUE(IFERROR(VLOOKUP(VALUE(LEFT(G46,4)),ST!$C$4:$E$300,3,FALSE),"0"))</f>
        <v/>
      </c>
      <c r="AY46" s="56">
        <f>VALUE(IFERROR(VLOOKUP(VALUE(LEFT(G46,5)),ST!$C$4:$E$300,3,FALSE),"0"))</f>
        <v/>
      </c>
      <c r="AZ46" s="56">
        <f>VALUE(IFERROR(VLOOKUP(VALUE(LEFT(G46,6)),ST!$C$4:$E$300,3,FALSE),"0"))</f>
        <v/>
      </c>
      <c r="BA46" s="56">
        <f>VALUE(IFERROR(VLOOKUP(VALUE(LEFT(G46,7)),ST!$C$4:$E$300,3,FALSE),"0"))</f>
        <v/>
      </c>
      <c r="BB46" s="56">
        <f>VALUE(IFERROR(VLOOKUP(G46,ST!$C$4:$E$400,3,FALSE),"0"))</f>
        <v/>
      </c>
      <c r="BC46" s="57">
        <f>IF(VLOOKUP(AW46,ST!$C$4:$F$298,4,FALSE)&lt;&gt;0,VLOOKUP(AW46,ST!$C$4:$F$298,4,FALSE),VLOOKUP(G46,ST!$C$4:$F$298,4,FALSE))</f>
        <v/>
      </c>
      <c r="BD46" s="57">
        <f>IF(O46="SC","Desconsiderar coluna ICMS ST",IF(O46="PR","Haverá ST", ))</f>
        <v/>
      </c>
      <c r="BE46" s="53">
        <f>W46</f>
        <v/>
      </c>
      <c r="BF46" s="53">
        <f>X46</f>
        <v/>
      </c>
      <c r="BG46" s="53">
        <f>AD46-AS46</f>
        <v/>
      </c>
      <c r="BH46" s="51">
        <f>$W$4+$X$4+AC46+$BJ$4+0.07</f>
        <v/>
      </c>
      <c r="BI46" s="53">
        <f>IF(BD46="Haverá ST",AJ46+AS46+AT46,AJ46+AS46)</f>
        <v/>
      </c>
      <c r="BJ46" s="53">
        <f>T46*$BJ$4</f>
        <v/>
      </c>
      <c r="BK46" s="53">
        <f>T46*$BK$4</f>
        <v/>
      </c>
      <c r="BL46" s="53">
        <f>BE46+BF46+AO46+BJ46+BK46+AD46</f>
        <v/>
      </c>
      <c r="BM46" s="53">
        <f>(T46-BL46)</f>
        <v/>
      </c>
    </row>
    <row r="47" hidden="1" ht="15.75" customHeight="1" s="218">
      <c r="A47" s="58">
        <f>A46+1</f>
        <v/>
      </c>
      <c r="B47" s="144">
        <f>BOM!B47</f>
        <v/>
      </c>
      <c r="C47" s="144">
        <f>BOM!C47</f>
        <v/>
      </c>
      <c r="D47" s="144">
        <f>BOM!D47</f>
        <v/>
      </c>
      <c r="E47" s="144">
        <f>BOM!E47</f>
        <v/>
      </c>
      <c r="F47" s="144">
        <f>BOM!F47</f>
        <v/>
      </c>
      <c r="G47" s="144">
        <f>BOM!G47</f>
        <v/>
      </c>
      <c r="H47" s="144">
        <f>BOM!H47</f>
        <v/>
      </c>
      <c r="I47" s="144">
        <f>BOM!I47</f>
        <v/>
      </c>
      <c r="J47" s="146">
        <f>BOM!J47</f>
        <v/>
      </c>
      <c r="K47" s="146">
        <f>BOM!K47</f>
        <v/>
      </c>
      <c r="L47" s="146">
        <f>BOM!L47</f>
        <v/>
      </c>
      <c r="M47" s="146">
        <f>BOM!M47</f>
        <v/>
      </c>
      <c r="N47" s="146">
        <f>BOM!N47</f>
        <v/>
      </c>
      <c r="O47" s="146">
        <f>BOM!O47</f>
        <v/>
      </c>
      <c r="P47" s="146">
        <f>BOM!P47</f>
        <v/>
      </c>
      <c r="Q47" s="46">
        <f>$F$97</f>
        <v/>
      </c>
      <c r="R47" s="46">
        <f>$F$98</f>
        <v/>
      </c>
      <c r="S47" s="48">
        <f>U47-(U47*R47)</f>
        <v/>
      </c>
      <c r="T47" s="48">
        <f>S47*I47</f>
        <v/>
      </c>
      <c r="U47" s="48">
        <f>(AN47)/(1-(BH47+Q47))</f>
        <v/>
      </c>
      <c r="V47" s="48">
        <f>U47*I47</f>
        <v/>
      </c>
      <c r="W47" s="49">
        <f>T47*$W$4</f>
        <v/>
      </c>
      <c r="X47" s="49">
        <f>T47*$X$4</f>
        <v/>
      </c>
      <c r="Y47" s="50">
        <f>M47</f>
        <v/>
      </c>
      <c r="Z47" s="9" t="n"/>
      <c r="AA47" s="9" t="n"/>
      <c r="AB47" s="9" t="n"/>
      <c r="AC47" s="51">
        <f t="array" ref="AC47">IF(I47&gt;0,VLOOKUP(Y47&amp;$P$88&amp;$P$89&amp;$P$90,Variáveis!$O$2:$S$300&amp;Variáveis!$P$2:$T$300&amp;Variáveis!$Q$2:$U$300&amp;Variáveis!$R$2:$V$300,5,FALSE),0)</f>
        <v/>
      </c>
      <c r="AD47" s="52">
        <f>T47*AC47</f>
        <v/>
      </c>
      <c r="AE47" s="53">
        <f>IF(AB47="não",((V47/(1-VLOOKUP(AA47,Variáveis!$AK$3:$AN$29,4,FALSE)))*VLOOKUP(AA47,Variáveis!$AK$3:$AN$29,4,FALSE))-AD47,0)</f>
        <v/>
      </c>
      <c r="AF47" s="53">
        <f>T47*$AF$4</f>
        <v/>
      </c>
      <c r="AG47" s="53">
        <f>IF(AB47="SIM","Cliente pode pagar DIFA na entrada", )</f>
        <v/>
      </c>
      <c r="AH47" s="54" t="n"/>
      <c r="AI47" s="53">
        <f>IF(K47="SIM",(J47*$F$102),J47)</f>
        <v/>
      </c>
      <c r="AJ47" s="53">
        <f>IF(L47="SIM",(AI47*$F$101),AI47)</f>
        <v/>
      </c>
      <c r="AK47" s="53">
        <f>AJ47-AS47</f>
        <v/>
      </c>
      <c r="AL47" s="53">
        <f>AJ47*I47</f>
        <v/>
      </c>
      <c r="AM47" s="53">
        <f>AK47*I47</f>
        <v/>
      </c>
      <c r="AN47" s="53">
        <f>AK47-AP47-AQ47</f>
        <v/>
      </c>
      <c r="AO47" s="53">
        <f>AN47*I47</f>
        <v/>
      </c>
      <c r="AP47" s="53">
        <f>$AP$4*AK47</f>
        <v/>
      </c>
      <c r="AQ47" s="53">
        <f>$AQ$4*AK47</f>
        <v/>
      </c>
      <c r="AR47" s="51">
        <f t="array" ref="AR47">VLOOKUP(M47&amp;N47&amp;O47&amp;P47,Variáveis!$A$2:$E$240&amp;Variáveis!$B$2:$F$240&amp;Variáveis!$C$2:$G$240&amp;Variáveis!$D$2:$H$240,5,FALSE)</f>
        <v/>
      </c>
      <c r="AS47" s="53">
        <f>((AJ47*(1-AR47))*AR47)</f>
        <v/>
      </c>
      <c r="AT47" s="53">
        <f>(((J47+(J47*AU47))*0.18)-(J47*AR47))</f>
        <v/>
      </c>
      <c r="AU47" s="55">
        <f>(((1+AV47)*(1-AR47))/(1-0.18)-1)</f>
        <v/>
      </c>
      <c r="AV47" s="55">
        <f>IF(BB47&gt;0,BB47,IF(BA47&gt;0,BA47,IF(AZ47&gt;0,AZ47,IF(AY47&gt;0,AY47,IF(AX47&gt;0,AX47)))))/100</f>
        <v/>
      </c>
      <c r="AW47" s="56">
        <f>VALUE(LEFT(G47,4))</f>
        <v/>
      </c>
      <c r="AX47" s="56">
        <f>VALUE(IFERROR(VLOOKUP(VALUE(LEFT(G47,4)),ST!$C$4:$E$300,3,FALSE),"0"))</f>
        <v/>
      </c>
      <c r="AY47" s="56">
        <f>VALUE(IFERROR(VLOOKUP(VALUE(LEFT(G47,5)),ST!$C$4:$E$300,3,FALSE),"0"))</f>
        <v/>
      </c>
      <c r="AZ47" s="56">
        <f>VALUE(IFERROR(VLOOKUP(VALUE(LEFT(G47,6)),ST!$C$4:$E$300,3,FALSE),"0"))</f>
        <v/>
      </c>
      <c r="BA47" s="56">
        <f>VALUE(IFERROR(VLOOKUP(VALUE(LEFT(G47,7)),ST!$C$4:$E$300,3,FALSE),"0"))</f>
        <v/>
      </c>
      <c r="BB47" s="56">
        <f>VALUE(IFERROR(VLOOKUP(G47,ST!$C$4:$E$400,3,FALSE),"0"))</f>
        <v/>
      </c>
      <c r="BC47" s="57">
        <f>IF(VLOOKUP(AW47,ST!$C$4:$F$298,4,FALSE)&lt;&gt;0,VLOOKUP(AW47,ST!$C$4:$F$298,4,FALSE),VLOOKUP(G47,ST!$C$4:$F$298,4,FALSE))</f>
        <v/>
      </c>
      <c r="BD47" s="57">
        <f>IF(O47="SC","Desconsiderar coluna ICMS ST",IF(O47="PR","Haverá ST", ))</f>
        <v/>
      </c>
      <c r="BE47" s="53">
        <f>W47</f>
        <v/>
      </c>
      <c r="BF47" s="53">
        <f>X47</f>
        <v/>
      </c>
      <c r="BG47" s="53">
        <f>AD47-AS47</f>
        <v/>
      </c>
      <c r="BH47" s="51">
        <f>$W$4+$X$4+AC47+$BJ$4+0.07</f>
        <v/>
      </c>
      <c r="BI47" s="53">
        <f>IF(BD47="Haverá ST",AJ47+AS47+AT47,AJ47+AS47)</f>
        <v/>
      </c>
      <c r="BJ47" s="53">
        <f>T47*$BJ$4</f>
        <v/>
      </c>
      <c r="BK47" s="53">
        <f>T47*$BK$4</f>
        <v/>
      </c>
      <c r="BL47" s="53">
        <f>BE47+BF47+AO47+BJ47+BK47+AD47</f>
        <v/>
      </c>
      <c r="BM47" s="53">
        <f>(T47-BL47)</f>
        <v/>
      </c>
    </row>
    <row r="48" hidden="1" ht="15.75" customHeight="1" s="218">
      <c r="A48" s="58">
        <f>A47+1</f>
        <v/>
      </c>
      <c r="B48" s="144">
        <f>BOM!B48</f>
        <v/>
      </c>
      <c r="C48" s="144">
        <f>BOM!C48</f>
        <v/>
      </c>
      <c r="D48" s="144">
        <f>BOM!D48</f>
        <v/>
      </c>
      <c r="E48" s="144">
        <f>BOM!E48</f>
        <v/>
      </c>
      <c r="F48" s="144">
        <f>BOM!F48</f>
        <v/>
      </c>
      <c r="G48" s="144">
        <f>BOM!G48</f>
        <v/>
      </c>
      <c r="H48" s="144">
        <f>BOM!H48</f>
        <v/>
      </c>
      <c r="I48" s="144">
        <f>BOM!I48</f>
        <v/>
      </c>
      <c r="J48" s="146">
        <f>BOM!J48</f>
        <v/>
      </c>
      <c r="K48" s="146">
        <f>BOM!K48</f>
        <v/>
      </c>
      <c r="L48" s="146">
        <f>BOM!L48</f>
        <v/>
      </c>
      <c r="M48" s="146">
        <f>BOM!M48</f>
        <v/>
      </c>
      <c r="N48" s="146">
        <f>BOM!N48</f>
        <v/>
      </c>
      <c r="O48" s="146">
        <f>BOM!O48</f>
        <v/>
      </c>
      <c r="P48" s="146">
        <f>BOM!P48</f>
        <v/>
      </c>
      <c r="Q48" s="46">
        <f>$F$97</f>
        <v/>
      </c>
      <c r="R48" s="46">
        <f>$F$98</f>
        <v/>
      </c>
      <c r="S48" s="48">
        <f>U48-(U48*R48)</f>
        <v/>
      </c>
      <c r="T48" s="48">
        <f>S48*I48</f>
        <v/>
      </c>
      <c r="U48" s="48">
        <f>(AN48)/(1-(BH48+Q48))</f>
        <v/>
      </c>
      <c r="V48" s="48">
        <f>U48*I48</f>
        <v/>
      </c>
      <c r="W48" s="49">
        <f>T48*$W$4</f>
        <v/>
      </c>
      <c r="X48" s="49">
        <f>T48*$X$4</f>
        <v/>
      </c>
      <c r="Y48" s="50">
        <f>M48</f>
        <v/>
      </c>
      <c r="Z48" s="9" t="n"/>
      <c r="AA48" s="9" t="n"/>
      <c r="AB48" s="9" t="n"/>
      <c r="AC48" s="51">
        <f t="array" ref="AC48">IF(I48&gt;0,VLOOKUP(Y48&amp;$P$88&amp;$P$89&amp;$P$90,Variáveis!$O$2:$S$300&amp;Variáveis!$P$2:$T$300&amp;Variáveis!$Q$2:$U$300&amp;Variáveis!$R$2:$V$300,5,FALSE),0)</f>
        <v/>
      </c>
      <c r="AD48" s="52">
        <f>T48*AC48</f>
        <v/>
      </c>
      <c r="AE48" s="53">
        <f>IF(AB48="não",((V48/(1-VLOOKUP(AA48,Variáveis!$AK$3:$AN$29,4,FALSE)))*VLOOKUP(AA48,Variáveis!$AK$3:$AN$29,4,FALSE))-AD48,0)</f>
        <v/>
      </c>
      <c r="AF48" s="53">
        <f>T48*$AF$4</f>
        <v/>
      </c>
      <c r="AG48" s="53">
        <f>IF(AB48="SIM","Cliente pode pagar DIFA na entrada", )</f>
        <v/>
      </c>
      <c r="AH48" s="54" t="n"/>
      <c r="AI48" s="53">
        <f>IF(K48="SIM",(J48*$F$102),J48)</f>
        <v/>
      </c>
      <c r="AJ48" s="53">
        <f>IF(L48="SIM",(AI48*$F$101),AI48)</f>
        <v/>
      </c>
      <c r="AK48" s="53">
        <f>AJ48-AS48</f>
        <v/>
      </c>
      <c r="AL48" s="53">
        <f>AJ48*I48</f>
        <v/>
      </c>
      <c r="AM48" s="53">
        <f>AK48*I48</f>
        <v/>
      </c>
      <c r="AN48" s="53">
        <f>AK48-AP48-AQ48</f>
        <v/>
      </c>
      <c r="AO48" s="53">
        <f>AN48*I48</f>
        <v/>
      </c>
      <c r="AP48" s="53">
        <f>$AP$4*AK48</f>
        <v/>
      </c>
      <c r="AQ48" s="53">
        <f>$AQ$4*AK48</f>
        <v/>
      </c>
      <c r="AR48" s="51">
        <f t="array" ref="AR48">VLOOKUP(M48&amp;N48&amp;O48&amp;P48,Variáveis!$A$2:$E$240&amp;Variáveis!$B$2:$F$240&amp;Variáveis!$C$2:$G$240&amp;Variáveis!$D$2:$H$240,5,FALSE)</f>
        <v/>
      </c>
      <c r="AS48" s="53">
        <f>((AJ48*(1-AR48))*AR48)</f>
        <v/>
      </c>
      <c r="AT48" s="53">
        <f>(((J48+(J48*AU48))*0.18)-(J48*AR48))</f>
        <v/>
      </c>
      <c r="AU48" s="55">
        <f>(((1+AV48)*(1-AR48))/(1-0.18)-1)</f>
        <v/>
      </c>
      <c r="AV48" s="55">
        <f>IF(BB48&gt;0,BB48,IF(BA48&gt;0,BA48,IF(AZ48&gt;0,AZ48,IF(AY48&gt;0,AY48,IF(AX48&gt;0,AX48)))))/100</f>
        <v/>
      </c>
      <c r="AW48" s="56">
        <f>VALUE(LEFT(G48,4))</f>
        <v/>
      </c>
      <c r="AX48" s="56">
        <f>VALUE(IFERROR(VLOOKUP(VALUE(LEFT(G48,4)),ST!$C$4:$E$300,3,FALSE),"0"))</f>
        <v/>
      </c>
      <c r="AY48" s="56">
        <f>VALUE(IFERROR(VLOOKUP(VALUE(LEFT(G48,5)),ST!$C$4:$E$300,3,FALSE),"0"))</f>
        <v/>
      </c>
      <c r="AZ48" s="56">
        <f>VALUE(IFERROR(VLOOKUP(VALUE(LEFT(G48,6)),ST!$C$4:$E$300,3,FALSE),"0"))</f>
        <v/>
      </c>
      <c r="BA48" s="56">
        <f>VALUE(IFERROR(VLOOKUP(VALUE(LEFT(G48,7)),ST!$C$4:$E$300,3,FALSE),"0"))</f>
        <v/>
      </c>
      <c r="BB48" s="56">
        <f>VALUE(IFERROR(VLOOKUP(G48,ST!$C$4:$E$400,3,FALSE),"0"))</f>
        <v/>
      </c>
      <c r="BC48" s="57">
        <f>IF(VLOOKUP(AW48,ST!$C$4:$F$298,4,FALSE)&lt;&gt;0,VLOOKUP(AW48,ST!$C$4:$F$298,4,FALSE),VLOOKUP(G48,ST!$C$4:$F$298,4,FALSE))</f>
        <v/>
      </c>
      <c r="BD48" s="57">
        <f>IF(O48="SC","Desconsiderar coluna ICMS ST",IF(O48="PR","Haverá ST", ))</f>
        <v/>
      </c>
      <c r="BE48" s="53">
        <f>W48</f>
        <v/>
      </c>
      <c r="BF48" s="53">
        <f>X48</f>
        <v/>
      </c>
      <c r="BG48" s="53">
        <f>AD48-AS48</f>
        <v/>
      </c>
      <c r="BH48" s="51">
        <f>$W$4+$X$4+AC48+$BJ$4+0.07</f>
        <v/>
      </c>
      <c r="BI48" s="53">
        <f>IF(BD48="Haverá ST",AJ48+AS48+AT48,AJ48+AS48)</f>
        <v/>
      </c>
      <c r="BJ48" s="53">
        <f>T48*$BJ$4</f>
        <v/>
      </c>
      <c r="BK48" s="53">
        <f>T48*$BK$4</f>
        <v/>
      </c>
      <c r="BL48" s="53">
        <f>BE48+BF48+AO48+BJ48+BK48+AD48</f>
        <v/>
      </c>
      <c r="BM48" s="53">
        <f>(T48-BL48)</f>
        <v/>
      </c>
    </row>
    <row r="49" hidden="1" ht="15.75" customHeight="1" s="218">
      <c r="A49" s="58">
        <f>A48+1</f>
        <v/>
      </c>
      <c r="B49" s="144">
        <f>BOM!B49</f>
        <v/>
      </c>
      <c r="C49" s="144">
        <f>BOM!C49</f>
        <v/>
      </c>
      <c r="D49" s="144">
        <f>BOM!D49</f>
        <v/>
      </c>
      <c r="E49" s="144">
        <f>BOM!E49</f>
        <v/>
      </c>
      <c r="F49" s="144">
        <f>BOM!F49</f>
        <v/>
      </c>
      <c r="G49" s="144">
        <f>BOM!G49</f>
        <v/>
      </c>
      <c r="H49" s="144">
        <f>BOM!H49</f>
        <v/>
      </c>
      <c r="I49" s="144">
        <f>BOM!I49</f>
        <v/>
      </c>
      <c r="J49" s="146">
        <f>BOM!J49</f>
        <v/>
      </c>
      <c r="K49" s="146">
        <f>BOM!K49</f>
        <v/>
      </c>
      <c r="L49" s="146">
        <f>BOM!L49</f>
        <v/>
      </c>
      <c r="M49" s="146">
        <f>BOM!M49</f>
        <v/>
      </c>
      <c r="N49" s="146">
        <f>BOM!N49</f>
        <v/>
      </c>
      <c r="O49" s="146">
        <f>BOM!O49</f>
        <v/>
      </c>
      <c r="P49" s="146">
        <f>BOM!P49</f>
        <v/>
      </c>
      <c r="Q49" s="46">
        <f>$F$97</f>
        <v/>
      </c>
      <c r="R49" s="46">
        <f>$F$98</f>
        <v/>
      </c>
      <c r="S49" s="48">
        <f>U49-(U49*R49)</f>
        <v/>
      </c>
      <c r="T49" s="48">
        <f>S49*I49</f>
        <v/>
      </c>
      <c r="U49" s="48">
        <f>(AN49)/(1-(BH49+Q49))</f>
        <v/>
      </c>
      <c r="V49" s="48">
        <f>U49*I49</f>
        <v/>
      </c>
      <c r="W49" s="49">
        <f>T49*$W$4</f>
        <v/>
      </c>
      <c r="X49" s="49">
        <f>T49*$X$4</f>
        <v/>
      </c>
      <c r="Y49" s="50">
        <f>M49</f>
        <v/>
      </c>
      <c r="Z49" s="9" t="n"/>
      <c r="AA49" s="9" t="n"/>
      <c r="AB49" s="9" t="n"/>
      <c r="AC49" s="51">
        <f t="array" ref="AC49">IF(I49&gt;0,VLOOKUP(Y49&amp;$P$88&amp;$P$89&amp;$P$90,Variáveis!$O$2:$S$300&amp;Variáveis!$P$2:$T$300&amp;Variáveis!$Q$2:$U$300&amp;Variáveis!$R$2:$V$300,5,FALSE),0)</f>
        <v/>
      </c>
      <c r="AD49" s="52">
        <f>T49*AC49</f>
        <v/>
      </c>
      <c r="AE49" s="53">
        <f>IF(AB49="não",((V49/(1-VLOOKUP(AA49,Variáveis!$AK$3:$AN$29,4,FALSE)))*VLOOKUP(AA49,Variáveis!$AK$3:$AN$29,4,FALSE))-AD49,0)</f>
        <v/>
      </c>
      <c r="AF49" s="53">
        <f>T49*$AF$4</f>
        <v/>
      </c>
      <c r="AG49" s="53">
        <f>IF(AB49="SIM","Cliente pode pagar DIFA na entrada", )</f>
        <v/>
      </c>
      <c r="AH49" s="54" t="n"/>
      <c r="AI49" s="53">
        <f>IF(K49="SIM",(J49*$F$102),J49)</f>
        <v/>
      </c>
      <c r="AJ49" s="53">
        <f>IF(L49="SIM",(AI49*$F$101),AI49)</f>
        <v/>
      </c>
      <c r="AK49" s="53">
        <f>AJ49-AS49</f>
        <v/>
      </c>
      <c r="AL49" s="53">
        <f>AJ49*I49</f>
        <v/>
      </c>
      <c r="AM49" s="53">
        <f>AK49*I49</f>
        <v/>
      </c>
      <c r="AN49" s="53">
        <f>AK49-AP49-AQ49</f>
        <v/>
      </c>
      <c r="AO49" s="53">
        <f>AN49*I49</f>
        <v/>
      </c>
      <c r="AP49" s="53">
        <f>$AP$4*AK49</f>
        <v/>
      </c>
      <c r="AQ49" s="53">
        <f>$AQ$4*AK49</f>
        <v/>
      </c>
      <c r="AR49" s="51">
        <f t="array" ref="AR49">VLOOKUP(M49&amp;N49&amp;O49&amp;P49,Variáveis!$A$2:$E$240&amp;Variáveis!$B$2:$F$240&amp;Variáveis!$C$2:$G$240&amp;Variáveis!$D$2:$H$240,5,FALSE)</f>
        <v/>
      </c>
      <c r="AS49" s="53">
        <f>((AJ49*(1-AR49))*AR49)</f>
        <v/>
      </c>
      <c r="AT49" s="53">
        <f>(((J49+(J49*AU49))*0.18)-(J49*AR49))</f>
        <v/>
      </c>
      <c r="AU49" s="55">
        <f>(((1+AV49)*(1-AR49))/(1-0.18)-1)</f>
        <v/>
      </c>
      <c r="AV49" s="55">
        <f>IF(BB49&gt;0,BB49,IF(BA49&gt;0,BA49,IF(AZ49&gt;0,AZ49,IF(AY49&gt;0,AY49,IF(AX49&gt;0,AX49)))))/100</f>
        <v/>
      </c>
      <c r="AW49" s="56">
        <f>VALUE(LEFT(G49,4))</f>
        <v/>
      </c>
      <c r="AX49" s="56">
        <f>VALUE(IFERROR(VLOOKUP(VALUE(LEFT(G49,4)),ST!$C$4:$E$300,3,FALSE),"0"))</f>
        <v/>
      </c>
      <c r="AY49" s="56">
        <f>VALUE(IFERROR(VLOOKUP(VALUE(LEFT(G49,5)),ST!$C$4:$E$300,3,FALSE),"0"))</f>
        <v/>
      </c>
      <c r="AZ49" s="56">
        <f>VALUE(IFERROR(VLOOKUP(VALUE(LEFT(G49,6)),ST!$C$4:$E$300,3,FALSE),"0"))</f>
        <v/>
      </c>
      <c r="BA49" s="56">
        <f>VALUE(IFERROR(VLOOKUP(VALUE(LEFT(G49,7)),ST!$C$4:$E$300,3,FALSE),"0"))</f>
        <v/>
      </c>
      <c r="BB49" s="56">
        <f>VALUE(IFERROR(VLOOKUP(G49,ST!$C$4:$E$400,3,FALSE),"0"))</f>
        <v/>
      </c>
      <c r="BC49" s="57">
        <f>IF(VLOOKUP(AW49,ST!$C$4:$F$298,4,FALSE)&lt;&gt;0,VLOOKUP(AW49,ST!$C$4:$F$298,4,FALSE),VLOOKUP(G49,ST!$C$4:$F$298,4,FALSE))</f>
        <v/>
      </c>
      <c r="BD49" s="57">
        <f>IF(O49="SC","Desconsiderar coluna ICMS ST",IF(O49="PR","Haverá ST", ))</f>
        <v/>
      </c>
      <c r="BE49" s="53">
        <f>W49</f>
        <v/>
      </c>
      <c r="BF49" s="53">
        <f>X49</f>
        <v/>
      </c>
      <c r="BG49" s="53">
        <f>AD49-AS49</f>
        <v/>
      </c>
      <c r="BH49" s="51">
        <f>$W$4+$X$4+AC49+$BJ$4+0.07</f>
        <v/>
      </c>
      <c r="BI49" s="53">
        <f>IF(BD49="Haverá ST",AJ49+AS49+AT49,AJ49+AS49)</f>
        <v/>
      </c>
      <c r="BJ49" s="53">
        <f>T49*$BJ$4</f>
        <v/>
      </c>
      <c r="BK49" s="53">
        <f>T49*$BK$4</f>
        <v/>
      </c>
      <c r="BL49" s="53">
        <f>BE49+BF49+AO49+BJ49+BK49+AD49</f>
        <v/>
      </c>
      <c r="BM49" s="53">
        <f>(T49-BL49)</f>
        <v/>
      </c>
    </row>
    <row r="50" hidden="1" ht="15.75" customHeight="1" s="218">
      <c r="A50" s="58">
        <f>A49+1</f>
        <v/>
      </c>
      <c r="B50" s="144">
        <f>BOM!B50</f>
        <v/>
      </c>
      <c r="C50" s="144">
        <f>BOM!C50</f>
        <v/>
      </c>
      <c r="D50" s="144">
        <f>BOM!D50</f>
        <v/>
      </c>
      <c r="E50" s="144">
        <f>BOM!E50</f>
        <v/>
      </c>
      <c r="F50" s="144">
        <f>BOM!F50</f>
        <v/>
      </c>
      <c r="G50" s="144">
        <f>BOM!G50</f>
        <v/>
      </c>
      <c r="H50" s="144">
        <f>BOM!H50</f>
        <v/>
      </c>
      <c r="I50" s="144">
        <f>BOM!I50</f>
        <v/>
      </c>
      <c r="J50" s="146">
        <f>BOM!J50</f>
        <v/>
      </c>
      <c r="K50" s="146">
        <f>BOM!K50</f>
        <v/>
      </c>
      <c r="L50" s="146">
        <f>BOM!L50</f>
        <v/>
      </c>
      <c r="M50" s="146">
        <f>BOM!M50</f>
        <v/>
      </c>
      <c r="N50" s="146">
        <f>BOM!N50</f>
        <v/>
      </c>
      <c r="O50" s="146">
        <f>BOM!O50</f>
        <v/>
      </c>
      <c r="P50" s="146">
        <f>BOM!P50</f>
        <v/>
      </c>
      <c r="Q50" s="46">
        <f>$F$97</f>
        <v/>
      </c>
      <c r="R50" s="46">
        <f>$F$98</f>
        <v/>
      </c>
      <c r="S50" s="48">
        <f>U50-(U50*R50)</f>
        <v/>
      </c>
      <c r="T50" s="48">
        <f>S50*I50</f>
        <v/>
      </c>
      <c r="U50" s="48">
        <f>(AN50)/(1-(BH50+Q50))</f>
        <v/>
      </c>
      <c r="V50" s="48">
        <f>U50*I50</f>
        <v/>
      </c>
      <c r="W50" s="49">
        <f>T50*$W$4</f>
        <v/>
      </c>
      <c r="X50" s="49">
        <f>T50*$X$4</f>
        <v/>
      </c>
      <c r="Y50" s="50">
        <f>M50</f>
        <v/>
      </c>
      <c r="Z50" s="9" t="n"/>
      <c r="AA50" s="9" t="n"/>
      <c r="AB50" s="9" t="n"/>
      <c r="AC50" s="51">
        <f t="array" ref="AC50">IF(I50&gt;0,VLOOKUP(Y50&amp;$P$88&amp;$P$89&amp;$P$90,Variáveis!$O$2:$S$300&amp;Variáveis!$P$2:$T$300&amp;Variáveis!$Q$2:$U$300&amp;Variáveis!$R$2:$V$300,5,FALSE),0)</f>
        <v/>
      </c>
      <c r="AD50" s="52">
        <f>T50*AC50</f>
        <v/>
      </c>
      <c r="AE50" s="53">
        <f>IF(AB50="não",((V50/(1-VLOOKUP(AA50,Variáveis!$AK$3:$AN$29,4,FALSE)))*VLOOKUP(AA50,Variáveis!$AK$3:$AN$29,4,FALSE))-AD50,0)</f>
        <v/>
      </c>
      <c r="AF50" s="53">
        <f>T50*$AF$4</f>
        <v/>
      </c>
      <c r="AG50" s="53">
        <f>IF(AB50="SIM","Cliente pode pagar DIFA na entrada", )</f>
        <v/>
      </c>
      <c r="AH50" s="54" t="n"/>
      <c r="AI50" s="53">
        <f>IF(K50="SIM",(J50*$F$102),J50)</f>
        <v/>
      </c>
      <c r="AJ50" s="53">
        <f>IF(L50="SIM",(AI50*$F$101),AI50)</f>
        <v/>
      </c>
      <c r="AK50" s="53">
        <f>AJ50-AS50</f>
        <v/>
      </c>
      <c r="AL50" s="53">
        <f>AJ50*I50</f>
        <v/>
      </c>
      <c r="AM50" s="53">
        <f>AK50*I50</f>
        <v/>
      </c>
      <c r="AN50" s="53">
        <f>AK50-AP50-AQ50</f>
        <v/>
      </c>
      <c r="AO50" s="53">
        <f>AN50*I50</f>
        <v/>
      </c>
      <c r="AP50" s="53">
        <f>$AP$4*AK50</f>
        <v/>
      </c>
      <c r="AQ50" s="53">
        <f>$AQ$4*AK50</f>
        <v/>
      </c>
      <c r="AR50" s="51">
        <f t="array" ref="AR50">VLOOKUP(M50&amp;N50&amp;O50&amp;P50,Variáveis!$A$2:$E$240&amp;Variáveis!$B$2:$F$240&amp;Variáveis!$C$2:$G$240&amp;Variáveis!$D$2:$H$240,5,FALSE)</f>
        <v/>
      </c>
      <c r="AS50" s="53">
        <f>((AJ50*(1-AR50))*AR50)</f>
        <v/>
      </c>
      <c r="AT50" s="53">
        <f>(((J50+(J50*AU50))*0.18)-(J50*AR50))</f>
        <v/>
      </c>
      <c r="AU50" s="55">
        <f>(((1+AV50)*(1-AR50))/(1-0.18)-1)</f>
        <v/>
      </c>
      <c r="AV50" s="55">
        <f>IF(BB50&gt;0,BB50,IF(BA50&gt;0,BA50,IF(AZ50&gt;0,AZ50,IF(AY50&gt;0,AY50,IF(AX50&gt;0,AX50)))))/100</f>
        <v/>
      </c>
      <c r="AW50" s="56">
        <f>VALUE(LEFT(G50,4))</f>
        <v/>
      </c>
      <c r="AX50" s="56">
        <f>VALUE(IFERROR(VLOOKUP(VALUE(LEFT(G50,4)),ST!$C$4:$E$300,3,FALSE),"0"))</f>
        <v/>
      </c>
      <c r="AY50" s="56">
        <f>VALUE(IFERROR(VLOOKUP(VALUE(LEFT(G50,5)),ST!$C$4:$E$300,3,FALSE),"0"))</f>
        <v/>
      </c>
      <c r="AZ50" s="56">
        <f>VALUE(IFERROR(VLOOKUP(VALUE(LEFT(G50,6)),ST!$C$4:$E$300,3,FALSE),"0"))</f>
        <v/>
      </c>
      <c r="BA50" s="56">
        <f>VALUE(IFERROR(VLOOKUP(VALUE(LEFT(G50,7)),ST!$C$4:$E$300,3,FALSE),"0"))</f>
        <v/>
      </c>
      <c r="BB50" s="56">
        <f>VALUE(IFERROR(VLOOKUP(G50,ST!$C$4:$E$400,3,FALSE),"0"))</f>
        <v/>
      </c>
      <c r="BC50" s="57">
        <f>IF(VLOOKUP(AW50,ST!$C$4:$F$298,4,FALSE)&lt;&gt;0,VLOOKUP(AW50,ST!$C$4:$F$298,4,FALSE),VLOOKUP(G50,ST!$C$4:$F$298,4,FALSE))</f>
        <v/>
      </c>
      <c r="BD50" s="57">
        <f>IF(O50="SC","Desconsiderar coluna ICMS ST",IF(O50="PR","Haverá ST", ))</f>
        <v/>
      </c>
      <c r="BE50" s="53">
        <f>W50</f>
        <v/>
      </c>
      <c r="BF50" s="53">
        <f>X50</f>
        <v/>
      </c>
      <c r="BG50" s="53">
        <f>AD50-AS50</f>
        <v/>
      </c>
      <c r="BH50" s="51">
        <f>$W$4+$X$4+AC50+$BJ$4+0.07</f>
        <v/>
      </c>
      <c r="BI50" s="53">
        <f>IF(BD50="Haverá ST",AJ50+AS50+AT50,AJ50+AS50)</f>
        <v/>
      </c>
      <c r="BJ50" s="53">
        <f>T50*$BJ$4</f>
        <v/>
      </c>
      <c r="BK50" s="53">
        <f>T50*$BK$4</f>
        <v/>
      </c>
      <c r="BL50" s="53">
        <f>BE50+BF50+AO50+BJ50+BK50+AD50</f>
        <v/>
      </c>
      <c r="BM50" s="53">
        <f>(T50-BL50)</f>
        <v/>
      </c>
    </row>
    <row r="51" hidden="1" ht="15.75" customHeight="1" s="218">
      <c r="A51" s="58">
        <f>A50+1</f>
        <v/>
      </c>
      <c r="B51" s="144">
        <f>BOM!B51</f>
        <v/>
      </c>
      <c r="C51" s="144">
        <f>BOM!C51</f>
        <v/>
      </c>
      <c r="D51" s="144">
        <f>BOM!D51</f>
        <v/>
      </c>
      <c r="E51" s="144">
        <f>BOM!E51</f>
        <v/>
      </c>
      <c r="F51" s="144">
        <f>BOM!F51</f>
        <v/>
      </c>
      <c r="G51" s="144">
        <f>BOM!G51</f>
        <v/>
      </c>
      <c r="H51" s="144">
        <f>BOM!H51</f>
        <v/>
      </c>
      <c r="I51" s="144">
        <f>BOM!I51</f>
        <v/>
      </c>
      <c r="J51" s="146">
        <f>BOM!J51</f>
        <v/>
      </c>
      <c r="K51" s="146">
        <f>BOM!K51</f>
        <v/>
      </c>
      <c r="L51" s="146">
        <f>BOM!L51</f>
        <v/>
      </c>
      <c r="M51" s="146">
        <f>BOM!M51</f>
        <v/>
      </c>
      <c r="N51" s="146">
        <f>BOM!N51</f>
        <v/>
      </c>
      <c r="O51" s="146">
        <f>BOM!O51</f>
        <v/>
      </c>
      <c r="P51" s="146">
        <f>BOM!P51</f>
        <v/>
      </c>
      <c r="Q51" s="46">
        <f>$F$97</f>
        <v/>
      </c>
      <c r="R51" s="46">
        <f>$F$98</f>
        <v/>
      </c>
      <c r="S51" s="48">
        <f>U51-(U51*R51)</f>
        <v/>
      </c>
      <c r="T51" s="48">
        <f>S51*I51</f>
        <v/>
      </c>
      <c r="U51" s="48">
        <f>(AN51)/(1-(BH51+Q51))</f>
        <v/>
      </c>
      <c r="V51" s="48">
        <f>U51*I51</f>
        <v/>
      </c>
      <c r="W51" s="49">
        <f>T51*$W$4</f>
        <v/>
      </c>
      <c r="X51" s="49">
        <f>T51*$X$4</f>
        <v/>
      </c>
      <c r="Y51" s="50">
        <f>M51</f>
        <v/>
      </c>
      <c r="Z51" s="9" t="n"/>
      <c r="AA51" s="9" t="n"/>
      <c r="AB51" s="9" t="n"/>
      <c r="AC51" s="51">
        <f t="array" ref="AC51">IF(I51&gt;0,VLOOKUP(Y51&amp;$P$88&amp;$P$89&amp;$P$90,Variáveis!$O$2:$S$300&amp;Variáveis!$P$2:$T$300&amp;Variáveis!$Q$2:$U$300&amp;Variáveis!$R$2:$V$300,5,FALSE),0)</f>
        <v/>
      </c>
      <c r="AD51" s="52">
        <f>T51*AC51</f>
        <v/>
      </c>
      <c r="AE51" s="53">
        <f>IF(AB51="não",((V51/(1-VLOOKUP(AA51,Variáveis!$AK$3:$AN$29,4,FALSE)))*VLOOKUP(AA51,Variáveis!$AK$3:$AN$29,4,FALSE))-AD51,0)</f>
        <v/>
      </c>
      <c r="AF51" s="53">
        <f>T51*$AF$4</f>
        <v/>
      </c>
      <c r="AG51" s="53">
        <f>IF(AB51="SIM","Cliente pode pagar DIFA na entrada", )</f>
        <v/>
      </c>
      <c r="AH51" s="54" t="n"/>
      <c r="AI51" s="53">
        <f>IF(K51="SIM",(J51*$F$102),J51)</f>
        <v/>
      </c>
      <c r="AJ51" s="53">
        <f>IF(L51="SIM",(AI51*$F$101),AI51)</f>
        <v/>
      </c>
      <c r="AK51" s="53">
        <f>AJ51-AS51</f>
        <v/>
      </c>
      <c r="AL51" s="53">
        <f>AJ51*I51</f>
        <v/>
      </c>
      <c r="AM51" s="53">
        <f>AK51*I51</f>
        <v/>
      </c>
      <c r="AN51" s="53">
        <f>AK51-AP51-AQ51</f>
        <v/>
      </c>
      <c r="AO51" s="53">
        <f>AN51*I51</f>
        <v/>
      </c>
      <c r="AP51" s="53">
        <f>$AP$4*AK51</f>
        <v/>
      </c>
      <c r="AQ51" s="53">
        <f>$AQ$4*AK51</f>
        <v/>
      </c>
      <c r="AR51" s="51">
        <f t="array" ref="AR51">VLOOKUP(M51&amp;N51&amp;O51&amp;P51,Variáveis!$A$2:$E$240&amp;Variáveis!$B$2:$F$240&amp;Variáveis!$C$2:$G$240&amp;Variáveis!$D$2:$H$240,5,FALSE)</f>
        <v/>
      </c>
      <c r="AS51" s="53">
        <f>((AJ51*(1-AR51))*AR51)</f>
        <v/>
      </c>
      <c r="AT51" s="53">
        <f>(((J51+(J51*AU51))*0.18)-(J51*AR51))</f>
        <v/>
      </c>
      <c r="AU51" s="55">
        <f>(((1+AV51)*(1-AR51))/(1-0.18)-1)</f>
        <v/>
      </c>
      <c r="AV51" s="55">
        <f>IF(BB51&gt;0,BB51,IF(BA51&gt;0,BA51,IF(AZ51&gt;0,AZ51,IF(AY51&gt;0,AY51,IF(AX51&gt;0,AX51)))))/100</f>
        <v/>
      </c>
      <c r="AW51" s="56">
        <f>VALUE(LEFT(G51,4))</f>
        <v/>
      </c>
      <c r="AX51" s="56">
        <f>VALUE(IFERROR(VLOOKUP(VALUE(LEFT(G51,4)),ST!$C$4:$E$300,3,FALSE),"0"))</f>
        <v/>
      </c>
      <c r="AY51" s="56">
        <f>VALUE(IFERROR(VLOOKUP(VALUE(LEFT(G51,5)),ST!$C$4:$E$300,3,FALSE),"0"))</f>
        <v/>
      </c>
      <c r="AZ51" s="56">
        <f>VALUE(IFERROR(VLOOKUP(VALUE(LEFT(G51,6)),ST!$C$4:$E$300,3,FALSE),"0"))</f>
        <v/>
      </c>
      <c r="BA51" s="56">
        <f>VALUE(IFERROR(VLOOKUP(VALUE(LEFT(G51,7)),ST!$C$4:$E$300,3,FALSE),"0"))</f>
        <v/>
      </c>
      <c r="BB51" s="56">
        <f>VALUE(IFERROR(VLOOKUP(G51,ST!$C$4:$E$400,3,FALSE),"0"))</f>
        <v/>
      </c>
      <c r="BC51" s="57">
        <f>IF(VLOOKUP(AW51,ST!$C$4:$F$298,4,FALSE)&lt;&gt;0,VLOOKUP(AW51,ST!$C$4:$F$298,4,FALSE),VLOOKUP(G51,ST!$C$4:$F$298,4,FALSE))</f>
        <v/>
      </c>
      <c r="BD51" s="57">
        <f>IF(O51="SC","Desconsiderar coluna ICMS ST",IF(O51="PR","Haverá ST", ))</f>
        <v/>
      </c>
      <c r="BE51" s="53">
        <f>W51</f>
        <v/>
      </c>
      <c r="BF51" s="53">
        <f>X51</f>
        <v/>
      </c>
      <c r="BG51" s="53">
        <f>AD51-AS51</f>
        <v/>
      </c>
      <c r="BH51" s="51">
        <f>$W$4+$X$4+AC51+$BJ$4+0.07</f>
        <v/>
      </c>
      <c r="BI51" s="53">
        <f>IF(BD51="Haverá ST",AJ51+AS51+AT51,AJ51+AS51)</f>
        <v/>
      </c>
      <c r="BJ51" s="53">
        <f>T51*$BJ$4</f>
        <v/>
      </c>
      <c r="BK51" s="53">
        <f>T51*$BK$4</f>
        <v/>
      </c>
      <c r="BL51" s="53">
        <f>BE51+BF51+AO51+BJ51+BK51+AD51</f>
        <v/>
      </c>
      <c r="BM51" s="53">
        <f>(T51-BL51)</f>
        <v/>
      </c>
    </row>
    <row r="52" hidden="1" ht="15.75" customHeight="1" s="218">
      <c r="A52" s="58">
        <f>A51+1</f>
        <v/>
      </c>
      <c r="B52" s="144">
        <f>BOM!B52</f>
        <v/>
      </c>
      <c r="C52" s="144">
        <f>BOM!C52</f>
        <v/>
      </c>
      <c r="D52" s="144">
        <f>BOM!D52</f>
        <v/>
      </c>
      <c r="E52" s="144">
        <f>BOM!E52</f>
        <v/>
      </c>
      <c r="F52" s="144">
        <f>BOM!F52</f>
        <v/>
      </c>
      <c r="G52" s="144">
        <f>BOM!G52</f>
        <v/>
      </c>
      <c r="H52" s="144">
        <f>BOM!H52</f>
        <v/>
      </c>
      <c r="I52" s="144">
        <f>BOM!I52</f>
        <v/>
      </c>
      <c r="J52" s="146">
        <f>BOM!J52</f>
        <v/>
      </c>
      <c r="K52" s="146">
        <f>BOM!K52</f>
        <v/>
      </c>
      <c r="L52" s="146">
        <f>BOM!L52</f>
        <v/>
      </c>
      <c r="M52" s="146">
        <f>BOM!M52</f>
        <v/>
      </c>
      <c r="N52" s="146">
        <f>BOM!N52</f>
        <v/>
      </c>
      <c r="O52" s="146">
        <f>BOM!O52</f>
        <v/>
      </c>
      <c r="P52" s="146">
        <f>BOM!P52</f>
        <v/>
      </c>
      <c r="Q52" s="46">
        <f>$F$97</f>
        <v/>
      </c>
      <c r="R52" s="46">
        <f>$F$98</f>
        <v/>
      </c>
      <c r="S52" s="48">
        <f>U52-(U52*R52)</f>
        <v/>
      </c>
      <c r="T52" s="48">
        <f>S52*I52</f>
        <v/>
      </c>
      <c r="U52" s="48">
        <f>(AN52)/(1-(BH52+Q52))</f>
        <v/>
      </c>
      <c r="V52" s="48">
        <f>U52*I52</f>
        <v/>
      </c>
      <c r="W52" s="49">
        <f>T52*$W$4</f>
        <v/>
      </c>
      <c r="X52" s="49">
        <f>T52*$X$4</f>
        <v/>
      </c>
      <c r="Y52" s="50">
        <f>M52</f>
        <v/>
      </c>
      <c r="Z52" s="9" t="n"/>
      <c r="AA52" s="9" t="n"/>
      <c r="AB52" s="9" t="n"/>
      <c r="AC52" s="51">
        <f t="array" ref="AC52">IF(I52&gt;0,VLOOKUP(Y52&amp;$P$88&amp;$P$89&amp;$P$90,Variáveis!$O$2:$S$300&amp;Variáveis!$P$2:$T$300&amp;Variáveis!$Q$2:$U$300&amp;Variáveis!$R$2:$V$300,5,FALSE),0)</f>
        <v/>
      </c>
      <c r="AD52" s="52">
        <f>T52*AC52</f>
        <v/>
      </c>
      <c r="AE52" s="53">
        <f>IF(AB52="não",((V52/(1-VLOOKUP(AA52,Variáveis!$AK$3:$AN$29,4,FALSE)))*VLOOKUP(AA52,Variáveis!$AK$3:$AN$29,4,FALSE))-AD52,0)</f>
        <v/>
      </c>
      <c r="AF52" s="53">
        <f>T52*$AF$4</f>
        <v/>
      </c>
      <c r="AG52" s="53">
        <f>IF(AB52="SIM","Cliente pode pagar DIFA na entrada", )</f>
        <v/>
      </c>
      <c r="AH52" s="54" t="n"/>
      <c r="AI52" s="53">
        <f>IF(K52="SIM",(J52*$F$102),J52)</f>
        <v/>
      </c>
      <c r="AJ52" s="53">
        <f>IF(L52="SIM",(AI52*$F$101),AI52)</f>
        <v/>
      </c>
      <c r="AK52" s="53">
        <f>AJ52-AS52</f>
        <v/>
      </c>
      <c r="AL52" s="53">
        <f>AJ52*I52</f>
        <v/>
      </c>
      <c r="AM52" s="53">
        <f>AK52*I52</f>
        <v/>
      </c>
      <c r="AN52" s="53">
        <f>AK52-AP52-AQ52</f>
        <v/>
      </c>
      <c r="AO52" s="53">
        <f>AN52*I52</f>
        <v/>
      </c>
      <c r="AP52" s="53">
        <f>$AP$4*AK52</f>
        <v/>
      </c>
      <c r="AQ52" s="53">
        <f>$AQ$4*AK52</f>
        <v/>
      </c>
      <c r="AR52" s="51">
        <f t="array" ref="AR52">VLOOKUP(M52&amp;N52&amp;O52&amp;P52,Variáveis!$A$2:$E$240&amp;Variáveis!$B$2:$F$240&amp;Variáveis!$C$2:$G$240&amp;Variáveis!$D$2:$H$240,5,FALSE)</f>
        <v/>
      </c>
      <c r="AS52" s="53">
        <f>((AJ52*(1-AR52))*AR52)</f>
        <v/>
      </c>
      <c r="AT52" s="53">
        <f>(((J52+(J52*AU52))*0.18)-(J52*AR52))</f>
        <v/>
      </c>
      <c r="AU52" s="55">
        <f>(((1+AV52)*(1-AR52))/(1-0.18)-1)</f>
        <v/>
      </c>
      <c r="AV52" s="55">
        <f>IF(BB52&gt;0,BB52,IF(BA52&gt;0,BA52,IF(AZ52&gt;0,AZ52,IF(AY52&gt;0,AY52,IF(AX52&gt;0,AX52)))))/100</f>
        <v/>
      </c>
      <c r="AW52" s="56">
        <f>VALUE(LEFT(G52,4))</f>
        <v/>
      </c>
      <c r="AX52" s="56">
        <f>VALUE(IFERROR(VLOOKUP(VALUE(LEFT(G52,4)),ST!$C$4:$E$300,3,FALSE),"0"))</f>
        <v/>
      </c>
      <c r="AY52" s="56">
        <f>VALUE(IFERROR(VLOOKUP(VALUE(LEFT(G52,5)),ST!$C$4:$E$300,3,FALSE),"0"))</f>
        <v/>
      </c>
      <c r="AZ52" s="56">
        <f>VALUE(IFERROR(VLOOKUP(VALUE(LEFT(G52,6)),ST!$C$4:$E$300,3,FALSE),"0"))</f>
        <v/>
      </c>
      <c r="BA52" s="56">
        <f>VALUE(IFERROR(VLOOKUP(VALUE(LEFT(G52,7)),ST!$C$4:$E$300,3,FALSE),"0"))</f>
        <v/>
      </c>
      <c r="BB52" s="56">
        <f>VALUE(IFERROR(VLOOKUP(G52,ST!$C$4:$E$400,3,FALSE),"0"))</f>
        <v/>
      </c>
      <c r="BC52" s="57">
        <f>IF(VLOOKUP(AW52,ST!$C$4:$F$298,4,FALSE)&lt;&gt;0,VLOOKUP(AW52,ST!$C$4:$F$298,4,FALSE),VLOOKUP(G52,ST!$C$4:$F$298,4,FALSE))</f>
        <v/>
      </c>
      <c r="BD52" s="57">
        <f>IF(O52="SC","Desconsiderar coluna ICMS ST",IF(O52="PR","Haverá ST", ))</f>
        <v/>
      </c>
      <c r="BE52" s="53">
        <f>W52</f>
        <v/>
      </c>
      <c r="BF52" s="53">
        <f>X52</f>
        <v/>
      </c>
      <c r="BG52" s="53">
        <f>AD52-AS52</f>
        <v/>
      </c>
      <c r="BH52" s="51">
        <f>$W$4+$X$4+AC52+$BJ$4+0.07</f>
        <v/>
      </c>
      <c r="BI52" s="53">
        <f>IF(BD52="Haverá ST",AJ52+AS52+AT52,AJ52+AS52)</f>
        <v/>
      </c>
      <c r="BJ52" s="53">
        <f>T52*$BJ$4</f>
        <v/>
      </c>
      <c r="BK52" s="53">
        <f>T52*$BK$4</f>
        <v/>
      </c>
      <c r="BL52" s="53">
        <f>BE52+BF52+AO52+BJ52+BK52+AD52</f>
        <v/>
      </c>
      <c r="BM52" s="53">
        <f>(T52-BL52)</f>
        <v/>
      </c>
    </row>
    <row r="53" hidden="1" ht="15.75" customHeight="1" s="218">
      <c r="A53" s="58">
        <f>A52+1</f>
        <v/>
      </c>
      <c r="B53" s="144">
        <f>BOM!B53</f>
        <v/>
      </c>
      <c r="C53" s="144">
        <f>BOM!C53</f>
        <v/>
      </c>
      <c r="D53" s="144">
        <f>BOM!D53</f>
        <v/>
      </c>
      <c r="E53" s="144">
        <f>BOM!E53</f>
        <v/>
      </c>
      <c r="F53" s="144">
        <f>BOM!F53</f>
        <v/>
      </c>
      <c r="G53" s="144">
        <f>BOM!G53</f>
        <v/>
      </c>
      <c r="H53" s="144">
        <f>BOM!H53</f>
        <v/>
      </c>
      <c r="I53" s="144">
        <f>BOM!I53</f>
        <v/>
      </c>
      <c r="J53" s="146">
        <f>BOM!J53</f>
        <v/>
      </c>
      <c r="K53" s="146">
        <f>BOM!K53</f>
        <v/>
      </c>
      <c r="L53" s="146">
        <f>BOM!L53</f>
        <v/>
      </c>
      <c r="M53" s="146">
        <f>BOM!M53</f>
        <v/>
      </c>
      <c r="N53" s="146">
        <f>BOM!N53</f>
        <v/>
      </c>
      <c r="O53" s="146">
        <f>BOM!O53</f>
        <v/>
      </c>
      <c r="P53" s="146">
        <f>BOM!P53</f>
        <v/>
      </c>
      <c r="Q53" s="46">
        <f>$F$97</f>
        <v/>
      </c>
      <c r="R53" s="46">
        <f>$F$98</f>
        <v/>
      </c>
      <c r="S53" s="48">
        <f>U53-(U53*R53)</f>
        <v/>
      </c>
      <c r="T53" s="48">
        <f>S53*I53</f>
        <v/>
      </c>
      <c r="U53" s="48">
        <f>(AN53)/(1-(BH53+Q53))</f>
        <v/>
      </c>
      <c r="V53" s="48">
        <f>U53*I53</f>
        <v/>
      </c>
      <c r="W53" s="49">
        <f>T53*$W$4</f>
        <v/>
      </c>
      <c r="X53" s="49">
        <f>T53*$X$4</f>
        <v/>
      </c>
      <c r="Y53" s="50">
        <f>M53</f>
        <v/>
      </c>
      <c r="Z53" s="9" t="n"/>
      <c r="AA53" s="9" t="n"/>
      <c r="AB53" s="9" t="n"/>
      <c r="AC53" s="51">
        <f t="array" ref="AC53">IF(I53&gt;0,VLOOKUP(Y53&amp;$P$88&amp;$P$89&amp;$P$90,Variáveis!$O$2:$S$300&amp;Variáveis!$P$2:$T$300&amp;Variáveis!$Q$2:$U$300&amp;Variáveis!$R$2:$V$300,5,FALSE),0)</f>
        <v/>
      </c>
      <c r="AD53" s="52">
        <f>T53*AC53</f>
        <v/>
      </c>
      <c r="AE53" s="53">
        <f>IF(AB53="não",((V53/(1-VLOOKUP(AA53,Variáveis!$AK$3:$AN$29,4,FALSE)))*VLOOKUP(AA53,Variáveis!$AK$3:$AN$29,4,FALSE))-AD53,0)</f>
        <v/>
      </c>
      <c r="AF53" s="53">
        <f>T53*$AF$4</f>
        <v/>
      </c>
      <c r="AG53" s="53">
        <f>IF(AB53="SIM","Cliente pode pagar DIFA na entrada", )</f>
        <v/>
      </c>
      <c r="AH53" s="54" t="n"/>
      <c r="AI53" s="53">
        <f>IF(K53="SIM",(J53*$F$102),J53)</f>
        <v/>
      </c>
      <c r="AJ53" s="53">
        <f>IF(L53="SIM",(AI53*$F$101),AI53)</f>
        <v/>
      </c>
      <c r="AK53" s="53">
        <f>AJ53-AS53</f>
        <v/>
      </c>
      <c r="AL53" s="53">
        <f>AJ53*I53</f>
        <v/>
      </c>
      <c r="AM53" s="53">
        <f>AK53*I53</f>
        <v/>
      </c>
      <c r="AN53" s="53">
        <f>AK53-AP53-AQ53</f>
        <v/>
      </c>
      <c r="AO53" s="53">
        <f>AN53*I53</f>
        <v/>
      </c>
      <c r="AP53" s="53">
        <f>$AP$4*AK53</f>
        <v/>
      </c>
      <c r="AQ53" s="53">
        <f>$AQ$4*AK53</f>
        <v/>
      </c>
      <c r="AR53" s="51">
        <f t="array" ref="AR53">VLOOKUP(M53&amp;N53&amp;O53&amp;P53,Variáveis!$A$2:$E$240&amp;Variáveis!$B$2:$F$240&amp;Variáveis!$C$2:$G$240&amp;Variáveis!$D$2:$H$240,5,FALSE)</f>
        <v/>
      </c>
      <c r="AS53" s="53">
        <f>((AJ53*(1-AR53))*AR53)</f>
        <v/>
      </c>
      <c r="AT53" s="53">
        <f>(((J53+(J53*AU53))*0.18)-(J53*AR53))</f>
        <v/>
      </c>
      <c r="AU53" s="55">
        <f>(((1+AV53)*(1-AR53))/(1-0.18)-1)</f>
        <v/>
      </c>
      <c r="AV53" s="55">
        <f>IF(BB53&gt;0,BB53,IF(BA53&gt;0,BA53,IF(AZ53&gt;0,AZ53,IF(AY53&gt;0,AY53,IF(AX53&gt;0,AX53)))))/100</f>
        <v/>
      </c>
      <c r="AW53" s="56">
        <f>VALUE(LEFT(G53,4))</f>
        <v/>
      </c>
      <c r="AX53" s="56">
        <f>VALUE(IFERROR(VLOOKUP(VALUE(LEFT(G53,4)),ST!$C$4:$E$300,3,FALSE),"0"))</f>
        <v/>
      </c>
      <c r="AY53" s="56">
        <f>VALUE(IFERROR(VLOOKUP(VALUE(LEFT(G53,5)),ST!$C$4:$E$300,3,FALSE),"0"))</f>
        <v/>
      </c>
      <c r="AZ53" s="56">
        <f>VALUE(IFERROR(VLOOKUP(VALUE(LEFT(G53,6)),ST!$C$4:$E$300,3,FALSE),"0"))</f>
        <v/>
      </c>
      <c r="BA53" s="56">
        <f>VALUE(IFERROR(VLOOKUP(VALUE(LEFT(G53,7)),ST!$C$4:$E$300,3,FALSE),"0"))</f>
        <v/>
      </c>
      <c r="BB53" s="56">
        <f>VALUE(IFERROR(VLOOKUP(G53,ST!$C$4:$E$400,3,FALSE),"0"))</f>
        <v/>
      </c>
      <c r="BC53" s="57">
        <f>IF(VLOOKUP(AW53,ST!$C$4:$F$298,4,FALSE)&lt;&gt;0,VLOOKUP(AW53,ST!$C$4:$F$298,4,FALSE),VLOOKUP(G53,ST!$C$4:$F$298,4,FALSE))</f>
        <v/>
      </c>
      <c r="BD53" s="57">
        <f>IF(O53="SC","Desconsiderar coluna ICMS ST",IF(O53="PR","Haverá ST", ))</f>
        <v/>
      </c>
      <c r="BE53" s="53">
        <f>W53</f>
        <v/>
      </c>
      <c r="BF53" s="53">
        <f>X53</f>
        <v/>
      </c>
      <c r="BG53" s="53">
        <f>AD53-AS53</f>
        <v/>
      </c>
      <c r="BH53" s="51">
        <f>$W$4+$X$4+AC53+$BJ$4+0.07</f>
        <v/>
      </c>
      <c r="BI53" s="53">
        <f>IF(BD53="Haverá ST",AJ53+AS53+AT53,AJ53+AS53)</f>
        <v/>
      </c>
      <c r="BJ53" s="53">
        <f>T53*$BJ$4</f>
        <v/>
      </c>
      <c r="BK53" s="53">
        <f>T53*$BK$4</f>
        <v/>
      </c>
      <c r="BL53" s="53">
        <f>BE53+BF53+AO53+BJ53+BK53+AD53</f>
        <v/>
      </c>
      <c r="BM53" s="53">
        <f>(T53-BL53)</f>
        <v/>
      </c>
    </row>
    <row r="54" hidden="1" ht="15.75" customHeight="1" s="218">
      <c r="A54" s="58">
        <f>A53+1</f>
        <v/>
      </c>
      <c r="B54" s="144">
        <f>BOM!B54</f>
        <v/>
      </c>
      <c r="C54" s="144">
        <f>BOM!C54</f>
        <v/>
      </c>
      <c r="D54" s="144">
        <f>BOM!D54</f>
        <v/>
      </c>
      <c r="E54" s="144">
        <f>BOM!E54</f>
        <v/>
      </c>
      <c r="F54" s="144">
        <f>BOM!F54</f>
        <v/>
      </c>
      <c r="G54" s="144">
        <f>BOM!G54</f>
        <v/>
      </c>
      <c r="H54" s="144">
        <f>BOM!H54</f>
        <v/>
      </c>
      <c r="I54" s="144">
        <f>BOM!I54</f>
        <v/>
      </c>
      <c r="J54" s="146">
        <f>BOM!J54</f>
        <v/>
      </c>
      <c r="K54" s="146">
        <f>BOM!K54</f>
        <v/>
      </c>
      <c r="L54" s="146">
        <f>BOM!L54</f>
        <v/>
      </c>
      <c r="M54" s="146">
        <f>BOM!M54</f>
        <v/>
      </c>
      <c r="N54" s="146">
        <f>BOM!N54</f>
        <v/>
      </c>
      <c r="O54" s="146">
        <f>BOM!O54</f>
        <v/>
      </c>
      <c r="P54" s="146">
        <f>BOM!P54</f>
        <v/>
      </c>
      <c r="Q54" s="46">
        <f>$F$97</f>
        <v/>
      </c>
      <c r="R54" s="46">
        <f>$F$98</f>
        <v/>
      </c>
      <c r="S54" s="48">
        <f>U54-(U54*R54)</f>
        <v/>
      </c>
      <c r="T54" s="48">
        <f>S54*I54</f>
        <v/>
      </c>
      <c r="U54" s="48">
        <f>(AN54)/(1-(BH54+Q54))</f>
        <v/>
      </c>
      <c r="V54" s="48">
        <f>U54*I54</f>
        <v/>
      </c>
      <c r="W54" s="49">
        <f>T54*$W$4</f>
        <v/>
      </c>
      <c r="X54" s="49">
        <f>T54*$X$4</f>
        <v/>
      </c>
      <c r="Y54" s="50">
        <f>M54</f>
        <v/>
      </c>
      <c r="Z54" s="9" t="n"/>
      <c r="AA54" s="9" t="n"/>
      <c r="AB54" s="9" t="n"/>
      <c r="AC54" s="51">
        <f t="array" ref="AC54">IF(I54&gt;0,VLOOKUP(Y54&amp;$P$88&amp;$P$89&amp;$P$90,Variáveis!$O$2:$S$300&amp;Variáveis!$P$2:$T$300&amp;Variáveis!$Q$2:$U$300&amp;Variáveis!$R$2:$V$300,5,FALSE),0)</f>
        <v/>
      </c>
      <c r="AD54" s="52">
        <f>T54*AC54</f>
        <v/>
      </c>
      <c r="AE54" s="53">
        <f>IF(AB54="não",((V54/(1-VLOOKUP(AA54,Variáveis!$AK$3:$AN$29,4,FALSE)))*VLOOKUP(AA54,Variáveis!$AK$3:$AN$29,4,FALSE))-AD54,0)</f>
        <v/>
      </c>
      <c r="AF54" s="53">
        <f>T54*$AF$4</f>
        <v/>
      </c>
      <c r="AG54" s="53">
        <f>IF(AB54="SIM","Cliente pode pagar DIFA na entrada", )</f>
        <v/>
      </c>
      <c r="AH54" s="54" t="n"/>
      <c r="AI54" s="53">
        <f>IF(K54="SIM",(J54*$F$102),J54)</f>
        <v/>
      </c>
      <c r="AJ54" s="53">
        <f>IF(L54="SIM",(AI54*$F$101),AI54)</f>
        <v/>
      </c>
      <c r="AK54" s="53">
        <f>AJ54-AS54</f>
        <v/>
      </c>
      <c r="AL54" s="53">
        <f>AJ54*I54</f>
        <v/>
      </c>
      <c r="AM54" s="53">
        <f>AK54*I54</f>
        <v/>
      </c>
      <c r="AN54" s="53">
        <f>AK54-AP54-AQ54</f>
        <v/>
      </c>
      <c r="AO54" s="53">
        <f>AN54*I54</f>
        <v/>
      </c>
      <c r="AP54" s="53">
        <f>$AP$4*AK54</f>
        <v/>
      </c>
      <c r="AQ54" s="53">
        <f>$AQ$4*AK54</f>
        <v/>
      </c>
      <c r="AR54" s="51">
        <f t="array" ref="AR54">VLOOKUP(M54&amp;N54&amp;O54&amp;P54,Variáveis!$A$2:$E$240&amp;Variáveis!$B$2:$F$240&amp;Variáveis!$C$2:$G$240&amp;Variáveis!$D$2:$H$240,5,FALSE)</f>
        <v/>
      </c>
      <c r="AS54" s="53">
        <f>((AJ54*(1-AR54))*AR54)</f>
        <v/>
      </c>
      <c r="AT54" s="53">
        <f>(((J54+(J54*AU54))*0.18)-(J54*AR54))</f>
        <v/>
      </c>
      <c r="AU54" s="55">
        <f>(((1+AV54)*(1-AR54))/(1-0.18)-1)</f>
        <v/>
      </c>
      <c r="AV54" s="55">
        <f>IF(BB54&gt;0,BB54,IF(BA54&gt;0,BA54,IF(AZ54&gt;0,AZ54,IF(AY54&gt;0,AY54,IF(AX54&gt;0,AX54)))))/100</f>
        <v/>
      </c>
      <c r="AW54" s="56">
        <f>VALUE(LEFT(G54,4))</f>
        <v/>
      </c>
      <c r="AX54" s="56">
        <f>VALUE(IFERROR(VLOOKUP(VALUE(LEFT(G54,4)),ST!$C$4:$E$300,3,FALSE),"0"))</f>
        <v/>
      </c>
      <c r="AY54" s="56">
        <f>VALUE(IFERROR(VLOOKUP(VALUE(LEFT(G54,5)),ST!$C$4:$E$300,3,FALSE),"0"))</f>
        <v/>
      </c>
      <c r="AZ54" s="56">
        <f>VALUE(IFERROR(VLOOKUP(VALUE(LEFT(G54,6)),ST!$C$4:$E$300,3,FALSE),"0"))</f>
        <v/>
      </c>
      <c r="BA54" s="56">
        <f>VALUE(IFERROR(VLOOKUP(VALUE(LEFT(G54,7)),ST!$C$4:$E$300,3,FALSE),"0"))</f>
        <v/>
      </c>
      <c r="BB54" s="56">
        <f>VALUE(IFERROR(VLOOKUP(G54,ST!$C$4:$E$400,3,FALSE),"0"))</f>
        <v/>
      </c>
      <c r="BC54" s="57">
        <f>IF(VLOOKUP(AW54,ST!$C$4:$F$298,4,FALSE)&lt;&gt;0,VLOOKUP(AW54,ST!$C$4:$F$298,4,FALSE),VLOOKUP(G54,ST!$C$4:$F$298,4,FALSE))</f>
        <v/>
      </c>
      <c r="BD54" s="57">
        <f>IF(O54="SC","Desconsiderar coluna ICMS ST",IF(O54="PR","Haverá ST", ))</f>
        <v/>
      </c>
      <c r="BE54" s="53">
        <f>W54</f>
        <v/>
      </c>
      <c r="BF54" s="53">
        <f>X54</f>
        <v/>
      </c>
      <c r="BG54" s="53">
        <f>AD54-AS54</f>
        <v/>
      </c>
      <c r="BH54" s="51">
        <f>$W$4+$X$4+AC54+$BJ$4+0.07</f>
        <v/>
      </c>
      <c r="BI54" s="53">
        <f>IF(BD54="Haverá ST",AJ54+AS54+AT54,AJ54+AS54)</f>
        <v/>
      </c>
      <c r="BJ54" s="53">
        <f>T54*$BJ$4</f>
        <v/>
      </c>
      <c r="BK54" s="53">
        <f>T54*$BK$4</f>
        <v/>
      </c>
      <c r="BL54" s="53">
        <f>BE54+BF54+AO54+BJ54+BK54+AD54</f>
        <v/>
      </c>
      <c r="BM54" s="53">
        <f>(T54-BL54)</f>
        <v/>
      </c>
    </row>
    <row r="55" hidden="1" ht="15.75" customHeight="1" s="218">
      <c r="A55" s="58">
        <f>A54+1</f>
        <v/>
      </c>
      <c r="B55" s="144">
        <f>BOM!B55</f>
        <v/>
      </c>
      <c r="C55" s="144">
        <f>BOM!C55</f>
        <v/>
      </c>
      <c r="D55" s="144">
        <f>BOM!D55</f>
        <v/>
      </c>
      <c r="E55" s="144">
        <f>BOM!E55</f>
        <v/>
      </c>
      <c r="F55" s="144">
        <f>BOM!F55</f>
        <v/>
      </c>
      <c r="G55" s="144">
        <f>BOM!G55</f>
        <v/>
      </c>
      <c r="H55" s="144">
        <f>BOM!H55</f>
        <v/>
      </c>
      <c r="I55" s="144">
        <f>BOM!I55</f>
        <v/>
      </c>
      <c r="J55" s="146">
        <f>BOM!J55</f>
        <v/>
      </c>
      <c r="K55" s="146">
        <f>BOM!K55</f>
        <v/>
      </c>
      <c r="L55" s="146">
        <f>BOM!L55</f>
        <v/>
      </c>
      <c r="M55" s="146">
        <f>BOM!M55</f>
        <v/>
      </c>
      <c r="N55" s="146">
        <f>BOM!N55</f>
        <v/>
      </c>
      <c r="O55" s="146">
        <f>BOM!O55</f>
        <v/>
      </c>
      <c r="P55" s="146">
        <f>BOM!P55</f>
        <v/>
      </c>
      <c r="Q55" s="46">
        <f>$F$97</f>
        <v/>
      </c>
      <c r="R55" s="46">
        <f>$F$98</f>
        <v/>
      </c>
      <c r="S55" s="48">
        <f>U55-(U55*R55)</f>
        <v/>
      </c>
      <c r="T55" s="48">
        <f>S55*I55</f>
        <v/>
      </c>
      <c r="U55" s="48">
        <f>(AN55)/(1-(BH55+Q55))</f>
        <v/>
      </c>
      <c r="V55" s="48">
        <f>U55*I55</f>
        <v/>
      </c>
      <c r="W55" s="49">
        <f>T55*$W$4</f>
        <v/>
      </c>
      <c r="X55" s="49">
        <f>T55*$X$4</f>
        <v/>
      </c>
      <c r="Y55" s="50">
        <f>M55</f>
        <v/>
      </c>
      <c r="Z55" s="9" t="n"/>
      <c r="AA55" s="9" t="n"/>
      <c r="AB55" s="9" t="n"/>
      <c r="AC55" s="51">
        <f t="array" ref="AC55">IF(I55&gt;0,VLOOKUP(Y55&amp;$P$88&amp;$P$89&amp;$P$90,Variáveis!$O$2:$S$300&amp;Variáveis!$P$2:$T$300&amp;Variáveis!$Q$2:$U$300&amp;Variáveis!$R$2:$V$300,5,FALSE),0)</f>
        <v/>
      </c>
      <c r="AD55" s="52">
        <f>T55*AC55</f>
        <v/>
      </c>
      <c r="AE55" s="53">
        <f>IF(AB55="não",((V55/(1-VLOOKUP(AA55,Variáveis!$AK$3:$AN$29,4,FALSE)))*VLOOKUP(AA55,Variáveis!$AK$3:$AN$29,4,FALSE))-AD55,0)</f>
        <v/>
      </c>
      <c r="AF55" s="53">
        <f>T55*$AF$4</f>
        <v/>
      </c>
      <c r="AG55" s="53">
        <f>IF(AB55="SIM","Cliente pode pagar DIFA na entrada", )</f>
        <v/>
      </c>
      <c r="AH55" s="54" t="n"/>
      <c r="AI55" s="53">
        <f>IF(K55="SIM",(J55*$F$102),J55)</f>
        <v/>
      </c>
      <c r="AJ55" s="53">
        <f>IF(L55="SIM",(AI55*$F$101),AI55)</f>
        <v/>
      </c>
      <c r="AK55" s="53">
        <f>AJ55-AS55</f>
        <v/>
      </c>
      <c r="AL55" s="53">
        <f>AJ55*I55</f>
        <v/>
      </c>
      <c r="AM55" s="53">
        <f>AK55*I55</f>
        <v/>
      </c>
      <c r="AN55" s="53">
        <f>AK55-AP55-AQ55</f>
        <v/>
      </c>
      <c r="AO55" s="53">
        <f>AN55*I55</f>
        <v/>
      </c>
      <c r="AP55" s="53">
        <f>$AP$4*AK55</f>
        <v/>
      </c>
      <c r="AQ55" s="53">
        <f>$AQ$4*AK55</f>
        <v/>
      </c>
      <c r="AR55" s="51">
        <f t="array" ref="AR55">VLOOKUP(M55&amp;N55&amp;O55&amp;P55,Variáveis!$A$2:$E$240&amp;Variáveis!$B$2:$F$240&amp;Variáveis!$C$2:$G$240&amp;Variáveis!$D$2:$H$240,5,FALSE)</f>
        <v/>
      </c>
      <c r="AS55" s="53">
        <f>((AJ55*(1-AR55))*AR55)</f>
        <v/>
      </c>
      <c r="AT55" s="53">
        <f>(((J55+(J55*AU55))*0.18)-(J55*AR55))</f>
        <v/>
      </c>
      <c r="AU55" s="55">
        <f>(((1+AV55)*(1-AR55))/(1-0.18)-1)</f>
        <v/>
      </c>
      <c r="AV55" s="55">
        <f>IF(BB55&gt;0,BB55,IF(BA55&gt;0,BA55,IF(AZ55&gt;0,AZ55,IF(AY55&gt;0,AY55,IF(AX55&gt;0,AX55)))))/100</f>
        <v/>
      </c>
      <c r="AW55" s="56">
        <f>VALUE(LEFT(G55,4))</f>
        <v/>
      </c>
      <c r="AX55" s="56">
        <f>VALUE(IFERROR(VLOOKUP(VALUE(LEFT(G55,4)),ST!$C$4:$E$300,3,FALSE),"0"))</f>
        <v/>
      </c>
      <c r="AY55" s="56">
        <f>VALUE(IFERROR(VLOOKUP(VALUE(LEFT(G55,5)),ST!$C$4:$E$300,3,FALSE),"0"))</f>
        <v/>
      </c>
      <c r="AZ55" s="56">
        <f>VALUE(IFERROR(VLOOKUP(VALUE(LEFT(G55,6)),ST!$C$4:$E$300,3,FALSE),"0"))</f>
        <v/>
      </c>
      <c r="BA55" s="56">
        <f>VALUE(IFERROR(VLOOKUP(VALUE(LEFT(G55,7)),ST!$C$4:$E$300,3,FALSE),"0"))</f>
        <v/>
      </c>
      <c r="BB55" s="56">
        <f>VALUE(IFERROR(VLOOKUP(G55,ST!$C$4:$E$400,3,FALSE),"0"))</f>
        <v/>
      </c>
      <c r="BC55" s="57">
        <f>IF(VLOOKUP(AW55,ST!$C$4:$F$298,4,FALSE)&lt;&gt;0,VLOOKUP(AW55,ST!$C$4:$F$298,4,FALSE),VLOOKUP(G55,ST!$C$4:$F$298,4,FALSE))</f>
        <v/>
      </c>
      <c r="BD55" s="57">
        <f>IF(O55="SC","Desconsiderar coluna ICMS ST",IF(O55="PR","Haverá ST", ))</f>
        <v/>
      </c>
      <c r="BE55" s="53">
        <f>W55</f>
        <v/>
      </c>
      <c r="BF55" s="53">
        <f>X55</f>
        <v/>
      </c>
      <c r="BG55" s="53">
        <f>AD55-AS55</f>
        <v/>
      </c>
      <c r="BH55" s="51">
        <f>$W$4+$X$4+AC55+$BJ$4+0.07</f>
        <v/>
      </c>
      <c r="BI55" s="53">
        <f>IF(BD55="Haverá ST",AJ55+AS55+AT55,AJ55+AS55)</f>
        <v/>
      </c>
      <c r="BJ55" s="53">
        <f>T55*$BJ$4</f>
        <v/>
      </c>
      <c r="BK55" s="53">
        <f>T55*$BK$4</f>
        <v/>
      </c>
      <c r="BL55" s="53">
        <f>BE55+BF55+AO55+BJ55+BK55+AD55</f>
        <v/>
      </c>
      <c r="BM55" s="53">
        <f>(T55-BL55)</f>
        <v/>
      </c>
    </row>
    <row r="56" hidden="1" ht="15.75" customHeight="1" s="218">
      <c r="A56" s="58">
        <f>A55+1</f>
        <v/>
      </c>
      <c r="B56" s="144">
        <f>BOM!B56</f>
        <v/>
      </c>
      <c r="C56" s="144">
        <f>BOM!C56</f>
        <v/>
      </c>
      <c r="D56" s="144">
        <f>BOM!D56</f>
        <v/>
      </c>
      <c r="E56" s="144">
        <f>BOM!E56</f>
        <v/>
      </c>
      <c r="F56" s="144">
        <f>BOM!F56</f>
        <v/>
      </c>
      <c r="G56" s="144">
        <f>BOM!G56</f>
        <v/>
      </c>
      <c r="H56" s="144">
        <f>BOM!H56</f>
        <v/>
      </c>
      <c r="I56" s="144">
        <f>BOM!I56</f>
        <v/>
      </c>
      <c r="J56" s="146">
        <f>BOM!J56</f>
        <v/>
      </c>
      <c r="K56" s="146">
        <f>BOM!K56</f>
        <v/>
      </c>
      <c r="L56" s="146">
        <f>BOM!L56</f>
        <v/>
      </c>
      <c r="M56" s="146">
        <f>BOM!M56</f>
        <v/>
      </c>
      <c r="N56" s="146">
        <f>BOM!N56</f>
        <v/>
      </c>
      <c r="O56" s="146">
        <f>BOM!O56</f>
        <v/>
      </c>
      <c r="P56" s="146">
        <f>BOM!P56</f>
        <v/>
      </c>
      <c r="Q56" s="46">
        <f>$F$97</f>
        <v/>
      </c>
      <c r="R56" s="46">
        <f>$F$98</f>
        <v/>
      </c>
      <c r="S56" s="48">
        <f>U56-(U56*R56)</f>
        <v/>
      </c>
      <c r="T56" s="48">
        <f>S56*I56</f>
        <v/>
      </c>
      <c r="U56" s="48">
        <f>(AN56)/(1-(BH56+Q56))</f>
        <v/>
      </c>
      <c r="V56" s="48">
        <f>U56*I56</f>
        <v/>
      </c>
      <c r="W56" s="49">
        <f>T56*$W$4</f>
        <v/>
      </c>
      <c r="X56" s="49">
        <f>T56*$X$4</f>
        <v/>
      </c>
      <c r="Y56" s="50">
        <f>M56</f>
        <v/>
      </c>
      <c r="Z56" s="9" t="n"/>
      <c r="AA56" s="9" t="n"/>
      <c r="AB56" s="9" t="n"/>
      <c r="AC56" s="51">
        <f t="array" ref="AC56">IF(I56&gt;0,VLOOKUP(Y56&amp;$P$88&amp;$P$89&amp;$P$90,Variáveis!$O$2:$S$300&amp;Variáveis!$P$2:$T$300&amp;Variáveis!$Q$2:$U$300&amp;Variáveis!$R$2:$V$300,5,FALSE),0)</f>
        <v/>
      </c>
      <c r="AD56" s="52">
        <f>T56*AC56</f>
        <v/>
      </c>
      <c r="AE56" s="53">
        <f>IF(AB56="não",((V56/(1-VLOOKUP(AA56,Variáveis!$AK$3:$AN$29,4,FALSE)))*VLOOKUP(AA56,Variáveis!$AK$3:$AN$29,4,FALSE))-AD56,0)</f>
        <v/>
      </c>
      <c r="AF56" s="53">
        <f>T56*$AF$4</f>
        <v/>
      </c>
      <c r="AG56" s="53">
        <f>IF(AB56="SIM","Cliente pode pagar DIFA na entrada", )</f>
        <v/>
      </c>
      <c r="AH56" s="54" t="n"/>
      <c r="AI56" s="53">
        <f>IF(K56="SIM",(J56*$F$102),J56)</f>
        <v/>
      </c>
      <c r="AJ56" s="53">
        <f>IF(L56="SIM",(AI56*$F$101),AI56)</f>
        <v/>
      </c>
      <c r="AK56" s="53">
        <f>AJ56-AS56</f>
        <v/>
      </c>
      <c r="AL56" s="53">
        <f>AJ56*I56</f>
        <v/>
      </c>
      <c r="AM56" s="53">
        <f>AK56*I56</f>
        <v/>
      </c>
      <c r="AN56" s="53">
        <f>AK56-AP56-AQ56</f>
        <v/>
      </c>
      <c r="AO56" s="53">
        <f>AN56*I56</f>
        <v/>
      </c>
      <c r="AP56" s="53">
        <f>$AP$4*AK56</f>
        <v/>
      </c>
      <c r="AQ56" s="53">
        <f>$AQ$4*AK56</f>
        <v/>
      </c>
      <c r="AR56" s="51">
        <f t="array" ref="AR56">VLOOKUP(M56&amp;N56&amp;O56&amp;P56,Variáveis!$A$2:$E$240&amp;Variáveis!$B$2:$F$240&amp;Variáveis!$C$2:$G$240&amp;Variáveis!$D$2:$H$240,5,FALSE)</f>
        <v/>
      </c>
      <c r="AS56" s="53">
        <f>((AJ56*(1-AR56))*AR56)</f>
        <v/>
      </c>
      <c r="AT56" s="53">
        <f>(((J56+(J56*AU56))*0.18)-(J56*AR56))</f>
        <v/>
      </c>
      <c r="AU56" s="55">
        <f>(((1+AV56)*(1-AR56))/(1-0.18)-1)</f>
        <v/>
      </c>
      <c r="AV56" s="55">
        <f>IF(BB56&gt;0,BB56,IF(BA56&gt;0,BA56,IF(AZ56&gt;0,AZ56,IF(AY56&gt;0,AY56,IF(AX56&gt;0,AX56)))))/100</f>
        <v/>
      </c>
      <c r="AW56" s="56">
        <f>VALUE(LEFT(G56,4))</f>
        <v/>
      </c>
      <c r="AX56" s="56">
        <f>VALUE(IFERROR(VLOOKUP(VALUE(LEFT(G56,4)),ST!$C$4:$E$300,3,FALSE),"0"))</f>
        <v/>
      </c>
      <c r="AY56" s="56">
        <f>VALUE(IFERROR(VLOOKUP(VALUE(LEFT(G56,5)),ST!$C$4:$E$300,3,FALSE),"0"))</f>
        <v/>
      </c>
      <c r="AZ56" s="56">
        <f>VALUE(IFERROR(VLOOKUP(VALUE(LEFT(G56,6)),ST!$C$4:$E$300,3,FALSE),"0"))</f>
        <v/>
      </c>
      <c r="BA56" s="56">
        <f>VALUE(IFERROR(VLOOKUP(VALUE(LEFT(G56,7)),ST!$C$4:$E$300,3,FALSE),"0"))</f>
        <v/>
      </c>
      <c r="BB56" s="56">
        <f>VALUE(IFERROR(VLOOKUP(G56,ST!$C$4:$E$400,3,FALSE),"0"))</f>
        <v/>
      </c>
      <c r="BC56" s="57">
        <f>IF(VLOOKUP(AW56,ST!$C$4:$F$298,4,FALSE)&lt;&gt;0,VLOOKUP(AW56,ST!$C$4:$F$298,4,FALSE),VLOOKUP(G56,ST!$C$4:$F$298,4,FALSE))</f>
        <v/>
      </c>
      <c r="BD56" s="57">
        <f>IF(O56="SC","Desconsiderar coluna ICMS ST",IF(O56="PR","Haverá ST", ))</f>
        <v/>
      </c>
      <c r="BE56" s="53">
        <f>W56</f>
        <v/>
      </c>
      <c r="BF56" s="53">
        <f>X56</f>
        <v/>
      </c>
      <c r="BG56" s="53">
        <f>AD56-AS56</f>
        <v/>
      </c>
      <c r="BH56" s="51">
        <f>$W$4+$X$4+AC56+$BJ$4+0.07</f>
        <v/>
      </c>
      <c r="BI56" s="53">
        <f>IF(BD56="Haverá ST",AJ56+AS56+AT56,AJ56+AS56)</f>
        <v/>
      </c>
      <c r="BJ56" s="53">
        <f>T56*$BJ$4</f>
        <v/>
      </c>
      <c r="BK56" s="53">
        <f>T56*$BK$4</f>
        <v/>
      </c>
      <c r="BL56" s="53">
        <f>BE56+BF56+AO56+BJ56+BK56+AD56</f>
        <v/>
      </c>
      <c r="BM56" s="53">
        <f>(T56-BL56)</f>
        <v/>
      </c>
    </row>
    <row r="57" hidden="1" ht="15.75" customHeight="1" s="218">
      <c r="A57" s="58">
        <f>A56+1</f>
        <v/>
      </c>
      <c r="B57" s="144">
        <f>BOM!B57</f>
        <v/>
      </c>
      <c r="C57" s="144">
        <f>BOM!C57</f>
        <v/>
      </c>
      <c r="D57" s="144">
        <f>BOM!D57</f>
        <v/>
      </c>
      <c r="E57" s="144">
        <f>BOM!E57</f>
        <v/>
      </c>
      <c r="F57" s="144">
        <f>BOM!F57</f>
        <v/>
      </c>
      <c r="G57" s="144">
        <f>BOM!G57</f>
        <v/>
      </c>
      <c r="H57" s="144">
        <f>BOM!H57</f>
        <v/>
      </c>
      <c r="I57" s="144">
        <f>BOM!I57</f>
        <v/>
      </c>
      <c r="J57" s="146">
        <f>BOM!J57</f>
        <v/>
      </c>
      <c r="K57" s="146">
        <f>BOM!K57</f>
        <v/>
      </c>
      <c r="L57" s="146">
        <f>BOM!L57</f>
        <v/>
      </c>
      <c r="M57" s="146">
        <f>BOM!M57</f>
        <v/>
      </c>
      <c r="N57" s="146">
        <f>BOM!N57</f>
        <v/>
      </c>
      <c r="O57" s="146">
        <f>BOM!O57</f>
        <v/>
      </c>
      <c r="P57" s="146">
        <f>BOM!P57</f>
        <v/>
      </c>
      <c r="Q57" s="46">
        <f>$F$97</f>
        <v/>
      </c>
      <c r="R57" s="46">
        <f>$F$98</f>
        <v/>
      </c>
      <c r="S57" s="48">
        <f>U57-(U57*R57)</f>
        <v/>
      </c>
      <c r="T57" s="48">
        <f>S57*I57</f>
        <v/>
      </c>
      <c r="U57" s="48">
        <f>(AN57)/(1-(BH57+Q57))</f>
        <v/>
      </c>
      <c r="V57" s="48">
        <f>U57*I57</f>
        <v/>
      </c>
      <c r="W57" s="49">
        <f>T57*$W$4</f>
        <v/>
      </c>
      <c r="X57" s="49">
        <f>T57*$X$4</f>
        <v/>
      </c>
      <c r="Y57" s="50">
        <f>M57</f>
        <v/>
      </c>
      <c r="Z57" s="9" t="n"/>
      <c r="AA57" s="9" t="n"/>
      <c r="AB57" s="9" t="n"/>
      <c r="AC57" s="51">
        <f t="array" ref="AC57">IF(I57&gt;0,VLOOKUP(Y57&amp;$P$88&amp;$P$89&amp;$P$90,Variáveis!$O$2:$S$300&amp;Variáveis!$P$2:$T$300&amp;Variáveis!$Q$2:$U$300&amp;Variáveis!$R$2:$V$300,5,FALSE),0)</f>
        <v/>
      </c>
      <c r="AD57" s="52">
        <f>T57*AC57</f>
        <v/>
      </c>
      <c r="AE57" s="53">
        <f>IF(AB57="não",((V57/(1-VLOOKUP(AA57,Variáveis!$AK$3:$AN$29,4,FALSE)))*VLOOKUP(AA57,Variáveis!$AK$3:$AN$29,4,FALSE))-AD57,0)</f>
        <v/>
      </c>
      <c r="AF57" s="53">
        <f>T57*$AF$4</f>
        <v/>
      </c>
      <c r="AG57" s="53">
        <f>IF(AB57="SIM","Cliente pode pagar DIFA na entrada", )</f>
        <v/>
      </c>
      <c r="AH57" s="54" t="n"/>
      <c r="AI57" s="53">
        <f>IF(K57="SIM",(J57*$F$102),J57)</f>
        <v/>
      </c>
      <c r="AJ57" s="53">
        <f>IF(L57="SIM",(AI57*$F$101),AI57)</f>
        <v/>
      </c>
      <c r="AK57" s="53">
        <f>AJ57-AS57</f>
        <v/>
      </c>
      <c r="AL57" s="53">
        <f>AJ57*I57</f>
        <v/>
      </c>
      <c r="AM57" s="53">
        <f>AK57*I57</f>
        <v/>
      </c>
      <c r="AN57" s="53">
        <f>AK57-AP57-AQ57</f>
        <v/>
      </c>
      <c r="AO57" s="53">
        <f>AN57*I57</f>
        <v/>
      </c>
      <c r="AP57" s="53">
        <f>$AP$4*AK57</f>
        <v/>
      </c>
      <c r="AQ57" s="53">
        <f>$AQ$4*AK57</f>
        <v/>
      </c>
      <c r="AR57" s="51">
        <f t="array" ref="AR57">VLOOKUP(M57&amp;N57&amp;O57&amp;P57,Variáveis!$A$2:$E$240&amp;Variáveis!$B$2:$F$240&amp;Variáveis!$C$2:$G$240&amp;Variáveis!$D$2:$H$240,5,FALSE)</f>
        <v/>
      </c>
      <c r="AS57" s="53">
        <f>((AJ57*(1-AR57))*AR57)</f>
        <v/>
      </c>
      <c r="AT57" s="53">
        <f>(((J57+(J57*AU57))*0.18)-(J57*AR57))</f>
        <v/>
      </c>
      <c r="AU57" s="55">
        <f>(((1+AV57)*(1-AR57))/(1-0.18)-1)</f>
        <v/>
      </c>
      <c r="AV57" s="55">
        <f>IF(BB57&gt;0,BB57,IF(BA57&gt;0,BA57,IF(AZ57&gt;0,AZ57,IF(AY57&gt;0,AY57,IF(AX57&gt;0,AX57)))))/100</f>
        <v/>
      </c>
      <c r="AW57" s="56">
        <f>VALUE(LEFT(G57,4))</f>
        <v/>
      </c>
      <c r="AX57" s="56">
        <f>VALUE(IFERROR(VLOOKUP(VALUE(LEFT(G57,4)),ST!$C$4:$E$300,3,FALSE),"0"))</f>
        <v/>
      </c>
      <c r="AY57" s="56">
        <f>VALUE(IFERROR(VLOOKUP(VALUE(LEFT(G57,5)),ST!$C$4:$E$300,3,FALSE),"0"))</f>
        <v/>
      </c>
      <c r="AZ57" s="56">
        <f>VALUE(IFERROR(VLOOKUP(VALUE(LEFT(G57,6)),ST!$C$4:$E$300,3,FALSE),"0"))</f>
        <v/>
      </c>
      <c r="BA57" s="56">
        <f>VALUE(IFERROR(VLOOKUP(VALUE(LEFT(G57,7)),ST!$C$4:$E$300,3,FALSE),"0"))</f>
        <v/>
      </c>
      <c r="BB57" s="56">
        <f>VALUE(IFERROR(VLOOKUP(G57,ST!$C$4:$E$400,3,FALSE),"0"))</f>
        <v/>
      </c>
      <c r="BC57" s="57">
        <f>IF(VLOOKUP(AW57,ST!$C$4:$F$298,4,FALSE)&lt;&gt;0,VLOOKUP(AW57,ST!$C$4:$F$298,4,FALSE),VLOOKUP(G57,ST!$C$4:$F$298,4,FALSE))</f>
        <v/>
      </c>
      <c r="BD57" s="57">
        <f>IF(O57="SC","Desconsiderar coluna ICMS ST",IF(O57="PR","Haverá ST", ))</f>
        <v/>
      </c>
      <c r="BE57" s="53">
        <f>W57</f>
        <v/>
      </c>
      <c r="BF57" s="53">
        <f>X57</f>
        <v/>
      </c>
      <c r="BG57" s="53">
        <f>AD57-AS57</f>
        <v/>
      </c>
      <c r="BH57" s="51">
        <f>$W$4+$X$4+AC57+$BJ$4+0.07</f>
        <v/>
      </c>
      <c r="BI57" s="53">
        <f>IF(BD57="Haverá ST",AJ57+AS57+AT57,AJ57+AS57)</f>
        <v/>
      </c>
      <c r="BJ57" s="53">
        <f>T57*$BJ$4</f>
        <v/>
      </c>
      <c r="BK57" s="53">
        <f>T57*$BK$4</f>
        <v/>
      </c>
      <c r="BL57" s="53">
        <f>BE57+BF57+AO57+BJ57+BK57+AD57</f>
        <v/>
      </c>
      <c r="BM57" s="53">
        <f>(T57-BL57)</f>
        <v/>
      </c>
    </row>
    <row r="58" hidden="1" ht="15.75" customHeight="1" s="218">
      <c r="A58" s="58">
        <f>A57+1</f>
        <v/>
      </c>
      <c r="B58" s="144">
        <f>BOM!B58</f>
        <v/>
      </c>
      <c r="C58" s="144">
        <f>BOM!C58</f>
        <v/>
      </c>
      <c r="D58" s="144">
        <f>BOM!D58</f>
        <v/>
      </c>
      <c r="E58" s="144">
        <f>BOM!E58</f>
        <v/>
      </c>
      <c r="F58" s="144">
        <f>BOM!F58</f>
        <v/>
      </c>
      <c r="G58" s="144">
        <f>BOM!G58</f>
        <v/>
      </c>
      <c r="H58" s="144">
        <f>BOM!H58</f>
        <v/>
      </c>
      <c r="I58" s="144">
        <f>BOM!I58</f>
        <v/>
      </c>
      <c r="J58" s="146">
        <f>BOM!J58</f>
        <v/>
      </c>
      <c r="K58" s="146">
        <f>BOM!K58</f>
        <v/>
      </c>
      <c r="L58" s="146">
        <f>BOM!L58</f>
        <v/>
      </c>
      <c r="M58" s="146">
        <f>BOM!M58</f>
        <v/>
      </c>
      <c r="N58" s="146">
        <f>BOM!N58</f>
        <v/>
      </c>
      <c r="O58" s="146">
        <f>BOM!O58</f>
        <v/>
      </c>
      <c r="P58" s="146">
        <f>BOM!P58</f>
        <v/>
      </c>
      <c r="Q58" s="46">
        <f>$F$97</f>
        <v/>
      </c>
      <c r="R58" s="46">
        <f>$F$98</f>
        <v/>
      </c>
      <c r="S58" s="48">
        <f>U58-(U58*R58)</f>
        <v/>
      </c>
      <c r="T58" s="48">
        <f>S58*I58</f>
        <v/>
      </c>
      <c r="U58" s="48">
        <f>(AN58)/(1-(BH58+Q58))</f>
        <v/>
      </c>
      <c r="V58" s="48">
        <f>U58*I58</f>
        <v/>
      </c>
      <c r="W58" s="49">
        <f>T58*$W$4</f>
        <v/>
      </c>
      <c r="X58" s="49">
        <f>T58*$X$4</f>
        <v/>
      </c>
      <c r="Y58" s="50">
        <f>M58</f>
        <v/>
      </c>
      <c r="Z58" s="9" t="n"/>
      <c r="AA58" s="9" t="n"/>
      <c r="AB58" s="9" t="n"/>
      <c r="AC58" s="51">
        <f t="array" ref="AC58">IF(I58&gt;0,VLOOKUP(Y58&amp;$P$88&amp;$P$89&amp;$P$90,Variáveis!$O$2:$S$300&amp;Variáveis!$P$2:$T$300&amp;Variáveis!$Q$2:$U$300&amp;Variáveis!$R$2:$V$300,5,FALSE),0)</f>
        <v/>
      </c>
      <c r="AD58" s="52">
        <f>T58*AC58</f>
        <v/>
      </c>
      <c r="AE58" s="53">
        <f>IF(AB58="não",((V58/(1-VLOOKUP(AA58,Variáveis!$AK$3:$AN$29,4,FALSE)))*VLOOKUP(AA58,Variáveis!$AK$3:$AN$29,4,FALSE))-AD58,0)</f>
        <v/>
      </c>
      <c r="AF58" s="53">
        <f>T58*$AF$4</f>
        <v/>
      </c>
      <c r="AG58" s="53">
        <f>IF(AB58="SIM","Cliente pode pagar DIFA na entrada", )</f>
        <v/>
      </c>
      <c r="AH58" s="54" t="n"/>
      <c r="AI58" s="53">
        <f>IF(K58="SIM",(J58*$F$102),J58)</f>
        <v/>
      </c>
      <c r="AJ58" s="53">
        <f>IF(L58="SIM",(AI58*$F$101),AI58)</f>
        <v/>
      </c>
      <c r="AK58" s="53">
        <f>AJ58-AS58</f>
        <v/>
      </c>
      <c r="AL58" s="53">
        <f>AJ58*I58</f>
        <v/>
      </c>
      <c r="AM58" s="53">
        <f>AK58*I58</f>
        <v/>
      </c>
      <c r="AN58" s="53">
        <f>AK58-AP58-AQ58</f>
        <v/>
      </c>
      <c r="AO58" s="53">
        <f>AN58*I58</f>
        <v/>
      </c>
      <c r="AP58" s="53">
        <f>$AP$4*AK58</f>
        <v/>
      </c>
      <c r="AQ58" s="53">
        <f>$AQ$4*AK58</f>
        <v/>
      </c>
      <c r="AR58" s="51">
        <f t="array" ref="AR58">VLOOKUP(M58&amp;N58&amp;O58&amp;P58,Variáveis!$A$2:$E$240&amp;Variáveis!$B$2:$F$240&amp;Variáveis!$C$2:$G$240&amp;Variáveis!$D$2:$H$240,5,FALSE)</f>
        <v/>
      </c>
      <c r="AS58" s="53">
        <f>((AJ58*(1-AR58))*AR58)</f>
        <v/>
      </c>
      <c r="AT58" s="53">
        <f>(((J58+(J58*AU58))*0.18)-(J58*AR58))</f>
        <v/>
      </c>
      <c r="AU58" s="55">
        <f>(((1+AV58)*(1-AR58))/(1-0.18)-1)</f>
        <v/>
      </c>
      <c r="AV58" s="55">
        <f>IF(BB58&gt;0,BB58,IF(BA58&gt;0,BA58,IF(AZ58&gt;0,AZ58,IF(AY58&gt;0,AY58,IF(AX58&gt;0,AX58)))))/100</f>
        <v/>
      </c>
      <c r="AW58" s="56">
        <f>VALUE(LEFT(G58,4))</f>
        <v/>
      </c>
      <c r="AX58" s="56">
        <f>VALUE(IFERROR(VLOOKUP(VALUE(LEFT(G58,4)),ST!$C$4:$E$300,3,FALSE),"0"))</f>
        <v/>
      </c>
      <c r="AY58" s="56">
        <f>VALUE(IFERROR(VLOOKUP(VALUE(LEFT(G58,5)),ST!$C$4:$E$300,3,FALSE),"0"))</f>
        <v/>
      </c>
      <c r="AZ58" s="56">
        <f>VALUE(IFERROR(VLOOKUP(VALUE(LEFT(G58,6)),ST!$C$4:$E$300,3,FALSE),"0"))</f>
        <v/>
      </c>
      <c r="BA58" s="56">
        <f>VALUE(IFERROR(VLOOKUP(VALUE(LEFT(G58,7)),ST!$C$4:$E$300,3,FALSE),"0"))</f>
        <v/>
      </c>
      <c r="BB58" s="56">
        <f>VALUE(IFERROR(VLOOKUP(G58,ST!$C$4:$E$400,3,FALSE),"0"))</f>
        <v/>
      </c>
      <c r="BC58" s="57">
        <f>IF(VLOOKUP(AW58,ST!$C$4:$F$298,4,FALSE)&lt;&gt;0,VLOOKUP(AW58,ST!$C$4:$F$298,4,FALSE),VLOOKUP(G58,ST!$C$4:$F$298,4,FALSE))</f>
        <v/>
      </c>
      <c r="BD58" s="57">
        <f>IF(O58="SC","Desconsiderar coluna ICMS ST",IF(O58="PR","Haverá ST", ))</f>
        <v/>
      </c>
      <c r="BE58" s="53">
        <f>W58</f>
        <v/>
      </c>
      <c r="BF58" s="53">
        <f>X58</f>
        <v/>
      </c>
      <c r="BG58" s="53">
        <f>AD58-AS58</f>
        <v/>
      </c>
      <c r="BH58" s="51">
        <f>$W$4+$X$4+AC58+$BJ$4+0.07</f>
        <v/>
      </c>
      <c r="BI58" s="53">
        <f>IF(BD58="Haverá ST",AJ58+AS58+AT58,AJ58+AS58)</f>
        <v/>
      </c>
      <c r="BJ58" s="53">
        <f>T58*$BJ$4</f>
        <v/>
      </c>
      <c r="BK58" s="53">
        <f>T58*$BK$4</f>
        <v/>
      </c>
      <c r="BL58" s="53">
        <f>BE58+BF58+AO58+BJ58+BK58+AD58</f>
        <v/>
      </c>
      <c r="BM58" s="53">
        <f>(T58-BL58)</f>
        <v/>
      </c>
    </row>
    <row r="59" hidden="1" ht="15.75" customHeight="1" s="218">
      <c r="A59" s="58">
        <f>A58+1</f>
        <v/>
      </c>
      <c r="B59" s="144">
        <f>BOM!B59</f>
        <v/>
      </c>
      <c r="C59" s="144">
        <f>BOM!C59</f>
        <v/>
      </c>
      <c r="D59" s="144">
        <f>BOM!D59</f>
        <v/>
      </c>
      <c r="E59" s="144">
        <f>BOM!E59</f>
        <v/>
      </c>
      <c r="F59" s="144">
        <f>BOM!F59</f>
        <v/>
      </c>
      <c r="G59" s="144">
        <f>BOM!G59</f>
        <v/>
      </c>
      <c r="H59" s="144">
        <f>BOM!H59</f>
        <v/>
      </c>
      <c r="I59" s="144">
        <f>BOM!I59</f>
        <v/>
      </c>
      <c r="J59" s="146">
        <f>BOM!J59</f>
        <v/>
      </c>
      <c r="K59" s="146">
        <f>BOM!K59</f>
        <v/>
      </c>
      <c r="L59" s="146">
        <f>BOM!L59</f>
        <v/>
      </c>
      <c r="M59" s="146">
        <f>BOM!M59</f>
        <v/>
      </c>
      <c r="N59" s="146">
        <f>BOM!N59</f>
        <v/>
      </c>
      <c r="O59" s="146">
        <f>BOM!O59</f>
        <v/>
      </c>
      <c r="P59" s="146">
        <f>BOM!P59</f>
        <v/>
      </c>
      <c r="Q59" s="46">
        <f>$F$97</f>
        <v/>
      </c>
      <c r="R59" s="46">
        <f>$F$98</f>
        <v/>
      </c>
      <c r="S59" s="48">
        <f>U59-(U59*R59)</f>
        <v/>
      </c>
      <c r="T59" s="48">
        <f>S59*I59</f>
        <v/>
      </c>
      <c r="U59" s="48">
        <f>(AN59)/(1-(BH59+Q59))</f>
        <v/>
      </c>
      <c r="V59" s="48">
        <f>U59*I59</f>
        <v/>
      </c>
      <c r="W59" s="49">
        <f>T59*$W$4</f>
        <v/>
      </c>
      <c r="X59" s="49">
        <f>T59*$X$4</f>
        <v/>
      </c>
      <c r="Y59" s="50">
        <f>M59</f>
        <v/>
      </c>
      <c r="Z59" s="9" t="n"/>
      <c r="AA59" s="9" t="n"/>
      <c r="AB59" s="9" t="n"/>
      <c r="AC59" s="51">
        <f t="array" ref="AC59">IF(I59&gt;0,VLOOKUP(Y59&amp;$P$88&amp;$P$89&amp;$P$90,Variáveis!$O$2:$S$300&amp;Variáveis!$P$2:$T$300&amp;Variáveis!$Q$2:$U$300&amp;Variáveis!$R$2:$V$300,5,FALSE),0)</f>
        <v/>
      </c>
      <c r="AD59" s="52">
        <f>T59*AC59</f>
        <v/>
      </c>
      <c r="AE59" s="53">
        <f>IF(AB59="não",((V59/(1-VLOOKUP(AA59,Variáveis!$AK$3:$AN$29,4,FALSE)))*VLOOKUP(AA59,Variáveis!$AK$3:$AN$29,4,FALSE))-AD59,0)</f>
        <v/>
      </c>
      <c r="AF59" s="53">
        <f>T59*$AF$4</f>
        <v/>
      </c>
      <c r="AG59" s="53">
        <f>IF(AB59="SIM","Cliente pode pagar DIFA na entrada", )</f>
        <v/>
      </c>
      <c r="AH59" s="54" t="n"/>
      <c r="AI59" s="53">
        <f>IF(K59="SIM",(J59*$F$102),J59)</f>
        <v/>
      </c>
      <c r="AJ59" s="53">
        <f>IF(L59="SIM",(AI59*$F$101),AI59)</f>
        <v/>
      </c>
      <c r="AK59" s="53">
        <f>AJ59-AS59</f>
        <v/>
      </c>
      <c r="AL59" s="53">
        <f>AJ59*I59</f>
        <v/>
      </c>
      <c r="AM59" s="53">
        <f>AK59*I59</f>
        <v/>
      </c>
      <c r="AN59" s="53">
        <f>AK59-AP59-AQ59</f>
        <v/>
      </c>
      <c r="AO59" s="53">
        <f>AN59*I59</f>
        <v/>
      </c>
      <c r="AP59" s="53">
        <f>$AP$4*AK59</f>
        <v/>
      </c>
      <c r="AQ59" s="53">
        <f>$AQ$4*AK59</f>
        <v/>
      </c>
      <c r="AR59" s="51">
        <f t="array" ref="AR59">VLOOKUP(M59&amp;N59&amp;O59&amp;P59,Variáveis!$A$2:$E$240&amp;Variáveis!$B$2:$F$240&amp;Variáveis!$C$2:$G$240&amp;Variáveis!$D$2:$H$240,5,FALSE)</f>
        <v/>
      </c>
      <c r="AS59" s="53">
        <f>((AJ59*(1-AR59))*AR59)</f>
        <v/>
      </c>
      <c r="AT59" s="53">
        <f>(((J59+(J59*AU59))*0.18)-(J59*AR59))</f>
        <v/>
      </c>
      <c r="AU59" s="55">
        <f>(((1+AV59)*(1-AR59))/(1-0.18)-1)</f>
        <v/>
      </c>
      <c r="AV59" s="55">
        <f>IF(BB59&gt;0,BB59,IF(BA59&gt;0,BA59,IF(AZ59&gt;0,AZ59,IF(AY59&gt;0,AY59,IF(AX59&gt;0,AX59)))))/100</f>
        <v/>
      </c>
      <c r="AW59" s="56">
        <f>VALUE(LEFT(G59,4))</f>
        <v/>
      </c>
      <c r="AX59" s="56">
        <f>VALUE(IFERROR(VLOOKUP(VALUE(LEFT(G59,4)),ST!$C$4:$E$300,3,FALSE),"0"))</f>
        <v/>
      </c>
      <c r="AY59" s="56">
        <f>VALUE(IFERROR(VLOOKUP(VALUE(LEFT(G59,5)),ST!$C$4:$E$300,3,FALSE),"0"))</f>
        <v/>
      </c>
      <c r="AZ59" s="56">
        <f>VALUE(IFERROR(VLOOKUP(VALUE(LEFT(G59,6)),ST!$C$4:$E$300,3,FALSE),"0"))</f>
        <v/>
      </c>
      <c r="BA59" s="56">
        <f>VALUE(IFERROR(VLOOKUP(VALUE(LEFT(G59,7)),ST!$C$4:$E$300,3,FALSE),"0"))</f>
        <v/>
      </c>
      <c r="BB59" s="56">
        <f>VALUE(IFERROR(VLOOKUP(G59,ST!$C$4:$E$400,3,FALSE),"0"))</f>
        <v/>
      </c>
      <c r="BC59" s="57">
        <f>IF(VLOOKUP(AW59,ST!$C$4:$F$298,4,FALSE)&lt;&gt;0,VLOOKUP(AW59,ST!$C$4:$F$298,4,FALSE),VLOOKUP(G59,ST!$C$4:$F$298,4,FALSE))</f>
        <v/>
      </c>
      <c r="BD59" s="57">
        <f>IF(O59="SC","Desconsiderar coluna ICMS ST",IF(O59="PR","Haverá ST", ))</f>
        <v/>
      </c>
      <c r="BE59" s="53">
        <f>W59</f>
        <v/>
      </c>
      <c r="BF59" s="53">
        <f>X59</f>
        <v/>
      </c>
      <c r="BG59" s="53">
        <f>AD59-AS59</f>
        <v/>
      </c>
      <c r="BH59" s="51">
        <f>$W$4+$X$4+AC59+$BJ$4+0.07</f>
        <v/>
      </c>
      <c r="BI59" s="53">
        <f>IF(BD59="Haverá ST",AJ59+AS59+AT59,AJ59+AS59)</f>
        <v/>
      </c>
      <c r="BJ59" s="53">
        <f>T59*$BJ$4</f>
        <v/>
      </c>
      <c r="BK59" s="53">
        <f>T59*$BK$4</f>
        <v/>
      </c>
      <c r="BL59" s="53">
        <f>BE59+BF59+AO59+BJ59+BK59+AD59</f>
        <v/>
      </c>
      <c r="BM59" s="53">
        <f>(T59-BL59)</f>
        <v/>
      </c>
    </row>
    <row r="60" hidden="1" ht="15.75" customHeight="1" s="218">
      <c r="A60" s="58">
        <f>A59+1</f>
        <v/>
      </c>
      <c r="B60" s="144">
        <f>BOM!B60</f>
        <v/>
      </c>
      <c r="C60" s="144">
        <f>BOM!C60</f>
        <v/>
      </c>
      <c r="D60" s="144">
        <f>BOM!D60</f>
        <v/>
      </c>
      <c r="E60" s="144">
        <f>BOM!E60</f>
        <v/>
      </c>
      <c r="F60" s="144">
        <f>BOM!F60</f>
        <v/>
      </c>
      <c r="G60" s="144">
        <f>BOM!G60</f>
        <v/>
      </c>
      <c r="H60" s="144">
        <f>BOM!H60</f>
        <v/>
      </c>
      <c r="I60" s="144">
        <f>BOM!I60</f>
        <v/>
      </c>
      <c r="J60" s="146">
        <f>BOM!J60</f>
        <v/>
      </c>
      <c r="K60" s="146">
        <f>BOM!K60</f>
        <v/>
      </c>
      <c r="L60" s="146">
        <f>BOM!L60</f>
        <v/>
      </c>
      <c r="M60" s="146">
        <f>BOM!M60</f>
        <v/>
      </c>
      <c r="N60" s="146">
        <f>BOM!N60</f>
        <v/>
      </c>
      <c r="O60" s="146">
        <f>BOM!O60</f>
        <v/>
      </c>
      <c r="P60" s="146">
        <f>BOM!P60</f>
        <v/>
      </c>
      <c r="Q60" s="46">
        <f>$F$97</f>
        <v/>
      </c>
      <c r="R60" s="46">
        <f>$F$98</f>
        <v/>
      </c>
      <c r="S60" s="48">
        <f>U60-(U60*R60)</f>
        <v/>
      </c>
      <c r="T60" s="48">
        <f>S60*I60</f>
        <v/>
      </c>
      <c r="U60" s="48">
        <f>(AN60)/(1-(BH60+Q60))</f>
        <v/>
      </c>
      <c r="V60" s="48">
        <f>U60*I60</f>
        <v/>
      </c>
      <c r="W60" s="49">
        <f>T60*$W$4</f>
        <v/>
      </c>
      <c r="X60" s="49">
        <f>T60*$X$4</f>
        <v/>
      </c>
      <c r="Y60" s="50">
        <f>M60</f>
        <v/>
      </c>
      <c r="Z60" s="9" t="n"/>
      <c r="AA60" s="9" t="n"/>
      <c r="AB60" s="9" t="n"/>
      <c r="AC60" s="51">
        <f t="array" ref="AC60">IF(I60&gt;0,VLOOKUP(Y60&amp;$P$88&amp;$P$89&amp;$P$90,Variáveis!$O$2:$S$300&amp;Variáveis!$P$2:$T$300&amp;Variáveis!$Q$2:$U$300&amp;Variáveis!$R$2:$V$300,5,FALSE),0)</f>
        <v/>
      </c>
      <c r="AD60" s="52">
        <f>T60*AC60</f>
        <v/>
      </c>
      <c r="AE60" s="53">
        <f>IF(AB60="não",((V60/(1-VLOOKUP(AA60,Variáveis!$AK$3:$AN$29,4,FALSE)))*VLOOKUP(AA60,Variáveis!$AK$3:$AN$29,4,FALSE))-AD60,0)</f>
        <v/>
      </c>
      <c r="AF60" s="53">
        <f>T60*$AF$4</f>
        <v/>
      </c>
      <c r="AG60" s="53">
        <f>IF(AB60="SIM","Cliente pode pagar DIFA na entrada", )</f>
        <v/>
      </c>
      <c r="AH60" s="54" t="n"/>
      <c r="AI60" s="53">
        <f>IF(K60="SIM",(J60*$F$102),J60)</f>
        <v/>
      </c>
      <c r="AJ60" s="53">
        <f>IF(L60="SIM",(AI60*$F$101),AI60)</f>
        <v/>
      </c>
      <c r="AK60" s="53">
        <f>AJ60-AS60</f>
        <v/>
      </c>
      <c r="AL60" s="53">
        <f>AJ60*I60</f>
        <v/>
      </c>
      <c r="AM60" s="53">
        <f>AK60*I60</f>
        <v/>
      </c>
      <c r="AN60" s="53">
        <f>AK60-AP60-AQ60</f>
        <v/>
      </c>
      <c r="AO60" s="53">
        <f>AN60*I60</f>
        <v/>
      </c>
      <c r="AP60" s="53">
        <f>$AP$4*AK60</f>
        <v/>
      </c>
      <c r="AQ60" s="53">
        <f>$AQ$4*AK60</f>
        <v/>
      </c>
      <c r="AR60" s="51">
        <f t="array" ref="AR60">VLOOKUP(M60&amp;N60&amp;O60&amp;P60,Variáveis!$A$2:$E$240&amp;Variáveis!$B$2:$F$240&amp;Variáveis!$C$2:$G$240&amp;Variáveis!$D$2:$H$240,5,FALSE)</f>
        <v/>
      </c>
      <c r="AS60" s="53">
        <f>((AJ60*(1-AR60))*AR60)</f>
        <v/>
      </c>
      <c r="AT60" s="53">
        <f>(((J60+(J60*AU60))*0.18)-(J60*AR60))</f>
        <v/>
      </c>
      <c r="AU60" s="55">
        <f>(((1+AV60)*(1-AR60))/(1-0.18)-1)</f>
        <v/>
      </c>
      <c r="AV60" s="55">
        <f>IF(BB60&gt;0,BB60,IF(BA60&gt;0,BA60,IF(AZ60&gt;0,AZ60,IF(AY60&gt;0,AY60,IF(AX60&gt;0,AX60)))))/100</f>
        <v/>
      </c>
      <c r="AW60" s="56">
        <f>VALUE(LEFT(G60,4))</f>
        <v/>
      </c>
      <c r="AX60" s="56">
        <f>VALUE(IFERROR(VLOOKUP(VALUE(LEFT(G60,4)),ST!$C$4:$E$300,3,FALSE),"0"))</f>
        <v/>
      </c>
      <c r="AY60" s="56">
        <f>VALUE(IFERROR(VLOOKUP(VALUE(LEFT(G60,5)),ST!$C$4:$E$300,3,FALSE),"0"))</f>
        <v/>
      </c>
      <c r="AZ60" s="56">
        <f>VALUE(IFERROR(VLOOKUP(VALUE(LEFT(G60,6)),ST!$C$4:$E$300,3,FALSE),"0"))</f>
        <v/>
      </c>
      <c r="BA60" s="56">
        <f>VALUE(IFERROR(VLOOKUP(VALUE(LEFT(G60,7)),ST!$C$4:$E$300,3,FALSE),"0"))</f>
        <v/>
      </c>
      <c r="BB60" s="56">
        <f>VALUE(IFERROR(VLOOKUP(G60,ST!$C$4:$E$400,3,FALSE),"0"))</f>
        <v/>
      </c>
      <c r="BC60" s="57">
        <f>IF(VLOOKUP(AW60,ST!$C$4:$F$298,4,FALSE)&lt;&gt;0,VLOOKUP(AW60,ST!$C$4:$F$298,4,FALSE),VLOOKUP(G60,ST!$C$4:$F$298,4,FALSE))</f>
        <v/>
      </c>
      <c r="BD60" s="57">
        <f>IF(O60="SC","Desconsiderar coluna ICMS ST",IF(O60="PR","Haverá ST", ))</f>
        <v/>
      </c>
      <c r="BE60" s="53">
        <f>W60</f>
        <v/>
      </c>
      <c r="BF60" s="53">
        <f>X60</f>
        <v/>
      </c>
      <c r="BG60" s="53">
        <f>AD60-AS60</f>
        <v/>
      </c>
      <c r="BH60" s="51">
        <f>$W$4+$X$4+AC60+$BJ$4+0.07</f>
        <v/>
      </c>
      <c r="BI60" s="53">
        <f>IF(BD60="Haverá ST",AJ60+AS60+AT60,AJ60+AS60)</f>
        <v/>
      </c>
      <c r="BJ60" s="53">
        <f>T60*$BJ$4</f>
        <v/>
      </c>
      <c r="BK60" s="53">
        <f>T60*$BK$4</f>
        <v/>
      </c>
      <c r="BL60" s="53">
        <f>BE60+BF60+AO60+BJ60+BK60+AD60</f>
        <v/>
      </c>
      <c r="BM60" s="53">
        <f>(T60-BL60)</f>
        <v/>
      </c>
    </row>
    <row r="61" hidden="1" ht="15.75" customHeight="1" s="218">
      <c r="A61" s="58">
        <f>A60+1</f>
        <v/>
      </c>
      <c r="B61" s="144">
        <f>BOM!B61</f>
        <v/>
      </c>
      <c r="C61" s="144">
        <f>BOM!C61</f>
        <v/>
      </c>
      <c r="D61" s="144">
        <f>BOM!D61</f>
        <v/>
      </c>
      <c r="E61" s="144">
        <f>BOM!E61</f>
        <v/>
      </c>
      <c r="F61" s="144">
        <f>BOM!F61</f>
        <v/>
      </c>
      <c r="G61" s="144">
        <f>BOM!G61</f>
        <v/>
      </c>
      <c r="H61" s="144">
        <f>BOM!H61</f>
        <v/>
      </c>
      <c r="I61" s="144">
        <f>BOM!I61</f>
        <v/>
      </c>
      <c r="J61" s="146">
        <f>BOM!J61</f>
        <v/>
      </c>
      <c r="K61" s="146">
        <f>BOM!K61</f>
        <v/>
      </c>
      <c r="L61" s="146">
        <f>BOM!L61</f>
        <v/>
      </c>
      <c r="M61" s="146">
        <f>BOM!M61</f>
        <v/>
      </c>
      <c r="N61" s="146">
        <f>BOM!N61</f>
        <v/>
      </c>
      <c r="O61" s="146">
        <f>BOM!O61</f>
        <v/>
      </c>
      <c r="P61" s="146">
        <f>BOM!P61</f>
        <v/>
      </c>
      <c r="Q61" s="46">
        <f>$F$97</f>
        <v/>
      </c>
      <c r="R61" s="46">
        <f>$F$98</f>
        <v/>
      </c>
      <c r="S61" s="48">
        <f>U61-(U61*R61)</f>
        <v/>
      </c>
      <c r="T61" s="48">
        <f>S61*I61</f>
        <v/>
      </c>
      <c r="U61" s="48">
        <f>(AN61)/(1-(BH61+Q61))</f>
        <v/>
      </c>
      <c r="V61" s="48">
        <f>U61*I61</f>
        <v/>
      </c>
      <c r="W61" s="49">
        <f>T61*$W$4</f>
        <v/>
      </c>
      <c r="X61" s="49">
        <f>T61*$X$4</f>
        <v/>
      </c>
      <c r="Y61" s="50">
        <f>M61</f>
        <v/>
      </c>
      <c r="Z61" s="9" t="n"/>
      <c r="AA61" s="9" t="n"/>
      <c r="AB61" s="9" t="n"/>
      <c r="AC61" s="51">
        <f t="array" ref="AC61">IF(I61&gt;0,VLOOKUP(Y61&amp;$P$88&amp;$P$89&amp;$P$90,Variáveis!$O$2:$S$300&amp;Variáveis!$P$2:$T$300&amp;Variáveis!$Q$2:$U$300&amp;Variáveis!$R$2:$V$300,5,FALSE),0)</f>
        <v/>
      </c>
      <c r="AD61" s="52">
        <f>T61*AC61</f>
        <v/>
      </c>
      <c r="AE61" s="53">
        <f>IF(AB61="não",((V61/(1-VLOOKUP(AA61,Variáveis!$AK$3:$AN$29,4,FALSE)))*VLOOKUP(AA61,Variáveis!$AK$3:$AN$29,4,FALSE))-AD61,0)</f>
        <v/>
      </c>
      <c r="AF61" s="53">
        <f>T61*$AF$4</f>
        <v/>
      </c>
      <c r="AG61" s="53">
        <f>IF(AB61="SIM","Cliente pode pagar DIFA na entrada", )</f>
        <v/>
      </c>
      <c r="AH61" s="54" t="n"/>
      <c r="AI61" s="53">
        <f>IF(K61="SIM",(J61*$F$102),J61)</f>
        <v/>
      </c>
      <c r="AJ61" s="53">
        <f>IF(L61="SIM",(AI61*$F$101),AI61)</f>
        <v/>
      </c>
      <c r="AK61" s="53">
        <f>AJ61-AS61</f>
        <v/>
      </c>
      <c r="AL61" s="53">
        <f>AJ61*I61</f>
        <v/>
      </c>
      <c r="AM61" s="53">
        <f>AK61*I61</f>
        <v/>
      </c>
      <c r="AN61" s="53">
        <f>AK61-AP61-AQ61</f>
        <v/>
      </c>
      <c r="AO61" s="53">
        <f>AN61*I61</f>
        <v/>
      </c>
      <c r="AP61" s="53">
        <f>$AP$4*AK61</f>
        <v/>
      </c>
      <c r="AQ61" s="53">
        <f>$AQ$4*AK61</f>
        <v/>
      </c>
      <c r="AR61" s="51">
        <f t="array" ref="AR61">VLOOKUP(M61&amp;N61&amp;O61&amp;P61,Variáveis!$A$2:$E$240&amp;Variáveis!$B$2:$F$240&amp;Variáveis!$C$2:$G$240&amp;Variáveis!$D$2:$H$240,5,FALSE)</f>
        <v/>
      </c>
      <c r="AS61" s="53">
        <f>((AJ61*(1-AR61))*AR61)</f>
        <v/>
      </c>
      <c r="AT61" s="53">
        <f>(((J61+(J61*AU61))*0.18)-(J61*AR61))</f>
        <v/>
      </c>
      <c r="AU61" s="55">
        <f>(((1+AV61)*(1-AR61))/(1-0.18)-1)</f>
        <v/>
      </c>
      <c r="AV61" s="55">
        <f>IF(BB61&gt;0,BB61,IF(BA61&gt;0,BA61,IF(AZ61&gt;0,AZ61,IF(AY61&gt;0,AY61,IF(AX61&gt;0,AX61)))))/100</f>
        <v/>
      </c>
      <c r="AW61" s="56">
        <f>VALUE(LEFT(G61,4))</f>
        <v/>
      </c>
      <c r="AX61" s="56">
        <f>VALUE(IFERROR(VLOOKUP(VALUE(LEFT(G61,4)),ST!$C$4:$E$300,3,FALSE),"0"))</f>
        <v/>
      </c>
      <c r="AY61" s="56">
        <f>VALUE(IFERROR(VLOOKUP(VALUE(LEFT(G61,5)),ST!$C$4:$E$300,3,FALSE),"0"))</f>
        <v/>
      </c>
      <c r="AZ61" s="56">
        <f>VALUE(IFERROR(VLOOKUP(VALUE(LEFT(G61,6)),ST!$C$4:$E$300,3,FALSE),"0"))</f>
        <v/>
      </c>
      <c r="BA61" s="56">
        <f>VALUE(IFERROR(VLOOKUP(VALUE(LEFT(G61,7)),ST!$C$4:$E$300,3,FALSE),"0"))</f>
        <v/>
      </c>
      <c r="BB61" s="56">
        <f>VALUE(IFERROR(VLOOKUP(G61,ST!$C$4:$E$400,3,FALSE),"0"))</f>
        <v/>
      </c>
      <c r="BC61" s="57">
        <f>IF(VLOOKUP(AW61,ST!$C$4:$F$298,4,FALSE)&lt;&gt;0,VLOOKUP(AW61,ST!$C$4:$F$298,4,FALSE),VLOOKUP(G61,ST!$C$4:$F$298,4,FALSE))</f>
        <v/>
      </c>
      <c r="BD61" s="57">
        <f>IF(O61="SC","Desconsiderar coluna ICMS ST",IF(O61="PR","Haverá ST", ))</f>
        <v/>
      </c>
      <c r="BE61" s="53">
        <f>W61</f>
        <v/>
      </c>
      <c r="BF61" s="53">
        <f>X61</f>
        <v/>
      </c>
      <c r="BG61" s="53">
        <f>AD61-AS61</f>
        <v/>
      </c>
      <c r="BH61" s="51">
        <f>$W$4+$X$4+AC61+$BJ$4+0.07</f>
        <v/>
      </c>
      <c r="BI61" s="53">
        <f>IF(BD61="Haverá ST",AJ61+AS61+AT61,AJ61+AS61)</f>
        <v/>
      </c>
      <c r="BJ61" s="53">
        <f>T61*$BJ$4</f>
        <v/>
      </c>
      <c r="BK61" s="53">
        <f>T61*$BK$4</f>
        <v/>
      </c>
      <c r="BL61" s="53">
        <f>BE61+BF61+AO61+BJ61+BK61+AD61</f>
        <v/>
      </c>
      <c r="BM61" s="53">
        <f>(T61-BL61)</f>
        <v/>
      </c>
    </row>
    <row r="62" ht="15.75" customHeight="1" s="218">
      <c r="A62" s="26" t="n"/>
      <c r="B62" s="26" t="n"/>
      <c r="C62" s="26" t="n"/>
      <c r="D62" s="26" t="n"/>
      <c r="E62" s="27" t="n"/>
      <c r="F62" s="26" t="inlineStr">
        <is>
          <t>LICENÇAS</t>
        </is>
      </c>
      <c r="G62" s="28" t="n"/>
      <c r="H62" s="26" t="n"/>
      <c r="I62" s="26" t="inlineStr">
        <is>
          <t>Qde</t>
        </is>
      </c>
      <c r="J62" s="29" t="n"/>
      <c r="K62" s="27" t="n"/>
      <c r="L62" s="27" t="n"/>
      <c r="M62" s="29" t="n"/>
      <c r="N62" s="29" t="n"/>
      <c r="O62" s="29" t="n"/>
      <c r="P62" s="29" t="n"/>
      <c r="Q62" s="27" t="n"/>
      <c r="R62" s="27" t="n"/>
      <c r="S62" s="20" t="inlineStr">
        <is>
          <t>Preço Unitário c/ Desconto</t>
        </is>
      </c>
      <c r="T62" s="20" t="inlineStr">
        <is>
          <t>Preço Total c/ Desconto</t>
        </is>
      </c>
      <c r="U62" s="27" t="inlineStr">
        <is>
          <t>Preço Unitário</t>
        </is>
      </c>
      <c r="V62" s="30" t="n"/>
      <c r="W62" s="31" t="n">
        <v>0.0165</v>
      </c>
      <c r="X62" s="31" t="n">
        <v>0.076</v>
      </c>
      <c r="Y62" s="32" t="n"/>
      <c r="Z62" s="32" t="n"/>
      <c r="AA62" s="32" t="n"/>
      <c r="AB62" s="32" t="n"/>
      <c r="AC62" s="31">
        <f t="array" ref="AC62">VLOOKUP(Y62&amp;Z62&amp;AA62&amp;AB62,Variáveis!$O$2:$S$300&amp;Variáveis!$P$2:$T$300&amp;Variáveis!$Q$2:$U$300&amp;Variáveis!$R$2:$V$300,5,FALSE)</f>
        <v/>
      </c>
      <c r="AD62" s="31" t="n"/>
      <c r="AE62" s="33" t="n"/>
      <c r="AF62" s="33" t="n">
        <v>0.02</v>
      </c>
      <c r="AG62" s="33" t="n"/>
      <c r="AH62" s="27" t="n"/>
      <c r="AI62" s="29" t="n"/>
      <c r="AJ62" s="29" t="n"/>
      <c r="AK62" s="29" t="n"/>
      <c r="AL62" s="29" t="n"/>
      <c r="AM62" s="29" t="n"/>
      <c r="AN62" s="29" t="n"/>
      <c r="AO62" s="29" t="n"/>
      <c r="AP62" s="29" t="n"/>
      <c r="AQ62" s="29" t="n"/>
      <c r="AR62" s="29">
        <f t="array" ref="AR62">VLOOKUP(M62&amp;N62&amp;O62&amp;P62,Variáveis!$A$2:$E$240&amp;Variáveis!$B$2:$F$240&amp;Variáveis!$C$2:$G$240&amp;Variáveis!$D$2:$H$240,5,FALSE)</f>
        <v/>
      </c>
      <c r="AS62" s="29" t="n"/>
      <c r="AT62" s="29" t="n"/>
      <c r="AU62" s="29" t="n"/>
      <c r="AV62" s="29" t="n"/>
      <c r="AW62" s="29" t="n"/>
      <c r="AX62" s="29" t="n"/>
      <c r="AY62" s="29" t="n"/>
      <c r="AZ62" s="29" t="n"/>
      <c r="BA62" s="29" t="n"/>
      <c r="BB62" s="29" t="n"/>
      <c r="BC62" s="29" t="n"/>
      <c r="BD62" s="73" t="n"/>
      <c r="BE62" s="29" t="n"/>
      <c r="BF62" s="29" t="n"/>
      <c r="BG62" s="29" t="n"/>
      <c r="BH62" s="29" t="n"/>
      <c r="BI62" s="29" t="n"/>
      <c r="BJ62" s="31" t="n">
        <v>0.0288</v>
      </c>
      <c r="BK62" s="31">
        <f>BK4</f>
        <v/>
      </c>
      <c r="BL62" s="29" t="n"/>
      <c r="BM62" s="31" t="n"/>
    </row>
    <row r="63" ht="15.75" customHeight="1" s="218">
      <c r="A63" s="74">
        <f>A61+1</f>
        <v/>
      </c>
      <c r="B63" s="144">
        <f>BOM!B63</f>
        <v/>
      </c>
      <c r="C63" s="144">
        <f>BOM!C63</f>
        <v/>
      </c>
      <c r="D63" s="144">
        <f>BOM!D63</f>
        <v/>
      </c>
      <c r="E63" s="144">
        <f>BOM!E63</f>
        <v/>
      </c>
      <c r="F63" s="149">
        <f>BOM!F63</f>
        <v/>
      </c>
      <c r="G63" s="49">
        <f>BOM!G63</f>
        <v/>
      </c>
      <c r="H63" s="49">
        <f>BOM!H63</f>
        <v/>
      </c>
      <c r="I63" s="144" t="n">
        <v>0</v>
      </c>
      <c r="J63" s="146">
        <f>BOM!J63</f>
        <v/>
      </c>
      <c r="K63" s="146">
        <f>BOM!K63</f>
        <v/>
      </c>
      <c r="L63" s="146">
        <f>BOM!L63</f>
        <v/>
      </c>
      <c r="M63" s="150">
        <f>BOM!M63</f>
        <v/>
      </c>
      <c r="N63" s="150">
        <f>BOM!N63</f>
        <v/>
      </c>
      <c r="O63" s="150">
        <f>BOM!O63</f>
        <v/>
      </c>
      <c r="P63" s="150">
        <f>BOM!P63</f>
        <v/>
      </c>
      <c r="Q63" s="46">
        <f>$F$97</f>
        <v/>
      </c>
      <c r="R63" s="46">
        <f>$F$98</f>
        <v/>
      </c>
      <c r="S63" s="48">
        <f>U63-(U63*R63)</f>
        <v/>
      </c>
      <c r="T63" s="48">
        <f>S63*I63</f>
        <v/>
      </c>
      <c r="U63" s="48">
        <f>(AJ63)/(1-(BH63+Q63))</f>
        <v/>
      </c>
      <c r="V63" s="48">
        <f>U63*I63</f>
        <v/>
      </c>
      <c r="W63" s="49">
        <f>T63*$W$62</f>
        <v/>
      </c>
      <c r="X63" s="49">
        <f>T63*$X$62</f>
        <v/>
      </c>
      <c r="Y63" s="79" t="n"/>
      <c r="Z63" s="80" t="n"/>
      <c r="AA63" s="80" t="n"/>
      <c r="AB63" s="80" t="n"/>
      <c r="AC63" s="80" t="n"/>
      <c r="AD63" s="80" t="n"/>
      <c r="AE63" s="81" t="n"/>
      <c r="AF63" s="49">
        <f>T63*$AF$62</f>
        <v/>
      </c>
      <c r="AG63" s="49" t="n"/>
      <c r="AH63" s="82" t="n"/>
      <c r="AI63" s="53">
        <f>IF(K63="SIM",(J63*$F$103),J63)</f>
        <v/>
      </c>
      <c r="AJ63" s="53">
        <f>IF(L63="SIM",(AI63*$F$101),AI63)</f>
        <v/>
      </c>
      <c r="AK63" s="53" t="n"/>
      <c r="AL63" s="53">
        <f>AJ63*I63</f>
        <v/>
      </c>
      <c r="AM63" s="83" t="n"/>
      <c r="AN63" s="83" t="n"/>
      <c r="AO63" s="83" t="n"/>
      <c r="AP63" s="84" t="n"/>
      <c r="AQ63" s="84" t="n"/>
      <c r="AR63" s="84">
        <f t="array" ref="AR63">VLOOKUP(M63&amp;N63&amp;O63&amp;P63,Variáveis!$A$2:$E$240&amp;Variáveis!$B$2:$F$240&amp;Variáveis!$C$2:$G$240&amp;Variáveis!$D$2:$H$240,5,FALSE)</f>
        <v/>
      </c>
      <c r="AS63" s="85" t="n"/>
      <c r="AT63" s="85" t="n"/>
      <c r="AU63" s="85" t="n"/>
      <c r="AV63" s="85" t="n"/>
      <c r="AW63" s="85" t="n"/>
      <c r="AX63" s="85" t="n"/>
      <c r="AY63" s="85" t="n"/>
      <c r="AZ63" s="85" t="n"/>
      <c r="BA63" s="85" t="n"/>
      <c r="BB63" s="85" t="n"/>
      <c r="BC63" s="85" t="n"/>
      <c r="BD63" s="86" t="n"/>
      <c r="BE63" s="53">
        <f>W63</f>
        <v/>
      </c>
      <c r="BF63" s="53">
        <f>X63</f>
        <v/>
      </c>
      <c r="BG63" s="53" t="n"/>
      <c r="BH63" s="51">
        <f>$W$62+$X$62+$AF$62+$BJ$62+0.07</f>
        <v/>
      </c>
      <c r="BI63" s="53">
        <f>AJ63+AS63+AT63</f>
        <v/>
      </c>
      <c r="BJ63" s="53">
        <f>T63*$BJ$62</f>
        <v/>
      </c>
      <c r="BK63" s="53">
        <f>T63*$BK$62</f>
        <v/>
      </c>
      <c r="BL63" s="53">
        <f>BE63+BF63+AL63+BJ63+BK63+AD63+AF63</f>
        <v/>
      </c>
      <c r="BM63" s="49">
        <f>(T63-BL63)</f>
        <v/>
      </c>
    </row>
    <row r="64" ht="15.75" customHeight="1" s="218">
      <c r="A64" s="74">
        <f>A63+1</f>
        <v/>
      </c>
      <c r="B64" s="144">
        <f>BOM!B64</f>
        <v/>
      </c>
      <c r="C64" s="144">
        <f>BOM!C64</f>
        <v/>
      </c>
      <c r="D64" s="144">
        <f>BOM!D64</f>
        <v/>
      </c>
      <c r="E64" s="144">
        <f>BOM!E64</f>
        <v/>
      </c>
      <c r="F64" s="149">
        <f>BOM!F64</f>
        <v/>
      </c>
      <c r="G64" s="49">
        <f>BOM!G64</f>
        <v/>
      </c>
      <c r="H64" s="49">
        <f>BOM!H64</f>
        <v/>
      </c>
      <c r="I64" s="144" t="n">
        <v>0</v>
      </c>
      <c r="J64" s="146">
        <f>BOM!J64</f>
        <v/>
      </c>
      <c r="K64" s="146">
        <f>BOM!K64</f>
        <v/>
      </c>
      <c r="L64" s="146">
        <f>BOM!L64</f>
        <v/>
      </c>
      <c r="M64" s="150">
        <f>BOM!M64</f>
        <v/>
      </c>
      <c r="N64" s="150">
        <f>BOM!N64</f>
        <v/>
      </c>
      <c r="O64" s="150">
        <f>BOM!O64</f>
        <v/>
      </c>
      <c r="P64" s="150">
        <f>BOM!P64</f>
        <v/>
      </c>
      <c r="Q64" s="46">
        <f>$F$97</f>
        <v/>
      </c>
      <c r="R64" s="46">
        <f>$F$98</f>
        <v/>
      </c>
      <c r="S64" s="48">
        <f>U64-(U64*R64)</f>
        <v/>
      </c>
      <c r="T64" s="48">
        <f>S64*I64</f>
        <v/>
      </c>
      <c r="U64" s="48">
        <f>(AJ64)/(1-(BH64+Q64))</f>
        <v/>
      </c>
      <c r="V64" s="48">
        <f>U64*I64</f>
        <v/>
      </c>
      <c r="W64" s="49">
        <f>T64*$W$62</f>
        <v/>
      </c>
      <c r="X64" s="49">
        <f>T64*$X$62</f>
        <v/>
      </c>
      <c r="Y64" s="90" t="n"/>
      <c r="Z64" s="91" t="n"/>
      <c r="AA64" s="91" t="n"/>
      <c r="AB64" s="91" t="n"/>
      <c r="AC64" s="91" t="n"/>
      <c r="AD64" s="91" t="n"/>
      <c r="AE64" s="92" t="n"/>
      <c r="AF64" s="49">
        <f>T64*$AF$62</f>
        <v/>
      </c>
      <c r="AG64" s="49" t="n"/>
      <c r="AH64" s="82" t="n"/>
      <c r="AI64" s="53">
        <f>IF(K64="SIM",(J64*$F$103),J64)</f>
        <v/>
      </c>
      <c r="AJ64" s="53">
        <f>IF(L64="SIM",(AI64*$F$101),AI64)</f>
        <v/>
      </c>
      <c r="AK64" s="53" t="n"/>
      <c r="AL64" s="53">
        <f>AJ64*I64</f>
        <v/>
      </c>
      <c r="AM64" s="93" t="n"/>
      <c r="AN64" s="93" t="n"/>
      <c r="AO64" s="93" t="n"/>
      <c r="AP64" s="94" t="n"/>
      <c r="AQ64" s="94" t="n"/>
      <c r="AR64" s="94" t="n"/>
      <c r="AS64" s="95" t="n"/>
      <c r="AT64" s="95" t="n"/>
      <c r="AU64" s="95" t="n"/>
      <c r="AV64" s="95" t="n"/>
      <c r="AW64" s="95" t="n"/>
      <c r="AX64" s="95" t="n"/>
      <c r="AY64" s="95" t="n"/>
      <c r="AZ64" s="95" t="n"/>
      <c r="BA64" s="95" t="n"/>
      <c r="BB64" s="95" t="n"/>
      <c r="BC64" s="95" t="n"/>
      <c r="BD64" s="96" t="n"/>
      <c r="BE64" s="53">
        <f>W64</f>
        <v/>
      </c>
      <c r="BF64" s="53">
        <f>X64</f>
        <v/>
      </c>
      <c r="BG64" s="53" t="n"/>
      <c r="BH64" s="51">
        <f>$W$62+$X$62+$AF$62+$BJ$62+0.07</f>
        <v/>
      </c>
      <c r="BI64" s="53">
        <f>AJ64+AS64+AT64</f>
        <v/>
      </c>
      <c r="BJ64" s="53">
        <f>T64*$BJ$62</f>
        <v/>
      </c>
      <c r="BK64" s="53">
        <f>T64*$BK$62</f>
        <v/>
      </c>
      <c r="BL64" s="53">
        <f>BE64+BF64+AL64+BJ64+BK64+AD64+AF64</f>
        <v/>
      </c>
      <c r="BM64" s="49">
        <f>(T64-BL64)</f>
        <v/>
      </c>
    </row>
    <row r="65" ht="15.75" customHeight="1" s="218">
      <c r="A65" s="74" t="n">
        <v>59</v>
      </c>
      <c r="B65" s="144">
        <f>BOM!B65</f>
        <v/>
      </c>
      <c r="C65" s="144">
        <f>BOM!C65</f>
        <v/>
      </c>
      <c r="D65" s="144">
        <f>BOM!D65</f>
        <v/>
      </c>
      <c r="E65" s="144">
        <f>BOM!E65</f>
        <v/>
      </c>
      <c r="F65" s="149">
        <f>BOM!F65</f>
        <v/>
      </c>
      <c r="G65" s="49">
        <f>BOM!G65</f>
        <v/>
      </c>
      <c r="H65" s="49">
        <f>BOM!H65</f>
        <v/>
      </c>
      <c r="I65" s="144" t="n">
        <v>0</v>
      </c>
      <c r="J65" s="146">
        <f>BOM!J65</f>
        <v/>
      </c>
      <c r="K65" s="146">
        <f>BOM!K65</f>
        <v/>
      </c>
      <c r="L65" s="146">
        <f>BOM!L65</f>
        <v/>
      </c>
      <c r="M65" s="150">
        <f>BOM!M65</f>
        <v/>
      </c>
      <c r="N65" s="150">
        <f>BOM!N65</f>
        <v/>
      </c>
      <c r="O65" s="150">
        <f>BOM!O65</f>
        <v/>
      </c>
      <c r="P65" s="150">
        <f>BOM!P65</f>
        <v/>
      </c>
      <c r="Q65" s="46">
        <f>$F$97</f>
        <v/>
      </c>
      <c r="R65" s="46">
        <f>$F$98</f>
        <v/>
      </c>
      <c r="S65" s="48">
        <f>U65-(U65*R65)</f>
        <v/>
      </c>
      <c r="T65" s="48">
        <f>S65*I65</f>
        <v/>
      </c>
      <c r="U65" s="48">
        <f>(AJ65)/(1-(BH65+Q65))</f>
        <v/>
      </c>
      <c r="V65" s="48">
        <f>U65*I65</f>
        <v/>
      </c>
      <c r="W65" s="49">
        <f>T65*$W$62</f>
        <v/>
      </c>
      <c r="X65" s="49">
        <f>T65*$X$62</f>
        <v/>
      </c>
      <c r="Y65" s="90" t="n"/>
      <c r="Z65" s="91" t="n"/>
      <c r="AA65" s="91" t="n"/>
      <c r="AB65" s="91" t="n"/>
      <c r="AC65" s="91" t="n"/>
      <c r="AD65" s="91" t="n"/>
      <c r="AE65" s="92" t="n"/>
      <c r="AF65" s="49">
        <f>T65*$AF$62</f>
        <v/>
      </c>
      <c r="AG65" s="49" t="n"/>
      <c r="AH65" s="82" t="n"/>
      <c r="AI65" s="53">
        <f>IF(K65="SIM",(J65*$F$103),J65)</f>
        <v/>
      </c>
      <c r="AJ65" s="53">
        <f>IF(L65="SIM",(AI65*$F$101),AI65)</f>
        <v/>
      </c>
      <c r="AK65" s="53" t="n"/>
      <c r="AL65" s="53">
        <f>AJ65*I65</f>
        <v/>
      </c>
      <c r="AM65" s="93" t="n"/>
      <c r="AN65" s="93" t="n"/>
      <c r="AO65" s="93" t="n"/>
      <c r="AP65" s="94" t="n"/>
      <c r="AQ65" s="94" t="n"/>
      <c r="AR65" s="94" t="n"/>
      <c r="AS65" s="95" t="n"/>
      <c r="AT65" s="95" t="n"/>
      <c r="AU65" s="95" t="n"/>
      <c r="AV65" s="95" t="n"/>
      <c r="AW65" s="95" t="n"/>
      <c r="AX65" s="95" t="n"/>
      <c r="AY65" s="95" t="n"/>
      <c r="AZ65" s="95" t="n"/>
      <c r="BA65" s="95" t="n"/>
      <c r="BB65" s="95" t="n"/>
      <c r="BC65" s="95" t="n"/>
      <c r="BD65" s="96" t="n"/>
      <c r="BE65" s="53">
        <f>W65</f>
        <v/>
      </c>
      <c r="BF65" s="53">
        <f>X65</f>
        <v/>
      </c>
      <c r="BG65" s="53" t="n"/>
      <c r="BH65" s="51">
        <f>$W$62+$X$62+$AF$62+$BJ$62+0.07</f>
        <v/>
      </c>
      <c r="BI65" s="53">
        <f>AJ65+AS65+AT65</f>
        <v/>
      </c>
      <c r="BJ65" s="53">
        <f>T65*$BJ$62</f>
        <v/>
      </c>
      <c r="BK65" s="53">
        <f>T65*$BK$62</f>
        <v/>
      </c>
      <c r="BL65" s="53">
        <f>BE65+BF65+AL65+BJ65+BK65+AD65+AF65</f>
        <v/>
      </c>
      <c r="BM65" s="49">
        <f>(T65-BL65)</f>
        <v/>
      </c>
    </row>
    <row r="66" ht="15.75" customHeight="1" s="218">
      <c r="A66" s="74" t="n">
        <v>60</v>
      </c>
      <c r="B66" s="144">
        <f>BOM!B66</f>
        <v/>
      </c>
      <c r="C66" s="144">
        <f>BOM!C66</f>
        <v/>
      </c>
      <c r="D66" s="144">
        <f>BOM!D66</f>
        <v/>
      </c>
      <c r="E66" s="144">
        <f>BOM!E66</f>
        <v/>
      </c>
      <c r="F66" s="149">
        <f>BOM!F66</f>
        <v/>
      </c>
      <c r="G66" s="49">
        <f>BOM!G66</f>
        <v/>
      </c>
      <c r="H66" s="49">
        <f>BOM!H66</f>
        <v/>
      </c>
      <c r="I66" s="144" t="n">
        <v>0</v>
      </c>
      <c r="J66" s="146">
        <f>BOM!J66</f>
        <v/>
      </c>
      <c r="K66" s="146">
        <f>BOM!K66</f>
        <v/>
      </c>
      <c r="L66" s="146">
        <f>BOM!L66</f>
        <v/>
      </c>
      <c r="M66" s="150">
        <f>BOM!M66</f>
        <v/>
      </c>
      <c r="N66" s="150">
        <f>BOM!N66</f>
        <v/>
      </c>
      <c r="O66" s="150">
        <f>BOM!O66</f>
        <v/>
      </c>
      <c r="P66" s="150">
        <f>BOM!P66</f>
        <v/>
      </c>
      <c r="Q66" s="46">
        <f>$F$97</f>
        <v/>
      </c>
      <c r="R66" s="46">
        <f>$F$98</f>
        <v/>
      </c>
      <c r="S66" s="48">
        <f>U66-(U66*R66)</f>
        <v/>
      </c>
      <c r="T66" s="48">
        <f>S66*I66</f>
        <v/>
      </c>
      <c r="U66" s="48">
        <f>(AJ66)/(1-(BH66+Q66))</f>
        <v/>
      </c>
      <c r="V66" s="48">
        <f>U66*I66</f>
        <v/>
      </c>
      <c r="W66" s="49">
        <f>T66*$W$62</f>
        <v/>
      </c>
      <c r="X66" s="49">
        <f>T66*$X$62</f>
        <v/>
      </c>
      <c r="Y66" s="90" t="n"/>
      <c r="Z66" s="91" t="n"/>
      <c r="AA66" s="91" t="n"/>
      <c r="AB66" s="91" t="n"/>
      <c r="AC66" s="91" t="n"/>
      <c r="AD66" s="91" t="n"/>
      <c r="AE66" s="92" t="n"/>
      <c r="AF66" s="49">
        <f>T66*$AF$62</f>
        <v/>
      </c>
      <c r="AG66" s="49" t="n"/>
      <c r="AH66" s="82" t="n"/>
      <c r="AI66" s="53">
        <f>IF(K66="SIM",(J66*$F$103),J66)</f>
        <v/>
      </c>
      <c r="AJ66" s="53">
        <f>IF(L66="SIM",(AI66*$F$101),AI66)</f>
        <v/>
      </c>
      <c r="AK66" s="53" t="n"/>
      <c r="AL66" s="53">
        <f>AJ66*I66</f>
        <v/>
      </c>
      <c r="AM66" s="93" t="n"/>
      <c r="AN66" s="93" t="n"/>
      <c r="AO66" s="93" t="n"/>
      <c r="AP66" s="94" t="n"/>
      <c r="AQ66" s="94" t="n"/>
      <c r="AR66" s="94" t="n"/>
      <c r="AS66" s="95" t="n"/>
      <c r="AT66" s="95" t="n"/>
      <c r="AU66" s="95" t="n"/>
      <c r="AV66" s="95" t="n"/>
      <c r="AW66" s="95" t="n"/>
      <c r="AX66" s="95" t="n"/>
      <c r="AY66" s="95" t="n"/>
      <c r="AZ66" s="95" t="n"/>
      <c r="BA66" s="95" t="n"/>
      <c r="BB66" s="95" t="n"/>
      <c r="BC66" s="95" t="n"/>
      <c r="BD66" s="96" t="n"/>
      <c r="BE66" s="53">
        <f>W66</f>
        <v/>
      </c>
      <c r="BF66" s="53">
        <f>X66</f>
        <v/>
      </c>
      <c r="BG66" s="53" t="n"/>
      <c r="BH66" s="51">
        <f>$W$62+$X$62+$AF$62+$BJ$62+0.07</f>
        <v/>
      </c>
      <c r="BI66" s="53">
        <f>AJ66+AS66+AT66</f>
        <v/>
      </c>
      <c r="BJ66" s="53">
        <f>T66*$BJ$62</f>
        <v/>
      </c>
      <c r="BK66" s="53">
        <f>T66*$BK$62</f>
        <v/>
      </c>
      <c r="BL66" s="53">
        <f>BE66+BF66+AL66+BJ66+BK66+AD66+AF66</f>
        <v/>
      </c>
      <c r="BM66" s="49">
        <f>(T66-BL66)</f>
        <v/>
      </c>
    </row>
    <row r="67" ht="15.75" customHeight="1" s="218">
      <c r="A67" s="74" t="n">
        <v>61</v>
      </c>
      <c r="B67" s="144">
        <f>BOM!B67</f>
        <v/>
      </c>
      <c r="C67" s="144">
        <f>BOM!C67</f>
        <v/>
      </c>
      <c r="D67" s="144">
        <f>BOM!D67</f>
        <v/>
      </c>
      <c r="E67" s="144">
        <f>BOM!E67</f>
        <v/>
      </c>
      <c r="F67" s="149">
        <f>BOM!F67</f>
        <v/>
      </c>
      <c r="G67" s="49">
        <f>BOM!G67</f>
        <v/>
      </c>
      <c r="H67" s="49">
        <f>BOM!H67</f>
        <v/>
      </c>
      <c r="I67" s="144" t="n">
        <v>0</v>
      </c>
      <c r="J67" s="146">
        <f>BOM!J67</f>
        <v/>
      </c>
      <c r="K67" s="146">
        <f>BOM!K67</f>
        <v/>
      </c>
      <c r="L67" s="146">
        <f>BOM!L67</f>
        <v/>
      </c>
      <c r="M67" s="150">
        <f>BOM!M67</f>
        <v/>
      </c>
      <c r="N67" s="150">
        <f>BOM!N67</f>
        <v/>
      </c>
      <c r="O67" s="150">
        <f>BOM!O67</f>
        <v/>
      </c>
      <c r="P67" s="150">
        <f>BOM!P67</f>
        <v/>
      </c>
      <c r="Q67" s="46">
        <f>$F$97</f>
        <v/>
      </c>
      <c r="R67" s="46">
        <f>$F$98</f>
        <v/>
      </c>
      <c r="S67" s="48">
        <f>U67-(U67*R67)</f>
        <v/>
      </c>
      <c r="T67" s="48">
        <f>S67*I67</f>
        <v/>
      </c>
      <c r="U67" s="48">
        <f>(AJ67)/(1-(BH67+Q67))</f>
        <v/>
      </c>
      <c r="V67" s="48">
        <f>U67*I67</f>
        <v/>
      </c>
      <c r="W67" s="49">
        <f>T67*$W$62</f>
        <v/>
      </c>
      <c r="X67" s="49">
        <f>T67*$X$62</f>
        <v/>
      </c>
      <c r="Y67" s="90" t="n"/>
      <c r="Z67" s="91" t="n"/>
      <c r="AA67" s="91" t="n"/>
      <c r="AB67" s="91" t="n"/>
      <c r="AC67" s="91" t="n"/>
      <c r="AD67" s="91" t="n"/>
      <c r="AE67" s="92" t="n"/>
      <c r="AF67" s="49">
        <f>T67*$AF$62</f>
        <v/>
      </c>
      <c r="AG67" s="49" t="n"/>
      <c r="AH67" s="82" t="n"/>
      <c r="AI67" s="53">
        <f>IF(K67="SIM",(J67*$F$103),J67)</f>
        <v/>
      </c>
      <c r="AJ67" s="53">
        <f>IF(L67="SIM",(AI67*$F$101),AI67)</f>
        <v/>
      </c>
      <c r="AK67" s="53" t="n"/>
      <c r="AL67" s="53">
        <f>AJ67*I67</f>
        <v/>
      </c>
      <c r="AM67" s="93" t="n"/>
      <c r="AN67" s="93" t="n"/>
      <c r="AO67" s="93" t="n"/>
      <c r="AP67" s="94" t="n"/>
      <c r="AQ67" s="94" t="n"/>
      <c r="AR67" s="94" t="n"/>
      <c r="AS67" s="95" t="n"/>
      <c r="AT67" s="95" t="n"/>
      <c r="AU67" s="95" t="n"/>
      <c r="AV67" s="95" t="n"/>
      <c r="AW67" s="95" t="n"/>
      <c r="AX67" s="95" t="n"/>
      <c r="AY67" s="95" t="n"/>
      <c r="AZ67" s="95" t="n"/>
      <c r="BA67" s="95" t="n"/>
      <c r="BB67" s="95" t="n"/>
      <c r="BC67" s="95" t="n"/>
      <c r="BD67" s="96" t="n"/>
      <c r="BE67" s="53">
        <f>W67</f>
        <v/>
      </c>
      <c r="BF67" s="53">
        <f>X67</f>
        <v/>
      </c>
      <c r="BG67" s="53" t="n"/>
      <c r="BH67" s="51">
        <f>$W$62+$X$62+$AF$62+$BJ$62+0.07</f>
        <v/>
      </c>
      <c r="BI67" s="53">
        <f>AJ67+AS67+AT67</f>
        <v/>
      </c>
      <c r="BJ67" s="53">
        <f>T67*$BJ$62</f>
        <v/>
      </c>
      <c r="BK67" s="53">
        <f>T67*$BK$62</f>
        <v/>
      </c>
      <c r="BL67" s="53">
        <f>BE67+BF67+AL67+BJ67+BK67+AD67+AF67</f>
        <v/>
      </c>
      <c r="BM67" s="49">
        <f>(T67-BL67)</f>
        <v/>
      </c>
    </row>
    <row r="68" ht="15.75" customHeight="1" s="218">
      <c r="A68" s="74" t="n">
        <v>62</v>
      </c>
      <c r="B68" s="144">
        <f>BOM!B68</f>
        <v/>
      </c>
      <c r="C68" s="144">
        <f>BOM!C68</f>
        <v/>
      </c>
      <c r="D68" s="144">
        <f>BOM!D68</f>
        <v/>
      </c>
      <c r="E68" s="144">
        <f>BOM!E68</f>
        <v/>
      </c>
      <c r="F68" s="149">
        <f>BOM!F68</f>
        <v/>
      </c>
      <c r="G68" s="49">
        <f>BOM!G68</f>
        <v/>
      </c>
      <c r="H68" s="49">
        <f>BOM!H68</f>
        <v/>
      </c>
      <c r="I68" s="144" t="n">
        <v>0</v>
      </c>
      <c r="J68" s="146">
        <f>BOM!J68</f>
        <v/>
      </c>
      <c r="K68" s="146">
        <f>BOM!K68</f>
        <v/>
      </c>
      <c r="L68" s="146">
        <f>BOM!L68</f>
        <v/>
      </c>
      <c r="M68" s="150">
        <f>BOM!M68</f>
        <v/>
      </c>
      <c r="N68" s="150">
        <f>BOM!N68</f>
        <v/>
      </c>
      <c r="O68" s="150">
        <f>BOM!O68</f>
        <v/>
      </c>
      <c r="P68" s="150">
        <f>BOM!P68</f>
        <v/>
      </c>
      <c r="Q68" s="46">
        <f>$F$97</f>
        <v/>
      </c>
      <c r="R68" s="46">
        <f>$F$98</f>
        <v/>
      </c>
      <c r="S68" s="48">
        <f>U68-(U68*R68)</f>
        <v/>
      </c>
      <c r="T68" s="48">
        <f>S68*I68</f>
        <v/>
      </c>
      <c r="U68" s="48">
        <f>(AJ68)/(1-(BH68+Q68))</f>
        <v/>
      </c>
      <c r="V68" s="48">
        <f>U68*I68</f>
        <v/>
      </c>
      <c r="W68" s="49">
        <f>T68*$W$62</f>
        <v/>
      </c>
      <c r="X68" s="49">
        <f>T68*$X$62</f>
        <v/>
      </c>
      <c r="Y68" s="90" t="n"/>
      <c r="Z68" s="91" t="n"/>
      <c r="AA68" s="91" t="n"/>
      <c r="AB68" s="91" t="n"/>
      <c r="AC68" s="91" t="n"/>
      <c r="AD68" s="91" t="n"/>
      <c r="AE68" s="92" t="n"/>
      <c r="AF68" s="49">
        <f>T68*$AF$62</f>
        <v/>
      </c>
      <c r="AG68" s="49" t="n"/>
      <c r="AH68" s="82" t="n"/>
      <c r="AI68" s="53">
        <f>IF(K68="SIM",(J68*$F$103),J68)</f>
        <v/>
      </c>
      <c r="AJ68" s="53">
        <f>IF(L68="SIM",(AI68*$F$101),AI68)</f>
        <v/>
      </c>
      <c r="AK68" s="53" t="n"/>
      <c r="AL68" s="53">
        <f>AJ68*I68</f>
        <v/>
      </c>
      <c r="AM68" s="93" t="n"/>
      <c r="AN68" s="93" t="n"/>
      <c r="AO68" s="93" t="n"/>
      <c r="AP68" s="94" t="n"/>
      <c r="AQ68" s="94" t="n"/>
      <c r="AR68" s="94" t="n"/>
      <c r="AS68" s="95" t="n"/>
      <c r="AT68" s="95" t="n"/>
      <c r="AU68" s="95" t="n"/>
      <c r="AV68" s="95" t="n"/>
      <c r="AW68" s="95" t="n"/>
      <c r="AX68" s="95" t="n"/>
      <c r="AY68" s="95" t="n"/>
      <c r="AZ68" s="95" t="n"/>
      <c r="BA68" s="95" t="n"/>
      <c r="BB68" s="95" t="n"/>
      <c r="BC68" s="95" t="n"/>
      <c r="BD68" s="96" t="n"/>
      <c r="BE68" s="53">
        <f>W68</f>
        <v/>
      </c>
      <c r="BF68" s="53">
        <f>X68</f>
        <v/>
      </c>
      <c r="BG68" s="53" t="n"/>
      <c r="BH68" s="51">
        <f>$W$62+$X$62+$AF$62+$BJ$62+0.07</f>
        <v/>
      </c>
      <c r="BI68" s="53">
        <f>AJ68+AS68+AT68</f>
        <v/>
      </c>
      <c r="BJ68" s="53">
        <f>T68*$BJ$62</f>
        <v/>
      </c>
      <c r="BK68" s="53">
        <f>T68*$BK$62</f>
        <v/>
      </c>
      <c r="BL68" s="53">
        <f>BE68+BF68+AL68+BJ68+BK68+AD68+AF68</f>
        <v/>
      </c>
      <c r="BM68" s="49">
        <f>(T68-BL68)</f>
        <v/>
      </c>
    </row>
    <row r="69" ht="15.75" customHeight="1" s="218">
      <c r="A69" s="74" t="n">
        <v>63</v>
      </c>
      <c r="B69" s="144">
        <f>BOM!B69</f>
        <v/>
      </c>
      <c r="C69" s="144">
        <f>BOM!C69</f>
        <v/>
      </c>
      <c r="D69" s="144">
        <f>BOM!D69</f>
        <v/>
      </c>
      <c r="E69" s="144">
        <f>BOM!E69</f>
        <v/>
      </c>
      <c r="F69" s="149">
        <f>BOM!F69</f>
        <v/>
      </c>
      <c r="G69" s="49">
        <f>BOM!G69</f>
        <v/>
      </c>
      <c r="H69" s="49">
        <f>BOM!H69</f>
        <v/>
      </c>
      <c r="I69" s="144" t="n">
        <v>0</v>
      </c>
      <c r="J69" s="146">
        <f>BOM!J69</f>
        <v/>
      </c>
      <c r="K69" s="146">
        <f>BOM!K69</f>
        <v/>
      </c>
      <c r="L69" s="146">
        <f>BOM!L69</f>
        <v/>
      </c>
      <c r="M69" s="150">
        <f>BOM!M69</f>
        <v/>
      </c>
      <c r="N69" s="150">
        <f>BOM!N69</f>
        <v/>
      </c>
      <c r="O69" s="150">
        <f>BOM!O69</f>
        <v/>
      </c>
      <c r="P69" s="150">
        <f>BOM!P69</f>
        <v/>
      </c>
      <c r="Q69" s="46">
        <f>$F$97</f>
        <v/>
      </c>
      <c r="R69" s="46">
        <f>$F$98</f>
        <v/>
      </c>
      <c r="S69" s="48">
        <f>U69-(U69*R69)</f>
        <v/>
      </c>
      <c r="T69" s="48">
        <f>S69*I69</f>
        <v/>
      </c>
      <c r="U69" s="48">
        <f>(AJ69)/(1-(BH69+Q69))</f>
        <v/>
      </c>
      <c r="V69" s="48">
        <f>U69*I69</f>
        <v/>
      </c>
      <c r="W69" s="49">
        <f>T69*$W$62</f>
        <v/>
      </c>
      <c r="X69" s="49">
        <f>T69*$X$62</f>
        <v/>
      </c>
      <c r="Y69" s="100" t="n"/>
      <c r="Z69" s="101" t="n"/>
      <c r="AA69" s="101" t="n"/>
      <c r="AB69" s="101" t="n"/>
      <c r="AC69" s="101" t="n"/>
      <c r="AD69" s="101" t="n"/>
      <c r="AE69" s="102" t="n"/>
      <c r="AF69" s="49">
        <f>T69*$AF$62</f>
        <v/>
      </c>
      <c r="AG69" s="49" t="n"/>
      <c r="AH69" s="82" t="n"/>
      <c r="AI69" s="53">
        <f>IF(K69="SIM",(J69*$F$103),J69)</f>
        <v/>
      </c>
      <c r="AJ69" s="53">
        <f>IF(L69="SIM",(AI69*$F$101),AI69)</f>
        <v/>
      </c>
      <c r="AK69" s="53" t="n"/>
      <c r="AL69" s="53">
        <f>AJ69*I69</f>
        <v/>
      </c>
      <c r="AM69" s="103" t="n"/>
      <c r="AN69" s="103" t="n"/>
      <c r="AO69" s="103" t="n"/>
      <c r="AP69" s="104" t="n"/>
      <c r="AQ69" s="104" t="n"/>
      <c r="AR69" s="104" t="n"/>
      <c r="AS69" s="105" t="n"/>
      <c r="AT69" s="105" t="n"/>
      <c r="AU69" s="105" t="n"/>
      <c r="AV69" s="105" t="n"/>
      <c r="AW69" s="105" t="n"/>
      <c r="AX69" s="105" t="n"/>
      <c r="AY69" s="105" t="n"/>
      <c r="AZ69" s="105" t="n"/>
      <c r="BA69" s="105" t="n"/>
      <c r="BB69" s="105" t="n"/>
      <c r="BC69" s="105" t="n"/>
      <c r="BD69" s="106" t="n"/>
      <c r="BE69" s="53">
        <f>W69</f>
        <v/>
      </c>
      <c r="BF69" s="53">
        <f>X69</f>
        <v/>
      </c>
      <c r="BG69" s="53" t="n"/>
      <c r="BH69" s="51">
        <f>$W$62+$X$62+$AF$62+$BJ$62+0.07</f>
        <v/>
      </c>
      <c r="BI69" s="53">
        <f>AJ69+AS69+AT69</f>
        <v/>
      </c>
      <c r="BJ69" s="53">
        <f>T69*$BJ$62</f>
        <v/>
      </c>
      <c r="BK69" s="53">
        <f>T69*$BK$62</f>
        <v/>
      </c>
      <c r="BL69" s="53">
        <f>BE69+BF69+AL69+BJ69+BK69+AD69+AF69</f>
        <v/>
      </c>
      <c r="BM69" s="49">
        <f>(T69-BL69)</f>
        <v/>
      </c>
    </row>
    <row r="70" ht="15.75" customHeight="1" s="218">
      <c r="A70" s="26" t="n"/>
      <c r="B70" s="26" t="n"/>
      <c r="C70" s="26" t="n"/>
      <c r="D70" s="26" t="n"/>
      <c r="E70" s="27" t="n"/>
      <c r="F70" s="26" t="inlineStr">
        <is>
          <t>SERVIÇOS</t>
        </is>
      </c>
      <c r="G70" s="28" t="n"/>
      <c r="H70" s="26" t="n"/>
      <c r="I70" s="26" t="inlineStr">
        <is>
          <t>Qde</t>
        </is>
      </c>
      <c r="J70" s="29" t="n"/>
      <c r="K70" s="107" t="n"/>
      <c r="L70" s="107" t="n"/>
      <c r="M70" s="108" t="n"/>
      <c r="N70" s="108" t="n"/>
      <c r="O70" s="108" t="n"/>
      <c r="P70" s="108" t="n"/>
      <c r="Q70" s="27" t="n"/>
      <c r="R70" s="27" t="n"/>
      <c r="S70" s="20" t="inlineStr">
        <is>
          <t>Preço Unitário c/ Desconto</t>
        </is>
      </c>
      <c r="T70" s="20" t="inlineStr">
        <is>
          <t>Preço Total c/ Desconto</t>
        </is>
      </c>
      <c r="U70" s="27" t="inlineStr">
        <is>
          <t>Preço Unitário</t>
        </is>
      </c>
      <c r="V70" s="30" t="n"/>
      <c r="W70" s="31" t="n">
        <v>0.0165</v>
      </c>
      <c r="X70" s="31" t="n">
        <v>0.076</v>
      </c>
      <c r="Y70" s="32" t="n"/>
      <c r="Z70" s="32" t="n"/>
      <c r="AA70" s="32" t="n"/>
      <c r="AB70" s="32" t="n"/>
      <c r="AC70" s="31">
        <f t="array" ref="AC70">VLOOKUP(Y70&amp;Z70&amp;AA70&amp;AB70,Variáveis!$O$2:$S$300&amp;Variáveis!$P$2:$T$300&amp;Variáveis!$Q$2:$U$300&amp;Variáveis!$R$2:$V$300,5,FALSE)</f>
        <v/>
      </c>
      <c r="AD70" s="31" t="n"/>
      <c r="AE70" s="33" t="n"/>
      <c r="AF70" s="33" t="n">
        <v>0.02</v>
      </c>
      <c r="AG70" s="33" t="n"/>
      <c r="AH70" s="27" t="n"/>
      <c r="AI70" s="29" t="n"/>
      <c r="AJ70" s="29" t="n"/>
      <c r="AK70" s="29" t="n"/>
      <c r="AL70" s="29" t="n"/>
      <c r="AM70" s="29" t="n"/>
      <c r="AN70" s="29" t="n"/>
      <c r="AO70" s="29" t="n"/>
      <c r="AP70" s="29" t="n"/>
      <c r="AQ70" s="29" t="n"/>
      <c r="AR70" s="29">
        <f t="array" ref="AR70">VLOOKUP(M70&amp;N70&amp;O70&amp;P70,Variáveis!$A$2:$E$240&amp;Variáveis!$B$2:$F$240&amp;Variáveis!$C$2:$G$240&amp;Variáveis!$D$2:$H$240,5,FALSE)</f>
        <v/>
      </c>
      <c r="AS70" s="29" t="n"/>
      <c r="AT70" s="29" t="n"/>
      <c r="AU70" s="29" t="n"/>
      <c r="AV70" s="29" t="n"/>
      <c r="AW70" s="29" t="n"/>
      <c r="AX70" s="29" t="n"/>
      <c r="AY70" s="29" t="n"/>
      <c r="AZ70" s="29" t="n"/>
      <c r="BA70" s="29" t="n"/>
      <c r="BB70" s="29" t="n"/>
      <c r="BC70" s="29" t="n"/>
      <c r="BD70" s="73" t="n"/>
      <c r="BE70" s="29" t="n"/>
      <c r="BF70" s="29" t="n"/>
      <c r="BG70" s="29" t="n"/>
      <c r="BH70" s="29" t="n"/>
      <c r="BI70" s="29" t="n"/>
      <c r="BJ70" s="31" t="n">
        <v>0.0288</v>
      </c>
      <c r="BK70" s="31">
        <f>BK4</f>
        <v/>
      </c>
      <c r="BL70" s="29" t="n"/>
      <c r="BM70" s="31" t="n"/>
    </row>
    <row r="71" ht="15.75" customHeight="1" s="218">
      <c r="A71" s="74" t="n"/>
      <c r="B71" s="74" t="n"/>
      <c r="C71" s="74" t="n"/>
      <c r="D71" s="74" t="n"/>
      <c r="E71" s="70" t="n"/>
      <c r="F71" s="149">
        <f>BOM!F71</f>
        <v/>
      </c>
      <c r="G71" s="49">
        <f>BOM!G71</f>
        <v/>
      </c>
      <c r="H71" s="49">
        <f>BOM!H71</f>
        <v/>
      </c>
      <c r="I71" s="144">
        <f>BOM!I71</f>
        <v/>
      </c>
      <c r="J71" s="146">
        <f>BOM!J71</f>
        <v/>
      </c>
      <c r="K71" s="150">
        <f>BOM!K71</f>
        <v/>
      </c>
      <c r="L71" s="150">
        <f>BOM!L71</f>
        <v/>
      </c>
      <c r="M71" s="150">
        <f>BOM!M71</f>
        <v/>
      </c>
      <c r="N71" s="150">
        <f>BOM!N71</f>
        <v/>
      </c>
      <c r="O71" s="150">
        <f>BOM!O71</f>
        <v/>
      </c>
      <c r="P71" s="150">
        <f>BOM!P71</f>
        <v/>
      </c>
      <c r="Q71" s="46">
        <f>$F$97</f>
        <v/>
      </c>
      <c r="R71" s="46">
        <f>$F$98</f>
        <v/>
      </c>
      <c r="S71" s="48">
        <f>U71-(U71*R71)</f>
        <v/>
      </c>
      <c r="T71" s="48">
        <f>S71*I71</f>
        <v/>
      </c>
      <c r="U71" s="48">
        <f>(BI71)/(1-(BH71+Q71))</f>
        <v/>
      </c>
      <c r="V71" s="48">
        <f>U71*I71</f>
        <v/>
      </c>
      <c r="W71" s="49">
        <f>T71*$W$62</f>
        <v/>
      </c>
      <c r="X71" s="49">
        <f>T71*$X$62</f>
        <v/>
      </c>
      <c r="Y71" s="79">
        <f>M73</f>
        <v/>
      </c>
      <c r="Z71" s="80" t="n"/>
      <c r="AA71" s="80" t="n"/>
      <c r="AB71" s="80" t="n"/>
      <c r="AC71" s="80" t="n"/>
      <c r="AD71" s="80" t="n"/>
      <c r="AE71" s="81" t="n"/>
      <c r="AF71" s="49">
        <f>T71*$AF$62</f>
        <v/>
      </c>
      <c r="AG71" s="49" t="n"/>
      <c r="AH71" s="82" t="n"/>
      <c r="AI71" s="53">
        <f>J71</f>
        <v/>
      </c>
      <c r="AJ71" s="53">
        <f>AI71</f>
        <v/>
      </c>
      <c r="AK71" s="53" t="n"/>
      <c r="AL71" s="53">
        <f>AJ71*I71</f>
        <v/>
      </c>
      <c r="AM71" s="83" t="n"/>
      <c r="AN71" s="83" t="n"/>
      <c r="AO71" s="83" t="n"/>
      <c r="AP71" s="110" t="n"/>
      <c r="AQ71" s="110" t="n"/>
      <c r="AR71" s="110">
        <f t="array" ref="AR71">VLOOKUP(M71&amp;N71&amp;O71&amp;P71,Variáveis!$A$2:$E$240&amp;Variáveis!$B$2:$F$240&amp;Variáveis!$C$2:$G$240&amp;Variáveis!$D$2:$H$240,5,FALSE)</f>
        <v/>
      </c>
      <c r="AS71" s="111" t="n"/>
      <c r="AT71" s="111" t="n"/>
      <c r="AU71" s="111" t="n"/>
      <c r="AV71" s="111" t="n"/>
      <c r="AW71" s="111" t="n"/>
      <c r="AX71" s="111" t="n"/>
      <c r="AY71" s="111" t="n"/>
      <c r="AZ71" s="111" t="n"/>
      <c r="BA71" s="111" t="n"/>
      <c r="BB71" s="111" t="n"/>
      <c r="BC71" s="111" t="n"/>
      <c r="BD71" s="112" t="n"/>
      <c r="BE71" s="49">
        <f>W71</f>
        <v/>
      </c>
      <c r="BF71" s="49">
        <f>X71</f>
        <v/>
      </c>
      <c r="BG71" s="49" t="n"/>
      <c r="BH71" s="51">
        <f>$W$62+$X$62+$AF$62+$BJ$62+0.07</f>
        <v/>
      </c>
      <c r="BI71" s="53">
        <f>AJ71+AS71+AT71</f>
        <v/>
      </c>
      <c r="BJ71" s="53">
        <f>T71*$BJ$62</f>
        <v/>
      </c>
      <c r="BK71" s="53">
        <f>T71*$BK$62</f>
        <v/>
      </c>
      <c r="BL71" s="53">
        <f>BE71+BF71+AL71+BJ71+BK71+AD71+AF71</f>
        <v/>
      </c>
      <c r="BM71" s="49">
        <f>(T71-BL71)</f>
        <v/>
      </c>
    </row>
    <row r="72" ht="15.75" customHeight="1" s="218">
      <c r="A72" s="74" t="n"/>
      <c r="B72" s="74" t="n"/>
      <c r="C72" s="74" t="n"/>
      <c r="D72" s="74" t="n"/>
      <c r="E72" s="70" t="n"/>
      <c r="F72" s="149">
        <f>BOM!F72</f>
        <v/>
      </c>
      <c r="G72" s="49">
        <f>BOM!G72</f>
        <v/>
      </c>
      <c r="H72" s="49">
        <f>BOM!H72</f>
        <v/>
      </c>
      <c r="I72" s="144">
        <f>BOM!I72</f>
        <v/>
      </c>
      <c r="J72" s="146">
        <f>BOM!J72</f>
        <v/>
      </c>
      <c r="K72" s="150">
        <f>BOM!K72</f>
        <v/>
      </c>
      <c r="L72" s="150">
        <f>BOM!L72</f>
        <v/>
      </c>
      <c r="M72" s="150">
        <f>BOM!M72</f>
        <v/>
      </c>
      <c r="N72" s="150">
        <f>BOM!N72</f>
        <v/>
      </c>
      <c r="O72" s="150">
        <f>BOM!O72</f>
        <v/>
      </c>
      <c r="P72" s="150">
        <f>BOM!P72</f>
        <v/>
      </c>
      <c r="Q72" s="46">
        <f>$F$97</f>
        <v/>
      </c>
      <c r="R72" s="46">
        <f>$F$98</f>
        <v/>
      </c>
      <c r="S72" s="48">
        <f>U72-(U72*R72)</f>
        <v/>
      </c>
      <c r="T72" s="48">
        <f>S72*I72</f>
        <v/>
      </c>
      <c r="U72" s="48">
        <f>(BI72)/(1-(BH72+Q72))</f>
        <v/>
      </c>
      <c r="V72" s="48">
        <f>U72*I72</f>
        <v/>
      </c>
      <c r="W72" s="49">
        <f>T72*$W$62</f>
        <v/>
      </c>
      <c r="X72" s="49">
        <f>T72*$X$62</f>
        <v/>
      </c>
      <c r="Y72" s="90" t="n"/>
      <c r="Z72" s="91" t="n"/>
      <c r="AA72" s="91" t="n"/>
      <c r="AB72" s="91" t="n"/>
      <c r="AC72" s="91" t="n"/>
      <c r="AD72" s="91" t="n"/>
      <c r="AE72" s="92" t="n"/>
      <c r="AF72" s="49">
        <f>T72*$AF$62</f>
        <v/>
      </c>
      <c r="AG72" s="49" t="n"/>
      <c r="AH72" s="82" t="n"/>
      <c r="AI72" s="53">
        <f>J72</f>
        <v/>
      </c>
      <c r="AJ72" s="53">
        <f>AI72</f>
        <v/>
      </c>
      <c r="AK72" s="53" t="n"/>
      <c r="AL72" s="53">
        <f>AJ72*I72</f>
        <v/>
      </c>
      <c r="AM72" s="93" t="n"/>
      <c r="AN72" s="93" t="n"/>
      <c r="AO72" s="93" t="n"/>
      <c r="AP72" s="113" t="n"/>
      <c r="AQ72" s="113" t="n"/>
      <c r="AR72" s="113" t="n"/>
      <c r="AS72" s="114" t="n"/>
      <c r="AT72" s="114" t="n"/>
      <c r="AU72" s="114" t="n"/>
      <c r="AV72" s="114" t="n"/>
      <c r="AW72" s="114" t="n"/>
      <c r="AX72" s="114" t="n"/>
      <c r="AY72" s="114" t="n"/>
      <c r="AZ72" s="114" t="n"/>
      <c r="BA72" s="114" t="n"/>
      <c r="BB72" s="114" t="n"/>
      <c r="BC72" s="114" t="n"/>
      <c r="BD72" s="115" t="n"/>
      <c r="BE72" s="49">
        <f>W72</f>
        <v/>
      </c>
      <c r="BF72" s="49">
        <f>X72</f>
        <v/>
      </c>
      <c r="BG72" s="49" t="n"/>
      <c r="BH72" s="51">
        <f>$W$62+$X$62+$AF$62+$BJ$62+0.07</f>
        <v/>
      </c>
      <c r="BI72" s="53">
        <f>AJ72+AS72+AT72</f>
        <v/>
      </c>
      <c r="BJ72" s="53">
        <f>T72*$BJ$62</f>
        <v/>
      </c>
      <c r="BK72" s="53">
        <f>T72*$BK$62</f>
        <v/>
      </c>
      <c r="BL72" s="53">
        <f>BE72+BF72+AL72+BJ72+BK72+AD72+AF72</f>
        <v/>
      </c>
      <c r="BM72" s="49">
        <f>(T72-BL72)</f>
        <v/>
      </c>
    </row>
    <row r="73" ht="15.75" customHeight="1" s="218">
      <c r="A73" s="74" t="n"/>
      <c r="B73" s="74" t="n"/>
      <c r="C73" s="74" t="n"/>
      <c r="D73" s="74" t="n"/>
      <c r="E73" s="70" t="n"/>
      <c r="F73" s="149">
        <f>BOM!F73</f>
        <v/>
      </c>
      <c r="G73" s="49">
        <f>BOM!G73</f>
        <v/>
      </c>
      <c r="H73" s="49">
        <f>BOM!H73</f>
        <v/>
      </c>
      <c r="I73" s="144">
        <f>BOM!I73</f>
        <v/>
      </c>
      <c r="J73" s="146">
        <f>BOM!J73</f>
        <v/>
      </c>
      <c r="K73" s="150">
        <f>BOM!K73</f>
        <v/>
      </c>
      <c r="L73" s="150">
        <f>BOM!L73</f>
        <v/>
      </c>
      <c r="M73" s="150">
        <f>BOM!M73</f>
        <v/>
      </c>
      <c r="N73" s="150">
        <f>BOM!N73</f>
        <v/>
      </c>
      <c r="O73" s="150">
        <f>BOM!O73</f>
        <v/>
      </c>
      <c r="P73" s="150">
        <f>BOM!P73</f>
        <v/>
      </c>
      <c r="Q73" s="46">
        <f>$F$97</f>
        <v/>
      </c>
      <c r="R73" s="46">
        <f>$F$98</f>
        <v/>
      </c>
      <c r="S73" s="48">
        <f>U73-(U73*R73)</f>
        <v/>
      </c>
      <c r="T73" s="48">
        <f>S73*I73</f>
        <v/>
      </c>
      <c r="U73" s="48">
        <f>(BI73)/(1-(BH73+Q73))</f>
        <v/>
      </c>
      <c r="V73" s="48">
        <f>U73*I73</f>
        <v/>
      </c>
      <c r="W73" s="49">
        <f>T73*$W$62</f>
        <v/>
      </c>
      <c r="X73" s="49">
        <f>T73*$X$62</f>
        <v/>
      </c>
      <c r="Y73" s="90" t="n"/>
      <c r="Z73" s="91" t="n"/>
      <c r="AA73" s="91" t="n"/>
      <c r="AB73" s="91" t="n"/>
      <c r="AC73" s="91" t="n"/>
      <c r="AD73" s="91" t="n"/>
      <c r="AE73" s="92" t="n"/>
      <c r="AF73" s="49">
        <f>T73*$AF$62</f>
        <v/>
      </c>
      <c r="AG73" s="49" t="n"/>
      <c r="AH73" s="82" t="n"/>
      <c r="AI73" s="53">
        <f>J73</f>
        <v/>
      </c>
      <c r="AJ73" s="53">
        <f>AI73</f>
        <v/>
      </c>
      <c r="AK73" s="53" t="n"/>
      <c r="AL73" s="53">
        <f>AJ73*I73</f>
        <v/>
      </c>
      <c r="AM73" s="93" t="n"/>
      <c r="AN73" s="93" t="n"/>
      <c r="AO73" s="93" t="n"/>
      <c r="AP73" s="113" t="n"/>
      <c r="AQ73" s="113" t="n"/>
      <c r="AR73" s="113" t="n"/>
      <c r="AS73" s="114" t="n"/>
      <c r="AT73" s="114" t="n"/>
      <c r="AU73" s="114" t="n"/>
      <c r="AV73" s="114" t="n"/>
      <c r="AW73" s="114" t="n"/>
      <c r="AX73" s="114" t="n"/>
      <c r="AY73" s="114" t="n"/>
      <c r="AZ73" s="114" t="n"/>
      <c r="BA73" s="114" t="n"/>
      <c r="BB73" s="114" t="n"/>
      <c r="BC73" s="114" t="n"/>
      <c r="BD73" s="115" t="n"/>
      <c r="BE73" s="49">
        <f>W73</f>
        <v/>
      </c>
      <c r="BF73" s="49">
        <f>X73</f>
        <v/>
      </c>
      <c r="BG73" s="49" t="n"/>
      <c r="BH73" s="51">
        <f>$W$62+$X$62+$AF$62+$BJ$62+0.07</f>
        <v/>
      </c>
      <c r="BI73" s="53">
        <f>AJ73+AS73+AT73</f>
        <v/>
      </c>
      <c r="BJ73" s="53">
        <f>T73*$BJ$62</f>
        <v/>
      </c>
      <c r="BK73" s="53">
        <f>T73*$BK$62</f>
        <v/>
      </c>
      <c r="BL73" s="53">
        <f>BE73+BF73+AL73+BJ73+BK73+AD73+AF73</f>
        <v/>
      </c>
      <c r="BM73" s="49">
        <f>(T73-BL73)</f>
        <v/>
      </c>
    </row>
    <row r="74" ht="15.75" customHeight="1" s="218">
      <c r="A74" s="74" t="n"/>
      <c r="B74" s="74" t="n"/>
      <c r="C74" s="74" t="n"/>
      <c r="D74" s="74" t="n"/>
      <c r="E74" s="70" t="n"/>
      <c r="F74" s="149">
        <f>BOM!F74</f>
        <v/>
      </c>
      <c r="G74" s="49">
        <f>BOM!G74</f>
        <v/>
      </c>
      <c r="H74" s="49">
        <f>BOM!H74</f>
        <v/>
      </c>
      <c r="I74" s="144">
        <f>4*I5</f>
        <v/>
      </c>
      <c r="J74" s="146">
        <f>BOM!J74</f>
        <v/>
      </c>
      <c r="K74" s="150">
        <f>BOM!K74</f>
        <v/>
      </c>
      <c r="L74" s="150">
        <f>BOM!L74</f>
        <v/>
      </c>
      <c r="M74" s="150">
        <f>BOM!M74</f>
        <v/>
      </c>
      <c r="N74" s="150">
        <f>BOM!N74</f>
        <v/>
      </c>
      <c r="O74" s="150">
        <f>BOM!O74</f>
        <v/>
      </c>
      <c r="P74" s="150">
        <f>BOM!P74</f>
        <v/>
      </c>
      <c r="Q74" s="46">
        <f>$F$97</f>
        <v/>
      </c>
      <c r="R74" s="46">
        <f>$F$98</f>
        <v/>
      </c>
      <c r="S74" s="48">
        <f>U74-(U74*R74)</f>
        <v/>
      </c>
      <c r="T74" s="48">
        <f>S74*I74</f>
        <v/>
      </c>
      <c r="U74" s="48">
        <f>(BI74)/(1-(BH74+Q74))</f>
        <v/>
      </c>
      <c r="V74" s="48">
        <f>U74*I74</f>
        <v/>
      </c>
      <c r="W74" s="49">
        <f>T74*$W$62</f>
        <v/>
      </c>
      <c r="X74" s="49">
        <f>T74*$X$62</f>
        <v/>
      </c>
      <c r="Y74" s="90" t="n"/>
      <c r="Z74" s="91" t="n"/>
      <c r="AA74" s="91" t="n"/>
      <c r="AB74" s="91" t="n"/>
      <c r="AC74" s="91" t="n"/>
      <c r="AD74" s="91" t="n"/>
      <c r="AE74" s="92" t="n"/>
      <c r="AF74" s="49">
        <f>T74*$AF$62</f>
        <v/>
      </c>
      <c r="AG74" s="49" t="n"/>
      <c r="AH74" s="82" t="n"/>
      <c r="AI74" s="53">
        <f>J74</f>
        <v/>
      </c>
      <c r="AJ74" s="53">
        <f>AI74</f>
        <v/>
      </c>
      <c r="AK74" s="53" t="n"/>
      <c r="AL74" s="53">
        <f>AJ74*I74</f>
        <v/>
      </c>
      <c r="AM74" s="93" t="n"/>
      <c r="AN74" s="93" t="n"/>
      <c r="AO74" s="93" t="n"/>
      <c r="AP74" s="113" t="n"/>
      <c r="AQ74" s="113" t="n"/>
      <c r="AR74" s="113" t="n"/>
      <c r="AS74" s="114" t="n"/>
      <c r="AT74" s="114" t="n"/>
      <c r="AU74" s="114" t="n"/>
      <c r="AV74" s="114" t="n"/>
      <c r="AW74" s="114" t="n"/>
      <c r="AX74" s="114" t="n"/>
      <c r="AY74" s="114" t="n"/>
      <c r="AZ74" s="114" t="n"/>
      <c r="BA74" s="114" t="n"/>
      <c r="BB74" s="114" t="n"/>
      <c r="BC74" s="114" t="n"/>
      <c r="BD74" s="115" t="n"/>
      <c r="BE74" s="49">
        <f>W74</f>
        <v/>
      </c>
      <c r="BF74" s="49">
        <f>X74</f>
        <v/>
      </c>
      <c r="BG74" s="49" t="n"/>
      <c r="BH74" s="51">
        <f>$W$62+$X$62+$AF$62+$BJ$62+0.07</f>
        <v/>
      </c>
      <c r="BI74" s="53">
        <f>AJ74+AS74+AT74</f>
        <v/>
      </c>
      <c r="BJ74" s="53">
        <f>T74*$BJ$62</f>
        <v/>
      </c>
      <c r="BK74" s="53">
        <f>T74*$BK$62</f>
        <v/>
      </c>
      <c r="BL74" s="53">
        <f>BE74+BF74+AL74+BJ74+BK74+AD74+AF74</f>
        <v/>
      </c>
      <c r="BM74" s="49">
        <f>(T74-BL74)</f>
        <v/>
      </c>
    </row>
    <row r="75" ht="15.75" customHeight="1" s="218">
      <c r="A75" s="74" t="n"/>
      <c r="B75" s="74" t="n"/>
      <c r="C75" s="74" t="n"/>
      <c r="D75" s="74" t="n"/>
      <c r="E75" s="70" t="n"/>
      <c r="F75" s="149">
        <f>BOM!F75</f>
        <v/>
      </c>
      <c r="G75" s="49">
        <f>BOM!G75</f>
        <v/>
      </c>
      <c r="H75" s="49">
        <f>BOM!H75</f>
        <v/>
      </c>
      <c r="I75" s="144">
        <f>BOM!I75</f>
        <v/>
      </c>
      <c r="J75" s="146">
        <f>BOM!J75</f>
        <v/>
      </c>
      <c r="K75" s="150">
        <f>BOM!K75</f>
        <v/>
      </c>
      <c r="L75" s="150">
        <f>BOM!L75</f>
        <v/>
      </c>
      <c r="M75" s="150">
        <f>BOM!M75</f>
        <v/>
      </c>
      <c r="N75" s="150">
        <f>BOM!N75</f>
        <v/>
      </c>
      <c r="O75" s="150">
        <f>BOM!O75</f>
        <v/>
      </c>
      <c r="P75" s="150">
        <f>BOM!P75</f>
        <v/>
      </c>
      <c r="Q75" s="46">
        <f>$F$97</f>
        <v/>
      </c>
      <c r="R75" s="46">
        <f>$F$98</f>
        <v/>
      </c>
      <c r="S75" s="48">
        <f>U75-(U75*R75)</f>
        <v/>
      </c>
      <c r="T75" s="48">
        <f>S75*I75</f>
        <v/>
      </c>
      <c r="U75" s="48">
        <f>(BI75)/(1-(BH75+Q75))</f>
        <v/>
      </c>
      <c r="V75" s="48">
        <f>U75*I75</f>
        <v/>
      </c>
      <c r="W75" s="49">
        <f>T75*$W$62</f>
        <v/>
      </c>
      <c r="X75" s="49">
        <f>T75*$X$62</f>
        <v/>
      </c>
      <c r="Y75" s="90" t="n"/>
      <c r="Z75" s="91" t="n"/>
      <c r="AA75" s="91" t="n"/>
      <c r="AB75" s="91" t="n"/>
      <c r="AC75" s="91" t="n"/>
      <c r="AD75" s="91" t="n"/>
      <c r="AE75" s="92" t="n"/>
      <c r="AF75" s="49">
        <f>T75*$AF$62</f>
        <v/>
      </c>
      <c r="AG75" s="49" t="n"/>
      <c r="AH75" s="82" t="n"/>
      <c r="AI75" s="53">
        <f>J75</f>
        <v/>
      </c>
      <c r="AJ75" s="53">
        <f>AI75</f>
        <v/>
      </c>
      <c r="AK75" s="53" t="n"/>
      <c r="AL75" s="53">
        <f>AJ75*I75</f>
        <v/>
      </c>
      <c r="AM75" s="93" t="n"/>
      <c r="AN75" s="93" t="n"/>
      <c r="AO75" s="93" t="n"/>
      <c r="AP75" s="113" t="n"/>
      <c r="AQ75" s="113" t="n"/>
      <c r="AR75" s="113" t="n"/>
      <c r="AS75" s="114" t="n"/>
      <c r="AT75" s="114" t="n"/>
      <c r="AU75" s="114" t="n"/>
      <c r="AV75" s="114" t="n"/>
      <c r="AW75" s="114" t="n"/>
      <c r="AX75" s="114" t="n"/>
      <c r="AY75" s="114" t="n"/>
      <c r="AZ75" s="114" t="n"/>
      <c r="BA75" s="114" t="n"/>
      <c r="BB75" s="114" t="n"/>
      <c r="BC75" s="114" t="n"/>
      <c r="BD75" s="115" t="n"/>
      <c r="BE75" s="49">
        <f>W75</f>
        <v/>
      </c>
      <c r="BF75" s="49">
        <f>X75</f>
        <v/>
      </c>
      <c r="BG75" s="49" t="n"/>
      <c r="BH75" s="51">
        <f>$W$62+$X$62+$AF$62+$BJ$62+0.07</f>
        <v/>
      </c>
      <c r="BI75" s="53">
        <f>AJ75+AS75+AT75</f>
        <v/>
      </c>
      <c r="BJ75" s="53">
        <f>T75*$BJ$62</f>
        <v/>
      </c>
      <c r="BK75" s="53">
        <f>T75*$BK$62</f>
        <v/>
      </c>
      <c r="BL75" s="53">
        <f>BE75+BF75+AL75+BJ75+BK75+AD75+AF75</f>
        <v/>
      </c>
      <c r="BM75" s="49">
        <f>(T75-BL75)</f>
        <v/>
      </c>
    </row>
    <row r="76" ht="15.75" customHeight="1" s="218">
      <c r="A76" s="74" t="n"/>
      <c r="B76" s="74" t="n"/>
      <c r="C76" s="74" t="n"/>
      <c r="D76" s="74" t="n"/>
      <c r="E76" s="70" t="n"/>
      <c r="F76" s="149">
        <f>BOM!F76</f>
        <v/>
      </c>
      <c r="G76" s="49">
        <f>BOM!G76</f>
        <v/>
      </c>
      <c r="H76" s="49">
        <f>BOM!H76</f>
        <v/>
      </c>
      <c r="I76" s="144">
        <f>BOM!I76</f>
        <v/>
      </c>
      <c r="J76" s="146">
        <f>BOM!J76</f>
        <v/>
      </c>
      <c r="K76" s="150">
        <f>BOM!K76</f>
        <v/>
      </c>
      <c r="L76" s="150">
        <f>BOM!L76</f>
        <v/>
      </c>
      <c r="M76" s="150">
        <f>BOM!M76</f>
        <v/>
      </c>
      <c r="N76" s="150">
        <f>BOM!N76</f>
        <v/>
      </c>
      <c r="O76" s="150">
        <f>BOM!O76</f>
        <v/>
      </c>
      <c r="P76" s="150">
        <f>BOM!P76</f>
        <v/>
      </c>
      <c r="Q76" s="46">
        <f>$F$97</f>
        <v/>
      </c>
      <c r="R76" s="46">
        <f>$F$98</f>
        <v/>
      </c>
      <c r="S76" s="48">
        <f>U76-(U76*R76)</f>
        <v/>
      </c>
      <c r="T76" s="48">
        <f>S76*I76</f>
        <v/>
      </c>
      <c r="U76" s="48">
        <f>(BI76)/(1-(BH76+Q76))</f>
        <v/>
      </c>
      <c r="V76" s="48">
        <f>U76*I76</f>
        <v/>
      </c>
      <c r="W76" s="49">
        <f>T76*$W$62</f>
        <v/>
      </c>
      <c r="X76" s="49">
        <f>T76*$X$62</f>
        <v/>
      </c>
      <c r="Y76" s="90" t="n"/>
      <c r="Z76" s="91" t="n"/>
      <c r="AA76" s="91" t="n"/>
      <c r="AB76" s="91" t="n"/>
      <c r="AC76" s="91" t="n"/>
      <c r="AD76" s="91" t="n"/>
      <c r="AE76" s="92" t="n"/>
      <c r="AF76" s="49">
        <f>T76*$AF$62</f>
        <v/>
      </c>
      <c r="AG76" s="49" t="n"/>
      <c r="AH76" s="82" t="n"/>
      <c r="AI76" s="53">
        <f>J76</f>
        <v/>
      </c>
      <c r="AJ76" s="53">
        <f>AI76</f>
        <v/>
      </c>
      <c r="AK76" s="53" t="n"/>
      <c r="AL76" s="53">
        <f>AJ76*I76</f>
        <v/>
      </c>
      <c r="AM76" s="93" t="n"/>
      <c r="AN76" s="93" t="n"/>
      <c r="AO76" s="93" t="n"/>
      <c r="AP76" s="113" t="n"/>
      <c r="AQ76" s="113" t="n"/>
      <c r="AR76" s="113" t="n"/>
      <c r="AS76" s="114" t="n"/>
      <c r="AT76" s="114" t="n"/>
      <c r="AU76" s="114" t="n"/>
      <c r="AV76" s="114" t="n"/>
      <c r="AW76" s="114" t="n"/>
      <c r="AX76" s="114" t="n"/>
      <c r="AY76" s="114" t="n"/>
      <c r="AZ76" s="114" t="n"/>
      <c r="BA76" s="114" t="n"/>
      <c r="BB76" s="114" t="n"/>
      <c r="BC76" s="114" t="n"/>
      <c r="BD76" s="115" t="n"/>
      <c r="BE76" s="49">
        <f>W76</f>
        <v/>
      </c>
      <c r="BF76" s="49">
        <f>X76</f>
        <v/>
      </c>
      <c r="BG76" s="49" t="n"/>
      <c r="BH76" s="51">
        <f>$W$62+$X$62+$AF$62+$BJ$62+0.07</f>
        <v/>
      </c>
      <c r="BI76" s="53">
        <f>AJ76+AS76+AT76</f>
        <v/>
      </c>
      <c r="BJ76" s="53">
        <f>T76*$BJ$62</f>
        <v/>
      </c>
      <c r="BK76" s="53">
        <f>T76*$BK$62</f>
        <v/>
      </c>
      <c r="BL76" s="53">
        <f>BE76+BF76+AL76+BJ76+BK76+AD76+AF76</f>
        <v/>
      </c>
      <c r="BM76" s="49">
        <f>(T76-BL76)</f>
        <v/>
      </c>
    </row>
    <row r="77" ht="15.75" customHeight="1" s="218">
      <c r="A77" s="74" t="n"/>
      <c r="B77" s="74" t="n"/>
      <c r="C77" s="74" t="n"/>
      <c r="D77" s="74" t="n"/>
      <c r="E77" s="70" t="n"/>
      <c r="F77" s="149">
        <f>BOM!F77</f>
        <v/>
      </c>
      <c r="G77" s="49">
        <f>BOM!G77</f>
        <v/>
      </c>
      <c r="H77" s="49">
        <f>BOM!H77</f>
        <v/>
      </c>
      <c r="I77" s="144">
        <f>BOM!I77</f>
        <v/>
      </c>
      <c r="J77" s="146">
        <f>BOM!J77</f>
        <v/>
      </c>
      <c r="K77" s="150">
        <f>BOM!K77</f>
        <v/>
      </c>
      <c r="L77" s="150">
        <f>BOM!L77</f>
        <v/>
      </c>
      <c r="M77" s="150">
        <f>BOM!M77</f>
        <v/>
      </c>
      <c r="N77" s="150">
        <f>BOM!N77</f>
        <v/>
      </c>
      <c r="O77" s="150">
        <f>BOM!O77</f>
        <v/>
      </c>
      <c r="P77" s="150">
        <f>BOM!P77</f>
        <v/>
      </c>
      <c r="Q77" s="46">
        <f>$F$97</f>
        <v/>
      </c>
      <c r="R77" s="46">
        <f>$F$98</f>
        <v/>
      </c>
      <c r="S77" s="48">
        <f>U77-(U77*R77)</f>
        <v/>
      </c>
      <c r="T77" s="48">
        <f>S77*I77</f>
        <v/>
      </c>
      <c r="U77" s="48">
        <f>(BI77)/(1-(BH77+Q77))</f>
        <v/>
      </c>
      <c r="V77" s="48">
        <f>U77*I77</f>
        <v/>
      </c>
      <c r="W77" s="49">
        <f>T77*$W$62</f>
        <v/>
      </c>
      <c r="X77" s="49">
        <f>T77*$X$62</f>
        <v/>
      </c>
      <c r="Y77" s="90" t="n"/>
      <c r="Z77" s="91" t="n"/>
      <c r="AA77" s="91" t="n"/>
      <c r="AB77" s="91" t="n"/>
      <c r="AC77" s="91" t="n"/>
      <c r="AD77" s="91" t="n"/>
      <c r="AE77" s="92" t="n"/>
      <c r="AF77" s="49">
        <f>T77*$AF$62</f>
        <v/>
      </c>
      <c r="AG77" s="49" t="n"/>
      <c r="AH77" s="82" t="n"/>
      <c r="AI77" s="53">
        <f>J77</f>
        <v/>
      </c>
      <c r="AJ77" s="53">
        <f>AI77</f>
        <v/>
      </c>
      <c r="AK77" s="53" t="n"/>
      <c r="AL77" s="53">
        <f>AJ77*I77</f>
        <v/>
      </c>
      <c r="AM77" s="93" t="n"/>
      <c r="AN77" s="93" t="n"/>
      <c r="AO77" s="93" t="n"/>
      <c r="AP77" s="113" t="n"/>
      <c r="AQ77" s="113" t="n"/>
      <c r="AR77" s="113" t="n"/>
      <c r="AS77" s="114" t="n"/>
      <c r="AT77" s="114" t="n"/>
      <c r="AU77" s="114" t="n"/>
      <c r="AV77" s="114" t="n"/>
      <c r="AW77" s="114" t="n"/>
      <c r="AX77" s="114" t="n"/>
      <c r="AY77" s="114" t="n"/>
      <c r="AZ77" s="114" t="n"/>
      <c r="BA77" s="114" t="n"/>
      <c r="BB77" s="114" t="n"/>
      <c r="BC77" s="114" t="n"/>
      <c r="BD77" s="115" t="n"/>
      <c r="BE77" s="49">
        <f>W77</f>
        <v/>
      </c>
      <c r="BF77" s="49">
        <f>X77</f>
        <v/>
      </c>
      <c r="BG77" s="49" t="n"/>
      <c r="BH77" s="51">
        <f>$W$62+$X$62+$AF$62+$BJ$62+0.07</f>
        <v/>
      </c>
      <c r="BI77" s="53">
        <f>AJ77+AS77+AT77</f>
        <v/>
      </c>
      <c r="BJ77" s="53">
        <f>T77*$BJ$62</f>
        <v/>
      </c>
      <c r="BK77" s="53">
        <f>T77*$BK$62</f>
        <v/>
      </c>
      <c r="BL77" s="53">
        <f>BE77+BF77+AL77+BJ77+BK77+AD77+AF77</f>
        <v/>
      </c>
      <c r="BM77" s="49">
        <f>(T77-BL77)</f>
        <v/>
      </c>
    </row>
    <row r="78" ht="15.75" customHeight="1" s="218">
      <c r="A78" s="74" t="n"/>
      <c r="B78" s="74" t="n"/>
      <c r="C78" s="74" t="n"/>
      <c r="D78" s="74" t="n"/>
      <c r="E78" s="70" t="n"/>
      <c r="F78" s="149">
        <f>BOM!F78</f>
        <v/>
      </c>
      <c r="G78" s="49">
        <f>BOM!G78</f>
        <v/>
      </c>
      <c r="H78" s="49">
        <f>BOM!H78</f>
        <v/>
      </c>
      <c r="I78" s="144">
        <f>BOM!I78</f>
        <v/>
      </c>
      <c r="J78" s="146">
        <f>BOM!J78</f>
        <v/>
      </c>
      <c r="K78" s="150">
        <f>BOM!K78</f>
        <v/>
      </c>
      <c r="L78" s="150">
        <f>BOM!L78</f>
        <v/>
      </c>
      <c r="M78" s="150">
        <f>BOM!M78</f>
        <v/>
      </c>
      <c r="N78" s="150">
        <f>BOM!N78</f>
        <v/>
      </c>
      <c r="O78" s="150">
        <f>BOM!O78</f>
        <v/>
      </c>
      <c r="P78" s="150">
        <f>BOM!P78</f>
        <v/>
      </c>
      <c r="Q78" s="46">
        <f>$F$97</f>
        <v/>
      </c>
      <c r="R78" s="46">
        <f>$F$98</f>
        <v/>
      </c>
      <c r="S78" s="48">
        <f>U78-(U78*R78)</f>
        <v/>
      </c>
      <c r="T78" s="48">
        <f>S78*I78</f>
        <v/>
      </c>
      <c r="U78" s="48">
        <f>(BI78)/(1-(BH78+Q78))</f>
        <v/>
      </c>
      <c r="V78" s="48">
        <f>U78*I78</f>
        <v/>
      </c>
      <c r="W78" s="49">
        <f>T78*$W$62</f>
        <v/>
      </c>
      <c r="X78" s="49">
        <f>T78*$X$62</f>
        <v/>
      </c>
      <c r="Y78" s="90" t="n"/>
      <c r="Z78" s="91" t="n"/>
      <c r="AA78" s="91" t="n"/>
      <c r="AB78" s="91" t="n"/>
      <c r="AC78" s="91" t="n"/>
      <c r="AD78" s="91" t="n"/>
      <c r="AE78" s="92" t="n"/>
      <c r="AF78" s="49">
        <f>T78*$AF$62</f>
        <v/>
      </c>
      <c r="AG78" s="49" t="n"/>
      <c r="AH78" s="82" t="n"/>
      <c r="AI78" s="53">
        <f>J78</f>
        <v/>
      </c>
      <c r="AJ78" s="53">
        <f>AI78</f>
        <v/>
      </c>
      <c r="AK78" s="53" t="n"/>
      <c r="AL78" s="53">
        <f>AJ78*I78</f>
        <v/>
      </c>
      <c r="AM78" s="93" t="n"/>
      <c r="AN78" s="93" t="n"/>
      <c r="AO78" s="93" t="n"/>
      <c r="AP78" s="113" t="n"/>
      <c r="AQ78" s="113" t="n"/>
      <c r="AR78" s="113" t="n"/>
      <c r="AS78" s="114" t="n"/>
      <c r="AT78" s="114" t="n"/>
      <c r="AU78" s="114" t="n"/>
      <c r="AV78" s="114" t="n"/>
      <c r="AW78" s="114" t="n"/>
      <c r="AX78" s="114" t="n"/>
      <c r="AY78" s="114" t="n"/>
      <c r="AZ78" s="114" t="n"/>
      <c r="BA78" s="114" t="n"/>
      <c r="BB78" s="114" t="n"/>
      <c r="BC78" s="114" t="n"/>
      <c r="BD78" s="115" t="n"/>
      <c r="BE78" s="49">
        <f>W78</f>
        <v/>
      </c>
      <c r="BF78" s="49">
        <f>X78</f>
        <v/>
      </c>
      <c r="BG78" s="49" t="n"/>
      <c r="BH78" s="51">
        <f>$W$62+$X$62+$AF$62+$BJ$62+0.07</f>
        <v/>
      </c>
      <c r="BI78" s="53">
        <f>AJ78+AS78+AT78</f>
        <v/>
      </c>
      <c r="BJ78" s="53">
        <f>T78*$BJ$62</f>
        <v/>
      </c>
      <c r="BK78" s="53">
        <f>T78*$BK$62</f>
        <v/>
      </c>
      <c r="BL78" s="53">
        <f>BE78+BF78+AL78+BJ78+BK78+AD78+AF78</f>
        <v/>
      </c>
      <c r="BM78" s="49">
        <f>(T78-BL78)</f>
        <v/>
      </c>
    </row>
    <row r="79" ht="15.75" customHeight="1" s="218">
      <c r="A79" s="74" t="n"/>
      <c r="B79" s="74" t="n"/>
      <c r="C79" s="74" t="n"/>
      <c r="D79" s="74" t="n"/>
      <c r="E79" s="70" t="n"/>
      <c r="F79" s="149">
        <f>BOM!F79</f>
        <v/>
      </c>
      <c r="G79" s="49">
        <f>BOM!G79</f>
        <v/>
      </c>
      <c r="H79" s="49">
        <f>BOM!H79</f>
        <v/>
      </c>
      <c r="I79" s="144">
        <f>BASE!C23*4</f>
        <v/>
      </c>
      <c r="J79" s="146">
        <f>BOM!J79</f>
        <v/>
      </c>
      <c r="K79" s="150">
        <f>BOM!K79</f>
        <v/>
      </c>
      <c r="L79" s="150">
        <f>BOM!L79</f>
        <v/>
      </c>
      <c r="M79" s="150">
        <f>BOM!M79</f>
        <v/>
      </c>
      <c r="N79" s="150">
        <f>BOM!N79</f>
        <v/>
      </c>
      <c r="O79" s="150">
        <f>BOM!O79</f>
        <v/>
      </c>
      <c r="P79" s="150">
        <f>BOM!P79</f>
        <v/>
      </c>
      <c r="Q79" s="46">
        <f>$F$97</f>
        <v/>
      </c>
      <c r="R79" s="46">
        <f>$F$98</f>
        <v/>
      </c>
      <c r="S79" s="48">
        <f>U79-(U79*R79)</f>
        <v/>
      </c>
      <c r="T79" s="48">
        <f>S79*I79</f>
        <v/>
      </c>
      <c r="U79" s="48">
        <f>(BI79)/(1-(BH79+Q79))</f>
        <v/>
      </c>
      <c r="V79" s="48">
        <f>U79*I79</f>
        <v/>
      </c>
      <c r="W79" s="49">
        <f>T79*$W$62</f>
        <v/>
      </c>
      <c r="X79" s="49">
        <f>T79*$X$62</f>
        <v/>
      </c>
      <c r="Y79" s="90" t="n"/>
      <c r="Z79" s="91" t="n"/>
      <c r="AA79" s="91" t="n"/>
      <c r="AB79" s="91" t="n"/>
      <c r="AC79" s="91" t="n"/>
      <c r="AD79" s="91" t="n"/>
      <c r="AE79" s="92" t="n"/>
      <c r="AF79" s="49">
        <f>T79*$AF$62</f>
        <v/>
      </c>
      <c r="AG79" s="49" t="n"/>
      <c r="AH79" s="82" t="n"/>
      <c r="AI79" s="53">
        <f>J79</f>
        <v/>
      </c>
      <c r="AJ79" s="53">
        <f>AI79</f>
        <v/>
      </c>
      <c r="AK79" s="53" t="n"/>
      <c r="AL79" s="53">
        <f>AJ79*I79</f>
        <v/>
      </c>
      <c r="AM79" s="93" t="n"/>
      <c r="AN79" s="93" t="n"/>
      <c r="AO79" s="93" t="n"/>
      <c r="AP79" s="113" t="n"/>
      <c r="AQ79" s="113" t="n"/>
      <c r="AR79" s="113" t="n"/>
      <c r="AS79" s="114" t="n"/>
      <c r="AT79" s="114" t="n"/>
      <c r="AU79" s="114" t="n"/>
      <c r="AV79" s="114" t="n"/>
      <c r="AW79" s="114" t="n"/>
      <c r="AX79" s="114" t="n"/>
      <c r="AY79" s="114" t="n"/>
      <c r="AZ79" s="114" t="n"/>
      <c r="BA79" s="114" t="n"/>
      <c r="BB79" s="114" t="n"/>
      <c r="BC79" s="114" t="n"/>
      <c r="BD79" s="115" t="n"/>
      <c r="BE79" s="49">
        <f>W79</f>
        <v/>
      </c>
      <c r="BF79" s="49">
        <f>X79</f>
        <v/>
      </c>
      <c r="BG79" s="49" t="n"/>
      <c r="BH79" s="51">
        <f>$W$62+$X$62+$AF$62+$BJ$62+0.07</f>
        <v/>
      </c>
      <c r="BI79" s="53">
        <f>AJ79+AS79+AT79</f>
        <v/>
      </c>
      <c r="BJ79" s="53">
        <f>T79*$BJ$62</f>
        <v/>
      </c>
      <c r="BK79" s="53">
        <f>T79*$BK$62</f>
        <v/>
      </c>
      <c r="BL79" s="53">
        <f>BE79+BF79+AL79+BJ79+BK79+AD79+AF79</f>
        <v/>
      </c>
      <c r="BM79" s="49">
        <f>(T79-BL79)</f>
        <v/>
      </c>
    </row>
    <row r="80" ht="15.75" customHeight="1" s="218">
      <c r="A80" s="74" t="n"/>
      <c r="B80" s="74" t="n"/>
      <c r="C80" s="74" t="n"/>
      <c r="D80" s="74" t="n"/>
      <c r="E80" s="70" t="n"/>
      <c r="F80" s="149">
        <f>BOM!F80</f>
        <v/>
      </c>
      <c r="G80" s="49">
        <f>BOM!G80</f>
        <v/>
      </c>
      <c r="H80" s="49">
        <f>BOM!H80</f>
        <v/>
      </c>
      <c r="I80" s="144">
        <f>BASE!C20*40</f>
        <v/>
      </c>
      <c r="J80" s="146">
        <f>BOM!J80</f>
        <v/>
      </c>
      <c r="K80" s="150">
        <f>BOM!K80</f>
        <v/>
      </c>
      <c r="L80" s="150">
        <f>BOM!L80</f>
        <v/>
      </c>
      <c r="M80" s="150">
        <f>BOM!M80</f>
        <v/>
      </c>
      <c r="N80" s="150">
        <f>BOM!N80</f>
        <v/>
      </c>
      <c r="O80" s="150">
        <f>BOM!O80</f>
        <v/>
      </c>
      <c r="P80" s="150">
        <f>BOM!P80</f>
        <v/>
      </c>
      <c r="Q80" s="46">
        <f>$F$97</f>
        <v/>
      </c>
      <c r="R80" s="46">
        <f>$F$98</f>
        <v/>
      </c>
      <c r="S80" s="48">
        <f>U80-(U80*R80)</f>
        <v/>
      </c>
      <c r="T80" s="48">
        <f>S80*I80</f>
        <v/>
      </c>
      <c r="U80" s="48">
        <f>(BI80)/(1-(BH80+Q80))</f>
        <v/>
      </c>
      <c r="V80" s="48">
        <f>U80*I80</f>
        <v/>
      </c>
      <c r="W80" s="49">
        <f>T80*$W$62</f>
        <v/>
      </c>
      <c r="X80" s="49">
        <f>T80*$X$62</f>
        <v/>
      </c>
      <c r="Y80" s="90" t="n"/>
      <c r="Z80" s="91" t="n"/>
      <c r="AA80" s="91" t="n"/>
      <c r="AB80" s="91" t="n"/>
      <c r="AC80" s="91" t="n"/>
      <c r="AD80" s="91" t="n"/>
      <c r="AE80" s="92" t="n"/>
      <c r="AF80" s="49">
        <f>T80*$AF$62</f>
        <v/>
      </c>
      <c r="AG80" s="49" t="n"/>
      <c r="AH80" s="82" t="n"/>
      <c r="AI80" s="53">
        <f>J80</f>
        <v/>
      </c>
      <c r="AJ80" s="53">
        <f>AI80</f>
        <v/>
      </c>
      <c r="AK80" s="53" t="n"/>
      <c r="AL80" s="53">
        <f>AJ80*I80</f>
        <v/>
      </c>
      <c r="AM80" s="93" t="n"/>
      <c r="AN80" s="93" t="n"/>
      <c r="AO80" s="93" t="n"/>
      <c r="AP80" s="113" t="n"/>
      <c r="AQ80" s="113" t="n"/>
      <c r="AR80" s="113" t="n"/>
      <c r="AS80" s="114" t="n"/>
      <c r="AT80" s="114" t="n"/>
      <c r="AU80" s="114" t="n"/>
      <c r="AV80" s="114" t="n"/>
      <c r="AW80" s="114" t="n"/>
      <c r="AX80" s="114" t="n"/>
      <c r="AY80" s="114" t="n"/>
      <c r="AZ80" s="114" t="n"/>
      <c r="BA80" s="114" t="n"/>
      <c r="BB80" s="114" t="n"/>
      <c r="BC80" s="114" t="n"/>
      <c r="BD80" s="115" t="n"/>
      <c r="BE80" s="49">
        <f>W80</f>
        <v/>
      </c>
      <c r="BF80" s="49">
        <f>X80</f>
        <v/>
      </c>
      <c r="BG80" s="49" t="n"/>
      <c r="BH80" s="51">
        <f>$W$62+$X$62+$AF$62+$BJ$62+0.07</f>
        <v/>
      </c>
      <c r="BI80" s="53">
        <f>AJ80+AS80+AT80</f>
        <v/>
      </c>
      <c r="BJ80" s="53">
        <f>T80*$BJ$62</f>
        <v/>
      </c>
      <c r="BK80" s="53">
        <f>T80*$BK$62</f>
        <v/>
      </c>
      <c r="BL80" s="53">
        <f>BE80+BF80+AL80+BJ80+BK80+AD80+AF80</f>
        <v/>
      </c>
      <c r="BM80" s="49">
        <f>(T80-BL80)</f>
        <v/>
      </c>
    </row>
    <row r="81" ht="15.75" customHeight="1" s="218">
      <c r="A81" s="74" t="n"/>
      <c r="B81" s="74" t="n"/>
      <c r="C81" s="74" t="n"/>
      <c r="D81" s="74" t="n"/>
      <c r="E81" s="70" t="n"/>
      <c r="F81" s="149">
        <f>BOM!F81</f>
        <v/>
      </c>
      <c r="G81" s="49">
        <f>BOM!G81</f>
        <v/>
      </c>
      <c r="H81" s="49">
        <f>BOM!H81</f>
        <v/>
      </c>
      <c r="I81" s="144">
        <f>BASE!C21*20</f>
        <v/>
      </c>
      <c r="J81" s="146">
        <f>BOM!J81</f>
        <v/>
      </c>
      <c r="K81" s="150">
        <f>BOM!K81</f>
        <v/>
      </c>
      <c r="L81" s="150">
        <f>BOM!L81</f>
        <v/>
      </c>
      <c r="M81" s="150">
        <f>BOM!M81</f>
        <v/>
      </c>
      <c r="N81" s="150">
        <f>BOM!N81</f>
        <v/>
      </c>
      <c r="O81" s="150">
        <f>BOM!O81</f>
        <v/>
      </c>
      <c r="P81" s="150">
        <f>BOM!P81</f>
        <v/>
      </c>
      <c r="Q81" s="46">
        <f>$F$97</f>
        <v/>
      </c>
      <c r="R81" s="46">
        <f>$F$98</f>
        <v/>
      </c>
      <c r="S81" s="48">
        <f>U81-(U81*R81)</f>
        <v/>
      </c>
      <c r="T81" s="48">
        <f>S81*I81</f>
        <v/>
      </c>
      <c r="U81" s="48">
        <f>(BI81)/(1-(BH81+Q81))</f>
        <v/>
      </c>
      <c r="V81" s="48">
        <f>U81*I81</f>
        <v/>
      </c>
      <c r="W81" s="49">
        <f>T81*$W$62</f>
        <v/>
      </c>
      <c r="X81" s="49">
        <f>T81*$X$62</f>
        <v/>
      </c>
      <c r="Y81" s="90" t="n"/>
      <c r="Z81" s="91" t="n"/>
      <c r="AA81" s="91" t="n"/>
      <c r="AB81" s="91" t="n"/>
      <c r="AC81" s="91" t="n"/>
      <c r="AD81" s="91" t="n"/>
      <c r="AE81" s="92" t="n"/>
      <c r="AF81" s="49">
        <f>T81*$AF$62</f>
        <v/>
      </c>
      <c r="AG81" s="49" t="n"/>
      <c r="AH81" s="82" t="n"/>
      <c r="AI81" s="53">
        <f>J81</f>
        <v/>
      </c>
      <c r="AJ81" s="53">
        <f>AI81</f>
        <v/>
      </c>
      <c r="AK81" s="53" t="n"/>
      <c r="AL81" s="53">
        <f>AJ81*I81</f>
        <v/>
      </c>
      <c r="AM81" s="93" t="n"/>
      <c r="AN81" s="93" t="n"/>
      <c r="AO81" s="93" t="n"/>
      <c r="AP81" s="113" t="n"/>
      <c r="AQ81" s="113" t="n"/>
      <c r="AR81" s="113" t="n"/>
      <c r="AS81" s="114" t="n"/>
      <c r="AT81" s="114" t="n"/>
      <c r="AU81" s="114" t="n"/>
      <c r="AV81" s="114" t="n"/>
      <c r="AW81" s="114" t="n"/>
      <c r="AX81" s="114" t="n"/>
      <c r="AY81" s="114" t="n"/>
      <c r="AZ81" s="114" t="n"/>
      <c r="BA81" s="114" t="n"/>
      <c r="BB81" s="114" t="n"/>
      <c r="BC81" s="114" t="n"/>
      <c r="BD81" s="115" t="n"/>
      <c r="BE81" s="49">
        <f>W81</f>
        <v/>
      </c>
      <c r="BF81" s="49">
        <f>X81</f>
        <v/>
      </c>
      <c r="BG81" s="49" t="n"/>
      <c r="BH81" s="51">
        <f>$W$62+$X$62+$AF$62+$BJ$62+0.07</f>
        <v/>
      </c>
      <c r="BI81" s="53">
        <f>AJ81+AS81+AT81</f>
        <v/>
      </c>
      <c r="BJ81" s="53">
        <f>T81*$BJ$62</f>
        <v/>
      </c>
      <c r="BK81" s="53">
        <f>T81*$BK$62</f>
        <v/>
      </c>
      <c r="BL81" s="53">
        <f>BE81+BF81+AL81+BJ81+BK81+AD81+AF81</f>
        <v/>
      </c>
      <c r="BM81" s="49">
        <f>(T81-BL81)</f>
        <v/>
      </c>
    </row>
    <row r="82" ht="15.75" customHeight="1" s="218">
      <c r="A82" s="74" t="n"/>
      <c r="B82" s="74" t="n"/>
      <c r="C82" s="74" t="n"/>
      <c r="D82" s="74" t="n"/>
      <c r="E82" s="70" t="n"/>
      <c r="F82" s="149">
        <f>BOM!F82</f>
        <v/>
      </c>
      <c r="G82" s="49">
        <f>BOM!G82</f>
        <v/>
      </c>
      <c r="H82" s="49">
        <f>BOM!H82</f>
        <v/>
      </c>
      <c r="I82" s="144">
        <f>BASE!C22*10</f>
        <v/>
      </c>
      <c r="J82" s="146">
        <f>BOM!J82</f>
        <v/>
      </c>
      <c r="K82" s="150">
        <f>BOM!K82</f>
        <v/>
      </c>
      <c r="L82" s="150">
        <f>BOM!L82</f>
        <v/>
      </c>
      <c r="M82" s="150">
        <f>BOM!M82</f>
        <v/>
      </c>
      <c r="N82" s="150">
        <f>BOM!N82</f>
        <v/>
      </c>
      <c r="O82" s="150">
        <f>BOM!O82</f>
        <v/>
      </c>
      <c r="P82" s="150">
        <f>BOM!P82</f>
        <v/>
      </c>
      <c r="Q82" s="46">
        <f>$F$97</f>
        <v/>
      </c>
      <c r="R82" s="46">
        <f>$F$98</f>
        <v/>
      </c>
      <c r="S82" s="48">
        <f>U82-(U82*R82)</f>
        <v/>
      </c>
      <c r="T82" s="48">
        <f>S82*I82</f>
        <v/>
      </c>
      <c r="U82" s="48">
        <f>(BI82)/(1-(BH82+Q82))</f>
        <v/>
      </c>
      <c r="V82" s="48">
        <f>U82*I82</f>
        <v/>
      </c>
      <c r="W82" s="49">
        <f>T82*$W$62</f>
        <v/>
      </c>
      <c r="X82" s="49">
        <f>T82*$X$62</f>
        <v/>
      </c>
      <c r="Y82" s="90" t="n"/>
      <c r="Z82" s="91" t="n"/>
      <c r="AA82" s="91" t="n"/>
      <c r="AB82" s="91" t="n"/>
      <c r="AC82" s="91" t="n"/>
      <c r="AD82" s="91" t="n"/>
      <c r="AE82" s="92" t="n"/>
      <c r="AF82" s="49">
        <f>T82*$AF$62</f>
        <v/>
      </c>
      <c r="AG82" s="49" t="n"/>
      <c r="AH82" s="82" t="n"/>
      <c r="AI82" s="53">
        <f>J82</f>
        <v/>
      </c>
      <c r="AJ82" s="53">
        <f>AI82</f>
        <v/>
      </c>
      <c r="AK82" s="53" t="n"/>
      <c r="AL82" s="53">
        <f>AJ82*I82</f>
        <v/>
      </c>
      <c r="AM82" s="93" t="n"/>
      <c r="AN82" s="93" t="n"/>
      <c r="AO82" s="93" t="n"/>
      <c r="AP82" s="113" t="n"/>
      <c r="AQ82" s="113" t="n"/>
      <c r="AR82" s="113" t="n"/>
      <c r="AS82" s="114" t="n"/>
      <c r="AT82" s="114" t="n"/>
      <c r="AU82" s="114" t="n"/>
      <c r="AV82" s="114" t="n"/>
      <c r="AW82" s="114" t="n"/>
      <c r="AX82" s="114" t="n"/>
      <c r="AY82" s="114" t="n"/>
      <c r="AZ82" s="114" t="n"/>
      <c r="BA82" s="114" t="n"/>
      <c r="BB82" s="114" t="n"/>
      <c r="BC82" s="114" t="n"/>
      <c r="BD82" s="115" t="n"/>
      <c r="BE82" s="49">
        <f>W82</f>
        <v/>
      </c>
      <c r="BF82" s="49">
        <f>X82</f>
        <v/>
      </c>
      <c r="BG82" s="49" t="n"/>
      <c r="BH82" s="51">
        <f>$W$62+$X$62+$AF$62+$BJ$62+0.07</f>
        <v/>
      </c>
      <c r="BI82" s="53">
        <f>AJ82+AS82+AT82</f>
        <v/>
      </c>
      <c r="BJ82" s="53">
        <f>T82*$BJ$62</f>
        <v/>
      </c>
      <c r="BK82" s="53">
        <f>T82*$BK$62</f>
        <v/>
      </c>
      <c r="BL82" s="53">
        <f>BE82+BF82+AL82+BJ82+BK82+AD82+AF82</f>
        <v/>
      </c>
      <c r="BM82" s="49">
        <f>(T82-BL82)</f>
        <v/>
      </c>
    </row>
    <row r="83" ht="15.75" customHeight="1" s="218">
      <c r="A83" s="74" t="n"/>
      <c r="B83" s="74" t="n"/>
      <c r="C83" s="74" t="n"/>
      <c r="D83" s="74" t="n"/>
      <c r="E83" s="70" t="n"/>
      <c r="F83" s="149">
        <f>BOM!F83</f>
        <v/>
      </c>
      <c r="G83" s="49">
        <f>BOM!G83</f>
        <v/>
      </c>
      <c r="H83" s="49">
        <f>BOM!H83</f>
        <v/>
      </c>
      <c r="I83" s="144">
        <f>BOM!I83</f>
        <v/>
      </c>
      <c r="J83" s="146">
        <f>F88*0.03</f>
        <v/>
      </c>
      <c r="K83" s="150">
        <f>BOM!K83</f>
        <v/>
      </c>
      <c r="L83" s="150">
        <f>BOM!L83</f>
        <v/>
      </c>
      <c r="M83" s="150">
        <f>BOM!M83</f>
        <v/>
      </c>
      <c r="N83" s="150">
        <f>BOM!N83</f>
        <v/>
      </c>
      <c r="O83" s="150">
        <f>BOM!O83</f>
        <v/>
      </c>
      <c r="P83" s="150">
        <f>BOM!P83</f>
        <v/>
      </c>
      <c r="Q83" s="46">
        <f>$F$97</f>
        <v/>
      </c>
      <c r="R83" s="46">
        <f>$F$98</f>
        <v/>
      </c>
      <c r="S83" s="48">
        <f>U83-(U83*R83)</f>
        <v/>
      </c>
      <c r="T83" s="48">
        <f>S83*I83</f>
        <v/>
      </c>
      <c r="U83" s="48">
        <f>(BI83)/(1-(BH83+Q83))</f>
        <v/>
      </c>
      <c r="V83" s="48">
        <f>U83*I83</f>
        <v/>
      </c>
      <c r="W83" s="49">
        <f>T83*$W$62</f>
        <v/>
      </c>
      <c r="X83" s="49">
        <f>T83*$X$62</f>
        <v/>
      </c>
      <c r="Y83" s="100" t="n"/>
      <c r="Z83" s="101" t="n"/>
      <c r="AA83" s="101" t="n"/>
      <c r="AB83" s="101" t="n"/>
      <c r="AC83" s="101" t="n"/>
      <c r="AD83" s="101" t="n"/>
      <c r="AE83" s="102" t="n"/>
      <c r="AF83" s="49">
        <f>T83*$AF$62</f>
        <v/>
      </c>
      <c r="AG83" s="49" t="n"/>
      <c r="AH83" s="82" t="n"/>
      <c r="AI83" s="53">
        <f>IF(K83="SIM",(J83*$F$103),J83)</f>
        <v/>
      </c>
      <c r="AJ83" s="53">
        <f>IF(L83="SIM",(AI83*$F$101),AI83)</f>
        <v/>
      </c>
      <c r="AK83" s="53" t="n"/>
      <c r="AL83" s="53">
        <f>AJ83*I83</f>
        <v/>
      </c>
      <c r="AM83" s="103" t="n"/>
      <c r="AN83" s="103" t="n"/>
      <c r="AO83" s="103" t="n"/>
      <c r="AP83" s="120" t="n"/>
      <c r="AQ83" s="120" t="n"/>
      <c r="AR83" s="120" t="n"/>
      <c r="AS83" s="121" t="n"/>
      <c r="AT83" s="121" t="n"/>
      <c r="AU83" s="121" t="n"/>
      <c r="AV83" s="121" t="n"/>
      <c r="AW83" s="121" t="n"/>
      <c r="AX83" s="121" t="n"/>
      <c r="AY83" s="121" t="n"/>
      <c r="AZ83" s="121" t="n"/>
      <c r="BA83" s="121" t="n"/>
      <c r="BB83" s="121" t="n"/>
      <c r="BC83" s="121" t="n"/>
      <c r="BD83" s="122" t="n"/>
      <c r="BE83" s="49">
        <f>W83</f>
        <v/>
      </c>
      <c r="BF83" s="49">
        <f>X83</f>
        <v/>
      </c>
      <c r="BG83" s="49" t="n"/>
      <c r="BH83" s="51">
        <f>$W$62+$X$62+$AF$62+$BJ$62+0.07</f>
        <v/>
      </c>
      <c r="BI83" s="49">
        <f>IF(BD83="Haverá ST",J83+AS83+AT83,J83+AS83)</f>
        <v/>
      </c>
      <c r="BJ83" s="53">
        <f>T83*$BJ$62</f>
        <v/>
      </c>
      <c r="BK83" s="53">
        <f>T83*$BK$62</f>
        <v/>
      </c>
      <c r="BL83" s="53">
        <f>BE83+BF83+AL83+BJ83+BK83+AD83+AF83</f>
        <v/>
      </c>
      <c r="BM83" s="49">
        <f>(T83-BL83)</f>
        <v/>
      </c>
    </row>
    <row r="84" ht="15.75" customHeight="1" s="218">
      <c r="A84" s="123" t="n"/>
      <c r="B84" s="123" t="n"/>
      <c r="C84" s="123" t="n"/>
      <c r="D84" s="123" t="n"/>
      <c r="E84" s="123" t="n"/>
      <c r="F84" s="123" t="n"/>
      <c r="G84" s="124" t="n"/>
      <c r="H84" s="123" t="n"/>
      <c r="I84" s="123" t="n"/>
      <c r="J84" s="13" t="n"/>
      <c r="K84" s="123" t="n"/>
      <c r="L84" s="123" t="n"/>
      <c r="M84" s="13" t="n"/>
      <c r="N84" s="13" t="n"/>
      <c r="O84" s="13" t="n"/>
      <c r="P84" s="13" t="n"/>
      <c r="Q84" s="123" t="n"/>
      <c r="R84" s="123" t="n"/>
      <c r="S84" s="123" t="n"/>
      <c r="T84" s="123" t="n"/>
      <c r="U84" s="123" t="n"/>
      <c r="V84" s="125" t="n"/>
      <c r="W84" s="10" t="n"/>
      <c r="X84" s="10" t="n"/>
      <c r="Y84" s="11" t="n"/>
      <c r="Z84" s="11" t="n"/>
      <c r="AA84" s="11" t="n"/>
      <c r="AB84" s="11" t="n"/>
      <c r="AC84" s="11" t="n"/>
      <c r="AD84" s="11" t="n"/>
      <c r="AE84" s="10" t="n"/>
      <c r="AF84" s="10" t="n"/>
      <c r="AG84" s="10" t="n"/>
      <c r="AH84" s="10" t="n"/>
      <c r="AI84" s="13" t="n"/>
      <c r="AJ84" s="13" t="n"/>
      <c r="AK84" s="13" t="n"/>
      <c r="AL84" s="13" t="n"/>
      <c r="AM84" s="13" t="n"/>
      <c r="AN84" s="13" t="n"/>
      <c r="AO84" s="13" t="n"/>
      <c r="AP84" s="14" t="n"/>
      <c r="AQ84" s="14" t="n"/>
      <c r="AR84" s="14" t="n"/>
      <c r="AS84" s="13" t="n"/>
      <c r="AT84" s="13" t="n"/>
      <c r="AU84" s="10" t="n"/>
      <c r="AV84" s="10" t="n"/>
      <c r="AW84" s="10" t="n"/>
      <c r="AX84" s="10" t="n"/>
      <c r="AY84" s="10" t="n"/>
      <c r="AZ84" s="10" t="n"/>
      <c r="BA84" s="10" t="n"/>
      <c r="BB84" s="10" t="n"/>
      <c r="BC84" s="10" t="n"/>
      <c r="BD84" s="11" t="n"/>
      <c r="BE84" s="10" t="n"/>
      <c r="BF84" s="10" t="n"/>
      <c r="BG84" s="10" t="n"/>
      <c r="BH84" s="10" t="n"/>
      <c r="BI84" s="10" t="n"/>
      <c r="BJ84" s="10" t="n"/>
      <c r="BK84" s="10" t="n"/>
      <c r="BL84" s="10" t="n"/>
      <c r="BM84" s="10" t="n"/>
    </row>
    <row r="85" ht="15.75" customHeight="1" s="218">
      <c r="A85" s="126" t="n"/>
      <c r="B85" s="126" t="n"/>
      <c r="C85" s="126" t="n"/>
      <c r="D85" s="126" t="n"/>
      <c r="E85" s="126" t="n"/>
      <c r="F85" s="126" t="n"/>
      <c r="G85" s="126" t="n"/>
      <c r="H85" s="126" t="n"/>
      <c r="I85" s="126" t="n"/>
      <c r="J85" s="127">
        <f>SUM(J5:J84)</f>
        <v/>
      </c>
      <c r="K85" s="126" t="n"/>
      <c r="L85" s="126" t="n"/>
      <c r="M85" s="127" t="n"/>
      <c r="N85" s="127" t="n"/>
      <c r="O85" s="127" t="n"/>
      <c r="P85" s="127" t="n"/>
      <c r="Q85" s="126" t="n"/>
      <c r="R85" s="126" t="n"/>
      <c r="S85" s="126" t="n"/>
      <c r="T85" s="126" t="n"/>
      <c r="U85" s="126" t="inlineStr">
        <is>
          <t>Valor Total</t>
        </is>
      </c>
      <c r="V85" s="127">
        <f>SUM(V5:V84)</f>
        <v/>
      </c>
      <c r="W85" s="127">
        <f>SUM(W5:W84)</f>
        <v/>
      </c>
      <c r="X85" s="127">
        <f>SUM(X5:X84)</f>
        <v/>
      </c>
      <c r="Y85" s="128" t="n"/>
      <c r="Z85" s="128" t="n"/>
      <c r="AA85" s="128" t="n"/>
      <c r="AB85" s="128">
        <f>SUM(AB5:AB84)</f>
        <v/>
      </c>
      <c r="AC85" s="128" t="n"/>
      <c r="AD85" s="128" t="n"/>
      <c r="AE85" s="127" t="n"/>
      <c r="AF85" s="127">
        <f>SUM(AF5:AF84)</f>
        <v/>
      </c>
      <c r="AG85" s="129" t="n"/>
      <c r="AH85" s="129" t="n"/>
      <c r="AI85" s="127" t="n"/>
      <c r="AJ85" s="127">
        <f>SUM(AJ5:AJ84)</f>
        <v/>
      </c>
      <c r="AK85" s="127" t="n"/>
      <c r="AL85" s="127" t="n"/>
      <c r="AM85" s="127" t="n"/>
      <c r="AN85" s="127" t="n"/>
      <c r="AO85" s="127" t="n"/>
      <c r="AP85" s="130" t="n"/>
      <c r="AQ85" s="130" t="n"/>
      <c r="AR85" s="130" t="n"/>
      <c r="AS85" s="127">
        <f>SUM(AS5:AS84)</f>
        <v/>
      </c>
      <c r="AT85" s="127">
        <f>SUM(AT5:AT84)</f>
        <v/>
      </c>
      <c r="AU85" s="127" t="n"/>
      <c r="AV85" s="127" t="n"/>
      <c r="AW85" s="127" t="n"/>
      <c r="AX85" s="127" t="n"/>
      <c r="AY85" s="127" t="n"/>
      <c r="AZ85" s="127" t="n"/>
      <c r="BA85" s="127" t="n"/>
      <c r="BB85" s="127" t="n"/>
      <c r="BC85" s="127" t="n"/>
      <c r="BD85" s="128" t="n"/>
      <c r="BE85" s="127">
        <f>SUM(BE5:BE84)</f>
        <v/>
      </c>
      <c r="BF85" s="127">
        <f>SUM(BF5:BF84)</f>
        <v/>
      </c>
      <c r="BG85" s="127">
        <f>SUM(BG5:BG84)</f>
        <v/>
      </c>
      <c r="BH85" s="127" t="n"/>
      <c r="BI85" s="127">
        <f>SUM(BI5:BI84)</f>
        <v/>
      </c>
      <c r="BJ85" s="127">
        <f>SUM(BJ5:BJ84)</f>
        <v/>
      </c>
      <c r="BK85" s="127">
        <f>SUM(BK5:BK84)</f>
        <v/>
      </c>
      <c r="BL85" s="127">
        <f>SUM(BL5:BL84)</f>
        <v/>
      </c>
      <c r="BM85" s="127">
        <f>SUM(BM5:BM84)</f>
        <v/>
      </c>
    </row>
    <row r="86" ht="15.75" customHeight="1" s="218">
      <c r="A86" s="10" t="n"/>
      <c r="B86" s="10" t="n"/>
      <c r="C86" s="10" t="n"/>
      <c r="D86" s="10" t="n"/>
      <c r="E86" s="10" t="n"/>
      <c r="F86" s="10" t="n"/>
      <c r="G86" s="131" t="n"/>
      <c r="H86" s="132" t="n"/>
      <c r="I86" s="10" t="n"/>
      <c r="J86" s="10" t="n"/>
      <c r="K86" s="10" t="n"/>
      <c r="L86" s="10" t="n"/>
      <c r="M86" s="13" t="n"/>
      <c r="N86" s="13" t="n"/>
      <c r="O86" s="13" t="n"/>
      <c r="P86" s="13" t="n"/>
      <c r="Q86" s="10" t="n"/>
      <c r="R86" s="10" t="n"/>
      <c r="S86" s="10" t="n"/>
      <c r="T86" s="10" t="n"/>
      <c r="U86" s="10" t="n"/>
      <c r="V86" s="10" t="n"/>
      <c r="W86" s="10" t="n"/>
      <c r="X86" s="10" t="n"/>
      <c r="Y86" s="11" t="n"/>
      <c r="Z86" s="11" t="n"/>
      <c r="AA86" s="11" t="n"/>
      <c r="AB86" s="11" t="n"/>
      <c r="AC86" s="11" t="n"/>
      <c r="AD86" s="11" t="n"/>
      <c r="AE86" s="10" t="n"/>
      <c r="AF86" s="10" t="n"/>
      <c r="AG86" s="10" t="n"/>
      <c r="AH86" s="10" t="n"/>
      <c r="AI86" s="13" t="n"/>
      <c r="AJ86" s="13" t="n"/>
      <c r="AK86" s="13" t="n"/>
      <c r="AL86" s="13" t="n"/>
      <c r="AM86" s="13" t="n"/>
      <c r="AN86" s="13" t="n"/>
      <c r="AO86" s="13" t="n"/>
      <c r="AP86" s="14" t="n"/>
      <c r="AQ86" s="14" t="n"/>
      <c r="AR86" s="14" t="n"/>
      <c r="AS86" s="13" t="n"/>
      <c r="AT86" s="13" t="n"/>
      <c r="AU86" s="10" t="n"/>
      <c r="AV86" s="10" t="n"/>
      <c r="AW86" s="10" t="n"/>
      <c r="AX86" s="10" t="n"/>
      <c r="AY86" s="10" t="n"/>
      <c r="AZ86" s="10" t="n"/>
      <c r="BA86" s="10" t="n"/>
      <c r="BB86" s="10" t="n"/>
      <c r="BC86" s="10" t="n"/>
      <c r="BD86" s="11" t="n"/>
      <c r="BE86" s="10" t="n"/>
      <c r="BF86" s="10" t="n"/>
      <c r="BG86" s="10" t="n"/>
      <c r="BH86" s="10" t="n"/>
      <c r="BI86" s="10" t="n"/>
      <c r="BJ86" s="10" t="n"/>
      <c r="BK86" s="10" t="n"/>
      <c r="BL86" s="10" t="n"/>
      <c r="BM86" s="10" t="n"/>
    </row>
    <row r="87" ht="15.75" customHeight="1" s="218">
      <c r="A87" s="10" t="n"/>
      <c r="B87" s="278" t="inlineStr">
        <is>
          <t>Total Venda</t>
        </is>
      </c>
      <c r="C87" s="279" t="n"/>
      <c r="D87" s="279" t="n"/>
      <c r="E87" s="280" t="n"/>
      <c r="F87" s="133">
        <f>F88+F89+F90</f>
        <v/>
      </c>
      <c r="H87" s="10" t="n"/>
      <c r="I87" s="10" t="n"/>
      <c r="J87" s="134" t="n"/>
      <c r="K87" s="10" t="n"/>
      <c r="L87" s="10" t="n"/>
      <c r="M87" s="17" t="inlineStr">
        <is>
          <t>DADOS FATURAMENTO DE SAÍDA</t>
        </is>
      </c>
      <c r="N87" s="264" t="n"/>
      <c r="O87" s="264" t="n"/>
      <c r="P87" s="265" t="n"/>
      <c r="Q87" s="10" t="n"/>
      <c r="R87" s="10" t="n"/>
      <c r="S87" s="10" t="n"/>
      <c r="T87" s="10" t="n"/>
      <c r="U87" s="10" t="n"/>
      <c r="V87" s="10" t="n"/>
      <c r="W87" s="10" t="n"/>
      <c r="X87" s="10" t="n"/>
      <c r="Y87" s="11" t="n"/>
      <c r="Z87" s="11" t="n"/>
      <c r="AA87" s="11" t="n"/>
      <c r="AB87" s="11" t="n"/>
      <c r="AC87" s="11" t="n"/>
      <c r="AD87" s="11" t="n"/>
      <c r="AE87" s="10" t="n"/>
      <c r="AF87" s="10" t="n"/>
      <c r="AG87" s="10" t="n"/>
      <c r="AH87" s="10" t="n"/>
      <c r="AI87" s="13" t="n"/>
      <c r="AJ87" s="13" t="n"/>
      <c r="AK87" s="13" t="n"/>
      <c r="AL87" s="13" t="n"/>
      <c r="AM87" s="13" t="n"/>
      <c r="AN87" s="13" t="n"/>
      <c r="AO87" s="13" t="n"/>
      <c r="AP87" s="14" t="n"/>
      <c r="AQ87" s="14" t="n"/>
      <c r="AR87" s="14" t="n"/>
      <c r="AS87" s="13" t="n"/>
      <c r="AT87" s="13" t="n"/>
      <c r="AU87" s="10" t="n"/>
      <c r="AV87" s="10" t="n"/>
      <c r="AW87" s="10" t="n"/>
      <c r="AX87" s="10" t="n"/>
      <c r="AY87" s="10" t="n"/>
      <c r="AZ87" s="10" t="n"/>
      <c r="BA87" s="10" t="n"/>
      <c r="BB87" s="10" t="n"/>
      <c r="BC87" s="10" t="n"/>
      <c r="BD87" s="11" t="n"/>
      <c r="BE87" s="10" t="n"/>
      <c r="BF87" s="10" t="n"/>
      <c r="BG87" s="10" t="n"/>
      <c r="BH87" s="10" t="n"/>
      <c r="BI87" s="10" t="n"/>
      <c r="BJ87" s="10" t="n"/>
      <c r="BK87" s="135" t="n"/>
      <c r="BL87" s="10" t="n"/>
      <c r="BM87" s="13" t="n"/>
    </row>
    <row r="88" ht="15.75" customHeight="1" s="218">
      <c r="A88" s="10" t="n"/>
      <c r="B88" s="281" t="inlineStr">
        <is>
          <t>TOTAL VENDA PRODUTOS</t>
        </is>
      </c>
      <c r="C88" s="264" t="n"/>
      <c r="D88" s="264" t="n"/>
      <c r="E88" s="265" t="n"/>
      <c r="F88" s="136">
        <f>SUM(T5:T61)</f>
        <v/>
      </c>
      <c r="H88" s="11" t="n"/>
      <c r="I88" s="10" t="n"/>
      <c r="J88" s="134" t="n"/>
      <c r="K88" s="10" t="n"/>
      <c r="L88" s="10" t="n"/>
      <c r="M88" s="273" t="inlineStr">
        <is>
          <t>CNPJ DE FATURAMENTO</t>
        </is>
      </c>
      <c r="N88" s="264" t="n"/>
      <c r="O88" s="265" t="n"/>
      <c r="P88" s="9">
        <f>BOM!P88</f>
        <v/>
      </c>
      <c r="Q88" s="10" t="n"/>
      <c r="R88" s="10" t="n"/>
      <c r="S88" s="10" t="n"/>
      <c r="T88" s="10" t="n"/>
      <c r="U88" s="10" t="n"/>
      <c r="V88" s="10" t="n"/>
      <c r="W88" s="10" t="n"/>
      <c r="X88" s="10" t="n"/>
      <c r="Y88" s="11" t="n"/>
      <c r="Z88" s="11" t="n"/>
      <c r="AA88" s="11" t="n"/>
      <c r="AB88" s="11" t="n"/>
      <c r="AC88" s="11" t="n"/>
      <c r="AD88" s="11" t="n"/>
      <c r="AE88" s="10" t="n"/>
      <c r="AF88" s="10" t="n"/>
      <c r="AG88" s="10" t="n"/>
      <c r="AH88" s="10" t="n"/>
      <c r="AI88" s="13" t="n"/>
      <c r="AJ88" s="13" t="n"/>
      <c r="AK88" s="13" t="n"/>
      <c r="AL88" s="13" t="n"/>
      <c r="AM88" s="13" t="n"/>
      <c r="AN88" s="13" t="n"/>
      <c r="AO88" s="13" t="n"/>
      <c r="AP88" s="14" t="n"/>
      <c r="AQ88" s="14" t="n"/>
      <c r="AR88" s="14" t="n"/>
      <c r="AS88" s="13" t="n"/>
      <c r="AT88" s="13" t="n"/>
      <c r="AU88" s="10" t="n"/>
      <c r="AV88" s="10" t="n"/>
      <c r="AW88" s="10" t="n"/>
      <c r="AX88" s="10" t="n"/>
      <c r="AY88" s="10" t="n"/>
      <c r="AZ88" s="10" t="n"/>
      <c r="BA88" s="10" t="n"/>
      <c r="BB88" s="10" t="n"/>
      <c r="BC88" s="10" t="n"/>
      <c r="BD88" s="11" t="n"/>
      <c r="BE88" s="10" t="n"/>
      <c r="BF88" s="10" t="n"/>
      <c r="BG88" s="10" t="n"/>
      <c r="BH88" s="10" t="n"/>
      <c r="BI88" s="10" t="n"/>
      <c r="BJ88" s="10" t="n"/>
      <c r="BK88" s="10" t="n"/>
      <c r="BL88" s="10" t="n"/>
      <c r="BM88" s="10" t="n"/>
    </row>
    <row r="89" ht="15.75" customHeight="1" s="218">
      <c r="A89" s="10" t="n"/>
      <c r="B89" s="281" t="inlineStr">
        <is>
          <t>TOTAL VENDA LICENÇAS</t>
        </is>
      </c>
      <c r="C89" s="264" t="n"/>
      <c r="D89" s="264" t="n"/>
      <c r="E89" s="265" t="n"/>
      <c r="F89" s="136">
        <f>SUM(T63:T69)</f>
        <v/>
      </c>
      <c r="H89" s="10" t="n"/>
      <c r="I89" s="10" t="n"/>
      <c r="J89" s="134" t="n"/>
      <c r="K89" s="10" t="n"/>
      <c r="L89" s="10" t="n"/>
      <c r="M89" s="274" t="inlineStr">
        <is>
          <t>ESTADO DE DESTINO</t>
        </is>
      </c>
      <c r="N89" s="264" t="n"/>
      <c r="O89" s="265" t="n"/>
      <c r="P89" s="9">
        <f>BOM!P89</f>
        <v/>
      </c>
      <c r="Q89" s="10" t="n"/>
      <c r="R89" s="10" t="n"/>
      <c r="S89" s="10" t="n"/>
      <c r="T89" s="10" t="n"/>
      <c r="U89" s="10" t="n"/>
      <c r="V89" s="10" t="n"/>
      <c r="W89" s="10" t="n"/>
      <c r="X89" s="10" t="n"/>
      <c r="Y89" s="11" t="n"/>
      <c r="Z89" s="11" t="n"/>
      <c r="AA89" s="11" t="n"/>
      <c r="AB89" s="11" t="n"/>
      <c r="AC89" s="11" t="n"/>
      <c r="AD89" s="11" t="n"/>
      <c r="AE89" s="10" t="n"/>
      <c r="AF89" s="10" t="n"/>
      <c r="AG89" s="10" t="n"/>
      <c r="AH89" s="10" t="n"/>
      <c r="AI89" s="13" t="n"/>
      <c r="AJ89" s="13" t="n"/>
      <c r="AK89" s="13" t="n"/>
      <c r="AL89" s="13" t="n"/>
      <c r="AM89" s="13" t="n"/>
      <c r="AN89" s="13" t="n"/>
      <c r="AO89" s="13" t="n"/>
      <c r="AP89" s="14" t="n"/>
      <c r="AQ89" s="14" t="n"/>
      <c r="AR89" s="14" t="n"/>
      <c r="AS89" s="13" t="n"/>
      <c r="AT89" s="13" t="n"/>
      <c r="AU89" s="10" t="n"/>
      <c r="AV89" s="10" t="n"/>
      <c r="AW89" s="10" t="n"/>
      <c r="AX89" s="10" t="n"/>
      <c r="AY89" s="10" t="n"/>
      <c r="AZ89" s="10" t="n"/>
      <c r="BA89" s="10" t="n"/>
      <c r="BB89" s="10" t="n"/>
      <c r="BC89" s="10" t="n"/>
      <c r="BD89" s="11" t="n"/>
      <c r="BE89" s="10" t="n"/>
      <c r="BF89" s="10" t="n"/>
      <c r="BG89" s="10" t="n"/>
      <c r="BH89" s="10" t="n"/>
      <c r="BI89" s="10" t="n"/>
      <c r="BJ89" s="10" t="n"/>
      <c r="BK89" s="10" t="n"/>
      <c r="BL89" s="10" t="n"/>
      <c r="BM89" s="10" t="n"/>
    </row>
    <row r="90" ht="15.75" customHeight="1" s="218">
      <c r="A90" s="10" t="n"/>
      <c r="B90" s="281" t="inlineStr">
        <is>
          <t>TOTAL PRESTAÇÃO SERVIÇO</t>
        </is>
      </c>
      <c r="C90" s="264" t="n"/>
      <c r="D90" s="264" t="n"/>
      <c r="E90" s="265" t="n"/>
      <c r="F90" s="136">
        <f>SUM(T71:T83)</f>
        <v/>
      </c>
      <c r="H90" s="10" t="n"/>
      <c r="I90" s="10" t="n"/>
      <c r="J90" s="134" t="n"/>
      <c r="K90" s="10" t="n"/>
      <c r="L90" s="10" t="n"/>
      <c r="M90" s="273" t="inlineStr">
        <is>
          <t>CLIENTE É CONTRIBUINTE</t>
        </is>
      </c>
      <c r="N90" s="264" t="n"/>
      <c r="O90" s="265" t="n"/>
      <c r="P90" s="9">
        <f>BOM!P90</f>
        <v/>
      </c>
      <c r="Q90" s="10" t="n"/>
      <c r="R90" s="10" t="n"/>
      <c r="S90" s="10" t="n"/>
      <c r="T90" s="10" t="n"/>
      <c r="U90" s="10" t="n"/>
      <c r="V90" s="10" t="n"/>
      <c r="W90" s="10" t="n"/>
      <c r="X90" s="10" t="n"/>
      <c r="Y90" s="11" t="n"/>
      <c r="Z90" s="11" t="n"/>
      <c r="AA90" s="11" t="n"/>
      <c r="AB90" s="11" t="n"/>
      <c r="AC90" s="11" t="n"/>
      <c r="AD90" s="11" t="n"/>
      <c r="AE90" s="10" t="n"/>
      <c r="AF90" s="10" t="n"/>
      <c r="AG90" s="10" t="n"/>
      <c r="AH90" s="10" t="n"/>
      <c r="AI90" s="13" t="n"/>
      <c r="AJ90" s="13" t="n"/>
      <c r="AK90" s="13" t="n"/>
      <c r="AL90" s="13" t="n"/>
      <c r="AM90" s="13" t="n"/>
      <c r="AN90" s="13" t="n"/>
      <c r="AO90" s="13" t="n"/>
      <c r="AP90" s="14" t="n"/>
      <c r="AQ90" s="14" t="n"/>
      <c r="AR90" s="14" t="n"/>
      <c r="AS90" s="13" t="n"/>
      <c r="AT90" s="13" t="n"/>
      <c r="AU90" s="10" t="n"/>
      <c r="AV90" s="10" t="n"/>
      <c r="AW90" s="10" t="n"/>
      <c r="AX90" s="10" t="n"/>
      <c r="AY90" s="10" t="n"/>
      <c r="AZ90" s="10" t="n"/>
      <c r="BA90" s="10" t="n"/>
      <c r="BB90" s="10" t="n"/>
      <c r="BC90" s="10" t="n"/>
      <c r="BD90" s="11" t="n"/>
      <c r="BE90" s="10" t="n"/>
      <c r="BF90" s="10" t="n"/>
      <c r="BG90" s="10" t="n"/>
      <c r="BH90" s="10" t="n"/>
      <c r="BI90" s="10" t="n"/>
      <c r="BJ90" s="10" t="n"/>
      <c r="BK90" s="10" t="n"/>
      <c r="BL90" s="10" t="n"/>
      <c r="BM90" s="10" t="n"/>
    </row>
    <row r="91" hidden="1" ht="15.75" customHeight="1" s="218">
      <c r="A91" s="10" t="n"/>
      <c r="B91" s="281" t="inlineStr">
        <is>
          <t>IMPOSTO PRODUTO</t>
        </is>
      </c>
      <c r="C91" s="264" t="n"/>
      <c r="D91" s="264" t="n"/>
      <c r="E91" s="265" t="n"/>
      <c r="F91" s="137" t="n"/>
      <c r="H91" s="10" t="n"/>
      <c r="I91" s="10" t="n"/>
      <c r="J91" s="134" t="n"/>
      <c r="K91" s="10" t="n"/>
      <c r="L91" s="10" t="n"/>
      <c r="M91" s="13" t="n"/>
      <c r="N91" s="13" t="n"/>
      <c r="O91" s="13" t="n"/>
      <c r="P91" s="13" t="n"/>
      <c r="Q91" s="10" t="n"/>
      <c r="R91" s="10" t="n"/>
      <c r="S91" s="10" t="n"/>
      <c r="T91" s="10" t="n"/>
      <c r="U91" s="10" t="n"/>
      <c r="V91" s="10" t="n"/>
      <c r="W91" s="10" t="n"/>
      <c r="X91" s="10" t="n"/>
      <c r="Y91" s="11" t="n"/>
      <c r="Z91" s="11" t="n"/>
      <c r="AA91" s="11" t="n"/>
      <c r="AB91" s="11" t="n"/>
      <c r="AC91" s="11" t="n"/>
      <c r="AD91" s="11" t="n"/>
      <c r="AE91" s="10" t="n"/>
      <c r="AF91" s="10" t="n"/>
      <c r="AG91" s="10" t="n"/>
      <c r="AH91" s="10" t="n"/>
      <c r="AI91" s="13" t="n"/>
      <c r="AJ91" s="13" t="n"/>
      <c r="AK91" s="13" t="n"/>
      <c r="AL91" s="13" t="n"/>
      <c r="AM91" s="13" t="n"/>
      <c r="AN91" s="13" t="n"/>
      <c r="AO91" s="13" t="n"/>
      <c r="AP91" s="14" t="n"/>
      <c r="AQ91" s="14" t="n"/>
      <c r="AR91" s="14" t="n"/>
      <c r="AS91" s="13" t="n"/>
      <c r="AT91" s="13" t="n"/>
      <c r="AU91" s="10" t="n"/>
      <c r="AV91" s="10" t="n"/>
      <c r="AW91" s="10" t="n"/>
      <c r="AX91" s="10" t="n"/>
      <c r="AY91" s="10" t="n"/>
      <c r="AZ91" s="10" t="n"/>
      <c r="BA91" s="10" t="n"/>
      <c r="BB91" s="10" t="n"/>
      <c r="BC91" s="10" t="n"/>
      <c r="BD91" s="11" t="n"/>
      <c r="BE91" s="10" t="n"/>
      <c r="BF91" s="10" t="n"/>
      <c r="BG91" s="10" t="n"/>
      <c r="BH91" s="10" t="n"/>
      <c r="BI91" s="10" t="n"/>
      <c r="BJ91" s="10" t="n"/>
      <c r="BK91" s="10" t="n"/>
      <c r="BL91" s="10" t="n"/>
      <c r="BM91" s="10" t="n"/>
    </row>
    <row r="92" hidden="1" ht="15.75" customHeight="1" s="218">
      <c r="A92" s="10" t="n"/>
      <c r="B92" s="281" t="inlineStr">
        <is>
          <t>IMPOSTO LICENÇA</t>
        </is>
      </c>
      <c r="C92" s="264" t="n"/>
      <c r="D92" s="264" t="n"/>
      <c r="E92" s="265" t="n"/>
      <c r="F92" s="137" t="n"/>
      <c r="H92" s="10" t="n"/>
      <c r="I92" s="10" t="n"/>
      <c r="J92" s="134" t="n"/>
      <c r="K92" s="10" t="n"/>
      <c r="L92" s="10" t="n"/>
      <c r="M92" s="13" t="n"/>
      <c r="N92" s="13" t="n"/>
      <c r="O92" s="13" t="n"/>
      <c r="P92" s="13" t="n"/>
      <c r="Q92" s="10" t="n"/>
      <c r="R92" s="10" t="n"/>
      <c r="S92" s="10" t="n"/>
      <c r="T92" s="10" t="n"/>
      <c r="U92" s="10" t="n"/>
      <c r="V92" s="10" t="n"/>
      <c r="W92" s="10" t="n"/>
      <c r="X92" s="10" t="n"/>
      <c r="Y92" s="11" t="n"/>
      <c r="Z92" s="11" t="n"/>
      <c r="AA92" s="11" t="n"/>
      <c r="AB92" s="11" t="n"/>
      <c r="AC92" s="11" t="n"/>
      <c r="AD92" s="11" t="n"/>
      <c r="AE92" s="10" t="n"/>
      <c r="AF92" s="10" t="n"/>
      <c r="AG92" s="10" t="n"/>
      <c r="AH92" s="10" t="n"/>
      <c r="AI92" s="13" t="n"/>
      <c r="AJ92" s="13" t="n"/>
      <c r="AK92" s="13" t="n"/>
      <c r="AL92" s="13" t="n"/>
      <c r="AM92" s="13" t="n"/>
      <c r="AN92" s="13" t="n"/>
      <c r="AO92" s="13" t="n"/>
      <c r="AP92" s="14" t="n"/>
      <c r="AQ92" s="14" t="n"/>
      <c r="AR92" s="14" t="n"/>
      <c r="AS92" s="13" t="n"/>
      <c r="AT92" s="13" t="n"/>
      <c r="AU92" s="10" t="n"/>
      <c r="AV92" s="10" t="n"/>
      <c r="AW92" s="10" t="n"/>
      <c r="AX92" s="10" t="n"/>
      <c r="AY92" s="10" t="n"/>
      <c r="AZ92" s="10" t="n"/>
      <c r="BA92" s="10" t="n"/>
      <c r="BB92" s="10" t="n"/>
      <c r="BC92" s="10" t="n"/>
      <c r="BD92" s="11" t="n"/>
      <c r="BE92" s="10" t="n"/>
      <c r="BF92" s="10" t="n"/>
      <c r="BG92" s="10" t="n"/>
      <c r="BH92" s="10" t="n"/>
      <c r="BI92" s="10" t="n"/>
      <c r="BJ92" s="10" t="n"/>
      <c r="BK92" s="10" t="n"/>
      <c r="BL92" s="10" t="n"/>
      <c r="BM92" s="10" t="n"/>
    </row>
    <row r="93" hidden="1" ht="15.75" customHeight="1" s="218">
      <c r="A93" s="10" t="n"/>
      <c r="B93" s="281" t="inlineStr">
        <is>
          <t>IMPOSTO SERVIÇO</t>
        </is>
      </c>
      <c r="C93" s="264" t="n"/>
      <c r="D93" s="264" t="n"/>
      <c r="E93" s="265" t="n"/>
      <c r="F93" s="137" t="n"/>
      <c r="H93" s="10" t="n"/>
      <c r="I93" s="10" t="n"/>
      <c r="J93" s="134" t="n"/>
      <c r="K93" s="10" t="n"/>
      <c r="L93" s="10" t="n"/>
      <c r="M93" s="13" t="n"/>
      <c r="N93" s="13" t="n"/>
      <c r="O93" s="13" t="n"/>
      <c r="P93" s="13" t="n"/>
      <c r="Q93" s="10" t="n"/>
      <c r="R93" s="10" t="n"/>
      <c r="S93" s="10" t="n"/>
      <c r="T93" s="10" t="n"/>
      <c r="U93" s="10" t="n"/>
      <c r="V93" s="10" t="n"/>
      <c r="W93" s="10" t="n"/>
      <c r="X93" s="10" t="n"/>
      <c r="Y93" s="11" t="n"/>
      <c r="Z93" s="11" t="n"/>
      <c r="AA93" s="11" t="n"/>
      <c r="AB93" s="11" t="n"/>
      <c r="AC93" s="11" t="n"/>
      <c r="AD93" s="11" t="n"/>
      <c r="AE93" s="10" t="n"/>
      <c r="AF93" s="10" t="n"/>
      <c r="AG93" s="10" t="n"/>
      <c r="AH93" s="10" t="n"/>
      <c r="AI93" s="13" t="n"/>
      <c r="AJ93" s="13" t="n"/>
      <c r="AK93" s="13" t="n"/>
      <c r="AL93" s="13" t="n"/>
      <c r="AM93" s="13" t="n"/>
      <c r="AN93" s="13" t="n"/>
      <c r="AO93" s="13" t="n"/>
      <c r="AP93" s="14" t="n"/>
      <c r="AQ93" s="14" t="n"/>
      <c r="AR93" s="14" t="n"/>
      <c r="AS93" s="13" t="n"/>
      <c r="AT93" s="13" t="n"/>
      <c r="AU93" s="10" t="n"/>
      <c r="AV93" s="10" t="n"/>
      <c r="AW93" s="10" t="n"/>
      <c r="AX93" s="10" t="n"/>
      <c r="AY93" s="10" t="n"/>
      <c r="AZ93" s="10" t="n"/>
      <c r="BA93" s="10" t="n"/>
      <c r="BB93" s="10" t="n"/>
      <c r="BC93" s="10" t="n"/>
      <c r="BD93" s="11" t="n"/>
      <c r="BE93" s="10" t="n"/>
      <c r="BF93" s="10" t="n"/>
      <c r="BG93" s="10" t="n"/>
      <c r="BH93" s="10" t="n"/>
      <c r="BI93" s="10" t="n"/>
      <c r="BJ93" s="10" t="n"/>
      <c r="BK93" s="10" t="n"/>
      <c r="BL93" s="10" t="n"/>
      <c r="BM93" s="10" t="n"/>
    </row>
    <row r="94" ht="15.75" customHeight="1" s="218">
      <c r="A94" s="10" t="n"/>
      <c r="B94" s="281" t="inlineStr">
        <is>
          <t>CUSTO PRODUTO</t>
        </is>
      </c>
      <c r="C94" s="264" t="n"/>
      <c r="D94" s="264" t="n"/>
      <c r="E94" s="265" t="n"/>
      <c r="F94" s="136">
        <f>SUM(AL5:AL61)</f>
        <v/>
      </c>
      <c r="H94" s="10" t="n"/>
      <c r="I94" s="10" t="n"/>
      <c r="J94" s="134" t="n"/>
      <c r="K94" s="10" t="n"/>
      <c r="L94" s="10" t="n"/>
      <c r="M94" s="13" t="n"/>
      <c r="N94" s="13" t="n"/>
      <c r="O94" s="13" t="n"/>
      <c r="P94" s="13" t="n"/>
      <c r="Q94" s="10" t="n"/>
      <c r="R94" s="10" t="n"/>
      <c r="S94" s="10" t="n"/>
      <c r="T94" s="10" t="n"/>
      <c r="U94" s="10" t="n"/>
      <c r="V94" s="10" t="n"/>
      <c r="W94" s="10" t="n"/>
      <c r="X94" s="10" t="n"/>
      <c r="Y94" s="11" t="n"/>
      <c r="Z94" s="11" t="n"/>
      <c r="AA94" s="11" t="n"/>
      <c r="AB94" s="11" t="n"/>
      <c r="AC94" s="11" t="n"/>
      <c r="AD94" s="11" t="n"/>
      <c r="AE94" s="10" t="n"/>
      <c r="AF94" s="10" t="n"/>
      <c r="AG94" s="10" t="n"/>
      <c r="AH94" s="10" t="n"/>
      <c r="AI94" s="13" t="n"/>
      <c r="AJ94" s="13" t="n"/>
      <c r="AK94" s="13" t="n"/>
      <c r="AL94" s="13" t="n"/>
      <c r="AM94" s="13" t="n"/>
      <c r="AN94" s="13" t="n"/>
      <c r="AO94" s="13" t="n"/>
      <c r="AP94" s="14" t="n"/>
      <c r="AQ94" s="14" t="n"/>
      <c r="AR94" s="14" t="n"/>
      <c r="AS94" s="13" t="n"/>
      <c r="AT94" s="13" t="n"/>
      <c r="AU94" s="10" t="n"/>
      <c r="AV94" s="10" t="n"/>
      <c r="AW94" s="10" t="n"/>
      <c r="AX94" s="10" t="n"/>
      <c r="AY94" s="10" t="n"/>
      <c r="AZ94" s="10" t="n"/>
      <c r="BA94" s="10" t="n"/>
      <c r="BB94" s="10" t="n"/>
      <c r="BC94" s="10" t="n"/>
      <c r="BD94" s="11" t="n"/>
      <c r="BE94" s="10" t="n"/>
      <c r="BF94" s="10" t="n"/>
      <c r="BG94" s="10" t="n"/>
      <c r="BH94" s="10" t="n"/>
      <c r="BI94" s="10" t="n"/>
      <c r="BJ94" s="10" t="n"/>
      <c r="BK94" s="10" t="n"/>
      <c r="BL94" s="10" t="n"/>
      <c r="BM94" s="10" t="n"/>
    </row>
    <row r="95" ht="15.75" customHeight="1" s="218">
      <c r="A95" s="10" t="n"/>
      <c r="B95" s="281" t="inlineStr">
        <is>
          <t>CUSTO LICENÇAS</t>
        </is>
      </c>
      <c r="C95" s="264" t="n"/>
      <c r="D95" s="264" t="n"/>
      <c r="E95" s="265" t="n"/>
      <c r="F95" s="136">
        <f>SUM(AL63:AL69)</f>
        <v/>
      </c>
      <c r="H95" s="10" t="n"/>
      <c r="I95" s="10" t="n"/>
      <c r="J95" s="134" t="n"/>
      <c r="K95" s="10" t="n"/>
      <c r="L95" s="10" t="n"/>
      <c r="M95" s="13" t="n"/>
      <c r="N95" s="13" t="n"/>
      <c r="O95" s="13" t="n"/>
      <c r="P95" s="13" t="n"/>
      <c r="Q95" s="10" t="n"/>
      <c r="R95" s="10" t="n"/>
      <c r="S95" s="10" t="n"/>
      <c r="T95" s="10" t="n"/>
      <c r="U95" s="10" t="n"/>
      <c r="V95" s="10" t="n"/>
      <c r="W95" s="10" t="n"/>
      <c r="X95" s="10" t="n"/>
      <c r="Y95" s="11" t="n"/>
      <c r="Z95" s="11" t="n"/>
      <c r="AA95" s="11" t="n"/>
      <c r="AB95" s="11" t="n"/>
      <c r="AC95" s="11" t="n"/>
      <c r="AD95" s="11" t="n"/>
      <c r="AE95" s="10" t="n"/>
      <c r="AF95" s="10" t="n"/>
      <c r="AG95" s="10" t="n"/>
      <c r="AH95" s="10" t="n"/>
      <c r="AI95" s="13" t="n"/>
      <c r="AJ95" s="13" t="n"/>
      <c r="AK95" s="13" t="n"/>
      <c r="AL95" s="13" t="n"/>
      <c r="AM95" s="13" t="n"/>
      <c r="AN95" s="13" t="n"/>
      <c r="AO95" s="13" t="n"/>
      <c r="AP95" s="14" t="n"/>
      <c r="AQ95" s="14" t="n"/>
      <c r="AR95" s="14" t="n"/>
      <c r="AS95" s="13" t="n"/>
      <c r="AT95" s="13" t="n"/>
      <c r="AU95" s="10" t="n"/>
      <c r="AV95" s="10" t="n"/>
      <c r="AW95" s="10" t="n"/>
      <c r="AX95" s="10" t="n"/>
      <c r="AY95" s="10" t="n"/>
      <c r="AZ95" s="10" t="n"/>
      <c r="BA95" s="10" t="n"/>
      <c r="BB95" s="10" t="n"/>
      <c r="BC95" s="10" t="n"/>
      <c r="BD95" s="11" t="n"/>
      <c r="BE95" s="10" t="n"/>
      <c r="BF95" s="10" t="n"/>
      <c r="BG95" s="10" t="n"/>
      <c r="BH95" s="10" t="n"/>
      <c r="BI95" s="10" t="n"/>
      <c r="BJ95" s="10" t="n"/>
      <c r="BK95" s="10" t="n"/>
      <c r="BL95" s="10" t="n"/>
      <c r="BM95" s="10" t="n"/>
    </row>
    <row r="96" ht="15.75" customHeight="1" s="218">
      <c r="A96" s="10" t="n"/>
      <c r="B96" s="281" t="inlineStr">
        <is>
          <t>CUSTO SERVIÇO</t>
        </is>
      </c>
      <c r="C96" s="264" t="n"/>
      <c r="D96" s="264" t="n"/>
      <c r="E96" s="265" t="n"/>
      <c r="F96" s="136">
        <f>SUM(AL71:AL83)</f>
        <v/>
      </c>
      <c r="H96" s="10" t="n"/>
      <c r="I96" s="10" t="n"/>
      <c r="J96" s="134" t="n"/>
      <c r="K96" s="10" t="n"/>
      <c r="L96" s="10" t="n"/>
      <c r="M96" s="13" t="n"/>
      <c r="N96" s="13" t="n"/>
      <c r="O96" s="13" t="n"/>
      <c r="P96" s="13" t="n"/>
      <c r="Q96" s="10" t="n"/>
      <c r="R96" s="10" t="n"/>
      <c r="S96" s="10" t="n"/>
      <c r="T96" s="10" t="n"/>
      <c r="U96" s="10" t="n"/>
      <c r="V96" s="10" t="n"/>
      <c r="W96" s="10" t="n"/>
      <c r="X96" s="10" t="n"/>
      <c r="Y96" s="11" t="n"/>
      <c r="Z96" s="11" t="n"/>
      <c r="AA96" s="11" t="n"/>
      <c r="AB96" s="11" t="n"/>
      <c r="AC96" s="11" t="n"/>
      <c r="AD96" s="11" t="n"/>
      <c r="AE96" s="10" t="n"/>
      <c r="AF96" s="10" t="n"/>
      <c r="AG96" s="10" t="n"/>
      <c r="AH96" s="10" t="n"/>
      <c r="AI96" s="13" t="n"/>
      <c r="AJ96" s="13" t="n"/>
      <c r="AK96" s="13" t="n"/>
      <c r="AL96" s="13" t="n"/>
      <c r="AM96" s="13" t="n"/>
      <c r="AN96" s="13" t="n"/>
      <c r="AO96" s="13" t="n"/>
      <c r="AP96" s="14" t="n"/>
      <c r="AQ96" s="14" t="n"/>
      <c r="AR96" s="14" t="n"/>
      <c r="AS96" s="13" t="n"/>
      <c r="AT96" s="13" t="n"/>
      <c r="AU96" s="10" t="n"/>
      <c r="AV96" s="10" t="n"/>
      <c r="AW96" s="10" t="n"/>
      <c r="AX96" s="10" t="n"/>
      <c r="AY96" s="10" t="n"/>
      <c r="AZ96" s="10" t="n"/>
      <c r="BA96" s="10" t="n"/>
      <c r="BB96" s="10" t="n"/>
      <c r="BC96" s="10" t="n"/>
      <c r="BD96" s="11" t="n"/>
      <c r="BE96" s="10" t="n"/>
      <c r="BF96" s="10" t="n"/>
      <c r="BG96" s="10" t="n"/>
      <c r="BH96" s="10" t="n"/>
      <c r="BI96" s="10" t="n"/>
      <c r="BJ96" s="10" t="n"/>
      <c r="BK96" s="10" t="n"/>
      <c r="BL96" s="10" t="n"/>
      <c r="BM96" s="10" t="n"/>
    </row>
    <row r="97" ht="15.75" customHeight="1" s="218">
      <c r="A97" s="10" t="n"/>
      <c r="B97" s="281" t="inlineStr">
        <is>
          <t>Margem Bruta (%)</t>
        </is>
      </c>
      <c r="C97" s="264" t="n"/>
      <c r="D97" s="264" t="n"/>
      <c r="E97" s="265" t="n"/>
      <c r="F97" s="137">
        <f>BOM!F97</f>
        <v/>
      </c>
      <c r="H97" s="10" t="n"/>
      <c r="I97" s="10" t="n"/>
      <c r="J97" s="134" t="n"/>
      <c r="K97" s="10" t="n"/>
      <c r="L97" s="10" t="n"/>
      <c r="M97" s="13" t="n"/>
      <c r="N97" s="13" t="n"/>
      <c r="O97" s="13" t="n"/>
      <c r="P97" s="13" t="n"/>
      <c r="Q97" s="10" t="n"/>
      <c r="R97" s="10" t="n"/>
      <c r="S97" s="10" t="n"/>
      <c r="T97" s="10" t="n"/>
      <c r="U97" s="10" t="n"/>
      <c r="V97" s="10" t="n"/>
      <c r="W97" s="10" t="n"/>
      <c r="X97" s="10" t="n"/>
      <c r="Y97" s="11" t="n"/>
      <c r="Z97" s="11" t="n"/>
      <c r="AA97" s="11" t="n"/>
      <c r="AB97" s="11" t="n"/>
      <c r="AC97" s="11" t="n"/>
      <c r="AD97" s="11" t="n"/>
      <c r="AE97" s="10" t="n"/>
      <c r="AF97" s="10" t="n"/>
      <c r="AG97" s="10" t="n"/>
      <c r="AH97" s="10" t="n"/>
      <c r="AI97" s="13" t="n"/>
      <c r="AJ97" s="13" t="n"/>
      <c r="AK97" s="13" t="n"/>
      <c r="AL97" s="13" t="n"/>
      <c r="AM97" s="13" t="n"/>
      <c r="AN97" s="13" t="n"/>
      <c r="AO97" s="13" t="n"/>
      <c r="AP97" s="14" t="n"/>
      <c r="AQ97" s="14" t="n"/>
      <c r="AR97" s="14" t="n"/>
      <c r="AS97" s="13" t="n"/>
      <c r="AT97" s="13" t="n"/>
      <c r="AU97" s="10" t="n"/>
      <c r="AV97" s="10" t="n"/>
      <c r="AW97" s="10" t="n"/>
      <c r="AX97" s="10" t="n"/>
      <c r="AY97" s="10" t="n"/>
      <c r="AZ97" s="10" t="n"/>
      <c r="BA97" s="10" t="n"/>
      <c r="BB97" s="10" t="n"/>
      <c r="BC97" s="10" t="n"/>
      <c r="BD97" s="11" t="n"/>
      <c r="BE97" s="10" t="n"/>
      <c r="BF97" s="10" t="n"/>
      <c r="BG97" s="10" t="n"/>
      <c r="BH97" s="10" t="n"/>
      <c r="BI97" s="10" t="n"/>
      <c r="BJ97" s="10" t="n"/>
      <c r="BK97" s="10" t="n"/>
      <c r="BL97" s="10" t="n"/>
      <c r="BM97" s="10" t="n"/>
    </row>
    <row r="98" ht="15.75" customHeight="1" s="218">
      <c r="A98" s="10" t="n"/>
      <c r="B98" s="281" t="inlineStr">
        <is>
          <t>Desconto (%)</t>
        </is>
      </c>
      <c r="C98" s="264" t="n"/>
      <c r="D98" s="264" t="n"/>
      <c r="E98" s="265" t="n"/>
      <c r="F98" s="137">
        <f>BOM!F98</f>
        <v/>
      </c>
      <c r="H98" s="10" t="n"/>
      <c r="I98" s="10" t="n"/>
      <c r="J98" s="134" t="n"/>
      <c r="K98" s="10" t="n"/>
      <c r="L98" s="10" t="n"/>
      <c r="M98" s="13" t="n"/>
      <c r="N98" s="13" t="n"/>
      <c r="O98" s="13" t="n"/>
      <c r="P98" s="13" t="n"/>
      <c r="Q98" s="10" t="n"/>
      <c r="R98" s="10" t="n"/>
      <c r="S98" s="10" t="n"/>
      <c r="T98" s="10" t="n"/>
      <c r="U98" s="10" t="n"/>
      <c r="V98" s="10" t="n"/>
      <c r="W98" s="10" t="n"/>
      <c r="X98" s="10" t="n"/>
      <c r="Y98" s="11" t="n"/>
      <c r="Z98" s="11" t="n"/>
      <c r="AA98" s="11" t="n"/>
      <c r="AB98" s="11" t="n"/>
      <c r="AC98" s="11" t="n"/>
      <c r="AD98" s="11" t="n"/>
      <c r="AE98" s="10" t="n"/>
      <c r="AF98" s="10" t="n"/>
      <c r="AG98" s="10" t="n"/>
      <c r="AH98" s="10" t="n"/>
      <c r="AI98" s="13" t="n"/>
      <c r="AJ98" s="13" t="n"/>
      <c r="AK98" s="13" t="n"/>
      <c r="AL98" s="13" t="n"/>
      <c r="AM98" s="13" t="n"/>
      <c r="AN98" s="13" t="n"/>
      <c r="AO98" s="13" t="n"/>
      <c r="AP98" s="14" t="n"/>
      <c r="AQ98" s="14" t="n"/>
      <c r="AR98" s="14" t="n"/>
      <c r="AS98" s="13" t="n"/>
      <c r="AT98" s="13" t="n"/>
      <c r="AU98" s="10" t="n"/>
      <c r="AV98" s="10" t="n"/>
      <c r="AW98" s="10" t="n"/>
      <c r="AX98" s="10" t="n"/>
      <c r="AY98" s="10" t="n"/>
      <c r="AZ98" s="10" t="n"/>
      <c r="BA98" s="10" t="n"/>
      <c r="BB98" s="10" t="n"/>
      <c r="BC98" s="10" t="n"/>
      <c r="BD98" s="11" t="n"/>
      <c r="BE98" s="10" t="n"/>
      <c r="BF98" s="10" t="n"/>
      <c r="BG98" s="10" t="n"/>
      <c r="BH98" s="10" t="n"/>
      <c r="BI98" s="10" t="n"/>
      <c r="BJ98" s="10" t="n"/>
      <c r="BK98" s="10" t="n"/>
      <c r="BL98" s="10" t="n"/>
      <c r="BM98" s="10" t="n"/>
    </row>
    <row r="99" ht="15.75" customHeight="1" s="218">
      <c r="A99" s="10" t="n"/>
      <c r="B99" s="281" t="inlineStr">
        <is>
          <t>Comissão 10%</t>
        </is>
      </c>
      <c r="C99" s="264" t="n"/>
      <c r="D99" s="264" t="n"/>
      <c r="E99" s="265" t="n"/>
      <c r="F99" s="138">
        <f>BM85*0.1</f>
        <v/>
      </c>
      <c r="H99" s="10" t="n"/>
      <c r="I99" s="10" t="n"/>
      <c r="J99" s="134" t="n"/>
      <c r="K99" s="10" t="n"/>
      <c r="L99" s="10" t="n"/>
      <c r="M99" s="13" t="n"/>
      <c r="N99" s="13" t="n"/>
      <c r="O99" s="13" t="n"/>
      <c r="P99" s="13" t="n"/>
      <c r="Q99" s="10" t="n"/>
      <c r="R99" s="10" t="n"/>
      <c r="S99" s="10" t="n"/>
      <c r="T99" s="10" t="n"/>
      <c r="U99" s="10" t="n"/>
      <c r="V99" s="10" t="n"/>
      <c r="W99" s="10" t="n"/>
      <c r="X99" s="10" t="n"/>
      <c r="Y99" s="11" t="n"/>
      <c r="Z99" s="11" t="n"/>
      <c r="AA99" s="11" t="n"/>
      <c r="AB99" s="11" t="n"/>
      <c r="AC99" s="11" t="n"/>
      <c r="AD99" s="11" t="n"/>
      <c r="AE99" s="10" t="n"/>
      <c r="AF99" s="10" t="n"/>
      <c r="AG99" s="10" t="n"/>
      <c r="AH99" s="10" t="n"/>
      <c r="AI99" s="13" t="n"/>
      <c r="AJ99" s="13" t="n"/>
      <c r="AK99" s="13" t="n"/>
      <c r="AL99" s="13" t="n"/>
      <c r="AM99" s="13" t="n"/>
      <c r="AN99" s="13" t="n"/>
      <c r="AO99" s="13" t="n"/>
      <c r="AP99" s="14" t="n"/>
      <c r="AQ99" s="14" t="n"/>
      <c r="AR99" s="14" t="n"/>
      <c r="AS99" s="13" t="n"/>
      <c r="AT99" s="13" t="n"/>
      <c r="AU99" s="10" t="n"/>
      <c r="AV99" s="10" t="n"/>
      <c r="AW99" s="10" t="n"/>
      <c r="AX99" s="10" t="n"/>
      <c r="AY99" s="10" t="n"/>
      <c r="AZ99" s="10" t="n"/>
      <c r="BA99" s="10" t="n"/>
      <c r="BB99" s="10" t="n"/>
      <c r="BC99" s="10" t="n"/>
      <c r="BD99" s="11" t="n"/>
      <c r="BE99" s="10" t="n"/>
      <c r="BF99" s="10" t="n"/>
      <c r="BG99" s="10" t="n"/>
      <c r="BH99" s="10" t="n"/>
      <c r="BI99" s="10" t="n"/>
      <c r="BJ99" s="10" t="n"/>
      <c r="BK99" s="10" t="n"/>
      <c r="BL99" s="10" t="n"/>
      <c r="BM99" s="10" t="n"/>
    </row>
    <row r="100" ht="15.75" customHeight="1" s="218">
      <c r="A100" s="10" t="n"/>
      <c r="B100" s="281" t="inlineStr">
        <is>
          <t>Margem do projeto</t>
        </is>
      </c>
      <c r="C100" s="264" t="n"/>
      <c r="D100" s="264" t="n"/>
      <c r="E100" s="265" t="n"/>
      <c r="F100" s="137">
        <f>(BM85-F99)/F87</f>
        <v/>
      </c>
      <c r="G100" s="139" t="n"/>
      <c r="H100" s="10" t="n"/>
      <c r="I100" s="10" t="n"/>
      <c r="J100" s="134" t="n"/>
      <c r="K100" s="10" t="n"/>
      <c r="L100" s="10" t="n"/>
      <c r="M100" s="13" t="n"/>
      <c r="N100" s="13" t="n"/>
      <c r="O100" s="13" t="n"/>
      <c r="P100" s="13" t="n"/>
      <c r="Q100" s="10" t="n"/>
      <c r="R100" s="10" t="n"/>
      <c r="S100" s="10" t="n"/>
      <c r="T100" s="10" t="n"/>
      <c r="U100" s="10" t="n"/>
      <c r="V100" s="10" t="n"/>
      <c r="W100" s="10" t="n"/>
      <c r="X100" s="10" t="n"/>
      <c r="Y100" s="11" t="n"/>
      <c r="Z100" s="11" t="n"/>
      <c r="AA100" s="11" t="n"/>
      <c r="AB100" s="11" t="n"/>
      <c r="AC100" s="11" t="n"/>
      <c r="AD100" s="11" t="n"/>
      <c r="AE100" s="10" t="n"/>
      <c r="AF100" s="10" t="n"/>
      <c r="AG100" s="10" t="n"/>
      <c r="AH100" s="10" t="n"/>
      <c r="AI100" s="13" t="n"/>
      <c r="AJ100" s="13" t="n"/>
      <c r="AK100" s="13" t="n"/>
      <c r="AL100" s="13" t="n"/>
      <c r="AM100" s="13" t="n"/>
      <c r="AN100" s="13" t="n"/>
      <c r="AO100" s="13" t="n"/>
      <c r="AP100" s="14" t="n"/>
      <c r="AQ100" s="14" t="n"/>
      <c r="AR100" s="14" t="n"/>
      <c r="AS100" s="13" t="n"/>
      <c r="AT100" s="13" t="n"/>
      <c r="AU100" s="10" t="n"/>
      <c r="AV100" s="10" t="n"/>
      <c r="AW100" s="10" t="n"/>
      <c r="AX100" s="10" t="n"/>
      <c r="AY100" s="10" t="n"/>
      <c r="AZ100" s="10" t="n"/>
      <c r="BA100" s="10" t="n"/>
      <c r="BB100" s="10" t="n"/>
      <c r="BC100" s="10" t="n"/>
      <c r="BD100" s="11" t="n"/>
      <c r="BE100" s="10" t="n"/>
      <c r="BF100" s="10" t="n"/>
      <c r="BG100" s="10" t="n"/>
      <c r="BH100" s="10" t="n"/>
      <c r="BI100" s="10" t="n"/>
      <c r="BJ100" s="10" t="n"/>
      <c r="BK100" s="10" t="n"/>
      <c r="BL100" s="10" t="n"/>
      <c r="BM100" s="10" t="n"/>
    </row>
    <row r="101" ht="15.75" customHeight="1" s="218">
      <c r="A101" s="10" t="n"/>
      <c r="B101" s="281" t="inlineStr">
        <is>
          <t>Dólar</t>
        </is>
      </c>
      <c r="C101" s="264" t="n"/>
      <c r="D101" s="264" t="n"/>
      <c r="E101" s="265" t="n"/>
      <c r="F101" s="138">
        <f>BOM!F101</f>
        <v/>
      </c>
      <c r="G101" s="109">
        <f>IFERROR(__xludf.DUMMYFUNCTION("GoogleFinance(""USDBRL"")"),5.00059999999999)</f>
        <v/>
      </c>
      <c r="H101" s="10" t="n"/>
      <c r="I101" s="10" t="n"/>
      <c r="J101" s="134" t="n"/>
      <c r="K101" s="10" t="n"/>
      <c r="L101" s="10" t="n"/>
      <c r="M101" s="13" t="n"/>
      <c r="N101" s="13" t="n"/>
      <c r="O101" s="13" t="n"/>
      <c r="P101" s="13" t="n"/>
      <c r="Q101" s="10" t="n"/>
      <c r="R101" s="10" t="n"/>
      <c r="S101" s="10" t="n"/>
      <c r="T101" s="10" t="n"/>
      <c r="U101" s="10" t="n"/>
      <c r="V101" s="10" t="n"/>
      <c r="W101" s="10" t="n"/>
      <c r="X101" s="10" t="n"/>
      <c r="Y101" s="11" t="n"/>
      <c r="Z101" s="11" t="n"/>
      <c r="AA101" s="11" t="n"/>
      <c r="AB101" s="11" t="n"/>
      <c r="AC101" s="11" t="n"/>
      <c r="AD101" s="11" t="n"/>
      <c r="AE101" s="10" t="n"/>
      <c r="AF101" s="10" t="n"/>
      <c r="AG101" s="10" t="n"/>
      <c r="AH101" s="10" t="n"/>
      <c r="AI101" s="13" t="n"/>
      <c r="AJ101" s="13" t="n"/>
      <c r="AK101" s="13" t="n"/>
      <c r="AL101" s="13" t="n"/>
      <c r="AM101" s="13" t="n"/>
      <c r="AN101" s="13" t="n"/>
      <c r="AO101" s="13" t="n"/>
      <c r="AP101" s="14" t="n"/>
      <c r="AQ101" s="14" t="n"/>
      <c r="AR101" s="14" t="n"/>
      <c r="AS101" s="13" t="n"/>
      <c r="AT101" s="13" t="n"/>
      <c r="AU101" s="10" t="n"/>
      <c r="AV101" s="10" t="n"/>
      <c r="AW101" s="10" t="n"/>
      <c r="AX101" s="10" t="n"/>
      <c r="AY101" s="10" t="n"/>
      <c r="AZ101" s="10" t="n"/>
      <c r="BA101" s="10" t="n"/>
      <c r="BB101" s="10" t="n"/>
      <c r="BC101" s="10" t="n"/>
      <c r="BD101" s="11" t="n"/>
      <c r="BE101" s="10" t="n"/>
      <c r="BF101" s="10" t="n"/>
      <c r="BG101" s="10" t="n"/>
      <c r="BH101" s="10" t="n"/>
      <c r="BI101" s="10" t="n"/>
      <c r="BJ101" s="10" t="n"/>
      <c r="BK101" s="10" t="n"/>
      <c r="BL101" s="10" t="n"/>
      <c r="BM101" s="10" t="n"/>
    </row>
    <row r="102" ht="15.75" customHeight="1" s="218">
      <c r="A102" s="10" t="n"/>
      <c r="B102" s="281" t="inlineStr">
        <is>
          <t>Importação Produto</t>
        </is>
      </c>
      <c r="C102" s="264" t="n"/>
      <c r="D102" s="264" t="n"/>
      <c r="E102" s="265" t="n"/>
      <c r="F102" s="136" t="n">
        <v>2.2</v>
      </c>
      <c r="H102" s="10" t="n"/>
      <c r="I102" s="10" t="n"/>
      <c r="J102" s="134" t="n"/>
      <c r="K102" s="10" t="n"/>
      <c r="L102" s="10" t="n"/>
      <c r="M102" s="13" t="n"/>
      <c r="N102" s="13" t="n"/>
      <c r="O102" s="13" t="n"/>
      <c r="P102" s="13" t="n"/>
      <c r="Q102" s="10" t="n"/>
      <c r="R102" s="10" t="n"/>
      <c r="S102" s="10" t="n"/>
      <c r="T102" s="10" t="n"/>
      <c r="U102" s="10" t="n"/>
      <c r="V102" s="10" t="n"/>
      <c r="W102" s="10" t="n"/>
      <c r="X102" s="10" t="n"/>
      <c r="Y102" s="11" t="n"/>
      <c r="Z102" s="11" t="n"/>
      <c r="AA102" s="11" t="n"/>
      <c r="AB102" s="11" t="n"/>
      <c r="AC102" s="11" t="n"/>
      <c r="AD102" s="11" t="n"/>
      <c r="AE102" s="10" t="n"/>
      <c r="AF102" s="10" t="n"/>
      <c r="AG102" s="10" t="n"/>
      <c r="AH102" s="10" t="n"/>
      <c r="AI102" s="13" t="n"/>
      <c r="AJ102" s="13" t="n"/>
      <c r="AK102" s="13" t="n"/>
      <c r="AL102" s="13" t="n"/>
      <c r="AM102" s="13" t="n"/>
      <c r="AN102" s="13" t="n"/>
      <c r="AO102" s="13" t="n"/>
      <c r="AP102" s="14" t="n"/>
      <c r="AQ102" s="14" t="n"/>
      <c r="AR102" s="14" t="n"/>
      <c r="AS102" s="13" t="n"/>
      <c r="AT102" s="13" t="n"/>
      <c r="AU102" s="10" t="n"/>
      <c r="AV102" s="10" t="n"/>
      <c r="AW102" s="10" t="n"/>
      <c r="AX102" s="10" t="n"/>
      <c r="AY102" s="10" t="n"/>
      <c r="AZ102" s="10" t="n"/>
      <c r="BA102" s="10" t="n"/>
      <c r="BB102" s="10" t="n"/>
      <c r="BC102" s="10" t="n"/>
      <c r="BD102" s="11" t="n"/>
      <c r="BE102" s="10" t="n"/>
      <c r="BF102" s="10" t="n"/>
      <c r="BG102" s="10" t="n"/>
      <c r="BH102" s="10" t="n"/>
      <c r="BI102" s="10" t="n"/>
      <c r="BJ102" s="10" t="n"/>
      <c r="BK102" s="10" t="n"/>
      <c r="BL102" s="10" t="n"/>
      <c r="BM102" s="10" t="n"/>
    </row>
    <row r="103" ht="15.75" customHeight="1" s="218">
      <c r="A103" s="10" t="n"/>
      <c r="B103" s="282" t="inlineStr">
        <is>
          <t>Importação Licenças/Serviços</t>
        </is>
      </c>
      <c r="C103" s="283" t="n"/>
      <c r="D103" s="283" t="n"/>
      <c r="E103" s="284" t="n"/>
      <c r="F103" s="140" t="n">
        <v>1.2</v>
      </c>
      <c r="H103" s="10" t="n"/>
      <c r="I103" s="10" t="n"/>
      <c r="J103" s="134" t="n"/>
      <c r="K103" s="10" t="n"/>
      <c r="L103" s="10" t="n"/>
      <c r="M103" s="13" t="n"/>
      <c r="N103" s="13" t="n"/>
      <c r="O103" s="13" t="n"/>
      <c r="P103" s="13" t="n"/>
      <c r="Q103" s="10" t="n"/>
      <c r="R103" s="10" t="n"/>
      <c r="S103" s="10" t="n"/>
      <c r="T103" s="10" t="n"/>
      <c r="U103" s="10" t="n"/>
      <c r="V103" s="10" t="n"/>
      <c r="W103" s="10" t="n"/>
      <c r="X103" s="10" t="n"/>
      <c r="Y103" s="11" t="n"/>
      <c r="Z103" s="11" t="n"/>
      <c r="AA103" s="11" t="n"/>
      <c r="AB103" s="11" t="n"/>
      <c r="AC103" s="11" t="n"/>
      <c r="AD103" s="11" t="n"/>
      <c r="AE103" s="10" t="n"/>
      <c r="AF103" s="10" t="n"/>
      <c r="AG103" s="10" t="n"/>
      <c r="AH103" s="10" t="n"/>
      <c r="AI103" s="13" t="n"/>
      <c r="AJ103" s="13" t="n"/>
      <c r="AK103" s="13" t="n"/>
      <c r="AL103" s="13" t="n"/>
      <c r="AM103" s="13" t="n"/>
      <c r="AN103" s="13" t="n"/>
      <c r="AO103" s="13" t="n"/>
      <c r="AP103" s="14" t="n"/>
      <c r="AQ103" s="14" t="n"/>
      <c r="AR103" s="14" t="n"/>
      <c r="AS103" s="13" t="n"/>
      <c r="AT103" s="13" t="n"/>
      <c r="AU103" s="10" t="n"/>
      <c r="AV103" s="10" t="n"/>
      <c r="AW103" s="10" t="n"/>
      <c r="AX103" s="10" t="n"/>
      <c r="AY103" s="10" t="n"/>
      <c r="AZ103" s="10" t="n"/>
      <c r="BA103" s="10" t="n"/>
      <c r="BB103" s="10" t="n"/>
      <c r="BC103" s="10" t="n"/>
      <c r="BD103" s="11" t="n"/>
      <c r="BE103" s="10" t="n"/>
      <c r="BF103" s="10" t="n"/>
      <c r="BG103" s="10" t="n"/>
      <c r="BH103" s="10" t="n"/>
      <c r="BI103" s="10" t="n"/>
      <c r="BJ103" s="10" t="n"/>
      <c r="BK103" s="10" t="n"/>
      <c r="BL103" s="10" t="n"/>
      <c r="BM103" s="10" t="n"/>
    </row>
    <row r="104" ht="15.75" customHeight="1" s="218">
      <c r="A104" s="10" t="n"/>
      <c r="B104" s="10" t="n"/>
      <c r="C104" s="10" t="n"/>
      <c r="D104" s="10" t="n"/>
      <c r="E104" s="10" t="n"/>
      <c r="F104" s="10" t="n"/>
      <c r="G104" s="11" t="n"/>
      <c r="H104" s="10" t="n"/>
      <c r="I104" s="10" t="n"/>
      <c r="J104" s="134" t="n"/>
      <c r="K104" s="10" t="n"/>
      <c r="L104" s="10" t="n"/>
      <c r="M104" s="13" t="n"/>
      <c r="N104" s="13" t="n"/>
      <c r="O104" s="13" t="n"/>
      <c r="P104" s="13" t="n"/>
      <c r="Q104" s="10" t="n"/>
      <c r="R104" s="10" t="n"/>
      <c r="S104" s="10" t="n"/>
      <c r="T104" s="10" t="n"/>
      <c r="U104" s="10" t="n"/>
      <c r="V104" s="10" t="n"/>
      <c r="W104" s="10" t="n"/>
      <c r="X104" s="10" t="n"/>
      <c r="Y104" s="11" t="n"/>
      <c r="Z104" s="11" t="n"/>
      <c r="AA104" s="11" t="n"/>
      <c r="AB104" s="11" t="n"/>
      <c r="AC104" s="11" t="n"/>
      <c r="AD104" s="11" t="n"/>
      <c r="AE104" s="10" t="n"/>
      <c r="AF104" s="10" t="n"/>
      <c r="AG104" s="10" t="n"/>
      <c r="AH104" s="10" t="n"/>
      <c r="AI104" s="13" t="n"/>
      <c r="AJ104" s="13" t="n"/>
      <c r="AK104" s="13" t="n"/>
      <c r="AL104" s="13" t="n"/>
      <c r="AM104" s="13" t="n"/>
      <c r="AN104" s="13" t="n"/>
      <c r="AO104" s="13" t="n"/>
      <c r="AP104" s="14" t="n"/>
      <c r="AQ104" s="14" t="n"/>
      <c r="AR104" s="14" t="n"/>
      <c r="AS104" s="13" t="n"/>
      <c r="AT104" s="13" t="n"/>
      <c r="AU104" s="10" t="n"/>
      <c r="AV104" s="10" t="n"/>
      <c r="AW104" s="10" t="n"/>
      <c r="AX104" s="10" t="n"/>
      <c r="AY104" s="10" t="n"/>
      <c r="AZ104" s="10" t="n"/>
      <c r="BA104" s="10" t="n"/>
      <c r="BB104" s="10" t="n"/>
      <c r="BC104" s="10" t="n"/>
      <c r="BD104" s="11" t="n"/>
      <c r="BE104" s="10" t="n"/>
      <c r="BF104" s="10" t="n"/>
      <c r="BG104" s="10" t="n"/>
      <c r="BH104" s="10" t="n"/>
      <c r="BI104" s="10" t="n"/>
      <c r="BJ104" s="10" t="n"/>
      <c r="BK104" s="10" t="n"/>
      <c r="BL104" s="10" t="n"/>
      <c r="BM104" s="10" t="n"/>
    </row>
    <row r="105" ht="15.75" customHeight="1" s="218">
      <c r="A105" s="10" t="n"/>
      <c r="B105" s="10" t="n"/>
      <c r="C105" s="10" t="n"/>
      <c r="D105" s="10" t="n"/>
      <c r="E105" s="10" t="n"/>
      <c r="F105" s="10" t="n"/>
      <c r="G105" s="11" t="n"/>
      <c r="H105" s="10" t="n"/>
      <c r="I105" s="10" t="n"/>
      <c r="J105" s="134" t="n"/>
      <c r="K105" s="10" t="n"/>
      <c r="L105" s="10" t="n"/>
      <c r="M105" s="13" t="n"/>
      <c r="N105" s="13" t="n"/>
      <c r="O105" s="13" t="n"/>
      <c r="P105" s="13" t="n"/>
      <c r="Q105" s="10" t="n"/>
      <c r="R105" s="10" t="n"/>
      <c r="S105" s="10" t="n"/>
      <c r="T105" s="10" t="n"/>
      <c r="U105" s="10" t="n"/>
      <c r="V105" s="10" t="n"/>
      <c r="W105" s="10" t="n"/>
      <c r="X105" s="10" t="n"/>
      <c r="Y105" s="11" t="n"/>
      <c r="Z105" s="11" t="n"/>
      <c r="AA105" s="11" t="n"/>
      <c r="AB105" s="11" t="n"/>
      <c r="AC105" s="11" t="n"/>
      <c r="AD105" s="11" t="n"/>
      <c r="AE105" s="10" t="n"/>
      <c r="AF105" s="10" t="n"/>
      <c r="AG105" s="10" t="n"/>
      <c r="AH105" s="10" t="n"/>
      <c r="AI105" s="13" t="n"/>
      <c r="AJ105" s="13" t="n"/>
      <c r="AK105" s="13" t="n"/>
      <c r="AL105" s="13" t="n"/>
      <c r="AM105" s="13" t="n"/>
      <c r="AN105" s="13" t="n"/>
      <c r="AO105" s="13" t="n"/>
      <c r="AP105" s="14" t="n"/>
      <c r="AQ105" s="14" t="n"/>
      <c r="AR105" s="14" t="n"/>
      <c r="AS105" s="13" t="n"/>
      <c r="AT105" s="13" t="n"/>
      <c r="AU105" s="10" t="n"/>
      <c r="AV105" s="10" t="n"/>
      <c r="AW105" s="10" t="n"/>
      <c r="AX105" s="10" t="n"/>
      <c r="AY105" s="10" t="n"/>
      <c r="AZ105" s="10" t="n"/>
      <c r="BA105" s="10" t="n"/>
      <c r="BB105" s="10" t="n"/>
      <c r="BC105" s="10" t="n"/>
      <c r="BD105" s="11" t="n"/>
      <c r="BE105" s="10" t="n"/>
      <c r="BF105" s="10" t="n"/>
      <c r="BG105" s="10" t="n"/>
      <c r="BH105" s="10" t="n"/>
      <c r="BI105" s="10" t="n"/>
      <c r="BJ105" s="10" t="n"/>
      <c r="BK105" s="10" t="n"/>
      <c r="BL105" s="10" t="n"/>
      <c r="BM105" s="10" t="n"/>
    </row>
    <row r="106" ht="15.75" customHeight="1" s="218">
      <c r="A106" s="10" t="n"/>
      <c r="B106" s="10" t="n"/>
      <c r="C106" s="10" t="n"/>
      <c r="D106" s="10" t="n"/>
      <c r="E106" s="10" t="n"/>
      <c r="F106" s="10" t="n"/>
      <c r="G106" s="11" t="n"/>
      <c r="H106" s="10" t="n"/>
      <c r="I106" s="10" t="n"/>
      <c r="J106" s="134" t="n"/>
      <c r="K106" s="10" t="n"/>
      <c r="L106" s="10" t="n"/>
      <c r="M106" s="13" t="n"/>
      <c r="N106" s="13" t="n"/>
      <c r="O106" s="13" t="n"/>
      <c r="P106" s="13" t="n"/>
      <c r="Q106" s="10" t="n"/>
      <c r="R106" s="10" t="n"/>
      <c r="S106" s="10" t="n"/>
      <c r="T106" s="10" t="n"/>
      <c r="U106" s="10" t="n"/>
      <c r="V106" s="10" t="n"/>
      <c r="W106" s="10" t="n"/>
      <c r="X106" s="10" t="n"/>
      <c r="Y106" s="11" t="n"/>
      <c r="Z106" s="11" t="n"/>
      <c r="AA106" s="11" t="n"/>
      <c r="AB106" s="11" t="n"/>
      <c r="AC106" s="11" t="n"/>
      <c r="AD106" s="11" t="n"/>
      <c r="AE106" s="10" t="n"/>
      <c r="AF106" s="10" t="n"/>
      <c r="AG106" s="10" t="n"/>
      <c r="AH106" s="10" t="n"/>
      <c r="AI106" s="13" t="n"/>
      <c r="AJ106" s="13" t="n"/>
      <c r="AK106" s="13" t="n"/>
      <c r="AL106" s="13" t="n"/>
      <c r="AM106" s="13" t="n"/>
      <c r="AN106" s="13" t="n"/>
      <c r="AO106" s="13" t="n"/>
      <c r="AP106" s="14" t="n"/>
      <c r="AQ106" s="14" t="n"/>
      <c r="AR106" s="14" t="n"/>
      <c r="AS106" s="13" t="n"/>
      <c r="AT106" s="13" t="n"/>
      <c r="AU106" s="10" t="n"/>
      <c r="AV106" s="10" t="n"/>
      <c r="AW106" s="10" t="n"/>
      <c r="AX106" s="10" t="n"/>
      <c r="AY106" s="10" t="n"/>
      <c r="AZ106" s="10" t="n"/>
      <c r="BA106" s="10" t="n"/>
      <c r="BB106" s="10" t="n"/>
      <c r="BC106" s="10" t="n"/>
      <c r="BD106" s="11" t="n"/>
      <c r="BE106" s="10" t="n"/>
      <c r="BF106" s="10" t="n"/>
      <c r="BG106" s="10" t="n"/>
      <c r="BH106" s="10" t="n"/>
      <c r="BI106" s="10" t="n"/>
      <c r="BJ106" s="10" t="n"/>
      <c r="BK106" s="10" t="n"/>
      <c r="BL106" s="10" t="n"/>
      <c r="BM106" s="10" t="n"/>
    </row>
    <row r="107" ht="15.75" customHeight="1" s="218">
      <c r="A107" s="10" t="n"/>
      <c r="B107" s="10" t="n"/>
      <c r="C107" s="10" t="n"/>
      <c r="D107" s="10" t="n"/>
      <c r="E107" s="10" t="n"/>
      <c r="F107" s="10" t="n"/>
      <c r="G107" s="11" t="n"/>
      <c r="H107" s="10" t="n"/>
      <c r="I107" s="10" t="n"/>
      <c r="J107" s="134" t="n"/>
      <c r="K107" s="10" t="n"/>
      <c r="L107" s="10" t="n"/>
      <c r="M107" s="13" t="n"/>
      <c r="N107" s="13" t="n"/>
      <c r="O107" s="13" t="n"/>
      <c r="P107" s="13" t="n"/>
      <c r="Q107" s="10" t="n"/>
      <c r="R107" s="10" t="n"/>
      <c r="S107" s="10" t="n"/>
      <c r="T107" s="10" t="n"/>
      <c r="U107" s="10" t="n"/>
      <c r="V107" s="10" t="n"/>
      <c r="W107" s="10" t="n"/>
      <c r="X107" s="10" t="n"/>
      <c r="Y107" s="11" t="n"/>
      <c r="Z107" s="11" t="n"/>
      <c r="AA107" s="11" t="n"/>
      <c r="AB107" s="11" t="n"/>
      <c r="AC107" s="11" t="n"/>
      <c r="AD107" s="11" t="n"/>
      <c r="AE107" s="10" t="n"/>
      <c r="AF107" s="10" t="n"/>
      <c r="AG107" s="10" t="n"/>
      <c r="AH107" s="10" t="n"/>
      <c r="AI107" s="13" t="n"/>
      <c r="AJ107" s="13" t="n"/>
      <c r="AK107" s="13" t="n"/>
      <c r="AL107" s="13" t="n"/>
      <c r="AM107" s="13" t="n"/>
      <c r="AN107" s="13" t="n"/>
      <c r="AO107" s="13" t="n"/>
      <c r="AP107" s="14" t="n"/>
      <c r="AQ107" s="14" t="n"/>
      <c r="AR107" s="14" t="n"/>
      <c r="AS107" s="13" t="n"/>
      <c r="AT107" s="13" t="n"/>
      <c r="AU107" s="10" t="n"/>
      <c r="AV107" s="10" t="n"/>
      <c r="AW107" s="10" t="n"/>
      <c r="AX107" s="10" t="n"/>
      <c r="AY107" s="10" t="n"/>
      <c r="AZ107" s="10" t="n"/>
      <c r="BA107" s="10" t="n"/>
      <c r="BB107" s="10" t="n"/>
      <c r="BC107" s="10" t="n"/>
      <c r="BD107" s="11" t="n"/>
      <c r="BE107" s="10" t="n"/>
      <c r="BF107" s="10" t="n"/>
      <c r="BG107" s="10" t="n"/>
      <c r="BH107" s="10" t="n"/>
      <c r="BI107" s="10" t="n"/>
      <c r="BJ107" s="10" t="n"/>
      <c r="BK107" s="10" t="n"/>
      <c r="BL107" s="10" t="n"/>
      <c r="BM107" s="10" t="n"/>
    </row>
    <row r="108" ht="15.75" customHeight="1" s="218">
      <c r="A108" s="10" t="n"/>
      <c r="B108" s="10" t="n"/>
      <c r="C108" s="10" t="n"/>
      <c r="D108" s="10" t="n"/>
      <c r="E108" s="10" t="n"/>
      <c r="F108" s="10" t="n"/>
      <c r="G108" s="11" t="n"/>
      <c r="H108" s="10" t="n"/>
      <c r="I108" s="10" t="n"/>
      <c r="J108" s="10" t="n"/>
      <c r="K108" s="10" t="n"/>
      <c r="L108" s="10" t="n"/>
      <c r="M108" s="13" t="n"/>
      <c r="N108" s="13" t="n"/>
      <c r="O108" s="13" t="n"/>
      <c r="P108" s="13" t="n"/>
      <c r="Q108" s="10" t="n"/>
      <c r="R108" s="10" t="n"/>
      <c r="S108" s="10" t="n"/>
      <c r="T108" s="10" t="n"/>
      <c r="U108" s="10" t="n"/>
      <c r="V108" s="10" t="n"/>
      <c r="W108" s="10" t="n"/>
      <c r="X108" s="10" t="n"/>
      <c r="Y108" s="11" t="n"/>
      <c r="Z108" s="11" t="n"/>
      <c r="AA108" s="11" t="n"/>
      <c r="AB108" s="11" t="n"/>
      <c r="AC108" s="11" t="n"/>
      <c r="AD108" s="11" t="n"/>
      <c r="AE108" s="10" t="n"/>
      <c r="AF108" s="10" t="n"/>
      <c r="AG108" s="10" t="n"/>
      <c r="AH108" s="10" t="n"/>
      <c r="AI108" s="13" t="n"/>
      <c r="AJ108" s="13" t="n"/>
      <c r="AK108" s="13" t="n"/>
      <c r="AL108" s="13" t="n"/>
      <c r="AM108" s="13" t="n"/>
      <c r="AN108" s="13" t="n"/>
      <c r="AO108" s="13" t="n"/>
      <c r="AP108" s="14" t="n"/>
      <c r="AQ108" s="14" t="n"/>
      <c r="AR108" s="14" t="n"/>
      <c r="AS108" s="13" t="n"/>
      <c r="AT108" s="13" t="n"/>
      <c r="AU108" s="10" t="n"/>
      <c r="AV108" s="10" t="n"/>
      <c r="AW108" s="10" t="n"/>
      <c r="AX108" s="10" t="n"/>
      <c r="AY108" s="10" t="n"/>
      <c r="AZ108" s="10" t="n"/>
      <c r="BA108" s="10" t="n"/>
      <c r="BB108" s="10" t="n"/>
      <c r="BC108" s="10" t="n"/>
      <c r="BD108" s="11" t="n"/>
      <c r="BE108" s="10" t="n"/>
      <c r="BF108" s="10" t="n"/>
      <c r="BG108" s="10" t="n"/>
      <c r="BH108" s="10" t="n"/>
      <c r="BI108" s="10" t="n"/>
      <c r="BJ108" s="10" t="n"/>
      <c r="BK108" s="10" t="n"/>
      <c r="BL108" s="10" t="n"/>
      <c r="BM108" s="10" t="n"/>
    </row>
    <row r="109" ht="15.75" customHeight="1" s="218">
      <c r="A109" s="10" t="n"/>
      <c r="B109" s="10" t="n"/>
      <c r="C109" s="10" t="n"/>
      <c r="D109" s="10" t="n"/>
      <c r="E109" s="10" t="n"/>
      <c r="F109" s="10" t="n"/>
      <c r="G109" s="11" t="n"/>
      <c r="H109" s="10" t="n"/>
      <c r="I109" s="10" t="n"/>
      <c r="J109" s="10" t="n"/>
      <c r="K109" s="10" t="n"/>
      <c r="L109" s="10" t="n"/>
      <c r="M109" s="13" t="n"/>
      <c r="N109" s="13" t="n"/>
      <c r="O109" s="13" t="n"/>
      <c r="P109" s="13" t="n"/>
      <c r="Q109" s="10" t="n"/>
      <c r="R109" s="10" t="n"/>
      <c r="S109" s="10" t="n"/>
      <c r="T109" s="10" t="n"/>
      <c r="U109" s="10" t="n"/>
      <c r="V109" s="10" t="n"/>
      <c r="W109" s="10" t="n"/>
      <c r="X109" s="10" t="n"/>
      <c r="Y109" s="11" t="n"/>
      <c r="Z109" s="11" t="n"/>
      <c r="AA109" s="11" t="n"/>
      <c r="AB109" s="11" t="n"/>
      <c r="AC109" s="11" t="n"/>
      <c r="AD109" s="11" t="n"/>
      <c r="AE109" s="10" t="n"/>
      <c r="AF109" s="10" t="n"/>
      <c r="AG109" s="10" t="n"/>
      <c r="AH109" s="10" t="n"/>
      <c r="AI109" s="13" t="n"/>
      <c r="AJ109" s="13" t="n"/>
      <c r="AK109" s="13" t="n"/>
      <c r="AL109" s="13" t="n"/>
      <c r="AM109" s="13" t="n"/>
      <c r="AN109" s="13" t="n"/>
      <c r="AO109" s="13" t="n"/>
      <c r="AP109" s="14" t="n"/>
      <c r="AQ109" s="14" t="n"/>
      <c r="AR109" s="14" t="n"/>
      <c r="AS109" s="13" t="n"/>
      <c r="AT109" s="13" t="n"/>
      <c r="AU109" s="10" t="n"/>
      <c r="AV109" s="10" t="n"/>
      <c r="AW109" s="10" t="n"/>
      <c r="AX109" s="10" t="n"/>
      <c r="AY109" s="10" t="n"/>
      <c r="AZ109" s="10" t="n"/>
      <c r="BA109" s="10" t="n"/>
      <c r="BB109" s="10" t="n"/>
      <c r="BC109" s="10" t="n"/>
      <c r="BD109" s="11" t="n"/>
      <c r="BE109" s="10" t="n"/>
      <c r="BF109" s="10" t="n"/>
      <c r="BG109" s="10" t="n"/>
      <c r="BH109" s="10" t="n"/>
      <c r="BI109" s="10" t="n"/>
      <c r="BJ109" s="10" t="n"/>
      <c r="BK109" s="10" t="n"/>
      <c r="BL109" s="10" t="n"/>
      <c r="BM109" s="10" t="n"/>
    </row>
    <row r="110" ht="15.75" customHeight="1" s="218">
      <c r="A110" s="10" t="n"/>
      <c r="B110" s="10" t="n"/>
      <c r="C110" s="10" t="n"/>
      <c r="D110" s="10" t="n"/>
      <c r="E110" s="10" t="n"/>
      <c r="F110" s="10" t="n"/>
      <c r="G110" s="11" t="n"/>
      <c r="H110" s="10" t="n"/>
      <c r="I110" s="10" t="n"/>
      <c r="J110" s="10" t="n"/>
      <c r="K110" s="10" t="n"/>
      <c r="L110" s="10" t="n"/>
      <c r="M110" s="13" t="n"/>
      <c r="N110" s="13" t="n"/>
      <c r="O110" s="13" t="n"/>
      <c r="P110" s="13" t="n"/>
      <c r="Q110" s="10" t="n"/>
      <c r="R110" s="10" t="n"/>
      <c r="S110" s="10" t="n"/>
      <c r="T110" s="10" t="n"/>
      <c r="U110" s="10" t="n"/>
      <c r="V110" s="10" t="n"/>
      <c r="W110" s="10" t="n"/>
      <c r="X110" s="10" t="n"/>
      <c r="Y110" s="11" t="n"/>
      <c r="Z110" s="11" t="n"/>
      <c r="AA110" s="11" t="n"/>
      <c r="AB110" s="11" t="n"/>
      <c r="AC110" s="11" t="n"/>
      <c r="AD110" s="11" t="n"/>
      <c r="AE110" s="10" t="n"/>
      <c r="AF110" s="10" t="n"/>
      <c r="AG110" s="10" t="n"/>
      <c r="AH110" s="10" t="n"/>
      <c r="AI110" s="13" t="n"/>
      <c r="AJ110" s="13" t="n"/>
      <c r="AK110" s="13" t="n"/>
      <c r="AL110" s="13" t="n"/>
      <c r="AM110" s="13" t="n"/>
      <c r="AN110" s="13" t="n"/>
      <c r="AO110" s="13" t="n"/>
      <c r="AP110" s="14" t="n"/>
      <c r="AQ110" s="14" t="n"/>
      <c r="AR110" s="14" t="n"/>
      <c r="AS110" s="13" t="n"/>
      <c r="AT110" s="13" t="n"/>
      <c r="AU110" s="10" t="n"/>
      <c r="AV110" s="10" t="n"/>
      <c r="AW110" s="10" t="n"/>
      <c r="AX110" s="10" t="n"/>
      <c r="AY110" s="10" t="n"/>
      <c r="AZ110" s="10" t="n"/>
      <c r="BA110" s="10" t="n"/>
      <c r="BB110" s="10" t="n"/>
      <c r="BC110" s="10" t="n"/>
      <c r="BD110" s="11" t="n"/>
      <c r="BE110" s="10" t="n"/>
      <c r="BF110" s="10" t="n"/>
      <c r="BG110" s="10" t="n"/>
      <c r="BH110" s="10" t="n"/>
      <c r="BI110" s="10" t="n"/>
      <c r="BJ110" s="10" t="n"/>
      <c r="BK110" s="10" t="n"/>
      <c r="BL110" s="10" t="n"/>
      <c r="BM110" s="10" t="n"/>
    </row>
    <row r="111" ht="15.75" customHeight="1" s="218">
      <c r="A111" s="10" t="n"/>
      <c r="B111" s="10" t="n"/>
      <c r="C111" s="10" t="n"/>
      <c r="D111" s="10" t="n"/>
      <c r="E111" s="10" t="n"/>
      <c r="F111" s="10" t="n"/>
      <c r="G111" s="11" t="n"/>
      <c r="H111" s="10" t="n"/>
      <c r="I111" s="10" t="n"/>
      <c r="J111" s="10" t="n"/>
      <c r="K111" s="10" t="n"/>
      <c r="L111" s="10" t="n"/>
      <c r="M111" s="13" t="n"/>
      <c r="N111" s="13" t="n"/>
      <c r="O111" s="13" t="n"/>
      <c r="P111" s="13" t="n"/>
      <c r="Q111" s="10" t="n"/>
      <c r="R111" s="10" t="n"/>
      <c r="S111" s="10" t="n"/>
      <c r="T111" s="10" t="n"/>
      <c r="U111" s="10" t="n"/>
      <c r="V111" s="10" t="n"/>
      <c r="W111" s="10" t="n"/>
      <c r="X111" s="10" t="n"/>
      <c r="Y111" s="11" t="n"/>
      <c r="Z111" s="11" t="n"/>
      <c r="AA111" s="11" t="n"/>
      <c r="AB111" s="11" t="n"/>
      <c r="AC111" s="11" t="n"/>
      <c r="AD111" s="11" t="n"/>
      <c r="AE111" s="10" t="n"/>
      <c r="AF111" s="10" t="n"/>
      <c r="AG111" s="10" t="n"/>
      <c r="AH111" s="10" t="n"/>
      <c r="AI111" s="13" t="n"/>
      <c r="AJ111" s="13" t="n"/>
      <c r="AK111" s="13" t="n"/>
      <c r="AL111" s="13" t="n"/>
      <c r="AM111" s="13" t="n"/>
      <c r="AN111" s="13" t="n"/>
      <c r="AO111" s="13" t="n"/>
      <c r="AP111" s="14" t="n"/>
      <c r="AQ111" s="14" t="n"/>
      <c r="AR111" s="14" t="n"/>
      <c r="AS111" s="13" t="n"/>
      <c r="AT111" s="13" t="n"/>
      <c r="AU111" s="10" t="n"/>
      <c r="AV111" s="10" t="n"/>
      <c r="AW111" s="10" t="n"/>
      <c r="AX111" s="10" t="n"/>
      <c r="AY111" s="10" t="n"/>
      <c r="AZ111" s="10" t="n"/>
      <c r="BA111" s="10" t="n"/>
      <c r="BB111" s="10" t="n"/>
      <c r="BC111" s="10" t="n"/>
      <c r="BD111" s="11" t="n"/>
      <c r="BE111" s="10" t="n"/>
      <c r="BF111" s="10" t="n"/>
      <c r="BG111" s="10" t="n"/>
      <c r="BH111" s="10" t="n"/>
      <c r="BI111" s="10" t="n"/>
      <c r="BJ111" s="10" t="n"/>
      <c r="BK111" s="10" t="n"/>
      <c r="BL111" s="10" t="n"/>
      <c r="BM111" s="10" t="n"/>
    </row>
    <row r="112" ht="15.75" customHeight="1" s="218">
      <c r="A112" s="10" t="n"/>
      <c r="B112" s="10" t="n"/>
      <c r="C112" s="10" t="n"/>
      <c r="D112" s="10" t="n"/>
      <c r="E112" s="10" t="n"/>
      <c r="F112" s="10" t="n"/>
      <c r="G112" s="11" t="n"/>
      <c r="H112" s="10" t="n"/>
      <c r="I112" s="10" t="n"/>
      <c r="J112" s="10" t="n"/>
      <c r="K112" s="10" t="n"/>
      <c r="L112" s="10" t="n"/>
      <c r="M112" s="13" t="n"/>
      <c r="N112" s="13" t="n"/>
      <c r="O112" s="13" t="n"/>
      <c r="P112" s="13" t="n"/>
      <c r="Q112" s="10" t="n"/>
      <c r="R112" s="10" t="n"/>
      <c r="S112" s="10" t="n"/>
      <c r="T112" s="10" t="n"/>
      <c r="U112" s="10" t="n"/>
      <c r="V112" s="10" t="n"/>
      <c r="W112" s="10" t="n"/>
      <c r="X112" s="10" t="n"/>
      <c r="Y112" s="11" t="n"/>
      <c r="Z112" s="11" t="n"/>
      <c r="AA112" s="11" t="n"/>
      <c r="AB112" s="11" t="n"/>
      <c r="AC112" s="11" t="n"/>
      <c r="AD112" s="11" t="n"/>
      <c r="AE112" s="10" t="n"/>
      <c r="AF112" s="10" t="n"/>
      <c r="AG112" s="10" t="n"/>
      <c r="AH112" s="10" t="n"/>
      <c r="AI112" s="13" t="n"/>
      <c r="AJ112" s="13" t="n"/>
      <c r="AK112" s="13" t="n"/>
      <c r="AL112" s="13" t="n"/>
      <c r="AM112" s="13" t="n"/>
      <c r="AN112" s="13" t="n"/>
      <c r="AO112" s="13" t="n"/>
      <c r="AP112" s="14" t="n"/>
      <c r="AQ112" s="14" t="n"/>
      <c r="AR112" s="14" t="n"/>
      <c r="AS112" s="13" t="n"/>
      <c r="AT112" s="13" t="n"/>
      <c r="AU112" s="10" t="n"/>
      <c r="AV112" s="10" t="n"/>
      <c r="AW112" s="10" t="n"/>
      <c r="AX112" s="10" t="n"/>
      <c r="AY112" s="10" t="n"/>
      <c r="AZ112" s="10" t="n"/>
      <c r="BA112" s="10" t="n"/>
      <c r="BB112" s="10" t="n"/>
      <c r="BC112" s="10" t="n"/>
      <c r="BD112" s="11" t="n"/>
      <c r="BE112" s="10" t="n"/>
      <c r="BF112" s="10" t="n"/>
      <c r="BG112" s="10" t="n"/>
      <c r="BH112" s="10" t="n"/>
      <c r="BI112" s="10" t="n"/>
      <c r="BJ112" s="10" t="n"/>
      <c r="BK112" s="10" t="n"/>
      <c r="BL112" s="10" t="n"/>
      <c r="BM112" s="10" t="n"/>
    </row>
    <row r="113" ht="15.75" customHeight="1" s="218">
      <c r="A113" s="10" t="n"/>
      <c r="B113" s="10" t="n"/>
      <c r="C113" s="10" t="n"/>
      <c r="D113" s="10" t="n"/>
      <c r="E113" s="10" t="n"/>
      <c r="F113" s="10" t="n"/>
      <c r="G113" s="11" t="n"/>
      <c r="H113" s="10" t="n"/>
      <c r="I113" s="10" t="n"/>
      <c r="J113" s="10" t="n"/>
      <c r="K113" s="10" t="n"/>
      <c r="L113" s="10" t="n"/>
      <c r="M113" s="13" t="n"/>
      <c r="N113" s="13" t="n"/>
      <c r="O113" s="13" t="n"/>
      <c r="P113" s="13" t="n"/>
      <c r="Q113" s="10" t="n"/>
      <c r="R113" s="10" t="n"/>
      <c r="S113" s="10" t="n"/>
      <c r="T113" s="10" t="n"/>
      <c r="U113" s="10" t="n"/>
      <c r="V113" s="10" t="n"/>
      <c r="W113" s="10" t="n"/>
      <c r="X113" s="10" t="n"/>
      <c r="Y113" s="11" t="n"/>
      <c r="Z113" s="11" t="n"/>
      <c r="AA113" s="11" t="n"/>
      <c r="AB113" s="11" t="n"/>
      <c r="AC113" s="11" t="n"/>
      <c r="AD113" s="11" t="n"/>
      <c r="AE113" s="10" t="n"/>
      <c r="AF113" s="10" t="n"/>
      <c r="AG113" s="10" t="n"/>
      <c r="AH113" s="10" t="n"/>
      <c r="AI113" s="13" t="n"/>
      <c r="AJ113" s="13" t="n"/>
      <c r="AK113" s="13" t="n"/>
      <c r="AL113" s="13" t="n"/>
      <c r="AM113" s="13" t="n"/>
      <c r="AN113" s="13" t="n"/>
      <c r="AO113" s="13" t="n"/>
      <c r="AP113" s="14" t="n"/>
      <c r="AQ113" s="14" t="n"/>
      <c r="AR113" s="14" t="n"/>
      <c r="AS113" s="13" t="n"/>
      <c r="AT113" s="13" t="n"/>
      <c r="AU113" s="10" t="n"/>
      <c r="AV113" s="10" t="n"/>
      <c r="AW113" s="10" t="n"/>
      <c r="AX113" s="10" t="n"/>
      <c r="AY113" s="10" t="n"/>
      <c r="AZ113" s="10" t="n"/>
      <c r="BA113" s="10" t="n"/>
      <c r="BB113" s="10" t="n"/>
      <c r="BC113" s="10" t="n"/>
      <c r="BD113" s="11" t="n"/>
      <c r="BE113" s="10" t="n"/>
      <c r="BF113" s="10" t="n"/>
      <c r="BG113" s="10" t="n"/>
      <c r="BH113" s="10" t="n"/>
      <c r="BI113" s="10" t="n"/>
      <c r="BJ113" s="10" t="n"/>
      <c r="BK113" s="10" t="n"/>
      <c r="BL113" s="10" t="n"/>
      <c r="BM113" s="10" t="n"/>
    </row>
    <row r="114" ht="15.75" customHeight="1" s="218">
      <c r="A114" s="10" t="n"/>
      <c r="B114" s="10" t="n"/>
      <c r="C114" s="10" t="n"/>
      <c r="D114" s="10" t="n"/>
      <c r="E114" s="10" t="n"/>
      <c r="F114" s="10" t="n"/>
      <c r="G114" s="11" t="n"/>
      <c r="H114" s="10" t="n"/>
      <c r="I114" s="10" t="n"/>
      <c r="J114" s="10" t="n"/>
      <c r="K114" s="10" t="n"/>
      <c r="L114" s="10" t="n"/>
      <c r="M114" s="13" t="n"/>
      <c r="N114" s="13" t="n"/>
      <c r="O114" s="13" t="n"/>
      <c r="P114" s="13" t="n"/>
      <c r="Q114" s="10" t="n"/>
      <c r="R114" s="10" t="n"/>
      <c r="S114" s="10" t="n"/>
      <c r="T114" s="10" t="n"/>
      <c r="U114" s="10" t="n"/>
      <c r="V114" s="10" t="n"/>
      <c r="W114" s="10" t="n"/>
      <c r="X114" s="10" t="n"/>
      <c r="Y114" s="11" t="n"/>
      <c r="Z114" s="11" t="n"/>
      <c r="AA114" s="11" t="n"/>
      <c r="AB114" s="11" t="n"/>
      <c r="AC114" s="11" t="n"/>
      <c r="AD114" s="11" t="n"/>
      <c r="AE114" s="10" t="n"/>
      <c r="AF114" s="10" t="n"/>
      <c r="AG114" s="10" t="n"/>
      <c r="AH114" s="10" t="n"/>
      <c r="AI114" s="13" t="n"/>
      <c r="AJ114" s="13" t="n"/>
      <c r="AK114" s="13" t="n"/>
      <c r="AL114" s="13" t="n"/>
      <c r="AM114" s="13" t="n"/>
      <c r="AN114" s="13" t="n"/>
      <c r="AO114" s="13" t="n"/>
      <c r="AP114" s="14" t="n"/>
      <c r="AQ114" s="14" t="n"/>
      <c r="AR114" s="14" t="n"/>
      <c r="AS114" s="13" t="n"/>
      <c r="AT114" s="13" t="n"/>
      <c r="AU114" s="10" t="n"/>
      <c r="AV114" s="10" t="n"/>
      <c r="AW114" s="10" t="n"/>
      <c r="AX114" s="10" t="n"/>
      <c r="AY114" s="10" t="n"/>
      <c r="AZ114" s="10" t="n"/>
      <c r="BA114" s="10" t="n"/>
      <c r="BB114" s="10" t="n"/>
      <c r="BC114" s="10" t="n"/>
      <c r="BD114" s="11" t="n"/>
      <c r="BE114" s="10" t="n"/>
      <c r="BF114" s="10" t="n"/>
      <c r="BG114" s="10" t="n"/>
      <c r="BH114" s="10" t="n"/>
      <c r="BI114" s="10" t="n"/>
      <c r="BJ114" s="10" t="n"/>
      <c r="BK114" s="10" t="n"/>
      <c r="BL114" s="10" t="n"/>
      <c r="BM114" s="10" t="n"/>
    </row>
    <row r="115" ht="15.75" customHeight="1" s="218">
      <c r="A115" s="10" t="n"/>
      <c r="B115" s="10" t="n"/>
      <c r="C115" s="10" t="n"/>
      <c r="D115" s="10" t="n"/>
      <c r="E115" s="10" t="n"/>
      <c r="F115" s="10" t="n"/>
      <c r="G115" s="11" t="n"/>
      <c r="H115" s="10" t="n"/>
      <c r="I115" s="10" t="n"/>
      <c r="J115" s="10" t="n"/>
      <c r="K115" s="10" t="n"/>
      <c r="L115" s="10" t="n"/>
      <c r="M115" s="13" t="n"/>
      <c r="N115" s="13" t="n"/>
      <c r="O115" s="13" t="n"/>
      <c r="P115" s="13" t="n"/>
      <c r="Q115" s="10" t="n"/>
      <c r="R115" s="10" t="n"/>
      <c r="S115" s="10" t="n"/>
      <c r="T115" s="10" t="n"/>
      <c r="U115" s="10" t="n"/>
      <c r="V115" s="10" t="n"/>
      <c r="W115" s="10" t="n"/>
      <c r="X115" s="10" t="n"/>
      <c r="Y115" s="11" t="n"/>
      <c r="Z115" s="11" t="n"/>
      <c r="AA115" s="11" t="n"/>
      <c r="AB115" s="11" t="n"/>
      <c r="AC115" s="11" t="n"/>
      <c r="AD115" s="11" t="n"/>
      <c r="AE115" s="10" t="n"/>
      <c r="AF115" s="10" t="n"/>
      <c r="AG115" s="10" t="n"/>
      <c r="AH115" s="10" t="n"/>
      <c r="AI115" s="13" t="n"/>
      <c r="AJ115" s="13" t="n"/>
      <c r="AK115" s="13" t="n"/>
      <c r="AL115" s="13" t="n"/>
      <c r="AM115" s="13" t="n"/>
      <c r="AN115" s="13" t="n"/>
      <c r="AO115" s="13" t="n"/>
      <c r="AP115" s="14" t="n"/>
      <c r="AQ115" s="14" t="n"/>
      <c r="AR115" s="14" t="n"/>
      <c r="AS115" s="13" t="n"/>
      <c r="AT115" s="13" t="n"/>
      <c r="AU115" s="10" t="n"/>
      <c r="AV115" s="10" t="n"/>
      <c r="AW115" s="10" t="n"/>
      <c r="AX115" s="10" t="n"/>
      <c r="AY115" s="10" t="n"/>
      <c r="AZ115" s="10" t="n"/>
      <c r="BA115" s="10" t="n"/>
      <c r="BB115" s="10" t="n"/>
      <c r="BC115" s="10" t="n"/>
      <c r="BD115" s="11" t="n"/>
      <c r="BE115" s="10" t="n"/>
      <c r="BF115" s="10" t="n"/>
      <c r="BG115" s="10" t="n"/>
      <c r="BH115" s="10" t="n"/>
      <c r="BI115" s="10" t="n"/>
      <c r="BJ115" s="10" t="n"/>
      <c r="BK115" s="10" t="n"/>
      <c r="BL115" s="10" t="n"/>
      <c r="BM115" s="10" t="n"/>
    </row>
    <row r="116" ht="15.75" customHeight="1" s="218">
      <c r="A116" s="10" t="n"/>
      <c r="B116" s="10" t="n"/>
      <c r="C116" s="10" t="n"/>
      <c r="D116" s="10" t="n"/>
      <c r="E116" s="10" t="n"/>
      <c r="F116" s="10" t="n"/>
      <c r="G116" s="11" t="n"/>
      <c r="H116" s="10" t="n"/>
      <c r="I116" s="10" t="n"/>
      <c r="J116" s="10" t="n"/>
      <c r="K116" s="10" t="n"/>
      <c r="L116" s="10" t="n"/>
      <c r="M116" s="13" t="n"/>
      <c r="N116" s="13" t="n"/>
      <c r="O116" s="13" t="n"/>
      <c r="P116" s="13" t="n"/>
      <c r="Q116" s="10" t="n"/>
      <c r="R116" s="10" t="n"/>
      <c r="S116" s="10" t="n"/>
      <c r="T116" s="10" t="n"/>
      <c r="U116" s="10" t="n"/>
      <c r="V116" s="10" t="n"/>
      <c r="W116" s="10" t="n"/>
      <c r="X116" s="10" t="n"/>
      <c r="Y116" s="11" t="n"/>
      <c r="Z116" s="11" t="n"/>
      <c r="AA116" s="11" t="n"/>
      <c r="AB116" s="11" t="n"/>
      <c r="AC116" s="11" t="n"/>
      <c r="AD116" s="11" t="n"/>
      <c r="AE116" s="10" t="n"/>
      <c r="AF116" s="10" t="n"/>
      <c r="AG116" s="10" t="n"/>
      <c r="AH116" s="10" t="n"/>
      <c r="AI116" s="13" t="n"/>
      <c r="AJ116" s="13" t="n"/>
      <c r="AK116" s="13" t="n"/>
      <c r="AL116" s="13" t="n"/>
      <c r="AM116" s="13" t="n"/>
      <c r="AN116" s="13" t="n"/>
      <c r="AO116" s="13" t="n"/>
      <c r="AP116" s="14" t="n"/>
      <c r="AQ116" s="14" t="n"/>
      <c r="AR116" s="14" t="n"/>
      <c r="AS116" s="13" t="n"/>
      <c r="AT116" s="13" t="n"/>
      <c r="AU116" s="10" t="n"/>
      <c r="AV116" s="10" t="n"/>
      <c r="AW116" s="10" t="n"/>
      <c r="AX116" s="10" t="n"/>
      <c r="AY116" s="10" t="n"/>
      <c r="AZ116" s="10" t="n"/>
      <c r="BA116" s="10" t="n"/>
      <c r="BB116" s="10" t="n"/>
      <c r="BC116" s="10" t="n"/>
      <c r="BD116" s="11" t="n"/>
      <c r="BE116" s="10" t="n"/>
      <c r="BF116" s="10" t="n"/>
      <c r="BG116" s="10" t="n"/>
      <c r="BH116" s="10" t="n"/>
      <c r="BI116" s="10" t="n"/>
      <c r="BJ116" s="10" t="n"/>
      <c r="BK116" s="10" t="n"/>
      <c r="BL116" s="10" t="n"/>
      <c r="BM116" s="10" t="n"/>
    </row>
    <row r="117" ht="15.75" customHeight="1" s="218">
      <c r="A117" s="10" t="n"/>
      <c r="B117" s="10" t="n"/>
      <c r="C117" s="10" t="n"/>
      <c r="D117" s="10" t="n"/>
      <c r="E117" s="10" t="n"/>
      <c r="F117" s="10" t="n"/>
      <c r="G117" s="11" t="n"/>
      <c r="H117" s="10" t="n"/>
      <c r="I117" s="10" t="n"/>
      <c r="J117" s="10" t="n"/>
      <c r="K117" s="10" t="n"/>
      <c r="L117" s="10" t="n"/>
      <c r="M117" s="13" t="n"/>
      <c r="N117" s="13" t="n"/>
      <c r="O117" s="13" t="n"/>
      <c r="P117" s="13" t="n"/>
      <c r="Q117" s="10" t="n"/>
      <c r="R117" s="10" t="n"/>
      <c r="S117" s="10" t="n"/>
      <c r="T117" s="10" t="n"/>
      <c r="U117" s="10" t="n"/>
      <c r="V117" s="10" t="n"/>
      <c r="W117" s="10" t="n"/>
      <c r="X117" s="10" t="n"/>
      <c r="Y117" s="11" t="n"/>
      <c r="Z117" s="11" t="n"/>
      <c r="AA117" s="11" t="n"/>
      <c r="AB117" s="11" t="n"/>
      <c r="AC117" s="11" t="n"/>
      <c r="AD117" s="11" t="n"/>
      <c r="AE117" s="10" t="n"/>
      <c r="AF117" s="10" t="n"/>
      <c r="AG117" s="10" t="n"/>
      <c r="AH117" s="10" t="n"/>
      <c r="AI117" s="13" t="n"/>
      <c r="AJ117" s="13" t="n"/>
      <c r="AK117" s="13" t="n"/>
      <c r="AL117" s="13" t="n"/>
      <c r="AM117" s="13" t="n"/>
      <c r="AN117" s="13" t="n"/>
      <c r="AO117" s="13" t="n"/>
      <c r="AP117" s="14" t="n"/>
      <c r="AQ117" s="14" t="n"/>
      <c r="AR117" s="14" t="n"/>
      <c r="AS117" s="13" t="n"/>
      <c r="AT117" s="13" t="n"/>
      <c r="AU117" s="10" t="n"/>
      <c r="AV117" s="10" t="n"/>
      <c r="AW117" s="10" t="n"/>
      <c r="AX117" s="10" t="n"/>
      <c r="AY117" s="10" t="n"/>
      <c r="AZ117" s="10" t="n"/>
      <c r="BA117" s="10" t="n"/>
      <c r="BB117" s="10" t="n"/>
      <c r="BC117" s="10" t="n"/>
      <c r="BD117" s="11" t="n"/>
      <c r="BE117" s="10" t="n"/>
      <c r="BF117" s="10" t="n"/>
      <c r="BG117" s="10" t="n"/>
      <c r="BH117" s="10" t="n"/>
      <c r="BI117" s="10" t="n"/>
      <c r="BJ117" s="10" t="n"/>
      <c r="BK117" s="10" t="n"/>
      <c r="BL117" s="10" t="n"/>
      <c r="BM117" s="10" t="n"/>
    </row>
    <row r="118" ht="15.75" customHeight="1" s="218">
      <c r="A118" s="10" t="n"/>
      <c r="B118" s="10" t="n"/>
      <c r="C118" s="10" t="n"/>
      <c r="D118" s="10" t="n"/>
      <c r="E118" s="10" t="n"/>
      <c r="F118" s="10" t="n"/>
      <c r="G118" s="11" t="n"/>
      <c r="H118" s="10" t="n"/>
      <c r="I118" s="10" t="n"/>
      <c r="J118" s="10" t="n"/>
      <c r="K118" s="10" t="n"/>
      <c r="L118" s="10" t="n"/>
      <c r="M118" s="13" t="n"/>
      <c r="N118" s="13" t="n"/>
      <c r="O118" s="13" t="n"/>
      <c r="P118" s="13" t="n"/>
      <c r="Q118" s="10" t="n"/>
      <c r="R118" s="10" t="n"/>
      <c r="S118" s="10" t="n"/>
      <c r="T118" s="10" t="n"/>
      <c r="U118" s="10" t="n"/>
      <c r="V118" s="10" t="n"/>
      <c r="W118" s="10" t="n"/>
      <c r="X118" s="10" t="n"/>
      <c r="Y118" s="11" t="n"/>
      <c r="Z118" s="11" t="n"/>
      <c r="AA118" s="11" t="n"/>
      <c r="AB118" s="11" t="n"/>
      <c r="AC118" s="11" t="n"/>
      <c r="AD118" s="11" t="n"/>
      <c r="AE118" s="10" t="n"/>
      <c r="AF118" s="10" t="n"/>
      <c r="AG118" s="10" t="n"/>
      <c r="AH118" s="10" t="n"/>
      <c r="AI118" s="13" t="n"/>
      <c r="AJ118" s="13" t="n"/>
      <c r="AK118" s="13" t="n"/>
      <c r="AL118" s="13" t="n"/>
      <c r="AM118" s="13" t="n"/>
      <c r="AN118" s="13" t="n"/>
      <c r="AO118" s="13" t="n"/>
      <c r="AP118" s="14" t="n"/>
      <c r="AQ118" s="14" t="n"/>
      <c r="AR118" s="14" t="n"/>
      <c r="AS118" s="13" t="n"/>
      <c r="AT118" s="13" t="n"/>
      <c r="AU118" s="10" t="n"/>
      <c r="AV118" s="10" t="n"/>
      <c r="AW118" s="10" t="n"/>
      <c r="AX118" s="10" t="n"/>
      <c r="AY118" s="10" t="n"/>
      <c r="AZ118" s="10" t="n"/>
      <c r="BA118" s="10" t="n"/>
      <c r="BB118" s="10" t="n"/>
      <c r="BC118" s="10" t="n"/>
      <c r="BD118" s="11" t="n"/>
      <c r="BE118" s="10" t="n"/>
      <c r="BF118" s="10" t="n"/>
      <c r="BG118" s="10" t="n"/>
      <c r="BH118" s="10" t="n"/>
      <c r="BI118" s="10" t="n"/>
      <c r="BJ118" s="10" t="n"/>
      <c r="BK118" s="10" t="n"/>
      <c r="BL118" s="10" t="n"/>
      <c r="BM118" s="10" t="n"/>
    </row>
    <row r="119" ht="15.75" customHeight="1" s="218">
      <c r="A119" s="10" t="n"/>
      <c r="B119" s="10" t="n"/>
      <c r="C119" s="10" t="n"/>
      <c r="D119" s="10" t="n"/>
      <c r="E119" s="10" t="n"/>
      <c r="F119" s="10" t="n"/>
      <c r="G119" s="11" t="n"/>
      <c r="H119" s="10" t="n"/>
      <c r="I119" s="10" t="n"/>
      <c r="J119" s="10" t="n"/>
      <c r="K119" s="10" t="n"/>
      <c r="L119" s="10" t="n"/>
      <c r="M119" s="13" t="n"/>
      <c r="N119" s="13" t="n"/>
      <c r="O119" s="13" t="n"/>
      <c r="P119" s="13" t="n"/>
      <c r="Q119" s="10" t="n"/>
      <c r="R119" s="10" t="n"/>
      <c r="S119" s="10" t="n"/>
      <c r="T119" s="10" t="n"/>
      <c r="U119" s="10" t="n"/>
      <c r="V119" s="10" t="n"/>
      <c r="W119" s="10" t="n"/>
      <c r="X119" s="10" t="n"/>
      <c r="Y119" s="11" t="n"/>
      <c r="Z119" s="11" t="n"/>
      <c r="AA119" s="11" t="n"/>
      <c r="AB119" s="11" t="n"/>
      <c r="AC119" s="11" t="n"/>
      <c r="AD119" s="11" t="n"/>
      <c r="AE119" s="10" t="n"/>
      <c r="AF119" s="10" t="n"/>
      <c r="AG119" s="10" t="n"/>
      <c r="AH119" s="10" t="n"/>
      <c r="AI119" s="13" t="n"/>
      <c r="AJ119" s="13" t="n"/>
      <c r="AK119" s="13" t="n"/>
      <c r="AL119" s="13" t="n"/>
      <c r="AM119" s="13" t="n"/>
      <c r="AN119" s="13" t="n"/>
      <c r="AO119" s="13" t="n"/>
      <c r="AP119" s="14" t="n"/>
      <c r="AQ119" s="14" t="n"/>
      <c r="AR119" s="14" t="n"/>
      <c r="AS119" s="13" t="n"/>
      <c r="AT119" s="13" t="n"/>
      <c r="AU119" s="10" t="n"/>
      <c r="AV119" s="10" t="n"/>
      <c r="AW119" s="10" t="n"/>
      <c r="AX119" s="10" t="n"/>
      <c r="AY119" s="10" t="n"/>
      <c r="AZ119" s="10" t="n"/>
      <c r="BA119" s="10" t="n"/>
      <c r="BB119" s="10" t="n"/>
      <c r="BC119" s="10" t="n"/>
      <c r="BD119" s="11" t="n"/>
      <c r="BE119" s="10" t="n"/>
      <c r="BF119" s="10" t="n"/>
      <c r="BG119" s="10" t="n"/>
      <c r="BH119" s="10" t="n"/>
      <c r="BI119" s="10" t="n"/>
      <c r="BJ119" s="10" t="n"/>
      <c r="BK119" s="10" t="n"/>
      <c r="BL119" s="10" t="n"/>
      <c r="BM119" s="10" t="n"/>
    </row>
    <row r="120" ht="15.75" customHeight="1" s="218">
      <c r="A120" s="10" t="n"/>
      <c r="B120" s="10" t="n"/>
      <c r="C120" s="10" t="n"/>
      <c r="D120" s="10" t="n"/>
      <c r="E120" s="10" t="n"/>
      <c r="F120" s="10" t="n"/>
      <c r="G120" s="11" t="n"/>
      <c r="H120" s="10" t="n"/>
      <c r="I120" s="10" t="n"/>
      <c r="J120" s="10" t="n"/>
      <c r="K120" s="10" t="n"/>
      <c r="L120" s="10" t="n"/>
      <c r="M120" s="13" t="n"/>
      <c r="N120" s="13" t="n"/>
      <c r="O120" s="13" t="n"/>
      <c r="P120" s="13" t="n"/>
      <c r="Q120" s="10" t="n"/>
      <c r="R120" s="10" t="n"/>
      <c r="S120" s="10" t="n"/>
      <c r="T120" s="10" t="n"/>
      <c r="U120" s="10" t="n"/>
      <c r="V120" s="10" t="n"/>
      <c r="W120" s="10" t="n"/>
      <c r="X120" s="10" t="n"/>
      <c r="Y120" s="11" t="n"/>
      <c r="Z120" s="11" t="n"/>
      <c r="AA120" s="11" t="n"/>
      <c r="AB120" s="11" t="n"/>
      <c r="AC120" s="11" t="n"/>
      <c r="AD120" s="11" t="n"/>
      <c r="AE120" s="10" t="n"/>
      <c r="AF120" s="10" t="n"/>
      <c r="AG120" s="10" t="n"/>
      <c r="AH120" s="10" t="n"/>
      <c r="AI120" s="13" t="n"/>
      <c r="AJ120" s="13" t="n"/>
      <c r="AK120" s="13" t="n"/>
      <c r="AL120" s="13" t="n"/>
      <c r="AM120" s="13" t="n"/>
      <c r="AN120" s="13" t="n"/>
      <c r="AO120" s="13" t="n"/>
      <c r="AP120" s="14" t="n"/>
      <c r="AQ120" s="14" t="n"/>
      <c r="AR120" s="14" t="n"/>
      <c r="AS120" s="13" t="n"/>
      <c r="AT120" s="13" t="n"/>
      <c r="AU120" s="10" t="n"/>
      <c r="AV120" s="10" t="n"/>
      <c r="AW120" s="10" t="n"/>
      <c r="AX120" s="10" t="n"/>
      <c r="AY120" s="10" t="n"/>
      <c r="AZ120" s="10" t="n"/>
      <c r="BA120" s="10" t="n"/>
      <c r="BB120" s="10" t="n"/>
      <c r="BC120" s="10" t="n"/>
      <c r="BD120" s="11" t="n"/>
      <c r="BE120" s="10" t="n"/>
      <c r="BF120" s="10" t="n"/>
      <c r="BG120" s="10" t="n"/>
      <c r="BH120" s="10" t="n"/>
      <c r="BI120" s="10" t="n"/>
      <c r="BJ120" s="10" t="n"/>
      <c r="BK120" s="10" t="n"/>
      <c r="BL120" s="10" t="n"/>
      <c r="BM120" s="10" t="n"/>
    </row>
    <row r="121" ht="15.75" customHeight="1" s="218">
      <c r="A121" s="10" t="n"/>
      <c r="B121" s="10" t="n"/>
      <c r="C121" s="10" t="n"/>
      <c r="D121" s="10" t="n"/>
      <c r="E121" s="10" t="n"/>
      <c r="F121" s="10" t="n"/>
      <c r="G121" s="11" t="n"/>
      <c r="H121" s="10" t="n"/>
      <c r="I121" s="10" t="n"/>
      <c r="J121" s="10" t="n"/>
      <c r="K121" s="10" t="n"/>
      <c r="L121" s="10" t="n"/>
      <c r="M121" s="13" t="n"/>
      <c r="N121" s="13" t="n"/>
      <c r="O121" s="13" t="n"/>
      <c r="P121" s="13" t="n"/>
      <c r="Q121" s="10" t="n"/>
      <c r="R121" s="10" t="n"/>
      <c r="S121" s="10" t="n"/>
      <c r="T121" s="10" t="n"/>
      <c r="U121" s="10" t="n"/>
      <c r="V121" s="10" t="n"/>
      <c r="W121" s="10" t="n"/>
      <c r="X121" s="10" t="n"/>
      <c r="Y121" s="11" t="n"/>
      <c r="Z121" s="11" t="n"/>
      <c r="AA121" s="11" t="n"/>
      <c r="AB121" s="11" t="n"/>
      <c r="AC121" s="11" t="n"/>
      <c r="AD121" s="11" t="n"/>
      <c r="AE121" s="10" t="n"/>
      <c r="AF121" s="10" t="n"/>
      <c r="AG121" s="10" t="n"/>
      <c r="AH121" s="10" t="n"/>
      <c r="AI121" s="13" t="n"/>
      <c r="AJ121" s="13" t="n"/>
      <c r="AK121" s="13" t="n"/>
      <c r="AL121" s="13" t="n"/>
      <c r="AM121" s="13" t="n"/>
      <c r="AN121" s="13" t="n"/>
      <c r="AO121" s="13" t="n"/>
      <c r="AP121" s="14" t="n"/>
      <c r="AQ121" s="14" t="n"/>
      <c r="AR121" s="14" t="n"/>
      <c r="AS121" s="13" t="n"/>
      <c r="AT121" s="13" t="n"/>
      <c r="AU121" s="10" t="n"/>
      <c r="AV121" s="10" t="n"/>
      <c r="AW121" s="10" t="n"/>
      <c r="AX121" s="10" t="n"/>
      <c r="AY121" s="10" t="n"/>
      <c r="AZ121" s="10" t="n"/>
      <c r="BA121" s="10" t="n"/>
      <c r="BB121" s="10" t="n"/>
      <c r="BC121" s="10" t="n"/>
      <c r="BD121" s="11" t="n"/>
      <c r="BE121" s="10" t="n"/>
      <c r="BF121" s="10" t="n"/>
      <c r="BG121" s="10" t="n"/>
      <c r="BH121" s="10" t="n"/>
      <c r="BI121" s="10" t="n"/>
      <c r="BJ121" s="10" t="n"/>
      <c r="BK121" s="10" t="n"/>
      <c r="BL121" s="10" t="n"/>
      <c r="BM121" s="10" t="n"/>
    </row>
    <row r="122" ht="15.75" customHeight="1" s="218">
      <c r="A122" s="10" t="n"/>
      <c r="B122" s="10" t="n"/>
      <c r="C122" s="10" t="n"/>
      <c r="D122" s="10" t="n"/>
      <c r="E122" s="10" t="n"/>
      <c r="F122" s="10" t="n"/>
      <c r="G122" s="11" t="n"/>
      <c r="H122" s="10" t="n"/>
      <c r="I122" s="10" t="n"/>
      <c r="J122" s="10" t="n"/>
      <c r="K122" s="10" t="n"/>
      <c r="L122" s="10" t="n"/>
      <c r="M122" s="13" t="n"/>
      <c r="N122" s="13" t="n"/>
      <c r="O122" s="13" t="n"/>
      <c r="P122" s="13" t="n"/>
      <c r="Q122" s="10" t="n"/>
      <c r="R122" s="10" t="n"/>
      <c r="S122" s="10" t="n"/>
      <c r="T122" s="10" t="n"/>
      <c r="U122" s="10" t="n"/>
      <c r="V122" s="10" t="n"/>
      <c r="W122" s="10" t="n"/>
      <c r="X122" s="10" t="n"/>
      <c r="Y122" s="11" t="n"/>
      <c r="Z122" s="11" t="n"/>
      <c r="AA122" s="11" t="n"/>
      <c r="AB122" s="11" t="n"/>
      <c r="AC122" s="11" t="n"/>
      <c r="AD122" s="11" t="n"/>
      <c r="AE122" s="10" t="n"/>
      <c r="AF122" s="10" t="n"/>
      <c r="AG122" s="10" t="n"/>
      <c r="AH122" s="10" t="n"/>
      <c r="AI122" s="13" t="n"/>
      <c r="AJ122" s="13" t="n"/>
      <c r="AK122" s="13" t="n"/>
      <c r="AL122" s="13" t="n"/>
      <c r="AM122" s="13" t="n"/>
      <c r="AN122" s="13" t="n"/>
      <c r="AO122" s="13" t="n"/>
      <c r="AP122" s="14" t="n"/>
      <c r="AQ122" s="14" t="n"/>
      <c r="AR122" s="14" t="n"/>
      <c r="AS122" s="13" t="n"/>
      <c r="AT122" s="13" t="n"/>
      <c r="AU122" s="10" t="n"/>
      <c r="AV122" s="10" t="n"/>
      <c r="AW122" s="10" t="n"/>
      <c r="AX122" s="10" t="n"/>
      <c r="AY122" s="10" t="n"/>
      <c r="AZ122" s="10" t="n"/>
      <c r="BA122" s="10" t="n"/>
      <c r="BB122" s="10" t="n"/>
      <c r="BC122" s="10" t="n"/>
      <c r="BD122" s="11" t="n"/>
      <c r="BE122" s="10" t="n"/>
      <c r="BF122" s="10" t="n"/>
      <c r="BG122" s="10" t="n"/>
      <c r="BH122" s="10" t="n"/>
      <c r="BI122" s="10" t="n"/>
      <c r="BJ122" s="10" t="n"/>
      <c r="BK122" s="10" t="n"/>
      <c r="BL122" s="10" t="n"/>
      <c r="BM122" s="10" t="n"/>
    </row>
    <row r="123" ht="15.75" customHeight="1" s="218">
      <c r="A123" s="10" t="n"/>
      <c r="B123" s="10" t="n"/>
      <c r="C123" s="10" t="n"/>
      <c r="D123" s="10" t="n"/>
      <c r="E123" s="10" t="n"/>
      <c r="F123" s="10" t="n"/>
      <c r="G123" s="11" t="n"/>
      <c r="H123" s="10" t="n"/>
      <c r="I123" s="10" t="n"/>
      <c r="J123" s="10" t="n"/>
      <c r="K123" s="10" t="n"/>
      <c r="L123" s="10" t="n"/>
      <c r="M123" s="13" t="n"/>
      <c r="N123" s="13" t="n"/>
      <c r="O123" s="13" t="n"/>
      <c r="P123" s="13" t="n"/>
      <c r="Q123" s="10" t="n"/>
      <c r="R123" s="10" t="n"/>
      <c r="S123" s="10" t="n"/>
      <c r="T123" s="10" t="n"/>
      <c r="U123" s="10" t="n"/>
      <c r="V123" s="10" t="n"/>
      <c r="W123" s="10" t="n"/>
      <c r="X123" s="10" t="n"/>
      <c r="Y123" s="11" t="n"/>
      <c r="Z123" s="11" t="n"/>
      <c r="AA123" s="11" t="n"/>
      <c r="AB123" s="11" t="n"/>
      <c r="AC123" s="11" t="n"/>
      <c r="AD123" s="11" t="n"/>
      <c r="AE123" s="10" t="n"/>
      <c r="AF123" s="10" t="n"/>
      <c r="AG123" s="10" t="n"/>
      <c r="AH123" s="10" t="n"/>
      <c r="AI123" s="13" t="n"/>
      <c r="AJ123" s="13" t="n"/>
      <c r="AK123" s="13" t="n"/>
      <c r="AL123" s="13" t="n"/>
      <c r="AM123" s="13" t="n"/>
      <c r="AN123" s="13" t="n"/>
      <c r="AO123" s="13" t="n"/>
      <c r="AP123" s="14" t="n"/>
      <c r="AQ123" s="14" t="n"/>
      <c r="AR123" s="14" t="n"/>
      <c r="AS123" s="13" t="n"/>
      <c r="AT123" s="13" t="n"/>
      <c r="AU123" s="10" t="n"/>
      <c r="AV123" s="10" t="n"/>
      <c r="AW123" s="10" t="n"/>
      <c r="AX123" s="10" t="n"/>
      <c r="AY123" s="10" t="n"/>
      <c r="AZ123" s="10" t="n"/>
      <c r="BA123" s="10" t="n"/>
      <c r="BB123" s="10" t="n"/>
      <c r="BC123" s="10" t="n"/>
      <c r="BD123" s="11" t="n"/>
      <c r="BE123" s="10" t="n"/>
      <c r="BF123" s="10" t="n"/>
      <c r="BG123" s="10" t="n"/>
      <c r="BH123" s="10" t="n"/>
      <c r="BI123" s="10" t="n"/>
      <c r="BJ123" s="10" t="n"/>
      <c r="BK123" s="10" t="n"/>
      <c r="BL123" s="10" t="n"/>
      <c r="BM123" s="10" t="n"/>
    </row>
    <row r="124" ht="15.75" customHeight="1" s="218">
      <c r="A124" s="10" t="n"/>
      <c r="B124" s="10" t="n"/>
      <c r="C124" s="10" t="n"/>
      <c r="D124" s="10" t="n"/>
      <c r="E124" s="10" t="n"/>
      <c r="F124" s="10" t="n"/>
      <c r="H124" s="10" t="n"/>
      <c r="I124" s="10" t="n"/>
      <c r="J124" s="10" t="n"/>
      <c r="K124" s="10" t="n"/>
      <c r="L124" s="10" t="n"/>
      <c r="M124" s="13" t="n"/>
      <c r="N124" s="13" t="n"/>
      <c r="O124" s="13" t="n"/>
      <c r="P124" s="13" t="n"/>
      <c r="Q124" s="10" t="n"/>
      <c r="R124" s="10" t="n"/>
      <c r="S124" s="10" t="n"/>
      <c r="T124" s="10" t="n"/>
      <c r="U124" s="10" t="n"/>
      <c r="V124" s="10" t="n"/>
      <c r="W124" s="10" t="n"/>
      <c r="X124" s="10" t="n"/>
      <c r="Y124" s="11" t="n"/>
      <c r="Z124" s="11" t="n"/>
      <c r="AA124" s="11" t="n"/>
      <c r="AB124" s="11" t="n"/>
      <c r="AC124" s="11" t="n"/>
      <c r="AD124" s="11" t="n"/>
      <c r="AE124" s="10" t="n"/>
      <c r="AF124" s="10" t="n"/>
      <c r="AG124" s="10" t="n"/>
      <c r="AH124" s="10" t="n"/>
      <c r="AI124" s="13" t="n"/>
      <c r="AJ124" s="13" t="n"/>
      <c r="AK124" s="13" t="n"/>
      <c r="AL124" s="13" t="n"/>
      <c r="AM124" s="13" t="n"/>
      <c r="AN124" s="13" t="n"/>
      <c r="AO124" s="13" t="n"/>
      <c r="AP124" s="14" t="n"/>
      <c r="AQ124" s="14" t="n"/>
      <c r="AR124" s="14" t="n"/>
      <c r="AS124" s="13" t="n"/>
      <c r="AT124" s="13" t="n"/>
      <c r="AU124" s="10" t="n"/>
      <c r="AV124" s="10" t="n"/>
      <c r="AW124" s="10" t="n"/>
      <c r="AX124" s="10" t="n"/>
      <c r="AY124" s="10" t="n"/>
      <c r="AZ124" s="10" t="n"/>
      <c r="BA124" s="10" t="n"/>
      <c r="BB124" s="10" t="n"/>
      <c r="BC124" s="10" t="n"/>
      <c r="BD124" s="11" t="n"/>
      <c r="BE124" s="10" t="n"/>
      <c r="BF124" s="10" t="n"/>
      <c r="BG124" s="10" t="n"/>
      <c r="BH124" s="10" t="n"/>
      <c r="BI124" s="10" t="n"/>
      <c r="BJ124" s="10" t="n"/>
      <c r="BK124" s="10" t="n"/>
      <c r="BL124" s="10" t="n"/>
      <c r="BM124" s="10" t="n"/>
    </row>
    <row r="125" ht="15.75" customHeight="1" s="218">
      <c r="A125" s="10" t="n"/>
      <c r="B125" s="10" t="n"/>
      <c r="C125" s="10" t="n"/>
      <c r="D125" s="10" t="n"/>
      <c r="E125" s="10" t="n"/>
      <c r="F125" s="10" t="n"/>
      <c r="G125" s="11" t="n"/>
      <c r="H125" s="10" t="n"/>
      <c r="I125" s="10" t="n"/>
      <c r="J125" s="10" t="n"/>
      <c r="K125" s="10" t="n"/>
      <c r="L125" s="10" t="n"/>
      <c r="M125" s="13" t="n"/>
      <c r="N125" s="13" t="n"/>
      <c r="O125" s="13" t="n"/>
      <c r="P125" s="13" t="n"/>
      <c r="Q125" s="10" t="n"/>
      <c r="R125" s="10" t="n"/>
      <c r="S125" s="10" t="n"/>
      <c r="T125" s="10" t="n"/>
      <c r="U125" s="10" t="n"/>
      <c r="V125" s="10" t="n"/>
      <c r="W125" s="10" t="n"/>
      <c r="X125" s="10" t="n"/>
      <c r="Y125" s="11" t="n"/>
      <c r="Z125" s="11" t="n"/>
      <c r="AA125" s="11" t="n"/>
      <c r="AB125" s="11" t="n"/>
      <c r="AC125" s="11" t="n"/>
      <c r="AD125" s="11" t="n"/>
      <c r="AE125" s="10" t="n"/>
      <c r="AF125" s="10" t="n"/>
      <c r="AG125" s="10" t="n"/>
      <c r="AH125" s="10" t="n"/>
      <c r="AI125" s="13" t="n"/>
      <c r="AJ125" s="13" t="n"/>
      <c r="AK125" s="13" t="n"/>
      <c r="AL125" s="13" t="n"/>
      <c r="AM125" s="13" t="n"/>
      <c r="AN125" s="13" t="n"/>
      <c r="AO125" s="13" t="n"/>
      <c r="AP125" s="14" t="n"/>
      <c r="AQ125" s="14" t="n"/>
      <c r="AR125" s="14" t="n"/>
      <c r="AS125" s="13" t="n"/>
      <c r="AT125" s="13" t="n"/>
      <c r="AU125" s="10" t="n"/>
      <c r="AV125" s="10" t="n"/>
      <c r="AW125" s="10" t="n"/>
      <c r="AX125" s="10" t="n"/>
      <c r="AY125" s="10" t="n"/>
      <c r="AZ125" s="10" t="n"/>
      <c r="BA125" s="10" t="n"/>
      <c r="BB125" s="10" t="n"/>
      <c r="BC125" s="10" t="n"/>
      <c r="BD125" s="11" t="n"/>
      <c r="BE125" s="10" t="n"/>
      <c r="BF125" s="10" t="n"/>
      <c r="BG125" s="10" t="n"/>
      <c r="BH125" s="10" t="n"/>
      <c r="BI125" s="10" t="n"/>
      <c r="BJ125" s="10" t="n"/>
      <c r="BK125" s="10" t="n"/>
      <c r="BL125" s="10" t="n"/>
      <c r="BM125" s="10" t="n"/>
    </row>
    <row r="126" ht="15.75" customHeight="1" s="218">
      <c r="A126" s="10" t="n"/>
      <c r="B126" s="10" t="n"/>
      <c r="C126" s="10" t="n"/>
      <c r="D126" s="10" t="n"/>
      <c r="E126" s="10" t="n"/>
      <c r="F126" s="10" t="n"/>
      <c r="G126" s="11" t="n"/>
      <c r="H126" s="10" t="n"/>
      <c r="I126" s="10" t="n"/>
      <c r="J126" s="10" t="n"/>
      <c r="K126" s="10" t="n"/>
      <c r="L126" s="10" t="n"/>
      <c r="M126" s="13" t="n"/>
      <c r="N126" s="13" t="n"/>
      <c r="O126" s="13" t="n"/>
      <c r="P126" s="13" t="n"/>
      <c r="Q126" s="10" t="n"/>
      <c r="R126" s="10" t="n"/>
      <c r="S126" s="10" t="n"/>
      <c r="T126" s="10" t="n"/>
      <c r="U126" s="10" t="n"/>
      <c r="V126" s="10" t="n"/>
      <c r="W126" s="10" t="n"/>
      <c r="X126" s="10" t="n"/>
      <c r="Y126" s="11" t="n"/>
      <c r="Z126" s="11" t="n"/>
      <c r="AA126" s="11" t="n"/>
      <c r="AB126" s="11" t="n"/>
      <c r="AC126" s="11" t="n"/>
      <c r="AD126" s="11" t="n"/>
      <c r="AE126" s="10" t="n"/>
      <c r="AF126" s="10" t="n"/>
      <c r="AG126" s="10" t="n"/>
      <c r="AH126" s="10" t="n"/>
      <c r="AI126" s="13" t="n"/>
      <c r="AJ126" s="13" t="n"/>
      <c r="AK126" s="13" t="n"/>
      <c r="AL126" s="13" t="n"/>
      <c r="AM126" s="13" t="n"/>
      <c r="AN126" s="13" t="n"/>
      <c r="AO126" s="13" t="n"/>
      <c r="AP126" s="14" t="n"/>
      <c r="AQ126" s="14" t="n"/>
      <c r="AR126" s="14" t="n"/>
      <c r="AS126" s="13" t="n"/>
      <c r="AT126" s="13" t="n"/>
      <c r="AU126" s="10" t="n"/>
      <c r="AV126" s="10" t="n"/>
      <c r="AW126" s="10" t="n"/>
      <c r="AX126" s="10" t="n"/>
      <c r="AY126" s="10" t="n"/>
      <c r="AZ126" s="10" t="n"/>
      <c r="BA126" s="10" t="n"/>
      <c r="BB126" s="10" t="n"/>
      <c r="BC126" s="10" t="n"/>
      <c r="BD126" s="11" t="n"/>
      <c r="BE126" s="10" t="n"/>
      <c r="BF126" s="10" t="n"/>
      <c r="BG126" s="10" t="n"/>
      <c r="BH126" s="10" t="n"/>
      <c r="BI126" s="10" t="n"/>
      <c r="BJ126" s="10" t="n"/>
      <c r="BK126" s="10" t="n"/>
      <c r="BL126" s="10" t="n"/>
      <c r="BM126" s="10" t="n"/>
    </row>
    <row r="127" ht="15.75" customHeight="1" s="218">
      <c r="A127" s="10" t="n"/>
      <c r="B127" s="10" t="n"/>
      <c r="C127" s="10" t="n"/>
      <c r="D127" s="10" t="n"/>
      <c r="E127" s="10" t="n"/>
      <c r="F127" s="10" t="n"/>
      <c r="G127" s="11" t="n"/>
      <c r="H127" s="10" t="n"/>
      <c r="I127" s="10" t="n"/>
      <c r="J127" s="10" t="n"/>
      <c r="K127" s="10" t="n"/>
      <c r="L127" s="10" t="n"/>
      <c r="M127" s="13" t="n"/>
      <c r="N127" s="13" t="n"/>
      <c r="O127" s="13" t="n"/>
      <c r="P127" s="13" t="n"/>
      <c r="Q127" s="10" t="n"/>
      <c r="R127" s="10" t="n"/>
      <c r="S127" s="10" t="n"/>
      <c r="T127" s="10" t="n"/>
      <c r="U127" s="10" t="n"/>
      <c r="V127" s="10" t="n"/>
      <c r="W127" s="10" t="n"/>
      <c r="X127" s="10" t="n"/>
      <c r="Y127" s="11" t="n"/>
      <c r="Z127" s="11" t="n"/>
      <c r="AA127" s="11" t="n"/>
      <c r="AB127" s="11" t="n"/>
      <c r="AC127" s="11" t="n"/>
      <c r="AD127" s="11" t="n"/>
      <c r="AE127" s="10" t="n"/>
      <c r="AF127" s="10" t="n"/>
      <c r="AG127" s="10" t="n"/>
      <c r="AH127" s="10" t="n"/>
      <c r="AI127" s="13" t="n"/>
      <c r="AJ127" s="13" t="n"/>
      <c r="AK127" s="13" t="n"/>
      <c r="AL127" s="13" t="n"/>
      <c r="AM127" s="13" t="n"/>
      <c r="AN127" s="13" t="n"/>
      <c r="AO127" s="13" t="n"/>
      <c r="AP127" s="14" t="n"/>
      <c r="AQ127" s="14" t="n"/>
      <c r="AR127" s="14" t="n"/>
      <c r="AS127" s="13" t="n"/>
      <c r="AT127" s="13" t="n"/>
      <c r="AU127" s="10" t="n"/>
      <c r="AV127" s="10" t="n"/>
      <c r="AW127" s="10" t="n"/>
      <c r="AX127" s="10" t="n"/>
      <c r="AY127" s="10" t="n"/>
      <c r="AZ127" s="10" t="n"/>
      <c r="BA127" s="10" t="n"/>
      <c r="BB127" s="10" t="n"/>
      <c r="BC127" s="10" t="n"/>
      <c r="BD127" s="11" t="n"/>
      <c r="BE127" s="10" t="n"/>
      <c r="BF127" s="10" t="n"/>
      <c r="BG127" s="10" t="n"/>
      <c r="BH127" s="10" t="n"/>
      <c r="BI127" s="10" t="n"/>
      <c r="BJ127" s="10" t="n"/>
      <c r="BK127" s="10" t="n"/>
      <c r="BL127" s="10" t="n"/>
      <c r="BM127" s="10" t="n"/>
    </row>
    <row r="128" ht="15.75" customHeight="1" s="218">
      <c r="A128" s="10" t="n"/>
      <c r="B128" s="10" t="n"/>
      <c r="C128" s="10" t="n"/>
      <c r="D128" s="10" t="n"/>
      <c r="E128" s="10" t="n"/>
      <c r="F128" s="10" t="n"/>
      <c r="G128" s="11" t="n"/>
      <c r="H128" s="10" t="n"/>
      <c r="I128" s="10" t="n"/>
      <c r="J128" s="10" t="n"/>
      <c r="K128" s="10" t="n"/>
      <c r="L128" s="10" t="n"/>
      <c r="M128" s="13" t="n"/>
      <c r="N128" s="13" t="n"/>
      <c r="O128" s="13" t="n"/>
      <c r="P128" s="13" t="n"/>
      <c r="Q128" s="10" t="n"/>
      <c r="R128" s="10" t="n"/>
      <c r="S128" s="10" t="n"/>
      <c r="T128" s="10" t="n"/>
      <c r="U128" s="10" t="n"/>
      <c r="V128" s="10" t="n"/>
      <c r="W128" s="10" t="n"/>
      <c r="X128" s="10" t="n"/>
      <c r="Y128" s="11" t="n"/>
      <c r="Z128" s="11" t="n"/>
      <c r="AA128" s="11" t="n"/>
      <c r="AB128" s="11" t="n"/>
      <c r="AC128" s="11" t="n"/>
      <c r="AD128" s="11" t="n"/>
      <c r="AE128" s="10" t="n"/>
      <c r="AF128" s="10" t="n"/>
      <c r="AG128" s="10" t="n"/>
      <c r="AH128" s="10" t="n"/>
      <c r="AI128" s="13" t="n"/>
      <c r="AJ128" s="13" t="n"/>
      <c r="AK128" s="13" t="n"/>
      <c r="AL128" s="13" t="n"/>
      <c r="AM128" s="13" t="n"/>
      <c r="AN128" s="13" t="n"/>
      <c r="AO128" s="13" t="n"/>
      <c r="AP128" s="14" t="n"/>
      <c r="AQ128" s="14" t="n"/>
      <c r="AR128" s="14" t="n"/>
      <c r="AS128" s="13" t="n"/>
      <c r="AT128" s="13" t="n"/>
      <c r="AU128" s="10" t="n"/>
      <c r="AV128" s="10" t="n"/>
      <c r="AW128" s="10" t="n"/>
      <c r="AX128" s="10" t="n"/>
      <c r="AY128" s="10" t="n"/>
      <c r="AZ128" s="10" t="n"/>
      <c r="BA128" s="10" t="n"/>
      <c r="BB128" s="10" t="n"/>
      <c r="BC128" s="10" t="n"/>
      <c r="BD128" s="11" t="n"/>
      <c r="BE128" s="10" t="n"/>
      <c r="BF128" s="10" t="n"/>
      <c r="BG128" s="10" t="n"/>
      <c r="BH128" s="10" t="n"/>
      <c r="BI128" s="10" t="n"/>
      <c r="BJ128" s="10" t="n"/>
      <c r="BK128" s="10" t="n"/>
      <c r="BL128" s="10" t="n"/>
      <c r="BM128" s="10" t="n"/>
    </row>
    <row r="129" ht="15.75" customHeight="1" s="218">
      <c r="A129" s="10" t="n"/>
      <c r="B129" s="10" t="n"/>
      <c r="C129" s="10" t="n"/>
      <c r="D129" s="10" t="n"/>
      <c r="E129" s="10" t="n"/>
      <c r="F129" s="10" t="n"/>
      <c r="G129" s="11" t="n"/>
      <c r="H129" s="10" t="n"/>
      <c r="I129" s="10" t="n"/>
      <c r="J129" s="10" t="n"/>
      <c r="K129" s="10" t="n"/>
      <c r="L129" s="10" t="n"/>
      <c r="M129" s="13" t="n"/>
      <c r="N129" s="13" t="n"/>
      <c r="O129" s="13" t="n"/>
      <c r="P129" s="13" t="n"/>
      <c r="Q129" s="10" t="n"/>
      <c r="R129" s="10" t="n"/>
      <c r="S129" s="10" t="n"/>
      <c r="T129" s="10" t="n"/>
      <c r="U129" s="10" t="n"/>
      <c r="V129" s="10" t="n"/>
      <c r="W129" s="10" t="n"/>
      <c r="X129" s="10" t="n"/>
      <c r="Y129" s="11" t="n"/>
      <c r="Z129" s="11" t="n"/>
      <c r="AA129" s="11" t="n"/>
      <c r="AB129" s="11" t="n"/>
      <c r="AC129" s="11" t="n"/>
      <c r="AD129" s="11" t="n"/>
      <c r="AE129" s="10" t="n"/>
      <c r="AF129" s="10" t="n"/>
      <c r="AG129" s="10" t="n"/>
      <c r="AH129" s="10" t="n"/>
      <c r="AI129" s="13" t="n"/>
      <c r="AJ129" s="13" t="n"/>
      <c r="AK129" s="13" t="n"/>
      <c r="AL129" s="13" t="n"/>
      <c r="AM129" s="13" t="n"/>
      <c r="AN129" s="13" t="n"/>
      <c r="AO129" s="13" t="n"/>
      <c r="AP129" s="14" t="n"/>
      <c r="AQ129" s="14" t="n"/>
      <c r="AR129" s="14" t="n"/>
      <c r="AS129" s="13" t="n"/>
      <c r="AT129" s="13" t="n"/>
      <c r="AU129" s="10" t="n"/>
      <c r="AV129" s="10" t="n"/>
      <c r="AW129" s="10" t="n"/>
      <c r="AX129" s="10" t="n"/>
      <c r="AY129" s="10" t="n"/>
      <c r="AZ129" s="10" t="n"/>
      <c r="BA129" s="10" t="n"/>
      <c r="BB129" s="10" t="n"/>
      <c r="BC129" s="10" t="n"/>
      <c r="BD129" s="11" t="n"/>
      <c r="BE129" s="10" t="n"/>
      <c r="BF129" s="10" t="n"/>
      <c r="BG129" s="10" t="n"/>
      <c r="BH129" s="10" t="n"/>
      <c r="BI129" s="10" t="n"/>
      <c r="BJ129" s="10" t="n"/>
      <c r="BK129" s="10" t="n"/>
      <c r="BL129" s="10" t="n"/>
      <c r="BM129" s="10" t="n"/>
    </row>
    <row r="130" ht="15.75" customHeight="1" s="218">
      <c r="A130" s="10" t="n"/>
      <c r="B130" s="10" t="n"/>
      <c r="C130" s="10" t="n"/>
      <c r="D130" s="10" t="n"/>
      <c r="E130" s="10" t="n"/>
      <c r="F130" s="10" t="n"/>
      <c r="G130" s="11" t="n"/>
      <c r="H130" s="10" t="n"/>
      <c r="I130" s="10" t="n"/>
      <c r="J130" s="10" t="n"/>
      <c r="K130" s="10" t="n"/>
      <c r="L130" s="10" t="n"/>
      <c r="M130" s="13" t="n"/>
      <c r="N130" s="13" t="n"/>
      <c r="O130" s="13" t="n"/>
      <c r="P130" s="13" t="n"/>
      <c r="Q130" s="10" t="n"/>
      <c r="R130" s="10" t="n"/>
      <c r="S130" s="10" t="n"/>
      <c r="T130" s="10" t="n"/>
      <c r="U130" s="10" t="n"/>
      <c r="V130" s="10" t="n"/>
      <c r="W130" s="10" t="n"/>
      <c r="X130" s="10" t="n"/>
      <c r="Y130" s="11" t="n"/>
      <c r="Z130" s="11" t="n"/>
      <c r="AA130" s="11" t="n"/>
      <c r="AB130" s="11" t="n"/>
      <c r="AC130" s="11" t="n"/>
      <c r="AD130" s="11" t="n"/>
      <c r="AE130" s="10" t="n"/>
      <c r="AF130" s="10" t="n"/>
      <c r="AG130" s="10" t="n"/>
      <c r="AH130" s="10" t="n"/>
      <c r="AI130" s="13" t="n"/>
      <c r="AJ130" s="13" t="n"/>
      <c r="AK130" s="13" t="n"/>
      <c r="AL130" s="13" t="n"/>
      <c r="AM130" s="13" t="n"/>
      <c r="AN130" s="13" t="n"/>
      <c r="AO130" s="13" t="n"/>
      <c r="AP130" s="14" t="n"/>
      <c r="AQ130" s="14" t="n"/>
      <c r="AR130" s="14" t="n"/>
      <c r="AS130" s="13" t="n"/>
      <c r="AT130" s="13" t="n"/>
      <c r="AU130" s="10" t="n"/>
      <c r="AV130" s="10" t="n"/>
      <c r="AW130" s="10" t="n"/>
      <c r="AX130" s="10" t="n"/>
      <c r="AY130" s="10" t="n"/>
      <c r="AZ130" s="10" t="n"/>
      <c r="BA130" s="10" t="n"/>
      <c r="BB130" s="10" t="n"/>
      <c r="BC130" s="10" t="n"/>
      <c r="BD130" s="11" t="n"/>
      <c r="BE130" s="10" t="n"/>
      <c r="BF130" s="10" t="n"/>
      <c r="BG130" s="10" t="n"/>
      <c r="BH130" s="10" t="n"/>
      <c r="BI130" s="10" t="n"/>
      <c r="BJ130" s="10" t="n"/>
      <c r="BK130" s="10" t="n"/>
      <c r="BL130" s="10" t="n"/>
      <c r="BM130" s="10" t="n"/>
    </row>
    <row r="131" ht="15.75" customHeight="1" s="218">
      <c r="A131" s="10" t="n"/>
      <c r="B131" s="10" t="n"/>
      <c r="C131" s="10" t="n"/>
      <c r="D131" s="10" t="n"/>
      <c r="E131" s="10" t="n"/>
      <c r="F131" s="10" t="n"/>
      <c r="G131" s="11" t="n"/>
      <c r="H131" s="10" t="n"/>
      <c r="I131" s="10" t="n"/>
      <c r="J131" s="10" t="n"/>
      <c r="K131" s="10" t="n"/>
      <c r="L131" s="10" t="n"/>
      <c r="M131" s="13" t="n"/>
      <c r="N131" s="13" t="n"/>
      <c r="O131" s="13" t="n"/>
      <c r="P131" s="13" t="n"/>
      <c r="Q131" s="10" t="n"/>
      <c r="R131" s="10" t="n"/>
      <c r="S131" s="10" t="n"/>
      <c r="T131" s="10" t="n"/>
      <c r="U131" s="10" t="n"/>
      <c r="V131" s="10" t="n"/>
      <c r="W131" s="10" t="n"/>
      <c r="X131" s="10" t="n"/>
      <c r="Y131" s="11" t="n"/>
      <c r="Z131" s="11" t="n"/>
      <c r="AA131" s="11" t="n"/>
      <c r="AB131" s="11" t="n"/>
      <c r="AC131" s="11" t="n"/>
      <c r="AD131" s="11" t="n"/>
      <c r="AE131" s="10" t="n"/>
      <c r="AF131" s="10" t="n"/>
      <c r="AG131" s="10" t="n"/>
      <c r="AH131" s="10" t="n"/>
      <c r="AI131" s="13" t="n"/>
      <c r="AJ131" s="13" t="n"/>
      <c r="AK131" s="13" t="n"/>
      <c r="AL131" s="13" t="n"/>
      <c r="AM131" s="13" t="n"/>
      <c r="AN131" s="13" t="n"/>
      <c r="AO131" s="13" t="n"/>
      <c r="AP131" s="14" t="n"/>
      <c r="AQ131" s="14" t="n"/>
      <c r="AR131" s="14" t="n"/>
      <c r="AS131" s="13" t="n"/>
      <c r="AT131" s="13" t="n"/>
      <c r="AU131" s="10" t="n"/>
      <c r="AV131" s="10" t="n"/>
      <c r="AW131" s="10" t="n"/>
      <c r="AX131" s="10" t="n"/>
      <c r="AY131" s="10" t="n"/>
      <c r="AZ131" s="10" t="n"/>
      <c r="BA131" s="10" t="n"/>
      <c r="BB131" s="10" t="n"/>
      <c r="BC131" s="10" t="n"/>
      <c r="BD131" s="11" t="n"/>
      <c r="BE131" s="10" t="n"/>
      <c r="BF131" s="10" t="n"/>
      <c r="BG131" s="10" t="n"/>
      <c r="BH131" s="10" t="n"/>
      <c r="BI131" s="10" t="n"/>
      <c r="BJ131" s="10" t="n"/>
      <c r="BK131" s="10" t="n"/>
      <c r="BL131" s="10" t="n"/>
      <c r="BM131" s="10" t="n"/>
    </row>
    <row r="132" ht="15.75" customHeight="1" s="218">
      <c r="A132" s="10" t="n"/>
      <c r="B132" s="10" t="n"/>
      <c r="C132" s="10" t="n"/>
      <c r="D132" s="10" t="n"/>
      <c r="E132" s="10" t="n"/>
      <c r="F132" s="10" t="n"/>
      <c r="G132" s="11" t="n"/>
      <c r="H132" s="10" t="n"/>
      <c r="I132" s="10" t="n"/>
      <c r="J132" s="10" t="n"/>
      <c r="K132" s="10" t="n"/>
      <c r="L132" s="10" t="n"/>
      <c r="M132" s="13" t="n"/>
      <c r="N132" s="13" t="n"/>
      <c r="O132" s="13" t="n"/>
      <c r="P132" s="13" t="n"/>
      <c r="Q132" s="10" t="n"/>
      <c r="R132" s="10" t="n"/>
      <c r="S132" s="10" t="n"/>
      <c r="T132" s="10" t="n"/>
      <c r="U132" s="10" t="n"/>
      <c r="V132" s="10" t="n"/>
      <c r="W132" s="10" t="n"/>
      <c r="X132" s="10" t="n"/>
      <c r="Y132" s="11" t="n"/>
      <c r="Z132" s="11" t="n"/>
      <c r="AA132" s="11" t="n"/>
      <c r="AB132" s="11" t="n"/>
      <c r="AC132" s="11" t="n"/>
      <c r="AD132" s="11" t="n"/>
      <c r="AE132" s="10" t="n"/>
      <c r="AF132" s="10" t="n"/>
      <c r="AG132" s="10" t="n"/>
      <c r="AH132" s="10" t="n"/>
      <c r="AI132" s="13" t="n"/>
      <c r="AJ132" s="13" t="n"/>
      <c r="AK132" s="13" t="n"/>
      <c r="AL132" s="13" t="n"/>
      <c r="AM132" s="13" t="n"/>
      <c r="AN132" s="13" t="n"/>
      <c r="AO132" s="13" t="n"/>
      <c r="AP132" s="14" t="n"/>
      <c r="AQ132" s="14" t="n"/>
      <c r="AR132" s="14" t="n"/>
      <c r="AS132" s="13" t="n"/>
      <c r="AT132" s="13" t="n"/>
      <c r="AU132" s="10" t="n"/>
      <c r="AV132" s="10" t="n"/>
      <c r="AW132" s="10" t="n"/>
      <c r="AX132" s="10" t="n"/>
      <c r="AY132" s="10" t="n"/>
      <c r="AZ132" s="10" t="n"/>
      <c r="BA132" s="10" t="n"/>
      <c r="BB132" s="10" t="n"/>
      <c r="BC132" s="10" t="n"/>
      <c r="BD132" s="11" t="n"/>
      <c r="BE132" s="10" t="n"/>
      <c r="BF132" s="10" t="n"/>
      <c r="BG132" s="10" t="n"/>
      <c r="BH132" s="10" t="n"/>
      <c r="BI132" s="10" t="n"/>
      <c r="BJ132" s="10" t="n"/>
      <c r="BK132" s="10" t="n"/>
      <c r="BL132" s="10" t="n"/>
      <c r="BM132" s="10" t="n"/>
    </row>
    <row r="133" ht="15.75" customHeight="1" s="218">
      <c r="A133" s="10" t="n"/>
      <c r="B133" s="10" t="n"/>
      <c r="C133" s="10" t="n"/>
      <c r="D133" s="10" t="n"/>
      <c r="E133" s="10" t="n"/>
      <c r="F133" s="10" t="n"/>
      <c r="G133" s="11" t="n"/>
      <c r="H133" s="10" t="n"/>
      <c r="I133" s="10" t="n"/>
      <c r="J133" s="10" t="n"/>
      <c r="K133" s="10" t="n"/>
      <c r="L133" s="10" t="n"/>
      <c r="M133" s="13" t="n"/>
      <c r="N133" s="13" t="n"/>
      <c r="O133" s="13" t="n"/>
      <c r="P133" s="13" t="n"/>
      <c r="Q133" s="10" t="n"/>
      <c r="R133" s="10" t="n"/>
      <c r="S133" s="10" t="n"/>
      <c r="T133" s="10" t="n"/>
      <c r="U133" s="10" t="n"/>
      <c r="V133" s="10" t="n"/>
      <c r="W133" s="10" t="n"/>
      <c r="X133" s="10" t="n"/>
      <c r="Y133" s="11" t="n"/>
      <c r="Z133" s="11" t="n"/>
      <c r="AA133" s="11" t="n"/>
      <c r="AB133" s="11" t="n"/>
      <c r="AC133" s="11" t="n"/>
      <c r="AD133" s="11" t="n"/>
      <c r="AE133" s="10" t="n"/>
      <c r="AF133" s="10" t="n"/>
      <c r="AG133" s="10" t="n"/>
      <c r="AH133" s="10" t="n"/>
      <c r="AI133" s="13" t="n"/>
      <c r="AJ133" s="13" t="n"/>
      <c r="AK133" s="13" t="n"/>
      <c r="AL133" s="13" t="n"/>
      <c r="AM133" s="13" t="n"/>
      <c r="AN133" s="13" t="n"/>
      <c r="AO133" s="13" t="n"/>
      <c r="AP133" s="14" t="n"/>
      <c r="AQ133" s="14" t="n"/>
      <c r="AR133" s="14" t="n"/>
      <c r="AS133" s="13" t="n"/>
      <c r="AT133" s="13" t="n"/>
      <c r="AU133" s="10" t="n"/>
      <c r="AV133" s="10" t="n"/>
      <c r="AW133" s="10" t="n"/>
      <c r="AX133" s="10" t="n"/>
      <c r="AY133" s="10" t="n"/>
      <c r="AZ133" s="10" t="n"/>
      <c r="BA133" s="10" t="n"/>
      <c r="BB133" s="10" t="n"/>
      <c r="BC133" s="10" t="n"/>
      <c r="BD133" s="11" t="n"/>
      <c r="BE133" s="10" t="n"/>
      <c r="BF133" s="10" t="n"/>
      <c r="BG133" s="10" t="n"/>
      <c r="BH133" s="10" t="n"/>
      <c r="BI133" s="10" t="n"/>
      <c r="BJ133" s="10" t="n"/>
      <c r="BK133" s="10" t="n"/>
      <c r="BL133" s="10" t="n"/>
      <c r="BM133" s="10" t="n"/>
    </row>
    <row r="134" ht="15.75" customHeight="1" s="218">
      <c r="A134" s="10" t="n"/>
      <c r="B134" s="10" t="n"/>
      <c r="C134" s="10" t="n"/>
      <c r="D134" s="10" t="n"/>
      <c r="E134" s="10" t="n"/>
      <c r="F134" s="10" t="n"/>
      <c r="G134" s="11" t="n"/>
      <c r="H134" s="10" t="n"/>
      <c r="I134" s="10" t="n"/>
      <c r="J134" s="10" t="n"/>
      <c r="K134" s="10" t="n"/>
      <c r="L134" s="10" t="n"/>
      <c r="M134" s="13" t="n"/>
      <c r="N134" s="13" t="n"/>
      <c r="O134" s="13" t="n"/>
      <c r="P134" s="13" t="n"/>
      <c r="Q134" s="10" t="n"/>
      <c r="R134" s="10" t="n"/>
      <c r="S134" s="10" t="n"/>
      <c r="T134" s="10" t="n"/>
      <c r="U134" s="10" t="n"/>
      <c r="V134" s="10" t="n"/>
      <c r="W134" s="10" t="n"/>
      <c r="X134" s="10" t="n"/>
      <c r="Y134" s="11" t="n"/>
      <c r="Z134" s="11" t="n"/>
      <c r="AA134" s="11" t="n"/>
      <c r="AB134" s="11" t="n"/>
      <c r="AC134" s="11" t="n"/>
      <c r="AD134" s="11" t="n"/>
      <c r="AE134" s="10" t="n"/>
      <c r="AF134" s="10" t="n"/>
      <c r="AG134" s="10" t="n"/>
      <c r="AH134" s="10" t="n"/>
      <c r="AI134" s="13" t="n"/>
      <c r="AJ134" s="13" t="n"/>
      <c r="AK134" s="13" t="n"/>
      <c r="AL134" s="13" t="n"/>
      <c r="AM134" s="13" t="n"/>
      <c r="AN134" s="13" t="n"/>
      <c r="AO134" s="13" t="n"/>
      <c r="AP134" s="14" t="n"/>
      <c r="AQ134" s="14" t="n"/>
      <c r="AR134" s="14" t="n"/>
      <c r="AS134" s="13" t="n"/>
      <c r="AT134" s="13" t="n"/>
      <c r="AU134" s="10" t="n"/>
      <c r="AV134" s="10" t="n"/>
      <c r="AW134" s="10" t="n"/>
      <c r="AX134" s="10" t="n"/>
      <c r="AY134" s="10" t="n"/>
      <c r="AZ134" s="10" t="n"/>
      <c r="BA134" s="10" t="n"/>
      <c r="BB134" s="10" t="n"/>
      <c r="BC134" s="10" t="n"/>
      <c r="BD134" s="11" t="n"/>
      <c r="BE134" s="10" t="n"/>
      <c r="BF134" s="10" t="n"/>
      <c r="BG134" s="10" t="n"/>
      <c r="BH134" s="10" t="n"/>
      <c r="BI134" s="10" t="n"/>
      <c r="BJ134" s="10" t="n"/>
      <c r="BK134" s="10" t="n"/>
      <c r="BL134" s="10" t="n"/>
      <c r="BM134" s="10" t="n"/>
    </row>
    <row r="135" ht="15.75" customHeight="1" s="218">
      <c r="A135" s="10" t="n"/>
      <c r="B135" s="10" t="n"/>
      <c r="C135" s="10" t="n"/>
      <c r="D135" s="10" t="n"/>
      <c r="E135" s="10" t="n"/>
      <c r="F135" s="10" t="n"/>
      <c r="G135" s="11" t="n"/>
      <c r="H135" s="10" t="n"/>
      <c r="I135" s="10" t="n"/>
      <c r="J135" s="10" t="n"/>
      <c r="K135" s="10" t="n"/>
      <c r="L135" s="10" t="n"/>
      <c r="M135" s="13" t="n"/>
      <c r="N135" s="13" t="n"/>
      <c r="O135" s="13" t="n"/>
      <c r="P135" s="13" t="n"/>
      <c r="Q135" s="10" t="n"/>
      <c r="R135" s="10" t="n"/>
      <c r="S135" s="10" t="n"/>
      <c r="T135" s="10" t="n"/>
      <c r="U135" s="10" t="n"/>
      <c r="V135" s="10" t="n"/>
      <c r="W135" s="10" t="n"/>
      <c r="X135" s="10" t="n"/>
      <c r="Y135" s="11" t="n"/>
      <c r="Z135" s="11" t="n"/>
      <c r="AA135" s="11" t="n"/>
      <c r="AB135" s="11" t="n"/>
      <c r="AC135" s="11" t="n"/>
      <c r="AD135" s="11" t="n"/>
      <c r="AE135" s="10" t="n"/>
      <c r="AF135" s="10" t="n"/>
      <c r="AG135" s="10" t="n"/>
      <c r="AH135" s="10" t="n"/>
      <c r="AI135" s="13" t="n"/>
      <c r="AJ135" s="13" t="n"/>
      <c r="AK135" s="13" t="n"/>
      <c r="AL135" s="13" t="n"/>
      <c r="AM135" s="13" t="n"/>
      <c r="AN135" s="13" t="n"/>
      <c r="AO135" s="13" t="n"/>
      <c r="AP135" s="14" t="n"/>
      <c r="AQ135" s="14" t="n"/>
      <c r="AR135" s="14" t="n"/>
      <c r="AS135" s="13" t="n"/>
      <c r="AT135" s="13" t="n"/>
      <c r="AU135" s="10" t="n"/>
      <c r="AV135" s="10" t="n"/>
      <c r="AW135" s="10" t="n"/>
      <c r="AX135" s="10" t="n"/>
      <c r="AY135" s="10" t="n"/>
      <c r="AZ135" s="10" t="n"/>
      <c r="BA135" s="10" t="n"/>
      <c r="BB135" s="10" t="n"/>
      <c r="BC135" s="10" t="n"/>
      <c r="BD135" s="11" t="n"/>
      <c r="BE135" s="10" t="n"/>
      <c r="BF135" s="10" t="n"/>
      <c r="BG135" s="10" t="n"/>
      <c r="BH135" s="10" t="n"/>
      <c r="BI135" s="10" t="n"/>
      <c r="BJ135" s="10" t="n"/>
      <c r="BK135" s="10" t="n"/>
      <c r="BL135" s="10" t="n"/>
      <c r="BM135" s="10" t="n"/>
    </row>
    <row r="136" ht="15.75" customHeight="1" s="218">
      <c r="A136" s="10" t="n"/>
      <c r="B136" s="10" t="n"/>
      <c r="C136" s="10" t="n"/>
      <c r="D136" s="10" t="n"/>
      <c r="E136" s="10" t="n"/>
      <c r="F136" s="10" t="n"/>
      <c r="G136" s="11" t="n"/>
      <c r="H136" s="10" t="n"/>
      <c r="I136" s="10" t="n"/>
      <c r="J136" s="10" t="n"/>
      <c r="K136" s="10" t="n"/>
      <c r="L136" s="10" t="n"/>
      <c r="M136" s="13" t="n"/>
      <c r="N136" s="13" t="n"/>
      <c r="O136" s="13" t="n"/>
      <c r="P136" s="13" t="n"/>
      <c r="Q136" s="10" t="n"/>
      <c r="R136" s="10" t="n"/>
      <c r="S136" s="10" t="n"/>
      <c r="T136" s="10" t="n"/>
      <c r="U136" s="10" t="n"/>
      <c r="V136" s="10" t="n"/>
      <c r="W136" s="10" t="n"/>
      <c r="X136" s="10" t="n"/>
      <c r="Y136" s="11" t="n"/>
      <c r="Z136" s="11" t="n"/>
      <c r="AA136" s="11" t="n"/>
      <c r="AB136" s="11" t="n"/>
      <c r="AC136" s="11" t="n"/>
      <c r="AD136" s="11" t="n"/>
      <c r="AE136" s="10" t="n"/>
      <c r="AF136" s="10" t="n"/>
      <c r="AG136" s="10" t="n"/>
      <c r="AH136" s="10" t="n"/>
      <c r="AI136" s="13" t="n"/>
      <c r="AJ136" s="13" t="n"/>
      <c r="AK136" s="13" t="n"/>
      <c r="AL136" s="13" t="n"/>
      <c r="AM136" s="13" t="n"/>
      <c r="AN136" s="13" t="n"/>
      <c r="AO136" s="13" t="n"/>
      <c r="AP136" s="14" t="n"/>
      <c r="AQ136" s="14" t="n"/>
      <c r="AR136" s="14" t="n"/>
      <c r="AS136" s="13" t="n"/>
      <c r="AT136" s="13" t="n"/>
      <c r="AU136" s="10" t="n"/>
      <c r="AV136" s="10" t="n"/>
      <c r="AW136" s="10" t="n"/>
      <c r="AX136" s="10" t="n"/>
      <c r="AY136" s="10" t="n"/>
      <c r="AZ136" s="10" t="n"/>
      <c r="BA136" s="10" t="n"/>
      <c r="BB136" s="10" t="n"/>
      <c r="BC136" s="10" t="n"/>
      <c r="BD136" s="11" t="n"/>
      <c r="BE136" s="10" t="n"/>
      <c r="BF136" s="10" t="n"/>
      <c r="BG136" s="10" t="n"/>
      <c r="BH136" s="10" t="n"/>
      <c r="BI136" s="10" t="n"/>
      <c r="BJ136" s="10" t="n"/>
      <c r="BK136" s="10" t="n"/>
      <c r="BL136" s="10" t="n"/>
      <c r="BM136" s="10" t="n"/>
    </row>
    <row r="137" ht="15.75" customHeight="1" s="218">
      <c r="A137" s="10" t="n"/>
      <c r="B137" s="10" t="n"/>
      <c r="C137" s="10" t="n"/>
      <c r="D137" s="10" t="n"/>
      <c r="E137" s="10" t="n"/>
      <c r="F137" s="10" t="n"/>
      <c r="G137" s="11" t="n"/>
      <c r="H137" s="10" t="n"/>
      <c r="I137" s="10" t="n"/>
      <c r="J137" s="10" t="n"/>
      <c r="K137" s="10" t="n"/>
      <c r="L137" s="10" t="n"/>
      <c r="M137" s="13" t="n"/>
      <c r="N137" s="13" t="n"/>
      <c r="O137" s="13" t="n"/>
      <c r="P137" s="13" t="n"/>
      <c r="Q137" s="10" t="n"/>
      <c r="R137" s="10" t="n"/>
      <c r="S137" s="10" t="n"/>
      <c r="T137" s="10" t="n"/>
      <c r="U137" s="10" t="n"/>
      <c r="V137" s="10" t="n"/>
      <c r="W137" s="10" t="n"/>
      <c r="X137" s="10" t="n"/>
      <c r="Y137" s="11" t="n"/>
      <c r="Z137" s="11" t="n"/>
      <c r="AA137" s="11" t="n"/>
      <c r="AB137" s="11" t="n"/>
      <c r="AC137" s="11" t="n"/>
      <c r="AD137" s="11" t="n"/>
      <c r="AE137" s="10" t="n"/>
      <c r="AF137" s="10" t="n"/>
      <c r="AG137" s="10" t="n"/>
      <c r="AH137" s="10" t="n"/>
      <c r="AI137" s="13" t="n"/>
      <c r="AJ137" s="13" t="n"/>
      <c r="AK137" s="13" t="n"/>
      <c r="AL137" s="13" t="n"/>
      <c r="AM137" s="13" t="n"/>
      <c r="AN137" s="13" t="n"/>
      <c r="AO137" s="13" t="n"/>
      <c r="AP137" s="14" t="n"/>
      <c r="AQ137" s="14" t="n"/>
      <c r="AR137" s="14" t="n"/>
      <c r="AS137" s="13" t="n"/>
      <c r="AT137" s="13" t="n"/>
      <c r="AU137" s="10" t="n"/>
      <c r="AV137" s="10" t="n"/>
      <c r="AW137" s="10" t="n"/>
      <c r="AX137" s="10" t="n"/>
      <c r="AY137" s="10" t="n"/>
      <c r="AZ137" s="10" t="n"/>
      <c r="BA137" s="10" t="n"/>
      <c r="BB137" s="10" t="n"/>
      <c r="BC137" s="10" t="n"/>
      <c r="BD137" s="11" t="n"/>
      <c r="BE137" s="10" t="n"/>
      <c r="BF137" s="10" t="n"/>
      <c r="BG137" s="10" t="n"/>
      <c r="BH137" s="10" t="n"/>
      <c r="BI137" s="10" t="n"/>
      <c r="BJ137" s="10" t="n"/>
      <c r="BK137" s="10" t="n"/>
      <c r="BL137" s="10" t="n"/>
      <c r="BM137" s="10" t="n"/>
    </row>
    <row r="138" ht="15.75" customHeight="1" s="218">
      <c r="A138" s="10" t="n"/>
      <c r="B138" s="10" t="n"/>
      <c r="C138" s="10" t="n"/>
      <c r="D138" s="10" t="n"/>
      <c r="E138" s="10" t="n"/>
      <c r="F138" s="10" t="n"/>
      <c r="G138" s="11" t="n"/>
      <c r="H138" s="10" t="n"/>
      <c r="I138" s="10" t="n"/>
      <c r="J138" s="10" t="n"/>
      <c r="K138" s="10" t="n"/>
      <c r="L138" s="10" t="n"/>
      <c r="M138" s="13" t="n"/>
      <c r="N138" s="13" t="n"/>
      <c r="O138" s="13" t="n"/>
      <c r="P138" s="13" t="n"/>
      <c r="Q138" s="10" t="n"/>
      <c r="R138" s="10" t="n"/>
      <c r="S138" s="10" t="n"/>
      <c r="T138" s="10" t="n"/>
      <c r="U138" s="10" t="n"/>
      <c r="V138" s="10" t="n"/>
      <c r="W138" s="10" t="n"/>
      <c r="X138" s="10" t="n"/>
      <c r="Y138" s="11" t="n"/>
      <c r="Z138" s="11" t="n"/>
      <c r="AA138" s="11" t="n"/>
      <c r="AB138" s="11" t="n"/>
      <c r="AC138" s="11" t="n"/>
      <c r="AD138" s="11" t="n"/>
      <c r="AE138" s="10" t="n"/>
      <c r="AF138" s="10" t="n"/>
      <c r="AG138" s="10" t="n"/>
      <c r="AH138" s="10" t="n"/>
      <c r="AI138" s="13" t="n"/>
      <c r="AJ138" s="13" t="n"/>
      <c r="AK138" s="13" t="n"/>
      <c r="AL138" s="13" t="n"/>
      <c r="AM138" s="13" t="n"/>
      <c r="AN138" s="13" t="n"/>
      <c r="AO138" s="13" t="n"/>
      <c r="AP138" s="14" t="n"/>
      <c r="AQ138" s="14" t="n"/>
      <c r="AR138" s="14" t="n"/>
      <c r="AS138" s="13" t="n"/>
      <c r="AT138" s="13" t="n"/>
      <c r="AU138" s="10" t="n"/>
      <c r="AV138" s="10" t="n"/>
      <c r="AW138" s="10" t="n"/>
      <c r="AX138" s="10" t="n"/>
      <c r="AY138" s="10" t="n"/>
      <c r="AZ138" s="10" t="n"/>
      <c r="BA138" s="10" t="n"/>
      <c r="BB138" s="10" t="n"/>
      <c r="BC138" s="10" t="n"/>
      <c r="BD138" s="11" t="n"/>
      <c r="BE138" s="10" t="n"/>
      <c r="BF138" s="10" t="n"/>
      <c r="BG138" s="10" t="n"/>
      <c r="BH138" s="10" t="n"/>
      <c r="BI138" s="10" t="n"/>
      <c r="BJ138" s="10" t="n"/>
      <c r="BK138" s="10" t="n"/>
      <c r="BL138" s="10" t="n"/>
      <c r="BM138" s="10" t="n"/>
    </row>
    <row r="139" ht="15.75" customHeight="1" s="218">
      <c r="A139" s="10" t="n"/>
      <c r="B139" s="10" t="n"/>
      <c r="C139" s="10" t="n"/>
      <c r="D139" s="10" t="n"/>
      <c r="E139" s="10" t="n"/>
      <c r="F139" s="10" t="n"/>
      <c r="G139" s="11" t="n"/>
      <c r="H139" s="10" t="n"/>
      <c r="I139" s="10" t="n"/>
      <c r="J139" s="10" t="n"/>
      <c r="K139" s="10" t="n"/>
      <c r="L139" s="10" t="n"/>
      <c r="M139" s="13" t="n"/>
      <c r="N139" s="13" t="n"/>
      <c r="O139" s="13" t="n"/>
      <c r="P139" s="13" t="n"/>
      <c r="Q139" s="10" t="n"/>
      <c r="R139" s="10" t="n"/>
      <c r="S139" s="10" t="n"/>
      <c r="T139" s="10" t="n"/>
      <c r="U139" s="10" t="n"/>
      <c r="V139" s="10" t="n"/>
      <c r="W139" s="10" t="n"/>
      <c r="X139" s="10" t="n"/>
      <c r="Y139" s="11" t="n"/>
      <c r="Z139" s="11" t="n"/>
      <c r="AA139" s="11" t="n"/>
      <c r="AB139" s="11" t="n"/>
      <c r="AC139" s="11" t="n"/>
      <c r="AD139" s="11" t="n"/>
      <c r="AE139" s="10" t="n"/>
      <c r="AF139" s="10" t="n"/>
      <c r="AG139" s="10" t="n"/>
      <c r="AH139" s="10" t="n"/>
      <c r="AI139" s="13" t="n"/>
      <c r="AJ139" s="13" t="n"/>
      <c r="AK139" s="13" t="n"/>
      <c r="AL139" s="13" t="n"/>
      <c r="AM139" s="13" t="n"/>
      <c r="AN139" s="13" t="n"/>
      <c r="AO139" s="13" t="n"/>
      <c r="AP139" s="14" t="n"/>
      <c r="AQ139" s="14" t="n"/>
      <c r="AR139" s="14" t="n"/>
      <c r="AS139" s="13" t="n"/>
      <c r="AT139" s="13" t="n"/>
      <c r="AU139" s="10" t="n"/>
      <c r="AV139" s="10" t="n"/>
      <c r="AW139" s="10" t="n"/>
      <c r="AX139" s="10" t="n"/>
      <c r="AY139" s="10" t="n"/>
      <c r="AZ139" s="10" t="n"/>
      <c r="BA139" s="10" t="n"/>
      <c r="BB139" s="10" t="n"/>
      <c r="BC139" s="10" t="n"/>
      <c r="BD139" s="11" t="n"/>
      <c r="BE139" s="10" t="n"/>
      <c r="BF139" s="10" t="n"/>
      <c r="BG139" s="10" t="n"/>
      <c r="BH139" s="10" t="n"/>
      <c r="BI139" s="10" t="n"/>
      <c r="BJ139" s="10" t="n"/>
      <c r="BK139" s="10" t="n"/>
      <c r="BL139" s="10" t="n"/>
      <c r="BM139" s="10" t="n"/>
    </row>
    <row r="140" ht="15.75" customHeight="1" s="218">
      <c r="A140" s="10" t="n"/>
      <c r="B140" s="10" t="n"/>
      <c r="C140" s="10" t="n"/>
      <c r="D140" s="10" t="n"/>
      <c r="E140" s="10" t="n"/>
      <c r="F140" s="10" t="n"/>
      <c r="G140" s="11" t="n"/>
      <c r="H140" s="10" t="n"/>
      <c r="I140" s="10" t="n"/>
      <c r="J140" s="10" t="n"/>
      <c r="K140" s="10" t="n"/>
      <c r="L140" s="10" t="n"/>
      <c r="M140" s="13" t="n"/>
      <c r="N140" s="13" t="n"/>
      <c r="O140" s="13" t="n"/>
      <c r="P140" s="13" t="n"/>
      <c r="Q140" s="10" t="n"/>
      <c r="R140" s="10" t="n"/>
      <c r="S140" s="10" t="n"/>
      <c r="T140" s="10" t="n"/>
      <c r="U140" s="10" t="n"/>
      <c r="V140" s="10" t="n"/>
      <c r="W140" s="10" t="n"/>
      <c r="X140" s="10" t="n"/>
      <c r="Y140" s="11" t="n"/>
      <c r="Z140" s="11" t="n"/>
      <c r="AA140" s="11" t="n"/>
      <c r="AB140" s="11" t="n"/>
      <c r="AC140" s="11" t="n"/>
      <c r="AD140" s="11" t="n"/>
      <c r="AE140" s="10" t="n"/>
      <c r="AF140" s="10" t="n"/>
      <c r="AG140" s="10" t="n"/>
      <c r="AH140" s="10" t="n"/>
      <c r="AI140" s="13" t="n"/>
      <c r="AJ140" s="13" t="n"/>
      <c r="AK140" s="13" t="n"/>
      <c r="AL140" s="13" t="n"/>
      <c r="AM140" s="13" t="n"/>
      <c r="AN140" s="13" t="n"/>
      <c r="AO140" s="13" t="n"/>
      <c r="AP140" s="14" t="n"/>
      <c r="AQ140" s="14" t="n"/>
      <c r="AR140" s="14" t="n"/>
      <c r="AS140" s="13" t="n"/>
      <c r="AT140" s="13" t="n"/>
      <c r="AU140" s="10" t="n"/>
      <c r="AV140" s="10" t="n"/>
      <c r="AW140" s="10" t="n"/>
      <c r="AX140" s="10" t="n"/>
      <c r="AY140" s="10" t="n"/>
      <c r="AZ140" s="10" t="n"/>
      <c r="BA140" s="10" t="n"/>
      <c r="BB140" s="10" t="n"/>
      <c r="BC140" s="10" t="n"/>
      <c r="BD140" s="11" t="n"/>
      <c r="BE140" s="10" t="n"/>
      <c r="BF140" s="10" t="n"/>
      <c r="BG140" s="10" t="n"/>
      <c r="BH140" s="10" t="n"/>
      <c r="BI140" s="10" t="n"/>
      <c r="BJ140" s="10" t="n"/>
      <c r="BK140" s="10" t="n"/>
      <c r="BL140" s="10" t="n"/>
      <c r="BM140" s="10" t="n"/>
    </row>
    <row r="141" ht="15.75" customHeight="1" s="218">
      <c r="A141" s="10" t="n"/>
      <c r="B141" s="10" t="n"/>
      <c r="C141" s="10" t="n"/>
      <c r="D141" s="10" t="n"/>
      <c r="E141" s="10" t="n"/>
      <c r="F141" s="10" t="n"/>
      <c r="G141" s="11" t="n"/>
      <c r="H141" s="10" t="n"/>
      <c r="I141" s="10" t="n"/>
      <c r="J141" s="10" t="n"/>
      <c r="K141" s="10" t="n"/>
      <c r="L141" s="10" t="n"/>
      <c r="M141" s="13" t="n"/>
      <c r="N141" s="13" t="n"/>
      <c r="O141" s="13" t="n"/>
      <c r="P141" s="13" t="n"/>
      <c r="Q141" s="10" t="n"/>
      <c r="R141" s="10" t="n"/>
      <c r="S141" s="10" t="n"/>
      <c r="T141" s="10" t="n"/>
      <c r="U141" s="10" t="n"/>
      <c r="V141" s="10" t="n"/>
      <c r="W141" s="10" t="n"/>
      <c r="X141" s="10" t="n"/>
      <c r="Y141" s="11" t="n"/>
      <c r="Z141" s="11" t="n"/>
      <c r="AA141" s="11" t="n"/>
      <c r="AB141" s="11" t="n"/>
      <c r="AC141" s="11" t="n"/>
      <c r="AD141" s="11" t="n"/>
      <c r="AE141" s="10" t="n"/>
      <c r="AF141" s="10" t="n"/>
      <c r="AG141" s="10" t="n"/>
      <c r="AH141" s="10" t="n"/>
      <c r="AI141" s="13" t="n"/>
      <c r="AJ141" s="13" t="n"/>
      <c r="AK141" s="13" t="n"/>
      <c r="AL141" s="13" t="n"/>
      <c r="AM141" s="13" t="n"/>
      <c r="AN141" s="13" t="n"/>
      <c r="AO141" s="13" t="n"/>
      <c r="AP141" s="14" t="n"/>
      <c r="AQ141" s="14" t="n"/>
      <c r="AR141" s="14" t="n"/>
      <c r="AS141" s="13" t="n"/>
      <c r="AT141" s="13" t="n"/>
      <c r="AU141" s="10" t="n"/>
      <c r="AV141" s="10" t="n"/>
      <c r="AW141" s="10" t="n"/>
      <c r="AX141" s="10" t="n"/>
      <c r="AY141" s="10" t="n"/>
      <c r="AZ141" s="10" t="n"/>
      <c r="BA141" s="10" t="n"/>
      <c r="BB141" s="10" t="n"/>
      <c r="BC141" s="10" t="n"/>
      <c r="BD141" s="11" t="n"/>
      <c r="BE141" s="10" t="n"/>
      <c r="BF141" s="10" t="n"/>
      <c r="BG141" s="10" t="n"/>
      <c r="BH141" s="10" t="n"/>
      <c r="BI141" s="10" t="n"/>
      <c r="BJ141" s="10" t="n"/>
      <c r="BK141" s="10" t="n"/>
      <c r="BL141" s="10" t="n"/>
      <c r="BM141" s="10" t="n"/>
    </row>
    <row r="142" ht="15.75" customHeight="1" s="218">
      <c r="A142" s="10" t="n"/>
      <c r="B142" s="10" t="n"/>
      <c r="C142" s="10" t="n"/>
      <c r="D142" s="10" t="n"/>
      <c r="E142" s="10" t="n"/>
      <c r="F142" s="10" t="n"/>
      <c r="G142" s="11" t="n"/>
      <c r="H142" s="10" t="n"/>
      <c r="I142" s="10" t="n"/>
      <c r="J142" s="10" t="n"/>
      <c r="K142" s="10" t="n"/>
      <c r="L142" s="10" t="n"/>
      <c r="M142" s="13" t="n"/>
      <c r="N142" s="13" t="n"/>
      <c r="O142" s="13" t="n"/>
      <c r="P142" s="13" t="n"/>
      <c r="Q142" s="10" t="n"/>
      <c r="R142" s="10" t="n"/>
      <c r="S142" s="10" t="n"/>
      <c r="T142" s="10" t="n"/>
      <c r="U142" s="10" t="n"/>
      <c r="V142" s="10" t="n"/>
      <c r="W142" s="10" t="n"/>
      <c r="X142" s="10" t="n"/>
      <c r="Y142" s="11" t="n"/>
      <c r="Z142" s="11" t="n"/>
      <c r="AA142" s="11" t="n"/>
      <c r="AB142" s="11" t="n"/>
      <c r="AC142" s="11" t="n"/>
      <c r="AD142" s="11" t="n"/>
      <c r="AE142" s="10" t="n"/>
      <c r="AF142" s="10" t="n"/>
      <c r="AG142" s="10" t="n"/>
      <c r="AH142" s="10" t="n"/>
      <c r="AI142" s="13" t="n"/>
      <c r="AJ142" s="13" t="n"/>
      <c r="AK142" s="13" t="n"/>
      <c r="AL142" s="13" t="n"/>
      <c r="AM142" s="13" t="n"/>
      <c r="AN142" s="13" t="n"/>
      <c r="AO142" s="13" t="n"/>
      <c r="AP142" s="14" t="n"/>
      <c r="AQ142" s="14" t="n"/>
      <c r="AR142" s="14" t="n"/>
      <c r="AS142" s="13" t="n"/>
      <c r="AT142" s="13" t="n"/>
      <c r="AU142" s="10" t="n"/>
      <c r="AV142" s="10" t="n"/>
      <c r="AW142" s="10" t="n"/>
      <c r="AX142" s="10" t="n"/>
      <c r="AY142" s="10" t="n"/>
      <c r="AZ142" s="10" t="n"/>
      <c r="BA142" s="10" t="n"/>
      <c r="BB142" s="10" t="n"/>
      <c r="BC142" s="10" t="n"/>
      <c r="BD142" s="11" t="n"/>
      <c r="BE142" s="10" t="n"/>
      <c r="BF142" s="10" t="n"/>
      <c r="BG142" s="10" t="n"/>
      <c r="BH142" s="10" t="n"/>
      <c r="BI142" s="10" t="n"/>
      <c r="BJ142" s="10" t="n"/>
      <c r="BK142" s="10" t="n"/>
      <c r="BL142" s="10" t="n"/>
      <c r="BM142" s="10" t="n"/>
    </row>
    <row r="143" ht="15.75" customHeight="1" s="218">
      <c r="A143" s="10" t="n"/>
      <c r="B143" s="10" t="n"/>
      <c r="C143" s="10" t="n"/>
      <c r="D143" s="10" t="n"/>
      <c r="E143" s="10" t="n"/>
      <c r="F143" s="10" t="n"/>
      <c r="G143" s="11" t="n"/>
      <c r="H143" s="10" t="n"/>
      <c r="I143" s="10" t="n"/>
      <c r="J143" s="10" t="n"/>
      <c r="K143" s="10" t="n"/>
      <c r="L143" s="10" t="n"/>
      <c r="M143" s="13" t="n"/>
      <c r="N143" s="13" t="n"/>
      <c r="O143" s="13" t="n"/>
      <c r="P143" s="13" t="n"/>
      <c r="Q143" s="10" t="n"/>
      <c r="R143" s="10" t="n"/>
      <c r="S143" s="10" t="n"/>
      <c r="T143" s="10" t="n"/>
      <c r="U143" s="10" t="n"/>
      <c r="V143" s="10" t="n"/>
      <c r="W143" s="10" t="n"/>
      <c r="X143" s="10" t="n"/>
      <c r="Y143" s="11" t="n"/>
      <c r="Z143" s="11" t="n"/>
      <c r="AA143" s="11" t="n"/>
      <c r="AB143" s="11" t="n"/>
      <c r="AC143" s="11" t="n"/>
      <c r="AD143" s="11" t="n"/>
      <c r="AE143" s="10" t="n"/>
      <c r="AF143" s="10" t="n"/>
      <c r="AG143" s="10" t="n"/>
      <c r="AH143" s="10" t="n"/>
      <c r="AI143" s="13" t="n"/>
      <c r="AJ143" s="13" t="n"/>
      <c r="AK143" s="13" t="n"/>
      <c r="AL143" s="13" t="n"/>
      <c r="AM143" s="13" t="n"/>
      <c r="AN143" s="13" t="n"/>
      <c r="AO143" s="13" t="n"/>
      <c r="AP143" s="14" t="n"/>
      <c r="AQ143" s="14" t="n"/>
      <c r="AR143" s="14" t="n"/>
      <c r="AS143" s="13" t="n"/>
      <c r="AT143" s="13" t="n"/>
      <c r="AU143" s="10" t="n"/>
      <c r="AV143" s="10" t="n"/>
      <c r="AW143" s="10" t="n"/>
      <c r="AX143" s="10" t="n"/>
      <c r="AY143" s="10" t="n"/>
      <c r="AZ143" s="10" t="n"/>
      <c r="BA143" s="10" t="n"/>
      <c r="BB143" s="10" t="n"/>
      <c r="BC143" s="10" t="n"/>
      <c r="BD143" s="11" t="n"/>
      <c r="BE143" s="10" t="n"/>
      <c r="BF143" s="10" t="n"/>
      <c r="BG143" s="10" t="n"/>
      <c r="BH143" s="10" t="n"/>
      <c r="BI143" s="10" t="n"/>
      <c r="BJ143" s="10" t="n"/>
      <c r="BK143" s="10" t="n"/>
      <c r="BL143" s="10" t="n"/>
      <c r="BM143" s="10" t="n"/>
    </row>
    <row r="144" ht="15.75" customHeight="1" s="218">
      <c r="A144" s="10" t="n"/>
      <c r="B144" s="10" t="n"/>
      <c r="C144" s="10" t="n"/>
      <c r="D144" s="10" t="n"/>
      <c r="E144" s="10" t="n"/>
      <c r="F144" s="10" t="n"/>
      <c r="G144" s="11" t="n"/>
      <c r="H144" s="10" t="n"/>
      <c r="I144" s="10" t="n"/>
      <c r="J144" s="10" t="n"/>
      <c r="K144" s="10" t="n"/>
      <c r="L144" s="10" t="n"/>
      <c r="M144" s="13" t="n"/>
      <c r="N144" s="13" t="n"/>
      <c r="O144" s="13" t="n"/>
      <c r="P144" s="13" t="n"/>
      <c r="Q144" s="10" t="n"/>
      <c r="R144" s="10" t="n"/>
      <c r="S144" s="10" t="n"/>
      <c r="T144" s="10" t="n"/>
      <c r="U144" s="10" t="n"/>
      <c r="V144" s="10" t="n"/>
      <c r="W144" s="10" t="n"/>
      <c r="X144" s="10" t="n"/>
      <c r="Y144" s="11" t="n"/>
      <c r="Z144" s="11" t="n"/>
      <c r="AA144" s="11" t="n"/>
      <c r="AB144" s="11" t="n"/>
      <c r="AC144" s="11" t="n"/>
      <c r="AD144" s="11" t="n"/>
      <c r="AE144" s="10" t="n"/>
      <c r="AF144" s="10" t="n"/>
      <c r="AG144" s="10" t="n"/>
      <c r="AH144" s="10" t="n"/>
      <c r="AI144" s="13" t="n"/>
      <c r="AJ144" s="13" t="n"/>
      <c r="AK144" s="13" t="n"/>
      <c r="AL144" s="13" t="n"/>
      <c r="AM144" s="13" t="n"/>
      <c r="AN144" s="13" t="n"/>
      <c r="AO144" s="13" t="n"/>
      <c r="AP144" s="14" t="n"/>
      <c r="AQ144" s="14" t="n"/>
      <c r="AR144" s="14" t="n"/>
      <c r="AS144" s="13" t="n"/>
      <c r="AT144" s="13" t="n"/>
      <c r="AU144" s="10" t="n"/>
      <c r="AV144" s="10" t="n"/>
      <c r="AW144" s="10" t="n"/>
      <c r="AX144" s="10" t="n"/>
      <c r="AY144" s="10" t="n"/>
      <c r="AZ144" s="10" t="n"/>
      <c r="BA144" s="10" t="n"/>
      <c r="BB144" s="10" t="n"/>
      <c r="BC144" s="10" t="n"/>
      <c r="BD144" s="11" t="n"/>
      <c r="BE144" s="10" t="n"/>
      <c r="BF144" s="10" t="n"/>
      <c r="BG144" s="10" t="n"/>
      <c r="BH144" s="10" t="n"/>
      <c r="BI144" s="10" t="n"/>
      <c r="BJ144" s="10" t="n"/>
      <c r="BK144" s="10" t="n"/>
      <c r="BL144" s="10" t="n"/>
      <c r="BM144" s="10" t="n"/>
    </row>
    <row r="145" ht="15.75" customHeight="1" s="218">
      <c r="A145" s="10" t="n"/>
      <c r="B145" s="10" t="n"/>
      <c r="C145" s="10" t="n"/>
      <c r="D145" s="10" t="n"/>
      <c r="E145" s="10" t="n"/>
      <c r="F145" s="10" t="n"/>
      <c r="G145" s="11" t="n"/>
      <c r="H145" s="10" t="n"/>
      <c r="I145" s="10" t="n"/>
      <c r="J145" s="10" t="n"/>
      <c r="K145" s="10" t="n"/>
      <c r="L145" s="10" t="n"/>
      <c r="M145" s="13" t="n"/>
      <c r="N145" s="13" t="n"/>
      <c r="O145" s="13" t="n"/>
      <c r="P145" s="13" t="n"/>
      <c r="Q145" s="10" t="n"/>
      <c r="R145" s="10" t="n"/>
      <c r="S145" s="10" t="n"/>
      <c r="T145" s="10" t="n"/>
      <c r="U145" s="10" t="n"/>
      <c r="V145" s="10" t="n"/>
      <c r="W145" s="10" t="n"/>
      <c r="X145" s="10" t="n"/>
      <c r="Y145" s="11" t="n"/>
      <c r="Z145" s="11" t="n"/>
      <c r="AA145" s="11" t="n"/>
      <c r="AB145" s="11" t="n"/>
      <c r="AC145" s="11" t="n"/>
      <c r="AD145" s="11" t="n"/>
      <c r="AE145" s="10" t="n"/>
      <c r="AF145" s="10" t="n"/>
      <c r="AG145" s="10" t="n"/>
      <c r="AH145" s="10" t="n"/>
      <c r="AI145" s="13" t="n"/>
      <c r="AJ145" s="13" t="n"/>
      <c r="AK145" s="13" t="n"/>
      <c r="AL145" s="13" t="n"/>
      <c r="AM145" s="13" t="n"/>
      <c r="AN145" s="13" t="n"/>
      <c r="AO145" s="13" t="n"/>
      <c r="AP145" s="14" t="n"/>
      <c r="AQ145" s="14" t="n"/>
      <c r="AR145" s="14" t="n"/>
      <c r="AS145" s="13" t="n"/>
      <c r="AT145" s="13" t="n"/>
      <c r="AU145" s="10" t="n"/>
      <c r="AV145" s="10" t="n"/>
      <c r="AW145" s="10" t="n"/>
      <c r="AX145" s="10" t="n"/>
      <c r="AY145" s="10" t="n"/>
      <c r="AZ145" s="10" t="n"/>
      <c r="BA145" s="10" t="n"/>
      <c r="BB145" s="10" t="n"/>
      <c r="BC145" s="10" t="n"/>
      <c r="BD145" s="11" t="n"/>
      <c r="BE145" s="10" t="n"/>
      <c r="BF145" s="10" t="n"/>
      <c r="BG145" s="10" t="n"/>
      <c r="BH145" s="10" t="n"/>
      <c r="BI145" s="10" t="n"/>
      <c r="BJ145" s="10" t="n"/>
      <c r="BK145" s="10" t="n"/>
      <c r="BL145" s="10" t="n"/>
      <c r="BM145" s="10" t="n"/>
    </row>
    <row r="146" ht="15.75" customHeight="1" s="218">
      <c r="A146" s="10" t="n"/>
      <c r="B146" s="10" t="n"/>
      <c r="C146" s="10" t="n"/>
      <c r="D146" s="10" t="n"/>
      <c r="E146" s="10" t="n"/>
      <c r="F146" s="10" t="n"/>
      <c r="G146" s="11" t="n"/>
      <c r="H146" s="10" t="n"/>
      <c r="I146" s="10" t="n"/>
      <c r="J146" s="10" t="n"/>
      <c r="K146" s="10" t="n"/>
      <c r="L146" s="10" t="n"/>
      <c r="M146" s="13" t="n"/>
      <c r="N146" s="13" t="n"/>
      <c r="O146" s="13" t="n"/>
      <c r="P146" s="13" t="n"/>
      <c r="Q146" s="10" t="n"/>
      <c r="R146" s="10" t="n"/>
      <c r="S146" s="10" t="n"/>
      <c r="T146" s="10" t="n"/>
      <c r="U146" s="10" t="n"/>
      <c r="V146" s="10" t="n"/>
      <c r="W146" s="10" t="n"/>
      <c r="X146" s="10" t="n"/>
      <c r="Y146" s="11" t="n"/>
      <c r="Z146" s="11" t="n"/>
      <c r="AA146" s="11" t="n"/>
      <c r="AB146" s="11" t="n"/>
      <c r="AC146" s="11" t="n"/>
      <c r="AD146" s="11" t="n"/>
      <c r="AE146" s="10" t="n"/>
      <c r="AF146" s="10" t="n"/>
      <c r="AG146" s="10" t="n"/>
      <c r="AH146" s="10" t="n"/>
      <c r="AI146" s="13" t="n"/>
      <c r="AJ146" s="13" t="n"/>
      <c r="AK146" s="13" t="n"/>
      <c r="AL146" s="13" t="n"/>
      <c r="AM146" s="13" t="n"/>
      <c r="AN146" s="13" t="n"/>
      <c r="AO146" s="13" t="n"/>
      <c r="AP146" s="14" t="n"/>
      <c r="AQ146" s="14" t="n"/>
      <c r="AR146" s="14" t="n"/>
      <c r="AS146" s="13" t="n"/>
      <c r="AT146" s="13" t="n"/>
      <c r="AU146" s="10" t="n"/>
      <c r="AV146" s="10" t="n"/>
      <c r="AW146" s="10" t="n"/>
      <c r="AX146" s="10" t="n"/>
      <c r="AY146" s="10" t="n"/>
      <c r="AZ146" s="10" t="n"/>
      <c r="BA146" s="10" t="n"/>
      <c r="BB146" s="10" t="n"/>
      <c r="BC146" s="10" t="n"/>
      <c r="BD146" s="11" t="n"/>
      <c r="BE146" s="10" t="n"/>
      <c r="BF146" s="10" t="n"/>
      <c r="BG146" s="10" t="n"/>
      <c r="BH146" s="10" t="n"/>
      <c r="BI146" s="10" t="n"/>
      <c r="BJ146" s="10" t="n"/>
      <c r="BK146" s="10" t="n"/>
      <c r="BL146" s="10" t="n"/>
      <c r="BM146" s="10" t="n"/>
    </row>
    <row r="147" ht="15.75" customHeight="1" s="218">
      <c r="A147" s="10" t="n"/>
      <c r="B147" s="10" t="n"/>
      <c r="C147" s="10" t="n"/>
      <c r="D147" s="10" t="n"/>
      <c r="E147" s="10" t="n"/>
      <c r="F147" s="10" t="n"/>
      <c r="G147" s="11" t="n"/>
      <c r="H147" s="10" t="n"/>
      <c r="I147" s="10" t="n"/>
      <c r="J147" s="10" t="n"/>
      <c r="K147" s="10" t="n"/>
      <c r="L147" s="10" t="n"/>
      <c r="M147" s="13" t="n"/>
      <c r="N147" s="13" t="n"/>
      <c r="O147" s="13" t="n"/>
      <c r="P147" s="13" t="n"/>
      <c r="Q147" s="10" t="n"/>
      <c r="R147" s="10" t="n"/>
      <c r="S147" s="10" t="n"/>
      <c r="T147" s="10" t="n"/>
      <c r="U147" s="10" t="n"/>
      <c r="V147" s="10" t="n"/>
      <c r="W147" s="10" t="n"/>
      <c r="X147" s="10" t="n"/>
      <c r="Y147" s="11" t="n"/>
      <c r="Z147" s="11" t="n"/>
      <c r="AA147" s="11" t="n"/>
      <c r="AB147" s="11" t="n"/>
      <c r="AC147" s="11" t="n"/>
      <c r="AD147" s="11" t="n"/>
      <c r="AE147" s="10" t="n"/>
      <c r="AF147" s="10" t="n"/>
      <c r="AG147" s="10" t="n"/>
      <c r="AH147" s="10" t="n"/>
      <c r="AI147" s="13" t="n"/>
      <c r="AJ147" s="13" t="n"/>
      <c r="AK147" s="13" t="n"/>
      <c r="AL147" s="13" t="n"/>
      <c r="AM147" s="13" t="n"/>
      <c r="AN147" s="13" t="n"/>
      <c r="AO147" s="13" t="n"/>
      <c r="AP147" s="14" t="n"/>
      <c r="AQ147" s="14" t="n"/>
      <c r="AR147" s="14" t="n"/>
      <c r="AS147" s="13" t="n"/>
      <c r="AT147" s="13" t="n"/>
      <c r="AU147" s="10" t="n"/>
      <c r="AV147" s="10" t="n"/>
      <c r="AW147" s="10" t="n"/>
      <c r="AX147" s="10" t="n"/>
      <c r="AY147" s="10" t="n"/>
      <c r="AZ147" s="10" t="n"/>
      <c r="BA147" s="10" t="n"/>
      <c r="BB147" s="10" t="n"/>
      <c r="BC147" s="10" t="n"/>
      <c r="BD147" s="11" t="n"/>
      <c r="BE147" s="10" t="n"/>
      <c r="BF147" s="10" t="n"/>
      <c r="BG147" s="10" t="n"/>
      <c r="BH147" s="10" t="n"/>
      <c r="BI147" s="10" t="n"/>
      <c r="BJ147" s="10" t="n"/>
      <c r="BK147" s="10" t="n"/>
      <c r="BL147" s="10" t="n"/>
      <c r="BM147" s="10" t="n"/>
    </row>
    <row r="148" ht="15.75" customHeight="1" s="218">
      <c r="A148" s="10" t="n"/>
      <c r="B148" s="10" t="n"/>
      <c r="C148" s="10" t="n"/>
      <c r="D148" s="10" t="n"/>
      <c r="E148" s="10" t="n"/>
      <c r="F148" s="10" t="n"/>
      <c r="G148" s="11" t="n"/>
      <c r="H148" s="10" t="n"/>
      <c r="I148" s="10" t="n"/>
      <c r="J148" s="10" t="n"/>
      <c r="K148" s="10" t="n"/>
      <c r="L148" s="10" t="n"/>
      <c r="M148" s="13" t="n"/>
      <c r="N148" s="13" t="n"/>
      <c r="O148" s="13" t="n"/>
      <c r="P148" s="13" t="n"/>
      <c r="Q148" s="10" t="n"/>
      <c r="R148" s="10" t="n"/>
      <c r="S148" s="10" t="n"/>
      <c r="T148" s="10" t="n"/>
      <c r="U148" s="10" t="n"/>
      <c r="V148" s="10" t="n"/>
      <c r="W148" s="10" t="n"/>
      <c r="X148" s="10" t="n"/>
      <c r="Y148" s="11" t="n"/>
      <c r="Z148" s="11" t="n"/>
      <c r="AA148" s="11" t="n"/>
      <c r="AB148" s="11" t="n"/>
      <c r="AC148" s="11" t="n"/>
      <c r="AD148" s="11" t="n"/>
      <c r="AE148" s="10" t="n"/>
      <c r="AF148" s="10" t="n"/>
      <c r="AG148" s="10" t="n"/>
      <c r="AH148" s="10" t="n"/>
      <c r="AI148" s="13" t="n"/>
      <c r="AJ148" s="13" t="n"/>
      <c r="AK148" s="13" t="n"/>
      <c r="AL148" s="13" t="n"/>
      <c r="AM148" s="13" t="n"/>
      <c r="AN148" s="13" t="n"/>
      <c r="AO148" s="13" t="n"/>
      <c r="AP148" s="14" t="n"/>
      <c r="AQ148" s="14" t="n"/>
      <c r="AR148" s="14" t="n"/>
      <c r="AS148" s="13" t="n"/>
      <c r="AT148" s="13" t="n"/>
      <c r="AU148" s="10" t="n"/>
      <c r="AV148" s="10" t="n"/>
      <c r="AW148" s="10" t="n"/>
      <c r="AX148" s="10" t="n"/>
      <c r="AY148" s="10" t="n"/>
      <c r="AZ148" s="10" t="n"/>
      <c r="BA148" s="10" t="n"/>
      <c r="BB148" s="10" t="n"/>
      <c r="BC148" s="10" t="n"/>
      <c r="BD148" s="11" t="n"/>
      <c r="BE148" s="10" t="n"/>
      <c r="BF148" s="10" t="n"/>
      <c r="BG148" s="10" t="n"/>
      <c r="BH148" s="10" t="n"/>
      <c r="BI148" s="10" t="n"/>
      <c r="BJ148" s="10" t="n"/>
      <c r="BK148" s="10" t="n"/>
      <c r="BL148" s="10" t="n"/>
      <c r="BM148" s="10" t="n"/>
    </row>
    <row r="149" ht="15.75" customHeight="1" s="218">
      <c r="A149" s="10" t="n"/>
      <c r="B149" s="10" t="n"/>
      <c r="C149" s="10" t="n"/>
      <c r="D149" s="10" t="n"/>
      <c r="E149" s="10" t="n"/>
      <c r="F149" s="10" t="n"/>
      <c r="G149" s="11" t="n"/>
      <c r="H149" s="10" t="n"/>
      <c r="I149" s="10" t="n"/>
      <c r="J149" s="10" t="n"/>
      <c r="K149" s="10" t="n"/>
      <c r="L149" s="10" t="n"/>
      <c r="M149" s="13" t="n"/>
      <c r="N149" s="13" t="n"/>
      <c r="O149" s="13" t="n"/>
      <c r="P149" s="13" t="n"/>
      <c r="Q149" s="10" t="n"/>
      <c r="R149" s="10" t="n"/>
      <c r="S149" s="10" t="n"/>
      <c r="T149" s="10" t="n"/>
      <c r="U149" s="10" t="n"/>
      <c r="V149" s="10" t="n"/>
      <c r="W149" s="10" t="n"/>
      <c r="X149" s="10" t="n"/>
      <c r="Y149" s="11" t="n"/>
      <c r="Z149" s="11" t="n"/>
      <c r="AA149" s="11" t="n"/>
      <c r="AB149" s="11" t="n"/>
      <c r="AC149" s="11" t="n"/>
      <c r="AD149" s="11" t="n"/>
      <c r="AE149" s="10" t="n"/>
      <c r="AF149" s="10" t="n"/>
      <c r="AG149" s="10" t="n"/>
      <c r="AH149" s="10" t="n"/>
      <c r="AI149" s="13" t="n"/>
      <c r="AJ149" s="13" t="n"/>
      <c r="AK149" s="13" t="n"/>
      <c r="AL149" s="13" t="n"/>
      <c r="AM149" s="13" t="n"/>
      <c r="AN149" s="13" t="n"/>
      <c r="AO149" s="13" t="n"/>
      <c r="AP149" s="14" t="n"/>
      <c r="AQ149" s="14" t="n"/>
      <c r="AR149" s="14" t="n"/>
      <c r="AS149" s="13" t="n"/>
      <c r="AT149" s="13" t="n"/>
      <c r="AU149" s="10" t="n"/>
      <c r="AV149" s="10" t="n"/>
      <c r="AW149" s="10" t="n"/>
      <c r="AX149" s="10" t="n"/>
      <c r="AY149" s="10" t="n"/>
      <c r="AZ149" s="10" t="n"/>
      <c r="BA149" s="10" t="n"/>
      <c r="BB149" s="10" t="n"/>
      <c r="BC149" s="10" t="n"/>
      <c r="BD149" s="11" t="n"/>
      <c r="BE149" s="10" t="n"/>
      <c r="BF149" s="10" t="n"/>
      <c r="BG149" s="10" t="n"/>
      <c r="BH149" s="10" t="n"/>
      <c r="BI149" s="10" t="n"/>
      <c r="BJ149" s="10" t="n"/>
      <c r="BK149" s="10" t="n"/>
      <c r="BL149" s="10" t="n"/>
      <c r="BM149" s="10" t="n"/>
    </row>
    <row r="150" ht="15.75" customHeight="1" s="218">
      <c r="A150" s="10" t="n"/>
      <c r="B150" s="10" t="n"/>
      <c r="C150" s="10" t="n"/>
      <c r="D150" s="10" t="n"/>
      <c r="E150" s="10" t="n"/>
      <c r="F150" s="10" t="n"/>
      <c r="G150" s="11" t="n"/>
      <c r="H150" s="10" t="n"/>
      <c r="I150" s="10" t="n"/>
      <c r="J150" s="10" t="n"/>
      <c r="K150" s="10" t="n"/>
      <c r="L150" s="10" t="n"/>
      <c r="M150" s="13" t="n"/>
      <c r="N150" s="13" t="n"/>
      <c r="O150" s="13" t="n"/>
      <c r="P150" s="13" t="n"/>
      <c r="Q150" s="10" t="n"/>
      <c r="R150" s="10" t="n"/>
      <c r="S150" s="10" t="n"/>
      <c r="T150" s="10" t="n"/>
      <c r="U150" s="10" t="n"/>
      <c r="V150" s="10" t="n"/>
      <c r="W150" s="10" t="n"/>
      <c r="X150" s="10" t="n"/>
      <c r="Y150" s="11" t="n"/>
      <c r="Z150" s="11" t="n"/>
      <c r="AA150" s="11" t="n"/>
      <c r="AB150" s="11" t="n"/>
      <c r="AC150" s="11" t="n"/>
      <c r="AD150" s="11" t="n"/>
      <c r="AE150" s="10" t="n"/>
      <c r="AF150" s="10" t="n"/>
      <c r="AG150" s="10" t="n"/>
      <c r="AH150" s="10" t="n"/>
      <c r="AI150" s="13" t="n"/>
      <c r="AJ150" s="13" t="n"/>
      <c r="AK150" s="13" t="n"/>
      <c r="AL150" s="13" t="n"/>
      <c r="AM150" s="13" t="n"/>
      <c r="AN150" s="13" t="n"/>
      <c r="AO150" s="13" t="n"/>
      <c r="AP150" s="14" t="n"/>
      <c r="AQ150" s="14" t="n"/>
      <c r="AR150" s="14" t="n"/>
      <c r="AS150" s="13" t="n"/>
      <c r="AT150" s="13" t="n"/>
      <c r="AU150" s="10" t="n"/>
      <c r="AV150" s="10" t="n"/>
      <c r="AW150" s="10" t="n"/>
      <c r="AX150" s="10" t="n"/>
      <c r="AY150" s="10" t="n"/>
      <c r="AZ150" s="10" t="n"/>
      <c r="BA150" s="10" t="n"/>
      <c r="BB150" s="10" t="n"/>
      <c r="BC150" s="10" t="n"/>
      <c r="BD150" s="11" t="n"/>
      <c r="BE150" s="10" t="n"/>
      <c r="BF150" s="10" t="n"/>
      <c r="BG150" s="10" t="n"/>
      <c r="BH150" s="10" t="n"/>
      <c r="BI150" s="10" t="n"/>
      <c r="BJ150" s="10" t="n"/>
      <c r="BK150" s="10" t="n"/>
      <c r="BL150" s="10" t="n"/>
      <c r="BM150" s="10" t="n"/>
    </row>
    <row r="151" ht="15.75" customHeight="1" s="218">
      <c r="A151" s="10" t="n"/>
      <c r="B151" s="10" t="n"/>
      <c r="C151" s="10" t="n"/>
      <c r="D151" s="10" t="n"/>
      <c r="E151" s="10" t="n"/>
      <c r="F151" s="10" t="n"/>
      <c r="G151" s="11" t="n"/>
      <c r="H151" s="10" t="n"/>
      <c r="I151" s="10" t="n"/>
      <c r="J151" s="10" t="n"/>
      <c r="K151" s="10" t="n"/>
      <c r="L151" s="10" t="n"/>
      <c r="M151" s="13" t="n"/>
      <c r="N151" s="13" t="n"/>
      <c r="O151" s="13" t="n"/>
      <c r="P151" s="13" t="n"/>
      <c r="Q151" s="10" t="n"/>
      <c r="R151" s="10" t="n"/>
      <c r="S151" s="10" t="n"/>
      <c r="T151" s="10" t="n"/>
      <c r="U151" s="10" t="n"/>
      <c r="V151" s="10" t="n"/>
      <c r="W151" s="10" t="n"/>
      <c r="X151" s="10" t="n"/>
      <c r="Y151" s="11" t="n"/>
      <c r="Z151" s="11" t="n"/>
      <c r="AA151" s="11" t="n"/>
      <c r="AB151" s="11" t="n"/>
      <c r="AC151" s="11" t="n"/>
      <c r="AD151" s="11" t="n"/>
      <c r="AE151" s="10" t="n"/>
      <c r="AF151" s="10" t="n"/>
      <c r="AG151" s="10" t="n"/>
      <c r="AH151" s="10" t="n"/>
      <c r="AI151" s="13" t="n"/>
      <c r="AJ151" s="13" t="n"/>
      <c r="AK151" s="13" t="n"/>
      <c r="AL151" s="13" t="n"/>
      <c r="AM151" s="13" t="n"/>
      <c r="AN151" s="13" t="n"/>
      <c r="AO151" s="13" t="n"/>
      <c r="AP151" s="14" t="n"/>
      <c r="AQ151" s="14" t="n"/>
      <c r="AR151" s="14" t="n"/>
      <c r="AS151" s="13" t="n"/>
      <c r="AT151" s="13" t="n"/>
      <c r="AU151" s="10" t="n"/>
      <c r="AV151" s="10" t="n"/>
      <c r="AW151" s="10" t="n"/>
      <c r="AX151" s="10" t="n"/>
      <c r="AY151" s="10" t="n"/>
      <c r="AZ151" s="10" t="n"/>
      <c r="BA151" s="10" t="n"/>
      <c r="BB151" s="10" t="n"/>
      <c r="BC151" s="10" t="n"/>
      <c r="BD151" s="11" t="n"/>
      <c r="BE151" s="10" t="n"/>
      <c r="BF151" s="10" t="n"/>
      <c r="BG151" s="10" t="n"/>
      <c r="BH151" s="10" t="n"/>
      <c r="BI151" s="10" t="n"/>
      <c r="BJ151" s="10" t="n"/>
      <c r="BK151" s="10" t="n"/>
      <c r="BL151" s="10" t="n"/>
      <c r="BM151" s="10" t="n"/>
    </row>
    <row r="152" ht="15.75" customHeight="1" s="218">
      <c r="A152" s="10" t="n"/>
      <c r="B152" s="10" t="n"/>
      <c r="C152" s="10" t="n"/>
      <c r="D152" s="10" t="n"/>
      <c r="E152" s="10" t="n"/>
      <c r="F152" s="10" t="n"/>
      <c r="G152" s="11" t="n"/>
      <c r="H152" s="10" t="n"/>
      <c r="I152" s="10" t="n"/>
      <c r="J152" s="10" t="n"/>
      <c r="K152" s="10" t="n"/>
      <c r="L152" s="10" t="n"/>
      <c r="M152" s="13" t="n"/>
      <c r="N152" s="13" t="n"/>
      <c r="O152" s="13" t="n"/>
      <c r="P152" s="13" t="n"/>
      <c r="Q152" s="10" t="n"/>
      <c r="R152" s="10" t="n"/>
      <c r="S152" s="10" t="n"/>
      <c r="T152" s="10" t="n"/>
      <c r="U152" s="10" t="n"/>
      <c r="V152" s="10" t="n"/>
      <c r="W152" s="10" t="n"/>
      <c r="X152" s="10" t="n"/>
      <c r="Y152" s="11" t="n"/>
      <c r="Z152" s="11" t="n"/>
      <c r="AA152" s="11" t="n"/>
      <c r="AB152" s="11" t="n"/>
      <c r="AC152" s="11" t="n"/>
      <c r="AD152" s="11" t="n"/>
      <c r="AE152" s="10" t="n"/>
      <c r="AF152" s="10" t="n"/>
      <c r="AG152" s="10" t="n"/>
      <c r="AH152" s="10" t="n"/>
      <c r="AI152" s="13" t="n"/>
      <c r="AJ152" s="13" t="n"/>
      <c r="AK152" s="13" t="n"/>
      <c r="AL152" s="13" t="n"/>
      <c r="AM152" s="13" t="n"/>
      <c r="AN152" s="13" t="n"/>
      <c r="AO152" s="13" t="n"/>
      <c r="AP152" s="14" t="n"/>
      <c r="AQ152" s="14" t="n"/>
      <c r="AR152" s="14" t="n"/>
      <c r="AS152" s="13" t="n"/>
      <c r="AT152" s="13" t="n"/>
      <c r="AU152" s="10" t="n"/>
      <c r="AV152" s="10" t="n"/>
      <c r="AW152" s="10" t="n"/>
      <c r="AX152" s="10" t="n"/>
      <c r="AY152" s="10" t="n"/>
      <c r="AZ152" s="10" t="n"/>
      <c r="BA152" s="10" t="n"/>
      <c r="BB152" s="10" t="n"/>
      <c r="BC152" s="10" t="n"/>
      <c r="BD152" s="11" t="n"/>
      <c r="BE152" s="10" t="n"/>
      <c r="BF152" s="10" t="n"/>
      <c r="BG152" s="10" t="n"/>
      <c r="BH152" s="10" t="n"/>
      <c r="BI152" s="10" t="n"/>
      <c r="BJ152" s="10" t="n"/>
      <c r="BK152" s="10" t="n"/>
      <c r="BL152" s="10" t="n"/>
      <c r="BM152" s="10" t="n"/>
    </row>
    <row r="153" ht="15.75" customHeight="1" s="218">
      <c r="A153" s="10" t="n"/>
      <c r="B153" s="10" t="n"/>
      <c r="C153" s="10" t="n"/>
      <c r="D153" s="10" t="n"/>
      <c r="E153" s="10" t="n"/>
      <c r="F153" s="10" t="n"/>
      <c r="G153" s="11" t="n"/>
      <c r="H153" s="10" t="n"/>
      <c r="I153" s="10" t="n"/>
      <c r="J153" s="10" t="n"/>
      <c r="K153" s="10" t="n"/>
      <c r="L153" s="10" t="n"/>
      <c r="M153" s="13" t="n"/>
      <c r="N153" s="13" t="n"/>
      <c r="O153" s="13" t="n"/>
      <c r="P153" s="13" t="n"/>
      <c r="Q153" s="10" t="n"/>
      <c r="R153" s="10" t="n"/>
      <c r="S153" s="10" t="n"/>
      <c r="T153" s="10" t="n"/>
      <c r="U153" s="10" t="n"/>
      <c r="V153" s="10" t="n"/>
      <c r="W153" s="10" t="n"/>
      <c r="X153" s="10" t="n"/>
      <c r="Y153" s="11" t="n"/>
      <c r="Z153" s="11" t="n"/>
      <c r="AA153" s="11" t="n"/>
      <c r="AB153" s="11" t="n"/>
      <c r="AC153" s="11" t="n"/>
      <c r="AD153" s="11" t="n"/>
      <c r="AE153" s="10" t="n"/>
      <c r="AF153" s="10" t="n"/>
      <c r="AG153" s="10" t="n"/>
      <c r="AH153" s="10" t="n"/>
      <c r="AI153" s="13" t="n"/>
      <c r="AJ153" s="13" t="n"/>
      <c r="AK153" s="13" t="n"/>
      <c r="AL153" s="13" t="n"/>
      <c r="AM153" s="13" t="n"/>
      <c r="AN153" s="13" t="n"/>
      <c r="AO153" s="13" t="n"/>
      <c r="AP153" s="14" t="n"/>
      <c r="AQ153" s="14" t="n"/>
      <c r="AR153" s="14" t="n"/>
      <c r="AS153" s="13" t="n"/>
      <c r="AT153" s="13" t="n"/>
      <c r="AU153" s="10" t="n"/>
      <c r="AV153" s="10" t="n"/>
      <c r="AW153" s="10" t="n"/>
      <c r="AX153" s="10" t="n"/>
      <c r="AY153" s="10" t="n"/>
      <c r="AZ153" s="10" t="n"/>
      <c r="BA153" s="10" t="n"/>
      <c r="BB153" s="10" t="n"/>
      <c r="BC153" s="10" t="n"/>
      <c r="BD153" s="11" t="n"/>
      <c r="BE153" s="10" t="n"/>
      <c r="BF153" s="10" t="n"/>
      <c r="BG153" s="10" t="n"/>
      <c r="BH153" s="10" t="n"/>
      <c r="BI153" s="10" t="n"/>
      <c r="BJ153" s="10" t="n"/>
      <c r="BK153" s="10" t="n"/>
      <c r="BL153" s="10" t="n"/>
      <c r="BM153" s="10" t="n"/>
    </row>
    <row r="154" ht="15.75" customHeight="1" s="218">
      <c r="A154" s="10" t="n"/>
      <c r="B154" s="10" t="n"/>
      <c r="C154" s="10" t="n"/>
      <c r="D154" s="10" t="n"/>
      <c r="E154" s="10" t="n"/>
      <c r="F154" s="10" t="n"/>
      <c r="G154" s="11" t="n"/>
      <c r="H154" s="10" t="n"/>
      <c r="I154" s="10" t="n"/>
      <c r="J154" s="10" t="n"/>
      <c r="K154" s="10" t="n"/>
      <c r="L154" s="10" t="n"/>
      <c r="M154" s="13" t="n"/>
      <c r="N154" s="13" t="n"/>
      <c r="O154" s="13" t="n"/>
      <c r="P154" s="13" t="n"/>
      <c r="Q154" s="10" t="n"/>
      <c r="R154" s="10" t="n"/>
      <c r="S154" s="10" t="n"/>
      <c r="T154" s="10" t="n"/>
      <c r="U154" s="10" t="n"/>
      <c r="V154" s="10" t="n"/>
      <c r="W154" s="10" t="n"/>
      <c r="X154" s="10" t="n"/>
      <c r="Y154" s="11" t="n"/>
      <c r="Z154" s="11" t="n"/>
      <c r="AA154" s="11" t="n"/>
      <c r="AB154" s="11" t="n"/>
      <c r="AC154" s="11" t="n"/>
      <c r="AD154" s="11" t="n"/>
      <c r="AE154" s="10" t="n"/>
      <c r="AF154" s="10" t="n"/>
      <c r="AG154" s="10" t="n"/>
      <c r="AH154" s="10" t="n"/>
      <c r="AI154" s="13" t="n"/>
      <c r="AJ154" s="13" t="n"/>
      <c r="AK154" s="13" t="n"/>
      <c r="AL154" s="13" t="n"/>
      <c r="AM154" s="13" t="n"/>
      <c r="AN154" s="13" t="n"/>
      <c r="AO154" s="13" t="n"/>
      <c r="AP154" s="14" t="n"/>
      <c r="AQ154" s="14" t="n"/>
      <c r="AR154" s="14" t="n"/>
      <c r="AS154" s="13" t="n"/>
      <c r="AT154" s="13" t="n"/>
      <c r="AU154" s="10" t="n"/>
      <c r="AV154" s="10" t="n"/>
      <c r="AW154" s="10" t="n"/>
      <c r="AX154" s="10" t="n"/>
      <c r="AY154" s="10" t="n"/>
      <c r="AZ154" s="10" t="n"/>
      <c r="BA154" s="10" t="n"/>
      <c r="BB154" s="10" t="n"/>
      <c r="BC154" s="10" t="n"/>
      <c r="BD154" s="11" t="n"/>
      <c r="BE154" s="10" t="n"/>
      <c r="BF154" s="10" t="n"/>
      <c r="BG154" s="10" t="n"/>
      <c r="BH154" s="10" t="n"/>
      <c r="BI154" s="10" t="n"/>
      <c r="BJ154" s="10" t="n"/>
      <c r="BK154" s="10" t="n"/>
      <c r="BL154" s="10" t="n"/>
      <c r="BM154" s="10" t="n"/>
    </row>
    <row r="155" ht="15.75" customHeight="1" s="218">
      <c r="A155" s="10" t="n"/>
      <c r="B155" s="10" t="n"/>
      <c r="C155" s="10" t="n"/>
      <c r="D155" s="10" t="n"/>
      <c r="E155" s="10" t="n"/>
      <c r="F155" s="10" t="n"/>
      <c r="G155" s="11" t="n"/>
      <c r="H155" s="10" t="n"/>
      <c r="I155" s="10" t="n"/>
      <c r="J155" s="10" t="n"/>
      <c r="K155" s="10" t="n"/>
      <c r="L155" s="10" t="n"/>
      <c r="M155" s="13" t="n"/>
      <c r="N155" s="13" t="n"/>
      <c r="O155" s="13" t="n"/>
      <c r="P155" s="13" t="n"/>
      <c r="Q155" s="10" t="n"/>
      <c r="R155" s="10" t="n"/>
      <c r="S155" s="10" t="n"/>
      <c r="T155" s="10" t="n"/>
      <c r="U155" s="10" t="n"/>
      <c r="V155" s="10" t="n"/>
      <c r="W155" s="10" t="n"/>
      <c r="X155" s="10" t="n"/>
      <c r="Y155" s="11" t="n"/>
      <c r="Z155" s="11" t="n"/>
      <c r="AA155" s="11" t="n"/>
      <c r="AB155" s="11" t="n"/>
      <c r="AC155" s="11" t="n"/>
      <c r="AD155" s="11" t="n"/>
      <c r="AE155" s="10" t="n"/>
      <c r="AF155" s="10" t="n"/>
      <c r="AG155" s="10" t="n"/>
      <c r="AH155" s="10" t="n"/>
      <c r="AI155" s="13" t="n"/>
      <c r="AJ155" s="13" t="n"/>
      <c r="AK155" s="13" t="n"/>
      <c r="AL155" s="13" t="n"/>
      <c r="AM155" s="13" t="n"/>
      <c r="AN155" s="13" t="n"/>
      <c r="AO155" s="13" t="n"/>
      <c r="AP155" s="14" t="n"/>
      <c r="AQ155" s="14" t="n"/>
      <c r="AR155" s="14" t="n"/>
      <c r="AS155" s="13" t="n"/>
      <c r="AT155" s="13" t="n"/>
      <c r="AU155" s="10" t="n"/>
      <c r="AV155" s="10" t="n"/>
      <c r="AW155" s="10" t="n"/>
      <c r="AX155" s="10" t="n"/>
      <c r="AY155" s="10" t="n"/>
      <c r="AZ155" s="10" t="n"/>
      <c r="BA155" s="10" t="n"/>
      <c r="BB155" s="10" t="n"/>
      <c r="BC155" s="10" t="n"/>
      <c r="BD155" s="11" t="n"/>
      <c r="BE155" s="10" t="n"/>
      <c r="BF155" s="10" t="n"/>
      <c r="BG155" s="10" t="n"/>
      <c r="BH155" s="10" t="n"/>
      <c r="BI155" s="10" t="n"/>
      <c r="BJ155" s="10" t="n"/>
      <c r="BK155" s="10" t="n"/>
      <c r="BL155" s="10" t="n"/>
      <c r="BM155" s="10" t="n"/>
    </row>
    <row r="156" ht="15.75" customHeight="1" s="218">
      <c r="A156" s="10" t="n"/>
      <c r="B156" s="10" t="n"/>
      <c r="C156" s="10" t="n"/>
      <c r="D156" s="10" t="n"/>
      <c r="E156" s="10" t="n"/>
      <c r="F156" s="10" t="n"/>
      <c r="G156" s="11" t="n"/>
      <c r="H156" s="10" t="n"/>
      <c r="I156" s="10" t="n"/>
      <c r="J156" s="10" t="n"/>
      <c r="K156" s="10" t="n"/>
      <c r="L156" s="10" t="n"/>
      <c r="M156" s="13" t="n"/>
      <c r="N156" s="13" t="n"/>
      <c r="O156" s="13" t="n"/>
      <c r="P156" s="13" t="n"/>
      <c r="Q156" s="10" t="n"/>
      <c r="R156" s="10" t="n"/>
      <c r="S156" s="10" t="n"/>
      <c r="T156" s="10" t="n"/>
      <c r="U156" s="10" t="n"/>
      <c r="V156" s="10" t="n"/>
      <c r="W156" s="10" t="n"/>
      <c r="X156" s="10" t="n"/>
      <c r="Y156" s="11" t="n"/>
      <c r="Z156" s="11" t="n"/>
      <c r="AA156" s="11" t="n"/>
      <c r="AB156" s="11" t="n"/>
      <c r="AC156" s="11" t="n"/>
      <c r="AD156" s="11" t="n"/>
      <c r="AE156" s="10" t="n"/>
      <c r="AF156" s="10" t="n"/>
      <c r="AG156" s="10" t="n"/>
      <c r="AH156" s="10" t="n"/>
      <c r="AI156" s="13" t="n"/>
      <c r="AJ156" s="13" t="n"/>
      <c r="AK156" s="13" t="n"/>
      <c r="AL156" s="13" t="n"/>
      <c r="AM156" s="13" t="n"/>
      <c r="AN156" s="13" t="n"/>
      <c r="AO156" s="13" t="n"/>
      <c r="AP156" s="14" t="n"/>
      <c r="AQ156" s="14" t="n"/>
      <c r="AR156" s="14" t="n"/>
      <c r="AS156" s="13" t="n"/>
      <c r="AT156" s="13" t="n"/>
      <c r="AU156" s="10" t="n"/>
      <c r="AV156" s="10" t="n"/>
      <c r="AW156" s="10" t="n"/>
      <c r="AX156" s="10" t="n"/>
      <c r="AY156" s="10" t="n"/>
      <c r="AZ156" s="10" t="n"/>
      <c r="BA156" s="10" t="n"/>
      <c r="BB156" s="10" t="n"/>
      <c r="BC156" s="10" t="n"/>
      <c r="BD156" s="11" t="n"/>
      <c r="BE156" s="10" t="n"/>
      <c r="BF156" s="10" t="n"/>
      <c r="BG156" s="10" t="n"/>
      <c r="BH156" s="10" t="n"/>
      <c r="BI156" s="10" t="n"/>
      <c r="BJ156" s="10" t="n"/>
      <c r="BK156" s="10" t="n"/>
      <c r="BL156" s="10" t="n"/>
      <c r="BM156" s="10" t="n"/>
    </row>
    <row r="157" ht="15.75" customHeight="1" s="218">
      <c r="A157" s="10" t="n"/>
      <c r="B157" s="10" t="n"/>
      <c r="C157" s="10" t="n"/>
      <c r="D157" s="10" t="n"/>
      <c r="E157" s="10" t="n"/>
      <c r="F157" s="10" t="n"/>
      <c r="G157" s="11" t="n"/>
      <c r="H157" s="10" t="n"/>
      <c r="I157" s="10" t="n"/>
      <c r="J157" s="10" t="n"/>
      <c r="K157" s="10" t="n"/>
      <c r="L157" s="10" t="n"/>
      <c r="M157" s="13" t="n"/>
      <c r="N157" s="13" t="n"/>
      <c r="O157" s="13" t="n"/>
      <c r="P157" s="13" t="n"/>
      <c r="Q157" s="10" t="n"/>
      <c r="R157" s="10" t="n"/>
      <c r="S157" s="10" t="n"/>
      <c r="T157" s="10" t="n"/>
      <c r="U157" s="10" t="n"/>
      <c r="V157" s="10" t="n"/>
      <c r="W157" s="10" t="n"/>
      <c r="X157" s="10" t="n"/>
      <c r="Y157" s="11" t="n"/>
      <c r="Z157" s="11" t="n"/>
      <c r="AA157" s="11" t="n"/>
      <c r="AB157" s="11" t="n"/>
      <c r="AC157" s="11" t="n"/>
      <c r="AD157" s="11" t="n"/>
      <c r="AE157" s="10" t="n"/>
      <c r="AF157" s="10" t="n"/>
      <c r="AG157" s="10" t="n"/>
      <c r="AH157" s="10" t="n"/>
      <c r="AI157" s="13" t="n"/>
      <c r="AJ157" s="13" t="n"/>
      <c r="AK157" s="13" t="n"/>
      <c r="AL157" s="13" t="n"/>
      <c r="AM157" s="13" t="n"/>
      <c r="AN157" s="13" t="n"/>
      <c r="AO157" s="13" t="n"/>
      <c r="AP157" s="14" t="n"/>
      <c r="AQ157" s="14" t="n"/>
      <c r="AR157" s="14" t="n"/>
      <c r="AS157" s="13" t="n"/>
      <c r="AT157" s="13" t="n"/>
      <c r="AU157" s="10" t="n"/>
      <c r="AV157" s="10" t="n"/>
      <c r="AW157" s="10" t="n"/>
      <c r="AX157" s="10" t="n"/>
      <c r="AY157" s="10" t="n"/>
      <c r="AZ157" s="10" t="n"/>
      <c r="BA157" s="10" t="n"/>
      <c r="BB157" s="10" t="n"/>
      <c r="BC157" s="10" t="n"/>
      <c r="BD157" s="11" t="n"/>
      <c r="BE157" s="10" t="n"/>
      <c r="BF157" s="10" t="n"/>
      <c r="BG157" s="10" t="n"/>
      <c r="BH157" s="10" t="n"/>
      <c r="BI157" s="10" t="n"/>
      <c r="BJ157" s="10" t="n"/>
      <c r="BK157" s="10" t="n"/>
      <c r="BL157" s="10" t="n"/>
      <c r="BM157" s="10" t="n"/>
    </row>
    <row r="158" ht="15.75" customHeight="1" s="218">
      <c r="A158" s="10" t="n"/>
      <c r="B158" s="10" t="n"/>
      <c r="C158" s="10" t="n"/>
      <c r="D158" s="10" t="n"/>
      <c r="E158" s="10" t="n"/>
      <c r="F158" s="10" t="n"/>
      <c r="G158" s="11" t="n"/>
      <c r="H158" s="10" t="n"/>
      <c r="I158" s="10" t="n"/>
      <c r="J158" s="10" t="n"/>
      <c r="K158" s="10" t="n"/>
      <c r="L158" s="10" t="n"/>
      <c r="M158" s="13" t="n"/>
      <c r="N158" s="13" t="n"/>
      <c r="O158" s="13" t="n"/>
      <c r="P158" s="13" t="n"/>
      <c r="Q158" s="10" t="n"/>
      <c r="R158" s="10" t="n"/>
      <c r="S158" s="10" t="n"/>
      <c r="T158" s="10" t="n"/>
      <c r="U158" s="10" t="n"/>
      <c r="V158" s="10" t="n"/>
      <c r="W158" s="10" t="n"/>
      <c r="X158" s="10" t="n"/>
      <c r="Y158" s="11" t="n"/>
      <c r="Z158" s="11" t="n"/>
      <c r="AA158" s="11" t="n"/>
      <c r="AB158" s="11" t="n"/>
      <c r="AC158" s="11" t="n"/>
      <c r="AD158" s="11" t="n"/>
      <c r="AE158" s="10" t="n"/>
      <c r="AF158" s="10" t="n"/>
      <c r="AG158" s="10" t="n"/>
      <c r="AH158" s="10" t="n"/>
      <c r="AI158" s="13" t="n"/>
      <c r="AJ158" s="13" t="n"/>
      <c r="AK158" s="13" t="n"/>
      <c r="AL158" s="13" t="n"/>
      <c r="AM158" s="13" t="n"/>
      <c r="AN158" s="13" t="n"/>
      <c r="AO158" s="13" t="n"/>
      <c r="AP158" s="14" t="n"/>
      <c r="AQ158" s="14" t="n"/>
      <c r="AR158" s="14" t="n"/>
      <c r="AS158" s="13" t="n"/>
      <c r="AT158" s="13" t="n"/>
      <c r="AU158" s="10" t="n"/>
      <c r="AV158" s="10" t="n"/>
      <c r="AW158" s="10" t="n"/>
      <c r="AX158" s="10" t="n"/>
      <c r="AY158" s="10" t="n"/>
      <c r="AZ158" s="10" t="n"/>
      <c r="BA158" s="10" t="n"/>
      <c r="BB158" s="10" t="n"/>
      <c r="BC158" s="10" t="n"/>
      <c r="BD158" s="11" t="n"/>
      <c r="BE158" s="10" t="n"/>
      <c r="BF158" s="10" t="n"/>
      <c r="BG158" s="10" t="n"/>
      <c r="BH158" s="10" t="n"/>
      <c r="BI158" s="10" t="n"/>
      <c r="BJ158" s="10" t="n"/>
      <c r="BK158" s="10" t="n"/>
      <c r="BL158" s="10" t="n"/>
      <c r="BM158" s="10" t="n"/>
    </row>
    <row r="159" ht="15.75" customHeight="1" s="218">
      <c r="A159" s="10" t="n"/>
      <c r="B159" s="10" t="n"/>
      <c r="C159" s="10" t="n"/>
      <c r="D159" s="10" t="n"/>
      <c r="E159" s="10" t="n"/>
      <c r="F159" s="10" t="n"/>
      <c r="G159" s="11" t="n"/>
      <c r="H159" s="10" t="n"/>
      <c r="I159" s="10" t="n"/>
      <c r="J159" s="10" t="n"/>
      <c r="K159" s="10" t="n"/>
      <c r="L159" s="10" t="n"/>
      <c r="M159" s="13" t="n"/>
      <c r="N159" s="13" t="n"/>
      <c r="O159" s="13" t="n"/>
      <c r="P159" s="13" t="n"/>
      <c r="Q159" s="10" t="n"/>
      <c r="R159" s="10" t="n"/>
      <c r="S159" s="10" t="n"/>
      <c r="T159" s="10" t="n"/>
      <c r="U159" s="10" t="n"/>
      <c r="V159" s="10" t="n"/>
      <c r="W159" s="10" t="n"/>
      <c r="X159" s="10" t="n"/>
      <c r="Y159" s="11" t="n"/>
      <c r="Z159" s="11" t="n"/>
      <c r="AA159" s="11" t="n"/>
      <c r="AB159" s="11" t="n"/>
      <c r="AC159" s="11" t="n"/>
      <c r="AD159" s="11" t="n"/>
      <c r="AE159" s="10" t="n"/>
      <c r="AF159" s="10" t="n"/>
      <c r="AG159" s="10" t="n"/>
      <c r="AH159" s="10" t="n"/>
      <c r="AI159" s="13" t="n"/>
      <c r="AJ159" s="13" t="n"/>
      <c r="AK159" s="13" t="n"/>
      <c r="AL159" s="13" t="n"/>
      <c r="AM159" s="13" t="n"/>
      <c r="AN159" s="13" t="n"/>
      <c r="AO159" s="13" t="n"/>
      <c r="AP159" s="14" t="n"/>
      <c r="AQ159" s="14" t="n"/>
      <c r="AR159" s="14" t="n"/>
      <c r="AS159" s="13" t="n"/>
      <c r="AT159" s="13" t="n"/>
      <c r="AU159" s="10" t="n"/>
      <c r="AV159" s="10" t="n"/>
      <c r="AW159" s="10" t="n"/>
      <c r="AX159" s="10" t="n"/>
      <c r="AY159" s="10" t="n"/>
      <c r="AZ159" s="10" t="n"/>
      <c r="BA159" s="10" t="n"/>
      <c r="BB159" s="10" t="n"/>
      <c r="BC159" s="10" t="n"/>
      <c r="BD159" s="11" t="n"/>
      <c r="BE159" s="10" t="n"/>
      <c r="BF159" s="10" t="n"/>
      <c r="BG159" s="10" t="n"/>
      <c r="BH159" s="10" t="n"/>
      <c r="BI159" s="10" t="n"/>
      <c r="BJ159" s="10" t="n"/>
      <c r="BK159" s="10" t="n"/>
      <c r="BL159" s="10" t="n"/>
      <c r="BM159" s="10" t="n"/>
    </row>
    <row r="160" ht="15.75" customHeight="1" s="218">
      <c r="A160" s="10" t="n"/>
      <c r="B160" s="10" t="n"/>
      <c r="C160" s="10" t="n"/>
      <c r="D160" s="10" t="n"/>
      <c r="E160" s="10" t="n"/>
      <c r="F160" s="10" t="n"/>
      <c r="G160" s="11" t="n"/>
      <c r="H160" s="10" t="n"/>
      <c r="I160" s="10" t="n"/>
      <c r="J160" s="10" t="n"/>
      <c r="K160" s="10" t="n"/>
      <c r="L160" s="10" t="n"/>
      <c r="M160" s="13" t="n"/>
      <c r="N160" s="13" t="n"/>
      <c r="O160" s="13" t="n"/>
      <c r="P160" s="13" t="n"/>
      <c r="Q160" s="10" t="n"/>
      <c r="R160" s="10" t="n"/>
      <c r="S160" s="10" t="n"/>
      <c r="T160" s="10" t="n"/>
      <c r="U160" s="10" t="n"/>
      <c r="V160" s="10" t="n"/>
      <c r="W160" s="10" t="n"/>
      <c r="X160" s="10" t="n"/>
      <c r="Y160" s="11" t="n"/>
      <c r="Z160" s="11" t="n"/>
      <c r="AA160" s="11" t="n"/>
      <c r="AB160" s="11" t="n"/>
      <c r="AC160" s="11" t="n"/>
      <c r="AD160" s="11" t="n"/>
      <c r="AE160" s="10" t="n"/>
      <c r="AF160" s="10" t="n"/>
      <c r="AG160" s="10" t="n"/>
      <c r="AH160" s="10" t="n"/>
      <c r="AI160" s="13" t="n"/>
      <c r="AJ160" s="13" t="n"/>
      <c r="AK160" s="13" t="n"/>
      <c r="AL160" s="13" t="n"/>
      <c r="AM160" s="13" t="n"/>
      <c r="AN160" s="13" t="n"/>
      <c r="AO160" s="13" t="n"/>
      <c r="AP160" s="14" t="n"/>
      <c r="AQ160" s="14" t="n"/>
      <c r="AR160" s="14" t="n"/>
      <c r="AS160" s="13" t="n"/>
      <c r="AT160" s="13" t="n"/>
      <c r="AU160" s="10" t="n"/>
      <c r="AV160" s="10" t="n"/>
      <c r="AW160" s="10" t="n"/>
      <c r="AX160" s="10" t="n"/>
      <c r="AY160" s="10" t="n"/>
      <c r="AZ160" s="10" t="n"/>
      <c r="BA160" s="10" t="n"/>
      <c r="BB160" s="10" t="n"/>
      <c r="BC160" s="10" t="n"/>
      <c r="BD160" s="11" t="n"/>
      <c r="BE160" s="10" t="n"/>
      <c r="BF160" s="10" t="n"/>
      <c r="BG160" s="10" t="n"/>
      <c r="BH160" s="10" t="n"/>
      <c r="BI160" s="10" t="n"/>
      <c r="BJ160" s="10" t="n"/>
      <c r="BK160" s="10" t="n"/>
      <c r="BL160" s="10" t="n"/>
      <c r="BM160" s="10" t="n"/>
    </row>
    <row r="161" ht="15.75" customHeight="1" s="218">
      <c r="A161" s="10" t="n"/>
      <c r="B161" s="10" t="n"/>
      <c r="C161" s="10" t="n"/>
      <c r="D161" s="10" t="n"/>
      <c r="E161" s="10" t="n"/>
      <c r="F161" s="10" t="n"/>
      <c r="G161" s="11" t="n"/>
      <c r="H161" s="10" t="n"/>
      <c r="I161" s="10" t="n"/>
      <c r="J161" s="10" t="n"/>
      <c r="K161" s="10" t="n"/>
      <c r="L161" s="10" t="n"/>
      <c r="M161" s="13" t="n"/>
      <c r="N161" s="13" t="n"/>
      <c r="O161" s="13" t="n"/>
      <c r="P161" s="13" t="n"/>
      <c r="Q161" s="10" t="n"/>
      <c r="R161" s="10" t="n"/>
      <c r="S161" s="10" t="n"/>
      <c r="T161" s="10" t="n"/>
      <c r="U161" s="10" t="n"/>
      <c r="V161" s="10" t="n"/>
      <c r="W161" s="10" t="n"/>
      <c r="X161" s="10" t="n"/>
      <c r="Y161" s="11" t="n"/>
      <c r="Z161" s="11" t="n"/>
      <c r="AA161" s="11" t="n"/>
      <c r="AB161" s="11" t="n"/>
      <c r="AC161" s="11" t="n"/>
      <c r="AD161" s="11" t="n"/>
      <c r="AE161" s="10" t="n"/>
      <c r="AF161" s="10" t="n"/>
      <c r="AG161" s="10" t="n"/>
      <c r="AH161" s="10" t="n"/>
      <c r="AI161" s="13" t="n"/>
      <c r="AJ161" s="13" t="n"/>
      <c r="AK161" s="13" t="n"/>
      <c r="AL161" s="13" t="n"/>
      <c r="AM161" s="13" t="n"/>
      <c r="AN161" s="13" t="n"/>
      <c r="AO161" s="13" t="n"/>
      <c r="AP161" s="14" t="n"/>
      <c r="AQ161" s="14" t="n"/>
      <c r="AR161" s="14" t="n"/>
      <c r="AS161" s="13" t="n"/>
      <c r="AT161" s="13" t="n"/>
      <c r="AU161" s="10" t="n"/>
      <c r="AV161" s="10" t="n"/>
      <c r="AW161" s="10" t="n"/>
      <c r="AX161" s="10" t="n"/>
      <c r="AY161" s="10" t="n"/>
      <c r="AZ161" s="10" t="n"/>
      <c r="BA161" s="10" t="n"/>
      <c r="BB161" s="10" t="n"/>
      <c r="BC161" s="10" t="n"/>
      <c r="BD161" s="11" t="n"/>
      <c r="BE161" s="10" t="n"/>
      <c r="BF161" s="10" t="n"/>
      <c r="BG161" s="10" t="n"/>
      <c r="BH161" s="10" t="n"/>
      <c r="BI161" s="10" t="n"/>
      <c r="BJ161" s="10" t="n"/>
      <c r="BK161" s="10" t="n"/>
      <c r="BL161" s="10" t="n"/>
      <c r="BM161" s="10" t="n"/>
    </row>
    <row r="162" ht="15.75" customHeight="1" s="218">
      <c r="A162" s="10" t="n"/>
      <c r="B162" s="10" t="n"/>
      <c r="C162" s="10" t="n"/>
      <c r="D162" s="10" t="n"/>
      <c r="E162" s="10" t="n"/>
      <c r="F162" s="10" t="n"/>
      <c r="G162" s="11" t="n"/>
      <c r="H162" s="10" t="n"/>
      <c r="I162" s="10" t="n"/>
      <c r="J162" s="10" t="n"/>
      <c r="K162" s="10" t="n"/>
      <c r="L162" s="10" t="n"/>
      <c r="M162" s="13" t="n"/>
      <c r="N162" s="13" t="n"/>
      <c r="O162" s="13" t="n"/>
      <c r="P162" s="13" t="n"/>
      <c r="Q162" s="10" t="n"/>
      <c r="R162" s="10" t="n"/>
      <c r="S162" s="10" t="n"/>
      <c r="T162" s="10" t="n"/>
      <c r="U162" s="10" t="n"/>
      <c r="V162" s="10" t="n"/>
      <c r="W162" s="10" t="n"/>
      <c r="X162" s="10" t="n"/>
      <c r="Y162" s="11" t="n"/>
      <c r="Z162" s="11" t="n"/>
      <c r="AA162" s="11" t="n"/>
      <c r="AB162" s="11" t="n"/>
      <c r="AC162" s="11" t="n"/>
      <c r="AD162" s="11" t="n"/>
      <c r="AE162" s="10" t="n"/>
      <c r="AF162" s="10" t="n"/>
      <c r="AG162" s="10" t="n"/>
      <c r="AH162" s="10" t="n"/>
      <c r="AI162" s="13" t="n"/>
      <c r="AJ162" s="13" t="n"/>
      <c r="AK162" s="13" t="n"/>
      <c r="AL162" s="13" t="n"/>
      <c r="AM162" s="13" t="n"/>
      <c r="AN162" s="13" t="n"/>
      <c r="AO162" s="13" t="n"/>
      <c r="AP162" s="14" t="n"/>
      <c r="AQ162" s="14" t="n"/>
      <c r="AR162" s="14" t="n"/>
      <c r="AS162" s="13" t="n"/>
      <c r="AT162" s="13" t="n"/>
      <c r="AU162" s="10" t="n"/>
      <c r="AV162" s="10" t="n"/>
      <c r="AW162" s="10" t="n"/>
      <c r="AX162" s="10" t="n"/>
      <c r="AY162" s="10" t="n"/>
      <c r="AZ162" s="10" t="n"/>
      <c r="BA162" s="10" t="n"/>
      <c r="BB162" s="10" t="n"/>
      <c r="BC162" s="10" t="n"/>
      <c r="BD162" s="11" t="n"/>
      <c r="BE162" s="10" t="n"/>
      <c r="BF162" s="10" t="n"/>
      <c r="BG162" s="10" t="n"/>
      <c r="BH162" s="10" t="n"/>
      <c r="BI162" s="10" t="n"/>
      <c r="BJ162" s="10" t="n"/>
      <c r="BK162" s="10" t="n"/>
      <c r="BL162" s="10" t="n"/>
      <c r="BM162" s="10" t="n"/>
    </row>
    <row r="163" ht="15.75" customHeight="1" s="218">
      <c r="A163" s="10" t="n"/>
      <c r="B163" s="10" t="n"/>
      <c r="C163" s="10" t="n"/>
      <c r="D163" s="10" t="n"/>
      <c r="E163" s="10" t="n"/>
      <c r="F163" s="10" t="n"/>
      <c r="G163" s="11" t="n"/>
      <c r="H163" s="10" t="n"/>
      <c r="I163" s="10" t="n"/>
      <c r="J163" s="10" t="n"/>
      <c r="K163" s="10" t="n"/>
      <c r="L163" s="10" t="n"/>
      <c r="M163" s="13" t="n"/>
      <c r="N163" s="13" t="n"/>
      <c r="O163" s="13" t="n"/>
      <c r="P163" s="13" t="n"/>
      <c r="Q163" s="10" t="n"/>
      <c r="R163" s="10" t="n"/>
      <c r="S163" s="10" t="n"/>
      <c r="T163" s="10" t="n"/>
      <c r="U163" s="10" t="n"/>
      <c r="V163" s="10" t="n"/>
      <c r="W163" s="10" t="n"/>
      <c r="X163" s="10" t="n"/>
      <c r="Y163" s="11" t="n"/>
      <c r="Z163" s="11" t="n"/>
      <c r="AA163" s="11" t="n"/>
      <c r="AB163" s="11" t="n"/>
      <c r="AC163" s="11" t="n"/>
      <c r="AD163" s="11" t="n"/>
      <c r="AE163" s="10" t="n"/>
      <c r="AF163" s="10" t="n"/>
      <c r="AG163" s="10" t="n"/>
      <c r="AH163" s="10" t="n"/>
      <c r="AI163" s="13" t="n"/>
      <c r="AJ163" s="13" t="n"/>
      <c r="AK163" s="13" t="n"/>
      <c r="AL163" s="13" t="n"/>
      <c r="AM163" s="13" t="n"/>
      <c r="AN163" s="13" t="n"/>
      <c r="AO163" s="13" t="n"/>
      <c r="AP163" s="14" t="n"/>
      <c r="AQ163" s="14" t="n"/>
      <c r="AR163" s="14" t="n"/>
      <c r="AS163" s="13" t="n"/>
      <c r="AT163" s="13" t="n"/>
      <c r="AU163" s="10" t="n"/>
      <c r="AV163" s="10" t="n"/>
      <c r="AW163" s="10" t="n"/>
      <c r="AX163" s="10" t="n"/>
      <c r="AY163" s="10" t="n"/>
      <c r="AZ163" s="10" t="n"/>
      <c r="BA163" s="10" t="n"/>
      <c r="BB163" s="10" t="n"/>
      <c r="BC163" s="10" t="n"/>
      <c r="BD163" s="11" t="n"/>
      <c r="BE163" s="10" t="n"/>
      <c r="BF163" s="10" t="n"/>
      <c r="BG163" s="10" t="n"/>
      <c r="BH163" s="10" t="n"/>
      <c r="BI163" s="10" t="n"/>
      <c r="BJ163" s="10" t="n"/>
      <c r="BK163" s="10" t="n"/>
      <c r="BL163" s="10" t="n"/>
      <c r="BM163" s="10" t="n"/>
    </row>
    <row r="164" ht="15.75" customHeight="1" s="218">
      <c r="A164" s="10" t="n"/>
      <c r="B164" s="10" t="n"/>
      <c r="C164" s="10" t="n"/>
      <c r="D164" s="10" t="n"/>
      <c r="E164" s="10" t="n"/>
      <c r="F164" s="10" t="n"/>
      <c r="G164" s="11" t="n"/>
      <c r="H164" s="10" t="n"/>
      <c r="I164" s="10" t="n"/>
      <c r="J164" s="10" t="n"/>
      <c r="K164" s="10" t="n"/>
      <c r="L164" s="10" t="n"/>
      <c r="M164" s="13" t="n"/>
      <c r="N164" s="13" t="n"/>
      <c r="O164" s="13" t="n"/>
      <c r="P164" s="13" t="n"/>
      <c r="Q164" s="10" t="n"/>
      <c r="R164" s="10" t="n"/>
      <c r="S164" s="10" t="n"/>
      <c r="T164" s="10" t="n"/>
      <c r="U164" s="10" t="n"/>
      <c r="V164" s="10" t="n"/>
      <c r="W164" s="10" t="n"/>
      <c r="X164" s="10" t="n"/>
      <c r="Y164" s="11" t="n"/>
      <c r="Z164" s="11" t="n"/>
      <c r="AA164" s="11" t="n"/>
      <c r="AB164" s="11" t="n"/>
      <c r="AC164" s="11" t="n"/>
      <c r="AD164" s="11" t="n"/>
      <c r="AE164" s="10" t="n"/>
      <c r="AF164" s="10" t="n"/>
      <c r="AG164" s="10" t="n"/>
      <c r="AH164" s="10" t="n"/>
      <c r="AI164" s="13" t="n"/>
      <c r="AJ164" s="13" t="n"/>
      <c r="AK164" s="13" t="n"/>
      <c r="AL164" s="13" t="n"/>
      <c r="AM164" s="13" t="n"/>
      <c r="AN164" s="13" t="n"/>
      <c r="AO164" s="13" t="n"/>
      <c r="AP164" s="14" t="n"/>
      <c r="AQ164" s="14" t="n"/>
      <c r="AR164" s="14" t="n"/>
      <c r="AS164" s="13" t="n"/>
      <c r="AT164" s="13" t="n"/>
      <c r="AU164" s="10" t="n"/>
      <c r="AV164" s="10" t="n"/>
      <c r="AW164" s="10" t="n"/>
      <c r="AX164" s="10" t="n"/>
      <c r="AY164" s="10" t="n"/>
      <c r="AZ164" s="10" t="n"/>
      <c r="BA164" s="10" t="n"/>
      <c r="BB164" s="10" t="n"/>
      <c r="BC164" s="10" t="n"/>
      <c r="BD164" s="11" t="n"/>
      <c r="BE164" s="10" t="n"/>
      <c r="BF164" s="10" t="n"/>
      <c r="BG164" s="10" t="n"/>
      <c r="BH164" s="10" t="n"/>
      <c r="BI164" s="10" t="n"/>
      <c r="BJ164" s="10" t="n"/>
      <c r="BK164" s="10" t="n"/>
      <c r="BL164" s="10" t="n"/>
      <c r="BM164" s="10" t="n"/>
    </row>
    <row r="165" ht="15.75" customHeight="1" s="218">
      <c r="A165" s="10" t="n"/>
      <c r="B165" s="10" t="n"/>
      <c r="C165" s="10" t="n"/>
      <c r="D165" s="10" t="n"/>
      <c r="E165" s="10" t="n"/>
      <c r="F165" s="10" t="n"/>
      <c r="G165" s="11" t="n"/>
      <c r="H165" s="10" t="n"/>
      <c r="I165" s="10" t="n"/>
      <c r="J165" s="10" t="n"/>
      <c r="K165" s="10" t="n"/>
      <c r="L165" s="10" t="n"/>
      <c r="M165" s="13" t="n"/>
      <c r="N165" s="13" t="n"/>
      <c r="O165" s="13" t="n"/>
      <c r="P165" s="13" t="n"/>
      <c r="Q165" s="10" t="n"/>
      <c r="R165" s="10" t="n"/>
      <c r="S165" s="10" t="n"/>
      <c r="T165" s="10" t="n"/>
      <c r="U165" s="10" t="n"/>
      <c r="V165" s="10" t="n"/>
      <c r="W165" s="10" t="n"/>
      <c r="X165" s="10" t="n"/>
      <c r="Y165" s="11" t="n"/>
      <c r="Z165" s="11" t="n"/>
      <c r="AA165" s="11" t="n"/>
      <c r="AB165" s="11" t="n"/>
      <c r="AC165" s="11" t="n"/>
      <c r="AD165" s="11" t="n"/>
      <c r="AE165" s="10" t="n"/>
      <c r="AF165" s="10" t="n"/>
      <c r="AG165" s="10" t="n"/>
      <c r="AH165" s="10" t="n"/>
      <c r="AI165" s="13" t="n"/>
      <c r="AJ165" s="13" t="n"/>
      <c r="AK165" s="13" t="n"/>
      <c r="AL165" s="13" t="n"/>
      <c r="AM165" s="13" t="n"/>
      <c r="AN165" s="13" t="n"/>
      <c r="AO165" s="13" t="n"/>
      <c r="AP165" s="14" t="n"/>
      <c r="AQ165" s="14" t="n"/>
      <c r="AR165" s="14" t="n"/>
      <c r="AS165" s="13" t="n"/>
      <c r="AT165" s="13" t="n"/>
      <c r="AU165" s="10" t="n"/>
      <c r="AV165" s="10" t="n"/>
      <c r="AW165" s="10" t="n"/>
      <c r="AX165" s="10" t="n"/>
      <c r="AY165" s="10" t="n"/>
      <c r="AZ165" s="10" t="n"/>
      <c r="BA165" s="10" t="n"/>
      <c r="BB165" s="10" t="n"/>
      <c r="BC165" s="10" t="n"/>
      <c r="BD165" s="11" t="n"/>
      <c r="BE165" s="10" t="n"/>
      <c r="BF165" s="10" t="n"/>
      <c r="BG165" s="10" t="n"/>
      <c r="BH165" s="10" t="n"/>
      <c r="BI165" s="10" t="n"/>
      <c r="BJ165" s="10" t="n"/>
      <c r="BK165" s="10" t="n"/>
      <c r="BL165" s="10" t="n"/>
      <c r="BM165" s="10" t="n"/>
    </row>
    <row r="166" ht="15.75" customHeight="1" s="218">
      <c r="A166" s="10" t="n"/>
      <c r="B166" s="10" t="n"/>
      <c r="C166" s="10" t="n"/>
      <c r="D166" s="10" t="n"/>
      <c r="E166" s="10" t="n"/>
      <c r="F166" s="10" t="n"/>
      <c r="G166" s="11" t="n"/>
      <c r="H166" s="10" t="n"/>
      <c r="I166" s="10" t="n"/>
      <c r="J166" s="10" t="n"/>
      <c r="K166" s="10" t="n"/>
      <c r="L166" s="10" t="n"/>
      <c r="M166" s="13" t="n"/>
      <c r="N166" s="13" t="n"/>
      <c r="O166" s="13" t="n"/>
      <c r="P166" s="13" t="n"/>
      <c r="Q166" s="10" t="n"/>
      <c r="R166" s="10" t="n"/>
      <c r="S166" s="10" t="n"/>
      <c r="T166" s="10" t="n"/>
      <c r="U166" s="10" t="n"/>
      <c r="V166" s="10" t="n"/>
      <c r="W166" s="10" t="n"/>
      <c r="X166" s="10" t="n"/>
      <c r="Y166" s="11" t="n"/>
      <c r="Z166" s="11" t="n"/>
      <c r="AA166" s="11" t="n"/>
      <c r="AB166" s="11" t="n"/>
      <c r="AC166" s="11" t="n"/>
      <c r="AD166" s="11" t="n"/>
      <c r="AE166" s="10" t="n"/>
      <c r="AF166" s="10" t="n"/>
      <c r="AG166" s="10" t="n"/>
      <c r="AH166" s="10" t="n"/>
      <c r="AI166" s="13" t="n"/>
      <c r="AJ166" s="13" t="n"/>
      <c r="AK166" s="13" t="n"/>
      <c r="AL166" s="13" t="n"/>
      <c r="AM166" s="13" t="n"/>
      <c r="AN166" s="13" t="n"/>
      <c r="AO166" s="13" t="n"/>
      <c r="AP166" s="14" t="n"/>
      <c r="AQ166" s="14" t="n"/>
      <c r="AR166" s="14" t="n"/>
      <c r="AS166" s="13" t="n"/>
      <c r="AT166" s="13" t="n"/>
      <c r="AU166" s="10" t="n"/>
      <c r="AV166" s="10" t="n"/>
      <c r="AW166" s="10" t="n"/>
      <c r="AX166" s="10" t="n"/>
      <c r="AY166" s="10" t="n"/>
      <c r="AZ166" s="10" t="n"/>
      <c r="BA166" s="10" t="n"/>
      <c r="BB166" s="10" t="n"/>
      <c r="BC166" s="10" t="n"/>
      <c r="BD166" s="11" t="n"/>
      <c r="BE166" s="10" t="n"/>
      <c r="BF166" s="10" t="n"/>
      <c r="BG166" s="10" t="n"/>
      <c r="BH166" s="10" t="n"/>
      <c r="BI166" s="10" t="n"/>
      <c r="BJ166" s="10" t="n"/>
      <c r="BK166" s="10" t="n"/>
      <c r="BL166" s="10" t="n"/>
      <c r="BM166" s="10" t="n"/>
    </row>
    <row r="167" ht="15.75" customHeight="1" s="218">
      <c r="A167" s="10" t="n"/>
      <c r="B167" s="10" t="n"/>
      <c r="C167" s="10" t="n"/>
      <c r="D167" s="10" t="n"/>
      <c r="E167" s="10" t="n"/>
      <c r="F167" s="10" t="n"/>
      <c r="G167" s="11" t="n"/>
      <c r="H167" s="10" t="n"/>
      <c r="I167" s="10" t="n"/>
      <c r="J167" s="10" t="n"/>
      <c r="K167" s="10" t="n"/>
      <c r="L167" s="10" t="n"/>
      <c r="M167" s="13" t="n"/>
      <c r="N167" s="13" t="n"/>
      <c r="O167" s="13" t="n"/>
      <c r="P167" s="13" t="n"/>
      <c r="Q167" s="10" t="n"/>
      <c r="R167" s="10" t="n"/>
      <c r="S167" s="10" t="n"/>
      <c r="T167" s="10" t="n"/>
      <c r="U167" s="10" t="n"/>
      <c r="V167" s="10" t="n"/>
      <c r="W167" s="10" t="n"/>
      <c r="X167" s="10" t="n"/>
      <c r="Y167" s="11" t="n"/>
      <c r="Z167" s="11" t="n"/>
      <c r="AA167" s="11" t="n"/>
      <c r="AB167" s="11" t="n"/>
      <c r="AC167" s="11" t="n"/>
      <c r="AD167" s="11" t="n"/>
      <c r="AE167" s="10" t="n"/>
      <c r="AF167" s="10" t="n"/>
      <c r="AG167" s="10" t="n"/>
      <c r="AH167" s="10" t="n"/>
      <c r="AI167" s="13" t="n"/>
      <c r="AJ167" s="13" t="n"/>
      <c r="AK167" s="13" t="n"/>
      <c r="AL167" s="13" t="n"/>
      <c r="AM167" s="13" t="n"/>
      <c r="AN167" s="13" t="n"/>
      <c r="AO167" s="13" t="n"/>
      <c r="AP167" s="14" t="n"/>
      <c r="AQ167" s="14" t="n"/>
      <c r="AR167" s="14" t="n"/>
      <c r="AS167" s="13" t="n"/>
      <c r="AT167" s="13" t="n"/>
      <c r="AU167" s="10" t="n"/>
      <c r="AV167" s="10" t="n"/>
      <c r="AW167" s="10" t="n"/>
      <c r="AX167" s="10" t="n"/>
      <c r="AY167" s="10" t="n"/>
      <c r="AZ167" s="10" t="n"/>
      <c r="BA167" s="10" t="n"/>
      <c r="BB167" s="10" t="n"/>
      <c r="BC167" s="10" t="n"/>
      <c r="BD167" s="11" t="n"/>
      <c r="BE167" s="10" t="n"/>
      <c r="BF167" s="10" t="n"/>
      <c r="BG167" s="10" t="n"/>
      <c r="BH167" s="10" t="n"/>
      <c r="BI167" s="10" t="n"/>
      <c r="BJ167" s="10" t="n"/>
      <c r="BK167" s="10" t="n"/>
      <c r="BL167" s="10" t="n"/>
      <c r="BM167" s="10" t="n"/>
    </row>
    <row r="168" ht="15.75" customHeight="1" s="218">
      <c r="A168" s="10" t="n"/>
      <c r="B168" s="10" t="n"/>
      <c r="C168" s="10" t="n"/>
      <c r="D168" s="10" t="n"/>
      <c r="E168" s="10" t="n"/>
      <c r="F168" s="10" t="n"/>
      <c r="G168" s="11" t="n"/>
      <c r="H168" s="10" t="n"/>
      <c r="I168" s="10" t="n"/>
      <c r="J168" s="10" t="n"/>
      <c r="K168" s="10" t="n"/>
      <c r="L168" s="10" t="n"/>
      <c r="M168" s="13" t="n"/>
      <c r="N168" s="13" t="n"/>
      <c r="O168" s="13" t="n"/>
      <c r="P168" s="13" t="n"/>
      <c r="Q168" s="10" t="n"/>
      <c r="R168" s="10" t="n"/>
      <c r="S168" s="10" t="n"/>
      <c r="T168" s="10" t="n"/>
      <c r="U168" s="10" t="n"/>
      <c r="V168" s="10" t="n"/>
      <c r="W168" s="10" t="n"/>
      <c r="X168" s="10" t="n"/>
      <c r="Y168" s="11" t="n"/>
      <c r="Z168" s="11" t="n"/>
      <c r="AA168" s="11" t="n"/>
      <c r="AB168" s="11" t="n"/>
      <c r="AC168" s="11" t="n"/>
      <c r="AD168" s="11" t="n"/>
      <c r="AE168" s="10" t="n"/>
      <c r="AF168" s="10" t="n"/>
      <c r="AG168" s="10" t="n"/>
      <c r="AH168" s="10" t="n"/>
      <c r="AI168" s="13" t="n"/>
      <c r="AJ168" s="13" t="n"/>
      <c r="AK168" s="13" t="n"/>
      <c r="AL168" s="13" t="n"/>
      <c r="AM168" s="13" t="n"/>
      <c r="AN168" s="13" t="n"/>
      <c r="AO168" s="13" t="n"/>
      <c r="AP168" s="14" t="n"/>
      <c r="AQ168" s="14" t="n"/>
      <c r="AR168" s="14" t="n"/>
      <c r="AS168" s="13" t="n"/>
      <c r="AT168" s="13" t="n"/>
      <c r="AU168" s="10" t="n"/>
      <c r="AV168" s="10" t="n"/>
      <c r="AW168" s="10" t="n"/>
      <c r="AX168" s="10" t="n"/>
      <c r="AY168" s="10" t="n"/>
      <c r="AZ168" s="10" t="n"/>
      <c r="BA168" s="10" t="n"/>
      <c r="BB168" s="10" t="n"/>
      <c r="BC168" s="10" t="n"/>
      <c r="BD168" s="11" t="n"/>
      <c r="BE168" s="10" t="n"/>
      <c r="BF168" s="10" t="n"/>
      <c r="BG168" s="10" t="n"/>
      <c r="BH168" s="10" t="n"/>
      <c r="BI168" s="10" t="n"/>
      <c r="BJ168" s="10" t="n"/>
      <c r="BK168" s="10" t="n"/>
      <c r="BL168" s="10" t="n"/>
      <c r="BM168" s="10" t="n"/>
    </row>
    <row r="169" ht="15.75" customHeight="1" s="218">
      <c r="A169" s="10" t="n"/>
      <c r="B169" s="10" t="n"/>
      <c r="C169" s="10" t="n"/>
      <c r="D169" s="10" t="n"/>
      <c r="E169" s="10" t="n"/>
      <c r="F169" s="10" t="n"/>
      <c r="G169" s="11" t="n"/>
      <c r="H169" s="10" t="n"/>
      <c r="I169" s="10" t="n"/>
      <c r="J169" s="10" t="n"/>
      <c r="K169" s="10" t="n"/>
      <c r="L169" s="10" t="n"/>
      <c r="M169" s="13" t="n"/>
      <c r="N169" s="13" t="n"/>
      <c r="O169" s="13" t="n"/>
      <c r="P169" s="13" t="n"/>
      <c r="Q169" s="10" t="n"/>
      <c r="R169" s="10" t="n"/>
      <c r="S169" s="10" t="n"/>
      <c r="T169" s="10" t="n"/>
      <c r="U169" s="10" t="n"/>
      <c r="V169" s="10" t="n"/>
      <c r="W169" s="10" t="n"/>
      <c r="X169" s="10" t="n"/>
      <c r="Y169" s="11" t="n"/>
      <c r="Z169" s="11" t="n"/>
      <c r="AA169" s="11" t="n"/>
      <c r="AB169" s="11" t="n"/>
      <c r="AC169" s="11" t="n"/>
      <c r="AD169" s="11" t="n"/>
      <c r="AE169" s="10" t="n"/>
      <c r="AF169" s="10" t="n"/>
      <c r="AG169" s="10" t="n"/>
      <c r="AH169" s="10" t="n"/>
      <c r="AI169" s="13" t="n"/>
      <c r="AJ169" s="13" t="n"/>
      <c r="AK169" s="13" t="n"/>
      <c r="AL169" s="13" t="n"/>
      <c r="AM169" s="13" t="n"/>
      <c r="AN169" s="13" t="n"/>
      <c r="AO169" s="13" t="n"/>
      <c r="AP169" s="14" t="n"/>
      <c r="AQ169" s="14" t="n"/>
      <c r="AR169" s="14" t="n"/>
      <c r="AS169" s="13" t="n"/>
      <c r="AT169" s="13" t="n"/>
      <c r="AU169" s="10" t="n"/>
      <c r="AV169" s="10" t="n"/>
      <c r="AW169" s="10" t="n"/>
      <c r="AX169" s="10" t="n"/>
      <c r="AY169" s="10" t="n"/>
      <c r="AZ169" s="10" t="n"/>
      <c r="BA169" s="10" t="n"/>
      <c r="BB169" s="10" t="n"/>
      <c r="BC169" s="10" t="n"/>
      <c r="BD169" s="11" t="n"/>
      <c r="BE169" s="10" t="n"/>
      <c r="BF169" s="10" t="n"/>
      <c r="BG169" s="10" t="n"/>
      <c r="BH169" s="10" t="n"/>
      <c r="BI169" s="10" t="n"/>
      <c r="BJ169" s="10" t="n"/>
      <c r="BK169" s="10" t="n"/>
      <c r="BL169" s="10" t="n"/>
      <c r="BM169" s="10" t="n"/>
    </row>
    <row r="170" ht="15.75" customHeight="1" s="218">
      <c r="A170" s="10" t="n"/>
      <c r="B170" s="10" t="n"/>
      <c r="C170" s="10" t="n"/>
      <c r="D170" s="10" t="n"/>
      <c r="E170" s="10" t="n"/>
      <c r="F170" s="10" t="n"/>
      <c r="G170" s="11" t="n"/>
      <c r="H170" s="10" t="n"/>
      <c r="I170" s="10" t="n"/>
      <c r="J170" s="10" t="n"/>
      <c r="K170" s="10" t="n"/>
      <c r="L170" s="10" t="n"/>
      <c r="M170" s="13" t="n"/>
      <c r="N170" s="13" t="n"/>
      <c r="O170" s="13" t="n"/>
      <c r="P170" s="13" t="n"/>
      <c r="Q170" s="10" t="n"/>
      <c r="R170" s="10" t="n"/>
      <c r="S170" s="10" t="n"/>
      <c r="T170" s="10" t="n"/>
      <c r="U170" s="10" t="n"/>
      <c r="V170" s="10" t="n"/>
      <c r="W170" s="10" t="n"/>
      <c r="X170" s="10" t="n"/>
      <c r="Y170" s="11" t="n"/>
      <c r="Z170" s="11" t="n"/>
      <c r="AA170" s="11" t="n"/>
      <c r="AB170" s="11" t="n"/>
      <c r="AC170" s="11" t="n"/>
      <c r="AD170" s="11" t="n"/>
      <c r="AE170" s="10" t="n"/>
      <c r="AF170" s="10" t="n"/>
      <c r="AG170" s="10" t="n"/>
      <c r="AH170" s="10" t="n"/>
      <c r="AI170" s="13" t="n"/>
      <c r="AJ170" s="13" t="n"/>
      <c r="AK170" s="13" t="n"/>
      <c r="AL170" s="13" t="n"/>
      <c r="AM170" s="13" t="n"/>
      <c r="AN170" s="13" t="n"/>
      <c r="AO170" s="13" t="n"/>
      <c r="AP170" s="14" t="n"/>
      <c r="AQ170" s="14" t="n"/>
      <c r="AR170" s="14" t="n"/>
      <c r="AS170" s="13" t="n"/>
      <c r="AT170" s="13" t="n"/>
      <c r="AU170" s="10" t="n"/>
      <c r="AV170" s="10" t="n"/>
      <c r="AW170" s="10" t="n"/>
      <c r="AX170" s="10" t="n"/>
      <c r="AY170" s="10" t="n"/>
      <c r="AZ170" s="10" t="n"/>
      <c r="BA170" s="10" t="n"/>
      <c r="BB170" s="10" t="n"/>
      <c r="BC170" s="10" t="n"/>
      <c r="BD170" s="11" t="n"/>
      <c r="BE170" s="10" t="n"/>
      <c r="BF170" s="10" t="n"/>
      <c r="BG170" s="10" t="n"/>
      <c r="BH170" s="10" t="n"/>
      <c r="BI170" s="10" t="n"/>
      <c r="BJ170" s="10" t="n"/>
      <c r="BK170" s="10" t="n"/>
      <c r="BL170" s="10" t="n"/>
      <c r="BM170" s="10" t="n"/>
    </row>
    <row r="171" ht="15.75" customHeight="1" s="218">
      <c r="A171" s="10" t="n"/>
      <c r="B171" s="10" t="n"/>
      <c r="C171" s="10" t="n"/>
      <c r="D171" s="10" t="n"/>
      <c r="E171" s="10" t="n"/>
      <c r="F171" s="10" t="n"/>
      <c r="G171" s="11" t="n"/>
      <c r="H171" s="10" t="n"/>
      <c r="I171" s="10" t="n"/>
      <c r="J171" s="10" t="n"/>
      <c r="K171" s="10" t="n"/>
      <c r="L171" s="10" t="n"/>
      <c r="M171" s="13" t="n"/>
      <c r="N171" s="13" t="n"/>
      <c r="O171" s="13" t="n"/>
      <c r="P171" s="13" t="n"/>
      <c r="Q171" s="10" t="n"/>
      <c r="R171" s="10" t="n"/>
      <c r="S171" s="10" t="n"/>
      <c r="T171" s="10" t="n"/>
      <c r="U171" s="10" t="n"/>
      <c r="V171" s="10" t="n"/>
      <c r="W171" s="10" t="n"/>
      <c r="X171" s="10" t="n"/>
      <c r="Y171" s="11" t="n"/>
      <c r="Z171" s="11" t="n"/>
      <c r="AA171" s="11" t="n"/>
      <c r="AB171" s="11" t="n"/>
      <c r="AC171" s="11" t="n"/>
      <c r="AD171" s="11" t="n"/>
      <c r="AE171" s="10" t="n"/>
      <c r="AF171" s="10" t="n"/>
      <c r="AG171" s="10" t="n"/>
      <c r="AH171" s="10" t="n"/>
      <c r="AI171" s="13" t="n"/>
      <c r="AJ171" s="13" t="n"/>
      <c r="AK171" s="13" t="n"/>
      <c r="AL171" s="13" t="n"/>
      <c r="AM171" s="13" t="n"/>
      <c r="AN171" s="13" t="n"/>
      <c r="AO171" s="13" t="n"/>
      <c r="AP171" s="14" t="n"/>
      <c r="AQ171" s="14" t="n"/>
      <c r="AR171" s="14" t="n"/>
      <c r="AS171" s="13" t="n"/>
      <c r="AT171" s="13" t="n"/>
      <c r="AU171" s="10" t="n"/>
      <c r="AV171" s="10" t="n"/>
      <c r="AW171" s="10" t="n"/>
      <c r="AX171" s="10" t="n"/>
      <c r="AY171" s="10" t="n"/>
      <c r="AZ171" s="10" t="n"/>
      <c r="BA171" s="10" t="n"/>
      <c r="BB171" s="10" t="n"/>
      <c r="BC171" s="10" t="n"/>
      <c r="BD171" s="11" t="n"/>
      <c r="BE171" s="10" t="n"/>
      <c r="BF171" s="10" t="n"/>
      <c r="BG171" s="10" t="n"/>
      <c r="BH171" s="10" t="n"/>
      <c r="BI171" s="10" t="n"/>
      <c r="BJ171" s="10" t="n"/>
      <c r="BK171" s="10" t="n"/>
      <c r="BL171" s="10" t="n"/>
      <c r="BM171" s="10" t="n"/>
    </row>
    <row r="172" ht="15.75" customHeight="1" s="218">
      <c r="A172" s="10" t="n"/>
      <c r="B172" s="10" t="n"/>
      <c r="C172" s="10" t="n"/>
      <c r="D172" s="10" t="n"/>
      <c r="E172" s="10" t="n"/>
      <c r="F172" s="10" t="n"/>
      <c r="G172" s="11" t="n"/>
      <c r="H172" s="10" t="n"/>
      <c r="I172" s="10" t="n"/>
      <c r="J172" s="10" t="n"/>
      <c r="K172" s="10" t="n"/>
      <c r="L172" s="10" t="n"/>
      <c r="M172" s="13" t="n"/>
      <c r="N172" s="13" t="n"/>
      <c r="O172" s="13" t="n"/>
      <c r="P172" s="13" t="n"/>
      <c r="Q172" s="10" t="n"/>
      <c r="R172" s="10" t="n"/>
      <c r="S172" s="10" t="n"/>
      <c r="T172" s="10" t="n"/>
      <c r="U172" s="10" t="n"/>
      <c r="V172" s="10" t="n"/>
      <c r="W172" s="10" t="n"/>
      <c r="X172" s="10" t="n"/>
      <c r="Y172" s="11" t="n"/>
      <c r="Z172" s="11" t="n"/>
      <c r="AA172" s="11" t="n"/>
      <c r="AB172" s="11" t="n"/>
      <c r="AC172" s="11" t="n"/>
      <c r="AD172" s="11" t="n"/>
      <c r="AE172" s="10" t="n"/>
      <c r="AF172" s="10" t="n"/>
      <c r="AG172" s="10" t="n"/>
      <c r="AH172" s="10" t="n"/>
      <c r="AI172" s="13" t="n"/>
      <c r="AJ172" s="13" t="n"/>
      <c r="AK172" s="13" t="n"/>
      <c r="AL172" s="13" t="n"/>
      <c r="AM172" s="13" t="n"/>
      <c r="AN172" s="13" t="n"/>
      <c r="AO172" s="13" t="n"/>
      <c r="AP172" s="14" t="n"/>
      <c r="AQ172" s="14" t="n"/>
      <c r="AR172" s="14" t="n"/>
      <c r="AS172" s="13" t="n"/>
      <c r="AT172" s="13" t="n"/>
      <c r="AU172" s="10" t="n"/>
      <c r="AV172" s="10" t="n"/>
      <c r="AW172" s="10" t="n"/>
      <c r="AX172" s="10" t="n"/>
      <c r="AY172" s="10" t="n"/>
      <c r="AZ172" s="10" t="n"/>
      <c r="BA172" s="10" t="n"/>
      <c r="BB172" s="10" t="n"/>
      <c r="BC172" s="10" t="n"/>
      <c r="BD172" s="11" t="n"/>
      <c r="BE172" s="10" t="n"/>
      <c r="BF172" s="10" t="n"/>
      <c r="BG172" s="10" t="n"/>
      <c r="BH172" s="10" t="n"/>
      <c r="BI172" s="10" t="n"/>
      <c r="BJ172" s="10" t="n"/>
      <c r="BK172" s="10" t="n"/>
      <c r="BL172" s="10" t="n"/>
      <c r="BM172" s="10" t="n"/>
    </row>
    <row r="173" ht="15.75" customHeight="1" s="218">
      <c r="A173" s="10" t="n"/>
      <c r="B173" s="10" t="n"/>
      <c r="C173" s="10" t="n"/>
      <c r="D173" s="10" t="n"/>
      <c r="E173" s="10" t="n"/>
      <c r="F173" s="10" t="n"/>
      <c r="G173" s="11" t="n"/>
      <c r="H173" s="10" t="n"/>
      <c r="I173" s="10" t="n"/>
      <c r="J173" s="10" t="n"/>
      <c r="K173" s="10" t="n"/>
      <c r="L173" s="10" t="n"/>
      <c r="M173" s="13" t="n"/>
      <c r="N173" s="13" t="n"/>
      <c r="O173" s="13" t="n"/>
      <c r="P173" s="13" t="n"/>
      <c r="Q173" s="10" t="n"/>
      <c r="R173" s="10" t="n"/>
      <c r="S173" s="10" t="n"/>
      <c r="T173" s="10" t="n"/>
      <c r="U173" s="10" t="n"/>
      <c r="V173" s="10" t="n"/>
      <c r="W173" s="10" t="n"/>
      <c r="X173" s="10" t="n"/>
      <c r="Y173" s="11" t="n"/>
      <c r="Z173" s="11" t="n"/>
      <c r="AA173" s="11" t="n"/>
      <c r="AB173" s="11" t="n"/>
      <c r="AC173" s="11" t="n"/>
      <c r="AD173" s="11" t="n"/>
      <c r="AE173" s="10" t="n"/>
      <c r="AF173" s="10" t="n"/>
      <c r="AG173" s="10" t="n"/>
      <c r="AH173" s="10" t="n"/>
      <c r="AI173" s="13" t="n"/>
      <c r="AJ173" s="13" t="n"/>
      <c r="AK173" s="13" t="n"/>
      <c r="AL173" s="13" t="n"/>
      <c r="AM173" s="13" t="n"/>
      <c r="AN173" s="13" t="n"/>
      <c r="AO173" s="13" t="n"/>
      <c r="AP173" s="14" t="n"/>
      <c r="AQ173" s="14" t="n"/>
      <c r="AR173" s="14" t="n"/>
      <c r="AS173" s="13" t="n"/>
      <c r="AT173" s="13" t="n"/>
      <c r="AU173" s="10" t="n"/>
      <c r="AV173" s="10" t="n"/>
      <c r="AW173" s="10" t="n"/>
      <c r="AX173" s="10" t="n"/>
      <c r="AY173" s="10" t="n"/>
      <c r="AZ173" s="10" t="n"/>
      <c r="BA173" s="10" t="n"/>
      <c r="BB173" s="10" t="n"/>
      <c r="BC173" s="10" t="n"/>
      <c r="BD173" s="11" t="n"/>
      <c r="BE173" s="10" t="n"/>
      <c r="BF173" s="10" t="n"/>
      <c r="BG173" s="10" t="n"/>
      <c r="BH173" s="10" t="n"/>
      <c r="BI173" s="10" t="n"/>
      <c r="BJ173" s="10" t="n"/>
      <c r="BK173" s="10" t="n"/>
      <c r="BL173" s="10" t="n"/>
      <c r="BM173" s="10" t="n"/>
    </row>
    <row r="174" ht="15.75" customHeight="1" s="218">
      <c r="A174" s="10" t="n"/>
      <c r="B174" s="10" t="n"/>
      <c r="C174" s="10" t="n"/>
      <c r="D174" s="10" t="n"/>
      <c r="E174" s="10" t="n"/>
      <c r="F174" s="10" t="n"/>
      <c r="G174" s="11" t="n"/>
      <c r="H174" s="10" t="n"/>
      <c r="I174" s="10" t="n"/>
      <c r="J174" s="10" t="n"/>
      <c r="K174" s="10" t="n"/>
      <c r="L174" s="10" t="n"/>
      <c r="M174" s="13" t="n"/>
      <c r="N174" s="13" t="n"/>
      <c r="O174" s="13" t="n"/>
      <c r="P174" s="13" t="n"/>
      <c r="Q174" s="10" t="n"/>
      <c r="R174" s="10" t="n"/>
      <c r="S174" s="10" t="n"/>
      <c r="T174" s="10" t="n"/>
      <c r="U174" s="10" t="n"/>
      <c r="V174" s="10" t="n"/>
      <c r="W174" s="10" t="n"/>
      <c r="X174" s="10" t="n"/>
      <c r="Y174" s="11" t="n"/>
      <c r="Z174" s="11" t="n"/>
      <c r="AA174" s="11" t="n"/>
      <c r="AB174" s="11" t="n"/>
      <c r="AC174" s="11" t="n"/>
      <c r="AD174" s="11" t="n"/>
      <c r="AE174" s="10" t="n"/>
      <c r="AF174" s="10" t="n"/>
      <c r="AG174" s="10" t="n"/>
      <c r="AH174" s="10" t="n"/>
      <c r="AI174" s="13" t="n"/>
      <c r="AJ174" s="13" t="n"/>
      <c r="AK174" s="13" t="n"/>
      <c r="AL174" s="13" t="n"/>
      <c r="AM174" s="13" t="n"/>
      <c r="AN174" s="13" t="n"/>
      <c r="AO174" s="13" t="n"/>
      <c r="AP174" s="14" t="n"/>
      <c r="AQ174" s="14" t="n"/>
      <c r="AR174" s="14" t="n"/>
      <c r="AS174" s="13" t="n"/>
      <c r="AT174" s="13" t="n"/>
      <c r="AU174" s="10" t="n"/>
      <c r="AV174" s="10" t="n"/>
      <c r="AW174" s="10" t="n"/>
      <c r="AX174" s="10" t="n"/>
      <c r="AY174" s="10" t="n"/>
      <c r="AZ174" s="10" t="n"/>
      <c r="BA174" s="10" t="n"/>
      <c r="BB174" s="10" t="n"/>
      <c r="BC174" s="10" t="n"/>
      <c r="BD174" s="11" t="n"/>
      <c r="BE174" s="10" t="n"/>
      <c r="BF174" s="10" t="n"/>
      <c r="BG174" s="10" t="n"/>
      <c r="BH174" s="10" t="n"/>
      <c r="BI174" s="10" t="n"/>
      <c r="BJ174" s="10" t="n"/>
      <c r="BK174" s="10" t="n"/>
      <c r="BL174" s="10" t="n"/>
      <c r="BM174" s="10" t="n"/>
    </row>
    <row r="175" ht="15.75" customHeight="1" s="218">
      <c r="A175" s="10" t="n"/>
      <c r="B175" s="10" t="n"/>
      <c r="C175" s="10" t="n"/>
      <c r="D175" s="10" t="n"/>
      <c r="E175" s="10" t="n"/>
      <c r="F175" s="10" t="n"/>
      <c r="G175" s="11" t="n"/>
      <c r="H175" s="10" t="n"/>
      <c r="I175" s="10" t="n"/>
      <c r="J175" s="10" t="n"/>
      <c r="K175" s="10" t="n"/>
      <c r="L175" s="10" t="n"/>
      <c r="M175" s="13" t="n"/>
      <c r="N175" s="13" t="n"/>
      <c r="O175" s="13" t="n"/>
      <c r="P175" s="13" t="n"/>
      <c r="Q175" s="10" t="n"/>
      <c r="R175" s="10" t="n"/>
      <c r="S175" s="10" t="n"/>
      <c r="T175" s="10" t="n"/>
      <c r="U175" s="10" t="n"/>
      <c r="V175" s="10" t="n"/>
      <c r="W175" s="10" t="n"/>
      <c r="X175" s="10" t="n"/>
      <c r="Y175" s="11" t="n"/>
      <c r="Z175" s="11" t="n"/>
      <c r="AA175" s="11" t="n"/>
      <c r="AB175" s="11" t="n"/>
      <c r="AC175" s="11" t="n"/>
      <c r="AD175" s="11" t="n"/>
      <c r="AE175" s="10" t="n"/>
      <c r="AF175" s="10" t="n"/>
      <c r="AG175" s="10" t="n"/>
      <c r="AH175" s="10" t="n"/>
      <c r="AI175" s="13" t="n"/>
      <c r="AJ175" s="13" t="n"/>
      <c r="AK175" s="13" t="n"/>
      <c r="AL175" s="13" t="n"/>
      <c r="AM175" s="13" t="n"/>
      <c r="AN175" s="13" t="n"/>
      <c r="AO175" s="13" t="n"/>
      <c r="AP175" s="14" t="n"/>
      <c r="AQ175" s="14" t="n"/>
      <c r="AR175" s="14" t="n"/>
      <c r="AS175" s="13" t="n"/>
      <c r="AT175" s="13" t="n"/>
      <c r="AU175" s="10" t="n"/>
      <c r="AV175" s="10" t="n"/>
      <c r="AW175" s="10" t="n"/>
      <c r="AX175" s="10" t="n"/>
      <c r="AY175" s="10" t="n"/>
      <c r="AZ175" s="10" t="n"/>
      <c r="BA175" s="10" t="n"/>
      <c r="BB175" s="10" t="n"/>
      <c r="BC175" s="10" t="n"/>
      <c r="BD175" s="11" t="n"/>
      <c r="BE175" s="10" t="n"/>
      <c r="BF175" s="10" t="n"/>
      <c r="BG175" s="10" t="n"/>
      <c r="BH175" s="10" t="n"/>
      <c r="BI175" s="10" t="n"/>
      <c r="BJ175" s="10" t="n"/>
      <c r="BK175" s="10" t="n"/>
      <c r="BL175" s="10" t="n"/>
      <c r="BM175" s="10" t="n"/>
    </row>
    <row r="176" ht="15.75" customHeight="1" s="218">
      <c r="A176" s="10" t="n"/>
      <c r="B176" s="10" t="n"/>
      <c r="C176" s="10" t="n"/>
      <c r="D176" s="10" t="n"/>
      <c r="E176" s="10" t="n"/>
      <c r="F176" s="10" t="n"/>
      <c r="G176" s="11" t="n"/>
      <c r="H176" s="10" t="n"/>
      <c r="I176" s="10" t="n"/>
      <c r="J176" s="10" t="n"/>
      <c r="K176" s="10" t="n"/>
      <c r="L176" s="10" t="n"/>
      <c r="M176" s="13" t="n"/>
      <c r="N176" s="13" t="n"/>
      <c r="O176" s="13" t="n"/>
      <c r="P176" s="13" t="n"/>
      <c r="Q176" s="10" t="n"/>
      <c r="R176" s="10" t="n"/>
      <c r="S176" s="10" t="n"/>
      <c r="T176" s="10" t="n"/>
      <c r="U176" s="10" t="n"/>
      <c r="V176" s="10" t="n"/>
      <c r="W176" s="10" t="n"/>
      <c r="X176" s="10" t="n"/>
      <c r="Y176" s="11" t="n"/>
      <c r="Z176" s="11" t="n"/>
      <c r="AA176" s="11" t="n"/>
      <c r="AB176" s="11" t="n"/>
      <c r="AC176" s="11" t="n"/>
      <c r="AD176" s="11" t="n"/>
      <c r="AE176" s="10" t="n"/>
      <c r="AF176" s="10" t="n"/>
      <c r="AG176" s="10" t="n"/>
      <c r="AH176" s="10" t="n"/>
      <c r="AI176" s="13" t="n"/>
      <c r="AJ176" s="13" t="n"/>
      <c r="AK176" s="13" t="n"/>
      <c r="AL176" s="13" t="n"/>
      <c r="AM176" s="13" t="n"/>
      <c r="AN176" s="13" t="n"/>
      <c r="AO176" s="13" t="n"/>
      <c r="AP176" s="14" t="n"/>
      <c r="AQ176" s="14" t="n"/>
      <c r="AR176" s="14" t="n"/>
      <c r="AS176" s="13" t="n"/>
      <c r="AT176" s="13" t="n"/>
      <c r="AU176" s="10" t="n"/>
      <c r="AV176" s="10" t="n"/>
      <c r="AW176" s="10" t="n"/>
      <c r="AX176" s="10" t="n"/>
      <c r="AY176" s="10" t="n"/>
      <c r="AZ176" s="10" t="n"/>
      <c r="BA176" s="10" t="n"/>
      <c r="BB176" s="10" t="n"/>
      <c r="BC176" s="10" t="n"/>
      <c r="BD176" s="11" t="n"/>
      <c r="BE176" s="10" t="n"/>
      <c r="BF176" s="10" t="n"/>
      <c r="BG176" s="10" t="n"/>
      <c r="BH176" s="10" t="n"/>
      <c r="BI176" s="10" t="n"/>
      <c r="BJ176" s="10" t="n"/>
      <c r="BK176" s="10" t="n"/>
      <c r="BL176" s="10" t="n"/>
      <c r="BM176" s="10" t="n"/>
    </row>
    <row r="177" ht="15.75" customHeight="1" s="218">
      <c r="A177" s="10" t="n"/>
      <c r="B177" s="10" t="n"/>
      <c r="C177" s="10" t="n"/>
      <c r="D177" s="10" t="n"/>
      <c r="E177" s="10" t="n"/>
      <c r="F177" s="10" t="n"/>
      <c r="G177" s="11" t="n"/>
      <c r="H177" s="10" t="n"/>
      <c r="I177" s="10" t="n"/>
      <c r="J177" s="10" t="n"/>
      <c r="K177" s="10" t="n"/>
      <c r="L177" s="10" t="n"/>
      <c r="M177" s="13" t="n"/>
      <c r="N177" s="13" t="n"/>
      <c r="O177" s="13" t="n"/>
      <c r="P177" s="13" t="n"/>
      <c r="Q177" s="10" t="n"/>
      <c r="R177" s="10" t="n"/>
      <c r="S177" s="10" t="n"/>
      <c r="T177" s="10" t="n"/>
      <c r="U177" s="10" t="n"/>
      <c r="V177" s="10" t="n"/>
      <c r="W177" s="10" t="n"/>
      <c r="X177" s="10" t="n"/>
      <c r="Y177" s="11" t="n"/>
      <c r="Z177" s="11" t="n"/>
      <c r="AA177" s="11" t="n"/>
      <c r="AB177" s="11" t="n"/>
      <c r="AC177" s="11" t="n"/>
      <c r="AD177" s="11" t="n"/>
      <c r="AE177" s="10" t="n"/>
      <c r="AF177" s="10" t="n"/>
      <c r="AG177" s="10" t="n"/>
      <c r="AH177" s="10" t="n"/>
      <c r="AI177" s="13" t="n"/>
      <c r="AJ177" s="13" t="n"/>
      <c r="AK177" s="13" t="n"/>
      <c r="AL177" s="13" t="n"/>
      <c r="AM177" s="13" t="n"/>
      <c r="AN177" s="13" t="n"/>
      <c r="AO177" s="13" t="n"/>
      <c r="AP177" s="14" t="n"/>
      <c r="AQ177" s="14" t="n"/>
      <c r="AR177" s="14" t="n"/>
      <c r="AS177" s="13" t="n"/>
      <c r="AT177" s="13" t="n"/>
      <c r="AU177" s="10" t="n"/>
      <c r="AV177" s="10" t="n"/>
      <c r="AW177" s="10" t="n"/>
      <c r="AX177" s="10" t="n"/>
      <c r="AY177" s="10" t="n"/>
      <c r="AZ177" s="10" t="n"/>
      <c r="BA177" s="10" t="n"/>
      <c r="BB177" s="10" t="n"/>
      <c r="BC177" s="10" t="n"/>
      <c r="BD177" s="11" t="n"/>
      <c r="BE177" s="10" t="n"/>
      <c r="BF177" s="10" t="n"/>
      <c r="BG177" s="10" t="n"/>
      <c r="BH177" s="10" t="n"/>
      <c r="BI177" s="10" t="n"/>
      <c r="BJ177" s="10" t="n"/>
      <c r="BK177" s="10" t="n"/>
      <c r="BL177" s="10" t="n"/>
      <c r="BM177" s="10" t="n"/>
    </row>
    <row r="178" ht="15.75" customHeight="1" s="218">
      <c r="A178" s="10" t="n"/>
      <c r="B178" s="10" t="n"/>
      <c r="C178" s="10" t="n"/>
      <c r="D178" s="10" t="n"/>
      <c r="E178" s="10" t="n"/>
      <c r="F178" s="10" t="n"/>
      <c r="G178" s="11" t="n"/>
      <c r="H178" s="10" t="n"/>
      <c r="I178" s="10" t="n"/>
      <c r="J178" s="10" t="n"/>
      <c r="K178" s="10" t="n"/>
      <c r="L178" s="10" t="n"/>
      <c r="M178" s="13" t="n"/>
      <c r="N178" s="13" t="n"/>
      <c r="O178" s="13" t="n"/>
      <c r="P178" s="13" t="n"/>
      <c r="Q178" s="10" t="n"/>
      <c r="R178" s="10" t="n"/>
      <c r="S178" s="10" t="n"/>
      <c r="T178" s="10" t="n"/>
      <c r="U178" s="10" t="n"/>
      <c r="V178" s="10" t="n"/>
      <c r="W178" s="10" t="n"/>
      <c r="X178" s="10" t="n"/>
      <c r="Y178" s="11" t="n"/>
      <c r="Z178" s="11" t="n"/>
      <c r="AA178" s="11" t="n"/>
      <c r="AB178" s="11" t="n"/>
      <c r="AC178" s="11" t="n"/>
      <c r="AD178" s="11" t="n"/>
      <c r="AE178" s="10" t="n"/>
      <c r="AF178" s="10" t="n"/>
      <c r="AG178" s="10" t="n"/>
      <c r="AH178" s="10" t="n"/>
      <c r="AI178" s="13" t="n"/>
      <c r="AJ178" s="13" t="n"/>
      <c r="AK178" s="13" t="n"/>
      <c r="AL178" s="13" t="n"/>
      <c r="AM178" s="13" t="n"/>
      <c r="AN178" s="13" t="n"/>
      <c r="AO178" s="13" t="n"/>
      <c r="AP178" s="14" t="n"/>
      <c r="AQ178" s="14" t="n"/>
      <c r="AR178" s="14" t="n"/>
      <c r="AS178" s="13" t="n"/>
      <c r="AT178" s="13" t="n"/>
      <c r="AU178" s="10" t="n"/>
      <c r="AV178" s="10" t="n"/>
      <c r="AW178" s="10" t="n"/>
      <c r="AX178" s="10" t="n"/>
      <c r="AY178" s="10" t="n"/>
      <c r="AZ178" s="10" t="n"/>
      <c r="BA178" s="10" t="n"/>
      <c r="BB178" s="10" t="n"/>
      <c r="BC178" s="10" t="n"/>
      <c r="BD178" s="11" t="n"/>
      <c r="BE178" s="10" t="n"/>
      <c r="BF178" s="10" t="n"/>
      <c r="BG178" s="10" t="n"/>
      <c r="BH178" s="10" t="n"/>
      <c r="BI178" s="10" t="n"/>
      <c r="BJ178" s="10" t="n"/>
      <c r="BK178" s="10" t="n"/>
      <c r="BL178" s="10" t="n"/>
      <c r="BM178" s="10" t="n"/>
    </row>
    <row r="179" ht="15.75" customHeight="1" s="218">
      <c r="A179" s="10" t="n"/>
      <c r="B179" s="10" t="n"/>
      <c r="C179" s="10" t="n"/>
      <c r="D179" s="10" t="n"/>
      <c r="E179" s="10" t="n"/>
      <c r="F179" s="10" t="n"/>
      <c r="G179" s="11" t="n"/>
      <c r="H179" s="10" t="n"/>
      <c r="I179" s="10" t="n"/>
      <c r="J179" s="10" t="n"/>
      <c r="K179" s="10" t="n"/>
      <c r="L179" s="10" t="n"/>
      <c r="M179" s="13" t="n"/>
      <c r="N179" s="13" t="n"/>
      <c r="O179" s="13" t="n"/>
      <c r="P179" s="13" t="n"/>
      <c r="Q179" s="10" t="n"/>
      <c r="R179" s="10" t="n"/>
      <c r="S179" s="10" t="n"/>
      <c r="T179" s="10" t="n"/>
      <c r="U179" s="10" t="n"/>
      <c r="V179" s="10" t="n"/>
      <c r="W179" s="10" t="n"/>
      <c r="X179" s="10" t="n"/>
      <c r="Y179" s="11" t="n"/>
      <c r="Z179" s="11" t="n"/>
      <c r="AA179" s="11" t="n"/>
      <c r="AB179" s="11" t="n"/>
      <c r="AC179" s="11" t="n"/>
      <c r="AD179" s="11" t="n"/>
      <c r="AE179" s="10" t="n"/>
      <c r="AF179" s="10" t="n"/>
      <c r="AG179" s="10" t="n"/>
      <c r="AH179" s="10" t="n"/>
      <c r="AI179" s="13" t="n"/>
      <c r="AJ179" s="13" t="n"/>
      <c r="AK179" s="13" t="n"/>
      <c r="AL179" s="13" t="n"/>
      <c r="AM179" s="13" t="n"/>
      <c r="AN179" s="13" t="n"/>
      <c r="AO179" s="13" t="n"/>
      <c r="AP179" s="14" t="n"/>
      <c r="AQ179" s="14" t="n"/>
      <c r="AR179" s="14" t="n"/>
      <c r="AS179" s="13" t="n"/>
      <c r="AT179" s="13" t="n"/>
      <c r="AU179" s="10" t="n"/>
      <c r="AV179" s="10" t="n"/>
      <c r="AW179" s="10" t="n"/>
      <c r="AX179" s="10" t="n"/>
      <c r="AY179" s="10" t="n"/>
      <c r="AZ179" s="10" t="n"/>
      <c r="BA179" s="10" t="n"/>
      <c r="BB179" s="10" t="n"/>
      <c r="BC179" s="10" t="n"/>
      <c r="BD179" s="11" t="n"/>
      <c r="BE179" s="10" t="n"/>
      <c r="BF179" s="10" t="n"/>
      <c r="BG179" s="10" t="n"/>
      <c r="BH179" s="10" t="n"/>
      <c r="BI179" s="10" t="n"/>
      <c r="BJ179" s="10" t="n"/>
      <c r="BK179" s="10" t="n"/>
      <c r="BL179" s="10" t="n"/>
      <c r="BM179" s="10" t="n"/>
    </row>
    <row r="180" ht="15.75" customHeight="1" s="218">
      <c r="A180" s="10" t="n"/>
      <c r="B180" s="10" t="n"/>
      <c r="C180" s="10" t="n"/>
      <c r="D180" s="10" t="n"/>
      <c r="E180" s="10" t="n"/>
      <c r="F180" s="10" t="n"/>
      <c r="G180" s="11" t="n"/>
      <c r="H180" s="10" t="n"/>
      <c r="I180" s="10" t="n"/>
      <c r="J180" s="10" t="n"/>
      <c r="K180" s="10" t="n"/>
      <c r="L180" s="10" t="n"/>
      <c r="M180" s="13" t="n"/>
      <c r="N180" s="13" t="n"/>
      <c r="O180" s="13" t="n"/>
      <c r="P180" s="13" t="n"/>
      <c r="Q180" s="10" t="n"/>
      <c r="R180" s="10" t="n"/>
      <c r="S180" s="10" t="n"/>
      <c r="T180" s="10" t="n"/>
      <c r="U180" s="10" t="n"/>
      <c r="V180" s="10" t="n"/>
      <c r="W180" s="10" t="n"/>
      <c r="X180" s="10" t="n"/>
      <c r="Y180" s="11" t="n"/>
      <c r="Z180" s="11" t="n"/>
      <c r="AA180" s="11" t="n"/>
      <c r="AB180" s="11" t="n"/>
      <c r="AC180" s="11" t="n"/>
      <c r="AD180" s="11" t="n"/>
      <c r="AE180" s="10" t="n"/>
      <c r="AF180" s="10" t="n"/>
      <c r="AG180" s="10" t="n"/>
      <c r="AH180" s="10" t="n"/>
      <c r="AI180" s="13" t="n"/>
      <c r="AJ180" s="13" t="n"/>
      <c r="AK180" s="13" t="n"/>
      <c r="AL180" s="13" t="n"/>
      <c r="AM180" s="13" t="n"/>
      <c r="AN180" s="13" t="n"/>
      <c r="AO180" s="13" t="n"/>
      <c r="AP180" s="14" t="n"/>
      <c r="AQ180" s="14" t="n"/>
      <c r="AR180" s="14" t="n"/>
      <c r="AS180" s="13" t="n"/>
      <c r="AT180" s="13" t="n"/>
      <c r="AU180" s="10" t="n"/>
      <c r="AV180" s="10" t="n"/>
      <c r="AW180" s="10" t="n"/>
      <c r="AX180" s="10" t="n"/>
      <c r="AY180" s="10" t="n"/>
      <c r="AZ180" s="10" t="n"/>
      <c r="BA180" s="10" t="n"/>
      <c r="BB180" s="10" t="n"/>
      <c r="BC180" s="10" t="n"/>
      <c r="BD180" s="11" t="n"/>
      <c r="BE180" s="10" t="n"/>
      <c r="BF180" s="10" t="n"/>
      <c r="BG180" s="10" t="n"/>
      <c r="BH180" s="10" t="n"/>
      <c r="BI180" s="10" t="n"/>
      <c r="BJ180" s="10" t="n"/>
      <c r="BK180" s="10" t="n"/>
      <c r="BL180" s="10" t="n"/>
      <c r="BM180" s="10" t="n"/>
    </row>
    <row r="181" ht="15.75" customHeight="1" s="218">
      <c r="A181" s="10" t="n"/>
      <c r="B181" s="10" t="n"/>
      <c r="C181" s="10" t="n"/>
      <c r="D181" s="10" t="n"/>
      <c r="E181" s="10" t="n"/>
      <c r="F181" s="10" t="n"/>
      <c r="G181" s="11" t="n"/>
      <c r="H181" s="10" t="n"/>
      <c r="I181" s="10" t="n"/>
      <c r="J181" s="10" t="n"/>
      <c r="K181" s="10" t="n"/>
      <c r="L181" s="10" t="n"/>
      <c r="M181" s="13" t="n"/>
      <c r="N181" s="13" t="n"/>
      <c r="O181" s="13" t="n"/>
      <c r="P181" s="13" t="n"/>
      <c r="Q181" s="10" t="n"/>
      <c r="R181" s="10" t="n"/>
      <c r="S181" s="10" t="n"/>
      <c r="T181" s="10" t="n"/>
      <c r="U181" s="10" t="n"/>
      <c r="V181" s="10" t="n"/>
      <c r="W181" s="10" t="n"/>
      <c r="X181" s="10" t="n"/>
      <c r="Y181" s="11" t="n"/>
      <c r="Z181" s="11" t="n"/>
      <c r="AA181" s="11" t="n"/>
      <c r="AB181" s="11" t="n"/>
      <c r="AC181" s="11" t="n"/>
      <c r="AD181" s="11" t="n"/>
      <c r="AE181" s="10" t="n"/>
      <c r="AF181" s="10" t="n"/>
      <c r="AG181" s="10" t="n"/>
      <c r="AH181" s="10" t="n"/>
      <c r="AI181" s="13" t="n"/>
      <c r="AJ181" s="13" t="n"/>
      <c r="AK181" s="13" t="n"/>
      <c r="AL181" s="13" t="n"/>
      <c r="AM181" s="13" t="n"/>
      <c r="AN181" s="13" t="n"/>
      <c r="AO181" s="13" t="n"/>
      <c r="AP181" s="14" t="n"/>
      <c r="AQ181" s="14" t="n"/>
      <c r="AR181" s="14" t="n"/>
      <c r="AS181" s="13" t="n"/>
      <c r="AT181" s="13" t="n"/>
      <c r="AU181" s="10" t="n"/>
      <c r="AV181" s="10" t="n"/>
      <c r="AW181" s="10" t="n"/>
      <c r="AX181" s="10" t="n"/>
      <c r="AY181" s="10" t="n"/>
      <c r="AZ181" s="10" t="n"/>
      <c r="BA181" s="10" t="n"/>
      <c r="BB181" s="10" t="n"/>
      <c r="BC181" s="10" t="n"/>
      <c r="BD181" s="11" t="n"/>
      <c r="BE181" s="10" t="n"/>
      <c r="BF181" s="10" t="n"/>
      <c r="BG181" s="10" t="n"/>
      <c r="BH181" s="10" t="n"/>
      <c r="BI181" s="10" t="n"/>
      <c r="BJ181" s="10" t="n"/>
      <c r="BK181" s="10" t="n"/>
      <c r="BL181" s="10" t="n"/>
      <c r="BM181" s="10" t="n"/>
    </row>
    <row r="182" ht="15.75" customHeight="1" s="218">
      <c r="A182" s="10" t="n"/>
      <c r="B182" s="10" t="n"/>
      <c r="C182" s="10" t="n"/>
      <c r="D182" s="10" t="n"/>
      <c r="E182" s="10" t="n"/>
      <c r="F182" s="10" t="n"/>
      <c r="G182" s="11" t="n"/>
      <c r="H182" s="10" t="n"/>
      <c r="I182" s="10" t="n"/>
      <c r="J182" s="10" t="n"/>
      <c r="K182" s="10" t="n"/>
      <c r="L182" s="10" t="n"/>
      <c r="M182" s="13" t="n"/>
      <c r="N182" s="13" t="n"/>
      <c r="O182" s="13" t="n"/>
      <c r="P182" s="13" t="n"/>
      <c r="Q182" s="10" t="n"/>
      <c r="R182" s="10" t="n"/>
      <c r="S182" s="10" t="n"/>
      <c r="T182" s="10" t="n"/>
      <c r="U182" s="10" t="n"/>
      <c r="V182" s="10" t="n"/>
      <c r="W182" s="10" t="n"/>
      <c r="X182" s="10" t="n"/>
      <c r="Y182" s="11" t="n"/>
      <c r="Z182" s="11" t="n"/>
      <c r="AA182" s="11" t="n"/>
      <c r="AB182" s="11" t="n"/>
      <c r="AC182" s="11" t="n"/>
      <c r="AD182" s="11" t="n"/>
      <c r="AE182" s="10" t="n"/>
      <c r="AF182" s="10" t="n"/>
      <c r="AG182" s="10" t="n"/>
      <c r="AH182" s="10" t="n"/>
      <c r="AI182" s="13" t="n"/>
      <c r="AJ182" s="13" t="n"/>
      <c r="AK182" s="13" t="n"/>
      <c r="AL182" s="13" t="n"/>
      <c r="AM182" s="13" t="n"/>
      <c r="AN182" s="13" t="n"/>
      <c r="AO182" s="13" t="n"/>
      <c r="AP182" s="14" t="n"/>
      <c r="AQ182" s="14" t="n"/>
      <c r="AR182" s="14" t="n"/>
      <c r="AS182" s="13" t="n"/>
      <c r="AT182" s="13" t="n"/>
      <c r="AU182" s="10" t="n"/>
      <c r="AV182" s="10" t="n"/>
      <c r="AW182" s="10" t="n"/>
      <c r="AX182" s="10" t="n"/>
      <c r="AY182" s="10" t="n"/>
      <c r="AZ182" s="10" t="n"/>
      <c r="BA182" s="10" t="n"/>
      <c r="BB182" s="10" t="n"/>
      <c r="BC182" s="10" t="n"/>
      <c r="BD182" s="11" t="n"/>
      <c r="BE182" s="10" t="n"/>
      <c r="BF182" s="10" t="n"/>
      <c r="BG182" s="10" t="n"/>
      <c r="BH182" s="10" t="n"/>
      <c r="BI182" s="10" t="n"/>
      <c r="BJ182" s="10" t="n"/>
      <c r="BK182" s="10" t="n"/>
      <c r="BL182" s="10" t="n"/>
      <c r="BM182" s="10" t="n"/>
    </row>
    <row r="183" ht="15.75" customHeight="1" s="218">
      <c r="A183" s="10" t="n"/>
      <c r="B183" s="10" t="n"/>
      <c r="C183" s="10" t="n"/>
      <c r="D183" s="10" t="n"/>
      <c r="E183" s="10" t="n"/>
      <c r="F183" s="10" t="n"/>
      <c r="G183" s="11" t="n"/>
      <c r="H183" s="10" t="n"/>
      <c r="I183" s="10" t="n"/>
      <c r="J183" s="10" t="n"/>
      <c r="K183" s="10" t="n"/>
      <c r="L183" s="10" t="n"/>
      <c r="M183" s="13" t="n"/>
      <c r="N183" s="13" t="n"/>
      <c r="O183" s="13" t="n"/>
      <c r="P183" s="13" t="n"/>
      <c r="Q183" s="10" t="n"/>
      <c r="R183" s="10" t="n"/>
      <c r="S183" s="10" t="n"/>
      <c r="T183" s="10" t="n"/>
      <c r="U183" s="10" t="n"/>
      <c r="V183" s="10" t="n"/>
      <c r="W183" s="10" t="n"/>
      <c r="X183" s="10" t="n"/>
      <c r="Y183" s="11" t="n"/>
      <c r="Z183" s="11" t="n"/>
      <c r="AA183" s="11" t="n"/>
      <c r="AB183" s="11" t="n"/>
      <c r="AC183" s="11" t="n"/>
      <c r="AD183" s="11" t="n"/>
      <c r="AE183" s="10" t="n"/>
      <c r="AF183" s="10" t="n"/>
      <c r="AG183" s="10" t="n"/>
      <c r="AH183" s="10" t="n"/>
      <c r="AI183" s="13" t="n"/>
      <c r="AJ183" s="13" t="n"/>
      <c r="AK183" s="13" t="n"/>
      <c r="AL183" s="13" t="n"/>
      <c r="AM183" s="13" t="n"/>
      <c r="AN183" s="13" t="n"/>
      <c r="AO183" s="13" t="n"/>
      <c r="AP183" s="14" t="n"/>
      <c r="AQ183" s="14" t="n"/>
      <c r="AR183" s="14" t="n"/>
      <c r="AS183" s="13" t="n"/>
      <c r="AT183" s="13" t="n"/>
      <c r="AU183" s="10" t="n"/>
      <c r="AV183" s="10" t="n"/>
      <c r="AW183" s="10" t="n"/>
      <c r="AX183" s="10" t="n"/>
      <c r="AY183" s="10" t="n"/>
      <c r="AZ183" s="10" t="n"/>
      <c r="BA183" s="10" t="n"/>
      <c r="BB183" s="10" t="n"/>
      <c r="BC183" s="10" t="n"/>
      <c r="BD183" s="11" t="n"/>
      <c r="BE183" s="10" t="n"/>
      <c r="BF183" s="10" t="n"/>
      <c r="BG183" s="10" t="n"/>
      <c r="BH183" s="10" t="n"/>
      <c r="BI183" s="10" t="n"/>
      <c r="BJ183" s="10" t="n"/>
      <c r="BK183" s="10" t="n"/>
      <c r="BL183" s="10" t="n"/>
      <c r="BM183" s="10" t="n"/>
    </row>
    <row r="184" ht="15.75" customHeight="1" s="218">
      <c r="A184" s="10" t="n"/>
      <c r="B184" s="10" t="n"/>
      <c r="C184" s="10" t="n"/>
      <c r="D184" s="10" t="n"/>
      <c r="E184" s="10" t="n"/>
      <c r="F184" s="10" t="n"/>
      <c r="G184" s="11" t="n"/>
      <c r="H184" s="10" t="n"/>
      <c r="I184" s="10" t="n"/>
      <c r="J184" s="10" t="n"/>
      <c r="K184" s="10" t="n"/>
      <c r="L184" s="10" t="n"/>
      <c r="M184" s="13" t="n"/>
      <c r="N184" s="13" t="n"/>
      <c r="O184" s="13" t="n"/>
      <c r="P184" s="13" t="n"/>
      <c r="Q184" s="10" t="n"/>
      <c r="R184" s="10" t="n"/>
      <c r="S184" s="10" t="n"/>
      <c r="T184" s="10" t="n"/>
      <c r="U184" s="10" t="n"/>
      <c r="V184" s="10" t="n"/>
      <c r="W184" s="10" t="n"/>
      <c r="X184" s="10" t="n"/>
      <c r="Y184" s="11" t="n"/>
      <c r="Z184" s="11" t="n"/>
      <c r="AA184" s="11" t="n"/>
      <c r="AB184" s="11" t="n"/>
      <c r="AC184" s="11" t="n"/>
      <c r="AD184" s="11" t="n"/>
      <c r="AE184" s="10" t="n"/>
      <c r="AF184" s="10" t="n"/>
      <c r="AG184" s="10" t="n"/>
      <c r="AH184" s="10" t="n"/>
      <c r="AI184" s="13" t="n"/>
      <c r="AJ184" s="13" t="n"/>
      <c r="AK184" s="13" t="n"/>
      <c r="AL184" s="13" t="n"/>
      <c r="AM184" s="13" t="n"/>
      <c r="AN184" s="13" t="n"/>
      <c r="AO184" s="13" t="n"/>
      <c r="AP184" s="14" t="n"/>
      <c r="AQ184" s="14" t="n"/>
      <c r="AR184" s="14" t="n"/>
      <c r="AS184" s="13" t="n"/>
      <c r="AT184" s="13" t="n"/>
      <c r="AU184" s="10" t="n"/>
      <c r="AV184" s="10" t="n"/>
      <c r="AW184" s="10" t="n"/>
      <c r="AX184" s="10" t="n"/>
      <c r="AY184" s="10" t="n"/>
      <c r="AZ184" s="10" t="n"/>
      <c r="BA184" s="10" t="n"/>
      <c r="BB184" s="10" t="n"/>
      <c r="BC184" s="10" t="n"/>
      <c r="BD184" s="11" t="n"/>
      <c r="BE184" s="10" t="n"/>
      <c r="BF184" s="10" t="n"/>
      <c r="BG184" s="10" t="n"/>
      <c r="BH184" s="10" t="n"/>
      <c r="BI184" s="10" t="n"/>
      <c r="BJ184" s="10" t="n"/>
      <c r="BK184" s="10" t="n"/>
      <c r="BL184" s="10" t="n"/>
      <c r="BM184" s="10" t="n"/>
    </row>
    <row r="185" ht="15.75" customHeight="1" s="218">
      <c r="A185" s="10" t="n"/>
      <c r="B185" s="10" t="n"/>
      <c r="C185" s="10" t="n"/>
      <c r="D185" s="10" t="n"/>
      <c r="E185" s="10" t="n"/>
      <c r="F185" s="10" t="n"/>
      <c r="G185" s="11" t="n"/>
      <c r="H185" s="10" t="n"/>
      <c r="I185" s="10" t="n"/>
      <c r="J185" s="10" t="n"/>
      <c r="K185" s="10" t="n"/>
      <c r="L185" s="10" t="n"/>
      <c r="M185" s="13" t="n"/>
      <c r="N185" s="13" t="n"/>
      <c r="O185" s="13" t="n"/>
      <c r="P185" s="13" t="n"/>
      <c r="Q185" s="10" t="n"/>
      <c r="R185" s="10" t="n"/>
      <c r="S185" s="10" t="n"/>
      <c r="T185" s="10" t="n"/>
      <c r="U185" s="10" t="n"/>
      <c r="V185" s="10" t="n"/>
      <c r="W185" s="10" t="n"/>
      <c r="X185" s="10" t="n"/>
      <c r="Y185" s="11" t="n"/>
      <c r="Z185" s="11" t="n"/>
      <c r="AA185" s="11" t="n"/>
      <c r="AB185" s="11" t="n"/>
      <c r="AC185" s="11" t="n"/>
      <c r="AD185" s="11" t="n"/>
      <c r="AE185" s="10" t="n"/>
      <c r="AF185" s="10" t="n"/>
      <c r="AG185" s="10" t="n"/>
      <c r="AH185" s="10" t="n"/>
      <c r="AI185" s="13" t="n"/>
      <c r="AJ185" s="13" t="n"/>
      <c r="AK185" s="13" t="n"/>
      <c r="AL185" s="13" t="n"/>
      <c r="AM185" s="13" t="n"/>
      <c r="AN185" s="13" t="n"/>
      <c r="AO185" s="13" t="n"/>
      <c r="AP185" s="14" t="n"/>
      <c r="AQ185" s="14" t="n"/>
      <c r="AR185" s="14" t="n"/>
      <c r="AS185" s="13" t="n"/>
      <c r="AT185" s="13" t="n"/>
      <c r="AU185" s="10" t="n"/>
      <c r="AV185" s="10" t="n"/>
      <c r="AW185" s="10" t="n"/>
      <c r="AX185" s="10" t="n"/>
      <c r="AY185" s="10" t="n"/>
      <c r="AZ185" s="10" t="n"/>
      <c r="BA185" s="10" t="n"/>
      <c r="BB185" s="10" t="n"/>
      <c r="BC185" s="10" t="n"/>
      <c r="BD185" s="11" t="n"/>
      <c r="BE185" s="10" t="n"/>
      <c r="BF185" s="10" t="n"/>
      <c r="BG185" s="10" t="n"/>
      <c r="BH185" s="10" t="n"/>
      <c r="BI185" s="10" t="n"/>
      <c r="BJ185" s="10" t="n"/>
      <c r="BK185" s="10" t="n"/>
      <c r="BL185" s="10" t="n"/>
      <c r="BM185" s="10" t="n"/>
    </row>
    <row r="186" ht="15.75" customHeight="1" s="218">
      <c r="A186" s="10" t="n"/>
      <c r="B186" s="10" t="n"/>
      <c r="C186" s="10" t="n"/>
      <c r="D186" s="10" t="n"/>
      <c r="E186" s="10" t="n"/>
      <c r="F186" s="10" t="n"/>
      <c r="G186" s="11" t="n"/>
      <c r="H186" s="10" t="n"/>
      <c r="I186" s="10" t="n"/>
      <c r="J186" s="10" t="n"/>
      <c r="K186" s="10" t="n"/>
      <c r="L186" s="10" t="n"/>
      <c r="M186" s="13" t="n"/>
      <c r="N186" s="13" t="n"/>
      <c r="O186" s="13" t="n"/>
      <c r="P186" s="13" t="n"/>
      <c r="Q186" s="10" t="n"/>
      <c r="R186" s="10" t="n"/>
      <c r="S186" s="10" t="n"/>
      <c r="T186" s="10" t="n"/>
      <c r="U186" s="10" t="n"/>
      <c r="V186" s="10" t="n"/>
      <c r="W186" s="10" t="n"/>
      <c r="X186" s="10" t="n"/>
      <c r="Y186" s="11" t="n"/>
      <c r="Z186" s="11" t="n"/>
      <c r="AA186" s="11" t="n"/>
      <c r="AB186" s="11" t="n"/>
      <c r="AC186" s="11" t="n"/>
      <c r="AD186" s="11" t="n"/>
      <c r="AE186" s="10" t="n"/>
      <c r="AF186" s="10" t="n"/>
      <c r="AG186" s="10" t="n"/>
      <c r="AH186" s="10" t="n"/>
      <c r="AI186" s="13" t="n"/>
      <c r="AJ186" s="13" t="n"/>
      <c r="AK186" s="13" t="n"/>
      <c r="AL186" s="13" t="n"/>
      <c r="AM186" s="13" t="n"/>
      <c r="AN186" s="13" t="n"/>
      <c r="AO186" s="13" t="n"/>
      <c r="AP186" s="14" t="n"/>
      <c r="AQ186" s="14" t="n"/>
      <c r="AR186" s="14" t="n"/>
      <c r="AS186" s="13" t="n"/>
      <c r="AT186" s="13" t="n"/>
      <c r="AU186" s="10" t="n"/>
      <c r="AV186" s="10" t="n"/>
      <c r="AW186" s="10" t="n"/>
      <c r="AX186" s="10" t="n"/>
      <c r="AY186" s="10" t="n"/>
      <c r="AZ186" s="10" t="n"/>
      <c r="BA186" s="10" t="n"/>
      <c r="BB186" s="10" t="n"/>
      <c r="BC186" s="10" t="n"/>
      <c r="BD186" s="11" t="n"/>
      <c r="BE186" s="10" t="n"/>
      <c r="BF186" s="10" t="n"/>
      <c r="BG186" s="10" t="n"/>
      <c r="BH186" s="10" t="n"/>
      <c r="BI186" s="10" t="n"/>
      <c r="BJ186" s="10" t="n"/>
      <c r="BK186" s="10" t="n"/>
      <c r="BL186" s="10" t="n"/>
      <c r="BM186" s="10" t="n"/>
    </row>
    <row r="187" ht="15.75" customHeight="1" s="218">
      <c r="A187" s="10" t="n"/>
      <c r="B187" s="10" t="n"/>
      <c r="C187" s="10" t="n"/>
      <c r="D187" s="10" t="n"/>
      <c r="E187" s="10" t="n"/>
      <c r="F187" s="10" t="n"/>
      <c r="G187" s="11" t="n"/>
      <c r="H187" s="10" t="n"/>
      <c r="I187" s="10" t="n"/>
      <c r="J187" s="10" t="n"/>
      <c r="K187" s="10" t="n"/>
      <c r="L187" s="10" t="n"/>
      <c r="M187" s="13" t="n"/>
      <c r="N187" s="13" t="n"/>
      <c r="O187" s="13" t="n"/>
      <c r="P187" s="13" t="n"/>
      <c r="Q187" s="10" t="n"/>
      <c r="R187" s="10" t="n"/>
      <c r="S187" s="10" t="n"/>
      <c r="T187" s="10" t="n"/>
      <c r="U187" s="10" t="n"/>
      <c r="V187" s="10" t="n"/>
      <c r="W187" s="10" t="n"/>
      <c r="X187" s="10" t="n"/>
      <c r="Y187" s="11" t="n"/>
      <c r="Z187" s="11" t="n"/>
      <c r="AA187" s="11" t="n"/>
      <c r="AB187" s="11" t="n"/>
      <c r="AC187" s="11" t="n"/>
      <c r="AD187" s="11" t="n"/>
      <c r="AE187" s="10" t="n"/>
      <c r="AF187" s="10" t="n"/>
      <c r="AG187" s="10" t="n"/>
      <c r="AH187" s="10" t="n"/>
      <c r="AI187" s="13" t="n"/>
      <c r="AJ187" s="13" t="n"/>
      <c r="AK187" s="13" t="n"/>
      <c r="AL187" s="13" t="n"/>
      <c r="AM187" s="13" t="n"/>
      <c r="AN187" s="13" t="n"/>
      <c r="AO187" s="13" t="n"/>
      <c r="AP187" s="14" t="n"/>
      <c r="AQ187" s="14" t="n"/>
      <c r="AR187" s="14" t="n"/>
      <c r="AS187" s="13" t="n"/>
      <c r="AT187" s="13" t="n"/>
      <c r="AU187" s="10" t="n"/>
      <c r="AV187" s="10" t="n"/>
      <c r="AW187" s="10" t="n"/>
      <c r="AX187" s="10" t="n"/>
      <c r="AY187" s="10" t="n"/>
      <c r="AZ187" s="10" t="n"/>
      <c r="BA187" s="10" t="n"/>
      <c r="BB187" s="10" t="n"/>
      <c r="BC187" s="10" t="n"/>
      <c r="BD187" s="11" t="n"/>
      <c r="BE187" s="10" t="n"/>
      <c r="BF187" s="10" t="n"/>
      <c r="BG187" s="10" t="n"/>
      <c r="BH187" s="10" t="n"/>
      <c r="BI187" s="10" t="n"/>
      <c r="BJ187" s="10" t="n"/>
      <c r="BK187" s="10" t="n"/>
      <c r="BL187" s="10" t="n"/>
      <c r="BM187" s="10" t="n"/>
    </row>
    <row r="188" ht="15.75" customHeight="1" s="218">
      <c r="A188" s="10" t="n"/>
      <c r="B188" s="10" t="n"/>
      <c r="C188" s="10" t="n"/>
      <c r="D188" s="10" t="n"/>
      <c r="E188" s="10" t="n"/>
      <c r="F188" s="10" t="n"/>
      <c r="G188" s="11" t="n"/>
      <c r="H188" s="10" t="n"/>
      <c r="I188" s="10" t="n"/>
      <c r="J188" s="10" t="n"/>
      <c r="K188" s="10" t="n"/>
      <c r="L188" s="10" t="n"/>
      <c r="M188" s="13" t="n"/>
      <c r="N188" s="13" t="n"/>
      <c r="O188" s="13" t="n"/>
      <c r="P188" s="13" t="n"/>
      <c r="Q188" s="10" t="n"/>
      <c r="R188" s="10" t="n"/>
      <c r="S188" s="10" t="n"/>
      <c r="T188" s="10" t="n"/>
      <c r="U188" s="10" t="n"/>
      <c r="V188" s="10" t="n"/>
      <c r="W188" s="10" t="n"/>
      <c r="X188" s="10" t="n"/>
      <c r="Y188" s="11" t="n"/>
      <c r="Z188" s="11" t="n"/>
      <c r="AA188" s="11" t="n"/>
      <c r="AB188" s="11" t="n"/>
      <c r="AC188" s="11" t="n"/>
      <c r="AD188" s="11" t="n"/>
      <c r="AE188" s="10" t="n"/>
      <c r="AF188" s="10" t="n"/>
      <c r="AG188" s="10" t="n"/>
      <c r="AH188" s="10" t="n"/>
      <c r="AI188" s="13" t="n"/>
      <c r="AJ188" s="13" t="n"/>
      <c r="AK188" s="13" t="n"/>
      <c r="AL188" s="13" t="n"/>
      <c r="AM188" s="13" t="n"/>
      <c r="AN188" s="13" t="n"/>
      <c r="AO188" s="13" t="n"/>
      <c r="AP188" s="14" t="n"/>
      <c r="AQ188" s="14" t="n"/>
      <c r="AR188" s="14" t="n"/>
      <c r="AS188" s="13" t="n"/>
      <c r="AT188" s="13" t="n"/>
      <c r="AU188" s="10" t="n"/>
      <c r="AV188" s="10" t="n"/>
      <c r="AW188" s="10" t="n"/>
      <c r="AX188" s="10" t="n"/>
      <c r="AY188" s="10" t="n"/>
      <c r="AZ188" s="10" t="n"/>
      <c r="BA188" s="10" t="n"/>
      <c r="BB188" s="10" t="n"/>
      <c r="BC188" s="10" t="n"/>
      <c r="BD188" s="11" t="n"/>
      <c r="BE188" s="10" t="n"/>
      <c r="BF188" s="10" t="n"/>
      <c r="BG188" s="10" t="n"/>
      <c r="BH188" s="10" t="n"/>
      <c r="BI188" s="10" t="n"/>
      <c r="BJ188" s="10" t="n"/>
      <c r="BK188" s="10" t="n"/>
      <c r="BL188" s="10" t="n"/>
      <c r="BM188" s="10" t="n"/>
    </row>
    <row r="189" ht="15.75" customHeight="1" s="218">
      <c r="A189" s="10" t="n"/>
      <c r="B189" s="10" t="n"/>
      <c r="C189" s="10" t="n"/>
      <c r="D189" s="10" t="n"/>
      <c r="E189" s="10" t="n"/>
      <c r="F189" s="10" t="n"/>
      <c r="G189" s="11" t="n"/>
      <c r="H189" s="10" t="n"/>
      <c r="I189" s="10" t="n"/>
      <c r="J189" s="10" t="n"/>
      <c r="K189" s="10" t="n"/>
      <c r="L189" s="10" t="n"/>
      <c r="M189" s="13" t="n"/>
      <c r="N189" s="13" t="n"/>
      <c r="O189" s="13" t="n"/>
      <c r="P189" s="13" t="n"/>
      <c r="Q189" s="10" t="n"/>
      <c r="R189" s="10" t="n"/>
      <c r="S189" s="10" t="n"/>
      <c r="T189" s="10" t="n"/>
      <c r="U189" s="10" t="n"/>
      <c r="V189" s="10" t="n"/>
      <c r="W189" s="10" t="n"/>
      <c r="X189" s="10" t="n"/>
      <c r="Y189" s="11" t="n"/>
      <c r="Z189" s="11" t="n"/>
      <c r="AA189" s="11" t="n"/>
      <c r="AB189" s="11" t="n"/>
      <c r="AC189" s="11" t="n"/>
      <c r="AD189" s="11" t="n"/>
      <c r="AE189" s="10" t="n"/>
      <c r="AF189" s="10" t="n"/>
      <c r="AG189" s="10" t="n"/>
      <c r="AH189" s="10" t="n"/>
      <c r="AI189" s="13" t="n"/>
      <c r="AJ189" s="13" t="n"/>
      <c r="AK189" s="13" t="n"/>
      <c r="AL189" s="13" t="n"/>
      <c r="AM189" s="13" t="n"/>
      <c r="AN189" s="13" t="n"/>
      <c r="AO189" s="13" t="n"/>
      <c r="AP189" s="14" t="n"/>
      <c r="AQ189" s="14" t="n"/>
      <c r="AR189" s="14" t="n"/>
      <c r="AS189" s="13" t="n"/>
      <c r="AT189" s="13" t="n"/>
      <c r="AU189" s="10" t="n"/>
      <c r="AV189" s="10" t="n"/>
      <c r="AW189" s="10" t="n"/>
      <c r="AX189" s="10" t="n"/>
      <c r="AY189" s="10" t="n"/>
      <c r="AZ189" s="10" t="n"/>
      <c r="BA189" s="10" t="n"/>
      <c r="BB189" s="10" t="n"/>
      <c r="BC189" s="10" t="n"/>
      <c r="BD189" s="11" t="n"/>
      <c r="BE189" s="10" t="n"/>
      <c r="BF189" s="10" t="n"/>
      <c r="BG189" s="10" t="n"/>
      <c r="BH189" s="10" t="n"/>
      <c r="BI189" s="10" t="n"/>
      <c r="BJ189" s="10" t="n"/>
      <c r="BK189" s="10" t="n"/>
      <c r="BL189" s="10" t="n"/>
      <c r="BM189" s="10" t="n"/>
    </row>
    <row r="190" ht="15.75" customHeight="1" s="218">
      <c r="A190" s="10" t="n"/>
      <c r="B190" s="10" t="n"/>
      <c r="C190" s="10" t="n"/>
      <c r="D190" s="10" t="n"/>
      <c r="E190" s="10" t="n"/>
      <c r="F190" s="10" t="n"/>
      <c r="G190" s="11" t="n"/>
      <c r="H190" s="10" t="n"/>
      <c r="I190" s="10" t="n"/>
      <c r="J190" s="10" t="n"/>
      <c r="K190" s="10" t="n"/>
      <c r="L190" s="10" t="n"/>
      <c r="M190" s="13" t="n"/>
      <c r="N190" s="13" t="n"/>
      <c r="O190" s="13" t="n"/>
      <c r="P190" s="13" t="n"/>
      <c r="Q190" s="10" t="n"/>
      <c r="R190" s="10" t="n"/>
      <c r="S190" s="10" t="n"/>
      <c r="T190" s="10" t="n"/>
      <c r="U190" s="10" t="n"/>
      <c r="V190" s="10" t="n"/>
      <c r="W190" s="10" t="n"/>
      <c r="X190" s="10" t="n"/>
      <c r="Y190" s="11" t="n"/>
      <c r="Z190" s="11" t="n"/>
      <c r="AA190" s="11" t="n"/>
      <c r="AB190" s="11" t="n"/>
      <c r="AC190" s="11" t="n"/>
      <c r="AD190" s="11" t="n"/>
      <c r="AE190" s="10" t="n"/>
      <c r="AF190" s="10" t="n"/>
      <c r="AG190" s="10" t="n"/>
      <c r="AH190" s="10" t="n"/>
      <c r="AI190" s="13" t="n"/>
      <c r="AJ190" s="13" t="n"/>
      <c r="AK190" s="13" t="n"/>
      <c r="AL190" s="13" t="n"/>
      <c r="AM190" s="13" t="n"/>
      <c r="AN190" s="13" t="n"/>
      <c r="AO190" s="13" t="n"/>
      <c r="AP190" s="14" t="n"/>
      <c r="AQ190" s="14" t="n"/>
      <c r="AR190" s="14" t="n"/>
      <c r="AS190" s="13" t="n"/>
      <c r="AT190" s="13" t="n"/>
      <c r="AU190" s="10" t="n"/>
      <c r="AV190" s="10" t="n"/>
      <c r="AW190" s="10" t="n"/>
      <c r="AX190" s="10" t="n"/>
      <c r="AY190" s="10" t="n"/>
      <c r="AZ190" s="10" t="n"/>
      <c r="BA190" s="10" t="n"/>
      <c r="BB190" s="10" t="n"/>
      <c r="BC190" s="10" t="n"/>
      <c r="BD190" s="11" t="n"/>
      <c r="BE190" s="10" t="n"/>
      <c r="BF190" s="10" t="n"/>
      <c r="BG190" s="10" t="n"/>
      <c r="BH190" s="10" t="n"/>
      <c r="BI190" s="10" t="n"/>
      <c r="BJ190" s="10" t="n"/>
      <c r="BK190" s="10" t="n"/>
      <c r="BL190" s="10" t="n"/>
      <c r="BM190" s="10" t="n"/>
    </row>
    <row r="191" ht="15.75" customHeight="1" s="218">
      <c r="A191" s="10" t="n"/>
      <c r="B191" s="10" t="n"/>
      <c r="C191" s="10" t="n"/>
      <c r="D191" s="10" t="n"/>
      <c r="E191" s="10" t="n"/>
      <c r="F191" s="10" t="n"/>
      <c r="G191" s="11" t="n"/>
      <c r="H191" s="10" t="n"/>
      <c r="I191" s="10" t="n"/>
      <c r="J191" s="10" t="n"/>
      <c r="K191" s="10" t="n"/>
      <c r="L191" s="10" t="n"/>
      <c r="M191" s="13" t="n"/>
      <c r="N191" s="13" t="n"/>
      <c r="O191" s="13" t="n"/>
      <c r="P191" s="13" t="n"/>
      <c r="Q191" s="10" t="n"/>
      <c r="R191" s="10" t="n"/>
      <c r="S191" s="10" t="n"/>
      <c r="T191" s="10" t="n"/>
      <c r="U191" s="10" t="n"/>
      <c r="V191" s="10" t="n"/>
      <c r="W191" s="10" t="n"/>
      <c r="X191" s="10" t="n"/>
      <c r="Y191" s="11" t="n"/>
      <c r="Z191" s="11" t="n"/>
      <c r="AA191" s="11" t="n"/>
      <c r="AB191" s="11" t="n"/>
      <c r="AC191" s="11" t="n"/>
      <c r="AD191" s="11" t="n"/>
      <c r="AE191" s="10" t="n"/>
      <c r="AF191" s="10" t="n"/>
      <c r="AG191" s="10" t="n"/>
      <c r="AH191" s="10" t="n"/>
      <c r="AI191" s="13" t="n"/>
      <c r="AJ191" s="13" t="n"/>
      <c r="AK191" s="13" t="n"/>
      <c r="AL191" s="13" t="n"/>
      <c r="AM191" s="13" t="n"/>
      <c r="AN191" s="13" t="n"/>
      <c r="AO191" s="13" t="n"/>
      <c r="AP191" s="14" t="n"/>
      <c r="AQ191" s="14" t="n"/>
      <c r="AR191" s="14" t="n"/>
      <c r="AS191" s="13" t="n"/>
      <c r="AT191" s="13" t="n"/>
      <c r="AU191" s="10" t="n"/>
      <c r="AV191" s="10" t="n"/>
      <c r="AW191" s="10" t="n"/>
      <c r="AX191" s="10" t="n"/>
      <c r="AY191" s="10" t="n"/>
      <c r="AZ191" s="10" t="n"/>
      <c r="BA191" s="10" t="n"/>
      <c r="BB191" s="10" t="n"/>
      <c r="BC191" s="10" t="n"/>
      <c r="BD191" s="11" t="n"/>
      <c r="BE191" s="10" t="n"/>
      <c r="BF191" s="10" t="n"/>
      <c r="BG191" s="10" t="n"/>
      <c r="BH191" s="10" t="n"/>
      <c r="BI191" s="10" t="n"/>
      <c r="BJ191" s="10" t="n"/>
      <c r="BK191" s="10" t="n"/>
      <c r="BL191" s="10" t="n"/>
      <c r="BM191" s="10" t="n"/>
    </row>
    <row r="192" ht="15.75" customHeight="1" s="218">
      <c r="A192" s="10" t="n"/>
      <c r="B192" s="10" t="n"/>
      <c r="C192" s="10" t="n"/>
      <c r="D192" s="10" t="n"/>
      <c r="E192" s="10" t="n"/>
      <c r="F192" s="10" t="n"/>
      <c r="G192" s="11" t="n"/>
      <c r="H192" s="10" t="n"/>
      <c r="I192" s="10" t="n"/>
      <c r="J192" s="10" t="n"/>
      <c r="K192" s="10" t="n"/>
      <c r="L192" s="10" t="n"/>
      <c r="M192" s="13" t="n"/>
      <c r="N192" s="13" t="n"/>
      <c r="O192" s="13" t="n"/>
      <c r="P192" s="13" t="n"/>
      <c r="Q192" s="10" t="n"/>
      <c r="R192" s="10" t="n"/>
      <c r="S192" s="10" t="n"/>
      <c r="T192" s="10" t="n"/>
      <c r="U192" s="10" t="n"/>
      <c r="V192" s="10" t="n"/>
      <c r="W192" s="10" t="n"/>
      <c r="X192" s="10" t="n"/>
      <c r="Y192" s="11" t="n"/>
      <c r="Z192" s="11" t="n"/>
      <c r="AA192" s="11" t="n"/>
      <c r="AB192" s="11" t="n"/>
      <c r="AC192" s="11" t="n"/>
      <c r="AD192" s="11" t="n"/>
      <c r="AE192" s="10" t="n"/>
      <c r="AF192" s="10" t="n"/>
      <c r="AG192" s="10" t="n"/>
      <c r="AH192" s="10" t="n"/>
      <c r="AI192" s="13" t="n"/>
      <c r="AJ192" s="13" t="n"/>
      <c r="AK192" s="13" t="n"/>
      <c r="AL192" s="13" t="n"/>
      <c r="AM192" s="13" t="n"/>
      <c r="AN192" s="13" t="n"/>
      <c r="AO192" s="13" t="n"/>
      <c r="AP192" s="14" t="n"/>
      <c r="AQ192" s="14" t="n"/>
      <c r="AR192" s="14" t="n"/>
      <c r="AS192" s="13" t="n"/>
      <c r="AT192" s="13" t="n"/>
      <c r="AU192" s="10" t="n"/>
      <c r="AV192" s="10" t="n"/>
      <c r="AW192" s="10" t="n"/>
      <c r="AX192" s="10" t="n"/>
      <c r="AY192" s="10" t="n"/>
      <c r="AZ192" s="10" t="n"/>
      <c r="BA192" s="10" t="n"/>
      <c r="BB192" s="10" t="n"/>
      <c r="BC192" s="10" t="n"/>
      <c r="BD192" s="11" t="n"/>
      <c r="BE192" s="10" t="n"/>
      <c r="BF192" s="10" t="n"/>
      <c r="BG192" s="10" t="n"/>
      <c r="BH192" s="10" t="n"/>
      <c r="BI192" s="10" t="n"/>
      <c r="BJ192" s="10" t="n"/>
      <c r="BK192" s="10" t="n"/>
      <c r="BL192" s="10" t="n"/>
      <c r="BM192" s="10" t="n"/>
    </row>
    <row r="193" ht="15.75" customHeight="1" s="218">
      <c r="A193" s="10" t="n"/>
      <c r="B193" s="10" t="n"/>
      <c r="C193" s="10" t="n"/>
      <c r="D193" s="10" t="n"/>
      <c r="E193" s="10" t="n"/>
      <c r="F193" s="10" t="n"/>
      <c r="G193" s="11" t="n"/>
      <c r="H193" s="10" t="n"/>
      <c r="I193" s="10" t="n"/>
      <c r="J193" s="10" t="n"/>
      <c r="K193" s="10" t="n"/>
      <c r="L193" s="10" t="n"/>
      <c r="M193" s="13" t="n"/>
      <c r="N193" s="13" t="n"/>
      <c r="O193" s="13" t="n"/>
      <c r="P193" s="13" t="n"/>
      <c r="Q193" s="10" t="n"/>
      <c r="R193" s="10" t="n"/>
      <c r="S193" s="10" t="n"/>
      <c r="T193" s="10" t="n"/>
      <c r="U193" s="10" t="n"/>
      <c r="V193" s="10" t="n"/>
      <c r="W193" s="10" t="n"/>
      <c r="X193" s="10" t="n"/>
      <c r="Y193" s="11" t="n"/>
      <c r="Z193" s="11" t="n"/>
      <c r="AA193" s="11" t="n"/>
      <c r="AB193" s="11" t="n"/>
      <c r="AC193" s="11" t="n"/>
      <c r="AD193" s="11" t="n"/>
      <c r="AE193" s="10" t="n"/>
      <c r="AF193" s="10" t="n"/>
      <c r="AG193" s="10" t="n"/>
      <c r="AH193" s="10" t="n"/>
      <c r="AI193" s="13" t="n"/>
      <c r="AJ193" s="13" t="n"/>
      <c r="AK193" s="13" t="n"/>
      <c r="AL193" s="13" t="n"/>
      <c r="AM193" s="13" t="n"/>
      <c r="AN193" s="13" t="n"/>
      <c r="AO193" s="13" t="n"/>
      <c r="AP193" s="14" t="n"/>
      <c r="AQ193" s="14" t="n"/>
      <c r="AR193" s="14" t="n"/>
      <c r="AS193" s="13" t="n"/>
      <c r="AT193" s="13" t="n"/>
      <c r="AU193" s="10" t="n"/>
      <c r="AV193" s="10" t="n"/>
      <c r="AW193" s="10" t="n"/>
      <c r="AX193" s="10" t="n"/>
      <c r="AY193" s="10" t="n"/>
      <c r="AZ193" s="10" t="n"/>
      <c r="BA193" s="10" t="n"/>
      <c r="BB193" s="10" t="n"/>
      <c r="BC193" s="10" t="n"/>
      <c r="BD193" s="11" t="n"/>
      <c r="BE193" s="10" t="n"/>
      <c r="BF193" s="10" t="n"/>
      <c r="BG193" s="10" t="n"/>
      <c r="BH193" s="10" t="n"/>
      <c r="BI193" s="10" t="n"/>
      <c r="BJ193" s="10" t="n"/>
      <c r="BK193" s="10" t="n"/>
      <c r="BL193" s="10" t="n"/>
      <c r="BM193" s="10" t="n"/>
    </row>
    <row r="194" ht="15.75" customHeight="1" s="218">
      <c r="A194" s="10" t="n"/>
      <c r="B194" s="10" t="n"/>
      <c r="C194" s="10" t="n"/>
      <c r="D194" s="10" t="n"/>
      <c r="E194" s="10" t="n"/>
      <c r="F194" s="10" t="n"/>
      <c r="G194" s="11" t="n"/>
      <c r="H194" s="10" t="n"/>
      <c r="I194" s="10" t="n"/>
      <c r="J194" s="10" t="n"/>
      <c r="K194" s="10" t="n"/>
      <c r="L194" s="10" t="n"/>
      <c r="M194" s="13" t="n"/>
      <c r="N194" s="13" t="n"/>
      <c r="O194" s="13" t="n"/>
      <c r="P194" s="13" t="n"/>
      <c r="Q194" s="10" t="n"/>
      <c r="R194" s="10" t="n"/>
      <c r="S194" s="10" t="n"/>
      <c r="T194" s="10" t="n"/>
      <c r="U194" s="10" t="n"/>
      <c r="V194" s="10" t="n"/>
      <c r="W194" s="10" t="n"/>
      <c r="X194" s="10" t="n"/>
      <c r="Y194" s="11" t="n"/>
      <c r="Z194" s="11" t="n"/>
      <c r="AA194" s="11" t="n"/>
      <c r="AB194" s="11" t="n"/>
      <c r="AC194" s="11" t="n"/>
      <c r="AD194" s="11" t="n"/>
      <c r="AE194" s="10" t="n"/>
      <c r="AF194" s="10" t="n"/>
      <c r="AG194" s="10" t="n"/>
      <c r="AH194" s="10" t="n"/>
      <c r="AI194" s="13" t="n"/>
      <c r="AJ194" s="13" t="n"/>
      <c r="AK194" s="13" t="n"/>
      <c r="AL194" s="13" t="n"/>
      <c r="AM194" s="13" t="n"/>
      <c r="AN194" s="13" t="n"/>
      <c r="AO194" s="13" t="n"/>
      <c r="AP194" s="14" t="n"/>
      <c r="AQ194" s="14" t="n"/>
      <c r="AR194" s="14" t="n"/>
      <c r="AS194" s="13" t="n"/>
      <c r="AT194" s="13" t="n"/>
      <c r="AU194" s="10" t="n"/>
      <c r="AV194" s="10" t="n"/>
      <c r="AW194" s="10" t="n"/>
      <c r="AX194" s="10" t="n"/>
      <c r="AY194" s="10" t="n"/>
      <c r="AZ194" s="10" t="n"/>
      <c r="BA194" s="10" t="n"/>
      <c r="BB194" s="10" t="n"/>
      <c r="BC194" s="10" t="n"/>
      <c r="BD194" s="11" t="n"/>
      <c r="BE194" s="10" t="n"/>
      <c r="BF194" s="10" t="n"/>
      <c r="BG194" s="10" t="n"/>
      <c r="BH194" s="10" t="n"/>
      <c r="BI194" s="10" t="n"/>
      <c r="BJ194" s="10" t="n"/>
      <c r="BK194" s="10" t="n"/>
      <c r="BL194" s="10" t="n"/>
      <c r="BM194" s="10" t="n"/>
    </row>
    <row r="195" ht="15.75" customHeight="1" s="218">
      <c r="A195" s="10" t="n"/>
      <c r="B195" s="10" t="n"/>
      <c r="C195" s="10" t="n"/>
      <c r="D195" s="10" t="n"/>
      <c r="E195" s="10" t="n"/>
      <c r="F195" s="10" t="n"/>
      <c r="G195" s="11" t="n"/>
      <c r="H195" s="10" t="n"/>
      <c r="I195" s="10" t="n"/>
      <c r="J195" s="10" t="n"/>
      <c r="K195" s="10" t="n"/>
      <c r="L195" s="10" t="n"/>
      <c r="M195" s="13" t="n"/>
      <c r="N195" s="13" t="n"/>
      <c r="O195" s="13" t="n"/>
      <c r="P195" s="13" t="n"/>
      <c r="Q195" s="10" t="n"/>
      <c r="R195" s="10" t="n"/>
      <c r="S195" s="10" t="n"/>
      <c r="T195" s="10" t="n"/>
      <c r="U195" s="10" t="n"/>
      <c r="V195" s="10" t="n"/>
      <c r="W195" s="10" t="n"/>
      <c r="X195" s="10" t="n"/>
      <c r="Y195" s="11" t="n"/>
      <c r="Z195" s="11" t="n"/>
      <c r="AA195" s="11" t="n"/>
      <c r="AB195" s="11" t="n"/>
      <c r="AC195" s="11" t="n"/>
      <c r="AD195" s="11" t="n"/>
      <c r="AE195" s="10" t="n"/>
      <c r="AF195" s="10" t="n"/>
      <c r="AG195" s="10" t="n"/>
      <c r="AH195" s="10" t="n"/>
      <c r="AI195" s="13" t="n"/>
      <c r="AJ195" s="13" t="n"/>
      <c r="AK195" s="13" t="n"/>
      <c r="AL195" s="13" t="n"/>
      <c r="AM195" s="13" t="n"/>
      <c r="AN195" s="13" t="n"/>
      <c r="AO195" s="13" t="n"/>
      <c r="AP195" s="14" t="n"/>
      <c r="AQ195" s="14" t="n"/>
      <c r="AR195" s="14" t="n"/>
      <c r="AS195" s="13" t="n"/>
      <c r="AT195" s="13" t="n"/>
      <c r="AU195" s="10" t="n"/>
      <c r="AV195" s="10" t="n"/>
      <c r="AW195" s="10" t="n"/>
      <c r="AX195" s="10" t="n"/>
      <c r="AY195" s="10" t="n"/>
      <c r="AZ195" s="10" t="n"/>
      <c r="BA195" s="10" t="n"/>
      <c r="BB195" s="10" t="n"/>
      <c r="BC195" s="10" t="n"/>
      <c r="BD195" s="11" t="n"/>
      <c r="BE195" s="10" t="n"/>
      <c r="BF195" s="10" t="n"/>
      <c r="BG195" s="10" t="n"/>
      <c r="BH195" s="10" t="n"/>
      <c r="BI195" s="10" t="n"/>
      <c r="BJ195" s="10" t="n"/>
      <c r="BK195" s="10" t="n"/>
      <c r="BL195" s="10" t="n"/>
      <c r="BM195" s="10" t="n"/>
    </row>
    <row r="196" ht="15.75" customHeight="1" s="218">
      <c r="A196" s="10" t="n"/>
      <c r="B196" s="10" t="n"/>
      <c r="C196" s="10" t="n"/>
      <c r="D196" s="10" t="n"/>
      <c r="E196" s="10" t="n"/>
      <c r="F196" s="10" t="n"/>
      <c r="G196" s="11" t="n"/>
      <c r="H196" s="10" t="n"/>
      <c r="I196" s="10" t="n"/>
      <c r="J196" s="10" t="n"/>
      <c r="K196" s="10" t="n"/>
      <c r="L196" s="10" t="n"/>
      <c r="M196" s="13" t="n"/>
      <c r="N196" s="13" t="n"/>
      <c r="O196" s="13" t="n"/>
      <c r="P196" s="13" t="n"/>
      <c r="Q196" s="10" t="n"/>
      <c r="R196" s="10" t="n"/>
      <c r="S196" s="10" t="n"/>
      <c r="T196" s="10" t="n"/>
      <c r="U196" s="10" t="n"/>
      <c r="V196" s="10" t="n"/>
      <c r="W196" s="10" t="n"/>
      <c r="X196" s="10" t="n"/>
      <c r="Y196" s="11" t="n"/>
      <c r="Z196" s="11" t="n"/>
      <c r="AA196" s="11" t="n"/>
      <c r="AB196" s="11" t="n"/>
      <c r="AC196" s="11" t="n"/>
      <c r="AD196" s="11" t="n"/>
      <c r="AE196" s="10" t="n"/>
      <c r="AF196" s="10" t="n"/>
      <c r="AG196" s="10" t="n"/>
      <c r="AH196" s="10" t="n"/>
      <c r="AI196" s="13" t="n"/>
      <c r="AJ196" s="13" t="n"/>
      <c r="AK196" s="13" t="n"/>
      <c r="AL196" s="13" t="n"/>
      <c r="AM196" s="13" t="n"/>
      <c r="AN196" s="13" t="n"/>
      <c r="AO196" s="13" t="n"/>
      <c r="AP196" s="14" t="n"/>
      <c r="AQ196" s="14" t="n"/>
      <c r="AR196" s="14" t="n"/>
      <c r="AS196" s="13" t="n"/>
      <c r="AT196" s="13" t="n"/>
      <c r="AU196" s="10" t="n"/>
      <c r="AV196" s="10" t="n"/>
      <c r="AW196" s="10" t="n"/>
      <c r="AX196" s="10" t="n"/>
      <c r="AY196" s="10" t="n"/>
      <c r="AZ196" s="10" t="n"/>
      <c r="BA196" s="10" t="n"/>
      <c r="BB196" s="10" t="n"/>
      <c r="BC196" s="10" t="n"/>
      <c r="BD196" s="11" t="n"/>
      <c r="BE196" s="10" t="n"/>
      <c r="BF196" s="10" t="n"/>
      <c r="BG196" s="10" t="n"/>
      <c r="BH196" s="10" t="n"/>
      <c r="BI196" s="10" t="n"/>
      <c r="BJ196" s="10" t="n"/>
      <c r="BK196" s="10" t="n"/>
      <c r="BL196" s="10" t="n"/>
      <c r="BM196" s="10" t="n"/>
    </row>
    <row r="197" ht="15.75" customHeight="1" s="218">
      <c r="A197" s="10" t="n"/>
      <c r="B197" s="10" t="n"/>
      <c r="C197" s="10" t="n"/>
      <c r="D197" s="10" t="n"/>
      <c r="E197" s="10" t="n"/>
      <c r="F197" s="10" t="n"/>
      <c r="G197" s="11" t="n"/>
      <c r="H197" s="10" t="n"/>
      <c r="I197" s="10" t="n"/>
      <c r="J197" s="10" t="n"/>
      <c r="K197" s="10" t="n"/>
      <c r="L197" s="10" t="n"/>
      <c r="M197" s="13" t="n"/>
      <c r="N197" s="13" t="n"/>
      <c r="O197" s="13" t="n"/>
      <c r="P197" s="13" t="n"/>
      <c r="Q197" s="10" t="n"/>
      <c r="R197" s="10" t="n"/>
      <c r="S197" s="10" t="n"/>
      <c r="T197" s="10" t="n"/>
      <c r="U197" s="10" t="n"/>
      <c r="V197" s="10" t="n"/>
      <c r="W197" s="10" t="n"/>
      <c r="X197" s="10" t="n"/>
      <c r="Y197" s="11" t="n"/>
      <c r="Z197" s="11" t="n"/>
      <c r="AA197" s="11" t="n"/>
      <c r="AB197" s="11" t="n"/>
      <c r="AC197" s="11" t="n"/>
      <c r="AD197" s="11" t="n"/>
      <c r="AE197" s="10" t="n"/>
      <c r="AF197" s="10" t="n"/>
      <c r="AG197" s="10" t="n"/>
      <c r="AH197" s="10" t="n"/>
      <c r="AI197" s="13" t="n"/>
      <c r="AJ197" s="13" t="n"/>
      <c r="AK197" s="13" t="n"/>
      <c r="AL197" s="13" t="n"/>
      <c r="AM197" s="13" t="n"/>
      <c r="AN197" s="13" t="n"/>
      <c r="AO197" s="13" t="n"/>
      <c r="AP197" s="14" t="n"/>
      <c r="AQ197" s="14" t="n"/>
      <c r="AR197" s="14" t="n"/>
      <c r="AS197" s="13" t="n"/>
      <c r="AT197" s="13" t="n"/>
      <c r="AU197" s="10" t="n"/>
      <c r="AV197" s="10" t="n"/>
      <c r="AW197" s="10" t="n"/>
      <c r="AX197" s="10" t="n"/>
      <c r="AY197" s="10" t="n"/>
      <c r="AZ197" s="10" t="n"/>
      <c r="BA197" s="10" t="n"/>
      <c r="BB197" s="10" t="n"/>
      <c r="BC197" s="10" t="n"/>
      <c r="BD197" s="11" t="n"/>
      <c r="BE197" s="10" t="n"/>
      <c r="BF197" s="10" t="n"/>
      <c r="BG197" s="10" t="n"/>
      <c r="BH197" s="10" t="n"/>
      <c r="BI197" s="10" t="n"/>
      <c r="BJ197" s="10" t="n"/>
      <c r="BK197" s="10" t="n"/>
      <c r="BL197" s="10" t="n"/>
      <c r="BM197" s="10" t="n"/>
    </row>
    <row r="198" ht="15.75" customHeight="1" s="218">
      <c r="A198" s="10" t="n"/>
      <c r="B198" s="10" t="n"/>
      <c r="C198" s="10" t="n"/>
      <c r="D198" s="10" t="n"/>
      <c r="E198" s="10" t="n"/>
      <c r="F198" s="10" t="n"/>
      <c r="G198" s="11" t="n"/>
      <c r="H198" s="10" t="n"/>
      <c r="I198" s="10" t="n"/>
      <c r="J198" s="10" t="n"/>
      <c r="K198" s="10" t="n"/>
      <c r="L198" s="10" t="n"/>
      <c r="M198" s="13" t="n"/>
      <c r="N198" s="13" t="n"/>
      <c r="O198" s="13" t="n"/>
      <c r="P198" s="13" t="n"/>
      <c r="Q198" s="10" t="n"/>
      <c r="R198" s="10" t="n"/>
      <c r="S198" s="10" t="n"/>
      <c r="T198" s="10" t="n"/>
      <c r="U198" s="10" t="n"/>
      <c r="V198" s="10" t="n"/>
      <c r="W198" s="10" t="n"/>
      <c r="X198" s="10" t="n"/>
      <c r="Y198" s="11" t="n"/>
      <c r="Z198" s="11" t="n"/>
      <c r="AA198" s="11" t="n"/>
      <c r="AB198" s="11" t="n"/>
      <c r="AC198" s="11" t="n"/>
      <c r="AD198" s="11" t="n"/>
      <c r="AE198" s="10" t="n"/>
      <c r="AF198" s="10" t="n"/>
      <c r="AG198" s="10" t="n"/>
      <c r="AH198" s="10" t="n"/>
      <c r="AI198" s="13" t="n"/>
      <c r="AJ198" s="13" t="n"/>
      <c r="AK198" s="13" t="n"/>
      <c r="AL198" s="13" t="n"/>
      <c r="AM198" s="13" t="n"/>
      <c r="AN198" s="13" t="n"/>
      <c r="AO198" s="13" t="n"/>
      <c r="AP198" s="14" t="n"/>
      <c r="AQ198" s="14" t="n"/>
      <c r="AR198" s="14" t="n"/>
      <c r="AS198" s="13" t="n"/>
      <c r="AT198" s="13" t="n"/>
      <c r="AU198" s="10" t="n"/>
      <c r="AV198" s="10" t="n"/>
      <c r="AW198" s="10" t="n"/>
      <c r="AX198" s="10" t="n"/>
      <c r="AY198" s="10" t="n"/>
      <c r="AZ198" s="10" t="n"/>
      <c r="BA198" s="10" t="n"/>
      <c r="BB198" s="10" t="n"/>
      <c r="BC198" s="10" t="n"/>
      <c r="BD198" s="11" t="n"/>
      <c r="BE198" s="10" t="n"/>
      <c r="BF198" s="10" t="n"/>
      <c r="BG198" s="10" t="n"/>
      <c r="BH198" s="10" t="n"/>
      <c r="BI198" s="10" t="n"/>
      <c r="BJ198" s="10" t="n"/>
      <c r="BK198" s="10" t="n"/>
      <c r="BL198" s="10" t="n"/>
      <c r="BM198" s="10" t="n"/>
    </row>
    <row r="199" ht="15.75" customHeight="1" s="218">
      <c r="A199" s="10" t="n"/>
      <c r="B199" s="10" t="n"/>
      <c r="C199" s="10" t="n"/>
      <c r="D199" s="10" t="n"/>
      <c r="E199" s="10" t="n"/>
      <c r="F199" s="10" t="n"/>
      <c r="G199" s="11" t="n"/>
      <c r="H199" s="10" t="n"/>
      <c r="I199" s="10" t="n"/>
      <c r="J199" s="10" t="n"/>
      <c r="K199" s="10" t="n"/>
      <c r="L199" s="10" t="n"/>
      <c r="M199" s="13" t="n"/>
      <c r="N199" s="13" t="n"/>
      <c r="O199" s="13" t="n"/>
      <c r="P199" s="13" t="n"/>
      <c r="Q199" s="10" t="n"/>
      <c r="R199" s="10" t="n"/>
      <c r="S199" s="10" t="n"/>
      <c r="T199" s="10" t="n"/>
      <c r="U199" s="10" t="n"/>
      <c r="V199" s="10" t="n"/>
      <c r="W199" s="10" t="n"/>
      <c r="X199" s="10" t="n"/>
      <c r="Y199" s="11" t="n"/>
      <c r="Z199" s="11" t="n"/>
      <c r="AA199" s="11" t="n"/>
      <c r="AB199" s="11" t="n"/>
      <c r="AC199" s="11" t="n"/>
      <c r="AD199" s="11" t="n"/>
      <c r="AE199" s="10" t="n"/>
      <c r="AF199" s="10" t="n"/>
      <c r="AG199" s="10" t="n"/>
      <c r="AH199" s="10" t="n"/>
      <c r="AI199" s="13" t="n"/>
      <c r="AJ199" s="13" t="n"/>
      <c r="AK199" s="13" t="n"/>
      <c r="AL199" s="13" t="n"/>
      <c r="AM199" s="13" t="n"/>
      <c r="AN199" s="13" t="n"/>
      <c r="AO199" s="13" t="n"/>
      <c r="AP199" s="14" t="n"/>
      <c r="AQ199" s="14" t="n"/>
      <c r="AR199" s="14" t="n"/>
      <c r="AS199" s="13" t="n"/>
      <c r="AT199" s="13" t="n"/>
      <c r="AU199" s="10" t="n"/>
      <c r="AV199" s="10" t="n"/>
      <c r="AW199" s="10" t="n"/>
      <c r="AX199" s="10" t="n"/>
      <c r="AY199" s="10" t="n"/>
      <c r="AZ199" s="10" t="n"/>
      <c r="BA199" s="10" t="n"/>
      <c r="BB199" s="10" t="n"/>
      <c r="BC199" s="10" t="n"/>
      <c r="BD199" s="11" t="n"/>
      <c r="BE199" s="10" t="n"/>
      <c r="BF199" s="10" t="n"/>
      <c r="BG199" s="10" t="n"/>
      <c r="BH199" s="10" t="n"/>
      <c r="BI199" s="10" t="n"/>
      <c r="BJ199" s="10" t="n"/>
      <c r="BK199" s="10" t="n"/>
      <c r="BL199" s="10" t="n"/>
      <c r="BM199" s="10" t="n"/>
    </row>
    <row r="200" ht="15.75" customHeight="1" s="218">
      <c r="A200" s="10" t="n"/>
      <c r="B200" s="10" t="n"/>
      <c r="C200" s="10" t="n"/>
      <c r="D200" s="10" t="n"/>
      <c r="E200" s="10" t="n"/>
      <c r="F200" s="10" t="n"/>
      <c r="G200" s="11" t="n"/>
      <c r="H200" s="10" t="n"/>
      <c r="I200" s="10" t="n"/>
      <c r="J200" s="10" t="n"/>
      <c r="K200" s="10" t="n"/>
      <c r="L200" s="10" t="n"/>
      <c r="M200" s="13" t="n"/>
      <c r="N200" s="13" t="n"/>
      <c r="O200" s="13" t="n"/>
      <c r="P200" s="13" t="n"/>
      <c r="Q200" s="10" t="n"/>
      <c r="R200" s="10" t="n"/>
      <c r="S200" s="10" t="n"/>
      <c r="T200" s="10" t="n"/>
      <c r="U200" s="10" t="n"/>
      <c r="V200" s="10" t="n"/>
      <c r="W200" s="10" t="n"/>
      <c r="X200" s="10" t="n"/>
      <c r="Y200" s="11" t="n"/>
      <c r="Z200" s="11" t="n"/>
      <c r="AA200" s="11" t="n"/>
      <c r="AB200" s="11" t="n"/>
      <c r="AC200" s="11" t="n"/>
      <c r="AD200" s="11" t="n"/>
      <c r="AE200" s="10" t="n"/>
      <c r="AF200" s="10" t="n"/>
      <c r="AG200" s="10" t="n"/>
      <c r="AH200" s="10" t="n"/>
      <c r="AI200" s="13" t="n"/>
      <c r="AJ200" s="13" t="n"/>
      <c r="AK200" s="13" t="n"/>
      <c r="AL200" s="13" t="n"/>
      <c r="AM200" s="13" t="n"/>
      <c r="AN200" s="13" t="n"/>
      <c r="AO200" s="13" t="n"/>
      <c r="AP200" s="14" t="n"/>
      <c r="AQ200" s="14" t="n"/>
      <c r="AR200" s="14" t="n"/>
      <c r="AS200" s="13" t="n"/>
      <c r="AT200" s="13" t="n"/>
      <c r="AU200" s="10" t="n"/>
      <c r="AV200" s="10" t="n"/>
      <c r="AW200" s="10" t="n"/>
      <c r="AX200" s="10" t="n"/>
      <c r="AY200" s="10" t="n"/>
      <c r="AZ200" s="10" t="n"/>
      <c r="BA200" s="10" t="n"/>
      <c r="BB200" s="10" t="n"/>
      <c r="BC200" s="10" t="n"/>
      <c r="BD200" s="11" t="n"/>
      <c r="BE200" s="10" t="n"/>
      <c r="BF200" s="10" t="n"/>
      <c r="BG200" s="10" t="n"/>
      <c r="BH200" s="10" t="n"/>
      <c r="BI200" s="10" t="n"/>
      <c r="BJ200" s="10" t="n"/>
      <c r="BK200" s="10" t="n"/>
      <c r="BL200" s="10" t="n"/>
      <c r="BM200" s="10" t="n"/>
    </row>
    <row r="201" ht="15.75" customHeight="1" s="218">
      <c r="A201" s="10" t="n"/>
      <c r="B201" s="10" t="n"/>
      <c r="C201" s="10" t="n"/>
      <c r="D201" s="10" t="n"/>
      <c r="E201" s="10" t="n"/>
      <c r="F201" s="10" t="n"/>
      <c r="G201" s="11" t="n"/>
      <c r="H201" s="10" t="n"/>
      <c r="I201" s="10" t="n"/>
      <c r="J201" s="10" t="n"/>
      <c r="K201" s="10" t="n"/>
      <c r="L201" s="10" t="n"/>
      <c r="M201" s="13" t="n"/>
      <c r="N201" s="13" t="n"/>
      <c r="O201" s="13" t="n"/>
      <c r="P201" s="13" t="n"/>
      <c r="Q201" s="10" t="n"/>
      <c r="R201" s="10" t="n"/>
      <c r="S201" s="10" t="n"/>
      <c r="T201" s="10" t="n"/>
      <c r="U201" s="10" t="n"/>
      <c r="V201" s="10" t="n"/>
      <c r="W201" s="10" t="n"/>
      <c r="X201" s="10" t="n"/>
      <c r="Y201" s="11" t="n"/>
      <c r="Z201" s="11" t="n"/>
      <c r="AA201" s="11" t="n"/>
      <c r="AB201" s="11" t="n"/>
      <c r="AC201" s="11" t="n"/>
      <c r="AD201" s="11" t="n"/>
      <c r="AE201" s="10" t="n"/>
      <c r="AF201" s="10" t="n"/>
      <c r="AG201" s="10" t="n"/>
      <c r="AH201" s="10" t="n"/>
      <c r="AI201" s="13" t="n"/>
      <c r="AJ201" s="13" t="n"/>
      <c r="AK201" s="13" t="n"/>
      <c r="AL201" s="13" t="n"/>
      <c r="AM201" s="13" t="n"/>
      <c r="AN201" s="13" t="n"/>
      <c r="AO201" s="13" t="n"/>
      <c r="AP201" s="14" t="n"/>
      <c r="AQ201" s="14" t="n"/>
      <c r="AR201" s="14" t="n"/>
      <c r="AS201" s="13" t="n"/>
      <c r="AT201" s="13" t="n"/>
      <c r="AU201" s="10" t="n"/>
      <c r="AV201" s="10" t="n"/>
      <c r="AW201" s="10" t="n"/>
      <c r="AX201" s="10" t="n"/>
      <c r="AY201" s="10" t="n"/>
      <c r="AZ201" s="10" t="n"/>
      <c r="BA201" s="10" t="n"/>
      <c r="BB201" s="10" t="n"/>
      <c r="BC201" s="10" t="n"/>
      <c r="BD201" s="11" t="n"/>
      <c r="BE201" s="10" t="n"/>
      <c r="BF201" s="10" t="n"/>
      <c r="BG201" s="10" t="n"/>
      <c r="BH201" s="10" t="n"/>
      <c r="BI201" s="10" t="n"/>
      <c r="BJ201" s="10" t="n"/>
      <c r="BK201" s="10" t="n"/>
      <c r="BL201" s="10" t="n"/>
      <c r="BM201" s="10" t="n"/>
    </row>
    <row r="202" ht="15.75" customHeight="1" s="218">
      <c r="A202" s="10" t="n"/>
      <c r="B202" s="10" t="n"/>
      <c r="C202" s="10" t="n"/>
      <c r="D202" s="10" t="n"/>
      <c r="E202" s="10" t="n"/>
      <c r="F202" s="10" t="n"/>
      <c r="G202" s="11" t="n"/>
      <c r="H202" s="10" t="n"/>
      <c r="I202" s="10" t="n"/>
      <c r="J202" s="10" t="n"/>
      <c r="K202" s="10" t="n"/>
      <c r="L202" s="10" t="n"/>
      <c r="M202" s="13" t="n"/>
      <c r="N202" s="13" t="n"/>
      <c r="O202" s="13" t="n"/>
      <c r="P202" s="13" t="n"/>
      <c r="Q202" s="10" t="n"/>
      <c r="R202" s="10" t="n"/>
      <c r="S202" s="10" t="n"/>
      <c r="T202" s="10" t="n"/>
      <c r="U202" s="10" t="n"/>
      <c r="V202" s="10" t="n"/>
      <c r="W202" s="10" t="n"/>
      <c r="X202" s="10" t="n"/>
      <c r="Y202" s="11" t="n"/>
      <c r="Z202" s="11" t="n"/>
      <c r="AA202" s="11" t="n"/>
      <c r="AB202" s="11" t="n"/>
      <c r="AC202" s="11" t="n"/>
      <c r="AD202" s="11" t="n"/>
      <c r="AE202" s="10" t="n"/>
      <c r="AF202" s="10" t="n"/>
      <c r="AG202" s="10" t="n"/>
      <c r="AH202" s="10" t="n"/>
      <c r="AI202" s="13" t="n"/>
      <c r="AJ202" s="13" t="n"/>
      <c r="AK202" s="13" t="n"/>
      <c r="AL202" s="13" t="n"/>
      <c r="AM202" s="13" t="n"/>
      <c r="AN202" s="13" t="n"/>
      <c r="AO202" s="13" t="n"/>
      <c r="AP202" s="14" t="n"/>
      <c r="AQ202" s="14" t="n"/>
      <c r="AR202" s="14" t="n"/>
      <c r="AS202" s="13" t="n"/>
      <c r="AT202" s="13" t="n"/>
      <c r="AU202" s="10" t="n"/>
      <c r="AV202" s="10" t="n"/>
      <c r="AW202" s="10" t="n"/>
      <c r="AX202" s="10" t="n"/>
      <c r="AY202" s="10" t="n"/>
      <c r="AZ202" s="10" t="n"/>
      <c r="BA202" s="10" t="n"/>
      <c r="BB202" s="10" t="n"/>
      <c r="BC202" s="10" t="n"/>
      <c r="BD202" s="11" t="n"/>
      <c r="BE202" s="10" t="n"/>
      <c r="BF202" s="10" t="n"/>
      <c r="BG202" s="10" t="n"/>
      <c r="BH202" s="10" t="n"/>
      <c r="BI202" s="10" t="n"/>
      <c r="BJ202" s="10" t="n"/>
      <c r="BK202" s="10" t="n"/>
      <c r="BL202" s="10" t="n"/>
      <c r="BM202" s="10" t="n"/>
    </row>
    <row r="203" ht="15.75" customHeight="1" s="218">
      <c r="A203" s="10" t="n"/>
      <c r="B203" s="10" t="n"/>
      <c r="C203" s="10" t="n"/>
      <c r="D203" s="10" t="n"/>
      <c r="E203" s="10" t="n"/>
      <c r="F203" s="10" t="n"/>
      <c r="G203" s="11" t="n"/>
      <c r="H203" s="10" t="n"/>
      <c r="I203" s="10" t="n"/>
      <c r="J203" s="10" t="n"/>
      <c r="K203" s="10" t="n"/>
      <c r="L203" s="10" t="n"/>
      <c r="M203" s="13" t="n"/>
      <c r="N203" s="13" t="n"/>
      <c r="O203" s="13" t="n"/>
      <c r="P203" s="13" t="n"/>
      <c r="Q203" s="10" t="n"/>
      <c r="R203" s="10" t="n"/>
      <c r="S203" s="10" t="n"/>
      <c r="T203" s="10" t="n"/>
      <c r="U203" s="10" t="n"/>
      <c r="V203" s="10" t="n"/>
      <c r="W203" s="10" t="n"/>
      <c r="X203" s="10" t="n"/>
      <c r="Y203" s="11" t="n"/>
      <c r="Z203" s="11" t="n"/>
      <c r="AA203" s="11" t="n"/>
      <c r="AB203" s="11" t="n"/>
      <c r="AC203" s="11" t="n"/>
      <c r="AD203" s="11" t="n"/>
      <c r="AE203" s="10" t="n"/>
      <c r="AF203" s="10" t="n"/>
      <c r="AG203" s="10" t="n"/>
      <c r="AH203" s="10" t="n"/>
      <c r="AI203" s="13" t="n"/>
      <c r="AJ203" s="13" t="n"/>
      <c r="AK203" s="13" t="n"/>
      <c r="AL203" s="13" t="n"/>
      <c r="AM203" s="13" t="n"/>
      <c r="AN203" s="13" t="n"/>
      <c r="AO203" s="13" t="n"/>
      <c r="AP203" s="14" t="n"/>
      <c r="AQ203" s="14" t="n"/>
      <c r="AR203" s="14" t="n"/>
      <c r="AS203" s="13" t="n"/>
      <c r="AT203" s="13" t="n"/>
      <c r="AU203" s="10" t="n"/>
      <c r="AV203" s="10" t="n"/>
      <c r="AW203" s="10" t="n"/>
      <c r="AX203" s="10" t="n"/>
      <c r="AY203" s="10" t="n"/>
      <c r="AZ203" s="10" t="n"/>
      <c r="BA203" s="10" t="n"/>
      <c r="BB203" s="10" t="n"/>
      <c r="BC203" s="10" t="n"/>
      <c r="BD203" s="11" t="n"/>
      <c r="BE203" s="10" t="n"/>
      <c r="BF203" s="10" t="n"/>
      <c r="BG203" s="10" t="n"/>
      <c r="BH203" s="10" t="n"/>
      <c r="BI203" s="10" t="n"/>
      <c r="BJ203" s="10" t="n"/>
      <c r="BK203" s="10" t="n"/>
      <c r="BL203" s="10" t="n"/>
      <c r="BM203" s="10" t="n"/>
    </row>
    <row r="204" ht="15.75" customHeight="1" s="218">
      <c r="A204" s="10" t="n"/>
      <c r="B204" s="10" t="n"/>
      <c r="C204" s="10" t="n"/>
      <c r="D204" s="10" t="n"/>
      <c r="E204" s="10" t="n"/>
      <c r="F204" s="10" t="n"/>
      <c r="G204" s="11" t="n"/>
      <c r="H204" s="10" t="n"/>
      <c r="I204" s="10" t="n"/>
      <c r="J204" s="10" t="n"/>
      <c r="K204" s="10" t="n"/>
      <c r="L204" s="10" t="n"/>
      <c r="M204" s="13" t="n"/>
      <c r="N204" s="13" t="n"/>
      <c r="O204" s="13" t="n"/>
      <c r="P204" s="13" t="n"/>
      <c r="Q204" s="10" t="n"/>
      <c r="R204" s="10" t="n"/>
      <c r="S204" s="10" t="n"/>
      <c r="T204" s="10" t="n"/>
      <c r="U204" s="10" t="n"/>
      <c r="V204" s="10" t="n"/>
      <c r="W204" s="10" t="n"/>
      <c r="X204" s="10" t="n"/>
      <c r="Y204" s="11" t="n"/>
      <c r="Z204" s="11" t="n"/>
      <c r="AA204" s="11" t="n"/>
      <c r="AB204" s="11" t="n"/>
      <c r="AC204" s="11" t="n"/>
      <c r="AD204" s="11" t="n"/>
      <c r="AE204" s="10" t="n"/>
      <c r="AF204" s="10" t="n"/>
      <c r="AG204" s="10" t="n"/>
      <c r="AH204" s="10" t="n"/>
      <c r="AI204" s="13" t="n"/>
      <c r="AJ204" s="13" t="n"/>
      <c r="AK204" s="13" t="n"/>
      <c r="AL204" s="13" t="n"/>
      <c r="AM204" s="13" t="n"/>
      <c r="AN204" s="13" t="n"/>
      <c r="AO204" s="13" t="n"/>
      <c r="AP204" s="14" t="n"/>
      <c r="AQ204" s="14" t="n"/>
      <c r="AR204" s="14" t="n"/>
      <c r="AS204" s="13" t="n"/>
      <c r="AT204" s="13" t="n"/>
      <c r="AU204" s="10" t="n"/>
      <c r="AV204" s="10" t="n"/>
      <c r="AW204" s="10" t="n"/>
      <c r="AX204" s="10" t="n"/>
      <c r="AY204" s="10" t="n"/>
      <c r="AZ204" s="10" t="n"/>
      <c r="BA204" s="10" t="n"/>
      <c r="BB204" s="10" t="n"/>
      <c r="BC204" s="10" t="n"/>
      <c r="BD204" s="11" t="n"/>
      <c r="BE204" s="10" t="n"/>
      <c r="BF204" s="10" t="n"/>
      <c r="BG204" s="10" t="n"/>
      <c r="BH204" s="10" t="n"/>
      <c r="BI204" s="10" t="n"/>
      <c r="BJ204" s="10" t="n"/>
      <c r="BK204" s="10" t="n"/>
      <c r="BL204" s="10" t="n"/>
      <c r="BM204" s="10" t="n"/>
    </row>
    <row r="205" ht="15.75" customHeight="1" s="218">
      <c r="A205" s="10" t="n"/>
      <c r="B205" s="10" t="n"/>
      <c r="C205" s="10" t="n"/>
      <c r="D205" s="10" t="n"/>
      <c r="E205" s="10" t="n"/>
      <c r="F205" s="10" t="n"/>
      <c r="G205" s="11" t="n"/>
      <c r="H205" s="10" t="n"/>
      <c r="I205" s="10" t="n"/>
      <c r="J205" s="10" t="n"/>
      <c r="K205" s="10" t="n"/>
      <c r="L205" s="10" t="n"/>
      <c r="M205" s="13" t="n"/>
      <c r="N205" s="13" t="n"/>
      <c r="O205" s="13" t="n"/>
      <c r="P205" s="13" t="n"/>
      <c r="Q205" s="10" t="n"/>
      <c r="R205" s="10" t="n"/>
      <c r="S205" s="10" t="n"/>
      <c r="T205" s="10" t="n"/>
      <c r="U205" s="10" t="n"/>
      <c r="V205" s="10" t="n"/>
      <c r="W205" s="10" t="n"/>
      <c r="X205" s="10" t="n"/>
      <c r="Y205" s="11" t="n"/>
      <c r="Z205" s="11" t="n"/>
      <c r="AA205" s="11" t="n"/>
      <c r="AB205" s="11" t="n"/>
      <c r="AC205" s="11" t="n"/>
      <c r="AD205" s="11" t="n"/>
      <c r="AE205" s="10" t="n"/>
      <c r="AF205" s="10" t="n"/>
      <c r="AG205" s="10" t="n"/>
      <c r="AH205" s="10" t="n"/>
      <c r="AI205" s="13" t="n"/>
      <c r="AJ205" s="13" t="n"/>
      <c r="AK205" s="13" t="n"/>
      <c r="AL205" s="13" t="n"/>
      <c r="AM205" s="13" t="n"/>
      <c r="AN205" s="13" t="n"/>
      <c r="AO205" s="13" t="n"/>
      <c r="AP205" s="14" t="n"/>
      <c r="AQ205" s="14" t="n"/>
      <c r="AR205" s="14" t="n"/>
      <c r="AS205" s="13" t="n"/>
      <c r="AT205" s="13" t="n"/>
      <c r="AU205" s="10" t="n"/>
      <c r="AV205" s="10" t="n"/>
      <c r="AW205" s="10" t="n"/>
      <c r="AX205" s="10" t="n"/>
      <c r="AY205" s="10" t="n"/>
      <c r="AZ205" s="10" t="n"/>
      <c r="BA205" s="10" t="n"/>
      <c r="BB205" s="10" t="n"/>
      <c r="BC205" s="10" t="n"/>
      <c r="BD205" s="11" t="n"/>
      <c r="BE205" s="10" t="n"/>
      <c r="BF205" s="10" t="n"/>
      <c r="BG205" s="10" t="n"/>
      <c r="BH205" s="10" t="n"/>
      <c r="BI205" s="10" t="n"/>
      <c r="BJ205" s="10" t="n"/>
      <c r="BK205" s="10" t="n"/>
      <c r="BL205" s="10" t="n"/>
      <c r="BM205" s="10" t="n"/>
    </row>
    <row r="206" ht="15.75" customHeight="1" s="218">
      <c r="A206" s="10" t="n"/>
      <c r="B206" s="10" t="n"/>
      <c r="C206" s="10" t="n"/>
      <c r="D206" s="10" t="n"/>
      <c r="E206" s="10" t="n"/>
      <c r="F206" s="10" t="n"/>
      <c r="G206" s="11" t="n"/>
      <c r="H206" s="10" t="n"/>
      <c r="I206" s="10" t="n"/>
      <c r="J206" s="10" t="n"/>
      <c r="K206" s="10" t="n"/>
      <c r="L206" s="10" t="n"/>
      <c r="M206" s="13" t="n"/>
      <c r="N206" s="13" t="n"/>
      <c r="O206" s="13" t="n"/>
      <c r="P206" s="13" t="n"/>
      <c r="Q206" s="10" t="n"/>
      <c r="R206" s="10" t="n"/>
      <c r="S206" s="10" t="n"/>
      <c r="T206" s="10" t="n"/>
      <c r="U206" s="10" t="n"/>
      <c r="V206" s="10" t="n"/>
      <c r="W206" s="10" t="n"/>
      <c r="X206" s="10" t="n"/>
      <c r="Y206" s="11" t="n"/>
      <c r="Z206" s="11" t="n"/>
      <c r="AA206" s="11" t="n"/>
      <c r="AB206" s="11" t="n"/>
      <c r="AC206" s="11" t="n"/>
      <c r="AD206" s="11" t="n"/>
      <c r="AE206" s="10" t="n"/>
      <c r="AF206" s="10" t="n"/>
      <c r="AG206" s="10" t="n"/>
      <c r="AH206" s="10" t="n"/>
      <c r="AI206" s="13" t="n"/>
      <c r="AJ206" s="13" t="n"/>
      <c r="AK206" s="13" t="n"/>
      <c r="AL206" s="13" t="n"/>
      <c r="AM206" s="13" t="n"/>
      <c r="AN206" s="13" t="n"/>
      <c r="AO206" s="13" t="n"/>
      <c r="AP206" s="14" t="n"/>
      <c r="AQ206" s="14" t="n"/>
      <c r="AR206" s="14" t="n"/>
      <c r="AS206" s="13" t="n"/>
      <c r="AT206" s="13" t="n"/>
      <c r="AU206" s="10" t="n"/>
      <c r="AV206" s="10" t="n"/>
      <c r="AW206" s="10" t="n"/>
      <c r="AX206" s="10" t="n"/>
      <c r="AY206" s="10" t="n"/>
      <c r="AZ206" s="10" t="n"/>
      <c r="BA206" s="10" t="n"/>
      <c r="BB206" s="10" t="n"/>
      <c r="BC206" s="10" t="n"/>
      <c r="BD206" s="11" t="n"/>
      <c r="BE206" s="10" t="n"/>
      <c r="BF206" s="10" t="n"/>
      <c r="BG206" s="10" t="n"/>
      <c r="BH206" s="10" t="n"/>
      <c r="BI206" s="10" t="n"/>
      <c r="BJ206" s="10" t="n"/>
      <c r="BK206" s="10" t="n"/>
      <c r="BL206" s="10" t="n"/>
      <c r="BM206" s="10" t="n"/>
    </row>
    <row r="207" ht="15.75" customHeight="1" s="218">
      <c r="A207" s="10" t="n"/>
      <c r="B207" s="10" t="n"/>
      <c r="C207" s="10" t="n"/>
      <c r="D207" s="10" t="n"/>
      <c r="E207" s="10" t="n"/>
      <c r="F207" s="10" t="n"/>
      <c r="G207" s="11" t="n"/>
      <c r="H207" s="10" t="n"/>
      <c r="I207" s="10" t="n"/>
      <c r="J207" s="10" t="n"/>
      <c r="K207" s="10" t="n"/>
      <c r="L207" s="10" t="n"/>
      <c r="M207" s="13" t="n"/>
      <c r="N207" s="13" t="n"/>
      <c r="O207" s="13" t="n"/>
      <c r="P207" s="13" t="n"/>
      <c r="Q207" s="10" t="n"/>
      <c r="R207" s="10" t="n"/>
      <c r="S207" s="10" t="n"/>
      <c r="T207" s="10" t="n"/>
      <c r="U207" s="10" t="n"/>
      <c r="V207" s="10" t="n"/>
      <c r="W207" s="10" t="n"/>
      <c r="X207" s="10" t="n"/>
      <c r="Y207" s="11" t="n"/>
      <c r="Z207" s="11" t="n"/>
      <c r="AA207" s="11" t="n"/>
      <c r="AB207" s="11" t="n"/>
      <c r="AC207" s="11" t="n"/>
      <c r="AD207" s="11" t="n"/>
      <c r="AE207" s="10" t="n"/>
      <c r="AF207" s="10" t="n"/>
      <c r="AG207" s="10" t="n"/>
      <c r="AH207" s="10" t="n"/>
      <c r="AI207" s="13" t="n"/>
      <c r="AJ207" s="13" t="n"/>
      <c r="AK207" s="13" t="n"/>
      <c r="AL207" s="13" t="n"/>
      <c r="AM207" s="13" t="n"/>
      <c r="AN207" s="13" t="n"/>
      <c r="AO207" s="13" t="n"/>
      <c r="AP207" s="14" t="n"/>
      <c r="AQ207" s="14" t="n"/>
      <c r="AR207" s="14" t="n"/>
      <c r="AS207" s="13" t="n"/>
      <c r="AT207" s="13" t="n"/>
      <c r="AU207" s="10" t="n"/>
      <c r="AV207" s="10" t="n"/>
      <c r="AW207" s="10" t="n"/>
      <c r="AX207" s="10" t="n"/>
      <c r="AY207" s="10" t="n"/>
      <c r="AZ207" s="10" t="n"/>
      <c r="BA207" s="10" t="n"/>
      <c r="BB207" s="10" t="n"/>
      <c r="BC207" s="10" t="n"/>
      <c r="BD207" s="11" t="n"/>
      <c r="BE207" s="10" t="n"/>
      <c r="BF207" s="10" t="n"/>
      <c r="BG207" s="10" t="n"/>
      <c r="BH207" s="10" t="n"/>
      <c r="BI207" s="10" t="n"/>
      <c r="BJ207" s="10" t="n"/>
      <c r="BK207" s="10" t="n"/>
      <c r="BL207" s="10" t="n"/>
      <c r="BM207" s="10" t="n"/>
    </row>
    <row r="208" ht="15.75" customHeight="1" s="218">
      <c r="A208" s="10" t="n"/>
      <c r="B208" s="10" t="n"/>
      <c r="C208" s="10" t="n"/>
      <c r="D208" s="10" t="n"/>
      <c r="E208" s="10" t="n"/>
      <c r="F208" s="10" t="n"/>
      <c r="G208" s="11" t="n"/>
      <c r="H208" s="10" t="n"/>
      <c r="I208" s="10" t="n"/>
      <c r="J208" s="10" t="n"/>
      <c r="K208" s="10" t="n"/>
      <c r="L208" s="10" t="n"/>
      <c r="M208" s="13" t="n"/>
      <c r="N208" s="13" t="n"/>
      <c r="O208" s="13" t="n"/>
      <c r="P208" s="13" t="n"/>
      <c r="Q208" s="10" t="n"/>
      <c r="R208" s="10" t="n"/>
      <c r="S208" s="10" t="n"/>
      <c r="T208" s="10" t="n"/>
      <c r="U208" s="10" t="n"/>
      <c r="V208" s="10" t="n"/>
      <c r="W208" s="10" t="n"/>
      <c r="X208" s="10" t="n"/>
      <c r="Y208" s="11" t="n"/>
      <c r="Z208" s="11" t="n"/>
      <c r="AA208" s="11" t="n"/>
      <c r="AB208" s="11" t="n"/>
      <c r="AC208" s="11" t="n"/>
      <c r="AD208" s="11" t="n"/>
      <c r="AE208" s="10" t="n"/>
      <c r="AF208" s="10" t="n"/>
      <c r="AG208" s="10" t="n"/>
      <c r="AH208" s="10" t="n"/>
      <c r="AI208" s="13" t="n"/>
      <c r="AJ208" s="13" t="n"/>
      <c r="AK208" s="13" t="n"/>
      <c r="AL208" s="13" t="n"/>
      <c r="AM208" s="13" t="n"/>
      <c r="AN208" s="13" t="n"/>
      <c r="AO208" s="13" t="n"/>
      <c r="AP208" s="14" t="n"/>
      <c r="AQ208" s="14" t="n"/>
      <c r="AR208" s="14" t="n"/>
      <c r="AS208" s="13" t="n"/>
      <c r="AT208" s="13" t="n"/>
      <c r="AU208" s="10" t="n"/>
      <c r="AV208" s="10" t="n"/>
      <c r="AW208" s="10" t="n"/>
      <c r="AX208" s="10" t="n"/>
      <c r="AY208" s="10" t="n"/>
      <c r="AZ208" s="10" t="n"/>
      <c r="BA208" s="10" t="n"/>
      <c r="BB208" s="10" t="n"/>
      <c r="BC208" s="10" t="n"/>
      <c r="BD208" s="11" t="n"/>
      <c r="BE208" s="10" t="n"/>
      <c r="BF208" s="10" t="n"/>
      <c r="BG208" s="10" t="n"/>
      <c r="BH208" s="10" t="n"/>
      <c r="BI208" s="10" t="n"/>
      <c r="BJ208" s="10" t="n"/>
      <c r="BK208" s="10" t="n"/>
      <c r="BL208" s="10" t="n"/>
      <c r="BM208" s="10" t="n"/>
    </row>
    <row r="209" ht="15.75" customHeight="1" s="218">
      <c r="A209" s="10" t="n"/>
      <c r="B209" s="10" t="n"/>
      <c r="C209" s="10" t="n"/>
      <c r="D209" s="10" t="n"/>
      <c r="E209" s="10" t="n"/>
      <c r="F209" s="10" t="n"/>
      <c r="G209" s="11" t="n"/>
      <c r="H209" s="10" t="n"/>
      <c r="I209" s="10" t="n"/>
      <c r="J209" s="10" t="n"/>
      <c r="K209" s="10" t="n"/>
      <c r="L209" s="10" t="n"/>
      <c r="M209" s="13" t="n"/>
      <c r="N209" s="13" t="n"/>
      <c r="O209" s="13" t="n"/>
      <c r="P209" s="13" t="n"/>
      <c r="Q209" s="10" t="n"/>
      <c r="R209" s="10" t="n"/>
      <c r="S209" s="10" t="n"/>
      <c r="T209" s="10" t="n"/>
      <c r="U209" s="10" t="n"/>
      <c r="V209" s="10" t="n"/>
      <c r="W209" s="10" t="n"/>
      <c r="X209" s="10" t="n"/>
      <c r="Y209" s="11" t="n"/>
      <c r="Z209" s="11" t="n"/>
      <c r="AA209" s="11" t="n"/>
      <c r="AB209" s="11" t="n"/>
      <c r="AC209" s="11" t="n"/>
      <c r="AD209" s="11" t="n"/>
      <c r="AE209" s="10" t="n"/>
      <c r="AF209" s="10" t="n"/>
      <c r="AG209" s="10" t="n"/>
      <c r="AH209" s="10" t="n"/>
      <c r="AI209" s="13" t="n"/>
      <c r="AJ209" s="13" t="n"/>
      <c r="AK209" s="13" t="n"/>
      <c r="AL209" s="13" t="n"/>
      <c r="AM209" s="13" t="n"/>
      <c r="AN209" s="13" t="n"/>
      <c r="AO209" s="13" t="n"/>
      <c r="AP209" s="14" t="n"/>
      <c r="AQ209" s="14" t="n"/>
      <c r="AR209" s="14" t="n"/>
      <c r="AS209" s="13" t="n"/>
      <c r="AT209" s="13" t="n"/>
      <c r="AU209" s="10" t="n"/>
      <c r="AV209" s="10" t="n"/>
      <c r="AW209" s="10" t="n"/>
      <c r="AX209" s="10" t="n"/>
      <c r="AY209" s="10" t="n"/>
      <c r="AZ209" s="10" t="n"/>
      <c r="BA209" s="10" t="n"/>
      <c r="BB209" s="10" t="n"/>
      <c r="BC209" s="10" t="n"/>
      <c r="BD209" s="11" t="n"/>
      <c r="BE209" s="10" t="n"/>
      <c r="BF209" s="10" t="n"/>
      <c r="BG209" s="10" t="n"/>
      <c r="BH209" s="10" t="n"/>
      <c r="BI209" s="10" t="n"/>
      <c r="BJ209" s="10" t="n"/>
      <c r="BK209" s="10" t="n"/>
      <c r="BL209" s="10" t="n"/>
      <c r="BM209" s="10" t="n"/>
    </row>
    <row r="210" ht="15.75" customHeight="1" s="218">
      <c r="A210" s="10" t="n"/>
      <c r="B210" s="10" t="n"/>
      <c r="C210" s="10" t="n"/>
      <c r="D210" s="10" t="n"/>
      <c r="E210" s="10" t="n"/>
      <c r="F210" s="10" t="n"/>
      <c r="G210" s="11" t="n"/>
      <c r="H210" s="10" t="n"/>
      <c r="I210" s="10" t="n"/>
      <c r="J210" s="10" t="n"/>
      <c r="K210" s="10" t="n"/>
      <c r="L210" s="10" t="n"/>
      <c r="M210" s="13" t="n"/>
      <c r="N210" s="13" t="n"/>
      <c r="O210" s="13" t="n"/>
      <c r="P210" s="13" t="n"/>
      <c r="Q210" s="10" t="n"/>
      <c r="R210" s="10" t="n"/>
      <c r="S210" s="10" t="n"/>
      <c r="T210" s="10" t="n"/>
      <c r="U210" s="10" t="n"/>
      <c r="V210" s="10" t="n"/>
      <c r="W210" s="10" t="n"/>
      <c r="X210" s="10" t="n"/>
      <c r="Y210" s="11" t="n"/>
      <c r="Z210" s="11" t="n"/>
      <c r="AA210" s="11" t="n"/>
      <c r="AB210" s="11" t="n"/>
      <c r="AC210" s="11" t="n"/>
      <c r="AD210" s="11" t="n"/>
      <c r="AE210" s="10" t="n"/>
      <c r="AF210" s="10" t="n"/>
      <c r="AG210" s="10" t="n"/>
      <c r="AH210" s="10" t="n"/>
      <c r="AI210" s="13" t="n"/>
      <c r="AJ210" s="13" t="n"/>
      <c r="AK210" s="13" t="n"/>
      <c r="AL210" s="13" t="n"/>
      <c r="AM210" s="13" t="n"/>
      <c r="AN210" s="13" t="n"/>
      <c r="AO210" s="13" t="n"/>
      <c r="AP210" s="14" t="n"/>
      <c r="AQ210" s="14" t="n"/>
      <c r="AR210" s="14" t="n"/>
      <c r="AS210" s="13" t="n"/>
      <c r="AT210" s="13" t="n"/>
      <c r="AU210" s="10" t="n"/>
      <c r="AV210" s="10" t="n"/>
      <c r="AW210" s="10" t="n"/>
      <c r="AX210" s="10" t="n"/>
      <c r="AY210" s="10" t="n"/>
      <c r="AZ210" s="10" t="n"/>
      <c r="BA210" s="10" t="n"/>
      <c r="BB210" s="10" t="n"/>
      <c r="BC210" s="10" t="n"/>
      <c r="BD210" s="11" t="n"/>
      <c r="BE210" s="10" t="n"/>
      <c r="BF210" s="10" t="n"/>
      <c r="BG210" s="10" t="n"/>
      <c r="BH210" s="10" t="n"/>
      <c r="BI210" s="10" t="n"/>
      <c r="BJ210" s="10" t="n"/>
      <c r="BK210" s="10" t="n"/>
      <c r="BL210" s="10" t="n"/>
      <c r="BM210" s="10" t="n"/>
    </row>
    <row r="211" ht="15.75" customHeight="1" s="218">
      <c r="A211" s="10" t="n"/>
      <c r="B211" s="10" t="n"/>
      <c r="C211" s="10" t="n"/>
      <c r="D211" s="10" t="n"/>
      <c r="E211" s="10" t="n"/>
      <c r="F211" s="10" t="n"/>
      <c r="G211" s="11" t="n"/>
      <c r="H211" s="10" t="n"/>
      <c r="I211" s="10" t="n"/>
      <c r="J211" s="10" t="n"/>
      <c r="K211" s="10" t="n"/>
      <c r="L211" s="10" t="n"/>
      <c r="M211" s="13" t="n"/>
      <c r="N211" s="13" t="n"/>
      <c r="O211" s="13" t="n"/>
      <c r="P211" s="13" t="n"/>
      <c r="Q211" s="10" t="n"/>
      <c r="R211" s="10" t="n"/>
      <c r="S211" s="10" t="n"/>
      <c r="T211" s="10" t="n"/>
      <c r="U211" s="10" t="n"/>
      <c r="V211" s="10" t="n"/>
      <c r="W211" s="10" t="n"/>
      <c r="X211" s="10" t="n"/>
      <c r="Y211" s="11" t="n"/>
      <c r="Z211" s="11" t="n"/>
      <c r="AA211" s="11" t="n"/>
      <c r="AB211" s="11" t="n"/>
      <c r="AC211" s="11" t="n"/>
      <c r="AD211" s="11" t="n"/>
      <c r="AE211" s="10" t="n"/>
      <c r="AF211" s="10" t="n"/>
      <c r="AG211" s="10" t="n"/>
      <c r="AH211" s="10" t="n"/>
      <c r="AI211" s="13" t="n"/>
      <c r="AJ211" s="13" t="n"/>
      <c r="AK211" s="13" t="n"/>
      <c r="AL211" s="13" t="n"/>
      <c r="AM211" s="13" t="n"/>
      <c r="AN211" s="13" t="n"/>
      <c r="AO211" s="13" t="n"/>
      <c r="AP211" s="14" t="n"/>
      <c r="AQ211" s="14" t="n"/>
      <c r="AR211" s="14" t="n"/>
      <c r="AS211" s="13" t="n"/>
      <c r="AT211" s="13" t="n"/>
      <c r="AU211" s="10" t="n"/>
      <c r="AV211" s="10" t="n"/>
      <c r="AW211" s="10" t="n"/>
      <c r="AX211" s="10" t="n"/>
      <c r="AY211" s="10" t="n"/>
      <c r="AZ211" s="10" t="n"/>
      <c r="BA211" s="10" t="n"/>
      <c r="BB211" s="10" t="n"/>
      <c r="BC211" s="10" t="n"/>
      <c r="BD211" s="11" t="n"/>
      <c r="BE211" s="10" t="n"/>
      <c r="BF211" s="10" t="n"/>
      <c r="BG211" s="10" t="n"/>
      <c r="BH211" s="10" t="n"/>
      <c r="BI211" s="10" t="n"/>
      <c r="BJ211" s="10" t="n"/>
      <c r="BK211" s="10" t="n"/>
      <c r="BL211" s="10" t="n"/>
      <c r="BM211" s="10" t="n"/>
    </row>
    <row r="212" ht="15.75" customHeight="1" s="218">
      <c r="A212" s="10" t="n"/>
      <c r="B212" s="10" t="n"/>
      <c r="C212" s="10" t="n"/>
      <c r="D212" s="10" t="n"/>
      <c r="E212" s="10" t="n"/>
      <c r="F212" s="10" t="n"/>
      <c r="G212" s="11" t="n"/>
      <c r="H212" s="10" t="n"/>
      <c r="I212" s="10" t="n"/>
      <c r="J212" s="10" t="n"/>
      <c r="K212" s="10" t="n"/>
      <c r="L212" s="10" t="n"/>
      <c r="M212" s="13" t="n"/>
      <c r="N212" s="13" t="n"/>
      <c r="O212" s="13" t="n"/>
      <c r="P212" s="13" t="n"/>
      <c r="Q212" s="10" t="n"/>
      <c r="R212" s="10" t="n"/>
      <c r="S212" s="10" t="n"/>
      <c r="T212" s="10" t="n"/>
      <c r="U212" s="10" t="n"/>
      <c r="V212" s="10" t="n"/>
      <c r="W212" s="10" t="n"/>
      <c r="X212" s="10" t="n"/>
      <c r="Y212" s="11" t="n"/>
      <c r="Z212" s="11" t="n"/>
      <c r="AA212" s="11" t="n"/>
      <c r="AB212" s="11" t="n"/>
      <c r="AC212" s="11" t="n"/>
      <c r="AD212" s="11" t="n"/>
      <c r="AE212" s="10" t="n"/>
      <c r="AF212" s="10" t="n"/>
      <c r="AG212" s="10" t="n"/>
      <c r="AH212" s="10" t="n"/>
      <c r="AI212" s="13" t="n"/>
      <c r="AJ212" s="13" t="n"/>
      <c r="AK212" s="13" t="n"/>
      <c r="AL212" s="13" t="n"/>
      <c r="AM212" s="13" t="n"/>
      <c r="AN212" s="13" t="n"/>
      <c r="AO212" s="13" t="n"/>
      <c r="AP212" s="14" t="n"/>
      <c r="AQ212" s="14" t="n"/>
      <c r="AR212" s="14" t="n"/>
      <c r="AS212" s="13" t="n"/>
      <c r="AT212" s="13" t="n"/>
      <c r="AU212" s="10" t="n"/>
      <c r="AV212" s="10" t="n"/>
      <c r="AW212" s="10" t="n"/>
      <c r="AX212" s="10" t="n"/>
      <c r="AY212" s="10" t="n"/>
      <c r="AZ212" s="10" t="n"/>
      <c r="BA212" s="10" t="n"/>
      <c r="BB212" s="10" t="n"/>
      <c r="BC212" s="10" t="n"/>
      <c r="BD212" s="11" t="n"/>
      <c r="BE212" s="10" t="n"/>
      <c r="BF212" s="10" t="n"/>
      <c r="BG212" s="10" t="n"/>
      <c r="BH212" s="10" t="n"/>
      <c r="BI212" s="10" t="n"/>
      <c r="BJ212" s="10" t="n"/>
      <c r="BK212" s="10" t="n"/>
      <c r="BL212" s="10" t="n"/>
      <c r="BM212" s="10" t="n"/>
    </row>
    <row r="213" ht="15.75" customHeight="1" s="218">
      <c r="A213" s="10" t="n"/>
      <c r="B213" s="10" t="n"/>
      <c r="C213" s="10" t="n"/>
      <c r="D213" s="10" t="n"/>
      <c r="E213" s="10" t="n"/>
      <c r="F213" s="10" t="n"/>
      <c r="G213" s="11" t="n"/>
      <c r="H213" s="10" t="n"/>
      <c r="I213" s="10" t="n"/>
      <c r="J213" s="10" t="n"/>
      <c r="K213" s="10" t="n"/>
      <c r="L213" s="10" t="n"/>
      <c r="M213" s="13" t="n"/>
      <c r="N213" s="13" t="n"/>
      <c r="O213" s="13" t="n"/>
      <c r="P213" s="13" t="n"/>
      <c r="Q213" s="10" t="n"/>
      <c r="R213" s="10" t="n"/>
      <c r="S213" s="10" t="n"/>
      <c r="T213" s="10" t="n"/>
      <c r="U213" s="10" t="n"/>
      <c r="V213" s="10" t="n"/>
      <c r="W213" s="10" t="n"/>
      <c r="X213" s="10" t="n"/>
      <c r="Y213" s="11" t="n"/>
      <c r="Z213" s="11" t="n"/>
      <c r="AA213" s="11" t="n"/>
      <c r="AB213" s="11" t="n"/>
      <c r="AC213" s="11" t="n"/>
      <c r="AD213" s="11" t="n"/>
      <c r="AE213" s="10" t="n"/>
      <c r="AF213" s="10" t="n"/>
      <c r="AG213" s="10" t="n"/>
      <c r="AH213" s="10" t="n"/>
      <c r="AI213" s="13" t="n"/>
      <c r="AJ213" s="13" t="n"/>
      <c r="AK213" s="13" t="n"/>
      <c r="AL213" s="13" t="n"/>
      <c r="AM213" s="13" t="n"/>
      <c r="AN213" s="13" t="n"/>
      <c r="AO213" s="13" t="n"/>
      <c r="AP213" s="14" t="n"/>
      <c r="AQ213" s="14" t="n"/>
      <c r="AR213" s="14" t="n"/>
      <c r="AS213" s="13" t="n"/>
      <c r="AT213" s="13" t="n"/>
      <c r="AU213" s="10" t="n"/>
      <c r="AV213" s="10" t="n"/>
      <c r="AW213" s="10" t="n"/>
      <c r="AX213" s="10" t="n"/>
      <c r="AY213" s="10" t="n"/>
      <c r="AZ213" s="10" t="n"/>
      <c r="BA213" s="10" t="n"/>
      <c r="BB213" s="10" t="n"/>
      <c r="BC213" s="10" t="n"/>
      <c r="BD213" s="11" t="n"/>
      <c r="BE213" s="10" t="n"/>
      <c r="BF213" s="10" t="n"/>
      <c r="BG213" s="10" t="n"/>
      <c r="BH213" s="10" t="n"/>
      <c r="BI213" s="10" t="n"/>
      <c r="BJ213" s="10" t="n"/>
      <c r="BK213" s="10" t="n"/>
      <c r="BL213" s="10" t="n"/>
      <c r="BM213" s="10" t="n"/>
    </row>
    <row r="214" ht="15.75" customHeight="1" s="218">
      <c r="A214" s="10" t="n"/>
      <c r="B214" s="10" t="n"/>
      <c r="C214" s="10" t="n"/>
      <c r="D214" s="10" t="n"/>
      <c r="E214" s="10" t="n"/>
      <c r="F214" s="10" t="n"/>
      <c r="G214" s="11" t="n"/>
      <c r="H214" s="10" t="n"/>
      <c r="I214" s="10" t="n"/>
      <c r="J214" s="10" t="n"/>
      <c r="K214" s="10" t="n"/>
      <c r="L214" s="10" t="n"/>
      <c r="M214" s="13" t="n"/>
      <c r="N214" s="13" t="n"/>
      <c r="O214" s="13" t="n"/>
      <c r="P214" s="13" t="n"/>
      <c r="Q214" s="10" t="n"/>
      <c r="R214" s="10" t="n"/>
      <c r="S214" s="10" t="n"/>
      <c r="T214" s="10" t="n"/>
      <c r="U214" s="10" t="n"/>
      <c r="V214" s="10" t="n"/>
      <c r="W214" s="10" t="n"/>
      <c r="X214" s="10" t="n"/>
      <c r="Y214" s="11" t="n"/>
      <c r="Z214" s="11" t="n"/>
      <c r="AA214" s="11" t="n"/>
      <c r="AB214" s="11" t="n"/>
      <c r="AC214" s="11" t="n"/>
      <c r="AD214" s="11" t="n"/>
      <c r="AE214" s="10" t="n"/>
      <c r="AF214" s="10" t="n"/>
      <c r="AG214" s="10" t="n"/>
      <c r="AH214" s="10" t="n"/>
      <c r="AI214" s="13" t="n"/>
      <c r="AJ214" s="13" t="n"/>
      <c r="AK214" s="13" t="n"/>
      <c r="AL214" s="13" t="n"/>
      <c r="AM214" s="13" t="n"/>
      <c r="AN214" s="13" t="n"/>
      <c r="AO214" s="13" t="n"/>
      <c r="AP214" s="14" t="n"/>
      <c r="AQ214" s="14" t="n"/>
      <c r="AR214" s="14" t="n"/>
      <c r="AS214" s="13" t="n"/>
      <c r="AT214" s="13" t="n"/>
      <c r="AU214" s="10" t="n"/>
      <c r="AV214" s="10" t="n"/>
      <c r="AW214" s="10" t="n"/>
      <c r="AX214" s="10" t="n"/>
      <c r="AY214" s="10" t="n"/>
      <c r="AZ214" s="10" t="n"/>
      <c r="BA214" s="10" t="n"/>
      <c r="BB214" s="10" t="n"/>
      <c r="BC214" s="10" t="n"/>
      <c r="BD214" s="11" t="n"/>
      <c r="BE214" s="10" t="n"/>
      <c r="BF214" s="10" t="n"/>
      <c r="BG214" s="10" t="n"/>
      <c r="BH214" s="10" t="n"/>
      <c r="BI214" s="10" t="n"/>
      <c r="BJ214" s="10" t="n"/>
      <c r="BK214" s="10" t="n"/>
      <c r="BL214" s="10" t="n"/>
      <c r="BM214" s="10" t="n"/>
    </row>
    <row r="215" ht="15.75" customHeight="1" s="218">
      <c r="A215" s="10" t="n"/>
      <c r="B215" s="10" t="n"/>
      <c r="C215" s="10" t="n"/>
      <c r="D215" s="10" t="n"/>
      <c r="E215" s="10" t="n"/>
      <c r="F215" s="10" t="n"/>
      <c r="G215" s="11" t="n"/>
      <c r="H215" s="10" t="n"/>
      <c r="I215" s="10" t="n"/>
      <c r="J215" s="10" t="n"/>
      <c r="K215" s="10" t="n"/>
      <c r="L215" s="10" t="n"/>
      <c r="M215" s="13" t="n"/>
      <c r="N215" s="13" t="n"/>
      <c r="O215" s="13" t="n"/>
      <c r="P215" s="13" t="n"/>
      <c r="Q215" s="10" t="n"/>
      <c r="R215" s="10" t="n"/>
      <c r="S215" s="10" t="n"/>
      <c r="T215" s="10" t="n"/>
      <c r="U215" s="10" t="n"/>
      <c r="V215" s="10" t="n"/>
      <c r="W215" s="10" t="n"/>
      <c r="X215" s="10" t="n"/>
      <c r="Y215" s="11" t="n"/>
      <c r="Z215" s="11" t="n"/>
      <c r="AA215" s="11" t="n"/>
      <c r="AB215" s="11" t="n"/>
      <c r="AC215" s="11" t="n"/>
      <c r="AD215" s="11" t="n"/>
      <c r="AE215" s="10" t="n"/>
      <c r="AF215" s="10" t="n"/>
      <c r="AG215" s="10" t="n"/>
      <c r="AH215" s="10" t="n"/>
      <c r="AI215" s="13" t="n"/>
      <c r="AJ215" s="13" t="n"/>
      <c r="AK215" s="13" t="n"/>
      <c r="AL215" s="13" t="n"/>
      <c r="AM215" s="13" t="n"/>
      <c r="AN215" s="13" t="n"/>
      <c r="AO215" s="13" t="n"/>
      <c r="AP215" s="14" t="n"/>
      <c r="AQ215" s="14" t="n"/>
      <c r="AR215" s="14" t="n"/>
      <c r="AS215" s="13" t="n"/>
      <c r="AT215" s="13" t="n"/>
      <c r="AU215" s="10" t="n"/>
      <c r="AV215" s="10" t="n"/>
      <c r="AW215" s="10" t="n"/>
      <c r="AX215" s="10" t="n"/>
      <c r="AY215" s="10" t="n"/>
      <c r="AZ215" s="10" t="n"/>
      <c r="BA215" s="10" t="n"/>
      <c r="BB215" s="10" t="n"/>
      <c r="BC215" s="10" t="n"/>
      <c r="BD215" s="11" t="n"/>
      <c r="BE215" s="10" t="n"/>
      <c r="BF215" s="10" t="n"/>
      <c r="BG215" s="10" t="n"/>
      <c r="BH215" s="10" t="n"/>
      <c r="BI215" s="10" t="n"/>
      <c r="BJ215" s="10" t="n"/>
      <c r="BK215" s="10" t="n"/>
      <c r="BL215" s="10" t="n"/>
      <c r="BM215" s="10" t="n"/>
    </row>
    <row r="216" ht="15.75" customHeight="1" s="218">
      <c r="A216" s="10" t="n"/>
      <c r="B216" s="10" t="n"/>
      <c r="C216" s="10" t="n"/>
      <c r="D216" s="10" t="n"/>
      <c r="E216" s="10" t="n"/>
      <c r="F216" s="10" t="n"/>
      <c r="G216" s="11" t="n"/>
      <c r="H216" s="10" t="n"/>
      <c r="I216" s="10" t="n"/>
      <c r="J216" s="10" t="n"/>
      <c r="K216" s="10" t="n"/>
      <c r="L216" s="10" t="n"/>
      <c r="M216" s="13" t="n"/>
      <c r="N216" s="13" t="n"/>
      <c r="O216" s="13" t="n"/>
      <c r="P216" s="13" t="n"/>
      <c r="Q216" s="10" t="n"/>
      <c r="R216" s="10" t="n"/>
      <c r="S216" s="10" t="n"/>
      <c r="T216" s="10" t="n"/>
      <c r="U216" s="10" t="n"/>
      <c r="V216" s="10" t="n"/>
      <c r="W216" s="10" t="n"/>
      <c r="X216" s="10" t="n"/>
      <c r="Y216" s="11" t="n"/>
      <c r="Z216" s="11" t="n"/>
      <c r="AA216" s="11" t="n"/>
      <c r="AB216" s="11" t="n"/>
      <c r="AC216" s="11" t="n"/>
      <c r="AD216" s="11" t="n"/>
      <c r="AE216" s="10" t="n"/>
      <c r="AF216" s="10" t="n"/>
      <c r="AG216" s="10" t="n"/>
      <c r="AH216" s="10" t="n"/>
      <c r="AI216" s="13" t="n"/>
      <c r="AJ216" s="13" t="n"/>
      <c r="AK216" s="13" t="n"/>
      <c r="AL216" s="13" t="n"/>
      <c r="AM216" s="13" t="n"/>
      <c r="AN216" s="13" t="n"/>
      <c r="AO216" s="13" t="n"/>
      <c r="AP216" s="14" t="n"/>
      <c r="AQ216" s="14" t="n"/>
      <c r="AR216" s="14" t="n"/>
      <c r="AS216" s="13" t="n"/>
      <c r="AT216" s="13" t="n"/>
      <c r="AU216" s="10" t="n"/>
      <c r="AV216" s="10" t="n"/>
      <c r="AW216" s="10" t="n"/>
      <c r="AX216" s="10" t="n"/>
      <c r="AY216" s="10" t="n"/>
      <c r="AZ216" s="10" t="n"/>
      <c r="BA216" s="10" t="n"/>
      <c r="BB216" s="10" t="n"/>
      <c r="BC216" s="10" t="n"/>
      <c r="BD216" s="11" t="n"/>
      <c r="BE216" s="10" t="n"/>
      <c r="BF216" s="10" t="n"/>
      <c r="BG216" s="10" t="n"/>
      <c r="BH216" s="10" t="n"/>
      <c r="BI216" s="10" t="n"/>
      <c r="BJ216" s="10" t="n"/>
      <c r="BK216" s="10" t="n"/>
      <c r="BL216" s="10" t="n"/>
      <c r="BM216" s="10" t="n"/>
    </row>
    <row r="217" ht="15.75" customHeight="1" s="218">
      <c r="A217" s="10" t="n"/>
      <c r="B217" s="10" t="n"/>
      <c r="C217" s="10" t="n"/>
      <c r="D217" s="10" t="n"/>
      <c r="E217" s="10" t="n"/>
      <c r="F217" s="10" t="n"/>
      <c r="G217" s="11" t="n"/>
      <c r="H217" s="10" t="n"/>
      <c r="I217" s="10" t="n"/>
      <c r="J217" s="10" t="n"/>
      <c r="K217" s="10" t="n"/>
      <c r="L217" s="10" t="n"/>
      <c r="M217" s="13" t="n"/>
      <c r="N217" s="13" t="n"/>
      <c r="O217" s="13" t="n"/>
      <c r="P217" s="13" t="n"/>
      <c r="Q217" s="10" t="n"/>
      <c r="R217" s="10" t="n"/>
      <c r="S217" s="10" t="n"/>
      <c r="T217" s="10" t="n"/>
      <c r="U217" s="10" t="n"/>
      <c r="V217" s="10" t="n"/>
      <c r="W217" s="10" t="n"/>
      <c r="X217" s="10" t="n"/>
      <c r="Y217" s="11" t="n"/>
      <c r="Z217" s="11" t="n"/>
      <c r="AA217" s="11" t="n"/>
      <c r="AB217" s="11" t="n"/>
      <c r="AC217" s="11" t="n"/>
      <c r="AD217" s="11" t="n"/>
      <c r="AE217" s="10" t="n"/>
      <c r="AF217" s="10" t="n"/>
      <c r="AG217" s="10" t="n"/>
      <c r="AH217" s="10" t="n"/>
      <c r="AI217" s="13" t="n"/>
      <c r="AJ217" s="13" t="n"/>
      <c r="AK217" s="13" t="n"/>
      <c r="AL217" s="13" t="n"/>
      <c r="AM217" s="13" t="n"/>
      <c r="AN217" s="13" t="n"/>
      <c r="AO217" s="13" t="n"/>
      <c r="AP217" s="14" t="n"/>
      <c r="AQ217" s="14" t="n"/>
      <c r="AR217" s="14" t="n"/>
      <c r="AS217" s="13" t="n"/>
      <c r="AT217" s="13" t="n"/>
      <c r="AU217" s="10" t="n"/>
      <c r="AV217" s="10" t="n"/>
      <c r="AW217" s="10" t="n"/>
      <c r="AX217" s="10" t="n"/>
      <c r="AY217" s="10" t="n"/>
      <c r="AZ217" s="10" t="n"/>
      <c r="BA217" s="10" t="n"/>
      <c r="BB217" s="10" t="n"/>
      <c r="BC217" s="10" t="n"/>
      <c r="BD217" s="11" t="n"/>
      <c r="BE217" s="10" t="n"/>
      <c r="BF217" s="10" t="n"/>
      <c r="BG217" s="10" t="n"/>
      <c r="BH217" s="10" t="n"/>
      <c r="BI217" s="10" t="n"/>
      <c r="BJ217" s="10" t="n"/>
      <c r="BK217" s="10" t="n"/>
      <c r="BL217" s="10" t="n"/>
      <c r="BM217" s="10" t="n"/>
    </row>
    <row r="218" ht="15.75" customHeight="1" s="218">
      <c r="A218" s="10" t="n"/>
      <c r="B218" s="10" t="n"/>
      <c r="C218" s="10" t="n"/>
      <c r="D218" s="10" t="n"/>
      <c r="E218" s="10" t="n"/>
      <c r="F218" s="10" t="n"/>
      <c r="G218" s="11" t="n"/>
      <c r="H218" s="10" t="n"/>
      <c r="I218" s="10" t="n"/>
      <c r="J218" s="10" t="n"/>
      <c r="K218" s="10" t="n"/>
      <c r="L218" s="10" t="n"/>
      <c r="M218" s="13" t="n"/>
      <c r="N218" s="13" t="n"/>
      <c r="O218" s="13" t="n"/>
      <c r="P218" s="13" t="n"/>
      <c r="Q218" s="10" t="n"/>
      <c r="R218" s="10" t="n"/>
      <c r="S218" s="10" t="n"/>
      <c r="T218" s="10" t="n"/>
      <c r="U218" s="10" t="n"/>
      <c r="V218" s="10" t="n"/>
      <c r="W218" s="10" t="n"/>
      <c r="X218" s="10" t="n"/>
      <c r="Y218" s="11" t="n"/>
      <c r="Z218" s="11" t="n"/>
      <c r="AA218" s="11" t="n"/>
      <c r="AB218" s="11" t="n"/>
      <c r="AC218" s="11" t="n"/>
      <c r="AD218" s="11" t="n"/>
      <c r="AE218" s="10" t="n"/>
      <c r="AF218" s="10" t="n"/>
      <c r="AG218" s="10" t="n"/>
      <c r="AH218" s="10" t="n"/>
      <c r="AI218" s="13" t="n"/>
      <c r="AJ218" s="13" t="n"/>
      <c r="AK218" s="13" t="n"/>
      <c r="AL218" s="13" t="n"/>
      <c r="AM218" s="13" t="n"/>
      <c r="AN218" s="13" t="n"/>
      <c r="AO218" s="13" t="n"/>
      <c r="AP218" s="14" t="n"/>
      <c r="AQ218" s="14" t="n"/>
      <c r="AR218" s="14" t="n"/>
      <c r="AS218" s="13" t="n"/>
      <c r="AT218" s="13" t="n"/>
      <c r="AU218" s="10" t="n"/>
      <c r="AV218" s="10" t="n"/>
      <c r="AW218" s="10" t="n"/>
      <c r="AX218" s="10" t="n"/>
      <c r="AY218" s="10" t="n"/>
      <c r="AZ218" s="10" t="n"/>
      <c r="BA218" s="10" t="n"/>
      <c r="BB218" s="10" t="n"/>
      <c r="BC218" s="10" t="n"/>
      <c r="BD218" s="11" t="n"/>
      <c r="BE218" s="10" t="n"/>
      <c r="BF218" s="10" t="n"/>
      <c r="BG218" s="10" t="n"/>
      <c r="BH218" s="10" t="n"/>
      <c r="BI218" s="10" t="n"/>
      <c r="BJ218" s="10" t="n"/>
      <c r="BK218" s="10" t="n"/>
      <c r="BL218" s="10" t="n"/>
      <c r="BM218" s="10" t="n"/>
    </row>
    <row r="219" ht="15.75" customHeight="1" s="218">
      <c r="A219" s="10" t="n"/>
      <c r="B219" s="10" t="n"/>
      <c r="C219" s="10" t="n"/>
      <c r="D219" s="10" t="n"/>
      <c r="E219" s="10" t="n"/>
      <c r="F219" s="10" t="n"/>
      <c r="G219" s="11" t="n"/>
      <c r="H219" s="10" t="n"/>
      <c r="I219" s="10" t="n"/>
      <c r="J219" s="10" t="n"/>
      <c r="K219" s="10" t="n"/>
      <c r="L219" s="10" t="n"/>
      <c r="M219" s="13" t="n"/>
      <c r="N219" s="13" t="n"/>
      <c r="O219" s="13" t="n"/>
      <c r="P219" s="13" t="n"/>
      <c r="Q219" s="10" t="n"/>
      <c r="R219" s="10" t="n"/>
      <c r="S219" s="10" t="n"/>
      <c r="T219" s="10" t="n"/>
      <c r="U219" s="10" t="n"/>
      <c r="V219" s="10" t="n"/>
      <c r="W219" s="10" t="n"/>
      <c r="X219" s="10" t="n"/>
      <c r="Y219" s="11" t="n"/>
      <c r="Z219" s="11" t="n"/>
      <c r="AA219" s="11" t="n"/>
      <c r="AB219" s="11" t="n"/>
      <c r="AC219" s="11" t="n"/>
      <c r="AD219" s="11" t="n"/>
      <c r="AE219" s="10" t="n"/>
      <c r="AF219" s="10" t="n"/>
      <c r="AG219" s="10" t="n"/>
      <c r="AH219" s="10" t="n"/>
      <c r="AI219" s="13" t="n"/>
      <c r="AJ219" s="13" t="n"/>
      <c r="AK219" s="13" t="n"/>
      <c r="AL219" s="13" t="n"/>
      <c r="AM219" s="13" t="n"/>
      <c r="AN219" s="13" t="n"/>
      <c r="AO219" s="13" t="n"/>
      <c r="AP219" s="14" t="n"/>
      <c r="AQ219" s="14" t="n"/>
      <c r="AR219" s="14" t="n"/>
      <c r="AS219" s="13" t="n"/>
      <c r="AT219" s="13" t="n"/>
      <c r="AU219" s="10" t="n"/>
      <c r="AV219" s="10" t="n"/>
      <c r="AW219" s="10" t="n"/>
      <c r="AX219" s="10" t="n"/>
      <c r="AY219" s="10" t="n"/>
      <c r="AZ219" s="10" t="n"/>
      <c r="BA219" s="10" t="n"/>
      <c r="BB219" s="10" t="n"/>
      <c r="BC219" s="10" t="n"/>
      <c r="BD219" s="11" t="n"/>
      <c r="BE219" s="10" t="n"/>
      <c r="BF219" s="10" t="n"/>
      <c r="BG219" s="10" t="n"/>
      <c r="BH219" s="10" t="n"/>
      <c r="BI219" s="10" t="n"/>
      <c r="BJ219" s="10" t="n"/>
      <c r="BK219" s="10" t="n"/>
      <c r="BL219" s="10" t="n"/>
      <c r="BM219" s="10" t="n"/>
    </row>
    <row r="220" ht="15.75" customHeight="1" s="218">
      <c r="A220" s="10" t="n"/>
      <c r="B220" s="10" t="n"/>
      <c r="C220" s="10" t="n"/>
      <c r="D220" s="10" t="n"/>
      <c r="E220" s="10" t="n"/>
      <c r="F220" s="10" t="n"/>
      <c r="G220" s="11" t="n"/>
      <c r="H220" s="10" t="n"/>
      <c r="I220" s="10" t="n"/>
      <c r="J220" s="10" t="n"/>
      <c r="K220" s="10" t="n"/>
      <c r="L220" s="10" t="n"/>
      <c r="M220" s="13" t="n"/>
      <c r="N220" s="13" t="n"/>
      <c r="O220" s="13" t="n"/>
      <c r="P220" s="13" t="n"/>
      <c r="Q220" s="10" t="n"/>
      <c r="R220" s="10" t="n"/>
      <c r="S220" s="10" t="n"/>
      <c r="T220" s="10" t="n"/>
      <c r="U220" s="10" t="n"/>
      <c r="V220" s="10" t="n"/>
      <c r="W220" s="10" t="n"/>
      <c r="X220" s="10" t="n"/>
      <c r="Y220" s="11" t="n"/>
      <c r="Z220" s="11" t="n"/>
      <c r="AA220" s="11" t="n"/>
      <c r="AB220" s="11" t="n"/>
      <c r="AC220" s="11" t="n"/>
      <c r="AD220" s="11" t="n"/>
      <c r="AE220" s="10" t="n"/>
      <c r="AF220" s="10" t="n"/>
      <c r="AG220" s="10" t="n"/>
      <c r="AH220" s="10" t="n"/>
      <c r="AI220" s="13" t="n"/>
      <c r="AJ220" s="13" t="n"/>
      <c r="AK220" s="13" t="n"/>
      <c r="AL220" s="13" t="n"/>
      <c r="AM220" s="13" t="n"/>
      <c r="AN220" s="13" t="n"/>
      <c r="AO220" s="13" t="n"/>
      <c r="AP220" s="14" t="n"/>
      <c r="AQ220" s="14" t="n"/>
      <c r="AR220" s="14" t="n"/>
      <c r="AS220" s="13" t="n"/>
      <c r="AT220" s="13" t="n"/>
      <c r="AU220" s="10" t="n"/>
      <c r="AV220" s="10" t="n"/>
      <c r="AW220" s="10" t="n"/>
      <c r="AX220" s="10" t="n"/>
      <c r="AY220" s="10" t="n"/>
      <c r="AZ220" s="10" t="n"/>
      <c r="BA220" s="10" t="n"/>
      <c r="BB220" s="10" t="n"/>
      <c r="BC220" s="10" t="n"/>
      <c r="BD220" s="11" t="n"/>
      <c r="BE220" s="10" t="n"/>
      <c r="BF220" s="10" t="n"/>
      <c r="BG220" s="10" t="n"/>
      <c r="BH220" s="10" t="n"/>
      <c r="BI220" s="10" t="n"/>
      <c r="BJ220" s="10" t="n"/>
      <c r="BK220" s="10" t="n"/>
      <c r="BL220" s="10" t="n"/>
      <c r="BM220" s="10" t="n"/>
    </row>
    <row r="221" ht="15.75" customHeight="1" s="218">
      <c r="A221" s="10" t="n"/>
      <c r="B221" s="10" t="n"/>
      <c r="C221" s="10" t="n"/>
      <c r="D221" s="10" t="n"/>
      <c r="E221" s="10" t="n"/>
      <c r="F221" s="10" t="n"/>
      <c r="G221" s="11" t="n"/>
      <c r="H221" s="10" t="n"/>
      <c r="I221" s="10" t="n"/>
      <c r="J221" s="10" t="n"/>
      <c r="K221" s="10" t="n"/>
      <c r="L221" s="10" t="n"/>
      <c r="M221" s="13" t="n"/>
      <c r="N221" s="13" t="n"/>
      <c r="O221" s="13" t="n"/>
      <c r="P221" s="13" t="n"/>
      <c r="Q221" s="10" t="n"/>
      <c r="R221" s="10" t="n"/>
      <c r="S221" s="10" t="n"/>
      <c r="T221" s="10" t="n"/>
      <c r="U221" s="10" t="n"/>
      <c r="V221" s="10" t="n"/>
      <c r="W221" s="10" t="n"/>
      <c r="X221" s="10" t="n"/>
      <c r="Y221" s="11" t="n"/>
      <c r="Z221" s="11" t="n"/>
      <c r="AA221" s="11" t="n"/>
      <c r="AB221" s="11" t="n"/>
      <c r="AC221" s="11" t="n"/>
      <c r="AD221" s="11" t="n"/>
      <c r="AE221" s="10" t="n"/>
      <c r="AF221" s="10" t="n"/>
      <c r="AG221" s="10" t="n"/>
      <c r="AH221" s="10" t="n"/>
      <c r="AI221" s="13" t="n"/>
      <c r="AJ221" s="13" t="n"/>
      <c r="AK221" s="13" t="n"/>
      <c r="AL221" s="13" t="n"/>
      <c r="AM221" s="13" t="n"/>
      <c r="AN221" s="13" t="n"/>
      <c r="AO221" s="13" t="n"/>
      <c r="AP221" s="14" t="n"/>
      <c r="AQ221" s="14" t="n"/>
      <c r="AR221" s="14" t="n"/>
      <c r="AS221" s="13" t="n"/>
      <c r="AT221" s="13" t="n"/>
      <c r="AU221" s="10" t="n"/>
      <c r="AV221" s="10" t="n"/>
      <c r="AW221" s="10" t="n"/>
      <c r="AX221" s="10" t="n"/>
      <c r="AY221" s="10" t="n"/>
      <c r="AZ221" s="10" t="n"/>
      <c r="BA221" s="10" t="n"/>
      <c r="BB221" s="10" t="n"/>
      <c r="BC221" s="10" t="n"/>
      <c r="BD221" s="11" t="n"/>
      <c r="BE221" s="10" t="n"/>
      <c r="BF221" s="10" t="n"/>
      <c r="BG221" s="10" t="n"/>
      <c r="BH221" s="10" t="n"/>
      <c r="BI221" s="10" t="n"/>
      <c r="BJ221" s="10" t="n"/>
      <c r="BK221" s="10" t="n"/>
      <c r="BL221" s="10" t="n"/>
      <c r="BM221" s="10" t="n"/>
    </row>
    <row r="222" ht="15.75" customHeight="1" s="218">
      <c r="A222" s="10" t="n"/>
      <c r="B222" s="10" t="n"/>
      <c r="C222" s="10" t="n"/>
      <c r="D222" s="10" t="n"/>
      <c r="E222" s="10" t="n"/>
      <c r="F222" s="10" t="n"/>
      <c r="G222" s="11" t="n"/>
      <c r="H222" s="10" t="n"/>
      <c r="I222" s="10" t="n"/>
      <c r="J222" s="10" t="n"/>
      <c r="K222" s="10" t="n"/>
      <c r="L222" s="10" t="n"/>
      <c r="M222" s="13" t="n"/>
      <c r="N222" s="13" t="n"/>
      <c r="O222" s="13" t="n"/>
      <c r="P222" s="13" t="n"/>
      <c r="Q222" s="10" t="n"/>
      <c r="R222" s="10" t="n"/>
      <c r="S222" s="10" t="n"/>
      <c r="T222" s="10" t="n"/>
      <c r="U222" s="10" t="n"/>
      <c r="V222" s="10" t="n"/>
      <c r="W222" s="10" t="n"/>
      <c r="X222" s="10" t="n"/>
      <c r="Y222" s="11" t="n"/>
      <c r="Z222" s="11" t="n"/>
      <c r="AA222" s="11" t="n"/>
      <c r="AB222" s="11" t="n"/>
      <c r="AC222" s="11" t="n"/>
      <c r="AD222" s="11" t="n"/>
      <c r="AE222" s="10" t="n"/>
      <c r="AF222" s="10" t="n"/>
      <c r="AG222" s="10" t="n"/>
      <c r="AH222" s="10" t="n"/>
      <c r="AI222" s="13" t="n"/>
      <c r="AJ222" s="13" t="n"/>
      <c r="AK222" s="13" t="n"/>
      <c r="AL222" s="13" t="n"/>
      <c r="AM222" s="13" t="n"/>
      <c r="AN222" s="13" t="n"/>
      <c r="AO222" s="13" t="n"/>
      <c r="AP222" s="14" t="n"/>
      <c r="AQ222" s="14" t="n"/>
      <c r="AR222" s="14" t="n"/>
      <c r="AS222" s="13" t="n"/>
      <c r="AT222" s="13" t="n"/>
      <c r="AU222" s="10" t="n"/>
      <c r="AV222" s="10" t="n"/>
      <c r="AW222" s="10" t="n"/>
      <c r="AX222" s="10" t="n"/>
      <c r="AY222" s="10" t="n"/>
      <c r="AZ222" s="10" t="n"/>
      <c r="BA222" s="10" t="n"/>
      <c r="BB222" s="10" t="n"/>
      <c r="BC222" s="10" t="n"/>
      <c r="BD222" s="11" t="n"/>
      <c r="BE222" s="10" t="n"/>
      <c r="BF222" s="10" t="n"/>
      <c r="BG222" s="10" t="n"/>
      <c r="BH222" s="10" t="n"/>
      <c r="BI222" s="10" t="n"/>
      <c r="BJ222" s="10" t="n"/>
      <c r="BK222" s="10" t="n"/>
      <c r="BL222" s="10" t="n"/>
      <c r="BM222" s="10" t="n"/>
    </row>
    <row r="223" ht="15.75" customHeight="1" s="218">
      <c r="A223" s="10" t="n"/>
      <c r="B223" s="10" t="n"/>
      <c r="C223" s="10" t="n"/>
      <c r="D223" s="10" t="n"/>
      <c r="E223" s="10" t="n"/>
      <c r="F223" s="10" t="n"/>
      <c r="G223" s="11" t="n"/>
      <c r="H223" s="10" t="n"/>
      <c r="I223" s="10" t="n"/>
      <c r="J223" s="10" t="n"/>
      <c r="K223" s="10" t="n"/>
      <c r="L223" s="10" t="n"/>
      <c r="M223" s="13" t="n"/>
      <c r="N223" s="13" t="n"/>
      <c r="O223" s="13" t="n"/>
      <c r="P223" s="13" t="n"/>
      <c r="Q223" s="10" t="n"/>
      <c r="R223" s="10" t="n"/>
      <c r="S223" s="10" t="n"/>
      <c r="T223" s="10" t="n"/>
      <c r="U223" s="10" t="n"/>
      <c r="V223" s="10" t="n"/>
      <c r="W223" s="10" t="n"/>
      <c r="X223" s="10" t="n"/>
      <c r="Y223" s="11" t="n"/>
      <c r="Z223" s="11" t="n"/>
      <c r="AA223" s="11" t="n"/>
      <c r="AB223" s="11" t="n"/>
      <c r="AC223" s="11" t="n"/>
      <c r="AD223" s="11" t="n"/>
      <c r="AE223" s="10" t="n"/>
      <c r="AF223" s="10" t="n"/>
      <c r="AG223" s="10" t="n"/>
      <c r="AH223" s="10" t="n"/>
      <c r="AI223" s="13" t="n"/>
      <c r="AJ223" s="13" t="n"/>
      <c r="AK223" s="13" t="n"/>
      <c r="AL223" s="13" t="n"/>
      <c r="AM223" s="13" t="n"/>
      <c r="AN223" s="13" t="n"/>
      <c r="AO223" s="13" t="n"/>
      <c r="AP223" s="14" t="n"/>
      <c r="AQ223" s="14" t="n"/>
      <c r="AR223" s="14" t="n"/>
      <c r="AS223" s="13" t="n"/>
      <c r="AT223" s="13" t="n"/>
      <c r="AU223" s="10" t="n"/>
      <c r="AV223" s="10" t="n"/>
      <c r="AW223" s="10" t="n"/>
      <c r="AX223" s="10" t="n"/>
      <c r="AY223" s="10" t="n"/>
      <c r="AZ223" s="10" t="n"/>
      <c r="BA223" s="10" t="n"/>
      <c r="BB223" s="10" t="n"/>
      <c r="BC223" s="10" t="n"/>
      <c r="BD223" s="11" t="n"/>
      <c r="BE223" s="10" t="n"/>
      <c r="BF223" s="10" t="n"/>
      <c r="BG223" s="10" t="n"/>
      <c r="BH223" s="10" t="n"/>
      <c r="BI223" s="10" t="n"/>
      <c r="BJ223" s="10" t="n"/>
      <c r="BK223" s="10" t="n"/>
      <c r="BL223" s="10" t="n"/>
      <c r="BM223" s="10" t="n"/>
    </row>
    <row r="224" ht="15.75" customHeight="1" s="218">
      <c r="A224" s="10" t="n"/>
      <c r="B224" s="10" t="n"/>
      <c r="C224" s="10" t="n"/>
      <c r="D224" s="10" t="n"/>
      <c r="E224" s="10" t="n"/>
      <c r="F224" s="10" t="n"/>
      <c r="G224" s="11" t="n"/>
      <c r="H224" s="10" t="n"/>
      <c r="I224" s="10" t="n"/>
      <c r="J224" s="10" t="n"/>
      <c r="K224" s="10" t="n"/>
      <c r="L224" s="10" t="n"/>
      <c r="M224" s="13" t="n"/>
      <c r="N224" s="13" t="n"/>
      <c r="O224" s="13" t="n"/>
      <c r="P224" s="13" t="n"/>
      <c r="Q224" s="10" t="n"/>
      <c r="R224" s="10" t="n"/>
      <c r="S224" s="10" t="n"/>
      <c r="T224" s="10" t="n"/>
      <c r="U224" s="10" t="n"/>
      <c r="V224" s="10" t="n"/>
      <c r="W224" s="10" t="n"/>
      <c r="X224" s="10" t="n"/>
      <c r="Y224" s="11" t="n"/>
      <c r="Z224" s="11" t="n"/>
      <c r="AA224" s="11" t="n"/>
      <c r="AB224" s="11" t="n"/>
      <c r="AC224" s="11" t="n"/>
      <c r="AD224" s="11" t="n"/>
      <c r="AE224" s="10" t="n"/>
      <c r="AF224" s="10" t="n"/>
      <c r="AG224" s="10" t="n"/>
      <c r="AH224" s="10" t="n"/>
      <c r="AI224" s="13" t="n"/>
      <c r="AJ224" s="13" t="n"/>
      <c r="AK224" s="13" t="n"/>
      <c r="AL224" s="13" t="n"/>
      <c r="AM224" s="13" t="n"/>
      <c r="AN224" s="13" t="n"/>
      <c r="AO224" s="13" t="n"/>
      <c r="AP224" s="14" t="n"/>
      <c r="AQ224" s="14" t="n"/>
      <c r="AR224" s="14" t="n"/>
      <c r="AS224" s="13" t="n"/>
      <c r="AT224" s="13" t="n"/>
      <c r="AU224" s="10" t="n"/>
      <c r="AV224" s="10" t="n"/>
      <c r="AW224" s="10" t="n"/>
      <c r="AX224" s="10" t="n"/>
      <c r="AY224" s="10" t="n"/>
      <c r="AZ224" s="10" t="n"/>
      <c r="BA224" s="10" t="n"/>
      <c r="BB224" s="10" t="n"/>
      <c r="BC224" s="10" t="n"/>
      <c r="BD224" s="11" t="n"/>
      <c r="BE224" s="10" t="n"/>
      <c r="BF224" s="10" t="n"/>
      <c r="BG224" s="10" t="n"/>
      <c r="BH224" s="10" t="n"/>
      <c r="BI224" s="10" t="n"/>
      <c r="BJ224" s="10" t="n"/>
      <c r="BK224" s="10" t="n"/>
      <c r="BL224" s="10" t="n"/>
      <c r="BM224" s="10" t="n"/>
    </row>
    <row r="225" ht="15.75" customHeight="1" s="218">
      <c r="A225" s="10" t="n"/>
      <c r="B225" s="10" t="n"/>
      <c r="C225" s="10" t="n"/>
      <c r="D225" s="10" t="n"/>
      <c r="E225" s="10" t="n"/>
      <c r="F225" s="10" t="n"/>
      <c r="G225" s="11" t="n"/>
      <c r="H225" s="10" t="n"/>
      <c r="I225" s="10" t="n"/>
      <c r="J225" s="10" t="n"/>
      <c r="K225" s="10" t="n"/>
      <c r="L225" s="10" t="n"/>
      <c r="M225" s="13" t="n"/>
      <c r="N225" s="13" t="n"/>
      <c r="O225" s="13" t="n"/>
      <c r="P225" s="13" t="n"/>
      <c r="Q225" s="10" t="n"/>
      <c r="R225" s="10" t="n"/>
      <c r="S225" s="10" t="n"/>
      <c r="T225" s="10" t="n"/>
      <c r="U225" s="10" t="n"/>
      <c r="V225" s="10" t="n"/>
      <c r="W225" s="10" t="n"/>
      <c r="X225" s="10" t="n"/>
      <c r="Y225" s="11" t="n"/>
      <c r="Z225" s="11" t="n"/>
      <c r="AA225" s="11" t="n"/>
      <c r="AB225" s="11" t="n"/>
      <c r="AC225" s="11" t="n"/>
      <c r="AD225" s="11" t="n"/>
      <c r="AE225" s="10" t="n"/>
      <c r="AF225" s="10" t="n"/>
      <c r="AG225" s="10" t="n"/>
      <c r="AH225" s="10" t="n"/>
      <c r="AI225" s="13" t="n"/>
      <c r="AJ225" s="13" t="n"/>
      <c r="AK225" s="13" t="n"/>
      <c r="AL225" s="13" t="n"/>
      <c r="AM225" s="13" t="n"/>
      <c r="AN225" s="13" t="n"/>
      <c r="AO225" s="13" t="n"/>
      <c r="AP225" s="14" t="n"/>
      <c r="AQ225" s="14" t="n"/>
      <c r="AR225" s="14" t="n"/>
      <c r="AS225" s="13" t="n"/>
      <c r="AT225" s="13" t="n"/>
      <c r="AU225" s="10" t="n"/>
      <c r="AV225" s="10" t="n"/>
      <c r="AW225" s="10" t="n"/>
      <c r="AX225" s="10" t="n"/>
      <c r="AY225" s="10" t="n"/>
      <c r="AZ225" s="10" t="n"/>
      <c r="BA225" s="10" t="n"/>
      <c r="BB225" s="10" t="n"/>
      <c r="BC225" s="10" t="n"/>
      <c r="BD225" s="11" t="n"/>
      <c r="BE225" s="10" t="n"/>
      <c r="BF225" s="10" t="n"/>
      <c r="BG225" s="10" t="n"/>
      <c r="BH225" s="10" t="n"/>
      <c r="BI225" s="10" t="n"/>
      <c r="BJ225" s="10" t="n"/>
      <c r="BK225" s="10" t="n"/>
      <c r="BL225" s="10" t="n"/>
      <c r="BM225" s="10" t="n"/>
    </row>
    <row r="226" ht="15.75" customHeight="1" s="218">
      <c r="A226" s="10" t="n"/>
      <c r="B226" s="10" t="n"/>
      <c r="C226" s="10" t="n"/>
      <c r="D226" s="10" t="n"/>
      <c r="E226" s="10" t="n"/>
      <c r="F226" s="10" t="n"/>
      <c r="G226" s="11" t="n"/>
      <c r="H226" s="10" t="n"/>
      <c r="I226" s="10" t="n"/>
      <c r="J226" s="10" t="n"/>
      <c r="K226" s="10" t="n"/>
      <c r="L226" s="10" t="n"/>
      <c r="M226" s="13" t="n"/>
      <c r="N226" s="13" t="n"/>
      <c r="O226" s="13" t="n"/>
      <c r="P226" s="13" t="n"/>
      <c r="Q226" s="10" t="n"/>
      <c r="R226" s="10" t="n"/>
      <c r="S226" s="10" t="n"/>
      <c r="T226" s="10" t="n"/>
      <c r="U226" s="10" t="n"/>
      <c r="V226" s="10" t="n"/>
      <c r="W226" s="10" t="n"/>
      <c r="X226" s="10" t="n"/>
      <c r="Y226" s="11" t="n"/>
      <c r="Z226" s="11" t="n"/>
      <c r="AA226" s="11" t="n"/>
      <c r="AB226" s="11" t="n"/>
      <c r="AC226" s="11" t="n"/>
      <c r="AD226" s="11" t="n"/>
      <c r="AE226" s="10" t="n"/>
      <c r="AF226" s="10" t="n"/>
      <c r="AG226" s="10" t="n"/>
      <c r="AH226" s="10" t="n"/>
      <c r="AI226" s="13" t="n"/>
      <c r="AJ226" s="13" t="n"/>
      <c r="AK226" s="13" t="n"/>
      <c r="AL226" s="13" t="n"/>
      <c r="AM226" s="13" t="n"/>
      <c r="AN226" s="13" t="n"/>
      <c r="AO226" s="13" t="n"/>
      <c r="AP226" s="14" t="n"/>
      <c r="AQ226" s="14" t="n"/>
      <c r="AR226" s="14" t="n"/>
      <c r="AS226" s="13" t="n"/>
      <c r="AT226" s="13" t="n"/>
      <c r="AU226" s="10" t="n"/>
      <c r="AV226" s="10" t="n"/>
      <c r="AW226" s="10" t="n"/>
      <c r="AX226" s="10" t="n"/>
      <c r="AY226" s="10" t="n"/>
      <c r="AZ226" s="10" t="n"/>
      <c r="BA226" s="10" t="n"/>
      <c r="BB226" s="10" t="n"/>
      <c r="BC226" s="10" t="n"/>
      <c r="BD226" s="11" t="n"/>
      <c r="BE226" s="10" t="n"/>
      <c r="BF226" s="10" t="n"/>
      <c r="BG226" s="10" t="n"/>
      <c r="BH226" s="10" t="n"/>
      <c r="BI226" s="10" t="n"/>
      <c r="BJ226" s="10" t="n"/>
      <c r="BK226" s="10" t="n"/>
      <c r="BL226" s="10" t="n"/>
      <c r="BM226" s="10" t="n"/>
    </row>
    <row r="227" ht="15.75" customHeight="1" s="218">
      <c r="A227" s="10" t="n"/>
      <c r="B227" s="10" t="n"/>
      <c r="C227" s="10" t="n"/>
      <c r="D227" s="10" t="n"/>
      <c r="E227" s="10" t="n"/>
      <c r="F227" s="10" t="n"/>
      <c r="G227" s="11" t="n"/>
      <c r="H227" s="10" t="n"/>
      <c r="I227" s="10" t="n"/>
      <c r="J227" s="10" t="n"/>
      <c r="K227" s="10" t="n"/>
      <c r="L227" s="10" t="n"/>
      <c r="M227" s="13" t="n"/>
      <c r="N227" s="13" t="n"/>
      <c r="O227" s="13" t="n"/>
      <c r="P227" s="13" t="n"/>
      <c r="Q227" s="10" t="n"/>
      <c r="R227" s="10" t="n"/>
      <c r="S227" s="10" t="n"/>
      <c r="T227" s="10" t="n"/>
      <c r="U227" s="10" t="n"/>
      <c r="V227" s="10" t="n"/>
      <c r="W227" s="10" t="n"/>
      <c r="X227" s="10" t="n"/>
      <c r="Y227" s="11" t="n"/>
      <c r="Z227" s="11" t="n"/>
      <c r="AA227" s="11" t="n"/>
      <c r="AB227" s="11" t="n"/>
      <c r="AC227" s="11" t="n"/>
      <c r="AD227" s="11" t="n"/>
      <c r="AE227" s="10" t="n"/>
      <c r="AF227" s="10" t="n"/>
      <c r="AG227" s="10" t="n"/>
      <c r="AH227" s="10" t="n"/>
      <c r="AI227" s="13" t="n"/>
      <c r="AJ227" s="13" t="n"/>
      <c r="AK227" s="13" t="n"/>
      <c r="AL227" s="13" t="n"/>
      <c r="AM227" s="13" t="n"/>
      <c r="AN227" s="13" t="n"/>
      <c r="AO227" s="13" t="n"/>
      <c r="AP227" s="14" t="n"/>
      <c r="AQ227" s="14" t="n"/>
      <c r="AR227" s="14" t="n"/>
      <c r="AS227" s="13" t="n"/>
      <c r="AT227" s="13" t="n"/>
      <c r="AU227" s="10" t="n"/>
      <c r="AV227" s="10" t="n"/>
      <c r="AW227" s="10" t="n"/>
      <c r="AX227" s="10" t="n"/>
      <c r="AY227" s="10" t="n"/>
      <c r="AZ227" s="10" t="n"/>
      <c r="BA227" s="10" t="n"/>
      <c r="BB227" s="10" t="n"/>
      <c r="BC227" s="10" t="n"/>
      <c r="BD227" s="11" t="n"/>
      <c r="BE227" s="10" t="n"/>
      <c r="BF227" s="10" t="n"/>
      <c r="BG227" s="10" t="n"/>
      <c r="BH227" s="10" t="n"/>
      <c r="BI227" s="10" t="n"/>
      <c r="BJ227" s="10" t="n"/>
      <c r="BK227" s="10" t="n"/>
      <c r="BL227" s="10" t="n"/>
      <c r="BM227" s="10" t="n"/>
    </row>
    <row r="228" ht="15.75" customHeight="1" s="218">
      <c r="A228" s="10" t="n"/>
      <c r="B228" s="10" t="n"/>
      <c r="C228" s="10" t="n"/>
      <c r="D228" s="10" t="n"/>
      <c r="E228" s="10" t="n"/>
      <c r="F228" s="10" t="n"/>
      <c r="G228" s="11" t="n"/>
      <c r="H228" s="10" t="n"/>
      <c r="I228" s="10" t="n"/>
      <c r="J228" s="10" t="n"/>
      <c r="K228" s="10" t="n"/>
      <c r="L228" s="10" t="n"/>
      <c r="M228" s="13" t="n"/>
      <c r="N228" s="13" t="n"/>
      <c r="O228" s="13" t="n"/>
      <c r="P228" s="13" t="n"/>
      <c r="Q228" s="10" t="n"/>
      <c r="R228" s="10" t="n"/>
      <c r="S228" s="10" t="n"/>
      <c r="T228" s="10" t="n"/>
      <c r="U228" s="10" t="n"/>
      <c r="V228" s="10" t="n"/>
      <c r="W228" s="10" t="n"/>
      <c r="X228" s="10" t="n"/>
      <c r="Y228" s="11" t="n"/>
      <c r="Z228" s="11" t="n"/>
      <c r="AA228" s="11" t="n"/>
      <c r="AB228" s="11" t="n"/>
      <c r="AC228" s="11" t="n"/>
      <c r="AD228" s="11" t="n"/>
      <c r="AE228" s="10" t="n"/>
      <c r="AF228" s="10" t="n"/>
      <c r="AG228" s="10" t="n"/>
      <c r="AH228" s="10" t="n"/>
      <c r="AI228" s="13" t="n"/>
      <c r="AJ228" s="13" t="n"/>
      <c r="AK228" s="13" t="n"/>
      <c r="AL228" s="13" t="n"/>
      <c r="AM228" s="13" t="n"/>
      <c r="AN228" s="13" t="n"/>
      <c r="AO228" s="13" t="n"/>
      <c r="AP228" s="14" t="n"/>
      <c r="AQ228" s="14" t="n"/>
      <c r="AR228" s="14" t="n"/>
      <c r="AS228" s="13" t="n"/>
      <c r="AT228" s="13" t="n"/>
      <c r="AU228" s="10" t="n"/>
      <c r="AV228" s="10" t="n"/>
      <c r="AW228" s="10" t="n"/>
      <c r="AX228" s="10" t="n"/>
      <c r="AY228" s="10" t="n"/>
      <c r="AZ228" s="10" t="n"/>
      <c r="BA228" s="10" t="n"/>
      <c r="BB228" s="10" t="n"/>
      <c r="BC228" s="10" t="n"/>
      <c r="BD228" s="11" t="n"/>
      <c r="BE228" s="10" t="n"/>
      <c r="BF228" s="10" t="n"/>
      <c r="BG228" s="10" t="n"/>
      <c r="BH228" s="10" t="n"/>
      <c r="BI228" s="10" t="n"/>
      <c r="BJ228" s="10" t="n"/>
      <c r="BK228" s="10" t="n"/>
      <c r="BL228" s="10" t="n"/>
      <c r="BM228" s="10" t="n"/>
    </row>
    <row r="229" ht="15.75" customHeight="1" s="218">
      <c r="A229" s="10" t="n"/>
      <c r="B229" s="10" t="n"/>
      <c r="C229" s="10" t="n"/>
      <c r="D229" s="10" t="n"/>
      <c r="E229" s="10" t="n"/>
      <c r="F229" s="10" t="n"/>
      <c r="G229" s="11" t="n"/>
      <c r="H229" s="10" t="n"/>
      <c r="I229" s="10" t="n"/>
      <c r="J229" s="10" t="n"/>
      <c r="K229" s="10" t="n"/>
      <c r="L229" s="10" t="n"/>
      <c r="M229" s="13" t="n"/>
      <c r="N229" s="13" t="n"/>
      <c r="O229" s="13" t="n"/>
      <c r="P229" s="13" t="n"/>
      <c r="Q229" s="10" t="n"/>
      <c r="R229" s="10" t="n"/>
      <c r="S229" s="10" t="n"/>
      <c r="T229" s="10" t="n"/>
      <c r="U229" s="10" t="n"/>
      <c r="V229" s="10" t="n"/>
      <c r="W229" s="10" t="n"/>
      <c r="X229" s="10" t="n"/>
      <c r="Y229" s="11" t="n"/>
      <c r="Z229" s="11" t="n"/>
      <c r="AA229" s="11" t="n"/>
      <c r="AB229" s="11" t="n"/>
      <c r="AC229" s="11" t="n"/>
      <c r="AD229" s="11" t="n"/>
      <c r="AE229" s="10" t="n"/>
      <c r="AF229" s="10" t="n"/>
      <c r="AG229" s="10" t="n"/>
      <c r="AH229" s="10" t="n"/>
      <c r="AI229" s="13" t="n"/>
      <c r="AJ229" s="13" t="n"/>
      <c r="AK229" s="13" t="n"/>
      <c r="AL229" s="13" t="n"/>
      <c r="AM229" s="13" t="n"/>
      <c r="AN229" s="13" t="n"/>
      <c r="AO229" s="13" t="n"/>
      <c r="AP229" s="14" t="n"/>
      <c r="AQ229" s="14" t="n"/>
      <c r="AR229" s="14" t="n"/>
      <c r="AS229" s="13" t="n"/>
      <c r="AT229" s="13" t="n"/>
      <c r="AU229" s="10" t="n"/>
      <c r="AV229" s="10" t="n"/>
      <c r="AW229" s="10" t="n"/>
      <c r="AX229" s="10" t="n"/>
      <c r="AY229" s="10" t="n"/>
      <c r="AZ229" s="10" t="n"/>
      <c r="BA229" s="10" t="n"/>
      <c r="BB229" s="10" t="n"/>
      <c r="BC229" s="10" t="n"/>
      <c r="BD229" s="11" t="n"/>
      <c r="BE229" s="10" t="n"/>
      <c r="BF229" s="10" t="n"/>
      <c r="BG229" s="10" t="n"/>
      <c r="BH229" s="10" t="n"/>
      <c r="BI229" s="10" t="n"/>
      <c r="BJ229" s="10" t="n"/>
      <c r="BK229" s="10" t="n"/>
      <c r="BL229" s="10" t="n"/>
      <c r="BM229" s="10" t="n"/>
    </row>
    <row r="230" ht="15.75" customHeight="1" s="218">
      <c r="A230" s="10" t="n"/>
      <c r="B230" s="10" t="n"/>
      <c r="C230" s="10" t="n"/>
      <c r="D230" s="10" t="n"/>
      <c r="E230" s="10" t="n"/>
      <c r="F230" s="10" t="n"/>
      <c r="G230" s="11" t="n"/>
      <c r="H230" s="10" t="n"/>
      <c r="I230" s="10" t="n"/>
      <c r="J230" s="10" t="n"/>
      <c r="K230" s="10" t="n"/>
      <c r="L230" s="10" t="n"/>
      <c r="M230" s="13" t="n"/>
      <c r="N230" s="13" t="n"/>
      <c r="O230" s="13" t="n"/>
      <c r="P230" s="13" t="n"/>
      <c r="Q230" s="10" t="n"/>
      <c r="R230" s="10" t="n"/>
      <c r="S230" s="10" t="n"/>
      <c r="T230" s="10" t="n"/>
      <c r="U230" s="10" t="n"/>
      <c r="V230" s="10" t="n"/>
      <c r="W230" s="10" t="n"/>
      <c r="X230" s="10" t="n"/>
      <c r="Y230" s="11" t="n"/>
      <c r="Z230" s="11" t="n"/>
      <c r="AA230" s="11" t="n"/>
      <c r="AB230" s="11" t="n"/>
      <c r="AC230" s="11" t="n"/>
      <c r="AD230" s="11" t="n"/>
      <c r="AE230" s="10" t="n"/>
      <c r="AF230" s="10" t="n"/>
      <c r="AG230" s="10" t="n"/>
      <c r="AH230" s="10" t="n"/>
      <c r="AI230" s="13" t="n"/>
      <c r="AJ230" s="13" t="n"/>
      <c r="AK230" s="13" t="n"/>
      <c r="AL230" s="13" t="n"/>
      <c r="AM230" s="13" t="n"/>
      <c r="AN230" s="13" t="n"/>
      <c r="AO230" s="13" t="n"/>
      <c r="AP230" s="14" t="n"/>
      <c r="AQ230" s="14" t="n"/>
      <c r="AR230" s="14" t="n"/>
      <c r="AS230" s="13" t="n"/>
      <c r="AT230" s="13" t="n"/>
      <c r="AU230" s="10" t="n"/>
      <c r="AV230" s="10" t="n"/>
      <c r="AW230" s="10" t="n"/>
      <c r="AX230" s="10" t="n"/>
      <c r="AY230" s="10" t="n"/>
      <c r="AZ230" s="10" t="n"/>
      <c r="BA230" s="10" t="n"/>
      <c r="BB230" s="10" t="n"/>
      <c r="BC230" s="10" t="n"/>
      <c r="BD230" s="11" t="n"/>
      <c r="BE230" s="10" t="n"/>
      <c r="BF230" s="10" t="n"/>
      <c r="BG230" s="10" t="n"/>
      <c r="BH230" s="10" t="n"/>
      <c r="BI230" s="10" t="n"/>
      <c r="BJ230" s="10" t="n"/>
      <c r="BK230" s="10" t="n"/>
      <c r="BL230" s="10" t="n"/>
      <c r="BM230" s="10" t="n"/>
    </row>
    <row r="231" ht="15.75" customHeight="1" s="218">
      <c r="A231" s="10" t="n"/>
      <c r="B231" s="10" t="n"/>
      <c r="C231" s="10" t="n"/>
      <c r="D231" s="10" t="n"/>
      <c r="E231" s="10" t="n"/>
      <c r="F231" s="10" t="n"/>
      <c r="G231" s="11" t="n"/>
      <c r="H231" s="10" t="n"/>
      <c r="I231" s="10" t="n"/>
      <c r="J231" s="10" t="n"/>
      <c r="K231" s="10" t="n"/>
      <c r="L231" s="10" t="n"/>
      <c r="M231" s="13" t="n"/>
      <c r="N231" s="13" t="n"/>
      <c r="O231" s="13" t="n"/>
      <c r="P231" s="13" t="n"/>
      <c r="Q231" s="10" t="n"/>
      <c r="R231" s="10" t="n"/>
      <c r="S231" s="10" t="n"/>
      <c r="T231" s="10" t="n"/>
      <c r="U231" s="10" t="n"/>
      <c r="V231" s="10" t="n"/>
      <c r="W231" s="10" t="n"/>
      <c r="X231" s="10" t="n"/>
      <c r="Y231" s="11" t="n"/>
      <c r="Z231" s="11" t="n"/>
      <c r="AA231" s="11" t="n"/>
      <c r="AB231" s="11" t="n"/>
      <c r="AC231" s="11" t="n"/>
      <c r="AD231" s="11" t="n"/>
      <c r="AE231" s="10" t="n"/>
      <c r="AF231" s="10" t="n"/>
      <c r="AG231" s="10" t="n"/>
      <c r="AH231" s="10" t="n"/>
      <c r="AI231" s="13" t="n"/>
      <c r="AJ231" s="13" t="n"/>
      <c r="AK231" s="13" t="n"/>
      <c r="AL231" s="13" t="n"/>
      <c r="AM231" s="13" t="n"/>
      <c r="AN231" s="13" t="n"/>
      <c r="AO231" s="13" t="n"/>
      <c r="AP231" s="14" t="n"/>
      <c r="AQ231" s="14" t="n"/>
      <c r="AR231" s="14" t="n"/>
      <c r="AS231" s="13" t="n"/>
      <c r="AT231" s="13" t="n"/>
      <c r="AU231" s="10" t="n"/>
      <c r="AV231" s="10" t="n"/>
      <c r="AW231" s="10" t="n"/>
      <c r="AX231" s="10" t="n"/>
      <c r="AY231" s="10" t="n"/>
      <c r="AZ231" s="10" t="n"/>
      <c r="BA231" s="10" t="n"/>
      <c r="BB231" s="10" t="n"/>
      <c r="BC231" s="10" t="n"/>
      <c r="BD231" s="11" t="n"/>
      <c r="BE231" s="10" t="n"/>
      <c r="BF231" s="10" t="n"/>
      <c r="BG231" s="10" t="n"/>
      <c r="BH231" s="10" t="n"/>
      <c r="BI231" s="10" t="n"/>
      <c r="BJ231" s="10" t="n"/>
      <c r="BK231" s="10" t="n"/>
      <c r="BL231" s="10" t="n"/>
      <c r="BM231" s="10" t="n"/>
    </row>
    <row r="232" ht="15.75" customHeight="1" s="218">
      <c r="A232" s="10" t="n"/>
      <c r="B232" s="10" t="n"/>
      <c r="C232" s="10" t="n"/>
      <c r="D232" s="10" t="n"/>
      <c r="E232" s="10" t="n"/>
      <c r="F232" s="10" t="n"/>
      <c r="G232" s="11" t="n"/>
      <c r="H232" s="10" t="n"/>
      <c r="I232" s="10" t="n"/>
      <c r="J232" s="10" t="n"/>
      <c r="K232" s="10" t="n"/>
      <c r="L232" s="10" t="n"/>
      <c r="M232" s="13" t="n"/>
      <c r="N232" s="13" t="n"/>
      <c r="O232" s="13" t="n"/>
      <c r="P232" s="13" t="n"/>
      <c r="Q232" s="10" t="n"/>
      <c r="R232" s="10" t="n"/>
      <c r="S232" s="10" t="n"/>
      <c r="T232" s="10" t="n"/>
      <c r="U232" s="10" t="n"/>
      <c r="V232" s="10" t="n"/>
      <c r="W232" s="10" t="n"/>
      <c r="X232" s="10" t="n"/>
      <c r="Y232" s="11" t="n"/>
      <c r="Z232" s="11" t="n"/>
      <c r="AA232" s="11" t="n"/>
      <c r="AB232" s="11" t="n"/>
      <c r="AC232" s="11" t="n"/>
      <c r="AD232" s="11" t="n"/>
      <c r="AE232" s="10" t="n"/>
      <c r="AF232" s="10" t="n"/>
      <c r="AG232" s="10" t="n"/>
      <c r="AH232" s="10" t="n"/>
      <c r="AI232" s="13" t="n"/>
      <c r="AJ232" s="13" t="n"/>
      <c r="AK232" s="13" t="n"/>
      <c r="AL232" s="13" t="n"/>
      <c r="AM232" s="13" t="n"/>
      <c r="AN232" s="13" t="n"/>
      <c r="AO232" s="13" t="n"/>
      <c r="AP232" s="14" t="n"/>
      <c r="AQ232" s="14" t="n"/>
      <c r="AR232" s="14" t="n"/>
      <c r="AS232" s="13" t="n"/>
      <c r="AT232" s="13" t="n"/>
      <c r="AU232" s="10" t="n"/>
      <c r="AV232" s="10" t="n"/>
      <c r="AW232" s="10" t="n"/>
      <c r="AX232" s="10" t="n"/>
      <c r="AY232" s="10" t="n"/>
      <c r="AZ232" s="10" t="n"/>
      <c r="BA232" s="10" t="n"/>
      <c r="BB232" s="10" t="n"/>
      <c r="BC232" s="10" t="n"/>
      <c r="BD232" s="11" t="n"/>
      <c r="BE232" s="10" t="n"/>
      <c r="BF232" s="10" t="n"/>
      <c r="BG232" s="10" t="n"/>
      <c r="BH232" s="10" t="n"/>
      <c r="BI232" s="10" t="n"/>
      <c r="BJ232" s="10" t="n"/>
      <c r="BK232" s="10" t="n"/>
      <c r="BL232" s="10" t="n"/>
      <c r="BM232" s="10" t="n"/>
    </row>
    <row r="233" ht="15.75" customHeight="1" s="218">
      <c r="A233" s="10" t="n"/>
      <c r="B233" s="10" t="n"/>
      <c r="C233" s="10" t="n"/>
      <c r="D233" s="10" t="n"/>
      <c r="E233" s="10" t="n"/>
      <c r="F233" s="10" t="n"/>
      <c r="G233" s="11" t="n"/>
      <c r="H233" s="10" t="n"/>
      <c r="I233" s="10" t="n"/>
      <c r="J233" s="10" t="n"/>
      <c r="K233" s="10" t="n"/>
      <c r="L233" s="10" t="n"/>
      <c r="M233" s="13" t="n"/>
      <c r="N233" s="13" t="n"/>
      <c r="O233" s="13" t="n"/>
      <c r="P233" s="13" t="n"/>
      <c r="Q233" s="10" t="n"/>
      <c r="R233" s="10" t="n"/>
      <c r="S233" s="10" t="n"/>
      <c r="T233" s="10" t="n"/>
      <c r="U233" s="10" t="n"/>
      <c r="V233" s="10" t="n"/>
      <c r="W233" s="10" t="n"/>
      <c r="X233" s="10" t="n"/>
      <c r="Y233" s="11" t="n"/>
      <c r="Z233" s="11" t="n"/>
      <c r="AA233" s="11" t="n"/>
      <c r="AB233" s="11" t="n"/>
      <c r="AC233" s="11" t="n"/>
      <c r="AD233" s="11" t="n"/>
      <c r="AE233" s="10" t="n"/>
      <c r="AF233" s="10" t="n"/>
      <c r="AG233" s="10" t="n"/>
      <c r="AH233" s="10" t="n"/>
      <c r="AI233" s="13" t="n"/>
      <c r="AJ233" s="13" t="n"/>
      <c r="AK233" s="13" t="n"/>
      <c r="AL233" s="13" t="n"/>
      <c r="AM233" s="13" t="n"/>
      <c r="AN233" s="13" t="n"/>
      <c r="AO233" s="13" t="n"/>
      <c r="AP233" s="14" t="n"/>
      <c r="AQ233" s="14" t="n"/>
      <c r="AR233" s="14" t="n"/>
      <c r="AS233" s="13" t="n"/>
      <c r="AT233" s="13" t="n"/>
      <c r="AU233" s="10" t="n"/>
      <c r="AV233" s="10" t="n"/>
      <c r="AW233" s="10" t="n"/>
      <c r="AX233" s="10" t="n"/>
      <c r="AY233" s="10" t="n"/>
      <c r="AZ233" s="10" t="n"/>
      <c r="BA233" s="10" t="n"/>
      <c r="BB233" s="10" t="n"/>
      <c r="BC233" s="10" t="n"/>
      <c r="BD233" s="11" t="n"/>
      <c r="BE233" s="10" t="n"/>
      <c r="BF233" s="10" t="n"/>
      <c r="BG233" s="10" t="n"/>
      <c r="BH233" s="10" t="n"/>
      <c r="BI233" s="10" t="n"/>
      <c r="BJ233" s="10" t="n"/>
      <c r="BK233" s="10" t="n"/>
      <c r="BL233" s="10" t="n"/>
      <c r="BM233" s="10" t="n"/>
    </row>
    <row r="234" ht="15.75" customHeight="1" s="218">
      <c r="A234" s="10" t="n"/>
      <c r="B234" s="10" t="n"/>
      <c r="C234" s="10" t="n"/>
      <c r="D234" s="10" t="n"/>
      <c r="E234" s="10" t="n"/>
      <c r="F234" s="10" t="n"/>
      <c r="G234" s="11" t="n"/>
      <c r="H234" s="10" t="n"/>
      <c r="I234" s="10" t="n"/>
      <c r="J234" s="10" t="n"/>
      <c r="K234" s="10" t="n"/>
      <c r="L234" s="10" t="n"/>
      <c r="M234" s="13" t="n"/>
      <c r="N234" s="13" t="n"/>
      <c r="O234" s="13" t="n"/>
      <c r="P234" s="13" t="n"/>
      <c r="Q234" s="10" t="n"/>
      <c r="R234" s="10" t="n"/>
      <c r="S234" s="10" t="n"/>
      <c r="T234" s="10" t="n"/>
      <c r="U234" s="10" t="n"/>
      <c r="V234" s="10" t="n"/>
      <c r="W234" s="10" t="n"/>
      <c r="X234" s="10" t="n"/>
      <c r="Y234" s="11" t="n"/>
      <c r="Z234" s="11" t="n"/>
      <c r="AA234" s="11" t="n"/>
      <c r="AB234" s="11" t="n"/>
      <c r="AC234" s="11" t="n"/>
      <c r="AD234" s="11" t="n"/>
      <c r="AE234" s="10" t="n"/>
      <c r="AF234" s="10" t="n"/>
      <c r="AG234" s="10" t="n"/>
      <c r="AH234" s="10" t="n"/>
      <c r="AI234" s="13" t="n"/>
      <c r="AJ234" s="13" t="n"/>
      <c r="AK234" s="13" t="n"/>
      <c r="AL234" s="13" t="n"/>
      <c r="AM234" s="13" t="n"/>
      <c r="AN234" s="13" t="n"/>
      <c r="AO234" s="13" t="n"/>
      <c r="AP234" s="14" t="n"/>
      <c r="AQ234" s="14" t="n"/>
      <c r="AR234" s="14" t="n"/>
      <c r="AS234" s="13" t="n"/>
      <c r="AT234" s="13" t="n"/>
      <c r="AU234" s="10" t="n"/>
      <c r="AV234" s="10" t="n"/>
      <c r="AW234" s="10" t="n"/>
      <c r="AX234" s="10" t="n"/>
      <c r="AY234" s="10" t="n"/>
      <c r="AZ234" s="10" t="n"/>
      <c r="BA234" s="10" t="n"/>
      <c r="BB234" s="10" t="n"/>
      <c r="BC234" s="10" t="n"/>
      <c r="BD234" s="11" t="n"/>
      <c r="BE234" s="10" t="n"/>
      <c r="BF234" s="10" t="n"/>
      <c r="BG234" s="10" t="n"/>
      <c r="BH234" s="10" t="n"/>
      <c r="BI234" s="10" t="n"/>
      <c r="BJ234" s="10" t="n"/>
      <c r="BK234" s="10" t="n"/>
      <c r="BL234" s="10" t="n"/>
      <c r="BM234" s="10" t="n"/>
    </row>
    <row r="235" ht="15.75" customHeight="1" s="218">
      <c r="A235" s="10" t="n"/>
      <c r="B235" s="10" t="n"/>
      <c r="C235" s="10" t="n"/>
      <c r="D235" s="10" t="n"/>
      <c r="E235" s="10" t="n"/>
      <c r="F235" s="10" t="n"/>
      <c r="G235" s="11" t="n"/>
      <c r="H235" s="10" t="n"/>
      <c r="I235" s="10" t="n"/>
      <c r="J235" s="10" t="n"/>
      <c r="K235" s="10" t="n"/>
      <c r="L235" s="10" t="n"/>
      <c r="M235" s="13" t="n"/>
      <c r="N235" s="13" t="n"/>
      <c r="O235" s="13" t="n"/>
      <c r="P235" s="13" t="n"/>
      <c r="Q235" s="10" t="n"/>
      <c r="R235" s="10" t="n"/>
      <c r="S235" s="10" t="n"/>
      <c r="T235" s="10" t="n"/>
      <c r="U235" s="10" t="n"/>
      <c r="V235" s="10" t="n"/>
      <c r="W235" s="10" t="n"/>
      <c r="X235" s="10" t="n"/>
      <c r="Y235" s="11" t="n"/>
      <c r="Z235" s="11" t="n"/>
      <c r="AA235" s="11" t="n"/>
      <c r="AB235" s="11" t="n"/>
      <c r="AC235" s="11" t="n"/>
      <c r="AD235" s="11" t="n"/>
      <c r="AE235" s="10" t="n"/>
      <c r="AF235" s="10" t="n"/>
      <c r="AG235" s="10" t="n"/>
      <c r="AH235" s="10" t="n"/>
      <c r="AI235" s="13" t="n"/>
      <c r="AJ235" s="13" t="n"/>
      <c r="AK235" s="13" t="n"/>
      <c r="AL235" s="13" t="n"/>
      <c r="AM235" s="13" t="n"/>
      <c r="AN235" s="13" t="n"/>
      <c r="AO235" s="13" t="n"/>
      <c r="AP235" s="14" t="n"/>
      <c r="AQ235" s="14" t="n"/>
      <c r="AR235" s="14" t="n"/>
      <c r="AS235" s="13" t="n"/>
      <c r="AT235" s="13" t="n"/>
      <c r="AU235" s="10" t="n"/>
      <c r="AV235" s="10" t="n"/>
      <c r="AW235" s="10" t="n"/>
      <c r="AX235" s="10" t="n"/>
      <c r="AY235" s="10" t="n"/>
      <c r="AZ235" s="10" t="n"/>
      <c r="BA235" s="10" t="n"/>
      <c r="BB235" s="10" t="n"/>
      <c r="BC235" s="10" t="n"/>
      <c r="BD235" s="11" t="n"/>
      <c r="BE235" s="10" t="n"/>
      <c r="BF235" s="10" t="n"/>
      <c r="BG235" s="10" t="n"/>
      <c r="BH235" s="10" t="n"/>
      <c r="BI235" s="10" t="n"/>
      <c r="BJ235" s="10" t="n"/>
      <c r="BK235" s="10" t="n"/>
      <c r="BL235" s="10" t="n"/>
      <c r="BM235" s="10" t="n"/>
    </row>
    <row r="236" ht="15.75" customHeight="1" s="218">
      <c r="A236" s="10" t="n"/>
      <c r="B236" s="10" t="n"/>
      <c r="C236" s="10" t="n"/>
      <c r="D236" s="10" t="n"/>
      <c r="E236" s="10" t="n"/>
      <c r="F236" s="10" t="n"/>
      <c r="G236" s="11" t="n"/>
      <c r="H236" s="10" t="n"/>
      <c r="I236" s="10" t="n"/>
      <c r="J236" s="10" t="n"/>
      <c r="K236" s="10" t="n"/>
      <c r="L236" s="10" t="n"/>
      <c r="M236" s="13" t="n"/>
      <c r="N236" s="13" t="n"/>
      <c r="O236" s="13" t="n"/>
      <c r="P236" s="13" t="n"/>
      <c r="Q236" s="10" t="n"/>
      <c r="R236" s="10" t="n"/>
      <c r="S236" s="10" t="n"/>
      <c r="T236" s="10" t="n"/>
      <c r="U236" s="10" t="n"/>
      <c r="V236" s="10" t="n"/>
      <c r="W236" s="10" t="n"/>
      <c r="X236" s="10" t="n"/>
      <c r="Y236" s="11" t="n"/>
      <c r="Z236" s="11" t="n"/>
      <c r="AA236" s="11" t="n"/>
      <c r="AB236" s="11" t="n"/>
      <c r="AC236" s="11" t="n"/>
      <c r="AD236" s="11" t="n"/>
      <c r="AE236" s="10" t="n"/>
      <c r="AF236" s="10" t="n"/>
      <c r="AG236" s="10" t="n"/>
      <c r="AH236" s="10" t="n"/>
      <c r="AI236" s="13" t="n"/>
      <c r="AJ236" s="13" t="n"/>
      <c r="AK236" s="13" t="n"/>
      <c r="AL236" s="13" t="n"/>
      <c r="AM236" s="13" t="n"/>
      <c r="AN236" s="13" t="n"/>
      <c r="AO236" s="13" t="n"/>
      <c r="AP236" s="14" t="n"/>
      <c r="AQ236" s="14" t="n"/>
      <c r="AR236" s="14" t="n"/>
      <c r="AS236" s="13" t="n"/>
      <c r="AT236" s="13" t="n"/>
      <c r="AU236" s="10" t="n"/>
      <c r="AV236" s="10" t="n"/>
      <c r="AW236" s="10" t="n"/>
      <c r="AX236" s="10" t="n"/>
      <c r="AY236" s="10" t="n"/>
      <c r="AZ236" s="10" t="n"/>
      <c r="BA236" s="10" t="n"/>
      <c r="BB236" s="10" t="n"/>
      <c r="BC236" s="10" t="n"/>
      <c r="BD236" s="11" t="n"/>
      <c r="BE236" s="10" t="n"/>
      <c r="BF236" s="10" t="n"/>
      <c r="BG236" s="10" t="n"/>
      <c r="BH236" s="10" t="n"/>
      <c r="BI236" s="10" t="n"/>
      <c r="BJ236" s="10" t="n"/>
      <c r="BK236" s="10" t="n"/>
      <c r="BL236" s="10" t="n"/>
      <c r="BM236" s="10" t="n"/>
    </row>
    <row r="237" ht="15.75" customHeight="1" s="218">
      <c r="A237" s="10" t="n"/>
      <c r="B237" s="10" t="n"/>
      <c r="C237" s="10" t="n"/>
      <c r="D237" s="10" t="n"/>
      <c r="E237" s="10" t="n"/>
      <c r="F237" s="10" t="n"/>
      <c r="G237" s="11" t="n"/>
      <c r="H237" s="10" t="n"/>
      <c r="I237" s="10" t="n"/>
      <c r="J237" s="10" t="n"/>
      <c r="K237" s="10" t="n"/>
      <c r="L237" s="10" t="n"/>
      <c r="M237" s="13" t="n"/>
      <c r="N237" s="13" t="n"/>
      <c r="O237" s="13" t="n"/>
      <c r="P237" s="13" t="n"/>
      <c r="Q237" s="10" t="n"/>
      <c r="R237" s="10" t="n"/>
      <c r="S237" s="10" t="n"/>
      <c r="T237" s="10" t="n"/>
      <c r="U237" s="10" t="n"/>
      <c r="V237" s="10" t="n"/>
      <c r="W237" s="10" t="n"/>
      <c r="X237" s="10" t="n"/>
      <c r="Y237" s="11" t="n"/>
      <c r="Z237" s="11" t="n"/>
      <c r="AA237" s="11" t="n"/>
      <c r="AB237" s="11" t="n"/>
      <c r="AC237" s="11" t="n"/>
      <c r="AD237" s="11" t="n"/>
      <c r="AE237" s="10" t="n"/>
      <c r="AF237" s="10" t="n"/>
      <c r="AG237" s="10" t="n"/>
      <c r="AH237" s="10" t="n"/>
      <c r="AI237" s="13" t="n"/>
      <c r="AJ237" s="13" t="n"/>
      <c r="AK237" s="13" t="n"/>
      <c r="AL237" s="13" t="n"/>
      <c r="AM237" s="13" t="n"/>
      <c r="AN237" s="13" t="n"/>
      <c r="AO237" s="13" t="n"/>
      <c r="AP237" s="14" t="n"/>
      <c r="AQ237" s="14" t="n"/>
      <c r="AR237" s="14" t="n"/>
      <c r="AS237" s="13" t="n"/>
      <c r="AT237" s="13" t="n"/>
      <c r="AU237" s="10" t="n"/>
      <c r="AV237" s="10" t="n"/>
      <c r="AW237" s="10" t="n"/>
      <c r="AX237" s="10" t="n"/>
      <c r="AY237" s="10" t="n"/>
      <c r="AZ237" s="10" t="n"/>
      <c r="BA237" s="10" t="n"/>
      <c r="BB237" s="10" t="n"/>
      <c r="BC237" s="10" t="n"/>
      <c r="BD237" s="11" t="n"/>
      <c r="BE237" s="10" t="n"/>
      <c r="BF237" s="10" t="n"/>
      <c r="BG237" s="10" t="n"/>
      <c r="BH237" s="10" t="n"/>
      <c r="BI237" s="10" t="n"/>
      <c r="BJ237" s="10" t="n"/>
      <c r="BK237" s="10" t="n"/>
      <c r="BL237" s="10" t="n"/>
      <c r="BM237" s="10" t="n"/>
    </row>
    <row r="238" ht="15.75" customHeight="1" s="218">
      <c r="A238" s="10" t="n"/>
      <c r="B238" s="10" t="n"/>
      <c r="C238" s="10" t="n"/>
      <c r="D238" s="10" t="n"/>
      <c r="E238" s="10" t="n"/>
      <c r="F238" s="10" t="n"/>
      <c r="G238" s="11" t="n"/>
      <c r="H238" s="10" t="n"/>
      <c r="I238" s="10" t="n"/>
      <c r="J238" s="10" t="n"/>
      <c r="K238" s="10" t="n"/>
      <c r="L238" s="10" t="n"/>
      <c r="M238" s="13" t="n"/>
      <c r="N238" s="13" t="n"/>
      <c r="O238" s="13" t="n"/>
      <c r="P238" s="13" t="n"/>
      <c r="Q238" s="10" t="n"/>
      <c r="R238" s="10" t="n"/>
      <c r="S238" s="10" t="n"/>
      <c r="T238" s="10" t="n"/>
      <c r="U238" s="10" t="n"/>
      <c r="V238" s="10" t="n"/>
      <c r="W238" s="10" t="n"/>
      <c r="X238" s="10" t="n"/>
      <c r="Y238" s="11" t="n"/>
      <c r="Z238" s="11" t="n"/>
      <c r="AA238" s="11" t="n"/>
      <c r="AB238" s="11" t="n"/>
      <c r="AC238" s="11" t="n"/>
      <c r="AD238" s="11" t="n"/>
      <c r="AE238" s="10" t="n"/>
      <c r="AF238" s="10" t="n"/>
      <c r="AG238" s="10" t="n"/>
      <c r="AH238" s="10" t="n"/>
      <c r="AI238" s="13" t="n"/>
      <c r="AJ238" s="13" t="n"/>
      <c r="AK238" s="13" t="n"/>
      <c r="AL238" s="13" t="n"/>
      <c r="AM238" s="13" t="n"/>
      <c r="AN238" s="13" t="n"/>
      <c r="AO238" s="13" t="n"/>
      <c r="AP238" s="14" t="n"/>
      <c r="AQ238" s="14" t="n"/>
      <c r="AR238" s="14" t="n"/>
      <c r="AS238" s="13" t="n"/>
      <c r="AT238" s="13" t="n"/>
      <c r="AU238" s="10" t="n"/>
      <c r="AV238" s="10" t="n"/>
      <c r="AW238" s="10" t="n"/>
      <c r="AX238" s="10" t="n"/>
      <c r="AY238" s="10" t="n"/>
      <c r="AZ238" s="10" t="n"/>
      <c r="BA238" s="10" t="n"/>
      <c r="BB238" s="10" t="n"/>
      <c r="BC238" s="10" t="n"/>
      <c r="BD238" s="11" t="n"/>
      <c r="BE238" s="10" t="n"/>
      <c r="BF238" s="10" t="n"/>
      <c r="BG238" s="10" t="n"/>
      <c r="BH238" s="10" t="n"/>
      <c r="BI238" s="10" t="n"/>
      <c r="BJ238" s="10" t="n"/>
      <c r="BK238" s="10" t="n"/>
      <c r="BL238" s="10" t="n"/>
      <c r="BM238" s="10" t="n"/>
    </row>
    <row r="239" ht="15.75" customHeight="1" s="218">
      <c r="A239" s="10" t="n"/>
      <c r="B239" s="10" t="n"/>
      <c r="C239" s="10" t="n"/>
      <c r="D239" s="10" t="n"/>
      <c r="E239" s="10" t="n"/>
      <c r="F239" s="10" t="n"/>
      <c r="G239" s="11" t="n"/>
      <c r="H239" s="10" t="n"/>
      <c r="I239" s="10" t="n"/>
      <c r="J239" s="10" t="n"/>
      <c r="K239" s="10" t="n"/>
      <c r="L239" s="10" t="n"/>
      <c r="M239" s="13" t="n"/>
      <c r="N239" s="13" t="n"/>
      <c r="O239" s="13" t="n"/>
      <c r="P239" s="13" t="n"/>
      <c r="Q239" s="10" t="n"/>
      <c r="R239" s="10" t="n"/>
      <c r="S239" s="10" t="n"/>
      <c r="T239" s="10" t="n"/>
      <c r="U239" s="10" t="n"/>
      <c r="V239" s="10" t="n"/>
      <c r="W239" s="10" t="n"/>
      <c r="X239" s="10" t="n"/>
      <c r="Y239" s="11" t="n"/>
      <c r="Z239" s="11" t="n"/>
      <c r="AA239" s="11" t="n"/>
      <c r="AB239" s="11" t="n"/>
      <c r="AC239" s="11" t="n"/>
      <c r="AD239" s="11" t="n"/>
      <c r="AE239" s="10" t="n"/>
      <c r="AF239" s="10" t="n"/>
      <c r="AG239" s="10" t="n"/>
      <c r="AH239" s="10" t="n"/>
      <c r="AI239" s="13" t="n"/>
      <c r="AJ239" s="13" t="n"/>
      <c r="AK239" s="13" t="n"/>
      <c r="AL239" s="13" t="n"/>
      <c r="AM239" s="13" t="n"/>
      <c r="AN239" s="13" t="n"/>
      <c r="AO239" s="13" t="n"/>
      <c r="AP239" s="14" t="n"/>
      <c r="AQ239" s="14" t="n"/>
      <c r="AR239" s="14" t="n"/>
      <c r="AS239" s="13" t="n"/>
      <c r="AT239" s="13" t="n"/>
      <c r="AU239" s="10" t="n"/>
      <c r="AV239" s="10" t="n"/>
      <c r="AW239" s="10" t="n"/>
      <c r="AX239" s="10" t="n"/>
      <c r="AY239" s="10" t="n"/>
      <c r="AZ239" s="10" t="n"/>
      <c r="BA239" s="10" t="n"/>
      <c r="BB239" s="10" t="n"/>
      <c r="BC239" s="10" t="n"/>
      <c r="BD239" s="11" t="n"/>
      <c r="BE239" s="10" t="n"/>
      <c r="BF239" s="10" t="n"/>
      <c r="BG239" s="10" t="n"/>
      <c r="BH239" s="10" t="n"/>
      <c r="BI239" s="10" t="n"/>
      <c r="BJ239" s="10" t="n"/>
      <c r="BK239" s="10" t="n"/>
      <c r="BL239" s="10" t="n"/>
      <c r="BM239" s="10" t="n"/>
    </row>
    <row r="240" ht="15.75" customHeight="1" s="218">
      <c r="A240" s="10" t="n"/>
      <c r="B240" s="10" t="n"/>
      <c r="C240" s="10" t="n"/>
      <c r="D240" s="10" t="n"/>
      <c r="E240" s="10" t="n"/>
      <c r="F240" s="10" t="n"/>
      <c r="G240" s="11" t="n"/>
      <c r="H240" s="10" t="n"/>
      <c r="I240" s="10" t="n"/>
      <c r="J240" s="10" t="n"/>
      <c r="K240" s="10" t="n"/>
      <c r="L240" s="10" t="n"/>
      <c r="M240" s="13" t="n"/>
      <c r="N240" s="13" t="n"/>
      <c r="O240" s="13" t="n"/>
      <c r="P240" s="13" t="n"/>
      <c r="Q240" s="10" t="n"/>
      <c r="R240" s="10" t="n"/>
      <c r="S240" s="10" t="n"/>
      <c r="T240" s="10" t="n"/>
      <c r="U240" s="10" t="n"/>
      <c r="V240" s="10" t="n"/>
      <c r="W240" s="10" t="n"/>
      <c r="X240" s="10" t="n"/>
      <c r="Y240" s="11" t="n"/>
      <c r="Z240" s="11" t="n"/>
      <c r="AA240" s="11" t="n"/>
      <c r="AB240" s="11" t="n"/>
      <c r="AC240" s="11" t="n"/>
      <c r="AD240" s="11" t="n"/>
      <c r="AE240" s="10" t="n"/>
      <c r="AF240" s="10" t="n"/>
      <c r="AG240" s="10" t="n"/>
      <c r="AH240" s="10" t="n"/>
      <c r="AI240" s="13" t="n"/>
      <c r="AJ240" s="13" t="n"/>
      <c r="AK240" s="13" t="n"/>
      <c r="AL240" s="13" t="n"/>
      <c r="AM240" s="13" t="n"/>
      <c r="AN240" s="13" t="n"/>
      <c r="AO240" s="13" t="n"/>
      <c r="AP240" s="14" t="n"/>
      <c r="AQ240" s="14" t="n"/>
      <c r="AR240" s="14" t="n"/>
      <c r="AS240" s="13" t="n"/>
      <c r="AT240" s="13" t="n"/>
      <c r="AU240" s="10" t="n"/>
      <c r="AV240" s="10" t="n"/>
      <c r="AW240" s="10" t="n"/>
      <c r="AX240" s="10" t="n"/>
      <c r="AY240" s="10" t="n"/>
      <c r="AZ240" s="10" t="n"/>
      <c r="BA240" s="10" t="n"/>
      <c r="BB240" s="10" t="n"/>
      <c r="BC240" s="10" t="n"/>
      <c r="BD240" s="11" t="n"/>
      <c r="BE240" s="10" t="n"/>
      <c r="BF240" s="10" t="n"/>
      <c r="BG240" s="10" t="n"/>
      <c r="BH240" s="10" t="n"/>
      <c r="BI240" s="10" t="n"/>
      <c r="BJ240" s="10" t="n"/>
      <c r="BK240" s="10" t="n"/>
      <c r="BL240" s="10" t="n"/>
      <c r="BM240" s="10" t="n"/>
    </row>
    <row r="241" ht="15.75" customHeight="1" s="218">
      <c r="A241" s="10" t="n"/>
      <c r="B241" s="10" t="n"/>
      <c r="C241" s="10" t="n"/>
      <c r="D241" s="10" t="n"/>
      <c r="E241" s="10" t="n"/>
      <c r="F241" s="10" t="n"/>
      <c r="G241" s="11" t="n"/>
      <c r="H241" s="10" t="n"/>
      <c r="I241" s="10" t="n"/>
      <c r="J241" s="10" t="n"/>
      <c r="K241" s="10" t="n"/>
      <c r="L241" s="10" t="n"/>
      <c r="M241" s="13" t="n"/>
      <c r="N241" s="13" t="n"/>
      <c r="O241" s="13" t="n"/>
      <c r="P241" s="13" t="n"/>
      <c r="Q241" s="10" t="n"/>
      <c r="R241" s="10" t="n"/>
      <c r="S241" s="10" t="n"/>
      <c r="T241" s="10" t="n"/>
      <c r="U241" s="10" t="n"/>
      <c r="V241" s="10" t="n"/>
      <c r="W241" s="10" t="n"/>
      <c r="X241" s="10" t="n"/>
      <c r="Y241" s="11" t="n"/>
      <c r="Z241" s="11" t="n"/>
      <c r="AA241" s="11" t="n"/>
      <c r="AB241" s="11" t="n"/>
      <c r="AC241" s="11" t="n"/>
      <c r="AD241" s="11" t="n"/>
      <c r="AE241" s="10" t="n"/>
      <c r="AF241" s="10" t="n"/>
      <c r="AG241" s="10" t="n"/>
      <c r="AH241" s="10" t="n"/>
      <c r="AI241" s="13" t="n"/>
      <c r="AJ241" s="13" t="n"/>
      <c r="AK241" s="13" t="n"/>
      <c r="AL241" s="13" t="n"/>
      <c r="AM241" s="13" t="n"/>
      <c r="AN241" s="13" t="n"/>
      <c r="AO241" s="13" t="n"/>
      <c r="AP241" s="14" t="n"/>
      <c r="AQ241" s="14" t="n"/>
      <c r="AR241" s="14" t="n"/>
      <c r="AS241" s="13" t="n"/>
      <c r="AT241" s="13" t="n"/>
      <c r="AU241" s="10" t="n"/>
      <c r="AV241" s="10" t="n"/>
      <c r="AW241" s="10" t="n"/>
      <c r="AX241" s="10" t="n"/>
      <c r="AY241" s="10" t="n"/>
      <c r="AZ241" s="10" t="n"/>
      <c r="BA241" s="10" t="n"/>
      <c r="BB241" s="10" t="n"/>
      <c r="BC241" s="10" t="n"/>
      <c r="BD241" s="11" t="n"/>
      <c r="BE241" s="10" t="n"/>
      <c r="BF241" s="10" t="n"/>
      <c r="BG241" s="10" t="n"/>
      <c r="BH241" s="10" t="n"/>
      <c r="BI241" s="10" t="n"/>
      <c r="BJ241" s="10" t="n"/>
      <c r="BK241" s="10" t="n"/>
      <c r="BL241" s="10" t="n"/>
      <c r="BM241" s="10" t="n"/>
    </row>
    <row r="242" ht="15.75" customHeight="1" s="218">
      <c r="A242" s="10" t="n"/>
      <c r="B242" s="10" t="n"/>
      <c r="C242" s="10" t="n"/>
      <c r="D242" s="10" t="n"/>
      <c r="E242" s="10" t="n"/>
      <c r="F242" s="10" t="n"/>
      <c r="G242" s="11" t="n"/>
      <c r="H242" s="10" t="n"/>
      <c r="I242" s="10" t="n"/>
      <c r="J242" s="10" t="n"/>
      <c r="K242" s="10" t="n"/>
      <c r="L242" s="10" t="n"/>
      <c r="M242" s="13" t="n"/>
      <c r="N242" s="13" t="n"/>
      <c r="O242" s="13" t="n"/>
      <c r="P242" s="13" t="n"/>
      <c r="Q242" s="10" t="n"/>
      <c r="R242" s="10" t="n"/>
      <c r="S242" s="10" t="n"/>
      <c r="T242" s="10" t="n"/>
      <c r="U242" s="10" t="n"/>
      <c r="V242" s="10" t="n"/>
      <c r="W242" s="10" t="n"/>
      <c r="X242" s="10" t="n"/>
      <c r="Y242" s="11" t="n"/>
      <c r="Z242" s="11" t="n"/>
      <c r="AA242" s="11" t="n"/>
      <c r="AB242" s="11" t="n"/>
      <c r="AC242" s="11" t="n"/>
      <c r="AD242" s="11" t="n"/>
      <c r="AE242" s="10" t="n"/>
      <c r="AF242" s="10" t="n"/>
      <c r="AG242" s="10" t="n"/>
      <c r="AH242" s="10" t="n"/>
      <c r="AI242" s="13" t="n"/>
      <c r="AJ242" s="13" t="n"/>
      <c r="AK242" s="13" t="n"/>
      <c r="AL242" s="13" t="n"/>
      <c r="AM242" s="13" t="n"/>
      <c r="AN242" s="13" t="n"/>
      <c r="AO242" s="13" t="n"/>
      <c r="AP242" s="14" t="n"/>
      <c r="AQ242" s="14" t="n"/>
      <c r="AR242" s="14" t="n"/>
      <c r="AS242" s="13" t="n"/>
      <c r="AT242" s="13" t="n"/>
      <c r="AU242" s="10" t="n"/>
      <c r="AV242" s="10" t="n"/>
      <c r="AW242" s="10" t="n"/>
      <c r="AX242" s="10" t="n"/>
      <c r="AY242" s="10" t="n"/>
      <c r="AZ242" s="10" t="n"/>
      <c r="BA242" s="10" t="n"/>
      <c r="BB242" s="10" t="n"/>
      <c r="BC242" s="10" t="n"/>
      <c r="BD242" s="11" t="n"/>
      <c r="BE242" s="10" t="n"/>
      <c r="BF242" s="10" t="n"/>
      <c r="BG242" s="10" t="n"/>
      <c r="BH242" s="10" t="n"/>
      <c r="BI242" s="10" t="n"/>
      <c r="BJ242" s="10" t="n"/>
      <c r="BK242" s="10" t="n"/>
      <c r="BL242" s="10" t="n"/>
      <c r="BM242" s="10" t="n"/>
    </row>
    <row r="243" ht="15.75" customHeight="1" s="218">
      <c r="A243" s="10" t="n"/>
      <c r="B243" s="10" t="n"/>
      <c r="C243" s="10" t="n"/>
      <c r="D243" s="10" t="n"/>
      <c r="E243" s="10" t="n"/>
      <c r="F243" s="10" t="n"/>
      <c r="G243" s="11" t="n"/>
      <c r="H243" s="10" t="n"/>
      <c r="I243" s="10" t="n"/>
      <c r="J243" s="10" t="n"/>
      <c r="K243" s="10" t="n"/>
      <c r="L243" s="10" t="n"/>
      <c r="M243" s="13" t="n"/>
      <c r="N243" s="13" t="n"/>
      <c r="O243" s="13" t="n"/>
      <c r="P243" s="13" t="n"/>
      <c r="Q243" s="10" t="n"/>
      <c r="R243" s="10" t="n"/>
      <c r="S243" s="10" t="n"/>
      <c r="T243" s="10" t="n"/>
      <c r="U243" s="10" t="n"/>
      <c r="V243" s="10" t="n"/>
      <c r="W243" s="10" t="n"/>
      <c r="X243" s="10" t="n"/>
      <c r="Y243" s="11" t="n"/>
      <c r="Z243" s="11" t="n"/>
      <c r="AA243" s="11" t="n"/>
      <c r="AB243" s="11" t="n"/>
      <c r="AC243" s="11" t="n"/>
      <c r="AD243" s="11" t="n"/>
      <c r="AE243" s="10" t="n"/>
      <c r="AF243" s="10" t="n"/>
      <c r="AG243" s="10" t="n"/>
      <c r="AH243" s="10" t="n"/>
      <c r="AI243" s="13" t="n"/>
      <c r="AJ243" s="13" t="n"/>
      <c r="AK243" s="13" t="n"/>
      <c r="AL243" s="13" t="n"/>
      <c r="AM243" s="13" t="n"/>
      <c r="AN243" s="13" t="n"/>
      <c r="AO243" s="13" t="n"/>
      <c r="AP243" s="14" t="n"/>
      <c r="AQ243" s="14" t="n"/>
      <c r="AR243" s="14" t="n"/>
      <c r="AS243" s="13" t="n"/>
      <c r="AT243" s="13" t="n"/>
      <c r="AU243" s="10" t="n"/>
      <c r="AV243" s="10" t="n"/>
      <c r="AW243" s="10" t="n"/>
      <c r="AX243" s="10" t="n"/>
      <c r="AY243" s="10" t="n"/>
      <c r="AZ243" s="10" t="n"/>
      <c r="BA243" s="10" t="n"/>
      <c r="BB243" s="10" t="n"/>
      <c r="BC243" s="10" t="n"/>
      <c r="BD243" s="11" t="n"/>
      <c r="BE243" s="10" t="n"/>
      <c r="BF243" s="10" t="n"/>
      <c r="BG243" s="10" t="n"/>
      <c r="BH243" s="10" t="n"/>
      <c r="BI243" s="10" t="n"/>
      <c r="BJ243" s="10" t="n"/>
      <c r="BK243" s="10" t="n"/>
      <c r="BL243" s="10" t="n"/>
      <c r="BM243" s="10" t="n"/>
    </row>
    <row r="244" ht="15.75" customHeight="1" s="218">
      <c r="A244" s="10" t="n"/>
      <c r="B244" s="10" t="n"/>
      <c r="C244" s="10" t="n"/>
      <c r="D244" s="10" t="n"/>
      <c r="E244" s="10" t="n"/>
      <c r="F244" s="10" t="n"/>
      <c r="G244" s="11" t="n"/>
      <c r="H244" s="10" t="n"/>
      <c r="I244" s="10" t="n"/>
      <c r="J244" s="10" t="n"/>
      <c r="K244" s="10" t="n"/>
      <c r="L244" s="10" t="n"/>
      <c r="M244" s="13" t="n"/>
      <c r="N244" s="13" t="n"/>
      <c r="O244" s="13" t="n"/>
      <c r="P244" s="13" t="n"/>
      <c r="Q244" s="10" t="n"/>
      <c r="R244" s="10" t="n"/>
      <c r="S244" s="10" t="n"/>
      <c r="T244" s="10" t="n"/>
      <c r="U244" s="10" t="n"/>
      <c r="V244" s="10" t="n"/>
      <c r="W244" s="10" t="n"/>
      <c r="X244" s="10" t="n"/>
      <c r="Y244" s="11" t="n"/>
      <c r="Z244" s="11" t="n"/>
      <c r="AA244" s="11" t="n"/>
      <c r="AB244" s="11" t="n"/>
      <c r="AC244" s="11" t="n"/>
      <c r="AD244" s="11" t="n"/>
      <c r="AE244" s="10" t="n"/>
      <c r="AF244" s="10" t="n"/>
      <c r="AG244" s="10" t="n"/>
      <c r="AH244" s="10" t="n"/>
      <c r="AI244" s="13" t="n"/>
      <c r="AJ244" s="13" t="n"/>
      <c r="AK244" s="13" t="n"/>
      <c r="AL244" s="13" t="n"/>
      <c r="AM244" s="13" t="n"/>
      <c r="AN244" s="13" t="n"/>
      <c r="AO244" s="13" t="n"/>
      <c r="AP244" s="14" t="n"/>
      <c r="AQ244" s="14" t="n"/>
      <c r="AR244" s="14" t="n"/>
      <c r="AS244" s="13" t="n"/>
      <c r="AT244" s="13" t="n"/>
      <c r="AU244" s="10" t="n"/>
      <c r="AV244" s="10" t="n"/>
      <c r="AW244" s="10" t="n"/>
      <c r="AX244" s="10" t="n"/>
      <c r="AY244" s="10" t="n"/>
      <c r="AZ244" s="10" t="n"/>
      <c r="BA244" s="10" t="n"/>
      <c r="BB244" s="10" t="n"/>
      <c r="BC244" s="10" t="n"/>
      <c r="BD244" s="11" t="n"/>
      <c r="BE244" s="10" t="n"/>
      <c r="BF244" s="10" t="n"/>
      <c r="BG244" s="10" t="n"/>
      <c r="BH244" s="10" t="n"/>
      <c r="BI244" s="10" t="n"/>
      <c r="BJ244" s="10" t="n"/>
      <c r="BK244" s="10" t="n"/>
      <c r="BL244" s="10" t="n"/>
      <c r="BM244" s="10" t="n"/>
    </row>
    <row r="245" ht="15.75" customHeight="1" s="218">
      <c r="A245" s="10" t="n"/>
      <c r="B245" s="10" t="n"/>
      <c r="C245" s="10" t="n"/>
      <c r="D245" s="10" t="n"/>
      <c r="E245" s="10" t="n"/>
      <c r="F245" s="10" t="n"/>
      <c r="G245" s="11" t="n"/>
      <c r="H245" s="10" t="n"/>
      <c r="I245" s="10" t="n"/>
      <c r="J245" s="10" t="n"/>
      <c r="K245" s="10" t="n"/>
      <c r="L245" s="10" t="n"/>
      <c r="M245" s="13" t="n"/>
      <c r="N245" s="13" t="n"/>
      <c r="O245" s="13" t="n"/>
      <c r="P245" s="13" t="n"/>
      <c r="Q245" s="10" t="n"/>
      <c r="R245" s="10" t="n"/>
      <c r="S245" s="10" t="n"/>
      <c r="T245" s="10" t="n"/>
      <c r="U245" s="10" t="n"/>
      <c r="V245" s="10" t="n"/>
      <c r="W245" s="10" t="n"/>
      <c r="X245" s="10" t="n"/>
      <c r="Y245" s="11" t="n"/>
      <c r="Z245" s="11" t="n"/>
      <c r="AA245" s="11" t="n"/>
      <c r="AB245" s="11" t="n"/>
      <c r="AC245" s="11" t="n"/>
      <c r="AD245" s="11" t="n"/>
      <c r="AE245" s="10" t="n"/>
      <c r="AF245" s="10" t="n"/>
      <c r="AG245" s="10" t="n"/>
      <c r="AH245" s="10" t="n"/>
      <c r="AI245" s="13" t="n"/>
      <c r="AJ245" s="13" t="n"/>
      <c r="AK245" s="13" t="n"/>
      <c r="AL245" s="13" t="n"/>
      <c r="AM245" s="13" t="n"/>
      <c r="AN245" s="13" t="n"/>
      <c r="AO245" s="13" t="n"/>
      <c r="AP245" s="14" t="n"/>
      <c r="AQ245" s="14" t="n"/>
      <c r="AR245" s="14" t="n"/>
      <c r="AS245" s="13" t="n"/>
      <c r="AT245" s="13" t="n"/>
      <c r="AU245" s="10" t="n"/>
      <c r="AV245" s="10" t="n"/>
      <c r="AW245" s="10" t="n"/>
      <c r="AX245" s="10" t="n"/>
      <c r="AY245" s="10" t="n"/>
      <c r="AZ245" s="10" t="n"/>
      <c r="BA245" s="10" t="n"/>
      <c r="BB245" s="10" t="n"/>
      <c r="BC245" s="10" t="n"/>
      <c r="BD245" s="11" t="n"/>
      <c r="BE245" s="10" t="n"/>
      <c r="BF245" s="10" t="n"/>
      <c r="BG245" s="10" t="n"/>
      <c r="BH245" s="10" t="n"/>
      <c r="BI245" s="10" t="n"/>
      <c r="BJ245" s="10" t="n"/>
      <c r="BK245" s="10" t="n"/>
      <c r="BL245" s="10" t="n"/>
      <c r="BM245" s="10" t="n"/>
    </row>
    <row r="246" ht="15.75" customHeight="1" s="218">
      <c r="A246" s="10" t="n"/>
      <c r="B246" s="10" t="n"/>
      <c r="C246" s="10" t="n"/>
      <c r="D246" s="10" t="n"/>
      <c r="E246" s="10" t="n"/>
      <c r="F246" s="10" t="n"/>
      <c r="G246" s="11" t="n"/>
      <c r="H246" s="10" t="n"/>
      <c r="I246" s="10" t="n"/>
      <c r="J246" s="10" t="n"/>
      <c r="K246" s="10" t="n"/>
      <c r="L246" s="10" t="n"/>
      <c r="M246" s="13" t="n"/>
      <c r="N246" s="13" t="n"/>
      <c r="O246" s="13" t="n"/>
      <c r="P246" s="13" t="n"/>
      <c r="Q246" s="10" t="n"/>
      <c r="R246" s="10" t="n"/>
      <c r="S246" s="10" t="n"/>
      <c r="T246" s="10" t="n"/>
      <c r="U246" s="10" t="n"/>
      <c r="V246" s="10" t="n"/>
      <c r="W246" s="10" t="n"/>
      <c r="X246" s="10" t="n"/>
      <c r="Y246" s="11" t="n"/>
      <c r="Z246" s="11" t="n"/>
      <c r="AA246" s="11" t="n"/>
      <c r="AB246" s="11" t="n"/>
      <c r="AC246" s="11" t="n"/>
      <c r="AD246" s="11" t="n"/>
      <c r="AE246" s="10" t="n"/>
      <c r="AF246" s="10" t="n"/>
      <c r="AG246" s="10" t="n"/>
      <c r="AH246" s="10" t="n"/>
      <c r="AI246" s="13" t="n"/>
      <c r="AJ246" s="13" t="n"/>
      <c r="AK246" s="13" t="n"/>
      <c r="AL246" s="13" t="n"/>
      <c r="AM246" s="13" t="n"/>
      <c r="AN246" s="13" t="n"/>
      <c r="AO246" s="13" t="n"/>
      <c r="AP246" s="14" t="n"/>
      <c r="AQ246" s="14" t="n"/>
      <c r="AR246" s="14" t="n"/>
      <c r="AS246" s="13" t="n"/>
      <c r="AT246" s="13" t="n"/>
      <c r="AU246" s="10" t="n"/>
      <c r="AV246" s="10" t="n"/>
      <c r="AW246" s="10" t="n"/>
      <c r="AX246" s="10" t="n"/>
      <c r="AY246" s="10" t="n"/>
      <c r="AZ246" s="10" t="n"/>
      <c r="BA246" s="10" t="n"/>
      <c r="BB246" s="10" t="n"/>
      <c r="BC246" s="10" t="n"/>
      <c r="BD246" s="11" t="n"/>
      <c r="BE246" s="10" t="n"/>
      <c r="BF246" s="10" t="n"/>
      <c r="BG246" s="10" t="n"/>
      <c r="BH246" s="10" t="n"/>
      <c r="BI246" s="10" t="n"/>
      <c r="BJ246" s="10" t="n"/>
      <c r="BK246" s="10" t="n"/>
      <c r="BL246" s="10" t="n"/>
      <c r="BM246" s="10" t="n"/>
    </row>
    <row r="247" ht="15.75" customHeight="1" s="218">
      <c r="A247" s="10" t="n"/>
      <c r="B247" s="10" t="n"/>
      <c r="C247" s="10" t="n"/>
      <c r="D247" s="10" t="n"/>
      <c r="E247" s="10" t="n"/>
      <c r="F247" s="10" t="n"/>
      <c r="G247" s="11" t="n"/>
      <c r="H247" s="10" t="n"/>
      <c r="I247" s="10" t="n"/>
      <c r="J247" s="10" t="n"/>
      <c r="K247" s="10" t="n"/>
      <c r="L247" s="10" t="n"/>
      <c r="M247" s="13" t="n"/>
      <c r="N247" s="13" t="n"/>
      <c r="O247" s="13" t="n"/>
      <c r="P247" s="13" t="n"/>
      <c r="Q247" s="10" t="n"/>
      <c r="R247" s="10" t="n"/>
      <c r="S247" s="10" t="n"/>
      <c r="T247" s="10" t="n"/>
      <c r="U247" s="10" t="n"/>
      <c r="V247" s="10" t="n"/>
      <c r="W247" s="10" t="n"/>
      <c r="X247" s="10" t="n"/>
      <c r="Y247" s="11" t="n"/>
      <c r="Z247" s="11" t="n"/>
      <c r="AA247" s="11" t="n"/>
      <c r="AB247" s="11" t="n"/>
      <c r="AC247" s="11" t="n"/>
      <c r="AD247" s="11" t="n"/>
      <c r="AE247" s="10" t="n"/>
      <c r="AF247" s="10" t="n"/>
      <c r="AG247" s="10" t="n"/>
      <c r="AH247" s="10" t="n"/>
      <c r="AI247" s="13" t="n"/>
      <c r="AJ247" s="13" t="n"/>
      <c r="AK247" s="13" t="n"/>
      <c r="AL247" s="13" t="n"/>
      <c r="AM247" s="13" t="n"/>
      <c r="AN247" s="13" t="n"/>
      <c r="AO247" s="13" t="n"/>
      <c r="AP247" s="14" t="n"/>
      <c r="AQ247" s="14" t="n"/>
      <c r="AR247" s="14" t="n"/>
      <c r="AS247" s="13" t="n"/>
      <c r="AT247" s="13" t="n"/>
      <c r="AU247" s="10" t="n"/>
      <c r="AV247" s="10" t="n"/>
      <c r="AW247" s="10" t="n"/>
      <c r="AX247" s="10" t="n"/>
      <c r="AY247" s="10" t="n"/>
      <c r="AZ247" s="10" t="n"/>
      <c r="BA247" s="10" t="n"/>
      <c r="BB247" s="10" t="n"/>
      <c r="BC247" s="10" t="n"/>
      <c r="BD247" s="11" t="n"/>
      <c r="BE247" s="10" t="n"/>
      <c r="BF247" s="10" t="n"/>
      <c r="BG247" s="10" t="n"/>
      <c r="BH247" s="10" t="n"/>
      <c r="BI247" s="10" t="n"/>
      <c r="BJ247" s="10" t="n"/>
      <c r="BK247" s="10" t="n"/>
      <c r="BL247" s="10" t="n"/>
      <c r="BM247" s="10" t="n"/>
    </row>
    <row r="248" ht="15.75" customHeight="1" s="218">
      <c r="A248" s="10" t="n"/>
      <c r="B248" s="10" t="n"/>
      <c r="C248" s="10" t="n"/>
      <c r="D248" s="10" t="n"/>
      <c r="E248" s="10" t="n"/>
      <c r="F248" s="10" t="n"/>
      <c r="G248" s="11" t="n"/>
      <c r="H248" s="10" t="n"/>
      <c r="I248" s="10" t="n"/>
      <c r="J248" s="10" t="n"/>
      <c r="K248" s="10" t="n"/>
      <c r="L248" s="10" t="n"/>
      <c r="M248" s="13" t="n"/>
      <c r="N248" s="13" t="n"/>
      <c r="O248" s="13" t="n"/>
      <c r="P248" s="13" t="n"/>
      <c r="Q248" s="10" t="n"/>
      <c r="R248" s="10" t="n"/>
      <c r="S248" s="10" t="n"/>
      <c r="T248" s="10" t="n"/>
      <c r="U248" s="10" t="n"/>
      <c r="V248" s="10" t="n"/>
      <c r="W248" s="10" t="n"/>
      <c r="X248" s="10" t="n"/>
      <c r="Y248" s="11" t="n"/>
      <c r="Z248" s="11" t="n"/>
      <c r="AA248" s="11" t="n"/>
      <c r="AB248" s="11" t="n"/>
      <c r="AC248" s="11" t="n"/>
      <c r="AD248" s="11" t="n"/>
      <c r="AE248" s="10" t="n"/>
      <c r="AF248" s="10" t="n"/>
      <c r="AG248" s="10" t="n"/>
      <c r="AH248" s="10" t="n"/>
      <c r="AI248" s="13" t="n"/>
      <c r="AJ248" s="13" t="n"/>
      <c r="AK248" s="13" t="n"/>
      <c r="AL248" s="13" t="n"/>
      <c r="AM248" s="13" t="n"/>
      <c r="AN248" s="13" t="n"/>
      <c r="AO248" s="13" t="n"/>
      <c r="AP248" s="14" t="n"/>
      <c r="AQ248" s="14" t="n"/>
      <c r="AR248" s="14" t="n"/>
      <c r="AS248" s="13" t="n"/>
      <c r="AT248" s="13" t="n"/>
      <c r="AU248" s="10" t="n"/>
      <c r="AV248" s="10" t="n"/>
      <c r="AW248" s="10" t="n"/>
      <c r="AX248" s="10" t="n"/>
      <c r="AY248" s="10" t="n"/>
      <c r="AZ248" s="10" t="n"/>
      <c r="BA248" s="10" t="n"/>
      <c r="BB248" s="10" t="n"/>
      <c r="BC248" s="10" t="n"/>
      <c r="BD248" s="11" t="n"/>
      <c r="BE248" s="10" t="n"/>
      <c r="BF248" s="10" t="n"/>
      <c r="BG248" s="10" t="n"/>
      <c r="BH248" s="10" t="n"/>
      <c r="BI248" s="10" t="n"/>
      <c r="BJ248" s="10" t="n"/>
      <c r="BK248" s="10" t="n"/>
      <c r="BL248" s="10" t="n"/>
      <c r="BM248" s="10" t="n"/>
    </row>
    <row r="249" ht="15.75" customHeight="1" s="218">
      <c r="A249" s="10" t="n"/>
      <c r="B249" s="10" t="n"/>
      <c r="C249" s="10" t="n"/>
      <c r="D249" s="10" t="n"/>
      <c r="E249" s="10" t="n"/>
      <c r="F249" s="10" t="n"/>
      <c r="G249" s="11" t="n"/>
      <c r="H249" s="10" t="n"/>
      <c r="I249" s="10" t="n"/>
      <c r="J249" s="10" t="n"/>
      <c r="K249" s="10" t="n"/>
      <c r="L249" s="10" t="n"/>
      <c r="M249" s="13" t="n"/>
      <c r="N249" s="13" t="n"/>
      <c r="O249" s="13" t="n"/>
      <c r="P249" s="13" t="n"/>
      <c r="Q249" s="10" t="n"/>
      <c r="R249" s="10" t="n"/>
      <c r="S249" s="10" t="n"/>
      <c r="T249" s="10" t="n"/>
      <c r="U249" s="10" t="n"/>
      <c r="V249" s="10" t="n"/>
      <c r="W249" s="10" t="n"/>
      <c r="X249" s="10" t="n"/>
      <c r="Y249" s="11" t="n"/>
      <c r="Z249" s="11" t="n"/>
      <c r="AA249" s="11" t="n"/>
      <c r="AB249" s="11" t="n"/>
      <c r="AC249" s="11" t="n"/>
      <c r="AD249" s="11" t="n"/>
      <c r="AE249" s="10" t="n"/>
      <c r="AF249" s="10" t="n"/>
      <c r="AG249" s="10" t="n"/>
      <c r="AH249" s="10" t="n"/>
      <c r="AI249" s="13" t="n"/>
      <c r="AJ249" s="13" t="n"/>
      <c r="AK249" s="13" t="n"/>
      <c r="AL249" s="13" t="n"/>
      <c r="AM249" s="13" t="n"/>
      <c r="AN249" s="13" t="n"/>
      <c r="AO249" s="13" t="n"/>
      <c r="AP249" s="14" t="n"/>
      <c r="AQ249" s="14" t="n"/>
      <c r="AR249" s="14" t="n"/>
      <c r="AS249" s="13" t="n"/>
      <c r="AT249" s="13" t="n"/>
      <c r="AU249" s="10" t="n"/>
      <c r="AV249" s="10" t="n"/>
      <c r="AW249" s="10" t="n"/>
      <c r="AX249" s="10" t="n"/>
      <c r="AY249" s="10" t="n"/>
      <c r="AZ249" s="10" t="n"/>
      <c r="BA249" s="10" t="n"/>
      <c r="BB249" s="10" t="n"/>
      <c r="BC249" s="10" t="n"/>
      <c r="BD249" s="11" t="n"/>
      <c r="BE249" s="10" t="n"/>
      <c r="BF249" s="10" t="n"/>
      <c r="BG249" s="10" t="n"/>
      <c r="BH249" s="10" t="n"/>
      <c r="BI249" s="10" t="n"/>
      <c r="BJ249" s="10" t="n"/>
      <c r="BK249" s="10" t="n"/>
      <c r="BL249" s="10" t="n"/>
      <c r="BM249" s="10" t="n"/>
    </row>
    <row r="250" ht="15.75" customHeight="1" s="218">
      <c r="A250" s="10" t="n"/>
      <c r="B250" s="10" t="n"/>
      <c r="C250" s="10" t="n"/>
      <c r="D250" s="10" t="n"/>
      <c r="E250" s="10" t="n"/>
      <c r="F250" s="10" t="n"/>
      <c r="G250" s="11" t="n"/>
      <c r="H250" s="10" t="n"/>
      <c r="I250" s="10" t="n"/>
      <c r="J250" s="10" t="n"/>
      <c r="K250" s="10" t="n"/>
      <c r="L250" s="10" t="n"/>
      <c r="M250" s="13" t="n"/>
      <c r="N250" s="13" t="n"/>
      <c r="O250" s="13" t="n"/>
      <c r="P250" s="13" t="n"/>
      <c r="Q250" s="10" t="n"/>
      <c r="R250" s="10" t="n"/>
      <c r="S250" s="10" t="n"/>
      <c r="T250" s="10" t="n"/>
      <c r="U250" s="10" t="n"/>
      <c r="V250" s="10" t="n"/>
      <c r="W250" s="10" t="n"/>
      <c r="X250" s="10" t="n"/>
      <c r="Y250" s="11" t="n"/>
      <c r="Z250" s="11" t="n"/>
      <c r="AA250" s="11" t="n"/>
      <c r="AB250" s="11" t="n"/>
      <c r="AC250" s="11" t="n"/>
      <c r="AD250" s="11" t="n"/>
      <c r="AE250" s="10" t="n"/>
      <c r="AF250" s="10" t="n"/>
      <c r="AG250" s="10" t="n"/>
      <c r="AH250" s="10" t="n"/>
      <c r="AI250" s="13" t="n"/>
      <c r="AJ250" s="13" t="n"/>
      <c r="AK250" s="13" t="n"/>
      <c r="AL250" s="13" t="n"/>
      <c r="AM250" s="13" t="n"/>
      <c r="AN250" s="13" t="n"/>
      <c r="AO250" s="13" t="n"/>
      <c r="AP250" s="14" t="n"/>
      <c r="AQ250" s="14" t="n"/>
      <c r="AR250" s="14" t="n"/>
      <c r="AS250" s="13" t="n"/>
      <c r="AT250" s="13" t="n"/>
      <c r="AU250" s="10" t="n"/>
      <c r="AV250" s="10" t="n"/>
      <c r="AW250" s="10" t="n"/>
      <c r="AX250" s="10" t="n"/>
      <c r="AY250" s="10" t="n"/>
      <c r="AZ250" s="10" t="n"/>
      <c r="BA250" s="10" t="n"/>
      <c r="BB250" s="10" t="n"/>
      <c r="BC250" s="10" t="n"/>
      <c r="BD250" s="11" t="n"/>
      <c r="BE250" s="10" t="n"/>
      <c r="BF250" s="10" t="n"/>
      <c r="BG250" s="10" t="n"/>
      <c r="BH250" s="10" t="n"/>
      <c r="BI250" s="10" t="n"/>
      <c r="BJ250" s="10" t="n"/>
      <c r="BK250" s="10" t="n"/>
      <c r="BL250" s="10" t="n"/>
      <c r="BM250" s="10" t="n"/>
    </row>
    <row r="251" ht="15.75" customHeight="1" s="218">
      <c r="A251" s="10" t="n"/>
      <c r="B251" s="10" t="n"/>
      <c r="C251" s="10" t="n"/>
      <c r="D251" s="10" t="n"/>
      <c r="E251" s="10" t="n"/>
      <c r="F251" s="10" t="n"/>
      <c r="G251" s="11" t="n"/>
      <c r="H251" s="10" t="n"/>
      <c r="I251" s="10" t="n"/>
      <c r="J251" s="10" t="n"/>
      <c r="K251" s="10" t="n"/>
      <c r="L251" s="10" t="n"/>
      <c r="M251" s="13" t="n"/>
      <c r="N251" s="13" t="n"/>
      <c r="O251" s="13" t="n"/>
      <c r="P251" s="13" t="n"/>
      <c r="Q251" s="10" t="n"/>
      <c r="R251" s="10" t="n"/>
      <c r="S251" s="10" t="n"/>
      <c r="T251" s="10" t="n"/>
      <c r="U251" s="10" t="n"/>
      <c r="V251" s="10" t="n"/>
      <c r="W251" s="10" t="n"/>
      <c r="X251" s="10" t="n"/>
      <c r="Y251" s="11" t="n"/>
      <c r="Z251" s="11" t="n"/>
      <c r="AA251" s="11" t="n"/>
      <c r="AB251" s="11" t="n"/>
      <c r="AC251" s="11" t="n"/>
      <c r="AD251" s="11" t="n"/>
      <c r="AE251" s="10" t="n"/>
      <c r="AF251" s="10" t="n"/>
      <c r="AG251" s="10" t="n"/>
      <c r="AH251" s="10" t="n"/>
      <c r="AI251" s="13" t="n"/>
      <c r="AJ251" s="13" t="n"/>
      <c r="AK251" s="13" t="n"/>
      <c r="AL251" s="13" t="n"/>
      <c r="AM251" s="13" t="n"/>
      <c r="AN251" s="13" t="n"/>
      <c r="AO251" s="13" t="n"/>
      <c r="AP251" s="14" t="n"/>
      <c r="AQ251" s="14" t="n"/>
      <c r="AR251" s="14" t="n"/>
      <c r="AS251" s="13" t="n"/>
      <c r="AT251" s="13" t="n"/>
      <c r="AU251" s="10" t="n"/>
      <c r="AV251" s="10" t="n"/>
      <c r="AW251" s="10" t="n"/>
      <c r="AX251" s="10" t="n"/>
      <c r="AY251" s="10" t="n"/>
      <c r="AZ251" s="10" t="n"/>
      <c r="BA251" s="10" t="n"/>
      <c r="BB251" s="10" t="n"/>
      <c r="BC251" s="10" t="n"/>
      <c r="BD251" s="11" t="n"/>
      <c r="BE251" s="10" t="n"/>
      <c r="BF251" s="10" t="n"/>
      <c r="BG251" s="10" t="n"/>
      <c r="BH251" s="10" t="n"/>
      <c r="BI251" s="10" t="n"/>
      <c r="BJ251" s="10" t="n"/>
      <c r="BK251" s="10" t="n"/>
      <c r="BL251" s="10" t="n"/>
      <c r="BM251" s="10" t="n"/>
    </row>
    <row r="252" ht="15.75" customHeight="1" s="218">
      <c r="A252" s="10" t="n"/>
      <c r="B252" s="10" t="n"/>
      <c r="C252" s="10" t="n"/>
      <c r="D252" s="10" t="n"/>
      <c r="E252" s="10" t="n"/>
      <c r="F252" s="10" t="n"/>
      <c r="G252" s="11" t="n"/>
      <c r="H252" s="10" t="n"/>
      <c r="I252" s="10" t="n"/>
      <c r="J252" s="10" t="n"/>
      <c r="K252" s="10" t="n"/>
      <c r="L252" s="10" t="n"/>
      <c r="M252" s="13" t="n"/>
      <c r="N252" s="13" t="n"/>
      <c r="O252" s="13" t="n"/>
      <c r="P252" s="13" t="n"/>
      <c r="Q252" s="10" t="n"/>
      <c r="R252" s="10" t="n"/>
      <c r="S252" s="10" t="n"/>
      <c r="T252" s="10" t="n"/>
      <c r="U252" s="10" t="n"/>
      <c r="V252" s="10" t="n"/>
      <c r="W252" s="10" t="n"/>
      <c r="X252" s="10" t="n"/>
      <c r="Y252" s="11" t="n"/>
      <c r="Z252" s="11" t="n"/>
      <c r="AA252" s="11" t="n"/>
      <c r="AB252" s="11" t="n"/>
      <c r="AC252" s="11" t="n"/>
      <c r="AD252" s="11" t="n"/>
      <c r="AE252" s="10" t="n"/>
      <c r="AF252" s="10" t="n"/>
      <c r="AG252" s="10" t="n"/>
      <c r="AH252" s="10" t="n"/>
      <c r="AI252" s="13" t="n"/>
      <c r="AJ252" s="13" t="n"/>
      <c r="AK252" s="13" t="n"/>
      <c r="AL252" s="13" t="n"/>
      <c r="AM252" s="13" t="n"/>
      <c r="AN252" s="13" t="n"/>
      <c r="AO252" s="13" t="n"/>
      <c r="AP252" s="14" t="n"/>
      <c r="AQ252" s="14" t="n"/>
      <c r="AR252" s="14" t="n"/>
      <c r="AS252" s="13" t="n"/>
      <c r="AT252" s="13" t="n"/>
      <c r="AU252" s="10" t="n"/>
      <c r="AV252" s="10" t="n"/>
      <c r="AW252" s="10" t="n"/>
      <c r="AX252" s="10" t="n"/>
      <c r="AY252" s="10" t="n"/>
      <c r="AZ252" s="10" t="n"/>
      <c r="BA252" s="10" t="n"/>
      <c r="BB252" s="10" t="n"/>
      <c r="BC252" s="10" t="n"/>
      <c r="BD252" s="11" t="n"/>
      <c r="BE252" s="10" t="n"/>
      <c r="BF252" s="10" t="n"/>
      <c r="BG252" s="10" t="n"/>
      <c r="BH252" s="10" t="n"/>
      <c r="BI252" s="10" t="n"/>
      <c r="BJ252" s="10" t="n"/>
      <c r="BK252" s="10" t="n"/>
      <c r="BL252" s="10" t="n"/>
      <c r="BM252" s="10" t="n"/>
    </row>
    <row r="253" ht="15.75" customHeight="1" s="218">
      <c r="A253" s="10" t="n"/>
      <c r="B253" s="10" t="n"/>
      <c r="C253" s="10" t="n"/>
      <c r="D253" s="10" t="n"/>
      <c r="E253" s="10" t="n"/>
      <c r="F253" s="10" t="n"/>
      <c r="G253" s="11" t="n"/>
      <c r="H253" s="10" t="n"/>
      <c r="I253" s="10" t="n"/>
      <c r="J253" s="10" t="n"/>
      <c r="K253" s="10" t="n"/>
      <c r="L253" s="10" t="n"/>
      <c r="M253" s="13" t="n"/>
      <c r="N253" s="13" t="n"/>
      <c r="O253" s="13" t="n"/>
      <c r="P253" s="13" t="n"/>
      <c r="Q253" s="10" t="n"/>
      <c r="R253" s="10" t="n"/>
      <c r="S253" s="10" t="n"/>
      <c r="T253" s="10" t="n"/>
      <c r="U253" s="10" t="n"/>
      <c r="V253" s="10" t="n"/>
      <c r="W253" s="10" t="n"/>
      <c r="X253" s="10" t="n"/>
      <c r="Y253" s="11" t="n"/>
      <c r="Z253" s="11" t="n"/>
      <c r="AA253" s="11" t="n"/>
      <c r="AB253" s="11" t="n"/>
      <c r="AC253" s="11" t="n"/>
      <c r="AD253" s="11" t="n"/>
      <c r="AE253" s="10" t="n"/>
      <c r="AF253" s="10" t="n"/>
      <c r="AG253" s="10" t="n"/>
      <c r="AH253" s="10" t="n"/>
      <c r="AI253" s="13" t="n"/>
      <c r="AJ253" s="13" t="n"/>
      <c r="AK253" s="13" t="n"/>
      <c r="AL253" s="13" t="n"/>
      <c r="AM253" s="13" t="n"/>
      <c r="AN253" s="13" t="n"/>
      <c r="AO253" s="13" t="n"/>
      <c r="AP253" s="14" t="n"/>
      <c r="AQ253" s="14" t="n"/>
      <c r="AR253" s="14" t="n"/>
      <c r="AS253" s="13" t="n"/>
      <c r="AT253" s="13" t="n"/>
      <c r="AU253" s="10" t="n"/>
      <c r="AV253" s="10" t="n"/>
      <c r="AW253" s="10" t="n"/>
      <c r="AX253" s="10" t="n"/>
      <c r="AY253" s="10" t="n"/>
      <c r="AZ253" s="10" t="n"/>
      <c r="BA253" s="10" t="n"/>
      <c r="BB253" s="10" t="n"/>
      <c r="BC253" s="10" t="n"/>
      <c r="BD253" s="11" t="n"/>
      <c r="BE253" s="10" t="n"/>
      <c r="BF253" s="10" t="n"/>
      <c r="BG253" s="10" t="n"/>
      <c r="BH253" s="10" t="n"/>
      <c r="BI253" s="10" t="n"/>
      <c r="BJ253" s="10" t="n"/>
      <c r="BK253" s="10" t="n"/>
      <c r="BL253" s="10" t="n"/>
      <c r="BM253" s="10" t="n"/>
    </row>
    <row r="254" ht="15.75" customHeight="1" s="218">
      <c r="A254" s="10" t="n"/>
      <c r="B254" s="10" t="n"/>
      <c r="C254" s="10" t="n"/>
      <c r="D254" s="10" t="n"/>
      <c r="E254" s="10" t="n"/>
      <c r="F254" s="10" t="n"/>
      <c r="G254" s="11" t="n"/>
      <c r="H254" s="10" t="n"/>
      <c r="I254" s="10" t="n"/>
      <c r="J254" s="10" t="n"/>
      <c r="K254" s="10" t="n"/>
      <c r="L254" s="10" t="n"/>
      <c r="M254" s="13" t="n"/>
      <c r="N254" s="13" t="n"/>
      <c r="O254" s="13" t="n"/>
      <c r="P254" s="13" t="n"/>
      <c r="Q254" s="10" t="n"/>
      <c r="R254" s="10" t="n"/>
      <c r="S254" s="10" t="n"/>
      <c r="T254" s="10" t="n"/>
      <c r="U254" s="10" t="n"/>
      <c r="V254" s="10" t="n"/>
      <c r="W254" s="10" t="n"/>
      <c r="X254" s="10" t="n"/>
      <c r="Y254" s="11" t="n"/>
      <c r="Z254" s="11" t="n"/>
      <c r="AA254" s="11" t="n"/>
      <c r="AB254" s="11" t="n"/>
      <c r="AC254" s="11" t="n"/>
      <c r="AD254" s="11" t="n"/>
      <c r="AE254" s="10" t="n"/>
      <c r="AF254" s="10" t="n"/>
      <c r="AG254" s="10" t="n"/>
      <c r="AH254" s="10" t="n"/>
      <c r="AI254" s="13" t="n"/>
      <c r="AJ254" s="13" t="n"/>
      <c r="AK254" s="13" t="n"/>
      <c r="AL254" s="13" t="n"/>
      <c r="AM254" s="13" t="n"/>
      <c r="AN254" s="13" t="n"/>
      <c r="AO254" s="13" t="n"/>
      <c r="AP254" s="14" t="n"/>
      <c r="AQ254" s="14" t="n"/>
      <c r="AR254" s="14" t="n"/>
      <c r="AS254" s="13" t="n"/>
      <c r="AT254" s="13" t="n"/>
      <c r="AU254" s="10" t="n"/>
      <c r="AV254" s="10" t="n"/>
      <c r="AW254" s="10" t="n"/>
      <c r="AX254" s="10" t="n"/>
      <c r="AY254" s="10" t="n"/>
      <c r="AZ254" s="10" t="n"/>
      <c r="BA254" s="10" t="n"/>
      <c r="BB254" s="10" t="n"/>
      <c r="BC254" s="10" t="n"/>
      <c r="BD254" s="11" t="n"/>
      <c r="BE254" s="10" t="n"/>
      <c r="BF254" s="10" t="n"/>
      <c r="BG254" s="10" t="n"/>
      <c r="BH254" s="10" t="n"/>
      <c r="BI254" s="10" t="n"/>
      <c r="BJ254" s="10" t="n"/>
      <c r="BK254" s="10" t="n"/>
      <c r="BL254" s="10" t="n"/>
      <c r="BM254" s="10" t="n"/>
    </row>
    <row r="255" ht="15.75" customHeight="1" s="218">
      <c r="A255" s="10" t="n"/>
      <c r="B255" s="10" t="n"/>
      <c r="C255" s="10" t="n"/>
      <c r="D255" s="10" t="n"/>
      <c r="E255" s="10" t="n"/>
      <c r="F255" s="10" t="n"/>
      <c r="G255" s="11" t="n"/>
      <c r="H255" s="10" t="n"/>
      <c r="I255" s="10" t="n"/>
      <c r="J255" s="10" t="n"/>
      <c r="K255" s="10" t="n"/>
      <c r="L255" s="10" t="n"/>
      <c r="M255" s="13" t="n"/>
      <c r="N255" s="13" t="n"/>
      <c r="O255" s="13" t="n"/>
      <c r="P255" s="13" t="n"/>
      <c r="Q255" s="10" t="n"/>
      <c r="R255" s="10" t="n"/>
      <c r="S255" s="10" t="n"/>
      <c r="T255" s="10" t="n"/>
      <c r="U255" s="10" t="n"/>
      <c r="V255" s="10" t="n"/>
      <c r="W255" s="10" t="n"/>
      <c r="X255" s="10" t="n"/>
      <c r="Y255" s="11" t="n"/>
      <c r="Z255" s="11" t="n"/>
      <c r="AA255" s="11" t="n"/>
      <c r="AB255" s="11" t="n"/>
      <c r="AC255" s="11" t="n"/>
      <c r="AD255" s="11" t="n"/>
      <c r="AE255" s="10" t="n"/>
      <c r="AF255" s="10" t="n"/>
      <c r="AG255" s="10" t="n"/>
      <c r="AH255" s="10" t="n"/>
      <c r="AI255" s="13" t="n"/>
      <c r="AJ255" s="13" t="n"/>
      <c r="AK255" s="13" t="n"/>
      <c r="AL255" s="13" t="n"/>
      <c r="AM255" s="13" t="n"/>
      <c r="AN255" s="13" t="n"/>
      <c r="AO255" s="13" t="n"/>
      <c r="AP255" s="14" t="n"/>
      <c r="AQ255" s="14" t="n"/>
      <c r="AR255" s="14" t="n"/>
      <c r="AS255" s="13" t="n"/>
      <c r="AT255" s="13" t="n"/>
      <c r="AU255" s="10" t="n"/>
      <c r="AV255" s="10" t="n"/>
      <c r="AW255" s="10" t="n"/>
      <c r="AX255" s="10" t="n"/>
      <c r="AY255" s="10" t="n"/>
      <c r="AZ255" s="10" t="n"/>
      <c r="BA255" s="10" t="n"/>
      <c r="BB255" s="10" t="n"/>
      <c r="BC255" s="10" t="n"/>
      <c r="BD255" s="11" t="n"/>
      <c r="BE255" s="10" t="n"/>
      <c r="BF255" s="10" t="n"/>
      <c r="BG255" s="10" t="n"/>
      <c r="BH255" s="10" t="n"/>
      <c r="BI255" s="10" t="n"/>
      <c r="BJ255" s="10" t="n"/>
      <c r="BK255" s="10" t="n"/>
      <c r="BL255" s="10" t="n"/>
      <c r="BM255" s="10" t="n"/>
    </row>
    <row r="256" ht="15.75" customHeight="1" s="218">
      <c r="A256" s="10" t="n"/>
      <c r="B256" s="10" t="n"/>
      <c r="C256" s="10" t="n"/>
      <c r="D256" s="10" t="n"/>
      <c r="E256" s="10" t="n"/>
      <c r="F256" s="10" t="n"/>
      <c r="G256" s="11" t="n"/>
      <c r="H256" s="10" t="n"/>
      <c r="I256" s="10" t="n"/>
      <c r="J256" s="10" t="n"/>
      <c r="K256" s="10" t="n"/>
      <c r="L256" s="10" t="n"/>
      <c r="M256" s="13" t="n"/>
      <c r="N256" s="13" t="n"/>
      <c r="O256" s="13" t="n"/>
      <c r="P256" s="13" t="n"/>
      <c r="Q256" s="10" t="n"/>
      <c r="R256" s="10" t="n"/>
      <c r="S256" s="10" t="n"/>
      <c r="T256" s="10" t="n"/>
      <c r="U256" s="10" t="n"/>
      <c r="V256" s="10" t="n"/>
      <c r="W256" s="10" t="n"/>
      <c r="X256" s="10" t="n"/>
      <c r="Y256" s="11" t="n"/>
      <c r="Z256" s="11" t="n"/>
      <c r="AA256" s="11" t="n"/>
      <c r="AB256" s="11" t="n"/>
      <c r="AC256" s="11" t="n"/>
      <c r="AD256" s="11" t="n"/>
      <c r="AE256" s="10" t="n"/>
      <c r="AF256" s="10" t="n"/>
      <c r="AG256" s="10" t="n"/>
      <c r="AH256" s="10" t="n"/>
      <c r="AI256" s="13" t="n"/>
      <c r="AJ256" s="13" t="n"/>
      <c r="AK256" s="13" t="n"/>
      <c r="AL256" s="13" t="n"/>
      <c r="AM256" s="13" t="n"/>
      <c r="AN256" s="13" t="n"/>
      <c r="AO256" s="13" t="n"/>
      <c r="AP256" s="14" t="n"/>
      <c r="AQ256" s="14" t="n"/>
      <c r="AR256" s="14" t="n"/>
      <c r="AS256" s="13" t="n"/>
      <c r="AT256" s="13" t="n"/>
      <c r="AU256" s="10" t="n"/>
      <c r="AV256" s="10" t="n"/>
      <c r="AW256" s="10" t="n"/>
      <c r="AX256" s="10" t="n"/>
      <c r="AY256" s="10" t="n"/>
      <c r="AZ256" s="10" t="n"/>
      <c r="BA256" s="10" t="n"/>
      <c r="BB256" s="10" t="n"/>
      <c r="BC256" s="10" t="n"/>
      <c r="BD256" s="11" t="n"/>
      <c r="BE256" s="10" t="n"/>
      <c r="BF256" s="10" t="n"/>
      <c r="BG256" s="10" t="n"/>
      <c r="BH256" s="10" t="n"/>
      <c r="BI256" s="10" t="n"/>
      <c r="BJ256" s="10" t="n"/>
      <c r="BK256" s="10" t="n"/>
      <c r="BL256" s="10" t="n"/>
      <c r="BM256" s="10" t="n"/>
    </row>
    <row r="257" ht="15.75" customHeight="1" s="218">
      <c r="A257" s="10" t="n"/>
      <c r="B257" s="10" t="n"/>
      <c r="C257" s="10" t="n"/>
      <c r="D257" s="10" t="n"/>
      <c r="E257" s="10" t="n"/>
      <c r="F257" s="10" t="n"/>
      <c r="G257" s="11" t="n"/>
      <c r="H257" s="10" t="n"/>
      <c r="I257" s="10" t="n"/>
      <c r="J257" s="10" t="n"/>
      <c r="K257" s="10" t="n"/>
      <c r="L257" s="10" t="n"/>
      <c r="M257" s="13" t="n"/>
      <c r="N257" s="13" t="n"/>
      <c r="O257" s="13" t="n"/>
      <c r="P257" s="13" t="n"/>
      <c r="Q257" s="10" t="n"/>
      <c r="R257" s="10" t="n"/>
      <c r="S257" s="10" t="n"/>
      <c r="T257" s="10" t="n"/>
      <c r="U257" s="10" t="n"/>
      <c r="V257" s="10" t="n"/>
      <c r="W257" s="10" t="n"/>
      <c r="X257" s="10" t="n"/>
      <c r="Y257" s="11" t="n"/>
      <c r="Z257" s="11" t="n"/>
      <c r="AA257" s="11" t="n"/>
      <c r="AB257" s="11" t="n"/>
      <c r="AC257" s="11" t="n"/>
      <c r="AD257" s="11" t="n"/>
      <c r="AE257" s="10" t="n"/>
      <c r="AF257" s="10" t="n"/>
      <c r="AG257" s="10" t="n"/>
      <c r="AH257" s="10" t="n"/>
      <c r="AI257" s="13" t="n"/>
      <c r="AJ257" s="13" t="n"/>
      <c r="AK257" s="13" t="n"/>
      <c r="AL257" s="13" t="n"/>
      <c r="AM257" s="13" t="n"/>
      <c r="AN257" s="13" t="n"/>
      <c r="AO257" s="13" t="n"/>
      <c r="AP257" s="14" t="n"/>
      <c r="AQ257" s="14" t="n"/>
      <c r="AR257" s="14" t="n"/>
      <c r="AS257" s="13" t="n"/>
      <c r="AT257" s="13" t="n"/>
      <c r="AU257" s="10" t="n"/>
      <c r="AV257" s="10" t="n"/>
      <c r="AW257" s="10" t="n"/>
      <c r="AX257" s="10" t="n"/>
      <c r="AY257" s="10" t="n"/>
      <c r="AZ257" s="10" t="n"/>
      <c r="BA257" s="10" t="n"/>
      <c r="BB257" s="10" t="n"/>
      <c r="BC257" s="10" t="n"/>
      <c r="BD257" s="11" t="n"/>
      <c r="BE257" s="10" t="n"/>
      <c r="BF257" s="10" t="n"/>
      <c r="BG257" s="10" t="n"/>
      <c r="BH257" s="10" t="n"/>
      <c r="BI257" s="10" t="n"/>
      <c r="BJ257" s="10" t="n"/>
      <c r="BK257" s="10" t="n"/>
      <c r="BL257" s="10" t="n"/>
      <c r="BM257" s="10" t="n"/>
    </row>
    <row r="258" ht="15.75" customHeight="1" s="218">
      <c r="A258" s="10" t="n"/>
      <c r="B258" s="10" t="n"/>
      <c r="C258" s="10" t="n"/>
      <c r="D258" s="10" t="n"/>
      <c r="E258" s="10" t="n"/>
      <c r="F258" s="10" t="n"/>
      <c r="G258" s="11" t="n"/>
      <c r="H258" s="10" t="n"/>
      <c r="I258" s="10" t="n"/>
      <c r="J258" s="10" t="n"/>
      <c r="K258" s="10" t="n"/>
      <c r="L258" s="10" t="n"/>
      <c r="M258" s="13" t="n"/>
      <c r="N258" s="13" t="n"/>
      <c r="O258" s="13" t="n"/>
      <c r="P258" s="13" t="n"/>
      <c r="Q258" s="10" t="n"/>
      <c r="R258" s="10" t="n"/>
      <c r="S258" s="10" t="n"/>
      <c r="T258" s="10" t="n"/>
      <c r="U258" s="10" t="n"/>
      <c r="V258" s="10" t="n"/>
      <c r="W258" s="10" t="n"/>
      <c r="X258" s="10" t="n"/>
      <c r="Y258" s="11" t="n"/>
      <c r="Z258" s="11" t="n"/>
      <c r="AA258" s="11" t="n"/>
      <c r="AB258" s="11" t="n"/>
      <c r="AC258" s="11" t="n"/>
      <c r="AD258" s="11" t="n"/>
      <c r="AE258" s="10" t="n"/>
      <c r="AF258" s="10" t="n"/>
      <c r="AG258" s="10" t="n"/>
      <c r="AH258" s="10" t="n"/>
      <c r="AI258" s="13" t="n"/>
      <c r="AJ258" s="13" t="n"/>
      <c r="AK258" s="13" t="n"/>
      <c r="AL258" s="13" t="n"/>
      <c r="AM258" s="13" t="n"/>
      <c r="AN258" s="13" t="n"/>
      <c r="AO258" s="13" t="n"/>
      <c r="AP258" s="14" t="n"/>
      <c r="AQ258" s="14" t="n"/>
      <c r="AR258" s="14" t="n"/>
      <c r="AS258" s="13" t="n"/>
      <c r="AT258" s="13" t="n"/>
      <c r="AU258" s="10" t="n"/>
      <c r="AV258" s="10" t="n"/>
      <c r="AW258" s="10" t="n"/>
      <c r="AX258" s="10" t="n"/>
      <c r="AY258" s="10" t="n"/>
      <c r="AZ258" s="10" t="n"/>
      <c r="BA258" s="10" t="n"/>
      <c r="BB258" s="10" t="n"/>
      <c r="BC258" s="10" t="n"/>
      <c r="BD258" s="11" t="n"/>
      <c r="BE258" s="10" t="n"/>
      <c r="BF258" s="10" t="n"/>
      <c r="BG258" s="10" t="n"/>
      <c r="BH258" s="10" t="n"/>
      <c r="BI258" s="10" t="n"/>
      <c r="BJ258" s="10" t="n"/>
      <c r="BK258" s="10" t="n"/>
      <c r="BL258" s="10" t="n"/>
      <c r="BM258" s="10" t="n"/>
    </row>
    <row r="259" ht="15.75" customHeight="1" s="218">
      <c r="A259" s="10" t="n"/>
      <c r="B259" s="10" t="n"/>
      <c r="C259" s="10" t="n"/>
      <c r="D259" s="10" t="n"/>
      <c r="E259" s="10" t="n"/>
      <c r="F259" s="10" t="n"/>
      <c r="G259" s="11" t="n"/>
      <c r="H259" s="10" t="n"/>
      <c r="I259" s="10" t="n"/>
      <c r="J259" s="10" t="n"/>
      <c r="K259" s="10" t="n"/>
      <c r="L259" s="10" t="n"/>
      <c r="M259" s="13" t="n"/>
      <c r="N259" s="13" t="n"/>
      <c r="O259" s="13" t="n"/>
      <c r="P259" s="13" t="n"/>
      <c r="Q259" s="10" t="n"/>
      <c r="R259" s="10" t="n"/>
      <c r="S259" s="10" t="n"/>
      <c r="T259" s="10" t="n"/>
      <c r="U259" s="10" t="n"/>
      <c r="V259" s="10" t="n"/>
      <c r="W259" s="10" t="n"/>
      <c r="X259" s="10" t="n"/>
      <c r="Y259" s="11" t="n"/>
      <c r="Z259" s="11" t="n"/>
      <c r="AA259" s="11" t="n"/>
      <c r="AB259" s="11" t="n"/>
      <c r="AC259" s="11" t="n"/>
      <c r="AD259" s="11" t="n"/>
      <c r="AE259" s="10" t="n"/>
      <c r="AF259" s="10" t="n"/>
      <c r="AG259" s="10" t="n"/>
      <c r="AH259" s="10" t="n"/>
      <c r="AI259" s="13" t="n"/>
      <c r="AJ259" s="13" t="n"/>
      <c r="AK259" s="13" t="n"/>
      <c r="AL259" s="13" t="n"/>
      <c r="AM259" s="13" t="n"/>
      <c r="AN259" s="13" t="n"/>
      <c r="AO259" s="13" t="n"/>
      <c r="AP259" s="14" t="n"/>
      <c r="AQ259" s="14" t="n"/>
      <c r="AR259" s="14" t="n"/>
      <c r="AS259" s="13" t="n"/>
      <c r="AT259" s="13" t="n"/>
      <c r="AU259" s="10" t="n"/>
      <c r="AV259" s="10" t="n"/>
      <c r="AW259" s="10" t="n"/>
      <c r="AX259" s="10" t="n"/>
      <c r="AY259" s="10" t="n"/>
      <c r="AZ259" s="10" t="n"/>
      <c r="BA259" s="10" t="n"/>
      <c r="BB259" s="10" t="n"/>
      <c r="BC259" s="10" t="n"/>
      <c r="BD259" s="11" t="n"/>
      <c r="BE259" s="10" t="n"/>
      <c r="BF259" s="10" t="n"/>
      <c r="BG259" s="10" t="n"/>
      <c r="BH259" s="10" t="n"/>
      <c r="BI259" s="10" t="n"/>
      <c r="BJ259" s="10" t="n"/>
      <c r="BK259" s="10" t="n"/>
      <c r="BL259" s="10" t="n"/>
      <c r="BM259" s="10" t="n"/>
    </row>
    <row r="260" ht="15.75" customHeight="1" s="218">
      <c r="A260" s="10" t="n"/>
      <c r="B260" s="10" t="n"/>
      <c r="C260" s="10" t="n"/>
      <c r="D260" s="10" t="n"/>
      <c r="E260" s="10" t="n"/>
      <c r="F260" s="10" t="n"/>
      <c r="G260" s="11" t="n"/>
      <c r="H260" s="10" t="n"/>
      <c r="I260" s="10" t="n"/>
      <c r="J260" s="10" t="n"/>
      <c r="K260" s="10" t="n"/>
      <c r="L260" s="10" t="n"/>
      <c r="M260" s="13" t="n"/>
      <c r="N260" s="13" t="n"/>
      <c r="O260" s="13" t="n"/>
      <c r="P260" s="13" t="n"/>
      <c r="Q260" s="10" t="n"/>
      <c r="R260" s="10" t="n"/>
      <c r="S260" s="10" t="n"/>
      <c r="T260" s="10" t="n"/>
      <c r="U260" s="10" t="n"/>
      <c r="V260" s="10" t="n"/>
      <c r="W260" s="10" t="n"/>
      <c r="X260" s="10" t="n"/>
      <c r="Y260" s="11" t="n"/>
      <c r="Z260" s="11" t="n"/>
      <c r="AA260" s="11" t="n"/>
      <c r="AB260" s="11" t="n"/>
      <c r="AC260" s="11" t="n"/>
      <c r="AD260" s="11" t="n"/>
      <c r="AE260" s="10" t="n"/>
      <c r="AF260" s="10" t="n"/>
      <c r="AG260" s="10" t="n"/>
      <c r="AH260" s="10" t="n"/>
      <c r="AI260" s="13" t="n"/>
      <c r="AJ260" s="13" t="n"/>
      <c r="AK260" s="13" t="n"/>
      <c r="AL260" s="13" t="n"/>
      <c r="AM260" s="13" t="n"/>
      <c r="AN260" s="13" t="n"/>
      <c r="AO260" s="13" t="n"/>
      <c r="AP260" s="14" t="n"/>
      <c r="AQ260" s="14" t="n"/>
      <c r="AR260" s="14" t="n"/>
      <c r="AS260" s="13" t="n"/>
      <c r="AT260" s="13" t="n"/>
      <c r="AU260" s="10" t="n"/>
      <c r="AV260" s="10" t="n"/>
      <c r="AW260" s="10" t="n"/>
      <c r="AX260" s="10" t="n"/>
      <c r="AY260" s="10" t="n"/>
      <c r="AZ260" s="10" t="n"/>
      <c r="BA260" s="10" t="n"/>
      <c r="BB260" s="10" t="n"/>
      <c r="BC260" s="10" t="n"/>
      <c r="BD260" s="11" t="n"/>
      <c r="BE260" s="10" t="n"/>
      <c r="BF260" s="10" t="n"/>
      <c r="BG260" s="10" t="n"/>
      <c r="BH260" s="10" t="n"/>
      <c r="BI260" s="10" t="n"/>
      <c r="BJ260" s="10" t="n"/>
      <c r="BK260" s="10" t="n"/>
      <c r="BL260" s="10" t="n"/>
      <c r="BM260" s="10" t="n"/>
    </row>
    <row r="261" ht="15.75" customHeight="1" s="218">
      <c r="A261" s="10" t="n"/>
      <c r="B261" s="10" t="n"/>
      <c r="C261" s="10" t="n"/>
      <c r="D261" s="10" t="n"/>
      <c r="E261" s="10" t="n"/>
      <c r="F261" s="10" t="n"/>
      <c r="G261" s="11" t="n"/>
      <c r="H261" s="10" t="n"/>
      <c r="I261" s="10" t="n"/>
      <c r="J261" s="10" t="n"/>
      <c r="K261" s="10" t="n"/>
      <c r="L261" s="10" t="n"/>
      <c r="M261" s="13" t="n"/>
      <c r="N261" s="13" t="n"/>
      <c r="O261" s="13" t="n"/>
      <c r="P261" s="13" t="n"/>
      <c r="Q261" s="10" t="n"/>
      <c r="R261" s="10" t="n"/>
      <c r="S261" s="10" t="n"/>
      <c r="T261" s="10" t="n"/>
      <c r="U261" s="10" t="n"/>
      <c r="V261" s="10" t="n"/>
      <c r="W261" s="10" t="n"/>
      <c r="X261" s="10" t="n"/>
      <c r="Y261" s="11" t="n"/>
      <c r="Z261" s="11" t="n"/>
      <c r="AA261" s="11" t="n"/>
      <c r="AB261" s="11" t="n"/>
      <c r="AC261" s="11" t="n"/>
      <c r="AD261" s="11" t="n"/>
      <c r="AE261" s="10" t="n"/>
      <c r="AF261" s="10" t="n"/>
      <c r="AG261" s="10" t="n"/>
      <c r="AH261" s="10" t="n"/>
      <c r="AI261" s="13" t="n"/>
      <c r="AJ261" s="13" t="n"/>
      <c r="AK261" s="13" t="n"/>
      <c r="AL261" s="13" t="n"/>
      <c r="AM261" s="13" t="n"/>
      <c r="AN261" s="13" t="n"/>
      <c r="AO261" s="13" t="n"/>
      <c r="AP261" s="14" t="n"/>
      <c r="AQ261" s="14" t="n"/>
      <c r="AR261" s="14" t="n"/>
      <c r="AS261" s="13" t="n"/>
      <c r="AT261" s="13" t="n"/>
      <c r="AU261" s="10" t="n"/>
      <c r="AV261" s="10" t="n"/>
      <c r="AW261" s="10" t="n"/>
      <c r="AX261" s="10" t="n"/>
      <c r="AY261" s="10" t="n"/>
      <c r="AZ261" s="10" t="n"/>
      <c r="BA261" s="10" t="n"/>
      <c r="BB261" s="10" t="n"/>
      <c r="BC261" s="10" t="n"/>
      <c r="BD261" s="11" t="n"/>
      <c r="BE261" s="10" t="n"/>
      <c r="BF261" s="10" t="n"/>
      <c r="BG261" s="10" t="n"/>
      <c r="BH261" s="10" t="n"/>
      <c r="BI261" s="10" t="n"/>
      <c r="BJ261" s="10" t="n"/>
      <c r="BK261" s="10" t="n"/>
      <c r="BL261" s="10" t="n"/>
      <c r="BM261" s="10" t="n"/>
    </row>
    <row r="262" ht="15.75" customHeight="1" s="218">
      <c r="A262" s="10" t="n"/>
      <c r="B262" s="10" t="n"/>
      <c r="C262" s="10" t="n"/>
      <c r="D262" s="10" t="n"/>
      <c r="E262" s="10" t="n"/>
      <c r="F262" s="10" t="n"/>
      <c r="G262" s="11" t="n"/>
      <c r="H262" s="10" t="n"/>
      <c r="I262" s="10" t="n"/>
      <c r="J262" s="10" t="n"/>
      <c r="K262" s="10" t="n"/>
      <c r="L262" s="10" t="n"/>
      <c r="M262" s="13" t="n"/>
      <c r="N262" s="13" t="n"/>
      <c r="O262" s="13" t="n"/>
      <c r="P262" s="13" t="n"/>
      <c r="Q262" s="10" t="n"/>
      <c r="R262" s="10" t="n"/>
      <c r="S262" s="10" t="n"/>
      <c r="T262" s="10" t="n"/>
      <c r="U262" s="10" t="n"/>
      <c r="V262" s="10" t="n"/>
      <c r="W262" s="10" t="n"/>
      <c r="X262" s="10" t="n"/>
      <c r="Y262" s="11" t="n"/>
      <c r="Z262" s="11" t="n"/>
      <c r="AA262" s="11" t="n"/>
      <c r="AB262" s="11" t="n"/>
      <c r="AC262" s="11" t="n"/>
      <c r="AD262" s="11" t="n"/>
      <c r="AE262" s="10" t="n"/>
      <c r="AF262" s="10" t="n"/>
      <c r="AG262" s="10" t="n"/>
      <c r="AH262" s="10" t="n"/>
      <c r="AI262" s="13" t="n"/>
      <c r="AJ262" s="13" t="n"/>
      <c r="AK262" s="13" t="n"/>
      <c r="AL262" s="13" t="n"/>
      <c r="AM262" s="13" t="n"/>
      <c r="AN262" s="13" t="n"/>
      <c r="AO262" s="13" t="n"/>
      <c r="AP262" s="14" t="n"/>
      <c r="AQ262" s="14" t="n"/>
      <c r="AR262" s="14" t="n"/>
      <c r="AS262" s="13" t="n"/>
      <c r="AT262" s="13" t="n"/>
      <c r="AU262" s="10" t="n"/>
      <c r="AV262" s="10" t="n"/>
      <c r="AW262" s="10" t="n"/>
      <c r="AX262" s="10" t="n"/>
      <c r="AY262" s="10" t="n"/>
      <c r="AZ262" s="10" t="n"/>
      <c r="BA262" s="10" t="n"/>
      <c r="BB262" s="10" t="n"/>
      <c r="BC262" s="10" t="n"/>
      <c r="BD262" s="11" t="n"/>
      <c r="BE262" s="10" t="n"/>
      <c r="BF262" s="10" t="n"/>
      <c r="BG262" s="10" t="n"/>
      <c r="BH262" s="10" t="n"/>
      <c r="BI262" s="10" t="n"/>
      <c r="BJ262" s="10" t="n"/>
      <c r="BK262" s="10" t="n"/>
      <c r="BL262" s="10" t="n"/>
      <c r="BM262" s="10" t="n"/>
    </row>
    <row r="263" ht="15.75" customHeight="1" s="218">
      <c r="A263" s="10" t="n"/>
      <c r="B263" s="10" t="n"/>
      <c r="C263" s="10" t="n"/>
      <c r="D263" s="10" t="n"/>
      <c r="E263" s="10" t="n"/>
      <c r="F263" s="10" t="n"/>
      <c r="G263" s="11" t="n"/>
      <c r="H263" s="10" t="n"/>
      <c r="I263" s="10" t="n"/>
      <c r="J263" s="10" t="n"/>
      <c r="K263" s="10" t="n"/>
      <c r="L263" s="10" t="n"/>
      <c r="M263" s="13" t="n"/>
      <c r="N263" s="13" t="n"/>
      <c r="O263" s="13" t="n"/>
      <c r="P263" s="13" t="n"/>
      <c r="Q263" s="10" t="n"/>
      <c r="R263" s="10" t="n"/>
      <c r="S263" s="10" t="n"/>
      <c r="T263" s="10" t="n"/>
      <c r="U263" s="10" t="n"/>
      <c r="V263" s="10" t="n"/>
      <c r="W263" s="10" t="n"/>
      <c r="X263" s="10" t="n"/>
      <c r="Y263" s="11" t="n"/>
      <c r="Z263" s="11" t="n"/>
      <c r="AA263" s="11" t="n"/>
      <c r="AB263" s="11" t="n"/>
      <c r="AC263" s="11" t="n"/>
      <c r="AD263" s="11" t="n"/>
      <c r="AE263" s="10" t="n"/>
      <c r="AF263" s="10" t="n"/>
      <c r="AG263" s="10" t="n"/>
      <c r="AH263" s="10" t="n"/>
      <c r="AI263" s="13" t="n"/>
      <c r="AJ263" s="13" t="n"/>
      <c r="AK263" s="13" t="n"/>
      <c r="AL263" s="13" t="n"/>
      <c r="AM263" s="13" t="n"/>
      <c r="AN263" s="13" t="n"/>
      <c r="AO263" s="13" t="n"/>
      <c r="AP263" s="14" t="n"/>
      <c r="AQ263" s="14" t="n"/>
      <c r="AR263" s="14" t="n"/>
      <c r="AS263" s="13" t="n"/>
      <c r="AT263" s="13" t="n"/>
      <c r="AU263" s="10" t="n"/>
      <c r="AV263" s="10" t="n"/>
      <c r="AW263" s="10" t="n"/>
      <c r="AX263" s="10" t="n"/>
      <c r="AY263" s="10" t="n"/>
      <c r="AZ263" s="10" t="n"/>
      <c r="BA263" s="10" t="n"/>
      <c r="BB263" s="10" t="n"/>
      <c r="BC263" s="10" t="n"/>
      <c r="BD263" s="11" t="n"/>
      <c r="BE263" s="10" t="n"/>
      <c r="BF263" s="10" t="n"/>
      <c r="BG263" s="10" t="n"/>
      <c r="BH263" s="10" t="n"/>
      <c r="BI263" s="10" t="n"/>
      <c r="BJ263" s="10" t="n"/>
      <c r="BK263" s="10" t="n"/>
      <c r="BL263" s="10" t="n"/>
      <c r="BM263" s="10" t="n"/>
    </row>
    <row r="264" ht="15.75" customHeight="1" s="218">
      <c r="A264" s="10" t="n"/>
      <c r="B264" s="10" t="n"/>
      <c r="C264" s="10" t="n"/>
      <c r="D264" s="10" t="n"/>
      <c r="E264" s="10" t="n"/>
      <c r="F264" s="10" t="n"/>
      <c r="G264" s="11" t="n"/>
      <c r="H264" s="10" t="n"/>
      <c r="I264" s="10" t="n"/>
      <c r="J264" s="10" t="n"/>
      <c r="K264" s="10" t="n"/>
      <c r="L264" s="10" t="n"/>
      <c r="M264" s="13" t="n"/>
      <c r="N264" s="13" t="n"/>
      <c r="O264" s="13" t="n"/>
      <c r="P264" s="13" t="n"/>
      <c r="Q264" s="10" t="n"/>
      <c r="R264" s="10" t="n"/>
      <c r="S264" s="10" t="n"/>
      <c r="T264" s="10" t="n"/>
      <c r="U264" s="10" t="n"/>
      <c r="V264" s="10" t="n"/>
      <c r="W264" s="10" t="n"/>
      <c r="X264" s="10" t="n"/>
      <c r="Y264" s="11" t="n"/>
      <c r="Z264" s="11" t="n"/>
      <c r="AA264" s="11" t="n"/>
      <c r="AB264" s="11" t="n"/>
      <c r="AC264" s="11" t="n"/>
      <c r="AD264" s="11" t="n"/>
      <c r="AE264" s="10" t="n"/>
      <c r="AF264" s="10" t="n"/>
      <c r="AG264" s="10" t="n"/>
      <c r="AH264" s="10" t="n"/>
      <c r="AI264" s="13" t="n"/>
      <c r="AJ264" s="13" t="n"/>
      <c r="AK264" s="13" t="n"/>
      <c r="AL264" s="13" t="n"/>
      <c r="AM264" s="13" t="n"/>
      <c r="AN264" s="13" t="n"/>
      <c r="AO264" s="13" t="n"/>
      <c r="AP264" s="14" t="n"/>
      <c r="AQ264" s="14" t="n"/>
      <c r="AR264" s="14" t="n"/>
      <c r="AS264" s="13" t="n"/>
      <c r="AT264" s="13" t="n"/>
      <c r="AU264" s="10" t="n"/>
      <c r="AV264" s="10" t="n"/>
      <c r="AW264" s="10" t="n"/>
      <c r="AX264" s="10" t="n"/>
      <c r="AY264" s="10" t="n"/>
      <c r="AZ264" s="10" t="n"/>
      <c r="BA264" s="10" t="n"/>
      <c r="BB264" s="10" t="n"/>
      <c r="BC264" s="10" t="n"/>
      <c r="BD264" s="11" t="n"/>
      <c r="BE264" s="10" t="n"/>
      <c r="BF264" s="10" t="n"/>
      <c r="BG264" s="10" t="n"/>
      <c r="BH264" s="10" t="n"/>
      <c r="BI264" s="10" t="n"/>
      <c r="BJ264" s="10" t="n"/>
      <c r="BK264" s="10" t="n"/>
      <c r="BL264" s="10" t="n"/>
      <c r="BM264" s="10" t="n"/>
    </row>
    <row r="265" ht="15.75" customHeight="1" s="218">
      <c r="A265" s="10" t="n"/>
      <c r="B265" s="10" t="n"/>
      <c r="C265" s="10" t="n"/>
      <c r="D265" s="10" t="n"/>
      <c r="E265" s="10" t="n"/>
      <c r="F265" s="10" t="n"/>
      <c r="G265" s="11" t="n"/>
      <c r="H265" s="10" t="n"/>
      <c r="I265" s="10" t="n"/>
      <c r="J265" s="10" t="n"/>
      <c r="K265" s="10" t="n"/>
      <c r="L265" s="10" t="n"/>
      <c r="M265" s="13" t="n"/>
      <c r="N265" s="13" t="n"/>
      <c r="O265" s="13" t="n"/>
      <c r="P265" s="13" t="n"/>
      <c r="Q265" s="10" t="n"/>
      <c r="R265" s="10" t="n"/>
      <c r="S265" s="10" t="n"/>
      <c r="T265" s="10" t="n"/>
      <c r="U265" s="10" t="n"/>
      <c r="V265" s="10" t="n"/>
      <c r="W265" s="10" t="n"/>
      <c r="X265" s="10" t="n"/>
      <c r="Y265" s="11" t="n"/>
      <c r="Z265" s="11" t="n"/>
      <c r="AA265" s="11" t="n"/>
      <c r="AB265" s="11" t="n"/>
      <c r="AC265" s="11" t="n"/>
      <c r="AD265" s="11" t="n"/>
      <c r="AE265" s="10" t="n"/>
      <c r="AF265" s="10" t="n"/>
      <c r="AG265" s="10" t="n"/>
      <c r="AH265" s="10" t="n"/>
      <c r="AI265" s="13" t="n"/>
      <c r="AJ265" s="13" t="n"/>
      <c r="AK265" s="13" t="n"/>
      <c r="AL265" s="13" t="n"/>
      <c r="AM265" s="13" t="n"/>
      <c r="AN265" s="13" t="n"/>
      <c r="AO265" s="13" t="n"/>
      <c r="AP265" s="14" t="n"/>
      <c r="AQ265" s="14" t="n"/>
      <c r="AR265" s="14" t="n"/>
      <c r="AS265" s="13" t="n"/>
      <c r="AT265" s="13" t="n"/>
      <c r="AU265" s="10" t="n"/>
      <c r="AV265" s="10" t="n"/>
      <c r="AW265" s="10" t="n"/>
      <c r="AX265" s="10" t="n"/>
      <c r="AY265" s="10" t="n"/>
      <c r="AZ265" s="10" t="n"/>
      <c r="BA265" s="10" t="n"/>
      <c r="BB265" s="10" t="n"/>
      <c r="BC265" s="10" t="n"/>
      <c r="BD265" s="11" t="n"/>
      <c r="BE265" s="10" t="n"/>
      <c r="BF265" s="10" t="n"/>
      <c r="BG265" s="10" t="n"/>
      <c r="BH265" s="10" t="n"/>
      <c r="BI265" s="10" t="n"/>
      <c r="BJ265" s="10" t="n"/>
      <c r="BK265" s="10" t="n"/>
      <c r="BL265" s="10" t="n"/>
      <c r="BM265" s="10" t="n"/>
    </row>
    <row r="266" ht="15.75" customHeight="1" s="218">
      <c r="A266" s="10" t="n"/>
      <c r="B266" s="10" t="n"/>
      <c r="C266" s="10" t="n"/>
      <c r="D266" s="10" t="n"/>
      <c r="E266" s="10" t="n"/>
      <c r="F266" s="10" t="n"/>
      <c r="G266" s="11" t="n"/>
      <c r="H266" s="10" t="n"/>
      <c r="I266" s="10" t="n"/>
      <c r="J266" s="10" t="n"/>
      <c r="K266" s="10" t="n"/>
      <c r="L266" s="10" t="n"/>
      <c r="M266" s="13" t="n"/>
      <c r="N266" s="13" t="n"/>
      <c r="O266" s="13" t="n"/>
      <c r="P266" s="13" t="n"/>
      <c r="Q266" s="10" t="n"/>
      <c r="R266" s="10" t="n"/>
      <c r="S266" s="10" t="n"/>
      <c r="T266" s="10" t="n"/>
      <c r="U266" s="10" t="n"/>
      <c r="V266" s="10" t="n"/>
      <c r="W266" s="10" t="n"/>
      <c r="X266" s="10" t="n"/>
      <c r="Y266" s="11" t="n"/>
      <c r="Z266" s="11" t="n"/>
      <c r="AA266" s="11" t="n"/>
      <c r="AB266" s="11" t="n"/>
      <c r="AC266" s="11" t="n"/>
      <c r="AD266" s="11" t="n"/>
      <c r="AE266" s="10" t="n"/>
      <c r="AF266" s="10" t="n"/>
      <c r="AG266" s="10" t="n"/>
      <c r="AH266" s="10" t="n"/>
      <c r="AI266" s="13" t="n"/>
      <c r="AJ266" s="13" t="n"/>
      <c r="AK266" s="13" t="n"/>
      <c r="AL266" s="13" t="n"/>
      <c r="AM266" s="13" t="n"/>
      <c r="AN266" s="13" t="n"/>
      <c r="AO266" s="13" t="n"/>
      <c r="AP266" s="14" t="n"/>
      <c r="AQ266" s="14" t="n"/>
      <c r="AR266" s="14" t="n"/>
      <c r="AS266" s="13" t="n"/>
      <c r="AT266" s="13" t="n"/>
      <c r="AU266" s="10" t="n"/>
      <c r="AV266" s="10" t="n"/>
      <c r="AW266" s="10" t="n"/>
      <c r="AX266" s="10" t="n"/>
      <c r="AY266" s="10" t="n"/>
      <c r="AZ266" s="10" t="n"/>
      <c r="BA266" s="10" t="n"/>
      <c r="BB266" s="10" t="n"/>
      <c r="BC266" s="10" t="n"/>
      <c r="BD266" s="11" t="n"/>
      <c r="BE266" s="10" t="n"/>
      <c r="BF266" s="10" t="n"/>
      <c r="BG266" s="10" t="n"/>
      <c r="BH266" s="10" t="n"/>
      <c r="BI266" s="10" t="n"/>
      <c r="BJ266" s="10" t="n"/>
      <c r="BK266" s="10" t="n"/>
      <c r="BL266" s="10" t="n"/>
      <c r="BM266" s="10" t="n"/>
    </row>
    <row r="267" ht="15.75" customHeight="1" s="218">
      <c r="A267" s="10" t="n"/>
      <c r="B267" s="10" t="n"/>
      <c r="C267" s="10" t="n"/>
      <c r="D267" s="10" t="n"/>
      <c r="E267" s="10" t="n"/>
      <c r="F267" s="10" t="n"/>
      <c r="G267" s="11" t="n"/>
      <c r="H267" s="10" t="n"/>
      <c r="I267" s="10" t="n"/>
      <c r="J267" s="10" t="n"/>
      <c r="K267" s="10" t="n"/>
      <c r="L267" s="10" t="n"/>
      <c r="M267" s="13" t="n"/>
      <c r="N267" s="13" t="n"/>
      <c r="O267" s="13" t="n"/>
      <c r="P267" s="13" t="n"/>
      <c r="Q267" s="10" t="n"/>
      <c r="R267" s="10" t="n"/>
      <c r="S267" s="10" t="n"/>
      <c r="T267" s="10" t="n"/>
      <c r="U267" s="10" t="n"/>
      <c r="V267" s="10" t="n"/>
      <c r="W267" s="10" t="n"/>
      <c r="X267" s="10" t="n"/>
      <c r="Y267" s="11" t="n"/>
      <c r="Z267" s="11" t="n"/>
      <c r="AA267" s="11" t="n"/>
      <c r="AB267" s="11" t="n"/>
      <c r="AC267" s="11" t="n"/>
      <c r="AD267" s="11" t="n"/>
      <c r="AE267" s="10" t="n"/>
      <c r="AF267" s="10" t="n"/>
      <c r="AG267" s="10" t="n"/>
      <c r="AH267" s="10" t="n"/>
      <c r="AI267" s="13" t="n"/>
      <c r="AJ267" s="13" t="n"/>
      <c r="AK267" s="13" t="n"/>
      <c r="AL267" s="13" t="n"/>
      <c r="AM267" s="13" t="n"/>
      <c r="AN267" s="13" t="n"/>
      <c r="AO267" s="13" t="n"/>
      <c r="AP267" s="14" t="n"/>
      <c r="AQ267" s="14" t="n"/>
      <c r="AR267" s="14" t="n"/>
      <c r="AS267" s="13" t="n"/>
      <c r="AT267" s="13" t="n"/>
      <c r="AU267" s="10" t="n"/>
      <c r="AV267" s="10" t="n"/>
      <c r="AW267" s="10" t="n"/>
      <c r="AX267" s="10" t="n"/>
      <c r="AY267" s="10" t="n"/>
      <c r="AZ267" s="10" t="n"/>
      <c r="BA267" s="10" t="n"/>
      <c r="BB267" s="10" t="n"/>
      <c r="BC267" s="10" t="n"/>
      <c r="BD267" s="11" t="n"/>
      <c r="BE267" s="10" t="n"/>
      <c r="BF267" s="10" t="n"/>
      <c r="BG267" s="10" t="n"/>
      <c r="BH267" s="10" t="n"/>
      <c r="BI267" s="10" t="n"/>
      <c r="BJ267" s="10" t="n"/>
      <c r="BK267" s="10" t="n"/>
      <c r="BL267" s="10" t="n"/>
      <c r="BM267" s="10" t="n"/>
    </row>
    <row r="268" ht="15.75" customHeight="1" s="218">
      <c r="A268" s="10" t="n"/>
      <c r="B268" s="10" t="n"/>
      <c r="C268" s="10" t="n"/>
      <c r="D268" s="10" t="n"/>
      <c r="E268" s="10" t="n"/>
      <c r="F268" s="10" t="n"/>
      <c r="G268" s="11" t="n"/>
      <c r="H268" s="10" t="n"/>
      <c r="I268" s="10" t="n"/>
      <c r="J268" s="10" t="n"/>
      <c r="K268" s="10" t="n"/>
      <c r="L268" s="10" t="n"/>
      <c r="M268" s="13" t="n"/>
      <c r="N268" s="13" t="n"/>
      <c r="O268" s="13" t="n"/>
      <c r="P268" s="13" t="n"/>
      <c r="Q268" s="10" t="n"/>
      <c r="R268" s="10" t="n"/>
      <c r="S268" s="10" t="n"/>
      <c r="T268" s="10" t="n"/>
      <c r="U268" s="10" t="n"/>
      <c r="V268" s="10" t="n"/>
      <c r="W268" s="10" t="n"/>
      <c r="X268" s="10" t="n"/>
      <c r="Y268" s="11" t="n"/>
      <c r="Z268" s="11" t="n"/>
      <c r="AA268" s="11" t="n"/>
      <c r="AB268" s="11" t="n"/>
      <c r="AC268" s="11" t="n"/>
      <c r="AD268" s="11" t="n"/>
      <c r="AE268" s="10" t="n"/>
      <c r="AF268" s="10" t="n"/>
      <c r="AG268" s="10" t="n"/>
      <c r="AH268" s="10" t="n"/>
      <c r="AI268" s="13" t="n"/>
      <c r="AJ268" s="13" t="n"/>
      <c r="AK268" s="13" t="n"/>
      <c r="AL268" s="13" t="n"/>
      <c r="AM268" s="13" t="n"/>
      <c r="AN268" s="13" t="n"/>
      <c r="AO268" s="13" t="n"/>
      <c r="AP268" s="14" t="n"/>
      <c r="AQ268" s="14" t="n"/>
      <c r="AR268" s="14" t="n"/>
      <c r="AS268" s="13" t="n"/>
      <c r="AT268" s="13" t="n"/>
      <c r="AU268" s="10" t="n"/>
      <c r="AV268" s="10" t="n"/>
      <c r="AW268" s="10" t="n"/>
      <c r="AX268" s="10" t="n"/>
      <c r="AY268" s="10" t="n"/>
      <c r="AZ268" s="10" t="n"/>
      <c r="BA268" s="10" t="n"/>
      <c r="BB268" s="10" t="n"/>
      <c r="BC268" s="10" t="n"/>
      <c r="BD268" s="11" t="n"/>
      <c r="BE268" s="10" t="n"/>
      <c r="BF268" s="10" t="n"/>
      <c r="BG268" s="10" t="n"/>
      <c r="BH268" s="10" t="n"/>
      <c r="BI268" s="10" t="n"/>
      <c r="BJ268" s="10" t="n"/>
      <c r="BK268" s="10" t="n"/>
      <c r="BL268" s="10" t="n"/>
      <c r="BM268" s="10" t="n"/>
    </row>
    <row r="269" ht="15.75" customHeight="1" s="218">
      <c r="A269" s="10" t="n"/>
      <c r="B269" s="10" t="n"/>
      <c r="C269" s="10" t="n"/>
      <c r="D269" s="10" t="n"/>
      <c r="E269" s="10" t="n"/>
      <c r="F269" s="10" t="n"/>
      <c r="G269" s="11" t="n"/>
      <c r="H269" s="10" t="n"/>
      <c r="I269" s="10" t="n"/>
      <c r="J269" s="10" t="n"/>
      <c r="K269" s="10" t="n"/>
      <c r="L269" s="10" t="n"/>
      <c r="M269" s="13" t="n"/>
      <c r="N269" s="13" t="n"/>
      <c r="O269" s="13" t="n"/>
      <c r="P269" s="13" t="n"/>
      <c r="Q269" s="10" t="n"/>
      <c r="R269" s="10" t="n"/>
      <c r="S269" s="10" t="n"/>
      <c r="T269" s="10" t="n"/>
      <c r="U269" s="10" t="n"/>
      <c r="V269" s="10" t="n"/>
      <c r="W269" s="10" t="n"/>
      <c r="X269" s="10" t="n"/>
      <c r="Y269" s="11" t="n"/>
      <c r="Z269" s="11" t="n"/>
      <c r="AA269" s="11" t="n"/>
      <c r="AB269" s="11" t="n"/>
      <c r="AC269" s="11" t="n"/>
      <c r="AD269" s="11" t="n"/>
      <c r="AE269" s="10" t="n"/>
      <c r="AF269" s="10" t="n"/>
      <c r="AG269" s="10" t="n"/>
      <c r="AH269" s="10" t="n"/>
      <c r="AI269" s="13" t="n"/>
      <c r="AJ269" s="13" t="n"/>
      <c r="AK269" s="13" t="n"/>
      <c r="AL269" s="13" t="n"/>
      <c r="AM269" s="13" t="n"/>
      <c r="AN269" s="13" t="n"/>
      <c r="AO269" s="13" t="n"/>
      <c r="AP269" s="14" t="n"/>
      <c r="AQ269" s="14" t="n"/>
      <c r="AR269" s="14" t="n"/>
      <c r="AS269" s="13" t="n"/>
      <c r="AT269" s="13" t="n"/>
      <c r="AU269" s="10" t="n"/>
      <c r="AV269" s="10" t="n"/>
      <c r="AW269" s="10" t="n"/>
      <c r="AX269" s="10" t="n"/>
      <c r="AY269" s="10" t="n"/>
      <c r="AZ269" s="10" t="n"/>
      <c r="BA269" s="10" t="n"/>
      <c r="BB269" s="10" t="n"/>
      <c r="BC269" s="10" t="n"/>
      <c r="BD269" s="11" t="n"/>
      <c r="BE269" s="10" t="n"/>
      <c r="BF269" s="10" t="n"/>
      <c r="BG269" s="10" t="n"/>
      <c r="BH269" s="10" t="n"/>
      <c r="BI269" s="10" t="n"/>
      <c r="BJ269" s="10" t="n"/>
      <c r="BK269" s="10" t="n"/>
      <c r="BL269" s="10" t="n"/>
      <c r="BM269" s="10" t="n"/>
    </row>
    <row r="270" ht="15.75" customHeight="1" s="218">
      <c r="A270" s="10" t="n"/>
      <c r="B270" s="10" t="n"/>
      <c r="C270" s="10" t="n"/>
      <c r="D270" s="10" t="n"/>
      <c r="E270" s="10" t="n"/>
      <c r="F270" s="10" t="n"/>
      <c r="G270" s="11" t="n"/>
      <c r="H270" s="10" t="n"/>
      <c r="I270" s="10" t="n"/>
      <c r="J270" s="10" t="n"/>
      <c r="K270" s="10" t="n"/>
      <c r="L270" s="10" t="n"/>
      <c r="M270" s="13" t="n"/>
      <c r="N270" s="13" t="n"/>
      <c r="O270" s="13" t="n"/>
      <c r="P270" s="13" t="n"/>
      <c r="Q270" s="10" t="n"/>
      <c r="R270" s="10" t="n"/>
      <c r="S270" s="10" t="n"/>
      <c r="T270" s="10" t="n"/>
      <c r="U270" s="10" t="n"/>
      <c r="V270" s="10" t="n"/>
      <c r="W270" s="10" t="n"/>
      <c r="X270" s="10" t="n"/>
      <c r="Y270" s="11" t="n"/>
      <c r="Z270" s="11" t="n"/>
      <c r="AA270" s="11" t="n"/>
      <c r="AB270" s="11" t="n"/>
      <c r="AC270" s="11" t="n"/>
      <c r="AD270" s="11" t="n"/>
      <c r="AE270" s="10" t="n"/>
      <c r="AF270" s="10" t="n"/>
      <c r="AG270" s="10" t="n"/>
      <c r="AH270" s="10" t="n"/>
      <c r="AI270" s="13" t="n"/>
      <c r="AJ270" s="13" t="n"/>
      <c r="AK270" s="13" t="n"/>
      <c r="AL270" s="13" t="n"/>
      <c r="AM270" s="13" t="n"/>
      <c r="AN270" s="13" t="n"/>
      <c r="AO270" s="13" t="n"/>
      <c r="AP270" s="14" t="n"/>
      <c r="AQ270" s="14" t="n"/>
      <c r="AR270" s="14" t="n"/>
      <c r="AS270" s="13" t="n"/>
      <c r="AT270" s="13" t="n"/>
      <c r="AU270" s="10" t="n"/>
      <c r="AV270" s="10" t="n"/>
      <c r="AW270" s="10" t="n"/>
      <c r="AX270" s="10" t="n"/>
      <c r="AY270" s="10" t="n"/>
      <c r="AZ270" s="10" t="n"/>
      <c r="BA270" s="10" t="n"/>
      <c r="BB270" s="10" t="n"/>
      <c r="BC270" s="10" t="n"/>
      <c r="BD270" s="11" t="n"/>
      <c r="BE270" s="10" t="n"/>
      <c r="BF270" s="10" t="n"/>
      <c r="BG270" s="10" t="n"/>
      <c r="BH270" s="10" t="n"/>
      <c r="BI270" s="10" t="n"/>
      <c r="BJ270" s="10" t="n"/>
      <c r="BK270" s="10" t="n"/>
      <c r="BL270" s="10" t="n"/>
      <c r="BM270" s="10" t="n"/>
    </row>
    <row r="271" ht="15.75" customHeight="1" s="218">
      <c r="A271" s="10" t="n"/>
      <c r="B271" s="10" t="n"/>
      <c r="C271" s="10" t="n"/>
      <c r="D271" s="10" t="n"/>
      <c r="E271" s="10" t="n"/>
      <c r="F271" s="10" t="n"/>
      <c r="G271" s="11" t="n"/>
      <c r="H271" s="10" t="n"/>
      <c r="I271" s="10" t="n"/>
      <c r="J271" s="10" t="n"/>
      <c r="K271" s="10" t="n"/>
      <c r="L271" s="10" t="n"/>
      <c r="M271" s="13" t="n"/>
      <c r="N271" s="13" t="n"/>
      <c r="O271" s="13" t="n"/>
      <c r="P271" s="13" t="n"/>
      <c r="Q271" s="10" t="n"/>
      <c r="R271" s="10" t="n"/>
      <c r="S271" s="10" t="n"/>
      <c r="T271" s="10" t="n"/>
      <c r="U271" s="10" t="n"/>
      <c r="V271" s="10" t="n"/>
      <c r="W271" s="10" t="n"/>
      <c r="X271" s="10" t="n"/>
      <c r="Y271" s="11" t="n"/>
      <c r="Z271" s="11" t="n"/>
      <c r="AA271" s="11" t="n"/>
      <c r="AB271" s="11" t="n"/>
      <c r="AC271" s="11" t="n"/>
      <c r="AD271" s="11" t="n"/>
      <c r="AE271" s="10" t="n"/>
      <c r="AF271" s="10" t="n"/>
      <c r="AG271" s="10" t="n"/>
      <c r="AH271" s="10" t="n"/>
      <c r="AI271" s="13" t="n"/>
      <c r="AJ271" s="13" t="n"/>
      <c r="AK271" s="13" t="n"/>
      <c r="AL271" s="13" t="n"/>
      <c r="AM271" s="13" t="n"/>
      <c r="AN271" s="13" t="n"/>
      <c r="AO271" s="13" t="n"/>
      <c r="AP271" s="14" t="n"/>
      <c r="AQ271" s="14" t="n"/>
      <c r="AR271" s="14" t="n"/>
      <c r="AS271" s="13" t="n"/>
      <c r="AT271" s="13" t="n"/>
      <c r="AU271" s="10" t="n"/>
      <c r="AV271" s="10" t="n"/>
      <c r="AW271" s="10" t="n"/>
      <c r="AX271" s="10" t="n"/>
      <c r="AY271" s="10" t="n"/>
      <c r="AZ271" s="10" t="n"/>
      <c r="BA271" s="10" t="n"/>
      <c r="BB271" s="10" t="n"/>
      <c r="BC271" s="10" t="n"/>
      <c r="BD271" s="11" t="n"/>
      <c r="BE271" s="10" t="n"/>
      <c r="BF271" s="10" t="n"/>
      <c r="BG271" s="10" t="n"/>
      <c r="BH271" s="10" t="n"/>
      <c r="BI271" s="10" t="n"/>
      <c r="BJ271" s="10" t="n"/>
      <c r="BK271" s="10" t="n"/>
      <c r="BL271" s="10" t="n"/>
      <c r="BM271" s="10" t="n"/>
    </row>
    <row r="272" ht="15.75" customHeight="1" s="218">
      <c r="A272" s="10" t="n"/>
      <c r="B272" s="10" t="n"/>
      <c r="C272" s="10" t="n"/>
      <c r="D272" s="10" t="n"/>
      <c r="E272" s="10" t="n"/>
      <c r="F272" s="10" t="n"/>
      <c r="G272" s="11" t="n"/>
      <c r="H272" s="10" t="n"/>
      <c r="I272" s="10" t="n"/>
      <c r="J272" s="10" t="n"/>
      <c r="K272" s="10" t="n"/>
      <c r="L272" s="10" t="n"/>
      <c r="M272" s="13" t="n"/>
      <c r="N272" s="13" t="n"/>
      <c r="O272" s="13" t="n"/>
      <c r="P272" s="13" t="n"/>
      <c r="Q272" s="10" t="n"/>
      <c r="R272" s="10" t="n"/>
      <c r="S272" s="10" t="n"/>
      <c r="T272" s="10" t="n"/>
      <c r="U272" s="10" t="n"/>
      <c r="V272" s="10" t="n"/>
      <c r="W272" s="10" t="n"/>
      <c r="X272" s="10" t="n"/>
      <c r="Y272" s="11" t="n"/>
      <c r="Z272" s="11" t="n"/>
      <c r="AA272" s="11" t="n"/>
      <c r="AB272" s="11" t="n"/>
      <c r="AC272" s="11" t="n"/>
      <c r="AD272" s="11" t="n"/>
      <c r="AE272" s="10" t="n"/>
      <c r="AF272" s="10" t="n"/>
      <c r="AG272" s="10" t="n"/>
      <c r="AH272" s="10" t="n"/>
      <c r="AI272" s="13" t="n"/>
      <c r="AJ272" s="13" t="n"/>
      <c r="AK272" s="13" t="n"/>
      <c r="AL272" s="13" t="n"/>
      <c r="AM272" s="13" t="n"/>
      <c r="AN272" s="13" t="n"/>
      <c r="AO272" s="13" t="n"/>
      <c r="AP272" s="14" t="n"/>
      <c r="AQ272" s="14" t="n"/>
      <c r="AR272" s="14" t="n"/>
      <c r="AS272" s="13" t="n"/>
      <c r="AT272" s="13" t="n"/>
      <c r="AU272" s="10" t="n"/>
      <c r="AV272" s="10" t="n"/>
      <c r="AW272" s="10" t="n"/>
      <c r="AX272" s="10" t="n"/>
      <c r="AY272" s="10" t="n"/>
      <c r="AZ272" s="10" t="n"/>
      <c r="BA272" s="10" t="n"/>
      <c r="BB272" s="10" t="n"/>
      <c r="BC272" s="10" t="n"/>
      <c r="BD272" s="11" t="n"/>
      <c r="BE272" s="10" t="n"/>
      <c r="BF272" s="10" t="n"/>
      <c r="BG272" s="10" t="n"/>
      <c r="BH272" s="10" t="n"/>
      <c r="BI272" s="10" t="n"/>
      <c r="BJ272" s="10" t="n"/>
      <c r="BK272" s="10" t="n"/>
      <c r="BL272" s="10" t="n"/>
      <c r="BM272" s="10" t="n"/>
    </row>
    <row r="273" ht="15.75" customHeight="1" s="218">
      <c r="A273" s="10" t="n"/>
      <c r="B273" s="10" t="n"/>
      <c r="C273" s="10" t="n"/>
      <c r="D273" s="10" t="n"/>
      <c r="E273" s="10" t="n"/>
      <c r="F273" s="10" t="n"/>
      <c r="G273" s="11" t="n"/>
      <c r="H273" s="10" t="n"/>
      <c r="I273" s="10" t="n"/>
      <c r="J273" s="10" t="n"/>
      <c r="K273" s="10" t="n"/>
      <c r="L273" s="10" t="n"/>
      <c r="M273" s="13" t="n"/>
      <c r="N273" s="13" t="n"/>
      <c r="O273" s="13" t="n"/>
      <c r="P273" s="13" t="n"/>
      <c r="Q273" s="10" t="n"/>
      <c r="R273" s="10" t="n"/>
      <c r="S273" s="10" t="n"/>
      <c r="T273" s="10" t="n"/>
      <c r="U273" s="10" t="n"/>
      <c r="V273" s="10" t="n"/>
      <c r="W273" s="10" t="n"/>
      <c r="X273" s="10" t="n"/>
      <c r="Y273" s="11" t="n"/>
      <c r="Z273" s="11" t="n"/>
      <c r="AA273" s="11" t="n"/>
      <c r="AB273" s="11" t="n"/>
      <c r="AC273" s="11" t="n"/>
      <c r="AD273" s="11" t="n"/>
      <c r="AE273" s="10" t="n"/>
      <c r="AF273" s="10" t="n"/>
      <c r="AG273" s="10" t="n"/>
      <c r="AH273" s="10" t="n"/>
      <c r="AI273" s="13" t="n"/>
      <c r="AJ273" s="13" t="n"/>
      <c r="AK273" s="13" t="n"/>
      <c r="AL273" s="13" t="n"/>
      <c r="AM273" s="13" t="n"/>
      <c r="AN273" s="13" t="n"/>
      <c r="AO273" s="13" t="n"/>
      <c r="AP273" s="14" t="n"/>
      <c r="AQ273" s="14" t="n"/>
      <c r="AR273" s="14" t="n"/>
      <c r="AS273" s="13" t="n"/>
      <c r="AT273" s="13" t="n"/>
      <c r="AU273" s="10" t="n"/>
      <c r="AV273" s="10" t="n"/>
      <c r="AW273" s="10" t="n"/>
      <c r="AX273" s="10" t="n"/>
      <c r="AY273" s="10" t="n"/>
      <c r="AZ273" s="10" t="n"/>
      <c r="BA273" s="10" t="n"/>
      <c r="BB273" s="10" t="n"/>
      <c r="BC273" s="10" t="n"/>
      <c r="BD273" s="11" t="n"/>
      <c r="BE273" s="10" t="n"/>
      <c r="BF273" s="10" t="n"/>
      <c r="BG273" s="10" t="n"/>
      <c r="BH273" s="10" t="n"/>
      <c r="BI273" s="10" t="n"/>
      <c r="BJ273" s="10" t="n"/>
      <c r="BK273" s="10" t="n"/>
      <c r="BL273" s="10" t="n"/>
      <c r="BM273" s="10" t="n"/>
    </row>
    <row r="274" ht="15.75" customHeight="1" s="218">
      <c r="A274" s="10" t="n"/>
      <c r="B274" s="10" t="n"/>
      <c r="C274" s="10" t="n"/>
      <c r="D274" s="10" t="n"/>
      <c r="E274" s="10" t="n"/>
      <c r="F274" s="10" t="n"/>
      <c r="G274" s="11" t="n"/>
      <c r="H274" s="10" t="n"/>
      <c r="I274" s="10" t="n"/>
      <c r="J274" s="10" t="n"/>
      <c r="K274" s="10" t="n"/>
      <c r="L274" s="10" t="n"/>
      <c r="M274" s="13" t="n"/>
      <c r="N274" s="13" t="n"/>
      <c r="O274" s="13" t="n"/>
      <c r="P274" s="13" t="n"/>
      <c r="Q274" s="10" t="n"/>
      <c r="R274" s="10" t="n"/>
      <c r="S274" s="10" t="n"/>
      <c r="T274" s="10" t="n"/>
      <c r="U274" s="10" t="n"/>
      <c r="V274" s="10" t="n"/>
      <c r="W274" s="10" t="n"/>
      <c r="X274" s="10" t="n"/>
      <c r="Y274" s="11" t="n"/>
      <c r="Z274" s="11" t="n"/>
      <c r="AA274" s="11" t="n"/>
      <c r="AB274" s="11" t="n"/>
      <c r="AC274" s="11" t="n"/>
      <c r="AD274" s="11" t="n"/>
      <c r="AE274" s="10" t="n"/>
      <c r="AF274" s="10" t="n"/>
      <c r="AG274" s="10" t="n"/>
      <c r="AH274" s="10" t="n"/>
      <c r="AI274" s="13" t="n"/>
      <c r="AJ274" s="13" t="n"/>
      <c r="AK274" s="13" t="n"/>
      <c r="AL274" s="13" t="n"/>
      <c r="AM274" s="13" t="n"/>
      <c r="AN274" s="13" t="n"/>
      <c r="AO274" s="13" t="n"/>
      <c r="AP274" s="14" t="n"/>
      <c r="AQ274" s="14" t="n"/>
      <c r="AR274" s="14" t="n"/>
      <c r="AS274" s="13" t="n"/>
      <c r="AT274" s="13" t="n"/>
      <c r="AU274" s="10" t="n"/>
      <c r="AV274" s="10" t="n"/>
      <c r="AW274" s="10" t="n"/>
      <c r="AX274" s="10" t="n"/>
      <c r="AY274" s="10" t="n"/>
      <c r="AZ274" s="10" t="n"/>
      <c r="BA274" s="10" t="n"/>
      <c r="BB274" s="10" t="n"/>
      <c r="BC274" s="10" t="n"/>
      <c r="BD274" s="11" t="n"/>
      <c r="BE274" s="10" t="n"/>
      <c r="BF274" s="10" t="n"/>
      <c r="BG274" s="10" t="n"/>
      <c r="BH274" s="10" t="n"/>
      <c r="BI274" s="10" t="n"/>
      <c r="BJ274" s="10" t="n"/>
      <c r="BK274" s="10" t="n"/>
      <c r="BL274" s="10" t="n"/>
      <c r="BM274" s="10" t="n"/>
    </row>
    <row r="275" ht="15.75" customHeight="1" s="218">
      <c r="A275" s="10" t="n"/>
      <c r="B275" s="10" t="n"/>
      <c r="C275" s="10" t="n"/>
      <c r="D275" s="10" t="n"/>
      <c r="E275" s="10" t="n"/>
      <c r="F275" s="10" t="n"/>
      <c r="G275" s="11" t="n"/>
      <c r="H275" s="10" t="n"/>
      <c r="I275" s="10" t="n"/>
      <c r="J275" s="10" t="n"/>
      <c r="K275" s="10" t="n"/>
      <c r="L275" s="10" t="n"/>
      <c r="M275" s="13" t="n"/>
      <c r="N275" s="13" t="n"/>
      <c r="O275" s="13" t="n"/>
      <c r="P275" s="13" t="n"/>
      <c r="Q275" s="10" t="n"/>
      <c r="R275" s="10" t="n"/>
      <c r="S275" s="10" t="n"/>
      <c r="T275" s="10" t="n"/>
      <c r="U275" s="10" t="n"/>
      <c r="V275" s="10" t="n"/>
      <c r="W275" s="10" t="n"/>
      <c r="X275" s="10" t="n"/>
      <c r="Y275" s="11" t="n"/>
      <c r="Z275" s="11" t="n"/>
      <c r="AA275" s="11" t="n"/>
      <c r="AB275" s="11" t="n"/>
      <c r="AC275" s="11" t="n"/>
      <c r="AD275" s="11" t="n"/>
      <c r="AE275" s="10" t="n"/>
      <c r="AF275" s="10" t="n"/>
      <c r="AG275" s="10" t="n"/>
      <c r="AH275" s="10" t="n"/>
      <c r="AI275" s="13" t="n"/>
      <c r="AJ275" s="13" t="n"/>
      <c r="AK275" s="13" t="n"/>
      <c r="AL275" s="13" t="n"/>
      <c r="AM275" s="13" t="n"/>
      <c r="AN275" s="13" t="n"/>
      <c r="AO275" s="13" t="n"/>
      <c r="AP275" s="14" t="n"/>
      <c r="AQ275" s="14" t="n"/>
      <c r="AR275" s="14" t="n"/>
      <c r="AS275" s="13" t="n"/>
      <c r="AT275" s="13" t="n"/>
      <c r="AU275" s="10" t="n"/>
      <c r="AV275" s="10" t="n"/>
      <c r="AW275" s="10" t="n"/>
      <c r="AX275" s="10" t="n"/>
      <c r="AY275" s="10" t="n"/>
      <c r="AZ275" s="10" t="n"/>
      <c r="BA275" s="10" t="n"/>
      <c r="BB275" s="10" t="n"/>
      <c r="BC275" s="10" t="n"/>
      <c r="BD275" s="11" t="n"/>
      <c r="BE275" s="10" t="n"/>
      <c r="BF275" s="10" t="n"/>
      <c r="BG275" s="10" t="n"/>
      <c r="BH275" s="10" t="n"/>
      <c r="BI275" s="10" t="n"/>
      <c r="BJ275" s="10" t="n"/>
      <c r="BK275" s="10" t="n"/>
      <c r="BL275" s="10" t="n"/>
      <c r="BM275" s="10" t="n"/>
    </row>
    <row r="276" ht="15.75" customHeight="1" s="218">
      <c r="A276" s="10" t="n"/>
      <c r="B276" s="10" t="n"/>
      <c r="C276" s="10" t="n"/>
      <c r="D276" s="10" t="n"/>
      <c r="E276" s="10" t="n"/>
      <c r="F276" s="10" t="n"/>
      <c r="G276" s="11" t="n"/>
      <c r="H276" s="10" t="n"/>
      <c r="I276" s="10" t="n"/>
      <c r="J276" s="10" t="n"/>
      <c r="K276" s="10" t="n"/>
      <c r="L276" s="10" t="n"/>
      <c r="M276" s="13" t="n"/>
      <c r="N276" s="13" t="n"/>
      <c r="O276" s="13" t="n"/>
      <c r="P276" s="13" t="n"/>
      <c r="Q276" s="10" t="n"/>
      <c r="R276" s="10" t="n"/>
      <c r="S276" s="10" t="n"/>
      <c r="T276" s="10" t="n"/>
      <c r="U276" s="10" t="n"/>
      <c r="V276" s="10" t="n"/>
      <c r="W276" s="10" t="n"/>
      <c r="X276" s="10" t="n"/>
      <c r="Y276" s="11" t="n"/>
      <c r="Z276" s="11" t="n"/>
      <c r="AA276" s="11" t="n"/>
      <c r="AB276" s="11" t="n"/>
      <c r="AC276" s="11" t="n"/>
      <c r="AD276" s="11" t="n"/>
      <c r="AE276" s="10" t="n"/>
      <c r="AF276" s="10" t="n"/>
      <c r="AG276" s="10" t="n"/>
      <c r="AH276" s="10" t="n"/>
      <c r="AI276" s="13" t="n"/>
      <c r="AJ276" s="13" t="n"/>
      <c r="AK276" s="13" t="n"/>
      <c r="AL276" s="13" t="n"/>
      <c r="AM276" s="13" t="n"/>
      <c r="AN276" s="13" t="n"/>
      <c r="AO276" s="13" t="n"/>
      <c r="AP276" s="14" t="n"/>
      <c r="AQ276" s="14" t="n"/>
      <c r="AR276" s="14" t="n"/>
      <c r="AS276" s="13" t="n"/>
      <c r="AT276" s="13" t="n"/>
      <c r="AU276" s="10" t="n"/>
      <c r="AV276" s="10" t="n"/>
      <c r="AW276" s="10" t="n"/>
      <c r="AX276" s="10" t="n"/>
      <c r="AY276" s="10" t="n"/>
      <c r="AZ276" s="10" t="n"/>
      <c r="BA276" s="10" t="n"/>
      <c r="BB276" s="10" t="n"/>
      <c r="BC276" s="10" t="n"/>
      <c r="BD276" s="11" t="n"/>
      <c r="BE276" s="10" t="n"/>
      <c r="BF276" s="10" t="n"/>
      <c r="BG276" s="10" t="n"/>
      <c r="BH276" s="10" t="n"/>
      <c r="BI276" s="10" t="n"/>
      <c r="BJ276" s="10" t="n"/>
      <c r="BK276" s="10" t="n"/>
      <c r="BL276" s="10" t="n"/>
      <c r="BM276" s="10" t="n"/>
    </row>
    <row r="277" ht="15.75" customHeight="1" s="218">
      <c r="A277" s="10" t="n"/>
      <c r="B277" s="10" t="n"/>
      <c r="C277" s="10" t="n"/>
      <c r="D277" s="10" t="n"/>
      <c r="E277" s="10" t="n"/>
      <c r="F277" s="10" t="n"/>
      <c r="G277" s="11" t="n"/>
      <c r="H277" s="10" t="n"/>
      <c r="I277" s="10" t="n"/>
      <c r="J277" s="10" t="n"/>
      <c r="K277" s="10" t="n"/>
      <c r="L277" s="10" t="n"/>
      <c r="M277" s="13" t="n"/>
      <c r="N277" s="13" t="n"/>
      <c r="O277" s="13" t="n"/>
      <c r="P277" s="13" t="n"/>
      <c r="Q277" s="10" t="n"/>
      <c r="R277" s="10" t="n"/>
      <c r="S277" s="10" t="n"/>
      <c r="T277" s="10" t="n"/>
      <c r="U277" s="10" t="n"/>
      <c r="V277" s="10" t="n"/>
      <c r="W277" s="10" t="n"/>
      <c r="X277" s="10" t="n"/>
      <c r="Y277" s="11" t="n"/>
      <c r="Z277" s="11" t="n"/>
      <c r="AA277" s="11" t="n"/>
      <c r="AB277" s="11" t="n"/>
      <c r="AC277" s="11" t="n"/>
      <c r="AD277" s="11" t="n"/>
      <c r="AE277" s="10" t="n"/>
      <c r="AF277" s="10" t="n"/>
      <c r="AG277" s="10" t="n"/>
      <c r="AH277" s="10" t="n"/>
      <c r="AI277" s="13" t="n"/>
      <c r="AJ277" s="13" t="n"/>
      <c r="AK277" s="13" t="n"/>
      <c r="AL277" s="13" t="n"/>
      <c r="AM277" s="13" t="n"/>
      <c r="AN277" s="13" t="n"/>
      <c r="AO277" s="13" t="n"/>
      <c r="AP277" s="14" t="n"/>
      <c r="AQ277" s="14" t="n"/>
      <c r="AR277" s="14" t="n"/>
      <c r="AS277" s="13" t="n"/>
      <c r="AT277" s="13" t="n"/>
      <c r="AU277" s="10" t="n"/>
      <c r="AV277" s="10" t="n"/>
      <c r="AW277" s="10" t="n"/>
      <c r="AX277" s="10" t="n"/>
      <c r="AY277" s="10" t="n"/>
      <c r="AZ277" s="10" t="n"/>
      <c r="BA277" s="10" t="n"/>
      <c r="BB277" s="10" t="n"/>
      <c r="BC277" s="10" t="n"/>
      <c r="BD277" s="11" t="n"/>
      <c r="BE277" s="10" t="n"/>
      <c r="BF277" s="10" t="n"/>
      <c r="BG277" s="10" t="n"/>
      <c r="BH277" s="10" t="n"/>
      <c r="BI277" s="10" t="n"/>
      <c r="BJ277" s="10" t="n"/>
      <c r="BK277" s="10" t="n"/>
      <c r="BL277" s="10" t="n"/>
      <c r="BM277" s="10" t="n"/>
    </row>
    <row r="278" ht="15.75" customHeight="1" s="218">
      <c r="A278" s="10" t="n"/>
      <c r="B278" s="10" t="n"/>
      <c r="C278" s="10" t="n"/>
      <c r="D278" s="10" t="n"/>
      <c r="E278" s="10" t="n"/>
      <c r="F278" s="10" t="n"/>
      <c r="G278" s="11" t="n"/>
      <c r="H278" s="10" t="n"/>
      <c r="I278" s="10" t="n"/>
      <c r="J278" s="10" t="n"/>
      <c r="K278" s="10" t="n"/>
      <c r="L278" s="10" t="n"/>
      <c r="M278" s="13" t="n"/>
      <c r="N278" s="13" t="n"/>
      <c r="O278" s="13" t="n"/>
      <c r="P278" s="13" t="n"/>
      <c r="Q278" s="10" t="n"/>
      <c r="R278" s="10" t="n"/>
      <c r="S278" s="10" t="n"/>
      <c r="T278" s="10" t="n"/>
      <c r="U278" s="10" t="n"/>
      <c r="V278" s="10" t="n"/>
      <c r="W278" s="10" t="n"/>
      <c r="X278" s="10" t="n"/>
      <c r="Y278" s="11" t="n"/>
      <c r="Z278" s="11" t="n"/>
      <c r="AA278" s="11" t="n"/>
      <c r="AB278" s="11" t="n"/>
      <c r="AC278" s="11" t="n"/>
      <c r="AD278" s="11" t="n"/>
      <c r="AE278" s="10" t="n"/>
      <c r="AF278" s="10" t="n"/>
      <c r="AG278" s="10" t="n"/>
      <c r="AH278" s="10" t="n"/>
      <c r="AI278" s="13" t="n"/>
      <c r="AJ278" s="13" t="n"/>
      <c r="AK278" s="13" t="n"/>
      <c r="AL278" s="13" t="n"/>
      <c r="AM278" s="13" t="n"/>
      <c r="AN278" s="13" t="n"/>
      <c r="AO278" s="13" t="n"/>
      <c r="AP278" s="14" t="n"/>
      <c r="AQ278" s="14" t="n"/>
      <c r="AR278" s="14" t="n"/>
      <c r="AS278" s="13" t="n"/>
      <c r="AT278" s="13" t="n"/>
      <c r="AU278" s="10" t="n"/>
      <c r="AV278" s="10" t="n"/>
      <c r="AW278" s="10" t="n"/>
      <c r="AX278" s="10" t="n"/>
      <c r="AY278" s="10" t="n"/>
      <c r="AZ278" s="10" t="n"/>
      <c r="BA278" s="10" t="n"/>
      <c r="BB278" s="10" t="n"/>
      <c r="BC278" s="10" t="n"/>
      <c r="BD278" s="11" t="n"/>
      <c r="BE278" s="10" t="n"/>
      <c r="BF278" s="10" t="n"/>
      <c r="BG278" s="10" t="n"/>
      <c r="BH278" s="10" t="n"/>
      <c r="BI278" s="10" t="n"/>
      <c r="BJ278" s="10" t="n"/>
      <c r="BK278" s="10" t="n"/>
      <c r="BL278" s="10" t="n"/>
      <c r="BM278" s="10" t="n"/>
    </row>
    <row r="279" ht="15.75" customHeight="1" s="218">
      <c r="A279" s="10" t="n"/>
      <c r="B279" s="10" t="n"/>
      <c r="C279" s="10" t="n"/>
      <c r="D279" s="10" t="n"/>
      <c r="E279" s="10" t="n"/>
      <c r="F279" s="10" t="n"/>
      <c r="G279" s="11" t="n"/>
      <c r="H279" s="10" t="n"/>
      <c r="I279" s="10" t="n"/>
      <c r="J279" s="10" t="n"/>
      <c r="K279" s="10" t="n"/>
      <c r="L279" s="10" t="n"/>
      <c r="M279" s="13" t="n"/>
      <c r="N279" s="13" t="n"/>
      <c r="O279" s="13" t="n"/>
      <c r="P279" s="13" t="n"/>
      <c r="Q279" s="10" t="n"/>
      <c r="R279" s="10" t="n"/>
      <c r="S279" s="10" t="n"/>
      <c r="T279" s="10" t="n"/>
      <c r="U279" s="10" t="n"/>
      <c r="V279" s="10" t="n"/>
      <c r="W279" s="10" t="n"/>
      <c r="X279" s="10" t="n"/>
      <c r="Y279" s="11" t="n"/>
      <c r="Z279" s="11" t="n"/>
      <c r="AA279" s="11" t="n"/>
      <c r="AB279" s="11" t="n"/>
      <c r="AC279" s="11" t="n"/>
      <c r="AD279" s="11" t="n"/>
      <c r="AE279" s="10" t="n"/>
      <c r="AF279" s="10" t="n"/>
      <c r="AG279" s="10" t="n"/>
      <c r="AH279" s="10" t="n"/>
      <c r="AI279" s="13" t="n"/>
      <c r="AJ279" s="13" t="n"/>
      <c r="AK279" s="13" t="n"/>
      <c r="AL279" s="13" t="n"/>
      <c r="AM279" s="13" t="n"/>
      <c r="AN279" s="13" t="n"/>
      <c r="AO279" s="13" t="n"/>
      <c r="AP279" s="14" t="n"/>
      <c r="AQ279" s="14" t="n"/>
      <c r="AR279" s="14" t="n"/>
      <c r="AS279" s="13" t="n"/>
      <c r="AT279" s="13" t="n"/>
      <c r="AU279" s="10" t="n"/>
      <c r="AV279" s="10" t="n"/>
      <c r="AW279" s="10" t="n"/>
      <c r="AX279" s="10" t="n"/>
      <c r="AY279" s="10" t="n"/>
      <c r="AZ279" s="10" t="n"/>
      <c r="BA279" s="10" t="n"/>
      <c r="BB279" s="10" t="n"/>
      <c r="BC279" s="10" t="n"/>
      <c r="BD279" s="11" t="n"/>
      <c r="BE279" s="10" t="n"/>
      <c r="BF279" s="10" t="n"/>
      <c r="BG279" s="10" t="n"/>
      <c r="BH279" s="10" t="n"/>
      <c r="BI279" s="10" t="n"/>
      <c r="BJ279" s="10" t="n"/>
      <c r="BK279" s="10" t="n"/>
      <c r="BL279" s="10" t="n"/>
      <c r="BM279" s="10" t="n"/>
    </row>
    <row r="280" ht="15.75" customHeight="1" s="218">
      <c r="A280" s="10" t="n"/>
      <c r="B280" s="10" t="n"/>
      <c r="C280" s="10" t="n"/>
      <c r="D280" s="10" t="n"/>
      <c r="E280" s="10" t="n"/>
      <c r="F280" s="10" t="n"/>
      <c r="G280" s="11" t="n"/>
      <c r="H280" s="10" t="n"/>
      <c r="I280" s="10" t="n"/>
      <c r="J280" s="10" t="n"/>
      <c r="K280" s="10" t="n"/>
      <c r="L280" s="10" t="n"/>
      <c r="M280" s="13" t="n"/>
      <c r="N280" s="13" t="n"/>
      <c r="O280" s="13" t="n"/>
      <c r="P280" s="13" t="n"/>
      <c r="Q280" s="10" t="n"/>
      <c r="R280" s="10" t="n"/>
      <c r="S280" s="10" t="n"/>
      <c r="T280" s="10" t="n"/>
      <c r="U280" s="10" t="n"/>
      <c r="V280" s="10" t="n"/>
      <c r="W280" s="10" t="n"/>
      <c r="X280" s="10" t="n"/>
      <c r="Y280" s="11" t="n"/>
      <c r="Z280" s="11" t="n"/>
      <c r="AA280" s="11" t="n"/>
      <c r="AB280" s="11" t="n"/>
      <c r="AC280" s="11" t="n"/>
      <c r="AD280" s="11" t="n"/>
      <c r="AE280" s="10" t="n"/>
      <c r="AF280" s="10" t="n"/>
      <c r="AG280" s="10" t="n"/>
      <c r="AH280" s="10" t="n"/>
      <c r="AI280" s="13" t="n"/>
      <c r="AJ280" s="13" t="n"/>
      <c r="AK280" s="13" t="n"/>
      <c r="AL280" s="13" t="n"/>
      <c r="AM280" s="13" t="n"/>
      <c r="AN280" s="13" t="n"/>
      <c r="AO280" s="13" t="n"/>
      <c r="AP280" s="14" t="n"/>
      <c r="AQ280" s="14" t="n"/>
      <c r="AR280" s="14" t="n"/>
      <c r="AS280" s="13" t="n"/>
      <c r="AT280" s="13" t="n"/>
      <c r="AU280" s="10" t="n"/>
      <c r="AV280" s="10" t="n"/>
      <c r="AW280" s="10" t="n"/>
      <c r="AX280" s="10" t="n"/>
      <c r="AY280" s="10" t="n"/>
      <c r="AZ280" s="10" t="n"/>
      <c r="BA280" s="10" t="n"/>
      <c r="BB280" s="10" t="n"/>
      <c r="BC280" s="10" t="n"/>
      <c r="BD280" s="11" t="n"/>
      <c r="BE280" s="10" t="n"/>
      <c r="BF280" s="10" t="n"/>
      <c r="BG280" s="10" t="n"/>
      <c r="BH280" s="10" t="n"/>
      <c r="BI280" s="10" t="n"/>
      <c r="BJ280" s="10" t="n"/>
      <c r="BK280" s="10" t="n"/>
      <c r="BL280" s="10" t="n"/>
      <c r="BM280" s="10" t="n"/>
    </row>
    <row r="281" ht="15.75" customHeight="1" s="218">
      <c r="A281" s="10" t="n"/>
      <c r="B281" s="10" t="n"/>
      <c r="C281" s="10" t="n"/>
      <c r="D281" s="10" t="n"/>
      <c r="E281" s="10" t="n"/>
      <c r="F281" s="10" t="n"/>
      <c r="G281" s="11" t="n"/>
      <c r="H281" s="10" t="n"/>
      <c r="I281" s="10" t="n"/>
      <c r="J281" s="10" t="n"/>
      <c r="K281" s="10" t="n"/>
      <c r="L281" s="10" t="n"/>
      <c r="M281" s="13" t="n"/>
      <c r="N281" s="13" t="n"/>
      <c r="O281" s="13" t="n"/>
      <c r="P281" s="13" t="n"/>
      <c r="Q281" s="10" t="n"/>
      <c r="R281" s="10" t="n"/>
      <c r="S281" s="10" t="n"/>
      <c r="T281" s="10" t="n"/>
      <c r="U281" s="10" t="n"/>
      <c r="V281" s="10" t="n"/>
      <c r="W281" s="10" t="n"/>
      <c r="X281" s="10" t="n"/>
      <c r="Y281" s="11" t="n"/>
      <c r="Z281" s="11" t="n"/>
      <c r="AA281" s="11" t="n"/>
      <c r="AB281" s="11" t="n"/>
      <c r="AC281" s="11" t="n"/>
      <c r="AD281" s="11" t="n"/>
      <c r="AE281" s="10" t="n"/>
      <c r="AF281" s="10" t="n"/>
      <c r="AG281" s="10" t="n"/>
      <c r="AH281" s="10" t="n"/>
      <c r="AI281" s="13" t="n"/>
      <c r="AJ281" s="13" t="n"/>
      <c r="AK281" s="13" t="n"/>
      <c r="AL281" s="13" t="n"/>
      <c r="AM281" s="13" t="n"/>
      <c r="AN281" s="13" t="n"/>
      <c r="AO281" s="13" t="n"/>
      <c r="AP281" s="14" t="n"/>
      <c r="AQ281" s="14" t="n"/>
      <c r="AR281" s="14" t="n"/>
      <c r="AS281" s="13" t="n"/>
      <c r="AT281" s="13" t="n"/>
      <c r="AU281" s="10" t="n"/>
      <c r="AV281" s="10" t="n"/>
      <c r="AW281" s="10" t="n"/>
      <c r="AX281" s="10" t="n"/>
      <c r="AY281" s="10" t="n"/>
      <c r="AZ281" s="10" t="n"/>
      <c r="BA281" s="10" t="n"/>
      <c r="BB281" s="10" t="n"/>
      <c r="BC281" s="10" t="n"/>
      <c r="BD281" s="11" t="n"/>
      <c r="BE281" s="10" t="n"/>
      <c r="BF281" s="10" t="n"/>
      <c r="BG281" s="10" t="n"/>
      <c r="BH281" s="10" t="n"/>
      <c r="BI281" s="10" t="n"/>
      <c r="BJ281" s="10" t="n"/>
      <c r="BK281" s="10" t="n"/>
      <c r="BL281" s="10" t="n"/>
      <c r="BM281" s="10" t="n"/>
    </row>
    <row r="282" ht="15.75" customHeight="1" s="218">
      <c r="A282" s="10" t="n"/>
      <c r="B282" s="10" t="n"/>
      <c r="C282" s="10" t="n"/>
      <c r="D282" s="10" t="n"/>
      <c r="E282" s="10" t="n"/>
      <c r="F282" s="10" t="n"/>
      <c r="G282" s="11" t="n"/>
      <c r="H282" s="10" t="n"/>
      <c r="I282" s="10" t="n"/>
      <c r="J282" s="10" t="n"/>
      <c r="K282" s="10" t="n"/>
      <c r="L282" s="10" t="n"/>
      <c r="M282" s="13" t="n"/>
      <c r="N282" s="13" t="n"/>
      <c r="O282" s="13" t="n"/>
      <c r="P282" s="13" t="n"/>
      <c r="Q282" s="10" t="n"/>
      <c r="R282" s="10" t="n"/>
      <c r="S282" s="10" t="n"/>
      <c r="T282" s="10" t="n"/>
      <c r="U282" s="10" t="n"/>
      <c r="V282" s="10" t="n"/>
      <c r="W282" s="10" t="n"/>
      <c r="X282" s="10" t="n"/>
      <c r="Y282" s="11" t="n"/>
      <c r="Z282" s="11" t="n"/>
      <c r="AA282" s="11" t="n"/>
      <c r="AB282" s="11" t="n"/>
      <c r="AC282" s="11" t="n"/>
      <c r="AD282" s="11" t="n"/>
      <c r="AE282" s="10" t="n"/>
      <c r="AF282" s="10" t="n"/>
      <c r="AG282" s="10" t="n"/>
      <c r="AH282" s="10" t="n"/>
      <c r="AI282" s="13" t="n"/>
      <c r="AJ282" s="13" t="n"/>
      <c r="AK282" s="13" t="n"/>
      <c r="AL282" s="13" t="n"/>
      <c r="AM282" s="13" t="n"/>
      <c r="AN282" s="13" t="n"/>
      <c r="AO282" s="13" t="n"/>
      <c r="AP282" s="14" t="n"/>
      <c r="AQ282" s="14" t="n"/>
      <c r="AR282" s="14" t="n"/>
      <c r="AS282" s="13" t="n"/>
      <c r="AT282" s="13" t="n"/>
      <c r="AU282" s="10" t="n"/>
      <c r="AV282" s="10" t="n"/>
      <c r="AW282" s="10" t="n"/>
      <c r="AX282" s="10" t="n"/>
      <c r="AY282" s="10" t="n"/>
      <c r="AZ282" s="10" t="n"/>
      <c r="BA282" s="10" t="n"/>
      <c r="BB282" s="10" t="n"/>
      <c r="BC282" s="10" t="n"/>
      <c r="BD282" s="11" t="n"/>
      <c r="BE282" s="10" t="n"/>
      <c r="BF282" s="10" t="n"/>
      <c r="BG282" s="10" t="n"/>
      <c r="BH282" s="10" t="n"/>
      <c r="BI282" s="10" t="n"/>
      <c r="BJ282" s="10" t="n"/>
      <c r="BK282" s="10" t="n"/>
      <c r="BL282" s="10" t="n"/>
      <c r="BM282" s="10" t="n"/>
    </row>
    <row r="283" ht="15.75" customHeight="1" s="218">
      <c r="A283" s="10" t="n"/>
      <c r="B283" s="10" t="n"/>
      <c r="C283" s="10" t="n"/>
      <c r="D283" s="10" t="n"/>
      <c r="E283" s="10" t="n"/>
      <c r="F283" s="10" t="n"/>
      <c r="G283" s="11" t="n"/>
      <c r="H283" s="10" t="n"/>
      <c r="I283" s="10" t="n"/>
      <c r="J283" s="10" t="n"/>
      <c r="K283" s="10" t="n"/>
      <c r="L283" s="10" t="n"/>
      <c r="M283" s="13" t="n"/>
      <c r="N283" s="13" t="n"/>
      <c r="O283" s="13" t="n"/>
      <c r="P283" s="13" t="n"/>
      <c r="Q283" s="10" t="n"/>
      <c r="R283" s="10" t="n"/>
      <c r="S283" s="10" t="n"/>
      <c r="T283" s="10" t="n"/>
      <c r="U283" s="10" t="n"/>
      <c r="V283" s="10" t="n"/>
      <c r="W283" s="10" t="n"/>
      <c r="X283" s="10" t="n"/>
      <c r="Y283" s="11" t="n"/>
      <c r="Z283" s="11" t="n"/>
      <c r="AA283" s="11" t="n"/>
      <c r="AB283" s="11" t="n"/>
      <c r="AC283" s="11" t="n"/>
      <c r="AD283" s="11" t="n"/>
      <c r="AE283" s="10" t="n"/>
      <c r="AF283" s="10" t="n"/>
      <c r="AG283" s="10" t="n"/>
      <c r="AH283" s="10" t="n"/>
      <c r="AI283" s="13" t="n"/>
      <c r="AJ283" s="13" t="n"/>
      <c r="AK283" s="13" t="n"/>
      <c r="AL283" s="13" t="n"/>
      <c r="AM283" s="13" t="n"/>
      <c r="AN283" s="13" t="n"/>
      <c r="AO283" s="13" t="n"/>
      <c r="AP283" s="14" t="n"/>
      <c r="AQ283" s="14" t="n"/>
      <c r="AR283" s="14" t="n"/>
      <c r="AS283" s="13" t="n"/>
      <c r="AT283" s="13" t="n"/>
      <c r="AU283" s="10" t="n"/>
      <c r="AV283" s="10" t="n"/>
      <c r="AW283" s="10" t="n"/>
      <c r="AX283" s="10" t="n"/>
      <c r="AY283" s="10" t="n"/>
      <c r="AZ283" s="10" t="n"/>
      <c r="BA283" s="10" t="n"/>
      <c r="BB283" s="10" t="n"/>
      <c r="BC283" s="10" t="n"/>
      <c r="BD283" s="11" t="n"/>
      <c r="BE283" s="10" t="n"/>
      <c r="BF283" s="10" t="n"/>
      <c r="BG283" s="10" t="n"/>
      <c r="BH283" s="10" t="n"/>
      <c r="BI283" s="10" t="n"/>
      <c r="BJ283" s="10" t="n"/>
      <c r="BK283" s="10" t="n"/>
      <c r="BL283" s="10" t="n"/>
      <c r="BM283" s="10" t="n"/>
    </row>
    <row r="284" ht="15.75" customHeight="1" s="218">
      <c r="A284" s="10" t="n"/>
      <c r="B284" s="10" t="n"/>
      <c r="C284" s="10" t="n"/>
      <c r="D284" s="10" t="n"/>
      <c r="E284" s="10" t="n"/>
      <c r="F284" s="10" t="n"/>
      <c r="G284" s="11" t="n"/>
      <c r="H284" s="10" t="n"/>
      <c r="I284" s="10" t="n"/>
      <c r="J284" s="10" t="n"/>
      <c r="K284" s="10" t="n"/>
      <c r="L284" s="10" t="n"/>
      <c r="M284" s="13" t="n"/>
      <c r="N284" s="13" t="n"/>
      <c r="O284" s="13" t="n"/>
      <c r="P284" s="13" t="n"/>
      <c r="Q284" s="10" t="n"/>
      <c r="R284" s="10" t="n"/>
      <c r="S284" s="10" t="n"/>
      <c r="T284" s="10" t="n"/>
      <c r="U284" s="10" t="n"/>
      <c r="V284" s="10" t="n"/>
      <c r="W284" s="10" t="n"/>
      <c r="X284" s="10" t="n"/>
      <c r="Y284" s="11" t="n"/>
      <c r="Z284" s="11" t="n"/>
      <c r="AA284" s="11" t="n"/>
      <c r="AB284" s="11" t="n"/>
      <c r="AC284" s="11" t="n"/>
      <c r="AD284" s="11" t="n"/>
      <c r="AE284" s="10" t="n"/>
      <c r="AF284" s="10" t="n"/>
      <c r="AG284" s="10" t="n"/>
      <c r="AH284" s="10" t="n"/>
      <c r="AI284" s="13" t="n"/>
      <c r="AJ284" s="13" t="n"/>
      <c r="AK284" s="13" t="n"/>
      <c r="AL284" s="13" t="n"/>
      <c r="AM284" s="13" t="n"/>
      <c r="AN284" s="13" t="n"/>
      <c r="AO284" s="13" t="n"/>
      <c r="AP284" s="14" t="n"/>
      <c r="AQ284" s="14" t="n"/>
      <c r="AR284" s="14" t="n"/>
      <c r="AS284" s="13" t="n"/>
      <c r="AT284" s="13" t="n"/>
      <c r="AU284" s="10" t="n"/>
      <c r="AV284" s="10" t="n"/>
      <c r="AW284" s="10" t="n"/>
      <c r="AX284" s="10" t="n"/>
      <c r="AY284" s="10" t="n"/>
      <c r="AZ284" s="10" t="n"/>
      <c r="BA284" s="10" t="n"/>
      <c r="BB284" s="10" t="n"/>
      <c r="BC284" s="10" t="n"/>
      <c r="BD284" s="11" t="n"/>
      <c r="BE284" s="10" t="n"/>
      <c r="BF284" s="10" t="n"/>
      <c r="BG284" s="10" t="n"/>
      <c r="BH284" s="10" t="n"/>
      <c r="BI284" s="10" t="n"/>
      <c r="BJ284" s="10" t="n"/>
      <c r="BK284" s="10" t="n"/>
      <c r="BL284" s="10" t="n"/>
      <c r="BM284" s="10" t="n"/>
    </row>
    <row r="285" ht="15.75" customHeight="1" s="218">
      <c r="A285" s="132" t="n"/>
      <c r="B285" s="132" t="n"/>
      <c r="C285" s="132" t="n"/>
      <c r="D285" s="132" t="n"/>
      <c r="E285" s="132" t="n"/>
      <c r="F285" s="132" t="n"/>
      <c r="G285" s="131" t="n"/>
      <c r="H285" s="132" t="n"/>
      <c r="I285" s="132" t="n"/>
      <c r="J285" s="132" t="n"/>
      <c r="K285" s="132" t="n"/>
      <c r="L285" s="132" t="n"/>
      <c r="M285" s="141" t="n"/>
      <c r="N285" s="141" t="n"/>
      <c r="O285" s="141" t="n"/>
      <c r="P285" s="141" t="n"/>
      <c r="Q285" s="132" t="n"/>
      <c r="R285" s="132" t="n"/>
      <c r="S285" s="132" t="n"/>
      <c r="T285" s="132" t="n"/>
      <c r="U285" s="132" t="n"/>
      <c r="V285" s="132" t="n"/>
      <c r="W285" s="132" t="n"/>
      <c r="X285" s="132" t="n"/>
      <c r="Y285" s="131" t="n"/>
      <c r="Z285" s="131" t="n"/>
      <c r="AA285" s="131" t="n"/>
      <c r="AB285" s="131" t="n"/>
      <c r="AC285" s="131" t="n"/>
      <c r="AD285" s="131" t="n"/>
      <c r="AE285" s="132" t="n"/>
      <c r="AF285" s="132" t="n"/>
      <c r="AG285" s="132" t="n"/>
      <c r="AH285" s="132" t="n"/>
      <c r="AI285" s="132" t="n"/>
      <c r="AJ285" s="132" t="n"/>
      <c r="AK285" s="132" t="n"/>
      <c r="AL285" s="132" t="n"/>
      <c r="AM285" s="132" t="n"/>
      <c r="AN285" s="132" t="n"/>
      <c r="AO285" s="132" t="n"/>
      <c r="AP285" s="142" t="n"/>
      <c r="AQ285" s="142" t="n"/>
      <c r="AR285" s="142" t="n"/>
      <c r="AS285" s="132" t="n"/>
      <c r="AT285" s="132" t="n"/>
      <c r="AU285" s="132" t="n"/>
      <c r="AV285" s="132" t="n"/>
      <c r="AW285" s="132" t="n"/>
      <c r="AX285" s="132" t="n"/>
      <c r="AY285" s="132" t="n"/>
      <c r="AZ285" s="132" t="n"/>
      <c r="BA285" s="132" t="n"/>
      <c r="BB285" s="132" t="n"/>
      <c r="BC285" s="132" t="n"/>
      <c r="BD285" s="131" t="n"/>
      <c r="BE285" s="132" t="n"/>
      <c r="BF285" s="132" t="n"/>
      <c r="BG285" s="132" t="n"/>
      <c r="BH285" s="132" t="n"/>
      <c r="BI285" s="132" t="n"/>
      <c r="BJ285" s="132" t="n"/>
      <c r="BK285" s="132" t="n"/>
      <c r="BL285" s="132" t="n"/>
      <c r="BM285" s="132" t="n"/>
    </row>
    <row r="286" ht="15.75" customHeight="1" s="218">
      <c r="A286" s="132" t="n"/>
      <c r="B286" s="132" t="n"/>
      <c r="C286" s="132" t="n"/>
      <c r="D286" s="132" t="n"/>
      <c r="E286" s="132" t="n"/>
      <c r="F286" s="132" t="n"/>
      <c r="G286" s="131" t="n"/>
      <c r="H286" s="132" t="n"/>
      <c r="I286" s="132" t="n"/>
      <c r="J286" s="132" t="n"/>
      <c r="K286" s="132" t="n"/>
      <c r="L286" s="132" t="n"/>
      <c r="M286" s="141" t="n"/>
      <c r="N286" s="141" t="n"/>
      <c r="O286" s="141" t="n"/>
      <c r="P286" s="141" t="n"/>
      <c r="Q286" s="132" t="n"/>
      <c r="R286" s="132" t="n"/>
      <c r="S286" s="132" t="n"/>
      <c r="T286" s="132" t="n"/>
      <c r="U286" s="132" t="n"/>
      <c r="V286" s="132" t="n"/>
      <c r="W286" s="132" t="n"/>
      <c r="X286" s="132" t="n"/>
      <c r="Y286" s="131" t="n"/>
      <c r="Z286" s="131" t="n"/>
      <c r="AA286" s="131" t="n"/>
      <c r="AB286" s="131" t="n"/>
      <c r="AC286" s="131" t="n"/>
      <c r="AD286" s="131" t="n"/>
      <c r="AE286" s="132" t="n"/>
      <c r="AF286" s="132" t="n"/>
      <c r="AG286" s="132" t="n"/>
      <c r="AH286" s="132" t="n"/>
      <c r="AI286" s="132" t="n"/>
      <c r="AJ286" s="132" t="n"/>
      <c r="AK286" s="132" t="n"/>
      <c r="AL286" s="132" t="n"/>
      <c r="AM286" s="132" t="n"/>
      <c r="AN286" s="132" t="n"/>
      <c r="AO286" s="132" t="n"/>
      <c r="AP286" s="142" t="n"/>
      <c r="AQ286" s="142" t="n"/>
      <c r="AR286" s="142" t="n"/>
      <c r="AS286" s="132" t="n"/>
      <c r="AT286" s="132" t="n"/>
      <c r="AU286" s="132" t="n"/>
      <c r="AV286" s="132" t="n"/>
      <c r="AW286" s="132" t="n"/>
      <c r="AX286" s="132" t="n"/>
      <c r="AY286" s="132" t="n"/>
      <c r="AZ286" s="132" t="n"/>
      <c r="BA286" s="132" t="n"/>
      <c r="BB286" s="132" t="n"/>
      <c r="BC286" s="132" t="n"/>
      <c r="BD286" s="131" t="n"/>
      <c r="BE286" s="132" t="n"/>
      <c r="BF286" s="132" t="n"/>
      <c r="BG286" s="132" t="n"/>
      <c r="BH286" s="132" t="n"/>
      <c r="BI286" s="132" t="n"/>
      <c r="BJ286" s="132" t="n"/>
      <c r="BK286" s="132" t="n"/>
      <c r="BL286" s="132" t="n"/>
      <c r="BM286" s="132" t="n"/>
    </row>
    <row r="287" ht="15.75" customHeight="1" s="218">
      <c r="A287" s="132" t="n"/>
      <c r="B287" s="132" t="n"/>
      <c r="C287" s="132" t="n"/>
      <c r="D287" s="132" t="n"/>
      <c r="E287" s="132" t="n"/>
      <c r="F287" s="132" t="n"/>
      <c r="G287" s="131" t="n"/>
      <c r="H287" s="132" t="n"/>
      <c r="I287" s="132" t="n"/>
      <c r="J287" s="132" t="n"/>
      <c r="K287" s="132" t="n"/>
      <c r="L287" s="132" t="n"/>
      <c r="M287" s="141" t="n"/>
      <c r="N287" s="141" t="n"/>
      <c r="O287" s="141" t="n"/>
      <c r="P287" s="141" t="n"/>
      <c r="Q287" s="132" t="n"/>
      <c r="R287" s="132" t="n"/>
      <c r="S287" s="132" t="n"/>
      <c r="T287" s="132" t="n"/>
      <c r="U287" s="132" t="n"/>
      <c r="V287" s="132" t="n"/>
      <c r="W287" s="132" t="n"/>
      <c r="X287" s="132" t="n"/>
      <c r="Y287" s="131" t="n"/>
      <c r="Z287" s="131" t="n"/>
      <c r="AA287" s="131" t="n"/>
      <c r="AB287" s="131" t="n"/>
      <c r="AC287" s="131" t="n"/>
      <c r="AD287" s="131" t="n"/>
      <c r="AE287" s="132" t="n"/>
      <c r="AF287" s="132" t="n"/>
      <c r="AG287" s="132" t="n"/>
      <c r="AH287" s="132" t="n"/>
      <c r="AI287" s="132" t="n"/>
      <c r="AJ287" s="132" t="n"/>
      <c r="AK287" s="132" t="n"/>
      <c r="AL287" s="132" t="n"/>
      <c r="AM287" s="132" t="n"/>
      <c r="AN287" s="132" t="n"/>
      <c r="AO287" s="132" t="n"/>
      <c r="AP287" s="142" t="n"/>
      <c r="AQ287" s="142" t="n"/>
      <c r="AR287" s="142" t="n"/>
      <c r="AS287" s="132" t="n"/>
      <c r="AT287" s="132" t="n"/>
      <c r="AU287" s="132" t="n"/>
      <c r="AV287" s="132" t="n"/>
      <c r="AW287" s="132" t="n"/>
      <c r="AX287" s="132" t="n"/>
      <c r="AY287" s="132" t="n"/>
      <c r="AZ287" s="132" t="n"/>
      <c r="BA287" s="132" t="n"/>
      <c r="BB287" s="132" t="n"/>
      <c r="BC287" s="132" t="n"/>
      <c r="BD287" s="131" t="n"/>
      <c r="BE287" s="132" t="n"/>
      <c r="BF287" s="132" t="n"/>
      <c r="BG287" s="132" t="n"/>
      <c r="BH287" s="132" t="n"/>
      <c r="BI287" s="132" t="n"/>
      <c r="BJ287" s="132" t="n"/>
      <c r="BK287" s="132" t="n"/>
      <c r="BL287" s="132" t="n"/>
      <c r="BM287" s="132" t="n"/>
    </row>
    <row r="288" ht="15.75" customHeight="1" s="218">
      <c r="A288" s="132" t="n"/>
      <c r="B288" s="132" t="n"/>
      <c r="C288" s="132" t="n"/>
      <c r="D288" s="132" t="n"/>
      <c r="E288" s="132" t="n"/>
      <c r="F288" s="132" t="n"/>
      <c r="G288" s="131" t="n"/>
      <c r="H288" s="132" t="n"/>
      <c r="I288" s="132" t="n"/>
      <c r="J288" s="132" t="n"/>
      <c r="K288" s="132" t="n"/>
      <c r="L288" s="132" t="n"/>
      <c r="M288" s="141" t="n"/>
      <c r="N288" s="141" t="n"/>
      <c r="O288" s="141" t="n"/>
      <c r="P288" s="141" t="n"/>
      <c r="Q288" s="132" t="n"/>
      <c r="R288" s="132" t="n"/>
      <c r="S288" s="132" t="n"/>
      <c r="T288" s="132" t="n"/>
      <c r="U288" s="132" t="n"/>
      <c r="V288" s="132" t="n"/>
      <c r="W288" s="132" t="n"/>
      <c r="X288" s="132" t="n"/>
      <c r="Y288" s="131" t="n"/>
      <c r="Z288" s="131" t="n"/>
      <c r="AA288" s="131" t="n"/>
      <c r="AB288" s="131" t="n"/>
      <c r="AC288" s="131" t="n"/>
      <c r="AD288" s="131" t="n"/>
      <c r="AE288" s="132" t="n"/>
      <c r="AF288" s="132" t="n"/>
      <c r="AG288" s="132" t="n"/>
      <c r="AH288" s="132" t="n"/>
      <c r="AI288" s="132" t="n"/>
      <c r="AJ288" s="132" t="n"/>
      <c r="AK288" s="132" t="n"/>
      <c r="AL288" s="132" t="n"/>
      <c r="AM288" s="132" t="n"/>
      <c r="AN288" s="132" t="n"/>
      <c r="AO288" s="132" t="n"/>
      <c r="AP288" s="142" t="n"/>
      <c r="AQ288" s="142" t="n"/>
      <c r="AR288" s="142" t="n"/>
      <c r="AS288" s="132" t="n"/>
      <c r="AT288" s="132" t="n"/>
      <c r="AU288" s="132" t="n"/>
      <c r="AV288" s="132" t="n"/>
      <c r="AW288" s="132" t="n"/>
      <c r="AX288" s="132" t="n"/>
      <c r="AY288" s="132" t="n"/>
      <c r="AZ288" s="132" t="n"/>
      <c r="BA288" s="132" t="n"/>
      <c r="BB288" s="132" t="n"/>
      <c r="BC288" s="132" t="n"/>
      <c r="BD288" s="131" t="n"/>
      <c r="BE288" s="132" t="n"/>
      <c r="BF288" s="132" t="n"/>
      <c r="BG288" s="132" t="n"/>
      <c r="BH288" s="132" t="n"/>
      <c r="BI288" s="132" t="n"/>
      <c r="BJ288" s="132" t="n"/>
      <c r="BK288" s="132" t="n"/>
      <c r="BL288" s="132" t="n"/>
      <c r="BM288" s="132" t="n"/>
    </row>
    <row r="289" ht="15.75" customHeight="1" s="218">
      <c r="A289" s="132" t="n"/>
      <c r="B289" s="132" t="n"/>
      <c r="C289" s="132" t="n"/>
      <c r="D289" s="132" t="n"/>
      <c r="E289" s="132" t="n"/>
      <c r="F289" s="132" t="n"/>
      <c r="G289" s="131" t="n"/>
      <c r="H289" s="132" t="n"/>
      <c r="I289" s="132" t="n"/>
      <c r="J289" s="132" t="n"/>
      <c r="K289" s="132" t="n"/>
      <c r="L289" s="132" t="n"/>
      <c r="M289" s="141" t="n"/>
      <c r="N289" s="141" t="n"/>
      <c r="O289" s="141" t="n"/>
      <c r="P289" s="141" t="n"/>
      <c r="Q289" s="132" t="n"/>
      <c r="R289" s="132" t="n"/>
      <c r="S289" s="132" t="n"/>
      <c r="T289" s="132" t="n"/>
      <c r="U289" s="132" t="n"/>
      <c r="V289" s="132" t="n"/>
      <c r="W289" s="132" t="n"/>
      <c r="X289" s="132" t="n"/>
      <c r="Y289" s="131" t="n"/>
      <c r="Z289" s="131" t="n"/>
      <c r="AA289" s="131" t="n"/>
      <c r="AB289" s="131" t="n"/>
      <c r="AC289" s="131" t="n"/>
      <c r="AD289" s="131" t="n"/>
      <c r="AE289" s="132" t="n"/>
      <c r="AF289" s="132" t="n"/>
      <c r="AG289" s="132" t="n"/>
      <c r="AH289" s="132" t="n"/>
      <c r="AI289" s="132" t="n"/>
      <c r="AJ289" s="132" t="n"/>
      <c r="AK289" s="132" t="n"/>
      <c r="AL289" s="132" t="n"/>
      <c r="AM289" s="132" t="n"/>
      <c r="AN289" s="132" t="n"/>
      <c r="AO289" s="132" t="n"/>
      <c r="AP289" s="142" t="n"/>
      <c r="AQ289" s="142" t="n"/>
      <c r="AR289" s="142" t="n"/>
      <c r="AS289" s="132" t="n"/>
      <c r="AT289" s="132" t="n"/>
      <c r="AU289" s="132" t="n"/>
      <c r="AV289" s="132" t="n"/>
      <c r="AW289" s="132" t="n"/>
      <c r="AX289" s="132" t="n"/>
      <c r="AY289" s="132" t="n"/>
      <c r="AZ289" s="132" t="n"/>
      <c r="BA289" s="132" t="n"/>
      <c r="BB289" s="132" t="n"/>
      <c r="BC289" s="132" t="n"/>
      <c r="BD289" s="131" t="n"/>
      <c r="BE289" s="132" t="n"/>
      <c r="BF289" s="132" t="n"/>
      <c r="BG289" s="132" t="n"/>
      <c r="BH289" s="132" t="n"/>
      <c r="BI289" s="132" t="n"/>
      <c r="BJ289" s="132" t="n"/>
      <c r="BK289" s="132" t="n"/>
      <c r="BL289" s="132" t="n"/>
      <c r="BM289" s="132" t="n"/>
    </row>
    <row r="290" ht="15.75" customHeight="1" s="218">
      <c r="A290" s="132" t="n"/>
      <c r="B290" s="132" t="n"/>
      <c r="C290" s="132" t="n"/>
      <c r="D290" s="132" t="n"/>
      <c r="E290" s="132" t="n"/>
      <c r="F290" s="132" t="n"/>
      <c r="G290" s="131" t="n"/>
      <c r="H290" s="132" t="n"/>
      <c r="I290" s="132" t="n"/>
      <c r="J290" s="132" t="n"/>
      <c r="K290" s="132" t="n"/>
      <c r="L290" s="132" t="n"/>
      <c r="M290" s="141" t="n"/>
      <c r="N290" s="141" t="n"/>
      <c r="O290" s="141" t="n"/>
      <c r="P290" s="141" t="n"/>
      <c r="Q290" s="132" t="n"/>
      <c r="R290" s="132" t="n"/>
      <c r="S290" s="132" t="n"/>
      <c r="T290" s="132" t="n"/>
      <c r="U290" s="132" t="n"/>
      <c r="V290" s="132" t="n"/>
      <c r="W290" s="132" t="n"/>
      <c r="X290" s="132" t="n"/>
      <c r="Y290" s="131" t="n"/>
      <c r="Z290" s="131" t="n"/>
      <c r="AA290" s="131" t="n"/>
      <c r="AB290" s="131" t="n"/>
      <c r="AC290" s="131" t="n"/>
      <c r="AD290" s="131" t="n"/>
      <c r="AE290" s="132" t="n"/>
      <c r="AF290" s="132" t="n"/>
      <c r="AG290" s="132" t="n"/>
      <c r="AH290" s="132" t="n"/>
      <c r="AI290" s="132" t="n"/>
      <c r="AJ290" s="132" t="n"/>
      <c r="AK290" s="132" t="n"/>
      <c r="AL290" s="132" t="n"/>
      <c r="AM290" s="132" t="n"/>
      <c r="AN290" s="132" t="n"/>
      <c r="AO290" s="132" t="n"/>
      <c r="AP290" s="142" t="n"/>
      <c r="AQ290" s="142" t="n"/>
      <c r="AR290" s="142" t="n"/>
      <c r="AS290" s="132" t="n"/>
      <c r="AT290" s="132" t="n"/>
      <c r="AU290" s="132" t="n"/>
      <c r="AV290" s="132" t="n"/>
      <c r="AW290" s="132" t="n"/>
      <c r="AX290" s="132" t="n"/>
      <c r="AY290" s="132" t="n"/>
      <c r="AZ290" s="132" t="n"/>
      <c r="BA290" s="132" t="n"/>
      <c r="BB290" s="132" t="n"/>
      <c r="BC290" s="132" t="n"/>
      <c r="BD290" s="131" t="n"/>
      <c r="BE290" s="132" t="n"/>
      <c r="BF290" s="132" t="n"/>
      <c r="BG290" s="132" t="n"/>
      <c r="BH290" s="132" t="n"/>
      <c r="BI290" s="132" t="n"/>
      <c r="BJ290" s="132" t="n"/>
      <c r="BK290" s="132" t="n"/>
      <c r="BL290" s="132" t="n"/>
      <c r="BM290" s="132" t="n"/>
    </row>
    <row r="291" ht="15.75" customHeight="1" s="218">
      <c r="A291" s="132" t="n"/>
      <c r="B291" s="132" t="n"/>
      <c r="C291" s="132" t="n"/>
      <c r="D291" s="132" t="n"/>
      <c r="E291" s="132" t="n"/>
      <c r="F291" s="132" t="n"/>
      <c r="G291" s="131" t="n"/>
      <c r="H291" s="132" t="n"/>
      <c r="I291" s="132" t="n"/>
      <c r="J291" s="132" t="n"/>
      <c r="K291" s="132" t="n"/>
      <c r="L291" s="132" t="n"/>
      <c r="M291" s="141" t="n"/>
      <c r="N291" s="141" t="n"/>
      <c r="O291" s="141" t="n"/>
      <c r="P291" s="141" t="n"/>
      <c r="Q291" s="132" t="n"/>
      <c r="R291" s="132" t="n"/>
      <c r="S291" s="132" t="n"/>
      <c r="T291" s="132" t="n"/>
      <c r="U291" s="132" t="n"/>
      <c r="V291" s="132" t="n"/>
      <c r="W291" s="132" t="n"/>
      <c r="X291" s="132" t="n"/>
      <c r="Y291" s="131" t="n"/>
      <c r="Z291" s="131" t="n"/>
      <c r="AA291" s="131" t="n"/>
      <c r="AB291" s="131" t="n"/>
      <c r="AC291" s="131" t="n"/>
      <c r="AD291" s="131" t="n"/>
      <c r="AE291" s="132" t="n"/>
      <c r="AF291" s="132" t="n"/>
      <c r="AG291" s="132" t="n"/>
      <c r="AH291" s="132" t="n"/>
      <c r="AI291" s="132" t="n"/>
      <c r="AJ291" s="132" t="n"/>
      <c r="AK291" s="132" t="n"/>
      <c r="AL291" s="132" t="n"/>
      <c r="AM291" s="132" t="n"/>
      <c r="AN291" s="132" t="n"/>
      <c r="AO291" s="132" t="n"/>
      <c r="AP291" s="142" t="n"/>
      <c r="AQ291" s="142" t="n"/>
      <c r="AR291" s="142" t="n"/>
      <c r="AS291" s="132" t="n"/>
      <c r="AT291" s="132" t="n"/>
      <c r="AU291" s="132" t="n"/>
      <c r="AV291" s="132" t="n"/>
      <c r="AW291" s="132" t="n"/>
      <c r="AX291" s="132" t="n"/>
      <c r="AY291" s="132" t="n"/>
      <c r="AZ291" s="132" t="n"/>
      <c r="BA291" s="132" t="n"/>
      <c r="BB291" s="132" t="n"/>
      <c r="BC291" s="132" t="n"/>
      <c r="BD291" s="131" t="n"/>
      <c r="BE291" s="132" t="n"/>
      <c r="BF291" s="132" t="n"/>
      <c r="BG291" s="132" t="n"/>
      <c r="BH291" s="132" t="n"/>
      <c r="BI291" s="132" t="n"/>
      <c r="BJ291" s="132" t="n"/>
      <c r="BK291" s="132" t="n"/>
      <c r="BL291" s="132" t="n"/>
      <c r="BM291" s="132" t="n"/>
    </row>
    <row r="292" ht="15.75" customHeight="1" s="218">
      <c r="A292" s="132" t="n"/>
      <c r="B292" s="132" t="n"/>
      <c r="C292" s="132" t="n"/>
      <c r="D292" s="132" t="n"/>
      <c r="E292" s="132" t="n"/>
      <c r="F292" s="132" t="n"/>
      <c r="G292" s="131" t="n"/>
      <c r="H292" s="132" t="n"/>
      <c r="I292" s="132" t="n"/>
      <c r="J292" s="132" t="n"/>
      <c r="K292" s="132" t="n"/>
      <c r="L292" s="132" t="n"/>
      <c r="M292" s="141" t="n"/>
      <c r="N292" s="141" t="n"/>
      <c r="O292" s="141" t="n"/>
      <c r="P292" s="141" t="n"/>
      <c r="Q292" s="132" t="n"/>
      <c r="R292" s="132" t="n"/>
      <c r="S292" s="132" t="n"/>
      <c r="T292" s="132" t="n"/>
      <c r="U292" s="132" t="n"/>
      <c r="V292" s="132" t="n"/>
      <c r="W292" s="132" t="n"/>
      <c r="X292" s="132" t="n"/>
      <c r="Y292" s="131" t="n"/>
      <c r="Z292" s="131" t="n"/>
      <c r="AA292" s="131" t="n"/>
      <c r="AB292" s="131" t="n"/>
      <c r="AC292" s="131" t="n"/>
      <c r="AD292" s="131" t="n"/>
      <c r="AE292" s="132" t="n"/>
      <c r="AF292" s="132" t="n"/>
      <c r="AG292" s="132" t="n"/>
      <c r="AH292" s="132" t="n"/>
      <c r="AI292" s="132" t="n"/>
      <c r="AJ292" s="132" t="n"/>
      <c r="AK292" s="132" t="n"/>
      <c r="AL292" s="132" t="n"/>
      <c r="AM292" s="132" t="n"/>
      <c r="AN292" s="132" t="n"/>
      <c r="AO292" s="132" t="n"/>
      <c r="AP292" s="142" t="n"/>
      <c r="AQ292" s="142" t="n"/>
      <c r="AR292" s="142" t="n"/>
      <c r="AS292" s="132" t="n"/>
      <c r="AT292" s="132" t="n"/>
      <c r="AU292" s="132" t="n"/>
      <c r="AV292" s="132" t="n"/>
      <c r="AW292" s="132" t="n"/>
      <c r="AX292" s="132" t="n"/>
      <c r="AY292" s="132" t="n"/>
      <c r="AZ292" s="132" t="n"/>
      <c r="BA292" s="132" t="n"/>
      <c r="BB292" s="132" t="n"/>
      <c r="BC292" s="132" t="n"/>
      <c r="BD292" s="131" t="n"/>
      <c r="BE292" s="132" t="n"/>
      <c r="BF292" s="132" t="n"/>
      <c r="BG292" s="132" t="n"/>
      <c r="BH292" s="132" t="n"/>
      <c r="BI292" s="132" t="n"/>
      <c r="BJ292" s="132" t="n"/>
      <c r="BK292" s="132" t="n"/>
      <c r="BL292" s="132" t="n"/>
      <c r="BM292" s="132" t="n"/>
    </row>
    <row r="293" ht="15.75" customHeight="1" s="218">
      <c r="M293" s="143" t="n"/>
      <c r="N293" s="143" t="n"/>
      <c r="O293" s="143" t="n"/>
      <c r="P293" s="143" t="n"/>
    </row>
    <row r="294" ht="15.75" customHeight="1" s="218">
      <c r="M294" s="143" t="n"/>
      <c r="N294" s="143" t="n"/>
      <c r="O294" s="143" t="n"/>
      <c r="P294" s="143" t="n"/>
    </row>
    <row r="295" ht="15.75" customHeight="1" s="218">
      <c r="M295" s="143" t="n"/>
      <c r="N295" s="143" t="n"/>
      <c r="O295" s="143" t="n"/>
      <c r="P295" s="143" t="n"/>
    </row>
    <row r="296" ht="15.75" customHeight="1" s="218">
      <c r="M296" s="143" t="n"/>
      <c r="N296" s="143" t="n"/>
      <c r="O296" s="143" t="n"/>
      <c r="P296" s="143" t="n"/>
    </row>
    <row r="297" ht="15.75" customHeight="1" s="218">
      <c r="M297" s="143" t="n"/>
      <c r="N297" s="143" t="n"/>
      <c r="O297" s="143" t="n"/>
      <c r="P297" s="143" t="n"/>
    </row>
    <row r="298" ht="15.75" customHeight="1" s="218">
      <c r="M298" s="143" t="n"/>
      <c r="N298" s="143" t="n"/>
      <c r="O298" s="143" t="n"/>
      <c r="P298" s="143" t="n"/>
    </row>
    <row r="299" ht="15.75" customHeight="1" s="218">
      <c r="M299" s="143" t="n"/>
      <c r="N299" s="143" t="n"/>
      <c r="O299" s="143" t="n"/>
      <c r="P299" s="143" t="n"/>
    </row>
    <row r="300" ht="15.75" customHeight="1" s="218">
      <c r="M300" s="143" t="n"/>
      <c r="N300" s="143" t="n"/>
      <c r="O300" s="143" t="n"/>
      <c r="P300" s="143" t="n"/>
    </row>
    <row r="301" ht="15.75" customHeight="1" s="218">
      <c r="M301" s="143" t="n"/>
      <c r="N301" s="143" t="n"/>
      <c r="O301" s="143" t="n"/>
      <c r="P301" s="143" t="n"/>
    </row>
    <row r="302" ht="15.75" customHeight="1" s="218">
      <c r="M302" s="143" t="n"/>
      <c r="N302" s="143" t="n"/>
      <c r="O302" s="143" t="n"/>
      <c r="P302" s="143" t="n"/>
    </row>
    <row r="303" ht="15.75" customHeight="1" s="218">
      <c r="M303" s="143" t="n"/>
      <c r="N303" s="143" t="n"/>
      <c r="O303" s="143" t="n"/>
      <c r="P303" s="143" t="n"/>
    </row>
    <row r="304" ht="15.75" customHeight="1" s="218">
      <c r="M304" s="143" t="n"/>
      <c r="N304" s="143" t="n"/>
      <c r="O304" s="143" t="n"/>
      <c r="P304" s="143" t="n"/>
    </row>
    <row r="305" ht="15.75" customHeight="1" s="218">
      <c r="M305" s="143" t="n"/>
      <c r="N305" s="143" t="n"/>
      <c r="O305" s="143" t="n"/>
      <c r="P305" s="143" t="n"/>
    </row>
    <row r="306" ht="15.75" customHeight="1" s="218">
      <c r="M306" s="143" t="n"/>
      <c r="N306" s="143" t="n"/>
      <c r="O306" s="143" t="n"/>
      <c r="P306" s="143" t="n"/>
    </row>
    <row r="307" ht="15.75" customHeight="1" s="218">
      <c r="M307" s="143" t="n"/>
      <c r="N307" s="143" t="n"/>
      <c r="O307" s="143" t="n"/>
      <c r="P307" s="143" t="n"/>
    </row>
    <row r="308" ht="15.75" customHeight="1" s="218">
      <c r="M308" s="143" t="n"/>
      <c r="N308" s="143" t="n"/>
      <c r="O308" s="143" t="n"/>
      <c r="P308" s="143" t="n"/>
    </row>
    <row r="309" ht="15.75" customHeight="1" s="218">
      <c r="M309" s="143" t="n"/>
      <c r="N309" s="143" t="n"/>
      <c r="O309" s="143" t="n"/>
      <c r="P309" s="143" t="n"/>
    </row>
    <row r="310" ht="15.75" customHeight="1" s="218">
      <c r="M310" s="143" t="n"/>
      <c r="N310" s="143" t="n"/>
      <c r="O310" s="143" t="n"/>
      <c r="P310" s="143" t="n"/>
    </row>
    <row r="311" ht="15.75" customHeight="1" s="218">
      <c r="M311" s="143" t="n"/>
      <c r="N311" s="143" t="n"/>
      <c r="O311" s="143" t="n"/>
      <c r="P311" s="143" t="n"/>
    </row>
    <row r="312" ht="15.75" customHeight="1" s="218">
      <c r="M312" s="143" t="n"/>
      <c r="N312" s="143" t="n"/>
      <c r="O312" s="143" t="n"/>
      <c r="P312" s="143" t="n"/>
    </row>
    <row r="313" ht="15.75" customHeight="1" s="218">
      <c r="M313" s="143" t="n"/>
      <c r="N313" s="143" t="n"/>
      <c r="O313" s="143" t="n"/>
      <c r="P313" s="143" t="n"/>
    </row>
    <row r="314" ht="15.75" customHeight="1" s="218">
      <c r="M314" s="143" t="n"/>
      <c r="N314" s="143" t="n"/>
      <c r="O314" s="143" t="n"/>
      <c r="P314" s="143" t="n"/>
    </row>
    <row r="315" ht="15.75" customHeight="1" s="218">
      <c r="M315" s="143" t="n"/>
      <c r="N315" s="143" t="n"/>
      <c r="O315" s="143" t="n"/>
      <c r="P315" s="143" t="n"/>
    </row>
    <row r="316" ht="15.75" customHeight="1" s="218">
      <c r="M316" s="143" t="n"/>
      <c r="N316" s="143" t="n"/>
      <c r="O316" s="143" t="n"/>
      <c r="P316" s="143" t="n"/>
    </row>
    <row r="317" ht="15.75" customHeight="1" s="218">
      <c r="M317" s="143" t="n"/>
      <c r="N317" s="143" t="n"/>
      <c r="O317" s="143" t="n"/>
      <c r="P317" s="143" t="n"/>
    </row>
    <row r="318" ht="15.75" customHeight="1" s="218">
      <c r="M318" s="143" t="n"/>
      <c r="N318" s="143" t="n"/>
      <c r="O318" s="143" t="n"/>
      <c r="P318" s="143" t="n"/>
    </row>
    <row r="319" ht="15.75" customHeight="1" s="218">
      <c r="M319" s="143" t="n"/>
      <c r="N319" s="143" t="n"/>
      <c r="O319" s="143" t="n"/>
      <c r="P319" s="143" t="n"/>
    </row>
    <row r="320" ht="15.75" customHeight="1" s="218">
      <c r="M320" s="143" t="n"/>
      <c r="N320" s="143" t="n"/>
      <c r="O320" s="143" t="n"/>
      <c r="P320" s="143" t="n"/>
    </row>
    <row r="321" ht="15.75" customHeight="1" s="218">
      <c r="M321" s="143" t="n"/>
      <c r="N321" s="143" t="n"/>
      <c r="O321" s="143" t="n"/>
      <c r="P321" s="143" t="n"/>
    </row>
    <row r="322" ht="15.75" customHeight="1" s="218">
      <c r="M322" s="143" t="n"/>
      <c r="N322" s="143" t="n"/>
      <c r="O322" s="143" t="n"/>
      <c r="P322" s="143" t="n"/>
    </row>
    <row r="323" ht="15.75" customHeight="1" s="218">
      <c r="M323" s="143" t="n"/>
      <c r="N323" s="143" t="n"/>
      <c r="O323" s="143" t="n"/>
      <c r="P323" s="143" t="n"/>
    </row>
    <row r="324" ht="15.75" customHeight="1" s="218">
      <c r="M324" s="143" t="n"/>
      <c r="N324" s="143" t="n"/>
      <c r="O324" s="143" t="n"/>
      <c r="P324" s="143" t="n"/>
    </row>
    <row r="325" ht="15.75" customHeight="1" s="218">
      <c r="M325" s="143" t="n"/>
      <c r="N325" s="143" t="n"/>
      <c r="O325" s="143" t="n"/>
      <c r="P325" s="143" t="n"/>
    </row>
    <row r="326" ht="15.75" customHeight="1" s="218">
      <c r="M326" s="143" t="n"/>
      <c r="N326" s="143" t="n"/>
      <c r="O326" s="143" t="n"/>
      <c r="P326" s="143" t="n"/>
    </row>
    <row r="327" ht="15.75" customHeight="1" s="218">
      <c r="M327" s="143" t="n"/>
      <c r="N327" s="143" t="n"/>
      <c r="O327" s="143" t="n"/>
      <c r="P327" s="143" t="n"/>
    </row>
    <row r="328" ht="15.75" customHeight="1" s="218">
      <c r="M328" s="143" t="n"/>
      <c r="N328" s="143" t="n"/>
      <c r="O328" s="143" t="n"/>
      <c r="P328" s="143" t="n"/>
    </row>
    <row r="329" ht="15.75" customHeight="1" s="218">
      <c r="M329" s="143" t="n"/>
      <c r="N329" s="143" t="n"/>
      <c r="O329" s="143" t="n"/>
      <c r="P329" s="143" t="n"/>
    </row>
    <row r="330" ht="15.75" customHeight="1" s="218">
      <c r="M330" s="143" t="n"/>
      <c r="N330" s="143" t="n"/>
      <c r="O330" s="143" t="n"/>
      <c r="P330" s="143" t="n"/>
    </row>
    <row r="331" ht="15.75" customHeight="1" s="218">
      <c r="M331" s="143" t="n"/>
      <c r="N331" s="143" t="n"/>
      <c r="O331" s="143" t="n"/>
      <c r="P331" s="143" t="n"/>
    </row>
    <row r="332" ht="15.75" customHeight="1" s="218">
      <c r="M332" s="143" t="n"/>
      <c r="N332" s="143" t="n"/>
      <c r="O332" s="143" t="n"/>
      <c r="P332" s="143" t="n"/>
    </row>
    <row r="333" ht="15.75" customHeight="1" s="218">
      <c r="M333" s="143" t="n"/>
      <c r="N333" s="143" t="n"/>
      <c r="O333" s="143" t="n"/>
      <c r="P333" s="143" t="n"/>
    </row>
    <row r="334" ht="15.75" customHeight="1" s="218">
      <c r="M334" s="143" t="n"/>
      <c r="N334" s="143" t="n"/>
      <c r="O334" s="143" t="n"/>
      <c r="P334" s="143" t="n"/>
    </row>
    <row r="335" ht="15.75" customHeight="1" s="218">
      <c r="M335" s="143" t="n"/>
      <c r="N335" s="143" t="n"/>
      <c r="O335" s="143" t="n"/>
      <c r="P335" s="143" t="n"/>
    </row>
    <row r="336" ht="15.75" customHeight="1" s="218">
      <c r="M336" s="143" t="n"/>
      <c r="N336" s="143" t="n"/>
      <c r="O336" s="143" t="n"/>
      <c r="P336" s="143" t="n"/>
    </row>
    <row r="337" ht="15.75" customHeight="1" s="218">
      <c r="M337" s="143" t="n"/>
      <c r="N337" s="143" t="n"/>
      <c r="O337" s="143" t="n"/>
      <c r="P337" s="143" t="n"/>
    </row>
    <row r="338" ht="15.75" customHeight="1" s="218">
      <c r="M338" s="143" t="n"/>
      <c r="N338" s="143" t="n"/>
      <c r="O338" s="143" t="n"/>
      <c r="P338" s="143" t="n"/>
    </row>
    <row r="339" ht="15.75" customHeight="1" s="218">
      <c r="M339" s="143" t="n"/>
      <c r="N339" s="143" t="n"/>
      <c r="O339" s="143" t="n"/>
      <c r="P339" s="143" t="n"/>
    </row>
    <row r="340" ht="15.75" customHeight="1" s="218">
      <c r="M340" s="143" t="n"/>
      <c r="N340" s="143" t="n"/>
      <c r="O340" s="143" t="n"/>
      <c r="P340" s="143" t="n"/>
    </row>
    <row r="341" ht="15.75" customHeight="1" s="218">
      <c r="M341" s="143" t="n"/>
      <c r="N341" s="143" t="n"/>
      <c r="O341" s="143" t="n"/>
      <c r="P341" s="143" t="n"/>
    </row>
    <row r="342" ht="15.75" customHeight="1" s="218">
      <c r="M342" s="143" t="n"/>
      <c r="N342" s="143" t="n"/>
      <c r="O342" s="143" t="n"/>
      <c r="P342" s="143" t="n"/>
    </row>
    <row r="343" ht="15.75" customHeight="1" s="218">
      <c r="M343" s="143" t="n"/>
      <c r="N343" s="143" t="n"/>
      <c r="O343" s="143" t="n"/>
      <c r="P343" s="143" t="n"/>
    </row>
    <row r="344" ht="15.75" customHeight="1" s="218">
      <c r="M344" s="143" t="n"/>
      <c r="N344" s="143" t="n"/>
      <c r="O344" s="143" t="n"/>
      <c r="P344" s="143" t="n"/>
    </row>
    <row r="345" ht="15.75" customHeight="1" s="218">
      <c r="M345" s="143" t="n"/>
      <c r="N345" s="143" t="n"/>
      <c r="O345" s="143" t="n"/>
      <c r="P345" s="143" t="n"/>
    </row>
    <row r="346" ht="15.75" customHeight="1" s="218">
      <c r="M346" s="143" t="n"/>
      <c r="N346" s="143" t="n"/>
      <c r="O346" s="143" t="n"/>
      <c r="P346" s="143" t="n"/>
    </row>
    <row r="347" ht="15.75" customHeight="1" s="218">
      <c r="M347" s="143" t="n"/>
      <c r="N347" s="143" t="n"/>
      <c r="O347" s="143" t="n"/>
      <c r="P347" s="143" t="n"/>
    </row>
    <row r="348" ht="15.75" customHeight="1" s="218">
      <c r="M348" s="143" t="n"/>
      <c r="N348" s="143" t="n"/>
      <c r="O348" s="143" t="n"/>
      <c r="P348" s="143" t="n"/>
    </row>
    <row r="349" ht="15.75" customHeight="1" s="218">
      <c r="M349" s="143" t="n"/>
      <c r="N349" s="143" t="n"/>
      <c r="O349" s="143" t="n"/>
      <c r="P349" s="143" t="n"/>
    </row>
    <row r="350" ht="15.75" customHeight="1" s="218">
      <c r="M350" s="143" t="n"/>
      <c r="N350" s="143" t="n"/>
      <c r="O350" s="143" t="n"/>
      <c r="P350" s="143" t="n"/>
    </row>
    <row r="351" ht="15.75" customHeight="1" s="218">
      <c r="M351" s="143" t="n"/>
      <c r="N351" s="143" t="n"/>
      <c r="O351" s="143" t="n"/>
      <c r="P351" s="143" t="n"/>
    </row>
    <row r="352" ht="15.75" customHeight="1" s="218">
      <c r="M352" s="143" t="n"/>
      <c r="N352" s="143" t="n"/>
      <c r="O352" s="143" t="n"/>
      <c r="P352" s="143" t="n"/>
    </row>
    <row r="353" ht="15.75" customHeight="1" s="218">
      <c r="M353" s="143" t="n"/>
      <c r="N353" s="143" t="n"/>
      <c r="O353" s="143" t="n"/>
      <c r="P353" s="143" t="n"/>
    </row>
    <row r="354" ht="15.75" customHeight="1" s="218">
      <c r="M354" s="143" t="n"/>
      <c r="N354" s="143" t="n"/>
      <c r="O354" s="143" t="n"/>
      <c r="P354" s="143" t="n"/>
    </row>
    <row r="355" ht="15.75" customHeight="1" s="218">
      <c r="M355" s="143" t="n"/>
      <c r="N355" s="143" t="n"/>
      <c r="O355" s="143" t="n"/>
      <c r="P355" s="143" t="n"/>
    </row>
    <row r="356" ht="15.75" customHeight="1" s="218">
      <c r="M356" s="143" t="n"/>
      <c r="N356" s="143" t="n"/>
      <c r="O356" s="143" t="n"/>
      <c r="P356" s="143" t="n"/>
    </row>
    <row r="357" ht="15.75" customHeight="1" s="218">
      <c r="M357" s="143" t="n"/>
      <c r="N357" s="143" t="n"/>
      <c r="O357" s="143" t="n"/>
      <c r="P357" s="143" t="n"/>
    </row>
    <row r="358" ht="15.75" customHeight="1" s="218">
      <c r="M358" s="143" t="n"/>
      <c r="N358" s="143" t="n"/>
      <c r="O358" s="143" t="n"/>
      <c r="P358" s="143" t="n"/>
    </row>
    <row r="359" ht="15.75" customHeight="1" s="218">
      <c r="M359" s="143" t="n"/>
      <c r="N359" s="143" t="n"/>
      <c r="O359" s="143" t="n"/>
      <c r="P359" s="143" t="n"/>
    </row>
    <row r="360" ht="15.75" customHeight="1" s="218">
      <c r="M360" s="143" t="n"/>
      <c r="N360" s="143" t="n"/>
      <c r="O360" s="143" t="n"/>
      <c r="P360" s="143" t="n"/>
    </row>
    <row r="361" ht="15.75" customHeight="1" s="218">
      <c r="M361" s="143" t="n"/>
      <c r="N361" s="143" t="n"/>
      <c r="O361" s="143" t="n"/>
      <c r="P361" s="143" t="n"/>
    </row>
    <row r="362" ht="15.75" customHeight="1" s="218">
      <c r="M362" s="143" t="n"/>
      <c r="N362" s="143" t="n"/>
      <c r="O362" s="143" t="n"/>
      <c r="P362" s="143" t="n"/>
    </row>
    <row r="363" ht="15.75" customHeight="1" s="218">
      <c r="M363" s="143" t="n"/>
      <c r="N363" s="143" t="n"/>
      <c r="O363" s="143" t="n"/>
      <c r="P363" s="143" t="n"/>
    </row>
    <row r="364" ht="15.75" customHeight="1" s="218">
      <c r="M364" s="143" t="n"/>
      <c r="N364" s="143" t="n"/>
      <c r="O364" s="143" t="n"/>
      <c r="P364" s="143" t="n"/>
    </row>
    <row r="365" ht="15.75" customHeight="1" s="218">
      <c r="M365" s="143" t="n"/>
      <c r="N365" s="143" t="n"/>
      <c r="O365" s="143" t="n"/>
      <c r="P365" s="143" t="n"/>
    </row>
    <row r="366" ht="15.75" customHeight="1" s="218">
      <c r="M366" s="143" t="n"/>
      <c r="N366" s="143" t="n"/>
      <c r="O366" s="143" t="n"/>
      <c r="P366" s="143" t="n"/>
    </row>
    <row r="367" ht="15.75" customHeight="1" s="218">
      <c r="M367" s="143" t="n"/>
      <c r="N367" s="143" t="n"/>
      <c r="O367" s="143" t="n"/>
      <c r="P367" s="143" t="n"/>
    </row>
    <row r="368" ht="15.75" customHeight="1" s="218">
      <c r="M368" s="143" t="n"/>
      <c r="N368" s="143" t="n"/>
      <c r="O368" s="143" t="n"/>
      <c r="P368" s="143" t="n"/>
    </row>
    <row r="369" ht="15.75" customHeight="1" s="218">
      <c r="M369" s="143" t="n"/>
      <c r="N369" s="143" t="n"/>
      <c r="O369" s="143" t="n"/>
      <c r="P369" s="143" t="n"/>
    </row>
    <row r="370" ht="15.75" customHeight="1" s="218">
      <c r="M370" s="143" t="n"/>
      <c r="N370" s="143" t="n"/>
      <c r="O370" s="143" t="n"/>
      <c r="P370" s="143" t="n"/>
    </row>
    <row r="371" ht="15.75" customHeight="1" s="218">
      <c r="M371" s="143" t="n"/>
      <c r="N371" s="143" t="n"/>
      <c r="O371" s="143" t="n"/>
      <c r="P371" s="143" t="n"/>
    </row>
    <row r="372" ht="15.75" customHeight="1" s="218">
      <c r="M372" s="143" t="n"/>
      <c r="N372" s="143" t="n"/>
      <c r="O372" s="143" t="n"/>
      <c r="P372" s="143" t="n"/>
    </row>
    <row r="373" ht="15.75" customHeight="1" s="218">
      <c r="M373" s="143" t="n"/>
      <c r="N373" s="143" t="n"/>
      <c r="O373" s="143" t="n"/>
      <c r="P373" s="143" t="n"/>
    </row>
    <row r="374" ht="15.75" customHeight="1" s="218">
      <c r="M374" s="143" t="n"/>
      <c r="N374" s="143" t="n"/>
      <c r="O374" s="143" t="n"/>
      <c r="P374" s="143" t="n"/>
    </row>
    <row r="375" ht="15.75" customHeight="1" s="218">
      <c r="M375" s="143" t="n"/>
      <c r="N375" s="143" t="n"/>
      <c r="O375" s="143" t="n"/>
      <c r="P375" s="143" t="n"/>
    </row>
    <row r="376" ht="15.75" customHeight="1" s="218">
      <c r="M376" s="143" t="n"/>
      <c r="N376" s="143" t="n"/>
      <c r="O376" s="143" t="n"/>
      <c r="P376" s="143" t="n"/>
    </row>
    <row r="377" ht="15.75" customHeight="1" s="218">
      <c r="M377" s="143" t="n"/>
      <c r="N377" s="143" t="n"/>
      <c r="O377" s="143" t="n"/>
      <c r="P377" s="143" t="n"/>
    </row>
    <row r="378" ht="15.75" customHeight="1" s="218">
      <c r="M378" s="143" t="n"/>
      <c r="N378" s="143" t="n"/>
      <c r="O378" s="143" t="n"/>
      <c r="P378" s="143" t="n"/>
    </row>
    <row r="379" ht="15.75" customHeight="1" s="218">
      <c r="M379" s="143" t="n"/>
      <c r="N379" s="143" t="n"/>
      <c r="O379" s="143" t="n"/>
      <c r="P379" s="143" t="n"/>
    </row>
    <row r="380" ht="15.75" customHeight="1" s="218">
      <c r="M380" s="143" t="n"/>
      <c r="N380" s="143" t="n"/>
      <c r="O380" s="143" t="n"/>
      <c r="P380" s="143" t="n"/>
    </row>
    <row r="381" ht="15.75" customHeight="1" s="218">
      <c r="M381" s="143" t="n"/>
      <c r="N381" s="143" t="n"/>
      <c r="O381" s="143" t="n"/>
      <c r="P381" s="143" t="n"/>
    </row>
    <row r="382" ht="15.75" customHeight="1" s="218">
      <c r="M382" s="143" t="n"/>
      <c r="N382" s="143" t="n"/>
      <c r="O382" s="143" t="n"/>
      <c r="P382" s="143" t="n"/>
    </row>
    <row r="383" ht="15.75" customHeight="1" s="218">
      <c r="M383" s="143" t="n"/>
      <c r="N383" s="143" t="n"/>
      <c r="O383" s="143" t="n"/>
      <c r="P383" s="143" t="n"/>
    </row>
    <row r="384" ht="15.75" customHeight="1" s="218">
      <c r="M384" s="143" t="n"/>
      <c r="N384" s="143" t="n"/>
      <c r="O384" s="143" t="n"/>
      <c r="P384" s="143" t="n"/>
    </row>
    <row r="385" ht="15.75" customHeight="1" s="218">
      <c r="M385" s="143" t="n"/>
      <c r="N385" s="143" t="n"/>
      <c r="O385" s="143" t="n"/>
      <c r="P385" s="143" t="n"/>
    </row>
    <row r="386" ht="15.75" customHeight="1" s="218">
      <c r="M386" s="143" t="n"/>
      <c r="N386" s="143" t="n"/>
      <c r="O386" s="143" t="n"/>
      <c r="P386" s="143" t="n"/>
    </row>
    <row r="387" ht="15.75" customHeight="1" s="218">
      <c r="M387" s="143" t="n"/>
      <c r="N387" s="143" t="n"/>
      <c r="O387" s="143" t="n"/>
      <c r="P387" s="143" t="n"/>
    </row>
    <row r="388" ht="15.75" customHeight="1" s="218">
      <c r="M388" s="143" t="n"/>
      <c r="N388" s="143" t="n"/>
      <c r="O388" s="143" t="n"/>
      <c r="P388" s="143" t="n"/>
    </row>
    <row r="389" ht="15.75" customHeight="1" s="218">
      <c r="M389" s="143" t="n"/>
      <c r="N389" s="143" t="n"/>
      <c r="O389" s="143" t="n"/>
      <c r="P389" s="143" t="n"/>
    </row>
    <row r="390" ht="15.75" customHeight="1" s="218">
      <c r="M390" s="143" t="n"/>
      <c r="N390" s="143" t="n"/>
      <c r="O390" s="143" t="n"/>
      <c r="P390" s="143" t="n"/>
    </row>
    <row r="391" ht="15.75" customHeight="1" s="218">
      <c r="M391" s="143" t="n"/>
      <c r="N391" s="143" t="n"/>
      <c r="O391" s="143" t="n"/>
      <c r="P391" s="143" t="n"/>
    </row>
    <row r="392" ht="15.75" customHeight="1" s="218">
      <c r="M392" s="143" t="n"/>
      <c r="N392" s="143" t="n"/>
      <c r="O392" s="143" t="n"/>
      <c r="P392" s="143" t="n"/>
    </row>
    <row r="393" ht="15.75" customHeight="1" s="218">
      <c r="M393" s="143" t="n"/>
      <c r="N393" s="143" t="n"/>
      <c r="O393" s="143" t="n"/>
      <c r="P393" s="143" t="n"/>
    </row>
    <row r="394" ht="15.75" customHeight="1" s="218">
      <c r="M394" s="143" t="n"/>
      <c r="N394" s="143" t="n"/>
      <c r="O394" s="143" t="n"/>
      <c r="P394" s="143" t="n"/>
    </row>
    <row r="395" ht="15.75" customHeight="1" s="218">
      <c r="M395" s="143" t="n"/>
      <c r="N395" s="143" t="n"/>
      <c r="O395" s="143" t="n"/>
      <c r="P395" s="143" t="n"/>
    </row>
    <row r="396" ht="15.75" customHeight="1" s="218">
      <c r="M396" s="143" t="n"/>
      <c r="N396" s="143" t="n"/>
      <c r="O396" s="143" t="n"/>
      <c r="P396" s="143" t="n"/>
    </row>
    <row r="397" ht="15.75" customHeight="1" s="218">
      <c r="M397" s="143" t="n"/>
      <c r="N397" s="143" t="n"/>
      <c r="O397" s="143" t="n"/>
      <c r="P397" s="143" t="n"/>
    </row>
    <row r="398" ht="15.75" customHeight="1" s="218">
      <c r="M398" s="143" t="n"/>
      <c r="N398" s="143" t="n"/>
      <c r="O398" s="143" t="n"/>
      <c r="P398" s="143" t="n"/>
    </row>
    <row r="399" ht="15.75" customHeight="1" s="218">
      <c r="M399" s="143" t="n"/>
      <c r="N399" s="143" t="n"/>
      <c r="O399" s="143" t="n"/>
      <c r="P399" s="143" t="n"/>
    </row>
    <row r="400" ht="15.75" customHeight="1" s="218">
      <c r="M400" s="143" t="n"/>
      <c r="N400" s="143" t="n"/>
      <c r="O400" s="143" t="n"/>
      <c r="P400" s="143" t="n"/>
    </row>
    <row r="401" ht="15.75" customHeight="1" s="218">
      <c r="M401" s="143" t="n"/>
      <c r="N401" s="143" t="n"/>
      <c r="O401" s="143" t="n"/>
      <c r="P401" s="143" t="n"/>
    </row>
    <row r="402" ht="15.75" customHeight="1" s="218">
      <c r="M402" s="143" t="n"/>
      <c r="N402" s="143" t="n"/>
      <c r="O402" s="143" t="n"/>
      <c r="P402" s="143" t="n"/>
    </row>
    <row r="403" ht="15.75" customHeight="1" s="218">
      <c r="M403" s="143" t="n"/>
      <c r="N403" s="143" t="n"/>
      <c r="O403" s="143" t="n"/>
      <c r="P403" s="143" t="n"/>
    </row>
    <row r="404" ht="15.75" customHeight="1" s="218">
      <c r="M404" s="143" t="n"/>
      <c r="N404" s="143" t="n"/>
      <c r="O404" s="143" t="n"/>
      <c r="P404" s="143" t="n"/>
    </row>
    <row r="405" ht="15.75" customHeight="1" s="218">
      <c r="M405" s="143" t="n"/>
      <c r="N405" s="143" t="n"/>
      <c r="O405" s="143" t="n"/>
      <c r="P405" s="143" t="n"/>
    </row>
    <row r="406" ht="15.75" customHeight="1" s="218">
      <c r="M406" s="143" t="n"/>
      <c r="N406" s="143" t="n"/>
      <c r="O406" s="143" t="n"/>
      <c r="P406" s="143" t="n"/>
    </row>
    <row r="407" ht="15.75" customHeight="1" s="218">
      <c r="M407" s="143" t="n"/>
      <c r="N407" s="143" t="n"/>
      <c r="O407" s="143" t="n"/>
      <c r="P407" s="143" t="n"/>
    </row>
    <row r="408" ht="15.75" customHeight="1" s="218">
      <c r="M408" s="143" t="n"/>
      <c r="N408" s="143" t="n"/>
      <c r="O408" s="143" t="n"/>
      <c r="P408" s="143" t="n"/>
    </row>
    <row r="409" ht="15.75" customHeight="1" s="218">
      <c r="M409" s="143" t="n"/>
      <c r="N409" s="143" t="n"/>
      <c r="O409" s="143" t="n"/>
      <c r="P409" s="143" t="n"/>
    </row>
    <row r="410" ht="15.75" customHeight="1" s="218">
      <c r="M410" s="143" t="n"/>
      <c r="N410" s="143" t="n"/>
      <c r="O410" s="143" t="n"/>
      <c r="P410" s="143" t="n"/>
    </row>
    <row r="411" ht="15.75" customHeight="1" s="218">
      <c r="M411" s="143" t="n"/>
      <c r="N411" s="143" t="n"/>
      <c r="O411" s="143" t="n"/>
      <c r="P411" s="143" t="n"/>
    </row>
    <row r="412" ht="15.75" customHeight="1" s="218">
      <c r="M412" s="143" t="n"/>
      <c r="N412" s="143" t="n"/>
      <c r="O412" s="143" t="n"/>
      <c r="P412" s="143" t="n"/>
    </row>
    <row r="413" ht="15.75" customHeight="1" s="218">
      <c r="M413" s="143" t="n"/>
      <c r="N413" s="143" t="n"/>
      <c r="O413" s="143" t="n"/>
      <c r="P413" s="143" t="n"/>
    </row>
    <row r="414" ht="15.75" customHeight="1" s="218">
      <c r="M414" s="143" t="n"/>
      <c r="N414" s="143" t="n"/>
      <c r="O414" s="143" t="n"/>
      <c r="P414" s="143" t="n"/>
    </row>
    <row r="415" ht="15.75" customHeight="1" s="218">
      <c r="M415" s="143" t="n"/>
      <c r="N415" s="143" t="n"/>
      <c r="O415" s="143" t="n"/>
      <c r="P415" s="143" t="n"/>
    </row>
    <row r="416" ht="15.75" customHeight="1" s="218">
      <c r="M416" s="143" t="n"/>
      <c r="N416" s="143" t="n"/>
      <c r="O416" s="143" t="n"/>
      <c r="P416" s="143" t="n"/>
    </row>
    <row r="417" ht="15.75" customHeight="1" s="218">
      <c r="M417" s="143" t="n"/>
      <c r="N417" s="143" t="n"/>
      <c r="O417" s="143" t="n"/>
      <c r="P417" s="143" t="n"/>
    </row>
    <row r="418" ht="15.75" customHeight="1" s="218">
      <c r="M418" s="143" t="n"/>
      <c r="N418" s="143" t="n"/>
      <c r="O418" s="143" t="n"/>
      <c r="P418" s="143" t="n"/>
    </row>
    <row r="419" ht="15.75" customHeight="1" s="218">
      <c r="M419" s="143" t="n"/>
      <c r="N419" s="143" t="n"/>
      <c r="O419" s="143" t="n"/>
      <c r="P419" s="143" t="n"/>
    </row>
    <row r="420" ht="15.75" customHeight="1" s="218">
      <c r="M420" s="143" t="n"/>
      <c r="N420" s="143" t="n"/>
      <c r="O420" s="143" t="n"/>
      <c r="P420" s="143" t="n"/>
    </row>
    <row r="421" ht="15.75" customHeight="1" s="218">
      <c r="M421" s="143" t="n"/>
      <c r="N421" s="143" t="n"/>
      <c r="O421" s="143" t="n"/>
      <c r="P421" s="143" t="n"/>
    </row>
    <row r="422" ht="15.75" customHeight="1" s="218">
      <c r="M422" s="143" t="n"/>
      <c r="N422" s="143" t="n"/>
      <c r="O422" s="143" t="n"/>
      <c r="P422" s="143" t="n"/>
    </row>
    <row r="423" ht="15.75" customHeight="1" s="218">
      <c r="M423" s="143" t="n"/>
      <c r="N423" s="143" t="n"/>
      <c r="O423" s="143" t="n"/>
      <c r="P423" s="143" t="n"/>
    </row>
    <row r="424" ht="15.75" customHeight="1" s="218">
      <c r="M424" s="143" t="n"/>
      <c r="N424" s="143" t="n"/>
      <c r="O424" s="143" t="n"/>
      <c r="P424" s="143" t="n"/>
    </row>
    <row r="425" ht="15.75" customHeight="1" s="218">
      <c r="M425" s="143" t="n"/>
      <c r="N425" s="143" t="n"/>
      <c r="O425" s="143" t="n"/>
      <c r="P425" s="143" t="n"/>
    </row>
    <row r="426" ht="15.75" customHeight="1" s="218">
      <c r="M426" s="143" t="n"/>
      <c r="N426" s="143" t="n"/>
      <c r="O426" s="143" t="n"/>
      <c r="P426" s="143" t="n"/>
    </row>
    <row r="427" ht="15.75" customHeight="1" s="218">
      <c r="M427" s="143" t="n"/>
      <c r="N427" s="143" t="n"/>
      <c r="O427" s="143" t="n"/>
      <c r="P427" s="143" t="n"/>
    </row>
    <row r="428" ht="15.75" customHeight="1" s="218">
      <c r="M428" s="143" t="n"/>
      <c r="N428" s="143" t="n"/>
      <c r="O428" s="143" t="n"/>
      <c r="P428" s="143" t="n"/>
    </row>
    <row r="429" ht="15.75" customHeight="1" s="218">
      <c r="M429" s="143" t="n"/>
      <c r="N429" s="143" t="n"/>
      <c r="O429" s="143" t="n"/>
      <c r="P429" s="143" t="n"/>
    </row>
    <row r="430" ht="15.75" customHeight="1" s="218">
      <c r="M430" s="143" t="n"/>
      <c r="N430" s="143" t="n"/>
      <c r="O430" s="143" t="n"/>
      <c r="P430" s="143" t="n"/>
    </row>
    <row r="431" ht="15.75" customHeight="1" s="218">
      <c r="M431" s="143" t="n"/>
      <c r="N431" s="143" t="n"/>
      <c r="O431" s="143" t="n"/>
      <c r="P431" s="143" t="n"/>
    </row>
    <row r="432" ht="15.75" customHeight="1" s="218">
      <c r="M432" s="143" t="n"/>
      <c r="N432" s="143" t="n"/>
      <c r="O432" s="143" t="n"/>
      <c r="P432" s="143" t="n"/>
    </row>
    <row r="433" ht="15.75" customHeight="1" s="218">
      <c r="M433" s="143" t="n"/>
      <c r="N433" s="143" t="n"/>
      <c r="O433" s="143" t="n"/>
      <c r="P433" s="143" t="n"/>
    </row>
    <row r="434" ht="15.75" customHeight="1" s="218">
      <c r="M434" s="143" t="n"/>
      <c r="N434" s="143" t="n"/>
      <c r="O434" s="143" t="n"/>
      <c r="P434" s="143" t="n"/>
    </row>
    <row r="435" ht="15.75" customHeight="1" s="218">
      <c r="M435" s="143" t="n"/>
      <c r="N435" s="143" t="n"/>
      <c r="O435" s="143" t="n"/>
      <c r="P435" s="143" t="n"/>
    </row>
    <row r="436" ht="15.75" customHeight="1" s="218">
      <c r="M436" s="143" t="n"/>
      <c r="N436" s="143" t="n"/>
      <c r="O436" s="143" t="n"/>
      <c r="P436" s="143" t="n"/>
    </row>
    <row r="437" ht="15.75" customHeight="1" s="218">
      <c r="M437" s="143" t="n"/>
      <c r="N437" s="143" t="n"/>
      <c r="O437" s="143" t="n"/>
      <c r="P437" s="143" t="n"/>
    </row>
    <row r="438" ht="15.75" customHeight="1" s="218">
      <c r="M438" s="143" t="n"/>
      <c r="N438" s="143" t="n"/>
      <c r="O438" s="143" t="n"/>
      <c r="P438" s="143" t="n"/>
    </row>
    <row r="439" ht="15.75" customHeight="1" s="218">
      <c r="M439" s="143" t="n"/>
      <c r="N439" s="143" t="n"/>
      <c r="O439" s="143" t="n"/>
      <c r="P439" s="143" t="n"/>
    </row>
    <row r="440" ht="15.75" customHeight="1" s="218">
      <c r="M440" s="143" t="n"/>
      <c r="N440" s="143" t="n"/>
      <c r="O440" s="143" t="n"/>
      <c r="P440" s="143" t="n"/>
    </row>
    <row r="441" ht="15.75" customHeight="1" s="218">
      <c r="M441" s="143" t="n"/>
      <c r="N441" s="143" t="n"/>
      <c r="O441" s="143" t="n"/>
      <c r="P441" s="143" t="n"/>
    </row>
    <row r="442" ht="15.75" customHeight="1" s="218">
      <c r="M442" s="143" t="n"/>
      <c r="N442" s="143" t="n"/>
      <c r="O442" s="143" t="n"/>
      <c r="P442" s="143" t="n"/>
    </row>
    <row r="443" ht="15.75" customHeight="1" s="218">
      <c r="M443" s="143" t="n"/>
      <c r="N443" s="143" t="n"/>
      <c r="O443" s="143" t="n"/>
      <c r="P443" s="143" t="n"/>
    </row>
    <row r="444" ht="15.75" customHeight="1" s="218">
      <c r="M444" s="143" t="n"/>
      <c r="N444" s="143" t="n"/>
      <c r="O444" s="143" t="n"/>
      <c r="P444" s="143" t="n"/>
    </row>
    <row r="445" ht="15.75" customHeight="1" s="218">
      <c r="M445" s="143" t="n"/>
      <c r="N445" s="143" t="n"/>
      <c r="O445" s="143" t="n"/>
      <c r="P445" s="143" t="n"/>
    </row>
    <row r="446" ht="15.75" customHeight="1" s="218">
      <c r="M446" s="143" t="n"/>
      <c r="N446" s="143" t="n"/>
      <c r="O446" s="143" t="n"/>
      <c r="P446" s="143" t="n"/>
    </row>
    <row r="447" ht="15.75" customHeight="1" s="218">
      <c r="M447" s="143" t="n"/>
      <c r="N447" s="143" t="n"/>
      <c r="O447" s="143" t="n"/>
      <c r="P447" s="143" t="n"/>
    </row>
    <row r="448" ht="15.75" customHeight="1" s="218">
      <c r="M448" s="143" t="n"/>
      <c r="N448" s="143" t="n"/>
      <c r="O448" s="143" t="n"/>
      <c r="P448" s="143" t="n"/>
    </row>
    <row r="449" ht="15.75" customHeight="1" s="218">
      <c r="M449" s="143" t="n"/>
      <c r="N449" s="143" t="n"/>
      <c r="O449" s="143" t="n"/>
      <c r="P449" s="143" t="n"/>
    </row>
    <row r="450" ht="15.75" customHeight="1" s="218">
      <c r="M450" s="143" t="n"/>
      <c r="N450" s="143" t="n"/>
      <c r="O450" s="143" t="n"/>
      <c r="P450" s="143" t="n"/>
    </row>
    <row r="451" ht="15.75" customHeight="1" s="218">
      <c r="M451" s="143" t="n"/>
      <c r="N451" s="143" t="n"/>
      <c r="O451" s="143" t="n"/>
      <c r="P451" s="143" t="n"/>
    </row>
    <row r="452" ht="15.75" customHeight="1" s="218">
      <c r="M452" s="143" t="n"/>
      <c r="N452" s="143" t="n"/>
      <c r="O452" s="143" t="n"/>
      <c r="P452" s="143" t="n"/>
    </row>
    <row r="453" ht="15.75" customHeight="1" s="218">
      <c r="M453" s="143" t="n"/>
      <c r="N453" s="143" t="n"/>
      <c r="O453" s="143" t="n"/>
      <c r="P453" s="143" t="n"/>
    </row>
    <row r="454" ht="15.75" customHeight="1" s="218">
      <c r="M454" s="143" t="n"/>
      <c r="N454" s="143" t="n"/>
      <c r="O454" s="143" t="n"/>
      <c r="P454" s="143" t="n"/>
    </row>
    <row r="455" ht="15.75" customHeight="1" s="218">
      <c r="M455" s="143" t="n"/>
      <c r="N455" s="143" t="n"/>
      <c r="O455" s="143" t="n"/>
      <c r="P455" s="143" t="n"/>
    </row>
    <row r="456" ht="15.75" customHeight="1" s="218">
      <c r="M456" s="143" t="n"/>
      <c r="N456" s="143" t="n"/>
      <c r="O456" s="143" t="n"/>
      <c r="P456" s="143" t="n"/>
    </row>
    <row r="457" ht="15.75" customHeight="1" s="218">
      <c r="M457" s="143" t="n"/>
      <c r="N457" s="143" t="n"/>
      <c r="O457" s="143" t="n"/>
      <c r="P457" s="143" t="n"/>
    </row>
    <row r="458" ht="15.75" customHeight="1" s="218">
      <c r="M458" s="143" t="n"/>
      <c r="N458" s="143" t="n"/>
      <c r="O458" s="143" t="n"/>
      <c r="P458" s="143" t="n"/>
    </row>
    <row r="459" ht="15.75" customHeight="1" s="218">
      <c r="M459" s="143" t="n"/>
      <c r="N459" s="143" t="n"/>
      <c r="O459" s="143" t="n"/>
      <c r="P459" s="143" t="n"/>
    </row>
    <row r="460" ht="15.75" customHeight="1" s="218">
      <c r="M460" s="143" t="n"/>
      <c r="N460" s="143" t="n"/>
      <c r="O460" s="143" t="n"/>
      <c r="P460" s="143" t="n"/>
    </row>
    <row r="461" ht="15.75" customHeight="1" s="218">
      <c r="M461" s="143" t="n"/>
      <c r="N461" s="143" t="n"/>
      <c r="O461" s="143" t="n"/>
      <c r="P461" s="143" t="n"/>
    </row>
    <row r="462" ht="15.75" customHeight="1" s="218">
      <c r="M462" s="143" t="n"/>
      <c r="N462" s="143" t="n"/>
      <c r="O462" s="143" t="n"/>
      <c r="P462" s="143" t="n"/>
    </row>
    <row r="463" ht="15.75" customHeight="1" s="218">
      <c r="M463" s="143" t="n"/>
      <c r="N463" s="143" t="n"/>
      <c r="O463" s="143" t="n"/>
      <c r="P463" s="143" t="n"/>
    </row>
    <row r="464" ht="15.75" customHeight="1" s="218">
      <c r="M464" s="143" t="n"/>
      <c r="N464" s="143" t="n"/>
      <c r="O464" s="143" t="n"/>
      <c r="P464" s="143" t="n"/>
    </row>
    <row r="465" ht="15.75" customHeight="1" s="218">
      <c r="M465" s="143" t="n"/>
      <c r="N465" s="143" t="n"/>
      <c r="O465" s="143" t="n"/>
      <c r="P465" s="143" t="n"/>
    </row>
    <row r="466" ht="15.75" customHeight="1" s="218">
      <c r="M466" s="143" t="n"/>
      <c r="N466" s="143" t="n"/>
      <c r="O466" s="143" t="n"/>
      <c r="P466" s="143" t="n"/>
    </row>
    <row r="467" ht="15.75" customHeight="1" s="218">
      <c r="M467" s="143" t="n"/>
      <c r="N467" s="143" t="n"/>
      <c r="O467" s="143" t="n"/>
      <c r="P467" s="143" t="n"/>
    </row>
    <row r="468" ht="15.75" customHeight="1" s="218">
      <c r="M468" s="143" t="n"/>
      <c r="N468" s="143" t="n"/>
      <c r="O468" s="143" t="n"/>
      <c r="P468" s="143" t="n"/>
    </row>
    <row r="469" ht="15.75" customHeight="1" s="218">
      <c r="M469" s="143" t="n"/>
      <c r="N469" s="143" t="n"/>
      <c r="O469" s="143" t="n"/>
      <c r="P469" s="143" t="n"/>
    </row>
    <row r="470" ht="15.75" customHeight="1" s="218">
      <c r="M470" s="143" t="n"/>
      <c r="N470" s="143" t="n"/>
      <c r="O470" s="143" t="n"/>
      <c r="P470" s="143" t="n"/>
    </row>
    <row r="471" ht="15.75" customHeight="1" s="218">
      <c r="M471" s="143" t="n"/>
      <c r="N471" s="143" t="n"/>
      <c r="O471" s="143" t="n"/>
      <c r="P471" s="143" t="n"/>
    </row>
    <row r="472" ht="15.75" customHeight="1" s="218">
      <c r="M472" s="143" t="n"/>
      <c r="N472" s="143" t="n"/>
      <c r="O472" s="143" t="n"/>
      <c r="P472" s="143" t="n"/>
    </row>
    <row r="473" ht="15.75" customHeight="1" s="218">
      <c r="M473" s="143" t="n"/>
      <c r="N473" s="143" t="n"/>
      <c r="O473" s="143" t="n"/>
      <c r="P473" s="143" t="n"/>
    </row>
    <row r="474" ht="15.75" customHeight="1" s="218">
      <c r="M474" s="143" t="n"/>
      <c r="N474" s="143" t="n"/>
      <c r="O474" s="143" t="n"/>
      <c r="P474" s="143" t="n"/>
    </row>
    <row r="475" ht="15.75" customHeight="1" s="218">
      <c r="M475" s="143" t="n"/>
      <c r="N475" s="143" t="n"/>
      <c r="O475" s="143" t="n"/>
      <c r="P475" s="143" t="n"/>
    </row>
    <row r="476" ht="15.75" customHeight="1" s="218">
      <c r="M476" s="143" t="n"/>
      <c r="N476" s="143" t="n"/>
      <c r="O476" s="143" t="n"/>
      <c r="P476" s="143" t="n"/>
    </row>
    <row r="477" ht="15.75" customHeight="1" s="218">
      <c r="M477" s="143" t="n"/>
      <c r="N477" s="143" t="n"/>
      <c r="O477" s="143" t="n"/>
      <c r="P477" s="143" t="n"/>
    </row>
    <row r="478" ht="15.75" customHeight="1" s="218">
      <c r="M478" s="143" t="n"/>
      <c r="N478" s="143" t="n"/>
      <c r="O478" s="143" t="n"/>
      <c r="P478" s="143" t="n"/>
    </row>
    <row r="479" ht="15.75" customHeight="1" s="218">
      <c r="M479" s="143" t="n"/>
      <c r="N479" s="143" t="n"/>
      <c r="O479" s="143" t="n"/>
      <c r="P479" s="143" t="n"/>
    </row>
    <row r="480" ht="15.75" customHeight="1" s="218">
      <c r="M480" s="143" t="n"/>
      <c r="N480" s="143" t="n"/>
      <c r="O480" s="143" t="n"/>
      <c r="P480" s="143" t="n"/>
    </row>
    <row r="481" ht="15.75" customHeight="1" s="218">
      <c r="M481" s="143" t="n"/>
      <c r="N481" s="143" t="n"/>
      <c r="O481" s="143" t="n"/>
      <c r="P481" s="143" t="n"/>
    </row>
    <row r="482" ht="15.75" customHeight="1" s="218">
      <c r="M482" s="143" t="n"/>
      <c r="N482" s="143" t="n"/>
      <c r="O482" s="143" t="n"/>
      <c r="P482" s="143" t="n"/>
    </row>
    <row r="483" ht="15.75" customHeight="1" s="218">
      <c r="M483" s="143" t="n"/>
      <c r="N483" s="143" t="n"/>
      <c r="O483" s="143" t="n"/>
      <c r="P483" s="143" t="n"/>
    </row>
    <row r="484" ht="15.75" customHeight="1" s="218">
      <c r="M484" s="143" t="n"/>
      <c r="N484" s="143" t="n"/>
      <c r="O484" s="143" t="n"/>
      <c r="P484" s="143" t="n"/>
    </row>
    <row r="485" ht="15.75" customHeight="1" s="218">
      <c r="M485" s="143" t="n"/>
      <c r="N485" s="143" t="n"/>
      <c r="O485" s="143" t="n"/>
      <c r="P485" s="143" t="n"/>
    </row>
    <row r="486" ht="15.75" customHeight="1" s="218">
      <c r="M486" s="143" t="n"/>
      <c r="N486" s="143" t="n"/>
      <c r="O486" s="143" t="n"/>
      <c r="P486" s="143" t="n"/>
    </row>
    <row r="487" ht="15.75" customHeight="1" s="218">
      <c r="M487" s="143" t="n"/>
      <c r="N487" s="143" t="n"/>
      <c r="O487" s="143" t="n"/>
      <c r="P487" s="143" t="n"/>
    </row>
    <row r="488" ht="15.75" customHeight="1" s="218">
      <c r="M488" s="143" t="n"/>
      <c r="N488" s="143" t="n"/>
      <c r="O488" s="143" t="n"/>
      <c r="P488" s="143" t="n"/>
    </row>
    <row r="489" ht="15.75" customHeight="1" s="218">
      <c r="M489" s="143" t="n"/>
      <c r="N489" s="143" t="n"/>
      <c r="O489" s="143" t="n"/>
      <c r="P489" s="143" t="n"/>
    </row>
    <row r="490" ht="15.75" customHeight="1" s="218">
      <c r="M490" s="143" t="n"/>
      <c r="N490" s="143" t="n"/>
      <c r="O490" s="143" t="n"/>
      <c r="P490" s="143" t="n"/>
    </row>
    <row r="491" ht="15.75" customHeight="1" s="218">
      <c r="M491" s="143" t="n"/>
      <c r="N491" s="143" t="n"/>
      <c r="O491" s="143" t="n"/>
      <c r="P491" s="143" t="n"/>
    </row>
    <row r="492" ht="15.75" customHeight="1" s="218">
      <c r="M492" s="143" t="n"/>
      <c r="N492" s="143" t="n"/>
      <c r="O492" s="143" t="n"/>
      <c r="P492" s="143" t="n"/>
    </row>
    <row r="493" ht="15.75" customHeight="1" s="218">
      <c r="M493" s="143" t="n"/>
      <c r="N493" s="143" t="n"/>
      <c r="O493" s="143" t="n"/>
      <c r="P493" s="143" t="n"/>
    </row>
    <row r="494" ht="15.75" customHeight="1" s="218">
      <c r="M494" s="143" t="n"/>
      <c r="N494" s="143" t="n"/>
      <c r="O494" s="143" t="n"/>
      <c r="P494" s="143" t="n"/>
    </row>
    <row r="495" ht="15.75" customHeight="1" s="218">
      <c r="M495" s="143" t="n"/>
      <c r="N495" s="143" t="n"/>
      <c r="O495" s="143" t="n"/>
      <c r="P495" s="143" t="n"/>
    </row>
    <row r="496" ht="15.75" customHeight="1" s="218">
      <c r="M496" s="143" t="n"/>
      <c r="N496" s="143" t="n"/>
      <c r="O496" s="143" t="n"/>
      <c r="P496" s="143" t="n"/>
    </row>
    <row r="497" ht="15.75" customHeight="1" s="218">
      <c r="M497" s="143" t="n"/>
      <c r="N497" s="143" t="n"/>
      <c r="O497" s="143" t="n"/>
      <c r="P497" s="143" t="n"/>
    </row>
    <row r="498" ht="15.75" customHeight="1" s="218">
      <c r="M498" s="143" t="n"/>
      <c r="N498" s="143" t="n"/>
      <c r="O498" s="143" t="n"/>
      <c r="P498" s="143" t="n"/>
    </row>
    <row r="499" ht="15.75" customHeight="1" s="218">
      <c r="M499" s="143" t="n"/>
      <c r="N499" s="143" t="n"/>
      <c r="O499" s="143" t="n"/>
      <c r="P499" s="143" t="n"/>
    </row>
    <row r="500" ht="15.75" customHeight="1" s="218">
      <c r="M500" s="143" t="n"/>
      <c r="N500" s="143" t="n"/>
      <c r="O500" s="143" t="n"/>
      <c r="P500" s="143" t="n"/>
    </row>
    <row r="501" ht="15.75" customHeight="1" s="218">
      <c r="M501" s="143" t="n"/>
      <c r="N501" s="143" t="n"/>
      <c r="O501" s="143" t="n"/>
      <c r="P501" s="143" t="n"/>
    </row>
    <row r="502" ht="15.75" customHeight="1" s="218">
      <c r="M502" s="143" t="n"/>
      <c r="N502" s="143" t="n"/>
      <c r="O502" s="143" t="n"/>
      <c r="P502" s="143" t="n"/>
    </row>
    <row r="503" ht="15.75" customHeight="1" s="218">
      <c r="M503" s="143" t="n"/>
      <c r="N503" s="143" t="n"/>
      <c r="O503" s="143" t="n"/>
      <c r="P503" s="143" t="n"/>
    </row>
    <row r="504" ht="15.75" customHeight="1" s="218">
      <c r="M504" s="143" t="n"/>
      <c r="N504" s="143" t="n"/>
      <c r="O504" s="143" t="n"/>
      <c r="P504" s="143" t="n"/>
    </row>
    <row r="505" ht="15.75" customHeight="1" s="218">
      <c r="M505" s="143" t="n"/>
      <c r="N505" s="143" t="n"/>
      <c r="O505" s="143" t="n"/>
      <c r="P505" s="143" t="n"/>
    </row>
    <row r="506" ht="15.75" customHeight="1" s="218">
      <c r="M506" s="143" t="n"/>
      <c r="N506" s="143" t="n"/>
      <c r="O506" s="143" t="n"/>
      <c r="P506" s="143" t="n"/>
    </row>
    <row r="507" ht="15.75" customHeight="1" s="218">
      <c r="M507" s="143" t="n"/>
      <c r="N507" s="143" t="n"/>
      <c r="O507" s="143" t="n"/>
      <c r="P507" s="143" t="n"/>
    </row>
    <row r="508" ht="15.75" customHeight="1" s="218">
      <c r="M508" s="143" t="n"/>
      <c r="N508" s="143" t="n"/>
      <c r="O508" s="143" t="n"/>
      <c r="P508" s="143" t="n"/>
    </row>
    <row r="509" ht="15.75" customHeight="1" s="218">
      <c r="M509" s="143" t="n"/>
      <c r="N509" s="143" t="n"/>
      <c r="O509" s="143" t="n"/>
      <c r="P509" s="143" t="n"/>
    </row>
    <row r="510" ht="15.75" customHeight="1" s="218">
      <c r="M510" s="143" t="n"/>
      <c r="N510" s="143" t="n"/>
      <c r="O510" s="143" t="n"/>
      <c r="P510" s="143" t="n"/>
    </row>
    <row r="511" ht="15.75" customHeight="1" s="218">
      <c r="M511" s="143" t="n"/>
      <c r="N511" s="143" t="n"/>
      <c r="O511" s="143" t="n"/>
      <c r="P511" s="143" t="n"/>
    </row>
    <row r="512" ht="15.75" customHeight="1" s="218">
      <c r="M512" s="143" t="n"/>
      <c r="N512" s="143" t="n"/>
      <c r="O512" s="143" t="n"/>
      <c r="P512" s="143" t="n"/>
    </row>
    <row r="513" ht="15.75" customHeight="1" s="218">
      <c r="M513" s="143" t="n"/>
      <c r="N513" s="143" t="n"/>
      <c r="O513" s="143" t="n"/>
      <c r="P513" s="143" t="n"/>
    </row>
    <row r="514" ht="15.75" customHeight="1" s="218">
      <c r="M514" s="143" t="n"/>
      <c r="N514" s="143" t="n"/>
      <c r="O514" s="143" t="n"/>
      <c r="P514" s="143" t="n"/>
    </row>
    <row r="515" ht="15.75" customHeight="1" s="218">
      <c r="M515" s="143" t="n"/>
      <c r="N515" s="143" t="n"/>
      <c r="O515" s="143" t="n"/>
      <c r="P515" s="143" t="n"/>
    </row>
    <row r="516" ht="15.75" customHeight="1" s="218">
      <c r="M516" s="143" t="n"/>
      <c r="N516" s="143" t="n"/>
      <c r="O516" s="143" t="n"/>
      <c r="P516" s="143" t="n"/>
    </row>
    <row r="517" ht="15.75" customHeight="1" s="218">
      <c r="M517" s="143" t="n"/>
      <c r="N517" s="143" t="n"/>
      <c r="O517" s="143" t="n"/>
      <c r="P517" s="143" t="n"/>
    </row>
    <row r="518" ht="15.75" customHeight="1" s="218">
      <c r="M518" s="143" t="n"/>
      <c r="N518" s="143" t="n"/>
      <c r="O518" s="143" t="n"/>
      <c r="P518" s="143" t="n"/>
    </row>
    <row r="519" ht="15.75" customHeight="1" s="218">
      <c r="M519" s="143" t="n"/>
      <c r="N519" s="143" t="n"/>
      <c r="O519" s="143" t="n"/>
      <c r="P519" s="143" t="n"/>
    </row>
    <row r="520" ht="15.75" customHeight="1" s="218">
      <c r="M520" s="143" t="n"/>
      <c r="N520" s="143" t="n"/>
      <c r="O520" s="143" t="n"/>
      <c r="P520" s="143" t="n"/>
    </row>
    <row r="521" ht="15.75" customHeight="1" s="218">
      <c r="M521" s="143" t="n"/>
      <c r="N521" s="143" t="n"/>
      <c r="O521" s="143" t="n"/>
      <c r="P521" s="143" t="n"/>
    </row>
    <row r="522" ht="15.75" customHeight="1" s="218">
      <c r="M522" s="143" t="n"/>
      <c r="N522" s="143" t="n"/>
      <c r="O522" s="143" t="n"/>
      <c r="P522" s="143" t="n"/>
    </row>
    <row r="523" ht="15.75" customHeight="1" s="218">
      <c r="M523" s="143" t="n"/>
      <c r="N523" s="143" t="n"/>
      <c r="O523" s="143" t="n"/>
      <c r="P523" s="143" t="n"/>
    </row>
    <row r="524" ht="15.75" customHeight="1" s="218">
      <c r="M524" s="143" t="n"/>
      <c r="N524" s="143" t="n"/>
      <c r="O524" s="143" t="n"/>
      <c r="P524" s="143" t="n"/>
    </row>
    <row r="525" ht="15.75" customHeight="1" s="218">
      <c r="M525" s="143" t="n"/>
      <c r="N525" s="143" t="n"/>
      <c r="O525" s="143" t="n"/>
      <c r="P525" s="143" t="n"/>
    </row>
    <row r="526" ht="15.75" customHeight="1" s="218">
      <c r="M526" s="143" t="n"/>
      <c r="N526" s="143" t="n"/>
      <c r="O526" s="143" t="n"/>
      <c r="P526" s="143" t="n"/>
    </row>
    <row r="527" ht="15.75" customHeight="1" s="218">
      <c r="M527" s="143" t="n"/>
      <c r="N527" s="143" t="n"/>
      <c r="O527" s="143" t="n"/>
      <c r="P527" s="143" t="n"/>
    </row>
    <row r="528" ht="15.75" customHeight="1" s="218">
      <c r="M528" s="143" t="n"/>
      <c r="N528" s="143" t="n"/>
      <c r="O528" s="143" t="n"/>
      <c r="P528" s="143" t="n"/>
    </row>
    <row r="529" ht="15.75" customHeight="1" s="218">
      <c r="M529" s="143" t="n"/>
      <c r="N529" s="143" t="n"/>
      <c r="O529" s="143" t="n"/>
      <c r="P529" s="143" t="n"/>
    </row>
    <row r="530" ht="15.75" customHeight="1" s="218">
      <c r="M530" s="143" t="n"/>
      <c r="N530" s="143" t="n"/>
      <c r="O530" s="143" t="n"/>
      <c r="P530" s="143" t="n"/>
    </row>
    <row r="531" ht="15.75" customHeight="1" s="218">
      <c r="M531" s="143" t="n"/>
      <c r="N531" s="143" t="n"/>
      <c r="O531" s="143" t="n"/>
      <c r="P531" s="143" t="n"/>
    </row>
    <row r="532" ht="15.75" customHeight="1" s="218">
      <c r="M532" s="143" t="n"/>
      <c r="N532" s="143" t="n"/>
      <c r="O532" s="143" t="n"/>
      <c r="P532" s="143" t="n"/>
    </row>
    <row r="533" ht="15.75" customHeight="1" s="218">
      <c r="M533" s="143" t="n"/>
      <c r="N533" s="143" t="n"/>
      <c r="O533" s="143" t="n"/>
      <c r="P533" s="143" t="n"/>
    </row>
    <row r="534" ht="15.75" customHeight="1" s="218">
      <c r="M534" s="143" t="n"/>
      <c r="N534" s="143" t="n"/>
      <c r="O534" s="143" t="n"/>
      <c r="P534" s="143" t="n"/>
    </row>
    <row r="535" ht="15.75" customHeight="1" s="218">
      <c r="M535" s="143" t="n"/>
      <c r="N535" s="143" t="n"/>
      <c r="O535" s="143" t="n"/>
      <c r="P535" s="143" t="n"/>
    </row>
    <row r="536" ht="15.75" customHeight="1" s="218">
      <c r="M536" s="143" t="n"/>
      <c r="N536" s="143" t="n"/>
      <c r="O536" s="143" t="n"/>
      <c r="P536" s="143" t="n"/>
    </row>
    <row r="537" ht="15.75" customHeight="1" s="218">
      <c r="M537" s="143" t="n"/>
      <c r="N537" s="143" t="n"/>
      <c r="O537" s="143" t="n"/>
      <c r="P537" s="143" t="n"/>
    </row>
    <row r="538" ht="15.75" customHeight="1" s="218">
      <c r="M538" s="143" t="n"/>
      <c r="N538" s="143" t="n"/>
      <c r="O538" s="143" t="n"/>
      <c r="P538" s="143" t="n"/>
    </row>
    <row r="539" ht="15.75" customHeight="1" s="218">
      <c r="M539" s="143" t="n"/>
      <c r="N539" s="143" t="n"/>
      <c r="O539" s="143" t="n"/>
      <c r="P539" s="143" t="n"/>
    </row>
    <row r="540" ht="15.75" customHeight="1" s="218">
      <c r="M540" s="143" t="n"/>
      <c r="N540" s="143" t="n"/>
      <c r="O540" s="143" t="n"/>
      <c r="P540" s="143" t="n"/>
    </row>
    <row r="541" ht="15.75" customHeight="1" s="218">
      <c r="M541" s="143" t="n"/>
      <c r="N541" s="143" t="n"/>
      <c r="O541" s="143" t="n"/>
      <c r="P541" s="143" t="n"/>
    </row>
    <row r="542" ht="15.75" customHeight="1" s="218">
      <c r="M542" s="143" t="n"/>
      <c r="N542" s="143" t="n"/>
      <c r="O542" s="143" t="n"/>
      <c r="P542" s="143" t="n"/>
    </row>
    <row r="543" ht="15.75" customHeight="1" s="218">
      <c r="M543" s="143" t="n"/>
      <c r="N543" s="143" t="n"/>
      <c r="O543" s="143" t="n"/>
      <c r="P543" s="143" t="n"/>
    </row>
    <row r="544" ht="15.75" customHeight="1" s="218">
      <c r="M544" s="143" t="n"/>
      <c r="N544" s="143" t="n"/>
      <c r="O544" s="143" t="n"/>
      <c r="P544" s="143" t="n"/>
    </row>
    <row r="545" ht="15.75" customHeight="1" s="218">
      <c r="M545" s="143" t="n"/>
      <c r="N545" s="143" t="n"/>
      <c r="O545" s="143" t="n"/>
      <c r="P545" s="143" t="n"/>
    </row>
    <row r="546" ht="15.75" customHeight="1" s="218">
      <c r="M546" s="143" t="n"/>
      <c r="N546" s="143" t="n"/>
      <c r="O546" s="143" t="n"/>
      <c r="P546" s="143" t="n"/>
    </row>
    <row r="547" ht="15.75" customHeight="1" s="218">
      <c r="M547" s="143" t="n"/>
      <c r="N547" s="143" t="n"/>
      <c r="O547" s="143" t="n"/>
      <c r="P547" s="143" t="n"/>
    </row>
    <row r="548" ht="15.75" customHeight="1" s="218">
      <c r="M548" s="143" t="n"/>
      <c r="N548" s="143" t="n"/>
      <c r="O548" s="143" t="n"/>
      <c r="P548" s="143" t="n"/>
    </row>
    <row r="549" ht="15.75" customHeight="1" s="218">
      <c r="M549" s="143" t="n"/>
      <c r="N549" s="143" t="n"/>
      <c r="O549" s="143" t="n"/>
      <c r="P549" s="143" t="n"/>
    </row>
    <row r="550" ht="15.75" customHeight="1" s="218">
      <c r="M550" s="143" t="n"/>
      <c r="N550" s="143" t="n"/>
      <c r="O550" s="143" t="n"/>
      <c r="P550" s="143" t="n"/>
    </row>
    <row r="551" ht="15.75" customHeight="1" s="218">
      <c r="M551" s="143" t="n"/>
      <c r="N551" s="143" t="n"/>
      <c r="O551" s="143" t="n"/>
      <c r="P551" s="143" t="n"/>
    </row>
    <row r="552" ht="15.75" customHeight="1" s="218">
      <c r="M552" s="143" t="n"/>
      <c r="N552" s="143" t="n"/>
      <c r="O552" s="143" t="n"/>
      <c r="P552" s="143" t="n"/>
    </row>
    <row r="553" ht="15.75" customHeight="1" s="218">
      <c r="M553" s="143" t="n"/>
      <c r="N553" s="143" t="n"/>
      <c r="O553" s="143" t="n"/>
      <c r="P553" s="143" t="n"/>
    </row>
    <row r="554" ht="15.75" customHeight="1" s="218">
      <c r="M554" s="143" t="n"/>
      <c r="N554" s="143" t="n"/>
      <c r="O554" s="143" t="n"/>
      <c r="P554" s="143" t="n"/>
    </row>
    <row r="555" ht="15.75" customHeight="1" s="218">
      <c r="M555" s="143" t="n"/>
      <c r="N555" s="143" t="n"/>
      <c r="O555" s="143" t="n"/>
      <c r="P555" s="143" t="n"/>
    </row>
    <row r="556" ht="15.75" customHeight="1" s="218">
      <c r="M556" s="143" t="n"/>
      <c r="N556" s="143" t="n"/>
      <c r="O556" s="143" t="n"/>
      <c r="P556" s="143" t="n"/>
    </row>
    <row r="557" ht="15.75" customHeight="1" s="218">
      <c r="M557" s="143" t="n"/>
      <c r="N557" s="143" t="n"/>
      <c r="O557" s="143" t="n"/>
      <c r="P557" s="143" t="n"/>
    </row>
    <row r="558" ht="15.75" customHeight="1" s="218">
      <c r="M558" s="143" t="n"/>
      <c r="N558" s="143" t="n"/>
      <c r="O558" s="143" t="n"/>
      <c r="P558" s="143" t="n"/>
    </row>
    <row r="559" ht="15.75" customHeight="1" s="218">
      <c r="M559" s="143" t="n"/>
      <c r="N559" s="143" t="n"/>
      <c r="O559" s="143" t="n"/>
      <c r="P559" s="143" t="n"/>
    </row>
    <row r="560" ht="15.75" customHeight="1" s="218">
      <c r="M560" s="143" t="n"/>
      <c r="N560" s="143" t="n"/>
      <c r="O560" s="143" t="n"/>
      <c r="P560" s="143" t="n"/>
    </row>
    <row r="561" ht="15.75" customHeight="1" s="218">
      <c r="M561" s="143" t="n"/>
      <c r="N561" s="143" t="n"/>
      <c r="O561" s="143" t="n"/>
      <c r="P561" s="143" t="n"/>
    </row>
    <row r="562" ht="15.75" customHeight="1" s="218">
      <c r="M562" s="143" t="n"/>
      <c r="N562" s="143" t="n"/>
      <c r="O562" s="143" t="n"/>
      <c r="P562" s="143" t="n"/>
    </row>
    <row r="563" ht="15.75" customHeight="1" s="218">
      <c r="M563" s="143" t="n"/>
      <c r="N563" s="143" t="n"/>
      <c r="O563" s="143" t="n"/>
      <c r="P563" s="143" t="n"/>
    </row>
    <row r="564" ht="15.75" customHeight="1" s="218">
      <c r="M564" s="143" t="n"/>
      <c r="N564" s="143" t="n"/>
      <c r="O564" s="143" t="n"/>
      <c r="P564" s="143" t="n"/>
    </row>
    <row r="565" ht="15.75" customHeight="1" s="218">
      <c r="M565" s="143" t="n"/>
      <c r="N565" s="143" t="n"/>
      <c r="O565" s="143" t="n"/>
      <c r="P565" s="143" t="n"/>
    </row>
    <row r="566" ht="15.75" customHeight="1" s="218">
      <c r="M566" s="143" t="n"/>
      <c r="N566" s="143" t="n"/>
      <c r="O566" s="143" t="n"/>
      <c r="P566" s="143" t="n"/>
    </row>
    <row r="567" ht="15.75" customHeight="1" s="218">
      <c r="M567" s="143" t="n"/>
      <c r="N567" s="143" t="n"/>
      <c r="O567" s="143" t="n"/>
      <c r="P567" s="143" t="n"/>
    </row>
    <row r="568" ht="15.75" customHeight="1" s="218">
      <c r="M568" s="143" t="n"/>
      <c r="N568" s="143" t="n"/>
      <c r="O568" s="143" t="n"/>
      <c r="P568" s="143" t="n"/>
    </row>
    <row r="569" ht="15.75" customHeight="1" s="218">
      <c r="M569" s="143" t="n"/>
      <c r="N569" s="143" t="n"/>
      <c r="O569" s="143" t="n"/>
      <c r="P569" s="143" t="n"/>
    </row>
    <row r="570" ht="15.75" customHeight="1" s="218">
      <c r="M570" s="143" t="n"/>
      <c r="N570" s="143" t="n"/>
      <c r="O570" s="143" t="n"/>
      <c r="P570" s="143" t="n"/>
    </row>
    <row r="571" ht="15.75" customHeight="1" s="218">
      <c r="M571" s="143" t="n"/>
      <c r="N571" s="143" t="n"/>
      <c r="O571" s="143" t="n"/>
      <c r="P571" s="143" t="n"/>
    </row>
    <row r="572" ht="15.75" customHeight="1" s="218">
      <c r="M572" s="143" t="n"/>
      <c r="N572" s="143" t="n"/>
      <c r="O572" s="143" t="n"/>
      <c r="P572" s="143" t="n"/>
    </row>
    <row r="573" ht="15.75" customHeight="1" s="218">
      <c r="M573" s="143" t="n"/>
      <c r="N573" s="143" t="n"/>
      <c r="O573" s="143" t="n"/>
      <c r="P573" s="143" t="n"/>
    </row>
    <row r="574" ht="15.75" customHeight="1" s="218">
      <c r="M574" s="143" t="n"/>
      <c r="N574" s="143" t="n"/>
      <c r="O574" s="143" t="n"/>
      <c r="P574" s="143" t="n"/>
    </row>
    <row r="575" ht="15.75" customHeight="1" s="218">
      <c r="M575" s="143" t="n"/>
      <c r="N575" s="143" t="n"/>
      <c r="O575" s="143" t="n"/>
      <c r="P575" s="143" t="n"/>
    </row>
    <row r="576" ht="15.75" customHeight="1" s="218">
      <c r="M576" s="143" t="n"/>
      <c r="N576" s="143" t="n"/>
      <c r="O576" s="143" t="n"/>
      <c r="P576" s="143" t="n"/>
    </row>
    <row r="577" ht="15.75" customHeight="1" s="218">
      <c r="M577" s="143" t="n"/>
      <c r="N577" s="143" t="n"/>
      <c r="O577" s="143" t="n"/>
      <c r="P577" s="143" t="n"/>
    </row>
    <row r="578" ht="15.75" customHeight="1" s="218">
      <c r="M578" s="143" t="n"/>
      <c r="N578" s="143" t="n"/>
      <c r="O578" s="143" t="n"/>
      <c r="P578" s="143" t="n"/>
    </row>
    <row r="579" ht="15.75" customHeight="1" s="218">
      <c r="M579" s="143" t="n"/>
      <c r="N579" s="143" t="n"/>
      <c r="O579" s="143" t="n"/>
      <c r="P579" s="143" t="n"/>
    </row>
    <row r="580" ht="15.75" customHeight="1" s="218">
      <c r="M580" s="143" t="n"/>
      <c r="N580" s="143" t="n"/>
      <c r="O580" s="143" t="n"/>
      <c r="P580" s="143" t="n"/>
    </row>
    <row r="581" ht="15.75" customHeight="1" s="218">
      <c r="M581" s="143" t="n"/>
      <c r="N581" s="143" t="n"/>
      <c r="O581" s="143" t="n"/>
      <c r="P581" s="143" t="n"/>
    </row>
    <row r="582" ht="15.75" customHeight="1" s="218">
      <c r="M582" s="143" t="n"/>
      <c r="N582" s="143" t="n"/>
      <c r="O582" s="143" t="n"/>
      <c r="P582" s="143" t="n"/>
    </row>
    <row r="583" ht="15.75" customHeight="1" s="218">
      <c r="M583" s="143" t="n"/>
      <c r="N583" s="143" t="n"/>
      <c r="O583" s="143" t="n"/>
      <c r="P583" s="143" t="n"/>
    </row>
    <row r="584" ht="15.75" customHeight="1" s="218">
      <c r="M584" s="143" t="n"/>
      <c r="N584" s="143" t="n"/>
      <c r="O584" s="143" t="n"/>
      <c r="P584" s="143" t="n"/>
    </row>
    <row r="585" ht="15.75" customHeight="1" s="218">
      <c r="M585" s="143" t="n"/>
      <c r="N585" s="143" t="n"/>
      <c r="O585" s="143" t="n"/>
      <c r="P585" s="143" t="n"/>
    </row>
    <row r="586" ht="15.75" customHeight="1" s="218">
      <c r="M586" s="143" t="n"/>
      <c r="N586" s="143" t="n"/>
      <c r="O586" s="143" t="n"/>
      <c r="P586" s="143" t="n"/>
    </row>
    <row r="587" ht="15.75" customHeight="1" s="218">
      <c r="M587" s="143" t="n"/>
      <c r="N587" s="143" t="n"/>
      <c r="O587" s="143" t="n"/>
      <c r="P587" s="143" t="n"/>
    </row>
    <row r="588" ht="15.75" customHeight="1" s="218">
      <c r="M588" s="143" t="n"/>
      <c r="N588" s="143" t="n"/>
      <c r="O588" s="143" t="n"/>
      <c r="P588" s="143" t="n"/>
    </row>
    <row r="589" ht="15.75" customHeight="1" s="218">
      <c r="M589" s="143" t="n"/>
      <c r="N589" s="143" t="n"/>
      <c r="O589" s="143" t="n"/>
      <c r="P589" s="143" t="n"/>
    </row>
    <row r="590" ht="15.75" customHeight="1" s="218">
      <c r="M590" s="143" t="n"/>
      <c r="N590" s="143" t="n"/>
      <c r="O590" s="143" t="n"/>
      <c r="P590" s="143" t="n"/>
    </row>
    <row r="591" ht="15.75" customHeight="1" s="218">
      <c r="M591" s="143" t="n"/>
      <c r="N591" s="143" t="n"/>
      <c r="O591" s="143" t="n"/>
      <c r="P591" s="143" t="n"/>
    </row>
    <row r="592" ht="15.75" customHeight="1" s="218">
      <c r="M592" s="143" t="n"/>
      <c r="N592" s="143" t="n"/>
      <c r="O592" s="143" t="n"/>
      <c r="P592" s="143" t="n"/>
    </row>
    <row r="593" ht="15.75" customHeight="1" s="218">
      <c r="M593" s="143" t="n"/>
      <c r="N593" s="143" t="n"/>
      <c r="O593" s="143" t="n"/>
      <c r="P593" s="143" t="n"/>
    </row>
    <row r="594" ht="15.75" customHeight="1" s="218">
      <c r="M594" s="143" t="n"/>
      <c r="N594" s="143" t="n"/>
      <c r="O594" s="143" t="n"/>
      <c r="P594" s="143" t="n"/>
    </row>
    <row r="595" ht="15.75" customHeight="1" s="218">
      <c r="M595" s="143" t="n"/>
      <c r="N595" s="143" t="n"/>
      <c r="O595" s="143" t="n"/>
      <c r="P595" s="143" t="n"/>
    </row>
    <row r="596" ht="15.75" customHeight="1" s="218">
      <c r="M596" s="143" t="n"/>
      <c r="N596" s="143" t="n"/>
      <c r="O596" s="143" t="n"/>
      <c r="P596" s="143" t="n"/>
    </row>
    <row r="597" ht="15.75" customHeight="1" s="218">
      <c r="M597" s="143" t="n"/>
      <c r="N597" s="143" t="n"/>
      <c r="O597" s="143" t="n"/>
      <c r="P597" s="143" t="n"/>
    </row>
    <row r="598" ht="15.75" customHeight="1" s="218">
      <c r="M598" s="143" t="n"/>
      <c r="N598" s="143" t="n"/>
      <c r="O598" s="143" t="n"/>
      <c r="P598" s="143" t="n"/>
    </row>
    <row r="599" ht="15.75" customHeight="1" s="218">
      <c r="M599" s="143" t="n"/>
      <c r="N599" s="143" t="n"/>
      <c r="O599" s="143" t="n"/>
      <c r="P599" s="143" t="n"/>
    </row>
    <row r="600" ht="15.75" customHeight="1" s="218">
      <c r="M600" s="143" t="n"/>
      <c r="N600" s="143" t="n"/>
      <c r="O600" s="143" t="n"/>
      <c r="P600" s="143" t="n"/>
    </row>
    <row r="601" ht="15.75" customHeight="1" s="218">
      <c r="M601" s="143" t="n"/>
      <c r="N601" s="143" t="n"/>
      <c r="O601" s="143" t="n"/>
      <c r="P601" s="143" t="n"/>
    </row>
    <row r="602" ht="15.75" customHeight="1" s="218">
      <c r="M602" s="143" t="n"/>
      <c r="N602" s="143" t="n"/>
      <c r="O602" s="143" t="n"/>
      <c r="P602" s="143" t="n"/>
    </row>
    <row r="603" ht="15.75" customHeight="1" s="218">
      <c r="M603" s="143" t="n"/>
      <c r="N603" s="143" t="n"/>
      <c r="O603" s="143" t="n"/>
      <c r="P603" s="143" t="n"/>
    </row>
    <row r="604" ht="15.75" customHeight="1" s="218">
      <c r="M604" s="143" t="n"/>
      <c r="N604" s="143" t="n"/>
      <c r="O604" s="143" t="n"/>
      <c r="P604" s="143" t="n"/>
    </row>
    <row r="605" ht="15.75" customHeight="1" s="218">
      <c r="M605" s="143" t="n"/>
      <c r="N605" s="143" t="n"/>
      <c r="O605" s="143" t="n"/>
      <c r="P605" s="143" t="n"/>
    </row>
    <row r="606" ht="15.75" customHeight="1" s="218">
      <c r="M606" s="143" t="n"/>
      <c r="N606" s="143" t="n"/>
      <c r="O606" s="143" t="n"/>
      <c r="P606" s="143" t="n"/>
    </row>
    <row r="607" ht="15.75" customHeight="1" s="218">
      <c r="M607" s="143" t="n"/>
      <c r="N607" s="143" t="n"/>
      <c r="O607" s="143" t="n"/>
      <c r="P607" s="143" t="n"/>
    </row>
    <row r="608" ht="15.75" customHeight="1" s="218">
      <c r="M608" s="143" t="n"/>
      <c r="N608" s="143" t="n"/>
      <c r="O608" s="143" t="n"/>
      <c r="P608" s="143" t="n"/>
    </row>
    <row r="609" ht="15.75" customHeight="1" s="218">
      <c r="M609" s="143" t="n"/>
      <c r="N609" s="143" t="n"/>
      <c r="O609" s="143" t="n"/>
      <c r="P609" s="143" t="n"/>
    </row>
    <row r="610" ht="15.75" customHeight="1" s="218">
      <c r="M610" s="143" t="n"/>
      <c r="N610" s="143" t="n"/>
      <c r="O610" s="143" t="n"/>
      <c r="P610" s="143" t="n"/>
    </row>
    <row r="611" ht="15.75" customHeight="1" s="218">
      <c r="M611" s="143" t="n"/>
      <c r="N611" s="143" t="n"/>
      <c r="O611" s="143" t="n"/>
      <c r="P611" s="143" t="n"/>
    </row>
    <row r="612" ht="15.75" customHeight="1" s="218">
      <c r="M612" s="143" t="n"/>
      <c r="N612" s="143" t="n"/>
      <c r="O612" s="143" t="n"/>
      <c r="P612" s="143" t="n"/>
    </row>
    <row r="613" ht="15.75" customHeight="1" s="218">
      <c r="M613" s="143" t="n"/>
      <c r="N613" s="143" t="n"/>
      <c r="O613" s="143" t="n"/>
      <c r="P613" s="143" t="n"/>
    </row>
    <row r="614" ht="15.75" customHeight="1" s="218">
      <c r="M614" s="143" t="n"/>
      <c r="N614" s="143" t="n"/>
      <c r="O614" s="143" t="n"/>
      <c r="P614" s="143" t="n"/>
    </row>
    <row r="615" ht="15.75" customHeight="1" s="218">
      <c r="M615" s="143" t="n"/>
      <c r="N615" s="143" t="n"/>
      <c r="O615" s="143" t="n"/>
      <c r="P615" s="143" t="n"/>
    </row>
    <row r="616" ht="15.75" customHeight="1" s="218">
      <c r="M616" s="143" t="n"/>
      <c r="N616" s="143" t="n"/>
      <c r="O616" s="143" t="n"/>
      <c r="P616" s="143" t="n"/>
    </row>
    <row r="617" ht="15.75" customHeight="1" s="218">
      <c r="M617" s="143" t="n"/>
      <c r="N617" s="143" t="n"/>
      <c r="O617" s="143" t="n"/>
      <c r="P617" s="143" t="n"/>
    </row>
    <row r="618" ht="15.75" customHeight="1" s="218">
      <c r="M618" s="143" t="n"/>
      <c r="N618" s="143" t="n"/>
      <c r="O618" s="143" t="n"/>
      <c r="P618" s="143" t="n"/>
    </row>
    <row r="619" ht="15.75" customHeight="1" s="218">
      <c r="M619" s="143" t="n"/>
      <c r="N619" s="143" t="n"/>
      <c r="O619" s="143" t="n"/>
      <c r="P619" s="143" t="n"/>
    </row>
    <row r="620" ht="15.75" customHeight="1" s="218">
      <c r="M620" s="143" t="n"/>
      <c r="N620" s="143" t="n"/>
      <c r="O620" s="143" t="n"/>
      <c r="P620" s="143" t="n"/>
    </row>
    <row r="621" ht="15.75" customHeight="1" s="218">
      <c r="M621" s="143" t="n"/>
      <c r="N621" s="143" t="n"/>
      <c r="O621" s="143" t="n"/>
      <c r="P621" s="143" t="n"/>
    </row>
    <row r="622" ht="15.75" customHeight="1" s="218">
      <c r="M622" s="143" t="n"/>
      <c r="N622" s="143" t="n"/>
      <c r="O622" s="143" t="n"/>
      <c r="P622" s="143" t="n"/>
    </row>
    <row r="623" ht="15.75" customHeight="1" s="218">
      <c r="M623" s="143" t="n"/>
      <c r="N623" s="143" t="n"/>
      <c r="O623" s="143" t="n"/>
      <c r="P623" s="143" t="n"/>
    </row>
    <row r="624" ht="15.75" customHeight="1" s="218">
      <c r="M624" s="143" t="n"/>
      <c r="N624" s="143" t="n"/>
      <c r="O624" s="143" t="n"/>
      <c r="P624" s="143" t="n"/>
    </row>
    <row r="625" ht="15.75" customHeight="1" s="218">
      <c r="M625" s="143" t="n"/>
      <c r="N625" s="143" t="n"/>
      <c r="O625" s="143" t="n"/>
      <c r="P625" s="143" t="n"/>
    </row>
    <row r="626" ht="15.75" customHeight="1" s="218">
      <c r="M626" s="143" t="n"/>
      <c r="N626" s="143" t="n"/>
      <c r="O626" s="143" t="n"/>
      <c r="P626" s="143" t="n"/>
    </row>
    <row r="627" ht="15.75" customHeight="1" s="218">
      <c r="M627" s="143" t="n"/>
      <c r="N627" s="143" t="n"/>
      <c r="O627" s="143" t="n"/>
      <c r="P627" s="143" t="n"/>
    </row>
    <row r="628" ht="15.75" customHeight="1" s="218">
      <c r="M628" s="143" t="n"/>
      <c r="N628" s="143" t="n"/>
      <c r="O628" s="143" t="n"/>
      <c r="P628" s="143" t="n"/>
    </row>
    <row r="629" ht="15.75" customHeight="1" s="218">
      <c r="M629" s="143" t="n"/>
      <c r="N629" s="143" t="n"/>
      <c r="O629" s="143" t="n"/>
      <c r="P629" s="143" t="n"/>
    </row>
    <row r="630" ht="15.75" customHeight="1" s="218">
      <c r="M630" s="143" t="n"/>
      <c r="N630" s="143" t="n"/>
      <c r="O630" s="143" t="n"/>
      <c r="P630" s="143" t="n"/>
    </row>
    <row r="631" ht="15.75" customHeight="1" s="218">
      <c r="M631" s="143" t="n"/>
      <c r="N631" s="143" t="n"/>
      <c r="O631" s="143" t="n"/>
      <c r="P631" s="143" t="n"/>
    </row>
    <row r="632" ht="15.75" customHeight="1" s="218">
      <c r="M632" s="143" t="n"/>
      <c r="N632" s="143" t="n"/>
      <c r="O632" s="143" t="n"/>
      <c r="P632" s="143" t="n"/>
    </row>
    <row r="633" ht="15.75" customHeight="1" s="218">
      <c r="M633" s="143" t="n"/>
      <c r="N633" s="143" t="n"/>
      <c r="O633" s="143" t="n"/>
      <c r="P633" s="143" t="n"/>
    </row>
    <row r="634" ht="15.75" customHeight="1" s="218">
      <c r="M634" s="143" t="n"/>
      <c r="N634" s="143" t="n"/>
      <c r="O634" s="143" t="n"/>
      <c r="P634" s="143" t="n"/>
    </row>
    <row r="635" ht="15.75" customHeight="1" s="218">
      <c r="M635" s="143" t="n"/>
      <c r="N635" s="143" t="n"/>
      <c r="O635" s="143" t="n"/>
      <c r="P635" s="143" t="n"/>
    </row>
    <row r="636" ht="15.75" customHeight="1" s="218">
      <c r="M636" s="143" t="n"/>
      <c r="N636" s="143" t="n"/>
      <c r="O636" s="143" t="n"/>
      <c r="P636" s="143" t="n"/>
    </row>
    <row r="637" ht="15.75" customHeight="1" s="218">
      <c r="M637" s="143" t="n"/>
      <c r="N637" s="143" t="n"/>
      <c r="O637" s="143" t="n"/>
      <c r="P637" s="143" t="n"/>
    </row>
    <row r="638" ht="15.75" customHeight="1" s="218">
      <c r="M638" s="143" t="n"/>
      <c r="N638" s="143" t="n"/>
      <c r="O638" s="143" t="n"/>
      <c r="P638" s="143" t="n"/>
    </row>
    <row r="639" ht="15.75" customHeight="1" s="218">
      <c r="M639" s="143" t="n"/>
      <c r="N639" s="143" t="n"/>
      <c r="O639" s="143" t="n"/>
      <c r="P639" s="143" t="n"/>
    </row>
    <row r="640" ht="15.75" customHeight="1" s="218">
      <c r="M640" s="143" t="n"/>
      <c r="N640" s="143" t="n"/>
      <c r="O640" s="143" t="n"/>
      <c r="P640" s="143" t="n"/>
    </row>
    <row r="641" ht="15.75" customHeight="1" s="218">
      <c r="M641" s="143" t="n"/>
      <c r="N641" s="143" t="n"/>
      <c r="O641" s="143" t="n"/>
      <c r="P641" s="143" t="n"/>
    </row>
    <row r="642" ht="15.75" customHeight="1" s="218">
      <c r="M642" s="143" t="n"/>
      <c r="N642" s="143" t="n"/>
      <c r="O642" s="143" t="n"/>
      <c r="P642" s="143" t="n"/>
    </row>
    <row r="643" ht="15.75" customHeight="1" s="218">
      <c r="M643" s="143" t="n"/>
      <c r="N643" s="143" t="n"/>
      <c r="O643" s="143" t="n"/>
      <c r="P643" s="143" t="n"/>
    </row>
    <row r="644" ht="15.75" customHeight="1" s="218">
      <c r="M644" s="143" t="n"/>
      <c r="N644" s="143" t="n"/>
      <c r="O644" s="143" t="n"/>
      <c r="P644" s="143" t="n"/>
    </row>
    <row r="645" ht="15.75" customHeight="1" s="218">
      <c r="M645" s="143" t="n"/>
      <c r="N645" s="143" t="n"/>
      <c r="O645" s="143" t="n"/>
      <c r="P645" s="143" t="n"/>
    </row>
    <row r="646" ht="15.75" customHeight="1" s="218">
      <c r="M646" s="143" t="n"/>
      <c r="N646" s="143" t="n"/>
      <c r="O646" s="143" t="n"/>
      <c r="P646" s="143" t="n"/>
    </row>
    <row r="647" ht="15.75" customHeight="1" s="218">
      <c r="M647" s="143" t="n"/>
      <c r="N647" s="143" t="n"/>
      <c r="O647" s="143" t="n"/>
      <c r="P647" s="143" t="n"/>
    </row>
    <row r="648" ht="15.75" customHeight="1" s="218">
      <c r="M648" s="143" t="n"/>
      <c r="N648" s="143" t="n"/>
      <c r="O648" s="143" t="n"/>
      <c r="P648" s="143" t="n"/>
    </row>
    <row r="649" ht="15.75" customHeight="1" s="218">
      <c r="M649" s="143" t="n"/>
      <c r="N649" s="143" t="n"/>
      <c r="O649" s="143" t="n"/>
      <c r="P649" s="143" t="n"/>
    </row>
    <row r="650" ht="15.75" customHeight="1" s="218">
      <c r="M650" s="143" t="n"/>
      <c r="N650" s="143" t="n"/>
      <c r="O650" s="143" t="n"/>
      <c r="P650" s="143" t="n"/>
    </row>
    <row r="651" ht="15.75" customHeight="1" s="218">
      <c r="M651" s="143" t="n"/>
      <c r="N651" s="143" t="n"/>
      <c r="O651" s="143" t="n"/>
      <c r="P651" s="143" t="n"/>
    </row>
    <row r="652" ht="15.75" customHeight="1" s="218">
      <c r="M652" s="143" t="n"/>
      <c r="N652" s="143" t="n"/>
      <c r="O652" s="143" t="n"/>
      <c r="P652" s="143" t="n"/>
    </row>
    <row r="653" ht="15.75" customHeight="1" s="218">
      <c r="M653" s="143" t="n"/>
      <c r="N653" s="143" t="n"/>
      <c r="O653" s="143" t="n"/>
      <c r="P653" s="143" t="n"/>
    </row>
    <row r="654" ht="15.75" customHeight="1" s="218">
      <c r="M654" s="143" t="n"/>
      <c r="N654" s="143" t="n"/>
      <c r="O654" s="143" t="n"/>
      <c r="P654" s="143" t="n"/>
    </row>
    <row r="655" ht="15.75" customHeight="1" s="218">
      <c r="M655" s="143" t="n"/>
      <c r="N655" s="143" t="n"/>
      <c r="O655" s="143" t="n"/>
      <c r="P655" s="143" t="n"/>
    </row>
    <row r="656" ht="15.75" customHeight="1" s="218">
      <c r="M656" s="143" t="n"/>
      <c r="N656" s="143" t="n"/>
      <c r="O656" s="143" t="n"/>
      <c r="P656" s="143" t="n"/>
    </row>
    <row r="657" ht="15.75" customHeight="1" s="218">
      <c r="M657" s="143" t="n"/>
      <c r="N657" s="143" t="n"/>
      <c r="O657" s="143" t="n"/>
      <c r="P657" s="143" t="n"/>
    </row>
    <row r="658" ht="15.75" customHeight="1" s="218">
      <c r="M658" s="143" t="n"/>
      <c r="N658" s="143" t="n"/>
      <c r="O658" s="143" t="n"/>
      <c r="P658" s="143" t="n"/>
    </row>
    <row r="659" ht="15.75" customHeight="1" s="218">
      <c r="M659" s="143" t="n"/>
      <c r="N659" s="143" t="n"/>
      <c r="O659" s="143" t="n"/>
      <c r="P659" s="143" t="n"/>
    </row>
    <row r="660" ht="15.75" customHeight="1" s="218">
      <c r="M660" s="143" t="n"/>
      <c r="N660" s="143" t="n"/>
      <c r="O660" s="143" t="n"/>
      <c r="P660" s="143" t="n"/>
    </row>
    <row r="661" ht="15.75" customHeight="1" s="218">
      <c r="M661" s="143" t="n"/>
      <c r="N661" s="143" t="n"/>
      <c r="O661" s="143" t="n"/>
      <c r="P661" s="143" t="n"/>
    </row>
    <row r="662" ht="15.75" customHeight="1" s="218">
      <c r="M662" s="143" t="n"/>
      <c r="N662" s="143" t="n"/>
      <c r="O662" s="143" t="n"/>
      <c r="P662" s="143" t="n"/>
    </row>
    <row r="663" ht="15.75" customHeight="1" s="218">
      <c r="M663" s="143" t="n"/>
      <c r="N663" s="143" t="n"/>
      <c r="O663" s="143" t="n"/>
      <c r="P663" s="143" t="n"/>
    </row>
    <row r="664" ht="15.75" customHeight="1" s="218">
      <c r="M664" s="143" t="n"/>
      <c r="N664" s="143" t="n"/>
      <c r="O664" s="143" t="n"/>
      <c r="P664" s="143" t="n"/>
    </row>
    <row r="665" ht="15.75" customHeight="1" s="218">
      <c r="M665" s="143" t="n"/>
      <c r="N665" s="143" t="n"/>
      <c r="O665" s="143" t="n"/>
      <c r="P665" s="143" t="n"/>
    </row>
    <row r="666" ht="15.75" customHeight="1" s="218">
      <c r="M666" s="143" t="n"/>
      <c r="N666" s="143" t="n"/>
      <c r="O666" s="143" t="n"/>
      <c r="P666" s="143" t="n"/>
    </row>
    <row r="667" ht="15.75" customHeight="1" s="218">
      <c r="M667" s="143" t="n"/>
      <c r="N667" s="143" t="n"/>
      <c r="O667" s="143" t="n"/>
      <c r="P667" s="143" t="n"/>
    </row>
    <row r="668" ht="15.75" customHeight="1" s="218">
      <c r="M668" s="143" t="n"/>
      <c r="N668" s="143" t="n"/>
      <c r="O668" s="143" t="n"/>
      <c r="P668" s="143" t="n"/>
    </row>
    <row r="669" ht="15.75" customHeight="1" s="218">
      <c r="M669" s="143" t="n"/>
      <c r="N669" s="143" t="n"/>
      <c r="O669" s="143" t="n"/>
      <c r="P669" s="143" t="n"/>
    </row>
    <row r="670" ht="15.75" customHeight="1" s="218">
      <c r="M670" s="143" t="n"/>
      <c r="N670" s="143" t="n"/>
      <c r="O670" s="143" t="n"/>
      <c r="P670" s="143" t="n"/>
    </row>
    <row r="671" ht="15.75" customHeight="1" s="218">
      <c r="M671" s="143" t="n"/>
      <c r="N671" s="143" t="n"/>
      <c r="O671" s="143" t="n"/>
      <c r="P671" s="143" t="n"/>
    </row>
    <row r="672" ht="15.75" customHeight="1" s="218">
      <c r="M672" s="143" t="n"/>
      <c r="N672" s="143" t="n"/>
      <c r="O672" s="143" t="n"/>
      <c r="P672" s="143" t="n"/>
    </row>
    <row r="673" ht="15.75" customHeight="1" s="218">
      <c r="M673" s="143" t="n"/>
      <c r="N673" s="143" t="n"/>
      <c r="O673" s="143" t="n"/>
      <c r="P673" s="143" t="n"/>
    </row>
    <row r="674" ht="15.75" customHeight="1" s="218">
      <c r="M674" s="143" t="n"/>
      <c r="N674" s="143" t="n"/>
      <c r="O674" s="143" t="n"/>
      <c r="P674" s="143" t="n"/>
    </row>
    <row r="675" ht="15.75" customHeight="1" s="218">
      <c r="M675" s="143" t="n"/>
      <c r="N675" s="143" t="n"/>
      <c r="O675" s="143" t="n"/>
      <c r="P675" s="143" t="n"/>
    </row>
    <row r="676" ht="15.75" customHeight="1" s="218">
      <c r="M676" s="143" t="n"/>
      <c r="N676" s="143" t="n"/>
      <c r="O676" s="143" t="n"/>
      <c r="P676" s="143" t="n"/>
    </row>
    <row r="677" ht="15.75" customHeight="1" s="218">
      <c r="M677" s="143" t="n"/>
      <c r="N677" s="143" t="n"/>
      <c r="O677" s="143" t="n"/>
      <c r="P677" s="143" t="n"/>
    </row>
    <row r="678" ht="15.75" customHeight="1" s="218">
      <c r="M678" s="143" t="n"/>
      <c r="N678" s="143" t="n"/>
      <c r="O678" s="143" t="n"/>
      <c r="P678" s="143" t="n"/>
    </row>
    <row r="679" ht="15.75" customHeight="1" s="218">
      <c r="M679" s="143" t="n"/>
      <c r="N679" s="143" t="n"/>
      <c r="O679" s="143" t="n"/>
      <c r="P679" s="143" t="n"/>
    </row>
    <row r="680" ht="15.75" customHeight="1" s="218">
      <c r="M680" s="143" t="n"/>
      <c r="N680" s="143" t="n"/>
      <c r="O680" s="143" t="n"/>
      <c r="P680" s="143" t="n"/>
    </row>
    <row r="681" ht="15.75" customHeight="1" s="218">
      <c r="M681" s="143" t="n"/>
      <c r="N681" s="143" t="n"/>
      <c r="O681" s="143" t="n"/>
      <c r="P681" s="143" t="n"/>
    </row>
    <row r="682" ht="15.75" customHeight="1" s="218">
      <c r="M682" s="143" t="n"/>
      <c r="N682" s="143" t="n"/>
      <c r="O682" s="143" t="n"/>
      <c r="P682" s="143" t="n"/>
    </row>
    <row r="683" ht="15.75" customHeight="1" s="218">
      <c r="M683" s="143" t="n"/>
      <c r="N683" s="143" t="n"/>
      <c r="O683" s="143" t="n"/>
      <c r="P683" s="143" t="n"/>
    </row>
    <row r="684" ht="15.75" customHeight="1" s="218">
      <c r="M684" s="143" t="n"/>
      <c r="N684" s="143" t="n"/>
      <c r="O684" s="143" t="n"/>
      <c r="P684" s="143" t="n"/>
    </row>
    <row r="685" ht="15.75" customHeight="1" s="218">
      <c r="M685" s="143" t="n"/>
      <c r="N685" s="143" t="n"/>
      <c r="O685" s="143" t="n"/>
      <c r="P685" s="143" t="n"/>
    </row>
    <row r="686" ht="15.75" customHeight="1" s="218">
      <c r="M686" s="143" t="n"/>
      <c r="N686" s="143" t="n"/>
      <c r="O686" s="143" t="n"/>
      <c r="P686" s="143" t="n"/>
    </row>
    <row r="687" ht="15.75" customHeight="1" s="218">
      <c r="M687" s="143" t="n"/>
      <c r="N687" s="143" t="n"/>
      <c r="O687" s="143" t="n"/>
      <c r="P687" s="143" t="n"/>
    </row>
    <row r="688" ht="15.75" customHeight="1" s="218">
      <c r="M688" s="143" t="n"/>
      <c r="N688" s="143" t="n"/>
      <c r="O688" s="143" t="n"/>
      <c r="P688" s="143" t="n"/>
    </row>
    <row r="689" ht="15.75" customHeight="1" s="218">
      <c r="M689" s="143" t="n"/>
      <c r="N689" s="143" t="n"/>
      <c r="O689" s="143" t="n"/>
      <c r="P689" s="143" t="n"/>
    </row>
    <row r="690" ht="15.75" customHeight="1" s="218">
      <c r="M690" s="143" t="n"/>
      <c r="N690" s="143" t="n"/>
      <c r="O690" s="143" t="n"/>
      <c r="P690" s="143" t="n"/>
    </row>
    <row r="691" ht="15.75" customHeight="1" s="218">
      <c r="M691" s="143" t="n"/>
      <c r="N691" s="143" t="n"/>
      <c r="O691" s="143" t="n"/>
      <c r="P691" s="143" t="n"/>
    </row>
    <row r="692" ht="15.75" customHeight="1" s="218">
      <c r="M692" s="143" t="n"/>
      <c r="N692" s="143" t="n"/>
      <c r="O692" s="143" t="n"/>
      <c r="P692" s="143" t="n"/>
    </row>
    <row r="693" ht="15.75" customHeight="1" s="218">
      <c r="M693" s="143" t="n"/>
      <c r="N693" s="143" t="n"/>
      <c r="O693" s="143" t="n"/>
      <c r="P693" s="143" t="n"/>
    </row>
    <row r="694" ht="15.75" customHeight="1" s="218">
      <c r="M694" s="143" t="n"/>
      <c r="N694" s="143" t="n"/>
      <c r="O694" s="143" t="n"/>
      <c r="P694" s="143" t="n"/>
    </row>
    <row r="695" ht="15.75" customHeight="1" s="218">
      <c r="M695" s="143" t="n"/>
      <c r="N695" s="143" t="n"/>
      <c r="O695" s="143" t="n"/>
      <c r="P695" s="143" t="n"/>
    </row>
    <row r="696" ht="15.75" customHeight="1" s="218">
      <c r="M696" s="143" t="n"/>
      <c r="N696" s="143" t="n"/>
      <c r="O696" s="143" t="n"/>
      <c r="P696" s="143" t="n"/>
    </row>
    <row r="697" ht="15.75" customHeight="1" s="218">
      <c r="M697" s="143" t="n"/>
      <c r="N697" s="143" t="n"/>
      <c r="O697" s="143" t="n"/>
      <c r="P697" s="143" t="n"/>
    </row>
    <row r="698" ht="15.75" customHeight="1" s="218">
      <c r="M698" s="143" t="n"/>
      <c r="N698" s="143" t="n"/>
      <c r="O698" s="143" t="n"/>
      <c r="P698" s="143" t="n"/>
    </row>
    <row r="699" ht="15.75" customHeight="1" s="218">
      <c r="M699" s="143" t="n"/>
      <c r="N699" s="143" t="n"/>
      <c r="O699" s="143" t="n"/>
      <c r="P699" s="143" t="n"/>
    </row>
    <row r="700" ht="15.75" customHeight="1" s="218">
      <c r="M700" s="143" t="n"/>
      <c r="N700" s="143" t="n"/>
      <c r="O700" s="143" t="n"/>
      <c r="P700" s="143" t="n"/>
    </row>
    <row r="701" ht="15.75" customHeight="1" s="218">
      <c r="M701" s="143" t="n"/>
      <c r="N701" s="143" t="n"/>
      <c r="O701" s="143" t="n"/>
      <c r="P701" s="143" t="n"/>
    </row>
    <row r="702" ht="15.75" customHeight="1" s="218">
      <c r="M702" s="143" t="n"/>
      <c r="N702" s="143" t="n"/>
      <c r="O702" s="143" t="n"/>
      <c r="P702" s="143" t="n"/>
    </row>
    <row r="703" ht="15.75" customHeight="1" s="218">
      <c r="M703" s="143" t="n"/>
      <c r="N703" s="143" t="n"/>
      <c r="O703" s="143" t="n"/>
      <c r="P703" s="143" t="n"/>
    </row>
    <row r="704" ht="15.75" customHeight="1" s="218">
      <c r="M704" s="143" t="n"/>
      <c r="N704" s="143" t="n"/>
      <c r="O704" s="143" t="n"/>
      <c r="P704" s="143" t="n"/>
    </row>
    <row r="705" ht="15.75" customHeight="1" s="218">
      <c r="M705" s="143" t="n"/>
      <c r="N705" s="143" t="n"/>
      <c r="O705" s="143" t="n"/>
      <c r="P705" s="143" t="n"/>
    </row>
    <row r="706" ht="15.75" customHeight="1" s="218">
      <c r="M706" s="143" t="n"/>
      <c r="N706" s="143" t="n"/>
      <c r="O706" s="143" t="n"/>
      <c r="P706" s="143" t="n"/>
    </row>
    <row r="707" ht="15.75" customHeight="1" s="218">
      <c r="M707" s="143" t="n"/>
      <c r="N707" s="143" t="n"/>
      <c r="O707" s="143" t="n"/>
      <c r="P707" s="143" t="n"/>
    </row>
    <row r="708" ht="15.75" customHeight="1" s="218">
      <c r="M708" s="143" t="n"/>
      <c r="N708" s="143" t="n"/>
      <c r="O708" s="143" t="n"/>
      <c r="P708" s="143" t="n"/>
    </row>
    <row r="709" ht="15.75" customHeight="1" s="218">
      <c r="M709" s="143" t="n"/>
      <c r="N709" s="143" t="n"/>
      <c r="O709" s="143" t="n"/>
      <c r="P709" s="143" t="n"/>
    </row>
    <row r="710" ht="15.75" customHeight="1" s="218">
      <c r="M710" s="143" t="n"/>
      <c r="N710" s="143" t="n"/>
      <c r="O710" s="143" t="n"/>
      <c r="P710" s="143" t="n"/>
    </row>
    <row r="711" ht="15.75" customHeight="1" s="218">
      <c r="M711" s="143" t="n"/>
      <c r="N711" s="143" t="n"/>
      <c r="O711" s="143" t="n"/>
      <c r="P711" s="143" t="n"/>
    </row>
    <row r="712" ht="15.75" customHeight="1" s="218">
      <c r="M712" s="143" t="n"/>
      <c r="N712" s="143" t="n"/>
      <c r="O712" s="143" t="n"/>
      <c r="P712" s="143" t="n"/>
    </row>
    <row r="713" ht="15.75" customHeight="1" s="218">
      <c r="M713" s="143" t="n"/>
      <c r="N713" s="143" t="n"/>
      <c r="O713" s="143" t="n"/>
      <c r="P713" s="143" t="n"/>
    </row>
    <row r="714" ht="15.75" customHeight="1" s="218">
      <c r="M714" s="143" t="n"/>
      <c r="N714" s="143" t="n"/>
      <c r="O714" s="143" t="n"/>
      <c r="P714" s="143" t="n"/>
    </row>
    <row r="715" ht="15.75" customHeight="1" s="218">
      <c r="M715" s="143" t="n"/>
      <c r="N715" s="143" t="n"/>
      <c r="O715" s="143" t="n"/>
      <c r="P715" s="143" t="n"/>
    </row>
    <row r="716" ht="15.75" customHeight="1" s="218">
      <c r="M716" s="143" t="n"/>
      <c r="N716" s="143" t="n"/>
      <c r="O716" s="143" t="n"/>
      <c r="P716" s="143" t="n"/>
    </row>
    <row r="717" ht="15.75" customHeight="1" s="218">
      <c r="M717" s="143" t="n"/>
      <c r="N717" s="143" t="n"/>
      <c r="O717" s="143" t="n"/>
      <c r="P717" s="143" t="n"/>
    </row>
    <row r="718" ht="15.75" customHeight="1" s="218">
      <c r="M718" s="143" t="n"/>
      <c r="N718" s="143" t="n"/>
      <c r="O718" s="143" t="n"/>
      <c r="P718" s="143" t="n"/>
    </row>
    <row r="719" ht="15.75" customHeight="1" s="218">
      <c r="M719" s="143" t="n"/>
      <c r="N719" s="143" t="n"/>
      <c r="O719" s="143" t="n"/>
      <c r="P719" s="143" t="n"/>
    </row>
    <row r="720" ht="15.75" customHeight="1" s="218">
      <c r="M720" s="143" t="n"/>
      <c r="N720" s="143" t="n"/>
      <c r="O720" s="143" t="n"/>
      <c r="P720" s="143" t="n"/>
    </row>
    <row r="721" ht="15.75" customHeight="1" s="218">
      <c r="M721" s="143" t="n"/>
      <c r="N721" s="143" t="n"/>
      <c r="O721" s="143" t="n"/>
      <c r="P721" s="143" t="n"/>
    </row>
    <row r="722" ht="15.75" customHeight="1" s="218">
      <c r="M722" s="143" t="n"/>
      <c r="N722" s="143" t="n"/>
      <c r="O722" s="143" t="n"/>
      <c r="P722" s="143" t="n"/>
    </row>
    <row r="723" ht="15.75" customHeight="1" s="218">
      <c r="M723" s="143" t="n"/>
      <c r="N723" s="143" t="n"/>
      <c r="O723" s="143" t="n"/>
      <c r="P723" s="143" t="n"/>
    </row>
    <row r="724" ht="15.75" customHeight="1" s="218">
      <c r="M724" s="143" t="n"/>
      <c r="N724" s="143" t="n"/>
      <c r="O724" s="143" t="n"/>
      <c r="P724" s="143" t="n"/>
    </row>
    <row r="725" ht="15.75" customHeight="1" s="218">
      <c r="M725" s="143" t="n"/>
      <c r="N725" s="143" t="n"/>
      <c r="O725" s="143" t="n"/>
      <c r="P725" s="143" t="n"/>
    </row>
    <row r="726" ht="15.75" customHeight="1" s="218">
      <c r="M726" s="143" t="n"/>
      <c r="N726" s="143" t="n"/>
      <c r="O726" s="143" t="n"/>
      <c r="P726" s="143" t="n"/>
    </row>
    <row r="727" ht="15.75" customHeight="1" s="218">
      <c r="M727" s="143" t="n"/>
      <c r="N727" s="143" t="n"/>
      <c r="O727" s="143" t="n"/>
      <c r="P727" s="143" t="n"/>
    </row>
    <row r="728" ht="15.75" customHeight="1" s="218">
      <c r="M728" s="143" t="n"/>
      <c r="N728" s="143" t="n"/>
      <c r="O728" s="143" t="n"/>
      <c r="P728" s="143" t="n"/>
    </row>
    <row r="729" ht="15.75" customHeight="1" s="218">
      <c r="M729" s="143" t="n"/>
      <c r="N729" s="143" t="n"/>
      <c r="O729" s="143" t="n"/>
      <c r="P729" s="143" t="n"/>
    </row>
    <row r="730" ht="15.75" customHeight="1" s="218">
      <c r="M730" s="143" t="n"/>
      <c r="N730" s="143" t="n"/>
      <c r="O730" s="143" t="n"/>
      <c r="P730" s="143" t="n"/>
    </row>
    <row r="731" ht="15.75" customHeight="1" s="218">
      <c r="M731" s="143" t="n"/>
      <c r="N731" s="143" t="n"/>
      <c r="O731" s="143" t="n"/>
      <c r="P731" s="143" t="n"/>
    </row>
    <row r="732" ht="15.75" customHeight="1" s="218">
      <c r="M732" s="143" t="n"/>
      <c r="N732" s="143" t="n"/>
      <c r="O732" s="143" t="n"/>
      <c r="P732" s="143" t="n"/>
    </row>
    <row r="733" ht="15.75" customHeight="1" s="218">
      <c r="M733" s="143" t="n"/>
      <c r="N733" s="143" t="n"/>
      <c r="O733" s="143" t="n"/>
      <c r="P733" s="143" t="n"/>
    </row>
    <row r="734" ht="15.75" customHeight="1" s="218">
      <c r="M734" s="143" t="n"/>
      <c r="N734" s="143" t="n"/>
      <c r="O734" s="143" t="n"/>
      <c r="P734" s="143" t="n"/>
    </row>
    <row r="735" ht="15.75" customHeight="1" s="218">
      <c r="M735" s="143" t="n"/>
      <c r="N735" s="143" t="n"/>
      <c r="O735" s="143" t="n"/>
      <c r="P735" s="143" t="n"/>
    </row>
    <row r="736" ht="15.75" customHeight="1" s="218">
      <c r="M736" s="143" t="n"/>
      <c r="N736" s="143" t="n"/>
      <c r="O736" s="143" t="n"/>
      <c r="P736" s="143" t="n"/>
    </row>
    <row r="737" ht="15.75" customHeight="1" s="218">
      <c r="M737" s="143" t="n"/>
      <c r="N737" s="143" t="n"/>
      <c r="O737" s="143" t="n"/>
      <c r="P737" s="143" t="n"/>
    </row>
    <row r="738" ht="15.75" customHeight="1" s="218">
      <c r="M738" s="143" t="n"/>
      <c r="N738" s="143" t="n"/>
      <c r="O738" s="143" t="n"/>
      <c r="P738" s="143" t="n"/>
    </row>
    <row r="739" ht="15.75" customHeight="1" s="218">
      <c r="M739" s="143" t="n"/>
      <c r="N739" s="143" t="n"/>
      <c r="O739" s="143" t="n"/>
      <c r="P739" s="143" t="n"/>
    </row>
    <row r="740" ht="15.75" customHeight="1" s="218">
      <c r="M740" s="143" t="n"/>
      <c r="N740" s="143" t="n"/>
      <c r="O740" s="143" t="n"/>
      <c r="P740" s="143" t="n"/>
    </row>
    <row r="741" ht="15.75" customHeight="1" s="218">
      <c r="M741" s="143" t="n"/>
      <c r="N741" s="143" t="n"/>
      <c r="O741" s="143" t="n"/>
      <c r="P741" s="143" t="n"/>
    </row>
    <row r="742" ht="15.75" customHeight="1" s="218">
      <c r="M742" s="143" t="n"/>
      <c r="N742" s="143" t="n"/>
      <c r="O742" s="143" t="n"/>
      <c r="P742" s="143" t="n"/>
    </row>
    <row r="743" ht="15.75" customHeight="1" s="218">
      <c r="M743" s="143" t="n"/>
      <c r="N743" s="143" t="n"/>
      <c r="O743" s="143" t="n"/>
      <c r="P743" s="143" t="n"/>
    </row>
    <row r="744" ht="15.75" customHeight="1" s="218">
      <c r="M744" s="143" t="n"/>
      <c r="N744" s="143" t="n"/>
      <c r="O744" s="143" t="n"/>
      <c r="P744" s="143" t="n"/>
    </row>
    <row r="745" ht="15.75" customHeight="1" s="218">
      <c r="M745" s="143" t="n"/>
      <c r="N745" s="143" t="n"/>
      <c r="O745" s="143" t="n"/>
      <c r="P745" s="143" t="n"/>
    </row>
    <row r="746" ht="15.75" customHeight="1" s="218">
      <c r="M746" s="143" t="n"/>
      <c r="N746" s="143" t="n"/>
      <c r="O746" s="143" t="n"/>
      <c r="P746" s="143" t="n"/>
    </row>
    <row r="747" ht="15.75" customHeight="1" s="218">
      <c r="M747" s="143" t="n"/>
      <c r="N747" s="143" t="n"/>
      <c r="O747" s="143" t="n"/>
      <c r="P747" s="143" t="n"/>
    </row>
    <row r="748" ht="15.75" customHeight="1" s="218">
      <c r="M748" s="143" t="n"/>
      <c r="N748" s="143" t="n"/>
      <c r="O748" s="143" t="n"/>
      <c r="P748" s="143" t="n"/>
    </row>
    <row r="749" ht="15.75" customHeight="1" s="218">
      <c r="M749" s="143" t="n"/>
      <c r="N749" s="143" t="n"/>
      <c r="O749" s="143" t="n"/>
      <c r="P749" s="143" t="n"/>
    </row>
    <row r="750" ht="15.75" customHeight="1" s="218">
      <c r="M750" s="143" t="n"/>
      <c r="N750" s="143" t="n"/>
      <c r="O750" s="143" t="n"/>
      <c r="P750" s="143" t="n"/>
    </row>
    <row r="751" ht="15.75" customHeight="1" s="218">
      <c r="M751" s="143" t="n"/>
      <c r="N751" s="143" t="n"/>
      <c r="O751" s="143" t="n"/>
      <c r="P751" s="143" t="n"/>
    </row>
    <row r="752" ht="15.75" customHeight="1" s="218">
      <c r="M752" s="143" t="n"/>
      <c r="N752" s="143" t="n"/>
      <c r="O752" s="143" t="n"/>
      <c r="P752" s="143" t="n"/>
    </row>
    <row r="753" ht="15.75" customHeight="1" s="218">
      <c r="M753" s="143" t="n"/>
      <c r="N753" s="143" t="n"/>
      <c r="O753" s="143" t="n"/>
      <c r="P753" s="143" t="n"/>
    </row>
    <row r="754" ht="15.75" customHeight="1" s="218">
      <c r="M754" s="143" t="n"/>
      <c r="N754" s="143" t="n"/>
      <c r="O754" s="143" t="n"/>
      <c r="P754" s="143" t="n"/>
    </row>
    <row r="755" ht="15.75" customHeight="1" s="218">
      <c r="M755" s="143" t="n"/>
      <c r="N755" s="143" t="n"/>
      <c r="O755" s="143" t="n"/>
      <c r="P755" s="143" t="n"/>
    </row>
    <row r="756" ht="15.75" customHeight="1" s="218">
      <c r="M756" s="143" t="n"/>
      <c r="N756" s="143" t="n"/>
      <c r="O756" s="143" t="n"/>
      <c r="P756" s="143" t="n"/>
    </row>
    <row r="757" ht="15.75" customHeight="1" s="218">
      <c r="M757" s="143" t="n"/>
      <c r="N757" s="143" t="n"/>
      <c r="O757" s="143" t="n"/>
      <c r="P757" s="143" t="n"/>
    </row>
    <row r="758" ht="15.75" customHeight="1" s="218">
      <c r="M758" s="143" t="n"/>
      <c r="N758" s="143" t="n"/>
      <c r="O758" s="143" t="n"/>
      <c r="P758" s="143" t="n"/>
    </row>
    <row r="759" ht="15.75" customHeight="1" s="218">
      <c r="M759" s="143" t="n"/>
      <c r="N759" s="143" t="n"/>
      <c r="O759" s="143" t="n"/>
      <c r="P759" s="143" t="n"/>
    </row>
    <row r="760" ht="15.75" customHeight="1" s="218">
      <c r="M760" s="143" t="n"/>
      <c r="N760" s="143" t="n"/>
      <c r="O760" s="143" t="n"/>
      <c r="P760" s="143" t="n"/>
    </row>
    <row r="761" ht="15.75" customHeight="1" s="218">
      <c r="M761" s="143" t="n"/>
      <c r="N761" s="143" t="n"/>
      <c r="O761" s="143" t="n"/>
      <c r="P761" s="143" t="n"/>
    </row>
    <row r="762" ht="15.75" customHeight="1" s="218">
      <c r="M762" s="143" t="n"/>
      <c r="N762" s="143" t="n"/>
      <c r="O762" s="143" t="n"/>
      <c r="P762" s="143" t="n"/>
    </row>
    <row r="763" ht="15.75" customHeight="1" s="218">
      <c r="M763" s="143" t="n"/>
      <c r="N763" s="143" t="n"/>
      <c r="O763" s="143" t="n"/>
      <c r="P763" s="143" t="n"/>
    </row>
    <row r="764" ht="15.75" customHeight="1" s="218">
      <c r="M764" s="143" t="n"/>
      <c r="N764" s="143" t="n"/>
      <c r="O764" s="143" t="n"/>
      <c r="P764" s="143" t="n"/>
    </row>
    <row r="765" ht="15.75" customHeight="1" s="218">
      <c r="M765" s="143" t="n"/>
      <c r="N765" s="143" t="n"/>
      <c r="O765" s="143" t="n"/>
      <c r="P765" s="143" t="n"/>
    </row>
    <row r="766" ht="15.75" customHeight="1" s="218">
      <c r="M766" s="143" t="n"/>
      <c r="N766" s="143" t="n"/>
      <c r="O766" s="143" t="n"/>
      <c r="P766" s="143" t="n"/>
    </row>
    <row r="767" ht="15.75" customHeight="1" s="218">
      <c r="M767" s="143" t="n"/>
      <c r="N767" s="143" t="n"/>
      <c r="O767" s="143" t="n"/>
      <c r="P767" s="143" t="n"/>
    </row>
    <row r="768" ht="15.75" customHeight="1" s="218">
      <c r="M768" s="143" t="n"/>
      <c r="N768" s="143" t="n"/>
      <c r="O768" s="143" t="n"/>
      <c r="P768" s="143" t="n"/>
    </row>
    <row r="769" ht="15.75" customHeight="1" s="218">
      <c r="M769" s="143" t="n"/>
      <c r="N769" s="143" t="n"/>
      <c r="O769" s="143" t="n"/>
      <c r="P769" s="143" t="n"/>
    </row>
    <row r="770" ht="15.75" customHeight="1" s="218">
      <c r="M770" s="143" t="n"/>
      <c r="N770" s="143" t="n"/>
      <c r="O770" s="143" t="n"/>
      <c r="P770" s="143" t="n"/>
    </row>
    <row r="771" ht="15.75" customHeight="1" s="218">
      <c r="M771" s="143" t="n"/>
      <c r="N771" s="143" t="n"/>
      <c r="O771" s="143" t="n"/>
      <c r="P771" s="143" t="n"/>
    </row>
    <row r="772" ht="15.75" customHeight="1" s="218">
      <c r="M772" s="143" t="n"/>
      <c r="N772" s="143" t="n"/>
      <c r="O772" s="143" t="n"/>
      <c r="P772" s="143" t="n"/>
    </row>
    <row r="773" ht="15.75" customHeight="1" s="218">
      <c r="M773" s="143" t="n"/>
      <c r="N773" s="143" t="n"/>
      <c r="O773" s="143" t="n"/>
      <c r="P773" s="143" t="n"/>
    </row>
    <row r="774" ht="15.75" customHeight="1" s="218">
      <c r="M774" s="143" t="n"/>
      <c r="N774" s="143" t="n"/>
      <c r="O774" s="143" t="n"/>
      <c r="P774" s="143" t="n"/>
    </row>
    <row r="775" ht="15.75" customHeight="1" s="218">
      <c r="M775" s="143" t="n"/>
      <c r="N775" s="143" t="n"/>
      <c r="O775" s="143" t="n"/>
      <c r="P775" s="143" t="n"/>
    </row>
    <row r="776" ht="15.75" customHeight="1" s="218">
      <c r="M776" s="143" t="n"/>
      <c r="N776" s="143" t="n"/>
      <c r="O776" s="143" t="n"/>
      <c r="P776" s="143" t="n"/>
    </row>
    <row r="777" ht="15.75" customHeight="1" s="218">
      <c r="M777" s="143" t="n"/>
      <c r="N777" s="143" t="n"/>
      <c r="O777" s="143" t="n"/>
      <c r="P777" s="143" t="n"/>
    </row>
    <row r="778" ht="15.75" customHeight="1" s="218">
      <c r="M778" s="143" t="n"/>
      <c r="N778" s="143" t="n"/>
      <c r="O778" s="143" t="n"/>
      <c r="P778" s="143" t="n"/>
    </row>
    <row r="779" ht="15.75" customHeight="1" s="218">
      <c r="M779" s="143" t="n"/>
      <c r="N779" s="143" t="n"/>
      <c r="O779" s="143" t="n"/>
      <c r="P779" s="143" t="n"/>
    </row>
    <row r="780" ht="15.75" customHeight="1" s="218">
      <c r="M780" s="143" t="n"/>
      <c r="N780" s="143" t="n"/>
      <c r="O780" s="143" t="n"/>
      <c r="P780" s="143" t="n"/>
    </row>
    <row r="781" ht="15.75" customHeight="1" s="218">
      <c r="M781" s="143" t="n"/>
      <c r="N781" s="143" t="n"/>
      <c r="O781" s="143" t="n"/>
      <c r="P781" s="143" t="n"/>
    </row>
    <row r="782" ht="15.75" customHeight="1" s="218">
      <c r="M782" s="143" t="n"/>
      <c r="N782" s="143" t="n"/>
      <c r="O782" s="143" t="n"/>
      <c r="P782" s="143" t="n"/>
    </row>
    <row r="783" ht="15.75" customHeight="1" s="218">
      <c r="M783" s="143" t="n"/>
      <c r="N783" s="143" t="n"/>
      <c r="O783" s="143" t="n"/>
      <c r="P783" s="143" t="n"/>
    </row>
    <row r="784" ht="15.75" customHeight="1" s="218">
      <c r="M784" s="143" t="n"/>
      <c r="N784" s="143" t="n"/>
      <c r="O784" s="143" t="n"/>
      <c r="P784" s="143" t="n"/>
    </row>
    <row r="785" ht="15.75" customHeight="1" s="218">
      <c r="M785" s="143" t="n"/>
      <c r="N785" s="143" t="n"/>
      <c r="O785" s="143" t="n"/>
      <c r="P785" s="143" t="n"/>
    </row>
    <row r="786" ht="15.75" customHeight="1" s="218">
      <c r="M786" s="143" t="n"/>
      <c r="N786" s="143" t="n"/>
      <c r="O786" s="143" t="n"/>
      <c r="P786" s="143" t="n"/>
    </row>
    <row r="787" ht="15.75" customHeight="1" s="218">
      <c r="M787" s="143" t="n"/>
      <c r="N787" s="143" t="n"/>
      <c r="O787" s="143" t="n"/>
      <c r="P787" s="143" t="n"/>
    </row>
    <row r="788" ht="15.75" customHeight="1" s="218">
      <c r="M788" s="143" t="n"/>
      <c r="N788" s="143" t="n"/>
      <c r="O788" s="143" t="n"/>
      <c r="P788" s="143" t="n"/>
    </row>
    <row r="789" ht="15.75" customHeight="1" s="218">
      <c r="M789" s="143" t="n"/>
      <c r="N789" s="143" t="n"/>
      <c r="O789" s="143" t="n"/>
      <c r="P789" s="143" t="n"/>
    </row>
    <row r="790" ht="15.75" customHeight="1" s="218">
      <c r="M790" s="143" t="n"/>
      <c r="N790" s="143" t="n"/>
      <c r="O790" s="143" t="n"/>
      <c r="P790" s="143" t="n"/>
    </row>
    <row r="791" ht="15.75" customHeight="1" s="218">
      <c r="M791" s="143" t="n"/>
      <c r="N791" s="143" t="n"/>
      <c r="O791" s="143" t="n"/>
      <c r="P791" s="143" t="n"/>
    </row>
    <row r="792" ht="15.75" customHeight="1" s="218">
      <c r="M792" s="143" t="n"/>
      <c r="N792" s="143" t="n"/>
      <c r="O792" s="143" t="n"/>
      <c r="P792" s="143" t="n"/>
    </row>
    <row r="793" ht="15.75" customHeight="1" s="218">
      <c r="M793" s="143" t="n"/>
      <c r="N793" s="143" t="n"/>
      <c r="O793" s="143" t="n"/>
      <c r="P793" s="143" t="n"/>
    </row>
    <row r="794" ht="15.75" customHeight="1" s="218">
      <c r="M794" s="143" t="n"/>
      <c r="N794" s="143" t="n"/>
      <c r="O794" s="143" t="n"/>
      <c r="P794" s="143" t="n"/>
    </row>
    <row r="795" ht="15.75" customHeight="1" s="218">
      <c r="M795" s="143" t="n"/>
      <c r="N795" s="143" t="n"/>
      <c r="O795" s="143" t="n"/>
      <c r="P795" s="143" t="n"/>
    </row>
    <row r="796" ht="15.75" customHeight="1" s="218">
      <c r="M796" s="143" t="n"/>
      <c r="N796" s="143" t="n"/>
      <c r="O796" s="143" t="n"/>
      <c r="P796" s="143" t="n"/>
    </row>
    <row r="797" ht="15.75" customHeight="1" s="218">
      <c r="M797" s="143" t="n"/>
      <c r="N797" s="143" t="n"/>
      <c r="O797" s="143" t="n"/>
      <c r="P797" s="143" t="n"/>
    </row>
    <row r="798" ht="15.75" customHeight="1" s="218">
      <c r="M798" s="143" t="n"/>
      <c r="N798" s="143" t="n"/>
      <c r="O798" s="143" t="n"/>
      <c r="P798" s="143" t="n"/>
    </row>
    <row r="799" ht="15.75" customHeight="1" s="218">
      <c r="M799" s="143" t="n"/>
      <c r="N799" s="143" t="n"/>
      <c r="O799" s="143" t="n"/>
      <c r="P799" s="143" t="n"/>
    </row>
    <row r="800" ht="15.75" customHeight="1" s="218">
      <c r="M800" s="143" t="n"/>
      <c r="N800" s="143" t="n"/>
      <c r="O800" s="143" t="n"/>
      <c r="P800" s="143" t="n"/>
    </row>
    <row r="801" ht="15.75" customHeight="1" s="218">
      <c r="M801" s="143" t="n"/>
      <c r="N801" s="143" t="n"/>
      <c r="O801" s="143" t="n"/>
      <c r="P801" s="143" t="n"/>
    </row>
    <row r="802" ht="15.75" customHeight="1" s="218">
      <c r="M802" s="143" t="n"/>
      <c r="N802" s="143" t="n"/>
      <c r="O802" s="143" t="n"/>
      <c r="P802" s="143" t="n"/>
    </row>
    <row r="803" ht="15.75" customHeight="1" s="218">
      <c r="M803" s="143" t="n"/>
      <c r="N803" s="143" t="n"/>
      <c r="O803" s="143" t="n"/>
      <c r="P803" s="143" t="n"/>
    </row>
    <row r="804" ht="15.75" customHeight="1" s="218">
      <c r="M804" s="143" t="n"/>
      <c r="N804" s="143" t="n"/>
      <c r="O804" s="143" t="n"/>
      <c r="P804" s="143" t="n"/>
    </row>
    <row r="805" ht="15.75" customHeight="1" s="218">
      <c r="M805" s="143" t="n"/>
      <c r="N805" s="143" t="n"/>
      <c r="O805" s="143" t="n"/>
      <c r="P805" s="143" t="n"/>
    </row>
    <row r="806" ht="15.75" customHeight="1" s="218">
      <c r="M806" s="143" t="n"/>
      <c r="N806" s="143" t="n"/>
      <c r="O806" s="143" t="n"/>
      <c r="P806" s="143" t="n"/>
    </row>
    <row r="807" ht="15.75" customHeight="1" s="218">
      <c r="M807" s="143" t="n"/>
      <c r="N807" s="143" t="n"/>
      <c r="O807" s="143" t="n"/>
      <c r="P807" s="143" t="n"/>
    </row>
    <row r="808" ht="15.75" customHeight="1" s="218">
      <c r="M808" s="143" t="n"/>
      <c r="N808" s="143" t="n"/>
      <c r="O808" s="143" t="n"/>
      <c r="P808" s="143" t="n"/>
    </row>
    <row r="809" ht="15.75" customHeight="1" s="218">
      <c r="M809" s="143" t="n"/>
      <c r="N809" s="143" t="n"/>
      <c r="O809" s="143" t="n"/>
      <c r="P809" s="143" t="n"/>
    </row>
    <row r="810" ht="15.75" customHeight="1" s="218">
      <c r="M810" s="143" t="n"/>
      <c r="N810" s="143" t="n"/>
      <c r="O810" s="143" t="n"/>
      <c r="P810" s="143" t="n"/>
    </row>
    <row r="811" ht="15.75" customHeight="1" s="218">
      <c r="M811" s="143" t="n"/>
      <c r="N811" s="143" t="n"/>
      <c r="O811" s="143" t="n"/>
      <c r="P811" s="143" t="n"/>
    </row>
    <row r="812" ht="15.75" customHeight="1" s="218">
      <c r="M812" s="143" t="n"/>
      <c r="N812" s="143" t="n"/>
      <c r="O812" s="143" t="n"/>
      <c r="P812" s="143" t="n"/>
    </row>
    <row r="813" ht="15.75" customHeight="1" s="218">
      <c r="M813" s="143" t="n"/>
      <c r="N813" s="143" t="n"/>
      <c r="O813" s="143" t="n"/>
      <c r="P813" s="143" t="n"/>
    </row>
    <row r="814" ht="15.75" customHeight="1" s="218">
      <c r="M814" s="143" t="n"/>
      <c r="N814" s="143" t="n"/>
      <c r="O814" s="143" t="n"/>
      <c r="P814" s="143" t="n"/>
    </row>
    <row r="815" ht="15.75" customHeight="1" s="218">
      <c r="M815" s="143" t="n"/>
      <c r="N815" s="143" t="n"/>
      <c r="O815" s="143" t="n"/>
      <c r="P815" s="143" t="n"/>
    </row>
    <row r="816" ht="15.75" customHeight="1" s="218">
      <c r="M816" s="143" t="n"/>
      <c r="N816" s="143" t="n"/>
      <c r="O816" s="143" t="n"/>
      <c r="P816" s="143" t="n"/>
    </row>
    <row r="817" ht="15.75" customHeight="1" s="218">
      <c r="M817" s="143" t="n"/>
      <c r="N817" s="143" t="n"/>
      <c r="O817" s="143" t="n"/>
      <c r="P817" s="143" t="n"/>
    </row>
    <row r="818" ht="15.75" customHeight="1" s="218">
      <c r="M818" s="143" t="n"/>
      <c r="N818" s="143" t="n"/>
      <c r="O818" s="143" t="n"/>
      <c r="P818" s="143" t="n"/>
    </row>
    <row r="819" ht="15.75" customHeight="1" s="218">
      <c r="M819" s="143" t="n"/>
      <c r="N819" s="143" t="n"/>
      <c r="O819" s="143" t="n"/>
      <c r="P819" s="143" t="n"/>
    </row>
    <row r="820" ht="15.75" customHeight="1" s="218">
      <c r="M820" s="143" t="n"/>
      <c r="N820" s="143" t="n"/>
      <c r="O820" s="143" t="n"/>
      <c r="P820" s="143" t="n"/>
    </row>
    <row r="821" ht="15.75" customHeight="1" s="218">
      <c r="M821" s="143" t="n"/>
      <c r="N821" s="143" t="n"/>
      <c r="O821" s="143" t="n"/>
      <c r="P821" s="143" t="n"/>
    </row>
    <row r="822" ht="15.75" customHeight="1" s="218">
      <c r="M822" s="143" t="n"/>
      <c r="N822" s="143" t="n"/>
      <c r="O822" s="143" t="n"/>
      <c r="P822" s="143" t="n"/>
    </row>
    <row r="823" ht="15.75" customHeight="1" s="218">
      <c r="M823" s="143" t="n"/>
      <c r="N823" s="143" t="n"/>
      <c r="O823" s="143" t="n"/>
      <c r="P823" s="143" t="n"/>
    </row>
    <row r="824" ht="15.75" customHeight="1" s="218">
      <c r="M824" s="143" t="n"/>
      <c r="N824" s="143" t="n"/>
      <c r="O824" s="143" t="n"/>
      <c r="P824" s="143" t="n"/>
    </row>
    <row r="825" ht="15.75" customHeight="1" s="218">
      <c r="M825" s="143" t="n"/>
      <c r="N825" s="143" t="n"/>
      <c r="O825" s="143" t="n"/>
      <c r="P825" s="143" t="n"/>
    </row>
    <row r="826" ht="15.75" customHeight="1" s="218">
      <c r="M826" s="143" t="n"/>
      <c r="N826" s="143" t="n"/>
      <c r="O826" s="143" t="n"/>
      <c r="P826" s="143" t="n"/>
    </row>
    <row r="827" ht="15.75" customHeight="1" s="218">
      <c r="M827" s="143" t="n"/>
      <c r="N827" s="143" t="n"/>
      <c r="O827" s="143" t="n"/>
      <c r="P827" s="143" t="n"/>
    </row>
    <row r="828" ht="15.75" customHeight="1" s="218">
      <c r="M828" s="143" t="n"/>
      <c r="N828" s="143" t="n"/>
      <c r="O828" s="143" t="n"/>
      <c r="P828" s="143" t="n"/>
    </row>
    <row r="829" ht="15.75" customHeight="1" s="218">
      <c r="M829" s="143" t="n"/>
      <c r="N829" s="143" t="n"/>
      <c r="O829" s="143" t="n"/>
      <c r="P829" s="143" t="n"/>
    </row>
    <row r="830" ht="15.75" customHeight="1" s="218">
      <c r="M830" s="143" t="n"/>
      <c r="N830" s="143" t="n"/>
      <c r="O830" s="143" t="n"/>
      <c r="P830" s="143" t="n"/>
    </row>
    <row r="831" ht="15.75" customHeight="1" s="218">
      <c r="M831" s="143" t="n"/>
      <c r="N831" s="143" t="n"/>
      <c r="O831" s="143" t="n"/>
      <c r="P831" s="143" t="n"/>
    </row>
    <row r="832" ht="15.75" customHeight="1" s="218">
      <c r="M832" s="143" t="n"/>
      <c r="N832" s="143" t="n"/>
      <c r="O832" s="143" t="n"/>
      <c r="P832" s="143" t="n"/>
    </row>
    <row r="833" ht="15.75" customHeight="1" s="218">
      <c r="M833" s="143" t="n"/>
      <c r="N833" s="143" t="n"/>
      <c r="O833" s="143" t="n"/>
      <c r="P833" s="143" t="n"/>
    </row>
    <row r="834" ht="15.75" customHeight="1" s="218">
      <c r="M834" s="143" t="n"/>
      <c r="N834" s="143" t="n"/>
      <c r="O834" s="143" t="n"/>
      <c r="P834" s="143" t="n"/>
    </row>
    <row r="835" ht="15.75" customHeight="1" s="218">
      <c r="M835" s="143" t="n"/>
      <c r="N835" s="143" t="n"/>
      <c r="O835" s="143" t="n"/>
      <c r="P835" s="143" t="n"/>
    </row>
    <row r="836" ht="15.75" customHeight="1" s="218">
      <c r="M836" s="143" t="n"/>
      <c r="N836" s="143" t="n"/>
      <c r="O836" s="143" t="n"/>
      <c r="P836" s="143" t="n"/>
    </row>
    <row r="837" ht="15.75" customHeight="1" s="218">
      <c r="M837" s="143" t="n"/>
      <c r="N837" s="143" t="n"/>
      <c r="O837" s="143" t="n"/>
      <c r="P837" s="143" t="n"/>
    </row>
    <row r="838" ht="15.75" customHeight="1" s="218">
      <c r="M838" s="143" t="n"/>
      <c r="N838" s="143" t="n"/>
      <c r="O838" s="143" t="n"/>
      <c r="P838" s="143" t="n"/>
    </row>
    <row r="839" ht="15.75" customHeight="1" s="218">
      <c r="M839" s="143" t="n"/>
      <c r="N839" s="143" t="n"/>
      <c r="O839" s="143" t="n"/>
      <c r="P839" s="143" t="n"/>
    </row>
    <row r="840" ht="15.75" customHeight="1" s="218">
      <c r="M840" s="143" t="n"/>
      <c r="N840" s="143" t="n"/>
      <c r="O840" s="143" t="n"/>
      <c r="P840" s="143" t="n"/>
    </row>
    <row r="841" ht="15.75" customHeight="1" s="218">
      <c r="M841" s="143" t="n"/>
      <c r="N841" s="143" t="n"/>
      <c r="O841" s="143" t="n"/>
      <c r="P841" s="143" t="n"/>
    </row>
    <row r="842" ht="15.75" customHeight="1" s="218">
      <c r="M842" s="143" t="n"/>
      <c r="N842" s="143" t="n"/>
      <c r="O842" s="143" t="n"/>
      <c r="P842" s="143" t="n"/>
    </row>
    <row r="843" ht="15.75" customHeight="1" s="218">
      <c r="M843" s="143" t="n"/>
      <c r="N843" s="143" t="n"/>
      <c r="O843" s="143" t="n"/>
      <c r="P843" s="143" t="n"/>
    </row>
    <row r="844" ht="15.75" customHeight="1" s="218">
      <c r="M844" s="143" t="n"/>
      <c r="N844" s="143" t="n"/>
      <c r="O844" s="143" t="n"/>
      <c r="P844" s="143" t="n"/>
    </row>
    <row r="845" ht="15.75" customHeight="1" s="218">
      <c r="M845" s="143" t="n"/>
      <c r="N845" s="143" t="n"/>
      <c r="O845" s="143" t="n"/>
      <c r="P845" s="143" t="n"/>
    </row>
    <row r="846" ht="15.75" customHeight="1" s="218">
      <c r="M846" s="143" t="n"/>
      <c r="N846" s="143" t="n"/>
      <c r="O846" s="143" t="n"/>
      <c r="P846" s="143" t="n"/>
    </row>
    <row r="847" ht="15.75" customHeight="1" s="218">
      <c r="M847" s="143" t="n"/>
      <c r="N847" s="143" t="n"/>
      <c r="O847" s="143" t="n"/>
      <c r="P847" s="143" t="n"/>
    </row>
    <row r="848" ht="15.75" customHeight="1" s="218">
      <c r="M848" s="143" t="n"/>
      <c r="N848" s="143" t="n"/>
      <c r="O848" s="143" t="n"/>
      <c r="P848" s="143" t="n"/>
    </row>
    <row r="849" ht="15.75" customHeight="1" s="218">
      <c r="M849" s="143" t="n"/>
      <c r="N849" s="143" t="n"/>
      <c r="O849" s="143" t="n"/>
      <c r="P849" s="143" t="n"/>
    </row>
    <row r="850" ht="15.75" customHeight="1" s="218">
      <c r="M850" s="143" t="n"/>
      <c r="N850" s="143" t="n"/>
      <c r="O850" s="143" t="n"/>
      <c r="P850" s="143" t="n"/>
    </row>
    <row r="851" ht="15.75" customHeight="1" s="218">
      <c r="M851" s="143" t="n"/>
      <c r="N851" s="143" t="n"/>
      <c r="O851" s="143" t="n"/>
      <c r="P851" s="143" t="n"/>
    </row>
    <row r="852" ht="15.75" customHeight="1" s="218">
      <c r="M852" s="143" t="n"/>
      <c r="N852" s="143" t="n"/>
      <c r="O852" s="143" t="n"/>
      <c r="P852" s="143" t="n"/>
    </row>
    <row r="853" ht="15.75" customHeight="1" s="218">
      <c r="M853" s="143" t="n"/>
      <c r="N853" s="143" t="n"/>
      <c r="O853" s="143" t="n"/>
      <c r="P853" s="143" t="n"/>
    </row>
    <row r="854" ht="15.75" customHeight="1" s="218">
      <c r="M854" s="143" t="n"/>
      <c r="N854" s="143" t="n"/>
      <c r="O854" s="143" t="n"/>
      <c r="P854" s="143" t="n"/>
    </row>
    <row r="855" ht="15.75" customHeight="1" s="218">
      <c r="M855" s="143" t="n"/>
      <c r="N855" s="143" t="n"/>
      <c r="O855" s="143" t="n"/>
      <c r="P855" s="143" t="n"/>
    </row>
    <row r="856" ht="15.75" customHeight="1" s="218">
      <c r="M856" s="143" t="n"/>
      <c r="N856" s="143" t="n"/>
      <c r="O856" s="143" t="n"/>
      <c r="P856" s="143" t="n"/>
    </row>
    <row r="857" ht="15.75" customHeight="1" s="218">
      <c r="M857" s="143" t="n"/>
      <c r="N857" s="143" t="n"/>
      <c r="O857" s="143" t="n"/>
      <c r="P857" s="143" t="n"/>
    </row>
    <row r="858" ht="15.75" customHeight="1" s="218">
      <c r="M858" s="143" t="n"/>
      <c r="N858" s="143" t="n"/>
      <c r="O858" s="143" t="n"/>
      <c r="P858" s="143" t="n"/>
    </row>
    <row r="859" ht="15.75" customHeight="1" s="218">
      <c r="M859" s="143" t="n"/>
      <c r="N859" s="143" t="n"/>
      <c r="O859" s="143" t="n"/>
      <c r="P859" s="143" t="n"/>
    </row>
    <row r="860" ht="15.75" customHeight="1" s="218">
      <c r="M860" s="143" t="n"/>
      <c r="N860" s="143" t="n"/>
      <c r="O860" s="143" t="n"/>
      <c r="P860" s="143" t="n"/>
    </row>
    <row r="861" ht="15.75" customHeight="1" s="218">
      <c r="M861" s="143" t="n"/>
      <c r="N861" s="143" t="n"/>
      <c r="O861" s="143" t="n"/>
      <c r="P861" s="143" t="n"/>
    </row>
    <row r="862" ht="15.75" customHeight="1" s="218">
      <c r="M862" s="143" t="n"/>
      <c r="N862" s="143" t="n"/>
      <c r="O862" s="143" t="n"/>
      <c r="P862" s="143" t="n"/>
    </row>
    <row r="863" ht="15.75" customHeight="1" s="218">
      <c r="M863" s="143" t="n"/>
      <c r="N863" s="143" t="n"/>
      <c r="O863" s="143" t="n"/>
      <c r="P863" s="143" t="n"/>
    </row>
    <row r="864" ht="15.75" customHeight="1" s="218">
      <c r="M864" s="143" t="n"/>
      <c r="N864" s="143" t="n"/>
      <c r="O864" s="143" t="n"/>
      <c r="P864" s="143" t="n"/>
    </row>
    <row r="865" ht="15.75" customHeight="1" s="218">
      <c r="M865" s="143" t="n"/>
      <c r="N865" s="143" t="n"/>
      <c r="O865" s="143" t="n"/>
      <c r="P865" s="143" t="n"/>
    </row>
    <row r="866" ht="15.75" customHeight="1" s="218">
      <c r="M866" s="143" t="n"/>
      <c r="N866" s="143" t="n"/>
      <c r="O866" s="143" t="n"/>
      <c r="P866" s="143" t="n"/>
    </row>
    <row r="867" ht="15.75" customHeight="1" s="218">
      <c r="M867" s="143" t="n"/>
      <c r="N867" s="143" t="n"/>
      <c r="O867" s="143" t="n"/>
      <c r="P867" s="143" t="n"/>
    </row>
    <row r="868" ht="15.75" customHeight="1" s="218">
      <c r="M868" s="143" t="n"/>
      <c r="N868" s="143" t="n"/>
      <c r="O868" s="143" t="n"/>
      <c r="P868" s="143" t="n"/>
    </row>
    <row r="869" ht="15.75" customHeight="1" s="218">
      <c r="M869" s="143" t="n"/>
      <c r="N869" s="143" t="n"/>
      <c r="O869" s="143" t="n"/>
      <c r="P869" s="143" t="n"/>
    </row>
    <row r="870" ht="15.75" customHeight="1" s="218">
      <c r="M870" s="143" t="n"/>
      <c r="N870" s="143" t="n"/>
      <c r="O870" s="143" t="n"/>
      <c r="P870" s="143" t="n"/>
    </row>
    <row r="871" ht="15.75" customHeight="1" s="218">
      <c r="M871" s="143" t="n"/>
      <c r="N871" s="143" t="n"/>
      <c r="O871" s="143" t="n"/>
      <c r="P871" s="143" t="n"/>
    </row>
    <row r="872" ht="15.75" customHeight="1" s="218">
      <c r="M872" s="143" t="n"/>
      <c r="N872" s="143" t="n"/>
      <c r="O872" s="143" t="n"/>
      <c r="P872" s="143" t="n"/>
    </row>
    <row r="873" ht="15.75" customHeight="1" s="218">
      <c r="M873" s="143" t="n"/>
      <c r="N873" s="143" t="n"/>
      <c r="O873" s="143" t="n"/>
      <c r="P873" s="143" t="n"/>
    </row>
    <row r="874" ht="15.75" customHeight="1" s="218">
      <c r="M874" s="143" t="n"/>
      <c r="N874" s="143" t="n"/>
      <c r="O874" s="143" t="n"/>
      <c r="P874" s="143" t="n"/>
    </row>
    <row r="875" ht="15.75" customHeight="1" s="218">
      <c r="M875" s="143" t="n"/>
      <c r="N875" s="143" t="n"/>
      <c r="O875" s="143" t="n"/>
      <c r="P875" s="143" t="n"/>
    </row>
    <row r="876" ht="15.75" customHeight="1" s="218">
      <c r="M876" s="143" t="n"/>
      <c r="N876" s="143" t="n"/>
      <c r="O876" s="143" t="n"/>
      <c r="P876" s="143" t="n"/>
    </row>
    <row r="877" ht="15.75" customHeight="1" s="218">
      <c r="M877" s="143" t="n"/>
      <c r="N877" s="143" t="n"/>
      <c r="O877" s="143" t="n"/>
      <c r="P877" s="143" t="n"/>
    </row>
    <row r="878" ht="15.75" customHeight="1" s="218">
      <c r="M878" s="143" t="n"/>
      <c r="N878" s="143" t="n"/>
      <c r="O878" s="143" t="n"/>
      <c r="P878" s="143" t="n"/>
    </row>
    <row r="879" ht="15.75" customHeight="1" s="218">
      <c r="M879" s="143" t="n"/>
      <c r="N879" s="143" t="n"/>
      <c r="O879" s="143" t="n"/>
      <c r="P879" s="143" t="n"/>
    </row>
    <row r="880" ht="15.75" customHeight="1" s="218">
      <c r="M880" s="143" t="n"/>
      <c r="N880" s="143" t="n"/>
      <c r="O880" s="143" t="n"/>
      <c r="P880" s="143" t="n"/>
    </row>
    <row r="881" ht="15.75" customHeight="1" s="218">
      <c r="M881" s="143" t="n"/>
      <c r="N881" s="143" t="n"/>
      <c r="O881" s="143" t="n"/>
      <c r="P881" s="143" t="n"/>
    </row>
    <row r="882" ht="15.75" customHeight="1" s="218">
      <c r="M882" s="143" t="n"/>
      <c r="N882" s="143" t="n"/>
      <c r="O882" s="143" t="n"/>
      <c r="P882" s="143" t="n"/>
    </row>
    <row r="883" ht="15.75" customHeight="1" s="218">
      <c r="M883" s="143" t="n"/>
      <c r="N883" s="143" t="n"/>
      <c r="O883" s="143" t="n"/>
      <c r="P883" s="143" t="n"/>
    </row>
    <row r="884" ht="15.75" customHeight="1" s="218">
      <c r="M884" s="143" t="n"/>
      <c r="N884" s="143" t="n"/>
      <c r="O884" s="143" t="n"/>
      <c r="P884" s="143" t="n"/>
    </row>
    <row r="885" ht="15.75" customHeight="1" s="218">
      <c r="M885" s="143" t="n"/>
      <c r="N885" s="143" t="n"/>
      <c r="O885" s="143" t="n"/>
      <c r="P885" s="143" t="n"/>
    </row>
    <row r="886" ht="15.75" customHeight="1" s="218">
      <c r="M886" s="143" t="n"/>
      <c r="N886" s="143" t="n"/>
      <c r="O886" s="143" t="n"/>
      <c r="P886" s="143" t="n"/>
    </row>
    <row r="887" ht="15.75" customHeight="1" s="218">
      <c r="M887" s="143" t="n"/>
      <c r="N887" s="143" t="n"/>
      <c r="O887" s="143" t="n"/>
      <c r="P887" s="143" t="n"/>
    </row>
    <row r="888" ht="15.75" customHeight="1" s="218">
      <c r="M888" s="143" t="n"/>
      <c r="N888" s="143" t="n"/>
      <c r="O888" s="143" t="n"/>
      <c r="P888" s="143" t="n"/>
    </row>
    <row r="889" ht="15.75" customHeight="1" s="218">
      <c r="M889" s="143" t="n"/>
      <c r="N889" s="143" t="n"/>
      <c r="O889" s="143" t="n"/>
      <c r="P889" s="143" t="n"/>
    </row>
    <row r="890" ht="15.75" customHeight="1" s="218">
      <c r="M890" s="143" t="n"/>
      <c r="N890" s="143" t="n"/>
      <c r="O890" s="143" t="n"/>
      <c r="P890" s="143" t="n"/>
    </row>
    <row r="891" ht="15.75" customHeight="1" s="218">
      <c r="M891" s="143" t="n"/>
      <c r="N891" s="143" t="n"/>
      <c r="O891" s="143" t="n"/>
      <c r="P891" s="143" t="n"/>
    </row>
    <row r="892" ht="15.75" customHeight="1" s="218">
      <c r="M892" s="143" t="n"/>
      <c r="N892" s="143" t="n"/>
      <c r="O892" s="143" t="n"/>
      <c r="P892" s="143" t="n"/>
    </row>
    <row r="893" ht="15.75" customHeight="1" s="218">
      <c r="M893" s="143" t="n"/>
      <c r="N893" s="143" t="n"/>
      <c r="O893" s="143" t="n"/>
      <c r="P893" s="143" t="n"/>
    </row>
    <row r="894" ht="15.75" customHeight="1" s="218">
      <c r="M894" s="143" t="n"/>
      <c r="N894" s="143" t="n"/>
      <c r="O894" s="143" t="n"/>
      <c r="P894" s="143" t="n"/>
    </row>
    <row r="895" ht="15.75" customHeight="1" s="218">
      <c r="M895" s="143" t="n"/>
      <c r="N895" s="143" t="n"/>
      <c r="O895" s="143" t="n"/>
      <c r="P895" s="143" t="n"/>
    </row>
    <row r="896" ht="15.75" customHeight="1" s="218">
      <c r="M896" s="143" t="n"/>
      <c r="N896" s="143" t="n"/>
      <c r="O896" s="143" t="n"/>
      <c r="P896" s="143" t="n"/>
    </row>
    <row r="897" ht="15.75" customHeight="1" s="218">
      <c r="M897" s="143" t="n"/>
      <c r="N897" s="143" t="n"/>
      <c r="O897" s="143" t="n"/>
      <c r="P897" s="143" t="n"/>
    </row>
    <row r="898" ht="15.75" customHeight="1" s="218">
      <c r="M898" s="143" t="n"/>
      <c r="N898" s="143" t="n"/>
      <c r="O898" s="143" t="n"/>
      <c r="P898" s="143" t="n"/>
    </row>
    <row r="899" ht="15.75" customHeight="1" s="218">
      <c r="M899" s="143" t="n"/>
      <c r="N899" s="143" t="n"/>
      <c r="O899" s="143" t="n"/>
      <c r="P899" s="143" t="n"/>
    </row>
    <row r="900" ht="15.75" customHeight="1" s="218">
      <c r="M900" s="143" t="n"/>
      <c r="N900" s="143" t="n"/>
      <c r="O900" s="143" t="n"/>
      <c r="P900" s="143" t="n"/>
    </row>
    <row r="901" ht="15.75" customHeight="1" s="218">
      <c r="M901" s="143" t="n"/>
      <c r="N901" s="143" t="n"/>
      <c r="O901" s="143" t="n"/>
      <c r="P901" s="143" t="n"/>
    </row>
    <row r="902" ht="15.75" customHeight="1" s="218">
      <c r="M902" s="143" t="n"/>
      <c r="N902" s="143" t="n"/>
      <c r="O902" s="143" t="n"/>
      <c r="P902" s="143" t="n"/>
    </row>
    <row r="903" ht="15.75" customHeight="1" s="218">
      <c r="M903" s="143" t="n"/>
      <c r="N903" s="143" t="n"/>
      <c r="O903" s="143" t="n"/>
      <c r="P903" s="143" t="n"/>
    </row>
    <row r="904" ht="15.75" customHeight="1" s="218">
      <c r="M904" s="143" t="n"/>
      <c r="N904" s="143" t="n"/>
      <c r="O904" s="143" t="n"/>
      <c r="P904" s="143" t="n"/>
    </row>
    <row r="905" ht="15.75" customHeight="1" s="218">
      <c r="M905" s="143" t="n"/>
      <c r="N905" s="143" t="n"/>
      <c r="O905" s="143" t="n"/>
      <c r="P905" s="143" t="n"/>
    </row>
    <row r="906" ht="15.75" customHeight="1" s="218">
      <c r="M906" s="143" t="n"/>
      <c r="N906" s="143" t="n"/>
      <c r="O906" s="143" t="n"/>
      <c r="P906" s="143" t="n"/>
    </row>
    <row r="907" ht="15.75" customHeight="1" s="218">
      <c r="M907" s="143" t="n"/>
      <c r="N907" s="143" t="n"/>
      <c r="O907" s="143" t="n"/>
      <c r="P907" s="143" t="n"/>
    </row>
    <row r="908" ht="15.75" customHeight="1" s="218">
      <c r="M908" s="143" t="n"/>
      <c r="N908" s="143" t="n"/>
      <c r="O908" s="143" t="n"/>
      <c r="P908" s="143" t="n"/>
    </row>
    <row r="909" ht="15.75" customHeight="1" s="218">
      <c r="M909" s="143" t="n"/>
      <c r="N909" s="143" t="n"/>
      <c r="O909" s="143" t="n"/>
      <c r="P909" s="143" t="n"/>
    </row>
    <row r="910" ht="15.75" customHeight="1" s="218">
      <c r="M910" s="143" t="n"/>
      <c r="N910" s="143" t="n"/>
      <c r="O910" s="143" t="n"/>
      <c r="P910" s="143" t="n"/>
    </row>
    <row r="911" ht="15.75" customHeight="1" s="218">
      <c r="M911" s="143" t="n"/>
      <c r="N911" s="143" t="n"/>
      <c r="O911" s="143" t="n"/>
      <c r="P911" s="143" t="n"/>
    </row>
    <row r="912" ht="15.75" customHeight="1" s="218">
      <c r="M912" s="143" t="n"/>
      <c r="N912" s="143" t="n"/>
      <c r="O912" s="143" t="n"/>
      <c r="P912" s="143" t="n"/>
    </row>
    <row r="913" ht="15.75" customHeight="1" s="218">
      <c r="M913" s="143" t="n"/>
      <c r="N913" s="143" t="n"/>
      <c r="O913" s="143" t="n"/>
      <c r="P913" s="143" t="n"/>
    </row>
    <row r="914" ht="15.75" customHeight="1" s="218">
      <c r="M914" s="143" t="n"/>
      <c r="N914" s="143" t="n"/>
      <c r="O914" s="143" t="n"/>
      <c r="P914" s="143" t="n"/>
    </row>
    <row r="915" ht="15.75" customHeight="1" s="218">
      <c r="M915" s="143" t="n"/>
      <c r="N915" s="143" t="n"/>
      <c r="O915" s="143" t="n"/>
      <c r="P915" s="143" t="n"/>
    </row>
    <row r="916" ht="15.75" customHeight="1" s="218">
      <c r="M916" s="143" t="n"/>
      <c r="N916" s="143" t="n"/>
      <c r="O916" s="143" t="n"/>
      <c r="P916" s="143" t="n"/>
    </row>
    <row r="917" ht="15.75" customHeight="1" s="218">
      <c r="M917" s="143" t="n"/>
      <c r="N917" s="143" t="n"/>
      <c r="O917" s="143" t="n"/>
      <c r="P917" s="143" t="n"/>
    </row>
    <row r="918" ht="15.75" customHeight="1" s="218">
      <c r="M918" s="143" t="n"/>
      <c r="N918" s="143" t="n"/>
      <c r="O918" s="143" t="n"/>
      <c r="P918" s="143" t="n"/>
    </row>
    <row r="919" ht="15.75" customHeight="1" s="218">
      <c r="M919" s="143" t="n"/>
      <c r="N919" s="143" t="n"/>
      <c r="O919" s="143" t="n"/>
      <c r="P919" s="143" t="n"/>
    </row>
    <row r="920" ht="15.75" customHeight="1" s="218">
      <c r="M920" s="143" t="n"/>
      <c r="N920" s="143" t="n"/>
      <c r="O920" s="143" t="n"/>
      <c r="P920" s="143" t="n"/>
    </row>
    <row r="921" ht="15.75" customHeight="1" s="218">
      <c r="M921" s="143" t="n"/>
      <c r="N921" s="143" t="n"/>
      <c r="O921" s="143" t="n"/>
      <c r="P921" s="143" t="n"/>
    </row>
    <row r="922" ht="15.75" customHeight="1" s="218">
      <c r="M922" s="143" t="n"/>
      <c r="N922" s="143" t="n"/>
      <c r="O922" s="143" t="n"/>
      <c r="P922" s="143" t="n"/>
    </row>
    <row r="923" ht="15.75" customHeight="1" s="218">
      <c r="M923" s="143" t="n"/>
      <c r="N923" s="143" t="n"/>
      <c r="O923" s="143" t="n"/>
      <c r="P923" s="143" t="n"/>
    </row>
    <row r="924" ht="15.75" customHeight="1" s="218">
      <c r="M924" s="143" t="n"/>
      <c r="N924" s="143" t="n"/>
      <c r="O924" s="143" t="n"/>
      <c r="P924" s="143" t="n"/>
    </row>
    <row r="925" ht="15.75" customHeight="1" s="218">
      <c r="M925" s="143" t="n"/>
      <c r="N925" s="143" t="n"/>
      <c r="O925" s="143" t="n"/>
      <c r="P925" s="143" t="n"/>
    </row>
    <row r="926" ht="15.75" customHeight="1" s="218">
      <c r="M926" s="143" t="n"/>
      <c r="N926" s="143" t="n"/>
      <c r="O926" s="143" t="n"/>
      <c r="P926" s="143" t="n"/>
    </row>
    <row r="927" ht="15.75" customHeight="1" s="218">
      <c r="M927" s="143" t="n"/>
      <c r="N927" s="143" t="n"/>
      <c r="O927" s="143" t="n"/>
      <c r="P927" s="143" t="n"/>
    </row>
    <row r="928" ht="15.75" customHeight="1" s="218">
      <c r="M928" s="143" t="n"/>
      <c r="N928" s="143" t="n"/>
      <c r="O928" s="143" t="n"/>
      <c r="P928" s="143" t="n"/>
    </row>
    <row r="929" ht="15.75" customHeight="1" s="218">
      <c r="M929" s="143" t="n"/>
      <c r="N929" s="143" t="n"/>
      <c r="O929" s="143" t="n"/>
      <c r="P929" s="143" t="n"/>
    </row>
    <row r="930" ht="15.75" customHeight="1" s="218">
      <c r="M930" s="143" t="n"/>
      <c r="N930" s="143" t="n"/>
      <c r="O930" s="143" t="n"/>
      <c r="P930" s="143" t="n"/>
    </row>
    <row r="931" ht="15.75" customHeight="1" s="218">
      <c r="M931" s="143" t="n"/>
      <c r="N931" s="143" t="n"/>
      <c r="O931" s="143" t="n"/>
      <c r="P931" s="143" t="n"/>
    </row>
    <row r="932" ht="15.75" customHeight="1" s="218">
      <c r="M932" s="143" t="n"/>
      <c r="N932" s="143" t="n"/>
      <c r="O932" s="143" t="n"/>
      <c r="P932" s="143" t="n"/>
    </row>
    <row r="933" ht="15.75" customHeight="1" s="218">
      <c r="M933" s="143" t="n"/>
      <c r="N933" s="143" t="n"/>
      <c r="O933" s="143" t="n"/>
      <c r="P933" s="143" t="n"/>
    </row>
    <row r="934" ht="15.75" customHeight="1" s="218">
      <c r="M934" s="143" t="n"/>
      <c r="N934" s="143" t="n"/>
      <c r="O934" s="143" t="n"/>
      <c r="P934" s="143" t="n"/>
    </row>
    <row r="935" ht="15.75" customHeight="1" s="218">
      <c r="M935" s="143" t="n"/>
      <c r="N935" s="143" t="n"/>
      <c r="O935" s="143" t="n"/>
      <c r="P935" s="143" t="n"/>
    </row>
    <row r="936" ht="15.75" customHeight="1" s="218">
      <c r="M936" s="143" t="n"/>
      <c r="N936" s="143" t="n"/>
      <c r="O936" s="143" t="n"/>
      <c r="P936" s="143" t="n"/>
    </row>
    <row r="937" ht="15.75" customHeight="1" s="218">
      <c r="M937" s="143" t="n"/>
      <c r="N937" s="143" t="n"/>
      <c r="O937" s="143" t="n"/>
      <c r="P937" s="143" t="n"/>
    </row>
    <row r="938" ht="15.75" customHeight="1" s="218">
      <c r="M938" s="143" t="n"/>
      <c r="N938" s="143" t="n"/>
      <c r="O938" s="143" t="n"/>
      <c r="P938" s="143" t="n"/>
    </row>
    <row r="939" ht="15.75" customHeight="1" s="218">
      <c r="M939" s="143" t="n"/>
      <c r="N939" s="143" t="n"/>
      <c r="O939" s="143" t="n"/>
      <c r="P939" s="143" t="n"/>
    </row>
    <row r="940" ht="15.75" customHeight="1" s="218">
      <c r="M940" s="143" t="n"/>
      <c r="N940" s="143" t="n"/>
      <c r="O940" s="143" t="n"/>
      <c r="P940" s="143" t="n"/>
    </row>
    <row r="941" ht="15.75" customHeight="1" s="218">
      <c r="M941" s="143" t="n"/>
      <c r="N941" s="143" t="n"/>
      <c r="O941" s="143" t="n"/>
      <c r="P941" s="143" t="n"/>
    </row>
    <row r="942" ht="15.75" customHeight="1" s="218">
      <c r="M942" s="143" t="n"/>
      <c r="N942" s="143" t="n"/>
      <c r="O942" s="143" t="n"/>
      <c r="P942" s="143" t="n"/>
    </row>
    <row r="943" ht="15.75" customHeight="1" s="218">
      <c r="M943" s="143" t="n"/>
      <c r="N943" s="143" t="n"/>
      <c r="O943" s="143" t="n"/>
      <c r="P943" s="143" t="n"/>
    </row>
    <row r="944" ht="15.75" customHeight="1" s="218">
      <c r="M944" s="143" t="n"/>
      <c r="N944" s="143" t="n"/>
      <c r="O944" s="143" t="n"/>
      <c r="P944" s="143" t="n"/>
    </row>
    <row r="945" ht="15.75" customHeight="1" s="218">
      <c r="M945" s="143" t="n"/>
      <c r="N945" s="143" t="n"/>
      <c r="O945" s="143" t="n"/>
      <c r="P945" s="143" t="n"/>
    </row>
    <row r="946" ht="15.75" customHeight="1" s="218">
      <c r="M946" s="143" t="n"/>
      <c r="N946" s="143" t="n"/>
      <c r="O946" s="143" t="n"/>
      <c r="P946" s="143" t="n"/>
    </row>
    <row r="947" ht="15.75" customHeight="1" s="218">
      <c r="M947" s="143" t="n"/>
      <c r="N947" s="143" t="n"/>
      <c r="O947" s="143" t="n"/>
      <c r="P947" s="143" t="n"/>
    </row>
    <row r="948" ht="15.75" customHeight="1" s="218">
      <c r="M948" s="143" t="n"/>
      <c r="N948" s="143" t="n"/>
      <c r="O948" s="143" t="n"/>
      <c r="P948" s="143" t="n"/>
    </row>
    <row r="949" ht="15.75" customHeight="1" s="218">
      <c r="M949" s="143" t="n"/>
      <c r="N949" s="143" t="n"/>
      <c r="O949" s="143" t="n"/>
      <c r="P949" s="143" t="n"/>
    </row>
    <row r="950" ht="15.75" customHeight="1" s="218">
      <c r="M950" s="143" t="n"/>
      <c r="N950" s="143" t="n"/>
      <c r="O950" s="143" t="n"/>
      <c r="P950" s="143" t="n"/>
    </row>
    <row r="951" ht="15.75" customHeight="1" s="218">
      <c r="M951" s="143" t="n"/>
      <c r="N951" s="143" t="n"/>
      <c r="O951" s="143" t="n"/>
      <c r="P951" s="143" t="n"/>
    </row>
    <row r="952" ht="15.75" customHeight="1" s="218">
      <c r="M952" s="143" t="n"/>
      <c r="N952" s="143" t="n"/>
      <c r="O952" s="143" t="n"/>
      <c r="P952" s="143" t="n"/>
    </row>
    <row r="953" ht="15.75" customHeight="1" s="218">
      <c r="M953" s="143" t="n"/>
      <c r="N953" s="143" t="n"/>
      <c r="O953" s="143" t="n"/>
      <c r="P953" s="143" t="n"/>
    </row>
    <row r="954" ht="15.75" customHeight="1" s="218">
      <c r="M954" s="143" t="n"/>
      <c r="N954" s="143" t="n"/>
      <c r="O954" s="143" t="n"/>
      <c r="P954" s="143" t="n"/>
    </row>
    <row r="955" ht="15.75" customHeight="1" s="218">
      <c r="M955" s="143" t="n"/>
      <c r="N955" s="143" t="n"/>
      <c r="O955" s="143" t="n"/>
      <c r="P955" s="143" t="n"/>
    </row>
    <row r="956" ht="15.75" customHeight="1" s="218">
      <c r="M956" s="143" t="n"/>
      <c r="N956" s="143" t="n"/>
      <c r="O956" s="143" t="n"/>
      <c r="P956" s="143" t="n"/>
    </row>
    <row r="957" ht="15.75" customHeight="1" s="218">
      <c r="M957" s="143" t="n"/>
      <c r="N957" s="143" t="n"/>
      <c r="O957" s="143" t="n"/>
      <c r="P957" s="143" t="n"/>
    </row>
    <row r="958" ht="15.75" customHeight="1" s="218">
      <c r="M958" s="143" t="n"/>
      <c r="N958" s="143" t="n"/>
      <c r="O958" s="143" t="n"/>
      <c r="P958" s="143" t="n"/>
    </row>
    <row r="959" ht="15.75" customHeight="1" s="218">
      <c r="M959" s="143" t="n"/>
      <c r="N959" s="143" t="n"/>
      <c r="O959" s="143" t="n"/>
      <c r="P959" s="143" t="n"/>
    </row>
    <row r="960" ht="15.75" customHeight="1" s="218">
      <c r="M960" s="143" t="n"/>
      <c r="N960" s="143" t="n"/>
      <c r="O960" s="143" t="n"/>
      <c r="P960" s="143" t="n"/>
    </row>
    <row r="961" ht="15.75" customHeight="1" s="218">
      <c r="M961" s="143" t="n"/>
      <c r="N961" s="143" t="n"/>
      <c r="O961" s="143" t="n"/>
      <c r="P961" s="143" t="n"/>
    </row>
    <row r="962" ht="15.75" customHeight="1" s="218">
      <c r="M962" s="143" t="n"/>
      <c r="N962" s="143" t="n"/>
      <c r="O962" s="143" t="n"/>
      <c r="P962" s="143" t="n"/>
    </row>
    <row r="963" ht="15.75" customHeight="1" s="218">
      <c r="M963" s="143" t="n"/>
      <c r="N963" s="143" t="n"/>
      <c r="O963" s="143" t="n"/>
      <c r="P963" s="143" t="n"/>
    </row>
    <row r="964" ht="15.75" customHeight="1" s="218">
      <c r="M964" s="143" t="n"/>
      <c r="N964" s="143" t="n"/>
      <c r="O964" s="143" t="n"/>
      <c r="P964" s="143" t="n"/>
    </row>
    <row r="965" ht="15.75" customHeight="1" s="218">
      <c r="M965" s="143" t="n"/>
      <c r="N965" s="143" t="n"/>
      <c r="O965" s="143" t="n"/>
      <c r="P965" s="143" t="n"/>
    </row>
    <row r="966" ht="15.75" customHeight="1" s="218">
      <c r="M966" s="143" t="n"/>
      <c r="N966" s="143" t="n"/>
      <c r="O966" s="143" t="n"/>
      <c r="P966" s="143" t="n"/>
    </row>
    <row r="967" ht="15.75" customHeight="1" s="218">
      <c r="M967" s="143" t="n"/>
      <c r="N967" s="143" t="n"/>
      <c r="O967" s="143" t="n"/>
      <c r="P967" s="143" t="n"/>
    </row>
    <row r="968" ht="15.75" customHeight="1" s="218">
      <c r="M968" s="143" t="n"/>
      <c r="N968" s="143" t="n"/>
      <c r="O968" s="143" t="n"/>
      <c r="P968" s="143" t="n"/>
    </row>
    <row r="969" ht="15.75" customHeight="1" s="218">
      <c r="M969" s="143" t="n"/>
      <c r="N969" s="143" t="n"/>
      <c r="O969" s="143" t="n"/>
      <c r="P969" s="143" t="n"/>
    </row>
    <row r="970" ht="15.75" customHeight="1" s="218">
      <c r="M970" s="143" t="n"/>
      <c r="N970" s="143" t="n"/>
      <c r="O970" s="143" t="n"/>
      <c r="P970" s="143" t="n"/>
    </row>
    <row r="971" ht="15.75" customHeight="1" s="218">
      <c r="M971" s="143" t="n"/>
      <c r="N971" s="143" t="n"/>
      <c r="O971" s="143" t="n"/>
      <c r="P971" s="143" t="n"/>
    </row>
    <row r="972" ht="15.75" customHeight="1" s="218">
      <c r="M972" s="143" t="n"/>
      <c r="N972" s="143" t="n"/>
      <c r="O972" s="143" t="n"/>
      <c r="P972" s="143" t="n"/>
    </row>
    <row r="973" ht="15.75" customHeight="1" s="218">
      <c r="M973" s="143" t="n"/>
      <c r="N973" s="143" t="n"/>
      <c r="O973" s="143" t="n"/>
      <c r="P973" s="143" t="n"/>
    </row>
    <row r="974" ht="15.75" customHeight="1" s="218">
      <c r="M974" s="143" t="n"/>
      <c r="N974" s="143" t="n"/>
      <c r="O974" s="143" t="n"/>
      <c r="P974" s="143" t="n"/>
    </row>
    <row r="975" ht="15.75" customHeight="1" s="218">
      <c r="M975" s="143" t="n"/>
      <c r="N975" s="143" t="n"/>
      <c r="O975" s="143" t="n"/>
      <c r="P975" s="143" t="n"/>
    </row>
    <row r="976" ht="15.75" customHeight="1" s="218">
      <c r="M976" s="143" t="n"/>
      <c r="N976" s="143" t="n"/>
      <c r="O976" s="143" t="n"/>
      <c r="P976" s="143" t="n"/>
    </row>
    <row r="977" ht="15.75" customHeight="1" s="218">
      <c r="M977" s="143" t="n"/>
      <c r="N977" s="143" t="n"/>
      <c r="O977" s="143" t="n"/>
      <c r="P977" s="143" t="n"/>
    </row>
    <row r="978" ht="15.75" customHeight="1" s="218">
      <c r="M978" s="143" t="n"/>
      <c r="N978" s="143" t="n"/>
      <c r="O978" s="143" t="n"/>
      <c r="P978" s="143" t="n"/>
    </row>
    <row r="979" ht="15.75" customHeight="1" s="218">
      <c r="M979" s="143" t="n"/>
      <c r="N979" s="143" t="n"/>
      <c r="O979" s="143" t="n"/>
      <c r="P979" s="143" t="n"/>
    </row>
    <row r="980" ht="15.75" customHeight="1" s="218">
      <c r="M980" s="143" t="n"/>
      <c r="N980" s="143" t="n"/>
      <c r="O980" s="143" t="n"/>
      <c r="P980" s="143" t="n"/>
    </row>
    <row r="981" ht="15.75" customHeight="1" s="218">
      <c r="M981" s="143" t="n"/>
      <c r="N981" s="143" t="n"/>
      <c r="O981" s="143" t="n"/>
      <c r="P981" s="143" t="n"/>
    </row>
    <row r="982" ht="15.75" customHeight="1" s="218">
      <c r="M982" s="143" t="n"/>
      <c r="N982" s="143" t="n"/>
      <c r="O982" s="143" t="n"/>
      <c r="P982" s="143" t="n"/>
    </row>
    <row r="983" ht="15.75" customHeight="1" s="218">
      <c r="M983" s="143" t="n"/>
      <c r="N983" s="143" t="n"/>
      <c r="O983" s="143" t="n"/>
      <c r="P983" s="143" t="n"/>
    </row>
    <row r="984" ht="15.75" customHeight="1" s="218">
      <c r="M984" s="143" t="n"/>
      <c r="N984" s="143" t="n"/>
      <c r="O984" s="143" t="n"/>
      <c r="P984" s="143" t="n"/>
    </row>
    <row r="985" ht="15.75" customHeight="1" s="218">
      <c r="M985" s="143" t="n"/>
      <c r="N985" s="143" t="n"/>
      <c r="O985" s="143" t="n"/>
      <c r="P985" s="143" t="n"/>
    </row>
    <row r="986" ht="15.75" customHeight="1" s="218">
      <c r="M986" s="143" t="n"/>
      <c r="N986" s="143" t="n"/>
      <c r="O986" s="143" t="n"/>
      <c r="P986" s="143" t="n"/>
    </row>
    <row r="987" ht="15.75" customHeight="1" s="218">
      <c r="M987" s="143" t="n"/>
      <c r="N987" s="143" t="n"/>
      <c r="O987" s="143" t="n"/>
      <c r="P987" s="143" t="n"/>
    </row>
    <row r="988" ht="15.75" customHeight="1" s="218">
      <c r="M988" s="143" t="n"/>
      <c r="N988" s="143" t="n"/>
      <c r="O988" s="143" t="n"/>
      <c r="P988" s="143" t="n"/>
    </row>
    <row r="989" ht="15.75" customHeight="1" s="218">
      <c r="M989" s="143" t="n"/>
      <c r="N989" s="143" t="n"/>
      <c r="O989" s="143" t="n"/>
      <c r="P989" s="143" t="n"/>
    </row>
    <row r="990" ht="15.75" customHeight="1" s="218">
      <c r="M990" s="143" t="n"/>
      <c r="N990" s="143" t="n"/>
      <c r="O990" s="143" t="n"/>
      <c r="P990" s="143" t="n"/>
    </row>
    <row r="991" ht="15.75" customHeight="1" s="218">
      <c r="M991" s="143" t="n"/>
      <c r="N991" s="143" t="n"/>
      <c r="O991" s="143" t="n"/>
      <c r="P991" s="143" t="n"/>
    </row>
    <row r="992" ht="15.75" customHeight="1" s="218">
      <c r="M992" s="143" t="n"/>
      <c r="N992" s="143" t="n"/>
      <c r="O992" s="143" t="n"/>
      <c r="P992" s="143" t="n"/>
    </row>
    <row r="993" ht="15.75" customHeight="1" s="218">
      <c r="M993" s="143" t="n"/>
      <c r="N993" s="143" t="n"/>
      <c r="O993" s="143" t="n"/>
      <c r="P993" s="143" t="n"/>
    </row>
    <row r="994" ht="15.75" customHeight="1" s="218">
      <c r="M994" s="143" t="n"/>
      <c r="N994" s="143" t="n"/>
      <c r="O994" s="143" t="n"/>
      <c r="P994" s="143" t="n"/>
    </row>
    <row r="995" ht="15.75" customHeight="1" s="218">
      <c r="M995" s="143" t="n"/>
      <c r="N995" s="143" t="n"/>
      <c r="O995" s="143" t="n"/>
      <c r="P995" s="143" t="n"/>
    </row>
    <row r="996" ht="15.75" customHeight="1" s="218">
      <c r="M996" s="143" t="n"/>
      <c r="N996" s="143" t="n"/>
      <c r="O996" s="143" t="n"/>
      <c r="P996" s="143" t="n"/>
    </row>
    <row r="997" ht="15.75" customHeight="1" s="218">
      <c r="M997" s="143" t="n"/>
      <c r="N997" s="143" t="n"/>
      <c r="O997" s="143" t="n"/>
      <c r="P997" s="143" t="n"/>
    </row>
    <row r="998" ht="15.75" customHeight="1" s="218">
      <c r="M998" s="143" t="n"/>
      <c r="N998" s="143" t="n"/>
      <c r="O998" s="143" t="n"/>
      <c r="P998" s="143" t="n"/>
    </row>
    <row r="999" ht="15.75" customHeight="1" s="218">
      <c r="M999" s="143" t="n"/>
      <c r="N999" s="143" t="n"/>
      <c r="O999" s="143" t="n"/>
      <c r="P999" s="143" t="n"/>
    </row>
    <row r="1000" ht="15.75" customHeight="1" s="218">
      <c r="M1000" s="143" t="n"/>
      <c r="N1000" s="143" t="n"/>
      <c r="O1000" s="143" t="n"/>
      <c r="P1000" s="143" t="n"/>
    </row>
    <row r="1001" ht="15.75" customHeight="1" s="218">
      <c r="M1001" s="143" t="n"/>
      <c r="N1001" s="143" t="n"/>
      <c r="O1001" s="143" t="n"/>
      <c r="P1001" s="143" t="n"/>
    </row>
    <row r="1002" ht="15.75" customHeight="1" s="218">
      <c r="M1002" s="143" t="n"/>
      <c r="N1002" s="143" t="n"/>
      <c r="O1002" s="143" t="n"/>
      <c r="P1002" s="143" t="n"/>
    </row>
    <row r="1003" ht="15.75" customHeight="1" s="218">
      <c r="M1003" s="143" t="n"/>
      <c r="N1003" s="143" t="n"/>
      <c r="O1003" s="143" t="n"/>
      <c r="P1003" s="143" t="n"/>
    </row>
    <row r="1004" ht="15.75" customHeight="1" s="218">
      <c r="M1004" s="143" t="n"/>
      <c r="N1004" s="143" t="n"/>
      <c r="O1004" s="143" t="n"/>
      <c r="P1004" s="143" t="n"/>
    </row>
    <row r="1005" ht="15.75" customHeight="1" s="218">
      <c r="M1005" s="143" t="n"/>
      <c r="N1005" s="143" t="n"/>
      <c r="O1005" s="143" t="n"/>
      <c r="P1005" s="143" t="n"/>
    </row>
  </sheetData>
  <mergeCells count="30">
    <mergeCell ref="S2:AG2"/>
    <mergeCell ref="B92:E92"/>
    <mergeCell ref="M90:O90"/>
    <mergeCell ref="AO3:AO4"/>
    <mergeCell ref="B95:E95"/>
    <mergeCell ref="B89:E89"/>
    <mergeCell ref="B94:E94"/>
    <mergeCell ref="AI2:BD2"/>
    <mergeCell ref="BE2:BG2"/>
    <mergeCell ref="M89:O89"/>
    <mergeCell ref="B97:E97"/>
    <mergeCell ref="B91:E91"/>
    <mergeCell ref="B100:E100"/>
    <mergeCell ref="M87:P87"/>
    <mergeCell ref="BJ2:BK2"/>
    <mergeCell ref="B90:E90"/>
    <mergeCell ref="Y3:AE3"/>
    <mergeCell ref="B93:E93"/>
    <mergeCell ref="B102:E102"/>
    <mergeCell ref="B96:E96"/>
    <mergeCell ref="M3:N3"/>
    <mergeCell ref="B101:E101"/>
    <mergeCell ref="B98:E98"/>
    <mergeCell ref="AX3:BB3"/>
    <mergeCell ref="B88:E88"/>
    <mergeCell ref="AN3:AN4"/>
    <mergeCell ref="B87:E87"/>
    <mergeCell ref="B103:E103"/>
    <mergeCell ref="M88:O88"/>
    <mergeCell ref="B99:E99"/>
  </mergeCells>
  <dataValidations count="3">
    <dataValidation sqref="P88 Z5:Z61" showDropDown="0" showInputMessage="0" showErrorMessage="0" allowBlank="0" type="list">
      <formula1>"SC,PR"</formula1>
    </dataValidation>
    <dataValidation sqref="P90 Y5:Y61 AB5:AB61" showDropDown="0" showInputMessage="0" showErrorMessage="0" allowBlank="0" type="list">
      <formula1>"SIM,NÃO"</formula1>
    </dataValidation>
    <dataValidation sqref="P89 AA5:AA61" showDropDown="0" showInputMessage="0" showErrorMessage="0" allowBlank="0" type="list">
      <formula1>"AC,AL,AM,AP,BA,CE,DF,ES,GO,MA,MT,MS,MG,PA,PB,PR,PE,PI,RN,RS,RJ,RO,RR,SP,SE,TO,SC"</formula1>
    </dataValidation>
  </dataValidations>
  <pageMargins left="0.511811024" right="0.511811024" top="0.787401575" bottom="0.787401575" header="0" footer="0"/>
  <pageSetup orientation="landscape"/>
</worksheet>
</file>

<file path=xl/worksheets/sheet16.xml><?xml version="1.0" encoding="utf-8"?>
<worksheet xmlns="http://schemas.openxmlformats.org/spreadsheetml/2006/main">
  <sheetPr>
    <tabColor rgb="FFFFFF00"/>
    <outlinePr summaryBelow="0" summaryRight="0"/>
    <pageSetUpPr/>
  </sheetPr>
  <dimension ref="A1:BM100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baseColWidth="8" defaultColWidth="14.44140625" defaultRowHeight="15" customHeight="1"/>
  <cols>
    <col width="5.109375" customWidth="1" style="218" min="1" max="1"/>
    <col width="11.33203125" customWidth="1" style="218" min="2" max="2"/>
    <col width="10" customWidth="1" style="218" min="3" max="3"/>
    <col width="10.109375" customWidth="1" style="218" min="4" max="5"/>
    <col width="58.5546875" customWidth="1" style="218" min="6" max="6"/>
    <col width="11.33203125" customWidth="1" style="218" min="7" max="7"/>
    <col width="8.44140625" customWidth="1" style="218" min="8" max="8"/>
    <col width="7.5546875" customWidth="1" style="218" min="9" max="9"/>
    <col width="18.109375" customWidth="1" style="218" min="10" max="10"/>
    <col width="11.109375" customWidth="1" style="218" min="11" max="11"/>
    <col width="8.6640625" customWidth="1" style="218" min="12" max="12"/>
    <col width="10.44140625" customWidth="1" style="218" min="13" max="13"/>
    <col width="13.6640625" customWidth="1" style="218" min="14" max="15"/>
    <col width="15.44140625" customWidth="1" style="218" min="16" max="16"/>
    <col width="8.44140625" customWidth="1" style="218" min="17" max="17"/>
    <col width="10.44140625" customWidth="1" style="218" min="18" max="18"/>
    <col width="16.44140625" customWidth="1" style="218" min="19" max="21"/>
    <col width="18.109375" customWidth="1" style="218" min="22" max="22"/>
    <col width="11.109375" customWidth="1" style="218" min="23" max="23"/>
    <col width="12.109375" customWidth="1" style="218" min="24" max="24"/>
    <col width="17.88671875" customWidth="1" style="218" min="25" max="25"/>
    <col hidden="1" width="15.5546875" customWidth="1" style="218" min="26" max="26"/>
    <col hidden="1" width="14.109375" customWidth="1" style="218" min="27" max="27"/>
    <col hidden="1" width="13" customWidth="1" style="218" min="28" max="28"/>
    <col width="13.109375" customWidth="1" style="218" min="29" max="29"/>
    <col width="11" customWidth="1" style="218" min="30" max="31"/>
    <col width="17.109375" customWidth="1" style="218" min="32" max="32"/>
    <col width="31.88671875" customWidth="1" style="218" min="33" max="33"/>
    <col width="3.88671875" customWidth="1" style="218" min="34" max="34"/>
    <col width="13" customWidth="1" style="218" min="35" max="35"/>
    <col width="12.44140625" customWidth="1" style="218" min="36" max="36"/>
    <col width="22.44140625" customWidth="1" style="218" min="37" max="37"/>
    <col width="21.44140625" customWidth="1" style="218" min="38" max="38"/>
    <col width="23.33203125" customWidth="1" style="218" min="39" max="39"/>
    <col width="17" customWidth="1" style="218" min="40" max="40"/>
    <col width="20.44140625" customWidth="1" style="218" min="41" max="41"/>
    <col width="10.88671875" customWidth="1" style="218" min="42" max="44"/>
    <col width="9.6640625" customWidth="1" style="218" min="45" max="45"/>
    <col width="12.109375" customWidth="1" style="218" min="46" max="46"/>
    <col width="13.109375" customWidth="1" style="218" min="47" max="47"/>
    <col width="15" customWidth="1" style="218" min="48" max="48"/>
    <col width="13.109375" customWidth="1" style="218" min="49" max="50"/>
    <col width="9.109375" customWidth="1" style="218" min="51" max="52"/>
    <col width="11.33203125" customWidth="1" style="218" min="53" max="53"/>
    <col width="11.88671875" customWidth="1" style="218" min="54" max="54"/>
    <col width="48.6640625" customWidth="1" style="218" min="55" max="55"/>
    <col width="33.33203125" customWidth="1" style="218" min="56" max="56"/>
    <col width="15" customWidth="1" style="218" min="57" max="57"/>
    <col width="18.44140625" customWidth="1" style="218" min="58" max="58"/>
    <col width="15.6640625" customWidth="1" style="218" min="59" max="59"/>
    <col width="16.33203125" customWidth="1" style="218" min="60" max="60"/>
    <col width="19.44140625" customWidth="1" style="218" min="61" max="61"/>
    <col width="15.6640625" customWidth="1" style="218" min="62" max="64"/>
    <col width="19.33203125" customWidth="1" style="218" min="65" max="65"/>
  </cols>
  <sheetData>
    <row r="1" ht="14.4" customHeight="1" s="218">
      <c r="A1" s="10" t="n"/>
      <c r="B1" s="10" t="n"/>
      <c r="C1" s="10" t="n"/>
      <c r="D1" s="10" t="n"/>
      <c r="E1" s="10" t="n"/>
      <c r="F1" s="10" t="n"/>
      <c r="G1" s="11" t="n"/>
      <c r="H1" s="10" t="n"/>
      <c r="I1" s="10" t="n"/>
      <c r="J1" s="10" t="n"/>
      <c r="K1" s="12" t="n"/>
      <c r="L1" s="10" t="n"/>
      <c r="Q1" s="10" t="n"/>
      <c r="R1" s="10" t="n"/>
      <c r="S1" s="10" t="n"/>
      <c r="T1" s="10" t="n"/>
      <c r="U1" s="10" t="n"/>
      <c r="V1" s="10" t="n"/>
      <c r="W1" s="10" t="n"/>
      <c r="X1" s="10" t="n"/>
      <c r="Y1" s="11" t="n"/>
      <c r="Z1" s="11" t="n"/>
      <c r="AA1" s="11" t="n"/>
      <c r="AB1" s="11" t="n"/>
      <c r="AC1" s="11" t="n"/>
      <c r="AD1" s="11" t="n"/>
      <c r="AE1" s="10" t="n"/>
      <c r="AF1" s="10" t="n"/>
      <c r="AG1" s="10" t="n"/>
      <c r="AH1" s="10" t="n"/>
      <c r="AI1" s="13" t="n"/>
      <c r="AJ1" s="13" t="n"/>
      <c r="AK1" s="13" t="n"/>
      <c r="AL1" s="13" t="n"/>
      <c r="AM1" s="13" t="n"/>
      <c r="AN1" s="13" t="n"/>
      <c r="AO1" s="13" t="n"/>
      <c r="AP1" s="14" t="n"/>
      <c r="AQ1" s="14" t="n"/>
      <c r="AR1" s="14" t="n"/>
      <c r="AS1" s="13" t="n"/>
      <c r="AT1" s="13" t="n"/>
      <c r="AU1" s="10" t="n"/>
      <c r="AV1" s="10" t="n"/>
      <c r="AW1" s="10" t="n"/>
      <c r="AX1" s="10" t="n"/>
      <c r="AY1" s="10" t="n"/>
      <c r="AZ1" s="10" t="n"/>
      <c r="BA1" s="10" t="n"/>
      <c r="BB1" s="10" t="n"/>
      <c r="BC1" s="10" t="inlineStr">
        <is>
          <t>** Se o estado do fornecedor não for um desses, o ICMS ST será calculado na entrada.</t>
        </is>
      </c>
      <c r="BD1" s="11" t="n"/>
      <c r="BE1" s="10" t="n"/>
      <c r="BF1" s="10" t="n"/>
      <c r="BG1" s="10" t="n"/>
      <c r="BH1" s="10" t="n"/>
      <c r="BI1" s="10" t="n"/>
      <c r="BJ1" s="10" t="n"/>
      <c r="BK1" s="10" t="n"/>
      <c r="BL1" s="10" t="n"/>
      <c r="BM1" s="10" t="n"/>
    </row>
    <row r="2" ht="14.4" customHeight="1" s="218">
      <c r="A2" s="12" t="n"/>
      <c r="B2" s="12" t="n"/>
      <c r="C2" s="12" t="n"/>
      <c r="D2" s="12" t="n"/>
      <c r="E2" s="12" t="n"/>
      <c r="F2" s="12" t="n"/>
      <c r="G2" s="11" t="n"/>
      <c r="H2" s="12" t="n"/>
      <c r="I2" s="12" t="n"/>
      <c r="J2" s="12" t="n"/>
      <c r="K2" s="12" t="n"/>
      <c r="L2" s="12" t="n"/>
      <c r="M2" s="229" t="n"/>
      <c r="N2" s="229" t="n"/>
      <c r="O2" s="229" t="n"/>
      <c r="P2" s="229" t="n"/>
      <c r="Q2" s="12" t="n"/>
      <c r="R2" s="12" t="n"/>
      <c r="S2" s="227" t="inlineStr">
        <is>
          <t>VENDA</t>
        </is>
      </c>
      <c r="AH2" s="12" t="n"/>
      <c r="AI2" s="228" t="n"/>
      <c r="BE2" s="234" t="inlineStr">
        <is>
          <t>COMPENSAÇÃO</t>
        </is>
      </c>
      <c r="BH2" s="229" t="n"/>
      <c r="BI2" s="229" t="n"/>
      <c r="BJ2" s="229" t="inlineStr">
        <is>
          <t>IMPOSTO SOBRE O LUCRO</t>
        </is>
      </c>
      <c r="BL2" s="229" t="n"/>
    </row>
    <row r="3" ht="28.8" customHeight="1" s="218">
      <c r="A3" s="16" t="inlineStr">
        <is>
          <t>Item</t>
        </is>
      </c>
      <c r="B3" s="16" t="inlineStr">
        <is>
          <t>Fornecedor</t>
        </is>
      </c>
      <c r="C3" s="16" t="inlineStr">
        <is>
          <t>Prazo</t>
        </is>
      </c>
      <c r="D3" s="16" t="inlineStr">
        <is>
          <t>Fabricante</t>
        </is>
      </c>
      <c r="E3" s="16" t="inlineStr">
        <is>
          <t>Cód. item</t>
        </is>
      </c>
      <c r="F3" s="17" t="inlineStr">
        <is>
          <t>Descrição</t>
        </is>
      </c>
      <c r="G3" s="16" t="inlineStr">
        <is>
          <t>NCM</t>
        </is>
      </c>
      <c r="H3" s="16" t="inlineStr">
        <is>
          <t>Unidade</t>
        </is>
      </c>
      <c r="I3" s="16" t="inlineStr">
        <is>
          <t>Qde</t>
        </is>
      </c>
      <c r="J3" s="17" t="inlineStr">
        <is>
          <t>Valor produto c/ IPI</t>
        </is>
      </c>
      <c r="K3" s="16" t="inlineStr">
        <is>
          <t>Importação I3C</t>
        </is>
      </c>
      <c r="L3" s="16" t="inlineStr">
        <is>
          <t>Dólar</t>
        </is>
      </c>
      <c r="M3" s="275" t="inlineStr">
        <is>
          <t>Produto</t>
        </is>
      </c>
      <c r="N3" s="265" t="n"/>
      <c r="O3" s="18" t="inlineStr">
        <is>
          <t>I3C</t>
        </is>
      </c>
      <c r="P3" s="19" t="inlineStr">
        <is>
          <t>Fornecedor</t>
        </is>
      </c>
      <c r="Q3" s="16" t="inlineStr">
        <is>
          <t>Margem</t>
        </is>
      </c>
      <c r="R3" s="16" t="inlineStr">
        <is>
          <t>Desconto</t>
        </is>
      </c>
      <c r="S3" s="20" t="inlineStr">
        <is>
          <t>Preço Unitário c/ Desconto</t>
        </is>
      </c>
      <c r="T3" s="20" t="inlineStr">
        <is>
          <t>Preço Total c/ Desconto</t>
        </is>
      </c>
      <c r="U3" s="20" t="inlineStr">
        <is>
          <t>Preço Unitário</t>
        </is>
      </c>
      <c r="V3" s="20" t="inlineStr">
        <is>
          <t>Preço Total</t>
        </is>
      </c>
      <c r="W3" s="20" t="inlineStr">
        <is>
          <t xml:space="preserve">PIS </t>
        </is>
      </c>
      <c r="X3" s="20" t="inlineStr">
        <is>
          <t xml:space="preserve">COFINS </t>
        </is>
      </c>
      <c r="Y3" s="16" t="inlineStr">
        <is>
          <t>ICMS</t>
        </is>
      </c>
      <c r="Z3" s="264" t="n"/>
      <c r="AA3" s="264" t="n"/>
      <c r="AB3" s="264" t="n"/>
      <c r="AC3" s="264" t="n"/>
      <c r="AD3" s="264" t="n"/>
      <c r="AE3" s="265" t="n"/>
      <c r="AF3" s="17" t="inlineStr">
        <is>
          <t xml:space="preserve">ISS </t>
        </is>
      </c>
      <c r="AG3" s="16" t="inlineStr">
        <is>
          <t>ATENÇÃO</t>
        </is>
      </c>
      <c r="AH3" s="17" t="n"/>
      <c r="AI3" s="17" t="n"/>
      <c r="AJ3" s="17" t="n"/>
      <c r="AK3" s="17" t="n"/>
      <c r="AL3" s="17" t="n"/>
      <c r="AM3" s="17" t="n"/>
      <c r="AN3" s="276" t="inlineStr">
        <is>
          <t>Custo unit desc PIS e Cofins IN</t>
        </is>
      </c>
      <c r="AO3" s="276" t="inlineStr">
        <is>
          <t>Custo Total Desc Pis e Cofins IN</t>
        </is>
      </c>
      <c r="AP3" s="21" t="inlineStr">
        <is>
          <t>PIS IN</t>
        </is>
      </c>
      <c r="AQ3" s="21" t="inlineStr">
        <is>
          <t>COFINS IN</t>
        </is>
      </c>
      <c r="AR3" s="22" t="inlineStr">
        <is>
          <t>%ICMS</t>
        </is>
      </c>
      <c r="AS3" s="23" t="inlineStr">
        <is>
          <t>VALOR</t>
        </is>
      </c>
      <c r="AT3" s="23" t="inlineStr">
        <is>
          <t>ICMS ST</t>
        </is>
      </c>
      <c r="AU3" s="23" t="inlineStr">
        <is>
          <t>ST%</t>
        </is>
      </c>
      <c r="AV3" s="23" t="inlineStr">
        <is>
          <t>MVA</t>
        </is>
      </c>
      <c r="AW3" s="24" t="inlineStr">
        <is>
          <t>FAMÍLIA NCM</t>
        </is>
      </c>
      <c r="AX3" s="24" t="inlineStr">
        <is>
          <t>DIVISÃO NCM</t>
        </is>
      </c>
      <c r="AY3" s="264" t="n"/>
      <c r="AZ3" s="264" t="n"/>
      <c r="BA3" s="264" t="n"/>
      <c r="BB3" s="265" t="n"/>
      <c r="BC3" s="25" t="inlineStr">
        <is>
          <t>ESTADOS COM</t>
        </is>
      </c>
      <c r="BD3" s="25" t="inlineStr">
        <is>
          <t>ATENÇÃO</t>
        </is>
      </c>
      <c r="BE3" s="23" t="inlineStr">
        <is>
          <t>PIS À PAGAR</t>
        </is>
      </c>
      <c r="BF3" s="23" t="inlineStr">
        <is>
          <t>COFINS à PAGAR</t>
        </is>
      </c>
      <c r="BG3" s="23" t="inlineStr">
        <is>
          <t>ICMS OUT-IN</t>
        </is>
      </c>
      <c r="BH3" s="23" t="inlineStr">
        <is>
          <t>IMPOSTOS SAÍDA</t>
        </is>
      </c>
      <c r="BI3" s="23" t="inlineStr">
        <is>
          <t>CUSTO SEM CRÉDITO</t>
        </is>
      </c>
      <c r="BJ3" s="20" t="inlineStr">
        <is>
          <t>CSLL</t>
        </is>
      </c>
      <c r="BK3" s="20" t="inlineStr">
        <is>
          <t>IRPJ</t>
        </is>
      </c>
      <c r="BL3" s="23" t="inlineStr">
        <is>
          <t>CUSTO TOTAL</t>
        </is>
      </c>
      <c r="BM3" s="20" t="inlineStr">
        <is>
          <t>RESULTADO BRUTO</t>
        </is>
      </c>
    </row>
    <row r="4" ht="14.4" customHeight="1" s="218">
      <c r="A4" s="26" t="n"/>
      <c r="B4" s="26" t="n"/>
      <c r="C4" s="26" t="n"/>
      <c r="D4" s="26" t="n"/>
      <c r="E4" s="27" t="n"/>
      <c r="F4" s="26" t="n"/>
      <c r="G4" s="28" t="n"/>
      <c r="H4" s="26" t="n"/>
      <c r="I4" s="26" t="n"/>
      <c r="J4" s="29" t="n"/>
      <c r="K4" s="27" t="n"/>
      <c r="L4" s="27" t="n"/>
      <c r="M4" s="29" t="inlineStr">
        <is>
          <t>Importado</t>
        </is>
      </c>
      <c r="N4" s="29" t="inlineStr">
        <is>
          <t>Estado Origem</t>
        </is>
      </c>
      <c r="O4" s="29" t="inlineStr">
        <is>
          <t>CNPJ Compra</t>
        </is>
      </c>
      <c r="P4" s="29" t="inlineStr">
        <is>
          <t>Optante Simples</t>
        </is>
      </c>
      <c r="Q4" s="27" t="n"/>
      <c r="R4" s="27" t="n"/>
      <c r="S4" s="30" t="n"/>
      <c r="T4" s="30" t="n"/>
      <c r="U4" s="30" t="n"/>
      <c r="V4" s="30" t="n"/>
      <c r="W4" s="31" t="n">
        <v>0.0065</v>
      </c>
      <c r="X4" s="31" t="n">
        <v>0.03</v>
      </c>
      <c r="Y4" s="32" t="inlineStr">
        <is>
          <t>Produto Importado</t>
        </is>
      </c>
      <c r="Z4" s="21" t="inlineStr">
        <is>
          <t>CNPJ Faturamento</t>
        </is>
      </c>
      <c r="AA4" s="32" t="inlineStr">
        <is>
          <t>Estado Destino</t>
        </is>
      </c>
      <c r="AB4" s="21" t="inlineStr">
        <is>
          <t>Contribuinte</t>
        </is>
      </c>
      <c r="AC4" s="21" t="inlineStr">
        <is>
          <t>%ICMS</t>
        </is>
      </c>
      <c r="AD4" s="21" t="inlineStr">
        <is>
          <t>ICMS</t>
        </is>
      </c>
      <c r="AE4" s="27" t="inlineStr">
        <is>
          <t>ICMS DIFAL</t>
        </is>
      </c>
      <c r="AF4" s="33" t="n">
        <v>0</v>
      </c>
      <c r="AG4" s="33" t="n"/>
      <c r="AH4" s="27" t="n"/>
      <c r="AI4" s="29" t="inlineStr">
        <is>
          <t>Custo Import.</t>
        </is>
      </c>
      <c r="AJ4" s="29" t="inlineStr">
        <is>
          <t>Custo Dólar</t>
        </is>
      </c>
      <c r="AK4" s="29" t="inlineStr">
        <is>
          <t>Custo unit Desc. ICMS IN</t>
        </is>
      </c>
      <c r="AL4" s="29" t="inlineStr">
        <is>
          <t>Custo Total s/ Impostos</t>
        </is>
      </c>
      <c r="AM4" s="29" t="inlineStr">
        <is>
          <t>Custo Total Desc. ICMS IN</t>
        </is>
      </c>
      <c r="AN4" s="277" t="n"/>
      <c r="AO4" s="277" t="n"/>
      <c r="AP4" s="31" t="n">
        <v>0</v>
      </c>
      <c r="AQ4" s="31" t="n">
        <v>0</v>
      </c>
      <c r="AR4" s="32" t="n"/>
      <c r="AS4" s="29" t="inlineStr">
        <is>
          <t>ICMS</t>
        </is>
      </c>
      <c r="AT4" s="29" t="n"/>
      <c r="AU4" s="31" t="n"/>
      <c r="AV4" s="31" t="n"/>
      <c r="AW4" s="31" t="n"/>
      <c r="AX4" s="31" t="n"/>
      <c r="AY4" s="25" t="n"/>
      <c r="AZ4" s="25" t="n"/>
      <c r="BA4" s="25" t="n"/>
      <c r="BB4" s="25" t="n"/>
      <c r="BC4" s="25" t="inlineStr">
        <is>
          <t>CONVÊNIO**</t>
        </is>
      </c>
      <c r="BD4" s="25" t="inlineStr">
        <is>
          <t>ICMS ST</t>
        </is>
      </c>
      <c r="BE4" s="29" t="n"/>
      <c r="BF4" s="29" t="n"/>
      <c r="BG4" s="29" t="n"/>
      <c r="BH4" s="29" t="n"/>
      <c r="BI4" s="29" t="n"/>
      <c r="BJ4" s="31" t="n">
        <v>0.0108</v>
      </c>
      <c r="BK4" s="31">
        <f>IF(((((((F88*8%)+(F89*32%))-20000)*10%))+(((F88*8%)+(F89*32%))*15%))/(F88+F89)&lt;0.07,0.07,((((((F88*8%)+(F89*32%))-20000)*10%))+(((F88*8%)+(F89*32%))*15%))/(F88+F89))</f>
        <v/>
      </c>
      <c r="BL4" s="29" t="n"/>
      <c r="BM4" s="34" t="n"/>
    </row>
    <row r="5" hidden="1" ht="14.4" customHeight="1" s="218">
      <c r="A5" s="35" t="n">
        <v>1</v>
      </c>
      <c r="B5" s="144">
        <f>BOM!B5</f>
        <v/>
      </c>
      <c r="C5" s="144">
        <f>BOM!C5</f>
        <v/>
      </c>
      <c r="D5" s="144">
        <f>BOM!D5</f>
        <v/>
      </c>
      <c r="E5" s="144">
        <f>BOM!E5</f>
        <v/>
      </c>
      <c r="F5" s="39">
        <f>BOM!F5</f>
        <v/>
      </c>
      <c r="G5" s="144">
        <f>BOM!G5</f>
        <v/>
      </c>
      <c r="H5" s="144">
        <f>BOM!H5</f>
        <v/>
      </c>
      <c r="I5" s="145" t="n">
        <v>0</v>
      </c>
      <c r="J5" s="146">
        <f>BOM!J5</f>
        <v/>
      </c>
      <c r="K5" s="146">
        <f>BOM!K5</f>
        <v/>
      </c>
      <c r="L5" s="146">
        <f>BOM!L5</f>
        <v/>
      </c>
      <c r="M5" s="146">
        <f>BOM!M5</f>
        <v/>
      </c>
      <c r="N5" s="146">
        <f>BOM!N5</f>
        <v/>
      </c>
      <c r="O5" s="146">
        <f>BOM!O5</f>
        <v/>
      </c>
      <c r="P5" s="146">
        <f>BOM!P5</f>
        <v/>
      </c>
      <c r="Q5" s="46">
        <f>$F$97</f>
        <v/>
      </c>
      <c r="R5" s="47" t="n">
        <v>0</v>
      </c>
      <c r="S5" s="48">
        <f>U5-(U5*R5)</f>
        <v/>
      </c>
      <c r="T5" s="48">
        <f>S5*I5</f>
        <v/>
      </c>
      <c r="U5" s="48">
        <f>(AN5)/(1-(BH5+Q5))</f>
        <v/>
      </c>
      <c r="V5" s="48">
        <f>U5*I5</f>
        <v/>
      </c>
      <c r="W5" s="49">
        <f>T5*$W$4</f>
        <v/>
      </c>
      <c r="X5" s="49">
        <f>T5*$X$4</f>
        <v/>
      </c>
      <c r="Y5" s="50">
        <f>M5</f>
        <v/>
      </c>
      <c r="Z5" s="9" t="n"/>
      <c r="AA5" s="9" t="n"/>
      <c r="AB5" s="9" t="n"/>
      <c r="AC5" s="51">
        <f t="array" ref="AC5">IF(I5&gt;0,VLOOKUP(Y5&amp;$P$88&amp;$P$89&amp;$P$90,Variáveis!$O$2:$S$300&amp;Variáveis!$P$2:$T$300&amp;Variáveis!$Q$2:$U$300&amp;Variáveis!$R$2:$V$300,5,FALSE),0)</f>
        <v/>
      </c>
      <c r="AD5" s="52">
        <f>T5*AC5</f>
        <v/>
      </c>
      <c r="AE5" s="53">
        <f>IF(AB5="não",((V5/(1-VLOOKUP(AA5,Variáveis!$AK$3:$AN$29,4,FALSE)))*VLOOKUP(AA5,Variáveis!$AK$3:$AN$29,4,FALSE))-AD5,0)</f>
        <v/>
      </c>
      <c r="AF5" s="53">
        <f>T5*$AF$4</f>
        <v/>
      </c>
      <c r="AG5" s="53">
        <f>IF(AB5="SIM","Cliente pode pagar DIFA na entrada", )</f>
        <v/>
      </c>
      <c r="AH5" s="54" t="n"/>
      <c r="AI5" s="53">
        <f>IF(K5="SIM",(J5*$F$102),J5)</f>
        <v/>
      </c>
      <c r="AJ5" s="53">
        <f>IF(L5="SIM",(AI5*$F$101),AI5)</f>
        <v/>
      </c>
      <c r="AK5" s="53">
        <f>AJ5-AS5</f>
        <v/>
      </c>
      <c r="AL5" s="53">
        <f>AJ5*I5</f>
        <v/>
      </c>
      <c r="AM5" s="53">
        <f>AK5*I5</f>
        <v/>
      </c>
      <c r="AN5" s="53">
        <f>AK5-AP5-AQ5</f>
        <v/>
      </c>
      <c r="AO5" s="53">
        <f>AN5*I5</f>
        <v/>
      </c>
      <c r="AP5" s="53">
        <f>$AP$4*AK5</f>
        <v/>
      </c>
      <c r="AQ5" s="53">
        <f>$AQ$4*AK5</f>
        <v/>
      </c>
      <c r="AR5" s="51">
        <f t="array" ref="AR5">VLOOKUP(M5&amp;N5&amp;O5&amp;P5,Variáveis!$A$2:$E$240&amp;Variáveis!$B$2:$F$240&amp;Variáveis!$C$2:$G$240&amp;Variáveis!$D$2:$H$240,5,FALSE)</f>
        <v/>
      </c>
      <c r="AS5" s="53">
        <f>((AJ5*(1-AR5))*AR5)</f>
        <v/>
      </c>
      <c r="AT5" s="53">
        <f>(((J5+(J5*AU5))*0.18)-(J5*AR5))</f>
        <v/>
      </c>
      <c r="AU5" s="55">
        <f>(((1+AV5)*(1-AR5))/(1-0.18)-1)</f>
        <v/>
      </c>
      <c r="AV5" s="55">
        <f>IF(BB5&gt;0,BB5,IF(BA5&gt;0,BA5,IF(AZ5&gt;0,AZ5,IF(AY5&gt;0,AY5,IF(AX5&gt;0,AX5)))))/100</f>
        <v/>
      </c>
      <c r="AW5" s="56">
        <f>VALUE(LEFT(G5,4))</f>
        <v/>
      </c>
      <c r="AX5" s="56">
        <f>VALUE(IFERROR(VLOOKUP(VALUE(LEFT(G5,4)),ST!$C$4:$E$300,3,FALSE),"0"))</f>
        <v/>
      </c>
      <c r="AY5" s="56">
        <f>VALUE(IFERROR(VLOOKUP(VALUE(LEFT(G5,5)),ST!$C$4:$E$300,3,FALSE),"0"))</f>
        <v/>
      </c>
      <c r="AZ5" s="56">
        <f>VALUE(IFERROR(VLOOKUP(VALUE(LEFT(G5,6)),ST!$C$4:$E$300,3,FALSE),"0"))</f>
        <v/>
      </c>
      <c r="BA5" s="56">
        <f>VALUE(IFERROR(VLOOKUP(VALUE(LEFT(G5,7)),ST!$C$4:$E$300,3,FALSE),"0"))</f>
        <v/>
      </c>
      <c r="BB5" s="56">
        <f>VALUE(IFERROR(VLOOKUP(G5,ST!$C$4:$E$400,3,FALSE),"0"))</f>
        <v/>
      </c>
      <c r="BC5" s="57">
        <f>IF(VLOOKUP(AW5,ST!$C$4:$F$298,4,FALSE)&lt;&gt;0,VLOOKUP(AW5,ST!$C$4:$F$298,4,FALSE),VLOOKUP(G5,ST!$C$4:$F$298,4,FALSE))</f>
        <v/>
      </c>
      <c r="BD5" s="57">
        <f>IF(O5="SC","Desconsiderar coluna ICMS ST",IF(O5="PR","Haverá ST", ))</f>
        <v/>
      </c>
      <c r="BE5" s="53">
        <f>W5</f>
        <v/>
      </c>
      <c r="BF5" s="53">
        <f>X5</f>
        <v/>
      </c>
      <c r="BG5" s="53">
        <f>AD5-AS5</f>
        <v/>
      </c>
      <c r="BH5" s="51">
        <f>$W$4+$X$4+AC5+$BJ$4+0.07</f>
        <v/>
      </c>
      <c r="BI5" s="53">
        <f>IF(BD5="Haverá ST",AJ5+AS5+AT5,AJ5+AS5)</f>
        <v/>
      </c>
      <c r="BJ5" s="53">
        <f>T5*$BJ$4</f>
        <v/>
      </c>
      <c r="BK5" s="53">
        <f>T5*$BK$4</f>
        <v/>
      </c>
      <c r="BL5" s="53">
        <f>BE5+BF5+AO5+BJ5+BK5+AD5</f>
        <v/>
      </c>
      <c r="BM5" s="53">
        <f>(T5-BL5)</f>
        <v/>
      </c>
    </row>
    <row r="6" hidden="1" ht="14.4" customHeight="1" s="218">
      <c r="A6" s="58">
        <f>A5+1</f>
        <v/>
      </c>
      <c r="B6" s="144">
        <f>BOM!B6</f>
        <v/>
      </c>
      <c r="C6" s="144">
        <f>BOM!C6</f>
        <v/>
      </c>
      <c r="D6" s="144">
        <f>BOM!D6</f>
        <v/>
      </c>
      <c r="E6" s="144">
        <f>BOM!E6</f>
        <v/>
      </c>
      <c r="F6" s="144">
        <f>BOM!F6</f>
        <v/>
      </c>
      <c r="G6" s="144">
        <f>BOM!G6</f>
        <v/>
      </c>
      <c r="H6" s="144">
        <f>BOM!H6</f>
        <v/>
      </c>
      <c r="I6" s="145" t="n">
        <v>0</v>
      </c>
      <c r="J6" s="146">
        <f>BOM!J6</f>
        <v/>
      </c>
      <c r="K6" s="146">
        <f>BOM!K6</f>
        <v/>
      </c>
      <c r="L6" s="146">
        <f>BOM!L6</f>
        <v/>
      </c>
      <c r="M6" s="146">
        <f>BOM!M6</f>
        <v/>
      </c>
      <c r="N6" s="146">
        <f>BOM!N6</f>
        <v/>
      </c>
      <c r="O6" s="146">
        <f>BOM!O6</f>
        <v/>
      </c>
      <c r="P6" s="146">
        <f>BOM!P6</f>
        <v/>
      </c>
      <c r="Q6" s="46">
        <f>$F$97</f>
        <v/>
      </c>
      <c r="R6" s="46">
        <f>$F$98</f>
        <v/>
      </c>
      <c r="S6" s="48">
        <f>U6-(U6*R6)</f>
        <v/>
      </c>
      <c r="T6" s="48">
        <f>S6*I6</f>
        <v/>
      </c>
      <c r="U6" s="48">
        <f>(AN6)/(1-(BH6+Q6))</f>
        <v/>
      </c>
      <c r="V6" s="48">
        <f>U6*I6</f>
        <v/>
      </c>
      <c r="W6" s="49">
        <f>T6*$W$4</f>
        <v/>
      </c>
      <c r="X6" s="49">
        <f>T6*$X$4</f>
        <v/>
      </c>
      <c r="Y6" s="50">
        <f>M6</f>
        <v/>
      </c>
      <c r="Z6" s="9" t="n"/>
      <c r="AA6" s="9" t="n"/>
      <c r="AB6" s="9" t="n"/>
      <c r="AC6" s="51">
        <f t="array" ref="AC6">IF(I6&gt;0,VLOOKUP(Y6&amp;$P$88&amp;$P$89&amp;$P$90,Variáveis!$O$2:$S$300&amp;Variáveis!$P$2:$T$300&amp;Variáveis!$Q$2:$U$300&amp;Variáveis!$R$2:$V$300,5,FALSE),0)</f>
        <v/>
      </c>
      <c r="AD6" s="52">
        <f>T6*AC6</f>
        <v/>
      </c>
      <c r="AE6" s="53">
        <f>IF(AB6="não",((V6/(1-VLOOKUP(AA6,Variáveis!$AK$3:$AN$29,4,FALSE)))*VLOOKUP(AA6,Variáveis!$AK$3:$AN$29,4,FALSE))-AD6,0)</f>
        <v/>
      </c>
      <c r="AF6" s="53">
        <f>T6*$AF$4</f>
        <v/>
      </c>
      <c r="AG6" s="53">
        <f>IF(AB6="SIM","Cliente pode pagar DIFA na entrada", )</f>
        <v/>
      </c>
      <c r="AH6" s="54" t="n"/>
      <c r="AI6" s="53">
        <f>IF(K6="SIM",(J6*$F$102),J6)</f>
        <v/>
      </c>
      <c r="AJ6" s="53">
        <f>IF(L6="SIM",(AI6*$F$101),AI6)</f>
        <v/>
      </c>
      <c r="AK6" s="53">
        <f>AJ6-AS6</f>
        <v/>
      </c>
      <c r="AL6" s="53">
        <f>AJ6*I6</f>
        <v/>
      </c>
      <c r="AM6" s="53">
        <f>AK6*I6</f>
        <v/>
      </c>
      <c r="AN6" s="53">
        <f>AK6-AP6-AQ6</f>
        <v/>
      </c>
      <c r="AO6" s="53">
        <f>AN6*I6</f>
        <v/>
      </c>
      <c r="AP6" s="53">
        <f>$AP$4*AK6</f>
        <v/>
      </c>
      <c r="AQ6" s="53">
        <f>$AQ$4*AK6</f>
        <v/>
      </c>
      <c r="AR6" s="51">
        <f t="array" ref="AR6">VLOOKUP(M6&amp;N6&amp;O6&amp;P6,Variáveis!$A$2:$E$240&amp;Variáveis!$B$2:$F$240&amp;Variáveis!$C$2:$G$240&amp;Variáveis!$D$2:$H$240,5,FALSE)</f>
        <v/>
      </c>
      <c r="AS6" s="53">
        <f>((AJ6*(1-AR6))*AR6)</f>
        <v/>
      </c>
      <c r="AT6" s="53">
        <f>(((J6+(J6*AU6))*0.18)-(J6*AR6))</f>
        <v/>
      </c>
      <c r="AU6" s="55">
        <f>(((1+AV6)*(1-AR6))/(1-0.18)-1)</f>
        <v/>
      </c>
      <c r="AV6" s="55">
        <f>IF(BB6&gt;0,BB6,IF(BA6&gt;0,BA6,IF(AZ6&gt;0,AZ6,IF(AY6&gt;0,AY6,IF(AX6&gt;0,AX6)))))/100</f>
        <v/>
      </c>
      <c r="AW6" s="56">
        <f>VALUE(LEFT(G6,4))</f>
        <v/>
      </c>
      <c r="AX6" s="56">
        <f>VALUE(IFERROR(VLOOKUP(VALUE(LEFT(G6,4)),ST!$C$4:$E$300,3,FALSE),"0"))</f>
        <v/>
      </c>
      <c r="AY6" s="56">
        <f>VALUE(IFERROR(VLOOKUP(VALUE(LEFT(G6,5)),ST!$C$4:$E$300,3,FALSE),"0"))</f>
        <v/>
      </c>
      <c r="AZ6" s="56">
        <f>VALUE(IFERROR(VLOOKUP(VALUE(LEFT(G6,6)),ST!$C$4:$E$300,3,FALSE),"0"))</f>
        <v/>
      </c>
      <c r="BA6" s="56">
        <f>VALUE(IFERROR(VLOOKUP(VALUE(LEFT(G6,7)),ST!$C$4:$E$300,3,FALSE),"0"))</f>
        <v/>
      </c>
      <c r="BB6" s="56">
        <f>VALUE(IFERROR(VLOOKUP(G6,ST!$C$4:$E$400,3,FALSE),"0"))</f>
        <v/>
      </c>
      <c r="BC6" s="57">
        <f>IF(VLOOKUP(AW6,ST!$C$4:$F$298,4,FALSE)&lt;&gt;0,VLOOKUP(AW6,ST!$C$4:$F$298,4,FALSE),VLOOKUP(G6,ST!$C$4:$F$298,4,FALSE))</f>
        <v/>
      </c>
      <c r="BD6" s="57">
        <f>IF(O6="SC","Desconsiderar coluna ICMS ST",IF(O6="PR","Haverá ST", ))</f>
        <v/>
      </c>
      <c r="BE6" s="53">
        <f>W6</f>
        <v/>
      </c>
      <c r="BF6" s="53">
        <f>X6</f>
        <v/>
      </c>
      <c r="BG6" s="53">
        <f>AD6-AS6</f>
        <v/>
      </c>
      <c r="BH6" s="51">
        <f>$W$4+$X$4+AC6+$BJ$4+0.07</f>
        <v/>
      </c>
      <c r="BI6" s="53">
        <f>IF(BD6="Haverá ST",AJ6+AS6+AT6,AJ6+AS6)</f>
        <v/>
      </c>
      <c r="BJ6" s="53">
        <f>T6*$BJ$4</f>
        <v/>
      </c>
      <c r="BK6" s="53">
        <f>T6*$BK$4</f>
        <v/>
      </c>
      <c r="BL6" s="53">
        <f>BE6+BF6+AO6+BJ6+BK6+AD6</f>
        <v/>
      </c>
      <c r="BM6" s="53">
        <f>(T6-BL6)</f>
        <v/>
      </c>
    </row>
    <row r="7" hidden="1" ht="14.4" customHeight="1" s="218">
      <c r="A7" s="58">
        <f>A6+1</f>
        <v/>
      </c>
      <c r="B7" s="144">
        <f>BOM!B7</f>
        <v/>
      </c>
      <c r="C7" s="144">
        <f>BOM!C7</f>
        <v/>
      </c>
      <c r="D7" s="144">
        <f>BOM!D7</f>
        <v/>
      </c>
      <c r="E7" s="144">
        <f>BOM!E7</f>
        <v/>
      </c>
      <c r="F7" s="144">
        <f>BOM!F7</f>
        <v/>
      </c>
      <c r="G7" s="144">
        <f>BOM!G7</f>
        <v/>
      </c>
      <c r="H7" s="144">
        <f>BOM!H7</f>
        <v/>
      </c>
      <c r="I7" s="147" t="n">
        <v>0</v>
      </c>
      <c r="J7" s="146">
        <f>BOM!J7</f>
        <v/>
      </c>
      <c r="K7" s="146">
        <f>BOM!K7</f>
        <v/>
      </c>
      <c r="L7" s="146">
        <f>BOM!L7</f>
        <v/>
      </c>
      <c r="M7" s="146">
        <f>BOM!M7</f>
        <v/>
      </c>
      <c r="N7" s="146">
        <f>BOM!N7</f>
        <v/>
      </c>
      <c r="O7" s="146">
        <f>BOM!O7</f>
        <v/>
      </c>
      <c r="P7" s="146">
        <f>BOM!P7</f>
        <v/>
      </c>
      <c r="Q7" s="46">
        <f>$F$97</f>
        <v/>
      </c>
      <c r="R7" s="46">
        <f>$F$98</f>
        <v/>
      </c>
      <c r="S7" s="48">
        <f>U7-(U7*R7)</f>
        <v/>
      </c>
      <c r="T7" s="48">
        <f>S7*I7</f>
        <v/>
      </c>
      <c r="U7" s="48">
        <f>(AN7)/(1-(BH7+Q7))</f>
        <v/>
      </c>
      <c r="V7" s="48">
        <f>U7*I7</f>
        <v/>
      </c>
      <c r="W7" s="49">
        <f>T7*$W$4</f>
        <v/>
      </c>
      <c r="X7" s="49">
        <f>T7*$X$4</f>
        <v/>
      </c>
      <c r="Y7" s="50">
        <f>M7</f>
        <v/>
      </c>
      <c r="Z7" s="9" t="n"/>
      <c r="AA7" s="9" t="n"/>
      <c r="AB7" s="9" t="n"/>
      <c r="AC7" s="51">
        <f t="array" ref="AC7">IF(I7&gt;0,VLOOKUP(Y7&amp;$P$88&amp;$P$89&amp;$P$90,Variáveis!$O$2:$S$300&amp;Variáveis!$P$2:$T$300&amp;Variáveis!$Q$2:$U$300&amp;Variáveis!$R$2:$V$300,5,FALSE),0)</f>
        <v/>
      </c>
      <c r="AD7" s="52">
        <f>T7*AC7</f>
        <v/>
      </c>
      <c r="AE7" s="53">
        <f>IF(AB7="não",((V7/(1-VLOOKUP(AA7,Variáveis!$AK$3:$AN$29,4,FALSE)))*VLOOKUP(AA7,Variáveis!$AK$3:$AN$29,4,FALSE))-AD7,0)</f>
        <v/>
      </c>
      <c r="AF7" s="53">
        <f>T7*$AF$4</f>
        <v/>
      </c>
      <c r="AG7" s="53">
        <f>IF(AB7="SIM","Cliente pode pagar DIFA na entrada", )</f>
        <v/>
      </c>
      <c r="AH7" s="54" t="n"/>
      <c r="AI7" s="53">
        <f>IF(K7="SIM",(J7*$F$102),J7)</f>
        <v/>
      </c>
      <c r="AJ7" s="53">
        <f>IF(L7="SIM",(AI7*$F$101),AI7)</f>
        <v/>
      </c>
      <c r="AK7" s="53">
        <f>AJ7-AS7</f>
        <v/>
      </c>
      <c r="AL7" s="53">
        <f>AJ7*I7</f>
        <v/>
      </c>
      <c r="AM7" s="53">
        <f>AK7*I7</f>
        <v/>
      </c>
      <c r="AN7" s="53">
        <f>AK7-AP7-AQ7</f>
        <v/>
      </c>
      <c r="AO7" s="53">
        <f>AN7*I7</f>
        <v/>
      </c>
      <c r="AP7" s="53">
        <f>$AP$4*AK7</f>
        <v/>
      </c>
      <c r="AQ7" s="53">
        <f>$AQ$4*AK7</f>
        <v/>
      </c>
      <c r="AR7" s="51">
        <f t="array" ref="AR7">VLOOKUP(M7&amp;N7&amp;O7&amp;P7,Variáveis!$A$2:$E$240&amp;Variáveis!$B$2:$F$240&amp;Variáveis!$C$2:$G$240&amp;Variáveis!$D$2:$H$240,5,FALSE)</f>
        <v/>
      </c>
      <c r="AS7" s="53">
        <f>((AJ7*(1-AR7))*AR7)</f>
        <v/>
      </c>
      <c r="AT7" s="53">
        <f>(((J7+(J7*AU7))*0.18)-(J7*AR7))</f>
        <v/>
      </c>
      <c r="AU7" s="55">
        <f>(((1+AV7)*(1-AR7))/(1-0.18)-1)</f>
        <v/>
      </c>
      <c r="AV7" s="55">
        <f>IF(BB7&gt;0,BB7,IF(BA7&gt;0,BA7,IF(AZ7&gt;0,AZ7,IF(AY7&gt;0,AY7,IF(AX7&gt;0,AX7)))))/100</f>
        <v/>
      </c>
      <c r="AW7" s="56">
        <f>VALUE(LEFT(G7,4))</f>
        <v/>
      </c>
      <c r="AX7" s="56">
        <f>VALUE(IFERROR(VLOOKUP(VALUE(LEFT(G7,4)),ST!$C$4:$E$300,3,FALSE),"0"))</f>
        <v/>
      </c>
      <c r="AY7" s="56">
        <f>VALUE(IFERROR(VLOOKUP(VALUE(LEFT(G7,5)),ST!$C$4:$E$300,3,FALSE),"0"))</f>
        <v/>
      </c>
      <c r="AZ7" s="56">
        <f>VALUE(IFERROR(VLOOKUP(VALUE(LEFT(G7,6)),ST!$C$4:$E$300,3,FALSE),"0"))</f>
        <v/>
      </c>
      <c r="BA7" s="56">
        <f>VALUE(IFERROR(VLOOKUP(VALUE(LEFT(G7,7)),ST!$C$4:$E$300,3,FALSE),"0"))</f>
        <v/>
      </c>
      <c r="BB7" s="56">
        <f>VALUE(IFERROR(VLOOKUP(G7,ST!$C$4:$E$400,3,FALSE),"0"))</f>
        <v/>
      </c>
      <c r="BC7" s="57">
        <f>IF(VLOOKUP(AW7,ST!$C$4:$F$298,4,FALSE)&lt;&gt;0,VLOOKUP(AW7,ST!$C$4:$F$298,4,FALSE),VLOOKUP(G7,ST!$C$4:$F$298,4,FALSE))</f>
        <v/>
      </c>
      <c r="BD7" s="57">
        <f>IF(O7="SC","Desconsiderar coluna ICMS ST",IF(O7="PR","Haverá ST", ))</f>
        <v/>
      </c>
      <c r="BE7" s="53">
        <f>W7</f>
        <v/>
      </c>
      <c r="BF7" s="53">
        <f>X7</f>
        <v/>
      </c>
      <c r="BG7" s="53">
        <f>AD7-AS7</f>
        <v/>
      </c>
      <c r="BH7" s="51">
        <f>$W$4+$X$4+AC7+$BJ$4+0.07</f>
        <v/>
      </c>
      <c r="BI7" s="53">
        <f>IF(BD7="Haverá ST",AJ7+AS7+AT7,AJ7+AS7)</f>
        <v/>
      </c>
      <c r="BJ7" s="53">
        <f>T7*$BJ$4</f>
        <v/>
      </c>
      <c r="BK7" s="53">
        <f>T7*$BK$4</f>
        <v/>
      </c>
      <c r="BL7" s="53">
        <f>BE7+BF7+AO7+BJ7+BK7+AD7</f>
        <v/>
      </c>
      <c r="BM7" s="53">
        <f>(T7-BL7)</f>
        <v/>
      </c>
    </row>
    <row r="8" hidden="1" ht="14.4" customHeight="1" s="218">
      <c r="A8" s="58" t="n"/>
      <c r="B8" s="144">
        <f>BOM!B8</f>
        <v/>
      </c>
      <c r="C8" s="144">
        <f>BOM!C8</f>
        <v/>
      </c>
      <c r="D8" s="144">
        <f>BOM!D8</f>
        <v/>
      </c>
      <c r="E8" s="144">
        <f>BOM!E8</f>
        <v/>
      </c>
      <c r="F8" s="39">
        <f>BOM!F8</f>
        <v/>
      </c>
      <c r="G8" s="144">
        <f>BOM!G8</f>
        <v/>
      </c>
      <c r="H8" s="144">
        <f>BOM!H8</f>
        <v/>
      </c>
      <c r="I8" s="147" t="n">
        <v>0</v>
      </c>
      <c r="J8" s="146">
        <f>BOM!J8</f>
        <v/>
      </c>
      <c r="K8" s="146">
        <f>BOM!K8</f>
        <v/>
      </c>
      <c r="L8" s="146">
        <f>BOM!L8</f>
        <v/>
      </c>
      <c r="M8" s="146">
        <f>BOM!M8</f>
        <v/>
      </c>
      <c r="N8" s="146">
        <f>BOM!N8</f>
        <v/>
      </c>
      <c r="O8" s="146">
        <f>BOM!O8</f>
        <v/>
      </c>
      <c r="P8" s="146">
        <f>BOM!P8</f>
        <v/>
      </c>
      <c r="Q8" s="46">
        <f>$F$97</f>
        <v/>
      </c>
      <c r="R8" s="46">
        <f>$F$98</f>
        <v/>
      </c>
      <c r="S8" s="48">
        <f>U8-(U8*R8)</f>
        <v/>
      </c>
      <c r="T8" s="48">
        <f>S8*I8</f>
        <v/>
      </c>
      <c r="U8" s="48">
        <f>(AN8)/(1-(BH8+Q8))</f>
        <v/>
      </c>
      <c r="V8" s="48">
        <f>U8*I8</f>
        <v/>
      </c>
      <c r="W8" s="49">
        <f>T8*$W$4</f>
        <v/>
      </c>
      <c r="X8" s="49">
        <f>T8*$X$4</f>
        <v/>
      </c>
      <c r="Y8" s="50">
        <f>M8</f>
        <v/>
      </c>
      <c r="Z8" s="9" t="n"/>
      <c r="AA8" s="9" t="n"/>
      <c r="AB8" s="9" t="n"/>
      <c r="AC8" s="51">
        <f t="array" ref="AC8">IF(I8&gt;0,VLOOKUP(Y8&amp;$P$88&amp;$P$89&amp;$P$90,Variáveis!$O$2:$S$300&amp;Variáveis!$P$2:$T$300&amp;Variáveis!$Q$2:$U$300&amp;Variáveis!$R$2:$V$300,5,FALSE),0)</f>
        <v/>
      </c>
      <c r="AD8" s="52">
        <f>T8*AC8</f>
        <v/>
      </c>
      <c r="AE8" s="53">
        <f>IF(AB8="não",((V8/(1-VLOOKUP(AA8,Variáveis!$AK$3:$AN$29,4,FALSE)))*VLOOKUP(AA8,Variáveis!$AK$3:$AN$29,4,FALSE))-AD8,0)</f>
        <v/>
      </c>
      <c r="AF8" s="53">
        <f>T8*$AF$4</f>
        <v/>
      </c>
      <c r="AG8" s="53">
        <f>IF(AB8="SIM","Cliente pode pagar DIFA na entrada", )</f>
        <v/>
      </c>
      <c r="AH8" s="54" t="n"/>
      <c r="AI8" s="53">
        <f>IF(K8="SIM",(J8*$F$102),J8)</f>
        <v/>
      </c>
      <c r="AJ8" s="53">
        <f>IF(L8="SIM",(AI8*$F$101),AI8)</f>
        <v/>
      </c>
      <c r="AK8" s="53">
        <f>AJ8-AS8</f>
        <v/>
      </c>
      <c r="AL8" s="53">
        <f>AJ8*I8</f>
        <v/>
      </c>
      <c r="AM8" s="53">
        <f>AK8*I8</f>
        <v/>
      </c>
      <c r="AN8" s="53">
        <f>AK8-AP8-AQ8</f>
        <v/>
      </c>
      <c r="AO8" s="53">
        <f>AN8*I8</f>
        <v/>
      </c>
      <c r="AP8" s="53">
        <f>$AP$4*AK8</f>
        <v/>
      </c>
      <c r="AQ8" s="53">
        <f>$AQ$4*AK8</f>
        <v/>
      </c>
      <c r="AR8" s="51">
        <f t="array" ref="AR8">VLOOKUP(M8&amp;N8&amp;O8&amp;P8,Variáveis!$A$2:$E$240&amp;Variáveis!$B$2:$F$240&amp;Variáveis!$C$2:$G$240&amp;Variáveis!$D$2:$H$240,5,FALSE)</f>
        <v/>
      </c>
      <c r="AS8" s="53">
        <f>((AJ8*(1-AR8))*AR8)</f>
        <v/>
      </c>
      <c r="AT8" s="53">
        <f>(((J8+(J8*AU8))*0.18)-(J8*AR8))</f>
        <v/>
      </c>
      <c r="AU8" s="55">
        <f>(((1+AV8)*(1-AR8))/(1-0.18)-1)</f>
        <v/>
      </c>
      <c r="AV8" s="55">
        <f>IF(BB8&gt;0,BB8,IF(BA8&gt;0,BA8,IF(AZ8&gt;0,AZ8,IF(AY8&gt;0,AY8,IF(AX8&gt;0,AX8)))))/100</f>
        <v/>
      </c>
      <c r="AW8" s="56">
        <f>VALUE(LEFT(G8,4))</f>
        <v/>
      </c>
      <c r="AX8" s="56">
        <f>VALUE(IFERROR(VLOOKUP(VALUE(LEFT(G8,4)),ST!$C$4:$E$300,3,FALSE),"0"))</f>
        <v/>
      </c>
      <c r="AY8" s="56">
        <f>VALUE(IFERROR(VLOOKUP(VALUE(LEFT(G8,5)),ST!$C$4:$E$300,3,FALSE),"0"))</f>
        <v/>
      </c>
      <c r="AZ8" s="56">
        <f>VALUE(IFERROR(VLOOKUP(VALUE(LEFT(G8,6)),ST!$C$4:$E$300,3,FALSE),"0"))</f>
        <v/>
      </c>
      <c r="BA8" s="56">
        <f>VALUE(IFERROR(VLOOKUP(VALUE(LEFT(G8,7)),ST!$C$4:$E$300,3,FALSE),"0"))</f>
        <v/>
      </c>
      <c r="BB8" s="56">
        <f>VALUE(IFERROR(VLOOKUP(G8,ST!$C$4:$E$400,3,FALSE),"0"))</f>
        <v/>
      </c>
      <c r="BC8" s="57">
        <f>IF(VLOOKUP(AW8,ST!$C$4:$F$298,4,FALSE)&lt;&gt;0,VLOOKUP(AW8,ST!$C$4:$F$298,4,FALSE),VLOOKUP(G8,ST!$C$4:$F$298,4,FALSE))</f>
        <v/>
      </c>
      <c r="BD8" s="57">
        <f>IF(O8="SC","Desconsiderar coluna ICMS ST",IF(O8="PR","Haverá ST", ))</f>
        <v/>
      </c>
      <c r="BE8" s="53">
        <f>W8</f>
        <v/>
      </c>
      <c r="BF8" s="53">
        <f>X8</f>
        <v/>
      </c>
      <c r="BG8" s="53">
        <f>AD8-AS8</f>
        <v/>
      </c>
      <c r="BH8" s="51">
        <f>$W$4+$X$4+AC8+$BJ$4+0.07</f>
        <v/>
      </c>
      <c r="BI8" s="53">
        <f>IF(BD8="Haverá ST",AJ8+AS8+AT8,AJ8+AS8)</f>
        <v/>
      </c>
      <c r="BJ8" s="53">
        <f>T8*$BJ$4</f>
        <v/>
      </c>
      <c r="BK8" s="53">
        <f>T8*$BK$4</f>
        <v/>
      </c>
      <c r="BL8" s="53">
        <f>BE8+BF8+AO8+BJ8+BK8+AD8</f>
        <v/>
      </c>
      <c r="BM8" s="53">
        <f>(T8-BL8)</f>
        <v/>
      </c>
    </row>
    <row r="9" hidden="1" ht="14.4" customHeight="1" s="218">
      <c r="A9" s="58">
        <f>A7+1</f>
        <v/>
      </c>
      <c r="B9" s="144">
        <f>BOM!B9</f>
        <v/>
      </c>
      <c r="C9" s="144">
        <f>BOM!C9</f>
        <v/>
      </c>
      <c r="D9" s="144">
        <f>BOM!D9</f>
        <v/>
      </c>
      <c r="E9" s="144">
        <f>BOM!E9</f>
        <v/>
      </c>
      <c r="F9" s="144">
        <f>BOM!F9</f>
        <v/>
      </c>
      <c r="G9" s="144">
        <f>BOM!G9</f>
        <v/>
      </c>
      <c r="H9" s="144">
        <f>BOM!H9</f>
        <v/>
      </c>
      <c r="I9" s="145" t="n">
        <v>0</v>
      </c>
      <c r="J9" s="146">
        <f>BOM!J9</f>
        <v/>
      </c>
      <c r="K9" s="146">
        <f>BOM!K9</f>
        <v/>
      </c>
      <c r="L9" s="146">
        <f>BOM!L9</f>
        <v/>
      </c>
      <c r="M9" s="146">
        <f>BOM!M9</f>
        <v/>
      </c>
      <c r="N9" s="146">
        <f>BOM!N9</f>
        <v/>
      </c>
      <c r="O9" s="146">
        <f>BOM!O9</f>
        <v/>
      </c>
      <c r="P9" s="146">
        <f>BOM!P9</f>
        <v/>
      </c>
      <c r="Q9" s="46">
        <f>$F$97</f>
        <v/>
      </c>
      <c r="R9" s="46">
        <f>$F$98</f>
        <v/>
      </c>
      <c r="S9" s="48">
        <f>U9-(U9*R9)</f>
        <v/>
      </c>
      <c r="T9" s="48">
        <f>S9*I9</f>
        <v/>
      </c>
      <c r="U9" s="48">
        <f>(AN9)/(1-(BH9+Q9))</f>
        <v/>
      </c>
      <c r="V9" s="48">
        <f>U9*I9</f>
        <v/>
      </c>
      <c r="W9" s="49">
        <f>T9*$W$4</f>
        <v/>
      </c>
      <c r="X9" s="49">
        <f>T9*$X$4</f>
        <v/>
      </c>
      <c r="Y9" s="50">
        <f>M9</f>
        <v/>
      </c>
      <c r="Z9" s="9" t="n"/>
      <c r="AA9" s="9" t="n"/>
      <c r="AB9" s="9" t="n"/>
      <c r="AC9" s="51">
        <f t="array" ref="AC9">IF(I9&gt;0,VLOOKUP(Y9&amp;$P$88&amp;$P$89&amp;$P$90,Variáveis!$O$2:$S$300&amp;Variáveis!$P$2:$T$300&amp;Variáveis!$Q$2:$U$300&amp;Variáveis!$R$2:$V$300,5,FALSE),0)</f>
        <v/>
      </c>
      <c r="AD9" s="52">
        <f>T9*AC9</f>
        <v/>
      </c>
      <c r="AE9" s="53">
        <f>IF(AB9="não",((V9/(1-VLOOKUP(AA9,Variáveis!$AK$3:$AN$29,4,FALSE)))*VLOOKUP(AA9,Variáveis!$AK$3:$AN$29,4,FALSE))-AD9,0)</f>
        <v/>
      </c>
      <c r="AF9" s="53">
        <f>T9*$AF$4</f>
        <v/>
      </c>
      <c r="AG9" s="53">
        <f>IF(AB9="SIM","Cliente pode pagar DIFA na entrada", )</f>
        <v/>
      </c>
      <c r="AH9" s="54" t="n"/>
      <c r="AI9" s="53">
        <f>IF(K9="SIM",(J9*$F$102),J9)</f>
        <v/>
      </c>
      <c r="AJ9" s="53">
        <f>IF(L9="SIM",(AI9*$F$101),AI9)</f>
        <v/>
      </c>
      <c r="AK9" s="53">
        <f>AJ9-AS9</f>
        <v/>
      </c>
      <c r="AL9" s="53">
        <f>AJ9*I9</f>
        <v/>
      </c>
      <c r="AM9" s="53">
        <f>AK9*I9</f>
        <v/>
      </c>
      <c r="AN9" s="53">
        <f>AK9-AP9-AQ9</f>
        <v/>
      </c>
      <c r="AO9" s="53">
        <f>AN9*I9</f>
        <v/>
      </c>
      <c r="AP9" s="53">
        <f>$AP$4*AK9</f>
        <v/>
      </c>
      <c r="AQ9" s="53">
        <f>$AQ$4*AK9</f>
        <v/>
      </c>
      <c r="AR9" s="51">
        <f t="array" ref="AR9">VLOOKUP(M9&amp;N9&amp;O9&amp;P9,Variáveis!$A$2:$E$240&amp;Variáveis!$B$2:$F$240&amp;Variáveis!$C$2:$G$240&amp;Variáveis!$D$2:$H$240,5,FALSE)</f>
        <v/>
      </c>
      <c r="AS9" s="53">
        <f>((AJ9*(1-AR9))*AR9)</f>
        <v/>
      </c>
      <c r="AT9" s="53">
        <f>(((J9+(J9*AU9))*0.18)-(J9*AR9))</f>
        <v/>
      </c>
      <c r="AU9" s="55">
        <f>(((1+AV9)*(1-AR9))/(1-0.18)-1)</f>
        <v/>
      </c>
      <c r="AV9" s="55">
        <f>IF(BB9&gt;0,BB9,IF(BA9&gt;0,BA9,IF(AZ9&gt;0,AZ9,IF(AY9&gt;0,AY9,IF(AX9&gt;0,AX9)))))/100</f>
        <v/>
      </c>
      <c r="AW9" s="56">
        <f>VALUE(LEFT(G9,4))</f>
        <v/>
      </c>
      <c r="AX9" s="56">
        <f>VALUE(IFERROR(VLOOKUP(VALUE(LEFT(G9,4)),ST!$C$4:$E$300,3,FALSE),"0"))</f>
        <v/>
      </c>
      <c r="AY9" s="56">
        <f>VALUE(IFERROR(VLOOKUP(VALUE(LEFT(G9,5)),ST!$C$4:$E$300,3,FALSE),"0"))</f>
        <v/>
      </c>
      <c r="AZ9" s="56">
        <f>VALUE(IFERROR(VLOOKUP(VALUE(LEFT(G9,6)),ST!$C$4:$E$300,3,FALSE),"0"))</f>
        <v/>
      </c>
      <c r="BA9" s="56">
        <f>VALUE(IFERROR(VLOOKUP(VALUE(LEFT(G9,7)),ST!$C$4:$E$300,3,FALSE),"0"))</f>
        <v/>
      </c>
      <c r="BB9" s="56">
        <f>VALUE(IFERROR(VLOOKUP(G9,ST!$C$4:$E$400,3,FALSE),"0"))</f>
        <v/>
      </c>
      <c r="BC9" s="57">
        <f>IF(VLOOKUP(AW9,ST!$C$4:$F$298,4,FALSE)&lt;&gt;0,VLOOKUP(AW9,ST!$C$4:$F$298,4,FALSE),VLOOKUP(G9,ST!$C$4:$F$298,4,FALSE))</f>
        <v/>
      </c>
      <c r="BD9" s="57">
        <f>IF(O9="SC","Desconsiderar coluna ICMS ST",IF(O9="PR","Haverá ST", ))</f>
        <v/>
      </c>
      <c r="BE9" s="53">
        <f>W9</f>
        <v/>
      </c>
      <c r="BF9" s="53">
        <f>X9</f>
        <v/>
      </c>
      <c r="BG9" s="53">
        <f>AD9-AS9</f>
        <v/>
      </c>
      <c r="BH9" s="51">
        <f>$W$4+$X$4+AC9+$BJ$4+0.07</f>
        <v/>
      </c>
      <c r="BI9" s="53">
        <f>IF(BD9="Haverá ST",AJ9+AS9+AT9,AJ9+AS9)</f>
        <v/>
      </c>
      <c r="BJ9" s="53">
        <f>T9*$BJ$4</f>
        <v/>
      </c>
      <c r="BK9" s="53">
        <f>T9*$BK$4</f>
        <v/>
      </c>
      <c r="BL9" s="53">
        <f>BE9+BF9+AO9+BJ9+BK9+AD9</f>
        <v/>
      </c>
      <c r="BM9" s="53">
        <f>(T9-BL9)</f>
        <v/>
      </c>
    </row>
    <row r="10" hidden="1" ht="14.4" customHeight="1" s="218">
      <c r="A10" s="58">
        <f>A9+1</f>
        <v/>
      </c>
      <c r="B10" s="144">
        <f>BOM!B10</f>
        <v/>
      </c>
      <c r="C10" s="144">
        <f>BOM!C10</f>
        <v/>
      </c>
      <c r="D10" s="144">
        <f>BOM!D10</f>
        <v/>
      </c>
      <c r="E10" s="144">
        <f>BOM!E10</f>
        <v/>
      </c>
      <c r="F10" s="144">
        <f>BOM!F10</f>
        <v/>
      </c>
      <c r="G10" s="144">
        <f>BOM!G10</f>
        <v/>
      </c>
      <c r="H10" s="144">
        <f>BOM!H10</f>
        <v/>
      </c>
      <c r="I10" s="145" t="n">
        <v>0</v>
      </c>
      <c r="J10" s="146">
        <f>BOM!J10</f>
        <v/>
      </c>
      <c r="K10" s="146">
        <f>BOM!K10</f>
        <v/>
      </c>
      <c r="L10" s="146">
        <f>BOM!L10</f>
        <v/>
      </c>
      <c r="M10" s="146">
        <f>BOM!M10</f>
        <v/>
      </c>
      <c r="N10" s="146">
        <f>BOM!N10</f>
        <v/>
      </c>
      <c r="O10" s="146">
        <f>BOM!O10</f>
        <v/>
      </c>
      <c r="P10" s="146">
        <f>BOM!P10</f>
        <v/>
      </c>
      <c r="Q10" s="46">
        <f>$F$97</f>
        <v/>
      </c>
      <c r="R10" s="46">
        <f>$F$98</f>
        <v/>
      </c>
      <c r="S10" s="48">
        <f>U10-(U10*R10)</f>
        <v/>
      </c>
      <c r="T10" s="48">
        <f>S10*I10</f>
        <v/>
      </c>
      <c r="U10" s="48">
        <f>(AN10)/(1-(BH10+Q10))</f>
        <v/>
      </c>
      <c r="V10" s="48">
        <f>U10*I10</f>
        <v/>
      </c>
      <c r="W10" s="49">
        <f>T10*$W$4</f>
        <v/>
      </c>
      <c r="X10" s="49">
        <f>T10*$X$4</f>
        <v/>
      </c>
      <c r="Y10" s="50">
        <f>M10</f>
        <v/>
      </c>
      <c r="Z10" s="9" t="n"/>
      <c r="AA10" s="9" t="n"/>
      <c r="AB10" s="9" t="n"/>
      <c r="AC10" s="51">
        <f t="array" ref="AC10">IF(I10&gt;0,VLOOKUP(Y10&amp;$P$88&amp;$P$89&amp;$P$90,Variáveis!$O$2:$S$300&amp;Variáveis!$P$2:$T$300&amp;Variáveis!$Q$2:$U$300&amp;Variáveis!$R$2:$V$300,5,FALSE),0)</f>
        <v/>
      </c>
      <c r="AD10" s="52">
        <f>T10*AC10</f>
        <v/>
      </c>
      <c r="AE10" s="53">
        <f>IF(AB10="não",((V10/(1-VLOOKUP(AA10,Variáveis!$AK$3:$AN$29,4,FALSE)))*VLOOKUP(AA10,Variáveis!$AK$3:$AN$29,4,FALSE))-AD10,0)</f>
        <v/>
      </c>
      <c r="AF10" s="53">
        <f>T10*$AF$4</f>
        <v/>
      </c>
      <c r="AG10" s="53">
        <f>IF(AB10="SIM","Cliente pode pagar DIFA na entrada", )</f>
        <v/>
      </c>
      <c r="AH10" s="54" t="n"/>
      <c r="AI10" s="53">
        <f>IF(K10="SIM",(J10*$F$102),J10)</f>
        <v/>
      </c>
      <c r="AJ10" s="53">
        <f>IF(L10="SIM",(AI10*$F$101),AI10)</f>
        <v/>
      </c>
      <c r="AK10" s="53">
        <f>AJ10-AS10</f>
        <v/>
      </c>
      <c r="AL10" s="53">
        <f>AJ10*I10</f>
        <v/>
      </c>
      <c r="AM10" s="53">
        <f>AK10*I10</f>
        <v/>
      </c>
      <c r="AN10" s="53">
        <f>AK10-AP10-AQ10</f>
        <v/>
      </c>
      <c r="AO10" s="53">
        <f>AN10*I10</f>
        <v/>
      </c>
      <c r="AP10" s="53">
        <f>$AP$4*AK10</f>
        <v/>
      </c>
      <c r="AQ10" s="53">
        <f>$AQ$4*AK10</f>
        <v/>
      </c>
      <c r="AR10" s="51">
        <f t="array" ref="AR10">VLOOKUP(M10&amp;N10&amp;O10&amp;P10,Variáveis!$A$2:$E$240&amp;Variáveis!$B$2:$F$240&amp;Variáveis!$C$2:$G$240&amp;Variáveis!$D$2:$H$240,5,FALSE)</f>
        <v/>
      </c>
      <c r="AS10" s="53">
        <f>((AJ10*(1-AR10))*AR10)</f>
        <v/>
      </c>
      <c r="AT10" s="53">
        <f>(((J10+(J10*AU10))*0.18)-(J10*AR10))</f>
        <v/>
      </c>
      <c r="AU10" s="55">
        <f>(((1+AV10)*(1-AR10))/(1-0.18)-1)</f>
        <v/>
      </c>
      <c r="AV10" s="55">
        <f>IF(BB10&gt;0,BB10,IF(BA10&gt;0,BA10,IF(AZ10&gt;0,AZ10,IF(AY10&gt;0,AY10,IF(AX10&gt;0,AX10)))))/100</f>
        <v/>
      </c>
      <c r="AW10" s="56">
        <f>VALUE(LEFT(G10,4))</f>
        <v/>
      </c>
      <c r="AX10" s="56">
        <f>VALUE(IFERROR(VLOOKUP(VALUE(LEFT(G10,4)),ST!$C$4:$E$300,3,FALSE),"0"))</f>
        <v/>
      </c>
      <c r="AY10" s="56">
        <f>VALUE(IFERROR(VLOOKUP(VALUE(LEFT(G10,5)),ST!$C$4:$E$300,3,FALSE),"0"))</f>
        <v/>
      </c>
      <c r="AZ10" s="56">
        <f>VALUE(IFERROR(VLOOKUP(VALUE(LEFT(G10,6)),ST!$C$4:$E$300,3,FALSE),"0"))</f>
        <v/>
      </c>
      <c r="BA10" s="56">
        <f>VALUE(IFERROR(VLOOKUP(VALUE(LEFT(G10,7)),ST!$C$4:$E$300,3,FALSE),"0"))</f>
        <v/>
      </c>
      <c r="BB10" s="56">
        <f>VALUE(IFERROR(VLOOKUP(G10,ST!$C$4:$E$400,3,FALSE),"0"))</f>
        <v/>
      </c>
      <c r="BC10" s="57">
        <f>IF(VLOOKUP(AW10,ST!$C$4:$F$298,4,FALSE)&lt;&gt;0,VLOOKUP(AW10,ST!$C$4:$F$298,4,FALSE),VLOOKUP(G10,ST!$C$4:$F$298,4,FALSE))</f>
        <v/>
      </c>
      <c r="BD10" s="57">
        <f>IF(O10="SC","Desconsiderar coluna ICMS ST",IF(O10="PR","Haverá ST", ))</f>
        <v/>
      </c>
      <c r="BE10" s="53">
        <f>W10</f>
        <v/>
      </c>
      <c r="BF10" s="53">
        <f>X10</f>
        <v/>
      </c>
      <c r="BG10" s="53">
        <f>AD10-AS10</f>
        <v/>
      </c>
      <c r="BH10" s="51">
        <f>$W$4+$X$4+AC10+$BJ$4+0.07</f>
        <v/>
      </c>
      <c r="BI10" s="53">
        <f>IF(BD10="Haverá ST",AJ10+AS10+AT10,AJ10+AS10)</f>
        <v/>
      </c>
      <c r="BJ10" s="53">
        <f>T10*$BJ$4</f>
        <v/>
      </c>
      <c r="BK10" s="53">
        <f>T10*$BK$4</f>
        <v/>
      </c>
      <c r="BL10" s="53">
        <f>BE10+BF10+AO10+BJ10+BK10+AD10</f>
        <v/>
      </c>
      <c r="BM10" s="53">
        <f>(T10-BL10)</f>
        <v/>
      </c>
    </row>
    <row r="11" hidden="1" ht="14.4" customHeight="1" s="218">
      <c r="A11" s="58">
        <f>A10+1</f>
        <v/>
      </c>
      <c r="B11" s="144">
        <f>BOM!B11</f>
        <v/>
      </c>
      <c r="C11" s="144">
        <f>BOM!C11</f>
        <v/>
      </c>
      <c r="D11" s="144">
        <f>BOM!D11</f>
        <v/>
      </c>
      <c r="E11" s="144">
        <f>BOM!E11</f>
        <v/>
      </c>
      <c r="F11" s="144">
        <f>BOM!F11</f>
        <v/>
      </c>
      <c r="G11" s="144">
        <f>BOM!G11</f>
        <v/>
      </c>
      <c r="H11" s="144">
        <f>BOM!H11</f>
        <v/>
      </c>
      <c r="I11" s="147" t="n"/>
      <c r="J11" s="146">
        <f>BOM!J11</f>
        <v/>
      </c>
      <c r="K11" s="146">
        <f>BOM!K11</f>
        <v/>
      </c>
      <c r="L11" s="146">
        <f>BOM!L11</f>
        <v/>
      </c>
      <c r="M11" s="146">
        <f>BOM!M11</f>
        <v/>
      </c>
      <c r="N11" s="146">
        <f>BOM!N11</f>
        <v/>
      </c>
      <c r="O11" s="146">
        <f>BOM!O11</f>
        <v/>
      </c>
      <c r="P11" s="146">
        <f>BOM!P11</f>
        <v/>
      </c>
      <c r="Q11" s="46">
        <f>$F$97</f>
        <v/>
      </c>
      <c r="R11" s="46">
        <f>$F$98</f>
        <v/>
      </c>
      <c r="S11" s="48">
        <f>U11-(U11*R11)</f>
        <v/>
      </c>
      <c r="T11" s="48">
        <f>S11*I11</f>
        <v/>
      </c>
      <c r="U11" s="48">
        <f>(AN11)/(1-(BH11+Q11))</f>
        <v/>
      </c>
      <c r="V11" s="48">
        <f>U11*I11</f>
        <v/>
      </c>
      <c r="W11" s="49">
        <f>T11*$W$4</f>
        <v/>
      </c>
      <c r="X11" s="49">
        <f>T11*$X$4</f>
        <v/>
      </c>
      <c r="Y11" s="50">
        <f>M11</f>
        <v/>
      </c>
      <c r="Z11" s="9" t="n"/>
      <c r="AA11" s="9" t="n"/>
      <c r="AB11" s="9" t="n"/>
      <c r="AC11" s="51">
        <f t="array" ref="AC11">IF(I11&gt;0,VLOOKUP(Y11&amp;$P$88&amp;$P$89&amp;$P$90,Variáveis!$O$2:$S$300&amp;Variáveis!$P$2:$T$300&amp;Variáveis!$Q$2:$U$300&amp;Variáveis!$R$2:$V$300,5,FALSE),0)</f>
        <v/>
      </c>
      <c r="AD11" s="52">
        <f>T11*AC11</f>
        <v/>
      </c>
      <c r="AE11" s="53">
        <f>IF(AB11="não",((V11/(1-VLOOKUP(AA11,Variáveis!$AK$3:$AN$29,4,FALSE)))*VLOOKUP(AA11,Variáveis!$AK$3:$AN$29,4,FALSE))-AD11,0)</f>
        <v/>
      </c>
      <c r="AF11" s="53">
        <f>T11*$AF$4</f>
        <v/>
      </c>
      <c r="AG11" s="53">
        <f>IF(AB11="SIM","Cliente pode pagar DIFA na entrada", )</f>
        <v/>
      </c>
      <c r="AH11" s="54" t="n"/>
      <c r="AI11" s="53">
        <f>IF(K11="SIM",(J11*$F$102),J11)</f>
        <v/>
      </c>
      <c r="AJ11" s="53">
        <f>IF(L11="SIM",(AI11*$F$101),AI11)</f>
        <v/>
      </c>
      <c r="AK11" s="53">
        <f>AJ11-AS11</f>
        <v/>
      </c>
      <c r="AL11" s="53">
        <f>AJ11*I11</f>
        <v/>
      </c>
      <c r="AM11" s="53">
        <f>AK11*I11</f>
        <v/>
      </c>
      <c r="AN11" s="53">
        <f>AK11-AP11-AQ11</f>
        <v/>
      </c>
      <c r="AO11" s="53">
        <f>AN11*I11</f>
        <v/>
      </c>
      <c r="AP11" s="53">
        <f>$AP$4*AK11</f>
        <v/>
      </c>
      <c r="AQ11" s="53">
        <f>$AQ$4*AK11</f>
        <v/>
      </c>
      <c r="AR11" s="51">
        <f t="array" ref="AR11">VLOOKUP(M11&amp;N11&amp;O11&amp;P11,Variáveis!$A$2:$E$240&amp;Variáveis!$B$2:$F$240&amp;Variáveis!$C$2:$G$240&amp;Variáveis!$D$2:$H$240,5,FALSE)</f>
        <v/>
      </c>
      <c r="AS11" s="53">
        <f>((AJ11*(1-AR11))*AR11)</f>
        <v/>
      </c>
      <c r="AT11" s="53">
        <f>(((J11+(J11*AU11))*0.18)-(J11*AR11))</f>
        <v/>
      </c>
      <c r="AU11" s="55">
        <f>(((1+AV11)*(1-AR11))/(1-0.18)-1)</f>
        <v/>
      </c>
      <c r="AV11" s="55">
        <f>IF(BB11&gt;0,BB11,IF(BA11&gt;0,BA11,IF(AZ11&gt;0,AZ11,IF(AY11&gt;0,AY11,IF(AX11&gt;0,AX11)))))/100</f>
        <v/>
      </c>
      <c r="AW11" s="56">
        <f>VALUE(LEFT(G11,4))</f>
        <v/>
      </c>
      <c r="AX11" s="56">
        <f>VALUE(IFERROR(VLOOKUP(VALUE(LEFT(G11,4)),ST!$C$4:$E$300,3,FALSE),"0"))</f>
        <v/>
      </c>
      <c r="AY11" s="56">
        <f>VALUE(IFERROR(VLOOKUP(VALUE(LEFT(G11,5)),ST!$C$4:$E$300,3,FALSE),"0"))</f>
        <v/>
      </c>
      <c r="AZ11" s="56">
        <f>VALUE(IFERROR(VLOOKUP(VALUE(LEFT(G11,6)),ST!$C$4:$E$300,3,FALSE),"0"))</f>
        <v/>
      </c>
      <c r="BA11" s="56">
        <f>VALUE(IFERROR(VLOOKUP(VALUE(LEFT(G11,7)),ST!$C$4:$E$300,3,FALSE),"0"))</f>
        <v/>
      </c>
      <c r="BB11" s="56">
        <f>VALUE(IFERROR(VLOOKUP(G11,ST!$C$4:$E$400,3,FALSE),"0"))</f>
        <v/>
      </c>
      <c r="BC11" s="57">
        <f>IF(VLOOKUP(AW11,ST!$C$4:$F$298,4,FALSE)&lt;&gt;0,VLOOKUP(AW11,ST!$C$4:$F$298,4,FALSE),VLOOKUP(G11,ST!$C$4:$F$298,4,FALSE))</f>
        <v/>
      </c>
      <c r="BD11" s="57">
        <f>IF(O11="SC","Desconsiderar coluna ICMS ST",IF(O11="PR","Haverá ST", ))</f>
        <v/>
      </c>
      <c r="BE11" s="53">
        <f>W11</f>
        <v/>
      </c>
      <c r="BF11" s="53">
        <f>X11</f>
        <v/>
      </c>
      <c r="BG11" s="53">
        <f>AD11-AS11</f>
        <v/>
      </c>
      <c r="BH11" s="51">
        <f>$W$4+$X$4+AC11+$BJ$4+0.07</f>
        <v/>
      </c>
      <c r="BI11" s="53">
        <f>IF(BD11="Haverá ST",AJ11+AS11+AT11,AJ11+AS11)</f>
        <v/>
      </c>
      <c r="BJ11" s="53">
        <f>T11*$BJ$4</f>
        <v/>
      </c>
      <c r="BK11" s="53">
        <f>T11*$BK$4</f>
        <v/>
      </c>
      <c r="BL11" s="53">
        <f>BE11+BF11+AO11+BJ11+BK11+AD11</f>
        <v/>
      </c>
      <c r="BM11" s="53">
        <f>(T11-BL11)</f>
        <v/>
      </c>
    </row>
    <row r="12" hidden="1" ht="14.4" customHeight="1" s="218">
      <c r="A12" s="58">
        <f>A11+1</f>
        <v/>
      </c>
      <c r="B12" s="144">
        <f>BOM!B12</f>
        <v/>
      </c>
      <c r="C12" s="144">
        <f>BOM!C12</f>
        <v/>
      </c>
      <c r="D12" s="144">
        <f>BOM!D12</f>
        <v/>
      </c>
      <c r="E12" s="144">
        <f>BOM!E12</f>
        <v/>
      </c>
      <c r="F12" s="144">
        <f>BOM!F12</f>
        <v/>
      </c>
      <c r="G12" s="144">
        <f>BOM!G12</f>
        <v/>
      </c>
      <c r="H12" s="144">
        <f>BOM!H12</f>
        <v/>
      </c>
      <c r="I12" s="147" t="n"/>
      <c r="J12" s="146">
        <f>BOM!J12</f>
        <v/>
      </c>
      <c r="K12" s="146">
        <f>BOM!K12</f>
        <v/>
      </c>
      <c r="L12" s="146">
        <f>BOM!L12</f>
        <v/>
      </c>
      <c r="M12" s="146">
        <f>BOM!M12</f>
        <v/>
      </c>
      <c r="N12" s="146">
        <f>BOM!N12</f>
        <v/>
      </c>
      <c r="O12" s="146">
        <f>BOM!O12</f>
        <v/>
      </c>
      <c r="P12" s="146">
        <f>BOM!P12</f>
        <v/>
      </c>
      <c r="Q12" s="46">
        <f>$F$97</f>
        <v/>
      </c>
      <c r="R12" s="46">
        <f>$F$98</f>
        <v/>
      </c>
      <c r="S12" s="48">
        <f>U12-(U12*R12)</f>
        <v/>
      </c>
      <c r="T12" s="48">
        <f>S12*I12</f>
        <v/>
      </c>
      <c r="U12" s="48">
        <f>(AN12)/(1-(BH12+Q12))</f>
        <v/>
      </c>
      <c r="V12" s="48">
        <f>U12*I12</f>
        <v/>
      </c>
      <c r="W12" s="49">
        <f>T12*$W$4</f>
        <v/>
      </c>
      <c r="X12" s="49">
        <f>T12*$X$4</f>
        <v/>
      </c>
      <c r="Y12" s="50">
        <f>M12</f>
        <v/>
      </c>
      <c r="Z12" s="9" t="n"/>
      <c r="AA12" s="9" t="n"/>
      <c r="AB12" s="9" t="n"/>
      <c r="AC12" s="51">
        <f t="array" ref="AC12">IF(I12&gt;0,VLOOKUP(Y12&amp;$P$88&amp;$P$89&amp;$P$90,Variáveis!$O$2:$S$300&amp;Variáveis!$P$2:$T$300&amp;Variáveis!$Q$2:$U$300&amp;Variáveis!$R$2:$V$300,5,FALSE),0)</f>
        <v/>
      </c>
      <c r="AD12" s="52">
        <f>T12*AC12</f>
        <v/>
      </c>
      <c r="AE12" s="53">
        <f>IF(AB12="não",((V12/(1-VLOOKUP(AA12,Variáveis!$AK$3:$AN$29,4,FALSE)))*VLOOKUP(AA12,Variáveis!$AK$3:$AN$29,4,FALSE))-AD12,0)</f>
        <v/>
      </c>
      <c r="AF12" s="53">
        <f>T12*$AF$4</f>
        <v/>
      </c>
      <c r="AG12" s="53">
        <f>IF(AB12="SIM","Cliente pode pagar DIFA na entrada", )</f>
        <v/>
      </c>
      <c r="AH12" s="54" t="n"/>
      <c r="AI12" s="53">
        <f>IF(K12="SIM",(J12*$F$102),J12)</f>
        <v/>
      </c>
      <c r="AJ12" s="53">
        <f>IF(L12="SIM",(AI12*$F$101),AI12)</f>
        <v/>
      </c>
      <c r="AK12" s="53">
        <f>AJ12-AS12</f>
        <v/>
      </c>
      <c r="AL12" s="53">
        <f>AJ12*I12</f>
        <v/>
      </c>
      <c r="AM12" s="53">
        <f>AK12*I12</f>
        <v/>
      </c>
      <c r="AN12" s="53">
        <f>AK12-AP12-AQ12</f>
        <v/>
      </c>
      <c r="AO12" s="53">
        <f>AN12*I12</f>
        <v/>
      </c>
      <c r="AP12" s="53">
        <f>$AP$4*AK12</f>
        <v/>
      </c>
      <c r="AQ12" s="53">
        <f>$AQ$4*AK12</f>
        <v/>
      </c>
      <c r="AR12" s="51">
        <f t="array" ref="AR12">VLOOKUP(M12&amp;N12&amp;O12&amp;P12,Variáveis!$A$2:$E$240&amp;Variáveis!$B$2:$F$240&amp;Variáveis!$C$2:$G$240&amp;Variáveis!$D$2:$H$240,5,FALSE)</f>
        <v/>
      </c>
      <c r="AS12" s="53">
        <f>((AJ12*(1-AR12))*AR12)</f>
        <v/>
      </c>
      <c r="AT12" s="53">
        <f>(((J12+(J12*AU12))*0.18)-(J12*AR12))</f>
        <v/>
      </c>
      <c r="AU12" s="55">
        <f>(((1+AV12)*(1-AR12))/(1-0.18)-1)</f>
        <v/>
      </c>
      <c r="AV12" s="55">
        <f>IF(BB12&gt;0,BB12,IF(BA12&gt;0,BA12,IF(AZ12&gt;0,AZ12,IF(AY12&gt;0,AY12,IF(AX12&gt;0,AX12)))))/100</f>
        <v/>
      </c>
      <c r="AW12" s="56">
        <f>VALUE(LEFT(G12,4))</f>
        <v/>
      </c>
      <c r="AX12" s="56">
        <f>VALUE(IFERROR(VLOOKUP(VALUE(LEFT(G12,4)),ST!$C$4:$E$300,3,FALSE),"0"))</f>
        <v/>
      </c>
      <c r="AY12" s="56">
        <f>VALUE(IFERROR(VLOOKUP(VALUE(LEFT(G12,5)),ST!$C$4:$E$300,3,FALSE),"0"))</f>
        <v/>
      </c>
      <c r="AZ12" s="56">
        <f>VALUE(IFERROR(VLOOKUP(VALUE(LEFT(G12,6)),ST!$C$4:$E$300,3,FALSE),"0"))</f>
        <v/>
      </c>
      <c r="BA12" s="56">
        <f>VALUE(IFERROR(VLOOKUP(VALUE(LEFT(G12,7)),ST!$C$4:$E$300,3,FALSE),"0"))</f>
        <v/>
      </c>
      <c r="BB12" s="56">
        <f>VALUE(IFERROR(VLOOKUP(G12,ST!$C$4:$E$400,3,FALSE),"0"))</f>
        <v/>
      </c>
      <c r="BC12" s="57">
        <f>IF(VLOOKUP(AW12,ST!$C$4:$F$298,4,FALSE)&lt;&gt;0,VLOOKUP(AW12,ST!$C$4:$F$298,4,FALSE),VLOOKUP(G12,ST!$C$4:$F$298,4,FALSE))</f>
        <v/>
      </c>
      <c r="BD12" s="57">
        <f>IF(O12="SC","Desconsiderar coluna ICMS ST",IF(O12="PR","Haverá ST", ))</f>
        <v/>
      </c>
      <c r="BE12" s="53">
        <f>W12</f>
        <v/>
      </c>
      <c r="BF12" s="53">
        <f>X12</f>
        <v/>
      </c>
      <c r="BG12" s="53">
        <f>AD12-AS12</f>
        <v/>
      </c>
      <c r="BH12" s="51">
        <f>$W$4+$X$4+AC12+$BJ$4+0.07</f>
        <v/>
      </c>
      <c r="BI12" s="53">
        <f>IF(BD12="Haverá ST",AJ12+AS12+AT12,AJ12+AS12)</f>
        <v/>
      </c>
      <c r="BJ12" s="53">
        <f>T12*$BJ$4</f>
        <v/>
      </c>
      <c r="BK12" s="53">
        <f>T12*$BK$4</f>
        <v/>
      </c>
      <c r="BL12" s="53">
        <f>BE12+BF12+AO12+BJ12+BK12+AD12</f>
        <v/>
      </c>
      <c r="BM12" s="53">
        <f>(T12-BL12)</f>
        <v/>
      </c>
    </row>
    <row r="13" hidden="1" ht="14.4" customHeight="1" s="218">
      <c r="A13" s="58">
        <f>A12+1</f>
        <v/>
      </c>
      <c r="B13" s="144">
        <f>BOM!B13</f>
        <v/>
      </c>
      <c r="C13" s="144">
        <f>BOM!C13</f>
        <v/>
      </c>
      <c r="D13" s="144">
        <f>BOM!D13</f>
        <v/>
      </c>
      <c r="E13" s="144">
        <f>BOM!E13</f>
        <v/>
      </c>
      <c r="F13" s="39">
        <f>BOM!F13</f>
        <v/>
      </c>
      <c r="G13" s="144">
        <f>BOM!G13</f>
        <v/>
      </c>
      <c r="H13" s="144">
        <f>BOM!H13</f>
        <v/>
      </c>
      <c r="I13" s="147" t="n">
        <v>0</v>
      </c>
      <c r="J13" s="146">
        <f>BOM!J13</f>
        <v/>
      </c>
      <c r="K13" s="146">
        <f>BOM!K13</f>
        <v/>
      </c>
      <c r="L13" s="146">
        <f>BOM!L13</f>
        <v/>
      </c>
      <c r="M13" s="146">
        <f>BOM!M13</f>
        <v/>
      </c>
      <c r="N13" s="146">
        <f>BOM!N13</f>
        <v/>
      </c>
      <c r="O13" s="146">
        <f>BOM!O13</f>
        <v/>
      </c>
      <c r="P13" s="146">
        <f>BOM!P13</f>
        <v/>
      </c>
      <c r="Q13" s="46">
        <f>$F$97</f>
        <v/>
      </c>
      <c r="R13" s="46">
        <f>$F$98</f>
        <v/>
      </c>
      <c r="S13" s="48">
        <f>U13-(U13*R13)</f>
        <v/>
      </c>
      <c r="T13" s="48">
        <f>S13*I13</f>
        <v/>
      </c>
      <c r="U13" s="48">
        <f>(AN13)/(1-(BH13+Q13))</f>
        <v/>
      </c>
      <c r="V13" s="48">
        <f>U13*I13</f>
        <v/>
      </c>
      <c r="W13" s="49">
        <f>T13*$W$4</f>
        <v/>
      </c>
      <c r="X13" s="49">
        <f>T13*$X$4</f>
        <v/>
      </c>
      <c r="Y13" s="50">
        <f>M13</f>
        <v/>
      </c>
      <c r="Z13" s="9" t="n"/>
      <c r="AA13" s="9" t="n"/>
      <c r="AB13" s="9" t="n"/>
      <c r="AC13" s="51">
        <f t="array" ref="AC13">IF(I13&gt;0,VLOOKUP(Y13&amp;$P$88&amp;$P$89&amp;$P$90,Variáveis!$O$2:$S$300&amp;Variáveis!$P$2:$T$300&amp;Variáveis!$Q$2:$U$300&amp;Variáveis!$R$2:$V$300,5,FALSE),0)</f>
        <v/>
      </c>
      <c r="AD13" s="52">
        <f>T13*AC13</f>
        <v/>
      </c>
      <c r="AE13" s="53">
        <f>IF(AB13="não",((V13/(1-VLOOKUP(AA13,Variáveis!$AK$3:$AN$29,4,FALSE)))*VLOOKUP(AA13,Variáveis!$AK$3:$AN$29,4,FALSE))-AD13,0)</f>
        <v/>
      </c>
      <c r="AF13" s="53">
        <f>T13*$AF$4</f>
        <v/>
      </c>
      <c r="AG13" s="53">
        <f>IF(AB13="SIM","Cliente pode pagar DIFA na entrada", )</f>
        <v/>
      </c>
      <c r="AH13" s="54" t="n"/>
      <c r="AI13" s="53">
        <f>IF(K13="SIM",(J13*$F$102),J13)</f>
        <v/>
      </c>
      <c r="AJ13" s="53">
        <f>IF(L13="SIM",(AI13*$F$101),AI13)</f>
        <v/>
      </c>
      <c r="AK13" s="53">
        <f>AJ13-AS13</f>
        <v/>
      </c>
      <c r="AL13" s="53">
        <f>AJ13*I13</f>
        <v/>
      </c>
      <c r="AM13" s="53">
        <f>AK13*I13</f>
        <v/>
      </c>
      <c r="AN13" s="53">
        <f>AK13-AP13-AQ13</f>
        <v/>
      </c>
      <c r="AO13" s="53">
        <f>AN13*I13</f>
        <v/>
      </c>
      <c r="AP13" s="53">
        <f>$AP$4*AK13</f>
        <v/>
      </c>
      <c r="AQ13" s="53">
        <f>$AQ$4*AK13</f>
        <v/>
      </c>
      <c r="AR13" s="51">
        <f t="array" ref="AR13">VLOOKUP(M13&amp;N13&amp;O13&amp;P13,Variáveis!$A$2:$E$240&amp;Variáveis!$B$2:$F$240&amp;Variáveis!$C$2:$G$240&amp;Variáveis!$D$2:$H$240,5,FALSE)</f>
        <v/>
      </c>
      <c r="AS13" s="53">
        <f>((AJ13*(1-AR13))*AR13)</f>
        <v/>
      </c>
      <c r="AT13" s="53">
        <f>(((J13+(J13*AU13))*0.18)-(J13*AR13))</f>
        <v/>
      </c>
      <c r="AU13" s="55">
        <f>(((1+AV13)*(1-AR13))/(1-0.18)-1)</f>
        <v/>
      </c>
      <c r="AV13" s="55">
        <f>IF(BB13&gt;0,BB13,IF(BA13&gt;0,BA13,IF(AZ13&gt;0,AZ13,IF(AY13&gt;0,AY13,IF(AX13&gt;0,AX13)))))/100</f>
        <v/>
      </c>
      <c r="AW13" s="56">
        <f>VALUE(LEFT(G13,4))</f>
        <v/>
      </c>
      <c r="AX13" s="56">
        <f>VALUE(IFERROR(VLOOKUP(VALUE(LEFT(G13,4)),ST!$C$4:$E$300,3,FALSE),"0"))</f>
        <v/>
      </c>
      <c r="AY13" s="56">
        <f>VALUE(IFERROR(VLOOKUP(VALUE(LEFT(G13,5)),ST!$C$4:$E$300,3,FALSE),"0"))</f>
        <v/>
      </c>
      <c r="AZ13" s="56">
        <f>VALUE(IFERROR(VLOOKUP(VALUE(LEFT(G13,6)),ST!$C$4:$E$300,3,FALSE),"0"))</f>
        <v/>
      </c>
      <c r="BA13" s="56">
        <f>VALUE(IFERROR(VLOOKUP(VALUE(LEFT(G13,7)),ST!$C$4:$E$300,3,FALSE),"0"))</f>
        <v/>
      </c>
      <c r="BB13" s="56">
        <f>VALUE(IFERROR(VLOOKUP(G13,ST!$C$4:$E$400,3,FALSE),"0"))</f>
        <v/>
      </c>
      <c r="BC13" s="57">
        <f>IF(VLOOKUP(AW13,ST!$C$4:$F$298,4,FALSE)&lt;&gt;0,VLOOKUP(AW13,ST!$C$4:$F$298,4,FALSE),VLOOKUP(G13,ST!$C$4:$F$298,4,FALSE))</f>
        <v/>
      </c>
      <c r="BD13" s="57">
        <f>IF(O13="SC","Desconsiderar coluna ICMS ST",IF(O13="PR","Haverá ST", ))</f>
        <v/>
      </c>
      <c r="BE13" s="53">
        <f>W13</f>
        <v/>
      </c>
      <c r="BF13" s="53">
        <f>X13</f>
        <v/>
      </c>
      <c r="BG13" s="53">
        <f>AD13-AS13</f>
        <v/>
      </c>
      <c r="BH13" s="51">
        <f>$W$4+$X$4+AC13+$BJ$4+0.07</f>
        <v/>
      </c>
      <c r="BI13" s="53">
        <f>IF(BD13="Haverá ST",AJ13+AS13+AT13,AJ13+AS13)</f>
        <v/>
      </c>
      <c r="BJ13" s="53">
        <f>T13*$BJ$4</f>
        <v/>
      </c>
      <c r="BK13" s="53">
        <f>T13*$BK$4</f>
        <v/>
      </c>
      <c r="BL13" s="53">
        <f>BE13+BF13+AO13+BJ13+BK13+AD13</f>
        <v/>
      </c>
      <c r="BM13" s="53">
        <f>(T13-BL13)</f>
        <v/>
      </c>
    </row>
    <row r="14" hidden="1" ht="15.75" customHeight="1" s="218">
      <c r="A14" s="58">
        <f>A13+1</f>
        <v/>
      </c>
      <c r="B14" s="144">
        <f>BOM!B14</f>
        <v/>
      </c>
      <c r="C14" s="144">
        <f>BOM!C14</f>
        <v/>
      </c>
      <c r="D14" s="144">
        <f>BOM!D14</f>
        <v/>
      </c>
      <c r="E14" s="144">
        <f>BOM!E14</f>
        <v/>
      </c>
      <c r="F14" s="144">
        <f>BOM!F14</f>
        <v/>
      </c>
      <c r="G14" s="144">
        <f>BOM!G14</f>
        <v/>
      </c>
      <c r="H14" s="144">
        <f>BOM!H14</f>
        <v/>
      </c>
      <c r="I14" s="147">
        <f>I13</f>
        <v/>
      </c>
      <c r="J14" s="146">
        <f>BOM!J14</f>
        <v/>
      </c>
      <c r="K14" s="146">
        <f>BOM!K14</f>
        <v/>
      </c>
      <c r="L14" s="146">
        <f>BOM!L14</f>
        <v/>
      </c>
      <c r="M14" s="146">
        <f>BOM!M14</f>
        <v/>
      </c>
      <c r="N14" s="146">
        <f>BOM!N14</f>
        <v/>
      </c>
      <c r="O14" s="146">
        <f>BOM!O14</f>
        <v/>
      </c>
      <c r="P14" s="146">
        <f>BOM!P14</f>
        <v/>
      </c>
      <c r="Q14" s="46">
        <f>$F$97</f>
        <v/>
      </c>
      <c r="R14" s="46">
        <f>$F$98</f>
        <v/>
      </c>
      <c r="S14" s="48">
        <f>U14-(U14*R14)</f>
        <v/>
      </c>
      <c r="T14" s="48">
        <f>S14*I14</f>
        <v/>
      </c>
      <c r="U14" s="48">
        <f>(AN14)/(1-(BH14+Q14))</f>
        <v/>
      </c>
      <c r="V14" s="48">
        <f>U14*I14</f>
        <v/>
      </c>
      <c r="W14" s="49">
        <f>T14*$W$4</f>
        <v/>
      </c>
      <c r="X14" s="49">
        <f>T14*$X$4</f>
        <v/>
      </c>
      <c r="Y14" s="50">
        <f>M14</f>
        <v/>
      </c>
      <c r="Z14" s="9" t="n"/>
      <c r="AA14" s="9" t="n"/>
      <c r="AB14" s="9" t="n"/>
      <c r="AC14" s="51">
        <f t="array" ref="AC14">IF(I14&gt;0,VLOOKUP(Y14&amp;$P$88&amp;$P$89&amp;$P$90,Variáveis!$O$2:$S$300&amp;Variáveis!$P$2:$T$300&amp;Variáveis!$Q$2:$U$300&amp;Variáveis!$R$2:$V$300,5,FALSE),0)</f>
        <v/>
      </c>
      <c r="AD14" s="52">
        <f>T14*AC14</f>
        <v/>
      </c>
      <c r="AE14" s="53">
        <f>IF(AB14="não",((V14/(1-VLOOKUP(AA14,Variáveis!$AK$3:$AN$29,4,FALSE)))*VLOOKUP(AA14,Variáveis!$AK$3:$AN$29,4,FALSE))-AD14,0)</f>
        <v/>
      </c>
      <c r="AF14" s="53">
        <f>T14*$AF$4</f>
        <v/>
      </c>
      <c r="AG14" s="53">
        <f>IF(AB14="SIM","Cliente pode pagar DIFA na entrada", )</f>
        <v/>
      </c>
      <c r="AH14" s="54" t="n"/>
      <c r="AI14" s="53">
        <f>IF(K14="SIM",(J14*$F$102),J14)</f>
        <v/>
      </c>
      <c r="AJ14" s="53">
        <f>IF(L14="SIM",(AI14*$F$101),AI14)</f>
        <v/>
      </c>
      <c r="AK14" s="53">
        <f>AJ14-AS14</f>
        <v/>
      </c>
      <c r="AL14" s="53">
        <f>AJ14*I14</f>
        <v/>
      </c>
      <c r="AM14" s="53">
        <f>AK14*I14</f>
        <v/>
      </c>
      <c r="AN14" s="53">
        <f>AK14-AP14-AQ14</f>
        <v/>
      </c>
      <c r="AO14" s="53">
        <f>AN14*I14</f>
        <v/>
      </c>
      <c r="AP14" s="53">
        <f>$AP$4*AK14</f>
        <v/>
      </c>
      <c r="AQ14" s="53">
        <f>$AQ$4*AK14</f>
        <v/>
      </c>
      <c r="AR14" s="51">
        <f t="array" ref="AR14">VLOOKUP(M14&amp;N14&amp;O14&amp;P14,Variáveis!$A$2:$E$240&amp;Variáveis!$B$2:$F$240&amp;Variáveis!$C$2:$G$240&amp;Variáveis!$D$2:$H$240,5,FALSE)</f>
        <v/>
      </c>
      <c r="AS14" s="53">
        <f>((AJ14*(1-AR14))*AR14)</f>
        <v/>
      </c>
      <c r="AT14" s="53">
        <f>(((J14+(J14*AU14))*0.18)-(J14*AR14))</f>
        <v/>
      </c>
      <c r="AU14" s="55">
        <f>(((1+AV14)*(1-AR14))/(1-0.18)-1)</f>
        <v/>
      </c>
      <c r="AV14" s="55">
        <f>IF(BB14&gt;0,BB14,IF(BA14&gt;0,BA14,IF(AZ14&gt;0,AZ14,IF(AY14&gt;0,AY14,IF(AX14&gt;0,AX14)))))/100</f>
        <v/>
      </c>
      <c r="AW14" s="56">
        <f>VALUE(LEFT(G14,4))</f>
        <v/>
      </c>
      <c r="AX14" s="56">
        <f>VALUE(IFERROR(VLOOKUP(VALUE(LEFT(G14,4)),ST!$C$4:$E$300,3,FALSE),"0"))</f>
        <v/>
      </c>
      <c r="AY14" s="56">
        <f>VALUE(IFERROR(VLOOKUP(VALUE(LEFT(G14,5)),ST!$C$4:$E$300,3,FALSE),"0"))</f>
        <v/>
      </c>
      <c r="AZ14" s="56">
        <f>VALUE(IFERROR(VLOOKUP(VALUE(LEFT(G14,6)),ST!$C$4:$E$300,3,FALSE),"0"))</f>
        <v/>
      </c>
      <c r="BA14" s="56">
        <f>VALUE(IFERROR(VLOOKUP(VALUE(LEFT(G14,7)),ST!$C$4:$E$300,3,FALSE),"0"))</f>
        <v/>
      </c>
      <c r="BB14" s="56">
        <f>VALUE(IFERROR(VLOOKUP(G14,ST!$C$4:$E$400,3,FALSE),"0"))</f>
        <v/>
      </c>
      <c r="BC14" s="57">
        <f>IF(VLOOKUP(AW14,ST!$C$4:$F$298,4,FALSE)&lt;&gt;0,VLOOKUP(AW14,ST!$C$4:$F$298,4,FALSE),VLOOKUP(G14,ST!$C$4:$F$298,4,FALSE))</f>
        <v/>
      </c>
      <c r="BD14" s="57">
        <f>IF(O14="SC","Desconsiderar coluna ICMS ST",IF(O14="PR","Haverá ST", ))</f>
        <v/>
      </c>
      <c r="BE14" s="53">
        <f>W14</f>
        <v/>
      </c>
      <c r="BF14" s="53">
        <f>X14</f>
        <v/>
      </c>
      <c r="BG14" s="53">
        <f>AD14-AS14</f>
        <v/>
      </c>
      <c r="BH14" s="51">
        <f>$W$4+$X$4+AC14+$BJ$4+0.07</f>
        <v/>
      </c>
      <c r="BI14" s="53">
        <f>IF(BD14="Haverá ST",AJ14+AS14+AT14,AJ14+AS14)</f>
        <v/>
      </c>
      <c r="BJ14" s="53">
        <f>T14*$BJ$4</f>
        <v/>
      </c>
      <c r="BK14" s="53">
        <f>T14*$BK$4</f>
        <v/>
      </c>
      <c r="BL14" s="53">
        <f>BE14+BF14+AO14+BJ14+BK14+AD14</f>
        <v/>
      </c>
      <c r="BM14" s="53">
        <f>(T14-BL14)</f>
        <v/>
      </c>
    </row>
    <row r="15" hidden="1" ht="15.75" customHeight="1" s="218">
      <c r="A15" s="58">
        <f>A14+1</f>
        <v/>
      </c>
      <c r="B15" s="144">
        <f>BOM!B15</f>
        <v/>
      </c>
      <c r="C15" s="144">
        <f>BOM!C15</f>
        <v/>
      </c>
      <c r="D15" s="144">
        <f>BOM!D15</f>
        <v/>
      </c>
      <c r="E15" s="144">
        <f>BOM!E15</f>
        <v/>
      </c>
      <c r="F15" s="144">
        <f>BOM!F15</f>
        <v/>
      </c>
      <c r="G15" s="144">
        <f>BOM!G15</f>
        <v/>
      </c>
      <c r="H15" s="144">
        <f>BOM!H15</f>
        <v/>
      </c>
      <c r="I15" s="147">
        <f>I13*4</f>
        <v/>
      </c>
      <c r="J15" s="146">
        <f>BOM!J15</f>
        <v/>
      </c>
      <c r="K15" s="146">
        <f>BOM!K15</f>
        <v/>
      </c>
      <c r="L15" s="146">
        <f>BOM!L15</f>
        <v/>
      </c>
      <c r="M15" s="146">
        <f>BOM!M15</f>
        <v/>
      </c>
      <c r="N15" s="146">
        <f>BOM!N15</f>
        <v/>
      </c>
      <c r="O15" s="146">
        <f>BOM!O15</f>
        <v/>
      </c>
      <c r="P15" s="146">
        <f>BOM!P15</f>
        <v/>
      </c>
      <c r="Q15" s="46">
        <f>$F$97</f>
        <v/>
      </c>
      <c r="R15" s="46">
        <f>$F$98</f>
        <v/>
      </c>
      <c r="S15" s="48">
        <f>U15-(U15*R15)</f>
        <v/>
      </c>
      <c r="T15" s="48">
        <f>S15*I15</f>
        <v/>
      </c>
      <c r="U15" s="48">
        <f>(AN15)/(1-(BH15+Q15))</f>
        <v/>
      </c>
      <c r="V15" s="48">
        <f>U15*I15</f>
        <v/>
      </c>
      <c r="W15" s="49">
        <f>T15*$W$4</f>
        <v/>
      </c>
      <c r="X15" s="49">
        <f>T15*$X$4</f>
        <v/>
      </c>
      <c r="Y15" s="50">
        <f>M15</f>
        <v/>
      </c>
      <c r="Z15" s="9" t="n"/>
      <c r="AA15" s="9" t="n"/>
      <c r="AB15" s="9" t="n"/>
      <c r="AC15" s="51">
        <f t="array" ref="AC15">IF(I15&gt;0,VLOOKUP(Y15&amp;$P$88&amp;$P$89&amp;$P$90,Variáveis!$O$2:$S$300&amp;Variáveis!$P$2:$T$300&amp;Variáveis!$Q$2:$U$300&amp;Variáveis!$R$2:$V$300,5,FALSE),0)</f>
        <v/>
      </c>
      <c r="AD15" s="52">
        <f>T15*AC15</f>
        <v/>
      </c>
      <c r="AE15" s="53">
        <f>IF(AB15="não",((V15/(1-VLOOKUP(AA15,Variáveis!$AK$3:$AN$29,4,FALSE)))*VLOOKUP(AA15,Variáveis!$AK$3:$AN$29,4,FALSE))-AD15,0)</f>
        <v/>
      </c>
      <c r="AF15" s="53">
        <f>T15*$AF$4</f>
        <v/>
      </c>
      <c r="AG15" s="53">
        <f>IF(AB15="SIM","Cliente pode pagar DIFA na entrada", )</f>
        <v/>
      </c>
      <c r="AH15" s="54" t="n"/>
      <c r="AI15" s="53">
        <f>IF(K15="SIM",(J15*$F$102),J15)</f>
        <v/>
      </c>
      <c r="AJ15" s="53">
        <f>IF(L15="SIM",(AI15*$F$101),AI15)</f>
        <v/>
      </c>
      <c r="AK15" s="53">
        <f>AJ15-AS15</f>
        <v/>
      </c>
      <c r="AL15" s="53">
        <f>AJ15*I15</f>
        <v/>
      </c>
      <c r="AM15" s="53">
        <f>AK15*I15</f>
        <v/>
      </c>
      <c r="AN15" s="53">
        <f>AK15-AP15-AQ15</f>
        <v/>
      </c>
      <c r="AO15" s="53">
        <f>AN15*I15</f>
        <v/>
      </c>
      <c r="AP15" s="53">
        <f>$AP$4*AK15</f>
        <v/>
      </c>
      <c r="AQ15" s="53">
        <f>$AQ$4*AK15</f>
        <v/>
      </c>
      <c r="AR15" s="51">
        <f t="array" ref="AR15">VLOOKUP(M15&amp;N15&amp;O15&amp;P15,Variáveis!$A$2:$E$240&amp;Variáveis!$B$2:$F$240&amp;Variáveis!$C$2:$G$240&amp;Variáveis!$D$2:$H$240,5,FALSE)</f>
        <v/>
      </c>
      <c r="AS15" s="53">
        <f>((AJ15*(1-AR15))*AR15)</f>
        <v/>
      </c>
      <c r="AT15" s="53">
        <f>(((J15+(J15*AU15))*0.18)-(J15*AR15))</f>
        <v/>
      </c>
      <c r="AU15" s="55">
        <f>(((1+AV15)*(1-AR15))/(1-0.18)-1)</f>
        <v/>
      </c>
      <c r="AV15" s="55">
        <f>IF(BB15&gt;0,BB15,IF(BA15&gt;0,BA15,IF(AZ15&gt;0,AZ15,IF(AY15&gt;0,AY15,IF(AX15&gt;0,AX15)))))/100</f>
        <v/>
      </c>
      <c r="AW15" s="56">
        <f>VALUE(LEFT(G15,4))</f>
        <v/>
      </c>
      <c r="AX15" s="56">
        <f>VALUE(IFERROR(VLOOKUP(VALUE(LEFT(G15,4)),ST!$C$4:$E$300,3,FALSE),"0"))</f>
        <v/>
      </c>
      <c r="AY15" s="56">
        <f>VALUE(IFERROR(VLOOKUP(VALUE(LEFT(G15,5)),ST!$C$4:$E$300,3,FALSE),"0"))</f>
        <v/>
      </c>
      <c r="AZ15" s="56">
        <f>VALUE(IFERROR(VLOOKUP(VALUE(LEFT(G15,6)),ST!$C$4:$E$300,3,FALSE),"0"))</f>
        <v/>
      </c>
      <c r="BA15" s="56">
        <f>VALUE(IFERROR(VLOOKUP(VALUE(LEFT(G15,7)),ST!$C$4:$E$300,3,FALSE),"0"))</f>
        <v/>
      </c>
      <c r="BB15" s="56">
        <f>VALUE(IFERROR(VLOOKUP(G15,ST!$C$4:$E$400,3,FALSE),"0"))</f>
        <v/>
      </c>
      <c r="BC15" s="57">
        <f>IF(VLOOKUP(AW15,ST!$C$4:$F$298,4,FALSE)&lt;&gt;0,VLOOKUP(AW15,ST!$C$4:$F$298,4,FALSE),VLOOKUP(G15,ST!$C$4:$F$298,4,FALSE))</f>
        <v/>
      </c>
      <c r="BD15" s="57">
        <f>IF(O15="SC","Desconsiderar coluna ICMS ST",IF(O15="PR","Haverá ST", ))</f>
        <v/>
      </c>
      <c r="BE15" s="53">
        <f>W15</f>
        <v/>
      </c>
      <c r="BF15" s="53">
        <f>X15</f>
        <v/>
      </c>
      <c r="BG15" s="53">
        <f>AD15-AS15</f>
        <v/>
      </c>
      <c r="BH15" s="51">
        <f>$W$4+$X$4+AC15+$BJ$4+0.07</f>
        <v/>
      </c>
      <c r="BI15" s="53">
        <f>IF(BD15="Haverá ST",AJ15+AS15+AT15,AJ15+AS15)</f>
        <v/>
      </c>
      <c r="BJ15" s="53">
        <f>T15*$BJ$4</f>
        <v/>
      </c>
      <c r="BK15" s="53">
        <f>T15*$BK$4</f>
        <v/>
      </c>
      <c r="BL15" s="53">
        <f>BE15+BF15+AO15+BJ15+BK15+AD15</f>
        <v/>
      </c>
      <c r="BM15" s="53">
        <f>(T15-BL15)</f>
        <v/>
      </c>
    </row>
    <row r="16" hidden="1" ht="15.75" customHeight="1" s="218">
      <c r="A16" s="58">
        <f>A15+1</f>
        <v/>
      </c>
      <c r="B16" s="144">
        <f>BOM!B16</f>
        <v/>
      </c>
      <c r="C16" s="144">
        <f>BOM!C16</f>
        <v/>
      </c>
      <c r="D16" s="144">
        <f>BOM!D16</f>
        <v/>
      </c>
      <c r="E16" s="144">
        <f>BOM!E16</f>
        <v/>
      </c>
      <c r="F16" s="144">
        <f>BOM!F16</f>
        <v/>
      </c>
      <c r="G16" s="144">
        <f>BOM!G16</f>
        <v/>
      </c>
      <c r="H16" s="144">
        <f>BOM!H16</f>
        <v/>
      </c>
      <c r="I16" s="147">
        <f>I13*2</f>
        <v/>
      </c>
      <c r="J16" s="146">
        <f>BOM!J16</f>
        <v/>
      </c>
      <c r="K16" s="146">
        <f>BOM!K16</f>
        <v/>
      </c>
      <c r="L16" s="146">
        <f>BOM!L16</f>
        <v/>
      </c>
      <c r="M16" s="146">
        <f>BOM!M16</f>
        <v/>
      </c>
      <c r="N16" s="146">
        <f>BOM!N16</f>
        <v/>
      </c>
      <c r="O16" s="146">
        <f>BOM!O16</f>
        <v/>
      </c>
      <c r="P16" s="146">
        <f>BOM!P16</f>
        <v/>
      </c>
      <c r="Q16" s="46">
        <f>$F$97</f>
        <v/>
      </c>
      <c r="R16" s="46">
        <f>$F$98</f>
        <v/>
      </c>
      <c r="S16" s="48">
        <f>U16-(U16*R16)</f>
        <v/>
      </c>
      <c r="T16" s="48">
        <f>S16*I16</f>
        <v/>
      </c>
      <c r="U16" s="48">
        <f>(AN16)/(1-(BH16+Q16))</f>
        <v/>
      </c>
      <c r="V16" s="48">
        <f>U16*I16</f>
        <v/>
      </c>
      <c r="W16" s="49">
        <f>T16*$W$4</f>
        <v/>
      </c>
      <c r="X16" s="49">
        <f>T16*$X$4</f>
        <v/>
      </c>
      <c r="Y16" s="50">
        <f>M16</f>
        <v/>
      </c>
      <c r="Z16" s="9" t="n"/>
      <c r="AA16" s="9" t="n"/>
      <c r="AB16" s="9" t="n"/>
      <c r="AC16" s="51">
        <f t="array" ref="AC16">IF(I16&gt;0,VLOOKUP(Y16&amp;$P$88&amp;$P$89&amp;$P$90,Variáveis!$O$2:$S$300&amp;Variáveis!$P$2:$T$300&amp;Variáveis!$Q$2:$U$300&amp;Variáveis!$R$2:$V$300,5,FALSE),0)</f>
        <v/>
      </c>
      <c r="AD16" s="52">
        <f>T16*AC16</f>
        <v/>
      </c>
      <c r="AE16" s="53">
        <f>IF(AB16="não",((V16/(1-VLOOKUP(AA16,Variáveis!$AK$3:$AN$29,4,FALSE)))*VLOOKUP(AA16,Variáveis!$AK$3:$AN$29,4,FALSE))-AD16,0)</f>
        <v/>
      </c>
      <c r="AF16" s="53">
        <f>T16*$AF$4</f>
        <v/>
      </c>
      <c r="AG16" s="53">
        <f>IF(AB16="SIM","Cliente pode pagar DIFA na entrada", )</f>
        <v/>
      </c>
      <c r="AH16" s="54" t="n"/>
      <c r="AI16" s="53">
        <f>IF(K16="SIM",(J16*$F$102),J16)</f>
        <v/>
      </c>
      <c r="AJ16" s="53">
        <f>IF(L16="SIM",(AI16*$F$101),AI16)</f>
        <v/>
      </c>
      <c r="AK16" s="53">
        <f>AJ16-AS16</f>
        <v/>
      </c>
      <c r="AL16" s="53">
        <f>AJ16*I16</f>
        <v/>
      </c>
      <c r="AM16" s="53">
        <f>AK16*I16</f>
        <v/>
      </c>
      <c r="AN16" s="53">
        <f>AK16-AP16-AQ16</f>
        <v/>
      </c>
      <c r="AO16" s="53">
        <f>AN16*I16</f>
        <v/>
      </c>
      <c r="AP16" s="53">
        <f>$AP$4*AK16</f>
        <v/>
      </c>
      <c r="AQ16" s="53">
        <f>$AQ$4*AK16</f>
        <v/>
      </c>
      <c r="AR16" s="51">
        <f t="array" ref="AR16">VLOOKUP(M16&amp;N16&amp;O16&amp;P16,Variáveis!$A$2:$E$240&amp;Variáveis!$B$2:$F$240&amp;Variáveis!$C$2:$G$240&amp;Variáveis!$D$2:$H$240,5,FALSE)</f>
        <v/>
      </c>
      <c r="AS16" s="53">
        <f>((AJ16*(1-AR16))*AR16)</f>
        <v/>
      </c>
      <c r="AT16" s="53">
        <f>(((J16+(J16*AU16))*0.18)-(J16*AR16))</f>
        <v/>
      </c>
      <c r="AU16" s="55">
        <f>(((1+AV16)*(1-AR16))/(1-0.18)-1)</f>
        <v/>
      </c>
      <c r="AV16" s="55">
        <f>IF(BB16&gt;0,BB16,IF(BA16&gt;0,BA16,IF(AZ16&gt;0,AZ16,IF(AY16&gt;0,AY16,IF(AX16&gt;0,AX16)))))/100</f>
        <v/>
      </c>
      <c r="AW16" s="56">
        <f>VALUE(LEFT(G16,4))</f>
        <v/>
      </c>
      <c r="AX16" s="56">
        <f>VALUE(IFERROR(VLOOKUP(VALUE(LEFT(G16,4)),ST!$C$4:$E$300,3,FALSE),"0"))</f>
        <v/>
      </c>
      <c r="AY16" s="56">
        <f>VALUE(IFERROR(VLOOKUP(VALUE(LEFT(G16,5)),ST!$C$4:$E$300,3,FALSE),"0"))</f>
        <v/>
      </c>
      <c r="AZ16" s="56">
        <f>VALUE(IFERROR(VLOOKUP(VALUE(LEFT(G16,6)),ST!$C$4:$E$300,3,FALSE),"0"))</f>
        <v/>
      </c>
      <c r="BA16" s="56">
        <f>VALUE(IFERROR(VLOOKUP(VALUE(LEFT(G16,7)),ST!$C$4:$E$300,3,FALSE),"0"))</f>
        <v/>
      </c>
      <c r="BB16" s="56">
        <f>VALUE(IFERROR(VLOOKUP(G16,ST!$C$4:$E$400,3,FALSE),"0"))</f>
        <v/>
      </c>
      <c r="BC16" s="57">
        <f>IF(VLOOKUP(AW16,ST!$C$4:$F$298,4,FALSE)&lt;&gt;0,VLOOKUP(AW16,ST!$C$4:$F$298,4,FALSE),VLOOKUP(G16,ST!$C$4:$F$298,4,FALSE))</f>
        <v/>
      </c>
      <c r="BD16" s="57">
        <f>IF(O16="SC","Desconsiderar coluna ICMS ST",IF(O16="PR","Haverá ST", ))</f>
        <v/>
      </c>
      <c r="BE16" s="53">
        <f>W16</f>
        <v/>
      </c>
      <c r="BF16" s="53">
        <f>X16</f>
        <v/>
      </c>
      <c r="BG16" s="53">
        <f>AD16-AS16</f>
        <v/>
      </c>
      <c r="BH16" s="51">
        <f>$W$4+$X$4+AC16+$BJ$4+0.07</f>
        <v/>
      </c>
      <c r="BI16" s="53">
        <f>IF(BD16="Haverá ST",AJ16+AS16+AT16,AJ16+AS16)</f>
        <v/>
      </c>
      <c r="BJ16" s="53">
        <f>T16*$BJ$4</f>
        <v/>
      </c>
      <c r="BK16" s="53">
        <f>T16*$BK$4</f>
        <v/>
      </c>
      <c r="BL16" s="53">
        <f>BE16+BF16+AO16+BJ16+BK16+AD16</f>
        <v/>
      </c>
      <c r="BM16" s="53">
        <f>(T16-BL16)</f>
        <v/>
      </c>
    </row>
    <row r="17" hidden="1" ht="15.75" customHeight="1" s="218">
      <c r="A17" s="58">
        <f>A16+1</f>
        <v/>
      </c>
      <c r="B17" s="144">
        <f>BOM!B17</f>
        <v/>
      </c>
      <c r="C17" s="144">
        <f>BOM!C17</f>
        <v/>
      </c>
      <c r="D17" s="144">
        <f>BOM!D17</f>
        <v/>
      </c>
      <c r="E17" s="144">
        <f>BOM!E17</f>
        <v/>
      </c>
      <c r="F17" s="144">
        <f>BOM!F17</f>
        <v/>
      </c>
      <c r="G17" s="144">
        <f>BOM!G17</f>
        <v/>
      </c>
      <c r="H17" s="144">
        <f>BOM!H17</f>
        <v/>
      </c>
      <c r="I17" s="147">
        <f>I13*2</f>
        <v/>
      </c>
      <c r="J17" s="146">
        <f>BOM!J17</f>
        <v/>
      </c>
      <c r="K17" s="146">
        <f>BOM!K17</f>
        <v/>
      </c>
      <c r="L17" s="146">
        <f>BOM!L17</f>
        <v/>
      </c>
      <c r="M17" s="146">
        <f>BOM!M17</f>
        <v/>
      </c>
      <c r="N17" s="146">
        <f>BOM!N17</f>
        <v/>
      </c>
      <c r="O17" s="146">
        <f>BOM!O17</f>
        <v/>
      </c>
      <c r="P17" s="146">
        <f>BOM!P17</f>
        <v/>
      </c>
      <c r="Q17" s="46">
        <f>$F$97</f>
        <v/>
      </c>
      <c r="R17" s="46">
        <f>$F$98</f>
        <v/>
      </c>
      <c r="S17" s="48">
        <f>U17-(U17*R17)</f>
        <v/>
      </c>
      <c r="T17" s="48">
        <f>S17*I17</f>
        <v/>
      </c>
      <c r="U17" s="48">
        <f>(AN17)/(1-(BH17+Q17))</f>
        <v/>
      </c>
      <c r="V17" s="48">
        <f>U17*I17</f>
        <v/>
      </c>
      <c r="W17" s="49">
        <f>T17*$W$4</f>
        <v/>
      </c>
      <c r="X17" s="49">
        <f>T17*$X$4</f>
        <v/>
      </c>
      <c r="Y17" s="50">
        <f>M17</f>
        <v/>
      </c>
      <c r="Z17" s="9" t="n"/>
      <c r="AA17" s="9" t="n"/>
      <c r="AB17" s="9" t="n"/>
      <c r="AC17" s="51">
        <f t="array" ref="AC17">IF(I17&gt;0,VLOOKUP(Y17&amp;$P$88&amp;$P$89&amp;$P$90,Variáveis!$O$2:$S$300&amp;Variáveis!$P$2:$T$300&amp;Variáveis!$Q$2:$U$300&amp;Variáveis!$R$2:$V$300,5,FALSE),0)</f>
        <v/>
      </c>
      <c r="AD17" s="52">
        <f>T17*AC17</f>
        <v/>
      </c>
      <c r="AE17" s="53">
        <f>IF(AB17="não",((V17/(1-VLOOKUP(AA17,Variáveis!$AK$3:$AN$29,4,FALSE)))*VLOOKUP(AA17,Variáveis!$AK$3:$AN$29,4,FALSE))-AD17,0)</f>
        <v/>
      </c>
      <c r="AF17" s="53">
        <f>T17*$AF$4</f>
        <v/>
      </c>
      <c r="AG17" s="53">
        <f>IF(AB17="SIM","Cliente pode pagar DIFA na entrada", )</f>
        <v/>
      </c>
      <c r="AH17" s="54" t="n"/>
      <c r="AI17" s="53">
        <f>IF(K17="SIM",(J17*$F$102),J17)</f>
        <v/>
      </c>
      <c r="AJ17" s="53">
        <f>IF(L17="SIM",(AI17*$F$101),AI17)</f>
        <v/>
      </c>
      <c r="AK17" s="53">
        <f>AJ17-AS17</f>
        <v/>
      </c>
      <c r="AL17" s="53">
        <f>AJ17*I17</f>
        <v/>
      </c>
      <c r="AM17" s="53">
        <f>AK17*I17</f>
        <v/>
      </c>
      <c r="AN17" s="53">
        <f>AK17-AP17-AQ17</f>
        <v/>
      </c>
      <c r="AO17" s="53">
        <f>AN17*I17</f>
        <v/>
      </c>
      <c r="AP17" s="53">
        <f>$AP$4*AK17</f>
        <v/>
      </c>
      <c r="AQ17" s="53">
        <f>$AQ$4*AK17</f>
        <v/>
      </c>
      <c r="AR17" s="51">
        <f t="array" ref="AR17">VLOOKUP(M17&amp;N17&amp;O17&amp;P17,Variáveis!$A$2:$E$240&amp;Variáveis!$B$2:$F$240&amp;Variáveis!$C$2:$G$240&amp;Variáveis!$D$2:$H$240,5,FALSE)</f>
        <v/>
      </c>
      <c r="AS17" s="53">
        <f>((AJ17*(1-AR17))*AR17)</f>
        <v/>
      </c>
      <c r="AT17" s="53">
        <f>(((J17+(J17*AU17))*0.18)-(J17*AR17))</f>
        <v/>
      </c>
      <c r="AU17" s="55">
        <f>(((1+AV17)*(1-AR17))/(1-0.18)-1)</f>
        <v/>
      </c>
      <c r="AV17" s="55">
        <f>IF(BB17&gt;0,BB17,IF(BA17&gt;0,BA17,IF(AZ17&gt;0,AZ17,IF(AY17&gt;0,AY17,IF(AX17&gt;0,AX17)))))/100</f>
        <v/>
      </c>
      <c r="AW17" s="56">
        <f>VALUE(LEFT(G17,4))</f>
        <v/>
      </c>
      <c r="AX17" s="56">
        <f>VALUE(IFERROR(VLOOKUP(VALUE(LEFT(G17,4)),ST!$C$4:$E$300,3,FALSE),"0"))</f>
        <v/>
      </c>
      <c r="AY17" s="56">
        <f>VALUE(IFERROR(VLOOKUP(VALUE(LEFT(G17,5)),ST!$C$4:$E$300,3,FALSE),"0"))</f>
        <v/>
      </c>
      <c r="AZ17" s="56">
        <f>VALUE(IFERROR(VLOOKUP(VALUE(LEFT(G17,6)),ST!$C$4:$E$300,3,FALSE),"0"))</f>
        <v/>
      </c>
      <c r="BA17" s="56">
        <f>VALUE(IFERROR(VLOOKUP(VALUE(LEFT(G17,7)),ST!$C$4:$E$300,3,FALSE),"0"))</f>
        <v/>
      </c>
      <c r="BB17" s="56">
        <f>VALUE(IFERROR(VLOOKUP(G17,ST!$C$4:$E$400,3,FALSE),"0"))</f>
        <v/>
      </c>
      <c r="BC17" s="57">
        <f>IF(VLOOKUP(AW17,ST!$C$4:$F$298,4,FALSE)&lt;&gt;0,VLOOKUP(AW17,ST!$C$4:$F$298,4,FALSE),VLOOKUP(G17,ST!$C$4:$F$298,4,FALSE))</f>
        <v/>
      </c>
      <c r="BD17" s="57">
        <f>IF(O17="SC","Desconsiderar coluna ICMS ST",IF(O17="PR","Haverá ST", ))</f>
        <v/>
      </c>
      <c r="BE17" s="53">
        <f>W17</f>
        <v/>
      </c>
      <c r="BF17" s="53">
        <f>X17</f>
        <v/>
      </c>
      <c r="BG17" s="53">
        <f>AD17-AS17</f>
        <v/>
      </c>
      <c r="BH17" s="51">
        <f>$W$4+$X$4+AC17+$BJ$4+0.07</f>
        <v/>
      </c>
      <c r="BI17" s="53">
        <f>IF(BD17="Haverá ST",AJ17+AS17+AT17,AJ17+AS17)</f>
        <v/>
      </c>
      <c r="BJ17" s="53">
        <f>T17*$BJ$4</f>
        <v/>
      </c>
      <c r="BK17" s="53">
        <f>T17*$BK$4</f>
        <v/>
      </c>
      <c r="BL17" s="53">
        <f>BE17+BF17+AO17+BJ17+BK17+AD17</f>
        <v/>
      </c>
      <c r="BM17" s="53">
        <f>(T17-BL17)</f>
        <v/>
      </c>
    </row>
    <row r="18" hidden="1" ht="15.75" customHeight="1" s="218">
      <c r="A18" s="58">
        <f>A17+1</f>
        <v/>
      </c>
      <c r="B18" s="144">
        <f>BOM!B18</f>
        <v/>
      </c>
      <c r="C18" s="144">
        <f>BOM!C18</f>
        <v/>
      </c>
      <c r="D18" s="144">
        <f>BOM!D18</f>
        <v/>
      </c>
      <c r="E18" s="144">
        <f>BOM!E18</f>
        <v/>
      </c>
      <c r="F18" s="144">
        <f>BOM!F18</f>
        <v/>
      </c>
      <c r="G18" s="144">
        <f>BOM!G18</f>
        <v/>
      </c>
      <c r="H18" s="144">
        <f>BOM!H18</f>
        <v/>
      </c>
      <c r="I18" s="147" t="n">
        <v>0</v>
      </c>
      <c r="J18" s="146">
        <f>BOM!J18</f>
        <v/>
      </c>
      <c r="K18" s="146">
        <f>BOM!K18</f>
        <v/>
      </c>
      <c r="L18" s="146">
        <f>BOM!L18</f>
        <v/>
      </c>
      <c r="M18" s="146">
        <f>BOM!M18</f>
        <v/>
      </c>
      <c r="N18" s="146">
        <f>BOM!N18</f>
        <v/>
      </c>
      <c r="O18" s="146">
        <f>BOM!O18</f>
        <v/>
      </c>
      <c r="P18" s="146">
        <f>BOM!P18</f>
        <v/>
      </c>
      <c r="Q18" s="46">
        <f>$F$97</f>
        <v/>
      </c>
      <c r="R18" s="46">
        <f>$F$98</f>
        <v/>
      </c>
      <c r="S18" s="48">
        <f>U18-(U18*R18)</f>
        <v/>
      </c>
      <c r="T18" s="48">
        <f>S18*I18</f>
        <v/>
      </c>
      <c r="U18" s="48">
        <f>(AN18)/(1-(BH18+Q18))</f>
        <v/>
      </c>
      <c r="V18" s="48">
        <f>U18*I18</f>
        <v/>
      </c>
      <c r="W18" s="49">
        <f>T18*$W$4</f>
        <v/>
      </c>
      <c r="X18" s="49">
        <f>T18*$X$4</f>
        <v/>
      </c>
      <c r="Y18" s="50">
        <f>M18</f>
        <v/>
      </c>
      <c r="Z18" s="9" t="n"/>
      <c r="AA18" s="9" t="n"/>
      <c r="AB18" s="9" t="n"/>
      <c r="AC18" s="51">
        <f t="array" ref="AC18">IF(I18&gt;0,VLOOKUP(Y18&amp;$P$88&amp;$P$89&amp;$P$90,Variáveis!$O$2:$S$300&amp;Variáveis!$P$2:$T$300&amp;Variáveis!$Q$2:$U$300&amp;Variáveis!$R$2:$V$300,5,FALSE),0)</f>
        <v/>
      </c>
      <c r="AD18" s="52">
        <f>T18*AC18</f>
        <v/>
      </c>
      <c r="AE18" s="53">
        <f>IF(AB18="não",((V18/(1-VLOOKUP(AA18,Variáveis!$AK$3:$AN$29,4,FALSE)))*VLOOKUP(AA18,Variáveis!$AK$3:$AN$29,4,FALSE))-AD18,0)</f>
        <v/>
      </c>
      <c r="AF18" s="53">
        <f>T18*$AF$4</f>
        <v/>
      </c>
      <c r="AG18" s="53">
        <f>IF(AB18="SIM","Cliente pode pagar DIFA na entrada", )</f>
        <v/>
      </c>
      <c r="AH18" s="54" t="n"/>
      <c r="AI18" s="53">
        <f>IF(K18="SIM",(J18*$F$102),J18)</f>
        <v/>
      </c>
      <c r="AJ18" s="53">
        <f>IF(L18="SIM",(AI18*$F$101),AI18)</f>
        <v/>
      </c>
      <c r="AK18" s="53">
        <f>AJ18-AS18</f>
        <v/>
      </c>
      <c r="AL18" s="53">
        <f>AJ18*I18</f>
        <v/>
      </c>
      <c r="AM18" s="53">
        <f>AK18*I18</f>
        <v/>
      </c>
      <c r="AN18" s="53">
        <f>AK18-AP18-AQ18</f>
        <v/>
      </c>
      <c r="AO18" s="53">
        <f>AN18*I18</f>
        <v/>
      </c>
      <c r="AP18" s="53">
        <f>$AP$4*AK18</f>
        <v/>
      </c>
      <c r="AQ18" s="53">
        <f>$AQ$4*AK18</f>
        <v/>
      </c>
      <c r="AR18" s="51">
        <f t="array" ref="AR18">VLOOKUP(M18&amp;N18&amp;O18&amp;P18,Variáveis!$A$2:$E$240&amp;Variáveis!$B$2:$F$240&amp;Variáveis!$C$2:$G$240&amp;Variáveis!$D$2:$H$240,5,FALSE)</f>
        <v/>
      </c>
      <c r="AS18" s="53">
        <f>((AJ18*(1-AR18))*AR18)</f>
        <v/>
      </c>
      <c r="AT18" s="53">
        <f>(((J18+(J18*AU18))*0.18)-(J18*AR18))</f>
        <v/>
      </c>
      <c r="AU18" s="55">
        <f>(((1+AV18)*(1-AR18))/(1-0.18)-1)</f>
        <v/>
      </c>
      <c r="AV18" s="55">
        <f>IF(BB18&gt;0,BB18,IF(BA18&gt;0,BA18,IF(AZ18&gt;0,AZ18,IF(AY18&gt;0,AY18,IF(AX18&gt;0,AX18)))))/100</f>
        <v/>
      </c>
      <c r="AW18" s="56">
        <f>VALUE(LEFT(G18,4))</f>
        <v/>
      </c>
      <c r="AX18" s="56">
        <f>VALUE(IFERROR(VLOOKUP(VALUE(LEFT(G18,4)),ST!$C$4:$E$300,3,FALSE),"0"))</f>
        <v/>
      </c>
      <c r="AY18" s="56">
        <f>VALUE(IFERROR(VLOOKUP(VALUE(LEFT(G18,5)),ST!$C$4:$E$300,3,FALSE),"0"))</f>
        <v/>
      </c>
      <c r="AZ18" s="56">
        <f>VALUE(IFERROR(VLOOKUP(VALUE(LEFT(G18,6)),ST!$C$4:$E$300,3,FALSE),"0"))</f>
        <v/>
      </c>
      <c r="BA18" s="56">
        <f>VALUE(IFERROR(VLOOKUP(VALUE(LEFT(G18,7)),ST!$C$4:$E$300,3,FALSE),"0"))</f>
        <v/>
      </c>
      <c r="BB18" s="56">
        <f>VALUE(IFERROR(VLOOKUP(G18,ST!$C$4:$E$400,3,FALSE),"0"))</f>
        <v/>
      </c>
      <c r="BC18" s="57">
        <f>IF(VLOOKUP(AW18,ST!$C$4:$F$298,4,FALSE)&lt;&gt;0,VLOOKUP(AW18,ST!$C$4:$F$298,4,FALSE),VLOOKUP(G18,ST!$C$4:$F$298,4,FALSE))</f>
        <v/>
      </c>
      <c r="BD18" s="57">
        <f>IF(O18="SC","Desconsiderar coluna ICMS ST",IF(O18="PR","Haverá ST", ))</f>
        <v/>
      </c>
      <c r="BE18" s="53">
        <f>W18</f>
        <v/>
      </c>
      <c r="BF18" s="53">
        <f>X18</f>
        <v/>
      </c>
      <c r="BG18" s="53">
        <f>AD18-AS18</f>
        <v/>
      </c>
      <c r="BH18" s="51">
        <f>$W$4+$X$4+AC18+$BJ$4+0.07</f>
        <v/>
      </c>
      <c r="BI18" s="53">
        <f>IF(BD18="Haverá ST",AJ18+AS18+AT18,AJ18+AS18)</f>
        <v/>
      </c>
      <c r="BJ18" s="53">
        <f>T18*$BJ$4</f>
        <v/>
      </c>
      <c r="BK18" s="53">
        <f>T18*$BK$4</f>
        <v/>
      </c>
      <c r="BL18" s="53">
        <f>BE18+BF18+AO18+BJ18+BK18+AD18</f>
        <v/>
      </c>
      <c r="BM18" s="53">
        <f>(T18-BL18)</f>
        <v/>
      </c>
    </row>
    <row r="19" hidden="1" ht="15.75" customHeight="1" s="218">
      <c r="A19" s="58">
        <f>A18+1</f>
        <v/>
      </c>
      <c r="B19" s="144">
        <f>BOM!B19</f>
        <v/>
      </c>
      <c r="C19" s="144">
        <f>BOM!C19</f>
        <v/>
      </c>
      <c r="D19" s="144">
        <f>BOM!D19</f>
        <v/>
      </c>
      <c r="E19" s="144">
        <f>BOM!E19</f>
        <v/>
      </c>
      <c r="F19" s="144">
        <f>BOM!F19</f>
        <v/>
      </c>
      <c r="G19" s="144">
        <f>BOM!G19</f>
        <v/>
      </c>
      <c r="H19" s="144">
        <f>BOM!H19</f>
        <v/>
      </c>
      <c r="I19" s="147" t="n">
        <v>0</v>
      </c>
      <c r="J19" s="146">
        <f>BOM!J19</f>
        <v/>
      </c>
      <c r="K19" s="146">
        <f>BOM!K19</f>
        <v/>
      </c>
      <c r="L19" s="146">
        <f>BOM!L19</f>
        <v/>
      </c>
      <c r="M19" s="146">
        <f>BOM!M19</f>
        <v/>
      </c>
      <c r="N19" s="146">
        <f>BOM!N19</f>
        <v/>
      </c>
      <c r="O19" s="146">
        <f>BOM!O19</f>
        <v/>
      </c>
      <c r="P19" s="146">
        <f>BOM!P19</f>
        <v/>
      </c>
      <c r="Q19" s="46">
        <f>$F$97</f>
        <v/>
      </c>
      <c r="R19" s="46">
        <f>$F$98</f>
        <v/>
      </c>
      <c r="S19" s="48">
        <f>U19-(U19*R19)</f>
        <v/>
      </c>
      <c r="T19" s="48">
        <f>S19*I19</f>
        <v/>
      </c>
      <c r="U19" s="48">
        <f>(AN19)/(1-(BH19+Q19))</f>
        <v/>
      </c>
      <c r="V19" s="48">
        <f>U19*I19</f>
        <v/>
      </c>
      <c r="W19" s="49">
        <f>T19*$W$4</f>
        <v/>
      </c>
      <c r="X19" s="49">
        <f>T19*$X$4</f>
        <v/>
      </c>
      <c r="Y19" s="50">
        <f>M19</f>
        <v/>
      </c>
      <c r="Z19" s="9" t="n"/>
      <c r="AA19" s="9" t="n"/>
      <c r="AB19" s="9" t="n"/>
      <c r="AC19" s="51">
        <f t="array" ref="AC19">IF(I19&gt;0,VLOOKUP(Y19&amp;$P$88&amp;$P$89&amp;$P$90,Variáveis!$O$2:$S$300&amp;Variáveis!$P$2:$T$300&amp;Variáveis!$Q$2:$U$300&amp;Variáveis!$R$2:$V$300,5,FALSE),0)</f>
        <v/>
      </c>
      <c r="AD19" s="52">
        <f>T19*AC19</f>
        <v/>
      </c>
      <c r="AE19" s="53">
        <f>IF(AB19="não",((V19/(1-VLOOKUP(AA19,Variáveis!$AK$3:$AN$29,4,FALSE)))*VLOOKUP(AA19,Variáveis!$AK$3:$AN$29,4,FALSE))-AD19,0)</f>
        <v/>
      </c>
      <c r="AF19" s="53">
        <f>T19*$AF$4</f>
        <v/>
      </c>
      <c r="AG19" s="53">
        <f>IF(AB19="SIM","Cliente pode pagar DIFA na entrada", )</f>
        <v/>
      </c>
      <c r="AH19" s="54" t="n"/>
      <c r="AI19" s="53">
        <f>IF(K19="SIM",(J19*$F$102),J19)</f>
        <v/>
      </c>
      <c r="AJ19" s="53">
        <f>IF(L19="SIM",(AI19*$F$101),AI19)</f>
        <v/>
      </c>
      <c r="AK19" s="53">
        <f>AJ19-AS19</f>
        <v/>
      </c>
      <c r="AL19" s="53">
        <f>AJ19*I19</f>
        <v/>
      </c>
      <c r="AM19" s="53">
        <f>AK19*I19</f>
        <v/>
      </c>
      <c r="AN19" s="53">
        <f>AK19-AP19-AQ19</f>
        <v/>
      </c>
      <c r="AO19" s="53">
        <f>AN19*I19</f>
        <v/>
      </c>
      <c r="AP19" s="53">
        <f>$AP$4*AK19</f>
        <v/>
      </c>
      <c r="AQ19" s="53">
        <f>$AQ$4*AK19</f>
        <v/>
      </c>
      <c r="AR19" s="51">
        <f t="array" ref="AR19">VLOOKUP(M19&amp;N19&amp;O19&amp;P19,Variáveis!$A$2:$E$240&amp;Variáveis!$B$2:$F$240&amp;Variáveis!$C$2:$G$240&amp;Variáveis!$D$2:$H$240,5,FALSE)</f>
        <v/>
      </c>
      <c r="AS19" s="53">
        <f>((AJ19*(1-AR19))*AR19)</f>
        <v/>
      </c>
      <c r="AT19" s="53">
        <f>(((J19+(J19*AU19))*0.18)-(J19*AR19))</f>
        <v/>
      </c>
      <c r="AU19" s="55">
        <f>(((1+AV19)*(1-AR19))/(1-0.18)-1)</f>
        <v/>
      </c>
      <c r="AV19" s="55">
        <f>IF(BB19&gt;0,BB19,IF(BA19&gt;0,BA19,IF(AZ19&gt;0,AZ19,IF(AY19&gt;0,AY19,IF(AX19&gt;0,AX19)))))/100</f>
        <v/>
      </c>
      <c r="AW19" s="56">
        <f>VALUE(LEFT(G19,4))</f>
        <v/>
      </c>
      <c r="AX19" s="56">
        <f>VALUE(IFERROR(VLOOKUP(VALUE(LEFT(G19,4)),ST!$C$4:$E$300,3,FALSE),"0"))</f>
        <v/>
      </c>
      <c r="AY19" s="56">
        <f>VALUE(IFERROR(VLOOKUP(VALUE(LEFT(G19,5)),ST!$C$4:$E$300,3,FALSE),"0"))</f>
        <v/>
      </c>
      <c r="AZ19" s="56">
        <f>VALUE(IFERROR(VLOOKUP(VALUE(LEFT(G19,6)),ST!$C$4:$E$300,3,FALSE),"0"))</f>
        <v/>
      </c>
      <c r="BA19" s="56">
        <f>VALUE(IFERROR(VLOOKUP(VALUE(LEFT(G19,7)),ST!$C$4:$E$300,3,FALSE),"0"))</f>
        <v/>
      </c>
      <c r="BB19" s="56">
        <f>VALUE(IFERROR(VLOOKUP(G19,ST!$C$4:$E$400,3,FALSE),"0"))</f>
        <v/>
      </c>
      <c r="BC19" s="57">
        <f>IF(VLOOKUP(AW19,ST!$C$4:$F$298,4,FALSE)&lt;&gt;0,VLOOKUP(AW19,ST!$C$4:$F$298,4,FALSE),VLOOKUP(G19,ST!$C$4:$F$298,4,FALSE))</f>
        <v/>
      </c>
      <c r="BD19" s="57">
        <f>IF(O19="SC","Desconsiderar coluna ICMS ST",IF(O19="PR","Haverá ST", ))</f>
        <v/>
      </c>
      <c r="BE19" s="53">
        <f>W19</f>
        <v/>
      </c>
      <c r="BF19" s="53">
        <f>X19</f>
        <v/>
      </c>
      <c r="BG19" s="53">
        <f>AD19-AS19</f>
        <v/>
      </c>
      <c r="BH19" s="51">
        <f>$W$4+$X$4+AC19+$BJ$4+0.07</f>
        <v/>
      </c>
      <c r="BI19" s="53">
        <f>IF(BD19="Haverá ST",AJ19+AS19+AT19,AJ19+AS19)</f>
        <v/>
      </c>
      <c r="BJ19" s="53">
        <f>T19*$BJ$4</f>
        <v/>
      </c>
      <c r="BK19" s="53">
        <f>T19*$BK$4</f>
        <v/>
      </c>
      <c r="BL19" s="53">
        <f>BE19+BF19+AO19+BJ19+BK19+AD19</f>
        <v/>
      </c>
      <c r="BM19" s="53">
        <f>(T19-BL19)</f>
        <v/>
      </c>
    </row>
    <row r="20" hidden="1" ht="15.75" customHeight="1" s="218">
      <c r="A20" s="58">
        <f>A19+1</f>
        <v/>
      </c>
      <c r="B20" s="144">
        <f>BOM!B20</f>
        <v/>
      </c>
      <c r="C20" s="144">
        <f>BOM!C20</f>
        <v/>
      </c>
      <c r="D20" s="144">
        <f>BOM!D20</f>
        <v/>
      </c>
      <c r="E20" s="144">
        <f>BOM!E20</f>
        <v/>
      </c>
      <c r="F20" s="144">
        <f>BOM!F20</f>
        <v/>
      </c>
      <c r="G20" s="144">
        <f>BOM!G20</f>
        <v/>
      </c>
      <c r="H20" s="144">
        <f>BOM!H20</f>
        <v/>
      </c>
      <c r="I20" s="147" t="n">
        <v>0</v>
      </c>
      <c r="J20" s="146">
        <f>BOM!J20</f>
        <v/>
      </c>
      <c r="K20" s="146">
        <f>BOM!K20</f>
        <v/>
      </c>
      <c r="L20" s="146">
        <f>BOM!L20</f>
        <v/>
      </c>
      <c r="M20" s="146">
        <f>BOM!M20</f>
        <v/>
      </c>
      <c r="N20" s="146">
        <f>BOM!N20</f>
        <v/>
      </c>
      <c r="O20" s="146">
        <f>BOM!O20</f>
        <v/>
      </c>
      <c r="P20" s="146">
        <f>BOM!P20</f>
        <v/>
      </c>
      <c r="Q20" s="46">
        <f>$F$97</f>
        <v/>
      </c>
      <c r="R20" s="46">
        <f>$F$98</f>
        <v/>
      </c>
      <c r="S20" s="48">
        <f>U20-(U20*R20)</f>
        <v/>
      </c>
      <c r="T20" s="48">
        <f>S20*I20</f>
        <v/>
      </c>
      <c r="U20" s="48">
        <f>(AN20)/(1-(BH20+Q20))</f>
        <v/>
      </c>
      <c r="V20" s="48">
        <f>U20*I20</f>
        <v/>
      </c>
      <c r="W20" s="49">
        <f>T20*$W$4</f>
        <v/>
      </c>
      <c r="X20" s="49">
        <f>T20*$X$4</f>
        <v/>
      </c>
      <c r="Y20" s="50">
        <f>M20</f>
        <v/>
      </c>
      <c r="Z20" s="9" t="n"/>
      <c r="AA20" s="9" t="n"/>
      <c r="AB20" s="9" t="n"/>
      <c r="AC20" s="51">
        <f t="array" ref="AC20">IF(I20&gt;0,VLOOKUP(Y20&amp;$P$88&amp;$P$89&amp;$P$90,Variáveis!$O$2:$S$300&amp;Variáveis!$P$2:$T$300&amp;Variáveis!$Q$2:$U$300&amp;Variáveis!$R$2:$V$300,5,FALSE),0)</f>
        <v/>
      </c>
      <c r="AD20" s="52">
        <f>T20*AC20</f>
        <v/>
      </c>
      <c r="AE20" s="53">
        <f>IF(AB20="não",((V20/(1-VLOOKUP(AA20,Variáveis!$AK$3:$AN$29,4,FALSE)))*VLOOKUP(AA20,Variáveis!$AK$3:$AN$29,4,FALSE))-AD20,0)</f>
        <v/>
      </c>
      <c r="AF20" s="53">
        <f>T20*$AF$4</f>
        <v/>
      </c>
      <c r="AG20" s="53">
        <f>IF(AB20="SIM","Cliente pode pagar DIFA na entrada", )</f>
        <v/>
      </c>
      <c r="AH20" s="54" t="n"/>
      <c r="AI20" s="53">
        <f>IF(K20="SIM",(J20*$F$102),J20)</f>
        <v/>
      </c>
      <c r="AJ20" s="53">
        <f>IF(L20="SIM",(AI20*$F$101),AI20)</f>
        <v/>
      </c>
      <c r="AK20" s="53">
        <f>AJ20-AS20</f>
        <v/>
      </c>
      <c r="AL20" s="53">
        <f>AJ20*I20</f>
        <v/>
      </c>
      <c r="AM20" s="53">
        <f>AK20*I20</f>
        <v/>
      </c>
      <c r="AN20" s="53">
        <f>AK20-AP20-AQ20</f>
        <v/>
      </c>
      <c r="AO20" s="53">
        <f>AN20*I20</f>
        <v/>
      </c>
      <c r="AP20" s="53">
        <f>$AP$4*AK20</f>
        <v/>
      </c>
      <c r="AQ20" s="53">
        <f>$AQ$4*AK20</f>
        <v/>
      </c>
      <c r="AR20" s="51">
        <f t="array" ref="AR20">VLOOKUP(M20&amp;N20&amp;O20&amp;P20,Variáveis!$A$2:$E$240&amp;Variáveis!$B$2:$F$240&amp;Variáveis!$C$2:$G$240&amp;Variáveis!$D$2:$H$240,5,FALSE)</f>
        <v/>
      </c>
      <c r="AS20" s="53">
        <f>((AJ20*(1-AR20))*AR20)</f>
        <v/>
      </c>
      <c r="AT20" s="53">
        <f>(((J20+(J20*AU20))*0.18)-(J20*AR20))</f>
        <v/>
      </c>
      <c r="AU20" s="55">
        <f>(((1+AV20)*(1-AR20))/(1-0.18)-1)</f>
        <v/>
      </c>
      <c r="AV20" s="55">
        <f>IF(BB20&gt;0,BB20,IF(BA20&gt;0,BA20,IF(AZ20&gt;0,AZ20,IF(AY20&gt;0,AY20,IF(AX20&gt;0,AX20)))))/100</f>
        <v/>
      </c>
      <c r="AW20" s="56">
        <f>VALUE(LEFT(G20,4))</f>
        <v/>
      </c>
      <c r="AX20" s="56">
        <f>VALUE(IFERROR(VLOOKUP(VALUE(LEFT(G20,4)),ST!$C$4:$E$300,3,FALSE),"0"))</f>
        <v/>
      </c>
      <c r="AY20" s="56">
        <f>VALUE(IFERROR(VLOOKUP(VALUE(LEFT(G20,5)),ST!$C$4:$E$300,3,FALSE),"0"))</f>
        <v/>
      </c>
      <c r="AZ20" s="56">
        <f>VALUE(IFERROR(VLOOKUP(VALUE(LEFT(G20,6)),ST!$C$4:$E$300,3,FALSE),"0"))</f>
        <v/>
      </c>
      <c r="BA20" s="56">
        <f>VALUE(IFERROR(VLOOKUP(VALUE(LEFT(G20,7)),ST!$C$4:$E$300,3,FALSE),"0"))</f>
        <v/>
      </c>
      <c r="BB20" s="56">
        <f>VALUE(IFERROR(VLOOKUP(G20,ST!$C$4:$E$400,3,FALSE),"0"))</f>
        <v/>
      </c>
      <c r="BC20" s="57">
        <f>IF(VLOOKUP(AW20,ST!$C$4:$F$298,4,FALSE)&lt;&gt;0,VLOOKUP(AW20,ST!$C$4:$F$298,4,FALSE),VLOOKUP(G20,ST!$C$4:$F$298,4,FALSE))</f>
        <v/>
      </c>
      <c r="BD20" s="57">
        <f>IF(O20="SC","Desconsiderar coluna ICMS ST",IF(O20="PR","Haverá ST", ))</f>
        <v/>
      </c>
      <c r="BE20" s="53">
        <f>W20</f>
        <v/>
      </c>
      <c r="BF20" s="53">
        <f>X20</f>
        <v/>
      </c>
      <c r="BG20" s="53">
        <f>AD20-AS20</f>
        <v/>
      </c>
      <c r="BH20" s="51">
        <f>$W$4+$X$4+AC20+$BJ$4+0.07</f>
        <v/>
      </c>
      <c r="BI20" s="53">
        <f>IF(BD20="Haverá ST",AJ20+AS20+AT20,AJ20+AS20)</f>
        <v/>
      </c>
      <c r="BJ20" s="53">
        <f>T20*$BJ$4</f>
        <v/>
      </c>
      <c r="BK20" s="53">
        <f>T20*$BK$4</f>
        <v/>
      </c>
      <c r="BL20" s="53">
        <f>BE20+BF20+AO20+BJ20+BK20+AD20</f>
        <v/>
      </c>
      <c r="BM20" s="53">
        <f>(T20-BL20)</f>
        <v/>
      </c>
    </row>
    <row r="21" hidden="1" ht="15.75" customHeight="1" s="218">
      <c r="A21" s="58">
        <f>A20+1</f>
        <v/>
      </c>
      <c r="B21" s="144">
        <f>BOM!B21</f>
        <v/>
      </c>
      <c r="C21" s="144">
        <f>BOM!C21</f>
        <v/>
      </c>
      <c r="D21" s="144">
        <f>BOM!D21</f>
        <v/>
      </c>
      <c r="E21" s="144">
        <f>BOM!E21</f>
        <v/>
      </c>
      <c r="F21" s="144">
        <f>BOM!F21</f>
        <v/>
      </c>
      <c r="G21" s="144">
        <f>BOM!G21</f>
        <v/>
      </c>
      <c r="H21" s="144">
        <f>BOM!H21</f>
        <v/>
      </c>
      <c r="I21" s="147" t="n">
        <v>0</v>
      </c>
      <c r="J21" s="146">
        <f>BOM!J21</f>
        <v/>
      </c>
      <c r="K21" s="146">
        <f>BOM!K21</f>
        <v/>
      </c>
      <c r="L21" s="146">
        <f>BOM!L21</f>
        <v/>
      </c>
      <c r="M21" s="146">
        <f>BOM!M21</f>
        <v/>
      </c>
      <c r="N21" s="146">
        <f>BOM!N21</f>
        <v/>
      </c>
      <c r="O21" s="146">
        <f>BOM!O21</f>
        <v/>
      </c>
      <c r="P21" s="146">
        <f>BOM!P21</f>
        <v/>
      </c>
      <c r="Q21" s="46">
        <f>$F$97</f>
        <v/>
      </c>
      <c r="R21" s="46">
        <f>$F$98</f>
        <v/>
      </c>
      <c r="S21" s="48">
        <f>U21-(U21*R21)</f>
        <v/>
      </c>
      <c r="T21" s="48">
        <f>S21*I21</f>
        <v/>
      </c>
      <c r="U21" s="48">
        <f>(AN21)/(1-(BH21+Q21))</f>
        <v/>
      </c>
      <c r="V21" s="48">
        <f>U21*I21</f>
        <v/>
      </c>
      <c r="W21" s="49">
        <f>T21*$W$4</f>
        <v/>
      </c>
      <c r="X21" s="49">
        <f>T21*$X$4</f>
        <v/>
      </c>
      <c r="Y21" s="50">
        <f>M21</f>
        <v/>
      </c>
      <c r="Z21" s="9" t="n"/>
      <c r="AA21" s="9" t="n"/>
      <c r="AB21" s="9" t="n"/>
      <c r="AC21" s="51">
        <f t="array" ref="AC21">IF(I21&gt;0,VLOOKUP(Y21&amp;$P$88&amp;$P$89&amp;$P$90,Variáveis!$O$2:$S$300&amp;Variáveis!$P$2:$T$300&amp;Variáveis!$Q$2:$U$300&amp;Variáveis!$R$2:$V$300,5,FALSE),0)</f>
        <v/>
      </c>
      <c r="AD21" s="52">
        <f>T21*AC21</f>
        <v/>
      </c>
      <c r="AE21" s="53">
        <f>IF(AB21="não",((V21/(1-VLOOKUP(AA21,Variáveis!$AK$3:$AN$29,4,FALSE)))*VLOOKUP(AA21,Variáveis!$AK$3:$AN$29,4,FALSE))-AD21,0)</f>
        <v/>
      </c>
      <c r="AF21" s="53">
        <f>T21*$AF$4</f>
        <v/>
      </c>
      <c r="AG21" s="53">
        <f>IF(AB21="SIM","Cliente pode pagar DIFA na entrada", )</f>
        <v/>
      </c>
      <c r="AH21" s="54" t="n"/>
      <c r="AI21" s="53">
        <f>IF(K21="SIM",(J21*$F$102),J21)</f>
        <v/>
      </c>
      <c r="AJ21" s="53">
        <f>IF(L21="SIM",(AI21*$F$101),AI21)</f>
        <v/>
      </c>
      <c r="AK21" s="53">
        <f>AJ21-AS21</f>
        <v/>
      </c>
      <c r="AL21" s="53">
        <f>AJ21*I21</f>
        <v/>
      </c>
      <c r="AM21" s="53">
        <f>AK21*I21</f>
        <v/>
      </c>
      <c r="AN21" s="53">
        <f>AK21-AP21-AQ21</f>
        <v/>
      </c>
      <c r="AO21" s="53">
        <f>AN21*I21</f>
        <v/>
      </c>
      <c r="AP21" s="53">
        <f>$AP$4*AK21</f>
        <v/>
      </c>
      <c r="AQ21" s="53">
        <f>$AQ$4*AK21</f>
        <v/>
      </c>
      <c r="AR21" s="51">
        <f t="array" ref="AR21">VLOOKUP(M21&amp;N21&amp;O21&amp;P21,Variáveis!$A$2:$E$240&amp;Variáveis!$B$2:$F$240&amp;Variáveis!$C$2:$G$240&amp;Variáveis!$D$2:$H$240,5,FALSE)</f>
        <v/>
      </c>
      <c r="AS21" s="53">
        <f>((AJ21*(1-AR21))*AR21)</f>
        <v/>
      </c>
      <c r="AT21" s="53">
        <f>(((J21+(J21*AU21))*0.18)-(J21*AR21))</f>
        <v/>
      </c>
      <c r="AU21" s="55">
        <f>(((1+AV21)*(1-AR21))/(1-0.18)-1)</f>
        <v/>
      </c>
      <c r="AV21" s="55">
        <f>IF(BB21&gt;0,BB21,IF(BA21&gt;0,BA21,IF(AZ21&gt;0,AZ21,IF(AY21&gt;0,AY21,IF(AX21&gt;0,AX21)))))/100</f>
        <v/>
      </c>
      <c r="AW21" s="56">
        <f>VALUE(LEFT(G21,4))</f>
        <v/>
      </c>
      <c r="AX21" s="56">
        <f>VALUE(IFERROR(VLOOKUP(VALUE(LEFT(G21,4)),ST!$C$4:$E$300,3,FALSE),"0"))</f>
        <v/>
      </c>
      <c r="AY21" s="56">
        <f>VALUE(IFERROR(VLOOKUP(VALUE(LEFT(G21,5)),ST!$C$4:$E$300,3,FALSE),"0"))</f>
        <v/>
      </c>
      <c r="AZ21" s="56">
        <f>VALUE(IFERROR(VLOOKUP(VALUE(LEFT(G21,6)),ST!$C$4:$E$300,3,FALSE),"0"))</f>
        <v/>
      </c>
      <c r="BA21" s="56">
        <f>VALUE(IFERROR(VLOOKUP(VALUE(LEFT(G21,7)),ST!$C$4:$E$300,3,FALSE),"0"))</f>
        <v/>
      </c>
      <c r="BB21" s="56">
        <f>VALUE(IFERROR(VLOOKUP(G21,ST!$C$4:$E$400,3,FALSE),"0"))</f>
        <v/>
      </c>
      <c r="BC21" s="57">
        <f>IF(VLOOKUP(AW21,ST!$C$4:$F$298,4,FALSE)&lt;&gt;0,VLOOKUP(AW21,ST!$C$4:$F$298,4,FALSE),VLOOKUP(G21,ST!$C$4:$F$298,4,FALSE))</f>
        <v/>
      </c>
      <c r="BD21" s="57">
        <f>IF(O21="SC","Desconsiderar coluna ICMS ST",IF(O21="PR","Haverá ST", ))</f>
        <v/>
      </c>
      <c r="BE21" s="53">
        <f>W21</f>
        <v/>
      </c>
      <c r="BF21" s="53">
        <f>X21</f>
        <v/>
      </c>
      <c r="BG21" s="53">
        <f>AD21-AS21</f>
        <v/>
      </c>
      <c r="BH21" s="51">
        <f>$W$4+$X$4+AC21+$BJ$4+0.07</f>
        <v/>
      </c>
      <c r="BI21" s="53">
        <f>IF(BD21="Haverá ST",AJ21+AS21+AT21,AJ21+AS21)</f>
        <v/>
      </c>
      <c r="BJ21" s="53">
        <f>T21*$BJ$4</f>
        <v/>
      </c>
      <c r="BK21" s="53">
        <f>T21*$BK$4</f>
        <v/>
      </c>
      <c r="BL21" s="53">
        <f>BE21+BF21+AO21+BJ21+BK21+AD21</f>
        <v/>
      </c>
      <c r="BM21" s="53">
        <f>(T21-BL21)</f>
        <v/>
      </c>
    </row>
    <row r="22" hidden="1" ht="15.75" customHeight="1" s="218">
      <c r="A22" s="58">
        <f>A21+1</f>
        <v/>
      </c>
      <c r="B22" s="144">
        <f>BOM!B22</f>
        <v/>
      </c>
      <c r="C22" s="144">
        <f>BOM!C22</f>
        <v/>
      </c>
      <c r="D22" s="144">
        <f>BOM!D22</f>
        <v/>
      </c>
      <c r="E22" s="144">
        <f>BOM!E22</f>
        <v/>
      </c>
      <c r="F22" s="144">
        <f>BOM!F22</f>
        <v/>
      </c>
      <c r="G22" s="144">
        <f>BOM!G22</f>
        <v/>
      </c>
      <c r="H22" s="144">
        <f>BOM!H22</f>
        <v/>
      </c>
      <c r="I22" s="147" t="n">
        <v>0</v>
      </c>
      <c r="J22" s="146">
        <f>BOM!J22</f>
        <v/>
      </c>
      <c r="K22" s="146">
        <f>BOM!K22</f>
        <v/>
      </c>
      <c r="L22" s="146">
        <f>BOM!L22</f>
        <v/>
      </c>
      <c r="M22" s="146">
        <f>BOM!M22</f>
        <v/>
      </c>
      <c r="N22" s="146">
        <f>BOM!N22</f>
        <v/>
      </c>
      <c r="O22" s="146">
        <f>BOM!O22</f>
        <v/>
      </c>
      <c r="P22" s="146">
        <f>BOM!P22</f>
        <v/>
      </c>
      <c r="Q22" s="46">
        <f>$F$97</f>
        <v/>
      </c>
      <c r="R22" s="46">
        <f>$F$98</f>
        <v/>
      </c>
      <c r="S22" s="48">
        <f>U22-(U22*R22)</f>
        <v/>
      </c>
      <c r="T22" s="48">
        <f>S22*I22</f>
        <v/>
      </c>
      <c r="U22" s="48">
        <f>(AN22)/(1-(BH22+Q22))</f>
        <v/>
      </c>
      <c r="V22" s="48">
        <f>U22*I22</f>
        <v/>
      </c>
      <c r="W22" s="49">
        <f>T22*$W$4</f>
        <v/>
      </c>
      <c r="X22" s="49">
        <f>T22*$X$4</f>
        <v/>
      </c>
      <c r="Y22" s="50">
        <f>M22</f>
        <v/>
      </c>
      <c r="Z22" s="9" t="n"/>
      <c r="AA22" s="9" t="n"/>
      <c r="AB22" s="9" t="n"/>
      <c r="AC22" s="51">
        <f t="array" ref="AC22">IF(I22&gt;0,VLOOKUP(Y22&amp;$P$88&amp;$P$89&amp;$P$90,Variáveis!$O$2:$S$300&amp;Variáveis!$P$2:$T$300&amp;Variáveis!$Q$2:$U$300&amp;Variáveis!$R$2:$V$300,5,FALSE),0)</f>
        <v/>
      </c>
      <c r="AD22" s="52">
        <f>T22*AC22</f>
        <v/>
      </c>
      <c r="AE22" s="53">
        <f>IF(AB22="não",((V22/(1-VLOOKUP(AA22,Variáveis!$AK$3:$AN$29,4,FALSE)))*VLOOKUP(AA22,Variáveis!$AK$3:$AN$29,4,FALSE))-AD22,0)</f>
        <v/>
      </c>
      <c r="AF22" s="53">
        <f>T22*$AF$4</f>
        <v/>
      </c>
      <c r="AG22" s="53">
        <f>IF(AB22="SIM","Cliente pode pagar DIFA na entrada", )</f>
        <v/>
      </c>
      <c r="AH22" s="54" t="n"/>
      <c r="AI22" s="53">
        <f>IF(K22="SIM",(J22*$F$102),J22)</f>
        <v/>
      </c>
      <c r="AJ22" s="53">
        <f>IF(L22="SIM",(AI22*$F$101),AI22)</f>
        <v/>
      </c>
      <c r="AK22" s="53">
        <f>AJ22-AS22</f>
        <v/>
      </c>
      <c r="AL22" s="53">
        <f>AJ22*I22</f>
        <v/>
      </c>
      <c r="AM22" s="53">
        <f>AK22*I22</f>
        <v/>
      </c>
      <c r="AN22" s="53">
        <f>AK22-AP22-AQ22</f>
        <v/>
      </c>
      <c r="AO22" s="53">
        <f>AN22*I22</f>
        <v/>
      </c>
      <c r="AP22" s="53">
        <f>$AP$4*AK22</f>
        <v/>
      </c>
      <c r="AQ22" s="53">
        <f>$AQ$4*AK22</f>
        <v/>
      </c>
      <c r="AR22" s="51">
        <f t="array" ref="AR22">VLOOKUP(M22&amp;N22&amp;O22&amp;P22,Variáveis!$A$2:$E$240&amp;Variáveis!$B$2:$F$240&amp;Variáveis!$C$2:$G$240&amp;Variáveis!$D$2:$H$240,5,FALSE)</f>
        <v/>
      </c>
      <c r="AS22" s="53">
        <f>((AJ22*(1-AR22))*AR22)</f>
        <v/>
      </c>
      <c r="AT22" s="53">
        <f>(((J22+(J22*AU22))*0.18)-(J22*AR22))</f>
        <v/>
      </c>
      <c r="AU22" s="55">
        <f>(((1+AV22)*(1-AR22))/(1-0.18)-1)</f>
        <v/>
      </c>
      <c r="AV22" s="55">
        <f>IF(BB22&gt;0,BB22,IF(BA22&gt;0,BA22,IF(AZ22&gt;0,AZ22,IF(AY22&gt;0,AY22,IF(AX22&gt;0,AX22)))))/100</f>
        <v/>
      </c>
      <c r="AW22" s="56">
        <f>VALUE(LEFT(G22,4))</f>
        <v/>
      </c>
      <c r="AX22" s="56">
        <f>VALUE(IFERROR(VLOOKUP(VALUE(LEFT(G22,4)),ST!$C$4:$E$300,3,FALSE),"0"))</f>
        <v/>
      </c>
      <c r="AY22" s="56">
        <f>VALUE(IFERROR(VLOOKUP(VALUE(LEFT(G22,5)),ST!$C$4:$E$300,3,FALSE),"0"))</f>
        <v/>
      </c>
      <c r="AZ22" s="56">
        <f>VALUE(IFERROR(VLOOKUP(VALUE(LEFT(G22,6)),ST!$C$4:$E$300,3,FALSE),"0"))</f>
        <v/>
      </c>
      <c r="BA22" s="56">
        <f>VALUE(IFERROR(VLOOKUP(VALUE(LEFT(G22,7)),ST!$C$4:$E$300,3,FALSE),"0"))</f>
        <v/>
      </c>
      <c r="BB22" s="56">
        <f>VALUE(IFERROR(VLOOKUP(G22,ST!$C$4:$E$400,3,FALSE),"0"))</f>
        <v/>
      </c>
      <c r="BC22" s="57">
        <f>IF(VLOOKUP(AW22,ST!$C$4:$F$298,4,FALSE)&lt;&gt;0,VLOOKUP(AW22,ST!$C$4:$F$298,4,FALSE),VLOOKUP(G22,ST!$C$4:$F$298,4,FALSE))</f>
        <v/>
      </c>
      <c r="BD22" s="57">
        <f>IF(O22="SC","Desconsiderar coluna ICMS ST",IF(O22="PR","Haverá ST", ))</f>
        <v/>
      </c>
      <c r="BE22" s="53">
        <f>W22</f>
        <v/>
      </c>
      <c r="BF22" s="53">
        <f>X22</f>
        <v/>
      </c>
      <c r="BG22" s="53">
        <f>AD22-AS22</f>
        <v/>
      </c>
      <c r="BH22" s="51">
        <f>$W$4+$X$4+AC22+$BJ$4+0.07</f>
        <v/>
      </c>
      <c r="BI22" s="53">
        <f>IF(BD22="Haverá ST",AJ22+AS22+AT22,AJ22+AS22)</f>
        <v/>
      </c>
      <c r="BJ22" s="53">
        <f>T22*$BJ$4</f>
        <v/>
      </c>
      <c r="BK22" s="53">
        <f>T22*$BK$4</f>
        <v/>
      </c>
      <c r="BL22" s="53">
        <f>BE22+BF22+AO22+BJ22+BK22+AD22</f>
        <v/>
      </c>
      <c r="BM22" s="53">
        <f>(T22-BL22)</f>
        <v/>
      </c>
    </row>
    <row r="23" hidden="1" ht="15.75" customHeight="1" s="218">
      <c r="A23" s="58">
        <f>A22+1</f>
        <v/>
      </c>
      <c r="B23" s="144">
        <f>BOM!B23</f>
        <v/>
      </c>
      <c r="C23" s="144">
        <f>BOM!C23</f>
        <v/>
      </c>
      <c r="D23" s="144">
        <f>BOM!D23</f>
        <v/>
      </c>
      <c r="E23" s="144">
        <f>BOM!E23</f>
        <v/>
      </c>
      <c r="F23" s="39">
        <f>BOM!F23</f>
        <v/>
      </c>
      <c r="G23" s="144">
        <f>BOM!G23</f>
        <v/>
      </c>
      <c r="H23" s="144">
        <f>BOM!H23</f>
        <v/>
      </c>
      <c r="I23" s="148" t="n">
        <v>0</v>
      </c>
      <c r="J23" s="144" t="n">
        <v>0</v>
      </c>
      <c r="K23" s="146">
        <f>BOM!K23</f>
        <v/>
      </c>
      <c r="L23" s="146">
        <f>BOM!L23</f>
        <v/>
      </c>
      <c r="M23" s="146">
        <f>BOM!M23</f>
        <v/>
      </c>
      <c r="N23" s="146">
        <f>BOM!N23</f>
        <v/>
      </c>
      <c r="O23" s="146">
        <f>BOM!O23</f>
        <v/>
      </c>
      <c r="P23" s="146">
        <f>BOM!P23</f>
        <v/>
      </c>
      <c r="Q23" s="46">
        <f>$F$97</f>
        <v/>
      </c>
      <c r="R23" s="46">
        <f>$F$98</f>
        <v/>
      </c>
      <c r="S23" s="48">
        <f>U23-(U23*R23)</f>
        <v/>
      </c>
      <c r="T23" s="48">
        <f>S23*I23</f>
        <v/>
      </c>
      <c r="U23" s="48">
        <f>(AN23)/(1-(BH23+Q23))</f>
        <v/>
      </c>
      <c r="V23" s="48">
        <f>U23*I23</f>
        <v/>
      </c>
      <c r="W23" s="49">
        <f>T23*$W$4</f>
        <v/>
      </c>
      <c r="X23" s="49">
        <f>T23*$X$4</f>
        <v/>
      </c>
      <c r="Y23" s="50">
        <f>M23</f>
        <v/>
      </c>
      <c r="Z23" s="9" t="n"/>
      <c r="AA23" s="9" t="n"/>
      <c r="AB23" s="9" t="n"/>
      <c r="AC23" s="51">
        <f t="array" ref="AC23">IF(I23&gt;0,VLOOKUP(Y23&amp;$P$88&amp;$P$89&amp;$P$90,Variáveis!$O$2:$S$300&amp;Variáveis!$P$2:$T$300&amp;Variáveis!$Q$2:$U$300&amp;Variáveis!$R$2:$V$300,5,FALSE),0)</f>
        <v/>
      </c>
      <c r="AD23" s="52">
        <f>T23*AC23</f>
        <v/>
      </c>
      <c r="AE23" s="53">
        <f>IF(AB23="não",((V23/(1-VLOOKUP(AA23,Variáveis!$AK$3:$AN$29,4,FALSE)))*VLOOKUP(AA23,Variáveis!$AK$3:$AN$29,4,FALSE))-AD23,0)</f>
        <v/>
      </c>
      <c r="AF23" s="53">
        <f>T23*$AF$4</f>
        <v/>
      </c>
      <c r="AG23" s="53">
        <f>IF(AB23="SIM","Cliente pode pagar DIFA na entrada", )</f>
        <v/>
      </c>
      <c r="AH23" s="54" t="n"/>
      <c r="AI23" s="53">
        <f>IF(K23="SIM",(J23*$F$102),J23)</f>
        <v/>
      </c>
      <c r="AJ23" s="53">
        <f>IF(L23="SIM",(AI23*$F$101),AI23)</f>
        <v/>
      </c>
      <c r="AK23" s="53">
        <f>AJ23-AS23</f>
        <v/>
      </c>
      <c r="AL23" s="53">
        <f>AJ23*I23</f>
        <v/>
      </c>
      <c r="AM23" s="53">
        <f>AK23*I23</f>
        <v/>
      </c>
      <c r="AN23" s="53">
        <f>AK23-AP23-AQ23</f>
        <v/>
      </c>
      <c r="AO23" s="53">
        <f>AN23*I23</f>
        <v/>
      </c>
      <c r="AP23" s="53">
        <f>$AP$4*AK23</f>
        <v/>
      </c>
      <c r="AQ23" s="53">
        <f>$AQ$4*AK23</f>
        <v/>
      </c>
      <c r="AR23" s="51">
        <f t="array" ref="AR23">VLOOKUP(M23&amp;N23&amp;O23&amp;P23,Variáveis!$A$2:$E$240&amp;Variáveis!$B$2:$F$240&amp;Variáveis!$C$2:$G$240&amp;Variáveis!$D$2:$H$240,5,FALSE)</f>
        <v/>
      </c>
      <c r="AS23" s="53">
        <f>((AJ23*(1-AR23))*AR23)</f>
        <v/>
      </c>
      <c r="AT23" s="53">
        <f>(((J23+(J23*AU23))*0.18)-(J23*AR23))</f>
        <v/>
      </c>
      <c r="AU23" s="55">
        <f>(((1+AV23)*(1-AR23))/(1-0.18)-1)</f>
        <v/>
      </c>
      <c r="AV23" s="55">
        <f>IF(BB23&gt;0,BB23,IF(BA23&gt;0,BA23,IF(AZ23&gt;0,AZ23,IF(AY23&gt;0,AY23,IF(AX23&gt;0,AX23)))))/100</f>
        <v/>
      </c>
      <c r="AW23" s="56">
        <f>VALUE(LEFT(G23,4))</f>
        <v/>
      </c>
      <c r="AX23" s="56">
        <f>VALUE(IFERROR(VLOOKUP(VALUE(LEFT(G23,4)),ST!$C$4:$E$300,3,FALSE),"0"))</f>
        <v/>
      </c>
      <c r="AY23" s="56">
        <f>VALUE(IFERROR(VLOOKUP(VALUE(LEFT(G23,5)),ST!$C$4:$E$300,3,FALSE),"0"))</f>
        <v/>
      </c>
      <c r="AZ23" s="56">
        <f>VALUE(IFERROR(VLOOKUP(VALUE(LEFT(G23,6)),ST!$C$4:$E$300,3,FALSE),"0"))</f>
        <v/>
      </c>
      <c r="BA23" s="56">
        <f>VALUE(IFERROR(VLOOKUP(VALUE(LEFT(G23,7)),ST!$C$4:$E$300,3,FALSE),"0"))</f>
        <v/>
      </c>
      <c r="BB23" s="56">
        <f>VALUE(IFERROR(VLOOKUP(G23,ST!$C$4:$E$400,3,FALSE),"0"))</f>
        <v/>
      </c>
      <c r="BC23" s="57">
        <f>IF(VLOOKUP(AW23,ST!$C$4:$F$298,4,FALSE)&lt;&gt;0,VLOOKUP(AW23,ST!$C$4:$F$298,4,FALSE),VLOOKUP(G23,ST!$C$4:$F$298,4,FALSE))</f>
        <v/>
      </c>
      <c r="BD23" s="57">
        <f>IF(O23="SC","Desconsiderar coluna ICMS ST",IF(O23="PR","Haverá ST", ))</f>
        <v/>
      </c>
      <c r="BE23" s="53">
        <f>W23</f>
        <v/>
      </c>
      <c r="BF23" s="53">
        <f>X23</f>
        <v/>
      </c>
      <c r="BG23" s="53">
        <f>AD23-AS23</f>
        <v/>
      </c>
      <c r="BH23" s="51">
        <f>$W$4+$X$4+AC23+$BJ$4+0.07</f>
        <v/>
      </c>
      <c r="BI23" s="53">
        <f>IF(BD23="Haverá ST",AJ23+AS23+AT23,AJ23+AS23)</f>
        <v/>
      </c>
      <c r="BJ23" s="53">
        <f>T23*$BJ$4</f>
        <v/>
      </c>
      <c r="BK23" s="53">
        <f>T23*$BK$4</f>
        <v/>
      </c>
      <c r="BL23" s="53">
        <f>BE23+BF23+AO23+BJ23+BK23+AD23</f>
        <v/>
      </c>
      <c r="BM23" s="53">
        <f>(T23-BL23)</f>
        <v/>
      </c>
    </row>
    <row r="24" hidden="1" ht="15.75" customHeight="1" s="218">
      <c r="A24" s="58">
        <f>A23+1</f>
        <v/>
      </c>
      <c r="B24" s="144">
        <f>BOM!B24</f>
        <v/>
      </c>
      <c r="C24" s="144">
        <f>BOM!C24</f>
        <v/>
      </c>
      <c r="D24" s="144">
        <f>BOM!D24</f>
        <v/>
      </c>
      <c r="E24" s="144">
        <f>BOM!E24</f>
        <v/>
      </c>
      <c r="F24" s="144">
        <f>BOM!F24</f>
        <v/>
      </c>
      <c r="G24" s="144">
        <f>BOM!G24</f>
        <v/>
      </c>
      <c r="H24" s="144">
        <f>BOM!H24</f>
        <v/>
      </c>
      <c r="I24" s="147">
        <f>I23</f>
        <v/>
      </c>
      <c r="J24" s="146">
        <f>BOM!J24</f>
        <v/>
      </c>
      <c r="K24" s="146">
        <f>BOM!K24</f>
        <v/>
      </c>
      <c r="L24" s="146">
        <f>BOM!L24</f>
        <v/>
      </c>
      <c r="M24" s="146">
        <f>BOM!M24</f>
        <v/>
      </c>
      <c r="N24" s="146">
        <f>BOM!N24</f>
        <v/>
      </c>
      <c r="O24" s="146">
        <f>BOM!O24</f>
        <v/>
      </c>
      <c r="P24" s="146">
        <f>BOM!P24</f>
        <v/>
      </c>
      <c r="Q24" s="46">
        <f>$F$97</f>
        <v/>
      </c>
      <c r="R24" s="46">
        <f>$F$98</f>
        <v/>
      </c>
      <c r="S24" s="48">
        <f>U24-(U24*R24)</f>
        <v/>
      </c>
      <c r="T24" s="48">
        <f>S24*I24</f>
        <v/>
      </c>
      <c r="U24" s="48">
        <f>(AN24)/(1-(BH24+Q24))</f>
        <v/>
      </c>
      <c r="V24" s="48">
        <f>U24*I24</f>
        <v/>
      </c>
      <c r="W24" s="49">
        <f>T24*$W$4</f>
        <v/>
      </c>
      <c r="X24" s="49">
        <f>T24*$X$4</f>
        <v/>
      </c>
      <c r="Y24" s="50">
        <f>M24</f>
        <v/>
      </c>
      <c r="Z24" s="9" t="n"/>
      <c r="AA24" s="9" t="n"/>
      <c r="AB24" s="9" t="n"/>
      <c r="AC24" s="51">
        <f t="array" ref="AC24">IF(I24&gt;0,VLOOKUP(Y24&amp;$P$88&amp;$P$89&amp;$P$90,Variáveis!$O$2:$S$300&amp;Variáveis!$P$2:$T$300&amp;Variáveis!$Q$2:$U$300&amp;Variáveis!$R$2:$V$300,5,FALSE),0)</f>
        <v/>
      </c>
      <c r="AD24" s="52">
        <f>T24*AC24</f>
        <v/>
      </c>
      <c r="AE24" s="53">
        <f>IF(AB24="não",((V24/(1-VLOOKUP(AA24,Variáveis!$AK$3:$AN$29,4,FALSE)))*VLOOKUP(AA24,Variáveis!$AK$3:$AN$29,4,FALSE))-AD24,0)</f>
        <v/>
      </c>
      <c r="AF24" s="53">
        <f>T24*$AF$4</f>
        <v/>
      </c>
      <c r="AG24" s="53">
        <f>IF(AB24="SIM","Cliente pode pagar DIFA na entrada", )</f>
        <v/>
      </c>
      <c r="AH24" s="54" t="n"/>
      <c r="AI24" s="53">
        <f>IF(K24="SIM",(J24*$F$102),J24)</f>
        <v/>
      </c>
      <c r="AJ24" s="53">
        <f>IF(L24="SIM",(AI24*$F$101),AI24)</f>
        <v/>
      </c>
      <c r="AK24" s="53">
        <f>AJ24-AS24</f>
        <v/>
      </c>
      <c r="AL24" s="53">
        <f>AJ24*I24</f>
        <v/>
      </c>
      <c r="AM24" s="53">
        <f>AK24*I24</f>
        <v/>
      </c>
      <c r="AN24" s="53">
        <f>AK24-AP24-AQ24</f>
        <v/>
      </c>
      <c r="AO24" s="53">
        <f>AN24*I24</f>
        <v/>
      </c>
      <c r="AP24" s="53">
        <f>$AP$4*AK24</f>
        <v/>
      </c>
      <c r="AQ24" s="53">
        <f>$AQ$4*AK24</f>
        <v/>
      </c>
      <c r="AR24" s="51">
        <f t="array" ref="AR24">VLOOKUP(M24&amp;N24&amp;O24&amp;P24,Variáveis!$A$2:$E$240&amp;Variáveis!$B$2:$F$240&amp;Variáveis!$C$2:$G$240&amp;Variáveis!$D$2:$H$240,5,FALSE)</f>
        <v/>
      </c>
      <c r="AS24" s="53">
        <f>((AJ24*(1-AR24))*AR24)</f>
        <v/>
      </c>
      <c r="AT24" s="53">
        <f>(((J24+(J24*AU24))*0.18)-(J24*AR24))</f>
        <v/>
      </c>
      <c r="AU24" s="55">
        <f>(((1+AV24)*(1-AR24))/(1-0.18)-1)</f>
        <v/>
      </c>
      <c r="AV24" s="55">
        <f>IF(BB24&gt;0,BB24,IF(BA24&gt;0,BA24,IF(AZ24&gt;0,AZ24,IF(AY24&gt;0,AY24,IF(AX24&gt;0,AX24)))))/100</f>
        <v/>
      </c>
      <c r="AW24" s="56">
        <f>VALUE(LEFT(G24,4))</f>
        <v/>
      </c>
      <c r="AX24" s="56">
        <f>VALUE(IFERROR(VLOOKUP(VALUE(LEFT(G24,4)),ST!$C$4:$E$300,3,FALSE),"0"))</f>
        <v/>
      </c>
      <c r="AY24" s="56">
        <f>VALUE(IFERROR(VLOOKUP(VALUE(LEFT(G24,5)),ST!$C$4:$E$300,3,FALSE),"0"))</f>
        <v/>
      </c>
      <c r="AZ24" s="56">
        <f>VALUE(IFERROR(VLOOKUP(VALUE(LEFT(G24,6)),ST!$C$4:$E$300,3,FALSE),"0"))</f>
        <v/>
      </c>
      <c r="BA24" s="56">
        <f>VALUE(IFERROR(VLOOKUP(VALUE(LEFT(G24,7)),ST!$C$4:$E$300,3,FALSE),"0"))</f>
        <v/>
      </c>
      <c r="BB24" s="56">
        <f>VALUE(IFERROR(VLOOKUP(G24,ST!$C$4:$E$400,3,FALSE),"0"))</f>
        <v/>
      </c>
      <c r="BC24" s="57">
        <f>IF(VLOOKUP(AW24,ST!$C$4:$F$298,4,FALSE)&lt;&gt;0,VLOOKUP(AW24,ST!$C$4:$F$298,4,FALSE),VLOOKUP(G24,ST!$C$4:$F$298,4,FALSE))</f>
        <v/>
      </c>
      <c r="BD24" s="57">
        <f>IF(O24="SC","Desconsiderar coluna ICMS ST",IF(O24="PR","Haverá ST", ))</f>
        <v/>
      </c>
      <c r="BE24" s="53">
        <f>W24</f>
        <v/>
      </c>
      <c r="BF24" s="53">
        <f>X24</f>
        <v/>
      </c>
      <c r="BG24" s="53">
        <f>AD24-AS24</f>
        <v/>
      </c>
      <c r="BH24" s="51">
        <f>$W$4+$X$4+AC24+$BJ$4+0.07</f>
        <v/>
      </c>
      <c r="BI24" s="53">
        <f>IF(BD24="Haverá ST",AJ24+AS24+AT24,AJ24+AS24)</f>
        <v/>
      </c>
      <c r="BJ24" s="53">
        <f>T24*$BJ$4</f>
        <v/>
      </c>
      <c r="BK24" s="53">
        <f>T24*$BK$4</f>
        <v/>
      </c>
      <c r="BL24" s="53">
        <f>BE24+BF24+AO24+BJ24+BK24+AD24</f>
        <v/>
      </c>
      <c r="BM24" s="53">
        <f>(T24-BL24)</f>
        <v/>
      </c>
    </row>
    <row r="25" hidden="1" ht="15.75" customHeight="1" s="218">
      <c r="A25" s="58">
        <f>A24+1</f>
        <v/>
      </c>
      <c r="B25" s="144">
        <f>BOM!B25</f>
        <v/>
      </c>
      <c r="C25" s="144">
        <f>BOM!C25</f>
        <v/>
      </c>
      <c r="D25" s="144">
        <f>BOM!D25</f>
        <v/>
      </c>
      <c r="E25" s="144">
        <f>BOM!E25</f>
        <v/>
      </c>
      <c r="F25" s="144">
        <f>BOM!F25</f>
        <v/>
      </c>
      <c r="G25" s="144">
        <f>BOM!G25</f>
        <v/>
      </c>
      <c r="H25" s="144">
        <f>BOM!H25</f>
        <v/>
      </c>
      <c r="I25" s="147" t="n">
        <v>0</v>
      </c>
      <c r="J25" s="146">
        <f>BOM!J25</f>
        <v/>
      </c>
      <c r="K25" s="146">
        <f>BOM!K25</f>
        <v/>
      </c>
      <c r="L25" s="146">
        <f>BOM!L25</f>
        <v/>
      </c>
      <c r="M25" s="146">
        <f>BOM!M25</f>
        <v/>
      </c>
      <c r="N25" s="146">
        <f>BOM!N25</f>
        <v/>
      </c>
      <c r="O25" s="146">
        <f>BOM!O25</f>
        <v/>
      </c>
      <c r="P25" s="146">
        <f>BOM!P25</f>
        <v/>
      </c>
      <c r="Q25" s="46">
        <f>$F$97</f>
        <v/>
      </c>
      <c r="R25" s="46">
        <f>$F$98</f>
        <v/>
      </c>
      <c r="S25" s="48">
        <f>U25-(U25*R25)</f>
        <v/>
      </c>
      <c r="T25" s="48">
        <f>S25*I25</f>
        <v/>
      </c>
      <c r="U25" s="48">
        <f>(AN25)/(1-(BH25+Q25))</f>
        <v/>
      </c>
      <c r="V25" s="48">
        <f>U25*I25</f>
        <v/>
      </c>
      <c r="W25" s="49">
        <f>T25*$W$4</f>
        <v/>
      </c>
      <c r="X25" s="49">
        <f>T25*$X$4</f>
        <v/>
      </c>
      <c r="Y25" s="50">
        <f>M25</f>
        <v/>
      </c>
      <c r="Z25" s="9" t="n"/>
      <c r="AA25" s="9" t="n"/>
      <c r="AB25" s="9" t="n"/>
      <c r="AC25" s="51">
        <f t="array" ref="AC25">IF(I25&gt;0,VLOOKUP(Y25&amp;$P$88&amp;$P$89&amp;$P$90,Variáveis!$O$2:$S$300&amp;Variáveis!$P$2:$T$300&amp;Variáveis!$Q$2:$U$300&amp;Variáveis!$R$2:$V$300,5,FALSE),0)</f>
        <v/>
      </c>
      <c r="AD25" s="52">
        <f>T25*AC25</f>
        <v/>
      </c>
      <c r="AE25" s="53">
        <f>IF(AB25="não",((V25/(1-VLOOKUP(AA25,Variáveis!$AK$3:$AN$29,4,FALSE)))*VLOOKUP(AA25,Variáveis!$AK$3:$AN$29,4,FALSE))-AD25,0)</f>
        <v/>
      </c>
      <c r="AF25" s="53">
        <f>T25*$AF$4</f>
        <v/>
      </c>
      <c r="AG25" s="53">
        <f>IF(AB25="SIM","Cliente pode pagar DIFA na entrada", )</f>
        <v/>
      </c>
      <c r="AH25" s="54" t="n"/>
      <c r="AI25" s="53">
        <f>IF(K25="SIM",(J25*$F$102),J25)</f>
        <v/>
      </c>
      <c r="AJ25" s="53">
        <f>IF(L25="SIM",(AI25*$F$101),AI25)</f>
        <v/>
      </c>
      <c r="AK25" s="53">
        <f>AJ25-AS25</f>
        <v/>
      </c>
      <c r="AL25" s="53">
        <f>AJ25*I25</f>
        <v/>
      </c>
      <c r="AM25" s="53">
        <f>AK25*I25</f>
        <v/>
      </c>
      <c r="AN25" s="53">
        <f>AK25-AP25-AQ25</f>
        <v/>
      </c>
      <c r="AO25" s="53">
        <f>AN25*I25</f>
        <v/>
      </c>
      <c r="AP25" s="53">
        <f>$AP$4*AK25</f>
        <v/>
      </c>
      <c r="AQ25" s="53">
        <f>$AQ$4*AK25</f>
        <v/>
      </c>
      <c r="AR25" s="51">
        <f t="array" ref="AR25">VLOOKUP(M25&amp;N25&amp;O25&amp;P25,Variáveis!$A$2:$E$240&amp;Variáveis!$B$2:$F$240&amp;Variáveis!$C$2:$G$240&amp;Variáveis!$D$2:$H$240,5,FALSE)</f>
        <v/>
      </c>
      <c r="AS25" s="53">
        <f>((AJ25*(1-AR25))*AR25)</f>
        <v/>
      </c>
      <c r="AT25" s="53">
        <f>(((J25+(J25*AU25))*0.18)-(J25*AR25))</f>
        <v/>
      </c>
      <c r="AU25" s="55">
        <f>(((1+AV25)*(1-AR25))/(1-0.18)-1)</f>
        <v/>
      </c>
      <c r="AV25" s="55">
        <f>IF(BB25&gt;0,BB25,IF(BA25&gt;0,BA25,IF(AZ25&gt;0,AZ25,IF(AY25&gt;0,AY25,IF(AX25&gt;0,AX25)))))/100</f>
        <v/>
      </c>
      <c r="AW25" s="56">
        <f>VALUE(LEFT(G25,4))</f>
        <v/>
      </c>
      <c r="AX25" s="56">
        <f>VALUE(IFERROR(VLOOKUP(VALUE(LEFT(G25,4)),ST!$C$4:$E$300,3,FALSE),"0"))</f>
        <v/>
      </c>
      <c r="AY25" s="56">
        <f>VALUE(IFERROR(VLOOKUP(VALUE(LEFT(G25,5)),ST!$C$4:$E$300,3,FALSE),"0"))</f>
        <v/>
      </c>
      <c r="AZ25" s="56">
        <f>VALUE(IFERROR(VLOOKUP(VALUE(LEFT(G25,6)),ST!$C$4:$E$300,3,FALSE),"0"))</f>
        <v/>
      </c>
      <c r="BA25" s="56">
        <f>VALUE(IFERROR(VLOOKUP(VALUE(LEFT(G25,7)),ST!$C$4:$E$300,3,FALSE),"0"))</f>
        <v/>
      </c>
      <c r="BB25" s="56">
        <f>VALUE(IFERROR(VLOOKUP(G25,ST!$C$4:$E$400,3,FALSE),"0"))</f>
        <v/>
      </c>
      <c r="BC25" s="57">
        <f>IF(VLOOKUP(AW25,ST!$C$4:$F$298,4,FALSE)&lt;&gt;0,VLOOKUP(AW25,ST!$C$4:$F$298,4,FALSE),VLOOKUP(G25,ST!$C$4:$F$298,4,FALSE))</f>
        <v/>
      </c>
      <c r="BD25" s="57">
        <f>IF(O25="SC","Desconsiderar coluna ICMS ST",IF(O25="PR","Haverá ST", ))</f>
        <v/>
      </c>
      <c r="BE25" s="53">
        <f>W25</f>
        <v/>
      </c>
      <c r="BF25" s="53">
        <f>X25</f>
        <v/>
      </c>
      <c r="BG25" s="53">
        <f>AD25-AS25</f>
        <v/>
      </c>
      <c r="BH25" s="51">
        <f>$W$4+$X$4+AC25+$BJ$4+0.07</f>
        <v/>
      </c>
      <c r="BI25" s="53">
        <f>IF(BD25="Haverá ST",AJ25+AS25+AT25,AJ25+AS25)</f>
        <v/>
      </c>
      <c r="BJ25" s="53">
        <f>T25*$BJ$4</f>
        <v/>
      </c>
      <c r="BK25" s="53">
        <f>T25*$BK$4</f>
        <v/>
      </c>
      <c r="BL25" s="53">
        <f>BE25+BF25+AO25+BJ25+BK25+AD25</f>
        <v/>
      </c>
      <c r="BM25" s="53">
        <f>(T25-BL25)</f>
        <v/>
      </c>
    </row>
    <row r="26" hidden="1" ht="15.75" customHeight="1" s="218">
      <c r="A26" s="58">
        <f>A25+1</f>
        <v/>
      </c>
      <c r="B26" s="144">
        <f>BOM!B26</f>
        <v/>
      </c>
      <c r="C26" s="144">
        <f>BOM!C26</f>
        <v/>
      </c>
      <c r="D26" s="144">
        <f>BOM!D26</f>
        <v/>
      </c>
      <c r="E26" s="144">
        <f>BOM!E26</f>
        <v/>
      </c>
      <c r="F26" s="144">
        <f>BOM!F26</f>
        <v/>
      </c>
      <c r="G26" s="144">
        <f>BOM!G26</f>
        <v/>
      </c>
      <c r="H26" s="144">
        <f>BOM!H26</f>
        <v/>
      </c>
      <c r="I26" s="147">
        <f>I23*1</f>
        <v/>
      </c>
      <c r="J26" s="146">
        <f>BOM!J26</f>
        <v/>
      </c>
      <c r="K26" s="146">
        <f>BOM!K26</f>
        <v/>
      </c>
      <c r="L26" s="146">
        <f>BOM!L26</f>
        <v/>
      </c>
      <c r="M26" s="146">
        <f>BOM!M26</f>
        <v/>
      </c>
      <c r="N26" s="146">
        <f>BOM!N26</f>
        <v/>
      </c>
      <c r="O26" s="146">
        <f>BOM!O26</f>
        <v/>
      </c>
      <c r="P26" s="146">
        <f>BOM!P26</f>
        <v/>
      </c>
      <c r="Q26" s="46">
        <f>$F$97</f>
        <v/>
      </c>
      <c r="R26" s="46">
        <f>$F$98</f>
        <v/>
      </c>
      <c r="S26" s="48">
        <f>U26-(U26*R26)</f>
        <v/>
      </c>
      <c r="T26" s="48">
        <f>S26*I26</f>
        <v/>
      </c>
      <c r="U26" s="48">
        <f>(AN26)/(1-(BH26+Q26))</f>
        <v/>
      </c>
      <c r="V26" s="48">
        <f>U26*I26</f>
        <v/>
      </c>
      <c r="W26" s="49">
        <f>T26*$W$4</f>
        <v/>
      </c>
      <c r="X26" s="49">
        <f>T26*$X$4</f>
        <v/>
      </c>
      <c r="Y26" s="50">
        <f>M26</f>
        <v/>
      </c>
      <c r="Z26" s="9" t="n"/>
      <c r="AA26" s="9" t="n"/>
      <c r="AB26" s="9" t="n"/>
      <c r="AC26" s="51">
        <f t="array" ref="AC26">IF(I26&gt;0,VLOOKUP(Y26&amp;$P$88&amp;$P$89&amp;$P$90,Variáveis!$O$2:$S$300&amp;Variáveis!$P$2:$T$300&amp;Variáveis!$Q$2:$U$300&amp;Variáveis!$R$2:$V$300,5,FALSE),0)</f>
        <v/>
      </c>
      <c r="AD26" s="52">
        <f>T26*AC26</f>
        <v/>
      </c>
      <c r="AE26" s="53">
        <f>IF(AB26="não",((V26/(1-VLOOKUP(AA26,Variáveis!$AK$3:$AN$29,4,FALSE)))*VLOOKUP(AA26,Variáveis!$AK$3:$AN$29,4,FALSE))-AD26,0)</f>
        <v/>
      </c>
      <c r="AF26" s="53">
        <f>T26*$AF$4</f>
        <v/>
      </c>
      <c r="AG26" s="53">
        <f>IF(AB26="SIM","Cliente pode pagar DIFA na entrada", )</f>
        <v/>
      </c>
      <c r="AH26" s="54" t="n"/>
      <c r="AI26" s="53">
        <f>IF(K26="SIM",(J26*$F$102),J26)</f>
        <v/>
      </c>
      <c r="AJ26" s="53">
        <f>IF(L26="SIM",(AI26*$F$101),AI26)</f>
        <v/>
      </c>
      <c r="AK26" s="53">
        <f>AJ26-AS26</f>
        <v/>
      </c>
      <c r="AL26" s="53">
        <f>AJ26*I26</f>
        <v/>
      </c>
      <c r="AM26" s="53">
        <f>AK26*I26</f>
        <v/>
      </c>
      <c r="AN26" s="53">
        <f>AK26-AP26-AQ26</f>
        <v/>
      </c>
      <c r="AO26" s="53">
        <f>AN26*I26</f>
        <v/>
      </c>
      <c r="AP26" s="53">
        <f>$AP$4*AK26</f>
        <v/>
      </c>
      <c r="AQ26" s="53">
        <f>$AQ$4*AK26</f>
        <v/>
      </c>
      <c r="AR26" s="51">
        <f t="array" ref="AR26">VLOOKUP(M26&amp;N26&amp;O26&amp;P26,Variáveis!$A$2:$E$240&amp;Variáveis!$B$2:$F$240&amp;Variáveis!$C$2:$G$240&amp;Variáveis!$D$2:$H$240,5,FALSE)</f>
        <v/>
      </c>
      <c r="AS26" s="53">
        <f>((AJ26*(1-AR26))*AR26)</f>
        <v/>
      </c>
      <c r="AT26" s="53">
        <f>(((J26+(J26*AU26))*0.18)-(J26*AR26))</f>
        <v/>
      </c>
      <c r="AU26" s="55">
        <f>(((1+AV26)*(1-AR26))/(1-0.18)-1)</f>
        <v/>
      </c>
      <c r="AV26" s="55">
        <f>IF(BB26&gt;0,BB26,IF(BA26&gt;0,BA26,IF(AZ26&gt;0,AZ26,IF(AY26&gt;0,AY26,IF(AX26&gt;0,AX26)))))/100</f>
        <v/>
      </c>
      <c r="AW26" s="56">
        <f>VALUE(LEFT(G26,4))</f>
        <v/>
      </c>
      <c r="AX26" s="56">
        <f>VALUE(IFERROR(VLOOKUP(VALUE(LEFT(G26,4)),ST!$C$4:$E$300,3,FALSE),"0"))</f>
        <v/>
      </c>
      <c r="AY26" s="56">
        <f>VALUE(IFERROR(VLOOKUP(VALUE(LEFT(G26,5)),ST!$C$4:$E$300,3,FALSE),"0"))</f>
        <v/>
      </c>
      <c r="AZ26" s="56">
        <f>VALUE(IFERROR(VLOOKUP(VALUE(LEFT(G26,6)),ST!$C$4:$E$300,3,FALSE),"0"))</f>
        <v/>
      </c>
      <c r="BA26" s="56">
        <f>VALUE(IFERROR(VLOOKUP(VALUE(LEFT(G26,7)),ST!$C$4:$E$300,3,FALSE),"0"))</f>
        <v/>
      </c>
      <c r="BB26" s="56">
        <f>VALUE(IFERROR(VLOOKUP(G26,ST!$C$4:$E$400,3,FALSE),"0"))</f>
        <v/>
      </c>
      <c r="BC26" s="57">
        <f>IF(VLOOKUP(AW26,ST!$C$4:$F$298,4,FALSE)&lt;&gt;0,VLOOKUP(AW26,ST!$C$4:$F$298,4,FALSE),VLOOKUP(G26,ST!$C$4:$F$298,4,FALSE))</f>
        <v/>
      </c>
      <c r="BD26" s="57">
        <f>IF(O26="SC","Desconsiderar coluna ICMS ST",IF(O26="PR","Haverá ST", ))</f>
        <v/>
      </c>
      <c r="BE26" s="53">
        <f>W26</f>
        <v/>
      </c>
      <c r="BF26" s="53">
        <f>X26</f>
        <v/>
      </c>
      <c r="BG26" s="53">
        <f>AD26-AS26</f>
        <v/>
      </c>
      <c r="BH26" s="51">
        <f>$W$4+$X$4+AC26+$BJ$4+0.07</f>
        <v/>
      </c>
      <c r="BI26" s="53">
        <f>IF(BD26="Haverá ST",AJ26+AS26+AT26,AJ26+AS26)</f>
        <v/>
      </c>
      <c r="BJ26" s="53">
        <f>T26*$BJ$4</f>
        <v/>
      </c>
      <c r="BK26" s="53">
        <f>T26*$BK$4</f>
        <v/>
      </c>
      <c r="BL26" s="53">
        <f>BE26+BF26+AO26+BJ26+BK26+AD26</f>
        <v/>
      </c>
      <c r="BM26" s="53">
        <f>(T26-BL26)</f>
        <v/>
      </c>
    </row>
    <row r="27" hidden="1" ht="15.75" customHeight="1" s="218">
      <c r="A27" s="58">
        <f>A26+1</f>
        <v/>
      </c>
      <c r="B27" s="144">
        <f>BOM!B27</f>
        <v/>
      </c>
      <c r="C27" s="144">
        <f>BOM!C27</f>
        <v/>
      </c>
      <c r="D27" s="144">
        <f>BOM!D27</f>
        <v/>
      </c>
      <c r="E27" s="144">
        <f>BOM!E27</f>
        <v/>
      </c>
      <c r="F27" s="144">
        <f>BOM!F27</f>
        <v/>
      </c>
      <c r="G27" s="144">
        <f>BOM!G27</f>
        <v/>
      </c>
      <c r="H27" s="144">
        <f>BOM!H27</f>
        <v/>
      </c>
      <c r="I27" s="147">
        <f>I23*1</f>
        <v/>
      </c>
      <c r="J27" s="146">
        <f>BOM!J27</f>
        <v/>
      </c>
      <c r="K27" s="146">
        <f>BOM!K27</f>
        <v/>
      </c>
      <c r="L27" s="146">
        <f>BOM!L27</f>
        <v/>
      </c>
      <c r="M27" s="146">
        <f>BOM!M27</f>
        <v/>
      </c>
      <c r="N27" s="146">
        <f>BOM!N27</f>
        <v/>
      </c>
      <c r="O27" s="146">
        <f>BOM!O27</f>
        <v/>
      </c>
      <c r="P27" s="146">
        <f>BOM!P27</f>
        <v/>
      </c>
      <c r="Q27" s="46">
        <f>$F$97</f>
        <v/>
      </c>
      <c r="R27" s="46">
        <f>$F$98</f>
        <v/>
      </c>
      <c r="S27" s="48">
        <f>U27-(U27*R27)</f>
        <v/>
      </c>
      <c r="T27" s="48">
        <f>S27*I27</f>
        <v/>
      </c>
      <c r="U27" s="48">
        <f>(AN27)/(1-(BH27+Q27))</f>
        <v/>
      </c>
      <c r="V27" s="48">
        <f>U27*I27</f>
        <v/>
      </c>
      <c r="W27" s="49">
        <f>T27*$W$4</f>
        <v/>
      </c>
      <c r="X27" s="49">
        <f>T27*$X$4</f>
        <v/>
      </c>
      <c r="Y27" s="50">
        <f>M27</f>
        <v/>
      </c>
      <c r="Z27" s="9" t="n"/>
      <c r="AA27" s="9" t="n"/>
      <c r="AB27" s="9" t="n"/>
      <c r="AC27" s="51">
        <f t="array" ref="AC27">IF(I27&gt;0,VLOOKUP(Y27&amp;$P$88&amp;$P$89&amp;$P$90,Variáveis!$O$2:$S$300&amp;Variáveis!$P$2:$T$300&amp;Variáveis!$Q$2:$U$300&amp;Variáveis!$R$2:$V$300,5,FALSE),0)</f>
        <v/>
      </c>
      <c r="AD27" s="52">
        <f>T27*AC27</f>
        <v/>
      </c>
      <c r="AE27" s="53">
        <f>IF(AB27="não",((V27/(1-VLOOKUP(AA27,Variáveis!$AK$3:$AN$29,4,FALSE)))*VLOOKUP(AA27,Variáveis!$AK$3:$AN$29,4,FALSE))-AD27,0)</f>
        <v/>
      </c>
      <c r="AF27" s="53">
        <f>T27*$AF$4</f>
        <v/>
      </c>
      <c r="AG27" s="53">
        <f>IF(AB27="SIM","Cliente pode pagar DIFA na entrada", )</f>
        <v/>
      </c>
      <c r="AH27" s="54" t="n"/>
      <c r="AI27" s="53">
        <f>IF(K27="SIM",(J27*$F$102),J27)</f>
        <v/>
      </c>
      <c r="AJ27" s="53">
        <f>IF(L27="SIM",(AI27*$F$101),AI27)</f>
        <v/>
      </c>
      <c r="AK27" s="53">
        <f>AJ27-AS27</f>
        <v/>
      </c>
      <c r="AL27" s="53">
        <f>AJ27*I27</f>
        <v/>
      </c>
      <c r="AM27" s="53">
        <f>AK27*I27</f>
        <v/>
      </c>
      <c r="AN27" s="53">
        <f>AK27-AP27-AQ27</f>
        <v/>
      </c>
      <c r="AO27" s="53">
        <f>AN27*I27</f>
        <v/>
      </c>
      <c r="AP27" s="53">
        <f>$AP$4*AK27</f>
        <v/>
      </c>
      <c r="AQ27" s="53">
        <f>$AQ$4*AK27</f>
        <v/>
      </c>
      <c r="AR27" s="51">
        <f t="array" ref="AR27">VLOOKUP(M27&amp;N27&amp;O27&amp;P27,Variáveis!$A$2:$E$240&amp;Variáveis!$B$2:$F$240&amp;Variáveis!$C$2:$G$240&amp;Variáveis!$D$2:$H$240,5,FALSE)</f>
        <v/>
      </c>
      <c r="AS27" s="53">
        <f>((AJ27*(1-AR27))*AR27)</f>
        <v/>
      </c>
      <c r="AT27" s="53">
        <f>(((J27+(J27*AU27))*0.18)-(J27*AR27))</f>
        <v/>
      </c>
      <c r="AU27" s="55">
        <f>(((1+AV27)*(1-AR27))/(1-0.18)-1)</f>
        <v/>
      </c>
      <c r="AV27" s="55">
        <f>IF(BB27&gt;0,BB27,IF(BA27&gt;0,BA27,IF(AZ27&gt;0,AZ27,IF(AY27&gt;0,AY27,IF(AX27&gt;0,AX27)))))/100</f>
        <v/>
      </c>
      <c r="AW27" s="56">
        <f>VALUE(LEFT(G27,4))</f>
        <v/>
      </c>
      <c r="AX27" s="56">
        <f>VALUE(IFERROR(VLOOKUP(VALUE(LEFT(G27,4)),ST!$C$4:$E$300,3,FALSE),"0"))</f>
        <v/>
      </c>
      <c r="AY27" s="56">
        <f>VALUE(IFERROR(VLOOKUP(VALUE(LEFT(G27,5)),ST!$C$4:$E$300,3,FALSE),"0"))</f>
        <v/>
      </c>
      <c r="AZ27" s="56">
        <f>VALUE(IFERROR(VLOOKUP(VALUE(LEFT(G27,6)),ST!$C$4:$E$300,3,FALSE),"0"))</f>
        <v/>
      </c>
      <c r="BA27" s="56">
        <f>VALUE(IFERROR(VLOOKUP(VALUE(LEFT(G27,7)),ST!$C$4:$E$300,3,FALSE),"0"))</f>
        <v/>
      </c>
      <c r="BB27" s="56">
        <f>VALUE(IFERROR(VLOOKUP(G27,ST!$C$4:$E$400,3,FALSE),"0"))</f>
        <v/>
      </c>
      <c r="BC27" s="57">
        <f>IF(VLOOKUP(AW27,ST!$C$4:$F$298,4,FALSE)&lt;&gt;0,VLOOKUP(AW27,ST!$C$4:$F$298,4,FALSE),VLOOKUP(G27,ST!$C$4:$F$298,4,FALSE))</f>
        <v/>
      </c>
      <c r="BD27" s="57">
        <f>IF(O27="SC","Desconsiderar coluna ICMS ST",IF(O27="PR","Haverá ST", ))</f>
        <v/>
      </c>
      <c r="BE27" s="53">
        <f>W27</f>
        <v/>
      </c>
      <c r="BF27" s="53">
        <f>X27</f>
        <v/>
      </c>
      <c r="BG27" s="53">
        <f>AD27-AS27</f>
        <v/>
      </c>
      <c r="BH27" s="51">
        <f>$W$4+$X$4+AC27+$BJ$4+0.07</f>
        <v/>
      </c>
      <c r="BI27" s="53">
        <f>IF(BD27="Haverá ST",AJ27+AS27+AT27,AJ27+AS27)</f>
        <v/>
      </c>
      <c r="BJ27" s="53">
        <f>T27*$BJ$4</f>
        <v/>
      </c>
      <c r="BK27" s="53">
        <f>T27*$BK$4</f>
        <v/>
      </c>
      <c r="BL27" s="53">
        <f>BE27+BF27+AO27+BJ27+BK27+AD27</f>
        <v/>
      </c>
      <c r="BM27" s="53">
        <f>(T27-BL27)</f>
        <v/>
      </c>
    </row>
    <row r="28" hidden="1" ht="15.75" customHeight="1" s="218">
      <c r="A28" s="58">
        <f>A27+1</f>
        <v/>
      </c>
      <c r="B28" s="144">
        <f>BOM!B28</f>
        <v/>
      </c>
      <c r="C28" s="144">
        <f>BOM!C28</f>
        <v/>
      </c>
      <c r="D28" s="144">
        <f>BOM!D28</f>
        <v/>
      </c>
      <c r="E28" s="144">
        <f>BOM!E28</f>
        <v/>
      </c>
      <c r="F28" s="144">
        <f>BOM!F28</f>
        <v/>
      </c>
      <c r="G28" s="144">
        <f>BOM!G28</f>
        <v/>
      </c>
      <c r="H28" s="144">
        <f>BOM!H28</f>
        <v/>
      </c>
      <c r="I28" s="147">
        <f>I23</f>
        <v/>
      </c>
      <c r="J28" s="146">
        <f>BOM!J28</f>
        <v/>
      </c>
      <c r="K28" s="146">
        <f>BOM!K28</f>
        <v/>
      </c>
      <c r="L28" s="146">
        <f>BOM!L28</f>
        <v/>
      </c>
      <c r="M28" s="146">
        <f>BOM!M28</f>
        <v/>
      </c>
      <c r="N28" s="146">
        <f>BOM!N28</f>
        <v/>
      </c>
      <c r="O28" s="146">
        <f>BOM!O28</f>
        <v/>
      </c>
      <c r="P28" s="146">
        <f>BOM!P28</f>
        <v/>
      </c>
      <c r="Q28" s="46">
        <f>$F$97</f>
        <v/>
      </c>
      <c r="R28" s="46">
        <f>$F$98</f>
        <v/>
      </c>
      <c r="S28" s="48">
        <f>U28-(U28*R28)</f>
        <v/>
      </c>
      <c r="T28" s="48">
        <f>S28*I28</f>
        <v/>
      </c>
      <c r="U28" s="48">
        <f>(AN28)/(1-(BH28+Q28))</f>
        <v/>
      </c>
      <c r="V28" s="48">
        <f>U28*I28</f>
        <v/>
      </c>
      <c r="W28" s="49">
        <f>T28*$W$4</f>
        <v/>
      </c>
      <c r="X28" s="49">
        <f>T28*$X$4</f>
        <v/>
      </c>
      <c r="Y28" s="50">
        <f>M28</f>
        <v/>
      </c>
      <c r="Z28" s="9" t="n"/>
      <c r="AA28" s="9" t="n"/>
      <c r="AB28" s="9" t="n"/>
      <c r="AC28" s="51">
        <f t="array" ref="AC28">IF(I28&gt;0,VLOOKUP(Y28&amp;$P$88&amp;$P$89&amp;$P$90,Variáveis!$O$2:$S$300&amp;Variáveis!$P$2:$T$300&amp;Variáveis!$Q$2:$U$300&amp;Variáveis!$R$2:$V$300,5,FALSE),0)</f>
        <v/>
      </c>
      <c r="AD28" s="52">
        <f>T28*AC28</f>
        <v/>
      </c>
      <c r="AE28" s="53">
        <f>IF(AB28="não",((V28/(1-VLOOKUP(AA28,Variáveis!$AK$3:$AN$29,4,FALSE)))*VLOOKUP(AA28,Variáveis!$AK$3:$AN$29,4,FALSE))-AD28,0)</f>
        <v/>
      </c>
      <c r="AF28" s="53">
        <f>T28*$AF$4</f>
        <v/>
      </c>
      <c r="AG28" s="53">
        <f>IF(AB28="SIM","Cliente pode pagar DIFA na entrada", )</f>
        <v/>
      </c>
      <c r="AH28" s="54" t="n"/>
      <c r="AI28" s="53">
        <f>IF(K28="SIM",(J28*$F$102),J28)</f>
        <v/>
      </c>
      <c r="AJ28" s="53">
        <f>IF(L28="SIM",(AI28*$F$101),AI28)</f>
        <v/>
      </c>
      <c r="AK28" s="53">
        <f>AJ28-AS28</f>
        <v/>
      </c>
      <c r="AL28" s="53">
        <f>AJ28*I28</f>
        <v/>
      </c>
      <c r="AM28" s="53">
        <f>AK28*I28</f>
        <v/>
      </c>
      <c r="AN28" s="53">
        <f>AK28-AP28-AQ28</f>
        <v/>
      </c>
      <c r="AO28" s="53">
        <f>AN28*I28</f>
        <v/>
      </c>
      <c r="AP28" s="53">
        <f>$AP$4*AK28</f>
        <v/>
      </c>
      <c r="AQ28" s="53">
        <f>$AQ$4*AK28</f>
        <v/>
      </c>
      <c r="AR28" s="51">
        <f t="array" ref="AR28">VLOOKUP(M28&amp;N28&amp;O28&amp;P28,Variáveis!$A$2:$E$240&amp;Variáveis!$B$2:$F$240&amp;Variáveis!$C$2:$G$240&amp;Variáveis!$D$2:$H$240,5,FALSE)</f>
        <v/>
      </c>
      <c r="AS28" s="53">
        <f>((AJ28*(1-AR28))*AR28)</f>
        <v/>
      </c>
      <c r="AT28" s="53">
        <f>(((J28+(J28*AU28))*0.18)-(J28*AR28))</f>
        <v/>
      </c>
      <c r="AU28" s="55">
        <f>(((1+AV28)*(1-AR28))/(1-0.18)-1)</f>
        <v/>
      </c>
      <c r="AV28" s="55">
        <f>IF(BB28&gt;0,BB28,IF(BA28&gt;0,BA28,IF(AZ28&gt;0,AZ28,IF(AY28&gt;0,AY28,IF(AX28&gt;0,AX28)))))/100</f>
        <v/>
      </c>
      <c r="AW28" s="56">
        <f>VALUE(LEFT(G28,4))</f>
        <v/>
      </c>
      <c r="AX28" s="56">
        <f>VALUE(IFERROR(VLOOKUP(VALUE(LEFT(G28,4)),ST!$C$4:$E$300,3,FALSE),"0"))</f>
        <v/>
      </c>
      <c r="AY28" s="56">
        <f>VALUE(IFERROR(VLOOKUP(VALUE(LEFT(G28,5)),ST!$C$4:$E$300,3,FALSE),"0"))</f>
        <v/>
      </c>
      <c r="AZ28" s="56">
        <f>VALUE(IFERROR(VLOOKUP(VALUE(LEFT(G28,6)),ST!$C$4:$E$300,3,FALSE),"0"))</f>
        <v/>
      </c>
      <c r="BA28" s="56">
        <f>VALUE(IFERROR(VLOOKUP(VALUE(LEFT(G28,7)),ST!$C$4:$E$300,3,FALSE),"0"))</f>
        <v/>
      </c>
      <c r="BB28" s="56">
        <f>VALUE(IFERROR(VLOOKUP(G28,ST!$C$4:$E$400,3,FALSE),"0"))</f>
        <v/>
      </c>
      <c r="BC28" s="57">
        <f>IF(VLOOKUP(AW28,ST!$C$4:$F$298,4,FALSE)&lt;&gt;0,VLOOKUP(AW28,ST!$C$4:$F$298,4,FALSE),VLOOKUP(G28,ST!$C$4:$F$298,4,FALSE))</f>
        <v/>
      </c>
      <c r="BD28" s="57">
        <f>IF(O28="SC","Desconsiderar coluna ICMS ST",IF(O28="PR","Haverá ST", ))</f>
        <v/>
      </c>
      <c r="BE28" s="53">
        <f>W28</f>
        <v/>
      </c>
      <c r="BF28" s="53">
        <f>X28</f>
        <v/>
      </c>
      <c r="BG28" s="53">
        <f>AD28-AS28</f>
        <v/>
      </c>
      <c r="BH28" s="51">
        <f>$W$4+$X$4+AC28+$BJ$4+0.07</f>
        <v/>
      </c>
      <c r="BI28" s="53">
        <f>IF(BD28="Haverá ST",AJ28+AS28+AT28,AJ28+AS28)</f>
        <v/>
      </c>
      <c r="BJ28" s="53">
        <f>T28*$BJ$4</f>
        <v/>
      </c>
      <c r="BK28" s="53">
        <f>T28*$BK$4</f>
        <v/>
      </c>
      <c r="BL28" s="53">
        <f>BE28+BF28+AO28+BJ28+BK28+AD28</f>
        <v/>
      </c>
      <c r="BM28" s="53">
        <f>(T28-BL28)</f>
        <v/>
      </c>
    </row>
    <row r="29" hidden="1" ht="15.75" customHeight="1" s="218">
      <c r="A29" s="58">
        <f>A28+1</f>
        <v/>
      </c>
      <c r="B29" s="144">
        <f>BOM!B29</f>
        <v/>
      </c>
      <c r="C29" s="144">
        <f>BOM!C29</f>
        <v/>
      </c>
      <c r="D29" s="144">
        <f>BOM!D29</f>
        <v/>
      </c>
      <c r="E29" s="144">
        <f>BOM!E29</f>
        <v/>
      </c>
      <c r="F29" s="144">
        <f>BOM!F29</f>
        <v/>
      </c>
      <c r="G29" s="144">
        <f>BOM!G29</f>
        <v/>
      </c>
      <c r="H29" s="144">
        <f>BOM!H29</f>
        <v/>
      </c>
      <c r="I29" s="147">
        <f>I23</f>
        <v/>
      </c>
      <c r="J29" s="146">
        <f>BOM!J29</f>
        <v/>
      </c>
      <c r="K29" s="146">
        <f>BOM!K29</f>
        <v/>
      </c>
      <c r="L29" s="146">
        <f>BOM!L29</f>
        <v/>
      </c>
      <c r="M29" s="146">
        <f>BOM!M29</f>
        <v/>
      </c>
      <c r="N29" s="146">
        <f>BOM!N29</f>
        <v/>
      </c>
      <c r="O29" s="146">
        <f>BOM!O29</f>
        <v/>
      </c>
      <c r="P29" s="146">
        <f>BOM!P29</f>
        <v/>
      </c>
      <c r="Q29" s="46">
        <f>$F$97</f>
        <v/>
      </c>
      <c r="R29" s="46">
        <f>$F$98</f>
        <v/>
      </c>
      <c r="S29" s="48">
        <f>U29-(U29*R29)</f>
        <v/>
      </c>
      <c r="T29" s="48">
        <f>S29*I29</f>
        <v/>
      </c>
      <c r="U29" s="48">
        <f>(AN29)/(1-(BH29+Q29))</f>
        <v/>
      </c>
      <c r="V29" s="48">
        <f>U29*I29</f>
        <v/>
      </c>
      <c r="W29" s="49">
        <f>T29*$W$4</f>
        <v/>
      </c>
      <c r="X29" s="49">
        <f>T29*$X$4</f>
        <v/>
      </c>
      <c r="Y29" s="50">
        <f>M29</f>
        <v/>
      </c>
      <c r="Z29" s="9" t="n"/>
      <c r="AA29" s="9" t="n"/>
      <c r="AB29" s="9" t="n"/>
      <c r="AC29" s="51">
        <f t="array" ref="AC29">IF(I29&gt;0,VLOOKUP(Y29&amp;$P$88&amp;$P$89&amp;$P$90,Variáveis!$O$2:$S$300&amp;Variáveis!$P$2:$T$300&amp;Variáveis!$Q$2:$U$300&amp;Variáveis!$R$2:$V$300,5,FALSE),0)</f>
        <v/>
      </c>
      <c r="AD29" s="52">
        <f>T29*AC29</f>
        <v/>
      </c>
      <c r="AE29" s="53">
        <f>IF(AB29="não",((V29/(1-VLOOKUP(AA29,Variáveis!$AK$3:$AN$29,4,FALSE)))*VLOOKUP(AA29,Variáveis!$AK$3:$AN$29,4,FALSE))-AD29,0)</f>
        <v/>
      </c>
      <c r="AF29" s="53">
        <f>T29*$AF$4</f>
        <v/>
      </c>
      <c r="AG29" s="53">
        <f>IF(AB29="SIM","Cliente pode pagar DIFA na entrada", )</f>
        <v/>
      </c>
      <c r="AH29" s="54" t="n"/>
      <c r="AI29" s="53">
        <f>IF(K29="SIM",(J29*$F$102),J29)</f>
        <v/>
      </c>
      <c r="AJ29" s="53">
        <f>IF(L29="SIM",(AI29*$F$101),AI29)</f>
        <v/>
      </c>
      <c r="AK29" s="53">
        <f>AJ29-AS29</f>
        <v/>
      </c>
      <c r="AL29" s="53">
        <f>AJ29*I29</f>
        <v/>
      </c>
      <c r="AM29" s="53">
        <f>AK29*I29</f>
        <v/>
      </c>
      <c r="AN29" s="53">
        <f>AK29-AP29-AQ29</f>
        <v/>
      </c>
      <c r="AO29" s="53">
        <f>AN29*I29</f>
        <v/>
      </c>
      <c r="AP29" s="53">
        <f>$AP$4*AK29</f>
        <v/>
      </c>
      <c r="AQ29" s="53">
        <f>$AQ$4*AK29</f>
        <v/>
      </c>
      <c r="AR29" s="51">
        <f t="array" ref="AR29">VLOOKUP(M29&amp;N29&amp;O29&amp;P29,Variáveis!$A$2:$E$240&amp;Variáveis!$B$2:$F$240&amp;Variáveis!$C$2:$G$240&amp;Variáveis!$D$2:$H$240,5,FALSE)</f>
        <v/>
      </c>
      <c r="AS29" s="53">
        <f>((AJ29*(1-AR29))*AR29)</f>
        <v/>
      </c>
      <c r="AT29" s="53">
        <f>(((J29+(J29*AU29))*0.18)-(J29*AR29))</f>
        <v/>
      </c>
      <c r="AU29" s="55">
        <f>(((1+AV29)*(1-AR29))/(1-0.18)-1)</f>
        <v/>
      </c>
      <c r="AV29" s="55">
        <f>IF(BB29&gt;0,BB29,IF(BA29&gt;0,BA29,IF(AZ29&gt;0,AZ29,IF(AY29&gt;0,AY29,IF(AX29&gt;0,AX29)))))/100</f>
        <v/>
      </c>
      <c r="AW29" s="56">
        <f>VALUE(LEFT(G29,4))</f>
        <v/>
      </c>
      <c r="AX29" s="56">
        <f>VALUE(IFERROR(VLOOKUP(VALUE(LEFT(G29,4)),ST!$C$4:$E$300,3,FALSE),"0"))</f>
        <v/>
      </c>
      <c r="AY29" s="56">
        <f>VALUE(IFERROR(VLOOKUP(VALUE(LEFT(G29,5)),ST!$C$4:$E$300,3,FALSE),"0"))</f>
        <v/>
      </c>
      <c r="AZ29" s="56">
        <f>VALUE(IFERROR(VLOOKUP(VALUE(LEFT(G29,6)),ST!$C$4:$E$300,3,FALSE),"0"))</f>
        <v/>
      </c>
      <c r="BA29" s="56">
        <f>VALUE(IFERROR(VLOOKUP(VALUE(LEFT(G29,7)),ST!$C$4:$E$300,3,FALSE),"0"))</f>
        <v/>
      </c>
      <c r="BB29" s="56">
        <f>VALUE(IFERROR(VLOOKUP(G29,ST!$C$4:$E$400,3,FALSE),"0"))</f>
        <v/>
      </c>
      <c r="BC29" s="57">
        <f>IF(VLOOKUP(AW29,ST!$C$4:$F$298,4,FALSE)&lt;&gt;0,VLOOKUP(AW29,ST!$C$4:$F$298,4,FALSE),VLOOKUP(G29,ST!$C$4:$F$298,4,FALSE))</f>
        <v/>
      </c>
      <c r="BD29" s="57">
        <f>IF(O29="SC","Desconsiderar coluna ICMS ST",IF(O29="PR","Haverá ST", ))</f>
        <v/>
      </c>
      <c r="BE29" s="53">
        <f>W29</f>
        <v/>
      </c>
      <c r="BF29" s="53">
        <f>X29</f>
        <v/>
      </c>
      <c r="BG29" s="53">
        <f>AD29-AS29</f>
        <v/>
      </c>
      <c r="BH29" s="51">
        <f>$W$4+$X$4+AC29+$BJ$4+0.07</f>
        <v/>
      </c>
      <c r="BI29" s="53">
        <f>IF(BD29="Haverá ST",AJ29+AS29+AT29,AJ29+AS29)</f>
        <v/>
      </c>
      <c r="BJ29" s="53">
        <f>T29*$BJ$4</f>
        <v/>
      </c>
      <c r="BK29" s="53">
        <f>T29*$BK$4</f>
        <v/>
      </c>
      <c r="BL29" s="53">
        <f>BE29+BF29+AO29+BJ29+BK29+AD29</f>
        <v/>
      </c>
      <c r="BM29" s="53">
        <f>(T29-BL29)</f>
        <v/>
      </c>
    </row>
    <row r="30" hidden="1" ht="15.75" customHeight="1" s="218">
      <c r="A30" s="58">
        <f>A29+1</f>
        <v/>
      </c>
      <c r="B30" s="144">
        <f>BOM!B30</f>
        <v/>
      </c>
      <c r="C30" s="144">
        <f>BOM!C30</f>
        <v/>
      </c>
      <c r="D30" s="144">
        <f>BOM!D30</f>
        <v/>
      </c>
      <c r="E30" s="144">
        <f>BOM!E30</f>
        <v/>
      </c>
      <c r="F30" s="144">
        <f>BOM!F30</f>
        <v/>
      </c>
      <c r="G30" s="144">
        <f>BOM!G30</f>
        <v/>
      </c>
      <c r="H30" s="144">
        <f>BOM!H30</f>
        <v/>
      </c>
      <c r="I30" s="147" t="n">
        <v>0</v>
      </c>
      <c r="J30" s="146">
        <f>BOM!J30</f>
        <v/>
      </c>
      <c r="K30" s="146">
        <f>BOM!K30</f>
        <v/>
      </c>
      <c r="L30" s="146">
        <f>BOM!L30</f>
        <v/>
      </c>
      <c r="M30" s="146">
        <f>BOM!M30</f>
        <v/>
      </c>
      <c r="N30" s="146">
        <f>BOM!N30</f>
        <v/>
      </c>
      <c r="O30" s="146">
        <f>BOM!O30</f>
        <v/>
      </c>
      <c r="P30" s="146">
        <f>BOM!P30</f>
        <v/>
      </c>
      <c r="Q30" s="46">
        <f>$F$97</f>
        <v/>
      </c>
      <c r="R30" s="46">
        <f>$F$98</f>
        <v/>
      </c>
      <c r="S30" s="48">
        <f>U30-(U30*R30)</f>
        <v/>
      </c>
      <c r="T30" s="48">
        <f>S30*I30</f>
        <v/>
      </c>
      <c r="U30" s="48">
        <f>(AN30)/(1-(BH30+Q30))</f>
        <v/>
      </c>
      <c r="V30" s="48">
        <f>U30*I30</f>
        <v/>
      </c>
      <c r="W30" s="49">
        <f>T30*$W$4</f>
        <v/>
      </c>
      <c r="X30" s="49">
        <f>T30*$X$4</f>
        <v/>
      </c>
      <c r="Y30" s="50">
        <f>M30</f>
        <v/>
      </c>
      <c r="Z30" s="9" t="n"/>
      <c r="AA30" s="9" t="n"/>
      <c r="AB30" s="9" t="n"/>
      <c r="AC30" s="51">
        <f t="array" ref="AC30">IF(I30&gt;0,VLOOKUP(Y30&amp;$P$88&amp;$P$89&amp;$P$90,Variáveis!$O$2:$S$300&amp;Variáveis!$P$2:$T$300&amp;Variáveis!$Q$2:$U$300&amp;Variáveis!$R$2:$V$300,5,FALSE),0)</f>
        <v/>
      </c>
      <c r="AD30" s="52">
        <f>T30*AC30</f>
        <v/>
      </c>
      <c r="AE30" s="53">
        <f>IF(AB30="não",((V30/(1-VLOOKUP(AA30,Variáveis!$AK$3:$AN$29,4,FALSE)))*VLOOKUP(AA30,Variáveis!$AK$3:$AN$29,4,FALSE))-AD30,0)</f>
        <v/>
      </c>
      <c r="AF30" s="53">
        <f>T30*$AF$4</f>
        <v/>
      </c>
      <c r="AG30" s="53">
        <f>IF(AB30="SIM","Cliente pode pagar DIFA na entrada", )</f>
        <v/>
      </c>
      <c r="AH30" s="54" t="n"/>
      <c r="AI30" s="53">
        <f>IF(K30="SIM",(J30*$F$102),J30)</f>
        <v/>
      </c>
      <c r="AJ30" s="53">
        <f>IF(L30="SIM",(AI30*$F$101),AI30)</f>
        <v/>
      </c>
      <c r="AK30" s="53">
        <f>AJ30-AS30</f>
        <v/>
      </c>
      <c r="AL30" s="53">
        <f>AJ30*I30</f>
        <v/>
      </c>
      <c r="AM30" s="53">
        <f>AK30*I30</f>
        <v/>
      </c>
      <c r="AN30" s="53">
        <f>AK30-AP30-AQ30</f>
        <v/>
      </c>
      <c r="AO30" s="53">
        <f>AN30*I30</f>
        <v/>
      </c>
      <c r="AP30" s="53">
        <f>$AP$4*AK30</f>
        <v/>
      </c>
      <c r="AQ30" s="53">
        <f>$AQ$4*AK30</f>
        <v/>
      </c>
      <c r="AR30" s="51">
        <f t="array" ref="AR30">VLOOKUP(M30&amp;N30&amp;O30&amp;P30,Variáveis!$A$2:$E$240&amp;Variáveis!$B$2:$F$240&amp;Variáveis!$C$2:$G$240&amp;Variáveis!$D$2:$H$240,5,FALSE)</f>
        <v/>
      </c>
      <c r="AS30" s="53">
        <f>((AJ30*(1-AR30))*AR30)</f>
        <v/>
      </c>
      <c r="AT30" s="53">
        <f>(((J30+(J30*AU30))*0.18)-(J30*AR30))</f>
        <v/>
      </c>
      <c r="AU30" s="55">
        <f>(((1+AV30)*(1-AR30))/(1-0.18)-1)</f>
        <v/>
      </c>
      <c r="AV30" s="55">
        <f>IF(BB30&gt;0,BB30,IF(BA30&gt;0,BA30,IF(AZ30&gt;0,AZ30,IF(AY30&gt;0,AY30,IF(AX30&gt;0,AX30)))))/100</f>
        <v/>
      </c>
      <c r="AW30" s="56">
        <f>VALUE(LEFT(G30,4))</f>
        <v/>
      </c>
      <c r="AX30" s="56">
        <f>VALUE(IFERROR(VLOOKUP(VALUE(LEFT(G30,4)),ST!$C$4:$E$300,3,FALSE),"0"))</f>
        <v/>
      </c>
      <c r="AY30" s="56">
        <f>VALUE(IFERROR(VLOOKUP(VALUE(LEFT(G30,5)),ST!$C$4:$E$300,3,FALSE),"0"))</f>
        <v/>
      </c>
      <c r="AZ30" s="56">
        <f>VALUE(IFERROR(VLOOKUP(VALUE(LEFT(G30,6)),ST!$C$4:$E$300,3,FALSE),"0"))</f>
        <v/>
      </c>
      <c r="BA30" s="56">
        <f>VALUE(IFERROR(VLOOKUP(VALUE(LEFT(G30,7)),ST!$C$4:$E$300,3,FALSE),"0"))</f>
        <v/>
      </c>
      <c r="BB30" s="56">
        <f>VALUE(IFERROR(VLOOKUP(G30,ST!$C$4:$E$400,3,FALSE),"0"))</f>
        <v/>
      </c>
      <c r="BC30" s="57">
        <f>IF(VLOOKUP(AW30,ST!$C$4:$F$298,4,FALSE)&lt;&gt;0,VLOOKUP(AW30,ST!$C$4:$F$298,4,FALSE),VLOOKUP(G30,ST!$C$4:$F$298,4,FALSE))</f>
        <v/>
      </c>
      <c r="BD30" s="57">
        <f>IF(O30="SC","Desconsiderar coluna ICMS ST",IF(O30="PR","Haverá ST", ))</f>
        <v/>
      </c>
      <c r="BE30" s="53">
        <f>W30</f>
        <v/>
      </c>
      <c r="BF30" s="53">
        <f>X30</f>
        <v/>
      </c>
      <c r="BG30" s="53">
        <f>AD30-AS30</f>
        <v/>
      </c>
      <c r="BH30" s="51">
        <f>$W$4+$X$4+AC30+$BJ$4+0.07</f>
        <v/>
      </c>
      <c r="BI30" s="53">
        <f>IF(BD30="Haverá ST",AJ30+AS30+AT30,AJ30+AS30)</f>
        <v/>
      </c>
      <c r="BJ30" s="53">
        <f>T30*$BJ$4</f>
        <v/>
      </c>
      <c r="BK30" s="53">
        <f>T30*$BK$4</f>
        <v/>
      </c>
      <c r="BL30" s="53">
        <f>BE30+BF30+AO30+BJ30+BK30+AD30</f>
        <v/>
      </c>
      <c r="BM30" s="53">
        <f>(T30-BL30)</f>
        <v/>
      </c>
    </row>
    <row r="31" hidden="1" ht="15.75" customHeight="1" s="218">
      <c r="A31" s="58">
        <f>A30+1</f>
        <v/>
      </c>
      <c r="B31" s="144">
        <f>BOM!B31</f>
        <v/>
      </c>
      <c r="C31" s="144">
        <f>BOM!C31</f>
        <v/>
      </c>
      <c r="D31" s="144">
        <f>BOM!D31</f>
        <v/>
      </c>
      <c r="E31" s="144">
        <f>BOM!E31</f>
        <v/>
      </c>
      <c r="F31" s="144">
        <f>BOM!F31</f>
        <v/>
      </c>
      <c r="G31" s="144">
        <f>BOM!G31</f>
        <v/>
      </c>
      <c r="H31" s="144">
        <f>BOM!H31</f>
        <v/>
      </c>
      <c r="I31" s="147" t="n">
        <v>0</v>
      </c>
      <c r="J31" s="146">
        <f>BOM!J31</f>
        <v/>
      </c>
      <c r="K31" s="146">
        <f>BOM!K31</f>
        <v/>
      </c>
      <c r="L31" s="146">
        <f>BOM!L31</f>
        <v/>
      </c>
      <c r="M31" s="146">
        <f>BOM!M31</f>
        <v/>
      </c>
      <c r="N31" s="146">
        <f>BOM!N31</f>
        <v/>
      </c>
      <c r="O31" s="146">
        <f>BOM!O31</f>
        <v/>
      </c>
      <c r="P31" s="146">
        <f>BOM!P31</f>
        <v/>
      </c>
      <c r="Q31" s="46">
        <f>$F$97</f>
        <v/>
      </c>
      <c r="R31" s="46">
        <f>$F$98</f>
        <v/>
      </c>
      <c r="S31" s="48">
        <f>U31-(U31*R31)</f>
        <v/>
      </c>
      <c r="T31" s="48">
        <f>S31*I31</f>
        <v/>
      </c>
      <c r="U31" s="48">
        <f>(AN31)/(1-(BH31+Q31))</f>
        <v/>
      </c>
      <c r="V31" s="48">
        <f>U31*I31</f>
        <v/>
      </c>
      <c r="W31" s="49">
        <f>T31*$W$4</f>
        <v/>
      </c>
      <c r="X31" s="49">
        <f>T31*$X$4</f>
        <v/>
      </c>
      <c r="Y31" s="50">
        <f>M31</f>
        <v/>
      </c>
      <c r="Z31" s="9" t="n"/>
      <c r="AA31" s="9" t="n"/>
      <c r="AB31" s="9" t="n"/>
      <c r="AC31" s="51">
        <f t="array" ref="AC31">IF(I31&gt;0,VLOOKUP(Y31&amp;$P$88&amp;$P$89&amp;$P$90,Variáveis!$O$2:$S$300&amp;Variáveis!$P$2:$T$300&amp;Variáveis!$Q$2:$U$300&amp;Variáveis!$R$2:$V$300,5,FALSE),0)</f>
        <v/>
      </c>
      <c r="AD31" s="52">
        <f>T31*AC31</f>
        <v/>
      </c>
      <c r="AE31" s="53">
        <f>IF(AB31="não",((V31/(1-VLOOKUP(AA31,Variáveis!$AK$3:$AN$29,4,FALSE)))*VLOOKUP(AA31,Variáveis!$AK$3:$AN$29,4,FALSE))-AD31,0)</f>
        <v/>
      </c>
      <c r="AF31" s="53">
        <f>T31*$AF$4</f>
        <v/>
      </c>
      <c r="AG31" s="53">
        <f>IF(AB31="SIM","Cliente pode pagar DIFA na entrada", )</f>
        <v/>
      </c>
      <c r="AH31" s="54" t="n"/>
      <c r="AI31" s="53">
        <f>IF(K31="SIM",(J31*$F$102),J31)</f>
        <v/>
      </c>
      <c r="AJ31" s="53">
        <f>IF(L31="SIM",(AI31*$F$101),AI31)</f>
        <v/>
      </c>
      <c r="AK31" s="53">
        <f>AJ31-AS31</f>
        <v/>
      </c>
      <c r="AL31" s="53">
        <f>AJ31*I31</f>
        <v/>
      </c>
      <c r="AM31" s="53">
        <f>AK31*I31</f>
        <v/>
      </c>
      <c r="AN31" s="53">
        <f>AK31-AP31-AQ31</f>
        <v/>
      </c>
      <c r="AO31" s="53">
        <f>AN31*I31</f>
        <v/>
      </c>
      <c r="AP31" s="53">
        <f>$AP$4*AK31</f>
        <v/>
      </c>
      <c r="AQ31" s="53">
        <f>$AQ$4*AK31</f>
        <v/>
      </c>
      <c r="AR31" s="51">
        <f t="array" ref="AR31">VLOOKUP(M31&amp;N31&amp;O31&amp;P31,Variáveis!$A$2:$E$240&amp;Variáveis!$B$2:$F$240&amp;Variáveis!$C$2:$G$240&amp;Variáveis!$D$2:$H$240,5,FALSE)</f>
        <v/>
      </c>
      <c r="AS31" s="53">
        <f>((AJ31*(1-AR31))*AR31)</f>
        <v/>
      </c>
      <c r="AT31" s="53">
        <f>(((J31+(J31*AU31))*0.18)-(J31*AR31))</f>
        <v/>
      </c>
      <c r="AU31" s="55">
        <f>(((1+AV31)*(1-AR31))/(1-0.18)-1)</f>
        <v/>
      </c>
      <c r="AV31" s="55">
        <f>IF(BB31&gt;0,BB31,IF(BA31&gt;0,BA31,IF(AZ31&gt;0,AZ31,IF(AY31&gt;0,AY31,IF(AX31&gt;0,AX31)))))/100</f>
        <v/>
      </c>
      <c r="AW31" s="56">
        <f>VALUE(LEFT(G31,4))</f>
        <v/>
      </c>
      <c r="AX31" s="56">
        <f>VALUE(IFERROR(VLOOKUP(VALUE(LEFT(G31,4)),ST!$C$4:$E$300,3,FALSE),"0"))</f>
        <v/>
      </c>
      <c r="AY31" s="56">
        <f>VALUE(IFERROR(VLOOKUP(VALUE(LEFT(G31,5)),ST!$C$4:$E$300,3,FALSE),"0"))</f>
        <v/>
      </c>
      <c r="AZ31" s="56">
        <f>VALUE(IFERROR(VLOOKUP(VALUE(LEFT(G31,6)),ST!$C$4:$E$300,3,FALSE),"0"))</f>
        <v/>
      </c>
      <c r="BA31" s="56">
        <f>VALUE(IFERROR(VLOOKUP(VALUE(LEFT(G31,7)),ST!$C$4:$E$300,3,FALSE),"0"))</f>
        <v/>
      </c>
      <c r="BB31" s="56">
        <f>VALUE(IFERROR(VLOOKUP(G31,ST!$C$4:$E$400,3,FALSE),"0"))</f>
        <v/>
      </c>
      <c r="BC31" s="57">
        <f>IF(VLOOKUP(AW31,ST!$C$4:$F$298,4,FALSE)&lt;&gt;0,VLOOKUP(AW31,ST!$C$4:$F$298,4,FALSE),VLOOKUP(G31,ST!$C$4:$F$298,4,FALSE))</f>
        <v/>
      </c>
      <c r="BD31" s="57">
        <f>IF(O31="SC","Desconsiderar coluna ICMS ST",IF(O31="PR","Haverá ST", ))</f>
        <v/>
      </c>
      <c r="BE31" s="53">
        <f>W31</f>
        <v/>
      </c>
      <c r="BF31" s="53">
        <f>X31</f>
        <v/>
      </c>
      <c r="BG31" s="53">
        <f>AD31-AS31</f>
        <v/>
      </c>
      <c r="BH31" s="51">
        <f>$W$4+$X$4+AC31+$BJ$4+0.07</f>
        <v/>
      </c>
      <c r="BI31" s="53">
        <f>IF(BD31="Haverá ST",AJ31+AS31+AT31,AJ31+AS31)</f>
        <v/>
      </c>
      <c r="BJ31" s="53">
        <f>T31*$BJ$4</f>
        <v/>
      </c>
      <c r="BK31" s="53">
        <f>T31*$BK$4</f>
        <v/>
      </c>
      <c r="BL31" s="53">
        <f>BE31+BF31+AO31+BJ31+BK31+AD31</f>
        <v/>
      </c>
      <c r="BM31" s="53">
        <f>(T31-BL31)</f>
        <v/>
      </c>
    </row>
    <row r="32" hidden="1" ht="15.75" customHeight="1" s="218">
      <c r="A32" s="58">
        <f>A31+1</f>
        <v/>
      </c>
      <c r="B32" s="144">
        <f>BOM!B32</f>
        <v/>
      </c>
      <c r="C32" s="144">
        <f>BOM!C32</f>
        <v/>
      </c>
      <c r="D32" s="144">
        <f>BOM!D32</f>
        <v/>
      </c>
      <c r="E32" s="144">
        <f>BOM!E32</f>
        <v/>
      </c>
      <c r="F32" s="39">
        <f>BOM!F32</f>
        <v/>
      </c>
      <c r="G32" s="144">
        <f>BOM!G32</f>
        <v/>
      </c>
      <c r="H32" s="144">
        <f>BOM!H32</f>
        <v/>
      </c>
      <c r="I32" s="148" t="n">
        <v>0</v>
      </c>
      <c r="J32" s="146">
        <f>BOM!J32</f>
        <v/>
      </c>
      <c r="K32" s="146">
        <f>BOM!K32</f>
        <v/>
      </c>
      <c r="L32" s="146">
        <f>BOM!L32</f>
        <v/>
      </c>
      <c r="M32" s="146">
        <f>BOM!M32</f>
        <v/>
      </c>
      <c r="N32" s="146">
        <f>BOM!N32</f>
        <v/>
      </c>
      <c r="O32" s="146">
        <f>BOM!O32</f>
        <v/>
      </c>
      <c r="P32" s="146">
        <f>BOM!P32</f>
        <v/>
      </c>
      <c r="Q32" s="46">
        <f>$F$97</f>
        <v/>
      </c>
      <c r="R32" s="46">
        <f>$F$98</f>
        <v/>
      </c>
      <c r="S32" s="48">
        <f>U32-(U32*R32)</f>
        <v/>
      </c>
      <c r="T32" s="48">
        <f>S32*I32</f>
        <v/>
      </c>
      <c r="U32" s="48">
        <f>(AN32)/(1-(BH32+Q32))</f>
        <v/>
      </c>
      <c r="V32" s="48">
        <f>U32*I32</f>
        <v/>
      </c>
      <c r="W32" s="49">
        <f>T32*$W$4</f>
        <v/>
      </c>
      <c r="X32" s="49">
        <f>T32*$X$4</f>
        <v/>
      </c>
      <c r="Y32" s="50">
        <f>M32</f>
        <v/>
      </c>
      <c r="Z32" s="9" t="n"/>
      <c r="AA32" s="9" t="n"/>
      <c r="AB32" s="9" t="n"/>
      <c r="AC32" s="51">
        <f t="array" ref="AC32">IF(I32&gt;0,VLOOKUP(Y32&amp;$P$88&amp;$P$89&amp;$P$90,Variáveis!$O$2:$S$300&amp;Variáveis!$P$2:$T$300&amp;Variáveis!$Q$2:$U$300&amp;Variáveis!$R$2:$V$300,5,FALSE),0)</f>
        <v/>
      </c>
      <c r="AD32" s="52">
        <f>T32*AC32</f>
        <v/>
      </c>
      <c r="AE32" s="53">
        <f>IF(AB32="não",((V32/(1-VLOOKUP(AA32,Variáveis!$AK$3:$AN$29,4,FALSE)))*VLOOKUP(AA32,Variáveis!$AK$3:$AN$29,4,FALSE))-AD32,0)</f>
        <v/>
      </c>
      <c r="AF32" s="53">
        <f>T32*$AF$4</f>
        <v/>
      </c>
      <c r="AG32" s="53">
        <f>IF(AB32="SIM","Cliente pode pagar DIFA na entrada", )</f>
        <v/>
      </c>
      <c r="AH32" s="54" t="n"/>
      <c r="AI32" s="53">
        <f>IF(K32="SIM",(J32*$F$102),J32)</f>
        <v/>
      </c>
      <c r="AJ32" s="53">
        <f>IF(L32="SIM",(AI32*$F$101),AI32)</f>
        <v/>
      </c>
      <c r="AK32" s="53">
        <f>AJ32-AS32</f>
        <v/>
      </c>
      <c r="AL32" s="53">
        <f>AJ32*I32</f>
        <v/>
      </c>
      <c r="AM32" s="53">
        <f>AK32*I32</f>
        <v/>
      </c>
      <c r="AN32" s="53">
        <f>AK32-AP32-AQ32</f>
        <v/>
      </c>
      <c r="AO32" s="53">
        <f>AN32*I32</f>
        <v/>
      </c>
      <c r="AP32" s="53">
        <f>$AP$4*AK32</f>
        <v/>
      </c>
      <c r="AQ32" s="53">
        <f>$AQ$4*AK32</f>
        <v/>
      </c>
      <c r="AR32" s="51">
        <f t="array" ref="AR32">VLOOKUP(M32&amp;N32&amp;O32&amp;P32,Variáveis!$A$2:$E$240&amp;Variáveis!$B$2:$F$240&amp;Variáveis!$C$2:$G$240&amp;Variáveis!$D$2:$H$240,5,FALSE)</f>
        <v/>
      </c>
      <c r="AS32" s="53">
        <f>((AJ32*(1-AR32))*AR32)</f>
        <v/>
      </c>
      <c r="AT32" s="53">
        <f>(((J32+(J32*AU32))*0.18)-(J32*AR32))</f>
        <v/>
      </c>
      <c r="AU32" s="55">
        <f>(((1+AV32)*(1-AR32))/(1-0.18)-1)</f>
        <v/>
      </c>
      <c r="AV32" s="55">
        <f>IF(BB32&gt;0,BB32,IF(BA32&gt;0,BA32,IF(AZ32&gt;0,AZ32,IF(AY32&gt;0,AY32,IF(AX32&gt;0,AX32)))))/100</f>
        <v/>
      </c>
      <c r="AW32" s="56">
        <f>VALUE(LEFT(G32,4))</f>
        <v/>
      </c>
      <c r="AX32" s="56">
        <f>VALUE(IFERROR(VLOOKUP(VALUE(LEFT(G32,4)),ST!$C$4:$E$300,3,FALSE),"0"))</f>
        <v/>
      </c>
      <c r="AY32" s="56">
        <f>VALUE(IFERROR(VLOOKUP(VALUE(LEFT(G32,5)),ST!$C$4:$E$300,3,FALSE),"0"))</f>
        <v/>
      </c>
      <c r="AZ32" s="56">
        <f>VALUE(IFERROR(VLOOKUP(VALUE(LEFT(G32,6)),ST!$C$4:$E$300,3,FALSE),"0"))</f>
        <v/>
      </c>
      <c r="BA32" s="56">
        <f>VALUE(IFERROR(VLOOKUP(VALUE(LEFT(G32,7)),ST!$C$4:$E$300,3,FALSE),"0"))</f>
        <v/>
      </c>
      <c r="BB32" s="56">
        <f>VALUE(IFERROR(VLOOKUP(G32,ST!$C$4:$E$400,3,FALSE),"0"))</f>
        <v/>
      </c>
      <c r="BC32" s="57">
        <f>IF(VLOOKUP(AW32,ST!$C$4:$F$298,4,FALSE)&lt;&gt;0,VLOOKUP(AW32,ST!$C$4:$F$298,4,FALSE),VLOOKUP(G32,ST!$C$4:$F$298,4,FALSE))</f>
        <v/>
      </c>
      <c r="BD32" s="57">
        <f>IF(O32="SC","Desconsiderar coluna ICMS ST",IF(O32="PR","Haverá ST", ))</f>
        <v/>
      </c>
      <c r="BE32" s="53">
        <f>W32</f>
        <v/>
      </c>
      <c r="BF32" s="53">
        <f>X32</f>
        <v/>
      </c>
      <c r="BG32" s="53">
        <f>AD32-AS32</f>
        <v/>
      </c>
      <c r="BH32" s="51">
        <f>$W$4+$X$4+AC32+$BJ$4+0.07</f>
        <v/>
      </c>
      <c r="BI32" s="53">
        <f>IF(BD32="Haverá ST",AJ32+AS32+AT32,AJ32+AS32)</f>
        <v/>
      </c>
      <c r="BJ32" s="53">
        <f>T32*$BJ$4</f>
        <v/>
      </c>
      <c r="BK32" s="53">
        <f>T32*$BK$4</f>
        <v/>
      </c>
      <c r="BL32" s="53">
        <f>BE32+BF32+AO32+BJ32+BK32+AD32</f>
        <v/>
      </c>
      <c r="BM32" s="53">
        <f>(T32-BL32)</f>
        <v/>
      </c>
    </row>
    <row r="33" hidden="1" ht="15.75" customHeight="1" s="218">
      <c r="A33" s="58">
        <f>A32+1</f>
        <v/>
      </c>
      <c r="B33" s="144">
        <f>BOM!B33</f>
        <v/>
      </c>
      <c r="C33" s="144">
        <f>BOM!C33</f>
        <v/>
      </c>
      <c r="D33" s="144">
        <f>BOM!D33</f>
        <v/>
      </c>
      <c r="E33" s="144">
        <f>BOM!E33</f>
        <v/>
      </c>
      <c r="F33" s="144">
        <f>BOM!F33</f>
        <v/>
      </c>
      <c r="G33" s="144">
        <f>BOM!G33</f>
        <v/>
      </c>
      <c r="H33" s="144">
        <f>BOM!H33</f>
        <v/>
      </c>
      <c r="I33" s="148" t="n">
        <v>0</v>
      </c>
      <c r="J33" s="146">
        <f>BOM!J33</f>
        <v/>
      </c>
      <c r="K33" s="146">
        <f>BOM!K33</f>
        <v/>
      </c>
      <c r="L33" s="146">
        <f>BOM!L33</f>
        <v/>
      </c>
      <c r="M33" s="146">
        <f>BOM!M33</f>
        <v/>
      </c>
      <c r="N33" s="146">
        <f>BOM!N33</f>
        <v/>
      </c>
      <c r="O33" s="146">
        <f>BOM!O33</f>
        <v/>
      </c>
      <c r="P33" s="146">
        <f>BOM!P33</f>
        <v/>
      </c>
      <c r="Q33" s="46">
        <f>$F$97</f>
        <v/>
      </c>
      <c r="R33" s="46">
        <f>$F$98</f>
        <v/>
      </c>
      <c r="S33" s="48">
        <f>U33-(U33*R33)</f>
        <v/>
      </c>
      <c r="T33" s="48">
        <f>S33*I33</f>
        <v/>
      </c>
      <c r="U33" s="48">
        <f>(AN33)/(1-(BH33+Q33))</f>
        <v/>
      </c>
      <c r="V33" s="48">
        <f>U33*I33</f>
        <v/>
      </c>
      <c r="W33" s="49">
        <f>T33*$W$4</f>
        <v/>
      </c>
      <c r="X33" s="49">
        <f>T33*$X$4</f>
        <v/>
      </c>
      <c r="Y33" s="50">
        <f>M33</f>
        <v/>
      </c>
      <c r="Z33" s="9" t="n"/>
      <c r="AA33" s="9" t="n"/>
      <c r="AB33" s="9" t="n"/>
      <c r="AC33" s="51">
        <f t="array" ref="AC33">IF(I33&gt;0,VLOOKUP(Y33&amp;$P$88&amp;$P$89&amp;$P$90,Variáveis!$O$2:$S$300&amp;Variáveis!$P$2:$T$300&amp;Variáveis!$Q$2:$U$300&amp;Variáveis!$R$2:$V$300,5,FALSE),0)</f>
        <v/>
      </c>
      <c r="AD33" s="52">
        <f>T33*AC33</f>
        <v/>
      </c>
      <c r="AE33" s="53">
        <f>IF(AB33="não",((V33/(1-VLOOKUP(AA33,Variáveis!$AK$3:$AN$29,4,FALSE)))*VLOOKUP(AA33,Variáveis!$AK$3:$AN$29,4,FALSE))-AD33,0)</f>
        <v/>
      </c>
      <c r="AF33" s="53">
        <f>T33*$AF$4</f>
        <v/>
      </c>
      <c r="AG33" s="53">
        <f>IF(AB33="SIM","Cliente pode pagar DIFA na entrada", )</f>
        <v/>
      </c>
      <c r="AH33" s="54" t="n"/>
      <c r="AI33" s="53">
        <f>IF(K33="SIM",(J33*$F$102),J33)</f>
        <v/>
      </c>
      <c r="AJ33" s="53">
        <f>IF(L33="SIM",(AI33*$F$101),AI33)</f>
        <v/>
      </c>
      <c r="AK33" s="53">
        <f>AJ33-AS33</f>
        <v/>
      </c>
      <c r="AL33" s="53">
        <f>AJ33*I33</f>
        <v/>
      </c>
      <c r="AM33" s="53">
        <f>AK33*I33</f>
        <v/>
      </c>
      <c r="AN33" s="53">
        <f>AK33-AP33-AQ33</f>
        <v/>
      </c>
      <c r="AO33" s="53">
        <f>AN33*I33</f>
        <v/>
      </c>
      <c r="AP33" s="53">
        <f>$AP$4*AK33</f>
        <v/>
      </c>
      <c r="AQ33" s="53">
        <f>$AQ$4*AK33</f>
        <v/>
      </c>
      <c r="AR33" s="51">
        <f t="array" ref="AR33">VLOOKUP(M33&amp;N33&amp;O33&amp;P33,Variáveis!$A$2:$E$240&amp;Variáveis!$B$2:$F$240&amp;Variáveis!$C$2:$G$240&amp;Variáveis!$D$2:$H$240,5,FALSE)</f>
        <v/>
      </c>
      <c r="AS33" s="53">
        <f>((AJ33*(1-AR33))*AR33)</f>
        <v/>
      </c>
      <c r="AT33" s="53">
        <f>(((J33+(J33*AU33))*0.18)-(J33*AR33))</f>
        <v/>
      </c>
      <c r="AU33" s="55">
        <f>(((1+AV33)*(1-AR33))/(1-0.18)-1)</f>
        <v/>
      </c>
      <c r="AV33" s="55">
        <f>IF(BB33&gt;0,BB33,IF(BA33&gt;0,BA33,IF(AZ33&gt;0,AZ33,IF(AY33&gt;0,AY33,IF(AX33&gt;0,AX33)))))/100</f>
        <v/>
      </c>
      <c r="AW33" s="56">
        <f>VALUE(LEFT(G33,4))</f>
        <v/>
      </c>
      <c r="AX33" s="56">
        <f>VALUE(IFERROR(VLOOKUP(VALUE(LEFT(G33,4)),ST!$C$4:$E$300,3,FALSE),"0"))</f>
        <v/>
      </c>
      <c r="AY33" s="56">
        <f>VALUE(IFERROR(VLOOKUP(VALUE(LEFT(G33,5)),ST!$C$4:$E$300,3,FALSE),"0"))</f>
        <v/>
      </c>
      <c r="AZ33" s="56">
        <f>VALUE(IFERROR(VLOOKUP(VALUE(LEFT(G33,6)),ST!$C$4:$E$300,3,FALSE),"0"))</f>
        <v/>
      </c>
      <c r="BA33" s="56">
        <f>VALUE(IFERROR(VLOOKUP(VALUE(LEFT(G33,7)),ST!$C$4:$E$300,3,FALSE),"0"))</f>
        <v/>
      </c>
      <c r="BB33" s="56">
        <f>VALUE(IFERROR(VLOOKUP(G33,ST!$C$4:$E$400,3,FALSE),"0"))</f>
        <v/>
      </c>
      <c r="BC33" s="57">
        <f>IF(VLOOKUP(AW33,ST!$C$4:$F$298,4,FALSE)&lt;&gt;0,VLOOKUP(AW33,ST!$C$4:$F$298,4,FALSE),VLOOKUP(G33,ST!$C$4:$F$298,4,FALSE))</f>
        <v/>
      </c>
      <c r="BD33" s="57">
        <f>IF(O33="SC","Desconsiderar coluna ICMS ST",IF(O33="PR","Haverá ST", ))</f>
        <v/>
      </c>
      <c r="BE33" s="53">
        <f>W33</f>
        <v/>
      </c>
      <c r="BF33" s="53">
        <f>X33</f>
        <v/>
      </c>
      <c r="BG33" s="53">
        <f>AD33-AS33</f>
        <v/>
      </c>
      <c r="BH33" s="51">
        <f>$W$4+$X$4+AC33+$BJ$4+0.07</f>
        <v/>
      </c>
      <c r="BI33" s="53">
        <f>IF(BD33="Haverá ST",AJ33+AS33+AT33,AJ33+AS33)</f>
        <v/>
      </c>
      <c r="BJ33" s="53">
        <f>T33*$BJ$4</f>
        <v/>
      </c>
      <c r="BK33" s="53">
        <f>T33*$BK$4</f>
        <v/>
      </c>
      <c r="BL33" s="53">
        <f>BE33+BF33+AO33+BJ33+BK33+AD33</f>
        <v/>
      </c>
      <c r="BM33" s="53">
        <f>(T33-BL33)</f>
        <v/>
      </c>
    </row>
    <row r="34" hidden="1" ht="15.75" customHeight="1" s="218">
      <c r="A34" s="58">
        <f>A33+1</f>
        <v/>
      </c>
      <c r="B34" s="144">
        <f>BOM!B34</f>
        <v/>
      </c>
      <c r="C34" s="144">
        <f>BOM!C34</f>
        <v/>
      </c>
      <c r="D34" s="144">
        <f>BOM!D34</f>
        <v/>
      </c>
      <c r="E34" s="144">
        <f>BOM!E34</f>
        <v/>
      </c>
      <c r="F34" s="144">
        <f>BOM!F34</f>
        <v/>
      </c>
      <c r="G34" s="144">
        <f>BOM!G34</f>
        <v/>
      </c>
      <c r="H34" s="144">
        <f>BOM!H34</f>
        <v/>
      </c>
      <c r="I34" s="148" t="n">
        <v>0</v>
      </c>
      <c r="J34" s="146">
        <f>BOM!J34</f>
        <v/>
      </c>
      <c r="K34" s="146">
        <f>BOM!K34</f>
        <v/>
      </c>
      <c r="L34" s="146">
        <f>BOM!L34</f>
        <v/>
      </c>
      <c r="M34" s="146">
        <f>BOM!M34</f>
        <v/>
      </c>
      <c r="N34" s="146">
        <f>BOM!N34</f>
        <v/>
      </c>
      <c r="O34" s="146">
        <f>BOM!O34</f>
        <v/>
      </c>
      <c r="P34" s="146">
        <f>BOM!P34</f>
        <v/>
      </c>
      <c r="Q34" s="46">
        <f>$F$97</f>
        <v/>
      </c>
      <c r="R34" s="46">
        <f>$F$98</f>
        <v/>
      </c>
      <c r="S34" s="48">
        <f>U34-(U34*R34)</f>
        <v/>
      </c>
      <c r="T34" s="48">
        <f>S34*I34</f>
        <v/>
      </c>
      <c r="U34" s="48">
        <f>(AN34)/(1-(BH34+Q34))</f>
        <v/>
      </c>
      <c r="V34" s="48">
        <f>U34*I34</f>
        <v/>
      </c>
      <c r="W34" s="49">
        <f>T34*$W$4</f>
        <v/>
      </c>
      <c r="X34" s="49">
        <f>T34*$X$4</f>
        <v/>
      </c>
      <c r="Y34" s="50">
        <f>M34</f>
        <v/>
      </c>
      <c r="Z34" s="9" t="n"/>
      <c r="AA34" s="9" t="n"/>
      <c r="AB34" s="9" t="n"/>
      <c r="AC34" s="51">
        <f t="array" ref="AC34">IF(I34&gt;0,VLOOKUP(Y34&amp;$P$88&amp;$P$89&amp;$P$90,Variáveis!$O$2:$S$300&amp;Variáveis!$P$2:$T$300&amp;Variáveis!$Q$2:$U$300&amp;Variáveis!$R$2:$V$300,5,FALSE),0)</f>
        <v/>
      </c>
      <c r="AD34" s="52">
        <f>T34*AC34</f>
        <v/>
      </c>
      <c r="AE34" s="53">
        <f>IF(AB34="não",((V34/(1-VLOOKUP(AA34,Variáveis!$AK$3:$AN$29,4,FALSE)))*VLOOKUP(AA34,Variáveis!$AK$3:$AN$29,4,FALSE))-AD34,0)</f>
        <v/>
      </c>
      <c r="AF34" s="53">
        <f>T34*$AF$4</f>
        <v/>
      </c>
      <c r="AG34" s="53">
        <f>IF(AB34="SIM","Cliente pode pagar DIFA na entrada", )</f>
        <v/>
      </c>
      <c r="AH34" s="54" t="n"/>
      <c r="AI34" s="53">
        <f>IF(K34="SIM",(J34*$F$102),J34)</f>
        <v/>
      </c>
      <c r="AJ34" s="53">
        <f>IF(L34="SIM",(AI34*$F$101),AI34)</f>
        <v/>
      </c>
      <c r="AK34" s="53">
        <f>AJ34-AS34</f>
        <v/>
      </c>
      <c r="AL34" s="53">
        <f>AJ34*I34</f>
        <v/>
      </c>
      <c r="AM34" s="53">
        <f>AK34*I34</f>
        <v/>
      </c>
      <c r="AN34" s="53">
        <f>AK34-AP34-AQ34</f>
        <v/>
      </c>
      <c r="AO34" s="53">
        <f>AN34*I34</f>
        <v/>
      </c>
      <c r="AP34" s="53">
        <f>$AP$4*AK34</f>
        <v/>
      </c>
      <c r="AQ34" s="53">
        <f>$AQ$4*AK34</f>
        <v/>
      </c>
      <c r="AR34" s="51">
        <f t="array" ref="AR34">VLOOKUP(M34&amp;N34&amp;O34&amp;P34,Variáveis!$A$2:$E$240&amp;Variáveis!$B$2:$F$240&amp;Variáveis!$C$2:$G$240&amp;Variáveis!$D$2:$H$240,5,FALSE)</f>
        <v/>
      </c>
      <c r="AS34" s="53">
        <f>((AJ34*(1-AR34))*AR34)</f>
        <v/>
      </c>
      <c r="AT34" s="53">
        <f>(((J34+(J34*AU34))*0.18)-(J34*AR34))</f>
        <v/>
      </c>
      <c r="AU34" s="55">
        <f>(((1+AV34)*(1-AR34))/(1-0.18)-1)</f>
        <v/>
      </c>
      <c r="AV34" s="55">
        <f>IF(BB34&gt;0,BB34,IF(BA34&gt;0,BA34,IF(AZ34&gt;0,AZ34,IF(AY34&gt;0,AY34,IF(AX34&gt;0,AX34)))))/100</f>
        <v/>
      </c>
      <c r="AW34" s="56">
        <f>VALUE(LEFT(G34,4))</f>
        <v/>
      </c>
      <c r="AX34" s="56">
        <f>VALUE(IFERROR(VLOOKUP(VALUE(LEFT(G34,4)),ST!$C$4:$E$300,3,FALSE),"0"))</f>
        <v/>
      </c>
      <c r="AY34" s="56">
        <f>VALUE(IFERROR(VLOOKUP(VALUE(LEFT(G34,5)),ST!$C$4:$E$300,3,FALSE),"0"))</f>
        <v/>
      </c>
      <c r="AZ34" s="56">
        <f>VALUE(IFERROR(VLOOKUP(VALUE(LEFT(G34,6)),ST!$C$4:$E$300,3,FALSE),"0"))</f>
        <v/>
      </c>
      <c r="BA34" s="56">
        <f>VALUE(IFERROR(VLOOKUP(VALUE(LEFT(G34,7)),ST!$C$4:$E$300,3,FALSE),"0"))</f>
        <v/>
      </c>
      <c r="BB34" s="56">
        <f>VALUE(IFERROR(VLOOKUP(G34,ST!$C$4:$E$400,3,FALSE),"0"))</f>
        <v/>
      </c>
      <c r="BC34" s="57">
        <f>IF(VLOOKUP(AW34,ST!$C$4:$F$298,4,FALSE)&lt;&gt;0,VLOOKUP(AW34,ST!$C$4:$F$298,4,FALSE),VLOOKUP(G34,ST!$C$4:$F$298,4,FALSE))</f>
        <v/>
      </c>
      <c r="BD34" s="57">
        <f>IF(O34="SC","Desconsiderar coluna ICMS ST",IF(O34="PR","Haverá ST", ))</f>
        <v/>
      </c>
      <c r="BE34" s="53">
        <f>W34</f>
        <v/>
      </c>
      <c r="BF34" s="53">
        <f>X34</f>
        <v/>
      </c>
      <c r="BG34" s="53">
        <f>AD34-AS34</f>
        <v/>
      </c>
      <c r="BH34" s="51">
        <f>$W$4+$X$4+AC34+$BJ$4+0.07</f>
        <v/>
      </c>
      <c r="BI34" s="53">
        <f>IF(BD34="Haverá ST",AJ34+AS34+AT34,AJ34+AS34)</f>
        <v/>
      </c>
      <c r="BJ34" s="53">
        <f>T34*$BJ$4</f>
        <v/>
      </c>
      <c r="BK34" s="53">
        <f>T34*$BK$4</f>
        <v/>
      </c>
      <c r="BL34" s="53">
        <f>BE34+BF34+AO34+BJ34+BK34+AD34</f>
        <v/>
      </c>
      <c r="BM34" s="53">
        <f>(T34-BL34)</f>
        <v/>
      </c>
    </row>
    <row r="35" ht="15.75" customHeight="1" s="218">
      <c r="A35" s="58">
        <f>A34+1</f>
        <v/>
      </c>
      <c r="B35" s="144">
        <f>BOM!B35</f>
        <v/>
      </c>
      <c r="C35" s="144">
        <f>BOM!C35</f>
        <v/>
      </c>
      <c r="D35" s="144">
        <f>BOM!D35</f>
        <v/>
      </c>
      <c r="E35" s="144">
        <f>BOM!E35</f>
        <v/>
      </c>
      <c r="F35" s="39">
        <f>BOM!F35</f>
        <v/>
      </c>
      <c r="G35" s="144">
        <f>BOM!G35</f>
        <v/>
      </c>
      <c r="H35" s="144">
        <f>BOM!H35</f>
        <v/>
      </c>
      <c r="I35" s="148" t="n">
        <v>0</v>
      </c>
      <c r="J35" s="146">
        <f>BOM!J35</f>
        <v/>
      </c>
      <c r="K35" s="146">
        <f>BOM!K35</f>
        <v/>
      </c>
      <c r="L35" s="146">
        <f>BOM!L35</f>
        <v/>
      </c>
      <c r="M35" s="146">
        <f>BOM!M35</f>
        <v/>
      </c>
      <c r="N35" s="146">
        <f>BOM!N35</f>
        <v/>
      </c>
      <c r="O35" s="146">
        <f>BOM!O35</f>
        <v/>
      </c>
      <c r="P35" s="146">
        <f>BOM!P35</f>
        <v/>
      </c>
      <c r="Q35" s="46">
        <f>$F$97</f>
        <v/>
      </c>
      <c r="R35" s="46">
        <f>$F$98</f>
        <v/>
      </c>
      <c r="S35" s="48">
        <f>U35-(U35*R35)</f>
        <v/>
      </c>
      <c r="T35" s="48">
        <f>S35*I35</f>
        <v/>
      </c>
      <c r="U35" s="48">
        <f>(AN35)/(1-(BH35+Q35))</f>
        <v/>
      </c>
      <c r="V35" s="48">
        <f>U35*I35</f>
        <v/>
      </c>
      <c r="W35" s="49">
        <f>T35*$W$4</f>
        <v/>
      </c>
      <c r="X35" s="49">
        <f>T35*$X$4</f>
        <v/>
      </c>
      <c r="Y35" s="50">
        <f>M35</f>
        <v/>
      </c>
      <c r="Z35" s="9" t="n"/>
      <c r="AA35" s="9" t="n"/>
      <c r="AB35" s="9" t="n"/>
      <c r="AC35" s="51">
        <f t="array" ref="AC35">IF(I35&gt;0,VLOOKUP(Y35&amp;$P$88&amp;$P$89&amp;$P$90,Variáveis!$O$2:$S$300&amp;Variáveis!$P$2:$T$300&amp;Variáveis!$Q$2:$U$300&amp;Variáveis!$R$2:$V$300,5,FALSE),0)</f>
        <v/>
      </c>
      <c r="AD35" s="52">
        <f>T35*AC35</f>
        <v/>
      </c>
      <c r="AE35" s="53">
        <f>IF(AB35="não",((V35/(1-VLOOKUP(AA35,Variáveis!$AK$3:$AN$29,4,FALSE)))*VLOOKUP(AA35,Variáveis!$AK$3:$AN$29,4,FALSE))-AD35,0)</f>
        <v/>
      </c>
      <c r="AF35" s="53">
        <f>T35*$AF$4</f>
        <v/>
      </c>
      <c r="AG35" s="53">
        <f>IF(AB35="SIM","Cliente pode pagar DIFA na entrada", )</f>
        <v/>
      </c>
      <c r="AH35" s="54" t="n"/>
      <c r="AI35" s="53">
        <f>IF(K35="SIM",(J35*$F$102),J35)</f>
        <v/>
      </c>
      <c r="AJ35" s="53">
        <f>IF(L35="SIM",(AI35*$F$101),AI35)</f>
        <v/>
      </c>
      <c r="AK35" s="53">
        <f>AJ35-AS35</f>
        <v/>
      </c>
      <c r="AL35" s="53">
        <f>AJ35*I35</f>
        <v/>
      </c>
      <c r="AM35" s="53">
        <f>AK35*I35</f>
        <v/>
      </c>
      <c r="AN35" s="53">
        <f>AK35-AP35-AQ35</f>
        <v/>
      </c>
      <c r="AO35" s="53">
        <f>AN35*I35</f>
        <v/>
      </c>
      <c r="AP35" s="53">
        <f>$AP$4*AK35</f>
        <v/>
      </c>
      <c r="AQ35" s="53">
        <f>$AQ$4*AK35</f>
        <v/>
      </c>
      <c r="AR35" s="51">
        <f t="array" ref="AR35">VLOOKUP(M35&amp;N35&amp;O35&amp;P35,Variáveis!$A$2:$E$240&amp;Variáveis!$B$2:$F$240&amp;Variáveis!$C$2:$G$240&amp;Variáveis!$D$2:$H$240,5,FALSE)</f>
        <v/>
      </c>
      <c r="AS35" s="53">
        <f>((AJ35*(1-AR35))*AR35)</f>
        <v/>
      </c>
      <c r="AT35" s="53">
        <f>(((J35+(J35*AU35))*0.18)-(J35*AR35))</f>
        <v/>
      </c>
      <c r="AU35" s="55">
        <f>(((1+AV35)*(1-AR35))/(1-0.18)-1)</f>
        <v/>
      </c>
      <c r="AV35" s="55">
        <f>IF(BB35&gt;0,BB35,IF(BA35&gt;0,BA35,IF(AZ35&gt;0,AZ35,IF(AY35&gt;0,AY35,IF(AX35&gt;0,AX35)))))/100</f>
        <v/>
      </c>
      <c r="AW35" s="56">
        <f>VALUE(LEFT(G35,4))</f>
        <v/>
      </c>
      <c r="AX35" s="56">
        <f>VALUE(IFERROR(VLOOKUP(VALUE(LEFT(G35,4)),ST!$C$4:$E$300,3,FALSE),"0"))</f>
        <v/>
      </c>
      <c r="AY35" s="56">
        <f>VALUE(IFERROR(VLOOKUP(VALUE(LEFT(G35,5)),ST!$C$4:$E$300,3,FALSE),"0"))</f>
        <v/>
      </c>
      <c r="AZ35" s="56">
        <f>VALUE(IFERROR(VLOOKUP(VALUE(LEFT(G35,6)),ST!$C$4:$E$300,3,FALSE),"0"))</f>
        <v/>
      </c>
      <c r="BA35" s="56">
        <f>VALUE(IFERROR(VLOOKUP(VALUE(LEFT(G35,7)),ST!$C$4:$E$300,3,FALSE),"0"))</f>
        <v/>
      </c>
      <c r="BB35" s="56">
        <f>VALUE(IFERROR(VLOOKUP(G35,ST!$C$4:$E$400,3,FALSE),"0"))</f>
        <v/>
      </c>
      <c r="BC35" s="57">
        <f>IF(VLOOKUP(AW35,ST!$C$4:$F$298,4,FALSE)&lt;&gt;0,VLOOKUP(AW35,ST!$C$4:$F$298,4,FALSE),VLOOKUP(G35,ST!$C$4:$F$298,4,FALSE))</f>
        <v/>
      </c>
      <c r="BD35" s="57">
        <f>IF(O35="SC","Desconsiderar coluna ICMS ST",IF(O35="PR","Haverá ST", ))</f>
        <v/>
      </c>
      <c r="BE35" s="53">
        <f>W35</f>
        <v/>
      </c>
      <c r="BF35" s="53">
        <f>X35</f>
        <v/>
      </c>
      <c r="BG35" s="53">
        <f>AD35-AS35</f>
        <v/>
      </c>
      <c r="BH35" s="51">
        <f>$W$4+$X$4+AC35+$BJ$4+0.07</f>
        <v/>
      </c>
      <c r="BI35" s="53">
        <f>IF(BD35="Haverá ST",AJ35+AS35+AT35,AJ35+AS35)</f>
        <v/>
      </c>
      <c r="BJ35" s="53">
        <f>T35*$BJ$4</f>
        <v/>
      </c>
      <c r="BK35" s="53">
        <f>T35*$BK$4</f>
        <v/>
      </c>
      <c r="BL35" s="53">
        <f>BE35+BF35+AO35+BJ35+BK35+AD35</f>
        <v/>
      </c>
      <c r="BM35" s="53">
        <f>(T35-BL35)</f>
        <v/>
      </c>
    </row>
    <row r="36" ht="15.75" customHeight="1" s="218">
      <c r="A36" s="58">
        <f>A35+1</f>
        <v/>
      </c>
      <c r="B36" s="144">
        <f>BOM!B36</f>
        <v/>
      </c>
      <c r="C36" s="144">
        <f>BOM!C36</f>
        <v/>
      </c>
      <c r="D36" s="144">
        <f>BOM!D36</f>
        <v/>
      </c>
      <c r="E36" s="144">
        <f>BOM!E36</f>
        <v/>
      </c>
      <c r="F36" s="144">
        <f>BOM!F36</f>
        <v/>
      </c>
      <c r="G36" s="144">
        <f>BOM!G36</f>
        <v/>
      </c>
      <c r="H36" s="144">
        <f>BOM!H36</f>
        <v/>
      </c>
      <c r="I36" s="148">
        <f>BASE!C24</f>
        <v/>
      </c>
      <c r="J36" s="146">
        <f>BOM!J36</f>
        <v/>
      </c>
      <c r="K36" s="146">
        <f>BOM!K36</f>
        <v/>
      </c>
      <c r="L36" s="146">
        <f>BOM!L36</f>
        <v/>
      </c>
      <c r="M36" s="146">
        <f>BOM!M36</f>
        <v/>
      </c>
      <c r="N36" s="146">
        <f>BOM!N36</f>
        <v/>
      </c>
      <c r="O36" s="146">
        <f>BOM!O36</f>
        <v/>
      </c>
      <c r="P36" s="146">
        <f>BOM!P36</f>
        <v/>
      </c>
      <c r="Q36" s="46">
        <f>$F$97</f>
        <v/>
      </c>
      <c r="R36" s="46">
        <f>$F$98</f>
        <v/>
      </c>
      <c r="S36" s="48">
        <f>U36-(U36*R36)</f>
        <v/>
      </c>
      <c r="T36" s="48">
        <f>S36*I36</f>
        <v/>
      </c>
      <c r="U36" s="48">
        <f>(AN36)/(1-(BH36+Q36))</f>
        <v/>
      </c>
      <c r="V36" s="48">
        <f>U36*I36</f>
        <v/>
      </c>
      <c r="W36" s="49">
        <f>T36*$W$4</f>
        <v/>
      </c>
      <c r="X36" s="49">
        <f>T36*$X$4</f>
        <v/>
      </c>
      <c r="Y36" s="50">
        <f>M36</f>
        <v/>
      </c>
      <c r="Z36" s="9" t="n"/>
      <c r="AA36" s="9" t="n"/>
      <c r="AB36" s="9" t="n"/>
      <c r="AC36" s="51">
        <f t="array" ref="AC36">IF(I36&gt;0,VLOOKUP(Y36&amp;$P$88&amp;$P$89&amp;$P$90,Variáveis!$O$2:$S$300&amp;Variáveis!$P$2:$T$300&amp;Variáveis!$Q$2:$U$300&amp;Variáveis!$R$2:$V$300,5,FALSE),0)</f>
        <v/>
      </c>
      <c r="AD36" s="52">
        <f>T36*AC36</f>
        <v/>
      </c>
      <c r="AE36" s="53">
        <f>IF(AB36="não",((V36/(1-VLOOKUP(AA36,Variáveis!$AK$3:$AN$29,4,FALSE)))*VLOOKUP(AA36,Variáveis!$AK$3:$AN$29,4,FALSE))-AD36,0)</f>
        <v/>
      </c>
      <c r="AF36" s="53">
        <f>T36*$AF$4</f>
        <v/>
      </c>
      <c r="AG36" s="53">
        <f>IF(AB36="SIM","Cliente pode pagar DIFA na entrada", )</f>
        <v/>
      </c>
      <c r="AH36" s="54" t="n"/>
      <c r="AI36" s="53">
        <f>IF(K36="SIM",(J36*$F$102),J36)</f>
        <v/>
      </c>
      <c r="AJ36" s="53">
        <f>IF(L36="SIM",(AI36*$F$101),AI36)</f>
        <v/>
      </c>
      <c r="AK36" s="53">
        <f>AJ36-AS36</f>
        <v/>
      </c>
      <c r="AL36" s="53">
        <f>AJ36*I36</f>
        <v/>
      </c>
      <c r="AM36" s="53">
        <f>AK36*I36</f>
        <v/>
      </c>
      <c r="AN36" s="53">
        <f>AK36-AP36-AQ36</f>
        <v/>
      </c>
      <c r="AO36" s="53">
        <f>AN36*I36</f>
        <v/>
      </c>
      <c r="AP36" s="53">
        <f>$AP$4*AK36</f>
        <v/>
      </c>
      <c r="AQ36" s="53">
        <f>$AQ$4*AK36</f>
        <v/>
      </c>
      <c r="AR36" s="51">
        <f t="array" ref="AR36">VLOOKUP(M36&amp;N36&amp;O36&amp;P36,Variáveis!$A$2:$E$240&amp;Variáveis!$B$2:$F$240&amp;Variáveis!$C$2:$G$240&amp;Variáveis!$D$2:$H$240,5,FALSE)</f>
        <v/>
      </c>
      <c r="AS36" s="53">
        <f>((AJ36*(1-AR36))*AR36)</f>
        <v/>
      </c>
      <c r="AT36" s="53">
        <f>(((J36+(J36*AU36))*0.18)-(J36*AR36))</f>
        <v/>
      </c>
      <c r="AU36" s="55">
        <f>(((1+AV36)*(1-AR36))/(1-0.18)-1)</f>
        <v/>
      </c>
      <c r="AV36" s="55">
        <f>IF(BB36&gt;0,BB36,IF(BA36&gt;0,BA36,IF(AZ36&gt;0,AZ36,IF(AY36&gt;0,AY36,IF(AX36&gt;0,AX36)))))/100</f>
        <v/>
      </c>
      <c r="AW36" s="56">
        <f>VALUE(LEFT(G36,4))</f>
        <v/>
      </c>
      <c r="AX36" s="56">
        <f>VALUE(IFERROR(VLOOKUP(VALUE(LEFT(G36,4)),ST!$C$4:$E$300,3,FALSE),"0"))</f>
        <v/>
      </c>
      <c r="AY36" s="56">
        <f>VALUE(IFERROR(VLOOKUP(VALUE(LEFT(G36,5)),ST!$C$4:$E$300,3,FALSE),"0"))</f>
        <v/>
      </c>
      <c r="AZ36" s="56">
        <f>VALUE(IFERROR(VLOOKUP(VALUE(LEFT(G36,6)),ST!$C$4:$E$300,3,FALSE),"0"))</f>
        <v/>
      </c>
      <c r="BA36" s="56">
        <f>VALUE(IFERROR(VLOOKUP(VALUE(LEFT(G36,7)),ST!$C$4:$E$300,3,FALSE),"0"))</f>
        <v/>
      </c>
      <c r="BB36" s="56">
        <f>VALUE(IFERROR(VLOOKUP(G36,ST!$C$4:$E$400,3,FALSE),"0"))</f>
        <v/>
      </c>
      <c r="BC36" s="57">
        <f>IF(VLOOKUP(AW36,ST!$C$4:$F$298,4,FALSE)&lt;&gt;0,VLOOKUP(AW36,ST!$C$4:$F$298,4,FALSE),VLOOKUP(G36,ST!$C$4:$F$298,4,FALSE))</f>
        <v/>
      </c>
      <c r="BD36" s="57">
        <f>IF(O36="SC","Desconsiderar coluna ICMS ST",IF(O36="PR","Haverá ST", ))</f>
        <v/>
      </c>
      <c r="BE36" s="53">
        <f>W36</f>
        <v/>
      </c>
      <c r="BF36" s="53">
        <f>X36</f>
        <v/>
      </c>
      <c r="BG36" s="53">
        <f>AD36-AS36</f>
        <v/>
      </c>
      <c r="BH36" s="51">
        <f>$W$4+$X$4+AC36+$BJ$4+0.07</f>
        <v/>
      </c>
      <c r="BI36" s="53">
        <f>IF(BD36="Haverá ST",AJ36+AS36+AT36,AJ36+AS36)</f>
        <v/>
      </c>
      <c r="BJ36" s="53">
        <f>T36*$BJ$4</f>
        <v/>
      </c>
      <c r="BK36" s="53">
        <f>T36*$BK$4</f>
        <v/>
      </c>
      <c r="BL36" s="53">
        <f>BE36+BF36+AO36+BJ36+BK36+AD36</f>
        <v/>
      </c>
      <c r="BM36" s="53">
        <f>(T36-BL36)</f>
        <v/>
      </c>
    </row>
    <row r="37" ht="15.75" customHeight="1" s="218">
      <c r="A37" s="58">
        <f>A36+1</f>
        <v/>
      </c>
      <c r="B37" s="144">
        <f>BOM!B37</f>
        <v/>
      </c>
      <c r="C37" s="144">
        <f>BOM!C37</f>
        <v/>
      </c>
      <c r="D37" s="144">
        <f>BOM!D37</f>
        <v/>
      </c>
      <c r="E37" s="144">
        <f>BOM!E37</f>
        <v/>
      </c>
      <c r="F37" s="144">
        <f>BOM!F37</f>
        <v/>
      </c>
      <c r="G37" s="144">
        <f>BOM!G37</f>
        <v/>
      </c>
      <c r="H37" s="144">
        <f>BOM!H37</f>
        <v/>
      </c>
      <c r="I37" s="148">
        <f>BASE!C25</f>
        <v/>
      </c>
      <c r="J37" s="146">
        <f>BOM!J37</f>
        <v/>
      </c>
      <c r="K37" s="146">
        <f>BOM!K37</f>
        <v/>
      </c>
      <c r="L37" s="146">
        <f>BOM!L37</f>
        <v/>
      </c>
      <c r="M37" s="146">
        <f>BOM!M37</f>
        <v/>
      </c>
      <c r="N37" s="146">
        <f>BOM!N37</f>
        <v/>
      </c>
      <c r="O37" s="146">
        <f>BOM!O37</f>
        <v/>
      </c>
      <c r="P37" s="146">
        <f>BOM!P37</f>
        <v/>
      </c>
      <c r="Q37" s="46">
        <f>$F$97</f>
        <v/>
      </c>
      <c r="R37" s="46">
        <f>$F$98</f>
        <v/>
      </c>
      <c r="S37" s="48">
        <f>U37-(U37*R37)</f>
        <v/>
      </c>
      <c r="T37" s="48">
        <f>S37*I37</f>
        <v/>
      </c>
      <c r="U37" s="48">
        <f>(AN37)/(1-(BH37+Q37))</f>
        <v/>
      </c>
      <c r="V37" s="48">
        <f>U37*I37</f>
        <v/>
      </c>
      <c r="W37" s="49">
        <f>T37*$W$4</f>
        <v/>
      </c>
      <c r="X37" s="49">
        <f>T37*$X$4</f>
        <v/>
      </c>
      <c r="Y37" s="50">
        <f>M37</f>
        <v/>
      </c>
      <c r="Z37" s="9" t="n"/>
      <c r="AA37" s="9" t="n"/>
      <c r="AB37" s="9" t="n"/>
      <c r="AC37" s="51">
        <f t="array" ref="AC37">IF(I37&gt;0,VLOOKUP(Y37&amp;$P$88&amp;$P$89&amp;$P$90,Variáveis!$O$2:$S$300&amp;Variáveis!$P$2:$T$300&amp;Variáveis!$Q$2:$U$300&amp;Variáveis!$R$2:$V$300,5,FALSE),0)</f>
        <v/>
      </c>
      <c r="AD37" s="52">
        <f>T37*AC37</f>
        <v/>
      </c>
      <c r="AE37" s="53">
        <f>IF(AB37="não",((V37/(1-VLOOKUP(AA37,Variáveis!$AK$3:$AN$29,4,FALSE)))*VLOOKUP(AA37,Variáveis!$AK$3:$AN$29,4,FALSE))-AD37,0)</f>
        <v/>
      </c>
      <c r="AF37" s="53">
        <f>T37*$AF$4</f>
        <v/>
      </c>
      <c r="AG37" s="53">
        <f>IF(AB37="SIM","Cliente pode pagar DIFA na entrada", )</f>
        <v/>
      </c>
      <c r="AH37" s="54" t="n"/>
      <c r="AI37" s="53">
        <f>IF(K37="SIM",(J37*$F$102),J37)</f>
        <v/>
      </c>
      <c r="AJ37" s="53">
        <f>IF(L37="SIM",(AI37*$F$101),AI37)</f>
        <v/>
      </c>
      <c r="AK37" s="53">
        <f>AJ37-AS37</f>
        <v/>
      </c>
      <c r="AL37" s="53">
        <f>AJ37*I37</f>
        <v/>
      </c>
      <c r="AM37" s="53">
        <f>AK37*I37</f>
        <v/>
      </c>
      <c r="AN37" s="53">
        <f>AK37-AP37-AQ37</f>
        <v/>
      </c>
      <c r="AO37" s="53">
        <f>AN37*I37</f>
        <v/>
      </c>
      <c r="AP37" s="53">
        <f>$AP$4*AK37</f>
        <v/>
      </c>
      <c r="AQ37" s="53">
        <f>$AQ$4*AK37</f>
        <v/>
      </c>
      <c r="AR37" s="51">
        <f t="array" ref="AR37">VLOOKUP(M37&amp;N37&amp;O37&amp;P37,Variáveis!$A$2:$E$240&amp;Variáveis!$B$2:$F$240&amp;Variáveis!$C$2:$G$240&amp;Variáveis!$D$2:$H$240,5,FALSE)</f>
        <v/>
      </c>
      <c r="AS37" s="53">
        <f>((AJ37*(1-AR37))*AR37)</f>
        <v/>
      </c>
      <c r="AT37" s="53">
        <f>(((J37+(J37*AU37))*0.18)-(J37*AR37))</f>
        <v/>
      </c>
      <c r="AU37" s="55">
        <f>(((1+AV37)*(1-AR37))/(1-0.18)-1)</f>
        <v/>
      </c>
      <c r="AV37" s="55">
        <f>IF(BB37&gt;0,BB37,IF(BA37&gt;0,BA37,IF(AZ37&gt;0,AZ37,IF(AY37&gt;0,AY37,IF(AX37&gt;0,AX37)))))/100</f>
        <v/>
      </c>
      <c r="AW37" s="56">
        <f>VALUE(LEFT(G37,4))</f>
        <v/>
      </c>
      <c r="AX37" s="56">
        <f>VALUE(IFERROR(VLOOKUP(VALUE(LEFT(G37,4)),ST!$C$4:$E$300,3,FALSE),"0"))</f>
        <v/>
      </c>
      <c r="AY37" s="56">
        <f>VALUE(IFERROR(VLOOKUP(VALUE(LEFT(G37,5)),ST!$C$4:$E$300,3,FALSE),"0"))</f>
        <v/>
      </c>
      <c r="AZ37" s="56">
        <f>VALUE(IFERROR(VLOOKUP(VALUE(LEFT(G37,6)),ST!$C$4:$E$300,3,FALSE),"0"))</f>
        <v/>
      </c>
      <c r="BA37" s="56">
        <f>VALUE(IFERROR(VLOOKUP(VALUE(LEFT(G37,7)),ST!$C$4:$E$300,3,FALSE),"0"))</f>
        <v/>
      </c>
      <c r="BB37" s="56">
        <f>VALUE(IFERROR(VLOOKUP(G37,ST!$C$4:$E$400,3,FALSE),"0"))</f>
        <v/>
      </c>
      <c r="BC37" s="57">
        <f>IF(VLOOKUP(AW37,ST!$C$4:$F$298,4,FALSE)&lt;&gt;0,VLOOKUP(AW37,ST!$C$4:$F$298,4,FALSE),VLOOKUP(G37,ST!$C$4:$F$298,4,FALSE))</f>
        <v/>
      </c>
      <c r="BD37" s="57">
        <f>IF(O37="SC","Desconsiderar coluna ICMS ST",IF(O37="PR","Haverá ST", ))</f>
        <v/>
      </c>
      <c r="BE37" s="53">
        <f>W37</f>
        <v/>
      </c>
      <c r="BF37" s="53">
        <f>X37</f>
        <v/>
      </c>
      <c r="BG37" s="53">
        <f>AD37-AS37</f>
        <v/>
      </c>
      <c r="BH37" s="51">
        <f>$W$4+$X$4+AC37+$BJ$4+0.07</f>
        <v/>
      </c>
      <c r="BI37" s="53">
        <f>IF(BD37="Haverá ST",AJ37+AS37+AT37,AJ37+AS37)</f>
        <v/>
      </c>
      <c r="BJ37" s="53">
        <f>T37*$BJ$4</f>
        <v/>
      </c>
      <c r="BK37" s="53">
        <f>T37*$BK$4</f>
        <v/>
      </c>
      <c r="BL37" s="53">
        <f>BE37+BF37+AO37+BJ37+BK37+AD37</f>
        <v/>
      </c>
      <c r="BM37" s="53">
        <f>(T37-BL37)</f>
        <v/>
      </c>
    </row>
    <row r="38" ht="15.75" customHeight="1" s="218">
      <c r="A38" s="58">
        <f>A37+1</f>
        <v/>
      </c>
      <c r="B38" s="144">
        <f>BOM!B38</f>
        <v/>
      </c>
      <c r="C38" s="144">
        <f>BOM!C38</f>
        <v/>
      </c>
      <c r="D38" s="144">
        <f>BOM!D38</f>
        <v/>
      </c>
      <c r="E38" s="144">
        <f>BOM!E38</f>
        <v/>
      </c>
      <c r="F38" s="144">
        <f>BOM!F38</f>
        <v/>
      </c>
      <c r="G38" s="144">
        <f>BOM!G38</f>
        <v/>
      </c>
      <c r="H38" s="144">
        <f>BOM!H38</f>
        <v/>
      </c>
      <c r="I38" s="148">
        <f>BASE!C26</f>
        <v/>
      </c>
      <c r="J38" s="146">
        <f>BOM!J38</f>
        <v/>
      </c>
      <c r="K38" s="146">
        <f>BOM!K38</f>
        <v/>
      </c>
      <c r="L38" s="146">
        <f>BOM!L38</f>
        <v/>
      </c>
      <c r="M38" s="146">
        <f>BOM!M38</f>
        <v/>
      </c>
      <c r="N38" s="146">
        <f>BOM!N38</f>
        <v/>
      </c>
      <c r="O38" s="146">
        <f>BOM!O38</f>
        <v/>
      </c>
      <c r="P38" s="146">
        <f>BOM!P38</f>
        <v/>
      </c>
      <c r="Q38" s="46">
        <f>$F$97</f>
        <v/>
      </c>
      <c r="R38" s="46">
        <f>$F$98</f>
        <v/>
      </c>
      <c r="S38" s="48">
        <f>U38-(U38*R38)</f>
        <v/>
      </c>
      <c r="T38" s="48">
        <f>S38*I38</f>
        <v/>
      </c>
      <c r="U38" s="48">
        <f>(AN38)/(1-(BH38+Q38))</f>
        <v/>
      </c>
      <c r="V38" s="48">
        <f>U38*I38</f>
        <v/>
      </c>
      <c r="W38" s="49">
        <f>T38*$W$4</f>
        <v/>
      </c>
      <c r="X38" s="49">
        <f>T38*$X$4</f>
        <v/>
      </c>
      <c r="Y38" s="50">
        <f>M38</f>
        <v/>
      </c>
      <c r="Z38" s="9" t="n"/>
      <c r="AA38" s="9" t="n"/>
      <c r="AB38" s="9" t="n"/>
      <c r="AC38" s="51">
        <f t="array" ref="AC38">IF(I38&gt;0,VLOOKUP(Y38&amp;$P$88&amp;$P$89&amp;$P$90,Variáveis!$O$2:$S$300&amp;Variáveis!$P$2:$T$300&amp;Variáveis!$Q$2:$U$300&amp;Variáveis!$R$2:$V$300,5,FALSE),0)</f>
        <v/>
      </c>
      <c r="AD38" s="52">
        <f>T38*AC38</f>
        <v/>
      </c>
      <c r="AE38" s="53">
        <f>IF(AB38="não",((V38/(1-VLOOKUP(AA38,Variáveis!$AK$3:$AN$29,4,FALSE)))*VLOOKUP(AA38,Variáveis!$AK$3:$AN$29,4,FALSE))-AD38,0)</f>
        <v/>
      </c>
      <c r="AF38" s="53">
        <f>T38*$AF$4</f>
        <v/>
      </c>
      <c r="AG38" s="53">
        <f>IF(AB38="SIM","Cliente pode pagar DIFA na entrada", )</f>
        <v/>
      </c>
      <c r="AH38" s="54" t="n"/>
      <c r="AI38" s="53">
        <f>IF(K38="SIM",(J38*$F$102),J38)</f>
        <v/>
      </c>
      <c r="AJ38" s="53">
        <f>IF(L38="SIM",(AI38*$F$101),AI38)</f>
        <v/>
      </c>
      <c r="AK38" s="53">
        <f>AJ38-AS38</f>
        <v/>
      </c>
      <c r="AL38" s="53">
        <f>AJ38*I38</f>
        <v/>
      </c>
      <c r="AM38" s="53">
        <f>AK38*I38</f>
        <v/>
      </c>
      <c r="AN38" s="53">
        <f>AK38-AP38-AQ38</f>
        <v/>
      </c>
      <c r="AO38" s="53">
        <f>AN38*I38</f>
        <v/>
      </c>
      <c r="AP38" s="53">
        <f>$AP$4*AK38</f>
        <v/>
      </c>
      <c r="AQ38" s="53">
        <f>$AQ$4*AK38</f>
        <v/>
      </c>
      <c r="AR38" s="51">
        <f t="array" ref="AR38">VLOOKUP(M38&amp;N38&amp;O38&amp;P38,Variáveis!$A$2:$E$240&amp;Variáveis!$B$2:$F$240&amp;Variáveis!$C$2:$G$240&amp;Variáveis!$D$2:$H$240,5,FALSE)</f>
        <v/>
      </c>
      <c r="AS38" s="53">
        <f>((AJ38*(1-AR38))*AR38)</f>
        <v/>
      </c>
      <c r="AT38" s="53">
        <f>(((J38+(J38*AU38))*0.18)-(J38*AR38))</f>
        <v/>
      </c>
      <c r="AU38" s="55">
        <f>(((1+AV38)*(1-AR38))/(1-0.18)-1)</f>
        <v/>
      </c>
      <c r="AV38" s="55">
        <f>IF(BB38&gt;0,BB38,IF(BA38&gt;0,BA38,IF(AZ38&gt;0,AZ38,IF(AY38&gt;0,AY38,IF(AX38&gt;0,AX38)))))/100</f>
        <v/>
      </c>
      <c r="AW38" s="56">
        <f>VALUE(LEFT(G38,4))</f>
        <v/>
      </c>
      <c r="AX38" s="56">
        <f>VALUE(IFERROR(VLOOKUP(VALUE(LEFT(G38,4)),ST!$C$4:$E$300,3,FALSE),"0"))</f>
        <v/>
      </c>
      <c r="AY38" s="56">
        <f>VALUE(IFERROR(VLOOKUP(VALUE(LEFT(G38,5)),ST!$C$4:$E$300,3,FALSE),"0"))</f>
        <v/>
      </c>
      <c r="AZ38" s="56">
        <f>VALUE(IFERROR(VLOOKUP(VALUE(LEFT(G38,6)),ST!$C$4:$E$300,3,FALSE),"0"))</f>
        <v/>
      </c>
      <c r="BA38" s="56">
        <f>VALUE(IFERROR(VLOOKUP(VALUE(LEFT(G38,7)),ST!$C$4:$E$300,3,FALSE),"0"))</f>
        <v/>
      </c>
      <c r="BB38" s="56">
        <f>VALUE(IFERROR(VLOOKUP(G38,ST!$C$4:$E$400,3,FALSE),"0"))</f>
        <v/>
      </c>
      <c r="BC38" s="57">
        <f>IF(VLOOKUP(AW38,ST!$C$4:$F$298,4,FALSE)&lt;&gt;0,VLOOKUP(AW38,ST!$C$4:$F$298,4,FALSE),VLOOKUP(G38,ST!$C$4:$F$298,4,FALSE))</f>
        <v/>
      </c>
      <c r="BD38" s="57">
        <f>IF(O38="SC","Desconsiderar coluna ICMS ST",IF(O38="PR","Haverá ST", ))</f>
        <v/>
      </c>
      <c r="BE38" s="53">
        <f>W38</f>
        <v/>
      </c>
      <c r="BF38" s="53">
        <f>X38</f>
        <v/>
      </c>
      <c r="BG38" s="53">
        <f>AD38-AS38</f>
        <v/>
      </c>
      <c r="BH38" s="51">
        <f>$W$4+$X$4+AC38+$BJ$4+0.07</f>
        <v/>
      </c>
      <c r="BI38" s="53">
        <f>IF(BD38="Haverá ST",AJ38+AS38+AT38,AJ38+AS38)</f>
        <v/>
      </c>
      <c r="BJ38" s="53">
        <f>T38*$BJ$4</f>
        <v/>
      </c>
      <c r="BK38" s="53">
        <f>T38*$BK$4</f>
        <v/>
      </c>
      <c r="BL38" s="53">
        <f>BE38+BF38+AO38+BJ38+BK38+AD38</f>
        <v/>
      </c>
      <c r="BM38" s="53">
        <f>(T38-BL38)</f>
        <v/>
      </c>
    </row>
    <row r="39" hidden="1" ht="15.75" customHeight="1" s="218">
      <c r="A39" s="58">
        <f>A38+1</f>
        <v/>
      </c>
      <c r="B39" s="144">
        <f>BOM!B39</f>
        <v/>
      </c>
      <c r="C39" s="144">
        <f>BOM!C39</f>
        <v/>
      </c>
      <c r="D39" s="144">
        <f>BOM!D39</f>
        <v/>
      </c>
      <c r="E39" s="144">
        <f>BOM!E39</f>
        <v/>
      </c>
      <c r="F39" s="144">
        <f>BOM!F39</f>
        <v/>
      </c>
      <c r="G39" s="144">
        <f>BOM!G39</f>
        <v/>
      </c>
      <c r="H39" s="144">
        <f>BOM!H39</f>
        <v/>
      </c>
      <c r="I39" s="144">
        <f>BOM!I39</f>
        <v/>
      </c>
      <c r="J39" s="146">
        <f>BOM!J39</f>
        <v/>
      </c>
      <c r="K39" s="146">
        <f>BOM!K39</f>
        <v/>
      </c>
      <c r="L39" s="146">
        <f>BOM!L39</f>
        <v/>
      </c>
      <c r="M39" s="146">
        <f>BOM!M39</f>
        <v/>
      </c>
      <c r="N39" s="146">
        <f>BOM!N39</f>
        <v/>
      </c>
      <c r="O39" s="146">
        <f>BOM!O39</f>
        <v/>
      </c>
      <c r="P39" s="146">
        <f>BOM!P39</f>
        <v/>
      </c>
      <c r="Q39" s="46">
        <f>$F$97</f>
        <v/>
      </c>
      <c r="R39" s="46">
        <f>$F$98</f>
        <v/>
      </c>
      <c r="S39" s="48">
        <f>U39-(U39*R39)</f>
        <v/>
      </c>
      <c r="T39" s="48">
        <f>S39*I39</f>
        <v/>
      </c>
      <c r="U39" s="48">
        <f>(AN39)/(1-(BH39+Q39))</f>
        <v/>
      </c>
      <c r="V39" s="48">
        <f>U39*I39</f>
        <v/>
      </c>
      <c r="W39" s="49">
        <f>T39*$W$4</f>
        <v/>
      </c>
      <c r="X39" s="49">
        <f>T39*$X$4</f>
        <v/>
      </c>
      <c r="Y39" s="50">
        <f>M39</f>
        <v/>
      </c>
      <c r="Z39" s="9" t="n"/>
      <c r="AA39" s="9" t="n"/>
      <c r="AB39" s="9" t="n"/>
      <c r="AC39" s="51">
        <f t="array" ref="AC39">IF(I39&gt;0,VLOOKUP(Y39&amp;$P$88&amp;$P$89&amp;$P$90,Variáveis!$O$2:$S$300&amp;Variáveis!$P$2:$T$300&amp;Variáveis!$Q$2:$U$300&amp;Variáveis!$R$2:$V$300,5,FALSE),0)</f>
        <v/>
      </c>
      <c r="AD39" s="52">
        <f>T39*AC39</f>
        <v/>
      </c>
      <c r="AE39" s="53">
        <f>IF(AB39="não",((V39/(1-VLOOKUP(AA39,Variáveis!$AK$3:$AN$29,4,FALSE)))*VLOOKUP(AA39,Variáveis!$AK$3:$AN$29,4,FALSE))-AD39,0)</f>
        <v/>
      </c>
      <c r="AF39" s="53">
        <f>T39*$AF$4</f>
        <v/>
      </c>
      <c r="AG39" s="53">
        <f>IF(AB39="SIM","Cliente pode pagar DIFA na entrada", )</f>
        <v/>
      </c>
      <c r="AH39" s="54" t="n"/>
      <c r="AI39" s="53">
        <f>IF(K39="SIM",(J39*$F$102),J39)</f>
        <v/>
      </c>
      <c r="AJ39" s="53">
        <f>IF(L39="SIM",(AI39*$F$101),AI39)</f>
        <v/>
      </c>
      <c r="AK39" s="53">
        <f>AJ39-AS39</f>
        <v/>
      </c>
      <c r="AL39" s="53">
        <f>AJ39*I39</f>
        <v/>
      </c>
      <c r="AM39" s="53">
        <f>AK39*I39</f>
        <v/>
      </c>
      <c r="AN39" s="53">
        <f>AK39-AP39-AQ39</f>
        <v/>
      </c>
      <c r="AO39" s="53">
        <f>AN39*I39</f>
        <v/>
      </c>
      <c r="AP39" s="53">
        <f>$AP$4*AK39</f>
        <v/>
      </c>
      <c r="AQ39" s="53">
        <f>$AQ$4*AK39</f>
        <v/>
      </c>
      <c r="AR39" s="51">
        <f t="array" ref="AR39">VLOOKUP(M39&amp;N39&amp;O39&amp;P39,Variáveis!$A$2:$E$240&amp;Variáveis!$B$2:$F$240&amp;Variáveis!$C$2:$G$240&amp;Variáveis!$D$2:$H$240,5,FALSE)</f>
        <v/>
      </c>
      <c r="AS39" s="53">
        <f>((AJ39*(1-AR39))*AR39)</f>
        <v/>
      </c>
      <c r="AT39" s="53">
        <f>(((J39+(J39*AU39))*0.18)-(J39*AR39))</f>
        <v/>
      </c>
      <c r="AU39" s="55">
        <f>(((1+AV39)*(1-AR39))/(1-0.18)-1)</f>
        <v/>
      </c>
      <c r="AV39" s="55">
        <f>IF(BB39&gt;0,BB39,IF(BA39&gt;0,BA39,IF(AZ39&gt;0,AZ39,IF(AY39&gt;0,AY39,IF(AX39&gt;0,AX39)))))/100</f>
        <v/>
      </c>
      <c r="AW39" s="56">
        <f>VALUE(LEFT(G39,4))</f>
        <v/>
      </c>
      <c r="AX39" s="56">
        <f>VALUE(IFERROR(VLOOKUP(VALUE(LEFT(G39,4)),ST!$C$4:$E$300,3,FALSE),"0"))</f>
        <v/>
      </c>
      <c r="AY39" s="56">
        <f>VALUE(IFERROR(VLOOKUP(VALUE(LEFT(G39,5)),ST!$C$4:$E$300,3,FALSE),"0"))</f>
        <v/>
      </c>
      <c r="AZ39" s="56">
        <f>VALUE(IFERROR(VLOOKUP(VALUE(LEFT(G39,6)),ST!$C$4:$E$300,3,FALSE),"0"))</f>
        <v/>
      </c>
      <c r="BA39" s="56">
        <f>VALUE(IFERROR(VLOOKUP(VALUE(LEFT(G39,7)),ST!$C$4:$E$300,3,FALSE),"0"))</f>
        <v/>
      </c>
      <c r="BB39" s="56">
        <f>VALUE(IFERROR(VLOOKUP(G39,ST!$C$4:$E$400,3,FALSE),"0"))</f>
        <v/>
      </c>
      <c r="BC39" s="57">
        <f>IF(VLOOKUP(AW39,ST!$C$4:$F$298,4,FALSE)&lt;&gt;0,VLOOKUP(AW39,ST!$C$4:$F$298,4,FALSE),VLOOKUP(G39,ST!$C$4:$F$298,4,FALSE))</f>
        <v/>
      </c>
      <c r="BD39" s="57">
        <f>IF(O39="SC","Desconsiderar coluna ICMS ST",IF(O39="PR","Haverá ST", ))</f>
        <v/>
      </c>
      <c r="BE39" s="53">
        <f>W39</f>
        <v/>
      </c>
      <c r="BF39" s="53">
        <f>X39</f>
        <v/>
      </c>
      <c r="BG39" s="53">
        <f>AD39-AS39</f>
        <v/>
      </c>
      <c r="BH39" s="51">
        <f>$W$4+$X$4+AC39+$BJ$4+0.07</f>
        <v/>
      </c>
      <c r="BI39" s="53">
        <f>IF(BD39="Haverá ST",AJ39+AS39+AT39,AJ39+AS39)</f>
        <v/>
      </c>
      <c r="BJ39" s="53">
        <f>T39*$BJ$4</f>
        <v/>
      </c>
      <c r="BK39" s="53">
        <f>T39*$BK$4</f>
        <v/>
      </c>
      <c r="BL39" s="53">
        <f>BE39+BF39+AO39+BJ39+BK39+AD39</f>
        <v/>
      </c>
      <c r="BM39" s="53">
        <f>(T39-BL39)</f>
        <v/>
      </c>
    </row>
    <row r="40" hidden="1" ht="15.75" customHeight="1" s="218">
      <c r="A40" s="58">
        <f>A39+1</f>
        <v/>
      </c>
      <c r="B40" s="144">
        <f>BOM!B40</f>
        <v/>
      </c>
      <c r="C40" s="144">
        <f>BOM!C40</f>
        <v/>
      </c>
      <c r="D40" s="144">
        <f>BOM!D40</f>
        <v/>
      </c>
      <c r="E40" s="144">
        <f>BOM!E40</f>
        <v/>
      </c>
      <c r="F40" s="144">
        <f>BOM!F40</f>
        <v/>
      </c>
      <c r="G40" s="144">
        <f>BOM!G40</f>
        <v/>
      </c>
      <c r="H40" s="144">
        <f>BOM!H40</f>
        <v/>
      </c>
      <c r="I40" s="144">
        <f>BOM!I40</f>
        <v/>
      </c>
      <c r="J40" s="146">
        <f>BOM!J40</f>
        <v/>
      </c>
      <c r="K40" s="146">
        <f>BOM!K40</f>
        <v/>
      </c>
      <c r="L40" s="146">
        <f>BOM!L40</f>
        <v/>
      </c>
      <c r="M40" s="146">
        <f>BOM!M40</f>
        <v/>
      </c>
      <c r="N40" s="146">
        <f>BOM!N40</f>
        <v/>
      </c>
      <c r="O40" s="146">
        <f>BOM!O40</f>
        <v/>
      </c>
      <c r="P40" s="146">
        <f>BOM!P40</f>
        <v/>
      </c>
      <c r="Q40" s="46">
        <f>$F$97</f>
        <v/>
      </c>
      <c r="R40" s="46">
        <f>$F$98</f>
        <v/>
      </c>
      <c r="S40" s="48">
        <f>U40-(U40*R40)</f>
        <v/>
      </c>
      <c r="T40" s="48">
        <f>S40*I40</f>
        <v/>
      </c>
      <c r="U40" s="48">
        <f>(AN40)/(1-(BH40+Q40))</f>
        <v/>
      </c>
      <c r="V40" s="48">
        <f>U40*I40</f>
        <v/>
      </c>
      <c r="W40" s="49">
        <f>T40*$W$4</f>
        <v/>
      </c>
      <c r="X40" s="49">
        <f>T40*$X$4</f>
        <v/>
      </c>
      <c r="Y40" s="50">
        <f>M40</f>
        <v/>
      </c>
      <c r="Z40" s="9" t="n"/>
      <c r="AA40" s="9" t="n"/>
      <c r="AB40" s="9" t="n"/>
      <c r="AC40" s="51">
        <f t="array" ref="AC40">IF(I40&gt;0,VLOOKUP(Y40&amp;$P$88&amp;$P$89&amp;$P$90,Variáveis!$O$2:$S$300&amp;Variáveis!$P$2:$T$300&amp;Variáveis!$Q$2:$U$300&amp;Variáveis!$R$2:$V$300,5,FALSE),0)</f>
        <v/>
      </c>
      <c r="AD40" s="52">
        <f>T40*AC40</f>
        <v/>
      </c>
      <c r="AE40" s="53">
        <f>IF(AB40="não",((V40/(1-VLOOKUP(AA40,Variáveis!$AK$3:$AN$29,4,FALSE)))*VLOOKUP(AA40,Variáveis!$AK$3:$AN$29,4,FALSE))-AD40,0)</f>
        <v/>
      </c>
      <c r="AF40" s="53">
        <f>T40*$AF$4</f>
        <v/>
      </c>
      <c r="AG40" s="53">
        <f>IF(AB40="SIM","Cliente pode pagar DIFA na entrada", )</f>
        <v/>
      </c>
      <c r="AH40" s="54" t="n"/>
      <c r="AI40" s="53">
        <f>IF(K40="SIM",(J40*$F$102),J40)</f>
        <v/>
      </c>
      <c r="AJ40" s="53">
        <f>IF(L40="SIM",(AI40*$F$101),AI40)</f>
        <v/>
      </c>
      <c r="AK40" s="53">
        <f>AJ40-AS40</f>
        <v/>
      </c>
      <c r="AL40" s="53">
        <f>AJ40*I40</f>
        <v/>
      </c>
      <c r="AM40" s="53">
        <f>AK40*I40</f>
        <v/>
      </c>
      <c r="AN40" s="53">
        <f>AK40-AP40-AQ40</f>
        <v/>
      </c>
      <c r="AO40" s="53">
        <f>AN40*I40</f>
        <v/>
      </c>
      <c r="AP40" s="53">
        <f>$AP$4*AK40</f>
        <v/>
      </c>
      <c r="AQ40" s="53">
        <f>$AQ$4*AK40</f>
        <v/>
      </c>
      <c r="AR40" s="51">
        <f t="array" ref="AR40">VLOOKUP(M40&amp;N40&amp;O40&amp;P40,Variáveis!$A$2:$E$240&amp;Variáveis!$B$2:$F$240&amp;Variáveis!$C$2:$G$240&amp;Variáveis!$D$2:$H$240,5,FALSE)</f>
        <v/>
      </c>
      <c r="AS40" s="53">
        <f>((AJ40*(1-AR40))*AR40)</f>
        <v/>
      </c>
      <c r="AT40" s="53">
        <f>(((J40+(J40*AU40))*0.18)-(J40*AR40))</f>
        <v/>
      </c>
      <c r="AU40" s="55">
        <f>(((1+AV40)*(1-AR40))/(1-0.18)-1)</f>
        <v/>
      </c>
      <c r="AV40" s="55">
        <f>IF(BB40&gt;0,BB40,IF(BA40&gt;0,BA40,IF(AZ40&gt;0,AZ40,IF(AY40&gt;0,AY40,IF(AX40&gt;0,AX40)))))/100</f>
        <v/>
      </c>
      <c r="AW40" s="56">
        <f>VALUE(LEFT(G40,4))</f>
        <v/>
      </c>
      <c r="AX40" s="56">
        <f>VALUE(IFERROR(VLOOKUP(VALUE(LEFT(G40,4)),ST!$C$4:$E$300,3,FALSE),"0"))</f>
        <v/>
      </c>
      <c r="AY40" s="56">
        <f>VALUE(IFERROR(VLOOKUP(VALUE(LEFT(G40,5)),ST!$C$4:$E$300,3,FALSE),"0"))</f>
        <v/>
      </c>
      <c r="AZ40" s="56">
        <f>VALUE(IFERROR(VLOOKUP(VALUE(LEFT(G40,6)),ST!$C$4:$E$300,3,FALSE),"0"))</f>
        <v/>
      </c>
      <c r="BA40" s="56">
        <f>VALUE(IFERROR(VLOOKUP(VALUE(LEFT(G40,7)),ST!$C$4:$E$300,3,FALSE),"0"))</f>
        <v/>
      </c>
      <c r="BB40" s="56">
        <f>VALUE(IFERROR(VLOOKUP(G40,ST!$C$4:$E$400,3,FALSE),"0"))</f>
        <v/>
      </c>
      <c r="BC40" s="57">
        <f>IF(VLOOKUP(AW40,ST!$C$4:$F$298,4,FALSE)&lt;&gt;0,VLOOKUP(AW40,ST!$C$4:$F$298,4,FALSE),VLOOKUP(G40,ST!$C$4:$F$298,4,FALSE))</f>
        <v/>
      </c>
      <c r="BD40" s="57">
        <f>IF(O40="SC","Desconsiderar coluna ICMS ST",IF(O40="PR","Haverá ST", ))</f>
        <v/>
      </c>
      <c r="BE40" s="53">
        <f>W40</f>
        <v/>
      </c>
      <c r="BF40" s="53">
        <f>X40</f>
        <v/>
      </c>
      <c r="BG40" s="53">
        <f>AD40-AS40</f>
        <v/>
      </c>
      <c r="BH40" s="51">
        <f>$W$4+$X$4+AC40+$BJ$4+0.07</f>
        <v/>
      </c>
      <c r="BI40" s="53">
        <f>IF(BD40="Haverá ST",AJ40+AS40+AT40,AJ40+AS40)</f>
        <v/>
      </c>
      <c r="BJ40" s="53">
        <f>T40*$BJ$4</f>
        <v/>
      </c>
      <c r="BK40" s="53">
        <f>T40*$BK$4</f>
        <v/>
      </c>
      <c r="BL40" s="53">
        <f>BE40+BF40+AO40+BJ40+BK40+AD40</f>
        <v/>
      </c>
      <c r="BM40" s="53">
        <f>(T40-BL40)</f>
        <v/>
      </c>
    </row>
    <row r="41" hidden="1" ht="15.75" customHeight="1" s="218">
      <c r="A41" s="58">
        <f>A40+1</f>
        <v/>
      </c>
      <c r="B41" s="144">
        <f>BOM!B41</f>
        <v/>
      </c>
      <c r="C41" s="144">
        <f>BOM!C41</f>
        <v/>
      </c>
      <c r="D41" s="144">
        <f>BOM!D41</f>
        <v/>
      </c>
      <c r="E41" s="144">
        <f>BOM!E41</f>
        <v/>
      </c>
      <c r="F41" s="144" t="n"/>
      <c r="G41" s="144" t="n"/>
      <c r="H41" s="144" t="n"/>
      <c r="I41" s="144" t="n">
        <v>0</v>
      </c>
      <c r="J41" s="144" t="n"/>
      <c r="K41" s="144" t="n"/>
      <c r="L41" s="144" t="n"/>
      <c r="M41" s="144" t="n"/>
      <c r="N41" s="144" t="n"/>
      <c r="O41" s="144" t="n"/>
      <c r="P41" s="144" t="n"/>
      <c r="Q41" s="46">
        <f>$F$97</f>
        <v/>
      </c>
      <c r="R41" s="46">
        <f>$F$98</f>
        <v/>
      </c>
      <c r="S41" s="48">
        <f>U41-(U41*R41)</f>
        <v/>
      </c>
      <c r="T41" s="48">
        <f>S41*I41</f>
        <v/>
      </c>
      <c r="U41" s="48">
        <f>(AN41)/(1-(BH41+Q41))</f>
        <v/>
      </c>
      <c r="V41" s="48">
        <f>U41*I41</f>
        <v/>
      </c>
      <c r="W41" s="49">
        <f>T41*$W$4</f>
        <v/>
      </c>
      <c r="X41" s="49">
        <f>T41*$X$4</f>
        <v/>
      </c>
      <c r="Y41" s="50">
        <f>M41</f>
        <v/>
      </c>
      <c r="Z41" s="9" t="n"/>
      <c r="AA41" s="9" t="n"/>
      <c r="AB41" s="9" t="n"/>
      <c r="AC41" s="51">
        <f t="array" ref="AC41">IF(I41&gt;0,VLOOKUP(Y41&amp;$P$88&amp;$P$89&amp;$P$90,Variáveis!$O$2:$S$300&amp;Variáveis!$P$2:$T$300&amp;Variáveis!$Q$2:$U$300&amp;Variáveis!$R$2:$V$300,5,FALSE),0)</f>
        <v/>
      </c>
      <c r="AD41" s="52">
        <f>T41*AC41</f>
        <v/>
      </c>
      <c r="AE41" s="53">
        <f>IF(AB41="não",((V41/(1-VLOOKUP(AA41,Variáveis!$AK$3:$AN$29,4,FALSE)))*VLOOKUP(AA41,Variáveis!$AK$3:$AN$29,4,FALSE))-AD41,0)</f>
        <v/>
      </c>
      <c r="AF41" s="53">
        <f>T41*$AF$4</f>
        <v/>
      </c>
      <c r="AG41" s="53">
        <f>IF(AB41="SIM","Cliente pode pagar DIFA na entrada", )</f>
        <v/>
      </c>
      <c r="AH41" s="54" t="n"/>
      <c r="AI41" s="53">
        <f>IF(K41="SIM",(J41*$F$102),J41)</f>
        <v/>
      </c>
      <c r="AJ41" s="53">
        <f>IF(L41="SIM",(AI41*$F$101),AI41)</f>
        <v/>
      </c>
      <c r="AK41" s="53">
        <f>AJ41-AS41</f>
        <v/>
      </c>
      <c r="AL41" s="53">
        <f>AJ41*I41</f>
        <v/>
      </c>
      <c r="AM41" s="53">
        <f>AK41*I41</f>
        <v/>
      </c>
      <c r="AN41" s="53">
        <f>AK41-AP41-AQ41</f>
        <v/>
      </c>
      <c r="AO41" s="53">
        <f>AN41*I41</f>
        <v/>
      </c>
      <c r="AP41" s="53">
        <f>$AP$4*AK41</f>
        <v/>
      </c>
      <c r="AQ41" s="53">
        <f>$AQ$4*AK41</f>
        <v/>
      </c>
      <c r="AR41" s="51">
        <f t="array" ref="AR41">VLOOKUP(M41&amp;N41&amp;O41&amp;P41,Variáveis!$A$2:$E$240&amp;Variáveis!$B$2:$F$240&amp;Variáveis!$C$2:$G$240&amp;Variáveis!$D$2:$H$240,5,FALSE)</f>
        <v/>
      </c>
      <c r="AS41" s="53">
        <f>((AJ41*(1-AR41))*AR41)</f>
        <v/>
      </c>
      <c r="AT41" s="53">
        <f>(((J41+(J41*AU41))*0.18)-(J41*AR41))</f>
        <v/>
      </c>
      <c r="AU41" s="55">
        <f>(((1+AV41)*(1-AR41))/(1-0.18)-1)</f>
        <v/>
      </c>
      <c r="AV41" s="55">
        <f>IF(BB41&gt;0,BB41,IF(BA41&gt;0,BA41,IF(AZ41&gt;0,AZ41,IF(AY41&gt;0,AY41,IF(AX41&gt;0,AX41)))))/100</f>
        <v/>
      </c>
      <c r="AW41" s="56">
        <f>VALUE(LEFT(G41,4))</f>
        <v/>
      </c>
      <c r="AX41" s="56">
        <f>VALUE(IFERROR(VLOOKUP(VALUE(LEFT(G41,4)),ST!$C$4:$E$300,3,FALSE),"0"))</f>
        <v/>
      </c>
      <c r="AY41" s="56">
        <f>VALUE(IFERROR(VLOOKUP(VALUE(LEFT(G41,5)),ST!$C$4:$E$300,3,FALSE),"0"))</f>
        <v/>
      </c>
      <c r="AZ41" s="56">
        <f>VALUE(IFERROR(VLOOKUP(VALUE(LEFT(G41,6)),ST!$C$4:$E$300,3,FALSE),"0"))</f>
        <v/>
      </c>
      <c r="BA41" s="56">
        <f>VALUE(IFERROR(VLOOKUP(VALUE(LEFT(G41,7)),ST!$C$4:$E$300,3,FALSE),"0"))</f>
        <v/>
      </c>
      <c r="BB41" s="56">
        <f>VALUE(IFERROR(VLOOKUP(G41,ST!$C$4:$E$400,3,FALSE),"0"))</f>
        <v/>
      </c>
      <c r="BC41" s="57">
        <f>IF(VLOOKUP(AW41,ST!$C$4:$F$298,4,FALSE)&lt;&gt;0,VLOOKUP(AW41,ST!$C$4:$F$298,4,FALSE),VLOOKUP(G41,ST!$C$4:$F$298,4,FALSE))</f>
        <v/>
      </c>
      <c r="BD41" s="57">
        <f>IF(O41="SC","Desconsiderar coluna ICMS ST",IF(O41="PR","Haverá ST", ))</f>
        <v/>
      </c>
      <c r="BE41" s="53">
        <f>W41</f>
        <v/>
      </c>
      <c r="BF41" s="53">
        <f>X41</f>
        <v/>
      </c>
      <c r="BG41" s="53">
        <f>AD41-AS41</f>
        <v/>
      </c>
      <c r="BH41" s="51">
        <f>$W$4+$X$4+AC41+$BJ$4+0.07</f>
        <v/>
      </c>
      <c r="BI41" s="53">
        <f>IF(BD41="Haverá ST",AJ41+AS41+AT41,AJ41+AS41)</f>
        <v/>
      </c>
      <c r="BJ41" s="53">
        <f>T41*$BJ$4</f>
        <v/>
      </c>
      <c r="BK41" s="53">
        <f>T41*$BK$4</f>
        <v/>
      </c>
      <c r="BL41" s="53">
        <f>BE41+BF41+AO41+BJ41+BK41+AD41</f>
        <v/>
      </c>
      <c r="BM41" s="53">
        <f>(T41-BL41)</f>
        <v/>
      </c>
    </row>
    <row r="42" hidden="1" ht="15.75" customHeight="1" s="218">
      <c r="A42" s="58">
        <f>A41+1</f>
        <v/>
      </c>
      <c r="B42" s="144">
        <f>BOM!B42</f>
        <v/>
      </c>
      <c r="C42" s="144">
        <f>BOM!C42</f>
        <v/>
      </c>
      <c r="D42" s="144">
        <f>BOM!D42</f>
        <v/>
      </c>
      <c r="E42" s="144">
        <f>BOM!E42</f>
        <v/>
      </c>
      <c r="F42" s="144">
        <f>BOM!F42</f>
        <v/>
      </c>
      <c r="G42" s="144">
        <f>BOM!G42</f>
        <v/>
      </c>
      <c r="H42" s="144">
        <f>BOM!H42</f>
        <v/>
      </c>
      <c r="I42" s="144">
        <f>BOM!I42</f>
        <v/>
      </c>
      <c r="J42" s="146">
        <f>BOM!J42</f>
        <v/>
      </c>
      <c r="K42" s="146">
        <f>BOM!K42</f>
        <v/>
      </c>
      <c r="L42" s="146">
        <f>BOM!L42</f>
        <v/>
      </c>
      <c r="M42" s="146">
        <f>BOM!M42</f>
        <v/>
      </c>
      <c r="N42" s="146">
        <f>BOM!N42</f>
        <v/>
      </c>
      <c r="O42" s="146">
        <f>BOM!O42</f>
        <v/>
      </c>
      <c r="P42" s="146">
        <f>BOM!P42</f>
        <v/>
      </c>
      <c r="Q42" s="46">
        <f>$F$97</f>
        <v/>
      </c>
      <c r="R42" s="46">
        <f>$F$98</f>
        <v/>
      </c>
      <c r="S42" s="48">
        <f>U42-(U42*R42)</f>
        <v/>
      </c>
      <c r="T42" s="48">
        <f>S42*I42</f>
        <v/>
      </c>
      <c r="U42" s="48">
        <f>(AN42)/(1-(BH42+Q42))</f>
        <v/>
      </c>
      <c r="V42" s="48">
        <f>U42*I42</f>
        <v/>
      </c>
      <c r="W42" s="49">
        <f>T42*$W$4</f>
        <v/>
      </c>
      <c r="X42" s="49">
        <f>T42*$X$4</f>
        <v/>
      </c>
      <c r="Y42" s="50">
        <f>M42</f>
        <v/>
      </c>
      <c r="Z42" s="9" t="n"/>
      <c r="AA42" s="9" t="n"/>
      <c r="AB42" s="9" t="n"/>
      <c r="AC42" s="51">
        <f t="array" ref="AC42">IF(I42&gt;0,VLOOKUP(Y42&amp;$P$88&amp;$P$89&amp;$P$90,Variáveis!$O$2:$S$300&amp;Variáveis!$P$2:$T$300&amp;Variáveis!$Q$2:$U$300&amp;Variáveis!$R$2:$V$300,5,FALSE),0)</f>
        <v/>
      </c>
      <c r="AD42" s="52">
        <f>T42*AC42</f>
        <v/>
      </c>
      <c r="AE42" s="53">
        <f>IF(AB42="não",((V42/(1-VLOOKUP(AA42,Variáveis!$AK$3:$AN$29,4,FALSE)))*VLOOKUP(AA42,Variáveis!$AK$3:$AN$29,4,FALSE))-AD42,0)</f>
        <v/>
      </c>
      <c r="AF42" s="53">
        <f>T42*$AF$4</f>
        <v/>
      </c>
      <c r="AG42" s="53">
        <f>IF(AB42="SIM","Cliente pode pagar DIFA na entrada", )</f>
        <v/>
      </c>
      <c r="AH42" s="54" t="n"/>
      <c r="AI42" s="53">
        <f>IF(K42="SIM",(J42*$F$102),J42)</f>
        <v/>
      </c>
      <c r="AJ42" s="53">
        <f>IF(L42="SIM",(AI42*$F$101),AI42)</f>
        <v/>
      </c>
      <c r="AK42" s="53">
        <f>AJ42-AS42</f>
        <v/>
      </c>
      <c r="AL42" s="53">
        <f>AJ42*I42</f>
        <v/>
      </c>
      <c r="AM42" s="53">
        <f>AK42*I42</f>
        <v/>
      </c>
      <c r="AN42" s="53">
        <f>AK42-AP42-AQ42</f>
        <v/>
      </c>
      <c r="AO42" s="53">
        <f>AN42*I42</f>
        <v/>
      </c>
      <c r="AP42" s="53">
        <f>$AP$4*AK42</f>
        <v/>
      </c>
      <c r="AQ42" s="53">
        <f>$AQ$4*AK42</f>
        <v/>
      </c>
      <c r="AR42" s="51">
        <f t="array" ref="AR42">VLOOKUP(M42&amp;N42&amp;O42&amp;P42,Variáveis!$A$2:$E$240&amp;Variáveis!$B$2:$F$240&amp;Variáveis!$C$2:$G$240&amp;Variáveis!$D$2:$H$240,5,FALSE)</f>
        <v/>
      </c>
      <c r="AS42" s="53">
        <f>((AJ42*(1-AR42))*AR42)</f>
        <v/>
      </c>
      <c r="AT42" s="53">
        <f>(((J42+(J42*AU42))*0.18)-(J42*AR42))</f>
        <v/>
      </c>
      <c r="AU42" s="55">
        <f>(((1+AV42)*(1-AR42))/(1-0.18)-1)</f>
        <v/>
      </c>
      <c r="AV42" s="55">
        <f>IF(BB42&gt;0,BB42,IF(BA42&gt;0,BA42,IF(AZ42&gt;0,AZ42,IF(AY42&gt;0,AY42,IF(AX42&gt;0,AX42)))))/100</f>
        <v/>
      </c>
      <c r="AW42" s="56">
        <f>VALUE(LEFT(G42,4))</f>
        <v/>
      </c>
      <c r="AX42" s="56">
        <f>VALUE(IFERROR(VLOOKUP(VALUE(LEFT(G42,4)),ST!$C$4:$E$300,3,FALSE),"0"))</f>
        <v/>
      </c>
      <c r="AY42" s="56">
        <f>VALUE(IFERROR(VLOOKUP(VALUE(LEFT(G42,5)),ST!$C$4:$E$300,3,FALSE),"0"))</f>
        <v/>
      </c>
      <c r="AZ42" s="56">
        <f>VALUE(IFERROR(VLOOKUP(VALUE(LEFT(G42,6)),ST!$C$4:$E$300,3,FALSE),"0"))</f>
        <v/>
      </c>
      <c r="BA42" s="56">
        <f>VALUE(IFERROR(VLOOKUP(VALUE(LEFT(G42,7)),ST!$C$4:$E$300,3,FALSE),"0"))</f>
        <v/>
      </c>
      <c r="BB42" s="56">
        <f>VALUE(IFERROR(VLOOKUP(G42,ST!$C$4:$E$400,3,FALSE),"0"))</f>
        <v/>
      </c>
      <c r="BC42" s="57">
        <f>IF(VLOOKUP(AW42,ST!$C$4:$F$298,4,FALSE)&lt;&gt;0,VLOOKUP(AW42,ST!$C$4:$F$298,4,FALSE),VLOOKUP(G42,ST!$C$4:$F$298,4,FALSE))</f>
        <v/>
      </c>
      <c r="BD42" s="57">
        <f>IF(O42="SC","Desconsiderar coluna ICMS ST",IF(O42="PR","Haverá ST", ))</f>
        <v/>
      </c>
      <c r="BE42" s="53">
        <f>W42</f>
        <v/>
      </c>
      <c r="BF42" s="53">
        <f>X42</f>
        <v/>
      </c>
      <c r="BG42" s="53">
        <f>AD42-AS42</f>
        <v/>
      </c>
      <c r="BH42" s="51">
        <f>$W$4+$X$4+AC42+$BJ$4+0.07</f>
        <v/>
      </c>
      <c r="BI42" s="53">
        <f>IF(BD42="Haverá ST",AJ42+AS42+AT42,AJ42+AS42)</f>
        <v/>
      </c>
      <c r="BJ42" s="53">
        <f>T42*$BJ$4</f>
        <v/>
      </c>
      <c r="BK42" s="53">
        <f>T42*$BK$4</f>
        <v/>
      </c>
      <c r="BL42" s="53">
        <f>BE42+BF42+AO42+BJ42+BK42+AD42</f>
        <v/>
      </c>
      <c r="BM42" s="53">
        <f>(T42-BL42)</f>
        <v/>
      </c>
    </row>
    <row r="43" hidden="1" ht="15.75" customHeight="1" s="218">
      <c r="A43" s="58">
        <f>A42+1</f>
        <v/>
      </c>
      <c r="B43" s="144">
        <f>BOM!B43</f>
        <v/>
      </c>
      <c r="C43" s="144">
        <f>BOM!C43</f>
        <v/>
      </c>
      <c r="D43" s="144">
        <f>BOM!D43</f>
        <v/>
      </c>
      <c r="E43" s="144">
        <f>BOM!E43</f>
        <v/>
      </c>
      <c r="F43" s="144">
        <f>BOM!F43</f>
        <v/>
      </c>
      <c r="G43" s="144">
        <f>BOM!G43</f>
        <v/>
      </c>
      <c r="H43" s="144">
        <f>BOM!H43</f>
        <v/>
      </c>
      <c r="I43" s="144">
        <f>BOM!I43</f>
        <v/>
      </c>
      <c r="J43" s="146">
        <f>BOM!J43</f>
        <v/>
      </c>
      <c r="K43" s="146">
        <f>BOM!K43</f>
        <v/>
      </c>
      <c r="L43" s="146">
        <f>BOM!L43</f>
        <v/>
      </c>
      <c r="M43" s="146">
        <f>BOM!M43</f>
        <v/>
      </c>
      <c r="N43" s="146">
        <f>BOM!N43</f>
        <v/>
      </c>
      <c r="O43" s="146">
        <f>BOM!O43</f>
        <v/>
      </c>
      <c r="P43" s="146">
        <f>BOM!P43</f>
        <v/>
      </c>
      <c r="Q43" s="46">
        <f>$F$97</f>
        <v/>
      </c>
      <c r="R43" s="46">
        <f>$F$98</f>
        <v/>
      </c>
      <c r="S43" s="48">
        <f>U43-(U43*R43)</f>
        <v/>
      </c>
      <c r="T43" s="48">
        <f>S43*I43</f>
        <v/>
      </c>
      <c r="U43" s="48">
        <f>(AN43)/(1-(BH43+Q43))</f>
        <v/>
      </c>
      <c r="V43" s="48">
        <f>U43*I43</f>
        <v/>
      </c>
      <c r="W43" s="49">
        <f>T43*$W$4</f>
        <v/>
      </c>
      <c r="X43" s="49">
        <f>T43*$X$4</f>
        <v/>
      </c>
      <c r="Y43" s="50">
        <f>M43</f>
        <v/>
      </c>
      <c r="Z43" s="9" t="n"/>
      <c r="AA43" s="9" t="n"/>
      <c r="AB43" s="9" t="n"/>
      <c r="AC43" s="51">
        <f t="array" ref="AC43">IF(I43&gt;0,VLOOKUP(Y43&amp;$P$88&amp;$P$89&amp;$P$90,Variáveis!$O$2:$S$300&amp;Variáveis!$P$2:$T$300&amp;Variáveis!$Q$2:$U$300&amp;Variáveis!$R$2:$V$300,5,FALSE),0)</f>
        <v/>
      </c>
      <c r="AD43" s="52">
        <f>T43*AC43</f>
        <v/>
      </c>
      <c r="AE43" s="53">
        <f>IF(AB43="não",((V43/(1-VLOOKUP(AA43,Variáveis!$AK$3:$AN$29,4,FALSE)))*VLOOKUP(AA43,Variáveis!$AK$3:$AN$29,4,FALSE))-AD43,0)</f>
        <v/>
      </c>
      <c r="AF43" s="53">
        <f>T43*$AF$4</f>
        <v/>
      </c>
      <c r="AG43" s="53">
        <f>IF(AB43="SIM","Cliente pode pagar DIFA na entrada", )</f>
        <v/>
      </c>
      <c r="AH43" s="54" t="n"/>
      <c r="AI43" s="53">
        <f>IF(K43="SIM",(J43*$F$102),J43)</f>
        <v/>
      </c>
      <c r="AJ43" s="53">
        <f>IF(L43="SIM",(AI43*$F$101),AI43)</f>
        <v/>
      </c>
      <c r="AK43" s="53">
        <f>AJ43-AS43</f>
        <v/>
      </c>
      <c r="AL43" s="53">
        <f>AJ43*I43</f>
        <v/>
      </c>
      <c r="AM43" s="53">
        <f>AK43*I43</f>
        <v/>
      </c>
      <c r="AN43" s="53">
        <f>AK43-AP43-AQ43</f>
        <v/>
      </c>
      <c r="AO43" s="53">
        <f>AN43*I43</f>
        <v/>
      </c>
      <c r="AP43" s="53">
        <f>$AP$4*AK43</f>
        <v/>
      </c>
      <c r="AQ43" s="53">
        <f>$AQ$4*AK43</f>
        <v/>
      </c>
      <c r="AR43" s="51">
        <f t="array" ref="AR43">VLOOKUP(M43&amp;N43&amp;O43&amp;P43,Variáveis!$A$2:$E$240&amp;Variáveis!$B$2:$F$240&amp;Variáveis!$C$2:$G$240&amp;Variáveis!$D$2:$H$240,5,FALSE)</f>
        <v/>
      </c>
      <c r="AS43" s="53">
        <f>((AJ43*(1-AR43))*AR43)</f>
        <v/>
      </c>
      <c r="AT43" s="53">
        <f>(((J43+(J43*AU43))*0.18)-(J43*AR43))</f>
        <v/>
      </c>
      <c r="AU43" s="55">
        <f>(((1+AV43)*(1-AR43))/(1-0.18)-1)</f>
        <v/>
      </c>
      <c r="AV43" s="55">
        <f>IF(BB43&gt;0,BB43,IF(BA43&gt;0,BA43,IF(AZ43&gt;0,AZ43,IF(AY43&gt;0,AY43,IF(AX43&gt;0,AX43)))))/100</f>
        <v/>
      </c>
      <c r="AW43" s="56">
        <f>VALUE(LEFT(G43,4))</f>
        <v/>
      </c>
      <c r="AX43" s="56">
        <f>VALUE(IFERROR(VLOOKUP(VALUE(LEFT(G43,4)),ST!$C$4:$E$300,3,FALSE),"0"))</f>
        <v/>
      </c>
      <c r="AY43" s="56">
        <f>VALUE(IFERROR(VLOOKUP(VALUE(LEFT(G43,5)),ST!$C$4:$E$300,3,FALSE),"0"))</f>
        <v/>
      </c>
      <c r="AZ43" s="56">
        <f>VALUE(IFERROR(VLOOKUP(VALUE(LEFT(G43,6)),ST!$C$4:$E$300,3,FALSE),"0"))</f>
        <v/>
      </c>
      <c r="BA43" s="56">
        <f>VALUE(IFERROR(VLOOKUP(VALUE(LEFT(G43,7)),ST!$C$4:$E$300,3,FALSE),"0"))</f>
        <v/>
      </c>
      <c r="BB43" s="56">
        <f>VALUE(IFERROR(VLOOKUP(G43,ST!$C$4:$E$400,3,FALSE),"0"))</f>
        <v/>
      </c>
      <c r="BC43" s="57">
        <f>IF(VLOOKUP(AW43,ST!$C$4:$F$298,4,FALSE)&lt;&gt;0,VLOOKUP(AW43,ST!$C$4:$F$298,4,FALSE),VLOOKUP(G43,ST!$C$4:$F$298,4,FALSE))</f>
        <v/>
      </c>
      <c r="BD43" s="57">
        <f>IF(O43="SC","Desconsiderar coluna ICMS ST",IF(O43="PR","Haverá ST", ))</f>
        <v/>
      </c>
      <c r="BE43" s="53">
        <f>W43</f>
        <v/>
      </c>
      <c r="BF43" s="53">
        <f>X43</f>
        <v/>
      </c>
      <c r="BG43" s="53">
        <f>AD43-AS43</f>
        <v/>
      </c>
      <c r="BH43" s="51">
        <f>$W$4+$X$4+AC43+$BJ$4+0.07</f>
        <v/>
      </c>
      <c r="BI43" s="53">
        <f>IF(BD43="Haverá ST",AJ43+AS43+AT43,AJ43+AS43)</f>
        <v/>
      </c>
      <c r="BJ43" s="53">
        <f>T43*$BJ$4</f>
        <v/>
      </c>
      <c r="BK43" s="53">
        <f>T43*$BK$4</f>
        <v/>
      </c>
      <c r="BL43" s="53">
        <f>BE43+BF43+AO43+BJ43+BK43+AD43</f>
        <v/>
      </c>
      <c r="BM43" s="53">
        <f>(T43-BL43)</f>
        <v/>
      </c>
    </row>
    <row r="44" hidden="1" ht="15.75" customHeight="1" s="218">
      <c r="A44" s="58">
        <f>A43+1</f>
        <v/>
      </c>
      <c r="B44" s="144">
        <f>BOM!B44</f>
        <v/>
      </c>
      <c r="C44" s="144">
        <f>BOM!C44</f>
        <v/>
      </c>
      <c r="D44" s="144">
        <f>BOM!D44</f>
        <v/>
      </c>
      <c r="E44" s="144">
        <f>BOM!E44</f>
        <v/>
      </c>
      <c r="F44" s="144">
        <f>BOM!F44</f>
        <v/>
      </c>
      <c r="G44" s="144">
        <f>BOM!G44</f>
        <v/>
      </c>
      <c r="H44" s="144">
        <f>BOM!H44</f>
        <v/>
      </c>
      <c r="I44" s="144">
        <f>BOM!I44</f>
        <v/>
      </c>
      <c r="J44" s="146">
        <f>BOM!J44</f>
        <v/>
      </c>
      <c r="K44" s="146">
        <f>BOM!K44</f>
        <v/>
      </c>
      <c r="L44" s="146">
        <f>BOM!L44</f>
        <v/>
      </c>
      <c r="M44" s="146">
        <f>BOM!M44</f>
        <v/>
      </c>
      <c r="N44" s="146">
        <f>BOM!N44</f>
        <v/>
      </c>
      <c r="O44" s="146">
        <f>BOM!O44</f>
        <v/>
      </c>
      <c r="P44" s="146">
        <f>BOM!P44</f>
        <v/>
      </c>
      <c r="Q44" s="46">
        <f>$F$97</f>
        <v/>
      </c>
      <c r="R44" s="46">
        <f>$F$98</f>
        <v/>
      </c>
      <c r="S44" s="48">
        <f>U44-(U44*R44)</f>
        <v/>
      </c>
      <c r="T44" s="48">
        <f>S44*I44</f>
        <v/>
      </c>
      <c r="U44" s="48">
        <f>(AN44)/(1-(BH44+Q44))</f>
        <v/>
      </c>
      <c r="V44" s="48">
        <f>U44*I44</f>
        <v/>
      </c>
      <c r="W44" s="49">
        <f>T44*$W$4</f>
        <v/>
      </c>
      <c r="X44" s="49">
        <f>T44*$X$4</f>
        <v/>
      </c>
      <c r="Y44" s="50">
        <f>M44</f>
        <v/>
      </c>
      <c r="Z44" s="9" t="n"/>
      <c r="AA44" s="9" t="n"/>
      <c r="AB44" s="9" t="n"/>
      <c r="AC44" s="51">
        <f t="array" ref="AC44">IF(I44&gt;0,VLOOKUP(Y44&amp;$P$88&amp;$P$89&amp;$P$90,Variáveis!$O$2:$S$300&amp;Variáveis!$P$2:$T$300&amp;Variáveis!$Q$2:$U$300&amp;Variáveis!$R$2:$V$300,5,FALSE),0)</f>
        <v/>
      </c>
      <c r="AD44" s="52">
        <f>T44*AC44</f>
        <v/>
      </c>
      <c r="AE44" s="53">
        <f>IF(AB44="não",((V44/(1-VLOOKUP(AA44,Variáveis!$AK$3:$AN$29,4,FALSE)))*VLOOKUP(AA44,Variáveis!$AK$3:$AN$29,4,FALSE))-AD44,0)</f>
        <v/>
      </c>
      <c r="AF44" s="53">
        <f>T44*$AF$4</f>
        <v/>
      </c>
      <c r="AG44" s="53">
        <f>IF(AB44="SIM","Cliente pode pagar DIFA na entrada", )</f>
        <v/>
      </c>
      <c r="AH44" s="54" t="n"/>
      <c r="AI44" s="53">
        <f>IF(K44="SIM",(J44*$F$102),J44)</f>
        <v/>
      </c>
      <c r="AJ44" s="53">
        <f>IF(L44="SIM",(AI44*$F$101),AI44)</f>
        <v/>
      </c>
      <c r="AK44" s="53">
        <f>AJ44-AS44</f>
        <v/>
      </c>
      <c r="AL44" s="53">
        <f>AJ44*I44</f>
        <v/>
      </c>
      <c r="AM44" s="53">
        <f>AK44*I44</f>
        <v/>
      </c>
      <c r="AN44" s="53">
        <f>AK44-AP44-AQ44</f>
        <v/>
      </c>
      <c r="AO44" s="53">
        <f>AN44*I44</f>
        <v/>
      </c>
      <c r="AP44" s="53">
        <f>$AP$4*AK44</f>
        <v/>
      </c>
      <c r="AQ44" s="53">
        <f>$AQ$4*AK44</f>
        <v/>
      </c>
      <c r="AR44" s="51">
        <f t="array" ref="AR44">VLOOKUP(M44&amp;N44&amp;O44&amp;P44,Variáveis!$A$2:$E$240&amp;Variáveis!$B$2:$F$240&amp;Variáveis!$C$2:$G$240&amp;Variáveis!$D$2:$H$240,5,FALSE)</f>
        <v/>
      </c>
      <c r="AS44" s="53">
        <f>((AJ44*(1-AR44))*AR44)</f>
        <v/>
      </c>
      <c r="AT44" s="53">
        <f>(((J44+(J44*AU44))*0.18)-(J44*AR44))</f>
        <v/>
      </c>
      <c r="AU44" s="55">
        <f>(((1+AV44)*(1-AR44))/(1-0.18)-1)</f>
        <v/>
      </c>
      <c r="AV44" s="55">
        <f>IF(BB44&gt;0,BB44,IF(BA44&gt;0,BA44,IF(AZ44&gt;0,AZ44,IF(AY44&gt;0,AY44,IF(AX44&gt;0,AX44)))))/100</f>
        <v/>
      </c>
      <c r="AW44" s="56">
        <f>VALUE(LEFT(G44,4))</f>
        <v/>
      </c>
      <c r="AX44" s="56">
        <f>VALUE(IFERROR(VLOOKUP(VALUE(LEFT(G44,4)),ST!$C$4:$E$300,3,FALSE),"0"))</f>
        <v/>
      </c>
      <c r="AY44" s="56">
        <f>VALUE(IFERROR(VLOOKUP(VALUE(LEFT(G44,5)),ST!$C$4:$E$300,3,FALSE),"0"))</f>
        <v/>
      </c>
      <c r="AZ44" s="56">
        <f>VALUE(IFERROR(VLOOKUP(VALUE(LEFT(G44,6)),ST!$C$4:$E$300,3,FALSE),"0"))</f>
        <v/>
      </c>
      <c r="BA44" s="56">
        <f>VALUE(IFERROR(VLOOKUP(VALUE(LEFT(G44,7)),ST!$C$4:$E$300,3,FALSE),"0"))</f>
        <v/>
      </c>
      <c r="BB44" s="56">
        <f>VALUE(IFERROR(VLOOKUP(G44,ST!$C$4:$E$400,3,FALSE),"0"))</f>
        <v/>
      </c>
      <c r="BC44" s="57">
        <f>IF(VLOOKUP(AW44,ST!$C$4:$F$298,4,FALSE)&lt;&gt;0,VLOOKUP(AW44,ST!$C$4:$F$298,4,FALSE),VLOOKUP(G44,ST!$C$4:$F$298,4,FALSE))</f>
        <v/>
      </c>
      <c r="BD44" s="57">
        <f>IF(O44="SC","Desconsiderar coluna ICMS ST",IF(O44="PR","Haverá ST", ))</f>
        <v/>
      </c>
      <c r="BE44" s="53">
        <f>W44</f>
        <v/>
      </c>
      <c r="BF44" s="53">
        <f>X44</f>
        <v/>
      </c>
      <c r="BG44" s="53">
        <f>AD44-AS44</f>
        <v/>
      </c>
      <c r="BH44" s="51">
        <f>$W$4+$X$4+AC44+$BJ$4+0.07</f>
        <v/>
      </c>
      <c r="BI44" s="53">
        <f>IF(BD44="Haverá ST",AJ44+AS44+AT44,AJ44+AS44)</f>
        <v/>
      </c>
      <c r="BJ44" s="53">
        <f>T44*$BJ$4</f>
        <v/>
      </c>
      <c r="BK44" s="53">
        <f>T44*$BK$4</f>
        <v/>
      </c>
      <c r="BL44" s="53">
        <f>BE44+BF44+AO44+BJ44+BK44+AD44</f>
        <v/>
      </c>
      <c r="BM44" s="53">
        <f>(T44-BL44)</f>
        <v/>
      </c>
    </row>
    <row r="45" hidden="1" ht="15.75" customHeight="1" s="218">
      <c r="A45" s="58">
        <f>A44+1</f>
        <v/>
      </c>
      <c r="B45" s="144">
        <f>BOM!B45</f>
        <v/>
      </c>
      <c r="C45" s="144">
        <f>BOM!C45</f>
        <v/>
      </c>
      <c r="D45" s="144">
        <f>BOM!D45</f>
        <v/>
      </c>
      <c r="E45" s="144">
        <f>BOM!E45</f>
        <v/>
      </c>
      <c r="F45" s="144">
        <f>BOM!F45</f>
        <v/>
      </c>
      <c r="G45" s="144">
        <f>BOM!G45</f>
        <v/>
      </c>
      <c r="H45" s="144">
        <f>BOM!H45</f>
        <v/>
      </c>
      <c r="I45" s="144">
        <f>BOM!I45</f>
        <v/>
      </c>
      <c r="J45" s="146">
        <f>BOM!J45</f>
        <v/>
      </c>
      <c r="K45" s="146">
        <f>BOM!K45</f>
        <v/>
      </c>
      <c r="L45" s="146">
        <f>BOM!L45</f>
        <v/>
      </c>
      <c r="M45" s="146">
        <f>BOM!M45</f>
        <v/>
      </c>
      <c r="N45" s="146">
        <f>BOM!N45</f>
        <v/>
      </c>
      <c r="O45" s="146">
        <f>BOM!O45</f>
        <v/>
      </c>
      <c r="P45" s="146">
        <f>BOM!P45</f>
        <v/>
      </c>
      <c r="Q45" s="46">
        <f>$F$97</f>
        <v/>
      </c>
      <c r="R45" s="46">
        <f>$F$98</f>
        <v/>
      </c>
      <c r="S45" s="48">
        <f>U45-(U45*R45)</f>
        <v/>
      </c>
      <c r="T45" s="48">
        <f>S45*I45</f>
        <v/>
      </c>
      <c r="U45" s="48">
        <f>(AN45)/(1-(BH45+Q45))</f>
        <v/>
      </c>
      <c r="V45" s="48">
        <f>U45*I45</f>
        <v/>
      </c>
      <c r="W45" s="49">
        <f>T45*$W$4</f>
        <v/>
      </c>
      <c r="X45" s="49">
        <f>T45*$X$4</f>
        <v/>
      </c>
      <c r="Y45" s="50">
        <f>M45</f>
        <v/>
      </c>
      <c r="Z45" s="9" t="n"/>
      <c r="AA45" s="9" t="n"/>
      <c r="AB45" s="9" t="n"/>
      <c r="AC45" s="51">
        <f t="array" ref="AC45">IF(I45&gt;0,VLOOKUP(Y45&amp;$P$88&amp;$P$89&amp;$P$90,Variáveis!$O$2:$S$300&amp;Variáveis!$P$2:$T$300&amp;Variáveis!$Q$2:$U$300&amp;Variáveis!$R$2:$V$300,5,FALSE),0)</f>
        <v/>
      </c>
      <c r="AD45" s="52">
        <f>T45*AC45</f>
        <v/>
      </c>
      <c r="AE45" s="53">
        <f>IF(AB45="não",((V45/(1-VLOOKUP(AA45,Variáveis!$AK$3:$AN$29,4,FALSE)))*VLOOKUP(AA45,Variáveis!$AK$3:$AN$29,4,FALSE))-AD45,0)</f>
        <v/>
      </c>
      <c r="AF45" s="53">
        <f>T45*$AF$4</f>
        <v/>
      </c>
      <c r="AG45" s="53">
        <f>IF(AB45="SIM","Cliente pode pagar DIFA na entrada", )</f>
        <v/>
      </c>
      <c r="AH45" s="54" t="n"/>
      <c r="AI45" s="53">
        <f>IF(K45="SIM",(J45*$F$102),J45)</f>
        <v/>
      </c>
      <c r="AJ45" s="53">
        <f>IF(L45="SIM",(AI45*$F$101),AI45)</f>
        <v/>
      </c>
      <c r="AK45" s="53">
        <f>AJ45-AS45</f>
        <v/>
      </c>
      <c r="AL45" s="53">
        <f>AJ45*I45</f>
        <v/>
      </c>
      <c r="AM45" s="53">
        <f>AK45*I45</f>
        <v/>
      </c>
      <c r="AN45" s="53">
        <f>AK45-AP45-AQ45</f>
        <v/>
      </c>
      <c r="AO45" s="53">
        <f>AN45*I45</f>
        <v/>
      </c>
      <c r="AP45" s="53">
        <f>$AP$4*AK45</f>
        <v/>
      </c>
      <c r="AQ45" s="53">
        <f>$AQ$4*AK45</f>
        <v/>
      </c>
      <c r="AR45" s="51">
        <f t="array" ref="AR45">VLOOKUP(M45&amp;N45&amp;O45&amp;P45,Variáveis!$A$2:$E$240&amp;Variáveis!$B$2:$F$240&amp;Variáveis!$C$2:$G$240&amp;Variáveis!$D$2:$H$240,5,FALSE)</f>
        <v/>
      </c>
      <c r="AS45" s="53">
        <f>((AJ45*(1-AR45))*AR45)</f>
        <v/>
      </c>
      <c r="AT45" s="53">
        <f>(((J45+(J45*AU45))*0.18)-(J45*AR45))</f>
        <v/>
      </c>
      <c r="AU45" s="55">
        <f>(((1+AV45)*(1-AR45))/(1-0.18)-1)</f>
        <v/>
      </c>
      <c r="AV45" s="55">
        <f>IF(BB45&gt;0,BB45,IF(BA45&gt;0,BA45,IF(AZ45&gt;0,AZ45,IF(AY45&gt;0,AY45,IF(AX45&gt;0,AX45)))))/100</f>
        <v/>
      </c>
      <c r="AW45" s="56">
        <f>VALUE(LEFT(G45,4))</f>
        <v/>
      </c>
      <c r="AX45" s="56">
        <f>VALUE(IFERROR(VLOOKUP(VALUE(LEFT(G45,4)),ST!$C$4:$E$300,3,FALSE),"0"))</f>
        <v/>
      </c>
      <c r="AY45" s="56">
        <f>VALUE(IFERROR(VLOOKUP(VALUE(LEFT(G45,5)),ST!$C$4:$E$300,3,FALSE),"0"))</f>
        <v/>
      </c>
      <c r="AZ45" s="56">
        <f>VALUE(IFERROR(VLOOKUP(VALUE(LEFT(G45,6)),ST!$C$4:$E$300,3,FALSE),"0"))</f>
        <v/>
      </c>
      <c r="BA45" s="56">
        <f>VALUE(IFERROR(VLOOKUP(VALUE(LEFT(G45,7)),ST!$C$4:$E$300,3,FALSE),"0"))</f>
        <v/>
      </c>
      <c r="BB45" s="56">
        <f>VALUE(IFERROR(VLOOKUP(G45,ST!$C$4:$E$400,3,FALSE),"0"))</f>
        <v/>
      </c>
      <c r="BC45" s="57">
        <f>IF(VLOOKUP(AW45,ST!$C$4:$F$298,4,FALSE)&lt;&gt;0,VLOOKUP(AW45,ST!$C$4:$F$298,4,FALSE),VLOOKUP(G45,ST!$C$4:$F$298,4,FALSE))</f>
        <v/>
      </c>
      <c r="BD45" s="57">
        <f>IF(O45="SC","Desconsiderar coluna ICMS ST",IF(O45="PR","Haverá ST", ))</f>
        <v/>
      </c>
      <c r="BE45" s="53">
        <f>W45</f>
        <v/>
      </c>
      <c r="BF45" s="53">
        <f>X45</f>
        <v/>
      </c>
      <c r="BG45" s="53">
        <f>AD45-AS45</f>
        <v/>
      </c>
      <c r="BH45" s="51">
        <f>$W$4+$X$4+AC45+$BJ$4+0.07</f>
        <v/>
      </c>
      <c r="BI45" s="53">
        <f>IF(BD45="Haverá ST",AJ45+AS45+AT45,AJ45+AS45)</f>
        <v/>
      </c>
      <c r="BJ45" s="53">
        <f>T45*$BJ$4</f>
        <v/>
      </c>
      <c r="BK45" s="53">
        <f>T45*$BK$4</f>
        <v/>
      </c>
      <c r="BL45" s="53">
        <f>BE45+BF45+AO45+BJ45+BK45+AD45</f>
        <v/>
      </c>
      <c r="BM45" s="53">
        <f>(T45-BL45)</f>
        <v/>
      </c>
    </row>
    <row r="46" hidden="1" ht="15.75" customHeight="1" s="218">
      <c r="A46" s="58">
        <f>A45+1</f>
        <v/>
      </c>
      <c r="B46" s="144">
        <f>BOM!B46</f>
        <v/>
      </c>
      <c r="C46" s="144">
        <f>BOM!C46</f>
        <v/>
      </c>
      <c r="D46" s="144">
        <f>BOM!D46</f>
        <v/>
      </c>
      <c r="E46" s="144">
        <f>BOM!E46</f>
        <v/>
      </c>
      <c r="F46" s="144">
        <f>BOM!F46</f>
        <v/>
      </c>
      <c r="G46" s="144">
        <f>BOM!G46</f>
        <v/>
      </c>
      <c r="H46" s="144">
        <f>BOM!H46</f>
        <v/>
      </c>
      <c r="I46" s="144">
        <f>BOM!I46</f>
        <v/>
      </c>
      <c r="J46" s="146">
        <f>BOM!J46</f>
        <v/>
      </c>
      <c r="K46" s="146">
        <f>BOM!K46</f>
        <v/>
      </c>
      <c r="L46" s="146">
        <f>BOM!L46</f>
        <v/>
      </c>
      <c r="M46" s="146">
        <f>BOM!M46</f>
        <v/>
      </c>
      <c r="N46" s="146">
        <f>BOM!N46</f>
        <v/>
      </c>
      <c r="O46" s="146">
        <f>BOM!O46</f>
        <v/>
      </c>
      <c r="P46" s="146">
        <f>BOM!P46</f>
        <v/>
      </c>
      <c r="Q46" s="46">
        <f>$F$97</f>
        <v/>
      </c>
      <c r="R46" s="46">
        <f>$F$98</f>
        <v/>
      </c>
      <c r="S46" s="48">
        <f>U46-(U46*R46)</f>
        <v/>
      </c>
      <c r="T46" s="48">
        <f>S46*I46</f>
        <v/>
      </c>
      <c r="U46" s="48">
        <f>(AN46)/(1-(BH46+Q46))</f>
        <v/>
      </c>
      <c r="V46" s="48">
        <f>U46*I46</f>
        <v/>
      </c>
      <c r="W46" s="49">
        <f>T46*$W$4</f>
        <v/>
      </c>
      <c r="X46" s="49">
        <f>T46*$X$4</f>
        <v/>
      </c>
      <c r="Y46" s="50">
        <f>M46</f>
        <v/>
      </c>
      <c r="Z46" s="9" t="n"/>
      <c r="AA46" s="9" t="n"/>
      <c r="AB46" s="9" t="n"/>
      <c r="AC46" s="51">
        <f t="array" ref="AC46">IF(I46&gt;0,VLOOKUP(Y46&amp;$P$88&amp;$P$89&amp;$P$90,Variáveis!$O$2:$S$300&amp;Variáveis!$P$2:$T$300&amp;Variáveis!$Q$2:$U$300&amp;Variáveis!$R$2:$V$300,5,FALSE),0)</f>
        <v/>
      </c>
      <c r="AD46" s="52">
        <f>T46*AC46</f>
        <v/>
      </c>
      <c r="AE46" s="53">
        <f>IF(AB46="não",((V46/(1-VLOOKUP(AA46,Variáveis!$AK$3:$AN$29,4,FALSE)))*VLOOKUP(AA46,Variáveis!$AK$3:$AN$29,4,FALSE))-AD46,0)</f>
        <v/>
      </c>
      <c r="AF46" s="53">
        <f>T46*$AF$4</f>
        <v/>
      </c>
      <c r="AG46" s="53">
        <f>IF(AB46="SIM","Cliente pode pagar DIFA na entrada", )</f>
        <v/>
      </c>
      <c r="AH46" s="54" t="n"/>
      <c r="AI46" s="53">
        <f>IF(K46="SIM",(J46*$F$102),J46)</f>
        <v/>
      </c>
      <c r="AJ46" s="53">
        <f>IF(L46="SIM",(AI46*$F$101),AI46)</f>
        <v/>
      </c>
      <c r="AK46" s="53">
        <f>AJ46-AS46</f>
        <v/>
      </c>
      <c r="AL46" s="53">
        <f>AJ46*I46</f>
        <v/>
      </c>
      <c r="AM46" s="53">
        <f>AK46*I46</f>
        <v/>
      </c>
      <c r="AN46" s="53">
        <f>AK46-AP46-AQ46</f>
        <v/>
      </c>
      <c r="AO46" s="53">
        <f>AN46*I46</f>
        <v/>
      </c>
      <c r="AP46" s="53">
        <f>$AP$4*AK46</f>
        <v/>
      </c>
      <c r="AQ46" s="53">
        <f>$AQ$4*AK46</f>
        <v/>
      </c>
      <c r="AR46" s="51">
        <f t="array" ref="AR46">VLOOKUP(M46&amp;N46&amp;O46&amp;P46,Variáveis!$A$2:$E$240&amp;Variáveis!$B$2:$F$240&amp;Variáveis!$C$2:$G$240&amp;Variáveis!$D$2:$H$240,5,FALSE)</f>
        <v/>
      </c>
      <c r="AS46" s="53">
        <f>((AJ46*(1-AR46))*AR46)</f>
        <v/>
      </c>
      <c r="AT46" s="53">
        <f>(((J46+(J46*AU46))*0.18)-(J46*AR46))</f>
        <v/>
      </c>
      <c r="AU46" s="55">
        <f>(((1+AV46)*(1-AR46))/(1-0.18)-1)</f>
        <v/>
      </c>
      <c r="AV46" s="55">
        <f>IF(BB46&gt;0,BB46,IF(BA46&gt;0,BA46,IF(AZ46&gt;0,AZ46,IF(AY46&gt;0,AY46,IF(AX46&gt;0,AX46)))))/100</f>
        <v/>
      </c>
      <c r="AW46" s="56">
        <f>VALUE(LEFT(G46,4))</f>
        <v/>
      </c>
      <c r="AX46" s="56">
        <f>VALUE(IFERROR(VLOOKUP(VALUE(LEFT(G46,4)),ST!$C$4:$E$300,3,FALSE),"0"))</f>
        <v/>
      </c>
      <c r="AY46" s="56">
        <f>VALUE(IFERROR(VLOOKUP(VALUE(LEFT(G46,5)),ST!$C$4:$E$300,3,FALSE),"0"))</f>
        <v/>
      </c>
      <c r="AZ46" s="56">
        <f>VALUE(IFERROR(VLOOKUP(VALUE(LEFT(G46,6)),ST!$C$4:$E$300,3,FALSE),"0"))</f>
        <v/>
      </c>
      <c r="BA46" s="56">
        <f>VALUE(IFERROR(VLOOKUP(VALUE(LEFT(G46,7)),ST!$C$4:$E$300,3,FALSE),"0"))</f>
        <v/>
      </c>
      <c r="BB46" s="56">
        <f>VALUE(IFERROR(VLOOKUP(G46,ST!$C$4:$E$400,3,FALSE),"0"))</f>
        <v/>
      </c>
      <c r="BC46" s="57">
        <f>IF(VLOOKUP(AW46,ST!$C$4:$F$298,4,FALSE)&lt;&gt;0,VLOOKUP(AW46,ST!$C$4:$F$298,4,FALSE),VLOOKUP(G46,ST!$C$4:$F$298,4,FALSE))</f>
        <v/>
      </c>
      <c r="BD46" s="57">
        <f>IF(O46="SC","Desconsiderar coluna ICMS ST",IF(O46="PR","Haverá ST", ))</f>
        <v/>
      </c>
      <c r="BE46" s="53">
        <f>W46</f>
        <v/>
      </c>
      <c r="BF46" s="53">
        <f>X46</f>
        <v/>
      </c>
      <c r="BG46" s="53">
        <f>AD46-AS46</f>
        <v/>
      </c>
      <c r="BH46" s="51">
        <f>$W$4+$X$4+AC46+$BJ$4+0.07</f>
        <v/>
      </c>
      <c r="BI46" s="53">
        <f>IF(BD46="Haverá ST",AJ46+AS46+AT46,AJ46+AS46)</f>
        <v/>
      </c>
      <c r="BJ46" s="53">
        <f>T46*$BJ$4</f>
        <v/>
      </c>
      <c r="BK46" s="53">
        <f>T46*$BK$4</f>
        <v/>
      </c>
      <c r="BL46" s="53">
        <f>BE46+BF46+AO46+BJ46+BK46+AD46</f>
        <v/>
      </c>
      <c r="BM46" s="53">
        <f>(T46-BL46)</f>
        <v/>
      </c>
    </row>
    <row r="47" hidden="1" ht="15.75" customHeight="1" s="218">
      <c r="A47" s="58">
        <f>A46+1</f>
        <v/>
      </c>
      <c r="B47" s="144">
        <f>BOM!B47</f>
        <v/>
      </c>
      <c r="C47" s="144">
        <f>BOM!C47</f>
        <v/>
      </c>
      <c r="D47" s="144">
        <f>BOM!D47</f>
        <v/>
      </c>
      <c r="E47" s="144">
        <f>BOM!E47</f>
        <v/>
      </c>
      <c r="F47" s="144">
        <f>BOM!F47</f>
        <v/>
      </c>
      <c r="G47" s="144">
        <f>BOM!G47</f>
        <v/>
      </c>
      <c r="H47" s="144">
        <f>BOM!H47</f>
        <v/>
      </c>
      <c r="I47" s="144">
        <f>BOM!I47</f>
        <v/>
      </c>
      <c r="J47" s="146">
        <f>BOM!J47</f>
        <v/>
      </c>
      <c r="K47" s="146">
        <f>BOM!K47</f>
        <v/>
      </c>
      <c r="L47" s="146">
        <f>BOM!L47</f>
        <v/>
      </c>
      <c r="M47" s="146">
        <f>BOM!M47</f>
        <v/>
      </c>
      <c r="N47" s="146">
        <f>BOM!N47</f>
        <v/>
      </c>
      <c r="O47" s="146">
        <f>BOM!O47</f>
        <v/>
      </c>
      <c r="P47" s="146">
        <f>BOM!P47</f>
        <v/>
      </c>
      <c r="Q47" s="46">
        <f>$F$97</f>
        <v/>
      </c>
      <c r="R47" s="46">
        <f>$F$98</f>
        <v/>
      </c>
      <c r="S47" s="48">
        <f>U47-(U47*R47)</f>
        <v/>
      </c>
      <c r="T47" s="48">
        <f>S47*I47</f>
        <v/>
      </c>
      <c r="U47" s="48">
        <f>(AN47)/(1-(BH47+Q47))</f>
        <v/>
      </c>
      <c r="V47" s="48">
        <f>U47*I47</f>
        <v/>
      </c>
      <c r="W47" s="49">
        <f>T47*$W$4</f>
        <v/>
      </c>
      <c r="X47" s="49">
        <f>T47*$X$4</f>
        <v/>
      </c>
      <c r="Y47" s="50">
        <f>M47</f>
        <v/>
      </c>
      <c r="Z47" s="9" t="n"/>
      <c r="AA47" s="9" t="n"/>
      <c r="AB47" s="9" t="n"/>
      <c r="AC47" s="51">
        <f t="array" ref="AC47">IF(I47&gt;0,VLOOKUP(Y47&amp;$P$88&amp;$P$89&amp;$P$90,Variáveis!$O$2:$S$300&amp;Variáveis!$P$2:$T$300&amp;Variáveis!$Q$2:$U$300&amp;Variáveis!$R$2:$V$300,5,FALSE),0)</f>
        <v/>
      </c>
      <c r="AD47" s="52">
        <f>T47*AC47</f>
        <v/>
      </c>
      <c r="AE47" s="53">
        <f>IF(AB47="não",((V47/(1-VLOOKUP(AA47,Variáveis!$AK$3:$AN$29,4,FALSE)))*VLOOKUP(AA47,Variáveis!$AK$3:$AN$29,4,FALSE))-AD47,0)</f>
        <v/>
      </c>
      <c r="AF47" s="53">
        <f>T47*$AF$4</f>
        <v/>
      </c>
      <c r="AG47" s="53">
        <f>IF(AB47="SIM","Cliente pode pagar DIFA na entrada", )</f>
        <v/>
      </c>
      <c r="AH47" s="54" t="n"/>
      <c r="AI47" s="53">
        <f>IF(K47="SIM",(J47*$F$102),J47)</f>
        <v/>
      </c>
      <c r="AJ47" s="53">
        <f>IF(L47="SIM",(AI47*$F$101),AI47)</f>
        <v/>
      </c>
      <c r="AK47" s="53">
        <f>AJ47-AS47</f>
        <v/>
      </c>
      <c r="AL47" s="53">
        <f>AJ47*I47</f>
        <v/>
      </c>
      <c r="AM47" s="53">
        <f>AK47*I47</f>
        <v/>
      </c>
      <c r="AN47" s="53">
        <f>AK47-AP47-AQ47</f>
        <v/>
      </c>
      <c r="AO47" s="53">
        <f>AN47*I47</f>
        <v/>
      </c>
      <c r="AP47" s="53">
        <f>$AP$4*AK47</f>
        <v/>
      </c>
      <c r="AQ47" s="53">
        <f>$AQ$4*AK47</f>
        <v/>
      </c>
      <c r="AR47" s="51">
        <f t="array" ref="AR47">VLOOKUP(M47&amp;N47&amp;O47&amp;P47,Variáveis!$A$2:$E$240&amp;Variáveis!$B$2:$F$240&amp;Variáveis!$C$2:$G$240&amp;Variáveis!$D$2:$H$240,5,FALSE)</f>
        <v/>
      </c>
      <c r="AS47" s="53">
        <f>((AJ47*(1-AR47))*AR47)</f>
        <v/>
      </c>
      <c r="AT47" s="53">
        <f>(((J47+(J47*AU47))*0.18)-(J47*AR47))</f>
        <v/>
      </c>
      <c r="AU47" s="55">
        <f>(((1+AV47)*(1-AR47))/(1-0.18)-1)</f>
        <v/>
      </c>
      <c r="AV47" s="55">
        <f>IF(BB47&gt;0,BB47,IF(BA47&gt;0,BA47,IF(AZ47&gt;0,AZ47,IF(AY47&gt;0,AY47,IF(AX47&gt;0,AX47)))))/100</f>
        <v/>
      </c>
      <c r="AW47" s="56">
        <f>VALUE(LEFT(G47,4))</f>
        <v/>
      </c>
      <c r="AX47" s="56">
        <f>VALUE(IFERROR(VLOOKUP(VALUE(LEFT(G47,4)),ST!$C$4:$E$300,3,FALSE),"0"))</f>
        <v/>
      </c>
      <c r="AY47" s="56">
        <f>VALUE(IFERROR(VLOOKUP(VALUE(LEFT(G47,5)),ST!$C$4:$E$300,3,FALSE),"0"))</f>
        <v/>
      </c>
      <c r="AZ47" s="56">
        <f>VALUE(IFERROR(VLOOKUP(VALUE(LEFT(G47,6)),ST!$C$4:$E$300,3,FALSE),"0"))</f>
        <v/>
      </c>
      <c r="BA47" s="56">
        <f>VALUE(IFERROR(VLOOKUP(VALUE(LEFT(G47,7)),ST!$C$4:$E$300,3,FALSE),"0"))</f>
        <v/>
      </c>
      <c r="BB47" s="56">
        <f>VALUE(IFERROR(VLOOKUP(G47,ST!$C$4:$E$400,3,FALSE),"0"))</f>
        <v/>
      </c>
      <c r="BC47" s="57">
        <f>IF(VLOOKUP(AW47,ST!$C$4:$F$298,4,FALSE)&lt;&gt;0,VLOOKUP(AW47,ST!$C$4:$F$298,4,FALSE),VLOOKUP(G47,ST!$C$4:$F$298,4,FALSE))</f>
        <v/>
      </c>
      <c r="BD47" s="57">
        <f>IF(O47="SC","Desconsiderar coluna ICMS ST",IF(O47="PR","Haverá ST", ))</f>
        <v/>
      </c>
      <c r="BE47" s="53">
        <f>W47</f>
        <v/>
      </c>
      <c r="BF47" s="53">
        <f>X47</f>
        <v/>
      </c>
      <c r="BG47" s="53">
        <f>AD47-AS47</f>
        <v/>
      </c>
      <c r="BH47" s="51">
        <f>$W$4+$X$4+AC47+$BJ$4+0.07</f>
        <v/>
      </c>
      <c r="BI47" s="53">
        <f>IF(BD47="Haverá ST",AJ47+AS47+AT47,AJ47+AS47)</f>
        <v/>
      </c>
      <c r="BJ47" s="53">
        <f>T47*$BJ$4</f>
        <v/>
      </c>
      <c r="BK47" s="53">
        <f>T47*$BK$4</f>
        <v/>
      </c>
      <c r="BL47" s="53">
        <f>BE47+BF47+AO47+BJ47+BK47+AD47</f>
        <v/>
      </c>
      <c r="BM47" s="53">
        <f>(T47-BL47)</f>
        <v/>
      </c>
    </row>
    <row r="48" hidden="1" ht="15.75" customHeight="1" s="218">
      <c r="A48" s="58">
        <f>A47+1</f>
        <v/>
      </c>
      <c r="B48" s="144">
        <f>BOM!B48</f>
        <v/>
      </c>
      <c r="C48" s="144">
        <f>BOM!C48</f>
        <v/>
      </c>
      <c r="D48" s="144">
        <f>BOM!D48</f>
        <v/>
      </c>
      <c r="E48" s="144">
        <f>BOM!E48</f>
        <v/>
      </c>
      <c r="F48" s="144">
        <f>BOM!F48</f>
        <v/>
      </c>
      <c r="G48" s="144">
        <f>BOM!G48</f>
        <v/>
      </c>
      <c r="H48" s="144">
        <f>BOM!H48</f>
        <v/>
      </c>
      <c r="I48" s="144">
        <f>BOM!I48</f>
        <v/>
      </c>
      <c r="J48" s="146">
        <f>BOM!J48</f>
        <v/>
      </c>
      <c r="K48" s="146">
        <f>BOM!K48</f>
        <v/>
      </c>
      <c r="L48" s="146">
        <f>BOM!L48</f>
        <v/>
      </c>
      <c r="M48" s="146">
        <f>BOM!M48</f>
        <v/>
      </c>
      <c r="N48" s="146">
        <f>BOM!N48</f>
        <v/>
      </c>
      <c r="O48" s="146">
        <f>BOM!O48</f>
        <v/>
      </c>
      <c r="P48" s="146">
        <f>BOM!P48</f>
        <v/>
      </c>
      <c r="Q48" s="46">
        <f>$F$97</f>
        <v/>
      </c>
      <c r="R48" s="46">
        <f>$F$98</f>
        <v/>
      </c>
      <c r="S48" s="48">
        <f>U48-(U48*R48)</f>
        <v/>
      </c>
      <c r="T48" s="48">
        <f>S48*I48</f>
        <v/>
      </c>
      <c r="U48" s="48">
        <f>(AN48)/(1-(BH48+Q48))</f>
        <v/>
      </c>
      <c r="V48" s="48">
        <f>U48*I48</f>
        <v/>
      </c>
      <c r="W48" s="49">
        <f>T48*$W$4</f>
        <v/>
      </c>
      <c r="X48" s="49">
        <f>T48*$X$4</f>
        <v/>
      </c>
      <c r="Y48" s="50">
        <f>M48</f>
        <v/>
      </c>
      <c r="Z48" s="9" t="n"/>
      <c r="AA48" s="9" t="n"/>
      <c r="AB48" s="9" t="n"/>
      <c r="AC48" s="51">
        <f t="array" ref="AC48">IF(I48&gt;0,VLOOKUP(Y48&amp;$P$88&amp;$P$89&amp;$P$90,Variáveis!$O$2:$S$300&amp;Variáveis!$P$2:$T$300&amp;Variáveis!$Q$2:$U$300&amp;Variáveis!$R$2:$V$300,5,FALSE),0)</f>
        <v/>
      </c>
      <c r="AD48" s="52">
        <f>T48*AC48</f>
        <v/>
      </c>
      <c r="AE48" s="53">
        <f>IF(AB48="não",((V48/(1-VLOOKUP(AA48,Variáveis!$AK$3:$AN$29,4,FALSE)))*VLOOKUP(AA48,Variáveis!$AK$3:$AN$29,4,FALSE))-AD48,0)</f>
        <v/>
      </c>
      <c r="AF48" s="53">
        <f>T48*$AF$4</f>
        <v/>
      </c>
      <c r="AG48" s="53">
        <f>IF(AB48="SIM","Cliente pode pagar DIFA na entrada", )</f>
        <v/>
      </c>
      <c r="AH48" s="54" t="n"/>
      <c r="AI48" s="53">
        <f>IF(K48="SIM",(J48*$F$102),J48)</f>
        <v/>
      </c>
      <c r="AJ48" s="53">
        <f>IF(L48="SIM",(AI48*$F$101),AI48)</f>
        <v/>
      </c>
      <c r="AK48" s="53">
        <f>AJ48-AS48</f>
        <v/>
      </c>
      <c r="AL48" s="53">
        <f>AJ48*I48</f>
        <v/>
      </c>
      <c r="AM48" s="53">
        <f>AK48*I48</f>
        <v/>
      </c>
      <c r="AN48" s="53">
        <f>AK48-AP48-AQ48</f>
        <v/>
      </c>
      <c r="AO48" s="53">
        <f>AN48*I48</f>
        <v/>
      </c>
      <c r="AP48" s="53">
        <f>$AP$4*AK48</f>
        <v/>
      </c>
      <c r="AQ48" s="53">
        <f>$AQ$4*AK48</f>
        <v/>
      </c>
      <c r="AR48" s="51">
        <f t="array" ref="AR48">VLOOKUP(M48&amp;N48&amp;O48&amp;P48,Variáveis!$A$2:$E$240&amp;Variáveis!$B$2:$F$240&amp;Variáveis!$C$2:$G$240&amp;Variáveis!$D$2:$H$240,5,FALSE)</f>
        <v/>
      </c>
      <c r="AS48" s="53">
        <f>((AJ48*(1-AR48))*AR48)</f>
        <v/>
      </c>
      <c r="AT48" s="53">
        <f>(((J48+(J48*AU48))*0.18)-(J48*AR48))</f>
        <v/>
      </c>
      <c r="AU48" s="55">
        <f>(((1+AV48)*(1-AR48))/(1-0.18)-1)</f>
        <v/>
      </c>
      <c r="AV48" s="55">
        <f>IF(BB48&gt;0,BB48,IF(BA48&gt;0,BA48,IF(AZ48&gt;0,AZ48,IF(AY48&gt;0,AY48,IF(AX48&gt;0,AX48)))))/100</f>
        <v/>
      </c>
      <c r="AW48" s="56">
        <f>VALUE(LEFT(G48,4))</f>
        <v/>
      </c>
      <c r="AX48" s="56">
        <f>VALUE(IFERROR(VLOOKUP(VALUE(LEFT(G48,4)),ST!$C$4:$E$300,3,FALSE),"0"))</f>
        <v/>
      </c>
      <c r="AY48" s="56">
        <f>VALUE(IFERROR(VLOOKUP(VALUE(LEFT(G48,5)),ST!$C$4:$E$300,3,FALSE),"0"))</f>
        <v/>
      </c>
      <c r="AZ48" s="56">
        <f>VALUE(IFERROR(VLOOKUP(VALUE(LEFT(G48,6)),ST!$C$4:$E$300,3,FALSE),"0"))</f>
        <v/>
      </c>
      <c r="BA48" s="56">
        <f>VALUE(IFERROR(VLOOKUP(VALUE(LEFT(G48,7)),ST!$C$4:$E$300,3,FALSE),"0"))</f>
        <v/>
      </c>
      <c r="BB48" s="56">
        <f>VALUE(IFERROR(VLOOKUP(G48,ST!$C$4:$E$400,3,FALSE),"0"))</f>
        <v/>
      </c>
      <c r="BC48" s="57">
        <f>IF(VLOOKUP(AW48,ST!$C$4:$F$298,4,FALSE)&lt;&gt;0,VLOOKUP(AW48,ST!$C$4:$F$298,4,FALSE),VLOOKUP(G48,ST!$C$4:$F$298,4,FALSE))</f>
        <v/>
      </c>
      <c r="BD48" s="57">
        <f>IF(O48="SC","Desconsiderar coluna ICMS ST",IF(O48="PR","Haverá ST", ))</f>
        <v/>
      </c>
      <c r="BE48" s="53">
        <f>W48</f>
        <v/>
      </c>
      <c r="BF48" s="53">
        <f>X48</f>
        <v/>
      </c>
      <c r="BG48" s="53">
        <f>AD48-AS48</f>
        <v/>
      </c>
      <c r="BH48" s="51">
        <f>$W$4+$X$4+AC48+$BJ$4+0.07</f>
        <v/>
      </c>
      <c r="BI48" s="53">
        <f>IF(BD48="Haverá ST",AJ48+AS48+AT48,AJ48+AS48)</f>
        <v/>
      </c>
      <c r="BJ48" s="53">
        <f>T48*$BJ$4</f>
        <v/>
      </c>
      <c r="BK48" s="53">
        <f>T48*$BK$4</f>
        <v/>
      </c>
      <c r="BL48" s="53">
        <f>BE48+BF48+AO48+BJ48+BK48+AD48</f>
        <v/>
      </c>
      <c r="BM48" s="53">
        <f>(T48-BL48)</f>
        <v/>
      </c>
    </row>
    <row r="49" hidden="1" ht="15.75" customHeight="1" s="218">
      <c r="A49" s="58">
        <f>A48+1</f>
        <v/>
      </c>
      <c r="B49" s="144">
        <f>BOM!B49</f>
        <v/>
      </c>
      <c r="C49" s="144">
        <f>BOM!C49</f>
        <v/>
      </c>
      <c r="D49" s="144">
        <f>BOM!D49</f>
        <v/>
      </c>
      <c r="E49" s="144">
        <f>BOM!E49</f>
        <v/>
      </c>
      <c r="F49" s="144">
        <f>BOM!F49</f>
        <v/>
      </c>
      <c r="G49" s="144">
        <f>BOM!G49</f>
        <v/>
      </c>
      <c r="H49" s="144">
        <f>BOM!H49</f>
        <v/>
      </c>
      <c r="I49" s="144">
        <f>BOM!I49</f>
        <v/>
      </c>
      <c r="J49" s="146">
        <f>BOM!J49</f>
        <v/>
      </c>
      <c r="K49" s="146">
        <f>BOM!K49</f>
        <v/>
      </c>
      <c r="L49" s="146">
        <f>BOM!L49</f>
        <v/>
      </c>
      <c r="M49" s="146">
        <f>BOM!M49</f>
        <v/>
      </c>
      <c r="N49" s="146">
        <f>BOM!N49</f>
        <v/>
      </c>
      <c r="O49" s="146">
        <f>BOM!O49</f>
        <v/>
      </c>
      <c r="P49" s="146">
        <f>BOM!P49</f>
        <v/>
      </c>
      <c r="Q49" s="46">
        <f>$F$97</f>
        <v/>
      </c>
      <c r="R49" s="46">
        <f>$F$98</f>
        <v/>
      </c>
      <c r="S49" s="48">
        <f>U49-(U49*R49)</f>
        <v/>
      </c>
      <c r="T49" s="48">
        <f>S49*I49</f>
        <v/>
      </c>
      <c r="U49" s="48">
        <f>(AN49)/(1-(BH49+Q49))</f>
        <v/>
      </c>
      <c r="V49" s="48">
        <f>U49*I49</f>
        <v/>
      </c>
      <c r="W49" s="49">
        <f>T49*$W$4</f>
        <v/>
      </c>
      <c r="X49" s="49">
        <f>T49*$X$4</f>
        <v/>
      </c>
      <c r="Y49" s="50">
        <f>M49</f>
        <v/>
      </c>
      <c r="Z49" s="9" t="n"/>
      <c r="AA49" s="9" t="n"/>
      <c r="AB49" s="9" t="n"/>
      <c r="AC49" s="51">
        <f t="array" ref="AC49">IF(I49&gt;0,VLOOKUP(Y49&amp;$P$88&amp;$P$89&amp;$P$90,Variáveis!$O$2:$S$300&amp;Variáveis!$P$2:$T$300&amp;Variáveis!$Q$2:$U$300&amp;Variáveis!$R$2:$V$300,5,FALSE),0)</f>
        <v/>
      </c>
      <c r="AD49" s="52">
        <f>T49*AC49</f>
        <v/>
      </c>
      <c r="AE49" s="53">
        <f>IF(AB49="não",((V49/(1-VLOOKUP(AA49,Variáveis!$AK$3:$AN$29,4,FALSE)))*VLOOKUP(AA49,Variáveis!$AK$3:$AN$29,4,FALSE))-AD49,0)</f>
        <v/>
      </c>
      <c r="AF49" s="53">
        <f>T49*$AF$4</f>
        <v/>
      </c>
      <c r="AG49" s="53">
        <f>IF(AB49="SIM","Cliente pode pagar DIFA na entrada", )</f>
        <v/>
      </c>
      <c r="AH49" s="54" t="n"/>
      <c r="AI49" s="53">
        <f>IF(K49="SIM",(J49*$F$102),J49)</f>
        <v/>
      </c>
      <c r="AJ49" s="53">
        <f>IF(L49="SIM",(AI49*$F$101),AI49)</f>
        <v/>
      </c>
      <c r="AK49" s="53">
        <f>AJ49-AS49</f>
        <v/>
      </c>
      <c r="AL49" s="53">
        <f>AJ49*I49</f>
        <v/>
      </c>
      <c r="AM49" s="53">
        <f>AK49*I49</f>
        <v/>
      </c>
      <c r="AN49" s="53">
        <f>AK49-AP49-AQ49</f>
        <v/>
      </c>
      <c r="AO49" s="53">
        <f>AN49*I49</f>
        <v/>
      </c>
      <c r="AP49" s="53">
        <f>$AP$4*AK49</f>
        <v/>
      </c>
      <c r="AQ49" s="53">
        <f>$AQ$4*AK49</f>
        <v/>
      </c>
      <c r="AR49" s="51">
        <f t="array" ref="AR49">VLOOKUP(M49&amp;N49&amp;O49&amp;P49,Variáveis!$A$2:$E$240&amp;Variáveis!$B$2:$F$240&amp;Variáveis!$C$2:$G$240&amp;Variáveis!$D$2:$H$240,5,FALSE)</f>
        <v/>
      </c>
      <c r="AS49" s="53">
        <f>((AJ49*(1-AR49))*AR49)</f>
        <v/>
      </c>
      <c r="AT49" s="53">
        <f>(((J49+(J49*AU49))*0.18)-(J49*AR49))</f>
        <v/>
      </c>
      <c r="AU49" s="55">
        <f>(((1+AV49)*(1-AR49))/(1-0.18)-1)</f>
        <v/>
      </c>
      <c r="AV49" s="55">
        <f>IF(BB49&gt;0,BB49,IF(BA49&gt;0,BA49,IF(AZ49&gt;0,AZ49,IF(AY49&gt;0,AY49,IF(AX49&gt;0,AX49)))))/100</f>
        <v/>
      </c>
      <c r="AW49" s="56">
        <f>VALUE(LEFT(G49,4))</f>
        <v/>
      </c>
      <c r="AX49" s="56">
        <f>VALUE(IFERROR(VLOOKUP(VALUE(LEFT(G49,4)),ST!$C$4:$E$300,3,FALSE),"0"))</f>
        <v/>
      </c>
      <c r="AY49" s="56">
        <f>VALUE(IFERROR(VLOOKUP(VALUE(LEFT(G49,5)),ST!$C$4:$E$300,3,FALSE),"0"))</f>
        <v/>
      </c>
      <c r="AZ49" s="56">
        <f>VALUE(IFERROR(VLOOKUP(VALUE(LEFT(G49,6)),ST!$C$4:$E$300,3,FALSE),"0"))</f>
        <v/>
      </c>
      <c r="BA49" s="56">
        <f>VALUE(IFERROR(VLOOKUP(VALUE(LEFT(G49,7)),ST!$C$4:$E$300,3,FALSE),"0"))</f>
        <v/>
      </c>
      <c r="BB49" s="56">
        <f>VALUE(IFERROR(VLOOKUP(G49,ST!$C$4:$E$400,3,FALSE),"0"))</f>
        <v/>
      </c>
      <c r="BC49" s="57">
        <f>IF(VLOOKUP(AW49,ST!$C$4:$F$298,4,FALSE)&lt;&gt;0,VLOOKUP(AW49,ST!$C$4:$F$298,4,FALSE),VLOOKUP(G49,ST!$C$4:$F$298,4,FALSE))</f>
        <v/>
      </c>
      <c r="BD49" s="57">
        <f>IF(O49="SC","Desconsiderar coluna ICMS ST",IF(O49="PR","Haverá ST", ))</f>
        <v/>
      </c>
      <c r="BE49" s="53">
        <f>W49</f>
        <v/>
      </c>
      <c r="BF49" s="53">
        <f>X49</f>
        <v/>
      </c>
      <c r="BG49" s="53">
        <f>AD49-AS49</f>
        <v/>
      </c>
      <c r="BH49" s="51">
        <f>$W$4+$X$4+AC49+$BJ$4+0.07</f>
        <v/>
      </c>
      <c r="BI49" s="53">
        <f>IF(BD49="Haverá ST",AJ49+AS49+AT49,AJ49+AS49)</f>
        <v/>
      </c>
      <c r="BJ49" s="53">
        <f>T49*$BJ$4</f>
        <v/>
      </c>
      <c r="BK49" s="53">
        <f>T49*$BK$4</f>
        <v/>
      </c>
      <c r="BL49" s="53">
        <f>BE49+BF49+AO49+BJ49+BK49+AD49</f>
        <v/>
      </c>
      <c r="BM49" s="53">
        <f>(T49-BL49)</f>
        <v/>
      </c>
    </row>
    <row r="50" hidden="1" ht="15.75" customHeight="1" s="218">
      <c r="A50" s="58">
        <f>A49+1</f>
        <v/>
      </c>
      <c r="B50" s="144">
        <f>BOM!B50</f>
        <v/>
      </c>
      <c r="C50" s="144">
        <f>BOM!C50</f>
        <v/>
      </c>
      <c r="D50" s="144">
        <f>BOM!D50</f>
        <v/>
      </c>
      <c r="E50" s="144">
        <f>BOM!E50</f>
        <v/>
      </c>
      <c r="F50" s="144">
        <f>BOM!F50</f>
        <v/>
      </c>
      <c r="G50" s="144">
        <f>BOM!G50</f>
        <v/>
      </c>
      <c r="H50" s="144">
        <f>BOM!H50</f>
        <v/>
      </c>
      <c r="I50" s="144">
        <f>BOM!I50</f>
        <v/>
      </c>
      <c r="J50" s="146">
        <f>BOM!J50</f>
        <v/>
      </c>
      <c r="K50" s="146">
        <f>BOM!K50</f>
        <v/>
      </c>
      <c r="L50" s="146">
        <f>BOM!L50</f>
        <v/>
      </c>
      <c r="M50" s="146">
        <f>BOM!M50</f>
        <v/>
      </c>
      <c r="N50" s="146">
        <f>BOM!N50</f>
        <v/>
      </c>
      <c r="O50" s="146">
        <f>BOM!O50</f>
        <v/>
      </c>
      <c r="P50" s="146">
        <f>BOM!P50</f>
        <v/>
      </c>
      <c r="Q50" s="46">
        <f>$F$97</f>
        <v/>
      </c>
      <c r="R50" s="46">
        <f>$F$98</f>
        <v/>
      </c>
      <c r="S50" s="48">
        <f>U50-(U50*R50)</f>
        <v/>
      </c>
      <c r="T50" s="48">
        <f>S50*I50</f>
        <v/>
      </c>
      <c r="U50" s="48">
        <f>(AN50)/(1-(BH50+Q50))</f>
        <v/>
      </c>
      <c r="V50" s="48">
        <f>U50*I50</f>
        <v/>
      </c>
      <c r="W50" s="49">
        <f>T50*$W$4</f>
        <v/>
      </c>
      <c r="X50" s="49">
        <f>T50*$X$4</f>
        <v/>
      </c>
      <c r="Y50" s="50">
        <f>M50</f>
        <v/>
      </c>
      <c r="Z50" s="9" t="n"/>
      <c r="AA50" s="9" t="n"/>
      <c r="AB50" s="9" t="n"/>
      <c r="AC50" s="51">
        <f t="array" ref="AC50">IF(I50&gt;0,VLOOKUP(Y50&amp;$P$88&amp;$P$89&amp;$P$90,Variáveis!$O$2:$S$300&amp;Variáveis!$P$2:$T$300&amp;Variáveis!$Q$2:$U$300&amp;Variáveis!$R$2:$V$300,5,FALSE),0)</f>
        <v/>
      </c>
      <c r="AD50" s="52">
        <f>T50*AC50</f>
        <v/>
      </c>
      <c r="AE50" s="53">
        <f>IF(AB50="não",((V50/(1-VLOOKUP(AA50,Variáveis!$AK$3:$AN$29,4,FALSE)))*VLOOKUP(AA50,Variáveis!$AK$3:$AN$29,4,FALSE))-AD50,0)</f>
        <v/>
      </c>
      <c r="AF50" s="53">
        <f>T50*$AF$4</f>
        <v/>
      </c>
      <c r="AG50" s="53">
        <f>IF(AB50="SIM","Cliente pode pagar DIFA na entrada", )</f>
        <v/>
      </c>
      <c r="AH50" s="54" t="n"/>
      <c r="AI50" s="53">
        <f>IF(K50="SIM",(J50*$F$102),J50)</f>
        <v/>
      </c>
      <c r="AJ50" s="53">
        <f>IF(L50="SIM",(AI50*$F$101),AI50)</f>
        <v/>
      </c>
      <c r="AK50" s="53">
        <f>AJ50-AS50</f>
        <v/>
      </c>
      <c r="AL50" s="53">
        <f>AJ50*I50</f>
        <v/>
      </c>
      <c r="AM50" s="53">
        <f>AK50*I50</f>
        <v/>
      </c>
      <c r="AN50" s="53">
        <f>AK50-AP50-AQ50</f>
        <v/>
      </c>
      <c r="AO50" s="53">
        <f>AN50*I50</f>
        <v/>
      </c>
      <c r="AP50" s="53">
        <f>$AP$4*AK50</f>
        <v/>
      </c>
      <c r="AQ50" s="53">
        <f>$AQ$4*AK50</f>
        <v/>
      </c>
      <c r="AR50" s="51">
        <f t="array" ref="AR50">VLOOKUP(M50&amp;N50&amp;O50&amp;P50,Variáveis!$A$2:$E$240&amp;Variáveis!$B$2:$F$240&amp;Variáveis!$C$2:$G$240&amp;Variáveis!$D$2:$H$240,5,FALSE)</f>
        <v/>
      </c>
      <c r="AS50" s="53">
        <f>((AJ50*(1-AR50))*AR50)</f>
        <v/>
      </c>
      <c r="AT50" s="53">
        <f>(((J50+(J50*AU50))*0.18)-(J50*AR50))</f>
        <v/>
      </c>
      <c r="AU50" s="55">
        <f>(((1+AV50)*(1-AR50))/(1-0.18)-1)</f>
        <v/>
      </c>
      <c r="AV50" s="55">
        <f>IF(BB50&gt;0,BB50,IF(BA50&gt;0,BA50,IF(AZ50&gt;0,AZ50,IF(AY50&gt;0,AY50,IF(AX50&gt;0,AX50)))))/100</f>
        <v/>
      </c>
      <c r="AW50" s="56">
        <f>VALUE(LEFT(G50,4))</f>
        <v/>
      </c>
      <c r="AX50" s="56">
        <f>VALUE(IFERROR(VLOOKUP(VALUE(LEFT(G50,4)),ST!$C$4:$E$300,3,FALSE),"0"))</f>
        <v/>
      </c>
      <c r="AY50" s="56">
        <f>VALUE(IFERROR(VLOOKUP(VALUE(LEFT(G50,5)),ST!$C$4:$E$300,3,FALSE),"0"))</f>
        <v/>
      </c>
      <c r="AZ50" s="56">
        <f>VALUE(IFERROR(VLOOKUP(VALUE(LEFT(G50,6)),ST!$C$4:$E$300,3,FALSE),"0"))</f>
        <v/>
      </c>
      <c r="BA50" s="56">
        <f>VALUE(IFERROR(VLOOKUP(VALUE(LEFT(G50,7)),ST!$C$4:$E$300,3,FALSE),"0"))</f>
        <v/>
      </c>
      <c r="BB50" s="56">
        <f>VALUE(IFERROR(VLOOKUP(G50,ST!$C$4:$E$400,3,FALSE),"0"))</f>
        <v/>
      </c>
      <c r="BC50" s="57">
        <f>IF(VLOOKUP(AW50,ST!$C$4:$F$298,4,FALSE)&lt;&gt;0,VLOOKUP(AW50,ST!$C$4:$F$298,4,FALSE),VLOOKUP(G50,ST!$C$4:$F$298,4,FALSE))</f>
        <v/>
      </c>
      <c r="BD50" s="57">
        <f>IF(O50="SC","Desconsiderar coluna ICMS ST",IF(O50="PR","Haverá ST", ))</f>
        <v/>
      </c>
      <c r="BE50" s="53">
        <f>W50</f>
        <v/>
      </c>
      <c r="BF50" s="53">
        <f>X50</f>
        <v/>
      </c>
      <c r="BG50" s="53">
        <f>AD50-AS50</f>
        <v/>
      </c>
      <c r="BH50" s="51">
        <f>$W$4+$X$4+AC50+$BJ$4+0.07</f>
        <v/>
      </c>
      <c r="BI50" s="53">
        <f>IF(BD50="Haverá ST",AJ50+AS50+AT50,AJ50+AS50)</f>
        <v/>
      </c>
      <c r="BJ50" s="53">
        <f>T50*$BJ$4</f>
        <v/>
      </c>
      <c r="BK50" s="53">
        <f>T50*$BK$4</f>
        <v/>
      </c>
      <c r="BL50" s="53">
        <f>BE50+BF50+AO50+BJ50+BK50+AD50</f>
        <v/>
      </c>
      <c r="BM50" s="53">
        <f>(T50-BL50)</f>
        <v/>
      </c>
    </row>
    <row r="51" hidden="1" ht="15.75" customHeight="1" s="218">
      <c r="A51" s="58">
        <f>A50+1</f>
        <v/>
      </c>
      <c r="B51" s="144">
        <f>BOM!B51</f>
        <v/>
      </c>
      <c r="C51" s="144">
        <f>BOM!C51</f>
        <v/>
      </c>
      <c r="D51" s="144">
        <f>BOM!D51</f>
        <v/>
      </c>
      <c r="E51" s="144">
        <f>BOM!E51</f>
        <v/>
      </c>
      <c r="F51" s="144">
        <f>BOM!F51</f>
        <v/>
      </c>
      <c r="G51" s="144">
        <f>BOM!G51</f>
        <v/>
      </c>
      <c r="H51" s="144">
        <f>BOM!H51</f>
        <v/>
      </c>
      <c r="I51" s="144">
        <f>BOM!I51</f>
        <v/>
      </c>
      <c r="J51" s="146">
        <f>BOM!J51</f>
        <v/>
      </c>
      <c r="K51" s="146">
        <f>BOM!K51</f>
        <v/>
      </c>
      <c r="L51" s="146">
        <f>BOM!L51</f>
        <v/>
      </c>
      <c r="M51" s="146">
        <f>BOM!M51</f>
        <v/>
      </c>
      <c r="N51" s="146">
        <f>BOM!N51</f>
        <v/>
      </c>
      <c r="O51" s="146">
        <f>BOM!O51</f>
        <v/>
      </c>
      <c r="P51" s="146">
        <f>BOM!P51</f>
        <v/>
      </c>
      <c r="Q51" s="46">
        <f>$F$97</f>
        <v/>
      </c>
      <c r="R51" s="46">
        <f>$F$98</f>
        <v/>
      </c>
      <c r="S51" s="48">
        <f>U51-(U51*R51)</f>
        <v/>
      </c>
      <c r="T51" s="48">
        <f>S51*I51</f>
        <v/>
      </c>
      <c r="U51" s="48">
        <f>(AN51)/(1-(BH51+Q51))</f>
        <v/>
      </c>
      <c r="V51" s="48">
        <f>U51*I51</f>
        <v/>
      </c>
      <c r="W51" s="49">
        <f>T51*$W$4</f>
        <v/>
      </c>
      <c r="X51" s="49">
        <f>T51*$X$4</f>
        <v/>
      </c>
      <c r="Y51" s="50">
        <f>M51</f>
        <v/>
      </c>
      <c r="Z51" s="9" t="n"/>
      <c r="AA51" s="9" t="n"/>
      <c r="AB51" s="9" t="n"/>
      <c r="AC51" s="51">
        <f t="array" ref="AC51">IF(I51&gt;0,VLOOKUP(Y51&amp;$P$88&amp;$P$89&amp;$P$90,Variáveis!$O$2:$S$300&amp;Variáveis!$P$2:$T$300&amp;Variáveis!$Q$2:$U$300&amp;Variáveis!$R$2:$V$300,5,FALSE),0)</f>
        <v/>
      </c>
      <c r="AD51" s="52">
        <f>T51*AC51</f>
        <v/>
      </c>
      <c r="AE51" s="53">
        <f>IF(AB51="não",((V51/(1-VLOOKUP(AA51,Variáveis!$AK$3:$AN$29,4,FALSE)))*VLOOKUP(AA51,Variáveis!$AK$3:$AN$29,4,FALSE))-AD51,0)</f>
        <v/>
      </c>
      <c r="AF51" s="53">
        <f>T51*$AF$4</f>
        <v/>
      </c>
      <c r="AG51" s="53">
        <f>IF(AB51="SIM","Cliente pode pagar DIFA na entrada", )</f>
        <v/>
      </c>
      <c r="AH51" s="54" t="n"/>
      <c r="AI51" s="53">
        <f>IF(K51="SIM",(J51*$F$102),J51)</f>
        <v/>
      </c>
      <c r="AJ51" s="53">
        <f>IF(L51="SIM",(AI51*$F$101),AI51)</f>
        <v/>
      </c>
      <c r="AK51" s="53">
        <f>AJ51-AS51</f>
        <v/>
      </c>
      <c r="AL51" s="53">
        <f>AJ51*I51</f>
        <v/>
      </c>
      <c r="AM51" s="53">
        <f>AK51*I51</f>
        <v/>
      </c>
      <c r="AN51" s="53">
        <f>AK51-AP51-AQ51</f>
        <v/>
      </c>
      <c r="AO51" s="53">
        <f>AN51*I51</f>
        <v/>
      </c>
      <c r="AP51" s="53">
        <f>$AP$4*AK51</f>
        <v/>
      </c>
      <c r="AQ51" s="53">
        <f>$AQ$4*AK51</f>
        <v/>
      </c>
      <c r="AR51" s="51">
        <f t="array" ref="AR51">VLOOKUP(M51&amp;N51&amp;O51&amp;P51,Variáveis!$A$2:$E$240&amp;Variáveis!$B$2:$F$240&amp;Variáveis!$C$2:$G$240&amp;Variáveis!$D$2:$H$240,5,FALSE)</f>
        <v/>
      </c>
      <c r="AS51" s="53">
        <f>((AJ51*(1-AR51))*AR51)</f>
        <v/>
      </c>
      <c r="AT51" s="53">
        <f>(((J51+(J51*AU51))*0.18)-(J51*AR51))</f>
        <v/>
      </c>
      <c r="AU51" s="55">
        <f>(((1+AV51)*(1-AR51))/(1-0.18)-1)</f>
        <v/>
      </c>
      <c r="AV51" s="55">
        <f>IF(BB51&gt;0,BB51,IF(BA51&gt;0,BA51,IF(AZ51&gt;0,AZ51,IF(AY51&gt;0,AY51,IF(AX51&gt;0,AX51)))))/100</f>
        <v/>
      </c>
      <c r="AW51" s="56">
        <f>VALUE(LEFT(G51,4))</f>
        <v/>
      </c>
      <c r="AX51" s="56">
        <f>VALUE(IFERROR(VLOOKUP(VALUE(LEFT(G51,4)),ST!$C$4:$E$300,3,FALSE),"0"))</f>
        <v/>
      </c>
      <c r="AY51" s="56">
        <f>VALUE(IFERROR(VLOOKUP(VALUE(LEFT(G51,5)),ST!$C$4:$E$300,3,FALSE),"0"))</f>
        <v/>
      </c>
      <c r="AZ51" s="56">
        <f>VALUE(IFERROR(VLOOKUP(VALUE(LEFT(G51,6)),ST!$C$4:$E$300,3,FALSE),"0"))</f>
        <v/>
      </c>
      <c r="BA51" s="56">
        <f>VALUE(IFERROR(VLOOKUP(VALUE(LEFT(G51,7)),ST!$C$4:$E$300,3,FALSE),"0"))</f>
        <v/>
      </c>
      <c r="BB51" s="56">
        <f>VALUE(IFERROR(VLOOKUP(G51,ST!$C$4:$E$400,3,FALSE),"0"))</f>
        <v/>
      </c>
      <c r="BC51" s="57">
        <f>IF(VLOOKUP(AW51,ST!$C$4:$F$298,4,FALSE)&lt;&gt;0,VLOOKUP(AW51,ST!$C$4:$F$298,4,FALSE),VLOOKUP(G51,ST!$C$4:$F$298,4,FALSE))</f>
        <v/>
      </c>
      <c r="BD51" s="57">
        <f>IF(O51="SC","Desconsiderar coluna ICMS ST",IF(O51="PR","Haverá ST", ))</f>
        <v/>
      </c>
      <c r="BE51" s="53">
        <f>W51</f>
        <v/>
      </c>
      <c r="BF51" s="53">
        <f>X51</f>
        <v/>
      </c>
      <c r="BG51" s="53">
        <f>AD51-AS51</f>
        <v/>
      </c>
      <c r="BH51" s="51">
        <f>$W$4+$X$4+AC51+$BJ$4+0.07</f>
        <v/>
      </c>
      <c r="BI51" s="53">
        <f>IF(BD51="Haverá ST",AJ51+AS51+AT51,AJ51+AS51)</f>
        <v/>
      </c>
      <c r="BJ51" s="53">
        <f>T51*$BJ$4</f>
        <v/>
      </c>
      <c r="BK51" s="53">
        <f>T51*$BK$4</f>
        <v/>
      </c>
      <c r="BL51" s="53">
        <f>BE51+BF51+AO51+BJ51+BK51+AD51</f>
        <v/>
      </c>
      <c r="BM51" s="53">
        <f>(T51-BL51)</f>
        <v/>
      </c>
    </row>
    <row r="52" hidden="1" ht="15.75" customHeight="1" s="218">
      <c r="A52" s="58">
        <f>A51+1</f>
        <v/>
      </c>
      <c r="B52" s="144">
        <f>BOM!B52</f>
        <v/>
      </c>
      <c r="C52" s="144">
        <f>BOM!C52</f>
        <v/>
      </c>
      <c r="D52" s="144">
        <f>BOM!D52</f>
        <v/>
      </c>
      <c r="E52" s="144">
        <f>BOM!E52</f>
        <v/>
      </c>
      <c r="F52" s="144">
        <f>BOM!F52</f>
        <v/>
      </c>
      <c r="G52" s="144">
        <f>BOM!G52</f>
        <v/>
      </c>
      <c r="H52" s="144">
        <f>BOM!H52</f>
        <v/>
      </c>
      <c r="I52" s="144">
        <f>BOM!I52</f>
        <v/>
      </c>
      <c r="J52" s="146">
        <f>BOM!J52</f>
        <v/>
      </c>
      <c r="K52" s="146">
        <f>BOM!K52</f>
        <v/>
      </c>
      <c r="L52" s="146">
        <f>BOM!L52</f>
        <v/>
      </c>
      <c r="M52" s="146">
        <f>BOM!M52</f>
        <v/>
      </c>
      <c r="N52" s="146">
        <f>BOM!N52</f>
        <v/>
      </c>
      <c r="O52" s="146">
        <f>BOM!O52</f>
        <v/>
      </c>
      <c r="P52" s="146">
        <f>BOM!P52</f>
        <v/>
      </c>
      <c r="Q52" s="46">
        <f>$F$97</f>
        <v/>
      </c>
      <c r="R52" s="46">
        <f>$F$98</f>
        <v/>
      </c>
      <c r="S52" s="48">
        <f>U52-(U52*R52)</f>
        <v/>
      </c>
      <c r="T52" s="48">
        <f>S52*I52</f>
        <v/>
      </c>
      <c r="U52" s="48">
        <f>(AN52)/(1-(BH52+Q52))</f>
        <v/>
      </c>
      <c r="V52" s="48">
        <f>U52*I52</f>
        <v/>
      </c>
      <c r="W52" s="49">
        <f>T52*$W$4</f>
        <v/>
      </c>
      <c r="X52" s="49">
        <f>T52*$X$4</f>
        <v/>
      </c>
      <c r="Y52" s="50">
        <f>M52</f>
        <v/>
      </c>
      <c r="Z52" s="9" t="n"/>
      <c r="AA52" s="9" t="n"/>
      <c r="AB52" s="9" t="n"/>
      <c r="AC52" s="51">
        <f t="array" ref="AC52">IF(I52&gt;0,VLOOKUP(Y52&amp;$P$88&amp;$P$89&amp;$P$90,Variáveis!$O$2:$S$300&amp;Variáveis!$P$2:$T$300&amp;Variáveis!$Q$2:$U$300&amp;Variáveis!$R$2:$V$300,5,FALSE),0)</f>
        <v/>
      </c>
      <c r="AD52" s="52">
        <f>T52*AC52</f>
        <v/>
      </c>
      <c r="AE52" s="53">
        <f>IF(AB52="não",((V52/(1-VLOOKUP(AA52,Variáveis!$AK$3:$AN$29,4,FALSE)))*VLOOKUP(AA52,Variáveis!$AK$3:$AN$29,4,FALSE))-AD52,0)</f>
        <v/>
      </c>
      <c r="AF52" s="53">
        <f>T52*$AF$4</f>
        <v/>
      </c>
      <c r="AG52" s="53">
        <f>IF(AB52="SIM","Cliente pode pagar DIFA na entrada", )</f>
        <v/>
      </c>
      <c r="AH52" s="54" t="n"/>
      <c r="AI52" s="53">
        <f>IF(K52="SIM",(J52*$F$102),J52)</f>
        <v/>
      </c>
      <c r="AJ52" s="53">
        <f>IF(L52="SIM",(AI52*$F$101),AI52)</f>
        <v/>
      </c>
      <c r="AK52" s="53">
        <f>AJ52-AS52</f>
        <v/>
      </c>
      <c r="AL52" s="53">
        <f>AJ52*I52</f>
        <v/>
      </c>
      <c r="AM52" s="53">
        <f>AK52*I52</f>
        <v/>
      </c>
      <c r="AN52" s="53">
        <f>AK52-AP52-AQ52</f>
        <v/>
      </c>
      <c r="AO52" s="53">
        <f>AN52*I52</f>
        <v/>
      </c>
      <c r="AP52" s="53">
        <f>$AP$4*AK52</f>
        <v/>
      </c>
      <c r="AQ52" s="53">
        <f>$AQ$4*AK52</f>
        <v/>
      </c>
      <c r="AR52" s="51">
        <f t="array" ref="AR52">VLOOKUP(M52&amp;N52&amp;O52&amp;P52,Variáveis!$A$2:$E$240&amp;Variáveis!$B$2:$F$240&amp;Variáveis!$C$2:$G$240&amp;Variáveis!$D$2:$H$240,5,FALSE)</f>
        <v/>
      </c>
      <c r="AS52" s="53">
        <f>((AJ52*(1-AR52))*AR52)</f>
        <v/>
      </c>
      <c r="AT52" s="53">
        <f>(((J52+(J52*AU52))*0.18)-(J52*AR52))</f>
        <v/>
      </c>
      <c r="AU52" s="55">
        <f>(((1+AV52)*(1-AR52))/(1-0.18)-1)</f>
        <v/>
      </c>
      <c r="AV52" s="55">
        <f>IF(BB52&gt;0,BB52,IF(BA52&gt;0,BA52,IF(AZ52&gt;0,AZ52,IF(AY52&gt;0,AY52,IF(AX52&gt;0,AX52)))))/100</f>
        <v/>
      </c>
      <c r="AW52" s="56">
        <f>VALUE(LEFT(G52,4))</f>
        <v/>
      </c>
      <c r="AX52" s="56">
        <f>VALUE(IFERROR(VLOOKUP(VALUE(LEFT(G52,4)),ST!$C$4:$E$300,3,FALSE),"0"))</f>
        <v/>
      </c>
      <c r="AY52" s="56">
        <f>VALUE(IFERROR(VLOOKUP(VALUE(LEFT(G52,5)),ST!$C$4:$E$300,3,FALSE),"0"))</f>
        <v/>
      </c>
      <c r="AZ52" s="56">
        <f>VALUE(IFERROR(VLOOKUP(VALUE(LEFT(G52,6)),ST!$C$4:$E$300,3,FALSE),"0"))</f>
        <v/>
      </c>
      <c r="BA52" s="56">
        <f>VALUE(IFERROR(VLOOKUP(VALUE(LEFT(G52,7)),ST!$C$4:$E$300,3,FALSE),"0"))</f>
        <v/>
      </c>
      <c r="BB52" s="56">
        <f>VALUE(IFERROR(VLOOKUP(G52,ST!$C$4:$E$400,3,FALSE),"0"))</f>
        <v/>
      </c>
      <c r="BC52" s="57">
        <f>IF(VLOOKUP(AW52,ST!$C$4:$F$298,4,FALSE)&lt;&gt;0,VLOOKUP(AW52,ST!$C$4:$F$298,4,FALSE),VLOOKUP(G52,ST!$C$4:$F$298,4,FALSE))</f>
        <v/>
      </c>
      <c r="BD52" s="57">
        <f>IF(O52="SC","Desconsiderar coluna ICMS ST",IF(O52="PR","Haverá ST", ))</f>
        <v/>
      </c>
      <c r="BE52" s="53">
        <f>W52</f>
        <v/>
      </c>
      <c r="BF52" s="53">
        <f>X52</f>
        <v/>
      </c>
      <c r="BG52" s="53">
        <f>AD52-AS52</f>
        <v/>
      </c>
      <c r="BH52" s="51">
        <f>$W$4+$X$4+AC52+$BJ$4+0.07</f>
        <v/>
      </c>
      <c r="BI52" s="53">
        <f>IF(BD52="Haverá ST",AJ52+AS52+AT52,AJ52+AS52)</f>
        <v/>
      </c>
      <c r="BJ52" s="53">
        <f>T52*$BJ$4</f>
        <v/>
      </c>
      <c r="BK52" s="53">
        <f>T52*$BK$4</f>
        <v/>
      </c>
      <c r="BL52" s="53">
        <f>BE52+BF52+AO52+BJ52+BK52+AD52</f>
        <v/>
      </c>
      <c r="BM52" s="53">
        <f>(T52-BL52)</f>
        <v/>
      </c>
    </row>
    <row r="53" hidden="1" ht="15.75" customHeight="1" s="218">
      <c r="A53" s="58">
        <f>A52+1</f>
        <v/>
      </c>
      <c r="B53" s="144">
        <f>BOM!B53</f>
        <v/>
      </c>
      <c r="C53" s="144">
        <f>BOM!C53</f>
        <v/>
      </c>
      <c r="D53" s="144">
        <f>BOM!D53</f>
        <v/>
      </c>
      <c r="E53" s="144">
        <f>BOM!E53</f>
        <v/>
      </c>
      <c r="F53" s="144">
        <f>BOM!F53</f>
        <v/>
      </c>
      <c r="G53" s="144">
        <f>BOM!G53</f>
        <v/>
      </c>
      <c r="H53" s="144">
        <f>BOM!H53</f>
        <v/>
      </c>
      <c r="I53" s="144">
        <f>BOM!I53</f>
        <v/>
      </c>
      <c r="J53" s="146">
        <f>BOM!J53</f>
        <v/>
      </c>
      <c r="K53" s="146">
        <f>BOM!K53</f>
        <v/>
      </c>
      <c r="L53" s="146">
        <f>BOM!L53</f>
        <v/>
      </c>
      <c r="M53" s="146">
        <f>BOM!M53</f>
        <v/>
      </c>
      <c r="N53" s="146">
        <f>BOM!N53</f>
        <v/>
      </c>
      <c r="O53" s="146">
        <f>BOM!O53</f>
        <v/>
      </c>
      <c r="P53" s="146">
        <f>BOM!P53</f>
        <v/>
      </c>
      <c r="Q53" s="46">
        <f>$F$97</f>
        <v/>
      </c>
      <c r="R53" s="46">
        <f>$F$98</f>
        <v/>
      </c>
      <c r="S53" s="48">
        <f>U53-(U53*R53)</f>
        <v/>
      </c>
      <c r="T53" s="48">
        <f>S53*I53</f>
        <v/>
      </c>
      <c r="U53" s="48">
        <f>(AN53)/(1-(BH53+Q53))</f>
        <v/>
      </c>
      <c r="V53" s="48">
        <f>U53*I53</f>
        <v/>
      </c>
      <c r="W53" s="49">
        <f>T53*$W$4</f>
        <v/>
      </c>
      <c r="X53" s="49">
        <f>T53*$X$4</f>
        <v/>
      </c>
      <c r="Y53" s="50">
        <f>M53</f>
        <v/>
      </c>
      <c r="Z53" s="9" t="n"/>
      <c r="AA53" s="9" t="n"/>
      <c r="AB53" s="9" t="n"/>
      <c r="AC53" s="51">
        <f t="array" ref="AC53">IF(I53&gt;0,VLOOKUP(Y53&amp;$P$88&amp;$P$89&amp;$P$90,Variáveis!$O$2:$S$300&amp;Variáveis!$P$2:$T$300&amp;Variáveis!$Q$2:$U$300&amp;Variáveis!$R$2:$V$300,5,FALSE),0)</f>
        <v/>
      </c>
      <c r="AD53" s="52">
        <f>T53*AC53</f>
        <v/>
      </c>
      <c r="AE53" s="53">
        <f>IF(AB53="não",((V53/(1-VLOOKUP(AA53,Variáveis!$AK$3:$AN$29,4,FALSE)))*VLOOKUP(AA53,Variáveis!$AK$3:$AN$29,4,FALSE))-AD53,0)</f>
        <v/>
      </c>
      <c r="AF53" s="53">
        <f>T53*$AF$4</f>
        <v/>
      </c>
      <c r="AG53" s="53">
        <f>IF(AB53="SIM","Cliente pode pagar DIFA na entrada", )</f>
        <v/>
      </c>
      <c r="AH53" s="54" t="n"/>
      <c r="AI53" s="53">
        <f>IF(K53="SIM",(J53*$F$102),J53)</f>
        <v/>
      </c>
      <c r="AJ53" s="53">
        <f>IF(L53="SIM",(AI53*$F$101),AI53)</f>
        <v/>
      </c>
      <c r="AK53" s="53">
        <f>AJ53-AS53</f>
        <v/>
      </c>
      <c r="AL53" s="53">
        <f>AJ53*I53</f>
        <v/>
      </c>
      <c r="AM53" s="53">
        <f>AK53*I53</f>
        <v/>
      </c>
      <c r="AN53" s="53">
        <f>AK53-AP53-AQ53</f>
        <v/>
      </c>
      <c r="AO53" s="53">
        <f>AN53*I53</f>
        <v/>
      </c>
      <c r="AP53" s="53">
        <f>$AP$4*AK53</f>
        <v/>
      </c>
      <c r="AQ53" s="53">
        <f>$AQ$4*AK53</f>
        <v/>
      </c>
      <c r="AR53" s="51">
        <f t="array" ref="AR53">VLOOKUP(M53&amp;N53&amp;O53&amp;P53,Variáveis!$A$2:$E$240&amp;Variáveis!$B$2:$F$240&amp;Variáveis!$C$2:$G$240&amp;Variáveis!$D$2:$H$240,5,FALSE)</f>
        <v/>
      </c>
      <c r="AS53" s="53">
        <f>((AJ53*(1-AR53))*AR53)</f>
        <v/>
      </c>
      <c r="AT53" s="53">
        <f>(((J53+(J53*AU53))*0.18)-(J53*AR53))</f>
        <v/>
      </c>
      <c r="AU53" s="55">
        <f>(((1+AV53)*(1-AR53))/(1-0.18)-1)</f>
        <v/>
      </c>
      <c r="AV53" s="55">
        <f>IF(BB53&gt;0,BB53,IF(BA53&gt;0,BA53,IF(AZ53&gt;0,AZ53,IF(AY53&gt;0,AY53,IF(AX53&gt;0,AX53)))))/100</f>
        <v/>
      </c>
      <c r="AW53" s="56">
        <f>VALUE(LEFT(G53,4))</f>
        <v/>
      </c>
      <c r="AX53" s="56">
        <f>VALUE(IFERROR(VLOOKUP(VALUE(LEFT(G53,4)),ST!$C$4:$E$300,3,FALSE),"0"))</f>
        <v/>
      </c>
      <c r="AY53" s="56">
        <f>VALUE(IFERROR(VLOOKUP(VALUE(LEFT(G53,5)),ST!$C$4:$E$300,3,FALSE),"0"))</f>
        <v/>
      </c>
      <c r="AZ53" s="56">
        <f>VALUE(IFERROR(VLOOKUP(VALUE(LEFT(G53,6)),ST!$C$4:$E$300,3,FALSE),"0"))</f>
        <v/>
      </c>
      <c r="BA53" s="56">
        <f>VALUE(IFERROR(VLOOKUP(VALUE(LEFT(G53,7)),ST!$C$4:$E$300,3,FALSE),"0"))</f>
        <v/>
      </c>
      <c r="BB53" s="56">
        <f>VALUE(IFERROR(VLOOKUP(G53,ST!$C$4:$E$400,3,FALSE),"0"))</f>
        <v/>
      </c>
      <c r="BC53" s="57">
        <f>IF(VLOOKUP(AW53,ST!$C$4:$F$298,4,FALSE)&lt;&gt;0,VLOOKUP(AW53,ST!$C$4:$F$298,4,FALSE),VLOOKUP(G53,ST!$C$4:$F$298,4,FALSE))</f>
        <v/>
      </c>
      <c r="BD53" s="57">
        <f>IF(O53="SC","Desconsiderar coluna ICMS ST",IF(O53="PR","Haverá ST", ))</f>
        <v/>
      </c>
      <c r="BE53" s="53">
        <f>W53</f>
        <v/>
      </c>
      <c r="BF53" s="53">
        <f>X53</f>
        <v/>
      </c>
      <c r="BG53" s="53">
        <f>AD53-AS53</f>
        <v/>
      </c>
      <c r="BH53" s="51">
        <f>$W$4+$X$4+AC53+$BJ$4+0.07</f>
        <v/>
      </c>
      <c r="BI53" s="53">
        <f>IF(BD53="Haverá ST",AJ53+AS53+AT53,AJ53+AS53)</f>
        <v/>
      </c>
      <c r="BJ53" s="53">
        <f>T53*$BJ$4</f>
        <v/>
      </c>
      <c r="BK53" s="53">
        <f>T53*$BK$4</f>
        <v/>
      </c>
      <c r="BL53" s="53">
        <f>BE53+BF53+AO53+BJ53+BK53+AD53</f>
        <v/>
      </c>
      <c r="BM53" s="53">
        <f>(T53-BL53)</f>
        <v/>
      </c>
    </row>
    <row r="54" hidden="1" ht="15.75" customHeight="1" s="218">
      <c r="A54" s="58">
        <f>A53+1</f>
        <v/>
      </c>
      <c r="B54" s="144">
        <f>BOM!B54</f>
        <v/>
      </c>
      <c r="C54" s="144">
        <f>BOM!C54</f>
        <v/>
      </c>
      <c r="D54" s="144">
        <f>BOM!D54</f>
        <v/>
      </c>
      <c r="E54" s="144">
        <f>BOM!E54</f>
        <v/>
      </c>
      <c r="F54" s="144">
        <f>BOM!F54</f>
        <v/>
      </c>
      <c r="G54" s="144">
        <f>BOM!G54</f>
        <v/>
      </c>
      <c r="H54" s="144">
        <f>BOM!H54</f>
        <v/>
      </c>
      <c r="I54" s="144">
        <f>BOM!I54</f>
        <v/>
      </c>
      <c r="J54" s="146">
        <f>BOM!J54</f>
        <v/>
      </c>
      <c r="K54" s="146">
        <f>BOM!K54</f>
        <v/>
      </c>
      <c r="L54" s="146">
        <f>BOM!L54</f>
        <v/>
      </c>
      <c r="M54" s="146">
        <f>BOM!M54</f>
        <v/>
      </c>
      <c r="N54" s="146">
        <f>BOM!N54</f>
        <v/>
      </c>
      <c r="O54" s="146">
        <f>BOM!O54</f>
        <v/>
      </c>
      <c r="P54" s="146">
        <f>BOM!P54</f>
        <v/>
      </c>
      <c r="Q54" s="46">
        <f>$F$97</f>
        <v/>
      </c>
      <c r="R54" s="46">
        <f>$F$98</f>
        <v/>
      </c>
      <c r="S54" s="48">
        <f>U54-(U54*R54)</f>
        <v/>
      </c>
      <c r="T54" s="48">
        <f>S54*I54</f>
        <v/>
      </c>
      <c r="U54" s="48">
        <f>(AN54)/(1-(BH54+Q54))</f>
        <v/>
      </c>
      <c r="V54" s="48">
        <f>U54*I54</f>
        <v/>
      </c>
      <c r="W54" s="49">
        <f>T54*$W$4</f>
        <v/>
      </c>
      <c r="X54" s="49">
        <f>T54*$X$4</f>
        <v/>
      </c>
      <c r="Y54" s="50">
        <f>M54</f>
        <v/>
      </c>
      <c r="Z54" s="9" t="n"/>
      <c r="AA54" s="9" t="n"/>
      <c r="AB54" s="9" t="n"/>
      <c r="AC54" s="51">
        <f t="array" ref="AC54">IF(I54&gt;0,VLOOKUP(Y54&amp;$P$88&amp;$P$89&amp;$P$90,Variáveis!$O$2:$S$300&amp;Variáveis!$P$2:$T$300&amp;Variáveis!$Q$2:$U$300&amp;Variáveis!$R$2:$V$300,5,FALSE),0)</f>
        <v/>
      </c>
      <c r="AD54" s="52">
        <f>T54*AC54</f>
        <v/>
      </c>
      <c r="AE54" s="53">
        <f>IF(AB54="não",((V54/(1-VLOOKUP(AA54,Variáveis!$AK$3:$AN$29,4,FALSE)))*VLOOKUP(AA54,Variáveis!$AK$3:$AN$29,4,FALSE))-AD54,0)</f>
        <v/>
      </c>
      <c r="AF54" s="53">
        <f>T54*$AF$4</f>
        <v/>
      </c>
      <c r="AG54" s="53">
        <f>IF(AB54="SIM","Cliente pode pagar DIFA na entrada", )</f>
        <v/>
      </c>
      <c r="AH54" s="54" t="n"/>
      <c r="AI54" s="53">
        <f>IF(K54="SIM",(J54*$F$102),J54)</f>
        <v/>
      </c>
      <c r="AJ54" s="53">
        <f>IF(L54="SIM",(AI54*$F$101),AI54)</f>
        <v/>
      </c>
      <c r="AK54" s="53">
        <f>AJ54-AS54</f>
        <v/>
      </c>
      <c r="AL54" s="53">
        <f>AJ54*I54</f>
        <v/>
      </c>
      <c r="AM54" s="53">
        <f>AK54*I54</f>
        <v/>
      </c>
      <c r="AN54" s="53">
        <f>AK54-AP54-AQ54</f>
        <v/>
      </c>
      <c r="AO54" s="53">
        <f>AN54*I54</f>
        <v/>
      </c>
      <c r="AP54" s="53">
        <f>$AP$4*AK54</f>
        <v/>
      </c>
      <c r="AQ54" s="53">
        <f>$AQ$4*AK54</f>
        <v/>
      </c>
      <c r="AR54" s="51">
        <f t="array" ref="AR54">VLOOKUP(M54&amp;N54&amp;O54&amp;P54,Variáveis!$A$2:$E$240&amp;Variáveis!$B$2:$F$240&amp;Variáveis!$C$2:$G$240&amp;Variáveis!$D$2:$H$240,5,FALSE)</f>
        <v/>
      </c>
      <c r="AS54" s="53">
        <f>((AJ54*(1-AR54))*AR54)</f>
        <v/>
      </c>
      <c r="AT54" s="53">
        <f>(((J54+(J54*AU54))*0.18)-(J54*AR54))</f>
        <v/>
      </c>
      <c r="AU54" s="55">
        <f>(((1+AV54)*(1-AR54))/(1-0.18)-1)</f>
        <v/>
      </c>
      <c r="AV54" s="55">
        <f>IF(BB54&gt;0,BB54,IF(BA54&gt;0,BA54,IF(AZ54&gt;0,AZ54,IF(AY54&gt;0,AY54,IF(AX54&gt;0,AX54)))))/100</f>
        <v/>
      </c>
      <c r="AW54" s="56">
        <f>VALUE(LEFT(G54,4))</f>
        <v/>
      </c>
      <c r="AX54" s="56">
        <f>VALUE(IFERROR(VLOOKUP(VALUE(LEFT(G54,4)),ST!$C$4:$E$300,3,FALSE),"0"))</f>
        <v/>
      </c>
      <c r="AY54" s="56">
        <f>VALUE(IFERROR(VLOOKUP(VALUE(LEFT(G54,5)),ST!$C$4:$E$300,3,FALSE),"0"))</f>
        <v/>
      </c>
      <c r="AZ54" s="56">
        <f>VALUE(IFERROR(VLOOKUP(VALUE(LEFT(G54,6)),ST!$C$4:$E$300,3,FALSE),"0"))</f>
        <v/>
      </c>
      <c r="BA54" s="56">
        <f>VALUE(IFERROR(VLOOKUP(VALUE(LEFT(G54,7)),ST!$C$4:$E$300,3,FALSE),"0"))</f>
        <v/>
      </c>
      <c r="BB54" s="56">
        <f>VALUE(IFERROR(VLOOKUP(G54,ST!$C$4:$E$400,3,FALSE),"0"))</f>
        <v/>
      </c>
      <c r="BC54" s="57">
        <f>IF(VLOOKUP(AW54,ST!$C$4:$F$298,4,FALSE)&lt;&gt;0,VLOOKUP(AW54,ST!$C$4:$F$298,4,FALSE),VLOOKUP(G54,ST!$C$4:$F$298,4,FALSE))</f>
        <v/>
      </c>
      <c r="BD54" s="57">
        <f>IF(O54="SC","Desconsiderar coluna ICMS ST",IF(O54="PR","Haverá ST", ))</f>
        <v/>
      </c>
      <c r="BE54" s="53">
        <f>W54</f>
        <v/>
      </c>
      <c r="BF54" s="53">
        <f>X54</f>
        <v/>
      </c>
      <c r="BG54" s="53">
        <f>AD54-AS54</f>
        <v/>
      </c>
      <c r="BH54" s="51">
        <f>$W$4+$X$4+AC54+$BJ$4+0.07</f>
        <v/>
      </c>
      <c r="BI54" s="53">
        <f>IF(BD54="Haverá ST",AJ54+AS54+AT54,AJ54+AS54)</f>
        <v/>
      </c>
      <c r="BJ54" s="53">
        <f>T54*$BJ$4</f>
        <v/>
      </c>
      <c r="BK54" s="53">
        <f>T54*$BK$4</f>
        <v/>
      </c>
      <c r="BL54" s="53">
        <f>BE54+BF54+AO54+BJ54+BK54+AD54</f>
        <v/>
      </c>
      <c r="BM54" s="53">
        <f>(T54-BL54)</f>
        <v/>
      </c>
    </row>
    <row r="55" hidden="1" ht="15.75" customHeight="1" s="218">
      <c r="A55" s="58">
        <f>A54+1</f>
        <v/>
      </c>
      <c r="B55" s="144">
        <f>BOM!B55</f>
        <v/>
      </c>
      <c r="C55" s="144">
        <f>BOM!C55</f>
        <v/>
      </c>
      <c r="D55" s="144">
        <f>BOM!D55</f>
        <v/>
      </c>
      <c r="E55" s="144">
        <f>BOM!E55</f>
        <v/>
      </c>
      <c r="F55" s="144">
        <f>BOM!F55</f>
        <v/>
      </c>
      <c r="G55" s="144">
        <f>BOM!G55</f>
        <v/>
      </c>
      <c r="H55" s="144">
        <f>BOM!H55</f>
        <v/>
      </c>
      <c r="I55" s="144">
        <f>BOM!I55</f>
        <v/>
      </c>
      <c r="J55" s="146">
        <f>BOM!J55</f>
        <v/>
      </c>
      <c r="K55" s="146">
        <f>BOM!K55</f>
        <v/>
      </c>
      <c r="L55" s="146">
        <f>BOM!L55</f>
        <v/>
      </c>
      <c r="M55" s="146">
        <f>BOM!M55</f>
        <v/>
      </c>
      <c r="N55" s="146">
        <f>BOM!N55</f>
        <v/>
      </c>
      <c r="O55" s="146">
        <f>BOM!O55</f>
        <v/>
      </c>
      <c r="P55" s="146">
        <f>BOM!P55</f>
        <v/>
      </c>
      <c r="Q55" s="46">
        <f>$F$97</f>
        <v/>
      </c>
      <c r="R55" s="46">
        <f>$F$98</f>
        <v/>
      </c>
      <c r="S55" s="48">
        <f>U55-(U55*R55)</f>
        <v/>
      </c>
      <c r="T55" s="48">
        <f>S55*I55</f>
        <v/>
      </c>
      <c r="U55" s="48">
        <f>(AN55)/(1-(BH55+Q55))</f>
        <v/>
      </c>
      <c r="V55" s="48">
        <f>U55*I55</f>
        <v/>
      </c>
      <c r="W55" s="49">
        <f>T55*$W$4</f>
        <v/>
      </c>
      <c r="X55" s="49">
        <f>T55*$X$4</f>
        <v/>
      </c>
      <c r="Y55" s="50">
        <f>M55</f>
        <v/>
      </c>
      <c r="Z55" s="9" t="n"/>
      <c r="AA55" s="9" t="n"/>
      <c r="AB55" s="9" t="n"/>
      <c r="AC55" s="51">
        <f t="array" ref="AC55">IF(I55&gt;0,VLOOKUP(Y55&amp;$P$88&amp;$P$89&amp;$P$90,Variáveis!$O$2:$S$300&amp;Variáveis!$P$2:$T$300&amp;Variáveis!$Q$2:$U$300&amp;Variáveis!$R$2:$V$300,5,FALSE),0)</f>
        <v/>
      </c>
      <c r="AD55" s="52">
        <f>T55*AC55</f>
        <v/>
      </c>
      <c r="AE55" s="53">
        <f>IF(AB55="não",((V55/(1-VLOOKUP(AA55,Variáveis!$AK$3:$AN$29,4,FALSE)))*VLOOKUP(AA55,Variáveis!$AK$3:$AN$29,4,FALSE))-AD55,0)</f>
        <v/>
      </c>
      <c r="AF55" s="53">
        <f>T55*$AF$4</f>
        <v/>
      </c>
      <c r="AG55" s="53">
        <f>IF(AB55="SIM","Cliente pode pagar DIFA na entrada", )</f>
        <v/>
      </c>
      <c r="AH55" s="54" t="n"/>
      <c r="AI55" s="53">
        <f>IF(K55="SIM",(J55*$F$102),J55)</f>
        <v/>
      </c>
      <c r="AJ55" s="53">
        <f>IF(L55="SIM",(AI55*$F$101),AI55)</f>
        <v/>
      </c>
      <c r="AK55" s="53">
        <f>AJ55-AS55</f>
        <v/>
      </c>
      <c r="AL55" s="53">
        <f>AJ55*I55</f>
        <v/>
      </c>
      <c r="AM55" s="53">
        <f>AK55*I55</f>
        <v/>
      </c>
      <c r="AN55" s="53">
        <f>AK55-AP55-AQ55</f>
        <v/>
      </c>
      <c r="AO55" s="53">
        <f>AN55*I55</f>
        <v/>
      </c>
      <c r="AP55" s="53">
        <f>$AP$4*AK55</f>
        <v/>
      </c>
      <c r="AQ55" s="53">
        <f>$AQ$4*AK55</f>
        <v/>
      </c>
      <c r="AR55" s="51">
        <f t="array" ref="AR55">VLOOKUP(M55&amp;N55&amp;O55&amp;P55,Variáveis!$A$2:$E$240&amp;Variáveis!$B$2:$F$240&amp;Variáveis!$C$2:$G$240&amp;Variáveis!$D$2:$H$240,5,FALSE)</f>
        <v/>
      </c>
      <c r="AS55" s="53">
        <f>((AJ55*(1-AR55))*AR55)</f>
        <v/>
      </c>
      <c r="AT55" s="53">
        <f>(((J55+(J55*AU55))*0.18)-(J55*AR55))</f>
        <v/>
      </c>
      <c r="AU55" s="55">
        <f>(((1+AV55)*(1-AR55))/(1-0.18)-1)</f>
        <v/>
      </c>
      <c r="AV55" s="55">
        <f>IF(BB55&gt;0,BB55,IF(BA55&gt;0,BA55,IF(AZ55&gt;0,AZ55,IF(AY55&gt;0,AY55,IF(AX55&gt;0,AX55)))))/100</f>
        <v/>
      </c>
      <c r="AW55" s="56">
        <f>VALUE(LEFT(G55,4))</f>
        <v/>
      </c>
      <c r="AX55" s="56">
        <f>VALUE(IFERROR(VLOOKUP(VALUE(LEFT(G55,4)),ST!$C$4:$E$300,3,FALSE),"0"))</f>
        <v/>
      </c>
      <c r="AY55" s="56">
        <f>VALUE(IFERROR(VLOOKUP(VALUE(LEFT(G55,5)),ST!$C$4:$E$300,3,FALSE),"0"))</f>
        <v/>
      </c>
      <c r="AZ55" s="56">
        <f>VALUE(IFERROR(VLOOKUP(VALUE(LEFT(G55,6)),ST!$C$4:$E$300,3,FALSE),"0"))</f>
        <v/>
      </c>
      <c r="BA55" s="56">
        <f>VALUE(IFERROR(VLOOKUP(VALUE(LEFT(G55,7)),ST!$C$4:$E$300,3,FALSE),"0"))</f>
        <v/>
      </c>
      <c r="BB55" s="56">
        <f>VALUE(IFERROR(VLOOKUP(G55,ST!$C$4:$E$400,3,FALSE),"0"))</f>
        <v/>
      </c>
      <c r="BC55" s="57">
        <f>IF(VLOOKUP(AW55,ST!$C$4:$F$298,4,FALSE)&lt;&gt;0,VLOOKUP(AW55,ST!$C$4:$F$298,4,FALSE),VLOOKUP(G55,ST!$C$4:$F$298,4,FALSE))</f>
        <v/>
      </c>
      <c r="BD55" s="57">
        <f>IF(O55="SC","Desconsiderar coluna ICMS ST",IF(O55="PR","Haverá ST", ))</f>
        <v/>
      </c>
      <c r="BE55" s="53">
        <f>W55</f>
        <v/>
      </c>
      <c r="BF55" s="53">
        <f>X55</f>
        <v/>
      </c>
      <c r="BG55" s="53">
        <f>AD55-AS55</f>
        <v/>
      </c>
      <c r="BH55" s="51">
        <f>$W$4+$X$4+AC55+$BJ$4+0.07</f>
        <v/>
      </c>
      <c r="BI55" s="53">
        <f>IF(BD55="Haverá ST",AJ55+AS55+AT55,AJ55+AS55)</f>
        <v/>
      </c>
      <c r="BJ55" s="53">
        <f>T55*$BJ$4</f>
        <v/>
      </c>
      <c r="BK55" s="53">
        <f>T55*$BK$4</f>
        <v/>
      </c>
      <c r="BL55" s="53">
        <f>BE55+BF55+AO55+BJ55+BK55+AD55</f>
        <v/>
      </c>
      <c r="BM55" s="53">
        <f>(T55-BL55)</f>
        <v/>
      </c>
    </row>
    <row r="56" hidden="1" ht="15.75" customHeight="1" s="218">
      <c r="A56" s="58">
        <f>A55+1</f>
        <v/>
      </c>
      <c r="B56" s="144">
        <f>BOM!B56</f>
        <v/>
      </c>
      <c r="C56" s="144">
        <f>BOM!C56</f>
        <v/>
      </c>
      <c r="D56" s="144">
        <f>BOM!D56</f>
        <v/>
      </c>
      <c r="E56" s="144">
        <f>BOM!E56</f>
        <v/>
      </c>
      <c r="F56" s="144">
        <f>BOM!F56</f>
        <v/>
      </c>
      <c r="G56" s="144">
        <f>BOM!G56</f>
        <v/>
      </c>
      <c r="H56" s="144">
        <f>BOM!H56</f>
        <v/>
      </c>
      <c r="I56" s="144">
        <f>BOM!I56</f>
        <v/>
      </c>
      <c r="J56" s="146">
        <f>BOM!J56</f>
        <v/>
      </c>
      <c r="K56" s="146">
        <f>BOM!K56</f>
        <v/>
      </c>
      <c r="L56" s="146">
        <f>BOM!L56</f>
        <v/>
      </c>
      <c r="M56" s="146">
        <f>BOM!M56</f>
        <v/>
      </c>
      <c r="N56" s="146">
        <f>BOM!N56</f>
        <v/>
      </c>
      <c r="O56" s="146">
        <f>BOM!O56</f>
        <v/>
      </c>
      <c r="P56" s="146">
        <f>BOM!P56</f>
        <v/>
      </c>
      <c r="Q56" s="46">
        <f>$F$97</f>
        <v/>
      </c>
      <c r="R56" s="46">
        <f>$F$98</f>
        <v/>
      </c>
      <c r="S56" s="48">
        <f>U56-(U56*R56)</f>
        <v/>
      </c>
      <c r="T56" s="48">
        <f>S56*I56</f>
        <v/>
      </c>
      <c r="U56" s="48">
        <f>(AN56)/(1-(BH56+Q56))</f>
        <v/>
      </c>
      <c r="V56" s="48">
        <f>U56*I56</f>
        <v/>
      </c>
      <c r="W56" s="49">
        <f>T56*$W$4</f>
        <v/>
      </c>
      <c r="X56" s="49">
        <f>T56*$X$4</f>
        <v/>
      </c>
      <c r="Y56" s="50">
        <f>M56</f>
        <v/>
      </c>
      <c r="Z56" s="9" t="n"/>
      <c r="AA56" s="9" t="n"/>
      <c r="AB56" s="9" t="n"/>
      <c r="AC56" s="51">
        <f t="array" ref="AC56">IF(I56&gt;0,VLOOKUP(Y56&amp;$P$88&amp;$P$89&amp;$P$90,Variáveis!$O$2:$S$300&amp;Variáveis!$P$2:$T$300&amp;Variáveis!$Q$2:$U$300&amp;Variáveis!$R$2:$V$300,5,FALSE),0)</f>
        <v/>
      </c>
      <c r="AD56" s="52">
        <f>T56*AC56</f>
        <v/>
      </c>
      <c r="AE56" s="53">
        <f>IF(AB56="não",((V56/(1-VLOOKUP(AA56,Variáveis!$AK$3:$AN$29,4,FALSE)))*VLOOKUP(AA56,Variáveis!$AK$3:$AN$29,4,FALSE))-AD56,0)</f>
        <v/>
      </c>
      <c r="AF56" s="53">
        <f>T56*$AF$4</f>
        <v/>
      </c>
      <c r="AG56" s="53">
        <f>IF(AB56="SIM","Cliente pode pagar DIFA na entrada", )</f>
        <v/>
      </c>
      <c r="AH56" s="54" t="n"/>
      <c r="AI56" s="53">
        <f>IF(K56="SIM",(J56*$F$102),J56)</f>
        <v/>
      </c>
      <c r="AJ56" s="53">
        <f>IF(L56="SIM",(AI56*$F$101),AI56)</f>
        <v/>
      </c>
      <c r="AK56" s="53">
        <f>AJ56-AS56</f>
        <v/>
      </c>
      <c r="AL56" s="53">
        <f>AJ56*I56</f>
        <v/>
      </c>
      <c r="AM56" s="53">
        <f>AK56*I56</f>
        <v/>
      </c>
      <c r="AN56" s="53">
        <f>AK56-AP56-AQ56</f>
        <v/>
      </c>
      <c r="AO56" s="53">
        <f>AN56*I56</f>
        <v/>
      </c>
      <c r="AP56" s="53">
        <f>$AP$4*AK56</f>
        <v/>
      </c>
      <c r="AQ56" s="53">
        <f>$AQ$4*AK56</f>
        <v/>
      </c>
      <c r="AR56" s="51">
        <f t="array" ref="AR56">VLOOKUP(M56&amp;N56&amp;O56&amp;P56,Variáveis!$A$2:$E$240&amp;Variáveis!$B$2:$F$240&amp;Variáveis!$C$2:$G$240&amp;Variáveis!$D$2:$H$240,5,FALSE)</f>
        <v/>
      </c>
      <c r="AS56" s="53">
        <f>((AJ56*(1-AR56))*AR56)</f>
        <v/>
      </c>
      <c r="AT56" s="53">
        <f>(((J56+(J56*AU56))*0.18)-(J56*AR56))</f>
        <v/>
      </c>
      <c r="AU56" s="55">
        <f>(((1+AV56)*(1-AR56))/(1-0.18)-1)</f>
        <v/>
      </c>
      <c r="AV56" s="55">
        <f>IF(BB56&gt;0,BB56,IF(BA56&gt;0,BA56,IF(AZ56&gt;0,AZ56,IF(AY56&gt;0,AY56,IF(AX56&gt;0,AX56)))))/100</f>
        <v/>
      </c>
      <c r="AW56" s="56">
        <f>VALUE(LEFT(G56,4))</f>
        <v/>
      </c>
      <c r="AX56" s="56">
        <f>VALUE(IFERROR(VLOOKUP(VALUE(LEFT(G56,4)),ST!$C$4:$E$300,3,FALSE),"0"))</f>
        <v/>
      </c>
      <c r="AY56" s="56">
        <f>VALUE(IFERROR(VLOOKUP(VALUE(LEFT(G56,5)),ST!$C$4:$E$300,3,FALSE),"0"))</f>
        <v/>
      </c>
      <c r="AZ56" s="56">
        <f>VALUE(IFERROR(VLOOKUP(VALUE(LEFT(G56,6)),ST!$C$4:$E$300,3,FALSE),"0"))</f>
        <v/>
      </c>
      <c r="BA56" s="56">
        <f>VALUE(IFERROR(VLOOKUP(VALUE(LEFT(G56,7)),ST!$C$4:$E$300,3,FALSE),"0"))</f>
        <v/>
      </c>
      <c r="BB56" s="56">
        <f>VALUE(IFERROR(VLOOKUP(G56,ST!$C$4:$E$400,3,FALSE),"0"))</f>
        <v/>
      </c>
      <c r="BC56" s="57">
        <f>IF(VLOOKUP(AW56,ST!$C$4:$F$298,4,FALSE)&lt;&gt;0,VLOOKUP(AW56,ST!$C$4:$F$298,4,FALSE),VLOOKUP(G56,ST!$C$4:$F$298,4,FALSE))</f>
        <v/>
      </c>
      <c r="BD56" s="57">
        <f>IF(O56="SC","Desconsiderar coluna ICMS ST",IF(O56="PR","Haverá ST", ))</f>
        <v/>
      </c>
      <c r="BE56" s="53">
        <f>W56</f>
        <v/>
      </c>
      <c r="BF56" s="53">
        <f>X56</f>
        <v/>
      </c>
      <c r="BG56" s="53">
        <f>AD56-AS56</f>
        <v/>
      </c>
      <c r="BH56" s="51">
        <f>$W$4+$X$4+AC56+$BJ$4+0.07</f>
        <v/>
      </c>
      <c r="BI56" s="53">
        <f>IF(BD56="Haverá ST",AJ56+AS56+AT56,AJ56+AS56)</f>
        <v/>
      </c>
      <c r="BJ56" s="53">
        <f>T56*$BJ$4</f>
        <v/>
      </c>
      <c r="BK56" s="53">
        <f>T56*$BK$4</f>
        <v/>
      </c>
      <c r="BL56" s="53">
        <f>BE56+BF56+AO56+BJ56+BK56+AD56</f>
        <v/>
      </c>
      <c r="BM56" s="53">
        <f>(T56-BL56)</f>
        <v/>
      </c>
    </row>
    <row r="57" hidden="1" ht="15.75" customHeight="1" s="218">
      <c r="A57" s="58">
        <f>A56+1</f>
        <v/>
      </c>
      <c r="B57" s="144">
        <f>BOM!B57</f>
        <v/>
      </c>
      <c r="C57" s="144">
        <f>BOM!C57</f>
        <v/>
      </c>
      <c r="D57" s="144">
        <f>BOM!D57</f>
        <v/>
      </c>
      <c r="E57" s="144">
        <f>BOM!E57</f>
        <v/>
      </c>
      <c r="F57" s="144">
        <f>BOM!F57</f>
        <v/>
      </c>
      <c r="G57" s="144">
        <f>BOM!G57</f>
        <v/>
      </c>
      <c r="H57" s="144">
        <f>BOM!H57</f>
        <v/>
      </c>
      <c r="I57" s="144">
        <f>BOM!I57</f>
        <v/>
      </c>
      <c r="J57" s="146">
        <f>BOM!J57</f>
        <v/>
      </c>
      <c r="K57" s="146">
        <f>BOM!K57</f>
        <v/>
      </c>
      <c r="L57" s="146">
        <f>BOM!L57</f>
        <v/>
      </c>
      <c r="M57" s="146">
        <f>BOM!M57</f>
        <v/>
      </c>
      <c r="N57" s="146">
        <f>BOM!N57</f>
        <v/>
      </c>
      <c r="O57" s="146">
        <f>BOM!O57</f>
        <v/>
      </c>
      <c r="P57" s="146">
        <f>BOM!P57</f>
        <v/>
      </c>
      <c r="Q57" s="46">
        <f>$F$97</f>
        <v/>
      </c>
      <c r="R57" s="46">
        <f>$F$98</f>
        <v/>
      </c>
      <c r="S57" s="48">
        <f>U57-(U57*R57)</f>
        <v/>
      </c>
      <c r="T57" s="48">
        <f>S57*I57</f>
        <v/>
      </c>
      <c r="U57" s="48">
        <f>(AN57)/(1-(BH57+Q57))</f>
        <v/>
      </c>
      <c r="V57" s="48">
        <f>U57*I57</f>
        <v/>
      </c>
      <c r="W57" s="49">
        <f>T57*$W$4</f>
        <v/>
      </c>
      <c r="X57" s="49">
        <f>T57*$X$4</f>
        <v/>
      </c>
      <c r="Y57" s="50">
        <f>M57</f>
        <v/>
      </c>
      <c r="Z57" s="9" t="n"/>
      <c r="AA57" s="9" t="n"/>
      <c r="AB57" s="9" t="n"/>
      <c r="AC57" s="51">
        <f t="array" ref="AC57">IF(I57&gt;0,VLOOKUP(Y57&amp;$P$88&amp;$P$89&amp;$P$90,Variáveis!$O$2:$S$300&amp;Variáveis!$P$2:$T$300&amp;Variáveis!$Q$2:$U$300&amp;Variáveis!$R$2:$V$300,5,FALSE),0)</f>
        <v/>
      </c>
      <c r="AD57" s="52">
        <f>T57*AC57</f>
        <v/>
      </c>
      <c r="AE57" s="53">
        <f>IF(AB57="não",((V57/(1-VLOOKUP(AA57,Variáveis!$AK$3:$AN$29,4,FALSE)))*VLOOKUP(AA57,Variáveis!$AK$3:$AN$29,4,FALSE))-AD57,0)</f>
        <v/>
      </c>
      <c r="AF57" s="53">
        <f>T57*$AF$4</f>
        <v/>
      </c>
      <c r="AG57" s="53">
        <f>IF(AB57="SIM","Cliente pode pagar DIFA na entrada", )</f>
        <v/>
      </c>
      <c r="AH57" s="54" t="n"/>
      <c r="AI57" s="53">
        <f>IF(K57="SIM",(J57*$F$102),J57)</f>
        <v/>
      </c>
      <c r="AJ57" s="53">
        <f>IF(L57="SIM",(AI57*$F$101),AI57)</f>
        <v/>
      </c>
      <c r="AK57" s="53">
        <f>AJ57-AS57</f>
        <v/>
      </c>
      <c r="AL57" s="53">
        <f>AJ57*I57</f>
        <v/>
      </c>
      <c r="AM57" s="53">
        <f>AK57*I57</f>
        <v/>
      </c>
      <c r="AN57" s="53">
        <f>AK57-AP57-AQ57</f>
        <v/>
      </c>
      <c r="AO57" s="53">
        <f>AN57*I57</f>
        <v/>
      </c>
      <c r="AP57" s="53">
        <f>$AP$4*AK57</f>
        <v/>
      </c>
      <c r="AQ57" s="53">
        <f>$AQ$4*AK57</f>
        <v/>
      </c>
      <c r="AR57" s="51">
        <f t="array" ref="AR57">VLOOKUP(M57&amp;N57&amp;O57&amp;P57,Variáveis!$A$2:$E$240&amp;Variáveis!$B$2:$F$240&amp;Variáveis!$C$2:$G$240&amp;Variáveis!$D$2:$H$240,5,FALSE)</f>
        <v/>
      </c>
      <c r="AS57" s="53">
        <f>((AJ57*(1-AR57))*AR57)</f>
        <v/>
      </c>
      <c r="AT57" s="53">
        <f>(((J57+(J57*AU57))*0.18)-(J57*AR57))</f>
        <v/>
      </c>
      <c r="AU57" s="55">
        <f>(((1+AV57)*(1-AR57))/(1-0.18)-1)</f>
        <v/>
      </c>
      <c r="AV57" s="55">
        <f>IF(BB57&gt;0,BB57,IF(BA57&gt;0,BA57,IF(AZ57&gt;0,AZ57,IF(AY57&gt;0,AY57,IF(AX57&gt;0,AX57)))))/100</f>
        <v/>
      </c>
      <c r="AW57" s="56">
        <f>VALUE(LEFT(G57,4))</f>
        <v/>
      </c>
      <c r="AX57" s="56">
        <f>VALUE(IFERROR(VLOOKUP(VALUE(LEFT(G57,4)),ST!$C$4:$E$300,3,FALSE),"0"))</f>
        <v/>
      </c>
      <c r="AY57" s="56">
        <f>VALUE(IFERROR(VLOOKUP(VALUE(LEFT(G57,5)),ST!$C$4:$E$300,3,FALSE),"0"))</f>
        <v/>
      </c>
      <c r="AZ57" s="56">
        <f>VALUE(IFERROR(VLOOKUP(VALUE(LEFT(G57,6)),ST!$C$4:$E$300,3,FALSE),"0"))</f>
        <v/>
      </c>
      <c r="BA57" s="56">
        <f>VALUE(IFERROR(VLOOKUP(VALUE(LEFT(G57,7)),ST!$C$4:$E$300,3,FALSE),"0"))</f>
        <v/>
      </c>
      <c r="BB57" s="56">
        <f>VALUE(IFERROR(VLOOKUP(G57,ST!$C$4:$E$400,3,FALSE),"0"))</f>
        <v/>
      </c>
      <c r="BC57" s="57">
        <f>IF(VLOOKUP(AW57,ST!$C$4:$F$298,4,FALSE)&lt;&gt;0,VLOOKUP(AW57,ST!$C$4:$F$298,4,FALSE),VLOOKUP(G57,ST!$C$4:$F$298,4,FALSE))</f>
        <v/>
      </c>
      <c r="BD57" s="57">
        <f>IF(O57="SC","Desconsiderar coluna ICMS ST",IF(O57="PR","Haverá ST", ))</f>
        <v/>
      </c>
      <c r="BE57" s="53">
        <f>W57</f>
        <v/>
      </c>
      <c r="BF57" s="53">
        <f>X57</f>
        <v/>
      </c>
      <c r="BG57" s="53">
        <f>AD57-AS57</f>
        <v/>
      </c>
      <c r="BH57" s="51">
        <f>$W$4+$X$4+AC57+$BJ$4+0.07</f>
        <v/>
      </c>
      <c r="BI57" s="53">
        <f>IF(BD57="Haverá ST",AJ57+AS57+AT57,AJ57+AS57)</f>
        <v/>
      </c>
      <c r="BJ57" s="53">
        <f>T57*$BJ$4</f>
        <v/>
      </c>
      <c r="BK57" s="53">
        <f>T57*$BK$4</f>
        <v/>
      </c>
      <c r="BL57" s="53">
        <f>BE57+BF57+AO57+BJ57+BK57+AD57</f>
        <v/>
      </c>
      <c r="BM57" s="53">
        <f>(T57-BL57)</f>
        <v/>
      </c>
    </row>
    <row r="58" hidden="1" ht="15.75" customHeight="1" s="218">
      <c r="A58" s="58">
        <f>A57+1</f>
        <v/>
      </c>
      <c r="B58" s="144">
        <f>BOM!B58</f>
        <v/>
      </c>
      <c r="C58" s="144">
        <f>BOM!C58</f>
        <v/>
      </c>
      <c r="D58" s="144">
        <f>BOM!D58</f>
        <v/>
      </c>
      <c r="E58" s="144">
        <f>BOM!E58</f>
        <v/>
      </c>
      <c r="F58" s="144">
        <f>BOM!F58</f>
        <v/>
      </c>
      <c r="G58" s="144">
        <f>BOM!G58</f>
        <v/>
      </c>
      <c r="H58" s="144">
        <f>BOM!H58</f>
        <v/>
      </c>
      <c r="I58" s="144">
        <f>BOM!I58</f>
        <v/>
      </c>
      <c r="J58" s="146">
        <f>BOM!J58</f>
        <v/>
      </c>
      <c r="K58" s="146">
        <f>BOM!K58</f>
        <v/>
      </c>
      <c r="L58" s="146">
        <f>BOM!L58</f>
        <v/>
      </c>
      <c r="M58" s="146">
        <f>BOM!M58</f>
        <v/>
      </c>
      <c r="N58" s="146">
        <f>BOM!N58</f>
        <v/>
      </c>
      <c r="O58" s="146">
        <f>BOM!O58</f>
        <v/>
      </c>
      <c r="P58" s="146">
        <f>BOM!P58</f>
        <v/>
      </c>
      <c r="Q58" s="46">
        <f>$F$97</f>
        <v/>
      </c>
      <c r="R58" s="46">
        <f>$F$98</f>
        <v/>
      </c>
      <c r="S58" s="48">
        <f>U58-(U58*R58)</f>
        <v/>
      </c>
      <c r="T58" s="48">
        <f>S58*I58</f>
        <v/>
      </c>
      <c r="U58" s="48">
        <f>(AN58)/(1-(BH58+Q58))</f>
        <v/>
      </c>
      <c r="V58" s="48">
        <f>U58*I58</f>
        <v/>
      </c>
      <c r="W58" s="49">
        <f>T58*$W$4</f>
        <v/>
      </c>
      <c r="X58" s="49">
        <f>T58*$X$4</f>
        <v/>
      </c>
      <c r="Y58" s="50">
        <f>M58</f>
        <v/>
      </c>
      <c r="Z58" s="9" t="n"/>
      <c r="AA58" s="9" t="n"/>
      <c r="AB58" s="9" t="n"/>
      <c r="AC58" s="51">
        <f t="array" ref="AC58">IF(I58&gt;0,VLOOKUP(Y58&amp;$P$88&amp;$P$89&amp;$P$90,Variáveis!$O$2:$S$300&amp;Variáveis!$P$2:$T$300&amp;Variáveis!$Q$2:$U$300&amp;Variáveis!$R$2:$V$300,5,FALSE),0)</f>
        <v/>
      </c>
      <c r="AD58" s="52">
        <f>T58*AC58</f>
        <v/>
      </c>
      <c r="AE58" s="53">
        <f>IF(AB58="não",((V58/(1-VLOOKUP(AA58,Variáveis!$AK$3:$AN$29,4,FALSE)))*VLOOKUP(AA58,Variáveis!$AK$3:$AN$29,4,FALSE))-AD58,0)</f>
        <v/>
      </c>
      <c r="AF58" s="53">
        <f>T58*$AF$4</f>
        <v/>
      </c>
      <c r="AG58" s="53">
        <f>IF(AB58="SIM","Cliente pode pagar DIFA na entrada", )</f>
        <v/>
      </c>
      <c r="AH58" s="54" t="n"/>
      <c r="AI58" s="53">
        <f>IF(K58="SIM",(J58*$F$102),J58)</f>
        <v/>
      </c>
      <c r="AJ58" s="53">
        <f>IF(L58="SIM",(AI58*$F$101),AI58)</f>
        <v/>
      </c>
      <c r="AK58" s="53">
        <f>AJ58-AS58</f>
        <v/>
      </c>
      <c r="AL58" s="53">
        <f>AJ58*I58</f>
        <v/>
      </c>
      <c r="AM58" s="53">
        <f>AK58*I58</f>
        <v/>
      </c>
      <c r="AN58" s="53">
        <f>AK58-AP58-AQ58</f>
        <v/>
      </c>
      <c r="AO58" s="53">
        <f>AN58*I58</f>
        <v/>
      </c>
      <c r="AP58" s="53">
        <f>$AP$4*AK58</f>
        <v/>
      </c>
      <c r="AQ58" s="53">
        <f>$AQ$4*AK58</f>
        <v/>
      </c>
      <c r="AR58" s="51">
        <f t="array" ref="AR58">VLOOKUP(M58&amp;N58&amp;O58&amp;P58,Variáveis!$A$2:$E$240&amp;Variáveis!$B$2:$F$240&amp;Variáveis!$C$2:$G$240&amp;Variáveis!$D$2:$H$240,5,FALSE)</f>
        <v/>
      </c>
      <c r="AS58" s="53">
        <f>((AJ58*(1-AR58))*AR58)</f>
        <v/>
      </c>
      <c r="AT58" s="53">
        <f>(((J58+(J58*AU58))*0.18)-(J58*AR58))</f>
        <v/>
      </c>
      <c r="AU58" s="55">
        <f>(((1+AV58)*(1-AR58))/(1-0.18)-1)</f>
        <v/>
      </c>
      <c r="AV58" s="55">
        <f>IF(BB58&gt;0,BB58,IF(BA58&gt;0,BA58,IF(AZ58&gt;0,AZ58,IF(AY58&gt;0,AY58,IF(AX58&gt;0,AX58)))))/100</f>
        <v/>
      </c>
      <c r="AW58" s="56">
        <f>VALUE(LEFT(G58,4))</f>
        <v/>
      </c>
      <c r="AX58" s="56">
        <f>VALUE(IFERROR(VLOOKUP(VALUE(LEFT(G58,4)),ST!$C$4:$E$300,3,FALSE),"0"))</f>
        <v/>
      </c>
      <c r="AY58" s="56">
        <f>VALUE(IFERROR(VLOOKUP(VALUE(LEFT(G58,5)),ST!$C$4:$E$300,3,FALSE),"0"))</f>
        <v/>
      </c>
      <c r="AZ58" s="56">
        <f>VALUE(IFERROR(VLOOKUP(VALUE(LEFT(G58,6)),ST!$C$4:$E$300,3,FALSE),"0"))</f>
        <v/>
      </c>
      <c r="BA58" s="56">
        <f>VALUE(IFERROR(VLOOKUP(VALUE(LEFT(G58,7)),ST!$C$4:$E$300,3,FALSE),"0"))</f>
        <v/>
      </c>
      <c r="BB58" s="56">
        <f>VALUE(IFERROR(VLOOKUP(G58,ST!$C$4:$E$400,3,FALSE),"0"))</f>
        <v/>
      </c>
      <c r="BC58" s="57">
        <f>IF(VLOOKUP(AW58,ST!$C$4:$F$298,4,FALSE)&lt;&gt;0,VLOOKUP(AW58,ST!$C$4:$F$298,4,FALSE),VLOOKUP(G58,ST!$C$4:$F$298,4,FALSE))</f>
        <v/>
      </c>
      <c r="BD58" s="57">
        <f>IF(O58="SC","Desconsiderar coluna ICMS ST",IF(O58="PR","Haverá ST", ))</f>
        <v/>
      </c>
      <c r="BE58" s="53">
        <f>W58</f>
        <v/>
      </c>
      <c r="BF58" s="53">
        <f>X58</f>
        <v/>
      </c>
      <c r="BG58" s="53">
        <f>AD58-AS58</f>
        <v/>
      </c>
      <c r="BH58" s="51">
        <f>$W$4+$X$4+AC58+$BJ$4+0.07</f>
        <v/>
      </c>
      <c r="BI58" s="53">
        <f>IF(BD58="Haverá ST",AJ58+AS58+AT58,AJ58+AS58)</f>
        <v/>
      </c>
      <c r="BJ58" s="53">
        <f>T58*$BJ$4</f>
        <v/>
      </c>
      <c r="BK58" s="53">
        <f>T58*$BK$4</f>
        <v/>
      </c>
      <c r="BL58" s="53">
        <f>BE58+BF58+AO58+BJ58+BK58+AD58</f>
        <v/>
      </c>
      <c r="BM58" s="53">
        <f>(T58-BL58)</f>
        <v/>
      </c>
    </row>
    <row r="59" hidden="1" ht="15.75" customHeight="1" s="218">
      <c r="A59" s="58">
        <f>A58+1</f>
        <v/>
      </c>
      <c r="B59" s="144">
        <f>BOM!B59</f>
        <v/>
      </c>
      <c r="C59" s="144">
        <f>BOM!C59</f>
        <v/>
      </c>
      <c r="D59" s="144">
        <f>BOM!D59</f>
        <v/>
      </c>
      <c r="E59" s="144">
        <f>BOM!E59</f>
        <v/>
      </c>
      <c r="F59" s="144">
        <f>BOM!F59</f>
        <v/>
      </c>
      <c r="G59" s="144">
        <f>BOM!G59</f>
        <v/>
      </c>
      <c r="H59" s="144">
        <f>BOM!H59</f>
        <v/>
      </c>
      <c r="I59" s="144">
        <f>BOM!I59</f>
        <v/>
      </c>
      <c r="J59" s="146">
        <f>BOM!J59</f>
        <v/>
      </c>
      <c r="K59" s="146">
        <f>BOM!K59</f>
        <v/>
      </c>
      <c r="L59" s="146">
        <f>BOM!L59</f>
        <v/>
      </c>
      <c r="M59" s="146">
        <f>BOM!M59</f>
        <v/>
      </c>
      <c r="N59" s="146">
        <f>BOM!N59</f>
        <v/>
      </c>
      <c r="O59" s="146">
        <f>BOM!O59</f>
        <v/>
      </c>
      <c r="P59" s="146">
        <f>BOM!P59</f>
        <v/>
      </c>
      <c r="Q59" s="46">
        <f>$F$97</f>
        <v/>
      </c>
      <c r="R59" s="46">
        <f>$F$98</f>
        <v/>
      </c>
      <c r="S59" s="48">
        <f>U59-(U59*R59)</f>
        <v/>
      </c>
      <c r="T59" s="48">
        <f>S59*I59</f>
        <v/>
      </c>
      <c r="U59" s="48">
        <f>(AN59)/(1-(BH59+Q59))</f>
        <v/>
      </c>
      <c r="V59" s="48">
        <f>U59*I59</f>
        <v/>
      </c>
      <c r="W59" s="49">
        <f>T59*$W$4</f>
        <v/>
      </c>
      <c r="X59" s="49">
        <f>T59*$X$4</f>
        <v/>
      </c>
      <c r="Y59" s="50">
        <f>M59</f>
        <v/>
      </c>
      <c r="Z59" s="9" t="n"/>
      <c r="AA59" s="9" t="n"/>
      <c r="AB59" s="9" t="n"/>
      <c r="AC59" s="51">
        <f t="array" ref="AC59">IF(I59&gt;0,VLOOKUP(Y59&amp;$P$88&amp;$P$89&amp;$P$90,Variáveis!$O$2:$S$300&amp;Variáveis!$P$2:$T$300&amp;Variáveis!$Q$2:$U$300&amp;Variáveis!$R$2:$V$300,5,FALSE),0)</f>
        <v/>
      </c>
      <c r="AD59" s="52">
        <f>T59*AC59</f>
        <v/>
      </c>
      <c r="AE59" s="53">
        <f>IF(AB59="não",((V59/(1-VLOOKUP(AA59,Variáveis!$AK$3:$AN$29,4,FALSE)))*VLOOKUP(AA59,Variáveis!$AK$3:$AN$29,4,FALSE))-AD59,0)</f>
        <v/>
      </c>
      <c r="AF59" s="53">
        <f>T59*$AF$4</f>
        <v/>
      </c>
      <c r="AG59" s="53">
        <f>IF(AB59="SIM","Cliente pode pagar DIFA na entrada", )</f>
        <v/>
      </c>
      <c r="AH59" s="54" t="n"/>
      <c r="AI59" s="53">
        <f>IF(K59="SIM",(J59*$F$102),J59)</f>
        <v/>
      </c>
      <c r="AJ59" s="53">
        <f>IF(L59="SIM",(AI59*$F$101),AI59)</f>
        <v/>
      </c>
      <c r="AK59" s="53">
        <f>AJ59-AS59</f>
        <v/>
      </c>
      <c r="AL59" s="53">
        <f>AJ59*I59</f>
        <v/>
      </c>
      <c r="AM59" s="53">
        <f>AK59*I59</f>
        <v/>
      </c>
      <c r="AN59" s="53">
        <f>AK59-AP59-AQ59</f>
        <v/>
      </c>
      <c r="AO59" s="53">
        <f>AN59*I59</f>
        <v/>
      </c>
      <c r="AP59" s="53">
        <f>$AP$4*AK59</f>
        <v/>
      </c>
      <c r="AQ59" s="53">
        <f>$AQ$4*AK59</f>
        <v/>
      </c>
      <c r="AR59" s="51">
        <f t="array" ref="AR59">VLOOKUP(M59&amp;N59&amp;O59&amp;P59,Variáveis!$A$2:$E$240&amp;Variáveis!$B$2:$F$240&amp;Variáveis!$C$2:$G$240&amp;Variáveis!$D$2:$H$240,5,FALSE)</f>
        <v/>
      </c>
      <c r="AS59" s="53">
        <f>((AJ59*(1-AR59))*AR59)</f>
        <v/>
      </c>
      <c r="AT59" s="53">
        <f>(((J59+(J59*AU59))*0.18)-(J59*AR59))</f>
        <v/>
      </c>
      <c r="AU59" s="55">
        <f>(((1+AV59)*(1-AR59))/(1-0.18)-1)</f>
        <v/>
      </c>
      <c r="AV59" s="55">
        <f>IF(BB59&gt;0,BB59,IF(BA59&gt;0,BA59,IF(AZ59&gt;0,AZ59,IF(AY59&gt;0,AY59,IF(AX59&gt;0,AX59)))))/100</f>
        <v/>
      </c>
      <c r="AW59" s="56">
        <f>VALUE(LEFT(G59,4))</f>
        <v/>
      </c>
      <c r="AX59" s="56">
        <f>VALUE(IFERROR(VLOOKUP(VALUE(LEFT(G59,4)),ST!$C$4:$E$300,3,FALSE),"0"))</f>
        <v/>
      </c>
      <c r="AY59" s="56">
        <f>VALUE(IFERROR(VLOOKUP(VALUE(LEFT(G59,5)),ST!$C$4:$E$300,3,FALSE),"0"))</f>
        <v/>
      </c>
      <c r="AZ59" s="56">
        <f>VALUE(IFERROR(VLOOKUP(VALUE(LEFT(G59,6)),ST!$C$4:$E$300,3,FALSE),"0"))</f>
        <v/>
      </c>
      <c r="BA59" s="56">
        <f>VALUE(IFERROR(VLOOKUP(VALUE(LEFT(G59,7)),ST!$C$4:$E$300,3,FALSE),"0"))</f>
        <v/>
      </c>
      <c r="BB59" s="56">
        <f>VALUE(IFERROR(VLOOKUP(G59,ST!$C$4:$E$400,3,FALSE),"0"))</f>
        <v/>
      </c>
      <c r="BC59" s="57">
        <f>IF(VLOOKUP(AW59,ST!$C$4:$F$298,4,FALSE)&lt;&gt;0,VLOOKUP(AW59,ST!$C$4:$F$298,4,FALSE),VLOOKUP(G59,ST!$C$4:$F$298,4,FALSE))</f>
        <v/>
      </c>
      <c r="BD59" s="57">
        <f>IF(O59="SC","Desconsiderar coluna ICMS ST",IF(O59="PR","Haverá ST", ))</f>
        <v/>
      </c>
      <c r="BE59" s="53">
        <f>W59</f>
        <v/>
      </c>
      <c r="BF59" s="53">
        <f>X59</f>
        <v/>
      </c>
      <c r="BG59" s="53">
        <f>AD59-AS59</f>
        <v/>
      </c>
      <c r="BH59" s="51">
        <f>$W$4+$X$4+AC59+$BJ$4+0.07</f>
        <v/>
      </c>
      <c r="BI59" s="53">
        <f>IF(BD59="Haverá ST",AJ59+AS59+AT59,AJ59+AS59)</f>
        <v/>
      </c>
      <c r="BJ59" s="53">
        <f>T59*$BJ$4</f>
        <v/>
      </c>
      <c r="BK59" s="53">
        <f>T59*$BK$4</f>
        <v/>
      </c>
      <c r="BL59" s="53">
        <f>BE59+BF59+AO59+BJ59+BK59+AD59</f>
        <v/>
      </c>
      <c r="BM59" s="53">
        <f>(T59-BL59)</f>
        <v/>
      </c>
    </row>
    <row r="60" hidden="1" ht="15.75" customHeight="1" s="218">
      <c r="A60" s="58">
        <f>A59+1</f>
        <v/>
      </c>
      <c r="B60" s="144">
        <f>BOM!B60</f>
        <v/>
      </c>
      <c r="C60" s="144">
        <f>BOM!C60</f>
        <v/>
      </c>
      <c r="D60" s="144">
        <f>BOM!D60</f>
        <v/>
      </c>
      <c r="E60" s="144">
        <f>BOM!E60</f>
        <v/>
      </c>
      <c r="F60" s="144">
        <f>BOM!F60</f>
        <v/>
      </c>
      <c r="G60" s="144">
        <f>BOM!G60</f>
        <v/>
      </c>
      <c r="H60" s="144">
        <f>BOM!H60</f>
        <v/>
      </c>
      <c r="I60" s="144">
        <f>BOM!I60</f>
        <v/>
      </c>
      <c r="J60" s="146">
        <f>BOM!J60</f>
        <v/>
      </c>
      <c r="K60" s="146">
        <f>BOM!K60</f>
        <v/>
      </c>
      <c r="L60" s="146">
        <f>BOM!L60</f>
        <v/>
      </c>
      <c r="M60" s="146">
        <f>BOM!M60</f>
        <v/>
      </c>
      <c r="N60" s="146">
        <f>BOM!N60</f>
        <v/>
      </c>
      <c r="O60" s="146">
        <f>BOM!O60</f>
        <v/>
      </c>
      <c r="P60" s="146">
        <f>BOM!P60</f>
        <v/>
      </c>
      <c r="Q60" s="46">
        <f>$F$97</f>
        <v/>
      </c>
      <c r="R60" s="46">
        <f>$F$98</f>
        <v/>
      </c>
      <c r="S60" s="48">
        <f>U60-(U60*R60)</f>
        <v/>
      </c>
      <c r="T60" s="48">
        <f>S60*I60</f>
        <v/>
      </c>
      <c r="U60" s="48">
        <f>(AN60)/(1-(BH60+Q60))</f>
        <v/>
      </c>
      <c r="V60" s="48">
        <f>U60*I60</f>
        <v/>
      </c>
      <c r="W60" s="49">
        <f>T60*$W$4</f>
        <v/>
      </c>
      <c r="X60" s="49">
        <f>T60*$X$4</f>
        <v/>
      </c>
      <c r="Y60" s="50">
        <f>M60</f>
        <v/>
      </c>
      <c r="Z60" s="9" t="n"/>
      <c r="AA60" s="9" t="n"/>
      <c r="AB60" s="9" t="n"/>
      <c r="AC60" s="51">
        <f t="array" ref="AC60">IF(I60&gt;0,VLOOKUP(Y60&amp;$P$88&amp;$P$89&amp;$P$90,Variáveis!$O$2:$S$300&amp;Variáveis!$P$2:$T$300&amp;Variáveis!$Q$2:$U$300&amp;Variáveis!$R$2:$V$300,5,FALSE),0)</f>
        <v/>
      </c>
      <c r="AD60" s="52">
        <f>T60*AC60</f>
        <v/>
      </c>
      <c r="AE60" s="53">
        <f>IF(AB60="não",((V60/(1-VLOOKUP(AA60,Variáveis!$AK$3:$AN$29,4,FALSE)))*VLOOKUP(AA60,Variáveis!$AK$3:$AN$29,4,FALSE))-AD60,0)</f>
        <v/>
      </c>
      <c r="AF60" s="53">
        <f>T60*$AF$4</f>
        <v/>
      </c>
      <c r="AG60" s="53">
        <f>IF(AB60="SIM","Cliente pode pagar DIFA na entrada", )</f>
        <v/>
      </c>
      <c r="AH60" s="54" t="n"/>
      <c r="AI60" s="53">
        <f>IF(K60="SIM",(J60*$F$102),J60)</f>
        <v/>
      </c>
      <c r="AJ60" s="53">
        <f>IF(L60="SIM",(AI60*$F$101),AI60)</f>
        <v/>
      </c>
      <c r="AK60" s="53">
        <f>AJ60-AS60</f>
        <v/>
      </c>
      <c r="AL60" s="53">
        <f>AJ60*I60</f>
        <v/>
      </c>
      <c r="AM60" s="53">
        <f>AK60*I60</f>
        <v/>
      </c>
      <c r="AN60" s="53">
        <f>AK60-AP60-AQ60</f>
        <v/>
      </c>
      <c r="AO60" s="53">
        <f>AN60*I60</f>
        <v/>
      </c>
      <c r="AP60" s="53">
        <f>$AP$4*AK60</f>
        <v/>
      </c>
      <c r="AQ60" s="53">
        <f>$AQ$4*AK60</f>
        <v/>
      </c>
      <c r="AR60" s="51">
        <f t="array" ref="AR60">VLOOKUP(M60&amp;N60&amp;O60&amp;P60,Variáveis!$A$2:$E$240&amp;Variáveis!$B$2:$F$240&amp;Variáveis!$C$2:$G$240&amp;Variáveis!$D$2:$H$240,5,FALSE)</f>
        <v/>
      </c>
      <c r="AS60" s="53">
        <f>((AJ60*(1-AR60))*AR60)</f>
        <v/>
      </c>
      <c r="AT60" s="53">
        <f>(((J60+(J60*AU60))*0.18)-(J60*AR60))</f>
        <v/>
      </c>
      <c r="AU60" s="55">
        <f>(((1+AV60)*(1-AR60))/(1-0.18)-1)</f>
        <v/>
      </c>
      <c r="AV60" s="55">
        <f>IF(BB60&gt;0,BB60,IF(BA60&gt;0,BA60,IF(AZ60&gt;0,AZ60,IF(AY60&gt;0,AY60,IF(AX60&gt;0,AX60)))))/100</f>
        <v/>
      </c>
      <c r="AW60" s="56">
        <f>VALUE(LEFT(G60,4))</f>
        <v/>
      </c>
      <c r="AX60" s="56">
        <f>VALUE(IFERROR(VLOOKUP(VALUE(LEFT(G60,4)),ST!$C$4:$E$300,3,FALSE),"0"))</f>
        <v/>
      </c>
      <c r="AY60" s="56">
        <f>VALUE(IFERROR(VLOOKUP(VALUE(LEFT(G60,5)),ST!$C$4:$E$300,3,FALSE),"0"))</f>
        <v/>
      </c>
      <c r="AZ60" s="56">
        <f>VALUE(IFERROR(VLOOKUP(VALUE(LEFT(G60,6)),ST!$C$4:$E$300,3,FALSE),"0"))</f>
        <v/>
      </c>
      <c r="BA60" s="56">
        <f>VALUE(IFERROR(VLOOKUP(VALUE(LEFT(G60,7)),ST!$C$4:$E$300,3,FALSE),"0"))</f>
        <v/>
      </c>
      <c r="BB60" s="56">
        <f>VALUE(IFERROR(VLOOKUP(G60,ST!$C$4:$E$400,3,FALSE),"0"))</f>
        <v/>
      </c>
      <c r="BC60" s="57">
        <f>IF(VLOOKUP(AW60,ST!$C$4:$F$298,4,FALSE)&lt;&gt;0,VLOOKUP(AW60,ST!$C$4:$F$298,4,FALSE),VLOOKUP(G60,ST!$C$4:$F$298,4,FALSE))</f>
        <v/>
      </c>
      <c r="BD60" s="57">
        <f>IF(O60="SC","Desconsiderar coluna ICMS ST",IF(O60="PR","Haverá ST", ))</f>
        <v/>
      </c>
      <c r="BE60" s="53">
        <f>W60</f>
        <v/>
      </c>
      <c r="BF60" s="53">
        <f>X60</f>
        <v/>
      </c>
      <c r="BG60" s="53">
        <f>AD60-AS60</f>
        <v/>
      </c>
      <c r="BH60" s="51">
        <f>$W$4+$X$4+AC60+$BJ$4+0.07</f>
        <v/>
      </c>
      <c r="BI60" s="53">
        <f>IF(BD60="Haverá ST",AJ60+AS60+AT60,AJ60+AS60)</f>
        <v/>
      </c>
      <c r="BJ60" s="53">
        <f>T60*$BJ$4</f>
        <v/>
      </c>
      <c r="BK60" s="53">
        <f>T60*$BK$4</f>
        <v/>
      </c>
      <c r="BL60" s="53">
        <f>BE60+BF60+AO60+BJ60+BK60+AD60</f>
        <v/>
      </c>
      <c r="BM60" s="53">
        <f>(T60-BL60)</f>
        <v/>
      </c>
    </row>
    <row r="61" hidden="1" ht="15.75" customHeight="1" s="218">
      <c r="A61" s="58">
        <f>A60+1</f>
        <v/>
      </c>
      <c r="B61" s="144">
        <f>BOM!B61</f>
        <v/>
      </c>
      <c r="C61" s="144">
        <f>BOM!C61</f>
        <v/>
      </c>
      <c r="D61" s="144">
        <f>BOM!D61</f>
        <v/>
      </c>
      <c r="E61" s="144">
        <f>BOM!E61</f>
        <v/>
      </c>
      <c r="F61" s="144">
        <f>BOM!F61</f>
        <v/>
      </c>
      <c r="G61" s="144">
        <f>BOM!G61</f>
        <v/>
      </c>
      <c r="H61" s="144">
        <f>BOM!H61</f>
        <v/>
      </c>
      <c r="I61" s="144">
        <f>BOM!I61</f>
        <v/>
      </c>
      <c r="J61" s="146">
        <f>BOM!J61</f>
        <v/>
      </c>
      <c r="K61" s="146">
        <f>BOM!K61</f>
        <v/>
      </c>
      <c r="L61" s="146">
        <f>BOM!L61</f>
        <v/>
      </c>
      <c r="M61" s="146">
        <f>BOM!M61</f>
        <v/>
      </c>
      <c r="N61" s="146">
        <f>BOM!N61</f>
        <v/>
      </c>
      <c r="O61" s="146">
        <f>BOM!O61</f>
        <v/>
      </c>
      <c r="P61" s="146">
        <f>BOM!P61</f>
        <v/>
      </c>
      <c r="Q61" s="46">
        <f>$F$97</f>
        <v/>
      </c>
      <c r="R61" s="46">
        <f>$F$98</f>
        <v/>
      </c>
      <c r="S61" s="48">
        <f>U61-(U61*R61)</f>
        <v/>
      </c>
      <c r="T61" s="48">
        <f>S61*I61</f>
        <v/>
      </c>
      <c r="U61" s="48">
        <f>(AN61)/(1-(BH61+Q61))</f>
        <v/>
      </c>
      <c r="V61" s="48">
        <f>U61*I61</f>
        <v/>
      </c>
      <c r="W61" s="49">
        <f>T61*$W$4</f>
        <v/>
      </c>
      <c r="X61" s="49">
        <f>T61*$X$4</f>
        <v/>
      </c>
      <c r="Y61" s="50">
        <f>M61</f>
        <v/>
      </c>
      <c r="Z61" s="9" t="n"/>
      <c r="AA61" s="9" t="n"/>
      <c r="AB61" s="9" t="n"/>
      <c r="AC61" s="51">
        <f t="array" ref="AC61">IF(I61&gt;0,VLOOKUP(Y61&amp;$P$88&amp;$P$89&amp;$P$90,Variáveis!$O$2:$S$300&amp;Variáveis!$P$2:$T$300&amp;Variáveis!$Q$2:$U$300&amp;Variáveis!$R$2:$V$300,5,FALSE),0)</f>
        <v/>
      </c>
      <c r="AD61" s="52">
        <f>T61*AC61</f>
        <v/>
      </c>
      <c r="AE61" s="53">
        <f>IF(AB61="não",((V61/(1-VLOOKUP(AA61,Variáveis!$AK$3:$AN$29,4,FALSE)))*VLOOKUP(AA61,Variáveis!$AK$3:$AN$29,4,FALSE))-AD61,0)</f>
        <v/>
      </c>
      <c r="AF61" s="53">
        <f>T61*$AF$4</f>
        <v/>
      </c>
      <c r="AG61" s="53">
        <f>IF(AB61="SIM","Cliente pode pagar DIFA na entrada", )</f>
        <v/>
      </c>
      <c r="AH61" s="54" t="n"/>
      <c r="AI61" s="53">
        <f>IF(K61="SIM",(J61*$F$102),J61)</f>
        <v/>
      </c>
      <c r="AJ61" s="53">
        <f>IF(L61="SIM",(AI61*$F$101),AI61)</f>
        <v/>
      </c>
      <c r="AK61" s="53">
        <f>AJ61-AS61</f>
        <v/>
      </c>
      <c r="AL61" s="53">
        <f>AJ61*I61</f>
        <v/>
      </c>
      <c r="AM61" s="53">
        <f>AK61*I61</f>
        <v/>
      </c>
      <c r="AN61" s="53">
        <f>AK61-AP61-AQ61</f>
        <v/>
      </c>
      <c r="AO61" s="53">
        <f>AN61*I61</f>
        <v/>
      </c>
      <c r="AP61" s="53">
        <f>$AP$4*AK61</f>
        <v/>
      </c>
      <c r="AQ61" s="53">
        <f>$AQ$4*AK61</f>
        <v/>
      </c>
      <c r="AR61" s="51">
        <f t="array" ref="AR61">VLOOKUP(M61&amp;N61&amp;O61&amp;P61,Variáveis!$A$2:$E$240&amp;Variáveis!$B$2:$F$240&amp;Variáveis!$C$2:$G$240&amp;Variáveis!$D$2:$H$240,5,FALSE)</f>
        <v/>
      </c>
      <c r="AS61" s="53">
        <f>((AJ61*(1-AR61))*AR61)</f>
        <v/>
      </c>
      <c r="AT61" s="53">
        <f>(((J61+(J61*AU61))*0.18)-(J61*AR61))</f>
        <v/>
      </c>
      <c r="AU61" s="55">
        <f>(((1+AV61)*(1-AR61))/(1-0.18)-1)</f>
        <v/>
      </c>
      <c r="AV61" s="55">
        <f>IF(BB61&gt;0,BB61,IF(BA61&gt;0,BA61,IF(AZ61&gt;0,AZ61,IF(AY61&gt;0,AY61,IF(AX61&gt;0,AX61)))))/100</f>
        <v/>
      </c>
      <c r="AW61" s="56">
        <f>VALUE(LEFT(G61,4))</f>
        <v/>
      </c>
      <c r="AX61" s="56">
        <f>VALUE(IFERROR(VLOOKUP(VALUE(LEFT(G61,4)),ST!$C$4:$E$300,3,FALSE),"0"))</f>
        <v/>
      </c>
      <c r="AY61" s="56">
        <f>VALUE(IFERROR(VLOOKUP(VALUE(LEFT(G61,5)),ST!$C$4:$E$300,3,FALSE),"0"))</f>
        <v/>
      </c>
      <c r="AZ61" s="56">
        <f>VALUE(IFERROR(VLOOKUP(VALUE(LEFT(G61,6)),ST!$C$4:$E$300,3,FALSE),"0"))</f>
        <v/>
      </c>
      <c r="BA61" s="56">
        <f>VALUE(IFERROR(VLOOKUP(VALUE(LEFT(G61,7)),ST!$C$4:$E$300,3,FALSE),"0"))</f>
        <v/>
      </c>
      <c r="BB61" s="56">
        <f>VALUE(IFERROR(VLOOKUP(G61,ST!$C$4:$E$400,3,FALSE),"0"))</f>
        <v/>
      </c>
      <c r="BC61" s="57">
        <f>IF(VLOOKUP(AW61,ST!$C$4:$F$298,4,FALSE)&lt;&gt;0,VLOOKUP(AW61,ST!$C$4:$F$298,4,FALSE),VLOOKUP(G61,ST!$C$4:$F$298,4,FALSE))</f>
        <v/>
      </c>
      <c r="BD61" s="57">
        <f>IF(O61="SC","Desconsiderar coluna ICMS ST",IF(O61="PR","Haverá ST", ))</f>
        <v/>
      </c>
      <c r="BE61" s="53">
        <f>W61</f>
        <v/>
      </c>
      <c r="BF61" s="53">
        <f>X61</f>
        <v/>
      </c>
      <c r="BG61" s="53">
        <f>AD61-AS61</f>
        <v/>
      </c>
      <c r="BH61" s="51">
        <f>$W$4+$X$4+AC61+$BJ$4+0.07</f>
        <v/>
      </c>
      <c r="BI61" s="53">
        <f>IF(BD61="Haverá ST",AJ61+AS61+AT61,AJ61+AS61)</f>
        <v/>
      </c>
      <c r="BJ61" s="53">
        <f>T61*$BJ$4</f>
        <v/>
      </c>
      <c r="BK61" s="53">
        <f>T61*$BK$4</f>
        <v/>
      </c>
      <c r="BL61" s="53">
        <f>BE61+BF61+AO61+BJ61+BK61+AD61</f>
        <v/>
      </c>
      <c r="BM61" s="53">
        <f>(T61-BL61)</f>
        <v/>
      </c>
    </row>
    <row r="62" ht="15.75" customHeight="1" s="218">
      <c r="A62" s="26" t="n"/>
      <c r="B62" s="26" t="n"/>
      <c r="C62" s="26" t="n"/>
      <c r="D62" s="26" t="n"/>
      <c r="E62" s="27" t="n"/>
      <c r="F62" s="26" t="inlineStr">
        <is>
          <t>LICENÇAS</t>
        </is>
      </c>
      <c r="G62" s="28" t="n"/>
      <c r="H62" s="26" t="n"/>
      <c r="I62" s="26" t="inlineStr">
        <is>
          <t>Qde</t>
        </is>
      </c>
      <c r="J62" s="29" t="n"/>
      <c r="K62" s="27" t="n"/>
      <c r="L62" s="27" t="n"/>
      <c r="M62" s="29" t="n"/>
      <c r="N62" s="29" t="n"/>
      <c r="O62" s="29" t="n"/>
      <c r="P62" s="29" t="n"/>
      <c r="Q62" s="27" t="n"/>
      <c r="R62" s="27" t="n"/>
      <c r="S62" s="20" t="inlineStr">
        <is>
          <t>Preço Unitário c/ Desconto</t>
        </is>
      </c>
      <c r="T62" s="20" t="inlineStr">
        <is>
          <t>Preço Total c/ Desconto</t>
        </is>
      </c>
      <c r="U62" s="27" t="inlineStr">
        <is>
          <t>Preço Unitário</t>
        </is>
      </c>
      <c r="V62" s="30" t="n"/>
      <c r="W62" s="31" t="n">
        <v>0.0165</v>
      </c>
      <c r="X62" s="31" t="n">
        <v>0.076</v>
      </c>
      <c r="Y62" s="32" t="n"/>
      <c r="Z62" s="32" t="n"/>
      <c r="AA62" s="32" t="n"/>
      <c r="AB62" s="32" t="n"/>
      <c r="AC62" s="31">
        <f t="array" ref="AC62">VLOOKUP(Y62&amp;Z62&amp;AA62&amp;AB62,Variáveis!$O$2:$S$300&amp;Variáveis!$P$2:$T$300&amp;Variáveis!$Q$2:$U$300&amp;Variáveis!$R$2:$V$300,5,FALSE)</f>
        <v/>
      </c>
      <c r="AD62" s="31" t="n"/>
      <c r="AE62" s="33" t="n"/>
      <c r="AF62" s="33" t="n">
        <v>0.02</v>
      </c>
      <c r="AG62" s="33" t="n"/>
      <c r="AH62" s="27" t="n"/>
      <c r="AI62" s="29" t="n"/>
      <c r="AJ62" s="29" t="n"/>
      <c r="AK62" s="29" t="n"/>
      <c r="AL62" s="29" t="n"/>
      <c r="AM62" s="29" t="n"/>
      <c r="AN62" s="29" t="n"/>
      <c r="AO62" s="29" t="n"/>
      <c r="AP62" s="29" t="n"/>
      <c r="AQ62" s="29" t="n"/>
      <c r="AR62" s="29">
        <f t="array" ref="AR62">VLOOKUP(M62&amp;N62&amp;O62&amp;P62,Variáveis!$A$2:$E$240&amp;Variáveis!$B$2:$F$240&amp;Variáveis!$C$2:$G$240&amp;Variáveis!$D$2:$H$240,5,FALSE)</f>
        <v/>
      </c>
      <c r="AS62" s="29" t="n"/>
      <c r="AT62" s="29" t="n"/>
      <c r="AU62" s="29" t="n"/>
      <c r="AV62" s="29" t="n"/>
      <c r="AW62" s="29" t="n"/>
      <c r="AX62" s="29" t="n"/>
      <c r="AY62" s="29" t="n"/>
      <c r="AZ62" s="29" t="n"/>
      <c r="BA62" s="29" t="n"/>
      <c r="BB62" s="29" t="n"/>
      <c r="BC62" s="29" t="n"/>
      <c r="BD62" s="73" t="n"/>
      <c r="BE62" s="29" t="n"/>
      <c r="BF62" s="29" t="n"/>
      <c r="BG62" s="29" t="n"/>
      <c r="BH62" s="29" t="n"/>
      <c r="BI62" s="29" t="n"/>
      <c r="BJ62" s="31" t="n">
        <v>0.0288</v>
      </c>
      <c r="BK62" s="31">
        <f>BK4</f>
        <v/>
      </c>
      <c r="BL62" s="29" t="n"/>
      <c r="BM62" s="31" t="n"/>
    </row>
    <row r="63" hidden="1" ht="15.75" customHeight="1" s="218">
      <c r="A63" s="74">
        <f>A61+1</f>
        <v/>
      </c>
      <c r="B63" s="144">
        <f>BOM!B63</f>
        <v/>
      </c>
      <c r="C63" s="144">
        <f>BOM!C63</f>
        <v/>
      </c>
      <c r="D63" s="144">
        <f>BOM!D63</f>
        <v/>
      </c>
      <c r="E63" s="144">
        <f>BOM!E63</f>
        <v/>
      </c>
      <c r="F63" s="149">
        <f>BOM!F63</f>
        <v/>
      </c>
      <c r="G63" s="49">
        <f>BOM!G63</f>
        <v/>
      </c>
      <c r="H63" s="49">
        <f>BOM!H63</f>
        <v/>
      </c>
      <c r="I63" s="144" t="n">
        <v>0</v>
      </c>
      <c r="J63" s="146">
        <f>BOM!J63</f>
        <v/>
      </c>
      <c r="K63" s="146">
        <f>BOM!K63</f>
        <v/>
      </c>
      <c r="L63" s="146">
        <f>BOM!L63</f>
        <v/>
      </c>
      <c r="M63" s="150">
        <f>BOM!M63</f>
        <v/>
      </c>
      <c r="N63" s="150">
        <f>BOM!N63</f>
        <v/>
      </c>
      <c r="O63" s="150">
        <f>BOM!O63</f>
        <v/>
      </c>
      <c r="P63" s="150">
        <f>BOM!P63</f>
        <v/>
      </c>
      <c r="Q63" s="46">
        <f>$F$97</f>
        <v/>
      </c>
      <c r="R63" s="46">
        <f>$F$98</f>
        <v/>
      </c>
      <c r="S63" s="48">
        <f>U63-(U63*R63)</f>
        <v/>
      </c>
      <c r="T63" s="48">
        <f>S63*I63</f>
        <v/>
      </c>
      <c r="U63" s="48">
        <f>(AJ63)/(1-(BH63+Q63))</f>
        <v/>
      </c>
      <c r="V63" s="48">
        <f>U63*I63</f>
        <v/>
      </c>
      <c r="W63" s="49">
        <f>T63*$W$62</f>
        <v/>
      </c>
      <c r="X63" s="49">
        <f>T63*$X$62</f>
        <v/>
      </c>
      <c r="Y63" s="79" t="n"/>
      <c r="Z63" s="80" t="n"/>
      <c r="AA63" s="80" t="n"/>
      <c r="AB63" s="80" t="n"/>
      <c r="AC63" s="80" t="n"/>
      <c r="AD63" s="80" t="n"/>
      <c r="AE63" s="81" t="n"/>
      <c r="AF63" s="49">
        <f>T63*$AF$62</f>
        <v/>
      </c>
      <c r="AG63" s="49" t="n"/>
      <c r="AH63" s="82" t="n"/>
      <c r="AI63" s="53">
        <f>IF(K63="SIM",(J63*$F$103),J63)</f>
        <v/>
      </c>
      <c r="AJ63" s="53">
        <f>IF(L63="SIM",(AI63*$F$101),AI63)</f>
        <v/>
      </c>
      <c r="AK63" s="53" t="n"/>
      <c r="AL63" s="53">
        <f>AJ63*I63</f>
        <v/>
      </c>
      <c r="AM63" s="83" t="n"/>
      <c r="AN63" s="83" t="n"/>
      <c r="AO63" s="83" t="n"/>
      <c r="AP63" s="84" t="n"/>
      <c r="AQ63" s="84" t="n"/>
      <c r="AR63" s="84">
        <f t="array" ref="AR63">VLOOKUP(M63&amp;N63&amp;O63&amp;P63,Variáveis!$A$2:$E$240&amp;Variáveis!$B$2:$F$240&amp;Variáveis!$C$2:$G$240&amp;Variáveis!$D$2:$H$240,5,FALSE)</f>
        <v/>
      </c>
      <c r="AS63" s="85" t="n"/>
      <c r="AT63" s="85" t="n"/>
      <c r="AU63" s="85" t="n"/>
      <c r="AV63" s="85" t="n"/>
      <c r="AW63" s="85" t="n"/>
      <c r="AX63" s="85" t="n"/>
      <c r="AY63" s="85" t="n"/>
      <c r="AZ63" s="85" t="n"/>
      <c r="BA63" s="85" t="n"/>
      <c r="BB63" s="85" t="n"/>
      <c r="BC63" s="85" t="n"/>
      <c r="BD63" s="86" t="n"/>
      <c r="BE63" s="53">
        <f>W63</f>
        <v/>
      </c>
      <c r="BF63" s="53">
        <f>X63</f>
        <v/>
      </c>
      <c r="BG63" s="53" t="n"/>
      <c r="BH63" s="51">
        <f>$W$62+$X$62+$AF$62+$BJ$62+0.07</f>
        <v/>
      </c>
      <c r="BI63" s="53">
        <f>AJ63+AS63+AT63</f>
        <v/>
      </c>
      <c r="BJ63" s="53">
        <f>T63*$BJ$62</f>
        <v/>
      </c>
      <c r="BK63" s="53">
        <f>T63*$BK$62</f>
        <v/>
      </c>
      <c r="BL63" s="53">
        <f>BE63+BF63+AL63+BJ63+BK63+AD63+AF63</f>
        <v/>
      </c>
      <c r="BM63" s="49">
        <f>(T63-BL63)</f>
        <v/>
      </c>
    </row>
    <row r="64" hidden="1" ht="15.75" customHeight="1" s="218">
      <c r="A64" s="74">
        <f>A63+1</f>
        <v/>
      </c>
      <c r="B64" s="144">
        <f>BOM!B64</f>
        <v/>
      </c>
      <c r="C64" s="144">
        <f>BOM!C64</f>
        <v/>
      </c>
      <c r="D64" s="144">
        <f>BOM!D64</f>
        <v/>
      </c>
      <c r="E64" s="144">
        <f>BOM!E64</f>
        <v/>
      </c>
      <c r="F64" s="149">
        <f>BOM!F64</f>
        <v/>
      </c>
      <c r="G64" s="49">
        <f>BOM!G64</f>
        <v/>
      </c>
      <c r="H64" s="49">
        <f>BOM!H64</f>
        <v/>
      </c>
      <c r="I64" s="144">
        <f>I23</f>
        <v/>
      </c>
      <c r="J64" s="146">
        <f>BOM!J64</f>
        <v/>
      </c>
      <c r="K64" s="146">
        <f>BOM!K64</f>
        <v/>
      </c>
      <c r="L64" s="146">
        <f>BOM!L64</f>
        <v/>
      </c>
      <c r="M64" s="150">
        <f>BOM!M64</f>
        <v/>
      </c>
      <c r="N64" s="150">
        <f>BOM!N64</f>
        <v/>
      </c>
      <c r="O64" s="150">
        <f>BOM!O64</f>
        <v/>
      </c>
      <c r="P64" s="150">
        <f>BOM!P64</f>
        <v/>
      </c>
      <c r="Q64" s="46">
        <f>$F$97</f>
        <v/>
      </c>
      <c r="R64" s="46">
        <f>$F$98</f>
        <v/>
      </c>
      <c r="S64" s="48">
        <f>U64-(U64*R64)</f>
        <v/>
      </c>
      <c r="T64" s="48">
        <f>S64*I64</f>
        <v/>
      </c>
      <c r="U64" s="48">
        <f>(AJ64)/(1-(BH64+Q64))</f>
        <v/>
      </c>
      <c r="V64" s="48">
        <f>U64*I64</f>
        <v/>
      </c>
      <c r="W64" s="49">
        <f>T64*$W$62</f>
        <v/>
      </c>
      <c r="X64" s="49">
        <f>T64*$X$62</f>
        <v/>
      </c>
      <c r="Y64" s="90" t="n"/>
      <c r="Z64" s="91" t="n"/>
      <c r="AA64" s="91" t="n"/>
      <c r="AB64" s="91" t="n"/>
      <c r="AC64" s="91" t="n"/>
      <c r="AD64" s="91" t="n"/>
      <c r="AE64" s="92" t="n"/>
      <c r="AF64" s="49">
        <f>T64*$AF$62</f>
        <v/>
      </c>
      <c r="AG64" s="49" t="n"/>
      <c r="AH64" s="82" t="n"/>
      <c r="AI64" s="53">
        <f>IF(K64="SIM",(J64*$F$103),J64)</f>
        <v/>
      </c>
      <c r="AJ64" s="53">
        <f>IF(L64="SIM",(AI64*$F$101),AI64)</f>
        <v/>
      </c>
      <c r="AK64" s="53" t="n"/>
      <c r="AL64" s="53">
        <f>AJ64*I64</f>
        <v/>
      </c>
      <c r="AM64" s="93" t="n"/>
      <c r="AN64" s="93" t="n"/>
      <c r="AO64" s="93" t="n"/>
      <c r="AP64" s="94" t="n"/>
      <c r="AQ64" s="94" t="n"/>
      <c r="AR64" s="94" t="n"/>
      <c r="AS64" s="95" t="n"/>
      <c r="AT64" s="95" t="n"/>
      <c r="AU64" s="95" t="n"/>
      <c r="AV64" s="95" t="n"/>
      <c r="AW64" s="95" t="n"/>
      <c r="AX64" s="95" t="n"/>
      <c r="AY64" s="95" t="n"/>
      <c r="AZ64" s="95" t="n"/>
      <c r="BA64" s="95" t="n"/>
      <c r="BB64" s="95" t="n"/>
      <c r="BC64" s="95" t="n"/>
      <c r="BD64" s="96" t="n"/>
      <c r="BE64" s="53">
        <f>W64</f>
        <v/>
      </c>
      <c r="BF64" s="53">
        <f>X64</f>
        <v/>
      </c>
      <c r="BG64" s="53" t="n"/>
      <c r="BH64" s="51">
        <f>$W$62+$X$62+$AF$62+$BJ$62+0.07</f>
        <v/>
      </c>
      <c r="BI64" s="53">
        <f>AJ64+AS64+AT64</f>
        <v/>
      </c>
      <c r="BJ64" s="53">
        <f>T64*$BJ$62</f>
        <v/>
      </c>
      <c r="BK64" s="53">
        <f>T64*$BK$62</f>
        <v/>
      </c>
      <c r="BL64" s="53">
        <f>BE64+BF64+AL64+BJ64+BK64+AD64+AF64</f>
        <v/>
      </c>
      <c r="BM64" s="49">
        <f>(T64-BL64)</f>
        <v/>
      </c>
    </row>
    <row r="65" hidden="1" ht="15.75" customHeight="1" s="218">
      <c r="A65" s="74" t="n">
        <v>59</v>
      </c>
      <c r="B65" s="144">
        <f>BOM!B65</f>
        <v/>
      </c>
      <c r="C65" s="144">
        <f>BOM!C65</f>
        <v/>
      </c>
      <c r="D65" s="144">
        <f>BOM!D65</f>
        <v/>
      </c>
      <c r="E65" s="144">
        <f>BOM!E65</f>
        <v/>
      </c>
      <c r="F65" s="149">
        <f>BOM!F65</f>
        <v/>
      </c>
      <c r="G65" s="49">
        <f>BOM!G65</f>
        <v/>
      </c>
      <c r="H65" s="49">
        <f>BOM!H65</f>
        <v/>
      </c>
      <c r="I65" s="144">
        <f>BOM!I65</f>
        <v/>
      </c>
      <c r="J65" s="146">
        <f>BOM!J65</f>
        <v/>
      </c>
      <c r="K65" s="146">
        <f>BOM!K65</f>
        <v/>
      </c>
      <c r="L65" s="146">
        <f>BOM!L65</f>
        <v/>
      </c>
      <c r="M65" s="150">
        <f>BOM!M65</f>
        <v/>
      </c>
      <c r="N65" s="150">
        <f>BOM!N65</f>
        <v/>
      </c>
      <c r="O65" s="150">
        <f>BOM!O65</f>
        <v/>
      </c>
      <c r="P65" s="150">
        <f>BOM!P65</f>
        <v/>
      </c>
      <c r="Q65" s="46">
        <f>$F$97</f>
        <v/>
      </c>
      <c r="R65" s="46">
        <f>$F$98</f>
        <v/>
      </c>
      <c r="S65" s="48">
        <f>U65-(U65*R65)</f>
        <v/>
      </c>
      <c r="T65" s="48">
        <f>S65*I65</f>
        <v/>
      </c>
      <c r="U65" s="48">
        <f>(AJ65)/(1-(BH65+Q65))</f>
        <v/>
      </c>
      <c r="V65" s="48">
        <f>U65*I65</f>
        <v/>
      </c>
      <c r="W65" s="49">
        <f>T65*$W$62</f>
        <v/>
      </c>
      <c r="X65" s="49">
        <f>T65*$X$62</f>
        <v/>
      </c>
      <c r="Y65" s="90" t="n"/>
      <c r="Z65" s="91" t="n"/>
      <c r="AA65" s="91" t="n"/>
      <c r="AB65" s="91" t="n"/>
      <c r="AC65" s="91" t="n"/>
      <c r="AD65" s="91" t="n"/>
      <c r="AE65" s="92" t="n"/>
      <c r="AF65" s="49">
        <f>T65*$AF$62</f>
        <v/>
      </c>
      <c r="AG65" s="49" t="n"/>
      <c r="AH65" s="82" t="n"/>
      <c r="AI65" s="53">
        <f>IF(K65="SIM",(J65*$F$103),J65)</f>
        <v/>
      </c>
      <c r="AJ65" s="53">
        <f>IF(L65="SIM",(AI65*$F$101),AI65)</f>
        <v/>
      </c>
      <c r="AK65" s="53" t="n"/>
      <c r="AL65" s="53">
        <f>AJ65*I65</f>
        <v/>
      </c>
      <c r="AM65" s="93" t="n"/>
      <c r="AN65" s="93" t="n"/>
      <c r="AO65" s="93" t="n"/>
      <c r="AP65" s="94" t="n"/>
      <c r="AQ65" s="94" t="n"/>
      <c r="AR65" s="94" t="n"/>
      <c r="AS65" s="95" t="n"/>
      <c r="AT65" s="95" t="n"/>
      <c r="AU65" s="95" t="n"/>
      <c r="AV65" s="95" t="n"/>
      <c r="AW65" s="95" t="n"/>
      <c r="AX65" s="95" t="n"/>
      <c r="AY65" s="95" t="n"/>
      <c r="AZ65" s="95" t="n"/>
      <c r="BA65" s="95" t="n"/>
      <c r="BB65" s="95" t="n"/>
      <c r="BC65" s="95" t="n"/>
      <c r="BD65" s="96" t="n"/>
      <c r="BE65" s="53">
        <f>W65</f>
        <v/>
      </c>
      <c r="BF65" s="53">
        <f>X65</f>
        <v/>
      </c>
      <c r="BG65" s="53" t="n"/>
      <c r="BH65" s="51">
        <f>$W$62+$X$62+$AF$62+$BJ$62+0.07</f>
        <v/>
      </c>
      <c r="BI65" s="53">
        <f>AJ65+AS65+AT65</f>
        <v/>
      </c>
      <c r="BJ65" s="53">
        <f>T65*$BJ$62</f>
        <v/>
      </c>
      <c r="BK65" s="53">
        <f>T65*$BK$62</f>
        <v/>
      </c>
      <c r="BL65" s="53">
        <f>BE65+BF65+AL65+BJ65+BK65+AD65+AF65</f>
        <v/>
      </c>
      <c r="BM65" s="49">
        <f>(T65-BL65)</f>
        <v/>
      </c>
    </row>
    <row r="66" hidden="1" ht="15.75" customHeight="1" s="218">
      <c r="A66" s="74" t="n">
        <v>60</v>
      </c>
      <c r="B66" s="144">
        <f>BOM!B66</f>
        <v/>
      </c>
      <c r="C66" s="144">
        <f>BOM!C66</f>
        <v/>
      </c>
      <c r="D66" s="144">
        <f>BOM!D66</f>
        <v/>
      </c>
      <c r="E66" s="144">
        <f>BOM!E66</f>
        <v/>
      </c>
      <c r="F66" s="149">
        <f>BOM!F66</f>
        <v/>
      </c>
      <c r="G66" s="49">
        <f>BOM!G66</f>
        <v/>
      </c>
      <c r="H66" s="49">
        <f>BOM!H66</f>
        <v/>
      </c>
      <c r="I66" s="144">
        <f>BOM!I66</f>
        <v/>
      </c>
      <c r="J66" s="146">
        <f>BOM!J66</f>
        <v/>
      </c>
      <c r="K66" s="146">
        <f>BOM!K66</f>
        <v/>
      </c>
      <c r="L66" s="146">
        <f>BOM!L66</f>
        <v/>
      </c>
      <c r="M66" s="150">
        <f>BOM!M66</f>
        <v/>
      </c>
      <c r="N66" s="150">
        <f>BOM!N66</f>
        <v/>
      </c>
      <c r="O66" s="150">
        <f>BOM!O66</f>
        <v/>
      </c>
      <c r="P66" s="150">
        <f>BOM!P66</f>
        <v/>
      </c>
      <c r="Q66" s="46">
        <f>$F$97</f>
        <v/>
      </c>
      <c r="R66" s="46">
        <f>$F$98</f>
        <v/>
      </c>
      <c r="S66" s="48">
        <f>U66-(U66*R66)</f>
        <v/>
      </c>
      <c r="T66" s="48">
        <f>S66*I66</f>
        <v/>
      </c>
      <c r="U66" s="48">
        <f>(AJ66)/(1-(BH66+Q66))</f>
        <v/>
      </c>
      <c r="V66" s="48">
        <f>U66*I66</f>
        <v/>
      </c>
      <c r="W66" s="49">
        <f>T66*$W$62</f>
        <v/>
      </c>
      <c r="X66" s="49">
        <f>T66*$X$62</f>
        <v/>
      </c>
      <c r="Y66" s="90" t="n"/>
      <c r="Z66" s="91" t="n"/>
      <c r="AA66" s="91" t="n"/>
      <c r="AB66" s="91" t="n"/>
      <c r="AC66" s="91" t="n"/>
      <c r="AD66" s="91" t="n"/>
      <c r="AE66" s="92" t="n"/>
      <c r="AF66" s="49">
        <f>T66*$AF$62</f>
        <v/>
      </c>
      <c r="AG66" s="49" t="n"/>
      <c r="AH66" s="82" t="n"/>
      <c r="AI66" s="53">
        <f>IF(K66="SIM",(J66*$F$103),J66)</f>
        <v/>
      </c>
      <c r="AJ66" s="53">
        <f>IF(L66="SIM",(AI66*$F$101),AI66)</f>
        <v/>
      </c>
      <c r="AK66" s="53" t="n"/>
      <c r="AL66" s="53">
        <f>AJ66*I66</f>
        <v/>
      </c>
      <c r="AM66" s="93" t="n"/>
      <c r="AN66" s="93" t="n"/>
      <c r="AO66" s="93" t="n"/>
      <c r="AP66" s="94" t="n"/>
      <c r="AQ66" s="94" t="n"/>
      <c r="AR66" s="94" t="n"/>
      <c r="AS66" s="95" t="n"/>
      <c r="AT66" s="95" t="n"/>
      <c r="AU66" s="95" t="n"/>
      <c r="AV66" s="95" t="n"/>
      <c r="AW66" s="95" t="n"/>
      <c r="AX66" s="95" t="n"/>
      <c r="AY66" s="95" t="n"/>
      <c r="AZ66" s="95" t="n"/>
      <c r="BA66" s="95" t="n"/>
      <c r="BB66" s="95" t="n"/>
      <c r="BC66" s="95" t="n"/>
      <c r="BD66" s="96" t="n"/>
      <c r="BE66" s="53">
        <f>W66</f>
        <v/>
      </c>
      <c r="BF66" s="53">
        <f>X66</f>
        <v/>
      </c>
      <c r="BG66" s="53" t="n"/>
      <c r="BH66" s="51">
        <f>$W$62+$X$62+$AF$62+$BJ$62+0.07</f>
        <v/>
      </c>
      <c r="BI66" s="53">
        <f>AJ66+AS66+AT66</f>
        <v/>
      </c>
      <c r="BJ66" s="53">
        <f>T66*$BJ$62</f>
        <v/>
      </c>
      <c r="BK66" s="53">
        <f>T66*$BK$62</f>
        <v/>
      </c>
      <c r="BL66" s="53">
        <f>BE66+BF66+AL66+BJ66+BK66+AD66+AF66</f>
        <v/>
      </c>
      <c r="BM66" s="49">
        <f>(T66-BL66)</f>
        <v/>
      </c>
    </row>
    <row r="67" hidden="1" ht="15.75" customHeight="1" s="218">
      <c r="A67" s="74" t="n">
        <v>61</v>
      </c>
      <c r="B67" s="144">
        <f>BOM!B67</f>
        <v/>
      </c>
      <c r="C67" s="144">
        <f>BOM!C67</f>
        <v/>
      </c>
      <c r="D67" s="144">
        <f>BOM!D67</f>
        <v/>
      </c>
      <c r="E67" s="144">
        <f>BOM!E67</f>
        <v/>
      </c>
      <c r="F67" s="149">
        <f>BOM!F67</f>
        <v/>
      </c>
      <c r="G67" s="49">
        <f>BOM!G67</f>
        <v/>
      </c>
      <c r="H67" s="49">
        <f>BOM!H67</f>
        <v/>
      </c>
      <c r="I67" s="144">
        <f>BOM!I67</f>
        <v/>
      </c>
      <c r="J67" s="146">
        <f>BOM!J67</f>
        <v/>
      </c>
      <c r="K67" s="146">
        <f>BOM!K67</f>
        <v/>
      </c>
      <c r="L67" s="146">
        <f>BOM!L67</f>
        <v/>
      </c>
      <c r="M67" s="150">
        <f>BOM!M67</f>
        <v/>
      </c>
      <c r="N67" s="150">
        <f>BOM!N67</f>
        <v/>
      </c>
      <c r="O67" s="150">
        <f>BOM!O67</f>
        <v/>
      </c>
      <c r="P67" s="150">
        <f>BOM!P67</f>
        <v/>
      </c>
      <c r="Q67" s="46">
        <f>$F$97</f>
        <v/>
      </c>
      <c r="R67" s="46">
        <f>$F$98</f>
        <v/>
      </c>
      <c r="S67" s="48">
        <f>U67-(U67*R67)</f>
        <v/>
      </c>
      <c r="T67" s="48">
        <f>S67*I67</f>
        <v/>
      </c>
      <c r="U67" s="48">
        <f>(AJ67)/(1-(BH67+Q67))</f>
        <v/>
      </c>
      <c r="V67" s="48">
        <f>U67*I67</f>
        <v/>
      </c>
      <c r="W67" s="49">
        <f>T67*$W$62</f>
        <v/>
      </c>
      <c r="X67" s="49">
        <f>T67*$X$62</f>
        <v/>
      </c>
      <c r="Y67" s="90" t="n"/>
      <c r="Z67" s="91" t="n"/>
      <c r="AA67" s="91" t="n"/>
      <c r="AB67" s="91" t="n"/>
      <c r="AC67" s="91" t="n"/>
      <c r="AD67" s="91" t="n"/>
      <c r="AE67" s="92" t="n"/>
      <c r="AF67" s="49">
        <f>T67*$AF$62</f>
        <v/>
      </c>
      <c r="AG67" s="49" t="n"/>
      <c r="AH67" s="82" t="n"/>
      <c r="AI67" s="53">
        <f>IF(K67="SIM",(J67*$F$103),J67)</f>
        <v/>
      </c>
      <c r="AJ67" s="53">
        <f>IF(L67="SIM",(AI67*$F$101),AI67)</f>
        <v/>
      </c>
      <c r="AK67" s="53" t="n"/>
      <c r="AL67" s="53">
        <f>AJ67*I67</f>
        <v/>
      </c>
      <c r="AM67" s="93" t="n"/>
      <c r="AN67" s="93" t="n"/>
      <c r="AO67" s="93" t="n"/>
      <c r="AP67" s="94" t="n"/>
      <c r="AQ67" s="94" t="n"/>
      <c r="AR67" s="94" t="n"/>
      <c r="AS67" s="95" t="n"/>
      <c r="AT67" s="95" t="n"/>
      <c r="AU67" s="95" t="n"/>
      <c r="AV67" s="95" t="n"/>
      <c r="AW67" s="95" t="n"/>
      <c r="AX67" s="95" t="n"/>
      <c r="AY67" s="95" t="n"/>
      <c r="AZ67" s="95" t="n"/>
      <c r="BA67" s="95" t="n"/>
      <c r="BB67" s="95" t="n"/>
      <c r="BC67" s="95" t="n"/>
      <c r="BD67" s="96" t="n"/>
      <c r="BE67" s="53">
        <f>W67</f>
        <v/>
      </c>
      <c r="BF67" s="53">
        <f>X67</f>
        <v/>
      </c>
      <c r="BG67" s="53" t="n"/>
      <c r="BH67" s="51">
        <f>$W$62+$X$62+$AF$62+$BJ$62+0.07</f>
        <v/>
      </c>
      <c r="BI67" s="53">
        <f>AJ67+AS67+AT67</f>
        <v/>
      </c>
      <c r="BJ67" s="53">
        <f>T67*$BJ$62</f>
        <v/>
      </c>
      <c r="BK67" s="53">
        <f>T67*$BK$62</f>
        <v/>
      </c>
      <c r="BL67" s="53">
        <f>BE67+BF67+AL67+BJ67+BK67+AD67+AF67</f>
        <v/>
      </c>
      <c r="BM67" s="49">
        <f>(T67-BL67)</f>
        <v/>
      </c>
    </row>
    <row r="68" hidden="1" ht="15.75" customHeight="1" s="218">
      <c r="A68" s="74" t="n">
        <v>62</v>
      </c>
      <c r="B68" s="144">
        <f>BOM!B68</f>
        <v/>
      </c>
      <c r="C68" s="144">
        <f>BOM!C68</f>
        <v/>
      </c>
      <c r="D68" s="144">
        <f>BOM!D68</f>
        <v/>
      </c>
      <c r="E68" s="144">
        <f>BOM!E68</f>
        <v/>
      </c>
      <c r="F68" s="149">
        <f>BOM!F68</f>
        <v/>
      </c>
      <c r="G68" s="49">
        <f>BOM!G68</f>
        <v/>
      </c>
      <c r="H68" s="49">
        <f>BOM!H68</f>
        <v/>
      </c>
      <c r="I68" s="144">
        <f>I9</f>
        <v/>
      </c>
      <c r="J68" s="146">
        <f>BOM!J68</f>
        <v/>
      </c>
      <c r="K68" s="146">
        <f>BOM!K68</f>
        <v/>
      </c>
      <c r="L68" s="146">
        <f>BOM!L68</f>
        <v/>
      </c>
      <c r="M68" s="150">
        <f>BOM!M68</f>
        <v/>
      </c>
      <c r="N68" s="150">
        <f>BOM!N68</f>
        <v/>
      </c>
      <c r="O68" s="150">
        <f>BOM!O68</f>
        <v/>
      </c>
      <c r="P68" s="150">
        <f>BOM!P68</f>
        <v/>
      </c>
      <c r="Q68" s="46">
        <f>$F$97</f>
        <v/>
      </c>
      <c r="R68" s="46">
        <f>$F$98</f>
        <v/>
      </c>
      <c r="S68" s="48">
        <f>U68-(U68*R68)</f>
        <v/>
      </c>
      <c r="T68" s="48">
        <f>S68*I68</f>
        <v/>
      </c>
      <c r="U68" s="48">
        <f>(AJ68)/(1-(BH68+Q68))</f>
        <v/>
      </c>
      <c r="V68" s="48">
        <f>U68*I68</f>
        <v/>
      </c>
      <c r="W68" s="49">
        <f>T68*$W$62</f>
        <v/>
      </c>
      <c r="X68" s="49">
        <f>T68*$X$62</f>
        <v/>
      </c>
      <c r="Y68" s="90" t="n"/>
      <c r="Z68" s="91" t="n"/>
      <c r="AA68" s="91" t="n"/>
      <c r="AB68" s="91" t="n"/>
      <c r="AC68" s="91" t="n"/>
      <c r="AD68" s="91" t="n"/>
      <c r="AE68" s="92" t="n"/>
      <c r="AF68" s="49">
        <f>T68*$AF$62</f>
        <v/>
      </c>
      <c r="AG68" s="49" t="n"/>
      <c r="AH68" s="82" t="n"/>
      <c r="AI68" s="53">
        <f>IF(K68="SIM",(J68*$F$103),J68)</f>
        <v/>
      </c>
      <c r="AJ68" s="53">
        <f>IF(L68="SIM",(AI68*$F$101),AI68)</f>
        <v/>
      </c>
      <c r="AK68" s="53" t="n"/>
      <c r="AL68" s="53">
        <f>AJ68*I68</f>
        <v/>
      </c>
      <c r="AM68" s="93" t="n"/>
      <c r="AN68" s="93" t="n"/>
      <c r="AO68" s="93" t="n"/>
      <c r="AP68" s="94" t="n"/>
      <c r="AQ68" s="94" t="n"/>
      <c r="AR68" s="94" t="n"/>
      <c r="AS68" s="95" t="n"/>
      <c r="AT68" s="95" t="n"/>
      <c r="AU68" s="95" t="n"/>
      <c r="AV68" s="95" t="n"/>
      <c r="AW68" s="95" t="n"/>
      <c r="AX68" s="95" t="n"/>
      <c r="AY68" s="95" t="n"/>
      <c r="AZ68" s="95" t="n"/>
      <c r="BA68" s="95" t="n"/>
      <c r="BB68" s="95" t="n"/>
      <c r="BC68" s="95" t="n"/>
      <c r="BD68" s="96" t="n"/>
      <c r="BE68" s="53">
        <f>W68</f>
        <v/>
      </c>
      <c r="BF68" s="53">
        <f>X68</f>
        <v/>
      </c>
      <c r="BG68" s="53" t="n"/>
      <c r="BH68" s="51">
        <f>$W$62+$X$62+$AF$62+$BJ$62+0.07</f>
        <v/>
      </c>
      <c r="BI68" s="53">
        <f>AJ68+AS68+AT68</f>
        <v/>
      </c>
      <c r="BJ68" s="53">
        <f>T68*$BJ$62</f>
        <v/>
      </c>
      <c r="BK68" s="53">
        <f>T68*$BK$62</f>
        <v/>
      </c>
      <c r="BL68" s="53">
        <f>BE68+BF68+AL68+BJ68+BK68+AD68+AF68</f>
        <v/>
      </c>
      <c r="BM68" s="49">
        <f>(T68-BL68)</f>
        <v/>
      </c>
    </row>
    <row r="69" hidden="1" ht="15.75" customHeight="1" s="218">
      <c r="A69" s="74" t="n">
        <v>63</v>
      </c>
      <c r="B69" s="144">
        <f>BOM!B69</f>
        <v/>
      </c>
      <c r="C69" s="144">
        <f>BOM!C69</f>
        <v/>
      </c>
      <c r="D69" s="144">
        <f>BOM!D69</f>
        <v/>
      </c>
      <c r="E69" s="144">
        <f>BOM!E69</f>
        <v/>
      </c>
      <c r="F69" s="149">
        <f>BOM!F69</f>
        <v/>
      </c>
      <c r="G69" s="49">
        <f>BOM!G69</f>
        <v/>
      </c>
      <c r="H69" s="49">
        <f>BOM!H69</f>
        <v/>
      </c>
      <c r="I69" s="144">
        <f>BOM!I69</f>
        <v/>
      </c>
      <c r="J69" s="146">
        <f>BOM!J69</f>
        <v/>
      </c>
      <c r="K69" s="146">
        <f>BOM!K69</f>
        <v/>
      </c>
      <c r="L69" s="146">
        <f>BOM!L69</f>
        <v/>
      </c>
      <c r="M69" s="150">
        <f>BOM!M69</f>
        <v/>
      </c>
      <c r="N69" s="150">
        <f>BOM!N69</f>
        <v/>
      </c>
      <c r="O69" s="150">
        <f>BOM!O69</f>
        <v/>
      </c>
      <c r="P69" s="150">
        <f>BOM!P69</f>
        <v/>
      </c>
      <c r="Q69" s="46">
        <f>$F$97</f>
        <v/>
      </c>
      <c r="R69" s="46">
        <f>$F$98</f>
        <v/>
      </c>
      <c r="S69" s="48">
        <f>U69-(U69*R69)</f>
        <v/>
      </c>
      <c r="T69" s="48">
        <f>S69*I69</f>
        <v/>
      </c>
      <c r="U69" s="48">
        <f>(AJ69)/(1-(BH69+Q69))</f>
        <v/>
      </c>
      <c r="V69" s="48">
        <f>U69*I69</f>
        <v/>
      </c>
      <c r="W69" s="49">
        <f>T69*$W$62</f>
        <v/>
      </c>
      <c r="X69" s="49">
        <f>T69*$X$62</f>
        <v/>
      </c>
      <c r="Y69" s="100" t="n"/>
      <c r="Z69" s="101" t="n"/>
      <c r="AA69" s="101" t="n"/>
      <c r="AB69" s="101" t="n"/>
      <c r="AC69" s="101" t="n"/>
      <c r="AD69" s="101" t="n"/>
      <c r="AE69" s="102" t="n"/>
      <c r="AF69" s="49">
        <f>T69*$AF$62</f>
        <v/>
      </c>
      <c r="AG69" s="49" t="n"/>
      <c r="AH69" s="82" t="n"/>
      <c r="AI69" s="53">
        <f>IF(K69="SIM",(J69*$F$103),J69)</f>
        <v/>
      </c>
      <c r="AJ69" s="53">
        <f>IF(L69="SIM",(AI69*$F$101),AI69)</f>
        <v/>
      </c>
      <c r="AK69" s="53" t="n"/>
      <c r="AL69" s="53">
        <f>AJ69*I69</f>
        <v/>
      </c>
      <c r="AM69" s="103" t="n"/>
      <c r="AN69" s="103" t="n"/>
      <c r="AO69" s="103" t="n"/>
      <c r="AP69" s="104" t="n"/>
      <c r="AQ69" s="104" t="n"/>
      <c r="AR69" s="104" t="n"/>
      <c r="AS69" s="105" t="n"/>
      <c r="AT69" s="105" t="n"/>
      <c r="AU69" s="105" t="n"/>
      <c r="AV69" s="105" t="n"/>
      <c r="AW69" s="105" t="n"/>
      <c r="AX69" s="105" t="n"/>
      <c r="AY69" s="105" t="n"/>
      <c r="AZ69" s="105" t="n"/>
      <c r="BA69" s="105" t="n"/>
      <c r="BB69" s="105" t="n"/>
      <c r="BC69" s="105" t="n"/>
      <c r="BD69" s="106" t="n"/>
      <c r="BE69" s="53">
        <f>W69</f>
        <v/>
      </c>
      <c r="BF69" s="53">
        <f>X69</f>
        <v/>
      </c>
      <c r="BG69" s="53" t="n"/>
      <c r="BH69" s="51">
        <f>$W$62+$X$62+$AF$62+$BJ$62+0.07</f>
        <v/>
      </c>
      <c r="BI69" s="53">
        <f>AJ69+AS69+AT69</f>
        <v/>
      </c>
      <c r="BJ69" s="53">
        <f>T69*$BJ$62</f>
        <v/>
      </c>
      <c r="BK69" s="53">
        <f>T69*$BK$62</f>
        <v/>
      </c>
      <c r="BL69" s="53">
        <f>BE69+BF69+AL69+BJ69+BK69+AD69+AF69</f>
        <v/>
      </c>
      <c r="BM69" s="49">
        <f>(T69-BL69)</f>
        <v/>
      </c>
    </row>
    <row r="70" hidden="1" ht="15.75" customHeight="1" s="218">
      <c r="A70" s="26" t="n"/>
      <c r="B70" s="26" t="n"/>
      <c r="C70" s="26" t="n"/>
      <c r="D70" s="26" t="n"/>
      <c r="E70" s="27" t="n"/>
      <c r="F70" s="26" t="inlineStr">
        <is>
          <t>SERVIÇOS</t>
        </is>
      </c>
      <c r="G70" s="28" t="n"/>
      <c r="H70" s="26" t="n"/>
      <c r="I70" s="26" t="inlineStr">
        <is>
          <t>Qde</t>
        </is>
      </c>
      <c r="J70" s="29" t="n"/>
      <c r="K70" s="107" t="n"/>
      <c r="L70" s="107" t="n"/>
      <c r="M70" s="108" t="n"/>
      <c r="N70" s="108" t="n"/>
      <c r="O70" s="108" t="n"/>
      <c r="P70" s="108" t="n"/>
      <c r="Q70" s="27" t="n"/>
      <c r="R70" s="27" t="n"/>
      <c r="S70" s="20" t="inlineStr">
        <is>
          <t>Preço Unitário c/ Desconto</t>
        </is>
      </c>
      <c r="T70" s="20" t="inlineStr">
        <is>
          <t>Preço Total c/ Desconto</t>
        </is>
      </c>
      <c r="U70" s="27" t="inlineStr">
        <is>
          <t>Preço Unitário</t>
        </is>
      </c>
      <c r="V70" s="30" t="n"/>
      <c r="W70" s="31" t="n">
        <v>0.0165</v>
      </c>
      <c r="X70" s="31" t="n">
        <v>0.076</v>
      </c>
      <c r="Y70" s="32" t="n"/>
      <c r="Z70" s="32" t="n"/>
      <c r="AA70" s="32" t="n"/>
      <c r="AB70" s="32" t="n"/>
      <c r="AC70" s="31">
        <f t="array" ref="AC70">VLOOKUP(Y70&amp;Z70&amp;AA70&amp;AB70,Variáveis!$O$2:$S$300&amp;Variáveis!$P$2:$T$300&amp;Variáveis!$Q$2:$U$300&amp;Variáveis!$R$2:$V$300,5,FALSE)</f>
        <v/>
      </c>
      <c r="AD70" s="31" t="n"/>
      <c r="AE70" s="33" t="n"/>
      <c r="AF70" s="33" t="n">
        <v>0.02</v>
      </c>
      <c r="AG70" s="33" t="n"/>
      <c r="AH70" s="27" t="n"/>
      <c r="AI70" s="29" t="n"/>
      <c r="AJ70" s="29" t="n"/>
      <c r="AK70" s="29" t="n"/>
      <c r="AL70" s="29" t="n"/>
      <c r="AM70" s="29" t="n"/>
      <c r="AN70" s="29" t="n"/>
      <c r="AO70" s="29" t="n"/>
      <c r="AP70" s="29" t="n"/>
      <c r="AQ70" s="29" t="n"/>
      <c r="AR70" s="29">
        <f t="array" ref="AR70">VLOOKUP(M70&amp;N70&amp;O70&amp;P70,Variáveis!$A$2:$E$240&amp;Variáveis!$B$2:$F$240&amp;Variáveis!$C$2:$G$240&amp;Variáveis!$D$2:$H$240,5,FALSE)</f>
        <v/>
      </c>
      <c r="AS70" s="29" t="n"/>
      <c r="AT70" s="29" t="n"/>
      <c r="AU70" s="29" t="n"/>
      <c r="AV70" s="29" t="n"/>
      <c r="AW70" s="29" t="n"/>
      <c r="AX70" s="29" t="n"/>
      <c r="AY70" s="29" t="n"/>
      <c r="AZ70" s="29" t="n"/>
      <c r="BA70" s="29" t="n"/>
      <c r="BB70" s="29" t="n"/>
      <c r="BC70" s="29" t="n"/>
      <c r="BD70" s="73" t="n"/>
      <c r="BE70" s="29" t="n"/>
      <c r="BF70" s="29" t="n"/>
      <c r="BG70" s="29" t="n"/>
      <c r="BH70" s="29" t="n"/>
      <c r="BI70" s="29" t="n"/>
      <c r="BJ70" s="31" t="n">
        <v>0.0288</v>
      </c>
      <c r="BK70" s="31">
        <f>BK4</f>
        <v/>
      </c>
      <c r="BL70" s="29" t="n"/>
      <c r="BM70" s="31" t="n"/>
    </row>
    <row r="71" hidden="1" ht="15.75" customHeight="1" s="218">
      <c r="A71" s="74" t="n"/>
      <c r="B71" s="74" t="n"/>
      <c r="C71" s="74" t="n"/>
      <c r="D71" s="74" t="n"/>
      <c r="E71" s="70" t="n"/>
      <c r="F71" s="149">
        <f>BOM!F71</f>
        <v/>
      </c>
      <c r="G71" s="49">
        <f>BOM!G71</f>
        <v/>
      </c>
      <c r="H71" s="49">
        <f>BOM!H71</f>
        <v/>
      </c>
      <c r="I71" s="144">
        <f>BOM!I71</f>
        <v/>
      </c>
      <c r="J71" s="146">
        <f>BOM!J71</f>
        <v/>
      </c>
      <c r="K71" s="150">
        <f>BOM!K71</f>
        <v/>
      </c>
      <c r="L71" s="150">
        <f>BOM!L71</f>
        <v/>
      </c>
      <c r="M71" s="150">
        <f>BOM!M71</f>
        <v/>
      </c>
      <c r="N71" s="150">
        <f>BOM!N71</f>
        <v/>
      </c>
      <c r="O71" s="150">
        <f>BOM!O71</f>
        <v/>
      </c>
      <c r="P71" s="150">
        <f>BOM!P71</f>
        <v/>
      </c>
      <c r="Q71" s="46">
        <f>$F$97</f>
        <v/>
      </c>
      <c r="R71" s="46">
        <f>$F$98</f>
        <v/>
      </c>
      <c r="S71" s="48">
        <f>U71-(U71*R71)</f>
        <v/>
      </c>
      <c r="T71" s="48">
        <f>S71*I71</f>
        <v/>
      </c>
      <c r="U71" s="48">
        <f>(BI71)/(1-(BH71+Q71))</f>
        <v/>
      </c>
      <c r="V71" s="48">
        <f>U71*I71</f>
        <v/>
      </c>
      <c r="W71" s="49">
        <f>T71*$W$62</f>
        <v/>
      </c>
      <c r="X71" s="49">
        <f>T71*$X$62</f>
        <v/>
      </c>
      <c r="Y71" s="79">
        <f>M73</f>
        <v/>
      </c>
      <c r="Z71" s="80" t="n"/>
      <c r="AA71" s="80" t="n"/>
      <c r="AB71" s="80" t="n"/>
      <c r="AC71" s="80" t="n"/>
      <c r="AD71" s="80" t="n"/>
      <c r="AE71" s="81" t="n"/>
      <c r="AF71" s="49">
        <f>T71*$AF$62</f>
        <v/>
      </c>
      <c r="AG71" s="49" t="n"/>
      <c r="AH71" s="82" t="n"/>
      <c r="AI71" s="53">
        <f>J71</f>
        <v/>
      </c>
      <c r="AJ71" s="53">
        <f>AI71</f>
        <v/>
      </c>
      <c r="AK71" s="53" t="n"/>
      <c r="AL71" s="53">
        <f>AJ71*I71</f>
        <v/>
      </c>
      <c r="AM71" s="83" t="n"/>
      <c r="AN71" s="83" t="n"/>
      <c r="AO71" s="83" t="n"/>
      <c r="AP71" s="110" t="n"/>
      <c r="AQ71" s="110" t="n"/>
      <c r="AR71" s="110">
        <f t="array" ref="AR71">VLOOKUP(M71&amp;N71&amp;O71&amp;P71,Variáveis!$A$2:$E$240&amp;Variáveis!$B$2:$F$240&amp;Variáveis!$C$2:$G$240&amp;Variáveis!$D$2:$H$240,5,FALSE)</f>
        <v/>
      </c>
      <c r="AS71" s="111" t="n"/>
      <c r="AT71" s="111" t="n"/>
      <c r="AU71" s="111" t="n"/>
      <c r="AV71" s="111" t="n"/>
      <c r="AW71" s="111" t="n"/>
      <c r="AX71" s="111" t="n"/>
      <c r="AY71" s="111" t="n"/>
      <c r="AZ71" s="111" t="n"/>
      <c r="BA71" s="111" t="n"/>
      <c r="BB71" s="111" t="n"/>
      <c r="BC71" s="111" t="n"/>
      <c r="BD71" s="112" t="n"/>
      <c r="BE71" s="49">
        <f>W71</f>
        <v/>
      </c>
      <c r="BF71" s="49">
        <f>X71</f>
        <v/>
      </c>
      <c r="BG71" s="49" t="n"/>
      <c r="BH71" s="51">
        <f>$W$62+$X$62+$AF$62+$BJ$62+0.07</f>
        <v/>
      </c>
      <c r="BI71" s="53">
        <f>AJ71+AS71+AT71</f>
        <v/>
      </c>
      <c r="BJ71" s="53">
        <f>T71*$BJ$62</f>
        <v/>
      </c>
      <c r="BK71" s="53">
        <f>T71*$BK$62</f>
        <v/>
      </c>
      <c r="BL71" s="53">
        <f>BE71+BF71+AL71+BJ71+BK71+AD71+AF71</f>
        <v/>
      </c>
      <c r="BM71" s="49">
        <f>(T71-BL71)</f>
        <v/>
      </c>
    </row>
    <row r="72" hidden="1" ht="15.75" customHeight="1" s="218">
      <c r="A72" s="74" t="n"/>
      <c r="B72" s="74" t="n"/>
      <c r="C72" s="74" t="n"/>
      <c r="D72" s="74" t="n"/>
      <c r="E72" s="70" t="n"/>
      <c r="F72" s="149">
        <f>BOM!F72</f>
        <v/>
      </c>
      <c r="G72" s="49">
        <f>BOM!G72</f>
        <v/>
      </c>
      <c r="H72" s="49">
        <f>BOM!H72</f>
        <v/>
      </c>
      <c r="I72" s="144">
        <f>BOM!I72</f>
        <v/>
      </c>
      <c r="J72" s="146">
        <f>BOM!J72</f>
        <v/>
      </c>
      <c r="K72" s="150">
        <f>BOM!K72</f>
        <v/>
      </c>
      <c r="L72" s="150">
        <f>BOM!L72</f>
        <v/>
      </c>
      <c r="M72" s="150">
        <f>BOM!M72</f>
        <v/>
      </c>
      <c r="N72" s="150">
        <f>BOM!N72</f>
        <v/>
      </c>
      <c r="O72" s="150">
        <f>BOM!O72</f>
        <v/>
      </c>
      <c r="P72" s="150">
        <f>BOM!P72</f>
        <v/>
      </c>
      <c r="Q72" s="46">
        <f>$F$97</f>
        <v/>
      </c>
      <c r="R72" s="46">
        <f>$F$98</f>
        <v/>
      </c>
      <c r="S72" s="48">
        <f>U72-(U72*R72)</f>
        <v/>
      </c>
      <c r="T72" s="48">
        <f>S72*I72</f>
        <v/>
      </c>
      <c r="U72" s="48">
        <f>(BI72)/(1-(BH72+Q72))</f>
        <v/>
      </c>
      <c r="V72" s="48">
        <f>U72*I72</f>
        <v/>
      </c>
      <c r="W72" s="49">
        <f>T72*$W$62</f>
        <v/>
      </c>
      <c r="X72" s="49">
        <f>T72*$X$62</f>
        <v/>
      </c>
      <c r="Y72" s="90" t="n"/>
      <c r="Z72" s="91" t="n"/>
      <c r="AA72" s="91" t="n"/>
      <c r="AB72" s="91" t="n"/>
      <c r="AC72" s="91" t="n"/>
      <c r="AD72" s="91" t="n"/>
      <c r="AE72" s="92" t="n"/>
      <c r="AF72" s="49">
        <f>T72*$AF$62</f>
        <v/>
      </c>
      <c r="AG72" s="49" t="n"/>
      <c r="AH72" s="82" t="n"/>
      <c r="AI72" s="53">
        <f>J72</f>
        <v/>
      </c>
      <c r="AJ72" s="53">
        <f>AI72</f>
        <v/>
      </c>
      <c r="AK72" s="53" t="n"/>
      <c r="AL72" s="53">
        <f>AJ72*I72</f>
        <v/>
      </c>
      <c r="AM72" s="93" t="n"/>
      <c r="AN72" s="93" t="n"/>
      <c r="AO72" s="93" t="n"/>
      <c r="AP72" s="113" t="n"/>
      <c r="AQ72" s="113" t="n"/>
      <c r="AR72" s="113" t="n"/>
      <c r="AS72" s="114" t="n"/>
      <c r="AT72" s="114" t="n"/>
      <c r="AU72" s="114" t="n"/>
      <c r="AV72" s="114" t="n"/>
      <c r="AW72" s="114" t="n"/>
      <c r="AX72" s="114" t="n"/>
      <c r="AY72" s="114" t="n"/>
      <c r="AZ72" s="114" t="n"/>
      <c r="BA72" s="114" t="n"/>
      <c r="BB72" s="114" t="n"/>
      <c r="BC72" s="114" t="n"/>
      <c r="BD72" s="115" t="n"/>
      <c r="BE72" s="49">
        <f>W72</f>
        <v/>
      </c>
      <c r="BF72" s="49">
        <f>X72</f>
        <v/>
      </c>
      <c r="BG72" s="49" t="n"/>
      <c r="BH72" s="51">
        <f>$W$62+$X$62+$AF$62+$BJ$62+0.07</f>
        <v/>
      </c>
      <c r="BI72" s="53">
        <f>AJ72+AS72+AT72</f>
        <v/>
      </c>
      <c r="BJ72" s="53">
        <f>T72*$BJ$62</f>
        <v/>
      </c>
      <c r="BK72" s="53">
        <f>T72*$BK$62</f>
        <v/>
      </c>
      <c r="BL72" s="53">
        <f>BE72+BF72+AL72+BJ72+BK72+AD72+AF72</f>
        <v/>
      </c>
      <c r="BM72" s="49">
        <f>(T72-BL72)</f>
        <v/>
      </c>
    </row>
    <row r="73" hidden="1" ht="15.75" customHeight="1" s="218">
      <c r="A73" s="74" t="n"/>
      <c r="B73" s="74" t="n"/>
      <c r="C73" s="74" t="n"/>
      <c r="D73" s="74" t="n"/>
      <c r="E73" s="70" t="n"/>
      <c r="F73" s="149">
        <f>BOM!F73</f>
        <v/>
      </c>
      <c r="G73" s="49">
        <f>BOM!G73</f>
        <v/>
      </c>
      <c r="H73" s="49">
        <f>BOM!H73</f>
        <v/>
      </c>
      <c r="I73" s="144">
        <f>BOM!I73</f>
        <v/>
      </c>
      <c r="J73" s="146">
        <f>BOM!J73</f>
        <v/>
      </c>
      <c r="K73" s="150">
        <f>BOM!K73</f>
        <v/>
      </c>
      <c r="L73" s="150">
        <f>BOM!L73</f>
        <v/>
      </c>
      <c r="M73" s="150">
        <f>BOM!M73</f>
        <v/>
      </c>
      <c r="N73" s="150">
        <f>BOM!N73</f>
        <v/>
      </c>
      <c r="O73" s="150">
        <f>BOM!O73</f>
        <v/>
      </c>
      <c r="P73" s="150">
        <f>BOM!P73</f>
        <v/>
      </c>
      <c r="Q73" s="46">
        <f>$F$97</f>
        <v/>
      </c>
      <c r="R73" s="46">
        <f>$F$98</f>
        <v/>
      </c>
      <c r="S73" s="48">
        <f>U73-(U73*R73)</f>
        <v/>
      </c>
      <c r="T73" s="48">
        <f>S73*I73</f>
        <v/>
      </c>
      <c r="U73" s="48">
        <f>(BI73)/(1-(BH73+Q73))</f>
        <v/>
      </c>
      <c r="V73" s="48">
        <f>U73*I73</f>
        <v/>
      </c>
      <c r="W73" s="49">
        <f>T73*$W$62</f>
        <v/>
      </c>
      <c r="X73" s="49">
        <f>T73*$X$62</f>
        <v/>
      </c>
      <c r="Y73" s="90" t="n"/>
      <c r="Z73" s="91" t="n"/>
      <c r="AA73" s="91" t="n"/>
      <c r="AB73" s="91" t="n"/>
      <c r="AC73" s="91" t="n"/>
      <c r="AD73" s="91" t="n"/>
      <c r="AE73" s="92" t="n"/>
      <c r="AF73" s="49">
        <f>T73*$AF$62</f>
        <v/>
      </c>
      <c r="AG73" s="49" t="n"/>
      <c r="AH73" s="82" t="n"/>
      <c r="AI73" s="53">
        <f>J73</f>
        <v/>
      </c>
      <c r="AJ73" s="53">
        <f>AI73</f>
        <v/>
      </c>
      <c r="AK73" s="53" t="n"/>
      <c r="AL73" s="53">
        <f>AJ73*I73</f>
        <v/>
      </c>
      <c r="AM73" s="93" t="n"/>
      <c r="AN73" s="93" t="n"/>
      <c r="AO73" s="93" t="n"/>
      <c r="AP73" s="113" t="n"/>
      <c r="AQ73" s="113" t="n"/>
      <c r="AR73" s="113" t="n"/>
      <c r="AS73" s="114" t="n"/>
      <c r="AT73" s="114" t="n"/>
      <c r="AU73" s="114" t="n"/>
      <c r="AV73" s="114" t="n"/>
      <c r="AW73" s="114" t="n"/>
      <c r="AX73" s="114" t="n"/>
      <c r="AY73" s="114" t="n"/>
      <c r="AZ73" s="114" t="n"/>
      <c r="BA73" s="114" t="n"/>
      <c r="BB73" s="114" t="n"/>
      <c r="BC73" s="114" t="n"/>
      <c r="BD73" s="115" t="n"/>
      <c r="BE73" s="49">
        <f>W73</f>
        <v/>
      </c>
      <c r="BF73" s="49">
        <f>X73</f>
        <v/>
      </c>
      <c r="BG73" s="49" t="n"/>
      <c r="BH73" s="51">
        <f>$W$62+$X$62+$AF$62+$BJ$62+0.07</f>
        <v/>
      </c>
      <c r="BI73" s="53">
        <f>AJ73+AS73+AT73</f>
        <v/>
      </c>
      <c r="BJ73" s="53">
        <f>T73*$BJ$62</f>
        <v/>
      </c>
      <c r="BK73" s="53">
        <f>T73*$BK$62</f>
        <v/>
      </c>
      <c r="BL73" s="53">
        <f>BE73+BF73+AL73+BJ73+BK73+AD73+AF73</f>
        <v/>
      </c>
      <c r="BM73" s="49">
        <f>(T73-BL73)</f>
        <v/>
      </c>
    </row>
    <row r="74" hidden="1" ht="15.75" customHeight="1" s="218">
      <c r="A74" s="74" t="n"/>
      <c r="B74" s="74" t="n"/>
      <c r="C74" s="74" t="n"/>
      <c r="D74" s="74" t="n"/>
      <c r="E74" s="70" t="n"/>
      <c r="F74" s="149">
        <f>BOM!F74</f>
        <v/>
      </c>
      <c r="G74" s="49">
        <f>BOM!G74</f>
        <v/>
      </c>
      <c r="H74" s="49">
        <f>BOM!H74</f>
        <v/>
      </c>
      <c r="I74" s="144">
        <f>4*I9</f>
        <v/>
      </c>
      <c r="J74" s="146">
        <f>BOM!J74</f>
        <v/>
      </c>
      <c r="K74" s="150">
        <f>BOM!K74</f>
        <v/>
      </c>
      <c r="L74" s="150">
        <f>BOM!L74</f>
        <v/>
      </c>
      <c r="M74" s="150">
        <f>BOM!M74</f>
        <v/>
      </c>
      <c r="N74" s="150">
        <f>BOM!N74</f>
        <v/>
      </c>
      <c r="O74" s="150">
        <f>BOM!O74</f>
        <v/>
      </c>
      <c r="P74" s="150">
        <f>BOM!P74</f>
        <v/>
      </c>
      <c r="Q74" s="46">
        <f>$F$97</f>
        <v/>
      </c>
      <c r="R74" s="46">
        <f>$F$98</f>
        <v/>
      </c>
      <c r="S74" s="48">
        <f>U74-(U74*R74)</f>
        <v/>
      </c>
      <c r="T74" s="48">
        <f>S74*I74</f>
        <v/>
      </c>
      <c r="U74" s="48">
        <f>(BI74)/(1-(BH74+Q74))</f>
        <v/>
      </c>
      <c r="V74" s="48">
        <f>U74*I74</f>
        <v/>
      </c>
      <c r="W74" s="49">
        <f>T74*$W$62</f>
        <v/>
      </c>
      <c r="X74" s="49">
        <f>T74*$X$62</f>
        <v/>
      </c>
      <c r="Y74" s="90" t="n"/>
      <c r="Z74" s="91" t="n"/>
      <c r="AA74" s="91" t="n"/>
      <c r="AB74" s="91" t="n"/>
      <c r="AC74" s="91" t="n"/>
      <c r="AD74" s="91" t="n"/>
      <c r="AE74" s="92" t="n"/>
      <c r="AF74" s="49">
        <f>T74*$AF$62</f>
        <v/>
      </c>
      <c r="AG74" s="49" t="n"/>
      <c r="AH74" s="82" t="n"/>
      <c r="AI74" s="53">
        <f>J74</f>
        <v/>
      </c>
      <c r="AJ74" s="53">
        <f>AI74</f>
        <v/>
      </c>
      <c r="AK74" s="53" t="n"/>
      <c r="AL74" s="53">
        <f>AJ74*I74</f>
        <v/>
      </c>
      <c r="AM74" s="93" t="n"/>
      <c r="AN74" s="93" t="n"/>
      <c r="AO74" s="93" t="n"/>
      <c r="AP74" s="113" t="n"/>
      <c r="AQ74" s="113" t="n"/>
      <c r="AR74" s="113" t="n"/>
      <c r="AS74" s="114" t="n"/>
      <c r="AT74" s="114" t="n"/>
      <c r="AU74" s="114" t="n"/>
      <c r="AV74" s="114" t="n"/>
      <c r="AW74" s="114" t="n"/>
      <c r="AX74" s="114" t="n"/>
      <c r="AY74" s="114" t="n"/>
      <c r="AZ74" s="114" t="n"/>
      <c r="BA74" s="114" t="n"/>
      <c r="BB74" s="114" t="n"/>
      <c r="BC74" s="114" t="n"/>
      <c r="BD74" s="115" t="n"/>
      <c r="BE74" s="49">
        <f>W74</f>
        <v/>
      </c>
      <c r="BF74" s="49">
        <f>X74</f>
        <v/>
      </c>
      <c r="BG74" s="49" t="n"/>
      <c r="BH74" s="51">
        <f>$W$62+$X$62+$AF$62+$BJ$62+0.07</f>
        <v/>
      </c>
      <c r="BI74" s="53">
        <f>AJ74+AS74+AT74</f>
        <v/>
      </c>
      <c r="BJ74" s="53">
        <f>T74*$BJ$62</f>
        <v/>
      </c>
      <c r="BK74" s="53">
        <f>T74*$BK$62</f>
        <v/>
      </c>
      <c r="BL74" s="53">
        <f>BE74+BF74+AL74+BJ74+BK74+AD74+AF74</f>
        <v/>
      </c>
      <c r="BM74" s="49">
        <f>(T74-BL74)</f>
        <v/>
      </c>
    </row>
    <row r="75" hidden="1" ht="15.75" customHeight="1" s="218">
      <c r="A75" s="74" t="n"/>
      <c r="B75" s="74" t="n"/>
      <c r="C75" s="74" t="n"/>
      <c r="D75" s="74" t="n"/>
      <c r="E75" s="70" t="n"/>
      <c r="F75" s="149">
        <f>BOM!F75</f>
        <v/>
      </c>
      <c r="G75" s="49">
        <f>BOM!G75</f>
        <v/>
      </c>
      <c r="H75" s="49">
        <f>BOM!H75</f>
        <v/>
      </c>
      <c r="I75" s="144">
        <f>BOM!I75</f>
        <v/>
      </c>
      <c r="J75" s="146">
        <f>BOM!J75</f>
        <v/>
      </c>
      <c r="K75" s="150">
        <f>BOM!K75</f>
        <v/>
      </c>
      <c r="L75" s="150">
        <f>BOM!L75</f>
        <v/>
      </c>
      <c r="M75" s="150">
        <f>BOM!M75</f>
        <v/>
      </c>
      <c r="N75" s="150">
        <f>BOM!N75</f>
        <v/>
      </c>
      <c r="O75" s="150">
        <f>BOM!O75</f>
        <v/>
      </c>
      <c r="P75" s="150">
        <f>BOM!P75</f>
        <v/>
      </c>
      <c r="Q75" s="46">
        <f>$F$97</f>
        <v/>
      </c>
      <c r="R75" s="46">
        <f>$F$98</f>
        <v/>
      </c>
      <c r="S75" s="48">
        <f>U75-(U75*R75)</f>
        <v/>
      </c>
      <c r="T75" s="48">
        <f>S75*I75</f>
        <v/>
      </c>
      <c r="U75" s="48">
        <f>(BI75)/(1-(BH75+Q75))</f>
        <v/>
      </c>
      <c r="V75" s="48">
        <f>U75*I75</f>
        <v/>
      </c>
      <c r="W75" s="49">
        <f>T75*$W$62</f>
        <v/>
      </c>
      <c r="X75" s="49">
        <f>T75*$X$62</f>
        <v/>
      </c>
      <c r="Y75" s="90" t="n"/>
      <c r="Z75" s="91" t="n"/>
      <c r="AA75" s="91" t="n"/>
      <c r="AB75" s="91" t="n"/>
      <c r="AC75" s="91" t="n"/>
      <c r="AD75" s="91" t="n"/>
      <c r="AE75" s="92" t="n"/>
      <c r="AF75" s="49">
        <f>T75*$AF$62</f>
        <v/>
      </c>
      <c r="AG75" s="49" t="n"/>
      <c r="AH75" s="82" t="n"/>
      <c r="AI75" s="53">
        <f>J75</f>
        <v/>
      </c>
      <c r="AJ75" s="53">
        <f>AI75</f>
        <v/>
      </c>
      <c r="AK75" s="53" t="n"/>
      <c r="AL75" s="53">
        <f>AJ75*I75</f>
        <v/>
      </c>
      <c r="AM75" s="93" t="n"/>
      <c r="AN75" s="93" t="n"/>
      <c r="AO75" s="93" t="n"/>
      <c r="AP75" s="113" t="n"/>
      <c r="AQ75" s="113" t="n"/>
      <c r="AR75" s="113" t="n"/>
      <c r="AS75" s="114" t="n"/>
      <c r="AT75" s="114" t="n"/>
      <c r="AU75" s="114" t="n"/>
      <c r="AV75" s="114" t="n"/>
      <c r="AW75" s="114" t="n"/>
      <c r="AX75" s="114" t="n"/>
      <c r="AY75" s="114" t="n"/>
      <c r="AZ75" s="114" t="n"/>
      <c r="BA75" s="114" t="n"/>
      <c r="BB75" s="114" t="n"/>
      <c r="BC75" s="114" t="n"/>
      <c r="BD75" s="115" t="n"/>
      <c r="BE75" s="49">
        <f>W75</f>
        <v/>
      </c>
      <c r="BF75" s="49">
        <f>X75</f>
        <v/>
      </c>
      <c r="BG75" s="49" t="n"/>
      <c r="BH75" s="51">
        <f>$W$62+$X$62+$AF$62+$BJ$62+0.07</f>
        <v/>
      </c>
      <c r="BI75" s="53">
        <f>AJ75+AS75+AT75</f>
        <v/>
      </c>
      <c r="BJ75" s="53">
        <f>T75*$BJ$62</f>
        <v/>
      </c>
      <c r="BK75" s="53">
        <f>T75*$BK$62</f>
        <v/>
      </c>
      <c r="BL75" s="53">
        <f>BE75+BF75+AL75+BJ75+BK75+AD75+AF75</f>
        <v/>
      </c>
      <c r="BM75" s="49">
        <f>(T75-BL75)</f>
        <v/>
      </c>
    </row>
    <row r="76" hidden="1" ht="15.75" customHeight="1" s="218">
      <c r="A76" s="74" t="n"/>
      <c r="B76" s="74" t="n"/>
      <c r="C76" s="74" t="n"/>
      <c r="D76" s="74" t="n"/>
      <c r="E76" s="70" t="n"/>
      <c r="F76" s="149">
        <f>BOM!F76</f>
        <v/>
      </c>
      <c r="G76" s="49">
        <f>BOM!G76</f>
        <v/>
      </c>
      <c r="H76" s="49">
        <f>BOM!H76</f>
        <v/>
      </c>
      <c r="I76" s="144">
        <f>BOM!I76</f>
        <v/>
      </c>
      <c r="J76" s="146">
        <f>BOM!J76</f>
        <v/>
      </c>
      <c r="K76" s="150">
        <f>BOM!K76</f>
        <v/>
      </c>
      <c r="L76" s="150">
        <f>BOM!L76</f>
        <v/>
      </c>
      <c r="M76" s="150">
        <f>BOM!M76</f>
        <v/>
      </c>
      <c r="N76" s="150">
        <f>BOM!N76</f>
        <v/>
      </c>
      <c r="O76" s="150">
        <f>BOM!O76</f>
        <v/>
      </c>
      <c r="P76" s="150">
        <f>BOM!P76</f>
        <v/>
      </c>
      <c r="Q76" s="46">
        <f>$F$97</f>
        <v/>
      </c>
      <c r="R76" s="46">
        <f>$F$98</f>
        <v/>
      </c>
      <c r="S76" s="48">
        <f>U76-(U76*R76)</f>
        <v/>
      </c>
      <c r="T76" s="48">
        <f>S76*I76</f>
        <v/>
      </c>
      <c r="U76" s="48">
        <f>(BI76)/(1-(BH76+Q76))</f>
        <v/>
      </c>
      <c r="V76" s="48">
        <f>U76*I76</f>
        <v/>
      </c>
      <c r="W76" s="49">
        <f>T76*$W$62</f>
        <v/>
      </c>
      <c r="X76" s="49">
        <f>T76*$X$62</f>
        <v/>
      </c>
      <c r="Y76" s="90" t="n"/>
      <c r="Z76" s="91" t="n"/>
      <c r="AA76" s="91" t="n"/>
      <c r="AB76" s="91" t="n"/>
      <c r="AC76" s="91" t="n"/>
      <c r="AD76" s="91" t="n"/>
      <c r="AE76" s="92" t="n"/>
      <c r="AF76" s="49">
        <f>T76*$AF$62</f>
        <v/>
      </c>
      <c r="AG76" s="49" t="n"/>
      <c r="AH76" s="82" t="n"/>
      <c r="AI76" s="53">
        <f>J76</f>
        <v/>
      </c>
      <c r="AJ76" s="53">
        <f>AI76</f>
        <v/>
      </c>
      <c r="AK76" s="53" t="n"/>
      <c r="AL76" s="53">
        <f>AJ76*I76</f>
        <v/>
      </c>
      <c r="AM76" s="93" t="n"/>
      <c r="AN76" s="93" t="n"/>
      <c r="AO76" s="93" t="n"/>
      <c r="AP76" s="113" t="n"/>
      <c r="AQ76" s="113" t="n"/>
      <c r="AR76" s="113" t="n"/>
      <c r="AS76" s="114" t="n"/>
      <c r="AT76" s="114" t="n"/>
      <c r="AU76" s="114" t="n"/>
      <c r="AV76" s="114" t="n"/>
      <c r="AW76" s="114" t="n"/>
      <c r="AX76" s="114" t="n"/>
      <c r="AY76" s="114" t="n"/>
      <c r="AZ76" s="114" t="n"/>
      <c r="BA76" s="114" t="n"/>
      <c r="BB76" s="114" t="n"/>
      <c r="BC76" s="114" t="n"/>
      <c r="BD76" s="115" t="n"/>
      <c r="BE76" s="49">
        <f>W76</f>
        <v/>
      </c>
      <c r="BF76" s="49">
        <f>X76</f>
        <v/>
      </c>
      <c r="BG76" s="49" t="n"/>
      <c r="BH76" s="51">
        <f>$W$62+$X$62+$AF$62+$BJ$62+0.07</f>
        <v/>
      </c>
      <c r="BI76" s="53">
        <f>AJ76+AS76+AT76</f>
        <v/>
      </c>
      <c r="BJ76" s="53">
        <f>T76*$BJ$62</f>
        <v/>
      </c>
      <c r="BK76" s="53">
        <f>T76*$BK$62</f>
        <v/>
      </c>
      <c r="BL76" s="53">
        <f>BE76+BF76+AL76+BJ76+BK76+AD76+AF76</f>
        <v/>
      </c>
      <c r="BM76" s="49">
        <f>(T76-BL76)</f>
        <v/>
      </c>
    </row>
    <row r="77" hidden="1" ht="15.75" customHeight="1" s="218">
      <c r="A77" s="74" t="n"/>
      <c r="B77" s="74" t="n"/>
      <c r="C77" s="74" t="n"/>
      <c r="D77" s="74" t="n"/>
      <c r="E77" s="70" t="n"/>
      <c r="F77" s="149">
        <f>BOM!F77</f>
        <v/>
      </c>
      <c r="G77" s="49">
        <f>BOM!G77</f>
        <v/>
      </c>
      <c r="H77" s="49">
        <f>BOM!H77</f>
        <v/>
      </c>
      <c r="I77" s="144">
        <f>BOM!I77</f>
        <v/>
      </c>
      <c r="J77" s="146">
        <f>BOM!J77</f>
        <v/>
      </c>
      <c r="K77" s="150">
        <f>BOM!K77</f>
        <v/>
      </c>
      <c r="L77" s="150">
        <f>BOM!L77</f>
        <v/>
      </c>
      <c r="M77" s="150">
        <f>BOM!M77</f>
        <v/>
      </c>
      <c r="N77" s="150">
        <f>BOM!N77</f>
        <v/>
      </c>
      <c r="O77" s="150">
        <f>BOM!O77</f>
        <v/>
      </c>
      <c r="P77" s="150">
        <f>BOM!P77</f>
        <v/>
      </c>
      <c r="Q77" s="46">
        <f>$F$97</f>
        <v/>
      </c>
      <c r="R77" s="46">
        <f>$F$98</f>
        <v/>
      </c>
      <c r="S77" s="48">
        <f>U77-(U77*R77)</f>
        <v/>
      </c>
      <c r="T77" s="48">
        <f>S77*I77</f>
        <v/>
      </c>
      <c r="U77" s="48">
        <f>(BI77)/(1-(BH77+Q77))</f>
        <v/>
      </c>
      <c r="V77" s="48">
        <f>U77*I77</f>
        <v/>
      </c>
      <c r="W77" s="49">
        <f>T77*$W$62</f>
        <v/>
      </c>
      <c r="X77" s="49">
        <f>T77*$X$62</f>
        <v/>
      </c>
      <c r="Y77" s="90" t="n"/>
      <c r="Z77" s="91" t="n"/>
      <c r="AA77" s="91" t="n"/>
      <c r="AB77" s="91" t="n"/>
      <c r="AC77" s="91" t="n"/>
      <c r="AD77" s="91" t="n"/>
      <c r="AE77" s="92" t="n"/>
      <c r="AF77" s="49">
        <f>T77*$AF$62</f>
        <v/>
      </c>
      <c r="AG77" s="49" t="n"/>
      <c r="AH77" s="82" t="n"/>
      <c r="AI77" s="53">
        <f>J77</f>
        <v/>
      </c>
      <c r="AJ77" s="53">
        <f>AI77</f>
        <v/>
      </c>
      <c r="AK77" s="53" t="n"/>
      <c r="AL77" s="53">
        <f>AJ77*I77</f>
        <v/>
      </c>
      <c r="AM77" s="93" t="n"/>
      <c r="AN77" s="93" t="n"/>
      <c r="AO77" s="93" t="n"/>
      <c r="AP77" s="113" t="n"/>
      <c r="AQ77" s="113" t="n"/>
      <c r="AR77" s="113" t="n"/>
      <c r="AS77" s="114" t="n"/>
      <c r="AT77" s="114" t="n"/>
      <c r="AU77" s="114" t="n"/>
      <c r="AV77" s="114" t="n"/>
      <c r="AW77" s="114" t="n"/>
      <c r="AX77" s="114" t="n"/>
      <c r="AY77" s="114" t="n"/>
      <c r="AZ77" s="114" t="n"/>
      <c r="BA77" s="114" t="n"/>
      <c r="BB77" s="114" t="n"/>
      <c r="BC77" s="114" t="n"/>
      <c r="BD77" s="115" t="n"/>
      <c r="BE77" s="49">
        <f>W77</f>
        <v/>
      </c>
      <c r="BF77" s="49">
        <f>X77</f>
        <v/>
      </c>
      <c r="BG77" s="49" t="n"/>
      <c r="BH77" s="51">
        <f>$W$62+$X$62+$AF$62+$BJ$62+0.07</f>
        <v/>
      </c>
      <c r="BI77" s="53">
        <f>AJ77+AS77+AT77</f>
        <v/>
      </c>
      <c r="BJ77" s="53">
        <f>T77*$BJ$62</f>
        <v/>
      </c>
      <c r="BK77" s="53">
        <f>T77*$BK$62</f>
        <v/>
      </c>
      <c r="BL77" s="53">
        <f>BE77+BF77+AL77+BJ77+BK77+AD77+AF77</f>
        <v/>
      </c>
      <c r="BM77" s="49">
        <f>(T77-BL77)</f>
        <v/>
      </c>
    </row>
    <row r="78" hidden="1" ht="15.75" customHeight="1" s="218">
      <c r="A78" s="74" t="n"/>
      <c r="B78" s="74" t="n"/>
      <c r="C78" s="74" t="n"/>
      <c r="D78" s="74" t="n"/>
      <c r="E78" s="70" t="n"/>
      <c r="F78" s="149">
        <f>BOM!F78</f>
        <v/>
      </c>
      <c r="G78" s="49">
        <f>BOM!G78</f>
        <v/>
      </c>
      <c r="H78" s="49">
        <f>BOM!H78</f>
        <v/>
      </c>
      <c r="I78" s="144">
        <f>BOM!I78</f>
        <v/>
      </c>
      <c r="J78" s="146">
        <f>BOM!J78</f>
        <v/>
      </c>
      <c r="K78" s="150">
        <f>BOM!K78</f>
        <v/>
      </c>
      <c r="L78" s="150">
        <f>BOM!L78</f>
        <v/>
      </c>
      <c r="M78" s="150">
        <f>BOM!M78</f>
        <v/>
      </c>
      <c r="N78" s="150">
        <f>BOM!N78</f>
        <v/>
      </c>
      <c r="O78" s="150">
        <f>BOM!O78</f>
        <v/>
      </c>
      <c r="P78" s="150">
        <f>BOM!P78</f>
        <v/>
      </c>
      <c r="Q78" s="46">
        <f>$F$97</f>
        <v/>
      </c>
      <c r="R78" s="46">
        <f>$F$98</f>
        <v/>
      </c>
      <c r="S78" s="48">
        <f>U78-(U78*R78)</f>
        <v/>
      </c>
      <c r="T78" s="48">
        <f>S78*I78</f>
        <v/>
      </c>
      <c r="U78" s="48">
        <f>(BI78)/(1-(BH78+Q78))</f>
        <v/>
      </c>
      <c r="V78" s="48">
        <f>U78*I78</f>
        <v/>
      </c>
      <c r="W78" s="49">
        <f>T78*$W$62</f>
        <v/>
      </c>
      <c r="X78" s="49">
        <f>T78*$X$62</f>
        <v/>
      </c>
      <c r="Y78" s="90" t="n"/>
      <c r="Z78" s="91" t="n"/>
      <c r="AA78" s="91" t="n"/>
      <c r="AB78" s="91" t="n"/>
      <c r="AC78" s="91" t="n"/>
      <c r="AD78" s="91" t="n"/>
      <c r="AE78" s="92" t="n"/>
      <c r="AF78" s="49">
        <f>T78*$AF$62</f>
        <v/>
      </c>
      <c r="AG78" s="49" t="n"/>
      <c r="AH78" s="82" t="n"/>
      <c r="AI78" s="53">
        <f>J78</f>
        <v/>
      </c>
      <c r="AJ78" s="53">
        <f>AI78</f>
        <v/>
      </c>
      <c r="AK78" s="53" t="n"/>
      <c r="AL78" s="53">
        <f>AJ78*I78</f>
        <v/>
      </c>
      <c r="AM78" s="93" t="n"/>
      <c r="AN78" s="93" t="n"/>
      <c r="AO78" s="93" t="n"/>
      <c r="AP78" s="113" t="n"/>
      <c r="AQ78" s="113" t="n"/>
      <c r="AR78" s="113" t="n"/>
      <c r="AS78" s="114" t="n"/>
      <c r="AT78" s="114" t="n"/>
      <c r="AU78" s="114" t="n"/>
      <c r="AV78" s="114" t="n"/>
      <c r="AW78" s="114" t="n"/>
      <c r="AX78" s="114" t="n"/>
      <c r="AY78" s="114" t="n"/>
      <c r="AZ78" s="114" t="n"/>
      <c r="BA78" s="114" t="n"/>
      <c r="BB78" s="114" t="n"/>
      <c r="BC78" s="114" t="n"/>
      <c r="BD78" s="115" t="n"/>
      <c r="BE78" s="49">
        <f>W78</f>
        <v/>
      </c>
      <c r="BF78" s="49">
        <f>X78</f>
        <v/>
      </c>
      <c r="BG78" s="49" t="n"/>
      <c r="BH78" s="51">
        <f>$W$62+$X$62+$AF$62+$BJ$62+0.07</f>
        <v/>
      </c>
      <c r="BI78" s="53">
        <f>AJ78+AS78+AT78</f>
        <v/>
      </c>
      <c r="BJ78" s="53">
        <f>T78*$BJ$62</f>
        <v/>
      </c>
      <c r="BK78" s="53">
        <f>T78*$BK$62</f>
        <v/>
      </c>
      <c r="BL78" s="53">
        <f>BE78+BF78+AL78+BJ78+BK78+AD78+AF78</f>
        <v/>
      </c>
      <c r="BM78" s="49">
        <f>(T78-BL78)</f>
        <v/>
      </c>
    </row>
    <row r="79" hidden="1" ht="15.75" customHeight="1" s="218">
      <c r="A79" s="74" t="n"/>
      <c r="B79" s="74" t="n"/>
      <c r="C79" s="74" t="n"/>
      <c r="D79" s="74" t="n"/>
      <c r="E79" s="70" t="n"/>
      <c r="F79" s="149">
        <f>BOM!F79</f>
        <v/>
      </c>
      <c r="G79" s="49">
        <f>BOM!G79</f>
        <v/>
      </c>
      <c r="H79" s="49">
        <f>BOM!H79</f>
        <v/>
      </c>
      <c r="I79" s="144">
        <f>BOM!I79</f>
        <v/>
      </c>
      <c r="J79" s="146">
        <f>BOM!J79</f>
        <v/>
      </c>
      <c r="K79" s="150">
        <f>BOM!K79</f>
        <v/>
      </c>
      <c r="L79" s="150">
        <f>BOM!L79</f>
        <v/>
      </c>
      <c r="M79" s="150">
        <f>BOM!M79</f>
        <v/>
      </c>
      <c r="N79" s="150">
        <f>BOM!N79</f>
        <v/>
      </c>
      <c r="O79" s="150">
        <f>BOM!O79</f>
        <v/>
      </c>
      <c r="P79" s="150">
        <f>BOM!P79</f>
        <v/>
      </c>
      <c r="Q79" s="46">
        <f>$F$97</f>
        <v/>
      </c>
      <c r="R79" s="46">
        <f>$F$98</f>
        <v/>
      </c>
      <c r="S79" s="48">
        <f>U79-(U79*R79)</f>
        <v/>
      </c>
      <c r="T79" s="48">
        <f>S79*I79</f>
        <v/>
      </c>
      <c r="U79" s="48">
        <f>(BI79)/(1-(BH79+Q79))</f>
        <v/>
      </c>
      <c r="V79" s="48">
        <f>U79*I79</f>
        <v/>
      </c>
      <c r="W79" s="49">
        <f>T79*$W$62</f>
        <v/>
      </c>
      <c r="X79" s="49">
        <f>T79*$X$62</f>
        <v/>
      </c>
      <c r="Y79" s="90" t="n"/>
      <c r="Z79" s="91" t="n"/>
      <c r="AA79" s="91" t="n"/>
      <c r="AB79" s="91" t="n"/>
      <c r="AC79" s="91" t="n"/>
      <c r="AD79" s="91" t="n"/>
      <c r="AE79" s="92" t="n"/>
      <c r="AF79" s="49">
        <f>T79*$AF$62</f>
        <v/>
      </c>
      <c r="AG79" s="49" t="n"/>
      <c r="AH79" s="82" t="n"/>
      <c r="AI79" s="53">
        <f>J79</f>
        <v/>
      </c>
      <c r="AJ79" s="53">
        <f>AI79</f>
        <v/>
      </c>
      <c r="AK79" s="53" t="n"/>
      <c r="AL79" s="53">
        <f>AJ79*I79</f>
        <v/>
      </c>
      <c r="AM79" s="93" t="n"/>
      <c r="AN79" s="93" t="n"/>
      <c r="AO79" s="93" t="n"/>
      <c r="AP79" s="113" t="n"/>
      <c r="AQ79" s="113" t="n"/>
      <c r="AR79" s="113" t="n"/>
      <c r="AS79" s="114" t="n"/>
      <c r="AT79" s="114" t="n"/>
      <c r="AU79" s="114" t="n"/>
      <c r="AV79" s="114" t="n"/>
      <c r="AW79" s="114" t="n"/>
      <c r="AX79" s="114" t="n"/>
      <c r="AY79" s="114" t="n"/>
      <c r="AZ79" s="114" t="n"/>
      <c r="BA79" s="114" t="n"/>
      <c r="BB79" s="114" t="n"/>
      <c r="BC79" s="114" t="n"/>
      <c r="BD79" s="115" t="n"/>
      <c r="BE79" s="49">
        <f>W79</f>
        <v/>
      </c>
      <c r="BF79" s="49">
        <f>X79</f>
        <v/>
      </c>
      <c r="BG79" s="49" t="n"/>
      <c r="BH79" s="51">
        <f>$W$62+$X$62+$AF$62+$BJ$62+0.07</f>
        <v/>
      </c>
      <c r="BI79" s="53">
        <f>AJ79+AS79+AT79</f>
        <v/>
      </c>
      <c r="BJ79" s="53">
        <f>T79*$BJ$62</f>
        <v/>
      </c>
      <c r="BK79" s="53">
        <f>T79*$BK$62</f>
        <v/>
      </c>
      <c r="BL79" s="53">
        <f>BE79+BF79+AL79+BJ79+BK79+AD79+AF79</f>
        <v/>
      </c>
      <c r="BM79" s="49">
        <f>(T79-BL79)</f>
        <v/>
      </c>
    </row>
    <row r="80" hidden="1" ht="15.75" customHeight="1" s="218">
      <c r="A80" s="74" t="n"/>
      <c r="B80" s="74" t="n"/>
      <c r="C80" s="74" t="n"/>
      <c r="D80" s="74" t="n"/>
      <c r="E80" s="70" t="n"/>
      <c r="F80" s="149">
        <f>BOM!F80</f>
        <v/>
      </c>
      <c r="G80" s="49">
        <f>BOM!G80</f>
        <v/>
      </c>
      <c r="H80" s="49">
        <f>BOM!H80</f>
        <v/>
      </c>
      <c r="I80" s="144">
        <f>BOM!I80</f>
        <v/>
      </c>
      <c r="J80" s="146">
        <f>BOM!J80</f>
        <v/>
      </c>
      <c r="K80" s="150">
        <f>BOM!K80</f>
        <v/>
      </c>
      <c r="L80" s="150">
        <f>BOM!L80</f>
        <v/>
      </c>
      <c r="M80" s="150">
        <f>BOM!M80</f>
        <v/>
      </c>
      <c r="N80" s="150">
        <f>BOM!N80</f>
        <v/>
      </c>
      <c r="O80" s="150">
        <f>BOM!O80</f>
        <v/>
      </c>
      <c r="P80" s="150">
        <f>BOM!P80</f>
        <v/>
      </c>
      <c r="Q80" s="46">
        <f>$F$97</f>
        <v/>
      </c>
      <c r="R80" s="46">
        <f>$F$98</f>
        <v/>
      </c>
      <c r="S80" s="48">
        <f>U80-(U80*R80)</f>
        <v/>
      </c>
      <c r="T80" s="48">
        <f>S80*I80</f>
        <v/>
      </c>
      <c r="U80" s="48">
        <f>(BI80)/(1-(BH80+Q80))</f>
        <v/>
      </c>
      <c r="V80" s="48">
        <f>U80*I80</f>
        <v/>
      </c>
      <c r="W80" s="49">
        <f>T80*$W$62</f>
        <v/>
      </c>
      <c r="X80" s="49">
        <f>T80*$X$62</f>
        <v/>
      </c>
      <c r="Y80" s="90" t="n"/>
      <c r="Z80" s="91" t="n"/>
      <c r="AA80" s="91" t="n"/>
      <c r="AB80" s="91" t="n"/>
      <c r="AC80" s="91" t="n"/>
      <c r="AD80" s="91" t="n"/>
      <c r="AE80" s="92" t="n"/>
      <c r="AF80" s="49">
        <f>T80*$AF$62</f>
        <v/>
      </c>
      <c r="AG80" s="49" t="n"/>
      <c r="AH80" s="82" t="n"/>
      <c r="AI80" s="53">
        <f>J80</f>
        <v/>
      </c>
      <c r="AJ80" s="53">
        <f>AI80</f>
        <v/>
      </c>
      <c r="AK80" s="53" t="n"/>
      <c r="AL80" s="53">
        <f>AJ80*I80</f>
        <v/>
      </c>
      <c r="AM80" s="93" t="n"/>
      <c r="AN80" s="93" t="n"/>
      <c r="AO80" s="93" t="n"/>
      <c r="AP80" s="113" t="n"/>
      <c r="AQ80" s="113" t="n"/>
      <c r="AR80" s="113" t="n"/>
      <c r="AS80" s="114" t="n"/>
      <c r="AT80" s="114" t="n"/>
      <c r="AU80" s="114" t="n"/>
      <c r="AV80" s="114" t="n"/>
      <c r="AW80" s="114" t="n"/>
      <c r="AX80" s="114" t="n"/>
      <c r="AY80" s="114" t="n"/>
      <c r="AZ80" s="114" t="n"/>
      <c r="BA80" s="114" t="n"/>
      <c r="BB80" s="114" t="n"/>
      <c r="BC80" s="114" t="n"/>
      <c r="BD80" s="115" t="n"/>
      <c r="BE80" s="49">
        <f>W80</f>
        <v/>
      </c>
      <c r="BF80" s="49">
        <f>X80</f>
        <v/>
      </c>
      <c r="BG80" s="49" t="n"/>
      <c r="BH80" s="51">
        <f>$W$62+$X$62+$AF$62+$BJ$62+0.07</f>
        <v/>
      </c>
      <c r="BI80" s="53">
        <f>AJ80+AS80+AT80</f>
        <v/>
      </c>
      <c r="BJ80" s="53">
        <f>T80*$BJ$62</f>
        <v/>
      </c>
      <c r="BK80" s="53">
        <f>T80*$BK$62</f>
        <v/>
      </c>
      <c r="BL80" s="53">
        <f>BE80+BF80+AL80+BJ80+BK80+AD80+AF80</f>
        <v/>
      </c>
      <c r="BM80" s="49">
        <f>(T80-BL80)</f>
        <v/>
      </c>
    </row>
    <row r="81" hidden="1" ht="15.75" customHeight="1" s="218">
      <c r="A81" s="74" t="n"/>
      <c r="B81" s="74" t="n"/>
      <c r="C81" s="74" t="n"/>
      <c r="D81" s="74" t="n"/>
      <c r="E81" s="70" t="n"/>
      <c r="F81" s="149">
        <f>BOM!F81</f>
        <v/>
      </c>
      <c r="G81" s="49">
        <f>BOM!G81</f>
        <v/>
      </c>
      <c r="H81" s="49">
        <f>BOM!H81</f>
        <v/>
      </c>
      <c r="I81" s="144">
        <f>BOM!I81</f>
        <v/>
      </c>
      <c r="J81" s="146">
        <f>BOM!J81</f>
        <v/>
      </c>
      <c r="K81" s="150">
        <f>BOM!K81</f>
        <v/>
      </c>
      <c r="L81" s="150">
        <f>BOM!L81</f>
        <v/>
      </c>
      <c r="M81" s="150">
        <f>BOM!M81</f>
        <v/>
      </c>
      <c r="N81" s="150">
        <f>BOM!N81</f>
        <v/>
      </c>
      <c r="O81" s="150">
        <f>BOM!O81</f>
        <v/>
      </c>
      <c r="P81" s="150">
        <f>BOM!P81</f>
        <v/>
      </c>
      <c r="Q81" s="46">
        <f>$F$97</f>
        <v/>
      </c>
      <c r="R81" s="46">
        <f>$F$98</f>
        <v/>
      </c>
      <c r="S81" s="48">
        <f>U81-(U81*R81)</f>
        <v/>
      </c>
      <c r="T81" s="48">
        <f>S81*I81</f>
        <v/>
      </c>
      <c r="U81" s="48">
        <f>(BI81)/(1-(BH81+Q81))</f>
        <v/>
      </c>
      <c r="V81" s="48">
        <f>U81*I81</f>
        <v/>
      </c>
      <c r="W81" s="49">
        <f>T81*$W$62</f>
        <v/>
      </c>
      <c r="X81" s="49">
        <f>T81*$X$62</f>
        <v/>
      </c>
      <c r="Y81" s="90" t="n"/>
      <c r="Z81" s="91" t="n"/>
      <c r="AA81" s="91" t="n"/>
      <c r="AB81" s="91" t="n"/>
      <c r="AC81" s="91" t="n"/>
      <c r="AD81" s="91" t="n"/>
      <c r="AE81" s="92" t="n"/>
      <c r="AF81" s="49">
        <f>T81*$AF$62</f>
        <v/>
      </c>
      <c r="AG81" s="49" t="n"/>
      <c r="AH81" s="82" t="n"/>
      <c r="AI81" s="53">
        <f>J81</f>
        <v/>
      </c>
      <c r="AJ81" s="53">
        <f>AI81</f>
        <v/>
      </c>
      <c r="AK81" s="53" t="n"/>
      <c r="AL81" s="53">
        <f>AJ81*I81</f>
        <v/>
      </c>
      <c r="AM81" s="93" t="n"/>
      <c r="AN81" s="93" t="n"/>
      <c r="AO81" s="93" t="n"/>
      <c r="AP81" s="113" t="n"/>
      <c r="AQ81" s="113" t="n"/>
      <c r="AR81" s="113" t="n"/>
      <c r="AS81" s="114" t="n"/>
      <c r="AT81" s="114" t="n"/>
      <c r="AU81" s="114" t="n"/>
      <c r="AV81" s="114" t="n"/>
      <c r="AW81" s="114" t="n"/>
      <c r="AX81" s="114" t="n"/>
      <c r="AY81" s="114" t="n"/>
      <c r="AZ81" s="114" t="n"/>
      <c r="BA81" s="114" t="n"/>
      <c r="BB81" s="114" t="n"/>
      <c r="BC81" s="114" t="n"/>
      <c r="BD81" s="115" t="n"/>
      <c r="BE81" s="49">
        <f>W81</f>
        <v/>
      </c>
      <c r="BF81" s="49">
        <f>X81</f>
        <v/>
      </c>
      <c r="BG81" s="49" t="n"/>
      <c r="BH81" s="51">
        <f>$W$62+$X$62+$AF$62+$BJ$62+0.07</f>
        <v/>
      </c>
      <c r="BI81" s="53">
        <f>AJ81+AS81+AT81</f>
        <v/>
      </c>
      <c r="BJ81" s="53">
        <f>T81*$BJ$62</f>
        <v/>
      </c>
      <c r="BK81" s="53">
        <f>T81*$BK$62</f>
        <v/>
      </c>
      <c r="BL81" s="53">
        <f>BE81+BF81+AL81+BJ81+BK81+AD81+AF81</f>
        <v/>
      </c>
      <c r="BM81" s="49">
        <f>(T81-BL81)</f>
        <v/>
      </c>
    </row>
    <row r="82" hidden="1" ht="15.75" customHeight="1" s="218">
      <c r="A82" s="74" t="n"/>
      <c r="B82" s="74" t="n"/>
      <c r="C82" s="74" t="n"/>
      <c r="D82" s="74" t="n"/>
      <c r="E82" s="70" t="n"/>
      <c r="F82" s="149">
        <f>BOM!F82</f>
        <v/>
      </c>
      <c r="G82" s="49">
        <f>BOM!G82</f>
        <v/>
      </c>
      <c r="H82" s="49">
        <f>BOM!H82</f>
        <v/>
      </c>
      <c r="I82" s="144">
        <f>BOM!I82</f>
        <v/>
      </c>
      <c r="J82" s="146">
        <f>BOM!J82</f>
        <v/>
      </c>
      <c r="K82" s="150">
        <f>BOM!K82</f>
        <v/>
      </c>
      <c r="L82" s="150">
        <f>BOM!L82</f>
        <v/>
      </c>
      <c r="M82" s="150">
        <f>BOM!M82</f>
        <v/>
      </c>
      <c r="N82" s="150">
        <f>BOM!N82</f>
        <v/>
      </c>
      <c r="O82" s="150">
        <f>BOM!O82</f>
        <v/>
      </c>
      <c r="P82" s="150">
        <f>BOM!P82</f>
        <v/>
      </c>
      <c r="Q82" s="46">
        <f>$F$97</f>
        <v/>
      </c>
      <c r="R82" s="46">
        <f>$F$98</f>
        <v/>
      </c>
      <c r="S82" s="48">
        <f>U82-(U82*R82)</f>
        <v/>
      </c>
      <c r="T82" s="48">
        <f>S82*I82</f>
        <v/>
      </c>
      <c r="U82" s="48">
        <f>(BI82)/(1-(BH82+Q82))</f>
        <v/>
      </c>
      <c r="V82" s="48">
        <f>U82*I82</f>
        <v/>
      </c>
      <c r="W82" s="49">
        <f>T82*$W$62</f>
        <v/>
      </c>
      <c r="X82" s="49">
        <f>T82*$X$62</f>
        <v/>
      </c>
      <c r="Y82" s="90" t="n"/>
      <c r="Z82" s="91" t="n"/>
      <c r="AA82" s="91" t="n"/>
      <c r="AB82" s="91" t="n"/>
      <c r="AC82" s="91" t="n"/>
      <c r="AD82" s="91" t="n"/>
      <c r="AE82" s="92" t="n"/>
      <c r="AF82" s="49">
        <f>T82*$AF$62</f>
        <v/>
      </c>
      <c r="AG82" s="49" t="n"/>
      <c r="AH82" s="82" t="n"/>
      <c r="AI82" s="53">
        <f>J82</f>
        <v/>
      </c>
      <c r="AJ82" s="53">
        <f>AI82</f>
        <v/>
      </c>
      <c r="AK82" s="53" t="n"/>
      <c r="AL82" s="53">
        <f>AJ82*I82</f>
        <v/>
      </c>
      <c r="AM82" s="93" t="n"/>
      <c r="AN82" s="93" t="n"/>
      <c r="AO82" s="93" t="n"/>
      <c r="AP82" s="113" t="n"/>
      <c r="AQ82" s="113" t="n"/>
      <c r="AR82" s="113" t="n"/>
      <c r="AS82" s="114" t="n"/>
      <c r="AT82" s="114" t="n"/>
      <c r="AU82" s="114" t="n"/>
      <c r="AV82" s="114" t="n"/>
      <c r="AW82" s="114" t="n"/>
      <c r="AX82" s="114" t="n"/>
      <c r="AY82" s="114" t="n"/>
      <c r="AZ82" s="114" t="n"/>
      <c r="BA82" s="114" t="n"/>
      <c r="BB82" s="114" t="n"/>
      <c r="BC82" s="114" t="n"/>
      <c r="BD82" s="115" t="n"/>
      <c r="BE82" s="49">
        <f>W82</f>
        <v/>
      </c>
      <c r="BF82" s="49">
        <f>X82</f>
        <v/>
      </c>
      <c r="BG82" s="49" t="n"/>
      <c r="BH82" s="51">
        <f>$W$62+$X$62+$AF$62+$BJ$62+0.07</f>
        <v/>
      </c>
      <c r="BI82" s="53">
        <f>AJ82+AS82+AT82</f>
        <v/>
      </c>
      <c r="BJ82" s="53">
        <f>T82*$BJ$62</f>
        <v/>
      </c>
      <c r="BK82" s="53">
        <f>T82*$BK$62</f>
        <v/>
      </c>
      <c r="BL82" s="53">
        <f>BE82+BF82+AL82+BJ82+BK82+AD82+AF82</f>
        <v/>
      </c>
      <c r="BM82" s="49">
        <f>(T82-BL82)</f>
        <v/>
      </c>
    </row>
    <row r="83" hidden="1" ht="15.75" customHeight="1" s="218">
      <c r="A83" s="74" t="n"/>
      <c r="B83" s="74" t="n"/>
      <c r="C83" s="74" t="n"/>
      <c r="D83" s="74" t="n"/>
      <c r="E83" s="70" t="n"/>
      <c r="F83" s="149">
        <f>BOM!F83</f>
        <v/>
      </c>
      <c r="G83" s="49">
        <f>BOM!G83</f>
        <v/>
      </c>
      <c r="H83" s="49">
        <f>BOM!H83</f>
        <v/>
      </c>
      <c r="I83" s="144">
        <f>BOM!I83</f>
        <v/>
      </c>
      <c r="J83" s="146">
        <f>F88*0.03</f>
        <v/>
      </c>
      <c r="K83" s="150">
        <f>BOM!K83</f>
        <v/>
      </c>
      <c r="L83" s="150">
        <f>BOM!L83</f>
        <v/>
      </c>
      <c r="M83" s="150">
        <f>BOM!M83</f>
        <v/>
      </c>
      <c r="N83" s="150">
        <f>BOM!N83</f>
        <v/>
      </c>
      <c r="O83" s="150">
        <f>BOM!O83</f>
        <v/>
      </c>
      <c r="P83" s="150">
        <f>BOM!P83</f>
        <v/>
      </c>
      <c r="Q83" s="46">
        <f>$F$97</f>
        <v/>
      </c>
      <c r="R83" s="46">
        <f>$F$98</f>
        <v/>
      </c>
      <c r="S83" s="48">
        <f>U83-(U83*R83)</f>
        <v/>
      </c>
      <c r="T83" s="48">
        <f>S83*I83</f>
        <v/>
      </c>
      <c r="U83" s="48">
        <f>(BI83)/(1-(BH83+Q83))</f>
        <v/>
      </c>
      <c r="V83" s="48">
        <f>U83*I83</f>
        <v/>
      </c>
      <c r="W83" s="49">
        <f>T83*$W$62</f>
        <v/>
      </c>
      <c r="X83" s="49">
        <f>T83*$X$62</f>
        <v/>
      </c>
      <c r="Y83" s="100" t="n"/>
      <c r="Z83" s="101" t="n"/>
      <c r="AA83" s="101" t="n"/>
      <c r="AB83" s="101" t="n"/>
      <c r="AC83" s="101" t="n"/>
      <c r="AD83" s="101" t="n"/>
      <c r="AE83" s="102" t="n"/>
      <c r="AF83" s="49">
        <f>T83*$AF$62</f>
        <v/>
      </c>
      <c r="AG83" s="49" t="n"/>
      <c r="AH83" s="82" t="n"/>
      <c r="AI83" s="53">
        <f>IF(K83="SIM",(J83*$F$103),J83)</f>
        <v/>
      </c>
      <c r="AJ83" s="53">
        <f>IF(L83="SIM",(AI83*$F$101),AI83)</f>
        <v/>
      </c>
      <c r="AK83" s="53" t="n"/>
      <c r="AL83" s="53">
        <f>AJ83*I83</f>
        <v/>
      </c>
      <c r="AM83" s="103" t="n"/>
      <c r="AN83" s="103" t="n"/>
      <c r="AO83" s="103" t="n"/>
      <c r="AP83" s="120" t="n"/>
      <c r="AQ83" s="120" t="n"/>
      <c r="AR83" s="120" t="n"/>
      <c r="AS83" s="121" t="n"/>
      <c r="AT83" s="121" t="n"/>
      <c r="AU83" s="121" t="n"/>
      <c r="AV83" s="121" t="n"/>
      <c r="AW83" s="121" t="n"/>
      <c r="AX83" s="121" t="n"/>
      <c r="AY83" s="121" t="n"/>
      <c r="AZ83" s="121" t="n"/>
      <c r="BA83" s="121" t="n"/>
      <c r="BB83" s="121" t="n"/>
      <c r="BC83" s="121" t="n"/>
      <c r="BD83" s="122" t="n"/>
      <c r="BE83" s="49">
        <f>W83</f>
        <v/>
      </c>
      <c r="BF83" s="49">
        <f>X83</f>
        <v/>
      </c>
      <c r="BG83" s="49" t="n"/>
      <c r="BH83" s="51">
        <f>$W$62+$X$62+$AF$62+$BJ$62+0.07</f>
        <v/>
      </c>
      <c r="BI83" s="49">
        <f>IF(BD83="Haverá ST",J83+AS83+AT83,J83+AS83)</f>
        <v/>
      </c>
      <c r="BJ83" s="53">
        <f>T83*$BJ$62</f>
        <v/>
      </c>
      <c r="BK83" s="53">
        <f>T83*$BK$62</f>
        <v/>
      </c>
      <c r="BL83" s="53">
        <f>BE83+BF83+AL83+BJ83+BK83+AD83+AF83</f>
        <v/>
      </c>
      <c r="BM83" s="49">
        <f>(T83-BL83)</f>
        <v/>
      </c>
    </row>
    <row r="84" ht="15.75" customHeight="1" s="218">
      <c r="A84" s="123" t="n"/>
      <c r="B84" s="123" t="n"/>
      <c r="C84" s="123" t="n"/>
      <c r="D84" s="123" t="n"/>
      <c r="E84" s="123" t="n"/>
      <c r="F84" s="123" t="n"/>
      <c r="G84" s="124" t="n"/>
      <c r="H84" s="123" t="n"/>
      <c r="I84" s="123" t="n"/>
      <c r="J84" s="13" t="n"/>
      <c r="K84" s="123" t="n"/>
      <c r="L84" s="123" t="n"/>
      <c r="M84" s="13" t="n"/>
      <c r="N84" s="13" t="n"/>
      <c r="O84" s="13" t="n"/>
      <c r="P84" s="13" t="n"/>
      <c r="Q84" s="123" t="n"/>
      <c r="R84" s="123" t="n"/>
      <c r="S84" s="123" t="n"/>
      <c r="T84" s="123" t="n"/>
      <c r="U84" s="123" t="n"/>
      <c r="V84" s="125" t="n"/>
      <c r="W84" s="10" t="n"/>
      <c r="X84" s="10" t="n"/>
      <c r="Y84" s="11" t="n"/>
      <c r="Z84" s="11" t="n"/>
      <c r="AA84" s="11" t="n"/>
      <c r="AB84" s="11" t="n"/>
      <c r="AC84" s="11" t="n"/>
      <c r="AD84" s="11" t="n"/>
      <c r="AE84" s="10" t="n"/>
      <c r="AF84" s="10" t="n"/>
      <c r="AG84" s="10" t="n"/>
      <c r="AH84" s="10" t="n"/>
      <c r="AI84" s="13" t="n"/>
      <c r="AJ84" s="13" t="n"/>
      <c r="AK84" s="13" t="n"/>
      <c r="AL84" s="13" t="n"/>
      <c r="AM84" s="13" t="n"/>
      <c r="AN84" s="13" t="n"/>
      <c r="AO84" s="13" t="n"/>
      <c r="AP84" s="14" t="n"/>
      <c r="AQ84" s="14" t="n"/>
      <c r="AR84" s="14" t="n"/>
      <c r="AS84" s="13" t="n"/>
      <c r="AT84" s="13" t="n"/>
      <c r="AU84" s="10" t="n"/>
      <c r="AV84" s="10" t="n"/>
      <c r="AW84" s="10" t="n"/>
      <c r="AX84" s="10" t="n"/>
      <c r="AY84" s="10" t="n"/>
      <c r="AZ84" s="10" t="n"/>
      <c r="BA84" s="10" t="n"/>
      <c r="BB84" s="10" t="n"/>
      <c r="BC84" s="10" t="n"/>
      <c r="BD84" s="11" t="n"/>
      <c r="BE84" s="10" t="n"/>
      <c r="BF84" s="10" t="n"/>
      <c r="BG84" s="10" t="n"/>
      <c r="BH84" s="10" t="n"/>
      <c r="BI84" s="10" t="n"/>
      <c r="BJ84" s="10" t="n"/>
      <c r="BK84" s="10" t="n"/>
      <c r="BL84" s="10" t="n"/>
      <c r="BM84" s="10" t="n"/>
    </row>
    <row r="85" ht="15.75" customHeight="1" s="218">
      <c r="A85" s="126" t="n"/>
      <c r="B85" s="126" t="n"/>
      <c r="C85" s="126" t="n"/>
      <c r="D85" s="126" t="n"/>
      <c r="E85" s="126" t="n"/>
      <c r="F85" s="126" t="n"/>
      <c r="G85" s="126" t="n"/>
      <c r="H85" s="126" t="n"/>
      <c r="I85" s="126" t="n"/>
      <c r="J85" s="127">
        <f>SUM(J5:J84)</f>
        <v/>
      </c>
      <c r="K85" s="126" t="n"/>
      <c r="L85" s="126" t="n"/>
      <c r="M85" s="127" t="n"/>
      <c r="N85" s="127" t="n"/>
      <c r="O85" s="127" t="n"/>
      <c r="P85" s="127" t="n"/>
      <c r="Q85" s="126" t="n"/>
      <c r="R85" s="126" t="n"/>
      <c r="S85" s="126" t="n"/>
      <c r="T85" s="126" t="n"/>
      <c r="U85" s="126" t="inlineStr">
        <is>
          <t>Valor Total</t>
        </is>
      </c>
      <c r="V85" s="127">
        <f>SUM(V5:V84)</f>
        <v/>
      </c>
      <c r="W85" s="127">
        <f>SUM(W5:W84)</f>
        <v/>
      </c>
      <c r="X85" s="127">
        <f>SUM(X5:X84)</f>
        <v/>
      </c>
      <c r="Y85" s="128" t="n"/>
      <c r="Z85" s="128" t="n"/>
      <c r="AA85" s="128" t="n"/>
      <c r="AB85" s="128">
        <f>SUM(AB5:AB84)</f>
        <v/>
      </c>
      <c r="AC85" s="128" t="n"/>
      <c r="AD85" s="128" t="n"/>
      <c r="AE85" s="127" t="n"/>
      <c r="AF85" s="127">
        <f>SUM(AF5:AF84)</f>
        <v/>
      </c>
      <c r="AG85" s="129" t="n"/>
      <c r="AH85" s="129" t="n"/>
      <c r="AI85" s="127" t="n"/>
      <c r="AJ85" s="127">
        <f>SUM(AJ5:AJ84)</f>
        <v/>
      </c>
      <c r="AK85" s="127" t="n"/>
      <c r="AL85" s="127" t="n"/>
      <c r="AM85" s="127" t="n"/>
      <c r="AN85" s="127" t="n"/>
      <c r="AO85" s="127" t="n"/>
      <c r="AP85" s="130" t="n"/>
      <c r="AQ85" s="130" t="n"/>
      <c r="AR85" s="130" t="n"/>
      <c r="AS85" s="127">
        <f>SUM(AS5:AS84)</f>
        <v/>
      </c>
      <c r="AT85" s="127">
        <f>SUM(AT5:AT84)</f>
        <v/>
      </c>
      <c r="AU85" s="127" t="n"/>
      <c r="AV85" s="127" t="n"/>
      <c r="AW85" s="127" t="n"/>
      <c r="AX85" s="127" t="n"/>
      <c r="AY85" s="127" t="n"/>
      <c r="AZ85" s="127" t="n"/>
      <c r="BA85" s="127" t="n"/>
      <c r="BB85" s="127" t="n"/>
      <c r="BC85" s="127" t="n"/>
      <c r="BD85" s="128" t="n"/>
      <c r="BE85" s="127">
        <f>SUM(BE5:BE84)</f>
        <v/>
      </c>
      <c r="BF85" s="127">
        <f>SUM(BF5:BF84)</f>
        <v/>
      </c>
      <c r="BG85" s="127">
        <f>SUM(BG5:BG84)</f>
        <v/>
      </c>
      <c r="BH85" s="127" t="n"/>
      <c r="BI85" s="127">
        <f>SUM(BI5:BI84)</f>
        <v/>
      </c>
      <c r="BJ85" s="127">
        <f>SUM(BJ5:BJ84)</f>
        <v/>
      </c>
      <c r="BK85" s="127">
        <f>SUM(BK5:BK84)</f>
        <v/>
      </c>
      <c r="BL85" s="127">
        <f>SUM(BL5:BL84)</f>
        <v/>
      </c>
      <c r="BM85" s="127">
        <f>SUM(BM5:BM84)</f>
        <v/>
      </c>
    </row>
    <row r="86" ht="15.75" customHeight="1" s="218">
      <c r="A86" s="10" t="n"/>
      <c r="B86" s="10" t="n"/>
      <c r="C86" s="10" t="n"/>
      <c r="D86" s="10" t="n"/>
      <c r="E86" s="10" t="n"/>
      <c r="F86" s="10" t="n"/>
      <c r="G86" s="131" t="n"/>
      <c r="H86" s="132" t="n"/>
      <c r="I86" s="10" t="n"/>
      <c r="J86" s="10" t="n"/>
      <c r="K86" s="10" t="n"/>
      <c r="L86" s="10" t="n"/>
      <c r="M86" s="13" t="n"/>
      <c r="N86" s="13" t="n"/>
      <c r="O86" s="13" t="n"/>
      <c r="P86" s="13" t="n"/>
      <c r="Q86" s="10" t="n"/>
      <c r="R86" s="10" t="n"/>
      <c r="S86" s="10" t="n"/>
      <c r="T86" s="10" t="n"/>
      <c r="U86" s="10" t="n"/>
      <c r="V86" s="10" t="n"/>
      <c r="W86" s="10" t="n"/>
      <c r="X86" s="10" t="n"/>
      <c r="Y86" s="11" t="n"/>
      <c r="Z86" s="11" t="n"/>
      <c r="AA86" s="11" t="n"/>
      <c r="AB86" s="11" t="n"/>
      <c r="AC86" s="11" t="n"/>
      <c r="AD86" s="11" t="n"/>
      <c r="AE86" s="10" t="n"/>
      <c r="AF86" s="10" t="n"/>
      <c r="AG86" s="10" t="n"/>
      <c r="AH86" s="10" t="n"/>
      <c r="AI86" s="13" t="n"/>
      <c r="AJ86" s="13" t="n"/>
      <c r="AK86" s="13" t="n"/>
      <c r="AL86" s="13" t="n"/>
      <c r="AM86" s="13" t="n"/>
      <c r="AN86" s="13" t="n"/>
      <c r="AO86" s="13" t="n"/>
      <c r="AP86" s="14" t="n"/>
      <c r="AQ86" s="14" t="n"/>
      <c r="AR86" s="14" t="n"/>
      <c r="AS86" s="13" t="n"/>
      <c r="AT86" s="13" t="n"/>
      <c r="AU86" s="10" t="n"/>
      <c r="AV86" s="10" t="n"/>
      <c r="AW86" s="10" t="n"/>
      <c r="AX86" s="10" t="n"/>
      <c r="AY86" s="10" t="n"/>
      <c r="AZ86" s="10" t="n"/>
      <c r="BA86" s="10" t="n"/>
      <c r="BB86" s="10" t="n"/>
      <c r="BC86" s="10" t="n"/>
      <c r="BD86" s="11" t="n"/>
      <c r="BE86" s="10" t="n"/>
      <c r="BF86" s="10" t="n"/>
      <c r="BG86" s="10" t="n"/>
      <c r="BH86" s="10" t="n"/>
      <c r="BI86" s="10" t="n"/>
      <c r="BJ86" s="10" t="n"/>
      <c r="BK86" s="10" t="n"/>
      <c r="BL86" s="10" t="n"/>
      <c r="BM86" s="10" t="n"/>
    </row>
    <row r="87" ht="15.75" customHeight="1" s="218">
      <c r="A87" s="10" t="n"/>
      <c r="B87" s="278" t="inlineStr">
        <is>
          <t>Total Venda</t>
        </is>
      </c>
      <c r="C87" s="279" t="n"/>
      <c r="D87" s="279" t="n"/>
      <c r="E87" s="280" t="n"/>
      <c r="F87" s="133">
        <f>F88+F89+F90</f>
        <v/>
      </c>
      <c r="H87" s="10" t="n"/>
      <c r="I87" s="10" t="n"/>
      <c r="J87" s="134" t="n"/>
      <c r="K87" s="10" t="n"/>
      <c r="L87" s="10" t="n"/>
      <c r="M87" s="17" t="inlineStr">
        <is>
          <t>DADOS FATURAMENTO DE SAÍDA</t>
        </is>
      </c>
      <c r="N87" s="264" t="n"/>
      <c r="O87" s="264" t="n"/>
      <c r="P87" s="265" t="n"/>
      <c r="Q87" s="10" t="n"/>
      <c r="R87" s="10" t="n"/>
      <c r="S87" s="10" t="n"/>
      <c r="T87" s="10" t="n"/>
      <c r="U87" s="10" t="n"/>
      <c r="V87" s="10" t="n"/>
      <c r="W87" s="10" t="n"/>
      <c r="X87" s="10" t="n"/>
      <c r="Y87" s="11" t="n"/>
      <c r="Z87" s="11" t="n"/>
      <c r="AA87" s="11" t="n"/>
      <c r="AB87" s="11" t="n"/>
      <c r="AC87" s="11" t="n"/>
      <c r="AD87" s="11" t="n"/>
      <c r="AE87" s="10" t="n"/>
      <c r="AF87" s="10" t="n"/>
      <c r="AG87" s="10" t="n"/>
      <c r="AH87" s="10" t="n"/>
      <c r="AI87" s="13" t="n"/>
      <c r="AJ87" s="13" t="n"/>
      <c r="AK87" s="13" t="n"/>
      <c r="AL87" s="13" t="n"/>
      <c r="AM87" s="13" t="n"/>
      <c r="AN87" s="13" t="n"/>
      <c r="AO87" s="13" t="n"/>
      <c r="AP87" s="14" t="n"/>
      <c r="AQ87" s="14" t="n"/>
      <c r="AR87" s="14" t="n"/>
      <c r="AS87" s="13" t="n"/>
      <c r="AT87" s="13" t="n"/>
      <c r="AU87" s="10" t="n"/>
      <c r="AV87" s="10" t="n"/>
      <c r="AW87" s="10" t="n"/>
      <c r="AX87" s="10" t="n"/>
      <c r="AY87" s="10" t="n"/>
      <c r="AZ87" s="10" t="n"/>
      <c r="BA87" s="10" t="n"/>
      <c r="BB87" s="10" t="n"/>
      <c r="BC87" s="10" t="n"/>
      <c r="BD87" s="11" t="n"/>
      <c r="BE87" s="10" t="n"/>
      <c r="BF87" s="10" t="n"/>
      <c r="BG87" s="10" t="n"/>
      <c r="BH87" s="10" t="n"/>
      <c r="BI87" s="10" t="n"/>
      <c r="BJ87" s="10" t="n"/>
      <c r="BK87" s="135" t="n"/>
      <c r="BL87" s="10" t="n"/>
      <c r="BM87" s="13" t="n"/>
    </row>
    <row r="88" ht="15.75" customHeight="1" s="218">
      <c r="A88" s="10" t="n"/>
      <c r="B88" s="281" t="inlineStr">
        <is>
          <t>TOTAL VENDA PRODUTOS</t>
        </is>
      </c>
      <c r="C88" s="264" t="n"/>
      <c r="D88" s="264" t="n"/>
      <c r="E88" s="265" t="n"/>
      <c r="F88" s="136">
        <f>SUM(T5:T61)</f>
        <v/>
      </c>
      <c r="H88" s="11" t="n"/>
      <c r="I88" s="10" t="n"/>
      <c r="J88" s="134" t="n"/>
      <c r="K88" s="10" t="n"/>
      <c r="L88" s="10" t="n"/>
      <c r="M88" s="273" t="inlineStr">
        <is>
          <t>CNPJ DE FATURAMENTO</t>
        </is>
      </c>
      <c r="N88" s="264" t="n"/>
      <c r="O88" s="265" t="n"/>
      <c r="P88" s="9">
        <f>BOM!P88</f>
        <v/>
      </c>
      <c r="Q88" s="10" t="n"/>
      <c r="R88" s="10" t="n"/>
      <c r="S88" s="10" t="n"/>
      <c r="T88" s="10" t="n"/>
      <c r="U88" s="10" t="n"/>
      <c r="V88" s="10" t="n"/>
      <c r="W88" s="10" t="n"/>
      <c r="X88" s="10" t="n"/>
      <c r="Y88" s="11" t="n"/>
      <c r="Z88" s="11" t="n"/>
      <c r="AA88" s="11" t="n"/>
      <c r="AB88" s="11" t="n"/>
      <c r="AC88" s="11" t="n"/>
      <c r="AD88" s="11" t="n"/>
      <c r="AE88" s="10" t="n"/>
      <c r="AF88" s="10" t="n"/>
      <c r="AG88" s="10" t="n"/>
      <c r="AH88" s="10" t="n"/>
      <c r="AI88" s="13" t="n"/>
      <c r="AJ88" s="13" t="n"/>
      <c r="AK88" s="13" t="n"/>
      <c r="AL88" s="13" t="n"/>
      <c r="AM88" s="13" t="n"/>
      <c r="AN88" s="13" t="n"/>
      <c r="AO88" s="13" t="n"/>
      <c r="AP88" s="14" t="n"/>
      <c r="AQ88" s="14" t="n"/>
      <c r="AR88" s="14" t="n"/>
      <c r="AS88" s="13" t="n"/>
      <c r="AT88" s="13" t="n"/>
      <c r="AU88" s="10" t="n"/>
      <c r="AV88" s="10" t="n"/>
      <c r="AW88" s="10" t="n"/>
      <c r="AX88" s="10" t="n"/>
      <c r="AY88" s="10" t="n"/>
      <c r="AZ88" s="10" t="n"/>
      <c r="BA88" s="10" t="n"/>
      <c r="BB88" s="10" t="n"/>
      <c r="BC88" s="10" t="n"/>
      <c r="BD88" s="11" t="n"/>
      <c r="BE88" s="10" t="n"/>
      <c r="BF88" s="10" t="n"/>
      <c r="BG88" s="10" t="n"/>
      <c r="BH88" s="10" t="n"/>
      <c r="BI88" s="10" t="n"/>
      <c r="BJ88" s="10" t="n"/>
      <c r="BK88" s="10" t="n"/>
      <c r="BL88" s="10" t="n"/>
      <c r="BM88" s="10" t="n"/>
    </row>
    <row r="89" ht="15.75" customHeight="1" s="218">
      <c r="A89" s="10" t="n"/>
      <c r="B89" s="281" t="inlineStr">
        <is>
          <t>TOTAL VENDA LICENÇAS</t>
        </is>
      </c>
      <c r="C89" s="264" t="n"/>
      <c r="D89" s="264" t="n"/>
      <c r="E89" s="265" t="n"/>
      <c r="F89" s="136">
        <f>SUM(T63:T69)</f>
        <v/>
      </c>
      <c r="H89" s="10" t="n"/>
      <c r="I89" s="10" t="n"/>
      <c r="J89" s="134" t="n"/>
      <c r="K89" s="10" t="n"/>
      <c r="L89" s="10" t="n"/>
      <c r="M89" s="274" t="inlineStr">
        <is>
          <t>ESTADO DE DESTINO</t>
        </is>
      </c>
      <c r="N89" s="264" t="n"/>
      <c r="O89" s="265" t="n"/>
      <c r="P89" s="9">
        <f>BOM!P89</f>
        <v/>
      </c>
      <c r="Q89" s="10" t="n"/>
      <c r="R89" s="10" t="n"/>
      <c r="S89" s="10" t="n"/>
      <c r="T89" s="10" t="n"/>
      <c r="U89" s="10" t="n"/>
      <c r="V89" s="10" t="n"/>
      <c r="W89" s="10" t="n"/>
      <c r="X89" s="10" t="n"/>
      <c r="Y89" s="11" t="n"/>
      <c r="Z89" s="11" t="n"/>
      <c r="AA89" s="11" t="n"/>
      <c r="AB89" s="11" t="n"/>
      <c r="AC89" s="11" t="n"/>
      <c r="AD89" s="11" t="n"/>
      <c r="AE89" s="10" t="n"/>
      <c r="AF89" s="10" t="n"/>
      <c r="AG89" s="10" t="n"/>
      <c r="AH89" s="10" t="n"/>
      <c r="AI89" s="13" t="n"/>
      <c r="AJ89" s="13" t="n"/>
      <c r="AK89" s="13" t="n"/>
      <c r="AL89" s="13" t="n"/>
      <c r="AM89" s="13" t="n"/>
      <c r="AN89" s="13" t="n"/>
      <c r="AO89" s="13" t="n"/>
      <c r="AP89" s="14" t="n"/>
      <c r="AQ89" s="14" t="n"/>
      <c r="AR89" s="14" t="n"/>
      <c r="AS89" s="13" t="n"/>
      <c r="AT89" s="13" t="n"/>
      <c r="AU89" s="10" t="n"/>
      <c r="AV89" s="10" t="n"/>
      <c r="AW89" s="10" t="n"/>
      <c r="AX89" s="10" t="n"/>
      <c r="AY89" s="10" t="n"/>
      <c r="AZ89" s="10" t="n"/>
      <c r="BA89" s="10" t="n"/>
      <c r="BB89" s="10" t="n"/>
      <c r="BC89" s="10" t="n"/>
      <c r="BD89" s="11" t="n"/>
      <c r="BE89" s="10" t="n"/>
      <c r="BF89" s="10" t="n"/>
      <c r="BG89" s="10" t="n"/>
      <c r="BH89" s="10" t="n"/>
      <c r="BI89" s="10" t="n"/>
      <c r="BJ89" s="10" t="n"/>
      <c r="BK89" s="10" t="n"/>
      <c r="BL89" s="10" t="n"/>
      <c r="BM89" s="10" t="n"/>
    </row>
    <row r="90" ht="15.75" customHeight="1" s="218">
      <c r="A90" s="10" t="n"/>
      <c r="B90" s="281" t="inlineStr">
        <is>
          <t>TOTAL PRESTAÇÃO SERVIÇO</t>
        </is>
      </c>
      <c r="C90" s="264" t="n"/>
      <c r="D90" s="264" t="n"/>
      <c r="E90" s="265" t="n"/>
      <c r="F90" s="136">
        <f>SUM(T71:T83)</f>
        <v/>
      </c>
      <c r="H90" s="10" t="n"/>
      <c r="I90" s="10" t="n"/>
      <c r="J90" s="134" t="n"/>
      <c r="K90" s="10" t="n"/>
      <c r="L90" s="10" t="n"/>
      <c r="M90" s="273" t="inlineStr">
        <is>
          <t>CLIENTE É CONTRIBUINTE</t>
        </is>
      </c>
      <c r="N90" s="264" t="n"/>
      <c r="O90" s="265" t="n"/>
      <c r="P90" s="9">
        <f>BOM!P90</f>
        <v/>
      </c>
      <c r="Q90" s="10" t="n"/>
      <c r="R90" s="10" t="n"/>
      <c r="S90" s="10" t="n"/>
      <c r="T90" s="10" t="n"/>
      <c r="U90" s="10" t="n"/>
      <c r="V90" s="10" t="n"/>
      <c r="W90" s="10" t="n"/>
      <c r="X90" s="10" t="n"/>
      <c r="Y90" s="11" t="n"/>
      <c r="Z90" s="11" t="n"/>
      <c r="AA90" s="11" t="n"/>
      <c r="AB90" s="11" t="n"/>
      <c r="AC90" s="11" t="n"/>
      <c r="AD90" s="11" t="n"/>
      <c r="AE90" s="10" t="n"/>
      <c r="AF90" s="10" t="n"/>
      <c r="AG90" s="10" t="n"/>
      <c r="AH90" s="10" t="n"/>
      <c r="AI90" s="13" t="n"/>
      <c r="AJ90" s="13" t="n"/>
      <c r="AK90" s="13" t="n"/>
      <c r="AL90" s="13" t="n"/>
      <c r="AM90" s="13" t="n"/>
      <c r="AN90" s="13" t="n"/>
      <c r="AO90" s="13" t="n"/>
      <c r="AP90" s="14" t="n"/>
      <c r="AQ90" s="14" t="n"/>
      <c r="AR90" s="14" t="n"/>
      <c r="AS90" s="13" t="n"/>
      <c r="AT90" s="13" t="n"/>
      <c r="AU90" s="10" t="n"/>
      <c r="AV90" s="10" t="n"/>
      <c r="AW90" s="10" t="n"/>
      <c r="AX90" s="10" t="n"/>
      <c r="AY90" s="10" t="n"/>
      <c r="AZ90" s="10" t="n"/>
      <c r="BA90" s="10" t="n"/>
      <c r="BB90" s="10" t="n"/>
      <c r="BC90" s="10" t="n"/>
      <c r="BD90" s="11" t="n"/>
      <c r="BE90" s="10" t="n"/>
      <c r="BF90" s="10" t="n"/>
      <c r="BG90" s="10" t="n"/>
      <c r="BH90" s="10" t="n"/>
      <c r="BI90" s="10" t="n"/>
      <c r="BJ90" s="10" t="n"/>
      <c r="BK90" s="10" t="n"/>
      <c r="BL90" s="10" t="n"/>
      <c r="BM90" s="10" t="n"/>
    </row>
    <row r="91" hidden="1" ht="15.75" customHeight="1" s="218">
      <c r="A91" s="10" t="n"/>
      <c r="B91" s="281" t="inlineStr">
        <is>
          <t>IMPOSTO PRODUTO</t>
        </is>
      </c>
      <c r="C91" s="264" t="n"/>
      <c r="D91" s="264" t="n"/>
      <c r="E91" s="265" t="n"/>
      <c r="F91" s="137" t="n"/>
      <c r="H91" s="10" t="n"/>
      <c r="I91" s="10" t="n"/>
      <c r="J91" s="134" t="n"/>
      <c r="K91" s="10" t="n"/>
      <c r="L91" s="10" t="n"/>
      <c r="M91" s="13" t="n"/>
      <c r="N91" s="13" t="n"/>
      <c r="O91" s="13" t="n"/>
      <c r="P91" s="13" t="n"/>
      <c r="Q91" s="10" t="n"/>
      <c r="R91" s="10" t="n"/>
      <c r="S91" s="10" t="n"/>
      <c r="T91" s="10" t="n"/>
      <c r="U91" s="10" t="n"/>
      <c r="V91" s="10" t="n"/>
      <c r="W91" s="10" t="n"/>
      <c r="X91" s="10" t="n"/>
      <c r="Y91" s="11" t="n"/>
      <c r="Z91" s="11" t="n"/>
      <c r="AA91" s="11" t="n"/>
      <c r="AB91" s="11" t="n"/>
      <c r="AC91" s="11" t="n"/>
      <c r="AD91" s="11" t="n"/>
      <c r="AE91" s="10" t="n"/>
      <c r="AF91" s="10" t="n"/>
      <c r="AG91" s="10" t="n"/>
      <c r="AH91" s="10" t="n"/>
      <c r="AI91" s="13" t="n"/>
      <c r="AJ91" s="13" t="n"/>
      <c r="AK91" s="13" t="n"/>
      <c r="AL91" s="13" t="n"/>
      <c r="AM91" s="13" t="n"/>
      <c r="AN91" s="13" t="n"/>
      <c r="AO91" s="13" t="n"/>
      <c r="AP91" s="14" t="n"/>
      <c r="AQ91" s="14" t="n"/>
      <c r="AR91" s="14" t="n"/>
      <c r="AS91" s="13" t="n"/>
      <c r="AT91" s="13" t="n"/>
      <c r="AU91" s="10" t="n"/>
      <c r="AV91" s="10" t="n"/>
      <c r="AW91" s="10" t="n"/>
      <c r="AX91" s="10" t="n"/>
      <c r="AY91" s="10" t="n"/>
      <c r="AZ91" s="10" t="n"/>
      <c r="BA91" s="10" t="n"/>
      <c r="BB91" s="10" t="n"/>
      <c r="BC91" s="10" t="n"/>
      <c r="BD91" s="11" t="n"/>
      <c r="BE91" s="10" t="n"/>
      <c r="BF91" s="10" t="n"/>
      <c r="BG91" s="10" t="n"/>
      <c r="BH91" s="10" t="n"/>
      <c r="BI91" s="10" t="n"/>
      <c r="BJ91" s="10" t="n"/>
      <c r="BK91" s="10" t="n"/>
      <c r="BL91" s="10" t="n"/>
      <c r="BM91" s="10" t="n"/>
    </row>
    <row r="92" hidden="1" ht="15.75" customHeight="1" s="218">
      <c r="A92" s="10" t="n"/>
      <c r="B92" s="281" t="inlineStr">
        <is>
          <t>IMPOSTO LICENÇA</t>
        </is>
      </c>
      <c r="C92" s="264" t="n"/>
      <c r="D92" s="264" t="n"/>
      <c r="E92" s="265" t="n"/>
      <c r="F92" s="137" t="n"/>
      <c r="H92" s="10" t="n"/>
      <c r="I92" s="10" t="n"/>
      <c r="J92" s="134" t="n"/>
      <c r="K92" s="10" t="n"/>
      <c r="L92" s="10" t="n"/>
      <c r="M92" s="13" t="n"/>
      <c r="N92" s="13" t="n"/>
      <c r="O92" s="13" t="n"/>
      <c r="P92" s="13" t="n"/>
      <c r="Q92" s="10" t="n"/>
      <c r="R92" s="10" t="n"/>
      <c r="S92" s="10" t="n"/>
      <c r="T92" s="10" t="n"/>
      <c r="U92" s="10" t="n"/>
      <c r="V92" s="10" t="n"/>
      <c r="W92" s="10" t="n"/>
      <c r="X92" s="10" t="n"/>
      <c r="Y92" s="11" t="n"/>
      <c r="Z92" s="11" t="n"/>
      <c r="AA92" s="11" t="n"/>
      <c r="AB92" s="11" t="n"/>
      <c r="AC92" s="11" t="n"/>
      <c r="AD92" s="11" t="n"/>
      <c r="AE92" s="10" t="n"/>
      <c r="AF92" s="10" t="n"/>
      <c r="AG92" s="10" t="n"/>
      <c r="AH92" s="10" t="n"/>
      <c r="AI92" s="13" t="n"/>
      <c r="AJ92" s="13" t="n"/>
      <c r="AK92" s="13" t="n"/>
      <c r="AL92" s="13" t="n"/>
      <c r="AM92" s="13" t="n"/>
      <c r="AN92" s="13" t="n"/>
      <c r="AO92" s="13" t="n"/>
      <c r="AP92" s="14" t="n"/>
      <c r="AQ92" s="14" t="n"/>
      <c r="AR92" s="14" t="n"/>
      <c r="AS92" s="13" t="n"/>
      <c r="AT92" s="13" t="n"/>
      <c r="AU92" s="10" t="n"/>
      <c r="AV92" s="10" t="n"/>
      <c r="AW92" s="10" t="n"/>
      <c r="AX92" s="10" t="n"/>
      <c r="AY92" s="10" t="n"/>
      <c r="AZ92" s="10" t="n"/>
      <c r="BA92" s="10" t="n"/>
      <c r="BB92" s="10" t="n"/>
      <c r="BC92" s="10" t="n"/>
      <c r="BD92" s="11" t="n"/>
      <c r="BE92" s="10" t="n"/>
      <c r="BF92" s="10" t="n"/>
      <c r="BG92" s="10" t="n"/>
      <c r="BH92" s="10" t="n"/>
      <c r="BI92" s="10" t="n"/>
      <c r="BJ92" s="10" t="n"/>
      <c r="BK92" s="10" t="n"/>
      <c r="BL92" s="10" t="n"/>
      <c r="BM92" s="10" t="n"/>
    </row>
    <row r="93" hidden="1" ht="15.75" customHeight="1" s="218">
      <c r="A93" s="10" t="n"/>
      <c r="B93" s="281" t="inlineStr">
        <is>
          <t>IMPOSTO SERVIÇO</t>
        </is>
      </c>
      <c r="C93" s="264" t="n"/>
      <c r="D93" s="264" t="n"/>
      <c r="E93" s="265" t="n"/>
      <c r="F93" s="137" t="n"/>
      <c r="H93" s="10" t="n"/>
      <c r="I93" s="10" t="n"/>
      <c r="J93" s="134" t="n"/>
      <c r="K93" s="10" t="n"/>
      <c r="L93" s="10" t="n"/>
      <c r="M93" s="13" t="n"/>
      <c r="N93" s="13" t="n"/>
      <c r="O93" s="13" t="n"/>
      <c r="P93" s="13" t="n"/>
      <c r="Q93" s="10" t="n"/>
      <c r="R93" s="10" t="n"/>
      <c r="S93" s="10" t="n"/>
      <c r="T93" s="10" t="n"/>
      <c r="U93" s="10" t="n"/>
      <c r="V93" s="10" t="n"/>
      <c r="W93" s="10" t="n"/>
      <c r="X93" s="10" t="n"/>
      <c r="Y93" s="11" t="n"/>
      <c r="Z93" s="11" t="n"/>
      <c r="AA93" s="11" t="n"/>
      <c r="AB93" s="11" t="n"/>
      <c r="AC93" s="11" t="n"/>
      <c r="AD93" s="11" t="n"/>
      <c r="AE93" s="10" t="n"/>
      <c r="AF93" s="10" t="n"/>
      <c r="AG93" s="10" t="n"/>
      <c r="AH93" s="10" t="n"/>
      <c r="AI93" s="13" t="n"/>
      <c r="AJ93" s="13" t="n"/>
      <c r="AK93" s="13" t="n"/>
      <c r="AL93" s="13" t="n"/>
      <c r="AM93" s="13" t="n"/>
      <c r="AN93" s="13" t="n"/>
      <c r="AO93" s="13" t="n"/>
      <c r="AP93" s="14" t="n"/>
      <c r="AQ93" s="14" t="n"/>
      <c r="AR93" s="14" t="n"/>
      <c r="AS93" s="13" t="n"/>
      <c r="AT93" s="13" t="n"/>
      <c r="AU93" s="10" t="n"/>
      <c r="AV93" s="10" t="n"/>
      <c r="AW93" s="10" t="n"/>
      <c r="AX93" s="10" t="n"/>
      <c r="AY93" s="10" t="n"/>
      <c r="AZ93" s="10" t="n"/>
      <c r="BA93" s="10" t="n"/>
      <c r="BB93" s="10" t="n"/>
      <c r="BC93" s="10" t="n"/>
      <c r="BD93" s="11" t="n"/>
      <c r="BE93" s="10" t="n"/>
      <c r="BF93" s="10" t="n"/>
      <c r="BG93" s="10" t="n"/>
      <c r="BH93" s="10" t="n"/>
      <c r="BI93" s="10" t="n"/>
      <c r="BJ93" s="10" t="n"/>
      <c r="BK93" s="10" t="n"/>
      <c r="BL93" s="10" t="n"/>
      <c r="BM93" s="10" t="n"/>
    </row>
    <row r="94" ht="15.75" customHeight="1" s="218">
      <c r="A94" s="10" t="n"/>
      <c r="B94" s="281" t="inlineStr">
        <is>
          <t>CUSTO PRODUTO</t>
        </is>
      </c>
      <c r="C94" s="264" t="n"/>
      <c r="D94" s="264" t="n"/>
      <c r="E94" s="265" t="n"/>
      <c r="F94" s="136">
        <f>SUM(AL5:AL61)</f>
        <v/>
      </c>
      <c r="H94" s="10" t="n"/>
      <c r="I94" s="10" t="n"/>
      <c r="J94" s="134" t="n"/>
      <c r="K94" s="10" t="n"/>
      <c r="L94" s="10" t="n"/>
      <c r="M94" s="13" t="n"/>
      <c r="N94" s="13" t="n"/>
      <c r="O94" s="13" t="n"/>
      <c r="P94" s="13" t="n"/>
      <c r="Q94" s="10" t="n"/>
      <c r="R94" s="10" t="n"/>
      <c r="S94" s="10" t="n"/>
      <c r="T94" s="10" t="n"/>
      <c r="U94" s="10" t="n"/>
      <c r="V94" s="10" t="n"/>
      <c r="W94" s="10" t="n"/>
      <c r="X94" s="10" t="n"/>
      <c r="Y94" s="11" t="n"/>
      <c r="Z94" s="11" t="n"/>
      <c r="AA94" s="11" t="n"/>
      <c r="AB94" s="11" t="n"/>
      <c r="AC94" s="11" t="n"/>
      <c r="AD94" s="11" t="n"/>
      <c r="AE94" s="10" t="n"/>
      <c r="AF94" s="10" t="n"/>
      <c r="AG94" s="10" t="n"/>
      <c r="AH94" s="10" t="n"/>
      <c r="AI94" s="13" t="n"/>
      <c r="AJ94" s="13" t="n"/>
      <c r="AK94" s="13" t="n"/>
      <c r="AL94" s="13" t="n"/>
      <c r="AM94" s="13" t="n"/>
      <c r="AN94" s="13" t="n"/>
      <c r="AO94" s="13" t="n"/>
      <c r="AP94" s="14" t="n"/>
      <c r="AQ94" s="14" t="n"/>
      <c r="AR94" s="14" t="n"/>
      <c r="AS94" s="13" t="n"/>
      <c r="AT94" s="13" t="n"/>
      <c r="AU94" s="10" t="n"/>
      <c r="AV94" s="10" t="n"/>
      <c r="AW94" s="10" t="n"/>
      <c r="AX94" s="10" t="n"/>
      <c r="AY94" s="10" t="n"/>
      <c r="AZ94" s="10" t="n"/>
      <c r="BA94" s="10" t="n"/>
      <c r="BB94" s="10" t="n"/>
      <c r="BC94" s="10" t="n"/>
      <c r="BD94" s="11" t="n"/>
      <c r="BE94" s="10" t="n"/>
      <c r="BF94" s="10" t="n"/>
      <c r="BG94" s="10" t="n"/>
      <c r="BH94" s="10" t="n"/>
      <c r="BI94" s="10" t="n"/>
      <c r="BJ94" s="10" t="n"/>
      <c r="BK94" s="10" t="n"/>
      <c r="BL94" s="10" t="n"/>
      <c r="BM94" s="10" t="n"/>
    </row>
    <row r="95" ht="15.75" customHeight="1" s="218">
      <c r="A95" s="10" t="n"/>
      <c r="B95" s="281" t="inlineStr">
        <is>
          <t>CUSTO LICENÇAS</t>
        </is>
      </c>
      <c r="C95" s="264" t="n"/>
      <c r="D95" s="264" t="n"/>
      <c r="E95" s="265" t="n"/>
      <c r="F95" s="136">
        <f>SUM(AL63:AL69)</f>
        <v/>
      </c>
      <c r="H95" s="10" t="n"/>
      <c r="I95" s="10" t="n"/>
      <c r="J95" s="134" t="n"/>
      <c r="K95" s="10" t="n"/>
      <c r="L95" s="10" t="n"/>
      <c r="M95" s="13" t="n"/>
      <c r="N95" s="13" t="n"/>
      <c r="O95" s="13" t="n"/>
      <c r="P95" s="13" t="n"/>
      <c r="Q95" s="10" t="n"/>
      <c r="R95" s="10" t="n"/>
      <c r="S95" s="10" t="n"/>
      <c r="T95" s="10" t="n"/>
      <c r="U95" s="10" t="n"/>
      <c r="V95" s="10" t="n"/>
      <c r="W95" s="10" t="n"/>
      <c r="X95" s="10" t="n"/>
      <c r="Y95" s="11" t="n"/>
      <c r="Z95" s="11" t="n"/>
      <c r="AA95" s="11" t="n"/>
      <c r="AB95" s="11" t="n"/>
      <c r="AC95" s="11" t="n"/>
      <c r="AD95" s="11" t="n"/>
      <c r="AE95" s="10" t="n"/>
      <c r="AF95" s="10" t="n"/>
      <c r="AG95" s="10" t="n"/>
      <c r="AH95" s="10" t="n"/>
      <c r="AI95" s="13" t="n"/>
      <c r="AJ95" s="13" t="n"/>
      <c r="AK95" s="13" t="n"/>
      <c r="AL95" s="13" t="n"/>
      <c r="AM95" s="13" t="n"/>
      <c r="AN95" s="13" t="n"/>
      <c r="AO95" s="13" t="n"/>
      <c r="AP95" s="14" t="n"/>
      <c r="AQ95" s="14" t="n"/>
      <c r="AR95" s="14" t="n"/>
      <c r="AS95" s="13" t="n"/>
      <c r="AT95" s="13" t="n"/>
      <c r="AU95" s="10" t="n"/>
      <c r="AV95" s="10" t="n"/>
      <c r="AW95" s="10" t="n"/>
      <c r="AX95" s="10" t="n"/>
      <c r="AY95" s="10" t="n"/>
      <c r="AZ95" s="10" t="n"/>
      <c r="BA95" s="10" t="n"/>
      <c r="BB95" s="10" t="n"/>
      <c r="BC95" s="10" t="n"/>
      <c r="BD95" s="11" t="n"/>
      <c r="BE95" s="10" t="n"/>
      <c r="BF95" s="10" t="n"/>
      <c r="BG95" s="10" t="n"/>
      <c r="BH95" s="10" t="n"/>
      <c r="BI95" s="10" t="n"/>
      <c r="BJ95" s="10" t="n"/>
      <c r="BK95" s="10" t="n"/>
      <c r="BL95" s="10" t="n"/>
      <c r="BM95" s="10" t="n"/>
    </row>
    <row r="96" ht="15.75" customHeight="1" s="218">
      <c r="A96" s="10" t="n"/>
      <c r="B96" s="281" t="inlineStr">
        <is>
          <t>CUSTO SERVIÇO</t>
        </is>
      </c>
      <c r="C96" s="264" t="n"/>
      <c r="D96" s="264" t="n"/>
      <c r="E96" s="265" t="n"/>
      <c r="F96" s="136">
        <f>SUM(AL71:AL83)</f>
        <v/>
      </c>
      <c r="H96" s="10" t="n"/>
      <c r="I96" s="10" t="n"/>
      <c r="J96" s="134" t="n"/>
      <c r="K96" s="10" t="n"/>
      <c r="L96" s="10" t="n"/>
      <c r="M96" s="13" t="n"/>
      <c r="N96" s="13" t="n"/>
      <c r="O96" s="13" t="n"/>
      <c r="P96" s="13" t="n"/>
      <c r="Q96" s="10" t="n"/>
      <c r="R96" s="10" t="n"/>
      <c r="S96" s="10" t="n"/>
      <c r="T96" s="10" t="n"/>
      <c r="U96" s="10" t="n"/>
      <c r="V96" s="10" t="n"/>
      <c r="W96" s="10" t="n"/>
      <c r="X96" s="10" t="n"/>
      <c r="Y96" s="11" t="n"/>
      <c r="Z96" s="11" t="n"/>
      <c r="AA96" s="11" t="n"/>
      <c r="AB96" s="11" t="n"/>
      <c r="AC96" s="11" t="n"/>
      <c r="AD96" s="11" t="n"/>
      <c r="AE96" s="10" t="n"/>
      <c r="AF96" s="10" t="n"/>
      <c r="AG96" s="10" t="n"/>
      <c r="AH96" s="10" t="n"/>
      <c r="AI96" s="13" t="n"/>
      <c r="AJ96" s="13" t="n"/>
      <c r="AK96" s="13" t="n"/>
      <c r="AL96" s="13" t="n"/>
      <c r="AM96" s="13" t="n"/>
      <c r="AN96" s="13" t="n"/>
      <c r="AO96" s="13" t="n"/>
      <c r="AP96" s="14" t="n"/>
      <c r="AQ96" s="14" t="n"/>
      <c r="AR96" s="14" t="n"/>
      <c r="AS96" s="13" t="n"/>
      <c r="AT96" s="13" t="n"/>
      <c r="AU96" s="10" t="n"/>
      <c r="AV96" s="10" t="n"/>
      <c r="AW96" s="10" t="n"/>
      <c r="AX96" s="10" t="n"/>
      <c r="AY96" s="10" t="n"/>
      <c r="AZ96" s="10" t="n"/>
      <c r="BA96" s="10" t="n"/>
      <c r="BB96" s="10" t="n"/>
      <c r="BC96" s="10" t="n"/>
      <c r="BD96" s="11" t="n"/>
      <c r="BE96" s="10" t="n"/>
      <c r="BF96" s="10" t="n"/>
      <c r="BG96" s="10" t="n"/>
      <c r="BH96" s="10" t="n"/>
      <c r="BI96" s="10" t="n"/>
      <c r="BJ96" s="10" t="n"/>
      <c r="BK96" s="10" t="n"/>
      <c r="BL96" s="10" t="n"/>
      <c r="BM96" s="10" t="n"/>
    </row>
    <row r="97" ht="15.75" customHeight="1" s="218">
      <c r="A97" s="10" t="n"/>
      <c r="B97" s="281" t="inlineStr">
        <is>
          <t>Margem Bruta (%)</t>
        </is>
      </c>
      <c r="C97" s="264" t="n"/>
      <c r="D97" s="264" t="n"/>
      <c r="E97" s="265" t="n"/>
      <c r="F97" s="137">
        <f>BOM!F97</f>
        <v/>
      </c>
      <c r="H97" s="10" t="n"/>
      <c r="I97" s="10" t="n"/>
      <c r="J97" s="134" t="n"/>
      <c r="K97" s="10" t="n"/>
      <c r="L97" s="10" t="n"/>
      <c r="M97" s="13" t="n"/>
      <c r="N97" s="13" t="n"/>
      <c r="O97" s="13" t="n"/>
      <c r="P97" s="13" t="n"/>
      <c r="Q97" s="10" t="n"/>
      <c r="R97" s="10" t="n"/>
      <c r="S97" s="10" t="n"/>
      <c r="T97" s="10" t="n"/>
      <c r="U97" s="10" t="n"/>
      <c r="V97" s="10" t="n"/>
      <c r="W97" s="10" t="n"/>
      <c r="X97" s="10" t="n"/>
      <c r="Y97" s="11" t="n"/>
      <c r="Z97" s="11" t="n"/>
      <c r="AA97" s="11" t="n"/>
      <c r="AB97" s="11" t="n"/>
      <c r="AC97" s="11" t="n"/>
      <c r="AD97" s="11" t="n"/>
      <c r="AE97" s="10" t="n"/>
      <c r="AF97" s="10" t="n"/>
      <c r="AG97" s="10" t="n"/>
      <c r="AH97" s="10" t="n"/>
      <c r="AI97" s="13" t="n"/>
      <c r="AJ97" s="13" t="n"/>
      <c r="AK97" s="13" t="n"/>
      <c r="AL97" s="13" t="n"/>
      <c r="AM97" s="13" t="n"/>
      <c r="AN97" s="13" t="n"/>
      <c r="AO97" s="13" t="n"/>
      <c r="AP97" s="14" t="n"/>
      <c r="AQ97" s="14" t="n"/>
      <c r="AR97" s="14" t="n"/>
      <c r="AS97" s="13" t="n"/>
      <c r="AT97" s="13" t="n"/>
      <c r="AU97" s="10" t="n"/>
      <c r="AV97" s="10" t="n"/>
      <c r="AW97" s="10" t="n"/>
      <c r="AX97" s="10" t="n"/>
      <c r="AY97" s="10" t="n"/>
      <c r="AZ97" s="10" t="n"/>
      <c r="BA97" s="10" t="n"/>
      <c r="BB97" s="10" t="n"/>
      <c r="BC97" s="10" t="n"/>
      <c r="BD97" s="11" t="n"/>
      <c r="BE97" s="10" t="n"/>
      <c r="BF97" s="10" t="n"/>
      <c r="BG97" s="10" t="n"/>
      <c r="BH97" s="10" t="n"/>
      <c r="BI97" s="10" t="n"/>
      <c r="BJ97" s="10" t="n"/>
      <c r="BK97" s="10" t="n"/>
      <c r="BL97" s="10" t="n"/>
      <c r="BM97" s="10" t="n"/>
    </row>
    <row r="98" ht="15.75" customHeight="1" s="218">
      <c r="A98" s="10" t="n"/>
      <c r="B98" s="281" t="inlineStr">
        <is>
          <t>Desconto (%)</t>
        </is>
      </c>
      <c r="C98" s="264" t="n"/>
      <c r="D98" s="264" t="n"/>
      <c r="E98" s="265" t="n"/>
      <c r="F98" s="137">
        <f>BOM!F98</f>
        <v/>
      </c>
      <c r="H98" s="10" t="n"/>
      <c r="I98" s="10" t="n"/>
      <c r="J98" s="134" t="n"/>
      <c r="K98" s="10" t="n"/>
      <c r="L98" s="10" t="n"/>
      <c r="M98" s="13" t="n"/>
      <c r="N98" s="13" t="n"/>
      <c r="O98" s="13" t="n"/>
      <c r="P98" s="13" t="n"/>
      <c r="Q98" s="10" t="n"/>
      <c r="R98" s="10" t="n"/>
      <c r="S98" s="10" t="n"/>
      <c r="T98" s="10" t="n"/>
      <c r="U98" s="10" t="n"/>
      <c r="V98" s="10" t="n"/>
      <c r="W98" s="10" t="n"/>
      <c r="X98" s="10" t="n"/>
      <c r="Y98" s="11" t="n"/>
      <c r="Z98" s="11" t="n"/>
      <c r="AA98" s="11" t="n"/>
      <c r="AB98" s="11" t="n"/>
      <c r="AC98" s="11" t="n"/>
      <c r="AD98" s="11" t="n"/>
      <c r="AE98" s="10" t="n"/>
      <c r="AF98" s="10" t="n"/>
      <c r="AG98" s="10" t="n"/>
      <c r="AH98" s="10" t="n"/>
      <c r="AI98" s="13" t="n"/>
      <c r="AJ98" s="13" t="n"/>
      <c r="AK98" s="13" t="n"/>
      <c r="AL98" s="13" t="n"/>
      <c r="AM98" s="13" t="n"/>
      <c r="AN98" s="13" t="n"/>
      <c r="AO98" s="13" t="n"/>
      <c r="AP98" s="14" t="n"/>
      <c r="AQ98" s="14" t="n"/>
      <c r="AR98" s="14" t="n"/>
      <c r="AS98" s="13" t="n"/>
      <c r="AT98" s="13" t="n"/>
      <c r="AU98" s="10" t="n"/>
      <c r="AV98" s="10" t="n"/>
      <c r="AW98" s="10" t="n"/>
      <c r="AX98" s="10" t="n"/>
      <c r="AY98" s="10" t="n"/>
      <c r="AZ98" s="10" t="n"/>
      <c r="BA98" s="10" t="n"/>
      <c r="BB98" s="10" t="n"/>
      <c r="BC98" s="10" t="n"/>
      <c r="BD98" s="11" t="n"/>
      <c r="BE98" s="10" t="n"/>
      <c r="BF98" s="10" t="n"/>
      <c r="BG98" s="10" t="n"/>
      <c r="BH98" s="10" t="n"/>
      <c r="BI98" s="10" t="n"/>
      <c r="BJ98" s="10" t="n"/>
      <c r="BK98" s="10" t="n"/>
      <c r="BL98" s="10" t="n"/>
      <c r="BM98" s="10" t="n"/>
    </row>
    <row r="99" ht="15.75" customHeight="1" s="218">
      <c r="A99" s="10" t="n"/>
      <c r="B99" s="281" t="inlineStr">
        <is>
          <t>Comissão 10%</t>
        </is>
      </c>
      <c r="C99" s="264" t="n"/>
      <c r="D99" s="264" t="n"/>
      <c r="E99" s="265" t="n"/>
      <c r="F99" s="138">
        <f>BM85*0.1</f>
        <v/>
      </c>
      <c r="H99" s="10" t="n"/>
      <c r="I99" s="10" t="n"/>
      <c r="J99" s="134" t="n"/>
      <c r="K99" s="10" t="n"/>
      <c r="L99" s="10" t="n"/>
      <c r="M99" s="13" t="n"/>
      <c r="N99" s="13" t="n"/>
      <c r="O99" s="13" t="n"/>
      <c r="P99" s="13" t="n"/>
      <c r="Q99" s="10" t="n"/>
      <c r="R99" s="10" t="n"/>
      <c r="S99" s="10" t="n"/>
      <c r="T99" s="10" t="n"/>
      <c r="U99" s="10" t="n"/>
      <c r="V99" s="10" t="n"/>
      <c r="W99" s="10" t="n"/>
      <c r="X99" s="10" t="n"/>
      <c r="Y99" s="11" t="n"/>
      <c r="Z99" s="11" t="n"/>
      <c r="AA99" s="11" t="n"/>
      <c r="AB99" s="11" t="n"/>
      <c r="AC99" s="11" t="n"/>
      <c r="AD99" s="11" t="n"/>
      <c r="AE99" s="10" t="n"/>
      <c r="AF99" s="10" t="n"/>
      <c r="AG99" s="10" t="n"/>
      <c r="AH99" s="10" t="n"/>
      <c r="AI99" s="13" t="n"/>
      <c r="AJ99" s="13" t="n"/>
      <c r="AK99" s="13" t="n"/>
      <c r="AL99" s="13" t="n"/>
      <c r="AM99" s="13" t="n"/>
      <c r="AN99" s="13" t="n"/>
      <c r="AO99" s="13" t="n"/>
      <c r="AP99" s="14" t="n"/>
      <c r="AQ99" s="14" t="n"/>
      <c r="AR99" s="14" t="n"/>
      <c r="AS99" s="13" t="n"/>
      <c r="AT99" s="13" t="n"/>
      <c r="AU99" s="10" t="n"/>
      <c r="AV99" s="10" t="n"/>
      <c r="AW99" s="10" t="n"/>
      <c r="AX99" s="10" t="n"/>
      <c r="AY99" s="10" t="n"/>
      <c r="AZ99" s="10" t="n"/>
      <c r="BA99" s="10" t="n"/>
      <c r="BB99" s="10" t="n"/>
      <c r="BC99" s="10" t="n"/>
      <c r="BD99" s="11" t="n"/>
      <c r="BE99" s="10" t="n"/>
      <c r="BF99" s="10" t="n"/>
      <c r="BG99" s="10" t="n"/>
      <c r="BH99" s="10" t="n"/>
      <c r="BI99" s="10" t="n"/>
      <c r="BJ99" s="10" t="n"/>
      <c r="BK99" s="10" t="n"/>
      <c r="BL99" s="10" t="n"/>
      <c r="BM99" s="10" t="n"/>
    </row>
    <row r="100" ht="15.75" customHeight="1" s="218">
      <c r="A100" s="10" t="n"/>
      <c r="B100" s="281" t="inlineStr">
        <is>
          <t>Margem do projeto</t>
        </is>
      </c>
      <c r="C100" s="264" t="n"/>
      <c r="D100" s="264" t="n"/>
      <c r="E100" s="265" t="n"/>
      <c r="F100" s="137">
        <f>(BM85-F99)/F87</f>
        <v/>
      </c>
      <c r="G100" s="139" t="n"/>
      <c r="H100" s="10" t="n"/>
      <c r="I100" s="10" t="n"/>
      <c r="J100" s="134" t="n"/>
      <c r="K100" s="10" t="n"/>
      <c r="L100" s="10" t="n"/>
      <c r="M100" s="13" t="n"/>
      <c r="N100" s="13" t="n"/>
      <c r="O100" s="13" t="n"/>
      <c r="P100" s="13" t="n"/>
      <c r="Q100" s="10" t="n"/>
      <c r="R100" s="10" t="n"/>
      <c r="S100" s="10" t="n"/>
      <c r="T100" s="10" t="n"/>
      <c r="U100" s="10" t="n"/>
      <c r="V100" s="10" t="n"/>
      <c r="W100" s="10" t="n"/>
      <c r="X100" s="10" t="n"/>
      <c r="Y100" s="11" t="n"/>
      <c r="Z100" s="11" t="n"/>
      <c r="AA100" s="11" t="n"/>
      <c r="AB100" s="11" t="n"/>
      <c r="AC100" s="11" t="n"/>
      <c r="AD100" s="11" t="n"/>
      <c r="AE100" s="10" t="n"/>
      <c r="AF100" s="10" t="n"/>
      <c r="AG100" s="10" t="n"/>
      <c r="AH100" s="10" t="n"/>
      <c r="AI100" s="13" t="n"/>
      <c r="AJ100" s="13" t="n"/>
      <c r="AK100" s="13" t="n"/>
      <c r="AL100" s="13" t="n"/>
      <c r="AM100" s="13" t="n"/>
      <c r="AN100" s="13" t="n"/>
      <c r="AO100" s="13" t="n"/>
      <c r="AP100" s="14" t="n"/>
      <c r="AQ100" s="14" t="n"/>
      <c r="AR100" s="14" t="n"/>
      <c r="AS100" s="13" t="n"/>
      <c r="AT100" s="13" t="n"/>
      <c r="AU100" s="10" t="n"/>
      <c r="AV100" s="10" t="n"/>
      <c r="AW100" s="10" t="n"/>
      <c r="AX100" s="10" t="n"/>
      <c r="AY100" s="10" t="n"/>
      <c r="AZ100" s="10" t="n"/>
      <c r="BA100" s="10" t="n"/>
      <c r="BB100" s="10" t="n"/>
      <c r="BC100" s="10" t="n"/>
      <c r="BD100" s="11" t="n"/>
      <c r="BE100" s="10" t="n"/>
      <c r="BF100" s="10" t="n"/>
      <c r="BG100" s="10" t="n"/>
      <c r="BH100" s="10" t="n"/>
      <c r="BI100" s="10" t="n"/>
      <c r="BJ100" s="10" t="n"/>
      <c r="BK100" s="10" t="n"/>
      <c r="BL100" s="10" t="n"/>
      <c r="BM100" s="10" t="n"/>
    </row>
    <row r="101" ht="15.75" customHeight="1" s="218">
      <c r="A101" s="10" t="n"/>
      <c r="B101" s="281" t="inlineStr">
        <is>
          <t>Dólar</t>
        </is>
      </c>
      <c r="C101" s="264" t="n"/>
      <c r="D101" s="264" t="n"/>
      <c r="E101" s="265" t="n"/>
      <c r="F101" s="138">
        <f>BOM!F101</f>
        <v/>
      </c>
      <c r="G101" s="109">
        <f>IFERROR(__xludf.DUMMYFUNCTION("GoogleFinance(""USDBRL"")"),5.00059999999999)</f>
        <v/>
      </c>
      <c r="H101" s="10" t="n"/>
      <c r="I101" s="10" t="n"/>
      <c r="J101" s="134" t="n"/>
      <c r="K101" s="10" t="n"/>
      <c r="L101" s="10" t="n"/>
      <c r="M101" s="13" t="n"/>
      <c r="N101" s="13" t="n"/>
      <c r="O101" s="13" t="n"/>
      <c r="P101" s="13" t="n"/>
      <c r="Q101" s="10" t="n"/>
      <c r="R101" s="10" t="n"/>
      <c r="S101" s="10" t="n"/>
      <c r="T101" s="10" t="n"/>
      <c r="U101" s="10" t="n"/>
      <c r="V101" s="10" t="n"/>
      <c r="W101" s="10" t="n"/>
      <c r="X101" s="10" t="n"/>
      <c r="Y101" s="11" t="n"/>
      <c r="Z101" s="11" t="n"/>
      <c r="AA101" s="11" t="n"/>
      <c r="AB101" s="11" t="n"/>
      <c r="AC101" s="11" t="n"/>
      <c r="AD101" s="11" t="n"/>
      <c r="AE101" s="10" t="n"/>
      <c r="AF101" s="10" t="n"/>
      <c r="AG101" s="10" t="n"/>
      <c r="AH101" s="10" t="n"/>
      <c r="AI101" s="13" t="n"/>
      <c r="AJ101" s="13" t="n"/>
      <c r="AK101" s="13" t="n"/>
      <c r="AL101" s="13" t="n"/>
      <c r="AM101" s="13" t="n"/>
      <c r="AN101" s="13" t="n"/>
      <c r="AO101" s="13" t="n"/>
      <c r="AP101" s="14" t="n"/>
      <c r="AQ101" s="14" t="n"/>
      <c r="AR101" s="14" t="n"/>
      <c r="AS101" s="13" t="n"/>
      <c r="AT101" s="13" t="n"/>
      <c r="AU101" s="10" t="n"/>
      <c r="AV101" s="10" t="n"/>
      <c r="AW101" s="10" t="n"/>
      <c r="AX101" s="10" t="n"/>
      <c r="AY101" s="10" t="n"/>
      <c r="AZ101" s="10" t="n"/>
      <c r="BA101" s="10" t="n"/>
      <c r="BB101" s="10" t="n"/>
      <c r="BC101" s="10" t="n"/>
      <c r="BD101" s="11" t="n"/>
      <c r="BE101" s="10" t="n"/>
      <c r="BF101" s="10" t="n"/>
      <c r="BG101" s="10" t="n"/>
      <c r="BH101" s="10" t="n"/>
      <c r="BI101" s="10" t="n"/>
      <c r="BJ101" s="10" t="n"/>
      <c r="BK101" s="10" t="n"/>
      <c r="BL101" s="10" t="n"/>
      <c r="BM101" s="10" t="n"/>
    </row>
    <row r="102" ht="15.75" customHeight="1" s="218">
      <c r="A102" s="10" t="n"/>
      <c r="B102" s="281" t="inlineStr">
        <is>
          <t>Importação Produto</t>
        </is>
      </c>
      <c r="C102" s="264" t="n"/>
      <c r="D102" s="264" t="n"/>
      <c r="E102" s="265" t="n"/>
      <c r="F102" s="136" t="n">
        <v>2.2</v>
      </c>
      <c r="H102" s="10" t="n"/>
      <c r="I102" s="10" t="n"/>
      <c r="J102" s="134" t="n"/>
      <c r="K102" s="10" t="n"/>
      <c r="L102" s="10" t="n"/>
      <c r="M102" s="13" t="n"/>
      <c r="N102" s="13" t="n"/>
      <c r="O102" s="13" t="n"/>
      <c r="P102" s="13" t="n"/>
      <c r="Q102" s="10" t="n"/>
      <c r="R102" s="10" t="n"/>
      <c r="S102" s="10" t="n"/>
      <c r="T102" s="10" t="n"/>
      <c r="U102" s="10" t="n"/>
      <c r="V102" s="10" t="n"/>
      <c r="W102" s="10" t="n"/>
      <c r="X102" s="10" t="n"/>
      <c r="Y102" s="11" t="n"/>
      <c r="Z102" s="11" t="n"/>
      <c r="AA102" s="11" t="n"/>
      <c r="AB102" s="11" t="n"/>
      <c r="AC102" s="11" t="n"/>
      <c r="AD102" s="11" t="n"/>
      <c r="AE102" s="10" t="n"/>
      <c r="AF102" s="10" t="n"/>
      <c r="AG102" s="10" t="n"/>
      <c r="AH102" s="10" t="n"/>
      <c r="AI102" s="13" t="n"/>
      <c r="AJ102" s="13" t="n"/>
      <c r="AK102" s="13" t="n"/>
      <c r="AL102" s="13" t="n"/>
      <c r="AM102" s="13" t="n"/>
      <c r="AN102" s="13" t="n"/>
      <c r="AO102" s="13" t="n"/>
      <c r="AP102" s="14" t="n"/>
      <c r="AQ102" s="14" t="n"/>
      <c r="AR102" s="14" t="n"/>
      <c r="AS102" s="13" t="n"/>
      <c r="AT102" s="13" t="n"/>
      <c r="AU102" s="10" t="n"/>
      <c r="AV102" s="10" t="n"/>
      <c r="AW102" s="10" t="n"/>
      <c r="AX102" s="10" t="n"/>
      <c r="AY102" s="10" t="n"/>
      <c r="AZ102" s="10" t="n"/>
      <c r="BA102" s="10" t="n"/>
      <c r="BB102" s="10" t="n"/>
      <c r="BC102" s="10" t="n"/>
      <c r="BD102" s="11" t="n"/>
      <c r="BE102" s="10" t="n"/>
      <c r="BF102" s="10" t="n"/>
      <c r="BG102" s="10" t="n"/>
      <c r="BH102" s="10" t="n"/>
      <c r="BI102" s="10" t="n"/>
      <c r="BJ102" s="10" t="n"/>
      <c r="BK102" s="10" t="n"/>
      <c r="BL102" s="10" t="n"/>
      <c r="BM102" s="10" t="n"/>
    </row>
    <row r="103" ht="15.75" customHeight="1" s="218">
      <c r="A103" s="10" t="n"/>
      <c r="B103" s="282" t="inlineStr">
        <is>
          <t>Importação Licenças/Serviços</t>
        </is>
      </c>
      <c r="C103" s="283" t="n"/>
      <c r="D103" s="283" t="n"/>
      <c r="E103" s="284" t="n"/>
      <c r="F103" s="140" t="n">
        <v>1.2</v>
      </c>
      <c r="H103" s="10" t="n"/>
      <c r="I103" s="10" t="n"/>
      <c r="J103" s="134" t="n"/>
      <c r="K103" s="10" t="n"/>
      <c r="L103" s="10" t="n"/>
      <c r="M103" s="13" t="n"/>
      <c r="N103" s="13" t="n"/>
      <c r="O103" s="13" t="n"/>
      <c r="P103" s="13" t="n"/>
      <c r="Q103" s="10" t="n"/>
      <c r="R103" s="10" t="n"/>
      <c r="S103" s="10" t="n"/>
      <c r="T103" s="10" t="n"/>
      <c r="U103" s="10" t="n"/>
      <c r="V103" s="10" t="n"/>
      <c r="W103" s="10" t="n"/>
      <c r="X103" s="10" t="n"/>
      <c r="Y103" s="11" t="n"/>
      <c r="Z103" s="11" t="n"/>
      <c r="AA103" s="11" t="n"/>
      <c r="AB103" s="11" t="n"/>
      <c r="AC103" s="11" t="n"/>
      <c r="AD103" s="11" t="n"/>
      <c r="AE103" s="10" t="n"/>
      <c r="AF103" s="10" t="n"/>
      <c r="AG103" s="10" t="n"/>
      <c r="AH103" s="10" t="n"/>
      <c r="AI103" s="13" t="n"/>
      <c r="AJ103" s="13" t="n"/>
      <c r="AK103" s="13" t="n"/>
      <c r="AL103" s="13" t="n"/>
      <c r="AM103" s="13" t="n"/>
      <c r="AN103" s="13" t="n"/>
      <c r="AO103" s="13" t="n"/>
      <c r="AP103" s="14" t="n"/>
      <c r="AQ103" s="14" t="n"/>
      <c r="AR103" s="14" t="n"/>
      <c r="AS103" s="13" t="n"/>
      <c r="AT103" s="13" t="n"/>
      <c r="AU103" s="10" t="n"/>
      <c r="AV103" s="10" t="n"/>
      <c r="AW103" s="10" t="n"/>
      <c r="AX103" s="10" t="n"/>
      <c r="AY103" s="10" t="n"/>
      <c r="AZ103" s="10" t="n"/>
      <c r="BA103" s="10" t="n"/>
      <c r="BB103" s="10" t="n"/>
      <c r="BC103" s="10" t="n"/>
      <c r="BD103" s="11" t="n"/>
      <c r="BE103" s="10" t="n"/>
      <c r="BF103" s="10" t="n"/>
      <c r="BG103" s="10" t="n"/>
      <c r="BH103" s="10" t="n"/>
      <c r="BI103" s="10" t="n"/>
      <c r="BJ103" s="10" t="n"/>
      <c r="BK103" s="10" t="n"/>
      <c r="BL103" s="10" t="n"/>
      <c r="BM103" s="10" t="n"/>
    </row>
    <row r="104" ht="15.75" customHeight="1" s="218">
      <c r="A104" s="10" t="n"/>
      <c r="B104" s="10" t="n"/>
      <c r="C104" s="10" t="n"/>
      <c r="D104" s="10" t="n"/>
      <c r="E104" s="10" t="n"/>
      <c r="F104" s="10" t="n"/>
      <c r="G104" s="11" t="n"/>
      <c r="H104" s="10" t="n"/>
      <c r="I104" s="10" t="n"/>
      <c r="J104" s="134" t="n"/>
      <c r="K104" s="10" t="n"/>
      <c r="L104" s="10" t="n"/>
      <c r="M104" s="13" t="n"/>
      <c r="N104" s="13" t="n"/>
      <c r="O104" s="13" t="n"/>
      <c r="P104" s="13" t="n"/>
      <c r="Q104" s="10" t="n"/>
      <c r="R104" s="10" t="n"/>
      <c r="S104" s="10" t="n"/>
      <c r="T104" s="10" t="n"/>
      <c r="U104" s="10" t="n"/>
      <c r="V104" s="10" t="n"/>
      <c r="W104" s="10" t="n"/>
      <c r="X104" s="10" t="n"/>
      <c r="Y104" s="11" t="n"/>
      <c r="Z104" s="11" t="n"/>
      <c r="AA104" s="11" t="n"/>
      <c r="AB104" s="11" t="n"/>
      <c r="AC104" s="11" t="n"/>
      <c r="AD104" s="11" t="n"/>
      <c r="AE104" s="10" t="n"/>
      <c r="AF104" s="10" t="n"/>
      <c r="AG104" s="10" t="n"/>
      <c r="AH104" s="10" t="n"/>
      <c r="AI104" s="13" t="n"/>
      <c r="AJ104" s="13" t="n"/>
      <c r="AK104" s="13" t="n"/>
      <c r="AL104" s="13" t="n"/>
      <c r="AM104" s="13" t="n"/>
      <c r="AN104" s="13" t="n"/>
      <c r="AO104" s="13" t="n"/>
      <c r="AP104" s="14" t="n"/>
      <c r="AQ104" s="14" t="n"/>
      <c r="AR104" s="14" t="n"/>
      <c r="AS104" s="13" t="n"/>
      <c r="AT104" s="13" t="n"/>
      <c r="AU104" s="10" t="n"/>
      <c r="AV104" s="10" t="n"/>
      <c r="AW104" s="10" t="n"/>
      <c r="AX104" s="10" t="n"/>
      <c r="AY104" s="10" t="n"/>
      <c r="AZ104" s="10" t="n"/>
      <c r="BA104" s="10" t="n"/>
      <c r="BB104" s="10" t="n"/>
      <c r="BC104" s="10" t="n"/>
      <c r="BD104" s="11" t="n"/>
      <c r="BE104" s="10" t="n"/>
      <c r="BF104" s="10" t="n"/>
      <c r="BG104" s="10" t="n"/>
      <c r="BH104" s="10" t="n"/>
      <c r="BI104" s="10" t="n"/>
      <c r="BJ104" s="10" t="n"/>
      <c r="BK104" s="10" t="n"/>
      <c r="BL104" s="10" t="n"/>
      <c r="BM104" s="10" t="n"/>
    </row>
    <row r="105" ht="15.75" customHeight="1" s="218">
      <c r="A105" s="10" t="n"/>
      <c r="B105" s="10" t="n"/>
      <c r="C105" s="10" t="n"/>
      <c r="D105" s="10" t="n"/>
      <c r="E105" s="10" t="n"/>
      <c r="F105" s="10" t="n"/>
      <c r="G105" s="11" t="n"/>
      <c r="H105" s="10" t="n"/>
      <c r="I105" s="10" t="n"/>
      <c r="J105" s="134" t="n"/>
      <c r="K105" s="10" t="n"/>
      <c r="L105" s="10" t="n"/>
      <c r="M105" s="13" t="n"/>
      <c r="N105" s="13" t="n"/>
      <c r="O105" s="13" t="n"/>
      <c r="P105" s="13" t="n"/>
      <c r="Q105" s="10" t="n"/>
      <c r="R105" s="10" t="n"/>
      <c r="S105" s="10" t="n"/>
      <c r="T105" s="10" t="n"/>
      <c r="U105" s="10" t="n"/>
      <c r="V105" s="10" t="n"/>
      <c r="W105" s="10" t="n"/>
      <c r="X105" s="10" t="n"/>
      <c r="Y105" s="11" t="n"/>
      <c r="Z105" s="11" t="n"/>
      <c r="AA105" s="11" t="n"/>
      <c r="AB105" s="11" t="n"/>
      <c r="AC105" s="11" t="n"/>
      <c r="AD105" s="11" t="n"/>
      <c r="AE105" s="10" t="n"/>
      <c r="AF105" s="10" t="n"/>
      <c r="AG105" s="10" t="n"/>
      <c r="AH105" s="10" t="n"/>
      <c r="AI105" s="13" t="n"/>
      <c r="AJ105" s="13" t="n"/>
      <c r="AK105" s="13" t="n"/>
      <c r="AL105" s="13" t="n"/>
      <c r="AM105" s="13" t="n"/>
      <c r="AN105" s="13" t="n"/>
      <c r="AO105" s="13" t="n"/>
      <c r="AP105" s="14" t="n"/>
      <c r="AQ105" s="14" t="n"/>
      <c r="AR105" s="14" t="n"/>
      <c r="AS105" s="13" t="n"/>
      <c r="AT105" s="13" t="n"/>
      <c r="AU105" s="10" t="n"/>
      <c r="AV105" s="10" t="n"/>
      <c r="AW105" s="10" t="n"/>
      <c r="AX105" s="10" t="n"/>
      <c r="AY105" s="10" t="n"/>
      <c r="AZ105" s="10" t="n"/>
      <c r="BA105" s="10" t="n"/>
      <c r="BB105" s="10" t="n"/>
      <c r="BC105" s="10" t="n"/>
      <c r="BD105" s="11" t="n"/>
      <c r="BE105" s="10" t="n"/>
      <c r="BF105" s="10" t="n"/>
      <c r="BG105" s="10" t="n"/>
      <c r="BH105" s="10" t="n"/>
      <c r="BI105" s="10" t="n"/>
      <c r="BJ105" s="10" t="n"/>
      <c r="BK105" s="10" t="n"/>
      <c r="BL105" s="10" t="n"/>
      <c r="BM105" s="10" t="n"/>
    </row>
    <row r="106" ht="15.75" customHeight="1" s="218">
      <c r="A106" s="10" t="n"/>
      <c r="B106" s="10" t="n"/>
      <c r="C106" s="10" t="n"/>
      <c r="D106" s="10" t="n"/>
      <c r="E106" s="10" t="n"/>
      <c r="F106" s="10" t="n"/>
      <c r="G106" s="11" t="n"/>
      <c r="H106" s="10" t="n"/>
      <c r="I106" s="10" t="n"/>
      <c r="J106" s="134" t="n"/>
      <c r="K106" s="10" t="n"/>
      <c r="L106" s="10" t="n"/>
      <c r="M106" s="13" t="n"/>
      <c r="N106" s="13" t="n"/>
      <c r="O106" s="13" t="n"/>
      <c r="P106" s="13" t="n"/>
      <c r="Q106" s="10" t="n"/>
      <c r="R106" s="10" t="n"/>
      <c r="S106" s="10" t="n"/>
      <c r="T106" s="10" t="n"/>
      <c r="U106" s="10" t="n"/>
      <c r="V106" s="10" t="n"/>
      <c r="W106" s="10" t="n"/>
      <c r="X106" s="10" t="n"/>
      <c r="Y106" s="11" t="n"/>
      <c r="Z106" s="11" t="n"/>
      <c r="AA106" s="11" t="n"/>
      <c r="AB106" s="11" t="n"/>
      <c r="AC106" s="11" t="n"/>
      <c r="AD106" s="11" t="n"/>
      <c r="AE106" s="10" t="n"/>
      <c r="AF106" s="10" t="n"/>
      <c r="AG106" s="10" t="n"/>
      <c r="AH106" s="10" t="n"/>
      <c r="AI106" s="13" t="n"/>
      <c r="AJ106" s="13" t="n"/>
      <c r="AK106" s="13" t="n"/>
      <c r="AL106" s="13" t="n"/>
      <c r="AM106" s="13" t="n"/>
      <c r="AN106" s="13" t="n"/>
      <c r="AO106" s="13" t="n"/>
      <c r="AP106" s="14" t="n"/>
      <c r="AQ106" s="14" t="n"/>
      <c r="AR106" s="14" t="n"/>
      <c r="AS106" s="13" t="n"/>
      <c r="AT106" s="13" t="n"/>
      <c r="AU106" s="10" t="n"/>
      <c r="AV106" s="10" t="n"/>
      <c r="AW106" s="10" t="n"/>
      <c r="AX106" s="10" t="n"/>
      <c r="AY106" s="10" t="n"/>
      <c r="AZ106" s="10" t="n"/>
      <c r="BA106" s="10" t="n"/>
      <c r="BB106" s="10" t="n"/>
      <c r="BC106" s="10" t="n"/>
      <c r="BD106" s="11" t="n"/>
      <c r="BE106" s="10" t="n"/>
      <c r="BF106" s="10" t="n"/>
      <c r="BG106" s="10" t="n"/>
      <c r="BH106" s="10" t="n"/>
      <c r="BI106" s="10" t="n"/>
      <c r="BJ106" s="10" t="n"/>
      <c r="BK106" s="10" t="n"/>
      <c r="BL106" s="10" t="n"/>
      <c r="BM106" s="10" t="n"/>
    </row>
    <row r="107" ht="15.75" customHeight="1" s="218">
      <c r="A107" s="10" t="n"/>
      <c r="B107" s="10" t="n"/>
      <c r="C107" s="10" t="n"/>
      <c r="D107" s="10" t="n"/>
      <c r="E107" s="10" t="n"/>
      <c r="F107" s="10" t="n"/>
      <c r="G107" s="11" t="n"/>
      <c r="H107" s="10" t="n"/>
      <c r="I107" s="10" t="n"/>
      <c r="J107" s="134" t="n"/>
      <c r="K107" s="10" t="n"/>
      <c r="L107" s="10" t="n"/>
      <c r="M107" s="13" t="n"/>
      <c r="N107" s="13" t="n"/>
      <c r="O107" s="13" t="n"/>
      <c r="P107" s="13" t="n"/>
      <c r="Q107" s="10" t="n"/>
      <c r="R107" s="10" t="n"/>
      <c r="S107" s="10" t="n"/>
      <c r="T107" s="10" t="n"/>
      <c r="U107" s="10" t="n"/>
      <c r="V107" s="10" t="n"/>
      <c r="W107" s="10" t="n"/>
      <c r="X107" s="10" t="n"/>
      <c r="Y107" s="11" t="n"/>
      <c r="Z107" s="11" t="n"/>
      <c r="AA107" s="11" t="n"/>
      <c r="AB107" s="11" t="n"/>
      <c r="AC107" s="11" t="n"/>
      <c r="AD107" s="11" t="n"/>
      <c r="AE107" s="10" t="n"/>
      <c r="AF107" s="10" t="n"/>
      <c r="AG107" s="10" t="n"/>
      <c r="AH107" s="10" t="n"/>
      <c r="AI107" s="13" t="n"/>
      <c r="AJ107" s="13" t="n"/>
      <c r="AK107" s="13" t="n"/>
      <c r="AL107" s="13" t="n"/>
      <c r="AM107" s="13" t="n"/>
      <c r="AN107" s="13" t="n"/>
      <c r="AO107" s="13" t="n"/>
      <c r="AP107" s="14" t="n"/>
      <c r="AQ107" s="14" t="n"/>
      <c r="AR107" s="14" t="n"/>
      <c r="AS107" s="13" t="n"/>
      <c r="AT107" s="13" t="n"/>
      <c r="AU107" s="10" t="n"/>
      <c r="AV107" s="10" t="n"/>
      <c r="AW107" s="10" t="n"/>
      <c r="AX107" s="10" t="n"/>
      <c r="AY107" s="10" t="n"/>
      <c r="AZ107" s="10" t="n"/>
      <c r="BA107" s="10" t="n"/>
      <c r="BB107" s="10" t="n"/>
      <c r="BC107" s="10" t="n"/>
      <c r="BD107" s="11" t="n"/>
      <c r="BE107" s="10" t="n"/>
      <c r="BF107" s="10" t="n"/>
      <c r="BG107" s="10" t="n"/>
      <c r="BH107" s="10" t="n"/>
      <c r="BI107" s="10" t="n"/>
      <c r="BJ107" s="10" t="n"/>
      <c r="BK107" s="10" t="n"/>
      <c r="BL107" s="10" t="n"/>
      <c r="BM107" s="10" t="n"/>
    </row>
    <row r="108" ht="15.75" customHeight="1" s="218">
      <c r="A108" s="10" t="n"/>
      <c r="B108" s="10" t="n"/>
      <c r="C108" s="10" t="n"/>
      <c r="D108" s="10" t="n"/>
      <c r="E108" s="10" t="n"/>
      <c r="F108" s="10" t="n"/>
      <c r="G108" s="11" t="n"/>
      <c r="H108" s="10" t="n"/>
      <c r="I108" s="10" t="n"/>
      <c r="J108" s="10" t="n"/>
      <c r="K108" s="10" t="n"/>
      <c r="L108" s="10" t="n"/>
      <c r="M108" s="13" t="n"/>
      <c r="N108" s="13" t="n"/>
      <c r="O108" s="13" t="n"/>
      <c r="P108" s="13" t="n"/>
      <c r="Q108" s="10" t="n"/>
      <c r="R108" s="10" t="n"/>
      <c r="S108" s="10" t="n"/>
      <c r="T108" s="10" t="n"/>
      <c r="U108" s="10" t="n"/>
      <c r="V108" s="10" t="n"/>
      <c r="W108" s="10" t="n"/>
      <c r="X108" s="10" t="n"/>
      <c r="Y108" s="11" t="n"/>
      <c r="Z108" s="11" t="n"/>
      <c r="AA108" s="11" t="n"/>
      <c r="AB108" s="11" t="n"/>
      <c r="AC108" s="11" t="n"/>
      <c r="AD108" s="11" t="n"/>
      <c r="AE108" s="10" t="n"/>
      <c r="AF108" s="10" t="n"/>
      <c r="AG108" s="10" t="n"/>
      <c r="AH108" s="10" t="n"/>
      <c r="AI108" s="13" t="n"/>
      <c r="AJ108" s="13" t="n"/>
      <c r="AK108" s="13" t="n"/>
      <c r="AL108" s="13" t="n"/>
      <c r="AM108" s="13" t="n"/>
      <c r="AN108" s="13" t="n"/>
      <c r="AO108" s="13" t="n"/>
      <c r="AP108" s="14" t="n"/>
      <c r="AQ108" s="14" t="n"/>
      <c r="AR108" s="14" t="n"/>
      <c r="AS108" s="13" t="n"/>
      <c r="AT108" s="13" t="n"/>
      <c r="AU108" s="10" t="n"/>
      <c r="AV108" s="10" t="n"/>
      <c r="AW108" s="10" t="n"/>
      <c r="AX108" s="10" t="n"/>
      <c r="AY108" s="10" t="n"/>
      <c r="AZ108" s="10" t="n"/>
      <c r="BA108" s="10" t="n"/>
      <c r="BB108" s="10" t="n"/>
      <c r="BC108" s="10" t="n"/>
      <c r="BD108" s="11" t="n"/>
      <c r="BE108" s="10" t="n"/>
      <c r="BF108" s="10" t="n"/>
      <c r="BG108" s="10" t="n"/>
      <c r="BH108" s="10" t="n"/>
      <c r="BI108" s="10" t="n"/>
      <c r="BJ108" s="10" t="n"/>
      <c r="BK108" s="10" t="n"/>
      <c r="BL108" s="10" t="n"/>
      <c r="BM108" s="10" t="n"/>
    </row>
    <row r="109" ht="15.75" customHeight="1" s="218">
      <c r="A109" s="10" t="n"/>
      <c r="B109" s="10" t="n"/>
      <c r="C109" s="10" t="n"/>
      <c r="D109" s="10" t="n"/>
      <c r="E109" s="10" t="n"/>
      <c r="F109" s="10" t="n"/>
      <c r="G109" s="11" t="n"/>
      <c r="H109" s="10" t="n"/>
      <c r="I109" s="10" t="n"/>
      <c r="J109" s="10" t="n"/>
      <c r="K109" s="10" t="n"/>
      <c r="L109" s="10" t="n"/>
      <c r="M109" s="13" t="n"/>
      <c r="N109" s="13" t="n"/>
      <c r="O109" s="13" t="n"/>
      <c r="P109" s="13" t="n"/>
      <c r="Q109" s="10" t="n"/>
      <c r="R109" s="10" t="n"/>
      <c r="S109" s="10" t="n"/>
      <c r="T109" s="10" t="n"/>
      <c r="U109" s="10" t="n"/>
      <c r="V109" s="10" t="n"/>
      <c r="W109" s="10" t="n"/>
      <c r="X109" s="10" t="n"/>
      <c r="Y109" s="11" t="n"/>
      <c r="Z109" s="11" t="n"/>
      <c r="AA109" s="11" t="n"/>
      <c r="AB109" s="11" t="n"/>
      <c r="AC109" s="11" t="n"/>
      <c r="AD109" s="11" t="n"/>
      <c r="AE109" s="10" t="n"/>
      <c r="AF109" s="10" t="n"/>
      <c r="AG109" s="10" t="n"/>
      <c r="AH109" s="10" t="n"/>
      <c r="AI109" s="13" t="n"/>
      <c r="AJ109" s="13" t="n"/>
      <c r="AK109" s="13" t="n"/>
      <c r="AL109" s="13" t="n"/>
      <c r="AM109" s="13" t="n"/>
      <c r="AN109" s="13" t="n"/>
      <c r="AO109" s="13" t="n"/>
      <c r="AP109" s="14" t="n"/>
      <c r="AQ109" s="14" t="n"/>
      <c r="AR109" s="14" t="n"/>
      <c r="AS109" s="13" t="n"/>
      <c r="AT109" s="13" t="n"/>
      <c r="AU109" s="10" t="n"/>
      <c r="AV109" s="10" t="n"/>
      <c r="AW109" s="10" t="n"/>
      <c r="AX109" s="10" t="n"/>
      <c r="AY109" s="10" t="n"/>
      <c r="AZ109" s="10" t="n"/>
      <c r="BA109" s="10" t="n"/>
      <c r="BB109" s="10" t="n"/>
      <c r="BC109" s="10" t="n"/>
      <c r="BD109" s="11" t="n"/>
      <c r="BE109" s="10" t="n"/>
      <c r="BF109" s="10" t="n"/>
      <c r="BG109" s="10" t="n"/>
      <c r="BH109" s="10" t="n"/>
      <c r="BI109" s="10" t="n"/>
      <c r="BJ109" s="10" t="n"/>
      <c r="BK109" s="10" t="n"/>
      <c r="BL109" s="10" t="n"/>
      <c r="BM109" s="10" t="n"/>
    </row>
    <row r="110" ht="15.75" customHeight="1" s="218">
      <c r="A110" s="10" t="n"/>
      <c r="B110" s="10" t="n"/>
      <c r="C110" s="10" t="n"/>
      <c r="D110" s="10" t="n"/>
      <c r="E110" s="10" t="n"/>
      <c r="F110" s="10" t="n"/>
      <c r="G110" s="11" t="n"/>
      <c r="H110" s="10" t="n"/>
      <c r="I110" s="10" t="n"/>
      <c r="J110" s="10" t="n"/>
      <c r="K110" s="10" t="n"/>
      <c r="L110" s="10" t="n"/>
      <c r="M110" s="13" t="n"/>
      <c r="N110" s="13" t="n"/>
      <c r="O110" s="13" t="n"/>
      <c r="P110" s="13" t="n"/>
      <c r="Q110" s="10" t="n"/>
      <c r="R110" s="10" t="n"/>
      <c r="S110" s="10" t="n"/>
      <c r="T110" s="10" t="n"/>
      <c r="U110" s="10" t="n"/>
      <c r="V110" s="10" t="n"/>
      <c r="W110" s="10" t="n"/>
      <c r="X110" s="10" t="n"/>
      <c r="Y110" s="11" t="n"/>
      <c r="Z110" s="11" t="n"/>
      <c r="AA110" s="11" t="n"/>
      <c r="AB110" s="11" t="n"/>
      <c r="AC110" s="11" t="n"/>
      <c r="AD110" s="11" t="n"/>
      <c r="AE110" s="10" t="n"/>
      <c r="AF110" s="10" t="n"/>
      <c r="AG110" s="10" t="n"/>
      <c r="AH110" s="10" t="n"/>
      <c r="AI110" s="13" t="n"/>
      <c r="AJ110" s="13" t="n"/>
      <c r="AK110" s="13" t="n"/>
      <c r="AL110" s="13" t="n"/>
      <c r="AM110" s="13" t="n"/>
      <c r="AN110" s="13" t="n"/>
      <c r="AO110" s="13" t="n"/>
      <c r="AP110" s="14" t="n"/>
      <c r="AQ110" s="14" t="n"/>
      <c r="AR110" s="14" t="n"/>
      <c r="AS110" s="13" t="n"/>
      <c r="AT110" s="13" t="n"/>
      <c r="AU110" s="10" t="n"/>
      <c r="AV110" s="10" t="n"/>
      <c r="AW110" s="10" t="n"/>
      <c r="AX110" s="10" t="n"/>
      <c r="AY110" s="10" t="n"/>
      <c r="AZ110" s="10" t="n"/>
      <c r="BA110" s="10" t="n"/>
      <c r="BB110" s="10" t="n"/>
      <c r="BC110" s="10" t="n"/>
      <c r="BD110" s="11" t="n"/>
      <c r="BE110" s="10" t="n"/>
      <c r="BF110" s="10" t="n"/>
      <c r="BG110" s="10" t="n"/>
      <c r="BH110" s="10" t="n"/>
      <c r="BI110" s="10" t="n"/>
      <c r="BJ110" s="10" t="n"/>
      <c r="BK110" s="10" t="n"/>
      <c r="BL110" s="10" t="n"/>
      <c r="BM110" s="10" t="n"/>
    </row>
    <row r="111" ht="15.75" customHeight="1" s="218">
      <c r="A111" s="10" t="n"/>
      <c r="B111" s="10" t="n"/>
      <c r="C111" s="10" t="n"/>
      <c r="D111" s="10" t="n"/>
      <c r="E111" s="10" t="n"/>
      <c r="F111" s="10" t="n"/>
      <c r="G111" s="11" t="n"/>
      <c r="H111" s="10" t="n"/>
      <c r="I111" s="10" t="n"/>
      <c r="J111" s="10" t="n"/>
      <c r="K111" s="10" t="n"/>
      <c r="L111" s="10" t="n"/>
      <c r="M111" s="13" t="n"/>
      <c r="N111" s="13" t="n"/>
      <c r="O111" s="13" t="n"/>
      <c r="P111" s="13" t="n"/>
      <c r="Q111" s="10" t="n"/>
      <c r="R111" s="10" t="n"/>
      <c r="S111" s="10" t="n"/>
      <c r="T111" s="10" t="n"/>
      <c r="U111" s="10" t="n"/>
      <c r="V111" s="10" t="n"/>
      <c r="W111" s="10" t="n"/>
      <c r="X111" s="10" t="n"/>
      <c r="Y111" s="11" t="n"/>
      <c r="Z111" s="11" t="n"/>
      <c r="AA111" s="11" t="n"/>
      <c r="AB111" s="11" t="n"/>
      <c r="AC111" s="11" t="n"/>
      <c r="AD111" s="11" t="n"/>
      <c r="AE111" s="10" t="n"/>
      <c r="AF111" s="10" t="n"/>
      <c r="AG111" s="10" t="n"/>
      <c r="AH111" s="10" t="n"/>
      <c r="AI111" s="13" t="n"/>
      <c r="AJ111" s="13" t="n"/>
      <c r="AK111" s="13" t="n"/>
      <c r="AL111" s="13" t="n"/>
      <c r="AM111" s="13" t="n"/>
      <c r="AN111" s="13" t="n"/>
      <c r="AO111" s="13" t="n"/>
      <c r="AP111" s="14" t="n"/>
      <c r="AQ111" s="14" t="n"/>
      <c r="AR111" s="14" t="n"/>
      <c r="AS111" s="13" t="n"/>
      <c r="AT111" s="13" t="n"/>
      <c r="AU111" s="10" t="n"/>
      <c r="AV111" s="10" t="n"/>
      <c r="AW111" s="10" t="n"/>
      <c r="AX111" s="10" t="n"/>
      <c r="AY111" s="10" t="n"/>
      <c r="AZ111" s="10" t="n"/>
      <c r="BA111" s="10" t="n"/>
      <c r="BB111" s="10" t="n"/>
      <c r="BC111" s="10" t="n"/>
      <c r="BD111" s="11" t="n"/>
      <c r="BE111" s="10" t="n"/>
      <c r="BF111" s="10" t="n"/>
      <c r="BG111" s="10" t="n"/>
      <c r="BH111" s="10" t="n"/>
      <c r="BI111" s="10" t="n"/>
      <c r="BJ111" s="10" t="n"/>
      <c r="BK111" s="10" t="n"/>
      <c r="BL111" s="10" t="n"/>
      <c r="BM111" s="10" t="n"/>
    </row>
    <row r="112" ht="15.75" customHeight="1" s="218">
      <c r="A112" s="10" t="n"/>
      <c r="B112" s="10" t="n"/>
      <c r="C112" s="10" t="n"/>
      <c r="D112" s="10" t="n"/>
      <c r="E112" s="10" t="n"/>
      <c r="F112" s="10" t="n"/>
      <c r="G112" s="11" t="n"/>
      <c r="H112" s="10" t="n"/>
      <c r="I112" s="10" t="n"/>
      <c r="J112" s="10" t="n"/>
      <c r="K112" s="10" t="n"/>
      <c r="L112" s="10" t="n"/>
      <c r="M112" s="13" t="n"/>
      <c r="N112" s="13" t="n"/>
      <c r="O112" s="13" t="n"/>
      <c r="P112" s="13" t="n"/>
      <c r="Q112" s="10" t="n"/>
      <c r="R112" s="10" t="n"/>
      <c r="S112" s="10" t="n"/>
      <c r="T112" s="10" t="n"/>
      <c r="U112" s="10" t="n"/>
      <c r="V112" s="10" t="n"/>
      <c r="W112" s="10" t="n"/>
      <c r="X112" s="10" t="n"/>
      <c r="Y112" s="11" t="n"/>
      <c r="Z112" s="11" t="n"/>
      <c r="AA112" s="11" t="n"/>
      <c r="AB112" s="11" t="n"/>
      <c r="AC112" s="11" t="n"/>
      <c r="AD112" s="11" t="n"/>
      <c r="AE112" s="10" t="n"/>
      <c r="AF112" s="10" t="n"/>
      <c r="AG112" s="10" t="n"/>
      <c r="AH112" s="10" t="n"/>
      <c r="AI112" s="13" t="n"/>
      <c r="AJ112" s="13" t="n"/>
      <c r="AK112" s="13" t="n"/>
      <c r="AL112" s="13" t="n"/>
      <c r="AM112" s="13" t="n"/>
      <c r="AN112" s="13" t="n"/>
      <c r="AO112" s="13" t="n"/>
      <c r="AP112" s="14" t="n"/>
      <c r="AQ112" s="14" t="n"/>
      <c r="AR112" s="14" t="n"/>
      <c r="AS112" s="13" t="n"/>
      <c r="AT112" s="13" t="n"/>
      <c r="AU112" s="10" t="n"/>
      <c r="AV112" s="10" t="n"/>
      <c r="AW112" s="10" t="n"/>
      <c r="AX112" s="10" t="n"/>
      <c r="AY112" s="10" t="n"/>
      <c r="AZ112" s="10" t="n"/>
      <c r="BA112" s="10" t="n"/>
      <c r="BB112" s="10" t="n"/>
      <c r="BC112" s="10" t="n"/>
      <c r="BD112" s="11" t="n"/>
      <c r="BE112" s="10" t="n"/>
      <c r="BF112" s="10" t="n"/>
      <c r="BG112" s="10" t="n"/>
      <c r="BH112" s="10" t="n"/>
      <c r="BI112" s="10" t="n"/>
      <c r="BJ112" s="10" t="n"/>
      <c r="BK112" s="10" t="n"/>
      <c r="BL112" s="10" t="n"/>
      <c r="BM112" s="10" t="n"/>
    </row>
    <row r="113" ht="15.75" customHeight="1" s="218">
      <c r="A113" s="10" t="n"/>
      <c r="B113" s="10" t="n"/>
      <c r="C113" s="10" t="n"/>
      <c r="D113" s="10" t="n"/>
      <c r="E113" s="10" t="n"/>
      <c r="F113" s="10" t="n"/>
      <c r="G113" s="11" t="n"/>
      <c r="H113" s="10" t="n"/>
      <c r="I113" s="10" t="n"/>
      <c r="J113" s="10" t="n"/>
      <c r="K113" s="10" t="n"/>
      <c r="L113" s="10" t="n"/>
      <c r="M113" s="13" t="n"/>
      <c r="N113" s="13" t="n"/>
      <c r="O113" s="13" t="n"/>
      <c r="P113" s="13" t="n"/>
      <c r="Q113" s="10" t="n"/>
      <c r="R113" s="10" t="n"/>
      <c r="S113" s="10" t="n"/>
      <c r="T113" s="10" t="n"/>
      <c r="U113" s="10" t="n"/>
      <c r="V113" s="10" t="n"/>
      <c r="W113" s="10" t="n"/>
      <c r="X113" s="10" t="n"/>
      <c r="Y113" s="11" t="n"/>
      <c r="Z113" s="11" t="n"/>
      <c r="AA113" s="11" t="n"/>
      <c r="AB113" s="11" t="n"/>
      <c r="AC113" s="11" t="n"/>
      <c r="AD113" s="11" t="n"/>
      <c r="AE113" s="10" t="n"/>
      <c r="AF113" s="10" t="n"/>
      <c r="AG113" s="10" t="n"/>
      <c r="AH113" s="10" t="n"/>
      <c r="AI113" s="13" t="n"/>
      <c r="AJ113" s="13" t="n"/>
      <c r="AK113" s="13" t="n"/>
      <c r="AL113" s="13" t="n"/>
      <c r="AM113" s="13" t="n"/>
      <c r="AN113" s="13" t="n"/>
      <c r="AO113" s="13" t="n"/>
      <c r="AP113" s="14" t="n"/>
      <c r="AQ113" s="14" t="n"/>
      <c r="AR113" s="14" t="n"/>
      <c r="AS113" s="13" t="n"/>
      <c r="AT113" s="13" t="n"/>
      <c r="AU113" s="10" t="n"/>
      <c r="AV113" s="10" t="n"/>
      <c r="AW113" s="10" t="n"/>
      <c r="AX113" s="10" t="n"/>
      <c r="AY113" s="10" t="n"/>
      <c r="AZ113" s="10" t="n"/>
      <c r="BA113" s="10" t="n"/>
      <c r="BB113" s="10" t="n"/>
      <c r="BC113" s="10" t="n"/>
      <c r="BD113" s="11" t="n"/>
      <c r="BE113" s="10" t="n"/>
      <c r="BF113" s="10" t="n"/>
      <c r="BG113" s="10" t="n"/>
      <c r="BH113" s="10" t="n"/>
      <c r="BI113" s="10" t="n"/>
      <c r="BJ113" s="10" t="n"/>
      <c r="BK113" s="10" t="n"/>
      <c r="BL113" s="10" t="n"/>
      <c r="BM113" s="10" t="n"/>
    </row>
    <row r="114" ht="15.75" customHeight="1" s="218">
      <c r="A114" s="10" t="n"/>
      <c r="B114" s="10" t="n"/>
      <c r="C114" s="10" t="n"/>
      <c r="D114" s="10" t="n"/>
      <c r="E114" s="10" t="n"/>
      <c r="F114" s="10" t="n"/>
      <c r="G114" s="11" t="n"/>
      <c r="H114" s="10" t="n"/>
      <c r="I114" s="10" t="n"/>
      <c r="J114" s="10" t="n"/>
      <c r="K114" s="10" t="n"/>
      <c r="L114" s="10" t="n"/>
      <c r="M114" s="13" t="n"/>
      <c r="N114" s="13" t="n"/>
      <c r="O114" s="13" t="n"/>
      <c r="P114" s="13" t="n"/>
      <c r="Q114" s="10" t="n"/>
      <c r="R114" s="10" t="n"/>
      <c r="S114" s="10" t="n"/>
      <c r="T114" s="10" t="n"/>
      <c r="U114" s="10" t="n"/>
      <c r="V114" s="10" t="n"/>
      <c r="W114" s="10" t="n"/>
      <c r="X114" s="10" t="n"/>
      <c r="Y114" s="11" t="n"/>
      <c r="Z114" s="11" t="n"/>
      <c r="AA114" s="11" t="n"/>
      <c r="AB114" s="11" t="n"/>
      <c r="AC114" s="11" t="n"/>
      <c r="AD114" s="11" t="n"/>
      <c r="AE114" s="10" t="n"/>
      <c r="AF114" s="10" t="n"/>
      <c r="AG114" s="10" t="n"/>
      <c r="AH114" s="10" t="n"/>
      <c r="AI114" s="13" t="n"/>
      <c r="AJ114" s="13" t="n"/>
      <c r="AK114" s="13" t="n"/>
      <c r="AL114" s="13" t="n"/>
      <c r="AM114" s="13" t="n"/>
      <c r="AN114" s="13" t="n"/>
      <c r="AO114" s="13" t="n"/>
      <c r="AP114" s="14" t="n"/>
      <c r="AQ114" s="14" t="n"/>
      <c r="AR114" s="14" t="n"/>
      <c r="AS114" s="13" t="n"/>
      <c r="AT114" s="13" t="n"/>
      <c r="AU114" s="10" t="n"/>
      <c r="AV114" s="10" t="n"/>
      <c r="AW114" s="10" t="n"/>
      <c r="AX114" s="10" t="n"/>
      <c r="AY114" s="10" t="n"/>
      <c r="AZ114" s="10" t="n"/>
      <c r="BA114" s="10" t="n"/>
      <c r="BB114" s="10" t="n"/>
      <c r="BC114" s="10" t="n"/>
      <c r="BD114" s="11" t="n"/>
      <c r="BE114" s="10" t="n"/>
      <c r="BF114" s="10" t="n"/>
      <c r="BG114" s="10" t="n"/>
      <c r="BH114" s="10" t="n"/>
      <c r="BI114" s="10" t="n"/>
      <c r="BJ114" s="10" t="n"/>
      <c r="BK114" s="10" t="n"/>
      <c r="BL114" s="10" t="n"/>
      <c r="BM114" s="10" t="n"/>
    </row>
    <row r="115" ht="15.75" customHeight="1" s="218">
      <c r="A115" s="10" t="n"/>
      <c r="B115" s="10" t="n"/>
      <c r="C115" s="10" t="n"/>
      <c r="D115" s="10" t="n"/>
      <c r="E115" s="10" t="n"/>
      <c r="F115" s="10" t="n"/>
      <c r="G115" s="11" t="n"/>
      <c r="H115" s="10" t="n"/>
      <c r="I115" s="10" t="n"/>
      <c r="J115" s="10" t="n"/>
      <c r="K115" s="10" t="n"/>
      <c r="L115" s="10" t="n"/>
      <c r="M115" s="13" t="n"/>
      <c r="N115" s="13" t="n"/>
      <c r="O115" s="13" t="n"/>
      <c r="P115" s="13" t="n"/>
      <c r="Q115" s="10" t="n"/>
      <c r="R115" s="10" t="n"/>
      <c r="S115" s="10" t="n"/>
      <c r="T115" s="10" t="n"/>
      <c r="U115" s="10" t="n"/>
      <c r="V115" s="10" t="n"/>
      <c r="W115" s="10" t="n"/>
      <c r="X115" s="10" t="n"/>
      <c r="Y115" s="11" t="n"/>
      <c r="Z115" s="11" t="n"/>
      <c r="AA115" s="11" t="n"/>
      <c r="AB115" s="11" t="n"/>
      <c r="AC115" s="11" t="n"/>
      <c r="AD115" s="11" t="n"/>
      <c r="AE115" s="10" t="n"/>
      <c r="AF115" s="10" t="n"/>
      <c r="AG115" s="10" t="n"/>
      <c r="AH115" s="10" t="n"/>
      <c r="AI115" s="13" t="n"/>
      <c r="AJ115" s="13" t="n"/>
      <c r="AK115" s="13" t="n"/>
      <c r="AL115" s="13" t="n"/>
      <c r="AM115" s="13" t="n"/>
      <c r="AN115" s="13" t="n"/>
      <c r="AO115" s="13" t="n"/>
      <c r="AP115" s="14" t="n"/>
      <c r="AQ115" s="14" t="n"/>
      <c r="AR115" s="14" t="n"/>
      <c r="AS115" s="13" t="n"/>
      <c r="AT115" s="13" t="n"/>
      <c r="AU115" s="10" t="n"/>
      <c r="AV115" s="10" t="n"/>
      <c r="AW115" s="10" t="n"/>
      <c r="AX115" s="10" t="n"/>
      <c r="AY115" s="10" t="n"/>
      <c r="AZ115" s="10" t="n"/>
      <c r="BA115" s="10" t="n"/>
      <c r="BB115" s="10" t="n"/>
      <c r="BC115" s="10" t="n"/>
      <c r="BD115" s="11" t="n"/>
      <c r="BE115" s="10" t="n"/>
      <c r="BF115" s="10" t="n"/>
      <c r="BG115" s="10" t="n"/>
      <c r="BH115" s="10" t="n"/>
      <c r="BI115" s="10" t="n"/>
      <c r="BJ115" s="10" t="n"/>
      <c r="BK115" s="10" t="n"/>
      <c r="BL115" s="10" t="n"/>
      <c r="BM115" s="10" t="n"/>
    </row>
    <row r="116" ht="15.75" customHeight="1" s="218">
      <c r="A116" s="10" t="n"/>
      <c r="B116" s="10" t="n"/>
      <c r="C116" s="10" t="n"/>
      <c r="D116" s="10" t="n"/>
      <c r="E116" s="10" t="n"/>
      <c r="F116" s="10" t="n"/>
      <c r="G116" s="11" t="n"/>
      <c r="H116" s="10" t="n"/>
      <c r="I116" s="10" t="n"/>
      <c r="J116" s="10" t="n"/>
      <c r="K116" s="10" t="n"/>
      <c r="L116" s="10" t="n"/>
      <c r="M116" s="13" t="n"/>
      <c r="N116" s="13" t="n"/>
      <c r="O116" s="13" t="n"/>
      <c r="P116" s="13" t="n"/>
      <c r="Q116" s="10" t="n"/>
      <c r="R116" s="10" t="n"/>
      <c r="S116" s="10" t="n"/>
      <c r="T116" s="10" t="n"/>
      <c r="U116" s="10" t="n"/>
      <c r="V116" s="10" t="n"/>
      <c r="W116" s="10" t="n"/>
      <c r="X116" s="10" t="n"/>
      <c r="Y116" s="11" t="n"/>
      <c r="Z116" s="11" t="n"/>
      <c r="AA116" s="11" t="n"/>
      <c r="AB116" s="11" t="n"/>
      <c r="AC116" s="11" t="n"/>
      <c r="AD116" s="11" t="n"/>
      <c r="AE116" s="10" t="n"/>
      <c r="AF116" s="10" t="n"/>
      <c r="AG116" s="10" t="n"/>
      <c r="AH116" s="10" t="n"/>
      <c r="AI116" s="13" t="n"/>
      <c r="AJ116" s="13" t="n"/>
      <c r="AK116" s="13" t="n"/>
      <c r="AL116" s="13" t="n"/>
      <c r="AM116" s="13" t="n"/>
      <c r="AN116" s="13" t="n"/>
      <c r="AO116" s="13" t="n"/>
      <c r="AP116" s="14" t="n"/>
      <c r="AQ116" s="14" t="n"/>
      <c r="AR116" s="14" t="n"/>
      <c r="AS116" s="13" t="n"/>
      <c r="AT116" s="13" t="n"/>
      <c r="AU116" s="10" t="n"/>
      <c r="AV116" s="10" t="n"/>
      <c r="AW116" s="10" t="n"/>
      <c r="AX116" s="10" t="n"/>
      <c r="AY116" s="10" t="n"/>
      <c r="AZ116" s="10" t="n"/>
      <c r="BA116" s="10" t="n"/>
      <c r="BB116" s="10" t="n"/>
      <c r="BC116" s="10" t="n"/>
      <c r="BD116" s="11" t="n"/>
      <c r="BE116" s="10" t="n"/>
      <c r="BF116" s="10" t="n"/>
      <c r="BG116" s="10" t="n"/>
      <c r="BH116" s="10" t="n"/>
      <c r="BI116" s="10" t="n"/>
      <c r="BJ116" s="10" t="n"/>
      <c r="BK116" s="10" t="n"/>
      <c r="BL116" s="10" t="n"/>
      <c r="BM116" s="10" t="n"/>
    </row>
    <row r="117" ht="15.75" customHeight="1" s="218">
      <c r="A117" s="10" t="n"/>
      <c r="B117" s="10" t="n"/>
      <c r="C117" s="10" t="n"/>
      <c r="D117" s="10" t="n"/>
      <c r="E117" s="10" t="n"/>
      <c r="F117" s="10" t="n"/>
      <c r="G117" s="11" t="n"/>
      <c r="H117" s="10" t="n"/>
      <c r="I117" s="10" t="n"/>
      <c r="J117" s="10" t="n"/>
      <c r="K117" s="10" t="n"/>
      <c r="L117" s="10" t="n"/>
      <c r="M117" s="13" t="n"/>
      <c r="N117" s="13" t="n"/>
      <c r="O117" s="13" t="n"/>
      <c r="P117" s="13" t="n"/>
      <c r="Q117" s="10" t="n"/>
      <c r="R117" s="10" t="n"/>
      <c r="S117" s="10" t="n"/>
      <c r="T117" s="10" t="n"/>
      <c r="U117" s="10" t="n"/>
      <c r="V117" s="10" t="n"/>
      <c r="W117" s="10" t="n"/>
      <c r="X117" s="10" t="n"/>
      <c r="Y117" s="11" t="n"/>
      <c r="Z117" s="11" t="n"/>
      <c r="AA117" s="11" t="n"/>
      <c r="AB117" s="11" t="n"/>
      <c r="AC117" s="11" t="n"/>
      <c r="AD117" s="11" t="n"/>
      <c r="AE117" s="10" t="n"/>
      <c r="AF117" s="10" t="n"/>
      <c r="AG117" s="10" t="n"/>
      <c r="AH117" s="10" t="n"/>
      <c r="AI117" s="13" t="n"/>
      <c r="AJ117" s="13" t="n"/>
      <c r="AK117" s="13" t="n"/>
      <c r="AL117" s="13" t="n"/>
      <c r="AM117" s="13" t="n"/>
      <c r="AN117" s="13" t="n"/>
      <c r="AO117" s="13" t="n"/>
      <c r="AP117" s="14" t="n"/>
      <c r="AQ117" s="14" t="n"/>
      <c r="AR117" s="14" t="n"/>
      <c r="AS117" s="13" t="n"/>
      <c r="AT117" s="13" t="n"/>
      <c r="AU117" s="10" t="n"/>
      <c r="AV117" s="10" t="n"/>
      <c r="AW117" s="10" t="n"/>
      <c r="AX117" s="10" t="n"/>
      <c r="AY117" s="10" t="n"/>
      <c r="AZ117" s="10" t="n"/>
      <c r="BA117" s="10" t="n"/>
      <c r="BB117" s="10" t="n"/>
      <c r="BC117" s="10" t="n"/>
      <c r="BD117" s="11" t="n"/>
      <c r="BE117" s="10" t="n"/>
      <c r="BF117" s="10" t="n"/>
      <c r="BG117" s="10" t="n"/>
      <c r="BH117" s="10" t="n"/>
      <c r="BI117" s="10" t="n"/>
      <c r="BJ117" s="10" t="n"/>
      <c r="BK117" s="10" t="n"/>
      <c r="BL117" s="10" t="n"/>
      <c r="BM117" s="10" t="n"/>
    </row>
    <row r="118" ht="15.75" customHeight="1" s="218">
      <c r="A118" s="10" t="n"/>
      <c r="B118" s="10" t="n"/>
      <c r="C118" s="10" t="n"/>
      <c r="D118" s="10" t="n"/>
      <c r="E118" s="10" t="n"/>
      <c r="F118" s="10" t="n"/>
      <c r="G118" s="11" t="n"/>
      <c r="H118" s="10" t="n"/>
      <c r="I118" s="10" t="n"/>
      <c r="J118" s="10" t="n"/>
      <c r="K118" s="10" t="n"/>
      <c r="L118" s="10" t="n"/>
      <c r="M118" s="13" t="n"/>
      <c r="N118" s="13" t="n"/>
      <c r="O118" s="13" t="n"/>
      <c r="P118" s="13" t="n"/>
      <c r="Q118" s="10" t="n"/>
      <c r="R118" s="10" t="n"/>
      <c r="S118" s="10" t="n"/>
      <c r="T118" s="10" t="n"/>
      <c r="U118" s="10" t="n"/>
      <c r="V118" s="10" t="n"/>
      <c r="W118" s="10" t="n"/>
      <c r="X118" s="10" t="n"/>
      <c r="Y118" s="11" t="n"/>
      <c r="Z118" s="11" t="n"/>
      <c r="AA118" s="11" t="n"/>
      <c r="AB118" s="11" t="n"/>
      <c r="AC118" s="11" t="n"/>
      <c r="AD118" s="11" t="n"/>
      <c r="AE118" s="10" t="n"/>
      <c r="AF118" s="10" t="n"/>
      <c r="AG118" s="10" t="n"/>
      <c r="AH118" s="10" t="n"/>
      <c r="AI118" s="13" t="n"/>
      <c r="AJ118" s="13" t="n"/>
      <c r="AK118" s="13" t="n"/>
      <c r="AL118" s="13" t="n"/>
      <c r="AM118" s="13" t="n"/>
      <c r="AN118" s="13" t="n"/>
      <c r="AO118" s="13" t="n"/>
      <c r="AP118" s="14" t="n"/>
      <c r="AQ118" s="14" t="n"/>
      <c r="AR118" s="14" t="n"/>
      <c r="AS118" s="13" t="n"/>
      <c r="AT118" s="13" t="n"/>
      <c r="AU118" s="10" t="n"/>
      <c r="AV118" s="10" t="n"/>
      <c r="AW118" s="10" t="n"/>
      <c r="AX118" s="10" t="n"/>
      <c r="AY118" s="10" t="n"/>
      <c r="AZ118" s="10" t="n"/>
      <c r="BA118" s="10" t="n"/>
      <c r="BB118" s="10" t="n"/>
      <c r="BC118" s="10" t="n"/>
      <c r="BD118" s="11" t="n"/>
      <c r="BE118" s="10" t="n"/>
      <c r="BF118" s="10" t="n"/>
      <c r="BG118" s="10" t="n"/>
      <c r="BH118" s="10" t="n"/>
      <c r="BI118" s="10" t="n"/>
      <c r="BJ118" s="10" t="n"/>
      <c r="BK118" s="10" t="n"/>
      <c r="BL118" s="10" t="n"/>
      <c r="BM118" s="10" t="n"/>
    </row>
    <row r="119" ht="15.75" customHeight="1" s="218">
      <c r="A119" s="10" t="n"/>
      <c r="B119" s="10" t="n"/>
      <c r="C119" s="10" t="n"/>
      <c r="D119" s="10" t="n"/>
      <c r="E119" s="10" t="n"/>
      <c r="F119" s="10" t="n"/>
      <c r="G119" s="11" t="n"/>
      <c r="H119" s="10" t="n"/>
      <c r="I119" s="10" t="n"/>
      <c r="J119" s="10" t="n"/>
      <c r="K119" s="10" t="n"/>
      <c r="L119" s="10" t="n"/>
      <c r="M119" s="13" t="n"/>
      <c r="N119" s="13" t="n"/>
      <c r="O119" s="13" t="n"/>
      <c r="P119" s="13" t="n"/>
      <c r="Q119" s="10" t="n"/>
      <c r="R119" s="10" t="n"/>
      <c r="S119" s="10" t="n"/>
      <c r="T119" s="10" t="n"/>
      <c r="U119" s="10" t="n"/>
      <c r="V119" s="10" t="n"/>
      <c r="W119" s="10" t="n"/>
      <c r="X119" s="10" t="n"/>
      <c r="Y119" s="11" t="n"/>
      <c r="Z119" s="11" t="n"/>
      <c r="AA119" s="11" t="n"/>
      <c r="AB119" s="11" t="n"/>
      <c r="AC119" s="11" t="n"/>
      <c r="AD119" s="11" t="n"/>
      <c r="AE119" s="10" t="n"/>
      <c r="AF119" s="10" t="n"/>
      <c r="AG119" s="10" t="n"/>
      <c r="AH119" s="10" t="n"/>
      <c r="AI119" s="13" t="n"/>
      <c r="AJ119" s="13" t="n"/>
      <c r="AK119" s="13" t="n"/>
      <c r="AL119" s="13" t="n"/>
      <c r="AM119" s="13" t="n"/>
      <c r="AN119" s="13" t="n"/>
      <c r="AO119" s="13" t="n"/>
      <c r="AP119" s="14" t="n"/>
      <c r="AQ119" s="14" t="n"/>
      <c r="AR119" s="14" t="n"/>
      <c r="AS119" s="13" t="n"/>
      <c r="AT119" s="13" t="n"/>
      <c r="AU119" s="10" t="n"/>
      <c r="AV119" s="10" t="n"/>
      <c r="AW119" s="10" t="n"/>
      <c r="AX119" s="10" t="n"/>
      <c r="AY119" s="10" t="n"/>
      <c r="AZ119" s="10" t="n"/>
      <c r="BA119" s="10" t="n"/>
      <c r="BB119" s="10" t="n"/>
      <c r="BC119" s="10" t="n"/>
      <c r="BD119" s="11" t="n"/>
      <c r="BE119" s="10" t="n"/>
      <c r="BF119" s="10" t="n"/>
      <c r="BG119" s="10" t="n"/>
      <c r="BH119" s="10" t="n"/>
      <c r="BI119" s="10" t="n"/>
      <c r="BJ119" s="10" t="n"/>
      <c r="BK119" s="10" t="n"/>
      <c r="BL119" s="10" t="n"/>
      <c r="BM119" s="10" t="n"/>
    </row>
    <row r="120" ht="15.75" customHeight="1" s="218">
      <c r="A120" s="10" t="n"/>
      <c r="B120" s="10" t="n"/>
      <c r="C120" s="10" t="n"/>
      <c r="D120" s="10" t="n"/>
      <c r="E120" s="10" t="n"/>
      <c r="F120" s="10" t="n"/>
      <c r="G120" s="11" t="n"/>
      <c r="H120" s="10" t="n"/>
      <c r="I120" s="10" t="n"/>
      <c r="J120" s="10" t="n"/>
      <c r="K120" s="10" t="n"/>
      <c r="L120" s="10" t="n"/>
      <c r="M120" s="13" t="n"/>
      <c r="N120" s="13" t="n"/>
      <c r="O120" s="13" t="n"/>
      <c r="P120" s="13" t="n"/>
      <c r="Q120" s="10" t="n"/>
      <c r="R120" s="10" t="n"/>
      <c r="S120" s="10" t="n"/>
      <c r="T120" s="10" t="n"/>
      <c r="U120" s="10" t="n"/>
      <c r="V120" s="10" t="n"/>
      <c r="W120" s="10" t="n"/>
      <c r="X120" s="10" t="n"/>
      <c r="Y120" s="11" t="n"/>
      <c r="Z120" s="11" t="n"/>
      <c r="AA120" s="11" t="n"/>
      <c r="AB120" s="11" t="n"/>
      <c r="AC120" s="11" t="n"/>
      <c r="AD120" s="11" t="n"/>
      <c r="AE120" s="10" t="n"/>
      <c r="AF120" s="10" t="n"/>
      <c r="AG120" s="10" t="n"/>
      <c r="AH120" s="10" t="n"/>
      <c r="AI120" s="13" t="n"/>
      <c r="AJ120" s="13" t="n"/>
      <c r="AK120" s="13" t="n"/>
      <c r="AL120" s="13" t="n"/>
      <c r="AM120" s="13" t="n"/>
      <c r="AN120" s="13" t="n"/>
      <c r="AO120" s="13" t="n"/>
      <c r="AP120" s="14" t="n"/>
      <c r="AQ120" s="14" t="n"/>
      <c r="AR120" s="14" t="n"/>
      <c r="AS120" s="13" t="n"/>
      <c r="AT120" s="13" t="n"/>
      <c r="AU120" s="10" t="n"/>
      <c r="AV120" s="10" t="n"/>
      <c r="AW120" s="10" t="n"/>
      <c r="AX120" s="10" t="n"/>
      <c r="AY120" s="10" t="n"/>
      <c r="AZ120" s="10" t="n"/>
      <c r="BA120" s="10" t="n"/>
      <c r="BB120" s="10" t="n"/>
      <c r="BC120" s="10" t="n"/>
      <c r="BD120" s="11" t="n"/>
      <c r="BE120" s="10" t="n"/>
      <c r="BF120" s="10" t="n"/>
      <c r="BG120" s="10" t="n"/>
      <c r="BH120" s="10" t="n"/>
      <c r="BI120" s="10" t="n"/>
      <c r="BJ120" s="10" t="n"/>
      <c r="BK120" s="10" t="n"/>
      <c r="BL120" s="10" t="n"/>
      <c r="BM120" s="10" t="n"/>
    </row>
    <row r="121" ht="15.75" customHeight="1" s="218">
      <c r="A121" s="10" t="n"/>
      <c r="B121" s="10" t="n"/>
      <c r="C121" s="10" t="n"/>
      <c r="D121" s="10" t="n"/>
      <c r="E121" s="10" t="n"/>
      <c r="F121" s="10" t="n"/>
      <c r="G121" s="11" t="n"/>
      <c r="H121" s="10" t="n"/>
      <c r="I121" s="10" t="n"/>
      <c r="J121" s="10" t="n"/>
      <c r="K121" s="10" t="n"/>
      <c r="L121" s="10" t="n"/>
      <c r="M121" s="13" t="n"/>
      <c r="N121" s="13" t="n"/>
      <c r="O121" s="13" t="n"/>
      <c r="P121" s="13" t="n"/>
      <c r="Q121" s="10" t="n"/>
      <c r="R121" s="10" t="n"/>
      <c r="S121" s="10" t="n"/>
      <c r="T121" s="10" t="n"/>
      <c r="U121" s="10" t="n"/>
      <c r="V121" s="10" t="n"/>
      <c r="W121" s="10" t="n"/>
      <c r="X121" s="10" t="n"/>
      <c r="Y121" s="11" t="n"/>
      <c r="Z121" s="11" t="n"/>
      <c r="AA121" s="11" t="n"/>
      <c r="AB121" s="11" t="n"/>
      <c r="AC121" s="11" t="n"/>
      <c r="AD121" s="11" t="n"/>
      <c r="AE121" s="10" t="n"/>
      <c r="AF121" s="10" t="n"/>
      <c r="AG121" s="10" t="n"/>
      <c r="AH121" s="10" t="n"/>
      <c r="AI121" s="13" t="n"/>
      <c r="AJ121" s="13" t="n"/>
      <c r="AK121" s="13" t="n"/>
      <c r="AL121" s="13" t="n"/>
      <c r="AM121" s="13" t="n"/>
      <c r="AN121" s="13" t="n"/>
      <c r="AO121" s="13" t="n"/>
      <c r="AP121" s="14" t="n"/>
      <c r="AQ121" s="14" t="n"/>
      <c r="AR121" s="14" t="n"/>
      <c r="AS121" s="13" t="n"/>
      <c r="AT121" s="13" t="n"/>
      <c r="AU121" s="10" t="n"/>
      <c r="AV121" s="10" t="n"/>
      <c r="AW121" s="10" t="n"/>
      <c r="AX121" s="10" t="n"/>
      <c r="AY121" s="10" t="n"/>
      <c r="AZ121" s="10" t="n"/>
      <c r="BA121" s="10" t="n"/>
      <c r="BB121" s="10" t="n"/>
      <c r="BC121" s="10" t="n"/>
      <c r="BD121" s="11" t="n"/>
      <c r="BE121" s="10" t="n"/>
      <c r="BF121" s="10" t="n"/>
      <c r="BG121" s="10" t="n"/>
      <c r="BH121" s="10" t="n"/>
      <c r="BI121" s="10" t="n"/>
      <c r="BJ121" s="10" t="n"/>
      <c r="BK121" s="10" t="n"/>
      <c r="BL121" s="10" t="n"/>
      <c r="BM121" s="10" t="n"/>
    </row>
    <row r="122" ht="15.75" customHeight="1" s="218">
      <c r="A122" s="10" t="n"/>
      <c r="B122" s="10" t="n"/>
      <c r="C122" s="10" t="n"/>
      <c r="D122" s="10" t="n"/>
      <c r="E122" s="10" t="n"/>
      <c r="F122" s="10" t="n"/>
      <c r="G122" s="11" t="n"/>
      <c r="H122" s="10" t="n"/>
      <c r="I122" s="10" t="n"/>
      <c r="J122" s="10" t="n"/>
      <c r="K122" s="10" t="n"/>
      <c r="L122" s="10" t="n"/>
      <c r="M122" s="13" t="n"/>
      <c r="N122" s="13" t="n"/>
      <c r="O122" s="13" t="n"/>
      <c r="P122" s="13" t="n"/>
      <c r="Q122" s="10" t="n"/>
      <c r="R122" s="10" t="n"/>
      <c r="S122" s="10" t="n"/>
      <c r="T122" s="10" t="n"/>
      <c r="U122" s="10" t="n"/>
      <c r="V122" s="10" t="n"/>
      <c r="W122" s="10" t="n"/>
      <c r="X122" s="10" t="n"/>
      <c r="Y122" s="11" t="n"/>
      <c r="Z122" s="11" t="n"/>
      <c r="AA122" s="11" t="n"/>
      <c r="AB122" s="11" t="n"/>
      <c r="AC122" s="11" t="n"/>
      <c r="AD122" s="11" t="n"/>
      <c r="AE122" s="10" t="n"/>
      <c r="AF122" s="10" t="n"/>
      <c r="AG122" s="10" t="n"/>
      <c r="AH122" s="10" t="n"/>
      <c r="AI122" s="13" t="n"/>
      <c r="AJ122" s="13" t="n"/>
      <c r="AK122" s="13" t="n"/>
      <c r="AL122" s="13" t="n"/>
      <c r="AM122" s="13" t="n"/>
      <c r="AN122" s="13" t="n"/>
      <c r="AO122" s="13" t="n"/>
      <c r="AP122" s="14" t="n"/>
      <c r="AQ122" s="14" t="n"/>
      <c r="AR122" s="14" t="n"/>
      <c r="AS122" s="13" t="n"/>
      <c r="AT122" s="13" t="n"/>
      <c r="AU122" s="10" t="n"/>
      <c r="AV122" s="10" t="n"/>
      <c r="AW122" s="10" t="n"/>
      <c r="AX122" s="10" t="n"/>
      <c r="AY122" s="10" t="n"/>
      <c r="AZ122" s="10" t="n"/>
      <c r="BA122" s="10" t="n"/>
      <c r="BB122" s="10" t="n"/>
      <c r="BC122" s="10" t="n"/>
      <c r="BD122" s="11" t="n"/>
      <c r="BE122" s="10" t="n"/>
      <c r="BF122" s="10" t="n"/>
      <c r="BG122" s="10" t="n"/>
      <c r="BH122" s="10" t="n"/>
      <c r="BI122" s="10" t="n"/>
      <c r="BJ122" s="10" t="n"/>
      <c r="BK122" s="10" t="n"/>
      <c r="BL122" s="10" t="n"/>
      <c r="BM122" s="10" t="n"/>
    </row>
    <row r="123" ht="15.75" customHeight="1" s="218">
      <c r="A123" s="10" t="n"/>
      <c r="B123" s="10" t="n"/>
      <c r="C123" s="10" t="n"/>
      <c r="D123" s="10" t="n"/>
      <c r="E123" s="10" t="n"/>
      <c r="F123" s="10" t="n"/>
      <c r="G123" s="11" t="n"/>
      <c r="H123" s="10" t="n"/>
      <c r="I123" s="10" t="n"/>
      <c r="J123" s="10" t="n"/>
      <c r="K123" s="10" t="n"/>
      <c r="L123" s="10" t="n"/>
      <c r="M123" s="13" t="n"/>
      <c r="N123" s="13" t="n"/>
      <c r="O123" s="13" t="n"/>
      <c r="P123" s="13" t="n"/>
      <c r="Q123" s="10" t="n"/>
      <c r="R123" s="10" t="n"/>
      <c r="S123" s="10" t="n"/>
      <c r="T123" s="10" t="n"/>
      <c r="U123" s="10" t="n"/>
      <c r="V123" s="10" t="n"/>
      <c r="W123" s="10" t="n"/>
      <c r="X123" s="10" t="n"/>
      <c r="Y123" s="11" t="n"/>
      <c r="Z123" s="11" t="n"/>
      <c r="AA123" s="11" t="n"/>
      <c r="AB123" s="11" t="n"/>
      <c r="AC123" s="11" t="n"/>
      <c r="AD123" s="11" t="n"/>
      <c r="AE123" s="10" t="n"/>
      <c r="AF123" s="10" t="n"/>
      <c r="AG123" s="10" t="n"/>
      <c r="AH123" s="10" t="n"/>
      <c r="AI123" s="13" t="n"/>
      <c r="AJ123" s="13" t="n"/>
      <c r="AK123" s="13" t="n"/>
      <c r="AL123" s="13" t="n"/>
      <c r="AM123" s="13" t="n"/>
      <c r="AN123" s="13" t="n"/>
      <c r="AO123" s="13" t="n"/>
      <c r="AP123" s="14" t="n"/>
      <c r="AQ123" s="14" t="n"/>
      <c r="AR123" s="14" t="n"/>
      <c r="AS123" s="13" t="n"/>
      <c r="AT123" s="13" t="n"/>
      <c r="AU123" s="10" t="n"/>
      <c r="AV123" s="10" t="n"/>
      <c r="AW123" s="10" t="n"/>
      <c r="AX123" s="10" t="n"/>
      <c r="AY123" s="10" t="n"/>
      <c r="AZ123" s="10" t="n"/>
      <c r="BA123" s="10" t="n"/>
      <c r="BB123" s="10" t="n"/>
      <c r="BC123" s="10" t="n"/>
      <c r="BD123" s="11" t="n"/>
      <c r="BE123" s="10" t="n"/>
      <c r="BF123" s="10" t="n"/>
      <c r="BG123" s="10" t="n"/>
      <c r="BH123" s="10" t="n"/>
      <c r="BI123" s="10" t="n"/>
      <c r="BJ123" s="10" t="n"/>
      <c r="BK123" s="10" t="n"/>
      <c r="BL123" s="10" t="n"/>
      <c r="BM123" s="10" t="n"/>
    </row>
    <row r="124" ht="15.75" customHeight="1" s="218">
      <c r="A124" s="10" t="n"/>
      <c r="B124" s="10" t="n"/>
      <c r="C124" s="10" t="n"/>
      <c r="D124" s="10" t="n"/>
      <c r="E124" s="10" t="n"/>
      <c r="F124" s="10" t="n"/>
      <c r="H124" s="10" t="n"/>
      <c r="I124" s="10" t="n"/>
      <c r="J124" s="10" t="n"/>
      <c r="K124" s="10" t="n"/>
      <c r="L124" s="10" t="n"/>
      <c r="M124" s="13" t="n"/>
      <c r="N124" s="13" t="n"/>
      <c r="O124" s="13" t="n"/>
      <c r="P124" s="13" t="n"/>
      <c r="Q124" s="10" t="n"/>
      <c r="R124" s="10" t="n"/>
      <c r="S124" s="10" t="n"/>
      <c r="T124" s="10" t="n"/>
      <c r="U124" s="10" t="n"/>
      <c r="V124" s="10" t="n"/>
      <c r="W124" s="10" t="n"/>
      <c r="X124" s="10" t="n"/>
      <c r="Y124" s="11" t="n"/>
      <c r="Z124" s="11" t="n"/>
      <c r="AA124" s="11" t="n"/>
      <c r="AB124" s="11" t="n"/>
      <c r="AC124" s="11" t="n"/>
      <c r="AD124" s="11" t="n"/>
      <c r="AE124" s="10" t="n"/>
      <c r="AF124" s="10" t="n"/>
      <c r="AG124" s="10" t="n"/>
      <c r="AH124" s="10" t="n"/>
      <c r="AI124" s="13" t="n"/>
      <c r="AJ124" s="13" t="n"/>
      <c r="AK124" s="13" t="n"/>
      <c r="AL124" s="13" t="n"/>
      <c r="AM124" s="13" t="n"/>
      <c r="AN124" s="13" t="n"/>
      <c r="AO124" s="13" t="n"/>
      <c r="AP124" s="14" t="n"/>
      <c r="AQ124" s="14" t="n"/>
      <c r="AR124" s="14" t="n"/>
      <c r="AS124" s="13" t="n"/>
      <c r="AT124" s="13" t="n"/>
      <c r="AU124" s="10" t="n"/>
      <c r="AV124" s="10" t="n"/>
      <c r="AW124" s="10" t="n"/>
      <c r="AX124" s="10" t="n"/>
      <c r="AY124" s="10" t="n"/>
      <c r="AZ124" s="10" t="n"/>
      <c r="BA124" s="10" t="n"/>
      <c r="BB124" s="10" t="n"/>
      <c r="BC124" s="10" t="n"/>
      <c r="BD124" s="11" t="n"/>
      <c r="BE124" s="10" t="n"/>
      <c r="BF124" s="10" t="n"/>
      <c r="BG124" s="10" t="n"/>
      <c r="BH124" s="10" t="n"/>
      <c r="BI124" s="10" t="n"/>
      <c r="BJ124" s="10" t="n"/>
      <c r="BK124" s="10" t="n"/>
      <c r="BL124" s="10" t="n"/>
      <c r="BM124" s="10" t="n"/>
    </row>
    <row r="125" ht="15.75" customHeight="1" s="218">
      <c r="A125" s="10" t="n"/>
      <c r="B125" s="10" t="n"/>
      <c r="C125" s="10" t="n"/>
      <c r="D125" s="10" t="n"/>
      <c r="E125" s="10" t="n"/>
      <c r="F125" s="10" t="n"/>
      <c r="G125" s="11" t="n"/>
      <c r="H125" s="10" t="n"/>
      <c r="I125" s="10" t="n"/>
      <c r="J125" s="10" t="n"/>
      <c r="K125" s="10" t="n"/>
      <c r="L125" s="10" t="n"/>
      <c r="M125" s="13" t="n"/>
      <c r="N125" s="13" t="n"/>
      <c r="O125" s="13" t="n"/>
      <c r="P125" s="13" t="n"/>
      <c r="Q125" s="10" t="n"/>
      <c r="R125" s="10" t="n"/>
      <c r="S125" s="10" t="n"/>
      <c r="T125" s="10" t="n"/>
      <c r="U125" s="10" t="n"/>
      <c r="V125" s="10" t="n"/>
      <c r="W125" s="10" t="n"/>
      <c r="X125" s="10" t="n"/>
      <c r="Y125" s="11" t="n"/>
      <c r="Z125" s="11" t="n"/>
      <c r="AA125" s="11" t="n"/>
      <c r="AB125" s="11" t="n"/>
      <c r="AC125" s="11" t="n"/>
      <c r="AD125" s="11" t="n"/>
      <c r="AE125" s="10" t="n"/>
      <c r="AF125" s="10" t="n"/>
      <c r="AG125" s="10" t="n"/>
      <c r="AH125" s="10" t="n"/>
      <c r="AI125" s="13" t="n"/>
      <c r="AJ125" s="13" t="n"/>
      <c r="AK125" s="13" t="n"/>
      <c r="AL125" s="13" t="n"/>
      <c r="AM125" s="13" t="n"/>
      <c r="AN125" s="13" t="n"/>
      <c r="AO125" s="13" t="n"/>
      <c r="AP125" s="14" t="n"/>
      <c r="AQ125" s="14" t="n"/>
      <c r="AR125" s="14" t="n"/>
      <c r="AS125" s="13" t="n"/>
      <c r="AT125" s="13" t="n"/>
      <c r="AU125" s="10" t="n"/>
      <c r="AV125" s="10" t="n"/>
      <c r="AW125" s="10" t="n"/>
      <c r="AX125" s="10" t="n"/>
      <c r="AY125" s="10" t="n"/>
      <c r="AZ125" s="10" t="n"/>
      <c r="BA125" s="10" t="n"/>
      <c r="BB125" s="10" t="n"/>
      <c r="BC125" s="10" t="n"/>
      <c r="BD125" s="11" t="n"/>
      <c r="BE125" s="10" t="n"/>
      <c r="BF125" s="10" t="n"/>
      <c r="BG125" s="10" t="n"/>
      <c r="BH125" s="10" t="n"/>
      <c r="BI125" s="10" t="n"/>
      <c r="BJ125" s="10" t="n"/>
      <c r="BK125" s="10" t="n"/>
      <c r="BL125" s="10" t="n"/>
      <c r="BM125" s="10" t="n"/>
    </row>
    <row r="126" ht="15.75" customHeight="1" s="218">
      <c r="A126" s="10" t="n"/>
      <c r="B126" s="10" t="n"/>
      <c r="C126" s="10" t="n"/>
      <c r="D126" s="10" t="n"/>
      <c r="E126" s="10" t="n"/>
      <c r="F126" s="10" t="n"/>
      <c r="G126" s="11" t="n"/>
      <c r="H126" s="10" t="n"/>
      <c r="I126" s="10" t="n"/>
      <c r="J126" s="10" t="n"/>
      <c r="K126" s="10" t="n"/>
      <c r="L126" s="10" t="n"/>
      <c r="M126" s="13" t="n"/>
      <c r="N126" s="13" t="n"/>
      <c r="O126" s="13" t="n"/>
      <c r="P126" s="13" t="n"/>
      <c r="Q126" s="10" t="n"/>
      <c r="R126" s="10" t="n"/>
      <c r="S126" s="10" t="n"/>
      <c r="T126" s="10" t="n"/>
      <c r="U126" s="10" t="n"/>
      <c r="V126" s="10" t="n"/>
      <c r="W126" s="10" t="n"/>
      <c r="X126" s="10" t="n"/>
      <c r="Y126" s="11" t="n"/>
      <c r="Z126" s="11" t="n"/>
      <c r="AA126" s="11" t="n"/>
      <c r="AB126" s="11" t="n"/>
      <c r="AC126" s="11" t="n"/>
      <c r="AD126" s="11" t="n"/>
      <c r="AE126" s="10" t="n"/>
      <c r="AF126" s="10" t="n"/>
      <c r="AG126" s="10" t="n"/>
      <c r="AH126" s="10" t="n"/>
      <c r="AI126" s="13" t="n"/>
      <c r="AJ126" s="13" t="n"/>
      <c r="AK126" s="13" t="n"/>
      <c r="AL126" s="13" t="n"/>
      <c r="AM126" s="13" t="n"/>
      <c r="AN126" s="13" t="n"/>
      <c r="AO126" s="13" t="n"/>
      <c r="AP126" s="14" t="n"/>
      <c r="AQ126" s="14" t="n"/>
      <c r="AR126" s="14" t="n"/>
      <c r="AS126" s="13" t="n"/>
      <c r="AT126" s="13" t="n"/>
      <c r="AU126" s="10" t="n"/>
      <c r="AV126" s="10" t="n"/>
      <c r="AW126" s="10" t="n"/>
      <c r="AX126" s="10" t="n"/>
      <c r="AY126" s="10" t="n"/>
      <c r="AZ126" s="10" t="n"/>
      <c r="BA126" s="10" t="n"/>
      <c r="BB126" s="10" t="n"/>
      <c r="BC126" s="10" t="n"/>
      <c r="BD126" s="11" t="n"/>
      <c r="BE126" s="10" t="n"/>
      <c r="BF126" s="10" t="n"/>
      <c r="BG126" s="10" t="n"/>
      <c r="BH126" s="10" t="n"/>
      <c r="BI126" s="10" t="n"/>
      <c r="BJ126" s="10" t="n"/>
      <c r="BK126" s="10" t="n"/>
      <c r="BL126" s="10" t="n"/>
      <c r="BM126" s="10" t="n"/>
    </row>
    <row r="127" ht="15.75" customHeight="1" s="218">
      <c r="A127" s="10" t="n"/>
      <c r="B127" s="10" t="n"/>
      <c r="C127" s="10" t="n"/>
      <c r="D127" s="10" t="n"/>
      <c r="E127" s="10" t="n"/>
      <c r="F127" s="10" t="n"/>
      <c r="G127" s="11" t="n"/>
      <c r="H127" s="10" t="n"/>
      <c r="I127" s="10" t="n"/>
      <c r="J127" s="10" t="n"/>
      <c r="K127" s="10" t="n"/>
      <c r="L127" s="10" t="n"/>
      <c r="M127" s="13" t="n"/>
      <c r="N127" s="13" t="n"/>
      <c r="O127" s="13" t="n"/>
      <c r="P127" s="13" t="n"/>
      <c r="Q127" s="10" t="n"/>
      <c r="R127" s="10" t="n"/>
      <c r="S127" s="10" t="n"/>
      <c r="T127" s="10" t="n"/>
      <c r="U127" s="10" t="n"/>
      <c r="V127" s="10" t="n"/>
      <c r="W127" s="10" t="n"/>
      <c r="X127" s="10" t="n"/>
      <c r="Y127" s="11" t="n"/>
      <c r="Z127" s="11" t="n"/>
      <c r="AA127" s="11" t="n"/>
      <c r="AB127" s="11" t="n"/>
      <c r="AC127" s="11" t="n"/>
      <c r="AD127" s="11" t="n"/>
      <c r="AE127" s="10" t="n"/>
      <c r="AF127" s="10" t="n"/>
      <c r="AG127" s="10" t="n"/>
      <c r="AH127" s="10" t="n"/>
      <c r="AI127" s="13" t="n"/>
      <c r="AJ127" s="13" t="n"/>
      <c r="AK127" s="13" t="n"/>
      <c r="AL127" s="13" t="n"/>
      <c r="AM127" s="13" t="n"/>
      <c r="AN127" s="13" t="n"/>
      <c r="AO127" s="13" t="n"/>
      <c r="AP127" s="14" t="n"/>
      <c r="AQ127" s="14" t="n"/>
      <c r="AR127" s="14" t="n"/>
      <c r="AS127" s="13" t="n"/>
      <c r="AT127" s="13" t="n"/>
      <c r="AU127" s="10" t="n"/>
      <c r="AV127" s="10" t="n"/>
      <c r="AW127" s="10" t="n"/>
      <c r="AX127" s="10" t="n"/>
      <c r="AY127" s="10" t="n"/>
      <c r="AZ127" s="10" t="n"/>
      <c r="BA127" s="10" t="n"/>
      <c r="BB127" s="10" t="n"/>
      <c r="BC127" s="10" t="n"/>
      <c r="BD127" s="11" t="n"/>
      <c r="BE127" s="10" t="n"/>
      <c r="BF127" s="10" t="n"/>
      <c r="BG127" s="10" t="n"/>
      <c r="BH127" s="10" t="n"/>
      <c r="BI127" s="10" t="n"/>
      <c r="BJ127" s="10" t="n"/>
      <c r="BK127" s="10" t="n"/>
      <c r="BL127" s="10" t="n"/>
      <c r="BM127" s="10" t="n"/>
    </row>
    <row r="128" ht="15.75" customHeight="1" s="218">
      <c r="A128" s="10" t="n"/>
      <c r="B128" s="10" t="n"/>
      <c r="C128" s="10" t="n"/>
      <c r="D128" s="10" t="n"/>
      <c r="E128" s="10" t="n"/>
      <c r="F128" s="10" t="n"/>
      <c r="G128" s="11" t="n"/>
      <c r="H128" s="10" t="n"/>
      <c r="I128" s="10" t="n"/>
      <c r="J128" s="10" t="n"/>
      <c r="K128" s="10" t="n"/>
      <c r="L128" s="10" t="n"/>
      <c r="M128" s="13" t="n"/>
      <c r="N128" s="13" t="n"/>
      <c r="O128" s="13" t="n"/>
      <c r="P128" s="13" t="n"/>
      <c r="Q128" s="10" t="n"/>
      <c r="R128" s="10" t="n"/>
      <c r="S128" s="10" t="n"/>
      <c r="T128" s="10" t="n"/>
      <c r="U128" s="10" t="n"/>
      <c r="V128" s="10" t="n"/>
      <c r="W128" s="10" t="n"/>
      <c r="X128" s="10" t="n"/>
      <c r="Y128" s="11" t="n"/>
      <c r="Z128" s="11" t="n"/>
      <c r="AA128" s="11" t="n"/>
      <c r="AB128" s="11" t="n"/>
      <c r="AC128" s="11" t="n"/>
      <c r="AD128" s="11" t="n"/>
      <c r="AE128" s="10" t="n"/>
      <c r="AF128" s="10" t="n"/>
      <c r="AG128" s="10" t="n"/>
      <c r="AH128" s="10" t="n"/>
      <c r="AI128" s="13" t="n"/>
      <c r="AJ128" s="13" t="n"/>
      <c r="AK128" s="13" t="n"/>
      <c r="AL128" s="13" t="n"/>
      <c r="AM128" s="13" t="n"/>
      <c r="AN128" s="13" t="n"/>
      <c r="AO128" s="13" t="n"/>
      <c r="AP128" s="14" t="n"/>
      <c r="AQ128" s="14" t="n"/>
      <c r="AR128" s="14" t="n"/>
      <c r="AS128" s="13" t="n"/>
      <c r="AT128" s="13" t="n"/>
      <c r="AU128" s="10" t="n"/>
      <c r="AV128" s="10" t="n"/>
      <c r="AW128" s="10" t="n"/>
      <c r="AX128" s="10" t="n"/>
      <c r="AY128" s="10" t="n"/>
      <c r="AZ128" s="10" t="n"/>
      <c r="BA128" s="10" t="n"/>
      <c r="BB128" s="10" t="n"/>
      <c r="BC128" s="10" t="n"/>
      <c r="BD128" s="11" t="n"/>
      <c r="BE128" s="10" t="n"/>
      <c r="BF128" s="10" t="n"/>
      <c r="BG128" s="10" t="n"/>
      <c r="BH128" s="10" t="n"/>
      <c r="BI128" s="10" t="n"/>
      <c r="BJ128" s="10" t="n"/>
      <c r="BK128" s="10" t="n"/>
      <c r="BL128" s="10" t="n"/>
      <c r="BM128" s="10" t="n"/>
    </row>
    <row r="129" ht="15.75" customHeight="1" s="218">
      <c r="A129" s="10" t="n"/>
      <c r="B129" s="10" t="n"/>
      <c r="C129" s="10" t="n"/>
      <c r="D129" s="10" t="n"/>
      <c r="E129" s="10" t="n"/>
      <c r="F129" s="10" t="n"/>
      <c r="G129" s="11" t="n"/>
      <c r="H129" s="10" t="n"/>
      <c r="I129" s="10" t="n"/>
      <c r="J129" s="10" t="n"/>
      <c r="K129" s="10" t="n"/>
      <c r="L129" s="10" t="n"/>
      <c r="M129" s="13" t="n"/>
      <c r="N129" s="13" t="n"/>
      <c r="O129" s="13" t="n"/>
      <c r="P129" s="13" t="n"/>
      <c r="Q129" s="10" t="n"/>
      <c r="R129" s="10" t="n"/>
      <c r="S129" s="10" t="n"/>
      <c r="T129" s="10" t="n"/>
      <c r="U129" s="10" t="n"/>
      <c r="V129" s="10" t="n"/>
      <c r="W129" s="10" t="n"/>
      <c r="X129" s="10" t="n"/>
      <c r="Y129" s="11" t="n"/>
      <c r="Z129" s="11" t="n"/>
      <c r="AA129" s="11" t="n"/>
      <c r="AB129" s="11" t="n"/>
      <c r="AC129" s="11" t="n"/>
      <c r="AD129" s="11" t="n"/>
      <c r="AE129" s="10" t="n"/>
      <c r="AF129" s="10" t="n"/>
      <c r="AG129" s="10" t="n"/>
      <c r="AH129" s="10" t="n"/>
      <c r="AI129" s="13" t="n"/>
      <c r="AJ129" s="13" t="n"/>
      <c r="AK129" s="13" t="n"/>
      <c r="AL129" s="13" t="n"/>
      <c r="AM129" s="13" t="n"/>
      <c r="AN129" s="13" t="n"/>
      <c r="AO129" s="13" t="n"/>
      <c r="AP129" s="14" t="n"/>
      <c r="AQ129" s="14" t="n"/>
      <c r="AR129" s="14" t="n"/>
      <c r="AS129" s="13" t="n"/>
      <c r="AT129" s="13" t="n"/>
      <c r="AU129" s="10" t="n"/>
      <c r="AV129" s="10" t="n"/>
      <c r="AW129" s="10" t="n"/>
      <c r="AX129" s="10" t="n"/>
      <c r="AY129" s="10" t="n"/>
      <c r="AZ129" s="10" t="n"/>
      <c r="BA129" s="10" t="n"/>
      <c r="BB129" s="10" t="n"/>
      <c r="BC129" s="10" t="n"/>
      <c r="BD129" s="11" t="n"/>
      <c r="BE129" s="10" t="n"/>
      <c r="BF129" s="10" t="n"/>
      <c r="BG129" s="10" t="n"/>
      <c r="BH129" s="10" t="n"/>
      <c r="BI129" s="10" t="n"/>
      <c r="BJ129" s="10" t="n"/>
      <c r="BK129" s="10" t="n"/>
      <c r="BL129" s="10" t="n"/>
      <c r="BM129" s="10" t="n"/>
    </row>
    <row r="130" ht="15.75" customHeight="1" s="218">
      <c r="A130" s="10" t="n"/>
      <c r="B130" s="10" t="n"/>
      <c r="C130" s="10" t="n"/>
      <c r="D130" s="10" t="n"/>
      <c r="E130" s="10" t="n"/>
      <c r="F130" s="10" t="n"/>
      <c r="G130" s="11" t="n"/>
      <c r="H130" s="10" t="n"/>
      <c r="I130" s="10" t="n"/>
      <c r="J130" s="10" t="n"/>
      <c r="K130" s="10" t="n"/>
      <c r="L130" s="10" t="n"/>
      <c r="M130" s="13" t="n"/>
      <c r="N130" s="13" t="n"/>
      <c r="O130" s="13" t="n"/>
      <c r="P130" s="13" t="n"/>
      <c r="Q130" s="10" t="n"/>
      <c r="R130" s="10" t="n"/>
      <c r="S130" s="10" t="n"/>
      <c r="T130" s="10" t="n"/>
      <c r="U130" s="10" t="n"/>
      <c r="V130" s="10" t="n"/>
      <c r="W130" s="10" t="n"/>
      <c r="X130" s="10" t="n"/>
      <c r="Y130" s="11" t="n"/>
      <c r="Z130" s="11" t="n"/>
      <c r="AA130" s="11" t="n"/>
      <c r="AB130" s="11" t="n"/>
      <c r="AC130" s="11" t="n"/>
      <c r="AD130" s="11" t="n"/>
      <c r="AE130" s="10" t="n"/>
      <c r="AF130" s="10" t="n"/>
      <c r="AG130" s="10" t="n"/>
      <c r="AH130" s="10" t="n"/>
      <c r="AI130" s="13" t="n"/>
      <c r="AJ130" s="13" t="n"/>
      <c r="AK130" s="13" t="n"/>
      <c r="AL130" s="13" t="n"/>
      <c r="AM130" s="13" t="n"/>
      <c r="AN130" s="13" t="n"/>
      <c r="AO130" s="13" t="n"/>
      <c r="AP130" s="14" t="n"/>
      <c r="AQ130" s="14" t="n"/>
      <c r="AR130" s="14" t="n"/>
      <c r="AS130" s="13" t="n"/>
      <c r="AT130" s="13" t="n"/>
      <c r="AU130" s="10" t="n"/>
      <c r="AV130" s="10" t="n"/>
      <c r="AW130" s="10" t="n"/>
      <c r="AX130" s="10" t="n"/>
      <c r="AY130" s="10" t="n"/>
      <c r="AZ130" s="10" t="n"/>
      <c r="BA130" s="10" t="n"/>
      <c r="BB130" s="10" t="n"/>
      <c r="BC130" s="10" t="n"/>
      <c r="BD130" s="11" t="n"/>
      <c r="BE130" s="10" t="n"/>
      <c r="BF130" s="10" t="n"/>
      <c r="BG130" s="10" t="n"/>
      <c r="BH130" s="10" t="n"/>
      <c r="BI130" s="10" t="n"/>
      <c r="BJ130" s="10" t="n"/>
      <c r="BK130" s="10" t="n"/>
      <c r="BL130" s="10" t="n"/>
      <c r="BM130" s="10" t="n"/>
    </row>
    <row r="131" ht="15.75" customHeight="1" s="218">
      <c r="A131" s="10" t="n"/>
      <c r="B131" s="10" t="n"/>
      <c r="C131" s="10" t="n"/>
      <c r="D131" s="10" t="n"/>
      <c r="E131" s="10" t="n"/>
      <c r="F131" s="10" t="n"/>
      <c r="G131" s="11" t="n"/>
      <c r="H131" s="10" t="n"/>
      <c r="I131" s="10" t="n"/>
      <c r="J131" s="10" t="n"/>
      <c r="K131" s="10" t="n"/>
      <c r="L131" s="10" t="n"/>
      <c r="M131" s="13" t="n"/>
      <c r="N131" s="13" t="n"/>
      <c r="O131" s="13" t="n"/>
      <c r="P131" s="13" t="n"/>
      <c r="Q131" s="10" t="n"/>
      <c r="R131" s="10" t="n"/>
      <c r="S131" s="10" t="n"/>
      <c r="T131" s="10" t="n"/>
      <c r="U131" s="10" t="n"/>
      <c r="V131" s="10" t="n"/>
      <c r="W131" s="10" t="n"/>
      <c r="X131" s="10" t="n"/>
      <c r="Y131" s="11" t="n"/>
      <c r="Z131" s="11" t="n"/>
      <c r="AA131" s="11" t="n"/>
      <c r="AB131" s="11" t="n"/>
      <c r="AC131" s="11" t="n"/>
      <c r="AD131" s="11" t="n"/>
      <c r="AE131" s="10" t="n"/>
      <c r="AF131" s="10" t="n"/>
      <c r="AG131" s="10" t="n"/>
      <c r="AH131" s="10" t="n"/>
      <c r="AI131" s="13" t="n"/>
      <c r="AJ131" s="13" t="n"/>
      <c r="AK131" s="13" t="n"/>
      <c r="AL131" s="13" t="n"/>
      <c r="AM131" s="13" t="n"/>
      <c r="AN131" s="13" t="n"/>
      <c r="AO131" s="13" t="n"/>
      <c r="AP131" s="14" t="n"/>
      <c r="AQ131" s="14" t="n"/>
      <c r="AR131" s="14" t="n"/>
      <c r="AS131" s="13" t="n"/>
      <c r="AT131" s="13" t="n"/>
      <c r="AU131" s="10" t="n"/>
      <c r="AV131" s="10" t="n"/>
      <c r="AW131" s="10" t="n"/>
      <c r="AX131" s="10" t="n"/>
      <c r="AY131" s="10" t="n"/>
      <c r="AZ131" s="10" t="n"/>
      <c r="BA131" s="10" t="n"/>
      <c r="BB131" s="10" t="n"/>
      <c r="BC131" s="10" t="n"/>
      <c r="BD131" s="11" t="n"/>
      <c r="BE131" s="10" t="n"/>
      <c r="BF131" s="10" t="n"/>
      <c r="BG131" s="10" t="n"/>
      <c r="BH131" s="10" t="n"/>
      <c r="BI131" s="10" t="n"/>
      <c r="BJ131" s="10" t="n"/>
      <c r="BK131" s="10" t="n"/>
      <c r="BL131" s="10" t="n"/>
      <c r="BM131" s="10" t="n"/>
    </row>
    <row r="132" ht="15.75" customHeight="1" s="218">
      <c r="A132" s="10" t="n"/>
      <c r="B132" s="10" t="n"/>
      <c r="C132" s="10" t="n"/>
      <c r="D132" s="10" t="n"/>
      <c r="E132" s="10" t="n"/>
      <c r="F132" s="10" t="n"/>
      <c r="G132" s="11" t="n"/>
      <c r="H132" s="10" t="n"/>
      <c r="I132" s="10" t="n"/>
      <c r="J132" s="10" t="n"/>
      <c r="K132" s="10" t="n"/>
      <c r="L132" s="10" t="n"/>
      <c r="M132" s="13" t="n"/>
      <c r="N132" s="13" t="n"/>
      <c r="O132" s="13" t="n"/>
      <c r="P132" s="13" t="n"/>
      <c r="Q132" s="10" t="n"/>
      <c r="R132" s="10" t="n"/>
      <c r="S132" s="10" t="n"/>
      <c r="T132" s="10" t="n"/>
      <c r="U132" s="10" t="n"/>
      <c r="V132" s="10" t="n"/>
      <c r="W132" s="10" t="n"/>
      <c r="X132" s="10" t="n"/>
      <c r="Y132" s="11" t="n"/>
      <c r="Z132" s="11" t="n"/>
      <c r="AA132" s="11" t="n"/>
      <c r="AB132" s="11" t="n"/>
      <c r="AC132" s="11" t="n"/>
      <c r="AD132" s="11" t="n"/>
      <c r="AE132" s="10" t="n"/>
      <c r="AF132" s="10" t="n"/>
      <c r="AG132" s="10" t="n"/>
      <c r="AH132" s="10" t="n"/>
      <c r="AI132" s="13" t="n"/>
      <c r="AJ132" s="13" t="n"/>
      <c r="AK132" s="13" t="n"/>
      <c r="AL132" s="13" t="n"/>
      <c r="AM132" s="13" t="n"/>
      <c r="AN132" s="13" t="n"/>
      <c r="AO132" s="13" t="n"/>
      <c r="AP132" s="14" t="n"/>
      <c r="AQ132" s="14" t="n"/>
      <c r="AR132" s="14" t="n"/>
      <c r="AS132" s="13" t="n"/>
      <c r="AT132" s="13" t="n"/>
      <c r="AU132" s="10" t="n"/>
      <c r="AV132" s="10" t="n"/>
      <c r="AW132" s="10" t="n"/>
      <c r="AX132" s="10" t="n"/>
      <c r="AY132" s="10" t="n"/>
      <c r="AZ132" s="10" t="n"/>
      <c r="BA132" s="10" t="n"/>
      <c r="BB132" s="10" t="n"/>
      <c r="BC132" s="10" t="n"/>
      <c r="BD132" s="11" t="n"/>
      <c r="BE132" s="10" t="n"/>
      <c r="BF132" s="10" t="n"/>
      <c r="BG132" s="10" t="n"/>
      <c r="BH132" s="10" t="n"/>
      <c r="BI132" s="10" t="n"/>
      <c r="BJ132" s="10" t="n"/>
      <c r="BK132" s="10" t="n"/>
      <c r="BL132" s="10" t="n"/>
      <c r="BM132" s="10" t="n"/>
    </row>
    <row r="133" ht="15.75" customHeight="1" s="218">
      <c r="A133" s="10" t="n"/>
      <c r="B133" s="10" t="n"/>
      <c r="C133" s="10" t="n"/>
      <c r="D133" s="10" t="n"/>
      <c r="E133" s="10" t="n"/>
      <c r="F133" s="10" t="n"/>
      <c r="G133" s="11" t="n"/>
      <c r="H133" s="10" t="n"/>
      <c r="I133" s="10" t="n"/>
      <c r="J133" s="10" t="n"/>
      <c r="K133" s="10" t="n"/>
      <c r="L133" s="10" t="n"/>
      <c r="M133" s="13" t="n"/>
      <c r="N133" s="13" t="n"/>
      <c r="O133" s="13" t="n"/>
      <c r="P133" s="13" t="n"/>
      <c r="Q133" s="10" t="n"/>
      <c r="R133" s="10" t="n"/>
      <c r="S133" s="10" t="n"/>
      <c r="T133" s="10" t="n"/>
      <c r="U133" s="10" t="n"/>
      <c r="V133" s="10" t="n"/>
      <c r="W133" s="10" t="n"/>
      <c r="X133" s="10" t="n"/>
      <c r="Y133" s="11" t="n"/>
      <c r="Z133" s="11" t="n"/>
      <c r="AA133" s="11" t="n"/>
      <c r="AB133" s="11" t="n"/>
      <c r="AC133" s="11" t="n"/>
      <c r="AD133" s="11" t="n"/>
      <c r="AE133" s="10" t="n"/>
      <c r="AF133" s="10" t="n"/>
      <c r="AG133" s="10" t="n"/>
      <c r="AH133" s="10" t="n"/>
      <c r="AI133" s="13" t="n"/>
      <c r="AJ133" s="13" t="n"/>
      <c r="AK133" s="13" t="n"/>
      <c r="AL133" s="13" t="n"/>
      <c r="AM133" s="13" t="n"/>
      <c r="AN133" s="13" t="n"/>
      <c r="AO133" s="13" t="n"/>
      <c r="AP133" s="14" t="n"/>
      <c r="AQ133" s="14" t="n"/>
      <c r="AR133" s="14" t="n"/>
      <c r="AS133" s="13" t="n"/>
      <c r="AT133" s="13" t="n"/>
      <c r="AU133" s="10" t="n"/>
      <c r="AV133" s="10" t="n"/>
      <c r="AW133" s="10" t="n"/>
      <c r="AX133" s="10" t="n"/>
      <c r="AY133" s="10" t="n"/>
      <c r="AZ133" s="10" t="n"/>
      <c r="BA133" s="10" t="n"/>
      <c r="BB133" s="10" t="n"/>
      <c r="BC133" s="10" t="n"/>
      <c r="BD133" s="11" t="n"/>
      <c r="BE133" s="10" t="n"/>
      <c r="BF133" s="10" t="n"/>
      <c r="BG133" s="10" t="n"/>
      <c r="BH133" s="10" t="n"/>
      <c r="BI133" s="10" t="n"/>
      <c r="BJ133" s="10" t="n"/>
      <c r="BK133" s="10" t="n"/>
      <c r="BL133" s="10" t="n"/>
      <c r="BM133" s="10" t="n"/>
    </row>
    <row r="134" ht="15.75" customHeight="1" s="218">
      <c r="A134" s="10" t="n"/>
      <c r="B134" s="10" t="n"/>
      <c r="C134" s="10" t="n"/>
      <c r="D134" s="10" t="n"/>
      <c r="E134" s="10" t="n"/>
      <c r="F134" s="10" t="n"/>
      <c r="G134" s="11" t="n"/>
      <c r="H134" s="10" t="n"/>
      <c r="I134" s="10" t="n"/>
      <c r="J134" s="10" t="n"/>
      <c r="K134" s="10" t="n"/>
      <c r="L134" s="10" t="n"/>
      <c r="M134" s="13" t="n"/>
      <c r="N134" s="13" t="n"/>
      <c r="O134" s="13" t="n"/>
      <c r="P134" s="13" t="n"/>
      <c r="Q134" s="10" t="n"/>
      <c r="R134" s="10" t="n"/>
      <c r="S134" s="10" t="n"/>
      <c r="T134" s="10" t="n"/>
      <c r="U134" s="10" t="n"/>
      <c r="V134" s="10" t="n"/>
      <c r="W134" s="10" t="n"/>
      <c r="X134" s="10" t="n"/>
      <c r="Y134" s="11" t="n"/>
      <c r="Z134" s="11" t="n"/>
      <c r="AA134" s="11" t="n"/>
      <c r="AB134" s="11" t="n"/>
      <c r="AC134" s="11" t="n"/>
      <c r="AD134" s="11" t="n"/>
      <c r="AE134" s="10" t="n"/>
      <c r="AF134" s="10" t="n"/>
      <c r="AG134" s="10" t="n"/>
      <c r="AH134" s="10" t="n"/>
      <c r="AI134" s="13" t="n"/>
      <c r="AJ134" s="13" t="n"/>
      <c r="AK134" s="13" t="n"/>
      <c r="AL134" s="13" t="n"/>
      <c r="AM134" s="13" t="n"/>
      <c r="AN134" s="13" t="n"/>
      <c r="AO134" s="13" t="n"/>
      <c r="AP134" s="14" t="n"/>
      <c r="AQ134" s="14" t="n"/>
      <c r="AR134" s="14" t="n"/>
      <c r="AS134" s="13" t="n"/>
      <c r="AT134" s="13" t="n"/>
      <c r="AU134" s="10" t="n"/>
      <c r="AV134" s="10" t="n"/>
      <c r="AW134" s="10" t="n"/>
      <c r="AX134" s="10" t="n"/>
      <c r="AY134" s="10" t="n"/>
      <c r="AZ134" s="10" t="n"/>
      <c r="BA134" s="10" t="n"/>
      <c r="BB134" s="10" t="n"/>
      <c r="BC134" s="10" t="n"/>
      <c r="BD134" s="11" t="n"/>
      <c r="BE134" s="10" t="n"/>
      <c r="BF134" s="10" t="n"/>
      <c r="BG134" s="10" t="n"/>
      <c r="BH134" s="10" t="n"/>
      <c r="BI134" s="10" t="n"/>
      <c r="BJ134" s="10" t="n"/>
      <c r="BK134" s="10" t="n"/>
      <c r="BL134" s="10" t="n"/>
      <c r="BM134" s="10" t="n"/>
    </row>
    <row r="135" ht="15.75" customHeight="1" s="218">
      <c r="A135" s="10" t="n"/>
      <c r="B135" s="10" t="n"/>
      <c r="C135" s="10" t="n"/>
      <c r="D135" s="10" t="n"/>
      <c r="E135" s="10" t="n"/>
      <c r="F135" s="10" t="n"/>
      <c r="G135" s="11" t="n"/>
      <c r="H135" s="10" t="n"/>
      <c r="I135" s="10" t="n"/>
      <c r="J135" s="10" t="n"/>
      <c r="K135" s="10" t="n"/>
      <c r="L135" s="10" t="n"/>
      <c r="M135" s="13" t="n"/>
      <c r="N135" s="13" t="n"/>
      <c r="O135" s="13" t="n"/>
      <c r="P135" s="13" t="n"/>
      <c r="Q135" s="10" t="n"/>
      <c r="R135" s="10" t="n"/>
      <c r="S135" s="10" t="n"/>
      <c r="T135" s="10" t="n"/>
      <c r="U135" s="10" t="n"/>
      <c r="V135" s="10" t="n"/>
      <c r="W135" s="10" t="n"/>
      <c r="X135" s="10" t="n"/>
      <c r="Y135" s="11" t="n"/>
      <c r="Z135" s="11" t="n"/>
      <c r="AA135" s="11" t="n"/>
      <c r="AB135" s="11" t="n"/>
      <c r="AC135" s="11" t="n"/>
      <c r="AD135" s="11" t="n"/>
      <c r="AE135" s="10" t="n"/>
      <c r="AF135" s="10" t="n"/>
      <c r="AG135" s="10" t="n"/>
      <c r="AH135" s="10" t="n"/>
      <c r="AI135" s="13" t="n"/>
      <c r="AJ135" s="13" t="n"/>
      <c r="AK135" s="13" t="n"/>
      <c r="AL135" s="13" t="n"/>
      <c r="AM135" s="13" t="n"/>
      <c r="AN135" s="13" t="n"/>
      <c r="AO135" s="13" t="n"/>
      <c r="AP135" s="14" t="n"/>
      <c r="AQ135" s="14" t="n"/>
      <c r="AR135" s="14" t="n"/>
      <c r="AS135" s="13" t="n"/>
      <c r="AT135" s="13" t="n"/>
      <c r="AU135" s="10" t="n"/>
      <c r="AV135" s="10" t="n"/>
      <c r="AW135" s="10" t="n"/>
      <c r="AX135" s="10" t="n"/>
      <c r="AY135" s="10" t="n"/>
      <c r="AZ135" s="10" t="n"/>
      <c r="BA135" s="10" t="n"/>
      <c r="BB135" s="10" t="n"/>
      <c r="BC135" s="10" t="n"/>
      <c r="BD135" s="11" t="n"/>
      <c r="BE135" s="10" t="n"/>
      <c r="BF135" s="10" t="n"/>
      <c r="BG135" s="10" t="n"/>
      <c r="BH135" s="10" t="n"/>
      <c r="BI135" s="10" t="n"/>
      <c r="BJ135" s="10" t="n"/>
      <c r="BK135" s="10" t="n"/>
      <c r="BL135" s="10" t="n"/>
      <c r="BM135" s="10" t="n"/>
    </row>
    <row r="136" ht="15.75" customHeight="1" s="218">
      <c r="A136" s="10" t="n"/>
      <c r="B136" s="10" t="n"/>
      <c r="C136" s="10" t="n"/>
      <c r="D136" s="10" t="n"/>
      <c r="E136" s="10" t="n"/>
      <c r="F136" s="10" t="n"/>
      <c r="G136" s="11" t="n"/>
      <c r="H136" s="10" t="n"/>
      <c r="I136" s="10" t="n"/>
      <c r="J136" s="10" t="n"/>
      <c r="K136" s="10" t="n"/>
      <c r="L136" s="10" t="n"/>
      <c r="M136" s="13" t="n"/>
      <c r="N136" s="13" t="n"/>
      <c r="O136" s="13" t="n"/>
      <c r="P136" s="13" t="n"/>
      <c r="Q136" s="10" t="n"/>
      <c r="R136" s="10" t="n"/>
      <c r="S136" s="10" t="n"/>
      <c r="T136" s="10" t="n"/>
      <c r="U136" s="10" t="n"/>
      <c r="V136" s="10" t="n"/>
      <c r="W136" s="10" t="n"/>
      <c r="X136" s="10" t="n"/>
      <c r="Y136" s="11" t="n"/>
      <c r="Z136" s="11" t="n"/>
      <c r="AA136" s="11" t="n"/>
      <c r="AB136" s="11" t="n"/>
      <c r="AC136" s="11" t="n"/>
      <c r="AD136" s="11" t="n"/>
      <c r="AE136" s="10" t="n"/>
      <c r="AF136" s="10" t="n"/>
      <c r="AG136" s="10" t="n"/>
      <c r="AH136" s="10" t="n"/>
      <c r="AI136" s="13" t="n"/>
      <c r="AJ136" s="13" t="n"/>
      <c r="AK136" s="13" t="n"/>
      <c r="AL136" s="13" t="n"/>
      <c r="AM136" s="13" t="n"/>
      <c r="AN136" s="13" t="n"/>
      <c r="AO136" s="13" t="n"/>
      <c r="AP136" s="14" t="n"/>
      <c r="AQ136" s="14" t="n"/>
      <c r="AR136" s="14" t="n"/>
      <c r="AS136" s="13" t="n"/>
      <c r="AT136" s="13" t="n"/>
      <c r="AU136" s="10" t="n"/>
      <c r="AV136" s="10" t="n"/>
      <c r="AW136" s="10" t="n"/>
      <c r="AX136" s="10" t="n"/>
      <c r="AY136" s="10" t="n"/>
      <c r="AZ136" s="10" t="n"/>
      <c r="BA136" s="10" t="n"/>
      <c r="BB136" s="10" t="n"/>
      <c r="BC136" s="10" t="n"/>
      <c r="BD136" s="11" t="n"/>
      <c r="BE136" s="10" t="n"/>
      <c r="BF136" s="10" t="n"/>
      <c r="BG136" s="10" t="n"/>
      <c r="BH136" s="10" t="n"/>
      <c r="BI136" s="10" t="n"/>
      <c r="BJ136" s="10" t="n"/>
      <c r="BK136" s="10" t="n"/>
      <c r="BL136" s="10" t="n"/>
      <c r="BM136" s="10" t="n"/>
    </row>
    <row r="137" ht="15.75" customHeight="1" s="218">
      <c r="A137" s="10" t="n"/>
      <c r="B137" s="10" t="n"/>
      <c r="C137" s="10" t="n"/>
      <c r="D137" s="10" t="n"/>
      <c r="E137" s="10" t="n"/>
      <c r="F137" s="10" t="n"/>
      <c r="G137" s="11" t="n"/>
      <c r="H137" s="10" t="n"/>
      <c r="I137" s="10" t="n"/>
      <c r="J137" s="10" t="n"/>
      <c r="K137" s="10" t="n"/>
      <c r="L137" s="10" t="n"/>
      <c r="M137" s="13" t="n"/>
      <c r="N137" s="13" t="n"/>
      <c r="O137" s="13" t="n"/>
      <c r="P137" s="13" t="n"/>
      <c r="Q137" s="10" t="n"/>
      <c r="R137" s="10" t="n"/>
      <c r="S137" s="10" t="n"/>
      <c r="T137" s="10" t="n"/>
      <c r="U137" s="10" t="n"/>
      <c r="V137" s="10" t="n"/>
      <c r="W137" s="10" t="n"/>
      <c r="X137" s="10" t="n"/>
      <c r="Y137" s="11" t="n"/>
      <c r="Z137" s="11" t="n"/>
      <c r="AA137" s="11" t="n"/>
      <c r="AB137" s="11" t="n"/>
      <c r="AC137" s="11" t="n"/>
      <c r="AD137" s="11" t="n"/>
      <c r="AE137" s="10" t="n"/>
      <c r="AF137" s="10" t="n"/>
      <c r="AG137" s="10" t="n"/>
      <c r="AH137" s="10" t="n"/>
      <c r="AI137" s="13" t="n"/>
      <c r="AJ137" s="13" t="n"/>
      <c r="AK137" s="13" t="n"/>
      <c r="AL137" s="13" t="n"/>
      <c r="AM137" s="13" t="n"/>
      <c r="AN137" s="13" t="n"/>
      <c r="AO137" s="13" t="n"/>
      <c r="AP137" s="14" t="n"/>
      <c r="AQ137" s="14" t="n"/>
      <c r="AR137" s="14" t="n"/>
      <c r="AS137" s="13" t="n"/>
      <c r="AT137" s="13" t="n"/>
      <c r="AU137" s="10" t="n"/>
      <c r="AV137" s="10" t="n"/>
      <c r="AW137" s="10" t="n"/>
      <c r="AX137" s="10" t="n"/>
      <c r="AY137" s="10" t="n"/>
      <c r="AZ137" s="10" t="n"/>
      <c r="BA137" s="10" t="n"/>
      <c r="BB137" s="10" t="n"/>
      <c r="BC137" s="10" t="n"/>
      <c r="BD137" s="11" t="n"/>
      <c r="BE137" s="10" t="n"/>
      <c r="BF137" s="10" t="n"/>
      <c r="BG137" s="10" t="n"/>
      <c r="BH137" s="10" t="n"/>
      <c r="BI137" s="10" t="n"/>
      <c r="BJ137" s="10" t="n"/>
      <c r="BK137" s="10" t="n"/>
      <c r="BL137" s="10" t="n"/>
      <c r="BM137" s="10" t="n"/>
    </row>
    <row r="138" ht="15.75" customHeight="1" s="218">
      <c r="A138" s="10" t="n"/>
      <c r="B138" s="10" t="n"/>
      <c r="C138" s="10" t="n"/>
      <c r="D138" s="10" t="n"/>
      <c r="E138" s="10" t="n"/>
      <c r="F138" s="10" t="n"/>
      <c r="G138" s="11" t="n"/>
      <c r="H138" s="10" t="n"/>
      <c r="I138" s="10" t="n"/>
      <c r="J138" s="10" t="n"/>
      <c r="K138" s="10" t="n"/>
      <c r="L138" s="10" t="n"/>
      <c r="M138" s="13" t="n"/>
      <c r="N138" s="13" t="n"/>
      <c r="O138" s="13" t="n"/>
      <c r="P138" s="13" t="n"/>
      <c r="Q138" s="10" t="n"/>
      <c r="R138" s="10" t="n"/>
      <c r="S138" s="10" t="n"/>
      <c r="T138" s="10" t="n"/>
      <c r="U138" s="10" t="n"/>
      <c r="V138" s="10" t="n"/>
      <c r="W138" s="10" t="n"/>
      <c r="X138" s="10" t="n"/>
      <c r="Y138" s="11" t="n"/>
      <c r="Z138" s="11" t="n"/>
      <c r="AA138" s="11" t="n"/>
      <c r="AB138" s="11" t="n"/>
      <c r="AC138" s="11" t="n"/>
      <c r="AD138" s="11" t="n"/>
      <c r="AE138" s="10" t="n"/>
      <c r="AF138" s="10" t="n"/>
      <c r="AG138" s="10" t="n"/>
      <c r="AH138" s="10" t="n"/>
      <c r="AI138" s="13" t="n"/>
      <c r="AJ138" s="13" t="n"/>
      <c r="AK138" s="13" t="n"/>
      <c r="AL138" s="13" t="n"/>
      <c r="AM138" s="13" t="n"/>
      <c r="AN138" s="13" t="n"/>
      <c r="AO138" s="13" t="n"/>
      <c r="AP138" s="14" t="n"/>
      <c r="AQ138" s="14" t="n"/>
      <c r="AR138" s="14" t="n"/>
      <c r="AS138" s="13" t="n"/>
      <c r="AT138" s="13" t="n"/>
      <c r="AU138" s="10" t="n"/>
      <c r="AV138" s="10" t="n"/>
      <c r="AW138" s="10" t="n"/>
      <c r="AX138" s="10" t="n"/>
      <c r="AY138" s="10" t="n"/>
      <c r="AZ138" s="10" t="n"/>
      <c r="BA138" s="10" t="n"/>
      <c r="BB138" s="10" t="n"/>
      <c r="BC138" s="10" t="n"/>
      <c r="BD138" s="11" t="n"/>
      <c r="BE138" s="10" t="n"/>
      <c r="BF138" s="10" t="n"/>
      <c r="BG138" s="10" t="n"/>
      <c r="BH138" s="10" t="n"/>
      <c r="BI138" s="10" t="n"/>
      <c r="BJ138" s="10" t="n"/>
      <c r="BK138" s="10" t="n"/>
      <c r="BL138" s="10" t="n"/>
      <c r="BM138" s="10" t="n"/>
    </row>
    <row r="139" ht="15.75" customHeight="1" s="218">
      <c r="A139" s="10" t="n"/>
      <c r="B139" s="10" t="n"/>
      <c r="C139" s="10" t="n"/>
      <c r="D139" s="10" t="n"/>
      <c r="E139" s="10" t="n"/>
      <c r="F139" s="10" t="n"/>
      <c r="G139" s="11" t="n"/>
      <c r="H139" s="10" t="n"/>
      <c r="I139" s="10" t="n"/>
      <c r="J139" s="10" t="n"/>
      <c r="K139" s="10" t="n"/>
      <c r="L139" s="10" t="n"/>
      <c r="M139" s="13" t="n"/>
      <c r="N139" s="13" t="n"/>
      <c r="O139" s="13" t="n"/>
      <c r="P139" s="13" t="n"/>
      <c r="Q139" s="10" t="n"/>
      <c r="R139" s="10" t="n"/>
      <c r="S139" s="10" t="n"/>
      <c r="T139" s="10" t="n"/>
      <c r="U139" s="10" t="n"/>
      <c r="V139" s="10" t="n"/>
      <c r="W139" s="10" t="n"/>
      <c r="X139" s="10" t="n"/>
      <c r="Y139" s="11" t="n"/>
      <c r="Z139" s="11" t="n"/>
      <c r="AA139" s="11" t="n"/>
      <c r="AB139" s="11" t="n"/>
      <c r="AC139" s="11" t="n"/>
      <c r="AD139" s="11" t="n"/>
      <c r="AE139" s="10" t="n"/>
      <c r="AF139" s="10" t="n"/>
      <c r="AG139" s="10" t="n"/>
      <c r="AH139" s="10" t="n"/>
      <c r="AI139" s="13" t="n"/>
      <c r="AJ139" s="13" t="n"/>
      <c r="AK139" s="13" t="n"/>
      <c r="AL139" s="13" t="n"/>
      <c r="AM139" s="13" t="n"/>
      <c r="AN139" s="13" t="n"/>
      <c r="AO139" s="13" t="n"/>
      <c r="AP139" s="14" t="n"/>
      <c r="AQ139" s="14" t="n"/>
      <c r="AR139" s="14" t="n"/>
      <c r="AS139" s="13" t="n"/>
      <c r="AT139" s="13" t="n"/>
      <c r="AU139" s="10" t="n"/>
      <c r="AV139" s="10" t="n"/>
      <c r="AW139" s="10" t="n"/>
      <c r="AX139" s="10" t="n"/>
      <c r="AY139" s="10" t="n"/>
      <c r="AZ139" s="10" t="n"/>
      <c r="BA139" s="10" t="n"/>
      <c r="BB139" s="10" t="n"/>
      <c r="BC139" s="10" t="n"/>
      <c r="BD139" s="11" t="n"/>
      <c r="BE139" s="10" t="n"/>
      <c r="BF139" s="10" t="n"/>
      <c r="BG139" s="10" t="n"/>
      <c r="BH139" s="10" t="n"/>
      <c r="BI139" s="10" t="n"/>
      <c r="BJ139" s="10" t="n"/>
      <c r="BK139" s="10" t="n"/>
      <c r="BL139" s="10" t="n"/>
      <c r="BM139" s="10" t="n"/>
    </row>
    <row r="140" ht="15.75" customHeight="1" s="218">
      <c r="A140" s="10" t="n"/>
      <c r="B140" s="10" t="n"/>
      <c r="C140" s="10" t="n"/>
      <c r="D140" s="10" t="n"/>
      <c r="E140" s="10" t="n"/>
      <c r="F140" s="10" t="n"/>
      <c r="G140" s="11" t="n"/>
      <c r="H140" s="10" t="n"/>
      <c r="I140" s="10" t="n"/>
      <c r="J140" s="10" t="n"/>
      <c r="K140" s="10" t="n"/>
      <c r="L140" s="10" t="n"/>
      <c r="M140" s="13" t="n"/>
      <c r="N140" s="13" t="n"/>
      <c r="O140" s="13" t="n"/>
      <c r="P140" s="13" t="n"/>
      <c r="Q140" s="10" t="n"/>
      <c r="R140" s="10" t="n"/>
      <c r="S140" s="10" t="n"/>
      <c r="T140" s="10" t="n"/>
      <c r="U140" s="10" t="n"/>
      <c r="V140" s="10" t="n"/>
      <c r="W140" s="10" t="n"/>
      <c r="X140" s="10" t="n"/>
      <c r="Y140" s="11" t="n"/>
      <c r="Z140" s="11" t="n"/>
      <c r="AA140" s="11" t="n"/>
      <c r="AB140" s="11" t="n"/>
      <c r="AC140" s="11" t="n"/>
      <c r="AD140" s="11" t="n"/>
      <c r="AE140" s="10" t="n"/>
      <c r="AF140" s="10" t="n"/>
      <c r="AG140" s="10" t="n"/>
      <c r="AH140" s="10" t="n"/>
      <c r="AI140" s="13" t="n"/>
      <c r="AJ140" s="13" t="n"/>
      <c r="AK140" s="13" t="n"/>
      <c r="AL140" s="13" t="n"/>
      <c r="AM140" s="13" t="n"/>
      <c r="AN140" s="13" t="n"/>
      <c r="AO140" s="13" t="n"/>
      <c r="AP140" s="14" t="n"/>
      <c r="AQ140" s="14" t="n"/>
      <c r="AR140" s="14" t="n"/>
      <c r="AS140" s="13" t="n"/>
      <c r="AT140" s="13" t="n"/>
      <c r="AU140" s="10" t="n"/>
      <c r="AV140" s="10" t="n"/>
      <c r="AW140" s="10" t="n"/>
      <c r="AX140" s="10" t="n"/>
      <c r="AY140" s="10" t="n"/>
      <c r="AZ140" s="10" t="n"/>
      <c r="BA140" s="10" t="n"/>
      <c r="BB140" s="10" t="n"/>
      <c r="BC140" s="10" t="n"/>
      <c r="BD140" s="11" t="n"/>
      <c r="BE140" s="10" t="n"/>
      <c r="BF140" s="10" t="n"/>
      <c r="BG140" s="10" t="n"/>
      <c r="BH140" s="10" t="n"/>
      <c r="BI140" s="10" t="n"/>
      <c r="BJ140" s="10" t="n"/>
      <c r="BK140" s="10" t="n"/>
      <c r="BL140" s="10" t="n"/>
      <c r="BM140" s="10" t="n"/>
    </row>
    <row r="141" ht="15.75" customHeight="1" s="218">
      <c r="A141" s="10" t="n"/>
      <c r="B141" s="10" t="n"/>
      <c r="C141" s="10" t="n"/>
      <c r="D141" s="10" t="n"/>
      <c r="E141" s="10" t="n"/>
      <c r="F141" s="10" t="n"/>
      <c r="G141" s="11" t="n"/>
      <c r="H141" s="10" t="n"/>
      <c r="I141" s="10" t="n"/>
      <c r="J141" s="10" t="n"/>
      <c r="K141" s="10" t="n"/>
      <c r="L141" s="10" t="n"/>
      <c r="M141" s="13" t="n"/>
      <c r="N141" s="13" t="n"/>
      <c r="O141" s="13" t="n"/>
      <c r="P141" s="13" t="n"/>
      <c r="Q141" s="10" t="n"/>
      <c r="R141" s="10" t="n"/>
      <c r="S141" s="10" t="n"/>
      <c r="T141" s="10" t="n"/>
      <c r="U141" s="10" t="n"/>
      <c r="V141" s="10" t="n"/>
      <c r="W141" s="10" t="n"/>
      <c r="X141" s="10" t="n"/>
      <c r="Y141" s="11" t="n"/>
      <c r="Z141" s="11" t="n"/>
      <c r="AA141" s="11" t="n"/>
      <c r="AB141" s="11" t="n"/>
      <c r="AC141" s="11" t="n"/>
      <c r="AD141" s="11" t="n"/>
      <c r="AE141" s="10" t="n"/>
      <c r="AF141" s="10" t="n"/>
      <c r="AG141" s="10" t="n"/>
      <c r="AH141" s="10" t="n"/>
      <c r="AI141" s="13" t="n"/>
      <c r="AJ141" s="13" t="n"/>
      <c r="AK141" s="13" t="n"/>
      <c r="AL141" s="13" t="n"/>
      <c r="AM141" s="13" t="n"/>
      <c r="AN141" s="13" t="n"/>
      <c r="AO141" s="13" t="n"/>
      <c r="AP141" s="14" t="n"/>
      <c r="AQ141" s="14" t="n"/>
      <c r="AR141" s="14" t="n"/>
      <c r="AS141" s="13" t="n"/>
      <c r="AT141" s="13" t="n"/>
      <c r="AU141" s="10" t="n"/>
      <c r="AV141" s="10" t="n"/>
      <c r="AW141" s="10" t="n"/>
      <c r="AX141" s="10" t="n"/>
      <c r="AY141" s="10" t="n"/>
      <c r="AZ141" s="10" t="n"/>
      <c r="BA141" s="10" t="n"/>
      <c r="BB141" s="10" t="n"/>
      <c r="BC141" s="10" t="n"/>
      <c r="BD141" s="11" t="n"/>
      <c r="BE141" s="10" t="n"/>
      <c r="BF141" s="10" t="n"/>
      <c r="BG141" s="10" t="n"/>
      <c r="BH141" s="10" t="n"/>
      <c r="BI141" s="10" t="n"/>
      <c r="BJ141" s="10" t="n"/>
      <c r="BK141" s="10" t="n"/>
      <c r="BL141" s="10" t="n"/>
      <c r="BM141" s="10" t="n"/>
    </row>
    <row r="142" ht="15.75" customHeight="1" s="218">
      <c r="A142" s="10" t="n"/>
      <c r="B142" s="10" t="n"/>
      <c r="C142" s="10" t="n"/>
      <c r="D142" s="10" t="n"/>
      <c r="E142" s="10" t="n"/>
      <c r="F142" s="10" t="n"/>
      <c r="G142" s="11" t="n"/>
      <c r="H142" s="10" t="n"/>
      <c r="I142" s="10" t="n"/>
      <c r="J142" s="10" t="n"/>
      <c r="K142" s="10" t="n"/>
      <c r="L142" s="10" t="n"/>
      <c r="M142" s="13" t="n"/>
      <c r="N142" s="13" t="n"/>
      <c r="O142" s="13" t="n"/>
      <c r="P142" s="13" t="n"/>
      <c r="Q142" s="10" t="n"/>
      <c r="R142" s="10" t="n"/>
      <c r="S142" s="10" t="n"/>
      <c r="T142" s="10" t="n"/>
      <c r="U142" s="10" t="n"/>
      <c r="V142" s="10" t="n"/>
      <c r="W142" s="10" t="n"/>
      <c r="X142" s="10" t="n"/>
      <c r="Y142" s="11" t="n"/>
      <c r="Z142" s="11" t="n"/>
      <c r="AA142" s="11" t="n"/>
      <c r="AB142" s="11" t="n"/>
      <c r="AC142" s="11" t="n"/>
      <c r="AD142" s="11" t="n"/>
      <c r="AE142" s="10" t="n"/>
      <c r="AF142" s="10" t="n"/>
      <c r="AG142" s="10" t="n"/>
      <c r="AH142" s="10" t="n"/>
      <c r="AI142" s="13" t="n"/>
      <c r="AJ142" s="13" t="n"/>
      <c r="AK142" s="13" t="n"/>
      <c r="AL142" s="13" t="n"/>
      <c r="AM142" s="13" t="n"/>
      <c r="AN142" s="13" t="n"/>
      <c r="AO142" s="13" t="n"/>
      <c r="AP142" s="14" t="n"/>
      <c r="AQ142" s="14" t="n"/>
      <c r="AR142" s="14" t="n"/>
      <c r="AS142" s="13" t="n"/>
      <c r="AT142" s="13" t="n"/>
      <c r="AU142" s="10" t="n"/>
      <c r="AV142" s="10" t="n"/>
      <c r="AW142" s="10" t="n"/>
      <c r="AX142" s="10" t="n"/>
      <c r="AY142" s="10" t="n"/>
      <c r="AZ142" s="10" t="n"/>
      <c r="BA142" s="10" t="n"/>
      <c r="BB142" s="10" t="n"/>
      <c r="BC142" s="10" t="n"/>
      <c r="BD142" s="11" t="n"/>
      <c r="BE142" s="10" t="n"/>
      <c r="BF142" s="10" t="n"/>
      <c r="BG142" s="10" t="n"/>
      <c r="BH142" s="10" t="n"/>
      <c r="BI142" s="10" t="n"/>
      <c r="BJ142" s="10" t="n"/>
      <c r="BK142" s="10" t="n"/>
      <c r="BL142" s="10" t="n"/>
      <c r="BM142" s="10" t="n"/>
    </row>
    <row r="143" ht="15.75" customHeight="1" s="218">
      <c r="A143" s="10" t="n"/>
      <c r="B143" s="10" t="n"/>
      <c r="C143" s="10" t="n"/>
      <c r="D143" s="10" t="n"/>
      <c r="E143" s="10" t="n"/>
      <c r="F143" s="10" t="n"/>
      <c r="G143" s="11" t="n"/>
      <c r="H143" s="10" t="n"/>
      <c r="I143" s="10" t="n"/>
      <c r="J143" s="10" t="n"/>
      <c r="K143" s="10" t="n"/>
      <c r="L143" s="10" t="n"/>
      <c r="M143" s="13" t="n"/>
      <c r="N143" s="13" t="n"/>
      <c r="O143" s="13" t="n"/>
      <c r="P143" s="13" t="n"/>
      <c r="Q143" s="10" t="n"/>
      <c r="R143" s="10" t="n"/>
      <c r="S143" s="10" t="n"/>
      <c r="T143" s="10" t="n"/>
      <c r="U143" s="10" t="n"/>
      <c r="V143" s="10" t="n"/>
      <c r="W143" s="10" t="n"/>
      <c r="X143" s="10" t="n"/>
      <c r="Y143" s="11" t="n"/>
      <c r="Z143" s="11" t="n"/>
      <c r="AA143" s="11" t="n"/>
      <c r="AB143" s="11" t="n"/>
      <c r="AC143" s="11" t="n"/>
      <c r="AD143" s="11" t="n"/>
      <c r="AE143" s="10" t="n"/>
      <c r="AF143" s="10" t="n"/>
      <c r="AG143" s="10" t="n"/>
      <c r="AH143" s="10" t="n"/>
      <c r="AI143" s="13" t="n"/>
      <c r="AJ143" s="13" t="n"/>
      <c r="AK143" s="13" t="n"/>
      <c r="AL143" s="13" t="n"/>
      <c r="AM143" s="13" t="n"/>
      <c r="AN143" s="13" t="n"/>
      <c r="AO143" s="13" t="n"/>
      <c r="AP143" s="14" t="n"/>
      <c r="AQ143" s="14" t="n"/>
      <c r="AR143" s="14" t="n"/>
      <c r="AS143" s="13" t="n"/>
      <c r="AT143" s="13" t="n"/>
      <c r="AU143" s="10" t="n"/>
      <c r="AV143" s="10" t="n"/>
      <c r="AW143" s="10" t="n"/>
      <c r="AX143" s="10" t="n"/>
      <c r="AY143" s="10" t="n"/>
      <c r="AZ143" s="10" t="n"/>
      <c r="BA143" s="10" t="n"/>
      <c r="BB143" s="10" t="n"/>
      <c r="BC143" s="10" t="n"/>
      <c r="BD143" s="11" t="n"/>
      <c r="BE143" s="10" t="n"/>
      <c r="BF143" s="10" t="n"/>
      <c r="BG143" s="10" t="n"/>
      <c r="BH143" s="10" t="n"/>
      <c r="BI143" s="10" t="n"/>
      <c r="BJ143" s="10" t="n"/>
      <c r="BK143" s="10" t="n"/>
      <c r="BL143" s="10" t="n"/>
      <c r="BM143" s="10" t="n"/>
    </row>
    <row r="144" ht="15.75" customHeight="1" s="218">
      <c r="A144" s="10" t="n"/>
      <c r="B144" s="10" t="n"/>
      <c r="C144" s="10" t="n"/>
      <c r="D144" s="10" t="n"/>
      <c r="E144" s="10" t="n"/>
      <c r="F144" s="10" t="n"/>
      <c r="G144" s="11" t="n"/>
      <c r="H144" s="10" t="n"/>
      <c r="I144" s="10" t="n"/>
      <c r="J144" s="10" t="n"/>
      <c r="K144" s="10" t="n"/>
      <c r="L144" s="10" t="n"/>
      <c r="M144" s="13" t="n"/>
      <c r="N144" s="13" t="n"/>
      <c r="O144" s="13" t="n"/>
      <c r="P144" s="13" t="n"/>
      <c r="Q144" s="10" t="n"/>
      <c r="R144" s="10" t="n"/>
      <c r="S144" s="10" t="n"/>
      <c r="T144" s="10" t="n"/>
      <c r="U144" s="10" t="n"/>
      <c r="V144" s="10" t="n"/>
      <c r="W144" s="10" t="n"/>
      <c r="X144" s="10" t="n"/>
      <c r="Y144" s="11" t="n"/>
      <c r="Z144" s="11" t="n"/>
      <c r="AA144" s="11" t="n"/>
      <c r="AB144" s="11" t="n"/>
      <c r="AC144" s="11" t="n"/>
      <c r="AD144" s="11" t="n"/>
      <c r="AE144" s="10" t="n"/>
      <c r="AF144" s="10" t="n"/>
      <c r="AG144" s="10" t="n"/>
      <c r="AH144" s="10" t="n"/>
      <c r="AI144" s="13" t="n"/>
      <c r="AJ144" s="13" t="n"/>
      <c r="AK144" s="13" t="n"/>
      <c r="AL144" s="13" t="n"/>
      <c r="AM144" s="13" t="n"/>
      <c r="AN144" s="13" t="n"/>
      <c r="AO144" s="13" t="n"/>
      <c r="AP144" s="14" t="n"/>
      <c r="AQ144" s="14" t="n"/>
      <c r="AR144" s="14" t="n"/>
      <c r="AS144" s="13" t="n"/>
      <c r="AT144" s="13" t="n"/>
      <c r="AU144" s="10" t="n"/>
      <c r="AV144" s="10" t="n"/>
      <c r="AW144" s="10" t="n"/>
      <c r="AX144" s="10" t="n"/>
      <c r="AY144" s="10" t="n"/>
      <c r="AZ144" s="10" t="n"/>
      <c r="BA144" s="10" t="n"/>
      <c r="BB144" s="10" t="n"/>
      <c r="BC144" s="10" t="n"/>
      <c r="BD144" s="11" t="n"/>
      <c r="BE144" s="10" t="n"/>
      <c r="BF144" s="10" t="n"/>
      <c r="BG144" s="10" t="n"/>
      <c r="BH144" s="10" t="n"/>
      <c r="BI144" s="10" t="n"/>
      <c r="BJ144" s="10" t="n"/>
      <c r="BK144" s="10" t="n"/>
      <c r="BL144" s="10" t="n"/>
      <c r="BM144" s="10" t="n"/>
    </row>
    <row r="145" ht="15.75" customHeight="1" s="218">
      <c r="A145" s="10" t="n"/>
      <c r="B145" s="10" t="n"/>
      <c r="C145" s="10" t="n"/>
      <c r="D145" s="10" t="n"/>
      <c r="E145" s="10" t="n"/>
      <c r="F145" s="10" t="n"/>
      <c r="G145" s="11" t="n"/>
      <c r="H145" s="10" t="n"/>
      <c r="I145" s="10" t="n"/>
      <c r="J145" s="10" t="n"/>
      <c r="K145" s="10" t="n"/>
      <c r="L145" s="10" t="n"/>
      <c r="M145" s="13" t="n"/>
      <c r="N145" s="13" t="n"/>
      <c r="O145" s="13" t="n"/>
      <c r="P145" s="13" t="n"/>
      <c r="Q145" s="10" t="n"/>
      <c r="R145" s="10" t="n"/>
      <c r="S145" s="10" t="n"/>
      <c r="T145" s="10" t="n"/>
      <c r="U145" s="10" t="n"/>
      <c r="V145" s="10" t="n"/>
      <c r="W145" s="10" t="n"/>
      <c r="X145" s="10" t="n"/>
      <c r="Y145" s="11" t="n"/>
      <c r="Z145" s="11" t="n"/>
      <c r="AA145" s="11" t="n"/>
      <c r="AB145" s="11" t="n"/>
      <c r="AC145" s="11" t="n"/>
      <c r="AD145" s="11" t="n"/>
      <c r="AE145" s="10" t="n"/>
      <c r="AF145" s="10" t="n"/>
      <c r="AG145" s="10" t="n"/>
      <c r="AH145" s="10" t="n"/>
      <c r="AI145" s="13" t="n"/>
      <c r="AJ145" s="13" t="n"/>
      <c r="AK145" s="13" t="n"/>
      <c r="AL145" s="13" t="n"/>
      <c r="AM145" s="13" t="n"/>
      <c r="AN145" s="13" t="n"/>
      <c r="AO145" s="13" t="n"/>
      <c r="AP145" s="14" t="n"/>
      <c r="AQ145" s="14" t="n"/>
      <c r="AR145" s="14" t="n"/>
      <c r="AS145" s="13" t="n"/>
      <c r="AT145" s="13" t="n"/>
      <c r="AU145" s="10" t="n"/>
      <c r="AV145" s="10" t="n"/>
      <c r="AW145" s="10" t="n"/>
      <c r="AX145" s="10" t="n"/>
      <c r="AY145" s="10" t="n"/>
      <c r="AZ145" s="10" t="n"/>
      <c r="BA145" s="10" t="n"/>
      <c r="BB145" s="10" t="n"/>
      <c r="BC145" s="10" t="n"/>
      <c r="BD145" s="11" t="n"/>
      <c r="BE145" s="10" t="n"/>
      <c r="BF145" s="10" t="n"/>
      <c r="BG145" s="10" t="n"/>
      <c r="BH145" s="10" t="n"/>
      <c r="BI145" s="10" t="n"/>
      <c r="BJ145" s="10" t="n"/>
      <c r="BK145" s="10" t="n"/>
      <c r="BL145" s="10" t="n"/>
      <c r="BM145" s="10" t="n"/>
    </row>
    <row r="146" ht="15.75" customHeight="1" s="218">
      <c r="A146" s="10" t="n"/>
      <c r="B146" s="10" t="n"/>
      <c r="C146" s="10" t="n"/>
      <c r="D146" s="10" t="n"/>
      <c r="E146" s="10" t="n"/>
      <c r="F146" s="10" t="n"/>
      <c r="G146" s="11" t="n"/>
      <c r="H146" s="10" t="n"/>
      <c r="I146" s="10" t="n"/>
      <c r="J146" s="10" t="n"/>
      <c r="K146" s="10" t="n"/>
      <c r="L146" s="10" t="n"/>
      <c r="M146" s="13" t="n"/>
      <c r="N146" s="13" t="n"/>
      <c r="O146" s="13" t="n"/>
      <c r="P146" s="13" t="n"/>
      <c r="Q146" s="10" t="n"/>
      <c r="R146" s="10" t="n"/>
      <c r="S146" s="10" t="n"/>
      <c r="T146" s="10" t="n"/>
      <c r="U146" s="10" t="n"/>
      <c r="V146" s="10" t="n"/>
      <c r="W146" s="10" t="n"/>
      <c r="X146" s="10" t="n"/>
      <c r="Y146" s="11" t="n"/>
      <c r="Z146" s="11" t="n"/>
      <c r="AA146" s="11" t="n"/>
      <c r="AB146" s="11" t="n"/>
      <c r="AC146" s="11" t="n"/>
      <c r="AD146" s="11" t="n"/>
      <c r="AE146" s="10" t="n"/>
      <c r="AF146" s="10" t="n"/>
      <c r="AG146" s="10" t="n"/>
      <c r="AH146" s="10" t="n"/>
      <c r="AI146" s="13" t="n"/>
      <c r="AJ146" s="13" t="n"/>
      <c r="AK146" s="13" t="n"/>
      <c r="AL146" s="13" t="n"/>
      <c r="AM146" s="13" t="n"/>
      <c r="AN146" s="13" t="n"/>
      <c r="AO146" s="13" t="n"/>
      <c r="AP146" s="14" t="n"/>
      <c r="AQ146" s="14" t="n"/>
      <c r="AR146" s="14" t="n"/>
      <c r="AS146" s="13" t="n"/>
      <c r="AT146" s="13" t="n"/>
      <c r="AU146" s="10" t="n"/>
      <c r="AV146" s="10" t="n"/>
      <c r="AW146" s="10" t="n"/>
      <c r="AX146" s="10" t="n"/>
      <c r="AY146" s="10" t="n"/>
      <c r="AZ146" s="10" t="n"/>
      <c r="BA146" s="10" t="n"/>
      <c r="BB146" s="10" t="n"/>
      <c r="BC146" s="10" t="n"/>
      <c r="BD146" s="11" t="n"/>
      <c r="BE146" s="10" t="n"/>
      <c r="BF146" s="10" t="n"/>
      <c r="BG146" s="10" t="n"/>
      <c r="BH146" s="10" t="n"/>
      <c r="BI146" s="10" t="n"/>
      <c r="BJ146" s="10" t="n"/>
      <c r="BK146" s="10" t="n"/>
      <c r="BL146" s="10" t="n"/>
      <c r="BM146" s="10" t="n"/>
    </row>
    <row r="147" ht="15.75" customHeight="1" s="218">
      <c r="A147" s="10" t="n"/>
      <c r="B147" s="10" t="n"/>
      <c r="C147" s="10" t="n"/>
      <c r="D147" s="10" t="n"/>
      <c r="E147" s="10" t="n"/>
      <c r="F147" s="10" t="n"/>
      <c r="G147" s="11" t="n"/>
      <c r="H147" s="10" t="n"/>
      <c r="I147" s="10" t="n"/>
      <c r="J147" s="10" t="n"/>
      <c r="K147" s="10" t="n"/>
      <c r="L147" s="10" t="n"/>
      <c r="M147" s="13" t="n"/>
      <c r="N147" s="13" t="n"/>
      <c r="O147" s="13" t="n"/>
      <c r="P147" s="13" t="n"/>
      <c r="Q147" s="10" t="n"/>
      <c r="R147" s="10" t="n"/>
      <c r="S147" s="10" t="n"/>
      <c r="T147" s="10" t="n"/>
      <c r="U147" s="10" t="n"/>
      <c r="V147" s="10" t="n"/>
      <c r="W147" s="10" t="n"/>
      <c r="X147" s="10" t="n"/>
      <c r="Y147" s="11" t="n"/>
      <c r="Z147" s="11" t="n"/>
      <c r="AA147" s="11" t="n"/>
      <c r="AB147" s="11" t="n"/>
      <c r="AC147" s="11" t="n"/>
      <c r="AD147" s="11" t="n"/>
      <c r="AE147" s="10" t="n"/>
      <c r="AF147" s="10" t="n"/>
      <c r="AG147" s="10" t="n"/>
      <c r="AH147" s="10" t="n"/>
      <c r="AI147" s="13" t="n"/>
      <c r="AJ147" s="13" t="n"/>
      <c r="AK147" s="13" t="n"/>
      <c r="AL147" s="13" t="n"/>
      <c r="AM147" s="13" t="n"/>
      <c r="AN147" s="13" t="n"/>
      <c r="AO147" s="13" t="n"/>
      <c r="AP147" s="14" t="n"/>
      <c r="AQ147" s="14" t="n"/>
      <c r="AR147" s="14" t="n"/>
      <c r="AS147" s="13" t="n"/>
      <c r="AT147" s="13" t="n"/>
      <c r="AU147" s="10" t="n"/>
      <c r="AV147" s="10" t="n"/>
      <c r="AW147" s="10" t="n"/>
      <c r="AX147" s="10" t="n"/>
      <c r="AY147" s="10" t="n"/>
      <c r="AZ147" s="10" t="n"/>
      <c r="BA147" s="10" t="n"/>
      <c r="BB147" s="10" t="n"/>
      <c r="BC147" s="10" t="n"/>
      <c r="BD147" s="11" t="n"/>
      <c r="BE147" s="10" t="n"/>
      <c r="BF147" s="10" t="n"/>
      <c r="BG147" s="10" t="n"/>
      <c r="BH147" s="10" t="n"/>
      <c r="BI147" s="10" t="n"/>
      <c r="BJ147" s="10" t="n"/>
      <c r="BK147" s="10" t="n"/>
      <c r="BL147" s="10" t="n"/>
      <c r="BM147" s="10" t="n"/>
    </row>
    <row r="148" ht="15.75" customHeight="1" s="218">
      <c r="A148" s="10" t="n"/>
      <c r="B148" s="10" t="n"/>
      <c r="C148" s="10" t="n"/>
      <c r="D148" s="10" t="n"/>
      <c r="E148" s="10" t="n"/>
      <c r="F148" s="10" t="n"/>
      <c r="G148" s="11" t="n"/>
      <c r="H148" s="10" t="n"/>
      <c r="I148" s="10" t="n"/>
      <c r="J148" s="10" t="n"/>
      <c r="K148" s="10" t="n"/>
      <c r="L148" s="10" t="n"/>
      <c r="M148" s="13" t="n"/>
      <c r="N148" s="13" t="n"/>
      <c r="O148" s="13" t="n"/>
      <c r="P148" s="13" t="n"/>
      <c r="Q148" s="10" t="n"/>
      <c r="R148" s="10" t="n"/>
      <c r="S148" s="10" t="n"/>
      <c r="T148" s="10" t="n"/>
      <c r="U148" s="10" t="n"/>
      <c r="V148" s="10" t="n"/>
      <c r="W148" s="10" t="n"/>
      <c r="X148" s="10" t="n"/>
      <c r="Y148" s="11" t="n"/>
      <c r="Z148" s="11" t="n"/>
      <c r="AA148" s="11" t="n"/>
      <c r="AB148" s="11" t="n"/>
      <c r="AC148" s="11" t="n"/>
      <c r="AD148" s="11" t="n"/>
      <c r="AE148" s="10" t="n"/>
      <c r="AF148" s="10" t="n"/>
      <c r="AG148" s="10" t="n"/>
      <c r="AH148" s="10" t="n"/>
      <c r="AI148" s="13" t="n"/>
      <c r="AJ148" s="13" t="n"/>
      <c r="AK148" s="13" t="n"/>
      <c r="AL148" s="13" t="n"/>
      <c r="AM148" s="13" t="n"/>
      <c r="AN148" s="13" t="n"/>
      <c r="AO148" s="13" t="n"/>
      <c r="AP148" s="14" t="n"/>
      <c r="AQ148" s="14" t="n"/>
      <c r="AR148" s="14" t="n"/>
      <c r="AS148" s="13" t="n"/>
      <c r="AT148" s="13" t="n"/>
      <c r="AU148" s="10" t="n"/>
      <c r="AV148" s="10" t="n"/>
      <c r="AW148" s="10" t="n"/>
      <c r="AX148" s="10" t="n"/>
      <c r="AY148" s="10" t="n"/>
      <c r="AZ148" s="10" t="n"/>
      <c r="BA148" s="10" t="n"/>
      <c r="BB148" s="10" t="n"/>
      <c r="BC148" s="10" t="n"/>
      <c r="BD148" s="11" t="n"/>
      <c r="BE148" s="10" t="n"/>
      <c r="BF148" s="10" t="n"/>
      <c r="BG148" s="10" t="n"/>
      <c r="BH148" s="10" t="n"/>
      <c r="BI148" s="10" t="n"/>
      <c r="BJ148" s="10" t="n"/>
      <c r="BK148" s="10" t="n"/>
      <c r="BL148" s="10" t="n"/>
      <c r="BM148" s="10" t="n"/>
    </row>
    <row r="149" ht="15.75" customHeight="1" s="218">
      <c r="A149" s="10" t="n"/>
      <c r="B149" s="10" t="n"/>
      <c r="C149" s="10" t="n"/>
      <c r="D149" s="10" t="n"/>
      <c r="E149" s="10" t="n"/>
      <c r="F149" s="10" t="n"/>
      <c r="G149" s="11" t="n"/>
      <c r="H149" s="10" t="n"/>
      <c r="I149" s="10" t="n"/>
      <c r="J149" s="10" t="n"/>
      <c r="K149" s="10" t="n"/>
      <c r="L149" s="10" t="n"/>
      <c r="M149" s="13" t="n"/>
      <c r="N149" s="13" t="n"/>
      <c r="O149" s="13" t="n"/>
      <c r="P149" s="13" t="n"/>
      <c r="Q149" s="10" t="n"/>
      <c r="R149" s="10" t="n"/>
      <c r="S149" s="10" t="n"/>
      <c r="T149" s="10" t="n"/>
      <c r="U149" s="10" t="n"/>
      <c r="V149" s="10" t="n"/>
      <c r="W149" s="10" t="n"/>
      <c r="X149" s="10" t="n"/>
      <c r="Y149" s="11" t="n"/>
      <c r="Z149" s="11" t="n"/>
      <c r="AA149" s="11" t="n"/>
      <c r="AB149" s="11" t="n"/>
      <c r="AC149" s="11" t="n"/>
      <c r="AD149" s="11" t="n"/>
      <c r="AE149" s="10" t="n"/>
      <c r="AF149" s="10" t="n"/>
      <c r="AG149" s="10" t="n"/>
      <c r="AH149" s="10" t="n"/>
      <c r="AI149" s="13" t="n"/>
      <c r="AJ149" s="13" t="n"/>
      <c r="AK149" s="13" t="n"/>
      <c r="AL149" s="13" t="n"/>
      <c r="AM149" s="13" t="n"/>
      <c r="AN149" s="13" t="n"/>
      <c r="AO149" s="13" t="n"/>
      <c r="AP149" s="14" t="n"/>
      <c r="AQ149" s="14" t="n"/>
      <c r="AR149" s="14" t="n"/>
      <c r="AS149" s="13" t="n"/>
      <c r="AT149" s="13" t="n"/>
      <c r="AU149" s="10" t="n"/>
      <c r="AV149" s="10" t="n"/>
      <c r="AW149" s="10" t="n"/>
      <c r="AX149" s="10" t="n"/>
      <c r="AY149" s="10" t="n"/>
      <c r="AZ149" s="10" t="n"/>
      <c r="BA149" s="10" t="n"/>
      <c r="BB149" s="10" t="n"/>
      <c r="BC149" s="10" t="n"/>
      <c r="BD149" s="11" t="n"/>
      <c r="BE149" s="10" t="n"/>
      <c r="BF149" s="10" t="n"/>
      <c r="BG149" s="10" t="n"/>
      <c r="BH149" s="10" t="n"/>
      <c r="BI149" s="10" t="n"/>
      <c r="BJ149" s="10" t="n"/>
      <c r="BK149" s="10" t="n"/>
      <c r="BL149" s="10" t="n"/>
      <c r="BM149" s="10" t="n"/>
    </row>
    <row r="150" ht="15.75" customHeight="1" s="218">
      <c r="A150" s="10" t="n"/>
      <c r="B150" s="10" t="n"/>
      <c r="C150" s="10" t="n"/>
      <c r="D150" s="10" t="n"/>
      <c r="E150" s="10" t="n"/>
      <c r="F150" s="10" t="n"/>
      <c r="G150" s="11" t="n"/>
      <c r="H150" s="10" t="n"/>
      <c r="I150" s="10" t="n"/>
      <c r="J150" s="10" t="n"/>
      <c r="K150" s="10" t="n"/>
      <c r="L150" s="10" t="n"/>
      <c r="M150" s="13" t="n"/>
      <c r="N150" s="13" t="n"/>
      <c r="O150" s="13" t="n"/>
      <c r="P150" s="13" t="n"/>
      <c r="Q150" s="10" t="n"/>
      <c r="R150" s="10" t="n"/>
      <c r="S150" s="10" t="n"/>
      <c r="T150" s="10" t="n"/>
      <c r="U150" s="10" t="n"/>
      <c r="V150" s="10" t="n"/>
      <c r="W150" s="10" t="n"/>
      <c r="X150" s="10" t="n"/>
      <c r="Y150" s="11" t="n"/>
      <c r="Z150" s="11" t="n"/>
      <c r="AA150" s="11" t="n"/>
      <c r="AB150" s="11" t="n"/>
      <c r="AC150" s="11" t="n"/>
      <c r="AD150" s="11" t="n"/>
      <c r="AE150" s="10" t="n"/>
      <c r="AF150" s="10" t="n"/>
      <c r="AG150" s="10" t="n"/>
      <c r="AH150" s="10" t="n"/>
      <c r="AI150" s="13" t="n"/>
      <c r="AJ150" s="13" t="n"/>
      <c r="AK150" s="13" t="n"/>
      <c r="AL150" s="13" t="n"/>
      <c r="AM150" s="13" t="n"/>
      <c r="AN150" s="13" t="n"/>
      <c r="AO150" s="13" t="n"/>
      <c r="AP150" s="14" t="n"/>
      <c r="AQ150" s="14" t="n"/>
      <c r="AR150" s="14" t="n"/>
      <c r="AS150" s="13" t="n"/>
      <c r="AT150" s="13" t="n"/>
      <c r="AU150" s="10" t="n"/>
      <c r="AV150" s="10" t="n"/>
      <c r="AW150" s="10" t="n"/>
      <c r="AX150" s="10" t="n"/>
      <c r="AY150" s="10" t="n"/>
      <c r="AZ150" s="10" t="n"/>
      <c r="BA150" s="10" t="n"/>
      <c r="BB150" s="10" t="n"/>
      <c r="BC150" s="10" t="n"/>
      <c r="BD150" s="11" t="n"/>
      <c r="BE150" s="10" t="n"/>
      <c r="BF150" s="10" t="n"/>
      <c r="BG150" s="10" t="n"/>
      <c r="BH150" s="10" t="n"/>
      <c r="BI150" s="10" t="n"/>
      <c r="BJ150" s="10" t="n"/>
      <c r="BK150" s="10" t="n"/>
      <c r="BL150" s="10" t="n"/>
      <c r="BM150" s="10" t="n"/>
    </row>
    <row r="151" ht="15.75" customHeight="1" s="218">
      <c r="A151" s="10" t="n"/>
      <c r="B151" s="10" t="n"/>
      <c r="C151" s="10" t="n"/>
      <c r="D151" s="10" t="n"/>
      <c r="E151" s="10" t="n"/>
      <c r="F151" s="10" t="n"/>
      <c r="G151" s="11" t="n"/>
      <c r="H151" s="10" t="n"/>
      <c r="I151" s="10" t="n"/>
      <c r="J151" s="10" t="n"/>
      <c r="K151" s="10" t="n"/>
      <c r="L151" s="10" t="n"/>
      <c r="M151" s="13" t="n"/>
      <c r="N151" s="13" t="n"/>
      <c r="O151" s="13" t="n"/>
      <c r="P151" s="13" t="n"/>
      <c r="Q151" s="10" t="n"/>
      <c r="R151" s="10" t="n"/>
      <c r="S151" s="10" t="n"/>
      <c r="T151" s="10" t="n"/>
      <c r="U151" s="10" t="n"/>
      <c r="V151" s="10" t="n"/>
      <c r="W151" s="10" t="n"/>
      <c r="X151" s="10" t="n"/>
      <c r="Y151" s="11" t="n"/>
      <c r="Z151" s="11" t="n"/>
      <c r="AA151" s="11" t="n"/>
      <c r="AB151" s="11" t="n"/>
      <c r="AC151" s="11" t="n"/>
      <c r="AD151" s="11" t="n"/>
      <c r="AE151" s="10" t="n"/>
      <c r="AF151" s="10" t="n"/>
      <c r="AG151" s="10" t="n"/>
      <c r="AH151" s="10" t="n"/>
      <c r="AI151" s="13" t="n"/>
      <c r="AJ151" s="13" t="n"/>
      <c r="AK151" s="13" t="n"/>
      <c r="AL151" s="13" t="n"/>
      <c r="AM151" s="13" t="n"/>
      <c r="AN151" s="13" t="n"/>
      <c r="AO151" s="13" t="n"/>
      <c r="AP151" s="14" t="n"/>
      <c r="AQ151" s="14" t="n"/>
      <c r="AR151" s="14" t="n"/>
      <c r="AS151" s="13" t="n"/>
      <c r="AT151" s="13" t="n"/>
      <c r="AU151" s="10" t="n"/>
      <c r="AV151" s="10" t="n"/>
      <c r="AW151" s="10" t="n"/>
      <c r="AX151" s="10" t="n"/>
      <c r="AY151" s="10" t="n"/>
      <c r="AZ151" s="10" t="n"/>
      <c r="BA151" s="10" t="n"/>
      <c r="BB151" s="10" t="n"/>
      <c r="BC151" s="10" t="n"/>
      <c r="BD151" s="11" t="n"/>
      <c r="BE151" s="10" t="n"/>
      <c r="BF151" s="10" t="n"/>
      <c r="BG151" s="10" t="n"/>
      <c r="BH151" s="10" t="n"/>
      <c r="BI151" s="10" t="n"/>
      <c r="BJ151" s="10" t="n"/>
      <c r="BK151" s="10" t="n"/>
      <c r="BL151" s="10" t="n"/>
      <c r="BM151" s="10" t="n"/>
    </row>
    <row r="152" ht="15.75" customHeight="1" s="218">
      <c r="A152" s="10" t="n"/>
      <c r="B152" s="10" t="n"/>
      <c r="C152" s="10" t="n"/>
      <c r="D152" s="10" t="n"/>
      <c r="E152" s="10" t="n"/>
      <c r="F152" s="10" t="n"/>
      <c r="G152" s="11" t="n"/>
      <c r="H152" s="10" t="n"/>
      <c r="I152" s="10" t="n"/>
      <c r="J152" s="10" t="n"/>
      <c r="K152" s="10" t="n"/>
      <c r="L152" s="10" t="n"/>
      <c r="M152" s="13" t="n"/>
      <c r="N152" s="13" t="n"/>
      <c r="O152" s="13" t="n"/>
      <c r="P152" s="13" t="n"/>
      <c r="Q152" s="10" t="n"/>
      <c r="R152" s="10" t="n"/>
      <c r="S152" s="10" t="n"/>
      <c r="T152" s="10" t="n"/>
      <c r="U152" s="10" t="n"/>
      <c r="V152" s="10" t="n"/>
      <c r="W152" s="10" t="n"/>
      <c r="X152" s="10" t="n"/>
      <c r="Y152" s="11" t="n"/>
      <c r="Z152" s="11" t="n"/>
      <c r="AA152" s="11" t="n"/>
      <c r="AB152" s="11" t="n"/>
      <c r="AC152" s="11" t="n"/>
      <c r="AD152" s="11" t="n"/>
      <c r="AE152" s="10" t="n"/>
      <c r="AF152" s="10" t="n"/>
      <c r="AG152" s="10" t="n"/>
      <c r="AH152" s="10" t="n"/>
      <c r="AI152" s="13" t="n"/>
      <c r="AJ152" s="13" t="n"/>
      <c r="AK152" s="13" t="n"/>
      <c r="AL152" s="13" t="n"/>
      <c r="AM152" s="13" t="n"/>
      <c r="AN152" s="13" t="n"/>
      <c r="AO152" s="13" t="n"/>
      <c r="AP152" s="14" t="n"/>
      <c r="AQ152" s="14" t="n"/>
      <c r="AR152" s="14" t="n"/>
      <c r="AS152" s="13" t="n"/>
      <c r="AT152" s="13" t="n"/>
      <c r="AU152" s="10" t="n"/>
      <c r="AV152" s="10" t="n"/>
      <c r="AW152" s="10" t="n"/>
      <c r="AX152" s="10" t="n"/>
      <c r="AY152" s="10" t="n"/>
      <c r="AZ152" s="10" t="n"/>
      <c r="BA152" s="10" t="n"/>
      <c r="BB152" s="10" t="n"/>
      <c r="BC152" s="10" t="n"/>
      <c r="BD152" s="11" t="n"/>
      <c r="BE152" s="10" t="n"/>
      <c r="BF152" s="10" t="n"/>
      <c r="BG152" s="10" t="n"/>
      <c r="BH152" s="10" t="n"/>
      <c r="BI152" s="10" t="n"/>
      <c r="BJ152" s="10" t="n"/>
      <c r="BK152" s="10" t="n"/>
      <c r="BL152" s="10" t="n"/>
      <c r="BM152" s="10" t="n"/>
    </row>
    <row r="153" ht="15.75" customHeight="1" s="218">
      <c r="A153" s="10" t="n"/>
      <c r="B153" s="10" t="n"/>
      <c r="C153" s="10" t="n"/>
      <c r="D153" s="10" t="n"/>
      <c r="E153" s="10" t="n"/>
      <c r="F153" s="10" t="n"/>
      <c r="G153" s="11" t="n"/>
      <c r="H153" s="10" t="n"/>
      <c r="I153" s="10" t="n"/>
      <c r="J153" s="10" t="n"/>
      <c r="K153" s="10" t="n"/>
      <c r="L153" s="10" t="n"/>
      <c r="M153" s="13" t="n"/>
      <c r="N153" s="13" t="n"/>
      <c r="O153" s="13" t="n"/>
      <c r="P153" s="13" t="n"/>
      <c r="Q153" s="10" t="n"/>
      <c r="R153" s="10" t="n"/>
      <c r="S153" s="10" t="n"/>
      <c r="T153" s="10" t="n"/>
      <c r="U153" s="10" t="n"/>
      <c r="V153" s="10" t="n"/>
      <c r="W153" s="10" t="n"/>
      <c r="X153" s="10" t="n"/>
      <c r="Y153" s="11" t="n"/>
      <c r="Z153" s="11" t="n"/>
      <c r="AA153" s="11" t="n"/>
      <c r="AB153" s="11" t="n"/>
      <c r="AC153" s="11" t="n"/>
      <c r="AD153" s="11" t="n"/>
      <c r="AE153" s="10" t="n"/>
      <c r="AF153" s="10" t="n"/>
      <c r="AG153" s="10" t="n"/>
      <c r="AH153" s="10" t="n"/>
      <c r="AI153" s="13" t="n"/>
      <c r="AJ153" s="13" t="n"/>
      <c r="AK153" s="13" t="n"/>
      <c r="AL153" s="13" t="n"/>
      <c r="AM153" s="13" t="n"/>
      <c r="AN153" s="13" t="n"/>
      <c r="AO153" s="13" t="n"/>
      <c r="AP153" s="14" t="n"/>
      <c r="AQ153" s="14" t="n"/>
      <c r="AR153" s="14" t="n"/>
      <c r="AS153" s="13" t="n"/>
      <c r="AT153" s="13" t="n"/>
      <c r="AU153" s="10" t="n"/>
      <c r="AV153" s="10" t="n"/>
      <c r="AW153" s="10" t="n"/>
      <c r="AX153" s="10" t="n"/>
      <c r="AY153" s="10" t="n"/>
      <c r="AZ153" s="10" t="n"/>
      <c r="BA153" s="10" t="n"/>
      <c r="BB153" s="10" t="n"/>
      <c r="BC153" s="10" t="n"/>
      <c r="BD153" s="11" t="n"/>
      <c r="BE153" s="10" t="n"/>
      <c r="BF153" s="10" t="n"/>
      <c r="BG153" s="10" t="n"/>
      <c r="BH153" s="10" t="n"/>
      <c r="BI153" s="10" t="n"/>
      <c r="BJ153" s="10" t="n"/>
      <c r="BK153" s="10" t="n"/>
      <c r="BL153" s="10" t="n"/>
      <c r="BM153" s="10" t="n"/>
    </row>
    <row r="154" ht="15.75" customHeight="1" s="218">
      <c r="A154" s="10" t="n"/>
      <c r="B154" s="10" t="n"/>
      <c r="C154" s="10" t="n"/>
      <c r="D154" s="10" t="n"/>
      <c r="E154" s="10" t="n"/>
      <c r="F154" s="10" t="n"/>
      <c r="G154" s="11" t="n"/>
      <c r="H154" s="10" t="n"/>
      <c r="I154" s="10" t="n"/>
      <c r="J154" s="10" t="n"/>
      <c r="K154" s="10" t="n"/>
      <c r="L154" s="10" t="n"/>
      <c r="M154" s="13" t="n"/>
      <c r="N154" s="13" t="n"/>
      <c r="O154" s="13" t="n"/>
      <c r="P154" s="13" t="n"/>
      <c r="Q154" s="10" t="n"/>
      <c r="R154" s="10" t="n"/>
      <c r="S154" s="10" t="n"/>
      <c r="T154" s="10" t="n"/>
      <c r="U154" s="10" t="n"/>
      <c r="V154" s="10" t="n"/>
      <c r="W154" s="10" t="n"/>
      <c r="X154" s="10" t="n"/>
      <c r="Y154" s="11" t="n"/>
      <c r="Z154" s="11" t="n"/>
      <c r="AA154" s="11" t="n"/>
      <c r="AB154" s="11" t="n"/>
      <c r="AC154" s="11" t="n"/>
      <c r="AD154" s="11" t="n"/>
      <c r="AE154" s="10" t="n"/>
      <c r="AF154" s="10" t="n"/>
      <c r="AG154" s="10" t="n"/>
      <c r="AH154" s="10" t="n"/>
      <c r="AI154" s="13" t="n"/>
      <c r="AJ154" s="13" t="n"/>
      <c r="AK154" s="13" t="n"/>
      <c r="AL154" s="13" t="n"/>
      <c r="AM154" s="13" t="n"/>
      <c r="AN154" s="13" t="n"/>
      <c r="AO154" s="13" t="n"/>
      <c r="AP154" s="14" t="n"/>
      <c r="AQ154" s="14" t="n"/>
      <c r="AR154" s="14" t="n"/>
      <c r="AS154" s="13" t="n"/>
      <c r="AT154" s="13" t="n"/>
      <c r="AU154" s="10" t="n"/>
      <c r="AV154" s="10" t="n"/>
      <c r="AW154" s="10" t="n"/>
      <c r="AX154" s="10" t="n"/>
      <c r="AY154" s="10" t="n"/>
      <c r="AZ154" s="10" t="n"/>
      <c r="BA154" s="10" t="n"/>
      <c r="BB154" s="10" t="n"/>
      <c r="BC154" s="10" t="n"/>
      <c r="BD154" s="11" t="n"/>
      <c r="BE154" s="10" t="n"/>
      <c r="BF154" s="10" t="n"/>
      <c r="BG154" s="10" t="n"/>
      <c r="BH154" s="10" t="n"/>
      <c r="BI154" s="10" t="n"/>
      <c r="BJ154" s="10" t="n"/>
      <c r="BK154" s="10" t="n"/>
      <c r="BL154" s="10" t="n"/>
      <c r="BM154" s="10" t="n"/>
    </row>
    <row r="155" ht="15.75" customHeight="1" s="218">
      <c r="A155" s="10" t="n"/>
      <c r="B155" s="10" t="n"/>
      <c r="C155" s="10" t="n"/>
      <c r="D155" s="10" t="n"/>
      <c r="E155" s="10" t="n"/>
      <c r="F155" s="10" t="n"/>
      <c r="G155" s="11" t="n"/>
      <c r="H155" s="10" t="n"/>
      <c r="I155" s="10" t="n"/>
      <c r="J155" s="10" t="n"/>
      <c r="K155" s="10" t="n"/>
      <c r="L155" s="10" t="n"/>
      <c r="M155" s="13" t="n"/>
      <c r="N155" s="13" t="n"/>
      <c r="O155" s="13" t="n"/>
      <c r="P155" s="13" t="n"/>
      <c r="Q155" s="10" t="n"/>
      <c r="R155" s="10" t="n"/>
      <c r="S155" s="10" t="n"/>
      <c r="T155" s="10" t="n"/>
      <c r="U155" s="10" t="n"/>
      <c r="V155" s="10" t="n"/>
      <c r="W155" s="10" t="n"/>
      <c r="X155" s="10" t="n"/>
      <c r="Y155" s="11" t="n"/>
      <c r="Z155" s="11" t="n"/>
      <c r="AA155" s="11" t="n"/>
      <c r="AB155" s="11" t="n"/>
      <c r="AC155" s="11" t="n"/>
      <c r="AD155" s="11" t="n"/>
      <c r="AE155" s="10" t="n"/>
      <c r="AF155" s="10" t="n"/>
      <c r="AG155" s="10" t="n"/>
      <c r="AH155" s="10" t="n"/>
      <c r="AI155" s="13" t="n"/>
      <c r="AJ155" s="13" t="n"/>
      <c r="AK155" s="13" t="n"/>
      <c r="AL155" s="13" t="n"/>
      <c r="AM155" s="13" t="n"/>
      <c r="AN155" s="13" t="n"/>
      <c r="AO155" s="13" t="n"/>
      <c r="AP155" s="14" t="n"/>
      <c r="AQ155" s="14" t="n"/>
      <c r="AR155" s="14" t="n"/>
      <c r="AS155" s="13" t="n"/>
      <c r="AT155" s="13" t="n"/>
      <c r="AU155" s="10" t="n"/>
      <c r="AV155" s="10" t="n"/>
      <c r="AW155" s="10" t="n"/>
      <c r="AX155" s="10" t="n"/>
      <c r="AY155" s="10" t="n"/>
      <c r="AZ155" s="10" t="n"/>
      <c r="BA155" s="10" t="n"/>
      <c r="BB155" s="10" t="n"/>
      <c r="BC155" s="10" t="n"/>
      <c r="BD155" s="11" t="n"/>
      <c r="BE155" s="10" t="n"/>
      <c r="BF155" s="10" t="n"/>
      <c r="BG155" s="10" t="n"/>
      <c r="BH155" s="10" t="n"/>
      <c r="BI155" s="10" t="n"/>
      <c r="BJ155" s="10" t="n"/>
      <c r="BK155" s="10" t="n"/>
      <c r="BL155" s="10" t="n"/>
      <c r="BM155" s="10" t="n"/>
    </row>
    <row r="156" ht="15.75" customHeight="1" s="218">
      <c r="A156" s="10" t="n"/>
      <c r="B156" s="10" t="n"/>
      <c r="C156" s="10" t="n"/>
      <c r="D156" s="10" t="n"/>
      <c r="E156" s="10" t="n"/>
      <c r="F156" s="10" t="n"/>
      <c r="G156" s="11" t="n"/>
      <c r="H156" s="10" t="n"/>
      <c r="I156" s="10" t="n"/>
      <c r="J156" s="10" t="n"/>
      <c r="K156" s="10" t="n"/>
      <c r="L156" s="10" t="n"/>
      <c r="M156" s="13" t="n"/>
      <c r="N156" s="13" t="n"/>
      <c r="O156" s="13" t="n"/>
      <c r="P156" s="13" t="n"/>
      <c r="Q156" s="10" t="n"/>
      <c r="R156" s="10" t="n"/>
      <c r="S156" s="10" t="n"/>
      <c r="T156" s="10" t="n"/>
      <c r="U156" s="10" t="n"/>
      <c r="V156" s="10" t="n"/>
      <c r="W156" s="10" t="n"/>
      <c r="X156" s="10" t="n"/>
      <c r="Y156" s="11" t="n"/>
      <c r="Z156" s="11" t="n"/>
      <c r="AA156" s="11" t="n"/>
      <c r="AB156" s="11" t="n"/>
      <c r="AC156" s="11" t="n"/>
      <c r="AD156" s="11" t="n"/>
      <c r="AE156" s="10" t="n"/>
      <c r="AF156" s="10" t="n"/>
      <c r="AG156" s="10" t="n"/>
      <c r="AH156" s="10" t="n"/>
      <c r="AI156" s="13" t="n"/>
      <c r="AJ156" s="13" t="n"/>
      <c r="AK156" s="13" t="n"/>
      <c r="AL156" s="13" t="n"/>
      <c r="AM156" s="13" t="n"/>
      <c r="AN156" s="13" t="n"/>
      <c r="AO156" s="13" t="n"/>
      <c r="AP156" s="14" t="n"/>
      <c r="AQ156" s="14" t="n"/>
      <c r="AR156" s="14" t="n"/>
      <c r="AS156" s="13" t="n"/>
      <c r="AT156" s="13" t="n"/>
      <c r="AU156" s="10" t="n"/>
      <c r="AV156" s="10" t="n"/>
      <c r="AW156" s="10" t="n"/>
      <c r="AX156" s="10" t="n"/>
      <c r="AY156" s="10" t="n"/>
      <c r="AZ156" s="10" t="n"/>
      <c r="BA156" s="10" t="n"/>
      <c r="BB156" s="10" t="n"/>
      <c r="BC156" s="10" t="n"/>
      <c r="BD156" s="11" t="n"/>
      <c r="BE156" s="10" t="n"/>
      <c r="BF156" s="10" t="n"/>
      <c r="BG156" s="10" t="n"/>
      <c r="BH156" s="10" t="n"/>
      <c r="BI156" s="10" t="n"/>
      <c r="BJ156" s="10" t="n"/>
      <c r="BK156" s="10" t="n"/>
      <c r="BL156" s="10" t="n"/>
      <c r="BM156" s="10" t="n"/>
    </row>
    <row r="157" ht="15.75" customHeight="1" s="218">
      <c r="A157" s="10" t="n"/>
      <c r="B157" s="10" t="n"/>
      <c r="C157" s="10" t="n"/>
      <c r="D157" s="10" t="n"/>
      <c r="E157" s="10" t="n"/>
      <c r="F157" s="10" t="n"/>
      <c r="G157" s="11" t="n"/>
      <c r="H157" s="10" t="n"/>
      <c r="I157" s="10" t="n"/>
      <c r="J157" s="10" t="n"/>
      <c r="K157" s="10" t="n"/>
      <c r="L157" s="10" t="n"/>
      <c r="M157" s="13" t="n"/>
      <c r="N157" s="13" t="n"/>
      <c r="O157" s="13" t="n"/>
      <c r="P157" s="13" t="n"/>
      <c r="Q157" s="10" t="n"/>
      <c r="R157" s="10" t="n"/>
      <c r="S157" s="10" t="n"/>
      <c r="T157" s="10" t="n"/>
      <c r="U157" s="10" t="n"/>
      <c r="V157" s="10" t="n"/>
      <c r="W157" s="10" t="n"/>
      <c r="X157" s="10" t="n"/>
      <c r="Y157" s="11" t="n"/>
      <c r="Z157" s="11" t="n"/>
      <c r="AA157" s="11" t="n"/>
      <c r="AB157" s="11" t="n"/>
      <c r="AC157" s="11" t="n"/>
      <c r="AD157" s="11" t="n"/>
      <c r="AE157" s="10" t="n"/>
      <c r="AF157" s="10" t="n"/>
      <c r="AG157" s="10" t="n"/>
      <c r="AH157" s="10" t="n"/>
      <c r="AI157" s="13" t="n"/>
      <c r="AJ157" s="13" t="n"/>
      <c r="AK157" s="13" t="n"/>
      <c r="AL157" s="13" t="n"/>
      <c r="AM157" s="13" t="n"/>
      <c r="AN157" s="13" t="n"/>
      <c r="AO157" s="13" t="n"/>
      <c r="AP157" s="14" t="n"/>
      <c r="AQ157" s="14" t="n"/>
      <c r="AR157" s="14" t="n"/>
      <c r="AS157" s="13" t="n"/>
      <c r="AT157" s="13" t="n"/>
      <c r="AU157" s="10" t="n"/>
      <c r="AV157" s="10" t="n"/>
      <c r="AW157" s="10" t="n"/>
      <c r="AX157" s="10" t="n"/>
      <c r="AY157" s="10" t="n"/>
      <c r="AZ157" s="10" t="n"/>
      <c r="BA157" s="10" t="n"/>
      <c r="BB157" s="10" t="n"/>
      <c r="BC157" s="10" t="n"/>
      <c r="BD157" s="11" t="n"/>
      <c r="BE157" s="10" t="n"/>
      <c r="BF157" s="10" t="n"/>
      <c r="BG157" s="10" t="n"/>
      <c r="BH157" s="10" t="n"/>
      <c r="BI157" s="10" t="n"/>
      <c r="BJ157" s="10" t="n"/>
      <c r="BK157" s="10" t="n"/>
      <c r="BL157" s="10" t="n"/>
      <c r="BM157" s="10" t="n"/>
    </row>
    <row r="158" ht="15.75" customHeight="1" s="218">
      <c r="A158" s="10" t="n"/>
      <c r="B158" s="10" t="n"/>
      <c r="C158" s="10" t="n"/>
      <c r="D158" s="10" t="n"/>
      <c r="E158" s="10" t="n"/>
      <c r="F158" s="10" t="n"/>
      <c r="G158" s="11" t="n"/>
      <c r="H158" s="10" t="n"/>
      <c r="I158" s="10" t="n"/>
      <c r="J158" s="10" t="n"/>
      <c r="K158" s="10" t="n"/>
      <c r="L158" s="10" t="n"/>
      <c r="M158" s="13" t="n"/>
      <c r="N158" s="13" t="n"/>
      <c r="O158" s="13" t="n"/>
      <c r="P158" s="13" t="n"/>
      <c r="Q158" s="10" t="n"/>
      <c r="R158" s="10" t="n"/>
      <c r="S158" s="10" t="n"/>
      <c r="T158" s="10" t="n"/>
      <c r="U158" s="10" t="n"/>
      <c r="V158" s="10" t="n"/>
      <c r="W158" s="10" t="n"/>
      <c r="X158" s="10" t="n"/>
      <c r="Y158" s="11" t="n"/>
      <c r="Z158" s="11" t="n"/>
      <c r="AA158" s="11" t="n"/>
      <c r="AB158" s="11" t="n"/>
      <c r="AC158" s="11" t="n"/>
      <c r="AD158" s="11" t="n"/>
      <c r="AE158" s="10" t="n"/>
      <c r="AF158" s="10" t="n"/>
      <c r="AG158" s="10" t="n"/>
      <c r="AH158" s="10" t="n"/>
      <c r="AI158" s="13" t="n"/>
      <c r="AJ158" s="13" t="n"/>
      <c r="AK158" s="13" t="n"/>
      <c r="AL158" s="13" t="n"/>
      <c r="AM158" s="13" t="n"/>
      <c r="AN158" s="13" t="n"/>
      <c r="AO158" s="13" t="n"/>
      <c r="AP158" s="14" t="n"/>
      <c r="AQ158" s="14" t="n"/>
      <c r="AR158" s="14" t="n"/>
      <c r="AS158" s="13" t="n"/>
      <c r="AT158" s="13" t="n"/>
      <c r="AU158" s="10" t="n"/>
      <c r="AV158" s="10" t="n"/>
      <c r="AW158" s="10" t="n"/>
      <c r="AX158" s="10" t="n"/>
      <c r="AY158" s="10" t="n"/>
      <c r="AZ158" s="10" t="n"/>
      <c r="BA158" s="10" t="n"/>
      <c r="BB158" s="10" t="n"/>
      <c r="BC158" s="10" t="n"/>
      <c r="BD158" s="11" t="n"/>
      <c r="BE158" s="10" t="n"/>
      <c r="BF158" s="10" t="n"/>
      <c r="BG158" s="10" t="n"/>
      <c r="BH158" s="10" t="n"/>
      <c r="BI158" s="10" t="n"/>
      <c r="BJ158" s="10" t="n"/>
      <c r="BK158" s="10" t="n"/>
      <c r="BL158" s="10" t="n"/>
      <c r="BM158" s="10" t="n"/>
    </row>
    <row r="159" ht="15.75" customHeight="1" s="218">
      <c r="A159" s="10" t="n"/>
      <c r="B159" s="10" t="n"/>
      <c r="C159" s="10" t="n"/>
      <c r="D159" s="10" t="n"/>
      <c r="E159" s="10" t="n"/>
      <c r="F159" s="10" t="n"/>
      <c r="G159" s="11" t="n"/>
      <c r="H159" s="10" t="n"/>
      <c r="I159" s="10" t="n"/>
      <c r="J159" s="10" t="n"/>
      <c r="K159" s="10" t="n"/>
      <c r="L159" s="10" t="n"/>
      <c r="M159" s="13" t="n"/>
      <c r="N159" s="13" t="n"/>
      <c r="O159" s="13" t="n"/>
      <c r="P159" s="13" t="n"/>
      <c r="Q159" s="10" t="n"/>
      <c r="R159" s="10" t="n"/>
      <c r="S159" s="10" t="n"/>
      <c r="T159" s="10" t="n"/>
      <c r="U159" s="10" t="n"/>
      <c r="V159" s="10" t="n"/>
      <c r="W159" s="10" t="n"/>
      <c r="X159" s="10" t="n"/>
      <c r="Y159" s="11" t="n"/>
      <c r="Z159" s="11" t="n"/>
      <c r="AA159" s="11" t="n"/>
      <c r="AB159" s="11" t="n"/>
      <c r="AC159" s="11" t="n"/>
      <c r="AD159" s="11" t="n"/>
      <c r="AE159" s="10" t="n"/>
      <c r="AF159" s="10" t="n"/>
      <c r="AG159" s="10" t="n"/>
      <c r="AH159" s="10" t="n"/>
      <c r="AI159" s="13" t="n"/>
      <c r="AJ159" s="13" t="n"/>
      <c r="AK159" s="13" t="n"/>
      <c r="AL159" s="13" t="n"/>
      <c r="AM159" s="13" t="n"/>
      <c r="AN159" s="13" t="n"/>
      <c r="AO159" s="13" t="n"/>
      <c r="AP159" s="14" t="n"/>
      <c r="AQ159" s="14" t="n"/>
      <c r="AR159" s="14" t="n"/>
      <c r="AS159" s="13" t="n"/>
      <c r="AT159" s="13" t="n"/>
      <c r="AU159" s="10" t="n"/>
      <c r="AV159" s="10" t="n"/>
      <c r="AW159" s="10" t="n"/>
      <c r="AX159" s="10" t="n"/>
      <c r="AY159" s="10" t="n"/>
      <c r="AZ159" s="10" t="n"/>
      <c r="BA159" s="10" t="n"/>
      <c r="BB159" s="10" t="n"/>
      <c r="BC159" s="10" t="n"/>
      <c r="BD159" s="11" t="n"/>
      <c r="BE159" s="10" t="n"/>
      <c r="BF159" s="10" t="n"/>
      <c r="BG159" s="10" t="n"/>
      <c r="BH159" s="10" t="n"/>
      <c r="BI159" s="10" t="n"/>
      <c r="BJ159" s="10" t="n"/>
      <c r="BK159" s="10" t="n"/>
      <c r="BL159" s="10" t="n"/>
      <c r="BM159" s="10" t="n"/>
    </row>
    <row r="160" ht="15.75" customHeight="1" s="218">
      <c r="A160" s="10" t="n"/>
      <c r="B160" s="10" t="n"/>
      <c r="C160" s="10" t="n"/>
      <c r="D160" s="10" t="n"/>
      <c r="E160" s="10" t="n"/>
      <c r="F160" s="10" t="n"/>
      <c r="G160" s="11" t="n"/>
      <c r="H160" s="10" t="n"/>
      <c r="I160" s="10" t="n"/>
      <c r="J160" s="10" t="n"/>
      <c r="K160" s="10" t="n"/>
      <c r="L160" s="10" t="n"/>
      <c r="M160" s="13" t="n"/>
      <c r="N160" s="13" t="n"/>
      <c r="O160" s="13" t="n"/>
      <c r="P160" s="13" t="n"/>
      <c r="Q160" s="10" t="n"/>
      <c r="R160" s="10" t="n"/>
      <c r="S160" s="10" t="n"/>
      <c r="T160" s="10" t="n"/>
      <c r="U160" s="10" t="n"/>
      <c r="V160" s="10" t="n"/>
      <c r="W160" s="10" t="n"/>
      <c r="X160" s="10" t="n"/>
      <c r="Y160" s="11" t="n"/>
      <c r="Z160" s="11" t="n"/>
      <c r="AA160" s="11" t="n"/>
      <c r="AB160" s="11" t="n"/>
      <c r="AC160" s="11" t="n"/>
      <c r="AD160" s="11" t="n"/>
      <c r="AE160" s="10" t="n"/>
      <c r="AF160" s="10" t="n"/>
      <c r="AG160" s="10" t="n"/>
      <c r="AH160" s="10" t="n"/>
      <c r="AI160" s="13" t="n"/>
      <c r="AJ160" s="13" t="n"/>
      <c r="AK160" s="13" t="n"/>
      <c r="AL160" s="13" t="n"/>
      <c r="AM160" s="13" t="n"/>
      <c r="AN160" s="13" t="n"/>
      <c r="AO160" s="13" t="n"/>
      <c r="AP160" s="14" t="n"/>
      <c r="AQ160" s="14" t="n"/>
      <c r="AR160" s="14" t="n"/>
      <c r="AS160" s="13" t="n"/>
      <c r="AT160" s="13" t="n"/>
      <c r="AU160" s="10" t="n"/>
      <c r="AV160" s="10" t="n"/>
      <c r="AW160" s="10" t="n"/>
      <c r="AX160" s="10" t="n"/>
      <c r="AY160" s="10" t="n"/>
      <c r="AZ160" s="10" t="n"/>
      <c r="BA160" s="10" t="n"/>
      <c r="BB160" s="10" t="n"/>
      <c r="BC160" s="10" t="n"/>
      <c r="BD160" s="11" t="n"/>
      <c r="BE160" s="10" t="n"/>
      <c r="BF160" s="10" t="n"/>
      <c r="BG160" s="10" t="n"/>
      <c r="BH160" s="10" t="n"/>
      <c r="BI160" s="10" t="n"/>
      <c r="BJ160" s="10" t="n"/>
      <c r="BK160" s="10" t="n"/>
      <c r="BL160" s="10" t="n"/>
      <c r="BM160" s="10" t="n"/>
    </row>
    <row r="161" ht="15.75" customHeight="1" s="218">
      <c r="A161" s="10" t="n"/>
      <c r="B161" s="10" t="n"/>
      <c r="C161" s="10" t="n"/>
      <c r="D161" s="10" t="n"/>
      <c r="E161" s="10" t="n"/>
      <c r="F161" s="10" t="n"/>
      <c r="G161" s="11" t="n"/>
      <c r="H161" s="10" t="n"/>
      <c r="I161" s="10" t="n"/>
      <c r="J161" s="10" t="n"/>
      <c r="K161" s="10" t="n"/>
      <c r="L161" s="10" t="n"/>
      <c r="M161" s="13" t="n"/>
      <c r="N161" s="13" t="n"/>
      <c r="O161" s="13" t="n"/>
      <c r="P161" s="13" t="n"/>
      <c r="Q161" s="10" t="n"/>
      <c r="R161" s="10" t="n"/>
      <c r="S161" s="10" t="n"/>
      <c r="T161" s="10" t="n"/>
      <c r="U161" s="10" t="n"/>
      <c r="V161" s="10" t="n"/>
      <c r="W161" s="10" t="n"/>
      <c r="X161" s="10" t="n"/>
      <c r="Y161" s="11" t="n"/>
      <c r="Z161" s="11" t="n"/>
      <c r="AA161" s="11" t="n"/>
      <c r="AB161" s="11" t="n"/>
      <c r="AC161" s="11" t="n"/>
      <c r="AD161" s="11" t="n"/>
      <c r="AE161" s="10" t="n"/>
      <c r="AF161" s="10" t="n"/>
      <c r="AG161" s="10" t="n"/>
      <c r="AH161" s="10" t="n"/>
      <c r="AI161" s="13" t="n"/>
      <c r="AJ161" s="13" t="n"/>
      <c r="AK161" s="13" t="n"/>
      <c r="AL161" s="13" t="n"/>
      <c r="AM161" s="13" t="n"/>
      <c r="AN161" s="13" t="n"/>
      <c r="AO161" s="13" t="n"/>
      <c r="AP161" s="14" t="n"/>
      <c r="AQ161" s="14" t="n"/>
      <c r="AR161" s="14" t="n"/>
      <c r="AS161" s="13" t="n"/>
      <c r="AT161" s="13" t="n"/>
      <c r="AU161" s="10" t="n"/>
      <c r="AV161" s="10" t="n"/>
      <c r="AW161" s="10" t="n"/>
      <c r="AX161" s="10" t="n"/>
      <c r="AY161" s="10" t="n"/>
      <c r="AZ161" s="10" t="n"/>
      <c r="BA161" s="10" t="n"/>
      <c r="BB161" s="10" t="n"/>
      <c r="BC161" s="10" t="n"/>
      <c r="BD161" s="11" t="n"/>
      <c r="BE161" s="10" t="n"/>
      <c r="BF161" s="10" t="n"/>
      <c r="BG161" s="10" t="n"/>
      <c r="BH161" s="10" t="n"/>
      <c r="BI161" s="10" t="n"/>
      <c r="BJ161" s="10" t="n"/>
      <c r="BK161" s="10" t="n"/>
      <c r="BL161" s="10" t="n"/>
      <c r="BM161" s="10" t="n"/>
    </row>
    <row r="162" ht="15.75" customHeight="1" s="218">
      <c r="A162" s="10" t="n"/>
      <c r="B162" s="10" t="n"/>
      <c r="C162" s="10" t="n"/>
      <c r="D162" s="10" t="n"/>
      <c r="E162" s="10" t="n"/>
      <c r="F162" s="10" t="n"/>
      <c r="G162" s="11" t="n"/>
      <c r="H162" s="10" t="n"/>
      <c r="I162" s="10" t="n"/>
      <c r="J162" s="10" t="n"/>
      <c r="K162" s="10" t="n"/>
      <c r="L162" s="10" t="n"/>
      <c r="M162" s="13" t="n"/>
      <c r="N162" s="13" t="n"/>
      <c r="O162" s="13" t="n"/>
      <c r="P162" s="13" t="n"/>
      <c r="Q162" s="10" t="n"/>
      <c r="R162" s="10" t="n"/>
      <c r="S162" s="10" t="n"/>
      <c r="T162" s="10" t="n"/>
      <c r="U162" s="10" t="n"/>
      <c r="V162" s="10" t="n"/>
      <c r="W162" s="10" t="n"/>
      <c r="X162" s="10" t="n"/>
      <c r="Y162" s="11" t="n"/>
      <c r="Z162" s="11" t="n"/>
      <c r="AA162" s="11" t="n"/>
      <c r="AB162" s="11" t="n"/>
      <c r="AC162" s="11" t="n"/>
      <c r="AD162" s="11" t="n"/>
      <c r="AE162" s="10" t="n"/>
      <c r="AF162" s="10" t="n"/>
      <c r="AG162" s="10" t="n"/>
      <c r="AH162" s="10" t="n"/>
      <c r="AI162" s="13" t="n"/>
      <c r="AJ162" s="13" t="n"/>
      <c r="AK162" s="13" t="n"/>
      <c r="AL162" s="13" t="n"/>
      <c r="AM162" s="13" t="n"/>
      <c r="AN162" s="13" t="n"/>
      <c r="AO162" s="13" t="n"/>
      <c r="AP162" s="14" t="n"/>
      <c r="AQ162" s="14" t="n"/>
      <c r="AR162" s="14" t="n"/>
      <c r="AS162" s="13" t="n"/>
      <c r="AT162" s="13" t="n"/>
      <c r="AU162" s="10" t="n"/>
      <c r="AV162" s="10" t="n"/>
      <c r="AW162" s="10" t="n"/>
      <c r="AX162" s="10" t="n"/>
      <c r="AY162" s="10" t="n"/>
      <c r="AZ162" s="10" t="n"/>
      <c r="BA162" s="10" t="n"/>
      <c r="BB162" s="10" t="n"/>
      <c r="BC162" s="10" t="n"/>
      <c r="BD162" s="11" t="n"/>
      <c r="BE162" s="10" t="n"/>
      <c r="BF162" s="10" t="n"/>
      <c r="BG162" s="10" t="n"/>
      <c r="BH162" s="10" t="n"/>
      <c r="BI162" s="10" t="n"/>
      <c r="BJ162" s="10" t="n"/>
      <c r="BK162" s="10" t="n"/>
      <c r="BL162" s="10" t="n"/>
      <c r="BM162" s="10" t="n"/>
    </row>
    <row r="163" ht="15.75" customHeight="1" s="218">
      <c r="A163" s="10" t="n"/>
      <c r="B163" s="10" t="n"/>
      <c r="C163" s="10" t="n"/>
      <c r="D163" s="10" t="n"/>
      <c r="E163" s="10" t="n"/>
      <c r="F163" s="10" t="n"/>
      <c r="G163" s="11" t="n"/>
      <c r="H163" s="10" t="n"/>
      <c r="I163" s="10" t="n"/>
      <c r="J163" s="10" t="n"/>
      <c r="K163" s="10" t="n"/>
      <c r="L163" s="10" t="n"/>
      <c r="M163" s="13" t="n"/>
      <c r="N163" s="13" t="n"/>
      <c r="O163" s="13" t="n"/>
      <c r="P163" s="13" t="n"/>
      <c r="Q163" s="10" t="n"/>
      <c r="R163" s="10" t="n"/>
      <c r="S163" s="10" t="n"/>
      <c r="T163" s="10" t="n"/>
      <c r="U163" s="10" t="n"/>
      <c r="V163" s="10" t="n"/>
      <c r="W163" s="10" t="n"/>
      <c r="X163" s="10" t="n"/>
      <c r="Y163" s="11" t="n"/>
      <c r="Z163" s="11" t="n"/>
      <c r="AA163" s="11" t="n"/>
      <c r="AB163" s="11" t="n"/>
      <c r="AC163" s="11" t="n"/>
      <c r="AD163" s="11" t="n"/>
      <c r="AE163" s="10" t="n"/>
      <c r="AF163" s="10" t="n"/>
      <c r="AG163" s="10" t="n"/>
      <c r="AH163" s="10" t="n"/>
      <c r="AI163" s="13" t="n"/>
      <c r="AJ163" s="13" t="n"/>
      <c r="AK163" s="13" t="n"/>
      <c r="AL163" s="13" t="n"/>
      <c r="AM163" s="13" t="n"/>
      <c r="AN163" s="13" t="n"/>
      <c r="AO163" s="13" t="n"/>
      <c r="AP163" s="14" t="n"/>
      <c r="AQ163" s="14" t="n"/>
      <c r="AR163" s="14" t="n"/>
      <c r="AS163" s="13" t="n"/>
      <c r="AT163" s="13" t="n"/>
      <c r="AU163" s="10" t="n"/>
      <c r="AV163" s="10" t="n"/>
      <c r="AW163" s="10" t="n"/>
      <c r="AX163" s="10" t="n"/>
      <c r="AY163" s="10" t="n"/>
      <c r="AZ163" s="10" t="n"/>
      <c r="BA163" s="10" t="n"/>
      <c r="BB163" s="10" t="n"/>
      <c r="BC163" s="10" t="n"/>
      <c r="BD163" s="11" t="n"/>
      <c r="BE163" s="10" t="n"/>
      <c r="BF163" s="10" t="n"/>
      <c r="BG163" s="10" t="n"/>
      <c r="BH163" s="10" t="n"/>
      <c r="BI163" s="10" t="n"/>
      <c r="BJ163" s="10" t="n"/>
      <c r="BK163" s="10" t="n"/>
      <c r="BL163" s="10" t="n"/>
      <c r="BM163" s="10" t="n"/>
    </row>
    <row r="164" ht="15.75" customHeight="1" s="218">
      <c r="A164" s="10" t="n"/>
      <c r="B164" s="10" t="n"/>
      <c r="C164" s="10" t="n"/>
      <c r="D164" s="10" t="n"/>
      <c r="E164" s="10" t="n"/>
      <c r="F164" s="10" t="n"/>
      <c r="G164" s="11" t="n"/>
      <c r="H164" s="10" t="n"/>
      <c r="I164" s="10" t="n"/>
      <c r="J164" s="10" t="n"/>
      <c r="K164" s="10" t="n"/>
      <c r="L164" s="10" t="n"/>
      <c r="M164" s="13" t="n"/>
      <c r="N164" s="13" t="n"/>
      <c r="O164" s="13" t="n"/>
      <c r="P164" s="13" t="n"/>
      <c r="Q164" s="10" t="n"/>
      <c r="R164" s="10" t="n"/>
      <c r="S164" s="10" t="n"/>
      <c r="T164" s="10" t="n"/>
      <c r="U164" s="10" t="n"/>
      <c r="V164" s="10" t="n"/>
      <c r="W164" s="10" t="n"/>
      <c r="X164" s="10" t="n"/>
      <c r="Y164" s="11" t="n"/>
      <c r="Z164" s="11" t="n"/>
      <c r="AA164" s="11" t="n"/>
      <c r="AB164" s="11" t="n"/>
      <c r="AC164" s="11" t="n"/>
      <c r="AD164" s="11" t="n"/>
      <c r="AE164" s="10" t="n"/>
      <c r="AF164" s="10" t="n"/>
      <c r="AG164" s="10" t="n"/>
      <c r="AH164" s="10" t="n"/>
      <c r="AI164" s="13" t="n"/>
      <c r="AJ164" s="13" t="n"/>
      <c r="AK164" s="13" t="n"/>
      <c r="AL164" s="13" t="n"/>
      <c r="AM164" s="13" t="n"/>
      <c r="AN164" s="13" t="n"/>
      <c r="AO164" s="13" t="n"/>
      <c r="AP164" s="14" t="n"/>
      <c r="AQ164" s="14" t="n"/>
      <c r="AR164" s="14" t="n"/>
      <c r="AS164" s="13" t="n"/>
      <c r="AT164" s="13" t="n"/>
      <c r="AU164" s="10" t="n"/>
      <c r="AV164" s="10" t="n"/>
      <c r="AW164" s="10" t="n"/>
      <c r="AX164" s="10" t="n"/>
      <c r="AY164" s="10" t="n"/>
      <c r="AZ164" s="10" t="n"/>
      <c r="BA164" s="10" t="n"/>
      <c r="BB164" s="10" t="n"/>
      <c r="BC164" s="10" t="n"/>
      <c r="BD164" s="11" t="n"/>
      <c r="BE164" s="10" t="n"/>
      <c r="BF164" s="10" t="n"/>
      <c r="BG164" s="10" t="n"/>
      <c r="BH164" s="10" t="n"/>
      <c r="BI164" s="10" t="n"/>
      <c r="BJ164" s="10" t="n"/>
      <c r="BK164" s="10" t="n"/>
      <c r="BL164" s="10" t="n"/>
      <c r="BM164" s="10" t="n"/>
    </row>
    <row r="165" ht="15.75" customHeight="1" s="218">
      <c r="A165" s="10" t="n"/>
      <c r="B165" s="10" t="n"/>
      <c r="C165" s="10" t="n"/>
      <c r="D165" s="10" t="n"/>
      <c r="E165" s="10" t="n"/>
      <c r="F165" s="10" t="n"/>
      <c r="G165" s="11" t="n"/>
      <c r="H165" s="10" t="n"/>
      <c r="I165" s="10" t="n"/>
      <c r="J165" s="10" t="n"/>
      <c r="K165" s="10" t="n"/>
      <c r="L165" s="10" t="n"/>
      <c r="M165" s="13" t="n"/>
      <c r="N165" s="13" t="n"/>
      <c r="O165" s="13" t="n"/>
      <c r="P165" s="13" t="n"/>
      <c r="Q165" s="10" t="n"/>
      <c r="R165" s="10" t="n"/>
      <c r="S165" s="10" t="n"/>
      <c r="T165" s="10" t="n"/>
      <c r="U165" s="10" t="n"/>
      <c r="V165" s="10" t="n"/>
      <c r="W165" s="10" t="n"/>
      <c r="X165" s="10" t="n"/>
      <c r="Y165" s="11" t="n"/>
      <c r="Z165" s="11" t="n"/>
      <c r="AA165" s="11" t="n"/>
      <c r="AB165" s="11" t="n"/>
      <c r="AC165" s="11" t="n"/>
      <c r="AD165" s="11" t="n"/>
      <c r="AE165" s="10" t="n"/>
      <c r="AF165" s="10" t="n"/>
      <c r="AG165" s="10" t="n"/>
      <c r="AH165" s="10" t="n"/>
      <c r="AI165" s="13" t="n"/>
      <c r="AJ165" s="13" t="n"/>
      <c r="AK165" s="13" t="n"/>
      <c r="AL165" s="13" t="n"/>
      <c r="AM165" s="13" t="n"/>
      <c r="AN165" s="13" t="n"/>
      <c r="AO165" s="13" t="n"/>
      <c r="AP165" s="14" t="n"/>
      <c r="AQ165" s="14" t="n"/>
      <c r="AR165" s="14" t="n"/>
      <c r="AS165" s="13" t="n"/>
      <c r="AT165" s="13" t="n"/>
      <c r="AU165" s="10" t="n"/>
      <c r="AV165" s="10" t="n"/>
      <c r="AW165" s="10" t="n"/>
      <c r="AX165" s="10" t="n"/>
      <c r="AY165" s="10" t="n"/>
      <c r="AZ165" s="10" t="n"/>
      <c r="BA165" s="10" t="n"/>
      <c r="BB165" s="10" t="n"/>
      <c r="BC165" s="10" t="n"/>
      <c r="BD165" s="11" t="n"/>
      <c r="BE165" s="10" t="n"/>
      <c r="BF165" s="10" t="n"/>
      <c r="BG165" s="10" t="n"/>
      <c r="BH165" s="10" t="n"/>
      <c r="BI165" s="10" t="n"/>
      <c r="BJ165" s="10" t="n"/>
      <c r="BK165" s="10" t="n"/>
      <c r="BL165" s="10" t="n"/>
      <c r="BM165" s="10" t="n"/>
    </row>
    <row r="166" ht="15.75" customHeight="1" s="218">
      <c r="A166" s="10" t="n"/>
      <c r="B166" s="10" t="n"/>
      <c r="C166" s="10" t="n"/>
      <c r="D166" s="10" t="n"/>
      <c r="E166" s="10" t="n"/>
      <c r="F166" s="10" t="n"/>
      <c r="G166" s="11" t="n"/>
      <c r="H166" s="10" t="n"/>
      <c r="I166" s="10" t="n"/>
      <c r="J166" s="10" t="n"/>
      <c r="K166" s="10" t="n"/>
      <c r="L166" s="10" t="n"/>
      <c r="M166" s="13" t="n"/>
      <c r="N166" s="13" t="n"/>
      <c r="O166" s="13" t="n"/>
      <c r="P166" s="13" t="n"/>
      <c r="Q166" s="10" t="n"/>
      <c r="R166" s="10" t="n"/>
      <c r="S166" s="10" t="n"/>
      <c r="T166" s="10" t="n"/>
      <c r="U166" s="10" t="n"/>
      <c r="V166" s="10" t="n"/>
      <c r="W166" s="10" t="n"/>
      <c r="X166" s="10" t="n"/>
      <c r="Y166" s="11" t="n"/>
      <c r="Z166" s="11" t="n"/>
      <c r="AA166" s="11" t="n"/>
      <c r="AB166" s="11" t="n"/>
      <c r="AC166" s="11" t="n"/>
      <c r="AD166" s="11" t="n"/>
      <c r="AE166" s="10" t="n"/>
      <c r="AF166" s="10" t="n"/>
      <c r="AG166" s="10" t="n"/>
      <c r="AH166" s="10" t="n"/>
      <c r="AI166" s="13" t="n"/>
      <c r="AJ166" s="13" t="n"/>
      <c r="AK166" s="13" t="n"/>
      <c r="AL166" s="13" t="n"/>
      <c r="AM166" s="13" t="n"/>
      <c r="AN166" s="13" t="n"/>
      <c r="AO166" s="13" t="n"/>
      <c r="AP166" s="14" t="n"/>
      <c r="AQ166" s="14" t="n"/>
      <c r="AR166" s="14" t="n"/>
      <c r="AS166" s="13" t="n"/>
      <c r="AT166" s="13" t="n"/>
      <c r="AU166" s="10" t="n"/>
      <c r="AV166" s="10" t="n"/>
      <c r="AW166" s="10" t="n"/>
      <c r="AX166" s="10" t="n"/>
      <c r="AY166" s="10" t="n"/>
      <c r="AZ166" s="10" t="n"/>
      <c r="BA166" s="10" t="n"/>
      <c r="BB166" s="10" t="n"/>
      <c r="BC166" s="10" t="n"/>
      <c r="BD166" s="11" t="n"/>
      <c r="BE166" s="10" t="n"/>
      <c r="BF166" s="10" t="n"/>
      <c r="BG166" s="10" t="n"/>
      <c r="BH166" s="10" t="n"/>
      <c r="BI166" s="10" t="n"/>
      <c r="BJ166" s="10" t="n"/>
      <c r="BK166" s="10" t="n"/>
      <c r="BL166" s="10" t="n"/>
      <c r="BM166" s="10" t="n"/>
    </row>
    <row r="167" ht="15.75" customHeight="1" s="218">
      <c r="A167" s="10" t="n"/>
      <c r="B167" s="10" t="n"/>
      <c r="C167" s="10" t="n"/>
      <c r="D167" s="10" t="n"/>
      <c r="E167" s="10" t="n"/>
      <c r="F167" s="10" t="n"/>
      <c r="G167" s="11" t="n"/>
      <c r="H167" s="10" t="n"/>
      <c r="I167" s="10" t="n"/>
      <c r="J167" s="10" t="n"/>
      <c r="K167" s="10" t="n"/>
      <c r="L167" s="10" t="n"/>
      <c r="M167" s="13" t="n"/>
      <c r="N167" s="13" t="n"/>
      <c r="O167" s="13" t="n"/>
      <c r="P167" s="13" t="n"/>
      <c r="Q167" s="10" t="n"/>
      <c r="R167" s="10" t="n"/>
      <c r="S167" s="10" t="n"/>
      <c r="T167" s="10" t="n"/>
      <c r="U167" s="10" t="n"/>
      <c r="V167" s="10" t="n"/>
      <c r="W167" s="10" t="n"/>
      <c r="X167" s="10" t="n"/>
      <c r="Y167" s="11" t="n"/>
      <c r="Z167" s="11" t="n"/>
      <c r="AA167" s="11" t="n"/>
      <c r="AB167" s="11" t="n"/>
      <c r="AC167" s="11" t="n"/>
      <c r="AD167" s="11" t="n"/>
      <c r="AE167" s="10" t="n"/>
      <c r="AF167" s="10" t="n"/>
      <c r="AG167" s="10" t="n"/>
      <c r="AH167" s="10" t="n"/>
      <c r="AI167" s="13" t="n"/>
      <c r="AJ167" s="13" t="n"/>
      <c r="AK167" s="13" t="n"/>
      <c r="AL167" s="13" t="n"/>
      <c r="AM167" s="13" t="n"/>
      <c r="AN167" s="13" t="n"/>
      <c r="AO167" s="13" t="n"/>
      <c r="AP167" s="14" t="n"/>
      <c r="AQ167" s="14" t="n"/>
      <c r="AR167" s="14" t="n"/>
      <c r="AS167" s="13" t="n"/>
      <c r="AT167" s="13" t="n"/>
      <c r="AU167" s="10" t="n"/>
      <c r="AV167" s="10" t="n"/>
      <c r="AW167" s="10" t="n"/>
      <c r="AX167" s="10" t="n"/>
      <c r="AY167" s="10" t="n"/>
      <c r="AZ167" s="10" t="n"/>
      <c r="BA167" s="10" t="n"/>
      <c r="BB167" s="10" t="n"/>
      <c r="BC167" s="10" t="n"/>
      <c r="BD167" s="11" t="n"/>
      <c r="BE167" s="10" t="n"/>
      <c r="BF167" s="10" t="n"/>
      <c r="BG167" s="10" t="n"/>
      <c r="BH167" s="10" t="n"/>
      <c r="BI167" s="10" t="n"/>
      <c r="BJ167" s="10" t="n"/>
      <c r="BK167" s="10" t="n"/>
      <c r="BL167" s="10" t="n"/>
      <c r="BM167" s="10" t="n"/>
    </row>
    <row r="168" ht="15.75" customHeight="1" s="218">
      <c r="A168" s="10" t="n"/>
      <c r="B168" s="10" t="n"/>
      <c r="C168" s="10" t="n"/>
      <c r="D168" s="10" t="n"/>
      <c r="E168" s="10" t="n"/>
      <c r="F168" s="10" t="n"/>
      <c r="G168" s="11" t="n"/>
      <c r="H168" s="10" t="n"/>
      <c r="I168" s="10" t="n"/>
      <c r="J168" s="10" t="n"/>
      <c r="K168" s="10" t="n"/>
      <c r="L168" s="10" t="n"/>
      <c r="M168" s="13" t="n"/>
      <c r="N168" s="13" t="n"/>
      <c r="O168" s="13" t="n"/>
      <c r="P168" s="13" t="n"/>
      <c r="Q168" s="10" t="n"/>
      <c r="R168" s="10" t="n"/>
      <c r="S168" s="10" t="n"/>
      <c r="T168" s="10" t="n"/>
      <c r="U168" s="10" t="n"/>
      <c r="V168" s="10" t="n"/>
      <c r="W168" s="10" t="n"/>
      <c r="X168" s="10" t="n"/>
      <c r="Y168" s="11" t="n"/>
      <c r="Z168" s="11" t="n"/>
      <c r="AA168" s="11" t="n"/>
      <c r="AB168" s="11" t="n"/>
      <c r="AC168" s="11" t="n"/>
      <c r="AD168" s="11" t="n"/>
      <c r="AE168" s="10" t="n"/>
      <c r="AF168" s="10" t="n"/>
      <c r="AG168" s="10" t="n"/>
      <c r="AH168" s="10" t="n"/>
      <c r="AI168" s="13" t="n"/>
      <c r="AJ168" s="13" t="n"/>
      <c r="AK168" s="13" t="n"/>
      <c r="AL168" s="13" t="n"/>
      <c r="AM168" s="13" t="n"/>
      <c r="AN168" s="13" t="n"/>
      <c r="AO168" s="13" t="n"/>
      <c r="AP168" s="14" t="n"/>
      <c r="AQ168" s="14" t="n"/>
      <c r="AR168" s="14" t="n"/>
      <c r="AS168" s="13" t="n"/>
      <c r="AT168" s="13" t="n"/>
      <c r="AU168" s="10" t="n"/>
      <c r="AV168" s="10" t="n"/>
      <c r="AW168" s="10" t="n"/>
      <c r="AX168" s="10" t="n"/>
      <c r="AY168" s="10" t="n"/>
      <c r="AZ168" s="10" t="n"/>
      <c r="BA168" s="10" t="n"/>
      <c r="BB168" s="10" t="n"/>
      <c r="BC168" s="10" t="n"/>
      <c r="BD168" s="11" t="n"/>
      <c r="BE168" s="10" t="n"/>
      <c r="BF168" s="10" t="n"/>
      <c r="BG168" s="10" t="n"/>
      <c r="BH168" s="10" t="n"/>
      <c r="BI168" s="10" t="n"/>
      <c r="BJ168" s="10" t="n"/>
      <c r="BK168" s="10" t="n"/>
      <c r="BL168" s="10" t="n"/>
      <c r="BM168" s="10" t="n"/>
    </row>
    <row r="169" ht="15.75" customHeight="1" s="218">
      <c r="A169" s="10" t="n"/>
      <c r="B169" s="10" t="n"/>
      <c r="C169" s="10" t="n"/>
      <c r="D169" s="10" t="n"/>
      <c r="E169" s="10" t="n"/>
      <c r="F169" s="10" t="n"/>
      <c r="G169" s="11" t="n"/>
      <c r="H169" s="10" t="n"/>
      <c r="I169" s="10" t="n"/>
      <c r="J169" s="10" t="n"/>
      <c r="K169" s="10" t="n"/>
      <c r="L169" s="10" t="n"/>
      <c r="M169" s="13" t="n"/>
      <c r="N169" s="13" t="n"/>
      <c r="O169" s="13" t="n"/>
      <c r="P169" s="13" t="n"/>
      <c r="Q169" s="10" t="n"/>
      <c r="R169" s="10" t="n"/>
      <c r="S169" s="10" t="n"/>
      <c r="T169" s="10" t="n"/>
      <c r="U169" s="10" t="n"/>
      <c r="V169" s="10" t="n"/>
      <c r="W169" s="10" t="n"/>
      <c r="X169" s="10" t="n"/>
      <c r="Y169" s="11" t="n"/>
      <c r="Z169" s="11" t="n"/>
      <c r="AA169" s="11" t="n"/>
      <c r="AB169" s="11" t="n"/>
      <c r="AC169" s="11" t="n"/>
      <c r="AD169" s="11" t="n"/>
      <c r="AE169" s="10" t="n"/>
      <c r="AF169" s="10" t="n"/>
      <c r="AG169" s="10" t="n"/>
      <c r="AH169" s="10" t="n"/>
      <c r="AI169" s="13" t="n"/>
      <c r="AJ169" s="13" t="n"/>
      <c r="AK169" s="13" t="n"/>
      <c r="AL169" s="13" t="n"/>
      <c r="AM169" s="13" t="n"/>
      <c r="AN169" s="13" t="n"/>
      <c r="AO169" s="13" t="n"/>
      <c r="AP169" s="14" t="n"/>
      <c r="AQ169" s="14" t="n"/>
      <c r="AR169" s="14" t="n"/>
      <c r="AS169" s="13" t="n"/>
      <c r="AT169" s="13" t="n"/>
      <c r="AU169" s="10" t="n"/>
      <c r="AV169" s="10" t="n"/>
      <c r="AW169" s="10" t="n"/>
      <c r="AX169" s="10" t="n"/>
      <c r="AY169" s="10" t="n"/>
      <c r="AZ169" s="10" t="n"/>
      <c r="BA169" s="10" t="n"/>
      <c r="BB169" s="10" t="n"/>
      <c r="BC169" s="10" t="n"/>
      <c r="BD169" s="11" t="n"/>
      <c r="BE169" s="10" t="n"/>
      <c r="BF169" s="10" t="n"/>
      <c r="BG169" s="10" t="n"/>
      <c r="BH169" s="10" t="n"/>
      <c r="BI169" s="10" t="n"/>
      <c r="BJ169" s="10" t="n"/>
      <c r="BK169" s="10" t="n"/>
      <c r="BL169" s="10" t="n"/>
      <c r="BM169" s="10" t="n"/>
    </row>
    <row r="170" ht="15.75" customHeight="1" s="218">
      <c r="A170" s="10" t="n"/>
      <c r="B170" s="10" t="n"/>
      <c r="C170" s="10" t="n"/>
      <c r="D170" s="10" t="n"/>
      <c r="E170" s="10" t="n"/>
      <c r="F170" s="10" t="n"/>
      <c r="G170" s="11" t="n"/>
      <c r="H170" s="10" t="n"/>
      <c r="I170" s="10" t="n"/>
      <c r="J170" s="10" t="n"/>
      <c r="K170" s="10" t="n"/>
      <c r="L170" s="10" t="n"/>
      <c r="M170" s="13" t="n"/>
      <c r="N170" s="13" t="n"/>
      <c r="O170" s="13" t="n"/>
      <c r="P170" s="13" t="n"/>
      <c r="Q170" s="10" t="n"/>
      <c r="R170" s="10" t="n"/>
      <c r="S170" s="10" t="n"/>
      <c r="T170" s="10" t="n"/>
      <c r="U170" s="10" t="n"/>
      <c r="V170" s="10" t="n"/>
      <c r="W170" s="10" t="n"/>
      <c r="X170" s="10" t="n"/>
      <c r="Y170" s="11" t="n"/>
      <c r="Z170" s="11" t="n"/>
      <c r="AA170" s="11" t="n"/>
      <c r="AB170" s="11" t="n"/>
      <c r="AC170" s="11" t="n"/>
      <c r="AD170" s="11" t="n"/>
      <c r="AE170" s="10" t="n"/>
      <c r="AF170" s="10" t="n"/>
      <c r="AG170" s="10" t="n"/>
      <c r="AH170" s="10" t="n"/>
      <c r="AI170" s="13" t="n"/>
      <c r="AJ170" s="13" t="n"/>
      <c r="AK170" s="13" t="n"/>
      <c r="AL170" s="13" t="n"/>
      <c r="AM170" s="13" t="n"/>
      <c r="AN170" s="13" t="n"/>
      <c r="AO170" s="13" t="n"/>
      <c r="AP170" s="14" t="n"/>
      <c r="AQ170" s="14" t="n"/>
      <c r="AR170" s="14" t="n"/>
      <c r="AS170" s="13" t="n"/>
      <c r="AT170" s="13" t="n"/>
      <c r="AU170" s="10" t="n"/>
      <c r="AV170" s="10" t="n"/>
      <c r="AW170" s="10" t="n"/>
      <c r="AX170" s="10" t="n"/>
      <c r="AY170" s="10" t="n"/>
      <c r="AZ170" s="10" t="n"/>
      <c r="BA170" s="10" t="n"/>
      <c r="BB170" s="10" t="n"/>
      <c r="BC170" s="10" t="n"/>
      <c r="BD170" s="11" t="n"/>
      <c r="BE170" s="10" t="n"/>
      <c r="BF170" s="10" t="n"/>
      <c r="BG170" s="10" t="n"/>
      <c r="BH170" s="10" t="n"/>
      <c r="BI170" s="10" t="n"/>
      <c r="BJ170" s="10" t="n"/>
      <c r="BK170" s="10" t="n"/>
      <c r="BL170" s="10" t="n"/>
      <c r="BM170" s="10" t="n"/>
    </row>
    <row r="171" ht="15.75" customHeight="1" s="218">
      <c r="A171" s="10" t="n"/>
      <c r="B171" s="10" t="n"/>
      <c r="C171" s="10" t="n"/>
      <c r="D171" s="10" t="n"/>
      <c r="E171" s="10" t="n"/>
      <c r="F171" s="10" t="n"/>
      <c r="G171" s="11" t="n"/>
      <c r="H171" s="10" t="n"/>
      <c r="I171" s="10" t="n"/>
      <c r="J171" s="10" t="n"/>
      <c r="K171" s="10" t="n"/>
      <c r="L171" s="10" t="n"/>
      <c r="M171" s="13" t="n"/>
      <c r="N171" s="13" t="n"/>
      <c r="O171" s="13" t="n"/>
      <c r="P171" s="13" t="n"/>
      <c r="Q171" s="10" t="n"/>
      <c r="R171" s="10" t="n"/>
      <c r="S171" s="10" t="n"/>
      <c r="T171" s="10" t="n"/>
      <c r="U171" s="10" t="n"/>
      <c r="V171" s="10" t="n"/>
      <c r="W171" s="10" t="n"/>
      <c r="X171" s="10" t="n"/>
      <c r="Y171" s="11" t="n"/>
      <c r="Z171" s="11" t="n"/>
      <c r="AA171" s="11" t="n"/>
      <c r="AB171" s="11" t="n"/>
      <c r="AC171" s="11" t="n"/>
      <c r="AD171" s="11" t="n"/>
      <c r="AE171" s="10" t="n"/>
      <c r="AF171" s="10" t="n"/>
      <c r="AG171" s="10" t="n"/>
      <c r="AH171" s="10" t="n"/>
      <c r="AI171" s="13" t="n"/>
      <c r="AJ171" s="13" t="n"/>
      <c r="AK171" s="13" t="n"/>
      <c r="AL171" s="13" t="n"/>
      <c r="AM171" s="13" t="n"/>
      <c r="AN171" s="13" t="n"/>
      <c r="AO171" s="13" t="n"/>
      <c r="AP171" s="14" t="n"/>
      <c r="AQ171" s="14" t="n"/>
      <c r="AR171" s="14" t="n"/>
      <c r="AS171" s="13" t="n"/>
      <c r="AT171" s="13" t="n"/>
      <c r="AU171" s="10" t="n"/>
      <c r="AV171" s="10" t="n"/>
      <c r="AW171" s="10" t="n"/>
      <c r="AX171" s="10" t="n"/>
      <c r="AY171" s="10" t="n"/>
      <c r="AZ171" s="10" t="n"/>
      <c r="BA171" s="10" t="n"/>
      <c r="BB171" s="10" t="n"/>
      <c r="BC171" s="10" t="n"/>
      <c r="BD171" s="11" t="n"/>
      <c r="BE171" s="10" t="n"/>
      <c r="BF171" s="10" t="n"/>
      <c r="BG171" s="10" t="n"/>
      <c r="BH171" s="10" t="n"/>
      <c r="BI171" s="10" t="n"/>
      <c r="BJ171" s="10" t="n"/>
      <c r="BK171" s="10" t="n"/>
      <c r="BL171" s="10" t="n"/>
      <c r="BM171" s="10" t="n"/>
    </row>
    <row r="172" ht="15.75" customHeight="1" s="218">
      <c r="A172" s="10" t="n"/>
      <c r="B172" s="10" t="n"/>
      <c r="C172" s="10" t="n"/>
      <c r="D172" s="10" t="n"/>
      <c r="E172" s="10" t="n"/>
      <c r="F172" s="10" t="n"/>
      <c r="G172" s="11" t="n"/>
      <c r="H172" s="10" t="n"/>
      <c r="I172" s="10" t="n"/>
      <c r="J172" s="10" t="n"/>
      <c r="K172" s="10" t="n"/>
      <c r="L172" s="10" t="n"/>
      <c r="M172" s="13" t="n"/>
      <c r="N172" s="13" t="n"/>
      <c r="O172" s="13" t="n"/>
      <c r="P172" s="13" t="n"/>
      <c r="Q172" s="10" t="n"/>
      <c r="R172" s="10" t="n"/>
      <c r="S172" s="10" t="n"/>
      <c r="T172" s="10" t="n"/>
      <c r="U172" s="10" t="n"/>
      <c r="V172" s="10" t="n"/>
      <c r="W172" s="10" t="n"/>
      <c r="X172" s="10" t="n"/>
      <c r="Y172" s="11" t="n"/>
      <c r="Z172" s="11" t="n"/>
      <c r="AA172" s="11" t="n"/>
      <c r="AB172" s="11" t="n"/>
      <c r="AC172" s="11" t="n"/>
      <c r="AD172" s="11" t="n"/>
      <c r="AE172" s="10" t="n"/>
      <c r="AF172" s="10" t="n"/>
      <c r="AG172" s="10" t="n"/>
      <c r="AH172" s="10" t="n"/>
      <c r="AI172" s="13" t="n"/>
      <c r="AJ172" s="13" t="n"/>
      <c r="AK172" s="13" t="n"/>
      <c r="AL172" s="13" t="n"/>
      <c r="AM172" s="13" t="n"/>
      <c r="AN172" s="13" t="n"/>
      <c r="AO172" s="13" t="n"/>
      <c r="AP172" s="14" t="n"/>
      <c r="AQ172" s="14" t="n"/>
      <c r="AR172" s="14" t="n"/>
      <c r="AS172" s="13" t="n"/>
      <c r="AT172" s="13" t="n"/>
      <c r="AU172" s="10" t="n"/>
      <c r="AV172" s="10" t="n"/>
      <c r="AW172" s="10" t="n"/>
      <c r="AX172" s="10" t="n"/>
      <c r="AY172" s="10" t="n"/>
      <c r="AZ172" s="10" t="n"/>
      <c r="BA172" s="10" t="n"/>
      <c r="BB172" s="10" t="n"/>
      <c r="BC172" s="10" t="n"/>
      <c r="BD172" s="11" t="n"/>
      <c r="BE172" s="10" t="n"/>
      <c r="BF172" s="10" t="n"/>
      <c r="BG172" s="10" t="n"/>
      <c r="BH172" s="10" t="n"/>
      <c r="BI172" s="10" t="n"/>
      <c r="BJ172" s="10" t="n"/>
      <c r="BK172" s="10" t="n"/>
      <c r="BL172" s="10" t="n"/>
      <c r="BM172" s="10" t="n"/>
    </row>
    <row r="173" ht="15.75" customHeight="1" s="218">
      <c r="A173" s="10" t="n"/>
      <c r="B173" s="10" t="n"/>
      <c r="C173" s="10" t="n"/>
      <c r="D173" s="10" t="n"/>
      <c r="E173" s="10" t="n"/>
      <c r="F173" s="10" t="n"/>
      <c r="G173" s="11" t="n"/>
      <c r="H173" s="10" t="n"/>
      <c r="I173" s="10" t="n"/>
      <c r="J173" s="10" t="n"/>
      <c r="K173" s="10" t="n"/>
      <c r="L173" s="10" t="n"/>
      <c r="M173" s="13" t="n"/>
      <c r="N173" s="13" t="n"/>
      <c r="O173" s="13" t="n"/>
      <c r="P173" s="13" t="n"/>
      <c r="Q173" s="10" t="n"/>
      <c r="R173" s="10" t="n"/>
      <c r="S173" s="10" t="n"/>
      <c r="T173" s="10" t="n"/>
      <c r="U173" s="10" t="n"/>
      <c r="V173" s="10" t="n"/>
      <c r="W173" s="10" t="n"/>
      <c r="X173" s="10" t="n"/>
      <c r="Y173" s="11" t="n"/>
      <c r="Z173" s="11" t="n"/>
      <c r="AA173" s="11" t="n"/>
      <c r="AB173" s="11" t="n"/>
      <c r="AC173" s="11" t="n"/>
      <c r="AD173" s="11" t="n"/>
      <c r="AE173" s="10" t="n"/>
      <c r="AF173" s="10" t="n"/>
      <c r="AG173" s="10" t="n"/>
      <c r="AH173" s="10" t="n"/>
      <c r="AI173" s="13" t="n"/>
      <c r="AJ173" s="13" t="n"/>
      <c r="AK173" s="13" t="n"/>
      <c r="AL173" s="13" t="n"/>
      <c r="AM173" s="13" t="n"/>
      <c r="AN173" s="13" t="n"/>
      <c r="AO173" s="13" t="n"/>
      <c r="AP173" s="14" t="n"/>
      <c r="AQ173" s="14" t="n"/>
      <c r="AR173" s="14" t="n"/>
      <c r="AS173" s="13" t="n"/>
      <c r="AT173" s="13" t="n"/>
      <c r="AU173" s="10" t="n"/>
      <c r="AV173" s="10" t="n"/>
      <c r="AW173" s="10" t="n"/>
      <c r="AX173" s="10" t="n"/>
      <c r="AY173" s="10" t="n"/>
      <c r="AZ173" s="10" t="n"/>
      <c r="BA173" s="10" t="n"/>
      <c r="BB173" s="10" t="n"/>
      <c r="BC173" s="10" t="n"/>
      <c r="BD173" s="11" t="n"/>
      <c r="BE173" s="10" t="n"/>
      <c r="BF173" s="10" t="n"/>
      <c r="BG173" s="10" t="n"/>
      <c r="BH173" s="10" t="n"/>
      <c r="BI173" s="10" t="n"/>
      <c r="BJ173" s="10" t="n"/>
      <c r="BK173" s="10" t="n"/>
      <c r="BL173" s="10" t="n"/>
      <c r="BM173" s="10" t="n"/>
    </row>
    <row r="174" ht="15.75" customHeight="1" s="218">
      <c r="A174" s="10" t="n"/>
      <c r="B174" s="10" t="n"/>
      <c r="C174" s="10" t="n"/>
      <c r="D174" s="10" t="n"/>
      <c r="E174" s="10" t="n"/>
      <c r="F174" s="10" t="n"/>
      <c r="G174" s="11" t="n"/>
      <c r="H174" s="10" t="n"/>
      <c r="I174" s="10" t="n"/>
      <c r="J174" s="10" t="n"/>
      <c r="K174" s="10" t="n"/>
      <c r="L174" s="10" t="n"/>
      <c r="M174" s="13" t="n"/>
      <c r="N174" s="13" t="n"/>
      <c r="O174" s="13" t="n"/>
      <c r="P174" s="13" t="n"/>
      <c r="Q174" s="10" t="n"/>
      <c r="R174" s="10" t="n"/>
      <c r="S174" s="10" t="n"/>
      <c r="T174" s="10" t="n"/>
      <c r="U174" s="10" t="n"/>
      <c r="V174" s="10" t="n"/>
      <c r="W174" s="10" t="n"/>
      <c r="X174" s="10" t="n"/>
      <c r="Y174" s="11" t="n"/>
      <c r="Z174" s="11" t="n"/>
      <c r="AA174" s="11" t="n"/>
      <c r="AB174" s="11" t="n"/>
      <c r="AC174" s="11" t="n"/>
      <c r="AD174" s="11" t="n"/>
      <c r="AE174" s="10" t="n"/>
      <c r="AF174" s="10" t="n"/>
      <c r="AG174" s="10" t="n"/>
      <c r="AH174" s="10" t="n"/>
      <c r="AI174" s="13" t="n"/>
      <c r="AJ174" s="13" t="n"/>
      <c r="AK174" s="13" t="n"/>
      <c r="AL174" s="13" t="n"/>
      <c r="AM174" s="13" t="n"/>
      <c r="AN174" s="13" t="n"/>
      <c r="AO174" s="13" t="n"/>
      <c r="AP174" s="14" t="n"/>
      <c r="AQ174" s="14" t="n"/>
      <c r="AR174" s="14" t="n"/>
      <c r="AS174" s="13" t="n"/>
      <c r="AT174" s="13" t="n"/>
      <c r="AU174" s="10" t="n"/>
      <c r="AV174" s="10" t="n"/>
      <c r="AW174" s="10" t="n"/>
      <c r="AX174" s="10" t="n"/>
      <c r="AY174" s="10" t="n"/>
      <c r="AZ174" s="10" t="n"/>
      <c r="BA174" s="10" t="n"/>
      <c r="BB174" s="10" t="n"/>
      <c r="BC174" s="10" t="n"/>
      <c r="BD174" s="11" t="n"/>
      <c r="BE174" s="10" t="n"/>
      <c r="BF174" s="10" t="n"/>
      <c r="BG174" s="10" t="n"/>
      <c r="BH174" s="10" t="n"/>
      <c r="BI174" s="10" t="n"/>
      <c r="BJ174" s="10" t="n"/>
      <c r="BK174" s="10" t="n"/>
      <c r="BL174" s="10" t="n"/>
      <c r="BM174" s="10" t="n"/>
    </row>
    <row r="175" ht="15.75" customHeight="1" s="218">
      <c r="A175" s="10" t="n"/>
      <c r="B175" s="10" t="n"/>
      <c r="C175" s="10" t="n"/>
      <c r="D175" s="10" t="n"/>
      <c r="E175" s="10" t="n"/>
      <c r="F175" s="10" t="n"/>
      <c r="G175" s="11" t="n"/>
      <c r="H175" s="10" t="n"/>
      <c r="I175" s="10" t="n"/>
      <c r="J175" s="10" t="n"/>
      <c r="K175" s="10" t="n"/>
      <c r="L175" s="10" t="n"/>
      <c r="M175" s="13" t="n"/>
      <c r="N175" s="13" t="n"/>
      <c r="O175" s="13" t="n"/>
      <c r="P175" s="13" t="n"/>
      <c r="Q175" s="10" t="n"/>
      <c r="R175" s="10" t="n"/>
      <c r="S175" s="10" t="n"/>
      <c r="T175" s="10" t="n"/>
      <c r="U175" s="10" t="n"/>
      <c r="V175" s="10" t="n"/>
      <c r="W175" s="10" t="n"/>
      <c r="X175" s="10" t="n"/>
      <c r="Y175" s="11" t="n"/>
      <c r="Z175" s="11" t="n"/>
      <c r="AA175" s="11" t="n"/>
      <c r="AB175" s="11" t="n"/>
      <c r="AC175" s="11" t="n"/>
      <c r="AD175" s="11" t="n"/>
      <c r="AE175" s="10" t="n"/>
      <c r="AF175" s="10" t="n"/>
      <c r="AG175" s="10" t="n"/>
      <c r="AH175" s="10" t="n"/>
      <c r="AI175" s="13" t="n"/>
      <c r="AJ175" s="13" t="n"/>
      <c r="AK175" s="13" t="n"/>
      <c r="AL175" s="13" t="n"/>
      <c r="AM175" s="13" t="n"/>
      <c r="AN175" s="13" t="n"/>
      <c r="AO175" s="13" t="n"/>
      <c r="AP175" s="14" t="n"/>
      <c r="AQ175" s="14" t="n"/>
      <c r="AR175" s="14" t="n"/>
      <c r="AS175" s="13" t="n"/>
      <c r="AT175" s="13" t="n"/>
      <c r="AU175" s="10" t="n"/>
      <c r="AV175" s="10" t="n"/>
      <c r="AW175" s="10" t="n"/>
      <c r="AX175" s="10" t="n"/>
      <c r="AY175" s="10" t="n"/>
      <c r="AZ175" s="10" t="n"/>
      <c r="BA175" s="10" t="n"/>
      <c r="BB175" s="10" t="n"/>
      <c r="BC175" s="10" t="n"/>
      <c r="BD175" s="11" t="n"/>
      <c r="BE175" s="10" t="n"/>
      <c r="BF175" s="10" t="n"/>
      <c r="BG175" s="10" t="n"/>
      <c r="BH175" s="10" t="n"/>
      <c r="BI175" s="10" t="n"/>
      <c r="BJ175" s="10" t="n"/>
      <c r="BK175" s="10" t="n"/>
      <c r="BL175" s="10" t="n"/>
      <c r="BM175" s="10" t="n"/>
    </row>
    <row r="176" ht="15.75" customHeight="1" s="218">
      <c r="A176" s="10" t="n"/>
      <c r="B176" s="10" t="n"/>
      <c r="C176" s="10" t="n"/>
      <c r="D176" s="10" t="n"/>
      <c r="E176" s="10" t="n"/>
      <c r="F176" s="10" t="n"/>
      <c r="G176" s="11" t="n"/>
      <c r="H176" s="10" t="n"/>
      <c r="I176" s="10" t="n"/>
      <c r="J176" s="10" t="n"/>
      <c r="K176" s="10" t="n"/>
      <c r="L176" s="10" t="n"/>
      <c r="M176" s="13" t="n"/>
      <c r="N176" s="13" t="n"/>
      <c r="O176" s="13" t="n"/>
      <c r="P176" s="13" t="n"/>
      <c r="Q176" s="10" t="n"/>
      <c r="R176" s="10" t="n"/>
      <c r="S176" s="10" t="n"/>
      <c r="T176" s="10" t="n"/>
      <c r="U176" s="10" t="n"/>
      <c r="V176" s="10" t="n"/>
      <c r="W176" s="10" t="n"/>
      <c r="X176" s="10" t="n"/>
      <c r="Y176" s="11" t="n"/>
      <c r="Z176" s="11" t="n"/>
      <c r="AA176" s="11" t="n"/>
      <c r="AB176" s="11" t="n"/>
      <c r="AC176" s="11" t="n"/>
      <c r="AD176" s="11" t="n"/>
      <c r="AE176" s="10" t="n"/>
      <c r="AF176" s="10" t="n"/>
      <c r="AG176" s="10" t="n"/>
      <c r="AH176" s="10" t="n"/>
      <c r="AI176" s="13" t="n"/>
      <c r="AJ176" s="13" t="n"/>
      <c r="AK176" s="13" t="n"/>
      <c r="AL176" s="13" t="n"/>
      <c r="AM176" s="13" t="n"/>
      <c r="AN176" s="13" t="n"/>
      <c r="AO176" s="13" t="n"/>
      <c r="AP176" s="14" t="n"/>
      <c r="AQ176" s="14" t="n"/>
      <c r="AR176" s="14" t="n"/>
      <c r="AS176" s="13" t="n"/>
      <c r="AT176" s="13" t="n"/>
      <c r="AU176" s="10" t="n"/>
      <c r="AV176" s="10" t="n"/>
      <c r="AW176" s="10" t="n"/>
      <c r="AX176" s="10" t="n"/>
      <c r="AY176" s="10" t="n"/>
      <c r="AZ176" s="10" t="n"/>
      <c r="BA176" s="10" t="n"/>
      <c r="BB176" s="10" t="n"/>
      <c r="BC176" s="10" t="n"/>
      <c r="BD176" s="11" t="n"/>
      <c r="BE176" s="10" t="n"/>
      <c r="BF176" s="10" t="n"/>
      <c r="BG176" s="10" t="n"/>
      <c r="BH176" s="10" t="n"/>
      <c r="BI176" s="10" t="n"/>
      <c r="BJ176" s="10" t="n"/>
      <c r="BK176" s="10" t="n"/>
      <c r="BL176" s="10" t="n"/>
      <c r="BM176" s="10" t="n"/>
    </row>
    <row r="177" ht="15.75" customHeight="1" s="218">
      <c r="A177" s="10" t="n"/>
      <c r="B177" s="10" t="n"/>
      <c r="C177" s="10" t="n"/>
      <c r="D177" s="10" t="n"/>
      <c r="E177" s="10" t="n"/>
      <c r="F177" s="10" t="n"/>
      <c r="G177" s="11" t="n"/>
      <c r="H177" s="10" t="n"/>
      <c r="I177" s="10" t="n"/>
      <c r="J177" s="10" t="n"/>
      <c r="K177" s="10" t="n"/>
      <c r="L177" s="10" t="n"/>
      <c r="M177" s="13" t="n"/>
      <c r="N177" s="13" t="n"/>
      <c r="O177" s="13" t="n"/>
      <c r="P177" s="13" t="n"/>
      <c r="Q177" s="10" t="n"/>
      <c r="R177" s="10" t="n"/>
      <c r="S177" s="10" t="n"/>
      <c r="T177" s="10" t="n"/>
      <c r="U177" s="10" t="n"/>
      <c r="V177" s="10" t="n"/>
      <c r="W177" s="10" t="n"/>
      <c r="X177" s="10" t="n"/>
      <c r="Y177" s="11" t="n"/>
      <c r="Z177" s="11" t="n"/>
      <c r="AA177" s="11" t="n"/>
      <c r="AB177" s="11" t="n"/>
      <c r="AC177" s="11" t="n"/>
      <c r="AD177" s="11" t="n"/>
      <c r="AE177" s="10" t="n"/>
      <c r="AF177" s="10" t="n"/>
      <c r="AG177" s="10" t="n"/>
      <c r="AH177" s="10" t="n"/>
      <c r="AI177" s="13" t="n"/>
      <c r="AJ177" s="13" t="n"/>
      <c r="AK177" s="13" t="n"/>
      <c r="AL177" s="13" t="n"/>
      <c r="AM177" s="13" t="n"/>
      <c r="AN177" s="13" t="n"/>
      <c r="AO177" s="13" t="n"/>
      <c r="AP177" s="14" t="n"/>
      <c r="AQ177" s="14" t="n"/>
      <c r="AR177" s="14" t="n"/>
      <c r="AS177" s="13" t="n"/>
      <c r="AT177" s="13" t="n"/>
      <c r="AU177" s="10" t="n"/>
      <c r="AV177" s="10" t="n"/>
      <c r="AW177" s="10" t="n"/>
      <c r="AX177" s="10" t="n"/>
      <c r="AY177" s="10" t="n"/>
      <c r="AZ177" s="10" t="n"/>
      <c r="BA177" s="10" t="n"/>
      <c r="BB177" s="10" t="n"/>
      <c r="BC177" s="10" t="n"/>
      <c r="BD177" s="11" t="n"/>
      <c r="BE177" s="10" t="n"/>
      <c r="BF177" s="10" t="n"/>
      <c r="BG177" s="10" t="n"/>
      <c r="BH177" s="10" t="n"/>
      <c r="BI177" s="10" t="n"/>
      <c r="BJ177" s="10" t="n"/>
      <c r="BK177" s="10" t="n"/>
      <c r="BL177" s="10" t="n"/>
      <c r="BM177" s="10" t="n"/>
    </row>
    <row r="178" ht="15.75" customHeight="1" s="218">
      <c r="A178" s="10" t="n"/>
      <c r="B178" s="10" t="n"/>
      <c r="C178" s="10" t="n"/>
      <c r="D178" s="10" t="n"/>
      <c r="E178" s="10" t="n"/>
      <c r="F178" s="10" t="n"/>
      <c r="G178" s="11" t="n"/>
      <c r="H178" s="10" t="n"/>
      <c r="I178" s="10" t="n"/>
      <c r="J178" s="10" t="n"/>
      <c r="K178" s="10" t="n"/>
      <c r="L178" s="10" t="n"/>
      <c r="M178" s="13" t="n"/>
      <c r="N178" s="13" t="n"/>
      <c r="O178" s="13" t="n"/>
      <c r="P178" s="13" t="n"/>
      <c r="Q178" s="10" t="n"/>
      <c r="R178" s="10" t="n"/>
      <c r="S178" s="10" t="n"/>
      <c r="T178" s="10" t="n"/>
      <c r="U178" s="10" t="n"/>
      <c r="V178" s="10" t="n"/>
      <c r="W178" s="10" t="n"/>
      <c r="X178" s="10" t="n"/>
      <c r="Y178" s="11" t="n"/>
      <c r="Z178" s="11" t="n"/>
      <c r="AA178" s="11" t="n"/>
      <c r="AB178" s="11" t="n"/>
      <c r="AC178" s="11" t="n"/>
      <c r="AD178" s="11" t="n"/>
      <c r="AE178" s="10" t="n"/>
      <c r="AF178" s="10" t="n"/>
      <c r="AG178" s="10" t="n"/>
      <c r="AH178" s="10" t="n"/>
      <c r="AI178" s="13" t="n"/>
      <c r="AJ178" s="13" t="n"/>
      <c r="AK178" s="13" t="n"/>
      <c r="AL178" s="13" t="n"/>
      <c r="AM178" s="13" t="n"/>
      <c r="AN178" s="13" t="n"/>
      <c r="AO178" s="13" t="n"/>
      <c r="AP178" s="14" t="n"/>
      <c r="AQ178" s="14" t="n"/>
      <c r="AR178" s="14" t="n"/>
      <c r="AS178" s="13" t="n"/>
      <c r="AT178" s="13" t="n"/>
      <c r="AU178" s="10" t="n"/>
      <c r="AV178" s="10" t="n"/>
      <c r="AW178" s="10" t="n"/>
      <c r="AX178" s="10" t="n"/>
      <c r="AY178" s="10" t="n"/>
      <c r="AZ178" s="10" t="n"/>
      <c r="BA178" s="10" t="n"/>
      <c r="BB178" s="10" t="n"/>
      <c r="BC178" s="10" t="n"/>
      <c r="BD178" s="11" t="n"/>
      <c r="BE178" s="10" t="n"/>
      <c r="BF178" s="10" t="n"/>
      <c r="BG178" s="10" t="n"/>
      <c r="BH178" s="10" t="n"/>
      <c r="BI178" s="10" t="n"/>
      <c r="BJ178" s="10" t="n"/>
      <c r="BK178" s="10" t="n"/>
      <c r="BL178" s="10" t="n"/>
      <c r="BM178" s="10" t="n"/>
    </row>
    <row r="179" ht="15.75" customHeight="1" s="218">
      <c r="A179" s="10" t="n"/>
      <c r="B179" s="10" t="n"/>
      <c r="C179" s="10" t="n"/>
      <c r="D179" s="10" t="n"/>
      <c r="E179" s="10" t="n"/>
      <c r="F179" s="10" t="n"/>
      <c r="G179" s="11" t="n"/>
      <c r="H179" s="10" t="n"/>
      <c r="I179" s="10" t="n"/>
      <c r="J179" s="10" t="n"/>
      <c r="K179" s="10" t="n"/>
      <c r="L179" s="10" t="n"/>
      <c r="M179" s="13" t="n"/>
      <c r="N179" s="13" t="n"/>
      <c r="O179" s="13" t="n"/>
      <c r="P179" s="13" t="n"/>
      <c r="Q179" s="10" t="n"/>
      <c r="R179" s="10" t="n"/>
      <c r="S179" s="10" t="n"/>
      <c r="T179" s="10" t="n"/>
      <c r="U179" s="10" t="n"/>
      <c r="V179" s="10" t="n"/>
      <c r="W179" s="10" t="n"/>
      <c r="X179" s="10" t="n"/>
      <c r="Y179" s="11" t="n"/>
      <c r="Z179" s="11" t="n"/>
      <c r="AA179" s="11" t="n"/>
      <c r="AB179" s="11" t="n"/>
      <c r="AC179" s="11" t="n"/>
      <c r="AD179" s="11" t="n"/>
      <c r="AE179" s="10" t="n"/>
      <c r="AF179" s="10" t="n"/>
      <c r="AG179" s="10" t="n"/>
      <c r="AH179" s="10" t="n"/>
      <c r="AI179" s="13" t="n"/>
      <c r="AJ179" s="13" t="n"/>
      <c r="AK179" s="13" t="n"/>
      <c r="AL179" s="13" t="n"/>
      <c r="AM179" s="13" t="n"/>
      <c r="AN179" s="13" t="n"/>
      <c r="AO179" s="13" t="n"/>
      <c r="AP179" s="14" t="n"/>
      <c r="AQ179" s="14" t="n"/>
      <c r="AR179" s="14" t="n"/>
      <c r="AS179" s="13" t="n"/>
      <c r="AT179" s="13" t="n"/>
      <c r="AU179" s="10" t="n"/>
      <c r="AV179" s="10" t="n"/>
      <c r="AW179" s="10" t="n"/>
      <c r="AX179" s="10" t="n"/>
      <c r="AY179" s="10" t="n"/>
      <c r="AZ179" s="10" t="n"/>
      <c r="BA179" s="10" t="n"/>
      <c r="BB179" s="10" t="n"/>
      <c r="BC179" s="10" t="n"/>
      <c r="BD179" s="11" t="n"/>
      <c r="BE179" s="10" t="n"/>
      <c r="BF179" s="10" t="n"/>
      <c r="BG179" s="10" t="n"/>
      <c r="BH179" s="10" t="n"/>
      <c r="BI179" s="10" t="n"/>
      <c r="BJ179" s="10" t="n"/>
      <c r="BK179" s="10" t="n"/>
      <c r="BL179" s="10" t="n"/>
      <c r="BM179" s="10" t="n"/>
    </row>
    <row r="180" ht="15.75" customHeight="1" s="218">
      <c r="A180" s="10" t="n"/>
      <c r="B180" s="10" t="n"/>
      <c r="C180" s="10" t="n"/>
      <c r="D180" s="10" t="n"/>
      <c r="E180" s="10" t="n"/>
      <c r="F180" s="10" t="n"/>
      <c r="G180" s="11" t="n"/>
      <c r="H180" s="10" t="n"/>
      <c r="I180" s="10" t="n"/>
      <c r="J180" s="10" t="n"/>
      <c r="K180" s="10" t="n"/>
      <c r="L180" s="10" t="n"/>
      <c r="M180" s="13" t="n"/>
      <c r="N180" s="13" t="n"/>
      <c r="O180" s="13" t="n"/>
      <c r="P180" s="13" t="n"/>
      <c r="Q180" s="10" t="n"/>
      <c r="R180" s="10" t="n"/>
      <c r="S180" s="10" t="n"/>
      <c r="T180" s="10" t="n"/>
      <c r="U180" s="10" t="n"/>
      <c r="V180" s="10" t="n"/>
      <c r="W180" s="10" t="n"/>
      <c r="X180" s="10" t="n"/>
      <c r="Y180" s="11" t="n"/>
      <c r="Z180" s="11" t="n"/>
      <c r="AA180" s="11" t="n"/>
      <c r="AB180" s="11" t="n"/>
      <c r="AC180" s="11" t="n"/>
      <c r="AD180" s="11" t="n"/>
      <c r="AE180" s="10" t="n"/>
      <c r="AF180" s="10" t="n"/>
      <c r="AG180" s="10" t="n"/>
      <c r="AH180" s="10" t="n"/>
      <c r="AI180" s="13" t="n"/>
      <c r="AJ180" s="13" t="n"/>
      <c r="AK180" s="13" t="n"/>
      <c r="AL180" s="13" t="n"/>
      <c r="AM180" s="13" t="n"/>
      <c r="AN180" s="13" t="n"/>
      <c r="AO180" s="13" t="n"/>
      <c r="AP180" s="14" t="n"/>
      <c r="AQ180" s="14" t="n"/>
      <c r="AR180" s="14" t="n"/>
      <c r="AS180" s="13" t="n"/>
      <c r="AT180" s="13" t="n"/>
      <c r="AU180" s="10" t="n"/>
      <c r="AV180" s="10" t="n"/>
      <c r="AW180" s="10" t="n"/>
      <c r="AX180" s="10" t="n"/>
      <c r="AY180" s="10" t="n"/>
      <c r="AZ180" s="10" t="n"/>
      <c r="BA180" s="10" t="n"/>
      <c r="BB180" s="10" t="n"/>
      <c r="BC180" s="10" t="n"/>
      <c r="BD180" s="11" t="n"/>
      <c r="BE180" s="10" t="n"/>
      <c r="BF180" s="10" t="n"/>
      <c r="BG180" s="10" t="n"/>
      <c r="BH180" s="10" t="n"/>
      <c r="BI180" s="10" t="n"/>
      <c r="BJ180" s="10" t="n"/>
      <c r="BK180" s="10" t="n"/>
      <c r="BL180" s="10" t="n"/>
      <c r="BM180" s="10" t="n"/>
    </row>
    <row r="181" ht="15.75" customHeight="1" s="218">
      <c r="A181" s="10" t="n"/>
      <c r="B181" s="10" t="n"/>
      <c r="C181" s="10" t="n"/>
      <c r="D181" s="10" t="n"/>
      <c r="E181" s="10" t="n"/>
      <c r="F181" s="10" t="n"/>
      <c r="G181" s="11" t="n"/>
      <c r="H181" s="10" t="n"/>
      <c r="I181" s="10" t="n"/>
      <c r="J181" s="10" t="n"/>
      <c r="K181" s="10" t="n"/>
      <c r="L181" s="10" t="n"/>
      <c r="M181" s="13" t="n"/>
      <c r="N181" s="13" t="n"/>
      <c r="O181" s="13" t="n"/>
      <c r="P181" s="13" t="n"/>
      <c r="Q181" s="10" t="n"/>
      <c r="R181" s="10" t="n"/>
      <c r="S181" s="10" t="n"/>
      <c r="T181" s="10" t="n"/>
      <c r="U181" s="10" t="n"/>
      <c r="V181" s="10" t="n"/>
      <c r="W181" s="10" t="n"/>
      <c r="X181" s="10" t="n"/>
      <c r="Y181" s="11" t="n"/>
      <c r="Z181" s="11" t="n"/>
      <c r="AA181" s="11" t="n"/>
      <c r="AB181" s="11" t="n"/>
      <c r="AC181" s="11" t="n"/>
      <c r="AD181" s="11" t="n"/>
      <c r="AE181" s="10" t="n"/>
      <c r="AF181" s="10" t="n"/>
      <c r="AG181" s="10" t="n"/>
      <c r="AH181" s="10" t="n"/>
      <c r="AI181" s="13" t="n"/>
      <c r="AJ181" s="13" t="n"/>
      <c r="AK181" s="13" t="n"/>
      <c r="AL181" s="13" t="n"/>
      <c r="AM181" s="13" t="n"/>
      <c r="AN181" s="13" t="n"/>
      <c r="AO181" s="13" t="n"/>
      <c r="AP181" s="14" t="n"/>
      <c r="AQ181" s="14" t="n"/>
      <c r="AR181" s="14" t="n"/>
      <c r="AS181" s="13" t="n"/>
      <c r="AT181" s="13" t="n"/>
      <c r="AU181" s="10" t="n"/>
      <c r="AV181" s="10" t="n"/>
      <c r="AW181" s="10" t="n"/>
      <c r="AX181" s="10" t="n"/>
      <c r="AY181" s="10" t="n"/>
      <c r="AZ181" s="10" t="n"/>
      <c r="BA181" s="10" t="n"/>
      <c r="BB181" s="10" t="n"/>
      <c r="BC181" s="10" t="n"/>
      <c r="BD181" s="11" t="n"/>
      <c r="BE181" s="10" t="n"/>
      <c r="BF181" s="10" t="n"/>
      <c r="BG181" s="10" t="n"/>
      <c r="BH181" s="10" t="n"/>
      <c r="BI181" s="10" t="n"/>
      <c r="BJ181" s="10" t="n"/>
      <c r="BK181" s="10" t="n"/>
      <c r="BL181" s="10" t="n"/>
      <c r="BM181" s="10" t="n"/>
    </row>
    <row r="182" ht="15.75" customHeight="1" s="218">
      <c r="A182" s="10" t="n"/>
      <c r="B182" s="10" t="n"/>
      <c r="C182" s="10" t="n"/>
      <c r="D182" s="10" t="n"/>
      <c r="E182" s="10" t="n"/>
      <c r="F182" s="10" t="n"/>
      <c r="G182" s="11" t="n"/>
      <c r="H182" s="10" t="n"/>
      <c r="I182" s="10" t="n"/>
      <c r="J182" s="10" t="n"/>
      <c r="K182" s="10" t="n"/>
      <c r="L182" s="10" t="n"/>
      <c r="M182" s="13" t="n"/>
      <c r="N182" s="13" t="n"/>
      <c r="O182" s="13" t="n"/>
      <c r="P182" s="13" t="n"/>
      <c r="Q182" s="10" t="n"/>
      <c r="R182" s="10" t="n"/>
      <c r="S182" s="10" t="n"/>
      <c r="T182" s="10" t="n"/>
      <c r="U182" s="10" t="n"/>
      <c r="V182" s="10" t="n"/>
      <c r="W182" s="10" t="n"/>
      <c r="X182" s="10" t="n"/>
      <c r="Y182" s="11" t="n"/>
      <c r="Z182" s="11" t="n"/>
      <c r="AA182" s="11" t="n"/>
      <c r="AB182" s="11" t="n"/>
      <c r="AC182" s="11" t="n"/>
      <c r="AD182" s="11" t="n"/>
      <c r="AE182" s="10" t="n"/>
      <c r="AF182" s="10" t="n"/>
      <c r="AG182" s="10" t="n"/>
      <c r="AH182" s="10" t="n"/>
      <c r="AI182" s="13" t="n"/>
      <c r="AJ182" s="13" t="n"/>
      <c r="AK182" s="13" t="n"/>
      <c r="AL182" s="13" t="n"/>
      <c r="AM182" s="13" t="n"/>
      <c r="AN182" s="13" t="n"/>
      <c r="AO182" s="13" t="n"/>
      <c r="AP182" s="14" t="n"/>
      <c r="AQ182" s="14" t="n"/>
      <c r="AR182" s="14" t="n"/>
      <c r="AS182" s="13" t="n"/>
      <c r="AT182" s="13" t="n"/>
      <c r="AU182" s="10" t="n"/>
      <c r="AV182" s="10" t="n"/>
      <c r="AW182" s="10" t="n"/>
      <c r="AX182" s="10" t="n"/>
      <c r="AY182" s="10" t="n"/>
      <c r="AZ182" s="10" t="n"/>
      <c r="BA182" s="10" t="n"/>
      <c r="BB182" s="10" t="n"/>
      <c r="BC182" s="10" t="n"/>
      <c r="BD182" s="11" t="n"/>
      <c r="BE182" s="10" t="n"/>
      <c r="BF182" s="10" t="n"/>
      <c r="BG182" s="10" t="n"/>
      <c r="BH182" s="10" t="n"/>
      <c r="BI182" s="10" t="n"/>
      <c r="BJ182" s="10" t="n"/>
      <c r="BK182" s="10" t="n"/>
      <c r="BL182" s="10" t="n"/>
      <c r="BM182" s="10" t="n"/>
    </row>
    <row r="183" ht="15.75" customHeight="1" s="218">
      <c r="A183" s="10" t="n"/>
      <c r="B183" s="10" t="n"/>
      <c r="C183" s="10" t="n"/>
      <c r="D183" s="10" t="n"/>
      <c r="E183" s="10" t="n"/>
      <c r="F183" s="10" t="n"/>
      <c r="G183" s="11" t="n"/>
      <c r="H183" s="10" t="n"/>
      <c r="I183" s="10" t="n"/>
      <c r="J183" s="10" t="n"/>
      <c r="K183" s="10" t="n"/>
      <c r="L183" s="10" t="n"/>
      <c r="M183" s="13" t="n"/>
      <c r="N183" s="13" t="n"/>
      <c r="O183" s="13" t="n"/>
      <c r="P183" s="13" t="n"/>
      <c r="Q183" s="10" t="n"/>
      <c r="R183" s="10" t="n"/>
      <c r="S183" s="10" t="n"/>
      <c r="T183" s="10" t="n"/>
      <c r="U183" s="10" t="n"/>
      <c r="V183" s="10" t="n"/>
      <c r="W183" s="10" t="n"/>
      <c r="X183" s="10" t="n"/>
      <c r="Y183" s="11" t="n"/>
      <c r="Z183" s="11" t="n"/>
      <c r="AA183" s="11" t="n"/>
      <c r="AB183" s="11" t="n"/>
      <c r="AC183" s="11" t="n"/>
      <c r="AD183" s="11" t="n"/>
      <c r="AE183" s="10" t="n"/>
      <c r="AF183" s="10" t="n"/>
      <c r="AG183" s="10" t="n"/>
      <c r="AH183" s="10" t="n"/>
      <c r="AI183" s="13" t="n"/>
      <c r="AJ183" s="13" t="n"/>
      <c r="AK183" s="13" t="n"/>
      <c r="AL183" s="13" t="n"/>
      <c r="AM183" s="13" t="n"/>
      <c r="AN183" s="13" t="n"/>
      <c r="AO183" s="13" t="n"/>
      <c r="AP183" s="14" t="n"/>
      <c r="AQ183" s="14" t="n"/>
      <c r="AR183" s="14" t="n"/>
      <c r="AS183" s="13" t="n"/>
      <c r="AT183" s="13" t="n"/>
      <c r="AU183" s="10" t="n"/>
      <c r="AV183" s="10" t="n"/>
      <c r="AW183" s="10" t="n"/>
      <c r="AX183" s="10" t="n"/>
      <c r="AY183" s="10" t="n"/>
      <c r="AZ183" s="10" t="n"/>
      <c r="BA183" s="10" t="n"/>
      <c r="BB183" s="10" t="n"/>
      <c r="BC183" s="10" t="n"/>
      <c r="BD183" s="11" t="n"/>
      <c r="BE183" s="10" t="n"/>
      <c r="BF183" s="10" t="n"/>
      <c r="BG183" s="10" t="n"/>
      <c r="BH183" s="10" t="n"/>
      <c r="BI183" s="10" t="n"/>
      <c r="BJ183" s="10" t="n"/>
      <c r="BK183" s="10" t="n"/>
      <c r="BL183" s="10" t="n"/>
      <c r="BM183" s="10" t="n"/>
    </row>
    <row r="184" ht="15.75" customHeight="1" s="218">
      <c r="A184" s="10" t="n"/>
      <c r="B184" s="10" t="n"/>
      <c r="C184" s="10" t="n"/>
      <c r="D184" s="10" t="n"/>
      <c r="E184" s="10" t="n"/>
      <c r="F184" s="10" t="n"/>
      <c r="G184" s="11" t="n"/>
      <c r="H184" s="10" t="n"/>
      <c r="I184" s="10" t="n"/>
      <c r="J184" s="10" t="n"/>
      <c r="K184" s="10" t="n"/>
      <c r="L184" s="10" t="n"/>
      <c r="M184" s="13" t="n"/>
      <c r="N184" s="13" t="n"/>
      <c r="O184" s="13" t="n"/>
      <c r="P184" s="13" t="n"/>
      <c r="Q184" s="10" t="n"/>
      <c r="R184" s="10" t="n"/>
      <c r="S184" s="10" t="n"/>
      <c r="T184" s="10" t="n"/>
      <c r="U184" s="10" t="n"/>
      <c r="V184" s="10" t="n"/>
      <c r="W184" s="10" t="n"/>
      <c r="X184" s="10" t="n"/>
      <c r="Y184" s="11" t="n"/>
      <c r="Z184" s="11" t="n"/>
      <c r="AA184" s="11" t="n"/>
      <c r="AB184" s="11" t="n"/>
      <c r="AC184" s="11" t="n"/>
      <c r="AD184" s="11" t="n"/>
      <c r="AE184" s="10" t="n"/>
      <c r="AF184" s="10" t="n"/>
      <c r="AG184" s="10" t="n"/>
      <c r="AH184" s="10" t="n"/>
      <c r="AI184" s="13" t="n"/>
      <c r="AJ184" s="13" t="n"/>
      <c r="AK184" s="13" t="n"/>
      <c r="AL184" s="13" t="n"/>
      <c r="AM184" s="13" t="n"/>
      <c r="AN184" s="13" t="n"/>
      <c r="AO184" s="13" t="n"/>
      <c r="AP184" s="14" t="n"/>
      <c r="AQ184" s="14" t="n"/>
      <c r="AR184" s="14" t="n"/>
      <c r="AS184" s="13" t="n"/>
      <c r="AT184" s="13" t="n"/>
      <c r="AU184" s="10" t="n"/>
      <c r="AV184" s="10" t="n"/>
      <c r="AW184" s="10" t="n"/>
      <c r="AX184" s="10" t="n"/>
      <c r="AY184" s="10" t="n"/>
      <c r="AZ184" s="10" t="n"/>
      <c r="BA184" s="10" t="n"/>
      <c r="BB184" s="10" t="n"/>
      <c r="BC184" s="10" t="n"/>
      <c r="BD184" s="11" t="n"/>
      <c r="BE184" s="10" t="n"/>
      <c r="BF184" s="10" t="n"/>
      <c r="BG184" s="10" t="n"/>
      <c r="BH184" s="10" t="n"/>
      <c r="BI184" s="10" t="n"/>
      <c r="BJ184" s="10" t="n"/>
      <c r="BK184" s="10" t="n"/>
      <c r="BL184" s="10" t="n"/>
      <c r="BM184" s="10" t="n"/>
    </row>
    <row r="185" ht="15.75" customHeight="1" s="218">
      <c r="A185" s="10" t="n"/>
      <c r="B185" s="10" t="n"/>
      <c r="C185" s="10" t="n"/>
      <c r="D185" s="10" t="n"/>
      <c r="E185" s="10" t="n"/>
      <c r="F185" s="10" t="n"/>
      <c r="G185" s="11" t="n"/>
      <c r="H185" s="10" t="n"/>
      <c r="I185" s="10" t="n"/>
      <c r="J185" s="10" t="n"/>
      <c r="K185" s="10" t="n"/>
      <c r="L185" s="10" t="n"/>
      <c r="M185" s="13" t="n"/>
      <c r="N185" s="13" t="n"/>
      <c r="O185" s="13" t="n"/>
      <c r="P185" s="13" t="n"/>
      <c r="Q185" s="10" t="n"/>
      <c r="R185" s="10" t="n"/>
      <c r="S185" s="10" t="n"/>
      <c r="T185" s="10" t="n"/>
      <c r="U185" s="10" t="n"/>
      <c r="V185" s="10" t="n"/>
      <c r="W185" s="10" t="n"/>
      <c r="X185" s="10" t="n"/>
      <c r="Y185" s="11" t="n"/>
      <c r="Z185" s="11" t="n"/>
      <c r="AA185" s="11" t="n"/>
      <c r="AB185" s="11" t="n"/>
      <c r="AC185" s="11" t="n"/>
      <c r="AD185" s="11" t="n"/>
      <c r="AE185" s="10" t="n"/>
      <c r="AF185" s="10" t="n"/>
      <c r="AG185" s="10" t="n"/>
      <c r="AH185" s="10" t="n"/>
      <c r="AI185" s="13" t="n"/>
      <c r="AJ185" s="13" t="n"/>
      <c r="AK185" s="13" t="n"/>
      <c r="AL185" s="13" t="n"/>
      <c r="AM185" s="13" t="n"/>
      <c r="AN185" s="13" t="n"/>
      <c r="AO185" s="13" t="n"/>
      <c r="AP185" s="14" t="n"/>
      <c r="AQ185" s="14" t="n"/>
      <c r="AR185" s="14" t="n"/>
      <c r="AS185" s="13" t="n"/>
      <c r="AT185" s="13" t="n"/>
      <c r="AU185" s="10" t="n"/>
      <c r="AV185" s="10" t="n"/>
      <c r="AW185" s="10" t="n"/>
      <c r="AX185" s="10" t="n"/>
      <c r="AY185" s="10" t="n"/>
      <c r="AZ185" s="10" t="n"/>
      <c r="BA185" s="10" t="n"/>
      <c r="BB185" s="10" t="n"/>
      <c r="BC185" s="10" t="n"/>
      <c r="BD185" s="11" t="n"/>
      <c r="BE185" s="10" t="n"/>
      <c r="BF185" s="10" t="n"/>
      <c r="BG185" s="10" t="n"/>
      <c r="BH185" s="10" t="n"/>
      <c r="BI185" s="10" t="n"/>
      <c r="BJ185" s="10" t="n"/>
      <c r="BK185" s="10" t="n"/>
      <c r="BL185" s="10" t="n"/>
      <c r="BM185" s="10" t="n"/>
    </row>
    <row r="186" ht="15.75" customHeight="1" s="218">
      <c r="A186" s="10" t="n"/>
      <c r="B186" s="10" t="n"/>
      <c r="C186" s="10" t="n"/>
      <c r="D186" s="10" t="n"/>
      <c r="E186" s="10" t="n"/>
      <c r="F186" s="10" t="n"/>
      <c r="G186" s="11" t="n"/>
      <c r="H186" s="10" t="n"/>
      <c r="I186" s="10" t="n"/>
      <c r="J186" s="10" t="n"/>
      <c r="K186" s="10" t="n"/>
      <c r="L186" s="10" t="n"/>
      <c r="M186" s="13" t="n"/>
      <c r="N186" s="13" t="n"/>
      <c r="O186" s="13" t="n"/>
      <c r="P186" s="13" t="n"/>
      <c r="Q186" s="10" t="n"/>
      <c r="R186" s="10" t="n"/>
      <c r="S186" s="10" t="n"/>
      <c r="T186" s="10" t="n"/>
      <c r="U186" s="10" t="n"/>
      <c r="V186" s="10" t="n"/>
      <c r="W186" s="10" t="n"/>
      <c r="X186" s="10" t="n"/>
      <c r="Y186" s="11" t="n"/>
      <c r="Z186" s="11" t="n"/>
      <c r="AA186" s="11" t="n"/>
      <c r="AB186" s="11" t="n"/>
      <c r="AC186" s="11" t="n"/>
      <c r="AD186" s="11" t="n"/>
      <c r="AE186" s="10" t="n"/>
      <c r="AF186" s="10" t="n"/>
      <c r="AG186" s="10" t="n"/>
      <c r="AH186" s="10" t="n"/>
      <c r="AI186" s="13" t="n"/>
      <c r="AJ186" s="13" t="n"/>
      <c r="AK186" s="13" t="n"/>
      <c r="AL186" s="13" t="n"/>
      <c r="AM186" s="13" t="n"/>
      <c r="AN186" s="13" t="n"/>
      <c r="AO186" s="13" t="n"/>
      <c r="AP186" s="14" t="n"/>
      <c r="AQ186" s="14" t="n"/>
      <c r="AR186" s="14" t="n"/>
      <c r="AS186" s="13" t="n"/>
      <c r="AT186" s="13" t="n"/>
      <c r="AU186" s="10" t="n"/>
      <c r="AV186" s="10" t="n"/>
      <c r="AW186" s="10" t="n"/>
      <c r="AX186" s="10" t="n"/>
      <c r="AY186" s="10" t="n"/>
      <c r="AZ186" s="10" t="n"/>
      <c r="BA186" s="10" t="n"/>
      <c r="BB186" s="10" t="n"/>
      <c r="BC186" s="10" t="n"/>
      <c r="BD186" s="11" t="n"/>
      <c r="BE186" s="10" t="n"/>
      <c r="BF186" s="10" t="n"/>
      <c r="BG186" s="10" t="n"/>
      <c r="BH186" s="10" t="n"/>
      <c r="BI186" s="10" t="n"/>
      <c r="BJ186" s="10" t="n"/>
      <c r="BK186" s="10" t="n"/>
      <c r="BL186" s="10" t="n"/>
      <c r="BM186" s="10" t="n"/>
    </row>
    <row r="187" ht="15.75" customHeight="1" s="218">
      <c r="A187" s="10" t="n"/>
      <c r="B187" s="10" t="n"/>
      <c r="C187" s="10" t="n"/>
      <c r="D187" s="10" t="n"/>
      <c r="E187" s="10" t="n"/>
      <c r="F187" s="10" t="n"/>
      <c r="G187" s="11" t="n"/>
      <c r="H187" s="10" t="n"/>
      <c r="I187" s="10" t="n"/>
      <c r="J187" s="10" t="n"/>
      <c r="K187" s="10" t="n"/>
      <c r="L187" s="10" t="n"/>
      <c r="M187" s="13" t="n"/>
      <c r="N187" s="13" t="n"/>
      <c r="O187" s="13" t="n"/>
      <c r="P187" s="13" t="n"/>
      <c r="Q187" s="10" t="n"/>
      <c r="R187" s="10" t="n"/>
      <c r="S187" s="10" t="n"/>
      <c r="T187" s="10" t="n"/>
      <c r="U187" s="10" t="n"/>
      <c r="V187" s="10" t="n"/>
      <c r="W187" s="10" t="n"/>
      <c r="X187" s="10" t="n"/>
      <c r="Y187" s="11" t="n"/>
      <c r="Z187" s="11" t="n"/>
      <c r="AA187" s="11" t="n"/>
      <c r="AB187" s="11" t="n"/>
      <c r="AC187" s="11" t="n"/>
      <c r="AD187" s="11" t="n"/>
      <c r="AE187" s="10" t="n"/>
      <c r="AF187" s="10" t="n"/>
      <c r="AG187" s="10" t="n"/>
      <c r="AH187" s="10" t="n"/>
      <c r="AI187" s="13" t="n"/>
      <c r="AJ187" s="13" t="n"/>
      <c r="AK187" s="13" t="n"/>
      <c r="AL187" s="13" t="n"/>
      <c r="AM187" s="13" t="n"/>
      <c r="AN187" s="13" t="n"/>
      <c r="AO187" s="13" t="n"/>
      <c r="AP187" s="14" t="n"/>
      <c r="AQ187" s="14" t="n"/>
      <c r="AR187" s="14" t="n"/>
      <c r="AS187" s="13" t="n"/>
      <c r="AT187" s="13" t="n"/>
      <c r="AU187" s="10" t="n"/>
      <c r="AV187" s="10" t="n"/>
      <c r="AW187" s="10" t="n"/>
      <c r="AX187" s="10" t="n"/>
      <c r="AY187" s="10" t="n"/>
      <c r="AZ187" s="10" t="n"/>
      <c r="BA187" s="10" t="n"/>
      <c r="BB187" s="10" t="n"/>
      <c r="BC187" s="10" t="n"/>
      <c r="BD187" s="11" t="n"/>
      <c r="BE187" s="10" t="n"/>
      <c r="BF187" s="10" t="n"/>
      <c r="BG187" s="10" t="n"/>
      <c r="BH187" s="10" t="n"/>
      <c r="BI187" s="10" t="n"/>
      <c r="BJ187" s="10" t="n"/>
      <c r="BK187" s="10" t="n"/>
      <c r="BL187" s="10" t="n"/>
      <c r="BM187" s="10" t="n"/>
    </row>
    <row r="188" ht="15.75" customHeight="1" s="218">
      <c r="A188" s="10" t="n"/>
      <c r="B188" s="10" t="n"/>
      <c r="C188" s="10" t="n"/>
      <c r="D188" s="10" t="n"/>
      <c r="E188" s="10" t="n"/>
      <c r="F188" s="10" t="n"/>
      <c r="G188" s="11" t="n"/>
      <c r="H188" s="10" t="n"/>
      <c r="I188" s="10" t="n"/>
      <c r="J188" s="10" t="n"/>
      <c r="K188" s="10" t="n"/>
      <c r="L188" s="10" t="n"/>
      <c r="M188" s="13" t="n"/>
      <c r="N188" s="13" t="n"/>
      <c r="O188" s="13" t="n"/>
      <c r="P188" s="13" t="n"/>
      <c r="Q188" s="10" t="n"/>
      <c r="R188" s="10" t="n"/>
      <c r="S188" s="10" t="n"/>
      <c r="T188" s="10" t="n"/>
      <c r="U188" s="10" t="n"/>
      <c r="V188" s="10" t="n"/>
      <c r="W188" s="10" t="n"/>
      <c r="X188" s="10" t="n"/>
      <c r="Y188" s="11" t="n"/>
      <c r="Z188" s="11" t="n"/>
      <c r="AA188" s="11" t="n"/>
      <c r="AB188" s="11" t="n"/>
      <c r="AC188" s="11" t="n"/>
      <c r="AD188" s="11" t="n"/>
      <c r="AE188" s="10" t="n"/>
      <c r="AF188" s="10" t="n"/>
      <c r="AG188" s="10" t="n"/>
      <c r="AH188" s="10" t="n"/>
      <c r="AI188" s="13" t="n"/>
      <c r="AJ188" s="13" t="n"/>
      <c r="AK188" s="13" t="n"/>
      <c r="AL188" s="13" t="n"/>
      <c r="AM188" s="13" t="n"/>
      <c r="AN188" s="13" t="n"/>
      <c r="AO188" s="13" t="n"/>
      <c r="AP188" s="14" t="n"/>
      <c r="AQ188" s="14" t="n"/>
      <c r="AR188" s="14" t="n"/>
      <c r="AS188" s="13" t="n"/>
      <c r="AT188" s="13" t="n"/>
      <c r="AU188" s="10" t="n"/>
      <c r="AV188" s="10" t="n"/>
      <c r="AW188" s="10" t="n"/>
      <c r="AX188" s="10" t="n"/>
      <c r="AY188" s="10" t="n"/>
      <c r="AZ188" s="10" t="n"/>
      <c r="BA188" s="10" t="n"/>
      <c r="BB188" s="10" t="n"/>
      <c r="BC188" s="10" t="n"/>
      <c r="BD188" s="11" t="n"/>
      <c r="BE188" s="10" t="n"/>
      <c r="BF188" s="10" t="n"/>
      <c r="BG188" s="10" t="n"/>
      <c r="BH188" s="10" t="n"/>
      <c r="BI188" s="10" t="n"/>
      <c r="BJ188" s="10" t="n"/>
      <c r="BK188" s="10" t="n"/>
      <c r="BL188" s="10" t="n"/>
      <c r="BM188" s="10" t="n"/>
    </row>
    <row r="189" ht="15.75" customHeight="1" s="218">
      <c r="A189" s="10" t="n"/>
      <c r="B189" s="10" t="n"/>
      <c r="C189" s="10" t="n"/>
      <c r="D189" s="10" t="n"/>
      <c r="E189" s="10" t="n"/>
      <c r="F189" s="10" t="n"/>
      <c r="G189" s="11" t="n"/>
      <c r="H189" s="10" t="n"/>
      <c r="I189" s="10" t="n"/>
      <c r="J189" s="10" t="n"/>
      <c r="K189" s="10" t="n"/>
      <c r="L189" s="10" t="n"/>
      <c r="M189" s="13" t="n"/>
      <c r="N189" s="13" t="n"/>
      <c r="O189" s="13" t="n"/>
      <c r="P189" s="13" t="n"/>
      <c r="Q189" s="10" t="n"/>
      <c r="R189" s="10" t="n"/>
      <c r="S189" s="10" t="n"/>
      <c r="T189" s="10" t="n"/>
      <c r="U189" s="10" t="n"/>
      <c r="V189" s="10" t="n"/>
      <c r="W189" s="10" t="n"/>
      <c r="X189" s="10" t="n"/>
      <c r="Y189" s="11" t="n"/>
      <c r="Z189" s="11" t="n"/>
      <c r="AA189" s="11" t="n"/>
      <c r="AB189" s="11" t="n"/>
      <c r="AC189" s="11" t="n"/>
      <c r="AD189" s="11" t="n"/>
      <c r="AE189" s="10" t="n"/>
      <c r="AF189" s="10" t="n"/>
      <c r="AG189" s="10" t="n"/>
      <c r="AH189" s="10" t="n"/>
      <c r="AI189" s="13" t="n"/>
      <c r="AJ189" s="13" t="n"/>
      <c r="AK189" s="13" t="n"/>
      <c r="AL189" s="13" t="n"/>
      <c r="AM189" s="13" t="n"/>
      <c r="AN189" s="13" t="n"/>
      <c r="AO189" s="13" t="n"/>
      <c r="AP189" s="14" t="n"/>
      <c r="AQ189" s="14" t="n"/>
      <c r="AR189" s="14" t="n"/>
      <c r="AS189" s="13" t="n"/>
      <c r="AT189" s="13" t="n"/>
      <c r="AU189" s="10" t="n"/>
      <c r="AV189" s="10" t="n"/>
      <c r="AW189" s="10" t="n"/>
      <c r="AX189" s="10" t="n"/>
      <c r="AY189" s="10" t="n"/>
      <c r="AZ189" s="10" t="n"/>
      <c r="BA189" s="10" t="n"/>
      <c r="BB189" s="10" t="n"/>
      <c r="BC189" s="10" t="n"/>
      <c r="BD189" s="11" t="n"/>
      <c r="BE189" s="10" t="n"/>
      <c r="BF189" s="10" t="n"/>
      <c r="BG189" s="10" t="n"/>
      <c r="BH189" s="10" t="n"/>
      <c r="BI189" s="10" t="n"/>
      <c r="BJ189" s="10" t="n"/>
      <c r="BK189" s="10" t="n"/>
      <c r="BL189" s="10" t="n"/>
      <c r="BM189" s="10" t="n"/>
    </row>
    <row r="190" ht="15.75" customHeight="1" s="218">
      <c r="A190" s="10" t="n"/>
      <c r="B190" s="10" t="n"/>
      <c r="C190" s="10" t="n"/>
      <c r="D190" s="10" t="n"/>
      <c r="E190" s="10" t="n"/>
      <c r="F190" s="10" t="n"/>
      <c r="G190" s="11" t="n"/>
      <c r="H190" s="10" t="n"/>
      <c r="I190" s="10" t="n"/>
      <c r="J190" s="10" t="n"/>
      <c r="K190" s="10" t="n"/>
      <c r="L190" s="10" t="n"/>
      <c r="M190" s="13" t="n"/>
      <c r="N190" s="13" t="n"/>
      <c r="O190" s="13" t="n"/>
      <c r="P190" s="13" t="n"/>
      <c r="Q190" s="10" t="n"/>
      <c r="R190" s="10" t="n"/>
      <c r="S190" s="10" t="n"/>
      <c r="T190" s="10" t="n"/>
      <c r="U190" s="10" t="n"/>
      <c r="V190" s="10" t="n"/>
      <c r="W190" s="10" t="n"/>
      <c r="X190" s="10" t="n"/>
      <c r="Y190" s="11" t="n"/>
      <c r="Z190" s="11" t="n"/>
      <c r="AA190" s="11" t="n"/>
      <c r="AB190" s="11" t="n"/>
      <c r="AC190" s="11" t="n"/>
      <c r="AD190" s="11" t="n"/>
      <c r="AE190" s="10" t="n"/>
      <c r="AF190" s="10" t="n"/>
      <c r="AG190" s="10" t="n"/>
      <c r="AH190" s="10" t="n"/>
      <c r="AI190" s="13" t="n"/>
      <c r="AJ190" s="13" t="n"/>
      <c r="AK190" s="13" t="n"/>
      <c r="AL190" s="13" t="n"/>
      <c r="AM190" s="13" t="n"/>
      <c r="AN190" s="13" t="n"/>
      <c r="AO190" s="13" t="n"/>
      <c r="AP190" s="14" t="n"/>
      <c r="AQ190" s="14" t="n"/>
      <c r="AR190" s="14" t="n"/>
      <c r="AS190" s="13" t="n"/>
      <c r="AT190" s="13" t="n"/>
      <c r="AU190" s="10" t="n"/>
      <c r="AV190" s="10" t="n"/>
      <c r="AW190" s="10" t="n"/>
      <c r="AX190" s="10" t="n"/>
      <c r="AY190" s="10" t="n"/>
      <c r="AZ190" s="10" t="n"/>
      <c r="BA190" s="10" t="n"/>
      <c r="BB190" s="10" t="n"/>
      <c r="BC190" s="10" t="n"/>
      <c r="BD190" s="11" t="n"/>
      <c r="BE190" s="10" t="n"/>
      <c r="BF190" s="10" t="n"/>
      <c r="BG190" s="10" t="n"/>
      <c r="BH190" s="10" t="n"/>
      <c r="BI190" s="10" t="n"/>
      <c r="BJ190" s="10" t="n"/>
      <c r="BK190" s="10" t="n"/>
      <c r="BL190" s="10" t="n"/>
      <c r="BM190" s="10" t="n"/>
    </row>
    <row r="191" ht="15.75" customHeight="1" s="218">
      <c r="A191" s="10" t="n"/>
      <c r="B191" s="10" t="n"/>
      <c r="C191" s="10" t="n"/>
      <c r="D191" s="10" t="n"/>
      <c r="E191" s="10" t="n"/>
      <c r="F191" s="10" t="n"/>
      <c r="G191" s="11" t="n"/>
      <c r="H191" s="10" t="n"/>
      <c r="I191" s="10" t="n"/>
      <c r="J191" s="10" t="n"/>
      <c r="K191" s="10" t="n"/>
      <c r="L191" s="10" t="n"/>
      <c r="M191" s="13" t="n"/>
      <c r="N191" s="13" t="n"/>
      <c r="O191" s="13" t="n"/>
      <c r="P191" s="13" t="n"/>
      <c r="Q191" s="10" t="n"/>
      <c r="R191" s="10" t="n"/>
      <c r="S191" s="10" t="n"/>
      <c r="T191" s="10" t="n"/>
      <c r="U191" s="10" t="n"/>
      <c r="V191" s="10" t="n"/>
      <c r="W191" s="10" t="n"/>
      <c r="X191" s="10" t="n"/>
      <c r="Y191" s="11" t="n"/>
      <c r="Z191" s="11" t="n"/>
      <c r="AA191" s="11" t="n"/>
      <c r="AB191" s="11" t="n"/>
      <c r="AC191" s="11" t="n"/>
      <c r="AD191" s="11" t="n"/>
      <c r="AE191" s="10" t="n"/>
      <c r="AF191" s="10" t="n"/>
      <c r="AG191" s="10" t="n"/>
      <c r="AH191" s="10" t="n"/>
      <c r="AI191" s="13" t="n"/>
      <c r="AJ191" s="13" t="n"/>
      <c r="AK191" s="13" t="n"/>
      <c r="AL191" s="13" t="n"/>
      <c r="AM191" s="13" t="n"/>
      <c r="AN191" s="13" t="n"/>
      <c r="AO191" s="13" t="n"/>
      <c r="AP191" s="14" t="n"/>
      <c r="AQ191" s="14" t="n"/>
      <c r="AR191" s="14" t="n"/>
      <c r="AS191" s="13" t="n"/>
      <c r="AT191" s="13" t="n"/>
      <c r="AU191" s="10" t="n"/>
      <c r="AV191" s="10" t="n"/>
      <c r="AW191" s="10" t="n"/>
      <c r="AX191" s="10" t="n"/>
      <c r="AY191" s="10" t="n"/>
      <c r="AZ191" s="10" t="n"/>
      <c r="BA191" s="10" t="n"/>
      <c r="BB191" s="10" t="n"/>
      <c r="BC191" s="10" t="n"/>
      <c r="BD191" s="11" t="n"/>
      <c r="BE191" s="10" t="n"/>
      <c r="BF191" s="10" t="n"/>
      <c r="BG191" s="10" t="n"/>
      <c r="BH191" s="10" t="n"/>
      <c r="BI191" s="10" t="n"/>
      <c r="BJ191" s="10" t="n"/>
      <c r="BK191" s="10" t="n"/>
      <c r="BL191" s="10" t="n"/>
      <c r="BM191" s="10" t="n"/>
    </row>
    <row r="192" ht="15.75" customHeight="1" s="218">
      <c r="A192" s="10" t="n"/>
      <c r="B192" s="10" t="n"/>
      <c r="C192" s="10" t="n"/>
      <c r="D192" s="10" t="n"/>
      <c r="E192" s="10" t="n"/>
      <c r="F192" s="10" t="n"/>
      <c r="G192" s="11" t="n"/>
      <c r="H192" s="10" t="n"/>
      <c r="I192" s="10" t="n"/>
      <c r="J192" s="10" t="n"/>
      <c r="K192" s="10" t="n"/>
      <c r="L192" s="10" t="n"/>
      <c r="M192" s="13" t="n"/>
      <c r="N192" s="13" t="n"/>
      <c r="O192" s="13" t="n"/>
      <c r="P192" s="13" t="n"/>
      <c r="Q192" s="10" t="n"/>
      <c r="R192" s="10" t="n"/>
      <c r="S192" s="10" t="n"/>
      <c r="T192" s="10" t="n"/>
      <c r="U192" s="10" t="n"/>
      <c r="V192" s="10" t="n"/>
      <c r="W192" s="10" t="n"/>
      <c r="X192" s="10" t="n"/>
      <c r="Y192" s="11" t="n"/>
      <c r="Z192" s="11" t="n"/>
      <c r="AA192" s="11" t="n"/>
      <c r="AB192" s="11" t="n"/>
      <c r="AC192" s="11" t="n"/>
      <c r="AD192" s="11" t="n"/>
      <c r="AE192" s="10" t="n"/>
      <c r="AF192" s="10" t="n"/>
      <c r="AG192" s="10" t="n"/>
      <c r="AH192" s="10" t="n"/>
      <c r="AI192" s="13" t="n"/>
      <c r="AJ192" s="13" t="n"/>
      <c r="AK192" s="13" t="n"/>
      <c r="AL192" s="13" t="n"/>
      <c r="AM192" s="13" t="n"/>
      <c r="AN192" s="13" t="n"/>
      <c r="AO192" s="13" t="n"/>
      <c r="AP192" s="14" t="n"/>
      <c r="AQ192" s="14" t="n"/>
      <c r="AR192" s="14" t="n"/>
      <c r="AS192" s="13" t="n"/>
      <c r="AT192" s="13" t="n"/>
      <c r="AU192" s="10" t="n"/>
      <c r="AV192" s="10" t="n"/>
      <c r="AW192" s="10" t="n"/>
      <c r="AX192" s="10" t="n"/>
      <c r="AY192" s="10" t="n"/>
      <c r="AZ192" s="10" t="n"/>
      <c r="BA192" s="10" t="n"/>
      <c r="BB192" s="10" t="n"/>
      <c r="BC192" s="10" t="n"/>
      <c r="BD192" s="11" t="n"/>
      <c r="BE192" s="10" t="n"/>
      <c r="BF192" s="10" t="n"/>
      <c r="BG192" s="10" t="n"/>
      <c r="BH192" s="10" t="n"/>
      <c r="BI192" s="10" t="n"/>
      <c r="BJ192" s="10" t="n"/>
      <c r="BK192" s="10" t="n"/>
      <c r="BL192" s="10" t="n"/>
      <c r="BM192" s="10" t="n"/>
    </row>
    <row r="193" ht="15.75" customHeight="1" s="218">
      <c r="A193" s="10" t="n"/>
      <c r="B193" s="10" t="n"/>
      <c r="C193" s="10" t="n"/>
      <c r="D193" s="10" t="n"/>
      <c r="E193" s="10" t="n"/>
      <c r="F193" s="10" t="n"/>
      <c r="G193" s="11" t="n"/>
      <c r="H193" s="10" t="n"/>
      <c r="I193" s="10" t="n"/>
      <c r="J193" s="10" t="n"/>
      <c r="K193" s="10" t="n"/>
      <c r="L193" s="10" t="n"/>
      <c r="M193" s="13" t="n"/>
      <c r="N193" s="13" t="n"/>
      <c r="O193" s="13" t="n"/>
      <c r="P193" s="13" t="n"/>
      <c r="Q193" s="10" t="n"/>
      <c r="R193" s="10" t="n"/>
      <c r="S193" s="10" t="n"/>
      <c r="T193" s="10" t="n"/>
      <c r="U193" s="10" t="n"/>
      <c r="V193" s="10" t="n"/>
      <c r="W193" s="10" t="n"/>
      <c r="X193" s="10" t="n"/>
      <c r="Y193" s="11" t="n"/>
      <c r="Z193" s="11" t="n"/>
      <c r="AA193" s="11" t="n"/>
      <c r="AB193" s="11" t="n"/>
      <c r="AC193" s="11" t="n"/>
      <c r="AD193" s="11" t="n"/>
      <c r="AE193" s="10" t="n"/>
      <c r="AF193" s="10" t="n"/>
      <c r="AG193" s="10" t="n"/>
      <c r="AH193" s="10" t="n"/>
      <c r="AI193" s="13" t="n"/>
      <c r="AJ193" s="13" t="n"/>
      <c r="AK193" s="13" t="n"/>
      <c r="AL193" s="13" t="n"/>
      <c r="AM193" s="13" t="n"/>
      <c r="AN193" s="13" t="n"/>
      <c r="AO193" s="13" t="n"/>
      <c r="AP193" s="14" t="n"/>
      <c r="AQ193" s="14" t="n"/>
      <c r="AR193" s="14" t="n"/>
      <c r="AS193" s="13" t="n"/>
      <c r="AT193" s="13" t="n"/>
      <c r="AU193" s="10" t="n"/>
      <c r="AV193" s="10" t="n"/>
      <c r="AW193" s="10" t="n"/>
      <c r="AX193" s="10" t="n"/>
      <c r="AY193" s="10" t="n"/>
      <c r="AZ193" s="10" t="n"/>
      <c r="BA193" s="10" t="n"/>
      <c r="BB193" s="10" t="n"/>
      <c r="BC193" s="10" t="n"/>
      <c r="BD193" s="11" t="n"/>
      <c r="BE193" s="10" t="n"/>
      <c r="BF193" s="10" t="n"/>
      <c r="BG193" s="10" t="n"/>
      <c r="BH193" s="10" t="n"/>
      <c r="BI193" s="10" t="n"/>
      <c r="BJ193" s="10" t="n"/>
      <c r="BK193" s="10" t="n"/>
      <c r="BL193" s="10" t="n"/>
      <c r="BM193" s="10" t="n"/>
    </row>
    <row r="194" ht="15.75" customHeight="1" s="218">
      <c r="A194" s="10" t="n"/>
      <c r="B194" s="10" t="n"/>
      <c r="C194" s="10" t="n"/>
      <c r="D194" s="10" t="n"/>
      <c r="E194" s="10" t="n"/>
      <c r="F194" s="10" t="n"/>
      <c r="G194" s="11" t="n"/>
      <c r="H194" s="10" t="n"/>
      <c r="I194" s="10" t="n"/>
      <c r="J194" s="10" t="n"/>
      <c r="K194" s="10" t="n"/>
      <c r="L194" s="10" t="n"/>
      <c r="M194" s="13" t="n"/>
      <c r="N194" s="13" t="n"/>
      <c r="O194" s="13" t="n"/>
      <c r="P194" s="13" t="n"/>
      <c r="Q194" s="10" t="n"/>
      <c r="R194" s="10" t="n"/>
      <c r="S194" s="10" t="n"/>
      <c r="T194" s="10" t="n"/>
      <c r="U194" s="10" t="n"/>
      <c r="V194" s="10" t="n"/>
      <c r="W194" s="10" t="n"/>
      <c r="X194" s="10" t="n"/>
      <c r="Y194" s="11" t="n"/>
      <c r="Z194" s="11" t="n"/>
      <c r="AA194" s="11" t="n"/>
      <c r="AB194" s="11" t="n"/>
      <c r="AC194" s="11" t="n"/>
      <c r="AD194" s="11" t="n"/>
      <c r="AE194" s="10" t="n"/>
      <c r="AF194" s="10" t="n"/>
      <c r="AG194" s="10" t="n"/>
      <c r="AH194" s="10" t="n"/>
      <c r="AI194" s="13" t="n"/>
      <c r="AJ194" s="13" t="n"/>
      <c r="AK194" s="13" t="n"/>
      <c r="AL194" s="13" t="n"/>
      <c r="AM194" s="13" t="n"/>
      <c r="AN194" s="13" t="n"/>
      <c r="AO194" s="13" t="n"/>
      <c r="AP194" s="14" t="n"/>
      <c r="AQ194" s="14" t="n"/>
      <c r="AR194" s="14" t="n"/>
      <c r="AS194" s="13" t="n"/>
      <c r="AT194" s="13" t="n"/>
      <c r="AU194" s="10" t="n"/>
      <c r="AV194" s="10" t="n"/>
      <c r="AW194" s="10" t="n"/>
      <c r="AX194" s="10" t="n"/>
      <c r="AY194" s="10" t="n"/>
      <c r="AZ194" s="10" t="n"/>
      <c r="BA194" s="10" t="n"/>
      <c r="BB194" s="10" t="n"/>
      <c r="BC194" s="10" t="n"/>
      <c r="BD194" s="11" t="n"/>
      <c r="BE194" s="10" t="n"/>
      <c r="BF194" s="10" t="n"/>
      <c r="BG194" s="10" t="n"/>
      <c r="BH194" s="10" t="n"/>
      <c r="BI194" s="10" t="n"/>
      <c r="BJ194" s="10" t="n"/>
      <c r="BK194" s="10" t="n"/>
      <c r="BL194" s="10" t="n"/>
      <c r="BM194" s="10" t="n"/>
    </row>
    <row r="195" ht="15.75" customHeight="1" s="218">
      <c r="A195" s="10" t="n"/>
      <c r="B195" s="10" t="n"/>
      <c r="C195" s="10" t="n"/>
      <c r="D195" s="10" t="n"/>
      <c r="E195" s="10" t="n"/>
      <c r="F195" s="10" t="n"/>
      <c r="G195" s="11" t="n"/>
      <c r="H195" s="10" t="n"/>
      <c r="I195" s="10" t="n"/>
      <c r="J195" s="10" t="n"/>
      <c r="K195" s="10" t="n"/>
      <c r="L195" s="10" t="n"/>
      <c r="M195" s="13" t="n"/>
      <c r="N195" s="13" t="n"/>
      <c r="O195" s="13" t="n"/>
      <c r="P195" s="13" t="n"/>
      <c r="Q195" s="10" t="n"/>
      <c r="R195" s="10" t="n"/>
      <c r="S195" s="10" t="n"/>
      <c r="T195" s="10" t="n"/>
      <c r="U195" s="10" t="n"/>
      <c r="V195" s="10" t="n"/>
      <c r="W195" s="10" t="n"/>
      <c r="X195" s="10" t="n"/>
      <c r="Y195" s="11" t="n"/>
      <c r="Z195" s="11" t="n"/>
      <c r="AA195" s="11" t="n"/>
      <c r="AB195" s="11" t="n"/>
      <c r="AC195" s="11" t="n"/>
      <c r="AD195" s="11" t="n"/>
      <c r="AE195" s="10" t="n"/>
      <c r="AF195" s="10" t="n"/>
      <c r="AG195" s="10" t="n"/>
      <c r="AH195" s="10" t="n"/>
      <c r="AI195" s="13" t="n"/>
      <c r="AJ195" s="13" t="n"/>
      <c r="AK195" s="13" t="n"/>
      <c r="AL195" s="13" t="n"/>
      <c r="AM195" s="13" t="n"/>
      <c r="AN195" s="13" t="n"/>
      <c r="AO195" s="13" t="n"/>
      <c r="AP195" s="14" t="n"/>
      <c r="AQ195" s="14" t="n"/>
      <c r="AR195" s="14" t="n"/>
      <c r="AS195" s="13" t="n"/>
      <c r="AT195" s="13" t="n"/>
      <c r="AU195" s="10" t="n"/>
      <c r="AV195" s="10" t="n"/>
      <c r="AW195" s="10" t="n"/>
      <c r="AX195" s="10" t="n"/>
      <c r="AY195" s="10" t="n"/>
      <c r="AZ195" s="10" t="n"/>
      <c r="BA195" s="10" t="n"/>
      <c r="BB195" s="10" t="n"/>
      <c r="BC195" s="10" t="n"/>
      <c r="BD195" s="11" t="n"/>
      <c r="BE195" s="10" t="n"/>
      <c r="BF195" s="10" t="n"/>
      <c r="BG195" s="10" t="n"/>
      <c r="BH195" s="10" t="n"/>
      <c r="BI195" s="10" t="n"/>
      <c r="BJ195" s="10" t="n"/>
      <c r="BK195" s="10" t="n"/>
      <c r="BL195" s="10" t="n"/>
      <c r="BM195" s="10" t="n"/>
    </row>
    <row r="196" ht="15.75" customHeight="1" s="218">
      <c r="A196" s="10" t="n"/>
      <c r="B196" s="10" t="n"/>
      <c r="C196" s="10" t="n"/>
      <c r="D196" s="10" t="n"/>
      <c r="E196" s="10" t="n"/>
      <c r="F196" s="10" t="n"/>
      <c r="G196" s="11" t="n"/>
      <c r="H196" s="10" t="n"/>
      <c r="I196" s="10" t="n"/>
      <c r="J196" s="10" t="n"/>
      <c r="K196" s="10" t="n"/>
      <c r="L196" s="10" t="n"/>
      <c r="M196" s="13" t="n"/>
      <c r="N196" s="13" t="n"/>
      <c r="O196" s="13" t="n"/>
      <c r="P196" s="13" t="n"/>
      <c r="Q196" s="10" t="n"/>
      <c r="R196" s="10" t="n"/>
      <c r="S196" s="10" t="n"/>
      <c r="T196" s="10" t="n"/>
      <c r="U196" s="10" t="n"/>
      <c r="V196" s="10" t="n"/>
      <c r="W196" s="10" t="n"/>
      <c r="X196" s="10" t="n"/>
      <c r="Y196" s="11" t="n"/>
      <c r="Z196" s="11" t="n"/>
      <c r="AA196" s="11" t="n"/>
      <c r="AB196" s="11" t="n"/>
      <c r="AC196" s="11" t="n"/>
      <c r="AD196" s="11" t="n"/>
      <c r="AE196" s="10" t="n"/>
      <c r="AF196" s="10" t="n"/>
      <c r="AG196" s="10" t="n"/>
      <c r="AH196" s="10" t="n"/>
      <c r="AI196" s="13" t="n"/>
      <c r="AJ196" s="13" t="n"/>
      <c r="AK196" s="13" t="n"/>
      <c r="AL196" s="13" t="n"/>
      <c r="AM196" s="13" t="n"/>
      <c r="AN196" s="13" t="n"/>
      <c r="AO196" s="13" t="n"/>
      <c r="AP196" s="14" t="n"/>
      <c r="AQ196" s="14" t="n"/>
      <c r="AR196" s="14" t="n"/>
      <c r="AS196" s="13" t="n"/>
      <c r="AT196" s="13" t="n"/>
      <c r="AU196" s="10" t="n"/>
      <c r="AV196" s="10" t="n"/>
      <c r="AW196" s="10" t="n"/>
      <c r="AX196" s="10" t="n"/>
      <c r="AY196" s="10" t="n"/>
      <c r="AZ196" s="10" t="n"/>
      <c r="BA196" s="10" t="n"/>
      <c r="BB196" s="10" t="n"/>
      <c r="BC196" s="10" t="n"/>
      <c r="BD196" s="11" t="n"/>
      <c r="BE196" s="10" t="n"/>
      <c r="BF196" s="10" t="n"/>
      <c r="BG196" s="10" t="n"/>
      <c r="BH196" s="10" t="n"/>
      <c r="BI196" s="10" t="n"/>
      <c r="BJ196" s="10" t="n"/>
      <c r="BK196" s="10" t="n"/>
      <c r="BL196" s="10" t="n"/>
      <c r="BM196" s="10" t="n"/>
    </row>
    <row r="197" ht="15.75" customHeight="1" s="218">
      <c r="A197" s="10" t="n"/>
      <c r="B197" s="10" t="n"/>
      <c r="C197" s="10" t="n"/>
      <c r="D197" s="10" t="n"/>
      <c r="E197" s="10" t="n"/>
      <c r="F197" s="10" t="n"/>
      <c r="G197" s="11" t="n"/>
      <c r="H197" s="10" t="n"/>
      <c r="I197" s="10" t="n"/>
      <c r="J197" s="10" t="n"/>
      <c r="K197" s="10" t="n"/>
      <c r="L197" s="10" t="n"/>
      <c r="M197" s="13" t="n"/>
      <c r="N197" s="13" t="n"/>
      <c r="O197" s="13" t="n"/>
      <c r="P197" s="13" t="n"/>
      <c r="Q197" s="10" t="n"/>
      <c r="R197" s="10" t="n"/>
      <c r="S197" s="10" t="n"/>
      <c r="T197" s="10" t="n"/>
      <c r="U197" s="10" t="n"/>
      <c r="V197" s="10" t="n"/>
      <c r="W197" s="10" t="n"/>
      <c r="X197" s="10" t="n"/>
      <c r="Y197" s="11" t="n"/>
      <c r="Z197" s="11" t="n"/>
      <c r="AA197" s="11" t="n"/>
      <c r="AB197" s="11" t="n"/>
      <c r="AC197" s="11" t="n"/>
      <c r="AD197" s="11" t="n"/>
      <c r="AE197" s="10" t="n"/>
      <c r="AF197" s="10" t="n"/>
      <c r="AG197" s="10" t="n"/>
      <c r="AH197" s="10" t="n"/>
      <c r="AI197" s="13" t="n"/>
      <c r="AJ197" s="13" t="n"/>
      <c r="AK197" s="13" t="n"/>
      <c r="AL197" s="13" t="n"/>
      <c r="AM197" s="13" t="n"/>
      <c r="AN197" s="13" t="n"/>
      <c r="AO197" s="13" t="n"/>
      <c r="AP197" s="14" t="n"/>
      <c r="AQ197" s="14" t="n"/>
      <c r="AR197" s="14" t="n"/>
      <c r="AS197" s="13" t="n"/>
      <c r="AT197" s="13" t="n"/>
      <c r="AU197" s="10" t="n"/>
      <c r="AV197" s="10" t="n"/>
      <c r="AW197" s="10" t="n"/>
      <c r="AX197" s="10" t="n"/>
      <c r="AY197" s="10" t="n"/>
      <c r="AZ197" s="10" t="n"/>
      <c r="BA197" s="10" t="n"/>
      <c r="BB197" s="10" t="n"/>
      <c r="BC197" s="10" t="n"/>
      <c r="BD197" s="11" t="n"/>
      <c r="BE197" s="10" t="n"/>
      <c r="BF197" s="10" t="n"/>
      <c r="BG197" s="10" t="n"/>
      <c r="BH197" s="10" t="n"/>
      <c r="BI197" s="10" t="n"/>
      <c r="BJ197" s="10" t="n"/>
      <c r="BK197" s="10" t="n"/>
      <c r="BL197" s="10" t="n"/>
      <c r="BM197" s="10" t="n"/>
    </row>
    <row r="198" ht="15.75" customHeight="1" s="218">
      <c r="A198" s="10" t="n"/>
      <c r="B198" s="10" t="n"/>
      <c r="C198" s="10" t="n"/>
      <c r="D198" s="10" t="n"/>
      <c r="E198" s="10" t="n"/>
      <c r="F198" s="10" t="n"/>
      <c r="G198" s="11" t="n"/>
      <c r="H198" s="10" t="n"/>
      <c r="I198" s="10" t="n"/>
      <c r="J198" s="10" t="n"/>
      <c r="K198" s="10" t="n"/>
      <c r="L198" s="10" t="n"/>
      <c r="M198" s="13" t="n"/>
      <c r="N198" s="13" t="n"/>
      <c r="O198" s="13" t="n"/>
      <c r="P198" s="13" t="n"/>
      <c r="Q198" s="10" t="n"/>
      <c r="R198" s="10" t="n"/>
      <c r="S198" s="10" t="n"/>
      <c r="T198" s="10" t="n"/>
      <c r="U198" s="10" t="n"/>
      <c r="V198" s="10" t="n"/>
      <c r="W198" s="10" t="n"/>
      <c r="X198" s="10" t="n"/>
      <c r="Y198" s="11" t="n"/>
      <c r="Z198" s="11" t="n"/>
      <c r="AA198" s="11" t="n"/>
      <c r="AB198" s="11" t="n"/>
      <c r="AC198" s="11" t="n"/>
      <c r="AD198" s="11" t="n"/>
      <c r="AE198" s="10" t="n"/>
      <c r="AF198" s="10" t="n"/>
      <c r="AG198" s="10" t="n"/>
      <c r="AH198" s="10" t="n"/>
      <c r="AI198" s="13" t="n"/>
      <c r="AJ198" s="13" t="n"/>
      <c r="AK198" s="13" t="n"/>
      <c r="AL198" s="13" t="n"/>
      <c r="AM198" s="13" t="n"/>
      <c r="AN198" s="13" t="n"/>
      <c r="AO198" s="13" t="n"/>
      <c r="AP198" s="14" t="n"/>
      <c r="AQ198" s="14" t="n"/>
      <c r="AR198" s="14" t="n"/>
      <c r="AS198" s="13" t="n"/>
      <c r="AT198" s="13" t="n"/>
      <c r="AU198" s="10" t="n"/>
      <c r="AV198" s="10" t="n"/>
      <c r="AW198" s="10" t="n"/>
      <c r="AX198" s="10" t="n"/>
      <c r="AY198" s="10" t="n"/>
      <c r="AZ198" s="10" t="n"/>
      <c r="BA198" s="10" t="n"/>
      <c r="BB198" s="10" t="n"/>
      <c r="BC198" s="10" t="n"/>
      <c r="BD198" s="11" t="n"/>
      <c r="BE198" s="10" t="n"/>
      <c r="BF198" s="10" t="n"/>
      <c r="BG198" s="10" t="n"/>
      <c r="BH198" s="10" t="n"/>
      <c r="BI198" s="10" t="n"/>
      <c r="BJ198" s="10" t="n"/>
      <c r="BK198" s="10" t="n"/>
      <c r="BL198" s="10" t="n"/>
      <c r="BM198" s="10" t="n"/>
    </row>
    <row r="199" ht="15.75" customHeight="1" s="218">
      <c r="A199" s="10" t="n"/>
      <c r="B199" s="10" t="n"/>
      <c r="C199" s="10" t="n"/>
      <c r="D199" s="10" t="n"/>
      <c r="E199" s="10" t="n"/>
      <c r="F199" s="10" t="n"/>
      <c r="G199" s="11" t="n"/>
      <c r="H199" s="10" t="n"/>
      <c r="I199" s="10" t="n"/>
      <c r="J199" s="10" t="n"/>
      <c r="K199" s="10" t="n"/>
      <c r="L199" s="10" t="n"/>
      <c r="M199" s="13" t="n"/>
      <c r="N199" s="13" t="n"/>
      <c r="O199" s="13" t="n"/>
      <c r="P199" s="13" t="n"/>
      <c r="Q199" s="10" t="n"/>
      <c r="R199" s="10" t="n"/>
      <c r="S199" s="10" t="n"/>
      <c r="T199" s="10" t="n"/>
      <c r="U199" s="10" t="n"/>
      <c r="V199" s="10" t="n"/>
      <c r="W199" s="10" t="n"/>
      <c r="X199" s="10" t="n"/>
      <c r="Y199" s="11" t="n"/>
      <c r="Z199" s="11" t="n"/>
      <c r="AA199" s="11" t="n"/>
      <c r="AB199" s="11" t="n"/>
      <c r="AC199" s="11" t="n"/>
      <c r="AD199" s="11" t="n"/>
      <c r="AE199" s="10" t="n"/>
      <c r="AF199" s="10" t="n"/>
      <c r="AG199" s="10" t="n"/>
      <c r="AH199" s="10" t="n"/>
      <c r="AI199" s="13" t="n"/>
      <c r="AJ199" s="13" t="n"/>
      <c r="AK199" s="13" t="n"/>
      <c r="AL199" s="13" t="n"/>
      <c r="AM199" s="13" t="n"/>
      <c r="AN199" s="13" t="n"/>
      <c r="AO199" s="13" t="n"/>
      <c r="AP199" s="14" t="n"/>
      <c r="AQ199" s="14" t="n"/>
      <c r="AR199" s="14" t="n"/>
      <c r="AS199" s="13" t="n"/>
      <c r="AT199" s="13" t="n"/>
      <c r="AU199" s="10" t="n"/>
      <c r="AV199" s="10" t="n"/>
      <c r="AW199" s="10" t="n"/>
      <c r="AX199" s="10" t="n"/>
      <c r="AY199" s="10" t="n"/>
      <c r="AZ199" s="10" t="n"/>
      <c r="BA199" s="10" t="n"/>
      <c r="BB199" s="10" t="n"/>
      <c r="BC199" s="10" t="n"/>
      <c r="BD199" s="11" t="n"/>
      <c r="BE199" s="10" t="n"/>
      <c r="BF199" s="10" t="n"/>
      <c r="BG199" s="10" t="n"/>
      <c r="BH199" s="10" t="n"/>
      <c r="BI199" s="10" t="n"/>
      <c r="BJ199" s="10" t="n"/>
      <c r="BK199" s="10" t="n"/>
      <c r="BL199" s="10" t="n"/>
      <c r="BM199" s="10" t="n"/>
    </row>
    <row r="200" ht="15.75" customHeight="1" s="218">
      <c r="A200" s="10" t="n"/>
      <c r="B200" s="10" t="n"/>
      <c r="C200" s="10" t="n"/>
      <c r="D200" s="10" t="n"/>
      <c r="E200" s="10" t="n"/>
      <c r="F200" s="10" t="n"/>
      <c r="G200" s="11" t="n"/>
      <c r="H200" s="10" t="n"/>
      <c r="I200" s="10" t="n"/>
      <c r="J200" s="10" t="n"/>
      <c r="K200" s="10" t="n"/>
      <c r="L200" s="10" t="n"/>
      <c r="M200" s="13" t="n"/>
      <c r="N200" s="13" t="n"/>
      <c r="O200" s="13" t="n"/>
      <c r="P200" s="13" t="n"/>
      <c r="Q200" s="10" t="n"/>
      <c r="R200" s="10" t="n"/>
      <c r="S200" s="10" t="n"/>
      <c r="T200" s="10" t="n"/>
      <c r="U200" s="10" t="n"/>
      <c r="V200" s="10" t="n"/>
      <c r="W200" s="10" t="n"/>
      <c r="X200" s="10" t="n"/>
      <c r="Y200" s="11" t="n"/>
      <c r="Z200" s="11" t="n"/>
      <c r="AA200" s="11" t="n"/>
      <c r="AB200" s="11" t="n"/>
      <c r="AC200" s="11" t="n"/>
      <c r="AD200" s="11" t="n"/>
      <c r="AE200" s="10" t="n"/>
      <c r="AF200" s="10" t="n"/>
      <c r="AG200" s="10" t="n"/>
      <c r="AH200" s="10" t="n"/>
      <c r="AI200" s="13" t="n"/>
      <c r="AJ200" s="13" t="n"/>
      <c r="AK200" s="13" t="n"/>
      <c r="AL200" s="13" t="n"/>
      <c r="AM200" s="13" t="n"/>
      <c r="AN200" s="13" t="n"/>
      <c r="AO200" s="13" t="n"/>
      <c r="AP200" s="14" t="n"/>
      <c r="AQ200" s="14" t="n"/>
      <c r="AR200" s="14" t="n"/>
      <c r="AS200" s="13" t="n"/>
      <c r="AT200" s="13" t="n"/>
      <c r="AU200" s="10" t="n"/>
      <c r="AV200" s="10" t="n"/>
      <c r="AW200" s="10" t="n"/>
      <c r="AX200" s="10" t="n"/>
      <c r="AY200" s="10" t="n"/>
      <c r="AZ200" s="10" t="n"/>
      <c r="BA200" s="10" t="n"/>
      <c r="BB200" s="10" t="n"/>
      <c r="BC200" s="10" t="n"/>
      <c r="BD200" s="11" t="n"/>
      <c r="BE200" s="10" t="n"/>
      <c r="BF200" s="10" t="n"/>
      <c r="BG200" s="10" t="n"/>
      <c r="BH200" s="10" t="n"/>
      <c r="BI200" s="10" t="n"/>
      <c r="BJ200" s="10" t="n"/>
      <c r="BK200" s="10" t="n"/>
      <c r="BL200" s="10" t="n"/>
      <c r="BM200" s="10" t="n"/>
    </row>
    <row r="201" ht="15.75" customHeight="1" s="218">
      <c r="A201" s="10" t="n"/>
      <c r="B201" s="10" t="n"/>
      <c r="C201" s="10" t="n"/>
      <c r="D201" s="10" t="n"/>
      <c r="E201" s="10" t="n"/>
      <c r="F201" s="10" t="n"/>
      <c r="G201" s="11" t="n"/>
      <c r="H201" s="10" t="n"/>
      <c r="I201" s="10" t="n"/>
      <c r="J201" s="10" t="n"/>
      <c r="K201" s="10" t="n"/>
      <c r="L201" s="10" t="n"/>
      <c r="M201" s="13" t="n"/>
      <c r="N201" s="13" t="n"/>
      <c r="O201" s="13" t="n"/>
      <c r="P201" s="13" t="n"/>
      <c r="Q201" s="10" t="n"/>
      <c r="R201" s="10" t="n"/>
      <c r="S201" s="10" t="n"/>
      <c r="T201" s="10" t="n"/>
      <c r="U201" s="10" t="n"/>
      <c r="V201" s="10" t="n"/>
      <c r="W201" s="10" t="n"/>
      <c r="X201" s="10" t="n"/>
      <c r="Y201" s="11" t="n"/>
      <c r="Z201" s="11" t="n"/>
      <c r="AA201" s="11" t="n"/>
      <c r="AB201" s="11" t="n"/>
      <c r="AC201" s="11" t="n"/>
      <c r="AD201" s="11" t="n"/>
      <c r="AE201" s="10" t="n"/>
      <c r="AF201" s="10" t="n"/>
      <c r="AG201" s="10" t="n"/>
      <c r="AH201" s="10" t="n"/>
      <c r="AI201" s="13" t="n"/>
      <c r="AJ201" s="13" t="n"/>
      <c r="AK201" s="13" t="n"/>
      <c r="AL201" s="13" t="n"/>
      <c r="AM201" s="13" t="n"/>
      <c r="AN201" s="13" t="n"/>
      <c r="AO201" s="13" t="n"/>
      <c r="AP201" s="14" t="n"/>
      <c r="AQ201" s="14" t="n"/>
      <c r="AR201" s="14" t="n"/>
      <c r="AS201" s="13" t="n"/>
      <c r="AT201" s="13" t="n"/>
      <c r="AU201" s="10" t="n"/>
      <c r="AV201" s="10" t="n"/>
      <c r="AW201" s="10" t="n"/>
      <c r="AX201" s="10" t="n"/>
      <c r="AY201" s="10" t="n"/>
      <c r="AZ201" s="10" t="n"/>
      <c r="BA201" s="10" t="n"/>
      <c r="BB201" s="10" t="n"/>
      <c r="BC201" s="10" t="n"/>
      <c r="BD201" s="11" t="n"/>
      <c r="BE201" s="10" t="n"/>
      <c r="BF201" s="10" t="n"/>
      <c r="BG201" s="10" t="n"/>
      <c r="BH201" s="10" t="n"/>
      <c r="BI201" s="10" t="n"/>
      <c r="BJ201" s="10" t="n"/>
      <c r="BK201" s="10" t="n"/>
      <c r="BL201" s="10" t="n"/>
      <c r="BM201" s="10" t="n"/>
    </row>
    <row r="202" ht="15.75" customHeight="1" s="218">
      <c r="A202" s="10" t="n"/>
      <c r="B202" s="10" t="n"/>
      <c r="C202" s="10" t="n"/>
      <c r="D202" s="10" t="n"/>
      <c r="E202" s="10" t="n"/>
      <c r="F202" s="10" t="n"/>
      <c r="G202" s="11" t="n"/>
      <c r="H202" s="10" t="n"/>
      <c r="I202" s="10" t="n"/>
      <c r="J202" s="10" t="n"/>
      <c r="K202" s="10" t="n"/>
      <c r="L202" s="10" t="n"/>
      <c r="M202" s="13" t="n"/>
      <c r="N202" s="13" t="n"/>
      <c r="O202" s="13" t="n"/>
      <c r="P202" s="13" t="n"/>
      <c r="Q202" s="10" t="n"/>
      <c r="R202" s="10" t="n"/>
      <c r="S202" s="10" t="n"/>
      <c r="T202" s="10" t="n"/>
      <c r="U202" s="10" t="n"/>
      <c r="V202" s="10" t="n"/>
      <c r="W202" s="10" t="n"/>
      <c r="X202" s="10" t="n"/>
      <c r="Y202" s="11" t="n"/>
      <c r="Z202" s="11" t="n"/>
      <c r="AA202" s="11" t="n"/>
      <c r="AB202" s="11" t="n"/>
      <c r="AC202" s="11" t="n"/>
      <c r="AD202" s="11" t="n"/>
      <c r="AE202" s="10" t="n"/>
      <c r="AF202" s="10" t="n"/>
      <c r="AG202" s="10" t="n"/>
      <c r="AH202" s="10" t="n"/>
      <c r="AI202" s="13" t="n"/>
      <c r="AJ202" s="13" t="n"/>
      <c r="AK202" s="13" t="n"/>
      <c r="AL202" s="13" t="n"/>
      <c r="AM202" s="13" t="n"/>
      <c r="AN202" s="13" t="n"/>
      <c r="AO202" s="13" t="n"/>
      <c r="AP202" s="14" t="n"/>
      <c r="AQ202" s="14" t="n"/>
      <c r="AR202" s="14" t="n"/>
      <c r="AS202" s="13" t="n"/>
      <c r="AT202" s="13" t="n"/>
      <c r="AU202" s="10" t="n"/>
      <c r="AV202" s="10" t="n"/>
      <c r="AW202" s="10" t="n"/>
      <c r="AX202" s="10" t="n"/>
      <c r="AY202" s="10" t="n"/>
      <c r="AZ202" s="10" t="n"/>
      <c r="BA202" s="10" t="n"/>
      <c r="BB202" s="10" t="n"/>
      <c r="BC202" s="10" t="n"/>
      <c r="BD202" s="11" t="n"/>
      <c r="BE202" s="10" t="n"/>
      <c r="BF202" s="10" t="n"/>
      <c r="BG202" s="10" t="n"/>
      <c r="BH202" s="10" t="n"/>
      <c r="BI202" s="10" t="n"/>
      <c r="BJ202" s="10" t="n"/>
      <c r="BK202" s="10" t="n"/>
      <c r="BL202" s="10" t="n"/>
      <c r="BM202" s="10" t="n"/>
    </row>
    <row r="203" ht="15.75" customHeight="1" s="218">
      <c r="A203" s="10" t="n"/>
      <c r="B203" s="10" t="n"/>
      <c r="C203" s="10" t="n"/>
      <c r="D203" s="10" t="n"/>
      <c r="E203" s="10" t="n"/>
      <c r="F203" s="10" t="n"/>
      <c r="G203" s="11" t="n"/>
      <c r="H203" s="10" t="n"/>
      <c r="I203" s="10" t="n"/>
      <c r="J203" s="10" t="n"/>
      <c r="K203" s="10" t="n"/>
      <c r="L203" s="10" t="n"/>
      <c r="M203" s="13" t="n"/>
      <c r="N203" s="13" t="n"/>
      <c r="O203" s="13" t="n"/>
      <c r="P203" s="13" t="n"/>
      <c r="Q203" s="10" t="n"/>
      <c r="R203" s="10" t="n"/>
      <c r="S203" s="10" t="n"/>
      <c r="T203" s="10" t="n"/>
      <c r="U203" s="10" t="n"/>
      <c r="V203" s="10" t="n"/>
      <c r="W203" s="10" t="n"/>
      <c r="X203" s="10" t="n"/>
      <c r="Y203" s="11" t="n"/>
      <c r="Z203" s="11" t="n"/>
      <c r="AA203" s="11" t="n"/>
      <c r="AB203" s="11" t="n"/>
      <c r="AC203" s="11" t="n"/>
      <c r="AD203" s="11" t="n"/>
      <c r="AE203" s="10" t="n"/>
      <c r="AF203" s="10" t="n"/>
      <c r="AG203" s="10" t="n"/>
      <c r="AH203" s="10" t="n"/>
      <c r="AI203" s="13" t="n"/>
      <c r="AJ203" s="13" t="n"/>
      <c r="AK203" s="13" t="n"/>
      <c r="AL203" s="13" t="n"/>
      <c r="AM203" s="13" t="n"/>
      <c r="AN203" s="13" t="n"/>
      <c r="AO203" s="13" t="n"/>
      <c r="AP203" s="14" t="n"/>
      <c r="AQ203" s="14" t="n"/>
      <c r="AR203" s="14" t="n"/>
      <c r="AS203" s="13" t="n"/>
      <c r="AT203" s="13" t="n"/>
      <c r="AU203" s="10" t="n"/>
      <c r="AV203" s="10" t="n"/>
      <c r="AW203" s="10" t="n"/>
      <c r="AX203" s="10" t="n"/>
      <c r="AY203" s="10" t="n"/>
      <c r="AZ203" s="10" t="n"/>
      <c r="BA203" s="10" t="n"/>
      <c r="BB203" s="10" t="n"/>
      <c r="BC203" s="10" t="n"/>
      <c r="BD203" s="11" t="n"/>
      <c r="BE203" s="10" t="n"/>
      <c r="BF203" s="10" t="n"/>
      <c r="BG203" s="10" t="n"/>
      <c r="BH203" s="10" t="n"/>
      <c r="BI203" s="10" t="n"/>
      <c r="BJ203" s="10" t="n"/>
      <c r="BK203" s="10" t="n"/>
      <c r="BL203" s="10" t="n"/>
      <c r="BM203" s="10" t="n"/>
    </row>
    <row r="204" ht="15.75" customHeight="1" s="218">
      <c r="A204" s="10" t="n"/>
      <c r="B204" s="10" t="n"/>
      <c r="C204" s="10" t="n"/>
      <c r="D204" s="10" t="n"/>
      <c r="E204" s="10" t="n"/>
      <c r="F204" s="10" t="n"/>
      <c r="G204" s="11" t="n"/>
      <c r="H204" s="10" t="n"/>
      <c r="I204" s="10" t="n"/>
      <c r="J204" s="10" t="n"/>
      <c r="K204" s="10" t="n"/>
      <c r="L204" s="10" t="n"/>
      <c r="M204" s="13" t="n"/>
      <c r="N204" s="13" t="n"/>
      <c r="O204" s="13" t="n"/>
      <c r="P204" s="13" t="n"/>
      <c r="Q204" s="10" t="n"/>
      <c r="R204" s="10" t="n"/>
      <c r="S204" s="10" t="n"/>
      <c r="T204" s="10" t="n"/>
      <c r="U204" s="10" t="n"/>
      <c r="V204" s="10" t="n"/>
      <c r="W204" s="10" t="n"/>
      <c r="X204" s="10" t="n"/>
      <c r="Y204" s="11" t="n"/>
      <c r="Z204" s="11" t="n"/>
      <c r="AA204" s="11" t="n"/>
      <c r="AB204" s="11" t="n"/>
      <c r="AC204" s="11" t="n"/>
      <c r="AD204" s="11" t="n"/>
      <c r="AE204" s="10" t="n"/>
      <c r="AF204" s="10" t="n"/>
      <c r="AG204" s="10" t="n"/>
      <c r="AH204" s="10" t="n"/>
      <c r="AI204" s="13" t="n"/>
      <c r="AJ204" s="13" t="n"/>
      <c r="AK204" s="13" t="n"/>
      <c r="AL204" s="13" t="n"/>
      <c r="AM204" s="13" t="n"/>
      <c r="AN204" s="13" t="n"/>
      <c r="AO204" s="13" t="n"/>
      <c r="AP204" s="14" t="n"/>
      <c r="AQ204" s="14" t="n"/>
      <c r="AR204" s="14" t="n"/>
      <c r="AS204" s="13" t="n"/>
      <c r="AT204" s="13" t="n"/>
      <c r="AU204" s="10" t="n"/>
      <c r="AV204" s="10" t="n"/>
      <c r="AW204" s="10" t="n"/>
      <c r="AX204" s="10" t="n"/>
      <c r="AY204" s="10" t="n"/>
      <c r="AZ204" s="10" t="n"/>
      <c r="BA204" s="10" t="n"/>
      <c r="BB204" s="10" t="n"/>
      <c r="BC204" s="10" t="n"/>
      <c r="BD204" s="11" t="n"/>
      <c r="BE204" s="10" t="n"/>
      <c r="BF204" s="10" t="n"/>
      <c r="BG204" s="10" t="n"/>
      <c r="BH204" s="10" t="n"/>
      <c r="BI204" s="10" t="n"/>
      <c r="BJ204" s="10" t="n"/>
      <c r="BK204" s="10" t="n"/>
      <c r="BL204" s="10" t="n"/>
      <c r="BM204" s="10" t="n"/>
    </row>
    <row r="205" ht="15.75" customHeight="1" s="218">
      <c r="A205" s="10" t="n"/>
      <c r="B205" s="10" t="n"/>
      <c r="C205" s="10" t="n"/>
      <c r="D205" s="10" t="n"/>
      <c r="E205" s="10" t="n"/>
      <c r="F205" s="10" t="n"/>
      <c r="G205" s="11" t="n"/>
      <c r="H205" s="10" t="n"/>
      <c r="I205" s="10" t="n"/>
      <c r="J205" s="10" t="n"/>
      <c r="K205" s="10" t="n"/>
      <c r="L205" s="10" t="n"/>
      <c r="M205" s="13" t="n"/>
      <c r="N205" s="13" t="n"/>
      <c r="O205" s="13" t="n"/>
      <c r="P205" s="13" t="n"/>
      <c r="Q205" s="10" t="n"/>
      <c r="R205" s="10" t="n"/>
      <c r="S205" s="10" t="n"/>
      <c r="T205" s="10" t="n"/>
      <c r="U205" s="10" t="n"/>
      <c r="V205" s="10" t="n"/>
      <c r="W205" s="10" t="n"/>
      <c r="X205" s="10" t="n"/>
      <c r="Y205" s="11" t="n"/>
      <c r="Z205" s="11" t="n"/>
      <c r="AA205" s="11" t="n"/>
      <c r="AB205" s="11" t="n"/>
      <c r="AC205" s="11" t="n"/>
      <c r="AD205" s="11" t="n"/>
      <c r="AE205" s="10" t="n"/>
      <c r="AF205" s="10" t="n"/>
      <c r="AG205" s="10" t="n"/>
      <c r="AH205" s="10" t="n"/>
      <c r="AI205" s="13" t="n"/>
      <c r="AJ205" s="13" t="n"/>
      <c r="AK205" s="13" t="n"/>
      <c r="AL205" s="13" t="n"/>
      <c r="AM205" s="13" t="n"/>
      <c r="AN205" s="13" t="n"/>
      <c r="AO205" s="13" t="n"/>
      <c r="AP205" s="14" t="n"/>
      <c r="AQ205" s="14" t="n"/>
      <c r="AR205" s="14" t="n"/>
      <c r="AS205" s="13" t="n"/>
      <c r="AT205" s="13" t="n"/>
      <c r="AU205" s="10" t="n"/>
      <c r="AV205" s="10" t="n"/>
      <c r="AW205" s="10" t="n"/>
      <c r="AX205" s="10" t="n"/>
      <c r="AY205" s="10" t="n"/>
      <c r="AZ205" s="10" t="n"/>
      <c r="BA205" s="10" t="n"/>
      <c r="BB205" s="10" t="n"/>
      <c r="BC205" s="10" t="n"/>
      <c r="BD205" s="11" t="n"/>
      <c r="BE205" s="10" t="n"/>
      <c r="BF205" s="10" t="n"/>
      <c r="BG205" s="10" t="n"/>
      <c r="BH205" s="10" t="n"/>
      <c r="BI205" s="10" t="n"/>
      <c r="BJ205" s="10" t="n"/>
      <c r="BK205" s="10" t="n"/>
      <c r="BL205" s="10" t="n"/>
      <c r="BM205" s="10" t="n"/>
    </row>
    <row r="206" ht="15.75" customHeight="1" s="218">
      <c r="A206" s="10" t="n"/>
      <c r="B206" s="10" t="n"/>
      <c r="C206" s="10" t="n"/>
      <c r="D206" s="10" t="n"/>
      <c r="E206" s="10" t="n"/>
      <c r="F206" s="10" t="n"/>
      <c r="G206" s="11" t="n"/>
      <c r="H206" s="10" t="n"/>
      <c r="I206" s="10" t="n"/>
      <c r="J206" s="10" t="n"/>
      <c r="K206" s="10" t="n"/>
      <c r="L206" s="10" t="n"/>
      <c r="M206" s="13" t="n"/>
      <c r="N206" s="13" t="n"/>
      <c r="O206" s="13" t="n"/>
      <c r="P206" s="13" t="n"/>
      <c r="Q206" s="10" t="n"/>
      <c r="R206" s="10" t="n"/>
      <c r="S206" s="10" t="n"/>
      <c r="T206" s="10" t="n"/>
      <c r="U206" s="10" t="n"/>
      <c r="V206" s="10" t="n"/>
      <c r="W206" s="10" t="n"/>
      <c r="X206" s="10" t="n"/>
      <c r="Y206" s="11" t="n"/>
      <c r="Z206" s="11" t="n"/>
      <c r="AA206" s="11" t="n"/>
      <c r="AB206" s="11" t="n"/>
      <c r="AC206" s="11" t="n"/>
      <c r="AD206" s="11" t="n"/>
      <c r="AE206" s="10" t="n"/>
      <c r="AF206" s="10" t="n"/>
      <c r="AG206" s="10" t="n"/>
      <c r="AH206" s="10" t="n"/>
      <c r="AI206" s="13" t="n"/>
      <c r="AJ206" s="13" t="n"/>
      <c r="AK206" s="13" t="n"/>
      <c r="AL206" s="13" t="n"/>
      <c r="AM206" s="13" t="n"/>
      <c r="AN206" s="13" t="n"/>
      <c r="AO206" s="13" t="n"/>
      <c r="AP206" s="14" t="n"/>
      <c r="AQ206" s="14" t="n"/>
      <c r="AR206" s="14" t="n"/>
      <c r="AS206" s="13" t="n"/>
      <c r="AT206" s="13" t="n"/>
      <c r="AU206" s="10" t="n"/>
      <c r="AV206" s="10" t="n"/>
      <c r="AW206" s="10" t="n"/>
      <c r="AX206" s="10" t="n"/>
      <c r="AY206" s="10" t="n"/>
      <c r="AZ206" s="10" t="n"/>
      <c r="BA206" s="10" t="n"/>
      <c r="BB206" s="10" t="n"/>
      <c r="BC206" s="10" t="n"/>
      <c r="BD206" s="11" t="n"/>
      <c r="BE206" s="10" t="n"/>
      <c r="BF206" s="10" t="n"/>
      <c r="BG206" s="10" t="n"/>
      <c r="BH206" s="10" t="n"/>
      <c r="BI206" s="10" t="n"/>
      <c r="BJ206" s="10" t="n"/>
      <c r="BK206" s="10" t="n"/>
      <c r="BL206" s="10" t="n"/>
      <c r="BM206" s="10" t="n"/>
    </row>
    <row r="207" ht="15.75" customHeight="1" s="218">
      <c r="A207" s="10" t="n"/>
      <c r="B207" s="10" t="n"/>
      <c r="C207" s="10" t="n"/>
      <c r="D207" s="10" t="n"/>
      <c r="E207" s="10" t="n"/>
      <c r="F207" s="10" t="n"/>
      <c r="G207" s="11" t="n"/>
      <c r="H207" s="10" t="n"/>
      <c r="I207" s="10" t="n"/>
      <c r="J207" s="10" t="n"/>
      <c r="K207" s="10" t="n"/>
      <c r="L207" s="10" t="n"/>
      <c r="M207" s="13" t="n"/>
      <c r="N207" s="13" t="n"/>
      <c r="O207" s="13" t="n"/>
      <c r="P207" s="13" t="n"/>
      <c r="Q207" s="10" t="n"/>
      <c r="R207" s="10" t="n"/>
      <c r="S207" s="10" t="n"/>
      <c r="T207" s="10" t="n"/>
      <c r="U207" s="10" t="n"/>
      <c r="V207" s="10" t="n"/>
      <c r="W207" s="10" t="n"/>
      <c r="X207" s="10" t="n"/>
      <c r="Y207" s="11" t="n"/>
      <c r="Z207" s="11" t="n"/>
      <c r="AA207" s="11" t="n"/>
      <c r="AB207" s="11" t="n"/>
      <c r="AC207" s="11" t="n"/>
      <c r="AD207" s="11" t="n"/>
      <c r="AE207" s="10" t="n"/>
      <c r="AF207" s="10" t="n"/>
      <c r="AG207" s="10" t="n"/>
      <c r="AH207" s="10" t="n"/>
      <c r="AI207" s="13" t="n"/>
      <c r="AJ207" s="13" t="n"/>
      <c r="AK207" s="13" t="n"/>
      <c r="AL207" s="13" t="n"/>
      <c r="AM207" s="13" t="n"/>
      <c r="AN207" s="13" t="n"/>
      <c r="AO207" s="13" t="n"/>
      <c r="AP207" s="14" t="n"/>
      <c r="AQ207" s="14" t="n"/>
      <c r="AR207" s="14" t="n"/>
      <c r="AS207" s="13" t="n"/>
      <c r="AT207" s="13" t="n"/>
      <c r="AU207" s="10" t="n"/>
      <c r="AV207" s="10" t="n"/>
      <c r="AW207" s="10" t="n"/>
      <c r="AX207" s="10" t="n"/>
      <c r="AY207" s="10" t="n"/>
      <c r="AZ207" s="10" t="n"/>
      <c r="BA207" s="10" t="n"/>
      <c r="BB207" s="10" t="n"/>
      <c r="BC207" s="10" t="n"/>
      <c r="BD207" s="11" t="n"/>
      <c r="BE207" s="10" t="n"/>
      <c r="BF207" s="10" t="n"/>
      <c r="BG207" s="10" t="n"/>
      <c r="BH207" s="10" t="n"/>
      <c r="BI207" s="10" t="n"/>
      <c r="BJ207" s="10" t="n"/>
      <c r="BK207" s="10" t="n"/>
      <c r="BL207" s="10" t="n"/>
      <c r="BM207" s="10" t="n"/>
    </row>
    <row r="208" ht="15.75" customHeight="1" s="218">
      <c r="A208" s="10" t="n"/>
      <c r="B208" s="10" t="n"/>
      <c r="C208" s="10" t="n"/>
      <c r="D208" s="10" t="n"/>
      <c r="E208" s="10" t="n"/>
      <c r="F208" s="10" t="n"/>
      <c r="G208" s="11" t="n"/>
      <c r="H208" s="10" t="n"/>
      <c r="I208" s="10" t="n"/>
      <c r="J208" s="10" t="n"/>
      <c r="K208" s="10" t="n"/>
      <c r="L208" s="10" t="n"/>
      <c r="M208" s="13" t="n"/>
      <c r="N208" s="13" t="n"/>
      <c r="O208" s="13" t="n"/>
      <c r="P208" s="13" t="n"/>
      <c r="Q208" s="10" t="n"/>
      <c r="R208" s="10" t="n"/>
      <c r="S208" s="10" t="n"/>
      <c r="T208" s="10" t="n"/>
      <c r="U208" s="10" t="n"/>
      <c r="V208" s="10" t="n"/>
      <c r="W208" s="10" t="n"/>
      <c r="X208" s="10" t="n"/>
      <c r="Y208" s="11" t="n"/>
      <c r="Z208" s="11" t="n"/>
      <c r="AA208" s="11" t="n"/>
      <c r="AB208" s="11" t="n"/>
      <c r="AC208" s="11" t="n"/>
      <c r="AD208" s="11" t="n"/>
      <c r="AE208" s="10" t="n"/>
      <c r="AF208" s="10" t="n"/>
      <c r="AG208" s="10" t="n"/>
      <c r="AH208" s="10" t="n"/>
      <c r="AI208" s="13" t="n"/>
      <c r="AJ208" s="13" t="n"/>
      <c r="AK208" s="13" t="n"/>
      <c r="AL208" s="13" t="n"/>
      <c r="AM208" s="13" t="n"/>
      <c r="AN208" s="13" t="n"/>
      <c r="AO208" s="13" t="n"/>
      <c r="AP208" s="14" t="n"/>
      <c r="AQ208" s="14" t="n"/>
      <c r="AR208" s="14" t="n"/>
      <c r="AS208" s="13" t="n"/>
      <c r="AT208" s="13" t="n"/>
      <c r="AU208" s="10" t="n"/>
      <c r="AV208" s="10" t="n"/>
      <c r="AW208" s="10" t="n"/>
      <c r="AX208" s="10" t="n"/>
      <c r="AY208" s="10" t="n"/>
      <c r="AZ208" s="10" t="n"/>
      <c r="BA208" s="10" t="n"/>
      <c r="BB208" s="10" t="n"/>
      <c r="BC208" s="10" t="n"/>
      <c r="BD208" s="11" t="n"/>
      <c r="BE208" s="10" t="n"/>
      <c r="BF208" s="10" t="n"/>
      <c r="BG208" s="10" t="n"/>
      <c r="BH208" s="10" t="n"/>
      <c r="BI208" s="10" t="n"/>
      <c r="BJ208" s="10" t="n"/>
      <c r="BK208" s="10" t="n"/>
      <c r="BL208" s="10" t="n"/>
      <c r="BM208" s="10" t="n"/>
    </row>
    <row r="209" ht="15.75" customHeight="1" s="218">
      <c r="A209" s="10" t="n"/>
      <c r="B209" s="10" t="n"/>
      <c r="C209" s="10" t="n"/>
      <c r="D209" s="10" t="n"/>
      <c r="E209" s="10" t="n"/>
      <c r="F209" s="10" t="n"/>
      <c r="G209" s="11" t="n"/>
      <c r="H209" s="10" t="n"/>
      <c r="I209" s="10" t="n"/>
      <c r="J209" s="10" t="n"/>
      <c r="K209" s="10" t="n"/>
      <c r="L209" s="10" t="n"/>
      <c r="M209" s="13" t="n"/>
      <c r="N209" s="13" t="n"/>
      <c r="O209" s="13" t="n"/>
      <c r="P209" s="13" t="n"/>
      <c r="Q209" s="10" t="n"/>
      <c r="R209" s="10" t="n"/>
      <c r="S209" s="10" t="n"/>
      <c r="T209" s="10" t="n"/>
      <c r="U209" s="10" t="n"/>
      <c r="V209" s="10" t="n"/>
      <c r="W209" s="10" t="n"/>
      <c r="X209" s="10" t="n"/>
      <c r="Y209" s="11" t="n"/>
      <c r="Z209" s="11" t="n"/>
      <c r="AA209" s="11" t="n"/>
      <c r="AB209" s="11" t="n"/>
      <c r="AC209" s="11" t="n"/>
      <c r="AD209" s="11" t="n"/>
      <c r="AE209" s="10" t="n"/>
      <c r="AF209" s="10" t="n"/>
      <c r="AG209" s="10" t="n"/>
      <c r="AH209" s="10" t="n"/>
      <c r="AI209" s="13" t="n"/>
      <c r="AJ209" s="13" t="n"/>
      <c r="AK209" s="13" t="n"/>
      <c r="AL209" s="13" t="n"/>
      <c r="AM209" s="13" t="n"/>
      <c r="AN209" s="13" t="n"/>
      <c r="AO209" s="13" t="n"/>
      <c r="AP209" s="14" t="n"/>
      <c r="AQ209" s="14" t="n"/>
      <c r="AR209" s="14" t="n"/>
      <c r="AS209" s="13" t="n"/>
      <c r="AT209" s="13" t="n"/>
      <c r="AU209" s="10" t="n"/>
      <c r="AV209" s="10" t="n"/>
      <c r="AW209" s="10" t="n"/>
      <c r="AX209" s="10" t="n"/>
      <c r="AY209" s="10" t="n"/>
      <c r="AZ209" s="10" t="n"/>
      <c r="BA209" s="10" t="n"/>
      <c r="BB209" s="10" t="n"/>
      <c r="BC209" s="10" t="n"/>
      <c r="BD209" s="11" t="n"/>
      <c r="BE209" s="10" t="n"/>
      <c r="BF209" s="10" t="n"/>
      <c r="BG209" s="10" t="n"/>
      <c r="BH209" s="10" t="n"/>
      <c r="BI209" s="10" t="n"/>
      <c r="BJ209" s="10" t="n"/>
      <c r="BK209" s="10" t="n"/>
      <c r="BL209" s="10" t="n"/>
      <c r="BM209" s="10" t="n"/>
    </row>
    <row r="210" ht="15.75" customHeight="1" s="218">
      <c r="A210" s="10" t="n"/>
      <c r="B210" s="10" t="n"/>
      <c r="C210" s="10" t="n"/>
      <c r="D210" s="10" t="n"/>
      <c r="E210" s="10" t="n"/>
      <c r="F210" s="10" t="n"/>
      <c r="G210" s="11" t="n"/>
      <c r="H210" s="10" t="n"/>
      <c r="I210" s="10" t="n"/>
      <c r="J210" s="10" t="n"/>
      <c r="K210" s="10" t="n"/>
      <c r="L210" s="10" t="n"/>
      <c r="M210" s="13" t="n"/>
      <c r="N210" s="13" t="n"/>
      <c r="O210" s="13" t="n"/>
      <c r="P210" s="13" t="n"/>
      <c r="Q210" s="10" t="n"/>
      <c r="R210" s="10" t="n"/>
      <c r="S210" s="10" t="n"/>
      <c r="T210" s="10" t="n"/>
      <c r="U210" s="10" t="n"/>
      <c r="V210" s="10" t="n"/>
      <c r="W210" s="10" t="n"/>
      <c r="X210" s="10" t="n"/>
      <c r="Y210" s="11" t="n"/>
      <c r="Z210" s="11" t="n"/>
      <c r="AA210" s="11" t="n"/>
      <c r="AB210" s="11" t="n"/>
      <c r="AC210" s="11" t="n"/>
      <c r="AD210" s="11" t="n"/>
      <c r="AE210" s="10" t="n"/>
      <c r="AF210" s="10" t="n"/>
      <c r="AG210" s="10" t="n"/>
      <c r="AH210" s="10" t="n"/>
      <c r="AI210" s="13" t="n"/>
      <c r="AJ210" s="13" t="n"/>
      <c r="AK210" s="13" t="n"/>
      <c r="AL210" s="13" t="n"/>
      <c r="AM210" s="13" t="n"/>
      <c r="AN210" s="13" t="n"/>
      <c r="AO210" s="13" t="n"/>
      <c r="AP210" s="14" t="n"/>
      <c r="AQ210" s="14" t="n"/>
      <c r="AR210" s="14" t="n"/>
      <c r="AS210" s="13" t="n"/>
      <c r="AT210" s="13" t="n"/>
      <c r="AU210" s="10" t="n"/>
      <c r="AV210" s="10" t="n"/>
      <c r="AW210" s="10" t="n"/>
      <c r="AX210" s="10" t="n"/>
      <c r="AY210" s="10" t="n"/>
      <c r="AZ210" s="10" t="n"/>
      <c r="BA210" s="10" t="n"/>
      <c r="BB210" s="10" t="n"/>
      <c r="BC210" s="10" t="n"/>
      <c r="BD210" s="11" t="n"/>
      <c r="BE210" s="10" t="n"/>
      <c r="BF210" s="10" t="n"/>
      <c r="BG210" s="10" t="n"/>
      <c r="BH210" s="10" t="n"/>
      <c r="BI210" s="10" t="n"/>
      <c r="BJ210" s="10" t="n"/>
      <c r="BK210" s="10" t="n"/>
      <c r="BL210" s="10" t="n"/>
      <c r="BM210" s="10" t="n"/>
    </row>
    <row r="211" ht="15.75" customHeight="1" s="218">
      <c r="A211" s="10" t="n"/>
      <c r="B211" s="10" t="n"/>
      <c r="C211" s="10" t="n"/>
      <c r="D211" s="10" t="n"/>
      <c r="E211" s="10" t="n"/>
      <c r="F211" s="10" t="n"/>
      <c r="G211" s="11" t="n"/>
      <c r="H211" s="10" t="n"/>
      <c r="I211" s="10" t="n"/>
      <c r="J211" s="10" t="n"/>
      <c r="K211" s="10" t="n"/>
      <c r="L211" s="10" t="n"/>
      <c r="M211" s="13" t="n"/>
      <c r="N211" s="13" t="n"/>
      <c r="O211" s="13" t="n"/>
      <c r="P211" s="13" t="n"/>
      <c r="Q211" s="10" t="n"/>
      <c r="R211" s="10" t="n"/>
      <c r="S211" s="10" t="n"/>
      <c r="T211" s="10" t="n"/>
      <c r="U211" s="10" t="n"/>
      <c r="V211" s="10" t="n"/>
      <c r="W211" s="10" t="n"/>
      <c r="X211" s="10" t="n"/>
      <c r="Y211" s="11" t="n"/>
      <c r="Z211" s="11" t="n"/>
      <c r="AA211" s="11" t="n"/>
      <c r="AB211" s="11" t="n"/>
      <c r="AC211" s="11" t="n"/>
      <c r="AD211" s="11" t="n"/>
      <c r="AE211" s="10" t="n"/>
      <c r="AF211" s="10" t="n"/>
      <c r="AG211" s="10" t="n"/>
      <c r="AH211" s="10" t="n"/>
      <c r="AI211" s="13" t="n"/>
      <c r="AJ211" s="13" t="n"/>
      <c r="AK211" s="13" t="n"/>
      <c r="AL211" s="13" t="n"/>
      <c r="AM211" s="13" t="n"/>
      <c r="AN211" s="13" t="n"/>
      <c r="AO211" s="13" t="n"/>
      <c r="AP211" s="14" t="n"/>
      <c r="AQ211" s="14" t="n"/>
      <c r="AR211" s="14" t="n"/>
      <c r="AS211" s="13" t="n"/>
      <c r="AT211" s="13" t="n"/>
      <c r="AU211" s="10" t="n"/>
      <c r="AV211" s="10" t="n"/>
      <c r="AW211" s="10" t="n"/>
      <c r="AX211" s="10" t="n"/>
      <c r="AY211" s="10" t="n"/>
      <c r="AZ211" s="10" t="n"/>
      <c r="BA211" s="10" t="n"/>
      <c r="BB211" s="10" t="n"/>
      <c r="BC211" s="10" t="n"/>
      <c r="BD211" s="11" t="n"/>
      <c r="BE211" s="10" t="n"/>
      <c r="BF211" s="10" t="n"/>
      <c r="BG211" s="10" t="n"/>
      <c r="BH211" s="10" t="n"/>
      <c r="BI211" s="10" t="n"/>
      <c r="BJ211" s="10" t="n"/>
      <c r="BK211" s="10" t="n"/>
      <c r="BL211" s="10" t="n"/>
      <c r="BM211" s="10" t="n"/>
    </row>
    <row r="212" ht="15.75" customHeight="1" s="218">
      <c r="A212" s="10" t="n"/>
      <c r="B212" s="10" t="n"/>
      <c r="C212" s="10" t="n"/>
      <c r="D212" s="10" t="n"/>
      <c r="E212" s="10" t="n"/>
      <c r="F212" s="10" t="n"/>
      <c r="G212" s="11" t="n"/>
      <c r="H212" s="10" t="n"/>
      <c r="I212" s="10" t="n"/>
      <c r="J212" s="10" t="n"/>
      <c r="K212" s="10" t="n"/>
      <c r="L212" s="10" t="n"/>
      <c r="M212" s="13" t="n"/>
      <c r="N212" s="13" t="n"/>
      <c r="O212" s="13" t="n"/>
      <c r="P212" s="13" t="n"/>
      <c r="Q212" s="10" t="n"/>
      <c r="R212" s="10" t="n"/>
      <c r="S212" s="10" t="n"/>
      <c r="T212" s="10" t="n"/>
      <c r="U212" s="10" t="n"/>
      <c r="V212" s="10" t="n"/>
      <c r="W212" s="10" t="n"/>
      <c r="X212" s="10" t="n"/>
      <c r="Y212" s="11" t="n"/>
      <c r="Z212" s="11" t="n"/>
      <c r="AA212" s="11" t="n"/>
      <c r="AB212" s="11" t="n"/>
      <c r="AC212" s="11" t="n"/>
      <c r="AD212" s="11" t="n"/>
      <c r="AE212" s="10" t="n"/>
      <c r="AF212" s="10" t="n"/>
      <c r="AG212" s="10" t="n"/>
      <c r="AH212" s="10" t="n"/>
      <c r="AI212" s="13" t="n"/>
      <c r="AJ212" s="13" t="n"/>
      <c r="AK212" s="13" t="n"/>
      <c r="AL212" s="13" t="n"/>
      <c r="AM212" s="13" t="n"/>
      <c r="AN212" s="13" t="n"/>
      <c r="AO212" s="13" t="n"/>
      <c r="AP212" s="14" t="n"/>
      <c r="AQ212" s="14" t="n"/>
      <c r="AR212" s="14" t="n"/>
      <c r="AS212" s="13" t="n"/>
      <c r="AT212" s="13" t="n"/>
      <c r="AU212" s="10" t="n"/>
      <c r="AV212" s="10" t="n"/>
      <c r="AW212" s="10" t="n"/>
      <c r="AX212" s="10" t="n"/>
      <c r="AY212" s="10" t="n"/>
      <c r="AZ212" s="10" t="n"/>
      <c r="BA212" s="10" t="n"/>
      <c r="BB212" s="10" t="n"/>
      <c r="BC212" s="10" t="n"/>
      <c r="BD212" s="11" t="n"/>
      <c r="BE212" s="10" t="n"/>
      <c r="BF212" s="10" t="n"/>
      <c r="BG212" s="10" t="n"/>
      <c r="BH212" s="10" t="n"/>
      <c r="BI212" s="10" t="n"/>
      <c r="BJ212" s="10" t="n"/>
      <c r="BK212" s="10" t="n"/>
      <c r="BL212" s="10" t="n"/>
      <c r="BM212" s="10" t="n"/>
    </row>
    <row r="213" ht="15.75" customHeight="1" s="218">
      <c r="A213" s="10" t="n"/>
      <c r="B213" s="10" t="n"/>
      <c r="C213" s="10" t="n"/>
      <c r="D213" s="10" t="n"/>
      <c r="E213" s="10" t="n"/>
      <c r="F213" s="10" t="n"/>
      <c r="G213" s="11" t="n"/>
      <c r="H213" s="10" t="n"/>
      <c r="I213" s="10" t="n"/>
      <c r="J213" s="10" t="n"/>
      <c r="K213" s="10" t="n"/>
      <c r="L213" s="10" t="n"/>
      <c r="M213" s="13" t="n"/>
      <c r="N213" s="13" t="n"/>
      <c r="O213" s="13" t="n"/>
      <c r="P213" s="13" t="n"/>
      <c r="Q213" s="10" t="n"/>
      <c r="R213" s="10" t="n"/>
      <c r="S213" s="10" t="n"/>
      <c r="T213" s="10" t="n"/>
      <c r="U213" s="10" t="n"/>
      <c r="V213" s="10" t="n"/>
      <c r="W213" s="10" t="n"/>
      <c r="X213" s="10" t="n"/>
      <c r="Y213" s="11" t="n"/>
      <c r="Z213" s="11" t="n"/>
      <c r="AA213" s="11" t="n"/>
      <c r="AB213" s="11" t="n"/>
      <c r="AC213" s="11" t="n"/>
      <c r="AD213" s="11" t="n"/>
      <c r="AE213" s="10" t="n"/>
      <c r="AF213" s="10" t="n"/>
      <c r="AG213" s="10" t="n"/>
      <c r="AH213" s="10" t="n"/>
      <c r="AI213" s="13" t="n"/>
      <c r="AJ213" s="13" t="n"/>
      <c r="AK213" s="13" t="n"/>
      <c r="AL213" s="13" t="n"/>
      <c r="AM213" s="13" t="n"/>
      <c r="AN213" s="13" t="n"/>
      <c r="AO213" s="13" t="n"/>
      <c r="AP213" s="14" t="n"/>
      <c r="AQ213" s="14" t="n"/>
      <c r="AR213" s="14" t="n"/>
      <c r="AS213" s="13" t="n"/>
      <c r="AT213" s="13" t="n"/>
      <c r="AU213" s="10" t="n"/>
      <c r="AV213" s="10" t="n"/>
      <c r="AW213" s="10" t="n"/>
      <c r="AX213" s="10" t="n"/>
      <c r="AY213" s="10" t="n"/>
      <c r="AZ213" s="10" t="n"/>
      <c r="BA213" s="10" t="n"/>
      <c r="BB213" s="10" t="n"/>
      <c r="BC213" s="10" t="n"/>
      <c r="BD213" s="11" t="n"/>
      <c r="BE213" s="10" t="n"/>
      <c r="BF213" s="10" t="n"/>
      <c r="BG213" s="10" t="n"/>
      <c r="BH213" s="10" t="n"/>
      <c r="BI213" s="10" t="n"/>
      <c r="BJ213" s="10" t="n"/>
      <c r="BK213" s="10" t="n"/>
      <c r="BL213" s="10" t="n"/>
      <c r="BM213" s="10" t="n"/>
    </row>
    <row r="214" ht="15.75" customHeight="1" s="218">
      <c r="A214" s="10" t="n"/>
      <c r="B214" s="10" t="n"/>
      <c r="C214" s="10" t="n"/>
      <c r="D214" s="10" t="n"/>
      <c r="E214" s="10" t="n"/>
      <c r="F214" s="10" t="n"/>
      <c r="G214" s="11" t="n"/>
      <c r="H214" s="10" t="n"/>
      <c r="I214" s="10" t="n"/>
      <c r="J214" s="10" t="n"/>
      <c r="K214" s="10" t="n"/>
      <c r="L214" s="10" t="n"/>
      <c r="M214" s="13" t="n"/>
      <c r="N214" s="13" t="n"/>
      <c r="O214" s="13" t="n"/>
      <c r="P214" s="13" t="n"/>
      <c r="Q214" s="10" t="n"/>
      <c r="R214" s="10" t="n"/>
      <c r="S214" s="10" t="n"/>
      <c r="T214" s="10" t="n"/>
      <c r="U214" s="10" t="n"/>
      <c r="V214" s="10" t="n"/>
      <c r="W214" s="10" t="n"/>
      <c r="X214" s="10" t="n"/>
      <c r="Y214" s="11" t="n"/>
      <c r="Z214" s="11" t="n"/>
      <c r="AA214" s="11" t="n"/>
      <c r="AB214" s="11" t="n"/>
      <c r="AC214" s="11" t="n"/>
      <c r="AD214" s="11" t="n"/>
      <c r="AE214" s="10" t="n"/>
      <c r="AF214" s="10" t="n"/>
      <c r="AG214" s="10" t="n"/>
      <c r="AH214" s="10" t="n"/>
      <c r="AI214" s="13" t="n"/>
      <c r="AJ214" s="13" t="n"/>
      <c r="AK214" s="13" t="n"/>
      <c r="AL214" s="13" t="n"/>
      <c r="AM214" s="13" t="n"/>
      <c r="AN214" s="13" t="n"/>
      <c r="AO214" s="13" t="n"/>
      <c r="AP214" s="14" t="n"/>
      <c r="AQ214" s="14" t="n"/>
      <c r="AR214" s="14" t="n"/>
      <c r="AS214" s="13" t="n"/>
      <c r="AT214" s="13" t="n"/>
      <c r="AU214" s="10" t="n"/>
      <c r="AV214" s="10" t="n"/>
      <c r="AW214" s="10" t="n"/>
      <c r="AX214" s="10" t="n"/>
      <c r="AY214" s="10" t="n"/>
      <c r="AZ214" s="10" t="n"/>
      <c r="BA214" s="10" t="n"/>
      <c r="BB214" s="10" t="n"/>
      <c r="BC214" s="10" t="n"/>
      <c r="BD214" s="11" t="n"/>
      <c r="BE214" s="10" t="n"/>
      <c r="BF214" s="10" t="n"/>
      <c r="BG214" s="10" t="n"/>
      <c r="BH214" s="10" t="n"/>
      <c r="BI214" s="10" t="n"/>
      <c r="BJ214" s="10" t="n"/>
      <c r="BK214" s="10" t="n"/>
      <c r="BL214" s="10" t="n"/>
      <c r="BM214" s="10" t="n"/>
    </row>
    <row r="215" ht="15.75" customHeight="1" s="218">
      <c r="A215" s="10" t="n"/>
      <c r="B215" s="10" t="n"/>
      <c r="C215" s="10" t="n"/>
      <c r="D215" s="10" t="n"/>
      <c r="E215" s="10" t="n"/>
      <c r="F215" s="10" t="n"/>
      <c r="G215" s="11" t="n"/>
      <c r="H215" s="10" t="n"/>
      <c r="I215" s="10" t="n"/>
      <c r="J215" s="10" t="n"/>
      <c r="K215" s="10" t="n"/>
      <c r="L215" s="10" t="n"/>
      <c r="M215" s="13" t="n"/>
      <c r="N215" s="13" t="n"/>
      <c r="O215" s="13" t="n"/>
      <c r="P215" s="13" t="n"/>
      <c r="Q215" s="10" t="n"/>
      <c r="R215" s="10" t="n"/>
      <c r="S215" s="10" t="n"/>
      <c r="T215" s="10" t="n"/>
      <c r="U215" s="10" t="n"/>
      <c r="V215" s="10" t="n"/>
      <c r="W215" s="10" t="n"/>
      <c r="X215" s="10" t="n"/>
      <c r="Y215" s="11" t="n"/>
      <c r="Z215" s="11" t="n"/>
      <c r="AA215" s="11" t="n"/>
      <c r="AB215" s="11" t="n"/>
      <c r="AC215" s="11" t="n"/>
      <c r="AD215" s="11" t="n"/>
      <c r="AE215" s="10" t="n"/>
      <c r="AF215" s="10" t="n"/>
      <c r="AG215" s="10" t="n"/>
      <c r="AH215" s="10" t="n"/>
      <c r="AI215" s="13" t="n"/>
      <c r="AJ215" s="13" t="n"/>
      <c r="AK215" s="13" t="n"/>
      <c r="AL215" s="13" t="n"/>
      <c r="AM215" s="13" t="n"/>
      <c r="AN215" s="13" t="n"/>
      <c r="AO215" s="13" t="n"/>
      <c r="AP215" s="14" t="n"/>
      <c r="AQ215" s="14" t="n"/>
      <c r="AR215" s="14" t="n"/>
      <c r="AS215" s="13" t="n"/>
      <c r="AT215" s="13" t="n"/>
      <c r="AU215" s="10" t="n"/>
      <c r="AV215" s="10" t="n"/>
      <c r="AW215" s="10" t="n"/>
      <c r="AX215" s="10" t="n"/>
      <c r="AY215" s="10" t="n"/>
      <c r="AZ215" s="10" t="n"/>
      <c r="BA215" s="10" t="n"/>
      <c r="BB215" s="10" t="n"/>
      <c r="BC215" s="10" t="n"/>
      <c r="BD215" s="11" t="n"/>
      <c r="BE215" s="10" t="n"/>
      <c r="BF215" s="10" t="n"/>
      <c r="BG215" s="10" t="n"/>
      <c r="BH215" s="10" t="n"/>
      <c r="BI215" s="10" t="n"/>
      <c r="BJ215" s="10" t="n"/>
      <c r="BK215" s="10" t="n"/>
      <c r="BL215" s="10" t="n"/>
      <c r="BM215" s="10" t="n"/>
    </row>
    <row r="216" ht="15.75" customHeight="1" s="218">
      <c r="A216" s="10" t="n"/>
      <c r="B216" s="10" t="n"/>
      <c r="C216" s="10" t="n"/>
      <c r="D216" s="10" t="n"/>
      <c r="E216" s="10" t="n"/>
      <c r="F216" s="10" t="n"/>
      <c r="G216" s="11" t="n"/>
      <c r="H216" s="10" t="n"/>
      <c r="I216" s="10" t="n"/>
      <c r="J216" s="10" t="n"/>
      <c r="K216" s="10" t="n"/>
      <c r="L216" s="10" t="n"/>
      <c r="M216" s="13" t="n"/>
      <c r="N216" s="13" t="n"/>
      <c r="O216" s="13" t="n"/>
      <c r="P216" s="13" t="n"/>
      <c r="Q216" s="10" t="n"/>
      <c r="R216" s="10" t="n"/>
      <c r="S216" s="10" t="n"/>
      <c r="T216" s="10" t="n"/>
      <c r="U216" s="10" t="n"/>
      <c r="V216" s="10" t="n"/>
      <c r="W216" s="10" t="n"/>
      <c r="X216" s="10" t="n"/>
      <c r="Y216" s="11" t="n"/>
      <c r="Z216" s="11" t="n"/>
      <c r="AA216" s="11" t="n"/>
      <c r="AB216" s="11" t="n"/>
      <c r="AC216" s="11" t="n"/>
      <c r="AD216" s="11" t="n"/>
      <c r="AE216" s="10" t="n"/>
      <c r="AF216" s="10" t="n"/>
      <c r="AG216" s="10" t="n"/>
      <c r="AH216" s="10" t="n"/>
      <c r="AI216" s="13" t="n"/>
      <c r="AJ216" s="13" t="n"/>
      <c r="AK216" s="13" t="n"/>
      <c r="AL216" s="13" t="n"/>
      <c r="AM216" s="13" t="n"/>
      <c r="AN216" s="13" t="n"/>
      <c r="AO216" s="13" t="n"/>
      <c r="AP216" s="14" t="n"/>
      <c r="AQ216" s="14" t="n"/>
      <c r="AR216" s="14" t="n"/>
      <c r="AS216" s="13" t="n"/>
      <c r="AT216" s="13" t="n"/>
      <c r="AU216" s="10" t="n"/>
      <c r="AV216" s="10" t="n"/>
      <c r="AW216" s="10" t="n"/>
      <c r="AX216" s="10" t="n"/>
      <c r="AY216" s="10" t="n"/>
      <c r="AZ216" s="10" t="n"/>
      <c r="BA216" s="10" t="n"/>
      <c r="BB216" s="10" t="n"/>
      <c r="BC216" s="10" t="n"/>
      <c r="BD216" s="11" t="n"/>
      <c r="BE216" s="10" t="n"/>
      <c r="BF216" s="10" t="n"/>
      <c r="BG216" s="10" t="n"/>
      <c r="BH216" s="10" t="n"/>
      <c r="BI216" s="10" t="n"/>
      <c r="BJ216" s="10" t="n"/>
      <c r="BK216" s="10" t="n"/>
      <c r="BL216" s="10" t="n"/>
      <c r="BM216" s="10" t="n"/>
    </row>
    <row r="217" ht="15.75" customHeight="1" s="218">
      <c r="A217" s="10" t="n"/>
      <c r="B217" s="10" t="n"/>
      <c r="C217" s="10" t="n"/>
      <c r="D217" s="10" t="n"/>
      <c r="E217" s="10" t="n"/>
      <c r="F217" s="10" t="n"/>
      <c r="G217" s="11" t="n"/>
      <c r="H217" s="10" t="n"/>
      <c r="I217" s="10" t="n"/>
      <c r="J217" s="10" t="n"/>
      <c r="K217" s="10" t="n"/>
      <c r="L217" s="10" t="n"/>
      <c r="M217" s="13" t="n"/>
      <c r="N217" s="13" t="n"/>
      <c r="O217" s="13" t="n"/>
      <c r="P217" s="13" t="n"/>
      <c r="Q217" s="10" t="n"/>
      <c r="R217" s="10" t="n"/>
      <c r="S217" s="10" t="n"/>
      <c r="T217" s="10" t="n"/>
      <c r="U217" s="10" t="n"/>
      <c r="V217" s="10" t="n"/>
      <c r="W217" s="10" t="n"/>
      <c r="X217" s="10" t="n"/>
      <c r="Y217" s="11" t="n"/>
      <c r="Z217" s="11" t="n"/>
      <c r="AA217" s="11" t="n"/>
      <c r="AB217" s="11" t="n"/>
      <c r="AC217" s="11" t="n"/>
      <c r="AD217" s="11" t="n"/>
      <c r="AE217" s="10" t="n"/>
      <c r="AF217" s="10" t="n"/>
      <c r="AG217" s="10" t="n"/>
      <c r="AH217" s="10" t="n"/>
      <c r="AI217" s="13" t="n"/>
      <c r="AJ217" s="13" t="n"/>
      <c r="AK217" s="13" t="n"/>
      <c r="AL217" s="13" t="n"/>
      <c r="AM217" s="13" t="n"/>
      <c r="AN217" s="13" t="n"/>
      <c r="AO217" s="13" t="n"/>
      <c r="AP217" s="14" t="n"/>
      <c r="AQ217" s="14" t="n"/>
      <c r="AR217" s="14" t="n"/>
      <c r="AS217" s="13" t="n"/>
      <c r="AT217" s="13" t="n"/>
      <c r="AU217" s="10" t="n"/>
      <c r="AV217" s="10" t="n"/>
      <c r="AW217" s="10" t="n"/>
      <c r="AX217" s="10" t="n"/>
      <c r="AY217" s="10" t="n"/>
      <c r="AZ217" s="10" t="n"/>
      <c r="BA217" s="10" t="n"/>
      <c r="BB217" s="10" t="n"/>
      <c r="BC217" s="10" t="n"/>
      <c r="BD217" s="11" t="n"/>
      <c r="BE217" s="10" t="n"/>
      <c r="BF217" s="10" t="n"/>
      <c r="BG217" s="10" t="n"/>
      <c r="BH217" s="10" t="n"/>
      <c r="BI217" s="10" t="n"/>
      <c r="BJ217" s="10" t="n"/>
      <c r="BK217" s="10" t="n"/>
      <c r="BL217" s="10" t="n"/>
      <c r="BM217" s="10" t="n"/>
    </row>
    <row r="218" ht="15.75" customHeight="1" s="218">
      <c r="A218" s="10" t="n"/>
      <c r="B218" s="10" t="n"/>
      <c r="C218" s="10" t="n"/>
      <c r="D218" s="10" t="n"/>
      <c r="E218" s="10" t="n"/>
      <c r="F218" s="10" t="n"/>
      <c r="G218" s="11" t="n"/>
      <c r="H218" s="10" t="n"/>
      <c r="I218" s="10" t="n"/>
      <c r="J218" s="10" t="n"/>
      <c r="K218" s="10" t="n"/>
      <c r="L218" s="10" t="n"/>
      <c r="M218" s="13" t="n"/>
      <c r="N218" s="13" t="n"/>
      <c r="O218" s="13" t="n"/>
      <c r="P218" s="13" t="n"/>
      <c r="Q218" s="10" t="n"/>
      <c r="R218" s="10" t="n"/>
      <c r="S218" s="10" t="n"/>
      <c r="T218" s="10" t="n"/>
      <c r="U218" s="10" t="n"/>
      <c r="V218" s="10" t="n"/>
      <c r="W218" s="10" t="n"/>
      <c r="X218" s="10" t="n"/>
      <c r="Y218" s="11" t="n"/>
      <c r="Z218" s="11" t="n"/>
      <c r="AA218" s="11" t="n"/>
      <c r="AB218" s="11" t="n"/>
      <c r="AC218" s="11" t="n"/>
      <c r="AD218" s="11" t="n"/>
      <c r="AE218" s="10" t="n"/>
      <c r="AF218" s="10" t="n"/>
      <c r="AG218" s="10" t="n"/>
      <c r="AH218" s="10" t="n"/>
      <c r="AI218" s="13" t="n"/>
      <c r="AJ218" s="13" t="n"/>
      <c r="AK218" s="13" t="n"/>
      <c r="AL218" s="13" t="n"/>
      <c r="AM218" s="13" t="n"/>
      <c r="AN218" s="13" t="n"/>
      <c r="AO218" s="13" t="n"/>
      <c r="AP218" s="14" t="n"/>
      <c r="AQ218" s="14" t="n"/>
      <c r="AR218" s="14" t="n"/>
      <c r="AS218" s="13" t="n"/>
      <c r="AT218" s="13" t="n"/>
      <c r="AU218" s="10" t="n"/>
      <c r="AV218" s="10" t="n"/>
      <c r="AW218" s="10" t="n"/>
      <c r="AX218" s="10" t="n"/>
      <c r="AY218" s="10" t="n"/>
      <c r="AZ218" s="10" t="n"/>
      <c r="BA218" s="10" t="n"/>
      <c r="BB218" s="10" t="n"/>
      <c r="BC218" s="10" t="n"/>
      <c r="BD218" s="11" t="n"/>
      <c r="BE218" s="10" t="n"/>
      <c r="BF218" s="10" t="n"/>
      <c r="BG218" s="10" t="n"/>
      <c r="BH218" s="10" t="n"/>
      <c r="BI218" s="10" t="n"/>
      <c r="BJ218" s="10" t="n"/>
      <c r="BK218" s="10" t="n"/>
      <c r="BL218" s="10" t="n"/>
      <c r="BM218" s="10" t="n"/>
    </row>
    <row r="219" ht="15.75" customHeight="1" s="218">
      <c r="A219" s="10" t="n"/>
      <c r="B219" s="10" t="n"/>
      <c r="C219" s="10" t="n"/>
      <c r="D219" s="10" t="n"/>
      <c r="E219" s="10" t="n"/>
      <c r="F219" s="10" t="n"/>
      <c r="G219" s="11" t="n"/>
      <c r="H219" s="10" t="n"/>
      <c r="I219" s="10" t="n"/>
      <c r="J219" s="10" t="n"/>
      <c r="K219" s="10" t="n"/>
      <c r="L219" s="10" t="n"/>
      <c r="M219" s="13" t="n"/>
      <c r="N219" s="13" t="n"/>
      <c r="O219" s="13" t="n"/>
      <c r="P219" s="13" t="n"/>
      <c r="Q219" s="10" t="n"/>
      <c r="R219" s="10" t="n"/>
      <c r="S219" s="10" t="n"/>
      <c r="T219" s="10" t="n"/>
      <c r="U219" s="10" t="n"/>
      <c r="V219" s="10" t="n"/>
      <c r="W219" s="10" t="n"/>
      <c r="X219" s="10" t="n"/>
      <c r="Y219" s="11" t="n"/>
      <c r="Z219" s="11" t="n"/>
      <c r="AA219" s="11" t="n"/>
      <c r="AB219" s="11" t="n"/>
      <c r="AC219" s="11" t="n"/>
      <c r="AD219" s="11" t="n"/>
      <c r="AE219" s="10" t="n"/>
      <c r="AF219" s="10" t="n"/>
      <c r="AG219" s="10" t="n"/>
      <c r="AH219" s="10" t="n"/>
      <c r="AI219" s="13" t="n"/>
      <c r="AJ219" s="13" t="n"/>
      <c r="AK219" s="13" t="n"/>
      <c r="AL219" s="13" t="n"/>
      <c r="AM219" s="13" t="n"/>
      <c r="AN219" s="13" t="n"/>
      <c r="AO219" s="13" t="n"/>
      <c r="AP219" s="14" t="n"/>
      <c r="AQ219" s="14" t="n"/>
      <c r="AR219" s="14" t="n"/>
      <c r="AS219" s="13" t="n"/>
      <c r="AT219" s="13" t="n"/>
      <c r="AU219" s="10" t="n"/>
      <c r="AV219" s="10" t="n"/>
      <c r="AW219" s="10" t="n"/>
      <c r="AX219" s="10" t="n"/>
      <c r="AY219" s="10" t="n"/>
      <c r="AZ219" s="10" t="n"/>
      <c r="BA219" s="10" t="n"/>
      <c r="BB219" s="10" t="n"/>
      <c r="BC219" s="10" t="n"/>
      <c r="BD219" s="11" t="n"/>
      <c r="BE219" s="10" t="n"/>
      <c r="BF219" s="10" t="n"/>
      <c r="BG219" s="10" t="n"/>
      <c r="BH219" s="10" t="n"/>
      <c r="BI219" s="10" t="n"/>
      <c r="BJ219" s="10" t="n"/>
      <c r="BK219" s="10" t="n"/>
      <c r="BL219" s="10" t="n"/>
      <c r="BM219" s="10" t="n"/>
    </row>
    <row r="220" ht="15.75" customHeight="1" s="218">
      <c r="A220" s="10" t="n"/>
      <c r="B220" s="10" t="n"/>
      <c r="C220" s="10" t="n"/>
      <c r="D220" s="10" t="n"/>
      <c r="E220" s="10" t="n"/>
      <c r="F220" s="10" t="n"/>
      <c r="G220" s="11" t="n"/>
      <c r="H220" s="10" t="n"/>
      <c r="I220" s="10" t="n"/>
      <c r="J220" s="10" t="n"/>
      <c r="K220" s="10" t="n"/>
      <c r="L220" s="10" t="n"/>
      <c r="M220" s="13" t="n"/>
      <c r="N220" s="13" t="n"/>
      <c r="O220" s="13" t="n"/>
      <c r="P220" s="13" t="n"/>
      <c r="Q220" s="10" t="n"/>
      <c r="R220" s="10" t="n"/>
      <c r="S220" s="10" t="n"/>
      <c r="T220" s="10" t="n"/>
      <c r="U220" s="10" t="n"/>
      <c r="V220" s="10" t="n"/>
      <c r="W220" s="10" t="n"/>
      <c r="X220" s="10" t="n"/>
      <c r="Y220" s="11" t="n"/>
      <c r="Z220" s="11" t="n"/>
      <c r="AA220" s="11" t="n"/>
      <c r="AB220" s="11" t="n"/>
      <c r="AC220" s="11" t="n"/>
      <c r="AD220" s="11" t="n"/>
      <c r="AE220" s="10" t="n"/>
      <c r="AF220" s="10" t="n"/>
      <c r="AG220" s="10" t="n"/>
      <c r="AH220" s="10" t="n"/>
      <c r="AI220" s="13" t="n"/>
      <c r="AJ220" s="13" t="n"/>
      <c r="AK220" s="13" t="n"/>
      <c r="AL220" s="13" t="n"/>
      <c r="AM220" s="13" t="n"/>
      <c r="AN220" s="13" t="n"/>
      <c r="AO220" s="13" t="n"/>
      <c r="AP220" s="14" t="n"/>
      <c r="AQ220" s="14" t="n"/>
      <c r="AR220" s="14" t="n"/>
      <c r="AS220" s="13" t="n"/>
      <c r="AT220" s="13" t="n"/>
      <c r="AU220" s="10" t="n"/>
      <c r="AV220" s="10" t="n"/>
      <c r="AW220" s="10" t="n"/>
      <c r="AX220" s="10" t="n"/>
      <c r="AY220" s="10" t="n"/>
      <c r="AZ220" s="10" t="n"/>
      <c r="BA220" s="10" t="n"/>
      <c r="BB220" s="10" t="n"/>
      <c r="BC220" s="10" t="n"/>
      <c r="BD220" s="11" t="n"/>
      <c r="BE220" s="10" t="n"/>
      <c r="BF220" s="10" t="n"/>
      <c r="BG220" s="10" t="n"/>
      <c r="BH220" s="10" t="n"/>
      <c r="BI220" s="10" t="n"/>
      <c r="BJ220" s="10" t="n"/>
      <c r="BK220" s="10" t="n"/>
      <c r="BL220" s="10" t="n"/>
      <c r="BM220" s="10" t="n"/>
    </row>
    <row r="221" ht="15.75" customHeight="1" s="218">
      <c r="A221" s="10" t="n"/>
      <c r="B221" s="10" t="n"/>
      <c r="C221" s="10" t="n"/>
      <c r="D221" s="10" t="n"/>
      <c r="E221" s="10" t="n"/>
      <c r="F221" s="10" t="n"/>
      <c r="G221" s="11" t="n"/>
      <c r="H221" s="10" t="n"/>
      <c r="I221" s="10" t="n"/>
      <c r="J221" s="10" t="n"/>
      <c r="K221" s="10" t="n"/>
      <c r="L221" s="10" t="n"/>
      <c r="M221" s="13" t="n"/>
      <c r="N221" s="13" t="n"/>
      <c r="O221" s="13" t="n"/>
      <c r="P221" s="13" t="n"/>
      <c r="Q221" s="10" t="n"/>
      <c r="R221" s="10" t="n"/>
      <c r="S221" s="10" t="n"/>
      <c r="T221" s="10" t="n"/>
      <c r="U221" s="10" t="n"/>
      <c r="V221" s="10" t="n"/>
      <c r="W221" s="10" t="n"/>
      <c r="X221" s="10" t="n"/>
      <c r="Y221" s="11" t="n"/>
      <c r="Z221" s="11" t="n"/>
      <c r="AA221" s="11" t="n"/>
      <c r="AB221" s="11" t="n"/>
      <c r="AC221" s="11" t="n"/>
      <c r="AD221" s="11" t="n"/>
      <c r="AE221" s="10" t="n"/>
      <c r="AF221" s="10" t="n"/>
      <c r="AG221" s="10" t="n"/>
      <c r="AH221" s="10" t="n"/>
      <c r="AI221" s="13" t="n"/>
      <c r="AJ221" s="13" t="n"/>
      <c r="AK221" s="13" t="n"/>
      <c r="AL221" s="13" t="n"/>
      <c r="AM221" s="13" t="n"/>
      <c r="AN221" s="13" t="n"/>
      <c r="AO221" s="13" t="n"/>
      <c r="AP221" s="14" t="n"/>
      <c r="AQ221" s="14" t="n"/>
      <c r="AR221" s="14" t="n"/>
      <c r="AS221" s="13" t="n"/>
      <c r="AT221" s="13" t="n"/>
      <c r="AU221" s="10" t="n"/>
      <c r="AV221" s="10" t="n"/>
      <c r="AW221" s="10" t="n"/>
      <c r="AX221" s="10" t="n"/>
      <c r="AY221" s="10" t="n"/>
      <c r="AZ221" s="10" t="n"/>
      <c r="BA221" s="10" t="n"/>
      <c r="BB221" s="10" t="n"/>
      <c r="BC221" s="10" t="n"/>
      <c r="BD221" s="11" t="n"/>
      <c r="BE221" s="10" t="n"/>
      <c r="BF221" s="10" t="n"/>
      <c r="BG221" s="10" t="n"/>
      <c r="BH221" s="10" t="n"/>
      <c r="BI221" s="10" t="n"/>
      <c r="BJ221" s="10" t="n"/>
      <c r="BK221" s="10" t="n"/>
      <c r="BL221" s="10" t="n"/>
      <c r="BM221" s="10" t="n"/>
    </row>
    <row r="222" ht="15.75" customHeight="1" s="218">
      <c r="A222" s="10" t="n"/>
      <c r="B222" s="10" t="n"/>
      <c r="C222" s="10" t="n"/>
      <c r="D222" s="10" t="n"/>
      <c r="E222" s="10" t="n"/>
      <c r="F222" s="10" t="n"/>
      <c r="G222" s="11" t="n"/>
      <c r="H222" s="10" t="n"/>
      <c r="I222" s="10" t="n"/>
      <c r="J222" s="10" t="n"/>
      <c r="K222" s="10" t="n"/>
      <c r="L222" s="10" t="n"/>
      <c r="M222" s="13" t="n"/>
      <c r="N222" s="13" t="n"/>
      <c r="O222" s="13" t="n"/>
      <c r="P222" s="13" t="n"/>
      <c r="Q222" s="10" t="n"/>
      <c r="R222" s="10" t="n"/>
      <c r="S222" s="10" t="n"/>
      <c r="T222" s="10" t="n"/>
      <c r="U222" s="10" t="n"/>
      <c r="V222" s="10" t="n"/>
      <c r="W222" s="10" t="n"/>
      <c r="X222" s="10" t="n"/>
      <c r="Y222" s="11" t="n"/>
      <c r="Z222" s="11" t="n"/>
      <c r="AA222" s="11" t="n"/>
      <c r="AB222" s="11" t="n"/>
      <c r="AC222" s="11" t="n"/>
      <c r="AD222" s="11" t="n"/>
      <c r="AE222" s="10" t="n"/>
      <c r="AF222" s="10" t="n"/>
      <c r="AG222" s="10" t="n"/>
      <c r="AH222" s="10" t="n"/>
      <c r="AI222" s="13" t="n"/>
      <c r="AJ222" s="13" t="n"/>
      <c r="AK222" s="13" t="n"/>
      <c r="AL222" s="13" t="n"/>
      <c r="AM222" s="13" t="n"/>
      <c r="AN222" s="13" t="n"/>
      <c r="AO222" s="13" t="n"/>
      <c r="AP222" s="14" t="n"/>
      <c r="AQ222" s="14" t="n"/>
      <c r="AR222" s="14" t="n"/>
      <c r="AS222" s="13" t="n"/>
      <c r="AT222" s="13" t="n"/>
      <c r="AU222" s="10" t="n"/>
      <c r="AV222" s="10" t="n"/>
      <c r="AW222" s="10" t="n"/>
      <c r="AX222" s="10" t="n"/>
      <c r="AY222" s="10" t="n"/>
      <c r="AZ222" s="10" t="n"/>
      <c r="BA222" s="10" t="n"/>
      <c r="BB222" s="10" t="n"/>
      <c r="BC222" s="10" t="n"/>
      <c r="BD222" s="11" t="n"/>
      <c r="BE222" s="10" t="n"/>
      <c r="BF222" s="10" t="n"/>
      <c r="BG222" s="10" t="n"/>
      <c r="BH222" s="10" t="n"/>
      <c r="BI222" s="10" t="n"/>
      <c r="BJ222" s="10" t="n"/>
      <c r="BK222" s="10" t="n"/>
      <c r="BL222" s="10" t="n"/>
      <c r="BM222" s="10" t="n"/>
    </row>
    <row r="223" ht="15.75" customHeight="1" s="218">
      <c r="A223" s="10" t="n"/>
      <c r="B223" s="10" t="n"/>
      <c r="C223" s="10" t="n"/>
      <c r="D223" s="10" t="n"/>
      <c r="E223" s="10" t="n"/>
      <c r="F223" s="10" t="n"/>
      <c r="G223" s="11" t="n"/>
      <c r="H223" s="10" t="n"/>
      <c r="I223" s="10" t="n"/>
      <c r="J223" s="10" t="n"/>
      <c r="K223" s="10" t="n"/>
      <c r="L223" s="10" t="n"/>
      <c r="M223" s="13" t="n"/>
      <c r="N223" s="13" t="n"/>
      <c r="O223" s="13" t="n"/>
      <c r="P223" s="13" t="n"/>
      <c r="Q223" s="10" t="n"/>
      <c r="R223" s="10" t="n"/>
      <c r="S223" s="10" t="n"/>
      <c r="T223" s="10" t="n"/>
      <c r="U223" s="10" t="n"/>
      <c r="V223" s="10" t="n"/>
      <c r="W223" s="10" t="n"/>
      <c r="X223" s="10" t="n"/>
      <c r="Y223" s="11" t="n"/>
      <c r="Z223" s="11" t="n"/>
      <c r="AA223" s="11" t="n"/>
      <c r="AB223" s="11" t="n"/>
      <c r="AC223" s="11" t="n"/>
      <c r="AD223" s="11" t="n"/>
      <c r="AE223" s="10" t="n"/>
      <c r="AF223" s="10" t="n"/>
      <c r="AG223" s="10" t="n"/>
      <c r="AH223" s="10" t="n"/>
      <c r="AI223" s="13" t="n"/>
      <c r="AJ223" s="13" t="n"/>
      <c r="AK223" s="13" t="n"/>
      <c r="AL223" s="13" t="n"/>
      <c r="AM223" s="13" t="n"/>
      <c r="AN223" s="13" t="n"/>
      <c r="AO223" s="13" t="n"/>
      <c r="AP223" s="14" t="n"/>
      <c r="AQ223" s="14" t="n"/>
      <c r="AR223" s="14" t="n"/>
      <c r="AS223" s="13" t="n"/>
      <c r="AT223" s="13" t="n"/>
      <c r="AU223" s="10" t="n"/>
      <c r="AV223" s="10" t="n"/>
      <c r="AW223" s="10" t="n"/>
      <c r="AX223" s="10" t="n"/>
      <c r="AY223" s="10" t="n"/>
      <c r="AZ223" s="10" t="n"/>
      <c r="BA223" s="10" t="n"/>
      <c r="BB223" s="10" t="n"/>
      <c r="BC223" s="10" t="n"/>
      <c r="BD223" s="11" t="n"/>
      <c r="BE223" s="10" t="n"/>
      <c r="BF223" s="10" t="n"/>
      <c r="BG223" s="10" t="n"/>
      <c r="BH223" s="10" t="n"/>
      <c r="BI223" s="10" t="n"/>
      <c r="BJ223" s="10" t="n"/>
      <c r="BK223" s="10" t="n"/>
      <c r="BL223" s="10" t="n"/>
      <c r="BM223" s="10" t="n"/>
    </row>
    <row r="224" ht="15.75" customHeight="1" s="218">
      <c r="A224" s="10" t="n"/>
      <c r="B224" s="10" t="n"/>
      <c r="C224" s="10" t="n"/>
      <c r="D224" s="10" t="n"/>
      <c r="E224" s="10" t="n"/>
      <c r="F224" s="10" t="n"/>
      <c r="G224" s="11" t="n"/>
      <c r="H224" s="10" t="n"/>
      <c r="I224" s="10" t="n"/>
      <c r="J224" s="10" t="n"/>
      <c r="K224" s="10" t="n"/>
      <c r="L224" s="10" t="n"/>
      <c r="M224" s="13" t="n"/>
      <c r="N224" s="13" t="n"/>
      <c r="O224" s="13" t="n"/>
      <c r="P224" s="13" t="n"/>
      <c r="Q224" s="10" t="n"/>
      <c r="R224" s="10" t="n"/>
      <c r="S224" s="10" t="n"/>
      <c r="T224" s="10" t="n"/>
      <c r="U224" s="10" t="n"/>
      <c r="V224" s="10" t="n"/>
      <c r="W224" s="10" t="n"/>
      <c r="X224" s="10" t="n"/>
      <c r="Y224" s="11" t="n"/>
      <c r="Z224" s="11" t="n"/>
      <c r="AA224" s="11" t="n"/>
      <c r="AB224" s="11" t="n"/>
      <c r="AC224" s="11" t="n"/>
      <c r="AD224" s="11" t="n"/>
      <c r="AE224" s="10" t="n"/>
      <c r="AF224" s="10" t="n"/>
      <c r="AG224" s="10" t="n"/>
      <c r="AH224" s="10" t="n"/>
      <c r="AI224" s="13" t="n"/>
      <c r="AJ224" s="13" t="n"/>
      <c r="AK224" s="13" t="n"/>
      <c r="AL224" s="13" t="n"/>
      <c r="AM224" s="13" t="n"/>
      <c r="AN224" s="13" t="n"/>
      <c r="AO224" s="13" t="n"/>
      <c r="AP224" s="14" t="n"/>
      <c r="AQ224" s="14" t="n"/>
      <c r="AR224" s="14" t="n"/>
      <c r="AS224" s="13" t="n"/>
      <c r="AT224" s="13" t="n"/>
      <c r="AU224" s="10" t="n"/>
      <c r="AV224" s="10" t="n"/>
      <c r="AW224" s="10" t="n"/>
      <c r="AX224" s="10" t="n"/>
      <c r="AY224" s="10" t="n"/>
      <c r="AZ224" s="10" t="n"/>
      <c r="BA224" s="10" t="n"/>
      <c r="BB224" s="10" t="n"/>
      <c r="BC224" s="10" t="n"/>
      <c r="BD224" s="11" t="n"/>
      <c r="BE224" s="10" t="n"/>
      <c r="BF224" s="10" t="n"/>
      <c r="BG224" s="10" t="n"/>
      <c r="BH224" s="10" t="n"/>
      <c r="BI224" s="10" t="n"/>
      <c r="BJ224" s="10" t="n"/>
      <c r="BK224" s="10" t="n"/>
      <c r="BL224" s="10" t="n"/>
      <c r="BM224" s="10" t="n"/>
    </row>
    <row r="225" ht="15.75" customHeight="1" s="218">
      <c r="A225" s="10" t="n"/>
      <c r="B225" s="10" t="n"/>
      <c r="C225" s="10" t="n"/>
      <c r="D225" s="10" t="n"/>
      <c r="E225" s="10" t="n"/>
      <c r="F225" s="10" t="n"/>
      <c r="G225" s="11" t="n"/>
      <c r="H225" s="10" t="n"/>
      <c r="I225" s="10" t="n"/>
      <c r="J225" s="10" t="n"/>
      <c r="K225" s="10" t="n"/>
      <c r="L225" s="10" t="n"/>
      <c r="M225" s="13" t="n"/>
      <c r="N225" s="13" t="n"/>
      <c r="O225" s="13" t="n"/>
      <c r="P225" s="13" t="n"/>
      <c r="Q225" s="10" t="n"/>
      <c r="R225" s="10" t="n"/>
      <c r="S225" s="10" t="n"/>
      <c r="T225" s="10" t="n"/>
      <c r="U225" s="10" t="n"/>
      <c r="V225" s="10" t="n"/>
      <c r="W225" s="10" t="n"/>
      <c r="X225" s="10" t="n"/>
      <c r="Y225" s="11" t="n"/>
      <c r="Z225" s="11" t="n"/>
      <c r="AA225" s="11" t="n"/>
      <c r="AB225" s="11" t="n"/>
      <c r="AC225" s="11" t="n"/>
      <c r="AD225" s="11" t="n"/>
      <c r="AE225" s="10" t="n"/>
      <c r="AF225" s="10" t="n"/>
      <c r="AG225" s="10" t="n"/>
      <c r="AH225" s="10" t="n"/>
      <c r="AI225" s="13" t="n"/>
      <c r="AJ225" s="13" t="n"/>
      <c r="AK225" s="13" t="n"/>
      <c r="AL225" s="13" t="n"/>
      <c r="AM225" s="13" t="n"/>
      <c r="AN225" s="13" t="n"/>
      <c r="AO225" s="13" t="n"/>
      <c r="AP225" s="14" t="n"/>
      <c r="AQ225" s="14" t="n"/>
      <c r="AR225" s="14" t="n"/>
      <c r="AS225" s="13" t="n"/>
      <c r="AT225" s="13" t="n"/>
      <c r="AU225" s="10" t="n"/>
      <c r="AV225" s="10" t="n"/>
      <c r="AW225" s="10" t="n"/>
      <c r="AX225" s="10" t="n"/>
      <c r="AY225" s="10" t="n"/>
      <c r="AZ225" s="10" t="n"/>
      <c r="BA225" s="10" t="n"/>
      <c r="BB225" s="10" t="n"/>
      <c r="BC225" s="10" t="n"/>
      <c r="BD225" s="11" t="n"/>
      <c r="BE225" s="10" t="n"/>
      <c r="BF225" s="10" t="n"/>
      <c r="BG225" s="10" t="n"/>
      <c r="BH225" s="10" t="n"/>
      <c r="BI225" s="10" t="n"/>
      <c r="BJ225" s="10" t="n"/>
      <c r="BK225" s="10" t="n"/>
      <c r="BL225" s="10" t="n"/>
      <c r="BM225" s="10" t="n"/>
    </row>
    <row r="226" ht="15.75" customHeight="1" s="218">
      <c r="A226" s="10" t="n"/>
      <c r="B226" s="10" t="n"/>
      <c r="C226" s="10" t="n"/>
      <c r="D226" s="10" t="n"/>
      <c r="E226" s="10" t="n"/>
      <c r="F226" s="10" t="n"/>
      <c r="G226" s="11" t="n"/>
      <c r="H226" s="10" t="n"/>
      <c r="I226" s="10" t="n"/>
      <c r="J226" s="10" t="n"/>
      <c r="K226" s="10" t="n"/>
      <c r="L226" s="10" t="n"/>
      <c r="M226" s="13" t="n"/>
      <c r="N226" s="13" t="n"/>
      <c r="O226" s="13" t="n"/>
      <c r="P226" s="13" t="n"/>
      <c r="Q226" s="10" t="n"/>
      <c r="R226" s="10" t="n"/>
      <c r="S226" s="10" t="n"/>
      <c r="T226" s="10" t="n"/>
      <c r="U226" s="10" t="n"/>
      <c r="V226" s="10" t="n"/>
      <c r="W226" s="10" t="n"/>
      <c r="X226" s="10" t="n"/>
      <c r="Y226" s="11" t="n"/>
      <c r="Z226" s="11" t="n"/>
      <c r="AA226" s="11" t="n"/>
      <c r="AB226" s="11" t="n"/>
      <c r="AC226" s="11" t="n"/>
      <c r="AD226" s="11" t="n"/>
      <c r="AE226" s="10" t="n"/>
      <c r="AF226" s="10" t="n"/>
      <c r="AG226" s="10" t="n"/>
      <c r="AH226" s="10" t="n"/>
      <c r="AI226" s="13" t="n"/>
      <c r="AJ226" s="13" t="n"/>
      <c r="AK226" s="13" t="n"/>
      <c r="AL226" s="13" t="n"/>
      <c r="AM226" s="13" t="n"/>
      <c r="AN226" s="13" t="n"/>
      <c r="AO226" s="13" t="n"/>
      <c r="AP226" s="14" t="n"/>
      <c r="AQ226" s="14" t="n"/>
      <c r="AR226" s="14" t="n"/>
      <c r="AS226" s="13" t="n"/>
      <c r="AT226" s="13" t="n"/>
      <c r="AU226" s="10" t="n"/>
      <c r="AV226" s="10" t="n"/>
      <c r="AW226" s="10" t="n"/>
      <c r="AX226" s="10" t="n"/>
      <c r="AY226" s="10" t="n"/>
      <c r="AZ226" s="10" t="n"/>
      <c r="BA226" s="10" t="n"/>
      <c r="BB226" s="10" t="n"/>
      <c r="BC226" s="10" t="n"/>
      <c r="BD226" s="11" t="n"/>
      <c r="BE226" s="10" t="n"/>
      <c r="BF226" s="10" t="n"/>
      <c r="BG226" s="10" t="n"/>
      <c r="BH226" s="10" t="n"/>
      <c r="BI226" s="10" t="n"/>
      <c r="BJ226" s="10" t="n"/>
      <c r="BK226" s="10" t="n"/>
      <c r="BL226" s="10" t="n"/>
      <c r="BM226" s="10" t="n"/>
    </row>
    <row r="227" ht="15.75" customHeight="1" s="218">
      <c r="A227" s="10" t="n"/>
      <c r="B227" s="10" t="n"/>
      <c r="C227" s="10" t="n"/>
      <c r="D227" s="10" t="n"/>
      <c r="E227" s="10" t="n"/>
      <c r="F227" s="10" t="n"/>
      <c r="G227" s="11" t="n"/>
      <c r="H227" s="10" t="n"/>
      <c r="I227" s="10" t="n"/>
      <c r="J227" s="10" t="n"/>
      <c r="K227" s="10" t="n"/>
      <c r="L227" s="10" t="n"/>
      <c r="M227" s="13" t="n"/>
      <c r="N227" s="13" t="n"/>
      <c r="O227" s="13" t="n"/>
      <c r="P227" s="13" t="n"/>
      <c r="Q227" s="10" t="n"/>
      <c r="R227" s="10" t="n"/>
      <c r="S227" s="10" t="n"/>
      <c r="T227" s="10" t="n"/>
      <c r="U227" s="10" t="n"/>
      <c r="V227" s="10" t="n"/>
      <c r="W227" s="10" t="n"/>
      <c r="X227" s="10" t="n"/>
      <c r="Y227" s="11" t="n"/>
      <c r="Z227" s="11" t="n"/>
      <c r="AA227" s="11" t="n"/>
      <c r="AB227" s="11" t="n"/>
      <c r="AC227" s="11" t="n"/>
      <c r="AD227" s="11" t="n"/>
      <c r="AE227" s="10" t="n"/>
      <c r="AF227" s="10" t="n"/>
      <c r="AG227" s="10" t="n"/>
      <c r="AH227" s="10" t="n"/>
      <c r="AI227" s="13" t="n"/>
      <c r="AJ227" s="13" t="n"/>
      <c r="AK227" s="13" t="n"/>
      <c r="AL227" s="13" t="n"/>
      <c r="AM227" s="13" t="n"/>
      <c r="AN227" s="13" t="n"/>
      <c r="AO227" s="13" t="n"/>
      <c r="AP227" s="14" t="n"/>
      <c r="AQ227" s="14" t="n"/>
      <c r="AR227" s="14" t="n"/>
      <c r="AS227" s="13" t="n"/>
      <c r="AT227" s="13" t="n"/>
      <c r="AU227" s="10" t="n"/>
      <c r="AV227" s="10" t="n"/>
      <c r="AW227" s="10" t="n"/>
      <c r="AX227" s="10" t="n"/>
      <c r="AY227" s="10" t="n"/>
      <c r="AZ227" s="10" t="n"/>
      <c r="BA227" s="10" t="n"/>
      <c r="BB227" s="10" t="n"/>
      <c r="BC227" s="10" t="n"/>
      <c r="BD227" s="11" t="n"/>
      <c r="BE227" s="10" t="n"/>
      <c r="BF227" s="10" t="n"/>
      <c r="BG227" s="10" t="n"/>
      <c r="BH227" s="10" t="n"/>
      <c r="BI227" s="10" t="n"/>
      <c r="BJ227" s="10" t="n"/>
      <c r="BK227" s="10" t="n"/>
      <c r="BL227" s="10" t="n"/>
      <c r="BM227" s="10" t="n"/>
    </row>
    <row r="228" ht="15.75" customHeight="1" s="218">
      <c r="A228" s="10" t="n"/>
      <c r="B228" s="10" t="n"/>
      <c r="C228" s="10" t="n"/>
      <c r="D228" s="10" t="n"/>
      <c r="E228" s="10" t="n"/>
      <c r="F228" s="10" t="n"/>
      <c r="G228" s="11" t="n"/>
      <c r="H228" s="10" t="n"/>
      <c r="I228" s="10" t="n"/>
      <c r="J228" s="10" t="n"/>
      <c r="K228" s="10" t="n"/>
      <c r="L228" s="10" t="n"/>
      <c r="M228" s="13" t="n"/>
      <c r="N228" s="13" t="n"/>
      <c r="O228" s="13" t="n"/>
      <c r="P228" s="13" t="n"/>
      <c r="Q228" s="10" t="n"/>
      <c r="R228" s="10" t="n"/>
      <c r="S228" s="10" t="n"/>
      <c r="T228" s="10" t="n"/>
      <c r="U228" s="10" t="n"/>
      <c r="V228" s="10" t="n"/>
      <c r="W228" s="10" t="n"/>
      <c r="X228" s="10" t="n"/>
      <c r="Y228" s="11" t="n"/>
      <c r="Z228" s="11" t="n"/>
      <c r="AA228" s="11" t="n"/>
      <c r="AB228" s="11" t="n"/>
      <c r="AC228" s="11" t="n"/>
      <c r="AD228" s="11" t="n"/>
      <c r="AE228" s="10" t="n"/>
      <c r="AF228" s="10" t="n"/>
      <c r="AG228" s="10" t="n"/>
      <c r="AH228" s="10" t="n"/>
      <c r="AI228" s="13" t="n"/>
      <c r="AJ228" s="13" t="n"/>
      <c r="AK228" s="13" t="n"/>
      <c r="AL228" s="13" t="n"/>
      <c r="AM228" s="13" t="n"/>
      <c r="AN228" s="13" t="n"/>
      <c r="AO228" s="13" t="n"/>
      <c r="AP228" s="14" t="n"/>
      <c r="AQ228" s="14" t="n"/>
      <c r="AR228" s="14" t="n"/>
      <c r="AS228" s="13" t="n"/>
      <c r="AT228" s="13" t="n"/>
      <c r="AU228" s="10" t="n"/>
      <c r="AV228" s="10" t="n"/>
      <c r="AW228" s="10" t="n"/>
      <c r="AX228" s="10" t="n"/>
      <c r="AY228" s="10" t="n"/>
      <c r="AZ228" s="10" t="n"/>
      <c r="BA228" s="10" t="n"/>
      <c r="BB228" s="10" t="n"/>
      <c r="BC228" s="10" t="n"/>
      <c r="BD228" s="11" t="n"/>
      <c r="BE228" s="10" t="n"/>
      <c r="BF228" s="10" t="n"/>
      <c r="BG228" s="10" t="n"/>
      <c r="BH228" s="10" t="n"/>
      <c r="BI228" s="10" t="n"/>
      <c r="BJ228" s="10" t="n"/>
      <c r="BK228" s="10" t="n"/>
      <c r="BL228" s="10" t="n"/>
      <c r="BM228" s="10" t="n"/>
    </row>
    <row r="229" ht="15.75" customHeight="1" s="218">
      <c r="A229" s="10" t="n"/>
      <c r="B229" s="10" t="n"/>
      <c r="C229" s="10" t="n"/>
      <c r="D229" s="10" t="n"/>
      <c r="E229" s="10" t="n"/>
      <c r="F229" s="10" t="n"/>
      <c r="G229" s="11" t="n"/>
      <c r="H229" s="10" t="n"/>
      <c r="I229" s="10" t="n"/>
      <c r="J229" s="10" t="n"/>
      <c r="K229" s="10" t="n"/>
      <c r="L229" s="10" t="n"/>
      <c r="M229" s="13" t="n"/>
      <c r="N229" s="13" t="n"/>
      <c r="O229" s="13" t="n"/>
      <c r="P229" s="13" t="n"/>
      <c r="Q229" s="10" t="n"/>
      <c r="R229" s="10" t="n"/>
      <c r="S229" s="10" t="n"/>
      <c r="T229" s="10" t="n"/>
      <c r="U229" s="10" t="n"/>
      <c r="V229" s="10" t="n"/>
      <c r="W229" s="10" t="n"/>
      <c r="X229" s="10" t="n"/>
      <c r="Y229" s="11" t="n"/>
      <c r="Z229" s="11" t="n"/>
      <c r="AA229" s="11" t="n"/>
      <c r="AB229" s="11" t="n"/>
      <c r="AC229" s="11" t="n"/>
      <c r="AD229" s="11" t="n"/>
      <c r="AE229" s="10" t="n"/>
      <c r="AF229" s="10" t="n"/>
      <c r="AG229" s="10" t="n"/>
      <c r="AH229" s="10" t="n"/>
      <c r="AI229" s="13" t="n"/>
      <c r="AJ229" s="13" t="n"/>
      <c r="AK229" s="13" t="n"/>
      <c r="AL229" s="13" t="n"/>
      <c r="AM229" s="13" t="n"/>
      <c r="AN229" s="13" t="n"/>
      <c r="AO229" s="13" t="n"/>
      <c r="AP229" s="14" t="n"/>
      <c r="AQ229" s="14" t="n"/>
      <c r="AR229" s="14" t="n"/>
      <c r="AS229" s="13" t="n"/>
      <c r="AT229" s="13" t="n"/>
      <c r="AU229" s="10" t="n"/>
      <c r="AV229" s="10" t="n"/>
      <c r="AW229" s="10" t="n"/>
      <c r="AX229" s="10" t="n"/>
      <c r="AY229" s="10" t="n"/>
      <c r="AZ229" s="10" t="n"/>
      <c r="BA229" s="10" t="n"/>
      <c r="BB229" s="10" t="n"/>
      <c r="BC229" s="10" t="n"/>
      <c r="BD229" s="11" t="n"/>
      <c r="BE229" s="10" t="n"/>
      <c r="BF229" s="10" t="n"/>
      <c r="BG229" s="10" t="n"/>
      <c r="BH229" s="10" t="n"/>
      <c r="BI229" s="10" t="n"/>
      <c r="BJ229" s="10" t="n"/>
      <c r="BK229" s="10" t="n"/>
      <c r="BL229" s="10" t="n"/>
      <c r="BM229" s="10" t="n"/>
    </row>
    <row r="230" ht="15.75" customHeight="1" s="218">
      <c r="A230" s="10" t="n"/>
      <c r="B230" s="10" t="n"/>
      <c r="C230" s="10" t="n"/>
      <c r="D230" s="10" t="n"/>
      <c r="E230" s="10" t="n"/>
      <c r="F230" s="10" t="n"/>
      <c r="G230" s="11" t="n"/>
      <c r="H230" s="10" t="n"/>
      <c r="I230" s="10" t="n"/>
      <c r="J230" s="10" t="n"/>
      <c r="K230" s="10" t="n"/>
      <c r="L230" s="10" t="n"/>
      <c r="M230" s="13" t="n"/>
      <c r="N230" s="13" t="n"/>
      <c r="O230" s="13" t="n"/>
      <c r="P230" s="13" t="n"/>
      <c r="Q230" s="10" t="n"/>
      <c r="R230" s="10" t="n"/>
      <c r="S230" s="10" t="n"/>
      <c r="T230" s="10" t="n"/>
      <c r="U230" s="10" t="n"/>
      <c r="V230" s="10" t="n"/>
      <c r="W230" s="10" t="n"/>
      <c r="X230" s="10" t="n"/>
      <c r="Y230" s="11" t="n"/>
      <c r="Z230" s="11" t="n"/>
      <c r="AA230" s="11" t="n"/>
      <c r="AB230" s="11" t="n"/>
      <c r="AC230" s="11" t="n"/>
      <c r="AD230" s="11" t="n"/>
      <c r="AE230" s="10" t="n"/>
      <c r="AF230" s="10" t="n"/>
      <c r="AG230" s="10" t="n"/>
      <c r="AH230" s="10" t="n"/>
      <c r="AI230" s="13" t="n"/>
      <c r="AJ230" s="13" t="n"/>
      <c r="AK230" s="13" t="n"/>
      <c r="AL230" s="13" t="n"/>
      <c r="AM230" s="13" t="n"/>
      <c r="AN230" s="13" t="n"/>
      <c r="AO230" s="13" t="n"/>
      <c r="AP230" s="14" t="n"/>
      <c r="AQ230" s="14" t="n"/>
      <c r="AR230" s="14" t="n"/>
      <c r="AS230" s="13" t="n"/>
      <c r="AT230" s="13" t="n"/>
      <c r="AU230" s="10" t="n"/>
      <c r="AV230" s="10" t="n"/>
      <c r="AW230" s="10" t="n"/>
      <c r="AX230" s="10" t="n"/>
      <c r="AY230" s="10" t="n"/>
      <c r="AZ230" s="10" t="n"/>
      <c r="BA230" s="10" t="n"/>
      <c r="BB230" s="10" t="n"/>
      <c r="BC230" s="10" t="n"/>
      <c r="BD230" s="11" t="n"/>
      <c r="BE230" s="10" t="n"/>
      <c r="BF230" s="10" t="n"/>
      <c r="BG230" s="10" t="n"/>
      <c r="BH230" s="10" t="n"/>
      <c r="BI230" s="10" t="n"/>
      <c r="BJ230" s="10" t="n"/>
      <c r="BK230" s="10" t="n"/>
      <c r="BL230" s="10" t="n"/>
      <c r="BM230" s="10" t="n"/>
    </row>
    <row r="231" ht="15.75" customHeight="1" s="218">
      <c r="A231" s="10" t="n"/>
      <c r="B231" s="10" t="n"/>
      <c r="C231" s="10" t="n"/>
      <c r="D231" s="10" t="n"/>
      <c r="E231" s="10" t="n"/>
      <c r="F231" s="10" t="n"/>
      <c r="G231" s="11" t="n"/>
      <c r="H231" s="10" t="n"/>
      <c r="I231" s="10" t="n"/>
      <c r="J231" s="10" t="n"/>
      <c r="K231" s="10" t="n"/>
      <c r="L231" s="10" t="n"/>
      <c r="M231" s="13" t="n"/>
      <c r="N231" s="13" t="n"/>
      <c r="O231" s="13" t="n"/>
      <c r="P231" s="13" t="n"/>
      <c r="Q231" s="10" t="n"/>
      <c r="R231" s="10" t="n"/>
      <c r="S231" s="10" t="n"/>
      <c r="T231" s="10" t="n"/>
      <c r="U231" s="10" t="n"/>
      <c r="V231" s="10" t="n"/>
      <c r="W231" s="10" t="n"/>
      <c r="X231" s="10" t="n"/>
      <c r="Y231" s="11" t="n"/>
      <c r="Z231" s="11" t="n"/>
      <c r="AA231" s="11" t="n"/>
      <c r="AB231" s="11" t="n"/>
      <c r="AC231" s="11" t="n"/>
      <c r="AD231" s="11" t="n"/>
      <c r="AE231" s="10" t="n"/>
      <c r="AF231" s="10" t="n"/>
      <c r="AG231" s="10" t="n"/>
      <c r="AH231" s="10" t="n"/>
      <c r="AI231" s="13" t="n"/>
      <c r="AJ231" s="13" t="n"/>
      <c r="AK231" s="13" t="n"/>
      <c r="AL231" s="13" t="n"/>
      <c r="AM231" s="13" t="n"/>
      <c r="AN231" s="13" t="n"/>
      <c r="AO231" s="13" t="n"/>
      <c r="AP231" s="14" t="n"/>
      <c r="AQ231" s="14" t="n"/>
      <c r="AR231" s="14" t="n"/>
      <c r="AS231" s="13" t="n"/>
      <c r="AT231" s="13" t="n"/>
      <c r="AU231" s="10" t="n"/>
      <c r="AV231" s="10" t="n"/>
      <c r="AW231" s="10" t="n"/>
      <c r="AX231" s="10" t="n"/>
      <c r="AY231" s="10" t="n"/>
      <c r="AZ231" s="10" t="n"/>
      <c r="BA231" s="10" t="n"/>
      <c r="BB231" s="10" t="n"/>
      <c r="BC231" s="10" t="n"/>
      <c r="BD231" s="11" t="n"/>
      <c r="BE231" s="10" t="n"/>
      <c r="BF231" s="10" t="n"/>
      <c r="BG231" s="10" t="n"/>
      <c r="BH231" s="10" t="n"/>
      <c r="BI231" s="10" t="n"/>
      <c r="BJ231" s="10" t="n"/>
      <c r="BK231" s="10" t="n"/>
      <c r="BL231" s="10" t="n"/>
      <c r="BM231" s="10" t="n"/>
    </row>
    <row r="232" ht="15.75" customHeight="1" s="218">
      <c r="A232" s="10" t="n"/>
      <c r="B232" s="10" t="n"/>
      <c r="C232" s="10" t="n"/>
      <c r="D232" s="10" t="n"/>
      <c r="E232" s="10" t="n"/>
      <c r="F232" s="10" t="n"/>
      <c r="G232" s="11" t="n"/>
      <c r="H232" s="10" t="n"/>
      <c r="I232" s="10" t="n"/>
      <c r="J232" s="10" t="n"/>
      <c r="K232" s="10" t="n"/>
      <c r="L232" s="10" t="n"/>
      <c r="M232" s="13" t="n"/>
      <c r="N232" s="13" t="n"/>
      <c r="O232" s="13" t="n"/>
      <c r="P232" s="13" t="n"/>
      <c r="Q232" s="10" t="n"/>
      <c r="R232" s="10" t="n"/>
      <c r="S232" s="10" t="n"/>
      <c r="T232" s="10" t="n"/>
      <c r="U232" s="10" t="n"/>
      <c r="V232" s="10" t="n"/>
      <c r="W232" s="10" t="n"/>
      <c r="X232" s="10" t="n"/>
      <c r="Y232" s="11" t="n"/>
      <c r="Z232" s="11" t="n"/>
      <c r="AA232" s="11" t="n"/>
      <c r="AB232" s="11" t="n"/>
      <c r="AC232" s="11" t="n"/>
      <c r="AD232" s="11" t="n"/>
      <c r="AE232" s="10" t="n"/>
      <c r="AF232" s="10" t="n"/>
      <c r="AG232" s="10" t="n"/>
      <c r="AH232" s="10" t="n"/>
      <c r="AI232" s="13" t="n"/>
      <c r="AJ232" s="13" t="n"/>
      <c r="AK232" s="13" t="n"/>
      <c r="AL232" s="13" t="n"/>
      <c r="AM232" s="13" t="n"/>
      <c r="AN232" s="13" t="n"/>
      <c r="AO232" s="13" t="n"/>
      <c r="AP232" s="14" t="n"/>
      <c r="AQ232" s="14" t="n"/>
      <c r="AR232" s="14" t="n"/>
      <c r="AS232" s="13" t="n"/>
      <c r="AT232" s="13" t="n"/>
      <c r="AU232" s="10" t="n"/>
      <c r="AV232" s="10" t="n"/>
      <c r="AW232" s="10" t="n"/>
      <c r="AX232" s="10" t="n"/>
      <c r="AY232" s="10" t="n"/>
      <c r="AZ232" s="10" t="n"/>
      <c r="BA232" s="10" t="n"/>
      <c r="BB232" s="10" t="n"/>
      <c r="BC232" s="10" t="n"/>
      <c r="BD232" s="11" t="n"/>
      <c r="BE232" s="10" t="n"/>
      <c r="BF232" s="10" t="n"/>
      <c r="BG232" s="10" t="n"/>
      <c r="BH232" s="10" t="n"/>
      <c r="BI232" s="10" t="n"/>
      <c r="BJ232" s="10" t="n"/>
      <c r="BK232" s="10" t="n"/>
      <c r="BL232" s="10" t="n"/>
      <c r="BM232" s="10" t="n"/>
    </row>
    <row r="233" ht="15.75" customHeight="1" s="218">
      <c r="A233" s="10" t="n"/>
      <c r="B233" s="10" t="n"/>
      <c r="C233" s="10" t="n"/>
      <c r="D233" s="10" t="n"/>
      <c r="E233" s="10" t="n"/>
      <c r="F233" s="10" t="n"/>
      <c r="G233" s="11" t="n"/>
      <c r="H233" s="10" t="n"/>
      <c r="I233" s="10" t="n"/>
      <c r="J233" s="10" t="n"/>
      <c r="K233" s="10" t="n"/>
      <c r="L233" s="10" t="n"/>
      <c r="M233" s="13" t="n"/>
      <c r="N233" s="13" t="n"/>
      <c r="O233" s="13" t="n"/>
      <c r="P233" s="13" t="n"/>
      <c r="Q233" s="10" t="n"/>
      <c r="R233" s="10" t="n"/>
      <c r="S233" s="10" t="n"/>
      <c r="T233" s="10" t="n"/>
      <c r="U233" s="10" t="n"/>
      <c r="V233" s="10" t="n"/>
      <c r="W233" s="10" t="n"/>
      <c r="X233" s="10" t="n"/>
      <c r="Y233" s="11" t="n"/>
      <c r="Z233" s="11" t="n"/>
      <c r="AA233" s="11" t="n"/>
      <c r="AB233" s="11" t="n"/>
      <c r="AC233" s="11" t="n"/>
      <c r="AD233" s="11" t="n"/>
      <c r="AE233" s="10" t="n"/>
      <c r="AF233" s="10" t="n"/>
      <c r="AG233" s="10" t="n"/>
      <c r="AH233" s="10" t="n"/>
      <c r="AI233" s="13" t="n"/>
      <c r="AJ233" s="13" t="n"/>
      <c r="AK233" s="13" t="n"/>
      <c r="AL233" s="13" t="n"/>
      <c r="AM233" s="13" t="n"/>
      <c r="AN233" s="13" t="n"/>
      <c r="AO233" s="13" t="n"/>
      <c r="AP233" s="14" t="n"/>
      <c r="AQ233" s="14" t="n"/>
      <c r="AR233" s="14" t="n"/>
      <c r="AS233" s="13" t="n"/>
      <c r="AT233" s="13" t="n"/>
      <c r="AU233" s="10" t="n"/>
      <c r="AV233" s="10" t="n"/>
      <c r="AW233" s="10" t="n"/>
      <c r="AX233" s="10" t="n"/>
      <c r="AY233" s="10" t="n"/>
      <c r="AZ233" s="10" t="n"/>
      <c r="BA233" s="10" t="n"/>
      <c r="BB233" s="10" t="n"/>
      <c r="BC233" s="10" t="n"/>
      <c r="BD233" s="11" t="n"/>
      <c r="BE233" s="10" t="n"/>
      <c r="BF233" s="10" t="n"/>
      <c r="BG233" s="10" t="n"/>
      <c r="BH233" s="10" t="n"/>
      <c r="BI233" s="10" t="n"/>
      <c r="BJ233" s="10" t="n"/>
      <c r="BK233" s="10" t="n"/>
      <c r="BL233" s="10" t="n"/>
      <c r="BM233" s="10" t="n"/>
    </row>
    <row r="234" ht="15.75" customHeight="1" s="218">
      <c r="A234" s="10" t="n"/>
      <c r="B234" s="10" t="n"/>
      <c r="C234" s="10" t="n"/>
      <c r="D234" s="10" t="n"/>
      <c r="E234" s="10" t="n"/>
      <c r="F234" s="10" t="n"/>
      <c r="G234" s="11" t="n"/>
      <c r="H234" s="10" t="n"/>
      <c r="I234" s="10" t="n"/>
      <c r="J234" s="10" t="n"/>
      <c r="K234" s="10" t="n"/>
      <c r="L234" s="10" t="n"/>
      <c r="M234" s="13" t="n"/>
      <c r="N234" s="13" t="n"/>
      <c r="O234" s="13" t="n"/>
      <c r="P234" s="13" t="n"/>
      <c r="Q234" s="10" t="n"/>
      <c r="R234" s="10" t="n"/>
      <c r="S234" s="10" t="n"/>
      <c r="T234" s="10" t="n"/>
      <c r="U234" s="10" t="n"/>
      <c r="V234" s="10" t="n"/>
      <c r="W234" s="10" t="n"/>
      <c r="X234" s="10" t="n"/>
      <c r="Y234" s="11" t="n"/>
      <c r="Z234" s="11" t="n"/>
      <c r="AA234" s="11" t="n"/>
      <c r="AB234" s="11" t="n"/>
      <c r="AC234" s="11" t="n"/>
      <c r="AD234" s="11" t="n"/>
      <c r="AE234" s="10" t="n"/>
      <c r="AF234" s="10" t="n"/>
      <c r="AG234" s="10" t="n"/>
      <c r="AH234" s="10" t="n"/>
      <c r="AI234" s="13" t="n"/>
      <c r="AJ234" s="13" t="n"/>
      <c r="AK234" s="13" t="n"/>
      <c r="AL234" s="13" t="n"/>
      <c r="AM234" s="13" t="n"/>
      <c r="AN234" s="13" t="n"/>
      <c r="AO234" s="13" t="n"/>
      <c r="AP234" s="14" t="n"/>
      <c r="AQ234" s="14" t="n"/>
      <c r="AR234" s="14" t="n"/>
      <c r="AS234" s="13" t="n"/>
      <c r="AT234" s="13" t="n"/>
      <c r="AU234" s="10" t="n"/>
      <c r="AV234" s="10" t="n"/>
      <c r="AW234" s="10" t="n"/>
      <c r="AX234" s="10" t="n"/>
      <c r="AY234" s="10" t="n"/>
      <c r="AZ234" s="10" t="n"/>
      <c r="BA234" s="10" t="n"/>
      <c r="BB234" s="10" t="n"/>
      <c r="BC234" s="10" t="n"/>
      <c r="BD234" s="11" t="n"/>
      <c r="BE234" s="10" t="n"/>
      <c r="BF234" s="10" t="n"/>
      <c r="BG234" s="10" t="n"/>
      <c r="BH234" s="10" t="n"/>
      <c r="BI234" s="10" t="n"/>
      <c r="BJ234" s="10" t="n"/>
      <c r="BK234" s="10" t="n"/>
      <c r="BL234" s="10" t="n"/>
      <c r="BM234" s="10" t="n"/>
    </row>
    <row r="235" ht="15.75" customHeight="1" s="218">
      <c r="A235" s="10" t="n"/>
      <c r="B235" s="10" t="n"/>
      <c r="C235" s="10" t="n"/>
      <c r="D235" s="10" t="n"/>
      <c r="E235" s="10" t="n"/>
      <c r="F235" s="10" t="n"/>
      <c r="G235" s="11" t="n"/>
      <c r="H235" s="10" t="n"/>
      <c r="I235" s="10" t="n"/>
      <c r="J235" s="10" t="n"/>
      <c r="K235" s="10" t="n"/>
      <c r="L235" s="10" t="n"/>
      <c r="M235" s="13" t="n"/>
      <c r="N235" s="13" t="n"/>
      <c r="O235" s="13" t="n"/>
      <c r="P235" s="13" t="n"/>
      <c r="Q235" s="10" t="n"/>
      <c r="R235" s="10" t="n"/>
      <c r="S235" s="10" t="n"/>
      <c r="T235" s="10" t="n"/>
      <c r="U235" s="10" t="n"/>
      <c r="V235" s="10" t="n"/>
      <c r="W235" s="10" t="n"/>
      <c r="X235" s="10" t="n"/>
      <c r="Y235" s="11" t="n"/>
      <c r="Z235" s="11" t="n"/>
      <c r="AA235" s="11" t="n"/>
      <c r="AB235" s="11" t="n"/>
      <c r="AC235" s="11" t="n"/>
      <c r="AD235" s="11" t="n"/>
      <c r="AE235" s="10" t="n"/>
      <c r="AF235" s="10" t="n"/>
      <c r="AG235" s="10" t="n"/>
      <c r="AH235" s="10" t="n"/>
      <c r="AI235" s="13" t="n"/>
      <c r="AJ235" s="13" t="n"/>
      <c r="AK235" s="13" t="n"/>
      <c r="AL235" s="13" t="n"/>
      <c r="AM235" s="13" t="n"/>
      <c r="AN235" s="13" t="n"/>
      <c r="AO235" s="13" t="n"/>
      <c r="AP235" s="14" t="n"/>
      <c r="AQ235" s="14" t="n"/>
      <c r="AR235" s="14" t="n"/>
      <c r="AS235" s="13" t="n"/>
      <c r="AT235" s="13" t="n"/>
      <c r="AU235" s="10" t="n"/>
      <c r="AV235" s="10" t="n"/>
      <c r="AW235" s="10" t="n"/>
      <c r="AX235" s="10" t="n"/>
      <c r="AY235" s="10" t="n"/>
      <c r="AZ235" s="10" t="n"/>
      <c r="BA235" s="10" t="n"/>
      <c r="BB235" s="10" t="n"/>
      <c r="BC235" s="10" t="n"/>
      <c r="BD235" s="11" t="n"/>
      <c r="BE235" s="10" t="n"/>
      <c r="BF235" s="10" t="n"/>
      <c r="BG235" s="10" t="n"/>
      <c r="BH235" s="10" t="n"/>
      <c r="BI235" s="10" t="n"/>
      <c r="BJ235" s="10" t="n"/>
      <c r="BK235" s="10" t="n"/>
      <c r="BL235" s="10" t="n"/>
      <c r="BM235" s="10" t="n"/>
    </row>
    <row r="236" ht="15.75" customHeight="1" s="218">
      <c r="A236" s="10" t="n"/>
      <c r="B236" s="10" t="n"/>
      <c r="C236" s="10" t="n"/>
      <c r="D236" s="10" t="n"/>
      <c r="E236" s="10" t="n"/>
      <c r="F236" s="10" t="n"/>
      <c r="G236" s="11" t="n"/>
      <c r="H236" s="10" t="n"/>
      <c r="I236" s="10" t="n"/>
      <c r="J236" s="10" t="n"/>
      <c r="K236" s="10" t="n"/>
      <c r="L236" s="10" t="n"/>
      <c r="M236" s="13" t="n"/>
      <c r="N236" s="13" t="n"/>
      <c r="O236" s="13" t="n"/>
      <c r="P236" s="13" t="n"/>
      <c r="Q236" s="10" t="n"/>
      <c r="R236" s="10" t="n"/>
      <c r="S236" s="10" t="n"/>
      <c r="T236" s="10" t="n"/>
      <c r="U236" s="10" t="n"/>
      <c r="V236" s="10" t="n"/>
      <c r="W236" s="10" t="n"/>
      <c r="X236" s="10" t="n"/>
      <c r="Y236" s="11" t="n"/>
      <c r="Z236" s="11" t="n"/>
      <c r="AA236" s="11" t="n"/>
      <c r="AB236" s="11" t="n"/>
      <c r="AC236" s="11" t="n"/>
      <c r="AD236" s="11" t="n"/>
      <c r="AE236" s="10" t="n"/>
      <c r="AF236" s="10" t="n"/>
      <c r="AG236" s="10" t="n"/>
      <c r="AH236" s="10" t="n"/>
      <c r="AI236" s="13" t="n"/>
      <c r="AJ236" s="13" t="n"/>
      <c r="AK236" s="13" t="n"/>
      <c r="AL236" s="13" t="n"/>
      <c r="AM236" s="13" t="n"/>
      <c r="AN236" s="13" t="n"/>
      <c r="AO236" s="13" t="n"/>
      <c r="AP236" s="14" t="n"/>
      <c r="AQ236" s="14" t="n"/>
      <c r="AR236" s="14" t="n"/>
      <c r="AS236" s="13" t="n"/>
      <c r="AT236" s="13" t="n"/>
      <c r="AU236" s="10" t="n"/>
      <c r="AV236" s="10" t="n"/>
      <c r="AW236" s="10" t="n"/>
      <c r="AX236" s="10" t="n"/>
      <c r="AY236" s="10" t="n"/>
      <c r="AZ236" s="10" t="n"/>
      <c r="BA236" s="10" t="n"/>
      <c r="BB236" s="10" t="n"/>
      <c r="BC236" s="10" t="n"/>
      <c r="BD236" s="11" t="n"/>
      <c r="BE236" s="10" t="n"/>
      <c r="BF236" s="10" t="n"/>
      <c r="BG236" s="10" t="n"/>
      <c r="BH236" s="10" t="n"/>
      <c r="BI236" s="10" t="n"/>
      <c r="BJ236" s="10" t="n"/>
      <c r="BK236" s="10" t="n"/>
      <c r="BL236" s="10" t="n"/>
      <c r="BM236" s="10" t="n"/>
    </row>
    <row r="237" ht="15.75" customHeight="1" s="218">
      <c r="A237" s="10" t="n"/>
      <c r="B237" s="10" t="n"/>
      <c r="C237" s="10" t="n"/>
      <c r="D237" s="10" t="n"/>
      <c r="E237" s="10" t="n"/>
      <c r="F237" s="10" t="n"/>
      <c r="G237" s="11" t="n"/>
      <c r="H237" s="10" t="n"/>
      <c r="I237" s="10" t="n"/>
      <c r="J237" s="10" t="n"/>
      <c r="K237" s="10" t="n"/>
      <c r="L237" s="10" t="n"/>
      <c r="M237" s="13" t="n"/>
      <c r="N237" s="13" t="n"/>
      <c r="O237" s="13" t="n"/>
      <c r="P237" s="13" t="n"/>
      <c r="Q237" s="10" t="n"/>
      <c r="R237" s="10" t="n"/>
      <c r="S237" s="10" t="n"/>
      <c r="T237" s="10" t="n"/>
      <c r="U237" s="10" t="n"/>
      <c r="V237" s="10" t="n"/>
      <c r="W237" s="10" t="n"/>
      <c r="X237" s="10" t="n"/>
      <c r="Y237" s="11" t="n"/>
      <c r="Z237" s="11" t="n"/>
      <c r="AA237" s="11" t="n"/>
      <c r="AB237" s="11" t="n"/>
      <c r="AC237" s="11" t="n"/>
      <c r="AD237" s="11" t="n"/>
      <c r="AE237" s="10" t="n"/>
      <c r="AF237" s="10" t="n"/>
      <c r="AG237" s="10" t="n"/>
      <c r="AH237" s="10" t="n"/>
      <c r="AI237" s="13" t="n"/>
      <c r="AJ237" s="13" t="n"/>
      <c r="AK237" s="13" t="n"/>
      <c r="AL237" s="13" t="n"/>
      <c r="AM237" s="13" t="n"/>
      <c r="AN237" s="13" t="n"/>
      <c r="AO237" s="13" t="n"/>
      <c r="AP237" s="14" t="n"/>
      <c r="AQ237" s="14" t="n"/>
      <c r="AR237" s="14" t="n"/>
      <c r="AS237" s="13" t="n"/>
      <c r="AT237" s="13" t="n"/>
      <c r="AU237" s="10" t="n"/>
      <c r="AV237" s="10" t="n"/>
      <c r="AW237" s="10" t="n"/>
      <c r="AX237" s="10" t="n"/>
      <c r="AY237" s="10" t="n"/>
      <c r="AZ237" s="10" t="n"/>
      <c r="BA237" s="10" t="n"/>
      <c r="BB237" s="10" t="n"/>
      <c r="BC237" s="10" t="n"/>
      <c r="BD237" s="11" t="n"/>
      <c r="BE237" s="10" t="n"/>
      <c r="BF237" s="10" t="n"/>
      <c r="BG237" s="10" t="n"/>
      <c r="BH237" s="10" t="n"/>
      <c r="BI237" s="10" t="n"/>
      <c r="BJ237" s="10" t="n"/>
      <c r="BK237" s="10" t="n"/>
      <c r="BL237" s="10" t="n"/>
      <c r="BM237" s="10" t="n"/>
    </row>
    <row r="238" ht="15.75" customHeight="1" s="218">
      <c r="A238" s="10" t="n"/>
      <c r="B238" s="10" t="n"/>
      <c r="C238" s="10" t="n"/>
      <c r="D238" s="10" t="n"/>
      <c r="E238" s="10" t="n"/>
      <c r="F238" s="10" t="n"/>
      <c r="G238" s="11" t="n"/>
      <c r="H238" s="10" t="n"/>
      <c r="I238" s="10" t="n"/>
      <c r="J238" s="10" t="n"/>
      <c r="K238" s="10" t="n"/>
      <c r="L238" s="10" t="n"/>
      <c r="M238" s="13" t="n"/>
      <c r="N238" s="13" t="n"/>
      <c r="O238" s="13" t="n"/>
      <c r="P238" s="13" t="n"/>
      <c r="Q238" s="10" t="n"/>
      <c r="R238" s="10" t="n"/>
      <c r="S238" s="10" t="n"/>
      <c r="T238" s="10" t="n"/>
      <c r="U238" s="10" t="n"/>
      <c r="V238" s="10" t="n"/>
      <c r="W238" s="10" t="n"/>
      <c r="X238" s="10" t="n"/>
      <c r="Y238" s="11" t="n"/>
      <c r="Z238" s="11" t="n"/>
      <c r="AA238" s="11" t="n"/>
      <c r="AB238" s="11" t="n"/>
      <c r="AC238" s="11" t="n"/>
      <c r="AD238" s="11" t="n"/>
      <c r="AE238" s="10" t="n"/>
      <c r="AF238" s="10" t="n"/>
      <c r="AG238" s="10" t="n"/>
      <c r="AH238" s="10" t="n"/>
      <c r="AI238" s="13" t="n"/>
      <c r="AJ238" s="13" t="n"/>
      <c r="AK238" s="13" t="n"/>
      <c r="AL238" s="13" t="n"/>
      <c r="AM238" s="13" t="n"/>
      <c r="AN238" s="13" t="n"/>
      <c r="AO238" s="13" t="n"/>
      <c r="AP238" s="14" t="n"/>
      <c r="AQ238" s="14" t="n"/>
      <c r="AR238" s="14" t="n"/>
      <c r="AS238" s="13" t="n"/>
      <c r="AT238" s="13" t="n"/>
      <c r="AU238" s="10" t="n"/>
      <c r="AV238" s="10" t="n"/>
      <c r="AW238" s="10" t="n"/>
      <c r="AX238" s="10" t="n"/>
      <c r="AY238" s="10" t="n"/>
      <c r="AZ238" s="10" t="n"/>
      <c r="BA238" s="10" t="n"/>
      <c r="BB238" s="10" t="n"/>
      <c r="BC238" s="10" t="n"/>
      <c r="BD238" s="11" t="n"/>
      <c r="BE238" s="10" t="n"/>
      <c r="BF238" s="10" t="n"/>
      <c r="BG238" s="10" t="n"/>
      <c r="BH238" s="10" t="n"/>
      <c r="BI238" s="10" t="n"/>
      <c r="BJ238" s="10" t="n"/>
      <c r="BK238" s="10" t="n"/>
      <c r="BL238" s="10" t="n"/>
      <c r="BM238" s="10" t="n"/>
    </row>
    <row r="239" ht="15.75" customHeight="1" s="218">
      <c r="A239" s="10" t="n"/>
      <c r="B239" s="10" t="n"/>
      <c r="C239" s="10" t="n"/>
      <c r="D239" s="10" t="n"/>
      <c r="E239" s="10" t="n"/>
      <c r="F239" s="10" t="n"/>
      <c r="G239" s="11" t="n"/>
      <c r="H239" s="10" t="n"/>
      <c r="I239" s="10" t="n"/>
      <c r="J239" s="10" t="n"/>
      <c r="K239" s="10" t="n"/>
      <c r="L239" s="10" t="n"/>
      <c r="M239" s="13" t="n"/>
      <c r="N239" s="13" t="n"/>
      <c r="O239" s="13" t="n"/>
      <c r="P239" s="13" t="n"/>
      <c r="Q239" s="10" t="n"/>
      <c r="R239" s="10" t="n"/>
      <c r="S239" s="10" t="n"/>
      <c r="T239" s="10" t="n"/>
      <c r="U239" s="10" t="n"/>
      <c r="V239" s="10" t="n"/>
      <c r="W239" s="10" t="n"/>
      <c r="X239" s="10" t="n"/>
      <c r="Y239" s="11" t="n"/>
      <c r="Z239" s="11" t="n"/>
      <c r="AA239" s="11" t="n"/>
      <c r="AB239" s="11" t="n"/>
      <c r="AC239" s="11" t="n"/>
      <c r="AD239" s="11" t="n"/>
      <c r="AE239" s="10" t="n"/>
      <c r="AF239" s="10" t="n"/>
      <c r="AG239" s="10" t="n"/>
      <c r="AH239" s="10" t="n"/>
      <c r="AI239" s="13" t="n"/>
      <c r="AJ239" s="13" t="n"/>
      <c r="AK239" s="13" t="n"/>
      <c r="AL239" s="13" t="n"/>
      <c r="AM239" s="13" t="n"/>
      <c r="AN239" s="13" t="n"/>
      <c r="AO239" s="13" t="n"/>
      <c r="AP239" s="14" t="n"/>
      <c r="AQ239" s="14" t="n"/>
      <c r="AR239" s="14" t="n"/>
      <c r="AS239" s="13" t="n"/>
      <c r="AT239" s="13" t="n"/>
      <c r="AU239" s="10" t="n"/>
      <c r="AV239" s="10" t="n"/>
      <c r="AW239" s="10" t="n"/>
      <c r="AX239" s="10" t="n"/>
      <c r="AY239" s="10" t="n"/>
      <c r="AZ239" s="10" t="n"/>
      <c r="BA239" s="10" t="n"/>
      <c r="BB239" s="10" t="n"/>
      <c r="BC239" s="10" t="n"/>
      <c r="BD239" s="11" t="n"/>
      <c r="BE239" s="10" t="n"/>
      <c r="BF239" s="10" t="n"/>
      <c r="BG239" s="10" t="n"/>
      <c r="BH239" s="10" t="n"/>
      <c r="BI239" s="10" t="n"/>
      <c r="BJ239" s="10" t="n"/>
      <c r="BK239" s="10" t="n"/>
      <c r="BL239" s="10" t="n"/>
      <c r="BM239" s="10" t="n"/>
    </row>
    <row r="240" ht="15.75" customHeight="1" s="218">
      <c r="A240" s="10" t="n"/>
      <c r="B240" s="10" t="n"/>
      <c r="C240" s="10" t="n"/>
      <c r="D240" s="10" t="n"/>
      <c r="E240" s="10" t="n"/>
      <c r="F240" s="10" t="n"/>
      <c r="G240" s="11" t="n"/>
      <c r="H240" s="10" t="n"/>
      <c r="I240" s="10" t="n"/>
      <c r="J240" s="10" t="n"/>
      <c r="K240" s="10" t="n"/>
      <c r="L240" s="10" t="n"/>
      <c r="M240" s="13" t="n"/>
      <c r="N240" s="13" t="n"/>
      <c r="O240" s="13" t="n"/>
      <c r="P240" s="13" t="n"/>
      <c r="Q240" s="10" t="n"/>
      <c r="R240" s="10" t="n"/>
      <c r="S240" s="10" t="n"/>
      <c r="T240" s="10" t="n"/>
      <c r="U240" s="10" t="n"/>
      <c r="V240" s="10" t="n"/>
      <c r="W240" s="10" t="n"/>
      <c r="X240" s="10" t="n"/>
      <c r="Y240" s="11" t="n"/>
      <c r="Z240" s="11" t="n"/>
      <c r="AA240" s="11" t="n"/>
      <c r="AB240" s="11" t="n"/>
      <c r="AC240" s="11" t="n"/>
      <c r="AD240" s="11" t="n"/>
      <c r="AE240" s="10" t="n"/>
      <c r="AF240" s="10" t="n"/>
      <c r="AG240" s="10" t="n"/>
      <c r="AH240" s="10" t="n"/>
      <c r="AI240" s="13" t="n"/>
      <c r="AJ240" s="13" t="n"/>
      <c r="AK240" s="13" t="n"/>
      <c r="AL240" s="13" t="n"/>
      <c r="AM240" s="13" t="n"/>
      <c r="AN240" s="13" t="n"/>
      <c r="AO240" s="13" t="n"/>
      <c r="AP240" s="14" t="n"/>
      <c r="AQ240" s="14" t="n"/>
      <c r="AR240" s="14" t="n"/>
      <c r="AS240" s="13" t="n"/>
      <c r="AT240" s="13" t="n"/>
      <c r="AU240" s="10" t="n"/>
      <c r="AV240" s="10" t="n"/>
      <c r="AW240" s="10" t="n"/>
      <c r="AX240" s="10" t="n"/>
      <c r="AY240" s="10" t="n"/>
      <c r="AZ240" s="10" t="n"/>
      <c r="BA240" s="10" t="n"/>
      <c r="BB240" s="10" t="n"/>
      <c r="BC240" s="10" t="n"/>
      <c r="BD240" s="11" t="n"/>
      <c r="BE240" s="10" t="n"/>
      <c r="BF240" s="10" t="n"/>
      <c r="BG240" s="10" t="n"/>
      <c r="BH240" s="10" t="n"/>
      <c r="BI240" s="10" t="n"/>
      <c r="BJ240" s="10" t="n"/>
      <c r="BK240" s="10" t="n"/>
      <c r="BL240" s="10" t="n"/>
      <c r="BM240" s="10" t="n"/>
    </row>
    <row r="241" ht="15.75" customHeight="1" s="218">
      <c r="A241" s="10" t="n"/>
      <c r="B241" s="10" t="n"/>
      <c r="C241" s="10" t="n"/>
      <c r="D241" s="10" t="n"/>
      <c r="E241" s="10" t="n"/>
      <c r="F241" s="10" t="n"/>
      <c r="G241" s="11" t="n"/>
      <c r="H241" s="10" t="n"/>
      <c r="I241" s="10" t="n"/>
      <c r="J241" s="10" t="n"/>
      <c r="K241" s="10" t="n"/>
      <c r="L241" s="10" t="n"/>
      <c r="M241" s="13" t="n"/>
      <c r="N241" s="13" t="n"/>
      <c r="O241" s="13" t="n"/>
      <c r="P241" s="13" t="n"/>
      <c r="Q241" s="10" t="n"/>
      <c r="R241" s="10" t="n"/>
      <c r="S241" s="10" t="n"/>
      <c r="T241" s="10" t="n"/>
      <c r="U241" s="10" t="n"/>
      <c r="V241" s="10" t="n"/>
      <c r="W241" s="10" t="n"/>
      <c r="X241" s="10" t="n"/>
      <c r="Y241" s="11" t="n"/>
      <c r="Z241" s="11" t="n"/>
      <c r="AA241" s="11" t="n"/>
      <c r="AB241" s="11" t="n"/>
      <c r="AC241" s="11" t="n"/>
      <c r="AD241" s="11" t="n"/>
      <c r="AE241" s="10" t="n"/>
      <c r="AF241" s="10" t="n"/>
      <c r="AG241" s="10" t="n"/>
      <c r="AH241" s="10" t="n"/>
      <c r="AI241" s="13" t="n"/>
      <c r="AJ241" s="13" t="n"/>
      <c r="AK241" s="13" t="n"/>
      <c r="AL241" s="13" t="n"/>
      <c r="AM241" s="13" t="n"/>
      <c r="AN241" s="13" t="n"/>
      <c r="AO241" s="13" t="n"/>
      <c r="AP241" s="14" t="n"/>
      <c r="AQ241" s="14" t="n"/>
      <c r="AR241" s="14" t="n"/>
      <c r="AS241" s="13" t="n"/>
      <c r="AT241" s="13" t="n"/>
      <c r="AU241" s="10" t="n"/>
      <c r="AV241" s="10" t="n"/>
      <c r="AW241" s="10" t="n"/>
      <c r="AX241" s="10" t="n"/>
      <c r="AY241" s="10" t="n"/>
      <c r="AZ241" s="10" t="n"/>
      <c r="BA241" s="10" t="n"/>
      <c r="BB241" s="10" t="n"/>
      <c r="BC241" s="10" t="n"/>
      <c r="BD241" s="11" t="n"/>
      <c r="BE241" s="10" t="n"/>
      <c r="BF241" s="10" t="n"/>
      <c r="BG241" s="10" t="n"/>
      <c r="BH241" s="10" t="n"/>
      <c r="BI241" s="10" t="n"/>
      <c r="BJ241" s="10" t="n"/>
      <c r="BK241" s="10" t="n"/>
      <c r="BL241" s="10" t="n"/>
      <c r="BM241" s="10" t="n"/>
    </row>
    <row r="242" ht="15.75" customHeight="1" s="218">
      <c r="A242" s="10" t="n"/>
      <c r="B242" s="10" t="n"/>
      <c r="C242" s="10" t="n"/>
      <c r="D242" s="10" t="n"/>
      <c r="E242" s="10" t="n"/>
      <c r="F242" s="10" t="n"/>
      <c r="G242" s="11" t="n"/>
      <c r="H242" s="10" t="n"/>
      <c r="I242" s="10" t="n"/>
      <c r="J242" s="10" t="n"/>
      <c r="K242" s="10" t="n"/>
      <c r="L242" s="10" t="n"/>
      <c r="M242" s="13" t="n"/>
      <c r="N242" s="13" t="n"/>
      <c r="O242" s="13" t="n"/>
      <c r="P242" s="13" t="n"/>
      <c r="Q242" s="10" t="n"/>
      <c r="R242" s="10" t="n"/>
      <c r="S242" s="10" t="n"/>
      <c r="T242" s="10" t="n"/>
      <c r="U242" s="10" t="n"/>
      <c r="V242" s="10" t="n"/>
      <c r="W242" s="10" t="n"/>
      <c r="X242" s="10" t="n"/>
      <c r="Y242" s="11" t="n"/>
      <c r="Z242" s="11" t="n"/>
      <c r="AA242" s="11" t="n"/>
      <c r="AB242" s="11" t="n"/>
      <c r="AC242" s="11" t="n"/>
      <c r="AD242" s="11" t="n"/>
      <c r="AE242" s="10" t="n"/>
      <c r="AF242" s="10" t="n"/>
      <c r="AG242" s="10" t="n"/>
      <c r="AH242" s="10" t="n"/>
      <c r="AI242" s="13" t="n"/>
      <c r="AJ242" s="13" t="n"/>
      <c r="AK242" s="13" t="n"/>
      <c r="AL242" s="13" t="n"/>
      <c r="AM242" s="13" t="n"/>
      <c r="AN242" s="13" t="n"/>
      <c r="AO242" s="13" t="n"/>
      <c r="AP242" s="14" t="n"/>
      <c r="AQ242" s="14" t="n"/>
      <c r="AR242" s="14" t="n"/>
      <c r="AS242" s="13" t="n"/>
      <c r="AT242" s="13" t="n"/>
      <c r="AU242" s="10" t="n"/>
      <c r="AV242" s="10" t="n"/>
      <c r="AW242" s="10" t="n"/>
      <c r="AX242" s="10" t="n"/>
      <c r="AY242" s="10" t="n"/>
      <c r="AZ242" s="10" t="n"/>
      <c r="BA242" s="10" t="n"/>
      <c r="BB242" s="10" t="n"/>
      <c r="BC242" s="10" t="n"/>
      <c r="BD242" s="11" t="n"/>
      <c r="BE242" s="10" t="n"/>
      <c r="BF242" s="10" t="n"/>
      <c r="BG242" s="10" t="n"/>
      <c r="BH242" s="10" t="n"/>
      <c r="BI242" s="10" t="n"/>
      <c r="BJ242" s="10" t="n"/>
      <c r="BK242" s="10" t="n"/>
      <c r="BL242" s="10" t="n"/>
      <c r="BM242" s="10" t="n"/>
    </row>
    <row r="243" ht="15.75" customHeight="1" s="218">
      <c r="A243" s="10" t="n"/>
      <c r="B243" s="10" t="n"/>
      <c r="C243" s="10" t="n"/>
      <c r="D243" s="10" t="n"/>
      <c r="E243" s="10" t="n"/>
      <c r="F243" s="10" t="n"/>
      <c r="G243" s="11" t="n"/>
      <c r="H243" s="10" t="n"/>
      <c r="I243" s="10" t="n"/>
      <c r="J243" s="10" t="n"/>
      <c r="K243" s="10" t="n"/>
      <c r="L243" s="10" t="n"/>
      <c r="M243" s="13" t="n"/>
      <c r="N243" s="13" t="n"/>
      <c r="O243" s="13" t="n"/>
      <c r="P243" s="13" t="n"/>
      <c r="Q243" s="10" t="n"/>
      <c r="R243" s="10" t="n"/>
      <c r="S243" s="10" t="n"/>
      <c r="T243" s="10" t="n"/>
      <c r="U243" s="10" t="n"/>
      <c r="V243" s="10" t="n"/>
      <c r="W243" s="10" t="n"/>
      <c r="X243" s="10" t="n"/>
      <c r="Y243" s="11" t="n"/>
      <c r="Z243" s="11" t="n"/>
      <c r="AA243" s="11" t="n"/>
      <c r="AB243" s="11" t="n"/>
      <c r="AC243" s="11" t="n"/>
      <c r="AD243" s="11" t="n"/>
      <c r="AE243" s="10" t="n"/>
      <c r="AF243" s="10" t="n"/>
      <c r="AG243" s="10" t="n"/>
      <c r="AH243" s="10" t="n"/>
      <c r="AI243" s="13" t="n"/>
      <c r="AJ243" s="13" t="n"/>
      <c r="AK243" s="13" t="n"/>
      <c r="AL243" s="13" t="n"/>
      <c r="AM243" s="13" t="n"/>
      <c r="AN243" s="13" t="n"/>
      <c r="AO243" s="13" t="n"/>
      <c r="AP243" s="14" t="n"/>
      <c r="AQ243" s="14" t="n"/>
      <c r="AR243" s="14" t="n"/>
      <c r="AS243" s="13" t="n"/>
      <c r="AT243" s="13" t="n"/>
      <c r="AU243" s="10" t="n"/>
      <c r="AV243" s="10" t="n"/>
      <c r="AW243" s="10" t="n"/>
      <c r="AX243" s="10" t="n"/>
      <c r="AY243" s="10" t="n"/>
      <c r="AZ243" s="10" t="n"/>
      <c r="BA243" s="10" t="n"/>
      <c r="BB243" s="10" t="n"/>
      <c r="BC243" s="10" t="n"/>
      <c r="BD243" s="11" t="n"/>
      <c r="BE243" s="10" t="n"/>
      <c r="BF243" s="10" t="n"/>
      <c r="BG243" s="10" t="n"/>
      <c r="BH243" s="10" t="n"/>
      <c r="BI243" s="10" t="n"/>
      <c r="BJ243" s="10" t="n"/>
      <c r="BK243" s="10" t="n"/>
      <c r="BL243" s="10" t="n"/>
      <c r="BM243" s="10" t="n"/>
    </row>
    <row r="244" ht="15.75" customHeight="1" s="218">
      <c r="A244" s="10" t="n"/>
      <c r="B244" s="10" t="n"/>
      <c r="C244" s="10" t="n"/>
      <c r="D244" s="10" t="n"/>
      <c r="E244" s="10" t="n"/>
      <c r="F244" s="10" t="n"/>
      <c r="G244" s="11" t="n"/>
      <c r="H244" s="10" t="n"/>
      <c r="I244" s="10" t="n"/>
      <c r="J244" s="10" t="n"/>
      <c r="K244" s="10" t="n"/>
      <c r="L244" s="10" t="n"/>
      <c r="M244" s="13" t="n"/>
      <c r="N244" s="13" t="n"/>
      <c r="O244" s="13" t="n"/>
      <c r="P244" s="13" t="n"/>
      <c r="Q244" s="10" t="n"/>
      <c r="R244" s="10" t="n"/>
      <c r="S244" s="10" t="n"/>
      <c r="T244" s="10" t="n"/>
      <c r="U244" s="10" t="n"/>
      <c r="V244" s="10" t="n"/>
      <c r="W244" s="10" t="n"/>
      <c r="X244" s="10" t="n"/>
      <c r="Y244" s="11" t="n"/>
      <c r="Z244" s="11" t="n"/>
      <c r="AA244" s="11" t="n"/>
      <c r="AB244" s="11" t="n"/>
      <c r="AC244" s="11" t="n"/>
      <c r="AD244" s="11" t="n"/>
      <c r="AE244" s="10" t="n"/>
      <c r="AF244" s="10" t="n"/>
      <c r="AG244" s="10" t="n"/>
      <c r="AH244" s="10" t="n"/>
      <c r="AI244" s="13" t="n"/>
      <c r="AJ244" s="13" t="n"/>
      <c r="AK244" s="13" t="n"/>
      <c r="AL244" s="13" t="n"/>
      <c r="AM244" s="13" t="n"/>
      <c r="AN244" s="13" t="n"/>
      <c r="AO244" s="13" t="n"/>
      <c r="AP244" s="14" t="n"/>
      <c r="AQ244" s="14" t="n"/>
      <c r="AR244" s="14" t="n"/>
      <c r="AS244" s="13" t="n"/>
      <c r="AT244" s="13" t="n"/>
      <c r="AU244" s="10" t="n"/>
      <c r="AV244" s="10" t="n"/>
      <c r="AW244" s="10" t="n"/>
      <c r="AX244" s="10" t="n"/>
      <c r="AY244" s="10" t="n"/>
      <c r="AZ244" s="10" t="n"/>
      <c r="BA244" s="10" t="n"/>
      <c r="BB244" s="10" t="n"/>
      <c r="BC244" s="10" t="n"/>
      <c r="BD244" s="11" t="n"/>
      <c r="BE244" s="10" t="n"/>
      <c r="BF244" s="10" t="n"/>
      <c r="BG244" s="10" t="n"/>
      <c r="BH244" s="10" t="n"/>
      <c r="BI244" s="10" t="n"/>
      <c r="BJ244" s="10" t="n"/>
      <c r="BK244" s="10" t="n"/>
      <c r="BL244" s="10" t="n"/>
      <c r="BM244" s="10" t="n"/>
    </row>
    <row r="245" ht="15.75" customHeight="1" s="218">
      <c r="A245" s="10" t="n"/>
      <c r="B245" s="10" t="n"/>
      <c r="C245" s="10" t="n"/>
      <c r="D245" s="10" t="n"/>
      <c r="E245" s="10" t="n"/>
      <c r="F245" s="10" t="n"/>
      <c r="G245" s="11" t="n"/>
      <c r="H245" s="10" t="n"/>
      <c r="I245" s="10" t="n"/>
      <c r="J245" s="10" t="n"/>
      <c r="K245" s="10" t="n"/>
      <c r="L245" s="10" t="n"/>
      <c r="M245" s="13" t="n"/>
      <c r="N245" s="13" t="n"/>
      <c r="O245" s="13" t="n"/>
      <c r="P245" s="13" t="n"/>
      <c r="Q245" s="10" t="n"/>
      <c r="R245" s="10" t="n"/>
      <c r="S245" s="10" t="n"/>
      <c r="T245" s="10" t="n"/>
      <c r="U245" s="10" t="n"/>
      <c r="V245" s="10" t="n"/>
      <c r="W245" s="10" t="n"/>
      <c r="X245" s="10" t="n"/>
      <c r="Y245" s="11" t="n"/>
      <c r="Z245" s="11" t="n"/>
      <c r="AA245" s="11" t="n"/>
      <c r="AB245" s="11" t="n"/>
      <c r="AC245" s="11" t="n"/>
      <c r="AD245" s="11" t="n"/>
      <c r="AE245" s="10" t="n"/>
      <c r="AF245" s="10" t="n"/>
      <c r="AG245" s="10" t="n"/>
      <c r="AH245" s="10" t="n"/>
      <c r="AI245" s="13" t="n"/>
      <c r="AJ245" s="13" t="n"/>
      <c r="AK245" s="13" t="n"/>
      <c r="AL245" s="13" t="n"/>
      <c r="AM245" s="13" t="n"/>
      <c r="AN245" s="13" t="n"/>
      <c r="AO245" s="13" t="n"/>
      <c r="AP245" s="14" t="n"/>
      <c r="AQ245" s="14" t="n"/>
      <c r="AR245" s="14" t="n"/>
      <c r="AS245" s="13" t="n"/>
      <c r="AT245" s="13" t="n"/>
      <c r="AU245" s="10" t="n"/>
      <c r="AV245" s="10" t="n"/>
      <c r="AW245" s="10" t="n"/>
      <c r="AX245" s="10" t="n"/>
      <c r="AY245" s="10" t="n"/>
      <c r="AZ245" s="10" t="n"/>
      <c r="BA245" s="10" t="n"/>
      <c r="BB245" s="10" t="n"/>
      <c r="BC245" s="10" t="n"/>
      <c r="BD245" s="11" t="n"/>
      <c r="BE245" s="10" t="n"/>
      <c r="BF245" s="10" t="n"/>
      <c r="BG245" s="10" t="n"/>
      <c r="BH245" s="10" t="n"/>
      <c r="BI245" s="10" t="n"/>
      <c r="BJ245" s="10" t="n"/>
      <c r="BK245" s="10" t="n"/>
      <c r="BL245" s="10" t="n"/>
      <c r="BM245" s="10" t="n"/>
    </row>
    <row r="246" ht="15.75" customHeight="1" s="218">
      <c r="A246" s="10" t="n"/>
      <c r="B246" s="10" t="n"/>
      <c r="C246" s="10" t="n"/>
      <c r="D246" s="10" t="n"/>
      <c r="E246" s="10" t="n"/>
      <c r="F246" s="10" t="n"/>
      <c r="G246" s="11" t="n"/>
      <c r="H246" s="10" t="n"/>
      <c r="I246" s="10" t="n"/>
      <c r="J246" s="10" t="n"/>
      <c r="K246" s="10" t="n"/>
      <c r="L246" s="10" t="n"/>
      <c r="M246" s="13" t="n"/>
      <c r="N246" s="13" t="n"/>
      <c r="O246" s="13" t="n"/>
      <c r="P246" s="13" t="n"/>
      <c r="Q246" s="10" t="n"/>
      <c r="R246" s="10" t="n"/>
      <c r="S246" s="10" t="n"/>
      <c r="T246" s="10" t="n"/>
      <c r="U246" s="10" t="n"/>
      <c r="V246" s="10" t="n"/>
      <c r="W246" s="10" t="n"/>
      <c r="X246" s="10" t="n"/>
      <c r="Y246" s="11" t="n"/>
      <c r="Z246" s="11" t="n"/>
      <c r="AA246" s="11" t="n"/>
      <c r="AB246" s="11" t="n"/>
      <c r="AC246" s="11" t="n"/>
      <c r="AD246" s="11" t="n"/>
      <c r="AE246" s="10" t="n"/>
      <c r="AF246" s="10" t="n"/>
      <c r="AG246" s="10" t="n"/>
      <c r="AH246" s="10" t="n"/>
      <c r="AI246" s="13" t="n"/>
      <c r="AJ246" s="13" t="n"/>
      <c r="AK246" s="13" t="n"/>
      <c r="AL246" s="13" t="n"/>
      <c r="AM246" s="13" t="n"/>
      <c r="AN246" s="13" t="n"/>
      <c r="AO246" s="13" t="n"/>
      <c r="AP246" s="14" t="n"/>
      <c r="AQ246" s="14" t="n"/>
      <c r="AR246" s="14" t="n"/>
      <c r="AS246" s="13" t="n"/>
      <c r="AT246" s="13" t="n"/>
      <c r="AU246" s="10" t="n"/>
      <c r="AV246" s="10" t="n"/>
      <c r="AW246" s="10" t="n"/>
      <c r="AX246" s="10" t="n"/>
      <c r="AY246" s="10" t="n"/>
      <c r="AZ246" s="10" t="n"/>
      <c r="BA246" s="10" t="n"/>
      <c r="BB246" s="10" t="n"/>
      <c r="BC246" s="10" t="n"/>
      <c r="BD246" s="11" t="n"/>
      <c r="BE246" s="10" t="n"/>
      <c r="BF246" s="10" t="n"/>
      <c r="BG246" s="10" t="n"/>
      <c r="BH246" s="10" t="n"/>
      <c r="BI246" s="10" t="n"/>
      <c r="BJ246" s="10" t="n"/>
      <c r="BK246" s="10" t="n"/>
      <c r="BL246" s="10" t="n"/>
      <c r="BM246" s="10" t="n"/>
    </row>
    <row r="247" ht="15.75" customHeight="1" s="218">
      <c r="A247" s="10" t="n"/>
      <c r="B247" s="10" t="n"/>
      <c r="C247" s="10" t="n"/>
      <c r="D247" s="10" t="n"/>
      <c r="E247" s="10" t="n"/>
      <c r="F247" s="10" t="n"/>
      <c r="G247" s="11" t="n"/>
      <c r="H247" s="10" t="n"/>
      <c r="I247" s="10" t="n"/>
      <c r="J247" s="10" t="n"/>
      <c r="K247" s="10" t="n"/>
      <c r="L247" s="10" t="n"/>
      <c r="M247" s="13" t="n"/>
      <c r="N247" s="13" t="n"/>
      <c r="O247" s="13" t="n"/>
      <c r="P247" s="13" t="n"/>
      <c r="Q247" s="10" t="n"/>
      <c r="R247" s="10" t="n"/>
      <c r="S247" s="10" t="n"/>
      <c r="T247" s="10" t="n"/>
      <c r="U247" s="10" t="n"/>
      <c r="V247" s="10" t="n"/>
      <c r="W247" s="10" t="n"/>
      <c r="X247" s="10" t="n"/>
      <c r="Y247" s="11" t="n"/>
      <c r="Z247" s="11" t="n"/>
      <c r="AA247" s="11" t="n"/>
      <c r="AB247" s="11" t="n"/>
      <c r="AC247" s="11" t="n"/>
      <c r="AD247" s="11" t="n"/>
      <c r="AE247" s="10" t="n"/>
      <c r="AF247" s="10" t="n"/>
      <c r="AG247" s="10" t="n"/>
      <c r="AH247" s="10" t="n"/>
      <c r="AI247" s="13" t="n"/>
      <c r="AJ247" s="13" t="n"/>
      <c r="AK247" s="13" t="n"/>
      <c r="AL247" s="13" t="n"/>
      <c r="AM247" s="13" t="n"/>
      <c r="AN247" s="13" t="n"/>
      <c r="AO247" s="13" t="n"/>
      <c r="AP247" s="14" t="n"/>
      <c r="AQ247" s="14" t="n"/>
      <c r="AR247" s="14" t="n"/>
      <c r="AS247" s="13" t="n"/>
      <c r="AT247" s="13" t="n"/>
      <c r="AU247" s="10" t="n"/>
      <c r="AV247" s="10" t="n"/>
      <c r="AW247" s="10" t="n"/>
      <c r="AX247" s="10" t="n"/>
      <c r="AY247" s="10" t="n"/>
      <c r="AZ247" s="10" t="n"/>
      <c r="BA247" s="10" t="n"/>
      <c r="BB247" s="10" t="n"/>
      <c r="BC247" s="10" t="n"/>
      <c r="BD247" s="11" t="n"/>
      <c r="BE247" s="10" t="n"/>
      <c r="BF247" s="10" t="n"/>
      <c r="BG247" s="10" t="n"/>
      <c r="BH247" s="10" t="n"/>
      <c r="BI247" s="10" t="n"/>
      <c r="BJ247" s="10" t="n"/>
      <c r="BK247" s="10" t="n"/>
      <c r="BL247" s="10" t="n"/>
      <c r="BM247" s="10" t="n"/>
    </row>
    <row r="248" ht="15.75" customHeight="1" s="218">
      <c r="A248" s="10" t="n"/>
      <c r="B248" s="10" t="n"/>
      <c r="C248" s="10" t="n"/>
      <c r="D248" s="10" t="n"/>
      <c r="E248" s="10" t="n"/>
      <c r="F248" s="10" t="n"/>
      <c r="G248" s="11" t="n"/>
      <c r="H248" s="10" t="n"/>
      <c r="I248" s="10" t="n"/>
      <c r="J248" s="10" t="n"/>
      <c r="K248" s="10" t="n"/>
      <c r="L248" s="10" t="n"/>
      <c r="M248" s="13" t="n"/>
      <c r="N248" s="13" t="n"/>
      <c r="O248" s="13" t="n"/>
      <c r="P248" s="13" t="n"/>
      <c r="Q248" s="10" t="n"/>
      <c r="R248" s="10" t="n"/>
      <c r="S248" s="10" t="n"/>
      <c r="T248" s="10" t="n"/>
      <c r="U248" s="10" t="n"/>
      <c r="V248" s="10" t="n"/>
      <c r="W248" s="10" t="n"/>
      <c r="X248" s="10" t="n"/>
      <c r="Y248" s="11" t="n"/>
      <c r="Z248" s="11" t="n"/>
      <c r="AA248" s="11" t="n"/>
      <c r="AB248" s="11" t="n"/>
      <c r="AC248" s="11" t="n"/>
      <c r="AD248" s="11" t="n"/>
      <c r="AE248" s="10" t="n"/>
      <c r="AF248" s="10" t="n"/>
      <c r="AG248" s="10" t="n"/>
      <c r="AH248" s="10" t="n"/>
      <c r="AI248" s="13" t="n"/>
      <c r="AJ248" s="13" t="n"/>
      <c r="AK248" s="13" t="n"/>
      <c r="AL248" s="13" t="n"/>
      <c r="AM248" s="13" t="n"/>
      <c r="AN248" s="13" t="n"/>
      <c r="AO248" s="13" t="n"/>
      <c r="AP248" s="14" t="n"/>
      <c r="AQ248" s="14" t="n"/>
      <c r="AR248" s="14" t="n"/>
      <c r="AS248" s="13" t="n"/>
      <c r="AT248" s="13" t="n"/>
      <c r="AU248" s="10" t="n"/>
      <c r="AV248" s="10" t="n"/>
      <c r="AW248" s="10" t="n"/>
      <c r="AX248" s="10" t="n"/>
      <c r="AY248" s="10" t="n"/>
      <c r="AZ248" s="10" t="n"/>
      <c r="BA248" s="10" t="n"/>
      <c r="BB248" s="10" t="n"/>
      <c r="BC248" s="10" t="n"/>
      <c r="BD248" s="11" t="n"/>
      <c r="BE248" s="10" t="n"/>
      <c r="BF248" s="10" t="n"/>
      <c r="BG248" s="10" t="n"/>
      <c r="BH248" s="10" t="n"/>
      <c r="BI248" s="10" t="n"/>
      <c r="BJ248" s="10" t="n"/>
      <c r="BK248" s="10" t="n"/>
      <c r="BL248" s="10" t="n"/>
      <c r="BM248" s="10" t="n"/>
    </row>
    <row r="249" ht="15.75" customHeight="1" s="218">
      <c r="A249" s="10" t="n"/>
      <c r="B249" s="10" t="n"/>
      <c r="C249" s="10" t="n"/>
      <c r="D249" s="10" t="n"/>
      <c r="E249" s="10" t="n"/>
      <c r="F249" s="10" t="n"/>
      <c r="G249" s="11" t="n"/>
      <c r="H249" s="10" t="n"/>
      <c r="I249" s="10" t="n"/>
      <c r="J249" s="10" t="n"/>
      <c r="K249" s="10" t="n"/>
      <c r="L249" s="10" t="n"/>
      <c r="M249" s="13" t="n"/>
      <c r="N249" s="13" t="n"/>
      <c r="O249" s="13" t="n"/>
      <c r="P249" s="13" t="n"/>
      <c r="Q249" s="10" t="n"/>
      <c r="R249" s="10" t="n"/>
      <c r="S249" s="10" t="n"/>
      <c r="T249" s="10" t="n"/>
      <c r="U249" s="10" t="n"/>
      <c r="V249" s="10" t="n"/>
      <c r="W249" s="10" t="n"/>
      <c r="X249" s="10" t="n"/>
      <c r="Y249" s="11" t="n"/>
      <c r="Z249" s="11" t="n"/>
      <c r="AA249" s="11" t="n"/>
      <c r="AB249" s="11" t="n"/>
      <c r="AC249" s="11" t="n"/>
      <c r="AD249" s="11" t="n"/>
      <c r="AE249" s="10" t="n"/>
      <c r="AF249" s="10" t="n"/>
      <c r="AG249" s="10" t="n"/>
      <c r="AH249" s="10" t="n"/>
      <c r="AI249" s="13" t="n"/>
      <c r="AJ249" s="13" t="n"/>
      <c r="AK249" s="13" t="n"/>
      <c r="AL249" s="13" t="n"/>
      <c r="AM249" s="13" t="n"/>
      <c r="AN249" s="13" t="n"/>
      <c r="AO249" s="13" t="n"/>
      <c r="AP249" s="14" t="n"/>
      <c r="AQ249" s="14" t="n"/>
      <c r="AR249" s="14" t="n"/>
      <c r="AS249" s="13" t="n"/>
      <c r="AT249" s="13" t="n"/>
      <c r="AU249" s="10" t="n"/>
      <c r="AV249" s="10" t="n"/>
      <c r="AW249" s="10" t="n"/>
      <c r="AX249" s="10" t="n"/>
      <c r="AY249" s="10" t="n"/>
      <c r="AZ249" s="10" t="n"/>
      <c r="BA249" s="10" t="n"/>
      <c r="BB249" s="10" t="n"/>
      <c r="BC249" s="10" t="n"/>
      <c r="BD249" s="11" t="n"/>
      <c r="BE249" s="10" t="n"/>
      <c r="BF249" s="10" t="n"/>
      <c r="BG249" s="10" t="n"/>
      <c r="BH249" s="10" t="n"/>
      <c r="BI249" s="10" t="n"/>
      <c r="BJ249" s="10" t="n"/>
      <c r="BK249" s="10" t="n"/>
      <c r="BL249" s="10" t="n"/>
      <c r="BM249" s="10" t="n"/>
    </row>
    <row r="250" ht="15.75" customHeight="1" s="218">
      <c r="A250" s="10" t="n"/>
      <c r="B250" s="10" t="n"/>
      <c r="C250" s="10" t="n"/>
      <c r="D250" s="10" t="n"/>
      <c r="E250" s="10" t="n"/>
      <c r="F250" s="10" t="n"/>
      <c r="G250" s="11" t="n"/>
      <c r="H250" s="10" t="n"/>
      <c r="I250" s="10" t="n"/>
      <c r="J250" s="10" t="n"/>
      <c r="K250" s="10" t="n"/>
      <c r="L250" s="10" t="n"/>
      <c r="M250" s="13" t="n"/>
      <c r="N250" s="13" t="n"/>
      <c r="O250" s="13" t="n"/>
      <c r="P250" s="13" t="n"/>
      <c r="Q250" s="10" t="n"/>
      <c r="R250" s="10" t="n"/>
      <c r="S250" s="10" t="n"/>
      <c r="T250" s="10" t="n"/>
      <c r="U250" s="10" t="n"/>
      <c r="V250" s="10" t="n"/>
      <c r="W250" s="10" t="n"/>
      <c r="X250" s="10" t="n"/>
      <c r="Y250" s="11" t="n"/>
      <c r="Z250" s="11" t="n"/>
      <c r="AA250" s="11" t="n"/>
      <c r="AB250" s="11" t="n"/>
      <c r="AC250" s="11" t="n"/>
      <c r="AD250" s="11" t="n"/>
      <c r="AE250" s="10" t="n"/>
      <c r="AF250" s="10" t="n"/>
      <c r="AG250" s="10" t="n"/>
      <c r="AH250" s="10" t="n"/>
      <c r="AI250" s="13" t="n"/>
      <c r="AJ250" s="13" t="n"/>
      <c r="AK250" s="13" t="n"/>
      <c r="AL250" s="13" t="n"/>
      <c r="AM250" s="13" t="n"/>
      <c r="AN250" s="13" t="n"/>
      <c r="AO250" s="13" t="n"/>
      <c r="AP250" s="14" t="n"/>
      <c r="AQ250" s="14" t="n"/>
      <c r="AR250" s="14" t="n"/>
      <c r="AS250" s="13" t="n"/>
      <c r="AT250" s="13" t="n"/>
      <c r="AU250" s="10" t="n"/>
      <c r="AV250" s="10" t="n"/>
      <c r="AW250" s="10" t="n"/>
      <c r="AX250" s="10" t="n"/>
      <c r="AY250" s="10" t="n"/>
      <c r="AZ250" s="10" t="n"/>
      <c r="BA250" s="10" t="n"/>
      <c r="BB250" s="10" t="n"/>
      <c r="BC250" s="10" t="n"/>
      <c r="BD250" s="11" t="n"/>
      <c r="BE250" s="10" t="n"/>
      <c r="BF250" s="10" t="n"/>
      <c r="BG250" s="10" t="n"/>
      <c r="BH250" s="10" t="n"/>
      <c r="BI250" s="10" t="n"/>
      <c r="BJ250" s="10" t="n"/>
      <c r="BK250" s="10" t="n"/>
      <c r="BL250" s="10" t="n"/>
      <c r="BM250" s="10" t="n"/>
    </row>
    <row r="251" ht="15.75" customHeight="1" s="218">
      <c r="A251" s="10" t="n"/>
      <c r="B251" s="10" t="n"/>
      <c r="C251" s="10" t="n"/>
      <c r="D251" s="10" t="n"/>
      <c r="E251" s="10" t="n"/>
      <c r="F251" s="10" t="n"/>
      <c r="G251" s="11" t="n"/>
      <c r="H251" s="10" t="n"/>
      <c r="I251" s="10" t="n"/>
      <c r="J251" s="10" t="n"/>
      <c r="K251" s="10" t="n"/>
      <c r="L251" s="10" t="n"/>
      <c r="M251" s="13" t="n"/>
      <c r="N251" s="13" t="n"/>
      <c r="O251" s="13" t="n"/>
      <c r="P251" s="13" t="n"/>
      <c r="Q251" s="10" t="n"/>
      <c r="R251" s="10" t="n"/>
      <c r="S251" s="10" t="n"/>
      <c r="T251" s="10" t="n"/>
      <c r="U251" s="10" t="n"/>
      <c r="V251" s="10" t="n"/>
      <c r="W251" s="10" t="n"/>
      <c r="X251" s="10" t="n"/>
      <c r="Y251" s="11" t="n"/>
      <c r="Z251" s="11" t="n"/>
      <c r="AA251" s="11" t="n"/>
      <c r="AB251" s="11" t="n"/>
      <c r="AC251" s="11" t="n"/>
      <c r="AD251" s="11" t="n"/>
      <c r="AE251" s="10" t="n"/>
      <c r="AF251" s="10" t="n"/>
      <c r="AG251" s="10" t="n"/>
      <c r="AH251" s="10" t="n"/>
      <c r="AI251" s="13" t="n"/>
      <c r="AJ251" s="13" t="n"/>
      <c r="AK251" s="13" t="n"/>
      <c r="AL251" s="13" t="n"/>
      <c r="AM251" s="13" t="n"/>
      <c r="AN251" s="13" t="n"/>
      <c r="AO251" s="13" t="n"/>
      <c r="AP251" s="14" t="n"/>
      <c r="AQ251" s="14" t="n"/>
      <c r="AR251" s="14" t="n"/>
      <c r="AS251" s="13" t="n"/>
      <c r="AT251" s="13" t="n"/>
      <c r="AU251" s="10" t="n"/>
      <c r="AV251" s="10" t="n"/>
      <c r="AW251" s="10" t="n"/>
      <c r="AX251" s="10" t="n"/>
      <c r="AY251" s="10" t="n"/>
      <c r="AZ251" s="10" t="n"/>
      <c r="BA251" s="10" t="n"/>
      <c r="BB251" s="10" t="n"/>
      <c r="BC251" s="10" t="n"/>
      <c r="BD251" s="11" t="n"/>
      <c r="BE251" s="10" t="n"/>
      <c r="BF251" s="10" t="n"/>
      <c r="BG251" s="10" t="n"/>
      <c r="BH251" s="10" t="n"/>
      <c r="BI251" s="10" t="n"/>
      <c r="BJ251" s="10" t="n"/>
      <c r="BK251" s="10" t="n"/>
      <c r="BL251" s="10" t="n"/>
      <c r="BM251" s="10" t="n"/>
    </row>
    <row r="252" ht="15.75" customHeight="1" s="218">
      <c r="A252" s="10" t="n"/>
      <c r="B252" s="10" t="n"/>
      <c r="C252" s="10" t="n"/>
      <c r="D252" s="10" t="n"/>
      <c r="E252" s="10" t="n"/>
      <c r="F252" s="10" t="n"/>
      <c r="G252" s="11" t="n"/>
      <c r="H252" s="10" t="n"/>
      <c r="I252" s="10" t="n"/>
      <c r="J252" s="10" t="n"/>
      <c r="K252" s="10" t="n"/>
      <c r="L252" s="10" t="n"/>
      <c r="M252" s="13" t="n"/>
      <c r="N252" s="13" t="n"/>
      <c r="O252" s="13" t="n"/>
      <c r="P252" s="13" t="n"/>
      <c r="Q252" s="10" t="n"/>
      <c r="R252" s="10" t="n"/>
      <c r="S252" s="10" t="n"/>
      <c r="T252" s="10" t="n"/>
      <c r="U252" s="10" t="n"/>
      <c r="V252" s="10" t="n"/>
      <c r="W252" s="10" t="n"/>
      <c r="X252" s="10" t="n"/>
      <c r="Y252" s="11" t="n"/>
      <c r="Z252" s="11" t="n"/>
      <c r="AA252" s="11" t="n"/>
      <c r="AB252" s="11" t="n"/>
      <c r="AC252" s="11" t="n"/>
      <c r="AD252" s="11" t="n"/>
      <c r="AE252" s="10" t="n"/>
      <c r="AF252" s="10" t="n"/>
      <c r="AG252" s="10" t="n"/>
      <c r="AH252" s="10" t="n"/>
      <c r="AI252" s="13" t="n"/>
      <c r="AJ252" s="13" t="n"/>
      <c r="AK252" s="13" t="n"/>
      <c r="AL252" s="13" t="n"/>
      <c r="AM252" s="13" t="n"/>
      <c r="AN252" s="13" t="n"/>
      <c r="AO252" s="13" t="n"/>
      <c r="AP252" s="14" t="n"/>
      <c r="AQ252" s="14" t="n"/>
      <c r="AR252" s="14" t="n"/>
      <c r="AS252" s="13" t="n"/>
      <c r="AT252" s="13" t="n"/>
      <c r="AU252" s="10" t="n"/>
      <c r="AV252" s="10" t="n"/>
      <c r="AW252" s="10" t="n"/>
      <c r="AX252" s="10" t="n"/>
      <c r="AY252" s="10" t="n"/>
      <c r="AZ252" s="10" t="n"/>
      <c r="BA252" s="10" t="n"/>
      <c r="BB252" s="10" t="n"/>
      <c r="BC252" s="10" t="n"/>
      <c r="BD252" s="11" t="n"/>
      <c r="BE252" s="10" t="n"/>
      <c r="BF252" s="10" t="n"/>
      <c r="BG252" s="10" t="n"/>
      <c r="BH252" s="10" t="n"/>
      <c r="BI252" s="10" t="n"/>
      <c r="BJ252" s="10" t="n"/>
      <c r="BK252" s="10" t="n"/>
      <c r="BL252" s="10" t="n"/>
      <c r="BM252" s="10" t="n"/>
    </row>
    <row r="253" ht="15.75" customHeight="1" s="218">
      <c r="A253" s="10" t="n"/>
      <c r="B253" s="10" t="n"/>
      <c r="C253" s="10" t="n"/>
      <c r="D253" s="10" t="n"/>
      <c r="E253" s="10" t="n"/>
      <c r="F253" s="10" t="n"/>
      <c r="G253" s="11" t="n"/>
      <c r="H253" s="10" t="n"/>
      <c r="I253" s="10" t="n"/>
      <c r="J253" s="10" t="n"/>
      <c r="K253" s="10" t="n"/>
      <c r="L253" s="10" t="n"/>
      <c r="M253" s="13" t="n"/>
      <c r="N253" s="13" t="n"/>
      <c r="O253" s="13" t="n"/>
      <c r="P253" s="13" t="n"/>
      <c r="Q253" s="10" t="n"/>
      <c r="R253" s="10" t="n"/>
      <c r="S253" s="10" t="n"/>
      <c r="T253" s="10" t="n"/>
      <c r="U253" s="10" t="n"/>
      <c r="V253" s="10" t="n"/>
      <c r="W253" s="10" t="n"/>
      <c r="X253" s="10" t="n"/>
      <c r="Y253" s="11" t="n"/>
      <c r="Z253" s="11" t="n"/>
      <c r="AA253" s="11" t="n"/>
      <c r="AB253" s="11" t="n"/>
      <c r="AC253" s="11" t="n"/>
      <c r="AD253" s="11" t="n"/>
      <c r="AE253" s="10" t="n"/>
      <c r="AF253" s="10" t="n"/>
      <c r="AG253" s="10" t="n"/>
      <c r="AH253" s="10" t="n"/>
      <c r="AI253" s="13" t="n"/>
      <c r="AJ253" s="13" t="n"/>
      <c r="AK253" s="13" t="n"/>
      <c r="AL253" s="13" t="n"/>
      <c r="AM253" s="13" t="n"/>
      <c r="AN253" s="13" t="n"/>
      <c r="AO253" s="13" t="n"/>
      <c r="AP253" s="14" t="n"/>
      <c r="AQ253" s="14" t="n"/>
      <c r="AR253" s="14" t="n"/>
      <c r="AS253" s="13" t="n"/>
      <c r="AT253" s="13" t="n"/>
      <c r="AU253" s="10" t="n"/>
      <c r="AV253" s="10" t="n"/>
      <c r="AW253" s="10" t="n"/>
      <c r="AX253" s="10" t="n"/>
      <c r="AY253" s="10" t="n"/>
      <c r="AZ253" s="10" t="n"/>
      <c r="BA253" s="10" t="n"/>
      <c r="BB253" s="10" t="n"/>
      <c r="BC253" s="10" t="n"/>
      <c r="BD253" s="11" t="n"/>
      <c r="BE253" s="10" t="n"/>
      <c r="BF253" s="10" t="n"/>
      <c r="BG253" s="10" t="n"/>
      <c r="BH253" s="10" t="n"/>
      <c r="BI253" s="10" t="n"/>
      <c r="BJ253" s="10" t="n"/>
      <c r="BK253" s="10" t="n"/>
      <c r="BL253" s="10" t="n"/>
      <c r="BM253" s="10" t="n"/>
    </row>
    <row r="254" ht="15.75" customHeight="1" s="218">
      <c r="A254" s="10" t="n"/>
      <c r="B254" s="10" t="n"/>
      <c r="C254" s="10" t="n"/>
      <c r="D254" s="10" t="n"/>
      <c r="E254" s="10" t="n"/>
      <c r="F254" s="10" t="n"/>
      <c r="G254" s="11" t="n"/>
      <c r="H254" s="10" t="n"/>
      <c r="I254" s="10" t="n"/>
      <c r="J254" s="10" t="n"/>
      <c r="K254" s="10" t="n"/>
      <c r="L254" s="10" t="n"/>
      <c r="M254" s="13" t="n"/>
      <c r="N254" s="13" t="n"/>
      <c r="O254" s="13" t="n"/>
      <c r="P254" s="13" t="n"/>
      <c r="Q254" s="10" t="n"/>
      <c r="R254" s="10" t="n"/>
      <c r="S254" s="10" t="n"/>
      <c r="T254" s="10" t="n"/>
      <c r="U254" s="10" t="n"/>
      <c r="V254" s="10" t="n"/>
      <c r="W254" s="10" t="n"/>
      <c r="X254" s="10" t="n"/>
      <c r="Y254" s="11" t="n"/>
      <c r="Z254" s="11" t="n"/>
      <c r="AA254" s="11" t="n"/>
      <c r="AB254" s="11" t="n"/>
      <c r="AC254" s="11" t="n"/>
      <c r="AD254" s="11" t="n"/>
      <c r="AE254" s="10" t="n"/>
      <c r="AF254" s="10" t="n"/>
      <c r="AG254" s="10" t="n"/>
      <c r="AH254" s="10" t="n"/>
      <c r="AI254" s="13" t="n"/>
      <c r="AJ254" s="13" t="n"/>
      <c r="AK254" s="13" t="n"/>
      <c r="AL254" s="13" t="n"/>
      <c r="AM254" s="13" t="n"/>
      <c r="AN254" s="13" t="n"/>
      <c r="AO254" s="13" t="n"/>
      <c r="AP254" s="14" t="n"/>
      <c r="AQ254" s="14" t="n"/>
      <c r="AR254" s="14" t="n"/>
      <c r="AS254" s="13" t="n"/>
      <c r="AT254" s="13" t="n"/>
      <c r="AU254" s="10" t="n"/>
      <c r="AV254" s="10" t="n"/>
      <c r="AW254" s="10" t="n"/>
      <c r="AX254" s="10" t="n"/>
      <c r="AY254" s="10" t="n"/>
      <c r="AZ254" s="10" t="n"/>
      <c r="BA254" s="10" t="n"/>
      <c r="BB254" s="10" t="n"/>
      <c r="BC254" s="10" t="n"/>
      <c r="BD254" s="11" t="n"/>
      <c r="BE254" s="10" t="n"/>
      <c r="BF254" s="10" t="n"/>
      <c r="BG254" s="10" t="n"/>
      <c r="BH254" s="10" t="n"/>
      <c r="BI254" s="10" t="n"/>
      <c r="BJ254" s="10" t="n"/>
      <c r="BK254" s="10" t="n"/>
      <c r="BL254" s="10" t="n"/>
      <c r="BM254" s="10" t="n"/>
    </row>
    <row r="255" ht="15.75" customHeight="1" s="218">
      <c r="A255" s="10" t="n"/>
      <c r="B255" s="10" t="n"/>
      <c r="C255" s="10" t="n"/>
      <c r="D255" s="10" t="n"/>
      <c r="E255" s="10" t="n"/>
      <c r="F255" s="10" t="n"/>
      <c r="G255" s="11" t="n"/>
      <c r="H255" s="10" t="n"/>
      <c r="I255" s="10" t="n"/>
      <c r="J255" s="10" t="n"/>
      <c r="K255" s="10" t="n"/>
      <c r="L255" s="10" t="n"/>
      <c r="M255" s="13" t="n"/>
      <c r="N255" s="13" t="n"/>
      <c r="O255" s="13" t="n"/>
      <c r="P255" s="13" t="n"/>
      <c r="Q255" s="10" t="n"/>
      <c r="R255" s="10" t="n"/>
      <c r="S255" s="10" t="n"/>
      <c r="T255" s="10" t="n"/>
      <c r="U255" s="10" t="n"/>
      <c r="V255" s="10" t="n"/>
      <c r="W255" s="10" t="n"/>
      <c r="X255" s="10" t="n"/>
      <c r="Y255" s="11" t="n"/>
      <c r="Z255" s="11" t="n"/>
      <c r="AA255" s="11" t="n"/>
      <c r="AB255" s="11" t="n"/>
      <c r="AC255" s="11" t="n"/>
      <c r="AD255" s="11" t="n"/>
      <c r="AE255" s="10" t="n"/>
      <c r="AF255" s="10" t="n"/>
      <c r="AG255" s="10" t="n"/>
      <c r="AH255" s="10" t="n"/>
      <c r="AI255" s="13" t="n"/>
      <c r="AJ255" s="13" t="n"/>
      <c r="AK255" s="13" t="n"/>
      <c r="AL255" s="13" t="n"/>
      <c r="AM255" s="13" t="n"/>
      <c r="AN255" s="13" t="n"/>
      <c r="AO255" s="13" t="n"/>
      <c r="AP255" s="14" t="n"/>
      <c r="AQ255" s="14" t="n"/>
      <c r="AR255" s="14" t="n"/>
      <c r="AS255" s="13" t="n"/>
      <c r="AT255" s="13" t="n"/>
      <c r="AU255" s="10" t="n"/>
      <c r="AV255" s="10" t="n"/>
      <c r="AW255" s="10" t="n"/>
      <c r="AX255" s="10" t="n"/>
      <c r="AY255" s="10" t="n"/>
      <c r="AZ255" s="10" t="n"/>
      <c r="BA255" s="10" t="n"/>
      <c r="BB255" s="10" t="n"/>
      <c r="BC255" s="10" t="n"/>
      <c r="BD255" s="11" t="n"/>
      <c r="BE255" s="10" t="n"/>
      <c r="BF255" s="10" t="n"/>
      <c r="BG255" s="10" t="n"/>
      <c r="BH255" s="10" t="n"/>
      <c r="BI255" s="10" t="n"/>
      <c r="BJ255" s="10" t="n"/>
      <c r="BK255" s="10" t="n"/>
      <c r="BL255" s="10" t="n"/>
      <c r="BM255" s="10" t="n"/>
    </row>
    <row r="256" ht="15.75" customHeight="1" s="218">
      <c r="A256" s="10" t="n"/>
      <c r="B256" s="10" t="n"/>
      <c r="C256" s="10" t="n"/>
      <c r="D256" s="10" t="n"/>
      <c r="E256" s="10" t="n"/>
      <c r="F256" s="10" t="n"/>
      <c r="G256" s="11" t="n"/>
      <c r="H256" s="10" t="n"/>
      <c r="I256" s="10" t="n"/>
      <c r="J256" s="10" t="n"/>
      <c r="K256" s="10" t="n"/>
      <c r="L256" s="10" t="n"/>
      <c r="M256" s="13" t="n"/>
      <c r="N256" s="13" t="n"/>
      <c r="O256" s="13" t="n"/>
      <c r="P256" s="13" t="n"/>
      <c r="Q256" s="10" t="n"/>
      <c r="R256" s="10" t="n"/>
      <c r="S256" s="10" t="n"/>
      <c r="T256" s="10" t="n"/>
      <c r="U256" s="10" t="n"/>
      <c r="V256" s="10" t="n"/>
      <c r="W256" s="10" t="n"/>
      <c r="X256" s="10" t="n"/>
      <c r="Y256" s="11" t="n"/>
      <c r="Z256" s="11" t="n"/>
      <c r="AA256" s="11" t="n"/>
      <c r="AB256" s="11" t="n"/>
      <c r="AC256" s="11" t="n"/>
      <c r="AD256" s="11" t="n"/>
      <c r="AE256" s="10" t="n"/>
      <c r="AF256" s="10" t="n"/>
      <c r="AG256" s="10" t="n"/>
      <c r="AH256" s="10" t="n"/>
      <c r="AI256" s="13" t="n"/>
      <c r="AJ256" s="13" t="n"/>
      <c r="AK256" s="13" t="n"/>
      <c r="AL256" s="13" t="n"/>
      <c r="AM256" s="13" t="n"/>
      <c r="AN256" s="13" t="n"/>
      <c r="AO256" s="13" t="n"/>
      <c r="AP256" s="14" t="n"/>
      <c r="AQ256" s="14" t="n"/>
      <c r="AR256" s="14" t="n"/>
      <c r="AS256" s="13" t="n"/>
      <c r="AT256" s="13" t="n"/>
      <c r="AU256" s="10" t="n"/>
      <c r="AV256" s="10" t="n"/>
      <c r="AW256" s="10" t="n"/>
      <c r="AX256" s="10" t="n"/>
      <c r="AY256" s="10" t="n"/>
      <c r="AZ256" s="10" t="n"/>
      <c r="BA256" s="10" t="n"/>
      <c r="BB256" s="10" t="n"/>
      <c r="BC256" s="10" t="n"/>
      <c r="BD256" s="11" t="n"/>
      <c r="BE256" s="10" t="n"/>
      <c r="BF256" s="10" t="n"/>
      <c r="BG256" s="10" t="n"/>
      <c r="BH256" s="10" t="n"/>
      <c r="BI256" s="10" t="n"/>
      <c r="BJ256" s="10" t="n"/>
      <c r="BK256" s="10" t="n"/>
      <c r="BL256" s="10" t="n"/>
      <c r="BM256" s="10" t="n"/>
    </row>
    <row r="257" ht="15.75" customHeight="1" s="218">
      <c r="A257" s="10" t="n"/>
      <c r="B257" s="10" t="n"/>
      <c r="C257" s="10" t="n"/>
      <c r="D257" s="10" t="n"/>
      <c r="E257" s="10" t="n"/>
      <c r="F257" s="10" t="n"/>
      <c r="G257" s="11" t="n"/>
      <c r="H257" s="10" t="n"/>
      <c r="I257" s="10" t="n"/>
      <c r="J257" s="10" t="n"/>
      <c r="K257" s="10" t="n"/>
      <c r="L257" s="10" t="n"/>
      <c r="M257" s="13" t="n"/>
      <c r="N257" s="13" t="n"/>
      <c r="O257" s="13" t="n"/>
      <c r="P257" s="13" t="n"/>
      <c r="Q257" s="10" t="n"/>
      <c r="R257" s="10" t="n"/>
      <c r="S257" s="10" t="n"/>
      <c r="T257" s="10" t="n"/>
      <c r="U257" s="10" t="n"/>
      <c r="V257" s="10" t="n"/>
      <c r="W257" s="10" t="n"/>
      <c r="X257" s="10" t="n"/>
      <c r="Y257" s="11" t="n"/>
      <c r="Z257" s="11" t="n"/>
      <c r="AA257" s="11" t="n"/>
      <c r="AB257" s="11" t="n"/>
      <c r="AC257" s="11" t="n"/>
      <c r="AD257" s="11" t="n"/>
      <c r="AE257" s="10" t="n"/>
      <c r="AF257" s="10" t="n"/>
      <c r="AG257" s="10" t="n"/>
      <c r="AH257" s="10" t="n"/>
      <c r="AI257" s="13" t="n"/>
      <c r="AJ257" s="13" t="n"/>
      <c r="AK257" s="13" t="n"/>
      <c r="AL257" s="13" t="n"/>
      <c r="AM257" s="13" t="n"/>
      <c r="AN257" s="13" t="n"/>
      <c r="AO257" s="13" t="n"/>
      <c r="AP257" s="14" t="n"/>
      <c r="AQ257" s="14" t="n"/>
      <c r="AR257" s="14" t="n"/>
      <c r="AS257" s="13" t="n"/>
      <c r="AT257" s="13" t="n"/>
      <c r="AU257" s="10" t="n"/>
      <c r="AV257" s="10" t="n"/>
      <c r="AW257" s="10" t="n"/>
      <c r="AX257" s="10" t="n"/>
      <c r="AY257" s="10" t="n"/>
      <c r="AZ257" s="10" t="n"/>
      <c r="BA257" s="10" t="n"/>
      <c r="BB257" s="10" t="n"/>
      <c r="BC257" s="10" t="n"/>
      <c r="BD257" s="11" t="n"/>
      <c r="BE257" s="10" t="n"/>
      <c r="BF257" s="10" t="n"/>
      <c r="BG257" s="10" t="n"/>
      <c r="BH257" s="10" t="n"/>
      <c r="BI257" s="10" t="n"/>
      <c r="BJ257" s="10" t="n"/>
      <c r="BK257" s="10" t="n"/>
      <c r="BL257" s="10" t="n"/>
      <c r="BM257" s="10" t="n"/>
    </row>
    <row r="258" ht="15.75" customHeight="1" s="218">
      <c r="A258" s="10" t="n"/>
      <c r="B258" s="10" t="n"/>
      <c r="C258" s="10" t="n"/>
      <c r="D258" s="10" t="n"/>
      <c r="E258" s="10" t="n"/>
      <c r="F258" s="10" t="n"/>
      <c r="G258" s="11" t="n"/>
      <c r="H258" s="10" t="n"/>
      <c r="I258" s="10" t="n"/>
      <c r="J258" s="10" t="n"/>
      <c r="K258" s="10" t="n"/>
      <c r="L258" s="10" t="n"/>
      <c r="M258" s="13" t="n"/>
      <c r="N258" s="13" t="n"/>
      <c r="O258" s="13" t="n"/>
      <c r="P258" s="13" t="n"/>
      <c r="Q258" s="10" t="n"/>
      <c r="R258" s="10" t="n"/>
      <c r="S258" s="10" t="n"/>
      <c r="T258" s="10" t="n"/>
      <c r="U258" s="10" t="n"/>
      <c r="V258" s="10" t="n"/>
      <c r="W258" s="10" t="n"/>
      <c r="X258" s="10" t="n"/>
      <c r="Y258" s="11" t="n"/>
      <c r="Z258" s="11" t="n"/>
      <c r="AA258" s="11" t="n"/>
      <c r="AB258" s="11" t="n"/>
      <c r="AC258" s="11" t="n"/>
      <c r="AD258" s="11" t="n"/>
      <c r="AE258" s="10" t="n"/>
      <c r="AF258" s="10" t="n"/>
      <c r="AG258" s="10" t="n"/>
      <c r="AH258" s="10" t="n"/>
      <c r="AI258" s="13" t="n"/>
      <c r="AJ258" s="13" t="n"/>
      <c r="AK258" s="13" t="n"/>
      <c r="AL258" s="13" t="n"/>
      <c r="AM258" s="13" t="n"/>
      <c r="AN258" s="13" t="n"/>
      <c r="AO258" s="13" t="n"/>
      <c r="AP258" s="14" t="n"/>
      <c r="AQ258" s="14" t="n"/>
      <c r="AR258" s="14" t="n"/>
      <c r="AS258" s="13" t="n"/>
      <c r="AT258" s="13" t="n"/>
      <c r="AU258" s="10" t="n"/>
      <c r="AV258" s="10" t="n"/>
      <c r="AW258" s="10" t="n"/>
      <c r="AX258" s="10" t="n"/>
      <c r="AY258" s="10" t="n"/>
      <c r="AZ258" s="10" t="n"/>
      <c r="BA258" s="10" t="n"/>
      <c r="BB258" s="10" t="n"/>
      <c r="BC258" s="10" t="n"/>
      <c r="BD258" s="11" t="n"/>
      <c r="BE258" s="10" t="n"/>
      <c r="BF258" s="10" t="n"/>
      <c r="BG258" s="10" t="n"/>
      <c r="BH258" s="10" t="n"/>
      <c r="BI258" s="10" t="n"/>
      <c r="BJ258" s="10" t="n"/>
      <c r="BK258" s="10" t="n"/>
      <c r="BL258" s="10" t="n"/>
      <c r="BM258" s="10" t="n"/>
    </row>
    <row r="259" ht="15.75" customHeight="1" s="218">
      <c r="A259" s="10" t="n"/>
      <c r="B259" s="10" t="n"/>
      <c r="C259" s="10" t="n"/>
      <c r="D259" s="10" t="n"/>
      <c r="E259" s="10" t="n"/>
      <c r="F259" s="10" t="n"/>
      <c r="G259" s="11" t="n"/>
      <c r="H259" s="10" t="n"/>
      <c r="I259" s="10" t="n"/>
      <c r="J259" s="10" t="n"/>
      <c r="K259" s="10" t="n"/>
      <c r="L259" s="10" t="n"/>
      <c r="M259" s="13" t="n"/>
      <c r="N259" s="13" t="n"/>
      <c r="O259" s="13" t="n"/>
      <c r="P259" s="13" t="n"/>
      <c r="Q259" s="10" t="n"/>
      <c r="R259" s="10" t="n"/>
      <c r="S259" s="10" t="n"/>
      <c r="T259" s="10" t="n"/>
      <c r="U259" s="10" t="n"/>
      <c r="V259" s="10" t="n"/>
      <c r="W259" s="10" t="n"/>
      <c r="X259" s="10" t="n"/>
      <c r="Y259" s="11" t="n"/>
      <c r="Z259" s="11" t="n"/>
      <c r="AA259" s="11" t="n"/>
      <c r="AB259" s="11" t="n"/>
      <c r="AC259" s="11" t="n"/>
      <c r="AD259" s="11" t="n"/>
      <c r="AE259" s="10" t="n"/>
      <c r="AF259" s="10" t="n"/>
      <c r="AG259" s="10" t="n"/>
      <c r="AH259" s="10" t="n"/>
      <c r="AI259" s="13" t="n"/>
      <c r="AJ259" s="13" t="n"/>
      <c r="AK259" s="13" t="n"/>
      <c r="AL259" s="13" t="n"/>
      <c r="AM259" s="13" t="n"/>
      <c r="AN259" s="13" t="n"/>
      <c r="AO259" s="13" t="n"/>
      <c r="AP259" s="14" t="n"/>
      <c r="AQ259" s="14" t="n"/>
      <c r="AR259" s="14" t="n"/>
      <c r="AS259" s="13" t="n"/>
      <c r="AT259" s="13" t="n"/>
      <c r="AU259" s="10" t="n"/>
      <c r="AV259" s="10" t="n"/>
      <c r="AW259" s="10" t="n"/>
      <c r="AX259" s="10" t="n"/>
      <c r="AY259" s="10" t="n"/>
      <c r="AZ259" s="10" t="n"/>
      <c r="BA259" s="10" t="n"/>
      <c r="BB259" s="10" t="n"/>
      <c r="BC259" s="10" t="n"/>
      <c r="BD259" s="11" t="n"/>
      <c r="BE259" s="10" t="n"/>
      <c r="BF259" s="10" t="n"/>
      <c r="BG259" s="10" t="n"/>
      <c r="BH259" s="10" t="n"/>
      <c r="BI259" s="10" t="n"/>
      <c r="BJ259" s="10" t="n"/>
      <c r="BK259" s="10" t="n"/>
      <c r="BL259" s="10" t="n"/>
      <c r="BM259" s="10" t="n"/>
    </row>
    <row r="260" ht="15.75" customHeight="1" s="218">
      <c r="A260" s="10" t="n"/>
      <c r="B260" s="10" t="n"/>
      <c r="C260" s="10" t="n"/>
      <c r="D260" s="10" t="n"/>
      <c r="E260" s="10" t="n"/>
      <c r="F260" s="10" t="n"/>
      <c r="G260" s="11" t="n"/>
      <c r="H260" s="10" t="n"/>
      <c r="I260" s="10" t="n"/>
      <c r="J260" s="10" t="n"/>
      <c r="K260" s="10" t="n"/>
      <c r="L260" s="10" t="n"/>
      <c r="M260" s="13" t="n"/>
      <c r="N260" s="13" t="n"/>
      <c r="O260" s="13" t="n"/>
      <c r="P260" s="13" t="n"/>
      <c r="Q260" s="10" t="n"/>
      <c r="R260" s="10" t="n"/>
      <c r="S260" s="10" t="n"/>
      <c r="T260" s="10" t="n"/>
      <c r="U260" s="10" t="n"/>
      <c r="V260" s="10" t="n"/>
      <c r="W260" s="10" t="n"/>
      <c r="X260" s="10" t="n"/>
      <c r="Y260" s="11" t="n"/>
      <c r="Z260" s="11" t="n"/>
      <c r="AA260" s="11" t="n"/>
      <c r="AB260" s="11" t="n"/>
      <c r="AC260" s="11" t="n"/>
      <c r="AD260" s="11" t="n"/>
      <c r="AE260" s="10" t="n"/>
      <c r="AF260" s="10" t="n"/>
      <c r="AG260" s="10" t="n"/>
      <c r="AH260" s="10" t="n"/>
      <c r="AI260" s="13" t="n"/>
      <c r="AJ260" s="13" t="n"/>
      <c r="AK260" s="13" t="n"/>
      <c r="AL260" s="13" t="n"/>
      <c r="AM260" s="13" t="n"/>
      <c r="AN260" s="13" t="n"/>
      <c r="AO260" s="13" t="n"/>
      <c r="AP260" s="14" t="n"/>
      <c r="AQ260" s="14" t="n"/>
      <c r="AR260" s="14" t="n"/>
      <c r="AS260" s="13" t="n"/>
      <c r="AT260" s="13" t="n"/>
      <c r="AU260" s="10" t="n"/>
      <c r="AV260" s="10" t="n"/>
      <c r="AW260" s="10" t="n"/>
      <c r="AX260" s="10" t="n"/>
      <c r="AY260" s="10" t="n"/>
      <c r="AZ260" s="10" t="n"/>
      <c r="BA260" s="10" t="n"/>
      <c r="BB260" s="10" t="n"/>
      <c r="BC260" s="10" t="n"/>
      <c r="BD260" s="11" t="n"/>
      <c r="BE260" s="10" t="n"/>
      <c r="BF260" s="10" t="n"/>
      <c r="BG260" s="10" t="n"/>
      <c r="BH260" s="10" t="n"/>
      <c r="BI260" s="10" t="n"/>
      <c r="BJ260" s="10" t="n"/>
      <c r="BK260" s="10" t="n"/>
      <c r="BL260" s="10" t="n"/>
      <c r="BM260" s="10" t="n"/>
    </row>
    <row r="261" ht="15.75" customHeight="1" s="218">
      <c r="A261" s="10" t="n"/>
      <c r="B261" s="10" t="n"/>
      <c r="C261" s="10" t="n"/>
      <c r="D261" s="10" t="n"/>
      <c r="E261" s="10" t="n"/>
      <c r="F261" s="10" t="n"/>
      <c r="G261" s="11" t="n"/>
      <c r="H261" s="10" t="n"/>
      <c r="I261" s="10" t="n"/>
      <c r="J261" s="10" t="n"/>
      <c r="K261" s="10" t="n"/>
      <c r="L261" s="10" t="n"/>
      <c r="M261" s="13" t="n"/>
      <c r="N261" s="13" t="n"/>
      <c r="O261" s="13" t="n"/>
      <c r="P261" s="13" t="n"/>
      <c r="Q261" s="10" t="n"/>
      <c r="R261" s="10" t="n"/>
      <c r="S261" s="10" t="n"/>
      <c r="T261" s="10" t="n"/>
      <c r="U261" s="10" t="n"/>
      <c r="V261" s="10" t="n"/>
      <c r="W261" s="10" t="n"/>
      <c r="X261" s="10" t="n"/>
      <c r="Y261" s="11" t="n"/>
      <c r="Z261" s="11" t="n"/>
      <c r="AA261" s="11" t="n"/>
      <c r="AB261" s="11" t="n"/>
      <c r="AC261" s="11" t="n"/>
      <c r="AD261" s="11" t="n"/>
      <c r="AE261" s="10" t="n"/>
      <c r="AF261" s="10" t="n"/>
      <c r="AG261" s="10" t="n"/>
      <c r="AH261" s="10" t="n"/>
      <c r="AI261" s="13" t="n"/>
      <c r="AJ261" s="13" t="n"/>
      <c r="AK261" s="13" t="n"/>
      <c r="AL261" s="13" t="n"/>
      <c r="AM261" s="13" t="n"/>
      <c r="AN261" s="13" t="n"/>
      <c r="AO261" s="13" t="n"/>
      <c r="AP261" s="14" t="n"/>
      <c r="AQ261" s="14" t="n"/>
      <c r="AR261" s="14" t="n"/>
      <c r="AS261" s="13" t="n"/>
      <c r="AT261" s="13" t="n"/>
      <c r="AU261" s="10" t="n"/>
      <c r="AV261" s="10" t="n"/>
      <c r="AW261" s="10" t="n"/>
      <c r="AX261" s="10" t="n"/>
      <c r="AY261" s="10" t="n"/>
      <c r="AZ261" s="10" t="n"/>
      <c r="BA261" s="10" t="n"/>
      <c r="BB261" s="10" t="n"/>
      <c r="BC261" s="10" t="n"/>
      <c r="BD261" s="11" t="n"/>
      <c r="BE261" s="10" t="n"/>
      <c r="BF261" s="10" t="n"/>
      <c r="BG261" s="10" t="n"/>
      <c r="BH261" s="10" t="n"/>
      <c r="BI261" s="10" t="n"/>
      <c r="BJ261" s="10" t="n"/>
      <c r="BK261" s="10" t="n"/>
      <c r="BL261" s="10" t="n"/>
      <c r="BM261" s="10" t="n"/>
    </row>
    <row r="262" ht="15.75" customHeight="1" s="218">
      <c r="A262" s="10" t="n"/>
      <c r="B262" s="10" t="n"/>
      <c r="C262" s="10" t="n"/>
      <c r="D262" s="10" t="n"/>
      <c r="E262" s="10" t="n"/>
      <c r="F262" s="10" t="n"/>
      <c r="G262" s="11" t="n"/>
      <c r="H262" s="10" t="n"/>
      <c r="I262" s="10" t="n"/>
      <c r="J262" s="10" t="n"/>
      <c r="K262" s="10" t="n"/>
      <c r="L262" s="10" t="n"/>
      <c r="M262" s="13" t="n"/>
      <c r="N262" s="13" t="n"/>
      <c r="O262" s="13" t="n"/>
      <c r="P262" s="13" t="n"/>
      <c r="Q262" s="10" t="n"/>
      <c r="R262" s="10" t="n"/>
      <c r="S262" s="10" t="n"/>
      <c r="T262" s="10" t="n"/>
      <c r="U262" s="10" t="n"/>
      <c r="V262" s="10" t="n"/>
      <c r="W262" s="10" t="n"/>
      <c r="X262" s="10" t="n"/>
      <c r="Y262" s="11" t="n"/>
      <c r="Z262" s="11" t="n"/>
      <c r="AA262" s="11" t="n"/>
      <c r="AB262" s="11" t="n"/>
      <c r="AC262" s="11" t="n"/>
      <c r="AD262" s="11" t="n"/>
      <c r="AE262" s="10" t="n"/>
      <c r="AF262" s="10" t="n"/>
      <c r="AG262" s="10" t="n"/>
      <c r="AH262" s="10" t="n"/>
      <c r="AI262" s="13" t="n"/>
      <c r="AJ262" s="13" t="n"/>
      <c r="AK262" s="13" t="n"/>
      <c r="AL262" s="13" t="n"/>
      <c r="AM262" s="13" t="n"/>
      <c r="AN262" s="13" t="n"/>
      <c r="AO262" s="13" t="n"/>
      <c r="AP262" s="14" t="n"/>
      <c r="AQ262" s="14" t="n"/>
      <c r="AR262" s="14" t="n"/>
      <c r="AS262" s="13" t="n"/>
      <c r="AT262" s="13" t="n"/>
      <c r="AU262" s="10" t="n"/>
      <c r="AV262" s="10" t="n"/>
      <c r="AW262" s="10" t="n"/>
      <c r="AX262" s="10" t="n"/>
      <c r="AY262" s="10" t="n"/>
      <c r="AZ262" s="10" t="n"/>
      <c r="BA262" s="10" t="n"/>
      <c r="BB262" s="10" t="n"/>
      <c r="BC262" s="10" t="n"/>
      <c r="BD262" s="11" t="n"/>
      <c r="BE262" s="10" t="n"/>
      <c r="BF262" s="10" t="n"/>
      <c r="BG262" s="10" t="n"/>
      <c r="BH262" s="10" t="n"/>
      <c r="BI262" s="10" t="n"/>
      <c r="BJ262" s="10" t="n"/>
      <c r="BK262" s="10" t="n"/>
      <c r="BL262" s="10" t="n"/>
      <c r="BM262" s="10" t="n"/>
    </row>
    <row r="263" ht="15.75" customHeight="1" s="218">
      <c r="A263" s="10" t="n"/>
      <c r="B263" s="10" t="n"/>
      <c r="C263" s="10" t="n"/>
      <c r="D263" s="10" t="n"/>
      <c r="E263" s="10" t="n"/>
      <c r="F263" s="10" t="n"/>
      <c r="G263" s="11" t="n"/>
      <c r="H263" s="10" t="n"/>
      <c r="I263" s="10" t="n"/>
      <c r="J263" s="10" t="n"/>
      <c r="K263" s="10" t="n"/>
      <c r="L263" s="10" t="n"/>
      <c r="M263" s="13" t="n"/>
      <c r="N263" s="13" t="n"/>
      <c r="O263" s="13" t="n"/>
      <c r="P263" s="13" t="n"/>
      <c r="Q263" s="10" t="n"/>
      <c r="R263" s="10" t="n"/>
      <c r="S263" s="10" t="n"/>
      <c r="T263" s="10" t="n"/>
      <c r="U263" s="10" t="n"/>
      <c r="V263" s="10" t="n"/>
      <c r="W263" s="10" t="n"/>
      <c r="X263" s="10" t="n"/>
      <c r="Y263" s="11" t="n"/>
      <c r="Z263" s="11" t="n"/>
      <c r="AA263" s="11" t="n"/>
      <c r="AB263" s="11" t="n"/>
      <c r="AC263" s="11" t="n"/>
      <c r="AD263" s="11" t="n"/>
      <c r="AE263" s="10" t="n"/>
      <c r="AF263" s="10" t="n"/>
      <c r="AG263" s="10" t="n"/>
      <c r="AH263" s="10" t="n"/>
      <c r="AI263" s="13" t="n"/>
      <c r="AJ263" s="13" t="n"/>
      <c r="AK263" s="13" t="n"/>
      <c r="AL263" s="13" t="n"/>
      <c r="AM263" s="13" t="n"/>
      <c r="AN263" s="13" t="n"/>
      <c r="AO263" s="13" t="n"/>
      <c r="AP263" s="14" t="n"/>
      <c r="AQ263" s="14" t="n"/>
      <c r="AR263" s="14" t="n"/>
      <c r="AS263" s="13" t="n"/>
      <c r="AT263" s="13" t="n"/>
      <c r="AU263" s="10" t="n"/>
      <c r="AV263" s="10" t="n"/>
      <c r="AW263" s="10" t="n"/>
      <c r="AX263" s="10" t="n"/>
      <c r="AY263" s="10" t="n"/>
      <c r="AZ263" s="10" t="n"/>
      <c r="BA263" s="10" t="n"/>
      <c r="BB263" s="10" t="n"/>
      <c r="BC263" s="10" t="n"/>
      <c r="BD263" s="11" t="n"/>
      <c r="BE263" s="10" t="n"/>
      <c r="BF263" s="10" t="n"/>
      <c r="BG263" s="10" t="n"/>
      <c r="BH263" s="10" t="n"/>
      <c r="BI263" s="10" t="n"/>
      <c r="BJ263" s="10" t="n"/>
      <c r="BK263" s="10" t="n"/>
      <c r="BL263" s="10" t="n"/>
      <c r="BM263" s="10" t="n"/>
    </row>
    <row r="264" ht="15.75" customHeight="1" s="218">
      <c r="A264" s="10" t="n"/>
      <c r="B264" s="10" t="n"/>
      <c r="C264" s="10" t="n"/>
      <c r="D264" s="10" t="n"/>
      <c r="E264" s="10" t="n"/>
      <c r="F264" s="10" t="n"/>
      <c r="G264" s="11" t="n"/>
      <c r="H264" s="10" t="n"/>
      <c r="I264" s="10" t="n"/>
      <c r="J264" s="10" t="n"/>
      <c r="K264" s="10" t="n"/>
      <c r="L264" s="10" t="n"/>
      <c r="M264" s="13" t="n"/>
      <c r="N264" s="13" t="n"/>
      <c r="O264" s="13" t="n"/>
      <c r="P264" s="13" t="n"/>
      <c r="Q264" s="10" t="n"/>
      <c r="R264" s="10" t="n"/>
      <c r="S264" s="10" t="n"/>
      <c r="T264" s="10" t="n"/>
      <c r="U264" s="10" t="n"/>
      <c r="V264" s="10" t="n"/>
      <c r="W264" s="10" t="n"/>
      <c r="X264" s="10" t="n"/>
      <c r="Y264" s="11" t="n"/>
      <c r="Z264" s="11" t="n"/>
      <c r="AA264" s="11" t="n"/>
      <c r="AB264" s="11" t="n"/>
      <c r="AC264" s="11" t="n"/>
      <c r="AD264" s="11" t="n"/>
      <c r="AE264" s="10" t="n"/>
      <c r="AF264" s="10" t="n"/>
      <c r="AG264" s="10" t="n"/>
      <c r="AH264" s="10" t="n"/>
      <c r="AI264" s="13" t="n"/>
      <c r="AJ264" s="13" t="n"/>
      <c r="AK264" s="13" t="n"/>
      <c r="AL264" s="13" t="n"/>
      <c r="AM264" s="13" t="n"/>
      <c r="AN264" s="13" t="n"/>
      <c r="AO264" s="13" t="n"/>
      <c r="AP264" s="14" t="n"/>
      <c r="AQ264" s="14" t="n"/>
      <c r="AR264" s="14" t="n"/>
      <c r="AS264" s="13" t="n"/>
      <c r="AT264" s="13" t="n"/>
      <c r="AU264" s="10" t="n"/>
      <c r="AV264" s="10" t="n"/>
      <c r="AW264" s="10" t="n"/>
      <c r="AX264" s="10" t="n"/>
      <c r="AY264" s="10" t="n"/>
      <c r="AZ264" s="10" t="n"/>
      <c r="BA264" s="10" t="n"/>
      <c r="BB264" s="10" t="n"/>
      <c r="BC264" s="10" t="n"/>
      <c r="BD264" s="11" t="n"/>
      <c r="BE264" s="10" t="n"/>
      <c r="BF264" s="10" t="n"/>
      <c r="BG264" s="10" t="n"/>
      <c r="BH264" s="10" t="n"/>
      <c r="BI264" s="10" t="n"/>
      <c r="BJ264" s="10" t="n"/>
      <c r="BK264" s="10" t="n"/>
      <c r="BL264" s="10" t="n"/>
      <c r="BM264" s="10" t="n"/>
    </row>
    <row r="265" ht="15.75" customHeight="1" s="218">
      <c r="A265" s="10" t="n"/>
      <c r="B265" s="10" t="n"/>
      <c r="C265" s="10" t="n"/>
      <c r="D265" s="10" t="n"/>
      <c r="E265" s="10" t="n"/>
      <c r="F265" s="10" t="n"/>
      <c r="G265" s="11" t="n"/>
      <c r="H265" s="10" t="n"/>
      <c r="I265" s="10" t="n"/>
      <c r="J265" s="10" t="n"/>
      <c r="K265" s="10" t="n"/>
      <c r="L265" s="10" t="n"/>
      <c r="M265" s="13" t="n"/>
      <c r="N265" s="13" t="n"/>
      <c r="O265" s="13" t="n"/>
      <c r="P265" s="13" t="n"/>
      <c r="Q265" s="10" t="n"/>
      <c r="R265" s="10" t="n"/>
      <c r="S265" s="10" t="n"/>
      <c r="T265" s="10" t="n"/>
      <c r="U265" s="10" t="n"/>
      <c r="V265" s="10" t="n"/>
      <c r="W265" s="10" t="n"/>
      <c r="X265" s="10" t="n"/>
      <c r="Y265" s="11" t="n"/>
      <c r="Z265" s="11" t="n"/>
      <c r="AA265" s="11" t="n"/>
      <c r="AB265" s="11" t="n"/>
      <c r="AC265" s="11" t="n"/>
      <c r="AD265" s="11" t="n"/>
      <c r="AE265" s="10" t="n"/>
      <c r="AF265" s="10" t="n"/>
      <c r="AG265" s="10" t="n"/>
      <c r="AH265" s="10" t="n"/>
      <c r="AI265" s="13" t="n"/>
      <c r="AJ265" s="13" t="n"/>
      <c r="AK265" s="13" t="n"/>
      <c r="AL265" s="13" t="n"/>
      <c r="AM265" s="13" t="n"/>
      <c r="AN265" s="13" t="n"/>
      <c r="AO265" s="13" t="n"/>
      <c r="AP265" s="14" t="n"/>
      <c r="AQ265" s="14" t="n"/>
      <c r="AR265" s="14" t="n"/>
      <c r="AS265" s="13" t="n"/>
      <c r="AT265" s="13" t="n"/>
      <c r="AU265" s="10" t="n"/>
      <c r="AV265" s="10" t="n"/>
      <c r="AW265" s="10" t="n"/>
      <c r="AX265" s="10" t="n"/>
      <c r="AY265" s="10" t="n"/>
      <c r="AZ265" s="10" t="n"/>
      <c r="BA265" s="10" t="n"/>
      <c r="BB265" s="10" t="n"/>
      <c r="BC265" s="10" t="n"/>
      <c r="BD265" s="11" t="n"/>
      <c r="BE265" s="10" t="n"/>
      <c r="BF265" s="10" t="n"/>
      <c r="BG265" s="10" t="n"/>
      <c r="BH265" s="10" t="n"/>
      <c r="BI265" s="10" t="n"/>
      <c r="BJ265" s="10" t="n"/>
      <c r="BK265" s="10" t="n"/>
      <c r="BL265" s="10" t="n"/>
      <c r="BM265" s="10" t="n"/>
    </row>
    <row r="266" ht="15.75" customHeight="1" s="218">
      <c r="A266" s="10" t="n"/>
      <c r="B266" s="10" t="n"/>
      <c r="C266" s="10" t="n"/>
      <c r="D266" s="10" t="n"/>
      <c r="E266" s="10" t="n"/>
      <c r="F266" s="10" t="n"/>
      <c r="G266" s="11" t="n"/>
      <c r="H266" s="10" t="n"/>
      <c r="I266" s="10" t="n"/>
      <c r="J266" s="10" t="n"/>
      <c r="K266" s="10" t="n"/>
      <c r="L266" s="10" t="n"/>
      <c r="M266" s="13" t="n"/>
      <c r="N266" s="13" t="n"/>
      <c r="O266" s="13" t="n"/>
      <c r="P266" s="13" t="n"/>
      <c r="Q266" s="10" t="n"/>
      <c r="R266" s="10" t="n"/>
      <c r="S266" s="10" t="n"/>
      <c r="T266" s="10" t="n"/>
      <c r="U266" s="10" t="n"/>
      <c r="V266" s="10" t="n"/>
      <c r="W266" s="10" t="n"/>
      <c r="X266" s="10" t="n"/>
      <c r="Y266" s="11" t="n"/>
      <c r="Z266" s="11" t="n"/>
      <c r="AA266" s="11" t="n"/>
      <c r="AB266" s="11" t="n"/>
      <c r="AC266" s="11" t="n"/>
      <c r="AD266" s="11" t="n"/>
      <c r="AE266" s="10" t="n"/>
      <c r="AF266" s="10" t="n"/>
      <c r="AG266" s="10" t="n"/>
      <c r="AH266" s="10" t="n"/>
      <c r="AI266" s="13" t="n"/>
      <c r="AJ266" s="13" t="n"/>
      <c r="AK266" s="13" t="n"/>
      <c r="AL266" s="13" t="n"/>
      <c r="AM266" s="13" t="n"/>
      <c r="AN266" s="13" t="n"/>
      <c r="AO266" s="13" t="n"/>
      <c r="AP266" s="14" t="n"/>
      <c r="AQ266" s="14" t="n"/>
      <c r="AR266" s="14" t="n"/>
      <c r="AS266" s="13" t="n"/>
      <c r="AT266" s="13" t="n"/>
      <c r="AU266" s="10" t="n"/>
      <c r="AV266" s="10" t="n"/>
      <c r="AW266" s="10" t="n"/>
      <c r="AX266" s="10" t="n"/>
      <c r="AY266" s="10" t="n"/>
      <c r="AZ266" s="10" t="n"/>
      <c r="BA266" s="10" t="n"/>
      <c r="BB266" s="10" t="n"/>
      <c r="BC266" s="10" t="n"/>
      <c r="BD266" s="11" t="n"/>
      <c r="BE266" s="10" t="n"/>
      <c r="BF266" s="10" t="n"/>
      <c r="BG266" s="10" t="n"/>
      <c r="BH266" s="10" t="n"/>
      <c r="BI266" s="10" t="n"/>
      <c r="BJ266" s="10" t="n"/>
      <c r="BK266" s="10" t="n"/>
      <c r="BL266" s="10" t="n"/>
      <c r="BM266" s="10" t="n"/>
    </row>
    <row r="267" ht="15.75" customHeight="1" s="218">
      <c r="A267" s="10" t="n"/>
      <c r="B267" s="10" t="n"/>
      <c r="C267" s="10" t="n"/>
      <c r="D267" s="10" t="n"/>
      <c r="E267" s="10" t="n"/>
      <c r="F267" s="10" t="n"/>
      <c r="G267" s="11" t="n"/>
      <c r="H267" s="10" t="n"/>
      <c r="I267" s="10" t="n"/>
      <c r="J267" s="10" t="n"/>
      <c r="K267" s="10" t="n"/>
      <c r="L267" s="10" t="n"/>
      <c r="M267" s="13" t="n"/>
      <c r="N267" s="13" t="n"/>
      <c r="O267" s="13" t="n"/>
      <c r="P267" s="13" t="n"/>
      <c r="Q267" s="10" t="n"/>
      <c r="R267" s="10" t="n"/>
      <c r="S267" s="10" t="n"/>
      <c r="T267" s="10" t="n"/>
      <c r="U267" s="10" t="n"/>
      <c r="V267" s="10" t="n"/>
      <c r="W267" s="10" t="n"/>
      <c r="X267" s="10" t="n"/>
      <c r="Y267" s="11" t="n"/>
      <c r="Z267" s="11" t="n"/>
      <c r="AA267" s="11" t="n"/>
      <c r="AB267" s="11" t="n"/>
      <c r="AC267" s="11" t="n"/>
      <c r="AD267" s="11" t="n"/>
      <c r="AE267" s="10" t="n"/>
      <c r="AF267" s="10" t="n"/>
      <c r="AG267" s="10" t="n"/>
      <c r="AH267" s="10" t="n"/>
      <c r="AI267" s="13" t="n"/>
      <c r="AJ267" s="13" t="n"/>
      <c r="AK267" s="13" t="n"/>
      <c r="AL267" s="13" t="n"/>
      <c r="AM267" s="13" t="n"/>
      <c r="AN267" s="13" t="n"/>
      <c r="AO267" s="13" t="n"/>
      <c r="AP267" s="14" t="n"/>
      <c r="AQ267" s="14" t="n"/>
      <c r="AR267" s="14" t="n"/>
      <c r="AS267" s="13" t="n"/>
      <c r="AT267" s="13" t="n"/>
      <c r="AU267" s="10" t="n"/>
      <c r="AV267" s="10" t="n"/>
      <c r="AW267" s="10" t="n"/>
      <c r="AX267" s="10" t="n"/>
      <c r="AY267" s="10" t="n"/>
      <c r="AZ267" s="10" t="n"/>
      <c r="BA267" s="10" t="n"/>
      <c r="BB267" s="10" t="n"/>
      <c r="BC267" s="10" t="n"/>
      <c r="BD267" s="11" t="n"/>
      <c r="BE267" s="10" t="n"/>
      <c r="BF267" s="10" t="n"/>
      <c r="BG267" s="10" t="n"/>
      <c r="BH267" s="10" t="n"/>
      <c r="BI267" s="10" t="n"/>
      <c r="BJ267" s="10" t="n"/>
      <c r="BK267" s="10" t="n"/>
      <c r="BL267" s="10" t="n"/>
      <c r="BM267" s="10" t="n"/>
    </row>
    <row r="268" ht="15.75" customHeight="1" s="218">
      <c r="A268" s="10" t="n"/>
      <c r="B268" s="10" t="n"/>
      <c r="C268" s="10" t="n"/>
      <c r="D268" s="10" t="n"/>
      <c r="E268" s="10" t="n"/>
      <c r="F268" s="10" t="n"/>
      <c r="G268" s="11" t="n"/>
      <c r="H268" s="10" t="n"/>
      <c r="I268" s="10" t="n"/>
      <c r="J268" s="10" t="n"/>
      <c r="K268" s="10" t="n"/>
      <c r="L268" s="10" t="n"/>
      <c r="M268" s="13" t="n"/>
      <c r="N268" s="13" t="n"/>
      <c r="O268" s="13" t="n"/>
      <c r="P268" s="13" t="n"/>
      <c r="Q268" s="10" t="n"/>
      <c r="R268" s="10" t="n"/>
      <c r="S268" s="10" t="n"/>
      <c r="T268" s="10" t="n"/>
      <c r="U268" s="10" t="n"/>
      <c r="V268" s="10" t="n"/>
      <c r="W268" s="10" t="n"/>
      <c r="X268" s="10" t="n"/>
      <c r="Y268" s="11" t="n"/>
      <c r="Z268" s="11" t="n"/>
      <c r="AA268" s="11" t="n"/>
      <c r="AB268" s="11" t="n"/>
      <c r="AC268" s="11" t="n"/>
      <c r="AD268" s="11" t="n"/>
      <c r="AE268" s="10" t="n"/>
      <c r="AF268" s="10" t="n"/>
      <c r="AG268" s="10" t="n"/>
      <c r="AH268" s="10" t="n"/>
      <c r="AI268" s="13" t="n"/>
      <c r="AJ268" s="13" t="n"/>
      <c r="AK268" s="13" t="n"/>
      <c r="AL268" s="13" t="n"/>
      <c r="AM268" s="13" t="n"/>
      <c r="AN268" s="13" t="n"/>
      <c r="AO268" s="13" t="n"/>
      <c r="AP268" s="14" t="n"/>
      <c r="AQ268" s="14" t="n"/>
      <c r="AR268" s="14" t="n"/>
      <c r="AS268" s="13" t="n"/>
      <c r="AT268" s="13" t="n"/>
      <c r="AU268" s="10" t="n"/>
      <c r="AV268" s="10" t="n"/>
      <c r="AW268" s="10" t="n"/>
      <c r="AX268" s="10" t="n"/>
      <c r="AY268" s="10" t="n"/>
      <c r="AZ268" s="10" t="n"/>
      <c r="BA268" s="10" t="n"/>
      <c r="BB268" s="10" t="n"/>
      <c r="BC268" s="10" t="n"/>
      <c r="BD268" s="11" t="n"/>
      <c r="BE268" s="10" t="n"/>
      <c r="BF268" s="10" t="n"/>
      <c r="BG268" s="10" t="n"/>
      <c r="BH268" s="10" t="n"/>
      <c r="BI268" s="10" t="n"/>
      <c r="BJ268" s="10" t="n"/>
      <c r="BK268" s="10" t="n"/>
      <c r="BL268" s="10" t="n"/>
      <c r="BM268" s="10" t="n"/>
    </row>
    <row r="269" ht="15.75" customHeight="1" s="218">
      <c r="A269" s="10" t="n"/>
      <c r="B269" s="10" t="n"/>
      <c r="C269" s="10" t="n"/>
      <c r="D269" s="10" t="n"/>
      <c r="E269" s="10" t="n"/>
      <c r="F269" s="10" t="n"/>
      <c r="G269" s="11" t="n"/>
      <c r="H269" s="10" t="n"/>
      <c r="I269" s="10" t="n"/>
      <c r="J269" s="10" t="n"/>
      <c r="K269" s="10" t="n"/>
      <c r="L269" s="10" t="n"/>
      <c r="M269" s="13" t="n"/>
      <c r="N269" s="13" t="n"/>
      <c r="O269" s="13" t="n"/>
      <c r="P269" s="13" t="n"/>
      <c r="Q269" s="10" t="n"/>
      <c r="R269" s="10" t="n"/>
      <c r="S269" s="10" t="n"/>
      <c r="T269" s="10" t="n"/>
      <c r="U269" s="10" t="n"/>
      <c r="V269" s="10" t="n"/>
      <c r="W269" s="10" t="n"/>
      <c r="X269" s="10" t="n"/>
      <c r="Y269" s="11" t="n"/>
      <c r="Z269" s="11" t="n"/>
      <c r="AA269" s="11" t="n"/>
      <c r="AB269" s="11" t="n"/>
      <c r="AC269" s="11" t="n"/>
      <c r="AD269" s="11" t="n"/>
      <c r="AE269" s="10" t="n"/>
      <c r="AF269" s="10" t="n"/>
      <c r="AG269" s="10" t="n"/>
      <c r="AH269" s="10" t="n"/>
      <c r="AI269" s="13" t="n"/>
      <c r="AJ269" s="13" t="n"/>
      <c r="AK269" s="13" t="n"/>
      <c r="AL269" s="13" t="n"/>
      <c r="AM269" s="13" t="n"/>
      <c r="AN269" s="13" t="n"/>
      <c r="AO269" s="13" t="n"/>
      <c r="AP269" s="14" t="n"/>
      <c r="AQ269" s="14" t="n"/>
      <c r="AR269" s="14" t="n"/>
      <c r="AS269" s="13" t="n"/>
      <c r="AT269" s="13" t="n"/>
      <c r="AU269" s="10" t="n"/>
      <c r="AV269" s="10" t="n"/>
      <c r="AW269" s="10" t="n"/>
      <c r="AX269" s="10" t="n"/>
      <c r="AY269" s="10" t="n"/>
      <c r="AZ269" s="10" t="n"/>
      <c r="BA269" s="10" t="n"/>
      <c r="BB269" s="10" t="n"/>
      <c r="BC269" s="10" t="n"/>
      <c r="BD269" s="11" t="n"/>
      <c r="BE269" s="10" t="n"/>
      <c r="BF269" s="10" t="n"/>
      <c r="BG269" s="10" t="n"/>
      <c r="BH269" s="10" t="n"/>
      <c r="BI269" s="10" t="n"/>
      <c r="BJ269" s="10" t="n"/>
      <c r="BK269" s="10" t="n"/>
      <c r="BL269" s="10" t="n"/>
      <c r="BM269" s="10" t="n"/>
    </row>
    <row r="270" ht="15.75" customHeight="1" s="218">
      <c r="A270" s="10" t="n"/>
      <c r="B270" s="10" t="n"/>
      <c r="C270" s="10" t="n"/>
      <c r="D270" s="10" t="n"/>
      <c r="E270" s="10" t="n"/>
      <c r="F270" s="10" t="n"/>
      <c r="G270" s="11" t="n"/>
      <c r="H270" s="10" t="n"/>
      <c r="I270" s="10" t="n"/>
      <c r="J270" s="10" t="n"/>
      <c r="K270" s="10" t="n"/>
      <c r="L270" s="10" t="n"/>
      <c r="M270" s="13" t="n"/>
      <c r="N270" s="13" t="n"/>
      <c r="O270" s="13" t="n"/>
      <c r="P270" s="13" t="n"/>
      <c r="Q270" s="10" t="n"/>
      <c r="R270" s="10" t="n"/>
      <c r="S270" s="10" t="n"/>
      <c r="T270" s="10" t="n"/>
      <c r="U270" s="10" t="n"/>
      <c r="V270" s="10" t="n"/>
      <c r="W270" s="10" t="n"/>
      <c r="X270" s="10" t="n"/>
      <c r="Y270" s="11" t="n"/>
      <c r="Z270" s="11" t="n"/>
      <c r="AA270" s="11" t="n"/>
      <c r="AB270" s="11" t="n"/>
      <c r="AC270" s="11" t="n"/>
      <c r="AD270" s="11" t="n"/>
      <c r="AE270" s="10" t="n"/>
      <c r="AF270" s="10" t="n"/>
      <c r="AG270" s="10" t="n"/>
      <c r="AH270" s="10" t="n"/>
      <c r="AI270" s="13" t="n"/>
      <c r="AJ270" s="13" t="n"/>
      <c r="AK270" s="13" t="n"/>
      <c r="AL270" s="13" t="n"/>
      <c r="AM270" s="13" t="n"/>
      <c r="AN270" s="13" t="n"/>
      <c r="AO270" s="13" t="n"/>
      <c r="AP270" s="14" t="n"/>
      <c r="AQ270" s="14" t="n"/>
      <c r="AR270" s="14" t="n"/>
      <c r="AS270" s="13" t="n"/>
      <c r="AT270" s="13" t="n"/>
      <c r="AU270" s="10" t="n"/>
      <c r="AV270" s="10" t="n"/>
      <c r="AW270" s="10" t="n"/>
      <c r="AX270" s="10" t="n"/>
      <c r="AY270" s="10" t="n"/>
      <c r="AZ270" s="10" t="n"/>
      <c r="BA270" s="10" t="n"/>
      <c r="BB270" s="10" t="n"/>
      <c r="BC270" s="10" t="n"/>
      <c r="BD270" s="11" t="n"/>
      <c r="BE270" s="10" t="n"/>
      <c r="BF270" s="10" t="n"/>
      <c r="BG270" s="10" t="n"/>
      <c r="BH270" s="10" t="n"/>
      <c r="BI270" s="10" t="n"/>
      <c r="BJ270" s="10" t="n"/>
      <c r="BK270" s="10" t="n"/>
      <c r="BL270" s="10" t="n"/>
      <c r="BM270" s="10" t="n"/>
    </row>
    <row r="271" ht="15.75" customHeight="1" s="218">
      <c r="A271" s="10" t="n"/>
      <c r="B271" s="10" t="n"/>
      <c r="C271" s="10" t="n"/>
      <c r="D271" s="10" t="n"/>
      <c r="E271" s="10" t="n"/>
      <c r="F271" s="10" t="n"/>
      <c r="G271" s="11" t="n"/>
      <c r="H271" s="10" t="n"/>
      <c r="I271" s="10" t="n"/>
      <c r="J271" s="10" t="n"/>
      <c r="K271" s="10" t="n"/>
      <c r="L271" s="10" t="n"/>
      <c r="M271" s="13" t="n"/>
      <c r="N271" s="13" t="n"/>
      <c r="O271" s="13" t="n"/>
      <c r="P271" s="13" t="n"/>
      <c r="Q271" s="10" t="n"/>
      <c r="R271" s="10" t="n"/>
      <c r="S271" s="10" t="n"/>
      <c r="T271" s="10" t="n"/>
      <c r="U271" s="10" t="n"/>
      <c r="V271" s="10" t="n"/>
      <c r="W271" s="10" t="n"/>
      <c r="X271" s="10" t="n"/>
      <c r="Y271" s="11" t="n"/>
      <c r="Z271" s="11" t="n"/>
      <c r="AA271" s="11" t="n"/>
      <c r="AB271" s="11" t="n"/>
      <c r="AC271" s="11" t="n"/>
      <c r="AD271" s="11" t="n"/>
      <c r="AE271" s="10" t="n"/>
      <c r="AF271" s="10" t="n"/>
      <c r="AG271" s="10" t="n"/>
      <c r="AH271" s="10" t="n"/>
      <c r="AI271" s="13" t="n"/>
      <c r="AJ271" s="13" t="n"/>
      <c r="AK271" s="13" t="n"/>
      <c r="AL271" s="13" t="n"/>
      <c r="AM271" s="13" t="n"/>
      <c r="AN271" s="13" t="n"/>
      <c r="AO271" s="13" t="n"/>
      <c r="AP271" s="14" t="n"/>
      <c r="AQ271" s="14" t="n"/>
      <c r="AR271" s="14" t="n"/>
      <c r="AS271" s="13" t="n"/>
      <c r="AT271" s="13" t="n"/>
      <c r="AU271" s="10" t="n"/>
      <c r="AV271" s="10" t="n"/>
      <c r="AW271" s="10" t="n"/>
      <c r="AX271" s="10" t="n"/>
      <c r="AY271" s="10" t="n"/>
      <c r="AZ271" s="10" t="n"/>
      <c r="BA271" s="10" t="n"/>
      <c r="BB271" s="10" t="n"/>
      <c r="BC271" s="10" t="n"/>
      <c r="BD271" s="11" t="n"/>
      <c r="BE271" s="10" t="n"/>
      <c r="BF271" s="10" t="n"/>
      <c r="BG271" s="10" t="n"/>
      <c r="BH271" s="10" t="n"/>
      <c r="BI271" s="10" t="n"/>
      <c r="BJ271" s="10" t="n"/>
      <c r="BK271" s="10" t="n"/>
      <c r="BL271" s="10" t="n"/>
      <c r="BM271" s="10" t="n"/>
    </row>
    <row r="272" ht="15.75" customHeight="1" s="218">
      <c r="A272" s="10" t="n"/>
      <c r="B272" s="10" t="n"/>
      <c r="C272" s="10" t="n"/>
      <c r="D272" s="10" t="n"/>
      <c r="E272" s="10" t="n"/>
      <c r="F272" s="10" t="n"/>
      <c r="G272" s="11" t="n"/>
      <c r="H272" s="10" t="n"/>
      <c r="I272" s="10" t="n"/>
      <c r="J272" s="10" t="n"/>
      <c r="K272" s="10" t="n"/>
      <c r="L272" s="10" t="n"/>
      <c r="M272" s="13" t="n"/>
      <c r="N272" s="13" t="n"/>
      <c r="O272" s="13" t="n"/>
      <c r="P272" s="13" t="n"/>
      <c r="Q272" s="10" t="n"/>
      <c r="R272" s="10" t="n"/>
      <c r="S272" s="10" t="n"/>
      <c r="T272" s="10" t="n"/>
      <c r="U272" s="10" t="n"/>
      <c r="V272" s="10" t="n"/>
      <c r="W272" s="10" t="n"/>
      <c r="X272" s="10" t="n"/>
      <c r="Y272" s="11" t="n"/>
      <c r="Z272" s="11" t="n"/>
      <c r="AA272" s="11" t="n"/>
      <c r="AB272" s="11" t="n"/>
      <c r="AC272" s="11" t="n"/>
      <c r="AD272" s="11" t="n"/>
      <c r="AE272" s="10" t="n"/>
      <c r="AF272" s="10" t="n"/>
      <c r="AG272" s="10" t="n"/>
      <c r="AH272" s="10" t="n"/>
      <c r="AI272" s="13" t="n"/>
      <c r="AJ272" s="13" t="n"/>
      <c r="AK272" s="13" t="n"/>
      <c r="AL272" s="13" t="n"/>
      <c r="AM272" s="13" t="n"/>
      <c r="AN272" s="13" t="n"/>
      <c r="AO272" s="13" t="n"/>
      <c r="AP272" s="14" t="n"/>
      <c r="AQ272" s="14" t="n"/>
      <c r="AR272" s="14" t="n"/>
      <c r="AS272" s="13" t="n"/>
      <c r="AT272" s="13" t="n"/>
      <c r="AU272" s="10" t="n"/>
      <c r="AV272" s="10" t="n"/>
      <c r="AW272" s="10" t="n"/>
      <c r="AX272" s="10" t="n"/>
      <c r="AY272" s="10" t="n"/>
      <c r="AZ272" s="10" t="n"/>
      <c r="BA272" s="10" t="n"/>
      <c r="BB272" s="10" t="n"/>
      <c r="BC272" s="10" t="n"/>
      <c r="BD272" s="11" t="n"/>
      <c r="BE272" s="10" t="n"/>
      <c r="BF272" s="10" t="n"/>
      <c r="BG272" s="10" t="n"/>
      <c r="BH272" s="10" t="n"/>
      <c r="BI272" s="10" t="n"/>
      <c r="BJ272" s="10" t="n"/>
      <c r="BK272" s="10" t="n"/>
      <c r="BL272" s="10" t="n"/>
      <c r="BM272" s="10" t="n"/>
    </row>
    <row r="273" ht="15.75" customHeight="1" s="218">
      <c r="A273" s="10" t="n"/>
      <c r="B273" s="10" t="n"/>
      <c r="C273" s="10" t="n"/>
      <c r="D273" s="10" t="n"/>
      <c r="E273" s="10" t="n"/>
      <c r="F273" s="10" t="n"/>
      <c r="G273" s="11" t="n"/>
      <c r="H273" s="10" t="n"/>
      <c r="I273" s="10" t="n"/>
      <c r="J273" s="10" t="n"/>
      <c r="K273" s="10" t="n"/>
      <c r="L273" s="10" t="n"/>
      <c r="M273" s="13" t="n"/>
      <c r="N273" s="13" t="n"/>
      <c r="O273" s="13" t="n"/>
      <c r="P273" s="13" t="n"/>
      <c r="Q273" s="10" t="n"/>
      <c r="R273" s="10" t="n"/>
      <c r="S273" s="10" t="n"/>
      <c r="T273" s="10" t="n"/>
      <c r="U273" s="10" t="n"/>
      <c r="V273" s="10" t="n"/>
      <c r="W273" s="10" t="n"/>
      <c r="X273" s="10" t="n"/>
      <c r="Y273" s="11" t="n"/>
      <c r="Z273" s="11" t="n"/>
      <c r="AA273" s="11" t="n"/>
      <c r="AB273" s="11" t="n"/>
      <c r="AC273" s="11" t="n"/>
      <c r="AD273" s="11" t="n"/>
      <c r="AE273" s="10" t="n"/>
      <c r="AF273" s="10" t="n"/>
      <c r="AG273" s="10" t="n"/>
      <c r="AH273" s="10" t="n"/>
      <c r="AI273" s="13" t="n"/>
      <c r="AJ273" s="13" t="n"/>
      <c r="AK273" s="13" t="n"/>
      <c r="AL273" s="13" t="n"/>
      <c r="AM273" s="13" t="n"/>
      <c r="AN273" s="13" t="n"/>
      <c r="AO273" s="13" t="n"/>
      <c r="AP273" s="14" t="n"/>
      <c r="AQ273" s="14" t="n"/>
      <c r="AR273" s="14" t="n"/>
      <c r="AS273" s="13" t="n"/>
      <c r="AT273" s="13" t="n"/>
      <c r="AU273" s="10" t="n"/>
      <c r="AV273" s="10" t="n"/>
      <c r="AW273" s="10" t="n"/>
      <c r="AX273" s="10" t="n"/>
      <c r="AY273" s="10" t="n"/>
      <c r="AZ273" s="10" t="n"/>
      <c r="BA273" s="10" t="n"/>
      <c r="BB273" s="10" t="n"/>
      <c r="BC273" s="10" t="n"/>
      <c r="BD273" s="11" t="n"/>
      <c r="BE273" s="10" t="n"/>
      <c r="BF273" s="10" t="n"/>
      <c r="BG273" s="10" t="n"/>
      <c r="BH273" s="10" t="n"/>
      <c r="BI273" s="10" t="n"/>
      <c r="BJ273" s="10" t="n"/>
      <c r="BK273" s="10" t="n"/>
      <c r="BL273" s="10" t="n"/>
      <c r="BM273" s="10" t="n"/>
    </row>
    <row r="274" ht="15.75" customHeight="1" s="218">
      <c r="A274" s="10" t="n"/>
      <c r="B274" s="10" t="n"/>
      <c r="C274" s="10" t="n"/>
      <c r="D274" s="10" t="n"/>
      <c r="E274" s="10" t="n"/>
      <c r="F274" s="10" t="n"/>
      <c r="G274" s="11" t="n"/>
      <c r="H274" s="10" t="n"/>
      <c r="I274" s="10" t="n"/>
      <c r="J274" s="10" t="n"/>
      <c r="K274" s="10" t="n"/>
      <c r="L274" s="10" t="n"/>
      <c r="M274" s="13" t="n"/>
      <c r="N274" s="13" t="n"/>
      <c r="O274" s="13" t="n"/>
      <c r="P274" s="13" t="n"/>
      <c r="Q274" s="10" t="n"/>
      <c r="R274" s="10" t="n"/>
      <c r="S274" s="10" t="n"/>
      <c r="T274" s="10" t="n"/>
      <c r="U274" s="10" t="n"/>
      <c r="V274" s="10" t="n"/>
      <c r="W274" s="10" t="n"/>
      <c r="X274" s="10" t="n"/>
      <c r="Y274" s="11" t="n"/>
      <c r="Z274" s="11" t="n"/>
      <c r="AA274" s="11" t="n"/>
      <c r="AB274" s="11" t="n"/>
      <c r="AC274" s="11" t="n"/>
      <c r="AD274" s="11" t="n"/>
      <c r="AE274" s="10" t="n"/>
      <c r="AF274" s="10" t="n"/>
      <c r="AG274" s="10" t="n"/>
      <c r="AH274" s="10" t="n"/>
      <c r="AI274" s="13" t="n"/>
      <c r="AJ274" s="13" t="n"/>
      <c r="AK274" s="13" t="n"/>
      <c r="AL274" s="13" t="n"/>
      <c r="AM274" s="13" t="n"/>
      <c r="AN274" s="13" t="n"/>
      <c r="AO274" s="13" t="n"/>
      <c r="AP274" s="14" t="n"/>
      <c r="AQ274" s="14" t="n"/>
      <c r="AR274" s="14" t="n"/>
      <c r="AS274" s="13" t="n"/>
      <c r="AT274" s="13" t="n"/>
      <c r="AU274" s="10" t="n"/>
      <c r="AV274" s="10" t="n"/>
      <c r="AW274" s="10" t="n"/>
      <c r="AX274" s="10" t="n"/>
      <c r="AY274" s="10" t="n"/>
      <c r="AZ274" s="10" t="n"/>
      <c r="BA274" s="10" t="n"/>
      <c r="BB274" s="10" t="n"/>
      <c r="BC274" s="10" t="n"/>
      <c r="BD274" s="11" t="n"/>
      <c r="BE274" s="10" t="n"/>
      <c r="BF274" s="10" t="n"/>
      <c r="BG274" s="10" t="n"/>
      <c r="BH274" s="10" t="n"/>
      <c r="BI274" s="10" t="n"/>
      <c r="BJ274" s="10" t="n"/>
      <c r="BK274" s="10" t="n"/>
      <c r="BL274" s="10" t="n"/>
      <c r="BM274" s="10" t="n"/>
    </row>
    <row r="275" ht="15.75" customHeight="1" s="218">
      <c r="A275" s="10" t="n"/>
      <c r="B275" s="10" t="n"/>
      <c r="C275" s="10" t="n"/>
      <c r="D275" s="10" t="n"/>
      <c r="E275" s="10" t="n"/>
      <c r="F275" s="10" t="n"/>
      <c r="G275" s="11" t="n"/>
      <c r="H275" s="10" t="n"/>
      <c r="I275" s="10" t="n"/>
      <c r="J275" s="10" t="n"/>
      <c r="K275" s="10" t="n"/>
      <c r="L275" s="10" t="n"/>
      <c r="M275" s="13" t="n"/>
      <c r="N275" s="13" t="n"/>
      <c r="O275" s="13" t="n"/>
      <c r="P275" s="13" t="n"/>
      <c r="Q275" s="10" t="n"/>
      <c r="R275" s="10" t="n"/>
      <c r="S275" s="10" t="n"/>
      <c r="T275" s="10" t="n"/>
      <c r="U275" s="10" t="n"/>
      <c r="V275" s="10" t="n"/>
      <c r="W275" s="10" t="n"/>
      <c r="X275" s="10" t="n"/>
      <c r="Y275" s="11" t="n"/>
      <c r="Z275" s="11" t="n"/>
      <c r="AA275" s="11" t="n"/>
      <c r="AB275" s="11" t="n"/>
      <c r="AC275" s="11" t="n"/>
      <c r="AD275" s="11" t="n"/>
      <c r="AE275" s="10" t="n"/>
      <c r="AF275" s="10" t="n"/>
      <c r="AG275" s="10" t="n"/>
      <c r="AH275" s="10" t="n"/>
      <c r="AI275" s="13" t="n"/>
      <c r="AJ275" s="13" t="n"/>
      <c r="AK275" s="13" t="n"/>
      <c r="AL275" s="13" t="n"/>
      <c r="AM275" s="13" t="n"/>
      <c r="AN275" s="13" t="n"/>
      <c r="AO275" s="13" t="n"/>
      <c r="AP275" s="14" t="n"/>
      <c r="AQ275" s="14" t="n"/>
      <c r="AR275" s="14" t="n"/>
      <c r="AS275" s="13" t="n"/>
      <c r="AT275" s="13" t="n"/>
      <c r="AU275" s="10" t="n"/>
      <c r="AV275" s="10" t="n"/>
      <c r="AW275" s="10" t="n"/>
      <c r="AX275" s="10" t="n"/>
      <c r="AY275" s="10" t="n"/>
      <c r="AZ275" s="10" t="n"/>
      <c r="BA275" s="10" t="n"/>
      <c r="BB275" s="10" t="n"/>
      <c r="BC275" s="10" t="n"/>
      <c r="BD275" s="11" t="n"/>
      <c r="BE275" s="10" t="n"/>
      <c r="BF275" s="10" t="n"/>
      <c r="BG275" s="10" t="n"/>
      <c r="BH275" s="10" t="n"/>
      <c r="BI275" s="10" t="n"/>
      <c r="BJ275" s="10" t="n"/>
      <c r="BK275" s="10" t="n"/>
      <c r="BL275" s="10" t="n"/>
      <c r="BM275" s="10" t="n"/>
    </row>
    <row r="276" ht="15.75" customHeight="1" s="218">
      <c r="A276" s="10" t="n"/>
      <c r="B276" s="10" t="n"/>
      <c r="C276" s="10" t="n"/>
      <c r="D276" s="10" t="n"/>
      <c r="E276" s="10" t="n"/>
      <c r="F276" s="10" t="n"/>
      <c r="G276" s="11" t="n"/>
      <c r="H276" s="10" t="n"/>
      <c r="I276" s="10" t="n"/>
      <c r="J276" s="10" t="n"/>
      <c r="K276" s="10" t="n"/>
      <c r="L276" s="10" t="n"/>
      <c r="M276" s="13" t="n"/>
      <c r="N276" s="13" t="n"/>
      <c r="O276" s="13" t="n"/>
      <c r="P276" s="13" t="n"/>
      <c r="Q276" s="10" t="n"/>
      <c r="R276" s="10" t="n"/>
      <c r="S276" s="10" t="n"/>
      <c r="T276" s="10" t="n"/>
      <c r="U276" s="10" t="n"/>
      <c r="V276" s="10" t="n"/>
      <c r="W276" s="10" t="n"/>
      <c r="X276" s="10" t="n"/>
      <c r="Y276" s="11" t="n"/>
      <c r="Z276" s="11" t="n"/>
      <c r="AA276" s="11" t="n"/>
      <c r="AB276" s="11" t="n"/>
      <c r="AC276" s="11" t="n"/>
      <c r="AD276" s="11" t="n"/>
      <c r="AE276" s="10" t="n"/>
      <c r="AF276" s="10" t="n"/>
      <c r="AG276" s="10" t="n"/>
      <c r="AH276" s="10" t="n"/>
      <c r="AI276" s="13" t="n"/>
      <c r="AJ276" s="13" t="n"/>
      <c r="AK276" s="13" t="n"/>
      <c r="AL276" s="13" t="n"/>
      <c r="AM276" s="13" t="n"/>
      <c r="AN276" s="13" t="n"/>
      <c r="AO276" s="13" t="n"/>
      <c r="AP276" s="14" t="n"/>
      <c r="AQ276" s="14" t="n"/>
      <c r="AR276" s="14" t="n"/>
      <c r="AS276" s="13" t="n"/>
      <c r="AT276" s="13" t="n"/>
      <c r="AU276" s="10" t="n"/>
      <c r="AV276" s="10" t="n"/>
      <c r="AW276" s="10" t="n"/>
      <c r="AX276" s="10" t="n"/>
      <c r="AY276" s="10" t="n"/>
      <c r="AZ276" s="10" t="n"/>
      <c r="BA276" s="10" t="n"/>
      <c r="BB276" s="10" t="n"/>
      <c r="BC276" s="10" t="n"/>
      <c r="BD276" s="11" t="n"/>
      <c r="BE276" s="10" t="n"/>
      <c r="BF276" s="10" t="n"/>
      <c r="BG276" s="10" t="n"/>
      <c r="BH276" s="10" t="n"/>
      <c r="BI276" s="10" t="n"/>
      <c r="BJ276" s="10" t="n"/>
      <c r="BK276" s="10" t="n"/>
      <c r="BL276" s="10" t="n"/>
      <c r="BM276" s="10" t="n"/>
    </row>
    <row r="277" ht="15.75" customHeight="1" s="218">
      <c r="A277" s="10" t="n"/>
      <c r="B277" s="10" t="n"/>
      <c r="C277" s="10" t="n"/>
      <c r="D277" s="10" t="n"/>
      <c r="E277" s="10" t="n"/>
      <c r="F277" s="10" t="n"/>
      <c r="G277" s="11" t="n"/>
      <c r="H277" s="10" t="n"/>
      <c r="I277" s="10" t="n"/>
      <c r="J277" s="10" t="n"/>
      <c r="K277" s="10" t="n"/>
      <c r="L277" s="10" t="n"/>
      <c r="M277" s="13" t="n"/>
      <c r="N277" s="13" t="n"/>
      <c r="O277" s="13" t="n"/>
      <c r="P277" s="13" t="n"/>
      <c r="Q277" s="10" t="n"/>
      <c r="R277" s="10" t="n"/>
      <c r="S277" s="10" t="n"/>
      <c r="T277" s="10" t="n"/>
      <c r="U277" s="10" t="n"/>
      <c r="V277" s="10" t="n"/>
      <c r="W277" s="10" t="n"/>
      <c r="X277" s="10" t="n"/>
      <c r="Y277" s="11" t="n"/>
      <c r="Z277" s="11" t="n"/>
      <c r="AA277" s="11" t="n"/>
      <c r="AB277" s="11" t="n"/>
      <c r="AC277" s="11" t="n"/>
      <c r="AD277" s="11" t="n"/>
      <c r="AE277" s="10" t="n"/>
      <c r="AF277" s="10" t="n"/>
      <c r="AG277" s="10" t="n"/>
      <c r="AH277" s="10" t="n"/>
      <c r="AI277" s="13" t="n"/>
      <c r="AJ277" s="13" t="n"/>
      <c r="AK277" s="13" t="n"/>
      <c r="AL277" s="13" t="n"/>
      <c r="AM277" s="13" t="n"/>
      <c r="AN277" s="13" t="n"/>
      <c r="AO277" s="13" t="n"/>
      <c r="AP277" s="14" t="n"/>
      <c r="AQ277" s="14" t="n"/>
      <c r="AR277" s="14" t="n"/>
      <c r="AS277" s="13" t="n"/>
      <c r="AT277" s="13" t="n"/>
      <c r="AU277" s="10" t="n"/>
      <c r="AV277" s="10" t="n"/>
      <c r="AW277" s="10" t="n"/>
      <c r="AX277" s="10" t="n"/>
      <c r="AY277" s="10" t="n"/>
      <c r="AZ277" s="10" t="n"/>
      <c r="BA277" s="10" t="n"/>
      <c r="BB277" s="10" t="n"/>
      <c r="BC277" s="10" t="n"/>
      <c r="BD277" s="11" t="n"/>
      <c r="BE277" s="10" t="n"/>
      <c r="BF277" s="10" t="n"/>
      <c r="BG277" s="10" t="n"/>
      <c r="BH277" s="10" t="n"/>
      <c r="BI277" s="10" t="n"/>
      <c r="BJ277" s="10" t="n"/>
      <c r="BK277" s="10" t="n"/>
      <c r="BL277" s="10" t="n"/>
      <c r="BM277" s="10" t="n"/>
    </row>
    <row r="278" ht="15.75" customHeight="1" s="218">
      <c r="A278" s="10" t="n"/>
      <c r="B278" s="10" t="n"/>
      <c r="C278" s="10" t="n"/>
      <c r="D278" s="10" t="n"/>
      <c r="E278" s="10" t="n"/>
      <c r="F278" s="10" t="n"/>
      <c r="G278" s="11" t="n"/>
      <c r="H278" s="10" t="n"/>
      <c r="I278" s="10" t="n"/>
      <c r="J278" s="10" t="n"/>
      <c r="K278" s="10" t="n"/>
      <c r="L278" s="10" t="n"/>
      <c r="M278" s="13" t="n"/>
      <c r="N278" s="13" t="n"/>
      <c r="O278" s="13" t="n"/>
      <c r="P278" s="13" t="n"/>
      <c r="Q278" s="10" t="n"/>
      <c r="R278" s="10" t="n"/>
      <c r="S278" s="10" t="n"/>
      <c r="T278" s="10" t="n"/>
      <c r="U278" s="10" t="n"/>
      <c r="V278" s="10" t="n"/>
      <c r="W278" s="10" t="n"/>
      <c r="X278" s="10" t="n"/>
      <c r="Y278" s="11" t="n"/>
      <c r="Z278" s="11" t="n"/>
      <c r="AA278" s="11" t="n"/>
      <c r="AB278" s="11" t="n"/>
      <c r="AC278" s="11" t="n"/>
      <c r="AD278" s="11" t="n"/>
      <c r="AE278" s="10" t="n"/>
      <c r="AF278" s="10" t="n"/>
      <c r="AG278" s="10" t="n"/>
      <c r="AH278" s="10" t="n"/>
      <c r="AI278" s="13" t="n"/>
      <c r="AJ278" s="13" t="n"/>
      <c r="AK278" s="13" t="n"/>
      <c r="AL278" s="13" t="n"/>
      <c r="AM278" s="13" t="n"/>
      <c r="AN278" s="13" t="n"/>
      <c r="AO278" s="13" t="n"/>
      <c r="AP278" s="14" t="n"/>
      <c r="AQ278" s="14" t="n"/>
      <c r="AR278" s="14" t="n"/>
      <c r="AS278" s="13" t="n"/>
      <c r="AT278" s="13" t="n"/>
      <c r="AU278" s="10" t="n"/>
      <c r="AV278" s="10" t="n"/>
      <c r="AW278" s="10" t="n"/>
      <c r="AX278" s="10" t="n"/>
      <c r="AY278" s="10" t="n"/>
      <c r="AZ278" s="10" t="n"/>
      <c r="BA278" s="10" t="n"/>
      <c r="BB278" s="10" t="n"/>
      <c r="BC278" s="10" t="n"/>
      <c r="BD278" s="11" t="n"/>
      <c r="BE278" s="10" t="n"/>
      <c r="BF278" s="10" t="n"/>
      <c r="BG278" s="10" t="n"/>
      <c r="BH278" s="10" t="n"/>
      <c r="BI278" s="10" t="n"/>
      <c r="BJ278" s="10" t="n"/>
      <c r="BK278" s="10" t="n"/>
      <c r="BL278" s="10" t="n"/>
      <c r="BM278" s="10" t="n"/>
    </row>
    <row r="279" ht="15.75" customHeight="1" s="218">
      <c r="A279" s="10" t="n"/>
      <c r="B279" s="10" t="n"/>
      <c r="C279" s="10" t="n"/>
      <c r="D279" s="10" t="n"/>
      <c r="E279" s="10" t="n"/>
      <c r="F279" s="10" t="n"/>
      <c r="G279" s="11" t="n"/>
      <c r="H279" s="10" t="n"/>
      <c r="I279" s="10" t="n"/>
      <c r="J279" s="10" t="n"/>
      <c r="K279" s="10" t="n"/>
      <c r="L279" s="10" t="n"/>
      <c r="M279" s="13" t="n"/>
      <c r="N279" s="13" t="n"/>
      <c r="O279" s="13" t="n"/>
      <c r="P279" s="13" t="n"/>
      <c r="Q279" s="10" t="n"/>
      <c r="R279" s="10" t="n"/>
      <c r="S279" s="10" t="n"/>
      <c r="T279" s="10" t="n"/>
      <c r="U279" s="10" t="n"/>
      <c r="V279" s="10" t="n"/>
      <c r="W279" s="10" t="n"/>
      <c r="X279" s="10" t="n"/>
      <c r="Y279" s="11" t="n"/>
      <c r="Z279" s="11" t="n"/>
      <c r="AA279" s="11" t="n"/>
      <c r="AB279" s="11" t="n"/>
      <c r="AC279" s="11" t="n"/>
      <c r="AD279" s="11" t="n"/>
      <c r="AE279" s="10" t="n"/>
      <c r="AF279" s="10" t="n"/>
      <c r="AG279" s="10" t="n"/>
      <c r="AH279" s="10" t="n"/>
      <c r="AI279" s="13" t="n"/>
      <c r="AJ279" s="13" t="n"/>
      <c r="AK279" s="13" t="n"/>
      <c r="AL279" s="13" t="n"/>
      <c r="AM279" s="13" t="n"/>
      <c r="AN279" s="13" t="n"/>
      <c r="AO279" s="13" t="n"/>
      <c r="AP279" s="14" t="n"/>
      <c r="AQ279" s="14" t="n"/>
      <c r="AR279" s="14" t="n"/>
      <c r="AS279" s="13" t="n"/>
      <c r="AT279" s="13" t="n"/>
      <c r="AU279" s="10" t="n"/>
      <c r="AV279" s="10" t="n"/>
      <c r="AW279" s="10" t="n"/>
      <c r="AX279" s="10" t="n"/>
      <c r="AY279" s="10" t="n"/>
      <c r="AZ279" s="10" t="n"/>
      <c r="BA279" s="10" t="n"/>
      <c r="BB279" s="10" t="n"/>
      <c r="BC279" s="10" t="n"/>
      <c r="BD279" s="11" t="n"/>
      <c r="BE279" s="10" t="n"/>
      <c r="BF279" s="10" t="n"/>
      <c r="BG279" s="10" t="n"/>
      <c r="BH279" s="10" t="n"/>
      <c r="BI279" s="10" t="n"/>
      <c r="BJ279" s="10" t="n"/>
      <c r="BK279" s="10" t="n"/>
      <c r="BL279" s="10" t="n"/>
      <c r="BM279" s="10" t="n"/>
    </row>
    <row r="280" ht="15.75" customHeight="1" s="218">
      <c r="A280" s="10" t="n"/>
      <c r="B280" s="10" t="n"/>
      <c r="C280" s="10" t="n"/>
      <c r="D280" s="10" t="n"/>
      <c r="E280" s="10" t="n"/>
      <c r="F280" s="10" t="n"/>
      <c r="G280" s="11" t="n"/>
      <c r="H280" s="10" t="n"/>
      <c r="I280" s="10" t="n"/>
      <c r="J280" s="10" t="n"/>
      <c r="K280" s="10" t="n"/>
      <c r="L280" s="10" t="n"/>
      <c r="M280" s="13" t="n"/>
      <c r="N280" s="13" t="n"/>
      <c r="O280" s="13" t="n"/>
      <c r="P280" s="13" t="n"/>
      <c r="Q280" s="10" t="n"/>
      <c r="R280" s="10" t="n"/>
      <c r="S280" s="10" t="n"/>
      <c r="T280" s="10" t="n"/>
      <c r="U280" s="10" t="n"/>
      <c r="V280" s="10" t="n"/>
      <c r="W280" s="10" t="n"/>
      <c r="X280" s="10" t="n"/>
      <c r="Y280" s="11" t="n"/>
      <c r="Z280" s="11" t="n"/>
      <c r="AA280" s="11" t="n"/>
      <c r="AB280" s="11" t="n"/>
      <c r="AC280" s="11" t="n"/>
      <c r="AD280" s="11" t="n"/>
      <c r="AE280" s="10" t="n"/>
      <c r="AF280" s="10" t="n"/>
      <c r="AG280" s="10" t="n"/>
      <c r="AH280" s="10" t="n"/>
      <c r="AI280" s="13" t="n"/>
      <c r="AJ280" s="13" t="n"/>
      <c r="AK280" s="13" t="n"/>
      <c r="AL280" s="13" t="n"/>
      <c r="AM280" s="13" t="n"/>
      <c r="AN280" s="13" t="n"/>
      <c r="AO280" s="13" t="n"/>
      <c r="AP280" s="14" t="n"/>
      <c r="AQ280" s="14" t="n"/>
      <c r="AR280" s="14" t="n"/>
      <c r="AS280" s="13" t="n"/>
      <c r="AT280" s="13" t="n"/>
      <c r="AU280" s="10" t="n"/>
      <c r="AV280" s="10" t="n"/>
      <c r="AW280" s="10" t="n"/>
      <c r="AX280" s="10" t="n"/>
      <c r="AY280" s="10" t="n"/>
      <c r="AZ280" s="10" t="n"/>
      <c r="BA280" s="10" t="n"/>
      <c r="BB280" s="10" t="n"/>
      <c r="BC280" s="10" t="n"/>
      <c r="BD280" s="11" t="n"/>
      <c r="BE280" s="10" t="n"/>
      <c r="BF280" s="10" t="n"/>
      <c r="BG280" s="10" t="n"/>
      <c r="BH280" s="10" t="n"/>
      <c r="BI280" s="10" t="n"/>
      <c r="BJ280" s="10" t="n"/>
      <c r="BK280" s="10" t="n"/>
      <c r="BL280" s="10" t="n"/>
      <c r="BM280" s="10" t="n"/>
    </row>
    <row r="281" ht="15.75" customHeight="1" s="218">
      <c r="A281" s="10" t="n"/>
      <c r="B281" s="10" t="n"/>
      <c r="C281" s="10" t="n"/>
      <c r="D281" s="10" t="n"/>
      <c r="E281" s="10" t="n"/>
      <c r="F281" s="10" t="n"/>
      <c r="G281" s="11" t="n"/>
      <c r="H281" s="10" t="n"/>
      <c r="I281" s="10" t="n"/>
      <c r="J281" s="10" t="n"/>
      <c r="K281" s="10" t="n"/>
      <c r="L281" s="10" t="n"/>
      <c r="M281" s="13" t="n"/>
      <c r="N281" s="13" t="n"/>
      <c r="O281" s="13" t="n"/>
      <c r="P281" s="13" t="n"/>
      <c r="Q281" s="10" t="n"/>
      <c r="R281" s="10" t="n"/>
      <c r="S281" s="10" t="n"/>
      <c r="T281" s="10" t="n"/>
      <c r="U281" s="10" t="n"/>
      <c r="V281" s="10" t="n"/>
      <c r="W281" s="10" t="n"/>
      <c r="X281" s="10" t="n"/>
      <c r="Y281" s="11" t="n"/>
      <c r="Z281" s="11" t="n"/>
      <c r="AA281" s="11" t="n"/>
      <c r="AB281" s="11" t="n"/>
      <c r="AC281" s="11" t="n"/>
      <c r="AD281" s="11" t="n"/>
      <c r="AE281" s="10" t="n"/>
      <c r="AF281" s="10" t="n"/>
      <c r="AG281" s="10" t="n"/>
      <c r="AH281" s="10" t="n"/>
      <c r="AI281" s="13" t="n"/>
      <c r="AJ281" s="13" t="n"/>
      <c r="AK281" s="13" t="n"/>
      <c r="AL281" s="13" t="n"/>
      <c r="AM281" s="13" t="n"/>
      <c r="AN281" s="13" t="n"/>
      <c r="AO281" s="13" t="n"/>
      <c r="AP281" s="14" t="n"/>
      <c r="AQ281" s="14" t="n"/>
      <c r="AR281" s="14" t="n"/>
      <c r="AS281" s="13" t="n"/>
      <c r="AT281" s="13" t="n"/>
      <c r="AU281" s="10" t="n"/>
      <c r="AV281" s="10" t="n"/>
      <c r="AW281" s="10" t="n"/>
      <c r="AX281" s="10" t="n"/>
      <c r="AY281" s="10" t="n"/>
      <c r="AZ281" s="10" t="n"/>
      <c r="BA281" s="10" t="n"/>
      <c r="BB281" s="10" t="n"/>
      <c r="BC281" s="10" t="n"/>
      <c r="BD281" s="11" t="n"/>
      <c r="BE281" s="10" t="n"/>
      <c r="BF281" s="10" t="n"/>
      <c r="BG281" s="10" t="n"/>
      <c r="BH281" s="10" t="n"/>
      <c r="BI281" s="10" t="n"/>
      <c r="BJ281" s="10" t="n"/>
      <c r="BK281" s="10" t="n"/>
      <c r="BL281" s="10" t="n"/>
      <c r="BM281" s="10" t="n"/>
    </row>
    <row r="282" ht="15.75" customHeight="1" s="218">
      <c r="A282" s="10" t="n"/>
      <c r="B282" s="10" t="n"/>
      <c r="C282" s="10" t="n"/>
      <c r="D282" s="10" t="n"/>
      <c r="E282" s="10" t="n"/>
      <c r="F282" s="10" t="n"/>
      <c r="G282" s="11" t="n"/>
      <c r="H282" s="10" t="n"/>
      <c r="I282" s="10" t="n"/>
      <c r="J282" s="10" t="n"/>
      <c r="K282" s="10" t="n"/>
      <c r="L282" s="10" t="n"/>
      <c r="M282" s="13" t="n"/>
      <c r="N282" s="13" t="n"/>
      <c r="O282" s="13" t="n"/>
      <c r="P282" s="13" t="n"/>
      <c r="Q282" s="10" t="n"/>
      <c r="R282" s="10" t="n"/>
      <c r="S282" s="10" t="n"/>
      <c r="T282" s="10" t="n"/>
      <c r="U282" s="10" t="n"/>
      <c r="V282" s="10" t="n"/>
      <c r="W282" s="10" t="n"/>
      <c r="X282" s="10" t="n"/>
      <c r="Y282" s="11" t="n"/>
      <c r="Z282" s="11" t="n"/>
      <c r="AA282" s="11" t="n"/>
      <c r="AB282" s="11" t="n"/>
      <c r="AC282" s="11" t="n"/>
      <c r="AD282" s="11" t="n"/>
      <c r="AE282" s="10" t="n"/>
      <c r="AF282" s="10" t="n"/>
      <c r="AG282" s="10" t="n"/>
      <c r="AH282" s="10" t="n"/>
      <c r="AI282" s="13" t="n"/>
      <c r="AJ282" s="13" t="n"/>
      <c r="AK282" s="13" t="n"/>
      <c r="AL282" s="13" t="n"/>
      <c r="AM282" s="13" t="n"/>
      <c r="AN282" s="13" t="n"/>
      <c r="AO282" s="13" t="n"/>
      <c r="AP282" s="14" t="n"/>
      <c r="AQ282" s="14" t="n"/>
      <c r="AR282" s="14" t="n"/>
      <c r="AS282" s="13" t="n"/>
      <c r="AT282" s="13" t="n"/>
      <c r="AU282" s="10" t="n"/>
      <c r="AV282" s="10" t="n"/>
      <c r="AW282" s="10" t="n"/>
      <c r="AX282" s="10" t="n"/>
      <c r="AY282" s="10" t="n"/>
      <c r="AZ282" s="10" t="n"/>
      <c r="BA282" s="10" t="n"/>
      <c r="BB282" s="10" t="n"/>
      <c r="BC282" s="10" t="n"/>
      <c r="BD282" s="11" t="n"/>
      <c r="BE282" s="10" t="n"/>
      <c r="BF282" s="10" t="n"/>
      <c r="BG282" s="10" t="n"/>
      <c r="BH282" s="10" t="n"/>
      <c r="BI282" s="10" t="n"/>
      <c r="BJ282" s="10" t="n"/>
      <c r="BK282" s="10" t="n"/>
      <c r="BL282" s="10" t="n"/>
      <c r="BM282" s="10" t="n"/>
    </row>
    <row r="283" ht="15.75" customHeight="1" s="218">
      <c r="A283" s="10" t="n"/>
      <c r="B283" s="10" t="n"/>
      <c r="C283" s="10" t="n"/>
      <c r="D283" s="10" t="n"/>
      <c r="E283" s="10" t="n"/>
      <c r="F283" s="10" t="n"/>
      <c r="G283" s="11" t="n"/>
      <c r="H283" s="10" t="n"/>
      <c r="I283" s="10" t="n"/>
      <c r="J283" s="10" t="n"/>
      <c r="K283" s="10" t="n"/>
      <c r="L283" s="10" t="n"/>
      <c r="M283" s="13" t="n"/>
      <c r="N283" s="13" t="n"/>
      <c r="O283" s="13" t="n"/>
      <c r="P283" s="13" t="n"/>
      <c r="Q283" s="10" t="n"/>
      <c r="R283" s="10" t="n"/>
      <c r="S283" s="10" t="n"/>
      <c r="T283" s="10" t="n"/>
      <c r="U283" s="10" t="n"/>
      <c r="V283" s="10" t="n"/>
      <c r="W283" s="10" t="n"/>
      <c r="X283" s="10" t="n"/>
      <c r="Y283" s="11" t="n"/>
      <c r="Z283" s="11" t="n"/>
      <c r="AA283" s="11" t="n"/>
      <c r="AB283" s="11" t="n"/>
      <c r="AC283" s="11" t="n"/>
      <c r="AD283" s="11" t="n"/>
      <c r="AE283" s="10" t="n"/>
      <c r="AF283" s="10" t="n"/>
      <c r="AG283" s="10" t="n"/>
      <c r="AH283" s="10" t="n"/>
      <c r="AI283" s="13" t="n"/>
      <c r="AJ283" s="13" t="n"/>
      <c r="AK283" s="13" t="n"/>
      <c r="AL283" s="13" t="n"/>
      <c r="AM283" s="13" t="n"/>
      <c r="AN283" s="13" t="n"/>
      <c r="AO283" s="13" t="n"/>
      <c r="AP283" s="14" t="n"/>
      <c r="AQ283" s="14" t="n"/>
      <c r="AR283" s="14" t="n"/>
      <c r="AS283" s="13" t="n"/>
      <c r="AT283" s="13" t="n"/>
      <c r="AU283" s="10" t="n"/>
      <c r="AV283" s="10" t="n"/>
      <c r="AW283" s="10" t="n"/>
      <c r="AX283" s="10" t="n"/>
      <c r="AY283" s="10" t="n"/>
      <c r="AZ283" s="10" t="n"/>
      <c r="BA283" s="10" t="n"/>
      <c r="BB283" s="10" t="n"/>
      <c r="BC283" s="10" t="n"/>
      <c r="BD283" s="11" t="n"/>
      <c r="BE283" s="10" t="n"/>
      <c r="BF283" s="10" t="n"/>
      <c r="BG283" s="10" t="n"/>
      <c r="BH283" s="10" t="n"/>
      <c r="BI283" s="10" t="n"/>
      <c r="BJ283" s="10" t="n"/>
      <c r="BK283" s="10" t="n"/>
      <c r="BL283" s="10" t="n"/>
      <c r="BM283" s="10" t="n"/>
    </row>
    <row r="284" ht="15.75" customHeight="1" s="218">
      <c r="A284" s="10" t="n"/>
      <c r="B284" s="10" t="n"/>
      <c r="C284" s="10" t="n"/>
      <c r="D284" s="10" t="n"/>
      <c r="E284" s="10" t="n"/>
      <c r="F284" s="10" t="n"/>
      <c r="G284" s="11" t="n"/>
      <c r="H284" s="10" t="n"/>
      <c r="I284" s="10" t="n"/>
      <c r="J284" s="10" t="n"/>
      <c r="K284" s="10" t="n"/>
      <c r="L284" s="10" t="n"/>
      <c r="M284" s="13" t="n"/>
      <c r="N284" s="13" t="n"/>
      <c r="O284" s="13" t="n"/>
      <c r="P284" s="13" t="n"/>
      <c r="Q284" s="10" t="n"/>
      <c r="R284" s="10" t="n"/>
      <c r="S284" s="10" t="n"/>
      <c r="T284" s="10" t="n"/>
      <c r="U284" s="10" t="n"/>
      <c r="V284" s="10" t="n"/>
      <c r="W284" s="10" t="n"/>
      <c r="X284" s="10" t="n"/>
      <c r="Y284" s="11" t="n"/>
      <c r="Z284" s="11" t="n"/>
      <c r="AA284" s="11" t="n"/>
      <c r="AB284" s="11" t="n"/>
      <c r="AC284" s="11" t="n"/>
      <c r="AD284" s="11" t="n"/>
      <c r="AE284" s="10" t="n"/>
      <c r="AF284" s="10" t="n"/>
      <c r="AG284" s="10" t="n"/>
      <c r="AH284" s="10" t="n"/>
      <c r="AI284" s="13" t="n"/>
      <c r="AJ284" s="13" t="n"/>
      <c r="AK284" s="13" t="n"/>
      <c r="AL284" s="13" t="n"/>
      <c r="AM284" s="13" t="n"/>
      <c r="AN284" s="13" t="n"/>
      <c r="AO284" s="13" t="n"/>
      <c r="AP284" s="14" t="n"/>
      <c r="AQ284" s="14" t="n"/>
      <c r="AR284" s="14" t="n"/>
      <c r="AS284" s="13" t="n"/>
      <c r="AT284" s="13" t="n"/>
      <c r="AU284" s="10" t="n"/>
      <c r="AV284" s="10" t="n"/>
      <c r="AW284" s="10" t="n"/>
      <c r="AX284" s="10" t="n"/>
      <c r="AY284" s="10" t="n"/>
      <c r="AZ284" s="10" t="n"/>
      <c r="BA284" s="10" t="n"/>
      <c r="BB284" s="10" t="n"/>
      <c r="BC284" s="10" t="n"/>
      <c r="BD284" s="11" t="n"/>
      <c r="BE284" s="10" t="n"/>
      <c r="BF284" s="10" t="n"/>
      <c r="BG284" s="10" t="n"/>
      <c r="BH284" s="10" t="n"/>
      <c r="BI284" s="10" t="n"/>
      <c r="BJ284" s="10" t="n"/>
      <c r="BK284" s="10" t="n"/>
      <c r="BL284" s="10" t="n"/>
      <c r="BM284" s="10" t="n"/>
    </row>
    <row r="285" ht="15.75" customHeight="1" s="218">
      <c r="A285" s="132" t="n"/>
      <c r="B285" s="132" t="n"/>
      <c r="C285" s="132" t="n"/>
      <c r="D285" s="132" t="n"/>
      <c r="E285" s="132" t="n"/>
      <c r="F285" s="132" t="n"/>
      <c r="G285" s="131" t="n"/>
      <c r="H285" s="132" t="n"/>
      <c r="I285" s="132" t="n"/>
      <c r="J285" s="132" t="n"/>
      <c r="K285" s="132" t="n"/>
      <c r="L285" s="132" t="n"/>
      <c r="M285" s="141" t="n"/>
      <c r="N285" s="141" t="n"/>
      <c r="O285" s="141" t="n"/>
      <c r="P285" s="141" t="n"/>
      <c r="Q285" s="132" t="n"/>
      <c r="R285" s="132" t="n"/>
      <c r="S285" s="132" t="n"/>
      <c r="T285" s="132" t="n"/>
      <c r="U285" s="132" t="n"/>
      <c r="V285" s="132" t="n"/>
      <c r="W285" s="132" t="n"/>
      <c r="X285" s="132" t="n"/>
      <c r="Y285" s="131" t="n"/>
      <c r="Z285" s="131" t="n"/>
      <c r="AA285" s="131" t="n"/>
      <c r="AB285" s="131" t="n"/>
      <c r="AC285" s="131" t="n"/>
      <c r="AD285" s="131" t="n"/>
      <c r="AE285" s="132" t="n"/>
      <c r="AF285" s="132" t="n"/>
      <c r="AG285" s="132" t="n"/>
      <c r="AH285" s="132" t="n"/>
      <c r="AI285" s="132" t="n"/>
      <c r="AJ285" s="132" t="n"/>
      <c r="AK285" s="132" t="n"/>
      <c r="AL285" s="132" t="n"/>
      <c r="AM285" s="132" t="n"/>
      <c r="AN285" s="132" t="n"/>
      <c r="AO285" s="132" t="n"/>
      <c r="AP285" s="142" t="n"/>
      <c r="AQ285" s="142" t="n"/>
      <c r="AR285" s="142" t="n"/>
      <c r="AS285" s="132" t="n"/>
      <c r="AT285" s="132" t="n"/>
      <c r="AU285" s="132" t="n"/>
      <c r="AV285" s="132" t="n"/>
      <c r="AW285" s="132" t="n"/>
      <c r="AX285" s="132" t="n"/>
      <c r="AY285" s="132" t="n"/>
      <c r="AZ285" s="132" t="n"/>
      <c r="BA285" s="132" t="n"/>
      <c r="BB285" s="132" t="n"/>
      <c r="BC285" s="132" t="n"/>
      <c r="BD285" s="131" t="n"/>
      <c r="BE285" s="132" t="n"/>
      <c r="BF285" s="132" t="n"/>
      <c r="BG285" s="132" t="n"/>
      <c r="BH285" s="132" t="n"/>
      <c r="BI285" s="132" t="n"/>
      <c r="BJ285" s="132" t="n"/>
      <c r="BK285" s="132" t="n"/>
      <c r="BL285" s="132" t="n"/>
      <c r="BM285" s="132" t="n"/>
    </row>
    <row r="286" ht="15.75" customHeight="1" s="218">
      <c r="A286" s="132" t="n"/>
      <c r="B286" s="132" t="n"/>
      <c r="C286" s="132" t="n"/>
      <c r="D286" s="132" t="n"/>
      <c r="E286" s="132" t="n"/>
      <c r="F286" s="132" t="n"/>
      <c r="G286" s="131" t="n"/>
      <c r="H286" s="132" t="n"/>
      <c r="I286" s="132" t="n"/>
      <c r="J286" s="132" t="n"/>
      <c r="K286" s="132" t="n"/>
      <c r="L286" s="132" t="n"/>
      <c r="M286" s="141" t="n"/>
      <c r="N286" s="141" t="n"/>
      <c r="O286" s="141" t="n"/>
      <c r="P286" s="141" t="n"/>
      <c r="Q286" s="132" t="n"/>
      <c r="R286" s="132" t="n"/>
      <c r="S286" s="132" t="n"/>
      <c r="T286" s="132" t="n"/>
      <c r="U286" s="132" t="n"/>
      <c r="V286" s="132" t="n"/>
      <c r="W286" s="132" t="n"/>
      <c r="X286" s="132" t="n"/>
      <c r="Y286" s="131" t="n"/>
      <c r="Z286" s="131" t="n"/>
      <c r="AA286" s="131" t="n"/>
      <c r="AB286" s="131" t="n"/>
      <c r="AC286" s="131" t="n"/>
      <c r="AD286" s="131" t="n"/>
      <c r="AE286" s="132" t="n"/>
      <c r="AF286" s="132" t="n"/>
      <c r="AG286" s="132" t="n"/>
      <c r="AH286" s="132" t="n"/>
      <c r="AI286" s="132" t="n"/>
      <c r="AJ286" s="132" t="n"/>
      <c r="AK286" s="132" t="n"/>
      <c r="AL286" s="132" t="n"/>
      <c r="AM286" s="132" t="n"/>
      <c r="AN286" s="132" t="n"/>
      <c r="AO286" s="132" t="n"/>
      <c r="AP286" s="142" t="n"/>
      <c r="AQ286" s="142" t="n"/>
      <c r="AR286" s="142" t="n"/>
      <c r="AS286" s="132" t="n"/>
      <c r="AT286" s="132" t="n"/>
      <c r="AU286" s="132" t="n"/>
      <c r="AV286" s="132" t="n"/>
      <c r="AW286" s="132" t="n"/>
      <c r="AX286" s="132" t="n"/>
      <c r="AY286" s="132" t="n"/>
      <c r="AZ286" s="132" t="n"/>
      <c r="BA286" s="132" t="n"/>
      <c r="BB286" s="132" t="n"/>
      <c r="BC286" s="132" t="n"/>
      <c r="BD286" s="131" t="n"/>
      <c r="BE286" s="132" t="n"/>
      <c r="BF286" s="132" t="n"/>
      <c r="BG286" s="132" t="n"/>
      <c r="BH286" s="132" t="n"/>
      <c r="BI286" s="132" t="n"/>
      <c r="BJ286" s="132" t="n"/>
      <c r="BK286" s="132" t="n"/>
      <c r="BL286" s="132" t="n"/>
      <c r="BM286" s="132" t="n"/>
    </row>
    <row r="287" ht="15.75" customHeight="1" s="218">
      <c r="A287" s="132" t="n"/>
      <c r="B287" s="132" t="n"/>
      <c r="C287" s="132" t="n"/>
      <c r="D287" s="132" t="n"/>
      <c r="E287" s="132" t="n"/>
      <c r="F287" s="132" t="n"/>
      <c r="G287" s="131" t="n"/>
      <c r="H287" s="132" t="n"/>
      <c r="I287" s="132" t="n"/>
      <c r="J287" s="132" t="n"/>
      <c r="K287" s="132" t="n"/>
      <c r="L287" s="132" t="n"/>
      <c r="M287" s="141" t="n"/>
      <c r="N287" s="141" t="n"/>
      <c r="O287" s="141" t="n"/>
      <c r="P287" s="141" t="n"/>
      <c r="Q287" s="132" t="n"/>
      <c r="R287" s="132" t="n"/>
      <c r="S287" s="132" t="n"/>
      <c r="T287" s="132" t="n"/>
      <c r="U287" s="132" t="n"/>
      <c r="V287" s="132" t="n"/>
      <c r="W287" s="132" t="n"/>
      <c r="X287" s="132" t="n"/>
      <c r="Y287" s="131" t="n"/>
      <c r="Z287" s="131" t="n"/>
      <c r="AA287" s="131" t="n"/>
      <c r="AB287" s="131" t="n"/>
      <c r="AC287" s="131" t="n"/>
      <c r="AD287" s="131" t="n"/>
      <c r="AE287" s="132" t="n"/>
      <c r="AF287" s="132" t="n"/>
      <c r="AG287" s="132" t="n"/>
      <c r="AH287" s="132" t="n"/>
      <c r="AI287" s="132" t="n"/>
      <c r="AJ287" s="132" t="n"/>
      <c r="AK287" s="132" t="n"/>
      <c r="AL287" s="132" t="n"/>
      <c r="AM287" s="132" t="n"/>
      <c r="AN287" s="132" t="n"/>
      <c r="AO287" s="132" t="n"/>
      <c r="AP287" s="142" t="n"/>
      <c r="AQ287" s="142" t="n"/>
      <c r="AR287" s="142" t="n"/>
      <c r="AS287" s="132" t="n"/>
      <c r="AT287" s="132" t="n"/>
      <c r="AU287" s="132" t="n"/>
      <c r="AV287" s="132" t="n"/>
      <c r="AW287" s="132" t="n"/>
      <c r="AX287" s="132" t="n"/>
      <c r="AY287" s="132" t="n"/>
      <c r="AZ287" s="132" t="n"/>
      <c r="BA287" s="132" t="n"/>
      <c r="BB287" s="132" t="n"/>
      <c r="BC287" s="132" t="n"/>
      <c r="BD287" s="131" t="n"/>
      <c r="BE287" s="132" t="n"/>
      <c r="BF287" s="132" t="n"/>
      <c r="BG287" s="132" t="n"/>
      <c r="BH287" s="132" t="n"/>
      <c r="BI287" s="132" t="n"/>
      <c r="BJ287" s="132" t="n"/>
      <c r="BK287" s="132" t="n"/>
      <c r="BL287" s="132" t="n"/>
      <c r="BM287" s="132" t="n"/>
    </row>
    <row r="288" ht="15.75" customHeight="1" s="218">
      <c r="A288" s="132" t="n"/>
      <c r="B288" s="132" t="n"/>
      <c r="C288" s="132" t="n"/>
      <c r="D288" s="132" t="n"/>
      <c r="E288" s="132" t="n"/>
      <c r="F288" s="132" t="n"/>
      <c r="G288" s="131" t="n"/>
      <c r="H288" s="132" t="n"/>
      <c r="I288" s="132" t="n"/>
      <c r="J288" s="132" t="n"/>
      <c r="K288" s="132" t="n"/>
      <c r="L288" s="132" t="n"/>
      <c r="M288" s="141" t="n"/>
      <c r="N288" s="141" t="n"/>
      <c r="O288" s="141" t="n"/>
      <c r="P288" s="141" t="n"/>
      <c r="Q288" s="132" t="n"/>
      <c r="R288" s="132" t="n"/>
      <c r="S288" s="132" t="n"/>
      <c r="T288" s="132" t="n"/>
      <c r="U288" s="132" t="n"/>
      <c r="V288" s="132" t="n"/>
      <c r="W288" s="132" t="n"/>
      <c r="X288" s="132" t="n"/>
      <c r="Y288" s="131" t="n"/>
      <c r="Z288" s="131" t="n"/>
      <c r="AA288" s="131" t="n"/>
      <c r="AB288" s="131" t="n"/>
      <c r="AC288" s="131" t="n"/>
      <c r="AD288" s="131" t="n"/>
      <c r="AE288" s="132" t="n"/>
      <c r="AF288" s="132" t="n"/>
      <c r="AG288" s="132" t="n"/>
      <c r="AH288" s="132" t="n"/>
      <c r="AI288" s="132" t="n"/>
      <c r="AJ288" s="132" t="n"/>
      <c r="AK288" s="132" t="n"/>
      <c r="AL288" s="132" t="n"/>
      <c r="AM288" s="132" t="n"/>
      <c r="AN288" s="132" t="n"/>
      <c r="AO288" s="132" t="n"/>
      <c r="AP288" s="142" t="n"/>
      <c r="AQ288" s="142" t="n"/>
      <c r="AR288" s="142" t="n"/>
      <c r="AS288" s="132" t="n"/>
      <c r="AT288" s="132" t="n"/>
      <c r="AU288" s="132" t="n"/>
      <c r="AV288" s="132" t="n"/>
      <c r="AW288" s="132" t="n"/>
      <c r="AX288" s="132" t="n"/>
      <c r="AY288" s="132" t="n"/>
      <c r="AZ288" s="132" t="n"/>
      <c r="BA288" s="132" t="n"/>
      <c r="BB288" s="132" t="n"/>
      <c r="BC288" s="132" t="n"/>
      <c r="BD288" s="131" t="n"/>
      <c r="BE288" s="132" t="n"/>
      <c r="BF288" s="132" t="n"/>
      <c r="BG288" s="132" t="n"/>
      <c r="BH288" s="132" t="n"/>
      <c r="BI288" s="132" t="n"/>
      <c r="BJ288" s="132" t="n"/>
      <c r="BK288" s="132" t="n"/>
      <c r="BL288" s="132" t="n"/>
      <c r="BM288" s="132" t="n"/>
    </row>
    <row r="289" ht="15.75" customHeight="1" s="218">
      <c r="A289" s="132" t="n"/>
      <c r="B289" s="132" t="n"/>
      <c r="C289" s="132" t="n"/>
      <c r="D289" s="132" t="n"/>
      <c r="E289" s="132" t="n"/>
      <c r="F289" s="132" t="n"/>
      <c r="G289" s="131" t="n"/>
      <c r="H289" s="132" t="n"/>
      <c r="I289" s="132" t="n"/>
      <c r="J289" s="132" t="n"/>
      <c r="K289" s="132" t="n"/>
      <c r="L289" s="132" t="n"/>
      <c r="M289" s="141" t="n"/>
      <c r="N289" s="141" t="n"/>
      <c r="O289" s="141" t="n"/>
      <c r="P289" s="141" t="n"/>
      <c r="Q289" s="132" t="n"/>
      <c r="R289" s="132" t="n"/>
      <c r="S289" s="132" t="n"/>
      <c r="T289" s="132" t="n"/>
      <c r="U289" s="132" t="n"/>
      <c r="V289" s="132" t="n"/>
      <c r="W289" s="132" t="n"/>
      <c r="X289" s="132" t="n"/>
      <c r="Y289" s="131" t="n"/>
      <c r="Z289" s="131" t="n"/>
      <c r="AA289" s="131" t="n"/>
      <c r="AB289" s="131" t="n"/>
      <c r="AC289" s="131" t="n"/>
      <c r="AD289" s="131" t="n"/>
      <c r="AE289" s="132" t="n"/>
      <c r="AF289" s="132" t="n"/>
      <c r="AG289" s="132" t="n"/>
      <c r="AH289" s="132" t="n"/>
      <c r="AI289" s="132" t="n"/>
      <c r="AJ289" s="132" t="n"/>
      <c r="AK289" s="132" t="n"/>
      <c r="AL289" s="132" t="n"/>
      <c r="AM289" s="132" t="n"/>
      <c r="AN289" s="132" t="n"/>
      <c r="AO289" s="132" t="n"/>
      <c r="AP289" s="142" t="n"/>
      <c r="AQ289" s="142" t="n"/>
      <c r="AR289" s="142" t="n"/>
      <c r="AS289" s="132" t="n"/>
      <c r="AT289" s="132" t="n"/>
      <c r="AU289" s="132" t="n"/>
      <c r="AV289" s="132" t="n"/>
      <c r="AW289" s="132" t="n"/>
      <c r="AX289" s="132" t="n"/>
      <c r="AY289" s="132" t="n"/>
      <c r="AZ289" s="132" t="n"/>
      <c r="BA289" s="132" t="n"/>
      <c r="BB289" s="132" t="n"/>
      <c r="BC289" s="132" t="n"/>
      <c r="BD289" s="131" t="n"/>
      <c r="BE289" s="132" t="n"/>
      <c r="BF289" s="132" t="n"/>
      <c r="BG289" s="132" t="n"/>
      <c r="BH289" s="132" t="n"/>
      <c r="BI289" s="132" t="n"/>
      <c r="BJ289" s="132" t="n"/>
      <c r="BK289" s="132" t="n"/>
      <c r="BL289" s="132" t="n"/>
      <c r="BM289" s="132" t="n"/>
    </row>
    <row r="290" ht="15.75" customHeight="1" s="218">
      <c r="A290" s="132" t="n"/>
      <c r="B290" s="132" t="n"/>
      <c r="C290" s="132" t="n"/>
      <c r="D290" s="132" t="n"/>
      <c r="E290" s="132" t="n"/>
      <c r="F290" s="132" t="n"/>
      <c r="G290" s="131" t="n"/>
      <c r="H290" s="132" t="n"/>
      <c r="I290" s="132" t="n"/>
      <c r="J290" s="132" t="n"/>
      <c r="K290" s="132" t="n"/>
      <c r="L290" s="132" t="n"/>
      <c r="M290" s="141" t="n"/>
      <c r="N290" s="141" t="n"/>
      <c r="O290" s="141" t="n"/>
      <c r="P290" s="141" t="n"/>
      <c r="Q290" s="132" t="n"/>
      <c r="R290" s="132" t="n"/>
      <c r="S290" s="132" t="n"/>
      <c r="T290" s="132" t="n"/>
      <c r="U290" s="132" t="n"/>
      <c r="V290" s="132" t="n"/>
      <c r="W290" s="132" t="n"/>
      <c r="X290" s="132" t="n"/>
      <c r="Y290" s="131" t="n"/>
      <c r="Z290" s="131" t="n"/>
      <c r="AA290" s="131" t="n"/>
      <c r="AB290" s="131" t="n"/>
      <c r="AC290" s="131" t="n"/>
      <c r="AD290" s="131" t="n"/>
      <c r="AE290" s="132" t="n"/>
      <c r="AF290" s="132" t="n"/>
      <c r="AG290" s="132" t="n"/>
      <c r="AH290" s="132" t="n"/>
      <c r="AI290" s="132" t="n"/>
      <c r="AJ290" s="132" t="n"/>
      <c r="AK290" s="132" t="n"/>
      <c r="AL290" s="132" t="n"/>
      <c r="AM290" s="132" t="n"/>
      <c r="AN290" s="132" t="n"/>
      <c r="AO290" s="132" t="n"/>
      <c r="AP290" s="142" t="n"/>
      <c r="AQ290" s="142" t="n"/>
      <c r="AR290" s="142" t="n"/>
      <c r="AS290" s="132" t="n"/>
      <c r="AT290" s="132" t="n"/>
      <c r="AU290" s="132" t="n"/>
      <c r="AV290" s="132" t="n"/>
      <c r="AW290" s="132" t="n"/>
      <c r="AX290" s="132" t="n"/>
      <c r="AY290" s="132" t="n"/>
      <c r="AZ290" s="132" t="n"/>
      <c r="BA290" s="132" t="n"/>
      <c r="BB290" s="132" t="n"/>
      <c r="BC290" s="132" t="n"/>
      <c r="BD290" s="131" t="n"/>
      <c r="BE290" s="132" t="n"/>
      <c r="BF290" s="132" t="n"/>
      <c r="BG290" s="132" t="n"/>
      <c r="BH290" s="132" t="n"/>
      <c r="BI290" s="132" t="n"/>
      <c r="BJ290" s="132" t="n"/>
      <c r="BK290" s="132" t="n"/>
      <c r="BL290" s="132" t="n"/>
      <c r="BM290" s="132" t="n"/>
    </row>
    <row r="291" ht="15.75" customHeight="1" s="218">
      <c r="A291" s="132" t="n"/>
      <c r="B291" s="132" t="n"/>
      <c r="C291" s="132" t="n"/>
      <c r="D291" s="132" t="n"/>
      <c r="E291" s="132" t="n"/>
      <c r="F291" s="132" t="n"/>
      <c r="G291" s="131" t="n"/>
      <c r="H291" s="132" t="n"/>
      <c r="I291" s="132" t="n"/>
      <c r="J291" s="132" t="n"/>
      <c r="K291" s="132" t="n"/>
      <c r="L291" s="132" t="n"/>
      <c r="M291" s="141" t="n"/>
      <c r="N291" s="141" t="n"/>
      <c r="O291" s="141" t="n"/>
      <c r="P291" s="141" t="n"/>
      <c r="Q291" s="132" t="n"/>
      <c r="R291" s="132" t="n"/>
      <c r="S291" s="132" t="n"/>
      <c r="T291" s="132" t="n"/>
      <c r="U291" s="132" t="n"/>
      <c r="V291" s="132" t="n"/>
      <c r="W291" s="132" t="n"/>
      <c r="X291" s="132" t="n"/>
      <c r="Y291" s="131" t="n"/>
      <c r="Z291" s="131" t="n"/>
      <c r="AA291" s="131" t="n"/>
      <c r="AB291" s="131" t="n"/>
      <c r="AC291" s="131" t="n"/>
      <c r="AD291" s="131" t="n"/>
      <c r="AE291" s="132" t="n"/>
      <c r="AF291" s="132" t="n"/>
      <c r="AG291" s="132" t="n"/>
      <c r="AH291" s="132" t="n"/>
      <c r="AI291" s="132" t="n"/>
      <c r="AJ291" s="132" t="n"/>
      <c r="AK291" s="132" t="n"/>
      <c r="AL291" s="132" t="n"/>
      <c r="AM291" s="132" t="n"/>
      <c r="AN291" s="132" t="n"/>
      <c r="AO291" s="132" t="n"/>
      <c r="AP291" s="142" t="n"/>
      <c r="AQ291" s="142" t="n"/>
      <c r="AR291" s="142" t="n"/>
      <c r="AS291" s="132" t="n"/>
      <c r="AT291" s="132" t="n"/>
      <c r="AU291" s="132" t="n"/>
      <c r="AV291" s="132" t="n"/>
      <c r="AW291" s="132" t="n"/>
      <c r="AX291" s="132" t="n"/>
      <c r="AY291" s="132" t="n"/>
      <c r="AZ291" s="132" t="n"/>
      <c r="BA291" s="132" t="n"/>
      <c r="BB291" s="132" t="n"/>
      <c r="BC291" s="132" t="n"/>
      <c r="BD291" s="131" t="n"/>
      <c r="BE291" s="132" t="n"/>
      <c r="BF291" s="132" t="n"/>
      <c r="BG291" s="132" t="n"/>
      <c r="BH291" s="132" t="n"/>
      <c r="BI291" s="132" t="n"/>
      <c r="BJ291" s="132" t="n"/>
      <c r="BK291" s="132" t="n"/>
      <c r="BL291" s="132" t="n"/>
      <c r="BM291" s="132" t="n"/>
    </row>
    <row r="292" ht="15.75" customHeight="1" s="218">
      <c r="A292" s="132" t="n"/>
      <c r="B292" s="132" t="n"/>
      <c r="C292" s="132" t="n"/>
      <c r="D292" s="132" t="n"/>
      <c r="E292" s="132" t="n"/>
      <c r="F292" s="132" t="n"/>
      <c r="G292" s="131" t="n"/>
      <c r="H292" s="132" t="n"/>
      <c r="I292" s="132" t="n"/>
      <c r="J292" s="132" t="n"/>
      <c r="K292" s="132" t="n"/>
      <c r="L292" s="132" t="n"/>
      <c r="M292" s="141" t="n"/>
      <c r="N292" s="141" t="n"/>
      <c r="O292" s="141" t="n"/>
      <c r="P292" s="141" t="n"/>
      <c r="Q292" s="132" t="n"/>
      <c r="R292" s="132" t="n"/>
      <c r="S292" s="132" t="n"/>
      <c r="T292" s="132" t="n"/>
      <c r="U292" s="132" t="n"/>
      <c r="V292" s="132" t="n"/>
      <c r="W292" s="132" t="n"/>
      <c r="X292" s="132" t="n"/>
      <c r="Y292" s="131" t="n"/>
      <c r="Z292" s="131" t="n"/>
      <c r="AA292" s="131" t="n"/>
      <c r="AB292" s="131" t="n"/>
      <c r="AC292" s="131" t="n"/>
      <c r="AD292" s="131" t="n"/>
      <c r="AE292" s="132" t="n"/>
      <c r="AF292" s="132" t="n"/>
      <c r="AG292" s="132" t="n"/>
      <c r="AH292" s="132" t="n"/>
      <c r="AI292" s="132" t="n"/>
      <c r="AJ292" s="132" t="n"/>
      <c r="AK292" s="132" t="n"/>
      <c r="AL292" s="132" t="n"/>
      <c r="AM292" s="132" t="n"/>
      <c r="AN292" s="132" t="n"/>
      <c r="AO292" s="132" t="n"/>
      <c r="AP292" s="142" t="n"/>
      <c r="AQ292" s="142" t="n"/>
      <c r="AR292" s="142" t="n"/>
      <c r="AS292" s="132" t="n"/>
      <c r="AT292" s="132" t="n"/>
      <c r="AU292" s="132" t="n"/>
      <c r="AV292" s="132" t="n"/>
      <c r="AW292" s="132" t="n"/>
      <c r="AX292" s="132" t="n"/>
      <c r="AY292" s="132" t="n"/>
      <c r="AZ292" s="132" t="n"/>
      <c r="BA292" s="132" t="n"/>
      <c r="BB292" s="132" t="n"/>
      <c r="BC292" s="132" t="n"/>
      <c r="BD292" s="131" t="n"/>
      <c r="BE292" s="132" t="n"/>
      <c r="BF292" s="132" t="n"/>
      <c r="BG292" s="132" t="n"/>
      <c r="BH292" s="132" t="n"/>
      <c r="BI292" s="132" t="n"/>
      <c r="BJ292" s="132" t="n"/>
      <c r="BK292" s="132" t="n"/>
      <c r="BL292" s="132" t="n"/>
      <c r="BM292" s="132" t="n"/>
    </row>
    <row r="293" ht="15.75" customHeight="1" s="218">
      <c r="M293" s="143" t="n"/>
      <c r="N293" s="143" t="n"/>
      <c r="O293" s="143" t="n"/>
      <c r="P293" s="143" t="n"/>
    </row>
    <row r="294" ht="15.75" customHeight="1" s="218">
      <c r="M294" s="143" t="n"/>
      <c r="N294" s="143" t="n"/>
      <c r="O294" s="143" t="n"/>
      <c r="P294" s="143" t="n"/>
    </row>
    <row r="295" ht="15.75" customHeight="1" s="218">
      <c r="M295" s="143" t="n"/>
      <c r="N295" s="143" t="n"/>
      <c r="O295" s="143" t="n"/>
      <c r="P295" s="143" t="n"/>
    </row>
    <row r="296" ht="15.75" customHeight="1" s="218">
      <c r="M296" s="143" t="n"/>
      <c r="N296" s="143" t="n"/>
      <c r="O296" s="143" t="n"/>
      <c r="P296" s="143" t="n"/>
    </row>
    <row r="297" ht="15.75" customHeight="1" s="218">
      <c r="M297" s="143" t="n"/>
      <c r="N297" s="143" t="n"/>
      <c r="O297" s="143" t="n"/>
      <c r="P297" s="143" t="n"/>
    </row>
    <row r="298" ht="15.75" customHeight="1" s="218">
      <c r="M298" s="143" t="n"/>
      <c r="N298" s="143" t="n"/>
      <c r="O298" s="143" t="n"/>
      <c r="P298" s="143" t="n"/>
    </row>
    <row r="299" ht="15.75" customHeight="1" s="218">
      <c r="M299" s="143" t="n"/>
      <c r="N299" s="143" t="n"/>
      <c r="O299" s="143" t="n"/>
      <c r="P299" s="143" t="n"/>
    </row>
    <row r="300" ht="15.75" customHeight="1" s="218">
      <c r="M300" s="143" t="n"/>
      <c r="N300" s="143" t="n"/>
      <c r="O300" s="143" t="n"/>
      <c r="P300" s="143" t="n"/>
    </row>
    <row r="301" ht="15.75" customHeight="1" s="218">
      <c r="M301" s="143" t="n"/>
      <c r="N301" s="143" t="n"/>
      <c r="O301" s="143" t="n"/>
      <c r="P301" s="143" t="n"/>
    </row>
    <row r="302" ht="15.75" customHeight="1" s="218">
      <c r="M302" s="143" t="n"/>
      <c r="N302" s="143" t="n"/>
      <c r="O302" s="143" t="n"/>
      <c r="P302" s="143" t="n"/>
    </row>
    <row r="303" ht="15.75" customHeight="1" s="218">
      <c r="M303" s="143" t="n"/>
      <c r="N303" s="143" t="n"/>
      <c r="O303" s="143" t="n"/>
      <c r="P303" s="143" t="n"/>
    </row>
    <row r="304" ht="15.75" customHeight="1" s="218">
      <c r="M304" s="143" t="n"/>
      <c r="N304" s="143" t="n"/>
      <c r="O304" s="143" t="n"/>
      <c r="P304" s="143" t="n"/>
    </row>
    <row r="305" ht="15.75" customHeight="1" s="218">
      <c r="M305" s="143" t="n"/>
      <c r="N305" s="143" t="n"/>
      <c r="O305" s="143" t="n"/>
      <c r="P305" s="143" t="n"/>
    </row>
    <row r="306" ht="15.75" customHeight="1" s="218">
      <c r="M306" s="143" t="n"/>
      <c r="N306" s="143" t="n"/>
      <c r="O306" s="143" t="n"/>
      <c r="P306" s="143" t="n"/>
    </row>
    <row r="307" ht="15.75" customHeight="1" s="218">
      <c r="M307" s="143" t="n"/>
      <c r="N307" s="143" t="n"/>
      <c r="O307" s="143" t="n"/>
      <c r="P307" s="143" t="n"/>
    </row>
    <row r="308" ht="15.75" customHeight="1" s="218">
      <c r="M308" s="143" t="n"/>
      <c r="N308" s="143" t="n"/>
      <c r="O308" s="143" t="n"/>
      <c r="P308" s="143" t="n"/>
    </row>
    <row r="309" ht="15.75" customHeight="1" s="218">
      <c r="M309" s="143" t="n"/>
      <c r="N309" s="143" t="n"/>
      <c r="O309" s="143" t="n"/>
      <c r="P309" s="143" t="n"/>
    </row>
    <row r="310" ht="15.75" customHeight="1" s="218">
      <c r="M310" s="143" t="n"/>
      <c r="N310" s="143" t="n"/>
      <c r="O310" s="143" t="n"/>
      <c r="P310" s="143" t="n"/>
    </row>
    <row r="311" ht="15.75" customHeight="1" s="218">
      <c r="M311" s="143" t="n"/>
      <c r="N311" s="143" t="n"/>
      <c r="O311" s="143" t="n"/>
      <c r="P311" s="143" t="n"/>
    </row>
    <row r="312" ht="15.75" customHeight="1" s="218">
      <c r="M312" s="143" t="n"/>
      <c r="N312" s="143" t="n"/>
      <c r="O312" s="143" t="n"/>
      <c r="P312" s="143" t="n"/>
    </row>
    <row r="313" ht="15.75" customHeight="1" s="218">
      <c r="M313" s="143" t="n"/>
      <c r="N313" s="143" t="n"/>
      <c r="O313" s="143" t="n"/>
      <c r="P313" s="143" t="n"/>
    </row>
    <row r="314" ht="15.75" customHeight="1" s="218">
      <c r="M314" s="143" t="n"/>
      <c r="N314" s="143" t="n"/>
      <c r="O314" s="143" t="n"/>
      <c r="P314" s="143" t="n"/>
    </row>
    <row r="315" ht="15.75" customHeight="1" s="218">
      <c r="M315" s="143" t="n"/>
      <c r="N315" s="143" t="n"/>
      <c r="O315" s="143" t="n"/>
      <c r="P315" s="143" t="n"/>
    </row>
    <row r="316" ht="15.75" customHeight="1" s="218">
      <c r="M316" s="143" t="n"/>
      <c r="N316" s="143" t="n"/>
      <c r="O316" s="143" t="n"/>
      <c r="P316" s="143" t="n"/>
    </row>
    <row r="317" ht="15.75" customHeight="1" s="218">
      <c r="M317" s="143" t="n"/>
      <c r="N317" s="143" t="n"/>
      <c r="O317" s="143" t="n"/>
      <c r="P317" s="143" t="n"/>
    </row>
    <row r="318" ht="15.75" customHeight="1" s="218">
      <c r="M318" s="143" t="n"/>
      <c r="N318" s="143" t="n"/>
      <c r="O318" s="143" t="n"/>
      <c r="P318" s="143" t="n"/>
    </row>
    <row r="319" ht="15.75" customHeight="1" s="218">
      <c r="M319" s="143" t="n"/>
      <c r="N319" s="143" t="n"/>
      <c r="O319" s="143" t="n"/>
      <c r="P319" s="143" t="n"/>
    </row>
    <row r="320" ht="15.75" customHeight="1" s="218">
      <c r="M320" s="143" t="n"/>
      <c r="N320" s="143" t="n"/>
      <c r="O320" s="143" t="n"/>
      <c r="P320" s="143" t="n"/>
    </row>
    <row r="321" ht="15.75" customHeight="1" s="218">
      <c r="M321" s="143" t="n"/>
      <c r="N321" s="143" t="n"/>
      <c r="O321" s="143" t="n"/>
      <c r="P321" s="143" t="n"/>
    </row>
    <row r="322" ht="15.75" customHeight="1" s="218">
      <c r="M322" s="143" t="n"/>
      <c r="N322" s="143" t="n"/>
      <c r="O322" s="143" t="n"/>
      <c r="P322" s="143" t="n"/>
    </row>
    <row r="323" ht="15.75" customHeight="1" s="218">
      <c r="M323" s="143" t="n"/>
      <c r="N323" s="143" t="n"/>
      <c r="O323" s="143" t="n"/>
      <c r="P323" s="143" t="n"/>
    </row>
    <row r="324" ht="15.75" customHeight="1" s="218">
      <c r="M324" s="143" t="n"/>
      <c r="N324" s="143" t="n"/>
      <c r="O324" s="143" t="n"/>
      <c r="P324" s="143" t="n"/>
    </row>
    <row r="325" ht="15.75" customHeight="1" s="218">
      <c r="M325" s="143" t="n"/>
      <c r="N325" s="143" t="n"/>
      <c r="O325" s="143" t="n"/>
      <c r="P325" s="143" t="n"/>
    </row>
    <row r="326" ht="15.75" customHeight="1" s="218">
      <c r="M326" s="143" t="n"/>
      <c r="N326" s="143" t="n"/>
      <c r="O326" s="143" t="n"/>
      <c r="P326" s="143" t="n"/>
    </row>
    <row r="327" ht="15.75" customHeight="1" s="218">
      <c r="M327" s="143" t="n"/>
      <c r="N327" s="143" t="n"/>
      <c r="O327" s="143" t="n"/>
      <c r="P327" s="143" t="n"/>
    </row>
    <row r="328" ht="15.75" customHeight="1" s="218">
      <c r="M328" s="143" t="n"/>
      <c r="N328" s="143" t="n"/>
      <c r="O328" s="143" t="n"/>
      <c r="P328" s="143" t="n"/>
    </row>
    <row r="329" ht="15.75" customHeight="1" s="218">
      <c r="M329" s="143" t="n"/>
      <c r="N329" s="143" t="n"/>
      <c r="O329" s="143" t="n"/>
      <c r="P329" s="143" t="n"/>
    </row>
    <row r="330" ht="15.75" customHeight="1" s="218">
      <c r="M330" s="143" t="n"/>
      <c r="N330" s="143" t="n"/>
      <c r="O330" s="143" t="n"/>
      <c r="P330" s="143" t="n"/>
    </row>
    <row r="331" ht="15.75" customHeight="1" s="218">
      <c r="M331" s="143" t="n"/>
      <c r="N331" s="143" t="n"/>
      <c r="O331" s="143" t="n"/>
      <c r="P331" s="143" t="n"/>
    </row>
    <row r="332" ht="15.75" customHeight="1" s="218">
      <c r="M332" s="143" t="n"/>
      <c r="N332" s="143" t="n"/>
      <c r="O332" s="143" t="n"/>
      <c r="P332" s="143" t="n"/>
    </row>
    <row r="333" ht="15.75" customHeight="1" s="218">
      <c r="M333" s="143" t="n"/>
      <c r="N333" s="143" t="n"/>
      <c r="O333" s="143" t="n"/>
      <c r="P333" s="143" t="n"/>
    </row>
    <row r="334" ht="15.75" customHeight="1" s="218">
      <c r="M334" s="143" t="n"/>
      <c r="N334" s="143" t="n"/>
      <c r="O334" s="143" t="n"/>
      <c r="P334" s="143" t="n"/>
    </row>
    <row r="335" ht="15.75" customHeight="1" s="218">
      <c r="M335" s="143" t="n"/>
      <c r="N335" s="143" t="n"/>
      <c r="O335" s="143" t="n"/>
      <c r="P335" s="143" t="n"/>
    </row>
    <row r="336" ht="15.75" customHeight="1" s="218">
      <c r="M336" s="143" t="n"/>
      <c r="N336" s="143" t="n"/>
      <c r="O336" s="143" t="n"/>
      <c r="P336" s="143" t="n"/>
    </row>
    <row r="337" ht="15.75" customHeight="1" s="218">
      <c r="M337" s="143" t="n"/>
      <c r="N337" s="143" t="n"/>
      <c r="O337" s="143" t="n"/>
      <c r="P337" s="143" t="n"/>
    </row>
    <row r="338" ht="15.75" customHeight="1" s="218">
      <c r="M338" s="143" t="n"/>
      <c r="N338" s="143" t="n"/>
      <c r="O338" s="143" t="n"/>
      <c r="P338" s="143" t="n"/>
    </row>
    <row r="339" ht="15.75" customHeight="1" s="218">
      <c r="M339" s="143" t="n"/>
      <c r="N339" s="143" t="n"/>
      <c r="O339" s="143" t="n"/>
      <c r="P339" s="143" t="n"/>
    </row>
    <row r="340" ht="15.75" customHeight="1" s="218">
      <c r="M340" s="143" t="n"/>
      <c r="N340" s="143" t="n"/>
      <c r="O340" s="143" t="n"/>
      <c r="P340" s="143" t="n"/>
    </row>
    <row r="341" ht="15.75" customHeight="1" s="218">
      <c r="M341" s="143" t="n"/>
      <c r="N341" s="143" t="n"/>
      <c r="O341" s="143" t="n"/>
      <c r="P341" s="143" t="n"/>
    </row>
    <row r="342" ht="15.75" customHeight="1" s="218">
      <c r="M342" s="143" t="n"/>
      <c r="N342" s="143" t="n"/>
      <c r="O342" s="143" t="n"/>
      <c r="P342" s="143" t="n"/>
    </row>
    <row r="343" ht="15.75" customHeight="1" s="218">
      <c r="M343" s="143" t="n"/>
      <c r="N343" s="143" t="n"/>
      <c r="O343" s="143" t="n"/>
      <c r="P343" s="143" t="n"/>
    </row>
    <row r="344" ht="15.75" customHeight="1" s="218">
      <c r="M344" s="143" t="n"/>
      <c r="N344" s="143" t="n"/>
      <c r="O344" s="143" t="n"/>
      <c r="P344" s="143" t="n"/>
    </row>
    <row r="345" ht="15.75" customHeight="1" s="218">
      <c r="M345" s="143" t="n"/>
      <c r="N345" s="143" t="n"/>
      <c r="O345" s="143" t="n"/>
      <c r="P345" s="143" t="n"/>
    </row>
    <row r="346" ht="15.75" customHeight="1" s="218">
      <c r="M346" s="143" t="n"/>
      <c r="N346" s="143" t="n"/>
      <c r="O346" s="143" t="n"/>
      <c r="P346" s="143" t="n"/>
    </row>
    <row r="347" ht="15.75" customHeight="1" s="218">
      <c r="M347" s="143" t="n"/>
      <c r="N347" s="143" t="n"/>
      <c r="O347" s="143" t="n"/>
      <c r="P347" s="143" t="n"/>
    </row>
    <row r="348" ht="15.75" customHeight="1" s="218">
      <c r="M348" s="143" t="n"/>
      <c r="N348" s="143" t="n"/>
      <c r="O348" s="143" t="n"/>
      <c r="P348" s="143" t="n"/>
    </row>
    <row r="349" ht="15.75" customHeight="1" s="218">
      <c r="M349" s="143" t="n"/>
      <c r="N349" s="143" t="n"/>
      <c r="O349" s="143" t="n"/>
      <c r="P349" s="143" t="n"/>
    </row>
    <row r="350" ht="15.75" customHeight="1" s="218">
      <c r="M350" s="143" t="n"/>
      <c r="N350" s="143" t="n"/>
      <c r="O350" s="143" t="n"/>
      <c r="P350" s="143" t="n"/>
    </row>
    <row r="351" ht="15.75" customHeight="1" s="218">
      <c r="M351" s="143" t="n"/>
      <c r="N351" s="143" t="n"/>
      <c r="O351" s="143" t="n"/>
      <c r="P351" s="143" t="n"/>
    </row>
    <row r="352" ht="15.75" customHeight="1" s="218">
      <c r="M352" s="143" t="n"/>
      <c r="N352" s="143" t="n"/>
      <c r="O352" s="143" t="n"/>
      <c r="P352" s="143" t="n"/>
    </row>
    <row r="353" ht="15.75" customHeight="1" s="218">
      <c r="M353" s="143" t="n"/>
      <c r="N353" s="143" t="n"/>
      <c r="O353" s="143" t="n"/>
      <c r="P353" s="143" t="n"/>
    </row>
    <row r="354" ht="15.75" customHeight="1" s="218">
      <c r="M354" s="143" t="n"/>
      <c r="N354" s="143" t="n"/>
      <c r="O354" s="143" t="n"/>
      <c r="P354" s="143" t="n"/>
    </row>
    <row r="355" ht="15.75" customHeight="1" s="218">
      <c r="M355" s="143" t="n"/>
      <c r="N355" s="143" t="n"/>
      <c r="O355" s="143" t="n"/>
      <c r="P355" s="143" t="n"/>
    </row>
    <row r="356" ht="15.75" customHeight="1" s="218">
      <c r="M356" s="143" t="n"/>
      <c r="N356" s="143" t="n"/>
      <c r="O356" s="143" t="n"/>
      <c r="P356" s="143" t="n"/>
    </row>
    <row r="357" ht="15.75" customHeight="1" s="218">
      <c r="M357" s="143" t="n"/>
      <c r="N357" s="143" t="n"/>
      <c r="O357" s="143" t="n"/>
      <c r="P357" s="143" t="n"/>
    </row>
    <row r="358" ht="15.75" customHeight="1" s="218">
      <c r="M358" s="143" t="n"/>
      <c r="N358" s="143" t="n"/>
      <c r="O358" s="143" t="n"/>
      <c r="P358" s="143" t="n"/>
    </row>
    <row r="359" ht="15.75" customHeight="1" s="218">
      <c r="M359" s="143" t="n"/>
      <c r="N359" s="143" t="n"/>
      <c r="O359" s="143" t="n"/>
      <c r="P359" s="143" t="n"/>
    </row>
    <row r="360" ht="15.75" customHeight="1" s="218">
      <c r="M360" s="143" t="n"/>
      <c r="N360" s="143" t="n"/>
      <c r="O360" s="143" t="n"/>
      <c r="P360" s="143" t="n"/>
    </row>
    <row r="361" ht="15.75" customHeight="1" s="218">
      <c r="M361" s="143" t="n"/>
      <c r="N361" s="143" t="n"/>
      <c r="O361" s="143" t="n"/>
      <c r="P361" s="143" t="n"/>
    </row>
    <row r="362" ht="15.75" customHeight="1" s="218">
      <c r="M362" s="143" t="n"/>
      <c r="N362" s="143" t="n"/>
      <c r="O362" s="143" t="n"/>
      <c r="P362" s="143" t="n"/>
    </row>
    <row r="363" ht="15.75" customHeight="1" s="218">
      <c r="M363" s="143" t="n"/>
      <c r="N363" s="143" t="n"/>
      <c r="O363" s="143" t="n"/>
      <c r="P363" s="143" t="n"/>
    </row>
    <row r="364" ht="15.75" customHeight="1" s="218">
      <c r="M364" s="143" t="n"/>
      <c r="N364" s="143" t="n"/>
      <c r="O364" s="143" t="n"/>
      <c r="P364" s="143" t="n"/>
    </row>
    <row r="365" ht="15.75" customHeight="1" s="218">
      <c r="M365" s="143" t="n"/>
      <c r="N365" s="143" t="n"/>
      <c r="O365" s="143" t="n"/>
      <c r="P365" s="143" t="n"/>
    </row>
    <row r="366" ht="15.75" customHeight="1" s="218">
      <c r="M366" s="143" t="n"/>
      <c r="N366" s="143" t="n"/>
      <c r="O366" s="143" t="n"/>
      <c r="P366" s="143" t="n"/>
    </row>
    <row r="367" ht="15.75" customHeight="1" s="218">
      <c r="M367" s="143" t="n"/>
      <c r="N367" s="143" t="n"/>
      <c r="O367" s="143" t="n"/>
      <c r="P367" s="143" t="n"/>
    </row>
    <row r="368" ht="15.75" customHeight="1" s="218">
      <c r="M368" s="143" t="n"/>
      <c r="N368" s="143" t="n"/>
      <c r="O368" s="143" t="n"/>
      <c r="P368" s="143" t="n"/>
    </row>
    <row r="369" ht="15.75" customHeight="1" s="218">
      <c r="M369" s="143" t="n"/>
      <c r="N369" s="143" t="n"/>
      <c r="O369" s="143" t="n"/>
      <c r="P369" s="143" t="n"/>
    </row>
    <row r="370" ht="15.75" customHeight="1" s="218">
      <c r="M370" s="143" t="n"/>
      <c r="N370" s="143" t="n"/>
      <c r="O370" s="143" t="n"/>
      <c r="P370" s="143" t="n"/>
    </row>
    <row r="371" ht="15.75" customHeight="1" s="218">
      <c r="M371" s="143" t="n"/>
      <c r="N371" s="143" t="n"/>
      <c r="O371" s="143" t="n"/>
      <c r="P371" s="143" t="n"/>
    </row>
    <row r="372" ht="15.75" customHeight="1" s="218">
      <c r="M372" s="143" t="n"/>
      <c r="N372" s="143" t="n"/>
      <c r="O372" s="143" t="n"/>
      <c r="P372" s="143" t="n"/>
    </row>
    <row r="373" ht="15.75" customHeight="1" s="218">
      <c r="M373" s="143" t="n"/>
      <c r="N373" s="143" t="n"/>
      <c r="O373" s="143" t="n"/>
      <c r="P373" s="143" t="n"/>
    </row>
    <row r="374" ht="15.75" customHeight="1" s="218">
      <c r="M374" s="143" t="n"/>
      <c r="N374" s="143" t="n"/>
      <c r="O374" s="143" t="n"/>
      <c r="P374" s="143" t="n"/>
    </row>
    <row r="375" ht="15.75" customHeight="1" s="218">
      <c r="M375" s="143" t="n"/>
      <c r="N375" s="143" t="n"/>
      <c r="O375" s="143" t="n"/>
      <c r="P375" s="143" t="n"/>
    </row>
    <row r="376" ht="15.75" customHeight="1" s="218">
      <c r="M376" s="143" t="n"/>
      <c r="N376" s="143" t="n"/>
      <c r="O376" s="143" t="n"/>
      <c r="P376" s="143" t="n"/>
    </row>
    <row r="377" ht="15.75" customHeight="1" s="218">
      <c r="M377" s="143" t="n"/>
      <c r="N377" s="143" t="n"/>
      <c r="O377" s="143" t="n"/>
      <c r="P377" s="143" t="n"/>
    </row>
    <row r="378" ht="15.75" customHeight="1" s="218">
      <c r="M378" s="143" t="n"/>
      <c r="N378" s="143" t="n"/>
      <c r="O378" s="143" t="n"/>
      <c r="P378" s="143" t="n"/>
    </row>
    <row r="379" ht="15.75" customHeight="1" s="218">
      <c r="M379" s="143" t="n"/>
      <c r="N379" s="143" t="n"/>
      <c r="O379" s="143" t="n"/>
      <c r="P379" s="143" t="n"/>
    </row>
    <row r="380" ht="15.75" customHeight="1" s="218">
      <c r="M380" s="143" t="n"/>
      <c r="N380" s="143" t="n"/>
      <c r="O380" s="143" t="n"/>
      <c r="P380" s="143" t="n"/>
    </row>
    <row r="381" ht="15.75" customHeight="1" s="218">
      <c r="M381" s="143" t="n"/>
      <c r="N381" s="143" t="n"/>
      <c r="O381" s="143" t="n"/>
      <c r="P381" s="143" t="n"/>
    </row>
    <row r="382" ht="15.75" customHeight="1" s="218">
      <c r="M382" s="143" t="n"/>
      <c r="N382" s="143" t="n"/>
      <c r="O382" s="143" t="n"/>
      <c r="P382" s="143" t="n"/>
    </row>
    <row r="383" ht="15.75" customHeight="1" s="218">
      <c r="M383" s="143" t="n"/>
      <c r="N383" s="143" t="n"/>
      <c r="O383" s="143" t="n"/>
      <c r="P383" s="143" t="n"/>
    </row>
    <row r="384" ht="15.75" customHeight="1" s="218">
      <c r="M384" s="143" t="n"/>
      <c r="N384" s="143" t="n"/>
      <c r="O384" s="143" t="n"/>
      <c r="P384" s="143" t="n"/>
    </row>
    <row r="385" ht="15.75" customHeight="1" s="218">
      <c r="M385" s="143" t="n"/>
      <c r="N385" s="143" t="n"/>
      <c r="O385" s="143" t="n"/>
      <c r="P385" s="143" t="n"/>
    </row>
    <row r="386" ht="15.75" customHeight="1" s="218">
      <c r="M386" s="143" t="n"/>
      <c r="N386" s="143" t="n"/>
      <c r="O386" s="143" t="n"/>
      <c r="P386" s="143" t="n"/>
    </row>
    <row r="387" ht="15.75" customHeight="1" s="218">
      <c r="M387" s="143" t="n"/>
      <c r="N387" s="143" t="n"/>
      <c r="O387" s="143" t="n"/>
      <c r="P387" s="143" t="n"/>
    </row>
    <row r="388" ht="15.75" customHeight="1" s="218">
      <c r="M388" s="143" t="n"/>
      <c r="N388" s="143" t="n"/>
      <c r="O388" s="143" t="n"/>
      <c r="P388" s="143" t="n"/>
    </row>
    <row r="389" ht="15.75" customHeight="1" s="218">
      <c r="M389" s="143" t="n"/>
      <c r="N389" s="143" t="n"/>
      <c r="O389" s="143" t="n"/>
      <c r="P389" s="143" t="n"/>
    </row>
    <row r="390" ht="15.75" customHeight="1" s="218">
      <c r="M390" s="143" t="n"/>
      <c r="N390" s="143" t="n"/>
      <c r="O390" s="143" t="n"/>
      <c r="P390" s="143" t="n"/>
    </row>
    <row r="391" ht="15.75" customHeight="1" s="218">
      <c r="M391" s="143" t="n"/>
      <c r="N391" s="143" t="n"/>
      <c r="O391" s="143" t="n"/>
      <c r="P391" s="143" t="n"/>
    </row>
    <row r="392" ht="15.75" customHeight="1" s="218">
      <c r="M392" s="143" t="n"/>
      <c r="N392" s="143" t="n"/>
      <c r="O392" s="143" t="n"/>
      <c r="P392" s="143" t="n"/>
    </row>
    <row r="393" ht="15.75" customHeight="1" s="218">
      <c r="M393" s="143" t="n"/>
      <c r="N393" s="143" t="n"/>
      <c r="O393" s="143" t="n"/>
      <c r="P393" s="143" t="n"/>
    </row>
    <row r="394" ht="15.75" customHeight="1" s="218">
      <c r="M394" s="143" t="n"/>
      <c r="N394" s="143" t="n"/>
      <c r="O394" s="143" t="n"/>
      <c r="P394" s="143" t="n"/>
    </row>
    <row r="395" ht="15.75" customHeight="1" s="218">
      <c r="M395" s="143" t="n"/>
      <c r="N395" s="143" t="n"/>
      <c r="O395" s="143" t="n"/>
      <c r="P395" s="143" t="n"/>
    </row>
    <row r="396" ht="15.75" customHeight="1" s="218">
      <c r="M396" s="143" t="n"/>
      <c r="N396" s="143" t="n"/>
      <c r="O396" s="143" t="n"/>
      <c r="P396" s="143" t="n"/>
    </row>
    <row r="397" ht="15.75" customHeight="1" s="218">
      <c r="M397" s="143" t="n"/>
      <c r="N397" s="143" t="n"/>
      <c r="O397" s="143" t="n"/>
      <c r="P397" s="143" t="n"/>
    </row>
    <row r="398" ht="15.75" customHeight="1" s="218">
      <c r="M398" s="143" t="n"/>
      <c r="N398" s="143" t="n"/>
      <c r="O398" s="143" t="n"/>
      <c r="P398" s="143" t="n"/>
    </row>
    <row r="399" ht="15.75" customHeight="1" s="218">
      <c r="M399" s="143" t="n"/>
      <c r="N399" s="143" t="n"/>
      <c r="O399" s="143" t="n"/>
      <c r="P399" s="143" t="n"/>
    </row>
    <row r="400" ht="15.75" customHeight="1" s="218">
      <c r="M400" s="143" t="n"/>
      <c r="N400" s="143" t="n"/>
      <c r="O400" s="143" t="n"/>
      <c r="P400" s="143" t="n"/>
    </row>
    <row r="401" ht="15.75" customHeight="1" s="218">
      <c r="M401" s="143" t="n"/>
      <c r="N401" s="143" t="n"/>
      <c r="O401" s="143" t="n"/>
      <c r="P401" s="143" t="n"/>
    </row>
    <row r="402" ht="15.75" customHeight="1" s="218">
      <c r="M402" s="143" t="n"/>
      <c r="N402" s="143" t="n"/>
      <c r="O402" s="143" t="n"/>
      <c r="P402" s="143" t="n"/>
    </row>
    <row r="403" ht="15.75" customHeight="1" s="218">
      <c r="M403" s="143" t="n"/>
      <c r="N403" s="143" t="n"/>
      <c r="O403" s="143" t="n"/>
      <c r="P403" s="143" t="n"/>
    </row>
    <row r="404" ht="15.75" customHeight="1" s="218">
      <c r="M404" s="143" t="n"/>
      <c r="N404" s="143" t="n"/>
      <c r="O404" s="143" t="n"/>
      <c r="P404" s="143" t="n"/>
    </row>
    <row r="405" ht="15.75" customHeight="1" s="218">
      <c r="M405" s="143" t="n"/>
      <c r="N405" s="143" t="n"/>
      <c r="O405" s="143" t="n"/>
      <c r="P405" s="143" t="n"/>
    </row>
    <row r="406" ht="15.75" customHeight="1" s="218">
      <c r="M406" s="143" t="n"/>
      <c r="N406" s="143" t="n"/>
      <c r="O406" s="143" t="n"/>
      <c r="P406" s="143" t="n"/>
    </row>
    <row r="407" ht="15.75" customHeight="1" s="218">
      <c r="M407" s="143" t="n"/>
      <c r="N407" s="143" t="n"/>
      <c r="O407" s="143" t="n"/>
      <c r="P407" s="143" t="n"/>
    </row>
    <row r="408" ht="15.75" customHeight="1" s="218">
      <c r="M408" s="143" t="n"/>
      <c r="N408" s="143" t="n"/>
      <c r="O408" s="143" t="n"/>
      <c r="P408" s="143" t="n"/>
    </row>
    <row r="409" ht="15.75" customHeight="1" s="218">
      <c r="M409" s="143" t="n"/>
      <c r="N409" s="143" t="n"/>
      <c r="O409" s="143" t="n"/>
      <c r="P409" s="143" t="n"/>
    </row>
    <row r="410" ht="15.75" customHeight="1" s="218">
      <c r="M410" s="143" t="n"/>
      <c r="N410" s="143" t="n"/>
      <c r="O410" s="143" t="n"/>
      <c r="P410" s="143" t="n"/>
    </row>
    <row r="411" ht="15.75" customHeight="1" s="218">
      <c r="M411" s="143" t="n"/>
      <c r="N411" s="143" t="n"/>
      <c r="O411" s="143" t="n"/>
      <c r="P411" s="143" t="n"/>
    </row>
    <row r="412" ht="15.75" customHeight="1" s="218">
      <c r="M412" s="143" t="n"/>
      <c r="N412" s="143" t="n"/>
      <c r="O412" s="143" t="n"/>
      <c r="P412" s="143" t="n"/>
    </row>
    <row r="413" ht="15.75" customHeight="1" s="218">
      <c r="M413" s="143" t="n"/>
      <c r="N413" s="143" t="n"/>
      <c r="O413" s="143" t="n"/>
      <c r="P413" s="143" t="n"/>
    </row>
    <row r="414" ht="15.75" customHeight="1" s="218">
      <c r="M414" s="143" t="n"/>
      <c r="N414" s="143" t="n"/>
      <c r="O414" s="143" t="n"/>
      <c r="P414" s="143" t="n"/>
    </row>
    <row r="415" ht="15.75" customHeight="1" s="218">
      <c r="M415" s="143" t="n"/>
      <c r="N415" s="143" t="n"/>
      <c r="O415" s="143" t="n"/>
      <c r="P415" s="143" t="n"/>
    </row>
    <row r="416" ht="15.75" customHeight="1" s="218">
      <c r="M416" s="143" t="n"/>
      <c r="N416" s="143" t="n"/>
      <c r="O416" s="143" t="n"/>
      <c r="P416" s="143" t="n"/>
    </row>
    <row r="417" ht="15.75" customHeight="1" s="218">
      <c r="M417" s="143" t="n"/>
      <c r="N417" s="143" t="n"/>
      <c r="O417" s="143" t="n"/>
      <c r="P417" s="143" t="n"/>
    </row>
    <row r="418" ht="15.75" customHeight="1" s="218">
      <c r="M418" s="143" t="n"/>
      <c r="N418" s="143" t="n"/>
      <c r="O418" s="143" t="n"/>
      <c r="P418" s="143" t="n"/>
    </row>
    <row r="419" ht="15.75" customHeight="1" s="218">
      <c r="M419" s="143" t="n"/>
      <c r="N419" s="143" t="n"/>
      <c r="O419" s="143" t="n"/>
      <c r="P419" s="143" t="n"/>
    </row>
    <row r="420" ht="15.75" customHeight="1" s="218">
      <c r="M420" s="143" t="n"/>
      <c r="N420" s="143" t="n"/>
      <c r="O420" s="143" t="n"/>
      <c r="P420" s="143" t="n"/>
    </row>
    <row r="421" ht="15.75" customHeight="1" s="218">
      <c r="M421" s="143" t="n"/>
      <c r="N421" s="143" t="n"/>
      <c r="O421" s="143" t="n"/>
      <c r="P421" s="143" t="n"/>
    </row>
    <row r="422" ht="15.75" customHeight="1" s="218">
      <c r="M422" s="143" t="n"/>
      <c r="N422" s="143" t="n"/>
      <c r="O422" s="143" t="n"/>
      <c r="P422" s="143" t="n"/>
    </row>
    <row r="423" ht="15.75" customHeight="1" s="218">
      <c r="M423" s="143" t="n"/>
      <c r="N423" s="143" t="n"/>
      <c r="O423" s="143" t="n"/>
      <c r="P423" s="143" t="n"/>
    </row>
    <row r="424" ht="15.75" customHeight="1" s="218">
      <c r="M424" s="143" t="n"/>
      <c r="N424" s="143" t="n"/>
      <c r="O424" s="143" t="n"/>
      <c r="P424" s="143" t="n"/>
    </row>
    <row r="425" ht="15.75" customHeight="1" s="218">
      <c r="M425" s="143" t="n"/>
      <c r="N425" s="143" t="n"/>
      <c r="O425" s="143" t="n"/>
      <c r="P425" s="143" t="n"/>
    </row>
    <row r="426" ht="15.75" customHeight="1" s="218">
      <c r="M426" s="143" t="n"/>
      <c r="N426" s="143" t="n"/>
      <c r="O426" s="143" t="n"/>
      <c r="P426" s="143" t="n"/>
    </row>
    <row r="427" ht="15.75" customHeight="1" s="218">
      <c r="M427" s="143" t="n"/>
      <c r="N427" s="143" t="n"/>
      <c r="O427" s="143" t="n"/>
      <c r="P427" s="143" t="n"/>
    </row>
    <row r="428" ht="15.75" customHeight="1" s="218">
      <c r="M428" s="143" t="n"/>
      <c r="N428" s="143" t="n"/>
      <c r="O428" s="143" t="n"/>
      <c r="P428" s="143" t="n"/>
    </row>
    <row r="429" ht="15.75" customHeight="1" s="218">
      <c r="M429" s="143" t="n"/>
      <c r="N429" s="143" t="n"/>
      <c r="O429" s="143" t="n"/>
      <c r="P429" s="143" t="n"/>
    </row>
    <row r="430" ht="15.75" customHeight="1" s="218">
      <c r="M430" s="143" t="n"/>
      <c r="N430" s="143" t="n"/>
      <c r="O430" s="143" t="n"/>
      <c r="P430" s="143" t="n"/>
    </row>
    <row r="431" ht="15.75" customHeight="1" s="218">
      <c r="M431" s="143" t="n"/>
      <c r="N431" s="143" t="n"/>
      <c r="O431" s="143" t="n"/>
      <c r="P431" s="143" t="n"/>
    </row>
    <row r="432" ht="15.75" customHeight="1" s="218">
      <c r="M432" s="143" t="n"/>
      <c r="N432" s="143" t="n"/>
      <c r="O432" s="143" t="n"/>
      <c r="P432" s="143" t="n"/>
    </row>
    <row r="433" ht="15.75" customHeight="1" s="218">
      <c r="M433" s="143" t="n"/>
      <c r="N433" s="143" t="n"/>
      <c r="O433" s="143" t="n"/>
      <c r="P433" s="143" t="n"/>
    </row>
    <row r="434" ht="15.75" customHeight="1" s="218">
      <c r="M434" s="143" t="n"/>
      <c r="N434" s="143" t="n"/>
      <c r="O434" s="143" t="n"/>
      <c r="P434" s="143" t="n"/>
    </row>
    <row r="435" ht="15.75" customHeight="1" s="218">
      <c r="M435" s="143" t="n"/>
      <c r="N435" s="143" t="n"/>
      <c r="O435" s="143" t="n"/>
      <c r="P435" s="143" t="n"/>
    </row>
    <row r="436" ht="15.75" customHeight="1" s="218">
      <c r="M436" s="143" t="n"/>
      <c r="N436" s="143" t="n"/>
      <c r="O436" s="143" t="n"/>
      <c r="P436" s="143" t="n"/>
    </row>
    <row r="437" ht="15.75" customHeight="1" s="218">
      <c r="M437" s="143" t="n"/>
      <c r="N437" s="143" t="n"/>
      <c r="O437" s="143" t="n"/>
      <c r="P437" s="143" t="n"/>
    </row>
    <row r="438" ht="15.75" customHeight="1" s="218">
      <c r="M438" s="143" t="n"/>
      <c r="N438" s="143" t="n"/>
      <c r="O438" s="143" t="n"/>
      <c r="P438" s="143" t="n"/>
    </row>
    <row r="439" ht="15.75" customHeight="1" s="218">
      <c r="M439" s="143" t="n"/>
      <c r="N439" s="143" t="n"/>
      <c r="O439" s="143" t="n"/>
      <c r="P439" s="143" t="n"/>
    </row>
    <row r="440" ht="15.75" customHeight="1" s="218">
      <c r="M440" s="143" t="n"/>
      <c r="N440" s="143" t="n"/>
      <c r="O440" s="143" t="n"/>
      <c r="P440" s="143" t="n"/>
    </row>
    <row r="441" ht="15.75" customHeight="1" s="218">
      <c r="M441" s="143" t="n"/>
      <c r="N441" s="143" t="n"/>
      <c r="O441" s="143" t="n"/>
      <c r="P441" s="143" t="n"/>
    </row>
    <row r="442" ht="15.75" customHeight="1" s="218">
      <c r="M442" s="143" t="n"/>
      <c r="N442" s="143" t="n"/>
      <c r="O442" s="143" t="n"/>
      <c r="P442" s="143" t="n"/>
    </row>
    <row r="443" ht="15.75" customHeight="1" s="218">
      <c r="M443" s="143" t="n"/>
      <c r="N443" s="143" t="n"/>
      <c r="O443" s="143" t="n"/>
      <c r="P443" s="143" t="n"/>
    </row>
    <row r="444" ht="15.75" customHeight="1" s="218">
      <c r="M444" s="143" t="n"/>
      <c r="N444" s="143" t="n"/>
      <c r="O444" s="143" t="n"/>
      <c r="P444" s="143" t="n"/>
    </row>
    <row r="445" ht="15.75" customHeight="1" s="218">
      <c r="M445" s="143" t="n"/>
      <c r="N445" s="143" t="n"/>
      <c r="O445" s="143" t="n"/>
      <c r="P445" s="143" t="n"/>
    </row>
    <row r="446" ht="15.75" customHeight="1" s="218">
      <c r="M446" s="143" t="n"/>
      <c r="N446" s="143" t="n"/>
      <c r="O446" s="143" t="n"/>
      <c r="P446" s="143" t="n"/>
    </row>
    <row r="447" ht="15.75" customHeight="1" s="218">
      <c r="M447" s="143" t="n"/>
      <c r="N447" s="143" t="n"/>
      <c r="O447" s="143" t="n"/>
      <c r="P447" s="143" t="n"/>
    </row>
    <row r="448" ht="15.75" customHeight="1" s="218">
      <c r="M448" s="143" t="n"/>
      <c r="N448" s="143" t="n"/>
      <c r="O448" s="143" t="n"/>
      <c r="P448" s="143" t="n"/>
    </row>
    <row r="449" ht="15.75" customHeight="1" s="218">
      <c r="M449" s="143" t="n"/>
      <c r="N449" s="143" t="n"/>
      <c r="O449" s="143" t="n"/>
      <c r="P449" s="143" t="n"/>
    </row>
    <row r="450" ht="15.75" customHeight="1" s="218">
      <c r="M450" s="143" t="n"/>
      <c r="N450" s="143" t="n"/>
      <c r="O450" s="143" t="n"/>
      <c r="P450" s="143" t="n"/>
    </row>
    <row r="451" ht="15.75" customHeight="1" s="218">
      <c r="M451" s="143" t="n"/>
      <c r="N451" s="143" t="n"/>
      <c r="O451" s="143" t="n"/>
      <c r="P451" s="143" t="n"/>
    </row>
    <row r="452" ht="15.75" customHeight="1" s="218">
      <c r="M452" s="143" t="n"/>
      <c r="N452" s="143" t="n"/>
      <c r="O452" s="143" t="n"/>
      <c r="P452" s="143" t="n"/>
    </row>
    <row r="453" ht="15.75" customHeight="1" s="218">
      <c r="M453" s="143" t="n"/>
      <c r="N453" s="143" t="n"/>
      <c r="O453" s="143" t="n"/>
      <c r="P453" s="143" t="n"/>
    </row>
    <row r="454" ht="15.75" customHeight="1" s="218">
      <c r="M454" s="143" t="n"/>
      <c r="N454" s="143" t="n"/>
      <c r="O454" s="143" t="n"/>
      <c r="P454" s="143" t="n"/>
    </row>
    <row r="455" ht="15.75" customHeight="1" s="218">
      <c r="M455" s="143" t="n"/>
      <c r="N455" s="143" t="n"/>
      <c r="O455" s="143" t="n"/>
      <c r="P455" s="143" t="n"/>
    </row>
    <row r="456" ht="15.75" customHeight="1" s="218">
      <c r="M456" s="143" t="n"/>
      <c r="N456" s="143" t="n"/>
      <c r="O456" s="143" t="n"/>
      <c r="P456" s="143" t="n"/>
    </row>
    <row r="457" ht="15.75" customHeight="1" s="218">
      <c r="M457" s="143" t="n"/>
      <c r="N457" s="143" t="n"/>
      <c r="O457" s="143" t="n"/>
      <c r="P457" s="143" t="n"/>
    </row>
    <row r="458" ht="15.75" customHeight="1" s="218">
      <c r="M458" s="143" t="n"/>
      <c r="N458" s="143" t="n"/>
      <c r="O458" s="143" t="n"/>
      <c r="P458" s="143" t="n"/>
    </row>
    <row r="459" ht="15.75" customHeight="1" s="218">
      <c r="M459" s="143" t="n"/>
      <c r="N459" s="143" t="n"/>
      <c r="O459" s="143" t="n"/>
      <c r="P459" s="143" t="n"/>
    </row>
    <row r="460" ht="15.75" customHeight="1" s="218">
      <c r="M460" s="143" t="n"/>
      <c r="N460" s="143" t="n"/>
      <c r="O460" s="143" t="n"/>
      <c r="P460" s="143" t="n"/>
    </row>
    <row r="461" ht="15.75" customHeight="1" s="218">
      <c r="M461" s="143" t="n"/>
      <c r="N461" s="143" t="n"/>
      <c r="O461" s="143" t="n"/>
      <c r="P461" s="143" t="n"/>
    </row>
    <row r="462" ht="15.75" customHeight="1" s="218">
      <c r="M462" s="143" t="n"/>
      <c r="N462" s="143" t="n"/>
      <c r="O462" s="143" t="n"/>
      <c r="P462" s="143" t="n"/>
    </row>
    <row r="463" ht="15.75" customHeight="1" s="218">
      <c r="M463" s="143" t="n"/>
      <c r="N463" s="143" t="n"/>
      <c r="O463" s="143" t="n"/>
      <c r="P463" s="143" t="n"/>
    </row>
    <row r="464" ht="15.75" customHeight="1" s="218">
      <c r="M464" s="143" t="n"/>
      <c r="N464" s="143" t="n"/>
      <c r="O464" s="143" t="n"/>
      <c r="P464" s="143" t="n"/>
    </row>
    <row r="465" ht="15.75" customHeight="1" s="218">
      <c r="M465" s="143" t="n"/>
      <c r="N465" s="143" t="n"/>
      <c r="O465" s="143" t="n"/>
      <c r="P465" s="143" t="n"/>
    </row>
    <row r="466" ht="15.75" customHeight="1" s="218">
      <c r="M466" s="143" t="n"/>
      <c r="N466" s="143" t="n"/>
      <c r="O466" s="143" t="n"/>
      <c r="P466" s="143" t="n"/>
    </row>
    <row r="467" ht="15.75" customHeight="1" s="218">
      <c r="M467" s="143" t="n"/>
      <c r="N467" s="143" t="n"/>
      <c r="O467" s="143" t="n"/>
      <c r="P467" s="143" t="n"/>
    </row>
    <row r="468" ht="15.75" customHeight="1" s="218">
      <c r="M468" s="143" t="n"/>
      <c r="N468" s="143" t="n"/>
      <c r="O468" s="143" t="n"/>
      <c r="P468" s="143" t="n"/>
    </row>
    <row r="469" ht="15.75" customHeight="1" s="218">
      <c r="M469" s="143" t="n"/>
      <c r="N469" s="143" t="n"/>
      <c r="O469" s="143" t="n"/>
      <c r="P469" s="143" t="n"/>
    </row>
    <row r="470" ht="15.75" customHeight="1" s="218">
      <c r="M470" s="143" t="n"/>
      <c r="N470" s="143" t="n"/>
      <c r="O470" s="143" t="n"/>
      <c r="P470" s="143" t="n"/>
    </row>
    <row r="471" ht="15.75" customHeight="1" s="218">
      <c r="M471" s="143" t="n"/>
      <c r="N471" s="143" t="n"/>
      <c r="O471" s="143" t="n"/>
      <c r="P471" s="143" t="n"/>
    </row>
    <row r="472" ht="15.75" customHeight="1" s="218">
      <c r="M472" s="143" t="n"/>
      <c r="N472" s="143" t="n"/>
      <c r="O472" s="143" t="n"/>
      <c r="P472" s="143" t="n"/>
    </row>
    <row r="473" ht="15.75" customHeight="1" s="218">
      <c r="M473" s="143" t="n"/>
      <c r="N473" s="143" t="n"/>
      <c r="O473" s="143" t="n"/>
      <c r="P473" s="143" t="n"/>
    </row>
    <row r="474" ht="15.75" customHeight="1" s="218">
      <c r="M474" s="143" t="n"/>
      <c r="N474" s="143" t="n"/>
      <c r="O474" s="143" t="n"/>
      <c r="P474" s="143" t="n"/>
    </row>
    <row r="475" ht="15.75" customHeight="1" s="218">
      <c r="M475" s="143" t="n"/>
      <c r="N475" s="143" t="n"/>
      <c r="O475" s="143" t="n"/>
      <c r="P475" s="143" t="n"/>
    </row>
    <row r="476" ht="15.75" customHeight="1" s="218">
      <c r="M476" s="143" t="n"/>
      <c r="N476" s="143" t="n"/>
      <c r="O476" s="143" t="n"/>
      <c r="P476" s="143" t="n"/>
    </row>
    <row r="477" ht="15.75" customHeight="1" s="218">
      <c r="M477" s="143" t="n"/>
      <c r="N477" s="143" t="n"/>
      <c r="O477" s="143" t="n"/>
      <c r="P477" s="143" t="n"/>
    </row>
    <row r="478" ht="15.75" customHeight="1" s="218">
      <c r="M478" s="143" t="n"/>
      <c r="N478" s="143" t="n"/>
      <c r="O478" s="143" t="n"/>
      <c r="P478" s="143" t="n"/>
    </row>
    <row r="479" ht="15.75" customHeight="1" s="218">
      <c r="M479" s="143" t="n"/>
      <c r="N479" s="143" t="n"/>
      <c r="O479" s="143" t="n"/>
      <c r="P479" s="143" t="n"/>
    </row>
    <row r="480" ht="15.75" customHeight="1" s="218">
      <c r="M480" s="143" t="n"/>
      <c r="N480" s="143" t="n"/>
      <c r="O480" s="143" t="n"/>
      <c r="P480" s="143" t="n"/>
    </row>
    <row r="481" ht="15.75" customHeight="1" s="218">
      <c r="M481" s="143" t="n"/>
      <c r="N481" s="143" t="n"/>
      <c r="O481" s="143" t="n"/>
      <c r="P481" s="143" t="n"/>
    </row>
    <row r="482" ht="15.75" customHeight="1" s="218">
      <c r="M482" s="143" t="n"/>
      <c r="N482" s="143" t="n"/>
      <c r="O482" s="143" t="n"/>
      <c r="P482" s="143" t="n"/>
    </row>
    <row r="483" ht="15.75" customHeight="1" s="218">
      <c r="M483" s="143" t="n"/>
      <c r="N483" s="143" t="n"/>
      <c r="O483" s="143" t="n"/>
      <c r="P483" s="143" t="n"/>
    </row>
    <row r="484" ht="15.75" customHeight="1" s="218">
      <c r="M484" s="143" t="n"/>
      <c r="N484" s="143" t="n"/>
      <c r="O484" s="143" t="n"/>
      <c r="P484" s="143" t="n"/>
    </row>
    <row r="485" ht="15.75" customHeight="1" s="218">
      <c r="M485" s="143" t="n"/>
      <c r="N485" s="143" t="n"/>
      <c r="O485" s="143" t="n"/>
      <c r="P485" s="143" t="n"/>
    </row>
    <row r="486" ht="15.75" customHeight="1" s="218">
      <c r="M486" s="143" t="n"/>
      <c r="N486" s="143" t="n"/>
      <c r="O486" s="143" t="n"/>
      <c r="P486" s="143" t="n"/>
    </row>
    <row r="487" ht="15.75" customHeight="1" s="218">
      <c r="M487" s="143" t="n"/>
      <c r="N487" s="143" t="n"/>
      <c r="O487" s="143" t="n"/>
      <c r="P487" s="143" t="n"/>
    </row>
    <row r="488" ht="15.75" customHeight="1" s="218">
      <c r="M488" s="143" t="n"/>
      <c r="N488" s="143" t="n"/>
      <c r="O488" s="143" t="n"/>
      <c r="P488" s="143" t="n"/>
    </row>
    <row r="489" ht="15.75" customHeight="1" s="218">
      <c r="M489" s="143" t="n"/>
      <c r="N489" s="143" t="n"/>
      <c r="O489" s="143" t="n"/>
      <c r="P489" s="143" t="n"/>
    </row>
    <row r="490" ht="15.75" customHeight="1" s="218">
      <c r="M490" s="143" t="n"/>
      <c r="N490" s="143" t="n"/>
      <c r="O490" s="143" t="n"/>
      <c r="P490" s="143" t="n"/>
    </row>
    <row r="491" ht="15.75" customHeight="1" s="218">
      <c r="M491" s="143" t="n"/>
      <c r="N491" s="143" t="n"/>
      <c r="O491" s="143" t="n"/>
      <c r="P491" s="143" t="n"/>
    </row>
    <row r="492" ht="15.75" customHeight="1" s="218">
      <c r="M492" s="143" t="n"/>
      <c r="N492" s="143" t="n"/>
      <c r="O492" s="143" t="n"/>
      <c r="P492" s="143" t="n"/>
    </row>
    <row r="493" ht="15.75" customHeight="1" s="218">
      <c r="M493" s="143" t="n"/>
      <c r="N493" s="143" t="n"/>
      <c r="O493" s="143" t="n"/>
      <c r="P493" s="143" t="n"/>
    </row>
    <row r="494" ht="15.75" customHeight="1" s="218">
      <c r="M494" s="143" t="n"/>
      <c r="N494" s="143" t="n"/>
      <c r="O494" s="143" t="n"/>
      <c r="P494" s="143" t="n"/>
    </row>
    <row r="495" ht="15.75" customHeight="1" s="218">
      <c r="M495" s="143" t="n"/>
      <c r="N495" s="143" t="n"/>
      <c r="O495" s="143" t="n"/>
      <c r="P495" s="143" t="n"/>
    </row>
    <row r="496" ht="15.75" customHeight="1" s="218">
      <c r="M496" s="143" t="n"/>
      <c r="N496" s="143" t="n"/>
      <c r="O496" s="143" t="n"/>
      <c r="P496" s="143" t="n"/>
    </row>
    <row r="497" ht="15.75" customHeight="1" s="218">
      <c r="M497" s="143" t="n"/>
      <c r="N497" s="143" t="n"/>
      <c r="O497" s="143" t="n"/>
      <c r="P497" s="143" t="n"/>
    </row>
    <row r="498" ht="15.75" customHeight="1" s="218">
      <c r="M498" s="143" t="n"/>
      <c r="N498" s="143" t="n"/>
      <c r="O498" s="143" t="n"/>
      <c r="P498" s="143" t="n"/>
    </row>
    <row r="499" ht="15.75" customHeight="1" s="218">
      <c r="M499" s="143" t="n"/>
      <c r="N499" s="143" t="n"/>
      <c r="O499" s="143" t="n"/>
      <c r="P499" s="143" t="n"/>
    </row>
    <row r="500" ht="15.75" customHeight="1" s="218">
      <c r="M500" s="143" t="n"/>
      <c r="N500" s="143" t="n"/>
      <c r="O500" s="143" t="n"/>
      <c r="P500" s="143" t="n"/>
    </row>
    <row r="501" ht="15.75" customHeight="1" s="218">
      <c r="M501" s="143" t="n"/>
      <c r="N501" s="143" t="n"/>
      <c r="O501" s="143" t="n"/>
      <c r="P501" s="143" t="n"/>
    </row>
    <row r="502" ht="15.75" customHeight="1" s="218">
      <c r="M502" s="143" t="n"/>
      <c r="N502" s="143" t="n"/>
      <c r="O502" s="143" t="n"/>
      <c r="P502" s="143" t="n"/>
    </row>
    <row r="503" ht="15.75" customHeight="1" s="218">
      <c r="M503" s="143" t="n"/>
      <c r="N503" s="143" t="n"/>
      <c r="O503" s="143" t="n"/>
      <c r="P503" s="143" t="n"/>
    </row>
    <row r="504" ht="15.75" customHeight="1" s="218">
      <c r="M504" s="143" t="n"/>
      <c r="N504" s="143" t="n"/>
      <c r="O504" s="143" t="n"/>
      <c r="P504" s="143" t="n"/>
    </row>
    <row r="505" ht="15.75" customHeight="1" s="218">
      <c r="M505" s="143" t="n"/>
      <c r="N505" s="143" t="n"/>
      <c r="O505" s="143" t="n"/>
      <c r="P505" s="143" t="n"/>
    </row>
    <row r="506" ht="15.75" customHeight="1" s="218">
      <c r="M506" s="143" t="n"/>
      <c r="N506" s="143" t="n"/>
      <c r="O506" s="143" t="n"/>
      <c r="P506" s="143" t="n"/>
    </row>
    <row r="507" ht="15.75" customHeight="1" s="218">
      <c r="M507" s="143" t="n"/>
      <c r="N507" s="143" t="n"/>
      <c r="O507" s="143" t="n"/>
      <c r="P507" s="143" t="n"/>
    </row>
    <row r="508" ht="15.75" customHeight="1" s="218">
      <c r="M508" s="143" t="n"/>
      <c r="N508" s="143" t="n"/>
      <c r="O508" s="143" t="n"/>
      <c r="P508" s="143" t="n"/>
    </row>
    <row r="509" ht="15.75" customHeight="1" s="218">
      <c r="M509" s="143" t="n"/>
      <c r="N509" s="143" t="n"/>
      <c r="O509" s="143" t="n"/>
      <c r="P509" s="143" t="n"/>
    </row>
    <row r="510" ht="15.75" customHeight="1" s="218">
      <c r="M510" s="143" t="n"/>
      <c r="N510" s="143" t="n"/>
      <c r="O510" s="143" t="n"/>
      <c r="P510" s="143" t="n"/>
    </row>
    <row r="511" ht="15.75" customHeight="1" s="218">
      <c r="M511" s="143" t="n"/>
      <c r="N511" s="143" t="n"/>
      <c r="O511" s="143" t="n"/>
      <c r="P511" s="143" t="n"/>
    </row>
    <row r="512" ht="15.75" customHeight="1" s="218">
      <c r="M512" s="143" t="n"/>
      <c r="N512" s="143" t="n"/>
      <c r="O512" s="143" t="n"/>
      <c r="P512" s="143" t="n"/>
    </row>
    <row r="513" ht="15.75" customHeight="1" s="218">
      <c r="M513" s="143" t="n"/>
      <c r="N513" s="143" t="n"/>
      <c r="O513" s="143" t="n"/>
      <c r="P513" s="143" t="n"/>
    </row>
    <row r="514" ht="15.75" customHeight="1" s="218">
      <c r="M514" s="143" t="n"/>
      <c r="N514" s="143" t="n"/>
      <c r="O514" s="143" t="n"/>
      <c r="P514" s="143" t="n"/>
    </row>
    <row r="515" ht="15.75" customHeight="1" s="218">
      <c r="M515" s="143" t="n"/>
      <c r="N515" s="143" t="n"/>
      <c r="O515" s="143" t="n"/>
      <c r="P515" s="143" t="n"/>
    </row>
    <row r="516" ht="15.75" customHeight="1" s="218">
      <c r="M516" s="143" t="n"/>
      <c r="N516" s="143" t="n"/>
      <c r="O516" s="143" t="n"/>
      <c r="P516" s="143" t="n"/>
    </row>
    <row r="517" ht="15.75" customHeight="1" s="218">
      <c r="M517" s="143" t="n"/>
      <c r="N517" s="143" t="n"/>
      <c r="O517" s="143" t="n"/>
      <c r="P517" s="143" t="n"/>
    </row>
    <row r="518" ht="15.75" customHeight="1" s="218">
      <c r="M518" s="143" t="n"/>
      <c r="N518" s="143" t="n"/>
      <c r="O518" s="143" t="n"/>
      <c r="P518" s="143" t="n"/>
    </row>
    <row r="519" ht="15.75" customHeight="1" s="218">
      <c r="M519" s="143" t="n"/>
      <c r="N519" s="143" t="n"/>
      <c r="O519" s="143" t="n"/>
      <c r="P519" s="143" t="n"/>
    </row>
    <row r="520" ht="15.75" customHeight="1" s="218">
      <c r="M520" s="143" t="n"/>
      <c r="N520" s="143" t="n"/>
      <c r="O520" s="143" t="n"/>
      <c r="P520" s="143" t="n"/>
    </row>
    <row r="521" ht="15.75" customHeight="1" s="218">
      <c r="M521" s="143" t="n"/>
      <c r="N521" s="143" t="n"/>
      <c r="O521" s="143" t="n"/>
      <c r="P521" s="143" t="n"/>
    </row>
    <row r="522" ht="15.75" customHeight="1" s="218">
      <c r="M522" s="143" t="n"/>
      <c r="N522" s="143" t="n"/>
      <c r="O522" s="143" t="n"/>
      <c r="P522" s="143" t="n"/>
    </row>
    <row r="523" ht="15.75" customHeight="1" s="218">
      <c r="M523" s="143" t="n"/>
      <c r="N523" s="143" t="n"/>
      <c r="O523" s="143" t="n"/>
      <c r="P523" s="143" t="n"/>
    </row>
    <row r="524" ht="15.75" customHeight="1" s="218">
      <c r="M524" s="143" t="n"/>
      <c r="N524" s="143" t="n"/>
      <c r="O524" s="143" t="n"/>
      <c r="P524" s="143" t="n"/>
    </row>
    <row r="525" ht="15.75" customHeight="1" s="218">
      <c r="M525" s="143" t="n"/>
      <c r="N525" s="143" t="n"/>
      <c r="O525" s="143" t="n"/>
      <c r="P525" s="143" t="n"/>
    </row>
    <row r="526" ht="15.75" customHeight="1" s="218">
      <c r="M526" s="143" t="n"/>
      <c r="N526" s="143" t="n"/>
      <c r="O526" s="143" t="n"/>
      <c r="P526" s="143" t="n"/>
    </row>
    <row r="527" ht="15.75" customHeight="1" s="218">
      <c r="M527" s="143" t="n"/>
      <c r="N527" s="143" t="n"/>
      <c r="O527" s="143" t="n"/>
      <c r="P527" s="143" t="n"/>
    </row>
    <row r="528" ht="15.75" customHeight="1" s="218">
      <c r="M528" s="143" t="n"/>
      <c r="N528" s="143" t="n"/>
      <c r="O528" s="143" t="n"/>
      <c r="P528" s="143" t="n"/>
    </row>
    <row r="529" ht="15.75" customHeight="1" s="218">
      <c r="M529" s="143" t="n"/>
      <c r="N529" s="143" t="n"/>
      <c r="O529" s="143" t="n"/>
      <c r="P529" s="143" t="n"/>
    </row>
    <row r="530" ht="15.75" customHeight="1" s="218">
      <c r="M530" s="143" t="n"/>
      <c r="N530" s="143" t="n"/>
      <c r="O530" s="143" t="n"/>
      <c r="P530" s="143" t="n"/>
    </row>
    <row r="531" ht="15.75" customHeight="1" s="218">
      <c r="M531" s="143" t="n"/>
      <c r="N531" s="143" t="n"/>
      <c r="O531" s="143" t="n"/>
      <c r="P531" s="143" t="n"/>
    </row>
    <row r="532" ht="15.75" customHeight="1" s="218">
      <c r="M532" s="143" t="n"/>
      <c r="N532" s="143" t="n"/>
      <c r="O532" s="143" t="n"/>
      <c r="P532" s="143" t="n"/>
    </row>
    <row r="533" ht="15.75" customHeight="1" s="218">
      <c r="M533" s="143" t="n"/>
      <c r="N533" s="143" t="n"/>
      <c r="O533" s="143" t="n"/>
      <c r="P533" s="143" t="n"/>
    </row>
    <row r="534" ht="15.75" customHeight="1" s="218">
      <c r="M534" s="143" t="n"/>
      <c r="N534" s="143" t="n"/>
      <c r="O534" s="143" t="n"/>
      <c r="P534" s="143" t="n"/>
    </row>
    <row r="535" ht="15.75" customHeight="1" s="218">
      <c r="M535" s="143" t="n"/>
      <c r="N535" s="143" t="n"/>
      <c r="O535" s="143" t="n"/>
      <c r="P535" s="143" t="n"/>
    </row>
    <row r="536" ht="15.75" customHeight="1" s="218">
      <c r="M536" s="143" t="n"/>
      <c r="N536" s="143" t="n"/>
      <c r="O536" s="143" t="n"/>
      <c r="P536" s="143" t="n"/>
    </row>
    <row r="537" ht="15.75" customHeight="1" s="218">
      <c r="M537" s="143" t="n"/>
      <c r="N537" s="143" t="n"/>
      <c r="O537" s="143" t="n"/>
      <c r="P537" s="143" t="n"/>
    </row>
    <row r="538" ht="15.75" customHeight="1" s="218">
      <c r="M538" s="143" t="n"/>
      <c r="N538" s="143" t="n"/>
      <c r="O538" s="143" t="n"/>
      <c r="P538" s="143" t="n"/>
    </row>
    <row r="539" ht="15.75" customHeight="1" s="218">
      <c r="M539" s="143" t="n"/>
      <c r="N539" s="143" t="n"/>
      <c r="O539" s="143" t="n"/>
      <c r="P539" s="143" t="n"/>
    </row>
    <row r="540" ht="15.75" customHeight="1" s="218">
      <c r="M540" s="143" t="n"/>
      <c r="N540" s="143" t="n"/>
      <c r="O540" s="143" t="n"/>
      <c r="P540" s="143" t="n"/>
    </row>
    <row r="541" ht="15.75" customHeight="1" s="218">
      <c r="M541" s="143" t="n"/>
      <c r="N541" s="143" t="n"/>
      <c r="O541" s="143" t="n"/>
      <c r="P541" s="143" t="n"/>
    </row>
    <row r="542" ht="15.75" customHeight="1" s="218">
      <c r="M542" s="143" t="n"/>
      <c r="N542" s="143" t="n"/>
      <c r="O542" s="143" t="n"/>
      <c r="P542" s="143" t="n"/>
    </row>
    <row r="543" ht="15.75" customHeight="1" s="218">
      <c r="M543" s="143" t="n"/>
      <c r="N543" s="143" t="n"/>
      <c r="O543" s="143" t="n"/>
      <c r="P543" s="143" t="n"/>
    </row>
    <row r="544" ht="15.75" customHeight="1" s="218">
      <c r="M544" s="143" t="n"/>
      <c r="N544" s="143" t="n"/>
      <c r="O544" s="143" t="n"/>
      <c r="P544" s="143" t="n"/>
    </row>
    <row r="545" ht="15.75" customHeight="1" s="218">
      <c r="M545" s="143" t="n"/>
      <c r="N545" s="143" t="n"/>
      <c r="O545" s="143" t="n"/>
      <c r="P545" s="143" t="n"/>
    </row>
    <row r="546" ht="15.75" customHeight="1" s="218">
      <c r="M546" s="143" t="n"/>
      <c r="N546" s="143" t="n"/>
      <c r="O546" s="143" t="n"/>
      <c r="P546" s="143" t="n"/>
    </row>
    <row r="547" ht="15.75" customHeight="1" s="218">
      <c r="M547" s="143" t="n"/>
      <c r="N547" s="143" t="n"/>
      <c r="O547" s="143" t="n"/>
      <c r="P547" s="143" t="n"/>
    </row>
    <row r="548" ht="15.75" customHeight="1" s="218">
      <c r="M548" s="143" t="n"/>
      <c r="N548" s="143" t="n"/>
      <c r="O548" s="143" t="n"/>
      <c r="P548" s="143" t="n"/>
    </row>
    <row r="549" ht="15.75" customHeight="1" s="218">
      <c r="M549" s="143" t="n"/>
      <c r="N549" s="143" t="n"/>
      <c r="O549" s="143" t="n"/>
      <c r="P549" s="143" t="n"/>
    </row>
    <row r="550" ht="15.75" customHeight="1" s="218">
      <c r="M550" s="143" t="n"/>
      <c r="N550" s="143" t="n"/>
      <c r="O550" s="143" t="n"/>
      <c r="P550" s="143" t="n"/>
    </row>
    <row r="551" ht="15.75" customHeight="1" s="218">
      <c r="M551" s="143" t="n"/>
      <c r="N551" s="143" t="n"/>
      <c r="O551" s="143" t="n"/>
      <c r="P551" s="143" t="n"/>
    </row>
    <row r="552" ht="15.75" customHeight="1" s="218">
      <c r="M552" s="143" t="n"/>
      <c r="N552" s="143" t="n"/>
      <c r="O552" s="143" t="n"/>
      <c r="P552" s="143" t="n"/>
    </row>
    <row r="553" ht="15.75" customHeight="1" s="218">
      <c r="M553" s="143" t="n"/>
      <c r="N553" s="143" t="n"/>
      <c r="O553" s="143" t="n"/>
      <c r="P553" s="143" t="n"/>
    </row>
    <row r="554" ht="15.75" customHeight="1" s="218">
      <c r="M554" s="143" t="n"/>
      <c r="N554" s="143" t="n"/>
      <c r="O554" s="143" t="n"/>
      <c r="P554" s="143" t="n"/>
    </row>
    <row r="555" ht="15.75" customHeight="1" s="218">
      <c r="M555" s="143" t="n"/>
      <c r="N555" s="143" t="n"/>
      <c r="O555" s="143" t="n"/>
      <c r="P555" s="143" t="n"/>
    </row>
    <row r="556" ht="15.75" customHeight="1" s="218">
      <c r="M556" s="143" t="n"/>
      <c r="N556" s="143" t="n"/>
      <c r="O556" s="143" t="n"/>
      <c r="P556" s="143" t="n"/>
    </row>
    <row r="557" ht="15.75" customHeight="1" s="218">
      <c r="M557" s="143" t="n"/>
      <c r="N557" s="143" t="n"/>
      <c r="O557" s="143" t="n"/>
      <c r="P557" s="143" t="n"/>
    </row>
    <row r="558" ht="15.75" customHeight="1" s="218">
      <c r="M558" s="143" t="n"/>
      <c r="N558" s="143" t="n"/>
      <c r="O558" s="143" t="n"/>
      <c r="P558" s="143" t="n"/>
    </row>
    <row r="559" ht="15.75" customHeight="1" s="218">
      <c r="M559" s="143" t="n"/>
      <c r="N559" s="143" t="n"/>
      <c r="O559" s="143" t="n"/>
      <c r="P559" s="143" t="n"/>
    </row>
    <row r="560" ht="15.75" customHeight="1" s="218">
      <c r="M560" s="143" t="n"/>
      <c r="N560" s="143" t="n"/>
      <c r="O560" s="143" t="n"/>
      <c r="P560" s="143" t="n"/>
    </row>
    <row r="561" ht="15.75" customHeight="1" s="218">
      <c r="M561" s="143" t="n"/>
      <c r="N561" s="143" t="n"/>
      <c r="O561" s="143" t="n"/>
      <c r="P561" s="143" t="n"/>
    </row>
    <row r="562" ht="15.75" customHeight="1" s="218">
      <c r="M562" s="143" t="n"/>
      <c r="N562" s="143" t="n"/>
      <c r="O562" s="143" t="n"/>
      <c r="P562" s="143" t="n"/>
    </row>
    <row r="563" ht="15.75" customHeight="1" s="218">
      <c r="M563" s="143" t="n"/>
      <c r="N563" s="143" t="n"/>
      <c r="O563" s="143" t="n"/>
      <c r="P563" s="143" t="n"/>
    </row>
    <row r="564" ht="15.75" customHeight="1" s="218">
      <c r="M564" s="143" t="n"/>
      <c r="N564" s="143" t="n"/>
      <c r="O564" s="143" t="n"/>
      <c r="P564" s="143" t="n"/>
    </row>
    <row r="565" ht="15.75" customHeight="1" s="218">
      <c r="M565" s="143" t="n"/>
      <c r="N565" s="143" t="n"/>
      <c r="O565" s="143" t="n"/>
      <c r="P565" s="143" t="n"/>
    </row>
    <row r="566" ht="15.75" customHeight="1" s="218">
      <c r="M566" s="143" t="n"/>
      <c r="N566" s="143" t="n"/>
      <c r="O566" s="143" t="n"/>
      <c r="P566" s="143" t="n"/>
    </row>
    <row r="567" ht="15.75" customHeight="1" s="218">
      <c r="M567" s="143" t="n"/>
      <c r="N567" s="143" t="n"/>
      <c r="O567" s="143" t="n"/>
      <c r="P567" s="143" t="n"/>
    </row>
    <row r="568" ht="15.75" customHeight="1" s="218">
      <c r="M568" s="143" t="n"/>
      <c r="N568" s="143" t="n"/>
      <c r="O568" s="143" t="n"/>
      <c r="P568" s="143" t="n"/>
    </row>
    <row r="569" ht="15.75" customHeight="1" s="218">
      <c r="M569" s="143" t="n"/>
      <c r="N569" s="143" t="n"/>
      <c r="O569" s="143" t="n"/>
      <c r="P569" s="143" t="n"/>
    </row>
    <row r="570" ht="15.75" customHeight="1" s="218">
      <c r="M570" s="143" t="n"/>
      <c r="N570" s="143" t="n"/>
      <c r="O570" s="143" t="n"/>
      <c r="P570" s="143" t="n"/>
    </row>
    <row r="571" ht="15.75" customHeight="1" s="218">
      <c r="M571" s="143" t="n"/>
      <c r="N571" s="143" t="n"/>
      <c r="O571" s="143" t="n"/>
      <c r="P571" s="143" t="n"/>
    </row>
    <row r="572" ht="15.75" customHeight="1" s="218">
      <c r="M572" s="143" t="n"/>
      <c r="N572" s="143" t="n"/>
      <c r="O572" s="143" t="n"/>
      <c r="P572" s="143" t="n"/>
    </row>
    <row r="573" ht="15.75" customHeight="1" s="218">
      <c r="M573" s="143" t="n"/>
      <c r="N573" s="143" t="n"/>
      <c r="O573" s="143" t="n"/>
      <c r="P573" s="143" t="n"/>
    </row>
    <row r="574" ht="15.75" customHeight="1" s="218">
      <c r="M574" s="143" t="n"/>
      <c r="N574" s="143" t="n"/>
      <c r="O574" s="143" t="n"/>
      <c r="P574" s="143" t="n"/>
    </row>
    <row r="575" ht="15.75" customHeight="1" s="218">
      <c r="M575" s="143" t="n"/>
      <c r="N575" s="143" t="n"/>
      <c r="O575" s="143" t="n"/>
      <c r="P575" s="143" t="n"/>
    </row>
    <row r="576" ht="15.75" customHeight="1" s="218">
      <c r="M576" s="143" t="n"/>
      <c r="N576" s="143" t="n"/>
      <c r="O576" s="143" t="n"/>
      <c r="P576" s="143" t="n"/>
    </row>
    <row r="577" ht="15.75" customHeight="1" s="218">
      <c r="M577" s="143" t="n"/>
      <c r="N577" s="143" t="n"/>
      <c r="O577" s="143" t="n"/>
      <c r="P577" s="143" t="n"/>
    </row>
    <row r="578" ht="15.75" customHeight="1" s="218">
      <c r="M578" s="143" t="n"/>
      <c r="N578" s="143" t="n"/>
      <c r="O578" s="143" t="n"/>
      <c r="P578" s="143" t="n"/>
    </row>
    <row r="579" ht="15.75" customHeight="1" s="218">
      <c r="M579" s="143" t="n"/>
      <c r="N579" s="143" t="n"/>
      <c r="O579" s="143" t="n"/>
      <c r="P579" s="143" t="n"/>
    </row>
    <row r="580" ht="15.75" customHeight="1" s="218">
      <c r="M580" s="143" t="n"/>
      <c r="N580" s="143" t="n"/>
      <c r="O580" s="143" t="n"/>
      <c r="P580" s="143" t="n"/>
    </row>
    <row r="581" ht="15.75" customHeight="1" s="218">
      <c r="M581" s="143" t="n"/>
      <c r="N581" s="143" t="n"/>
      <c r="O581" s="143" t="n"/>
      <c r="P581" s="143" t="n"/>
    </row>
    <row r="582" ht="15.75" customHeight="1" s="218">
      <c r="M582" s="143" t="n"/>
      <c r="N582" s="143" t="n"/>
      <c r="O582" s="143" t="n"/>
      <c r="P582" s="143" t="n"/>
    </row>
    <row r="583" ht="15.75" customHeight="1" s="218">
      <c r="M583" s="143" t="n"/>
      <c r="N583" s="143" t="n"/>
      <c r="O583" s="143" t="n"/>
      <c r="P583" s="143" t="n"/>
    </row>
    <row r="584" ht="15.75" customHeight="1" s="218">
      <c r="M584" s="143" t="n"/>
      <c r="N584" s="143" t="n"/>
      <c r="O584" s="143" t="n"/>
      <c r="P584" s="143" t="n"/>
    </row>
    <row r="585" ht="15.75" customHeight="1" s="218">
      <c r="M585" s="143" t="n"/>
      <c r="N585" s="143" t="n"/>
      <c r="O585" s="143" t="n"/>
      <c r="P585" s="143" t="n"/>
    </row>
    <row r="586" ht="15.75" customHeight="1" s="218">
      <c r="M586" s="143" t="n"/>
      <c r="N586" s="143" t="n"/>
      <c r="O586" s="143" t="n"/>
      <c r="P586" s="143" t="n"/>
    </row>
    <row r="587" ht="15.75" customHeight="1" s="218">
      <c r="M587" s="143" t="n"/>
      <c r="N587" s="143" t="n"/>
      <c r="O587" s="143" t="n"/>
      <c r="P587" s="143" t="n"/>
    </row>
    <row r="588" ht="15.75" customHeight="1" s="218">
      <c r="M588" s="143" t="n"/>
      <c r="N588" s="143" t="n"/>
      <c r="O588" s="143" t="n"/>
      <c r="P588" s="143" t="n"/>
    </row>
    <row r="589" ht="15.75" customHeight="1" s="218">
      <c r="M589" s="143" t="n"/>
      <c r="N589" s="143" t="n"/>
      <c r="O589" s="143" t="n"/>
      <c r="P589" s="143" t="n"/>
    </row>
    <row r="590" ht="15.75" customHeight="1" s="218">
      <c r="M590" s="143" t="n"/>
      <c r="N590" s="143" t="n"/>
      <c r="O590" s="143" t="n"/>
      <c r="P590" s="143" t="n"/>
    </row>
    <row r="591" ht="15.75" customHeight="1" s="218">
      <c r="M591" s="143" t="n"/>
      <c r="N591" s="143" t="n"/>
      <c r="O591" s="143" t="n"/>
      <c r="P591" s="143" t="n"/>
    </row>
    <row r="592" ht="15.75" customHeight="1" s="218">
      <c r="M592" s="143" t="n"/>
      <c r="N592" s="143" t="n"/>
      <c r="O592" s="143" t="n"/>
      <c r="P592" s="143" t="n"/>
    </row>
    <row r="593" ht="15.75" customHeight="1" s="218">
      <c r="M593" s="143" t="n"/>
      <c r="N593" s="143" t="n"/>
      <c r="O593" s="143" t="n"/>
      <c r="P593" s="143" t="n"/>
    </row>
    <row r="594" ht="15.75" customHeight="1" s="218">
      <c r="M594" s="143" t="n"/>
      <c r="N594" s="143" t="n"/>
      <c r="O594" s="143" t="n"/>
      <c r="P594" s="143" t="n"/>
    </row>
    <row r="595" ht="15.75" customHeight="1" s="218">
      <c r="M595" s="143" t="n"/>
      <c r="N595" s="143" t="n"/>
      <c r="O595" s="143" t="n"/>
      <c r="P595" s="143" t="n"/>
    </row>
    <row r="596" ht="15.75" customHeight="1" s="218">
      <c r="M596" s="143" t="n"/>
      <c r="N596" s="143" t="n"/>
      <c r="O596" s="143" t="n"/>
      <c r="P596" s="143" t="n"/>
    </row>
    <row r="597" ht="15.75" customHeight="1" s="218">
      <c r="M597" s="143" t="n"/>
      <c r="N597" s="143" t="n"/>
      <c r="O597" s="143" t="n"/>
      <c r="P597" s="143" t="n"/>
    </row>
    <row r="598" ht="15.75" customHeight="1" s="218">
      <c r="M598" s="143" t="n"/>
      <c r="N598" s="143" t="n"/>
      <c r="O598" s="143" t="n"/>
      <c r="P598" s="143" t="n"/>
    </row>
    <row r="599" ht="15.75" customHeight="1" s="218">
      <c r="M599" s="143" t="n"/>
      <c r="N599" s="143" t="n"/>
      <c r="O599" s="143" t="n"/>
      <c r="P599" s="143" t="n"/>
    </row>
    <row r="600" ht="15.75" customHeight="1" s="218">
      <c r="M600" s="143" t="n"/>
      <c r="N600" s="143" t="n"/>
      <c r="O600" s="143" t="n"/>
      <c r="P600" s="143" t="n"/>
    </row>
    <row r="601" ht="15.75" customHeight="1" s="218">
      <c r="M601" s="143" t="n"/>
      <c r="N601" s="143" t="n"/>
      <c r="O601" s="143" t="n"/>
      <c r="P601" s="143" t="n"/>
    </row>
    <row r="602" ht="15.75" customHeight="1" s="218">
      <c r="M602" s="143" t="n"/>
      <c r="N602" s="143" t="n"/>
      <c r="O602" s="143" t="n"/>
      <c r="P602" s="143" t="n"/>
    </row>
    <row r="603" ht="15.75" customHeight="1" s="218">
      <c r="M603" s="143" t="n"/>
      <c r="N603" s="143" t="n"/>
      <c r="O603" s="143" t="n"/>
      <c r="P603" s="143" t="n"/>
    </row>
    <row r="604" ht="15.75" customHeight="1" s="218">
      <c r="M604" s="143" t="n"/>
      <c r="N604" s="143" t="n"/>
      <c r="O604" s="143" t="n"/>
      <c r="P604" s="143" t="n"/>
    </row>
    <row r="605" ht="15.75" customHeight="1" s="218">
      <c r="M605" s="143" t="n"/>
      <c r="N605" s="143" t="n"/>
      <c r="O605" s="143" t="n"/>
      <c r="P605" s="143" t="n"/>
    </row>
    <row r="606" ht="15.75" customHeight="1" s="218">
      <c r="M606" s="143" t="n"/>
      <c r="N606" s="143" t="n"/>
      <c r="O606" s="143" t="n"/>
      <c r="P606" s="143" t="n"/>
    </row>
    <row r="607" ht="15.75" customHeight="1" s="218">
      <c r="M607" s="143" t="n"/>
      <c r="N607" s="143" t="n"/>
      <c r="O607" s="143" t="n"/>
      <c r="P607" s="143" t="n"/>
    </row>
    <row r="608" ht="15.75" customHeight="1" s="218">
      <c r="M608" s="143" t="n"/>
      <c r="N608" s="143" t="n"/>
      <c r="O608" s="143" t="n"/>
      <c r="P608" s="143" t="n"/>
    </row>
    <row r="609" ht="15.75" customHeight="1" s="218">
      <c r="M609" s="143" t="n"/>
      <c r="N609" s="143" t="n"/>
      <c r="O609" s="143" t="n"/>
      <c r="P609" s="143" t="n"/>
    </row>
    <row r="610" ht="15.75" customHeight="1" s="218">
      <c r="M610" s="143" t="n"/>
      <c r="N610" s="143" t="n"/>
      <c r="O610" s="143" t="n"/>
      <c r="P610" s="143" t="n"/>
    </row>
    <row r="611" ht="15.75" customHeight="1" s="218">
      <c r="M611" s="143" t="n"/>
      <c r="N611" s="143" t="n"/>
      <c r="O611" s="143" t="n"/>
      <c r="P611" s="143" t="n"/>
    </row>
    <row r="612" ht="15.75" customHeight="1" s="218">
      <c r="M612" s="143" t="n"/>
      <c r="N612" s="143" t="n"/>
      <c r="O612" s="143" t="n"/>
      <c r="P612" s="143" t="n"/>
    </row>
    <row r="613" ht="15.75" customHeight="1" s="218">
      <c r="M613" s="143" t="n"/>
      <c r="N613" s="143" t="n"/>
      <c r="O613" s="143" t="n"/>
      <c r="P613" s="143" t="n"/>
    </row>
    <row r="614" ht="15.75" customHeight="1" s="218">
      <c r="M614" s="143" t="n"/>
      <c r="N614" s="143" t="n"/>
      <c r="O614" s="143" t="n"/>
      <c r="P614" s="143" t="n"/>
    </row>
    <row r="615" ht="15.75" customHeight="1" s="218">
      <c r="M615" s="143" t="n"/>
      <c r="N615" s="143" t="n"/>
      <c r="O615" s="143" t="n"/>
      <c r="P615" s="143" t="n"/>
    </row>
    <row r="616" ht="15.75" customHeight="1" s="218">
      <c r="M616" s="143" t="n"/>
      <c r="N616" s="143" t="n"/>
      <c r="O616" s="143" t="n"/>
      <c r="P616" s="143" t="n"/>
    </row>
    <row r="617" ht="15.75" customHeight="1" s="218">
      <c r="M617" s="143" t="n"/>
      <c r="N617" s="143" t="n"/>
      <c r="O617" s="143" t="n"/>
      <c r="P617" s="143" t="n"/>
    </row>
    <row r="618" ht="15.75" customHeight="1" s="218">
      <c r="M618" s="143" t="n"/>
      <c r="N618" s="143" t="n"/>
      <c r="O618" s="143" t="n"/>
      <c r="P618" s="143" t="n"/>
    </row>
    <row r="619" ht="15.75" customHeight="1" s="218">
      <c r="M619" s="143" t="n"/>
      <c r="N619" s="143" t="n"/>
      <c r="O619" s="143" t="n"/>
      <c r="P619" s="143" t="n"/>
    </row>
    <row r="620" ht="15.75" customHeight="1" s="218">
      <c r="M620" s="143" t="n"/>
      <c r="N620" s="143" t="n"/>
      <c r="O620" s="143" t="n"/>
      <c r="P620" s="143" t="n"/>
    </row>
    <row r="621" ht="15.75" customHeight="1" s="218">
      <c r="M621" s="143" t="n"/>
      <c r="N621" s="143" t="n"/>
      <c r="O621" s="143" t="n"/>
      <c r="P621" s="143" t="n"/>
    </row>
    <row r="622" ht="15.75" customHeight="1" s="218">
      <c r="M622" s="143" t="n"/>
      <c r="N622" s="143" t="n"/>
      <c r="O622" s="143" t="n"/>
      <c r="P622" s="143" t="n"/>
    </row>
    <row r="623" ht="15.75" customHeight="1" s="218">
      <c r="M623" s="143" t="n"/>
      <c r="N623" s="143" t="n"/>
      <c r="O623" s="143" t="n"/>
      <c r="P623" s="143" t="n"/>
    </row>
    <row r="624" ht="15.75" customHeight="1" s="218">
      <c r="M624" s="143" t="n"/>
      <c r="N624" s="143" t="n"/>
      <c r="O624" s="143" t="n"/>
      <c r="P624" s="143" t="n"/>
    </row>
    <row r="625" ht="15.75" customHeight="1" s="218">
      <c r="M625" s="143" t="n"/>
      <c r="N625" s="143" t="n"/>
      <c r="O625" s="143" t="n"/>
      <c r="P625" s="143" t="n"/>
    </row>
    <row r="626" ht="15.75" customHeight="1" s="218">
      <c r="M626" s="143" t="n"/>
      <c r="N626" s="143" t="n"/>
      <c r="O626" s="143" t="n"/>
      <c r="P626" s="143" t="n"/>
    </row>
    <row r="627" ht="15.75" customHeight="1" s="218">
      <c r="M627" s="143" t="n"/>
      <c r="N627" s="143" t="n"/>
      <c r="O627" s="143" t="n"/>
      <c r="P627" s="143" t="n"/>
    </row>
    <row r="628" ht="15.75" customHeight="1" s="218">
      <c r="M628" s="143" t="n"/>
      <c r="N628" s="143" t="n"/>
      <c r="O628" s="143" t="n"/>
      <c r="P628" s="143" t="n"/>
    </row>
    <row r="629" ht="15.75" customHeight="1" s="218">
      <c r="M629" s="143" t="n"/>
      <c r="N629" s="143" t="n"/>
      <c r="O629" s="143" t="n"/>
      <c r="P629" s="143" t="n"/>
    </row>
    <row r="630" ht="15.75" customHeight="1" s="218">
      <c r="M630" s="143" t="n"/>
      <c r="N630" s="143" t="n"/>
      <c r="O630" s="143" t="n"/>
      <c r="P630" s="143" t="n"/>
    </row>
    <row r="631" ht="15.75" customHeight="1" s="218">
      <c r="M631" s="143" t="n"/>
      <c r="N631" s="143" t="n"/>
      <c r="O631" s="143" t="n"/>
      <c r="P631" s="143" t="n"/>
    </row>
    <row r="632" ht="15.75" customHeight="1" s="218">
      <c r="M632" s="143" t="n"/>
      <c r="N632" s="143" t="n"/>
      <c r="O632" s="143" t="n"/>
      <c r="P632" s="143" t="n"/>
    </row>
    <row r="633" ht="15.75" customHeight="1" s="218">
      <c r="M633" s="143" t="n"/>
      <c r="N633" s="143" t="n"/>
      <c r="O633" s="143" t="n"/>
      <c r="P633" s="143" t="n"/>
    </row>
    <row r="634" ht="15.75" customHeight="1" s="218">
      <c r="M634" s="143" t="n"/>
      <c r="N634" s="143" t="n"/>
      <c r="O634" s="143" t="n"/>
      <c r="P634" s="143" t="n"/>
    </row>
    <row r="635" ht="15.75" customHeight="1" s="218">
      <c r="M635" s="143" t="n"/>
      <c r="N635" s="143" t="n"/>
      <c r="O635" s="143" t="n"/>
      <c r="P635" s="143" t="n"/>
    </row>
    <row r="636" ht="15.75" customHeight="1" s="218">
      <c r="M636" s="143" t="n"/>
      <c r="N636" s="143" t="n"/>
      <c r="O636" s="143" t="n"/>
      <c r="P636" s="143" t="n"/>
    </row>
    <row r="637" ht="15.75" customHeight="1" s="218">
      <c r="M637" s="143" t="n"/>
      <c r="N637" s="143" t="n"/>
      <c r="O637" s="143" t="n"/>
      <c r="P637" s="143" t="n"/>
    </row>
    <row r="638" ht="15.75" customHeight="1" s="218">
      <c r="M638" s="143" t="n"/>
      <c r="N638" s="143" t="n"/>
      <c r="O638" s="143" t="n"/>
      <c r="P638" s="143" t="n"/>
    </row>
    <row r="639" ht="15.75" customHeight="1" s="218">
      <c r="M639" s="143" t="n"/>
      <c r="N639" s="143" t="n"/>
      <c r="O639" s="143" t="n"/>
      <c r="P639" s="143" t="n"/>
    </row>
    <row r="640" ht="15.75" customHeight="1" s="218">
      <c r="M640" s="143" t="n"/>
      <c r="N640" s="143" t="n"/>
      <c r="O640" s="143" t="n"/>
      <c r="P640" s="143" t="n"/>
    </row>
    <row r="641" ht="15.75" customHeight="1" s="218">
      <c r="M641" s="143" t="n"/>
      <c r="N641" s="143" t="n"/>
      <c r="O641" s="143" t="n"/>
      <c r="P641" s="143" t="n"/>
    </row>
    <row r="642" ht="15.75" customHeight="1" s="218">
      <c r="M642" s="143" t="n"/>
      <c r="N642" s="143" t="n"/>
      <c r="O642" s="143" t="n"/>
      <c r="P642" s="143" t="n"/>
    </row>
    <row r="643" ht="15.75" customHeight="1" s="218">
      <c r="M643" s="143" t="n"/>
      <c r="N643" s="143" t="n"/>
      <c r="O643" s="143" t="n"/>
      <c r="P643" s="143" t="n"/>
    </row>
    <row r="644" ht="15.75" customHeight="1" s="218">
      <c r="M644" s="143" t="n"/>
      <c r="N644" s="143" t="n"/>
      <c r="O644" s="143" t="n"/>
      <c r="P644" s="143" t="n"/>
    </row>
    <row r="645" ht="15.75" customHeight="1" s="218">
      <c r="M645" s="143" t="n"/>
      <c r="N645" s="143" t="n"/>
      <c r="O645" s="143" t="n"/>
      <c r="P645" s="143" t="n"/>
    </row>
    <row r="646" ht="15.75" customHeight="1" s="218">
      <c r="M646" s="143" t="n"/>
      <c r="N646" s="143" t="n"/>
      <c r="O646" s="143" t="n"/>
      <c r="P646" s="143" t="n"/>
    </row>
    <row r="647" ht="15.75" customHeight="1" s="218">
      <c r="M647" s="143" t="n"/>
      <c r="N647" s="143" t="n"/>
      <c r="O647" s="143" t="n"/>
      <c r="P647" s="143" t="n"/>
    </row>
    <row r="648" ht="15.75" customHeight="1" s="218">
      <c r="M648" s="143" t="n"/>
      <c r="N648" s="143" t="n"/>
      <c r="O648" s="143" t="n"/>
      <c r="P648" s="143" t="n"/>
    </row>
    <row r="649" ht="15.75" customHeight="1" s="218">
      <c r="M649" s="143" t="n"/>
      <c r="N649" s="143" t="n"/>
      <c r="O649" s="143" t="n"/>
      <c r="P649" s="143" t="n"/>
    </row>
    <row r="650" ht="15.75" customHeight="1" s="218">
      <c r="M650" s="143" t="n"/>
      <c r="N650" s="143" t="n"/>
      <c r="O650" s="143" t="n"/>
      <c r="P650" s="143" t="n"/>
    </row>
    <row r="651" ht="15.75" customHeight="1" s="218">
      <c r="M651" s="143" t="n"/>
      <c r="N651" s="143" t="n"/>
      <c r="O651" s="143" t="n"/>
      <c r="P651" s="143" t="n"/>
    </row>
    <row r="652" ht="15.75" customHeight="1" s="218">
      <c r="M652" s="143" t="n"/>
      <c r="N652" s="143" t="n"/>
      <c r="O652" s="143" t="n"/>
      <c r="P652" s="143" t="n"/>
    </row>
    <row r="653" ht="15.75" customHeight="1" s="218">
      <c r="M653" s="143" t="n"/>
      <c r="N653" s="143" t="n"/>
      <c r="O653" s="143" t="n"/>
      <c r="P653" s="143" t="n"/>
    </row>
    <row r="654" ht="15.75" customHeight="1" s="218">
      <c r="M654" s="143" t="n"/>
      <c r="N654" s="143" t="n"/>
      <c r="O654" s="143" t="n"/>
      <c r="P654" s="143" t="n"/>
    </row>
    <row r="655" ht="15.75" customHeight="1" s="218">
      <c r="M655" s="143" t="n"/>
      <c r="N655" s="143" t="n"/>
      <c r="O655" s="143" t="n"/>
      <c r="P655" s="143" t="n"/>
    </row>
    <row r="656" ht="15.75" customHeight="1" s="218">
      <c r="M656" s="143" t="n"/>
      <c r="N656" s="143" t="n"/>
      <c r="O656" s="143" t="n"/>
      <c r="P656" s="143" t="n"/>
    </row>
    <row r="657" ht="15.75" customHeight="1" s="218">
      <c r="M657" s="143" t="n"/>
      <c r="N657" s="143" t="n"/>
      <c r="O657" s="143" t="n"/>
      <c r="P657" s="143" t="n"/>
    </row>
    <row r="658" ht="15.75" customHeight="1" s="218">
      <c r="M658" s="143" t="n"/>
      <c r="N658" s="143" t="n"/>
      <c r="O658" s="143" t="n"/>
      <c r="P658" s="143" t="n"/>
    </row>
    <row r="659" ht="15.75" customHeight="1" s="218">
      <c r="M659" s="143" t="n"/>
      <c r="N659" s="143" t="n"/>
      <c r="O659" s="143" t="n"/>
      <c r="P659" s="143" t="n"/>
    </row>
    <row r="660" ht="15.75" customHeight="1" s="218">
      <c r="M660" s="143" t="n"/>
      <c r="N660" s="143" t="n"/>
      <c r="O660" s="143" t="n"/>
      <c r="P660" s="143" t="n"/>
    </row>
    <row r="661" ht="15.75" customHeight="1" s="218">
      <c r="M661" s="143" t="n"/>
      <c r="N661" s="143" t="n"/>
      <c r="O661" s="143" t="n"/>
      <c r="P661" s="143" t="n"/>
    </row>
    <row r="662" ht="15.75" customHeight="1" s="218">
      <c r="M662" s="143" t="n"/>
      <c r="N662" s="143" t="n"/>
      <c r="O662" s="143" t="n"/>
      <c r="P662" s="143" t="n"/>
    </row>
    <row r="663" ht="15.75" customHeight="1" s="218">
      <c r="M663" s="143" t="n"/>
      <c r="N663" s="143" t="n"/>
      <c r="O663" s="143" t="n"/>
      <c r="P663" s="143" t="n"/>
    </row>
    <row r="664" ht="15.75" customHeight="1" s="218">
      <c r="M664" s="143" t="n"/>
      <c r="N664" s="143" t="n"/>
      <c r="O664" s="143" t="n"/>
      <c r="P664" s="143" t="n"/>
    </row>
    <row r="665" ht="15.75" customHeight="1" s="218">
      <c r="M665" s="143" t="n"/>
      <c r="N665" s="143" t="n"/>
      <c r="O665" s="143" t="n"/>
      <c r="P665" s="143" t="n"/>
    </row>
    <row r="666" ht="15.75" customHeight="1" s="218">
      <c r="M666" s="143" t="n"/>
      <c r="N666" s="143" t="n"/>
      <c r="O666" s="143" t="n"/>
      <c r="P666" s="143" t="n"/>
    </row>
    <row r="667" ht="15.75" customHeight="1" s="218">
      <c r="M667" s="143" t="n"/>
      <c r="N667" s="143" t="n"/>
      <c r="O667" s="143" t="n"/>
      <c r="P667" s="143" t="n"/>
    </row>
    <row r="668" ht="15.75" customHeight="1" s="218">
      <c r="M668" s="143" t="n"/>
      <c r="N668" s="143" t="n"/>
      <c r="O668" s="143" t="n"/>
      <c r="P668" s="143" t="n"/>
    </row>
    <row r="669" ht="15.75" customHeight="1" s="218">
      <c r="M669" s="143" t="n"/>
      <c r="N669" s="143" t="n"/>
      <c r="O669" s="143" t="n"/>
      <c r="P669" s="143" t="n"/>
    </row>
    <row r="670" ht="15.75" customHeight="1" s="218">
      <c r="M670" s="143" t="n"/>
      <c r="N670" s="143" t="n"/>
      <c r="O670" s="143" t="n"/>
      <c r="P670" s="143" t="n"/>
    </row>
    <row r="671" ht="15.75" customHeight="1" s="218">
      <c r="M671" s="143" t="n"/>
      <c r="N671" s="143" t="n"/>
      <c r="O671" s="143" t="n"/>
      <c r="P671" s="143" t="n"/>
    </row>
    <row r="672" ht="15.75" customHeight="1" s="218">
      <c r="M672" s="143" t="n"/>
      <c r="N672" s="143" t="n"/>
      <c r="O672" s="143" t="n"/>
      <c r="P672" s="143" t="n"/>
    </row>
    <row r="673" ht="15.75" customHeight="1" s="218">
      <c r="M673" s="143" t="n"/>
      <c r="N673" s="143" t="n"/>
      <c r="O673" s="143" t="n"/>
      <c r="P673" s="143" t="n"/>
    </row>
    <row r="674" ht="15.75" customHeight="1" s="218">
      <c r="M674" s="143" t="n"/>
      <c r="N674" s="143" t="n"/>
      <c r="O674" s="143" t="n"/>
      <c r="P674" s="143" t="n"/>
    </row>
    <row r="675" ht="15.75" customHeight="1" s="218">
      <c r="M675" s="143" t="n"/>
      <c r="N675" s="143" t="n"/>
      <c r="O675" s="143" t="n"/>
      <c r="P675" s="143" t="n"/>
    </row>
    <row r="676" ht="15.75" customHeight="1" s="218">
      <c r="M676" s="143" t="n"/>
      <c r="N676" s="143" t="n"/>
      <c r="O676" s="143" t="n"/>
      <c r="P676" s="143" t="n"/>
    </row>
    <row r="677" ht="15.75" customHeight="1" s="218">
      <c r="M677" s="143" t="n"/>
      <c r="N677" s="143" t="n"/>
      <c r="O677" s="143" t="n"/>
      <c r="P677" s="143" t="n"/>
    </row>
    <row r="678" ht="15.75" customHeight="1" s="218">
      <c r="M678" s="143" t="n"/>
      <c r="N678" s="143" t="n"/>
      <c r="O678" s="143" t="n"/>
      <c r="P678" s="143" t="n"/>
    </row>
    <row r="679" ht="15.75" customHeight="1" s="218">
      <c r="M679" s="143" t="n"/>
      <c r="N679" s="143" t="n"/>
      <c r="O679" s="143" t="n"/>
      <c r="P679" s="143" t="n"/>
    </row>
    <row r="680" ht="15.75" customHeight="1" s="218">
      <c r="M680" s="143" t="n"/>
      <c r="N680" s="143" t="n"/>
      <c r="O680" s="143" t="n"/>
      <c r="P680" s="143" t="n"/>
    </row>
    <row r="681" ht="15.75" customHeight="1" s="218">
      <c r="M681" s="143" t="n"/>
      <c r="N681" s="143" t="n"/>
      <c r="O681" s="143" t="n"/>
      <c r="P681" s="143" t="n"/>
    </row>
    <row r="682" ht="15.75" customHeight="1" s="218">
      <c r="M682" s="143" t="n"/>
      <c r="N682" s="143" t="n"/>
      <c r="O682" s="143" t="n"/>
      <c r="P682" s="143" t="n"/>
    </row>
    <row r="683" ht="15.75" customHeight="1" s="218">
      <c r="M683" s="143" t="n"/>
      <c r="N683" s="143" t="n"/>
      <c r="O683" s="143" t="n"/>
      <c r="P683" s="143" t="n"/>
    </row>
    <row r="684" ht="15.75" customHeight="1" s="218">
      <c r="M684" s="143" t="n"/>
      <c r="N684" s="143" t="n"/>
      <c r="O684" s="143" t="n"/>
      <c r="P684" s="143" t="n"/>
    </row>
    <row r="685" ht="15.75" customHeight="1" s="218">
      <c r="M685" s="143" t="n"/>
      <c r="N685" s="143" t="n"/>
      <c r="O685" s="143" t="n"/>
      <c r="P685" s="143" t="n"/>
    </row>
    <row r="686" ht="15.75" customHeight="1" s="218">
      <c r="M686" s="143" t="n"/>
      <c r="N686" s="143" t="n"/>
      <c r="O686" s="143" t="n"/>
      <c r="P686" s="143" t="n"/>
    </row>
    <row r="687" ht="15.75" customHeight="1" s="218">
      <c r="M687" s="143" t="n"/>
      <c r="N687" s="143" t="n"/>
      <c r="O687" s="143" t="n"/>
      <c r="P687" s="143" t="n"/>
    </row>
    <row r="688" ht="15.75" customHeight="1" s="218">
      <c r="M688" s="143" t="n"/>
      <c r="N688" s="143" t="n"/>
      <c r="O688" s="143" t="n"/>
      <c r="P688" s="143" t="n"/>
    </row>
    <row r="689" ht="15.75" customHeight="1" s="218">
      <c r="M689" s="143" t="n"/>
      <c r="N689" s="143" t="n"/>
      <c r="O689" s="143" t="n"/>
      <c r="P689" s="143" t="n"/>
    </row>
    <row r="690" ht="15.75" customHeight="1" s="218">
      <c r="M690" s="143" t="n"/>
      <c r="N690" s="143" t="n"/>
      <c r="O690" s="143" t="n"/>
      <c r="P690" s="143" t="n"/>
    </row>
    <row r="691" ht="15.75" customHeight="1" s="218">
      <c r="M691" s="143" t="n"/>
      <c r="N691" s="143" t="n"/>
      <c r="O691" s="143" t="n"/>
      <c r="P691" s="143" t="n"/>
    </row>
    <row r="692" ht="15.75" customHeight="1" s="218">
      <c r="M692" s="143" t="n"/>
      <c r="N692" s="143" t="n"/>
      <c r="O692" s="143" t="n"/>
      <c r="P692" s="143" t="n"/>
    </row>
    <row r="693" ht="15.75" customHeight="1" s="218">
      <c r="M693" s="143" t="n"/>
      <c r="N693" s="143" t="n"/>
      <c r="O693" s="143" t="n"/>
      <c r="P693" s="143" t="n"/>
    </row>
    <row r="694" ht="15.75" customHeight="1" s="218">
      <c r="M694" s="143" t="n"/>
      <c r="N694" s="143" t="n"/>
      <c r="O694" s="143" t="n"/>
      <c r="P694" s="143" t="n"/>
    </row>
    <row r="695" ht="15.75" customHeight="1" s="218">
      <c r="M695" s="143" t="n"/>
      <c r="N695" s="143" t="n"/>
      <c r="O695" s="143" t="n"/>
      <c r="P695" s="143" t="n"/>
    </row>
    <row r="696" ht="15.75" customHeight="1" s="218">
      <c r="M696" s="143" t="n"/>
      <c r="N696" s="143" t="n"/>
      <c r="O696" s="143" t="n"/>
      <c r="P696" s="143" t="n"/>
    </row>
    <row r="697" ht="15.75" customHeight="1" s="218">
      <c r="M697" s="143" t="n"/>
      <c r="N697" s="143" t="n"/>
      <c r="O697" s="143" t="n"/>
      <c r="P697" s="143" t="n"/>
    </row>
    <row r="698" ht="15.75" customHeight="1" s="218">
      <c r="M698" s="143" t="n"/>
      <c r="N698" s="143" t="n"/>
      <c r="O698" s="143" t="n"/>
      <c r="P698" s="143" t="n"/>
    </row>
    <row r="699" ht="15.75" customHeight="1" s="218">
      <c r="M699" s="143" t="n"/>
      <c r="N699" s="143" t="n"/>
      <c r="O699" s="143" t="n"/>
      <c r="P699" s="143" t="n"/>
    </row>
    <row r="700" ht="15.75" customHeight="1" s="218">
      <c r="M700" s="143" t="n"/>
      <c r="N700" s="143" t="n"/>
      <c r="O700" s="143" t="n"/>
      <c r="P700" s="143" t="n"/>
    </row>
    <row r="701" ht="15.75" customHeight="1" s="218">
      <c r="M701" s="143" t="n"/>
      <c r="N701" s="143" t="n"/>
      <c r="O701" s="143" t="n"/>
      <c r="P701" s="143" t="n"/>
    </row>
    <row r="702" ht="15.75" customHeight="1" s="218">
      <c r="M702" s="143" t="n"/>
      <c r="N702" s="143" t="n"/>
      <c r="O702" s="143" t="n"/>
      <c r="P702" s="143" t="n"/>
    </row>
    <row r="703" ht="15.75" customHeight="1" s="218">
      <c r="M703" s="143" t="n"/>
      <c r="N703" s="143" t="n"/>
      <c r="O703" s="143" t="n"/>
      <c r="P703" s="143" t="n"/>
    </row>
    <row r="704" ht="15.75" customHeight="1" s="218">
      <c r="M704" s="143" t="n"/>
      <c r="N704" s="143" t="n"/>
      <c r="O704" s="143" t="n"/>
      <c r="P704" s="143" t="n"/>
    </row>
    <row r="705" ht="15.75" customHeight="1" s="218">
      <c r="M705" s="143" t="n"/>
      <c r="N705" s="143" t="n"/>
      <c r="O705" s="143" t="n"/>
      <c r="P705" s="143" t="n"/>
    </row>
    <row r="706" ht="15.75" customHeight="1" s="218">
      <c r="M706" s="143" t="n"/>
      <c r="N706" s="143" t="n"/>
      <c r="O706" s="143" t="n"/>
      <c r="P706" s="143" t="n"/>
    </row>
    <row r="707" ht="15.75" customHeight="1" s="218">
      <c r="M707" s="143" t="n"/>
      <c r="N707" s="143" t="n"/>
      <c r="O707" s="143" t="n"/>
      <c r="P707" s="143" t="n"/>
    </row>
    <row r="708" ht="15.75" customHeight="1" s="218">
      <c r="M708" s="143" t="n"/>
      <c r="N708" s="143" t="n"/>
      <c r="O708" s="143" t="n"/>
      <c r="P708" s="143" t="n"/>
    </row>
    <row r="709" ht="15.75" customHeight="1" s="218">
      <c r="M709" s="143" t="n"/>
      <c r="N709" s="143" t="n"/>
      <c r="O709" s="143" t="n"/>
      <c r="P709" s="143" t="n"/>
    </row>
    <row r="710" ht="15.75" customHeight="1" s="218">
      <c r="M710" s="143" t="n"/>
      <c r="N710" s="143" t="n"/>
      <c r="O710" s="143" t="n"/>
      <c r="P710" s="143" t="n"/>
    </row>
    <row r="711" ht="15.75" customHeight="1" s="218">
      <c r="M711" s="143" t="n"/>
      <c r="N711" s="143" t="n"/>
      <c r="O711" s="143" t="n"/>
      <c r="P711" s="143" t="n"/>
    </row>
    <row r="712" ht="15.75" customHeight="1" s="218">
      <c r="M712" s="143" t="n"/>
      <c r="N712" s="143" t="n"/>
      <c r="O712" s="143" t="n"/>
      <c r="P712" s="143" t="n"/>
    </row>
    <row r="713" ht="15.75" customHeight="1" s="218">
      <c r="M713" s="143" t="n"/>
      <c r="N713" s="143" t="n"/>
      <c r="O713" s="143" t="n"/>
      <c r="P713" s="143" t="n"/>
    </row>
    <row r="714" ht="15.75" customHeight="1" s="218">
      <c r="M714" s="143" t="n"/>
      <c r="N714" s="143" t="n"/>
      <c r="O714" s="143" t="n"/>
      <c r="P714" s="143" t="n"/>
    </row>
    <row r="715" ht="15.75" customHeight="1" s="218">
      <c r="M715" s="143" t="n"/>
      <c r="N715" s="143" t="n"/>
      <c r="O715" s="143" t="n"/>
      <c r="P715" s="143" t="n"/>
    </row>
    <row r="716" ht="15.75" customHeight="1" s="218">
      <c r="M716" s="143" t="n"/>
      <c r="N716" s="143" t="n"/>
      <c r="O716" s="143" t="n"/>
      <c r="P716" s="143" t="n"/>
    </row>
    <row r="717" ht="15.75" customHeight="1" s="218">
      <c r="M717" s="143" t="n"/>
      <c r="N717" s="143" t="n"/>
      <c r="O717" s="143" t="n"/>
      <c r="P717" s="143" t="n"/>
    </row>
    <row r="718" ht="15.75" customHeight="1" s="218">
      <c r="M718" s="143" t="n"/>
      <c r="N718" s="143" t="n"/>
      <c r="O718" s="143" t="n"/>
      <c r="P718" s="143" t="n"/>
    </row>
    <row r="719" ht="15.75" customHeight="1" s="218">
      <c r="M719" s="143" t="n"/>
      <c r="N719" s="143" t="n"/>
      <c r="O719" s="143" t="n"/>
      <c r="P719" s="143" t="n"/>
    </row>
    <row r="720" ht="15.75" customHeight="1" s="218">
      <c r="M720" s="143" t="n"/>
      <c r="N720" s="143" t="n"/>
      <c r="O720" s="143" t="n"/>
      <c r="P720" s="143" t="n"/>
    </row>
    <row r="721" ht="15.75" customHeight="1" s="218">
      <c r="M721" s="143" t="n"/>
      <c r="N721" s="143" t="n"/>
      <c r="O721" s="143" t="n"/>
      <c r="P721" s="143" t="n"/>
    </row>
    <row r="722" ht="15.75" customHeight="1" s="218">
      <c r="M722" s="143" t="n"/>
      <c r="N722" s="143" t="n"/>
      <c r="O722" s="143" t="n"/>
      <c r="P722" s="143" t="n"/>
    </row>
    <row r="723" ht="15.75" customHeight="1" s="218">
      <c r="M723" s="143" t="n"/>
      <c r="N723" s="143" t="n"/>
      <c r="O723" s="143" t="n"/>
      <c r="P723" s="143" t="n"/>
    </row>
    <row r="724" ht="15.75" customHeight="1" s="218">
      <c r="M724" s="143" t="n"/>
      <c r="N724" s="143" t="n"/>
      <c r="O724" s="143" t="n"/>
      <c r="P724" s="143" t="n"/>
    </row>
    <row r="725" ht="15.75" customHeight="1" s="218">
      <c r="M725" s="143" t="n"/>
      <c r="N725" s="143" t="n"/>
      <c r="O725" s="143" t="n"/>
      <c r="P725" s="143" t="n"/>
    </row>
    <row r="726" ht="15.75" customHeight="1" s="218">
      <c r="M726" s="143" t="n"/>
      <c r="N726" s="143" t="n"/>
      <c r="O726" s="143" t="n"/>
      <c r="P726" s="143" t="n"/>
    </row>
    <row r="727" ht="15.75" customHeight="1" s="218">
      <c r="M727" s="143" t="n"/>
      <c r="N727" s="143" t="n"/>
      <c r="O727" s="143" t="n"/>
      <c r="P727" s="143" t="n"/>
    </row>
    <row r="728" ht="15.75" customHeight="1" s="218">
      <c r="M728" s="143" t="n"/>
      <c r="N728" s="143" t="n"/>
      <c r="O728" s="143" t="n"/>
      <c r="P728" s="143" t="n"/>
    </row>
    <row r="729" ht="15.75" customHeight="1" s="218">
      <c r="M729" s="143" t="n"/>
      <c r="N729" s="143" t="n"/>
      <c r="O729" s="143" t="n"/>
      <c r="P729" s="143" t="n"/>
    </row>
    <row r="730" ht="15.75" customHeight="1" s="218">
      <c r="M730" s="143" t="n"/>
      <c r="N730" s="143" t="n"/>
      <c r="O730" s="143" t="n"/>
      <c r="P730" s="143" t="n"/>
    </row>
    <row r="731" ht="15.75" customHeight="1" s="218">
      <c r="M731" s="143" t="n"/>
      <c r="N731" s="143" t="n"/>
      <c r="O731" s="143" t="n"/>
      <c r="P731" s="143" t="n"/>
    </row>
    <row r="732" ht="15.75" customHeight="1" s="218">
      <c r="M732" s="143" t="n"/>
      <c r="N732" s="143" t="n"/>
      <c r="O732" s="143" t="n"/>
      <c r="P732" s="143" t="n"/>
    </row>
    <row r="733" ht="15.75" customHeight="1" s="218">
      <c r="M733" s="143" t="n"/>
      <c r="N733" s="143" t="n"/>
      <c r="O733" s="143" t="n"/>
      <c r="P733" s="143" t="n"/>
    </row>
    <row r="734" ht="15.75" customHeight="1" s="218">
      <c r="M734" s="143" t="n"/>
      <c r="N734" s="143" t="n"/>
      <c r="O734" s="143" t="n"/>
      <c r="P734" s="143" t="n"/>
    </row>
    <row r="735" ht="15.75" customHeight="1" s="218">
      <c r="M735" s="143" t="n"/>
      <c r="N735" s="143" t="n"/>
      <c r="O735" s="143" t="n"/>
      <c r="P735" s="143" t="n"/>
    </row>
    <row r="736" ht="15.75" customHeight="1" s="218">
      <c r="M736" s="143" t="n"/>
      <c r="N736" s="143" t="n"/>
      <c r="O736" s="143" t="n"/>
      <c r="P736" s="143" t="n"/>
    </row>
    <row r="737" ht="15.75" customHeight="1" s="218">
      <c r="M737" s="143" t="n"/>
      <c r="N737" s="143" t="n"/>
      <c r="O737" s="143" t="n"/>
      <c r="P737" s="143" t="n"/>
    </row>
    <row r="738" ht="15.75" customHeight="1" s="218">
      <c r="M738" s="143" t="n"/>
      <c r="N738" s="143" t="n"/>
      <c r="O738" s="143" t="n"/>
      <c r="P738" s="143" t="n"/>
    </row>
    <row r="739" ht="15.75" customHeight="1" s="218">
      <c r="M739" s="143" t="n"/>
      <c r="N739" s="143" t="n"/>
      <c r="O739" s="143" t="n"/>
      <c r="P739" s="143" t="n"/>
    </row>
    <row r="740" ht="15.75" customHeight="1" s="218">
      <c r="M740" s="143" t="n"/>
      <c r="N740" s="143" t="n"/>
      <c r="O740" s="143" t="n"/>
      <c r="P740" s="143" t="n"/>
    </row>
    <row r="741" ht="15.75" customHeight="1" s="218">
      <c r="M741" s="143" t="n"/>
      <c r="N741" s="143" t="n"/>
      <c r="O741" s="143" t="n"/>
      <c r="P741" s="143" t="n"/>
    </row>
    <row r="742" ht="15.75" customHeight="1" s="218">
      <c r="M742" s="143" t="n"/>
      <c r="N742" s="143" t="n"/>
      <c r="O742" s="143" t="n"/>
      <c r="P742" s="143" t="n"/>
    </row>
    <row r="743" ht="15.75" customHeight="1" s="218">
      <c r="M743" s="143" t="n"/>
      <c r="N743" s="143" t="n"/>
      <c r="O743" s="143" t="n"/>
      <c r="P743" s="143" t="n"/>
    </row>
    <row r="744" ht="15.75" customHeight="1" s="218">
      <c r="M744" s="143" t="n"/>
      <c r="N744" s="143" t="n"/>
      <c r="O744" s="143" t="n"/>
      <c r="P744" s="143" t="n"/>
    </row>
    <row r="745" ht="15.75" customHeight="1" s="218">
      <c r="M745" s="143" t="n"/>
      <c r="N745" s="143" t="n"/>
      <c r="O745" s="143" t="n"/>
      <c r="P745" s="143" t="n"/>
    </row>
    <row r="746" ht="15.75" customHeight="1" s="218">
      <c r="M746" s="143" t="n"/>
      <c r="N746" s="143" t="n"/>
      <c r="O746" s="143" t="n"/>
      <c r="P746" s="143" t="n"/>
    </row>
    <row r="747" ht="15.75" customHeight="1" s="218">
      <c r="M747" s="143" t="n"/>
      <c r="N747" s="143" t="n"/>
      <c r="O747" s="143" t="n"/>
      <c r="P747" s="143" t="n"/>
    </row>
    <row r="748" ht="15.75" customHeight="1" s="218">
      <c r="M748" s="143" t="n"/>
      <c r="N748" s="143" t="n"/>
      <c r="O748" s="143" t="n"/>
      <c r="P748" s="143" t="n"/>
    </row>
    <row r="749" ht="15.75" customHeight="1" s="218">
      <c r="M749" s="143" t="n"/>
      <c r="N749" s="143" t="n"/>
      <c r="O749" s="143" t="n"/>
      <c r="P749" s="143" t="n"/>
    </row>
    <row r="750" ht="15.75" customHeight="1" s="218">
      <c r="M750" s="143" t="n"/>
      <c r="N750" s="143" t="n"/>
      <c r="O750" s="143" t="n"/>
      <c r="P750" s="143" t="n"/>
    </row>
    <row r="751" ht="15.75" customHeight="1" s="218">
      <c r="M751" s="143" t="n"/>
      <c r="N751" s="143" t="n"/>
      <c r="O751" s="143" t="n"/>
      <c r="P751" s="143" t="n"/>
    </row>
    <row r="752" ht="15.75" customHeight="1" s="218">
      <c r="M752" s="143" t="n"/>
      <c r="N752" s="143" t="n"/>
      <c r="O752" s="143" t="n"/>
      <c r="P752" s="143" t="n"/>
    </row>
    <row r="753" ht="15.75" customHeight="1" s="218">
      <c r="M753" s="143" t="n"/>
      <c r="N753" s="143" t="n"/>
      <c r="O753" s="143" t="n"/>
      <c r="P753" s="143" t="n"/>
    </row>
    <row r="754" ht="15.75" customHeight="1" s="218">
      <c r="M754" s="143" t="n"/>
      <c r="N754" s="143" t="n"/>
      <c r="O754" s="143" t="n"/>
      <c r="P754" s="143" t="n"/>
    </row>
    <row r="755" ht="15.75" customHeight="1" s="218">
      <c r="M755" s="143" t="n"/>
      <c r="N755" s="143" t="n"/>
      <c r="O755" s="143" t="n"/>
      <c r="P755" s="143" t="n"/>
    </row>
    <row r="756" ht="15.75" customHeight="1" s="218">
      <c r="M756" s="143" t="n"/>
      <c r="N756" s="143" t="n"/>
      <c r="O756" s="143" t="n"/>
      <c r="P756" s="143" t="n"/>
    </row>
    <row r="757" ht="15.75" customHeight="1" s="218">
      <c r="M757" s="143" t="n"/>
      <c r="N757" s="143" t="n"/>
      <c r="O757" s="143" t="n"/>
      <c r="P757" s="143" t="n"/>
    </row>
    <row r="758" ht="15.75" customHeight="1" s="218">
      <c r="M758" s="143" t="n"/>
      <c r="N758" s="143" t="n"/>
      <c r="O758" s="143" t="n"/>
      <c r="P758" s="143" t="n"/>
    </row>
    <row r="759" ht="15.75" customHeight="1" s="218">
      <c r="M759" s="143" t="n"/>
      <c r="N759" s="143" t="n"/>
      <c r="O759" s="143" t="n"/>
      <c r="P759" s="143" t="n"/>
    </row>
    <row r="760" ht="15.75" customHeight="1" s="218">
      <c r="M760" s="143" t="n"/>
      <c r="N760" s="143" t="n"/>
      <c r="O760" s="143" t="n"/>
      <c r="P760" s="143" t="n"/>
    </row>
    <row r="761" ht="15.75" customHeight="1" s="218">
      <c r="M761" s="143" t="n"/>
      <c r="N761" s="143" t="n"/>
      <c r="O761" s="143" t="n"/>
      <c r="P761" s="143" t="n"/>
    </row>
    <row r="762" ht="15.75" customHeight="1" s="218">
      <c r="M762" s="143" t="n"/>
      <c r="N762" s="143" t="n"/>
      <c r="O762" s="143" t="n"/>
      <c r="P762" s="143" t="n"/>
    </row>
    <row r="763" ht="15.75" customHeight="1" s="218">
      <c r="M763" s="143" t="n"/>
      <c r="N763" s="143" t="n"/>
      <c r="O763" s="143" t="n"/>
      <c r="P763" s="143" t="n"/>
    </row>
    <row r="764" ht="15.75" customHeight="1" s="218">
      <c r="M764" s="143" t="n"/>
      <c r="N764" s="143" t="n"/>
      <c r="O764" s="143" t="n"/>
      <c r="P764" s="143" t="n"/>
    </row>
    <row r="765" ht="15.75" customHeight="1" s="218">
      <c r="M765" s="143" t="n"/>
      <c r="N765" s="143" t="n"/>
      <c r="O765" s="143" t="n"/>
      <c r="P765" s="143" t="n"/>
    </row>
    <row r="766" ht="15.75" customHeight="1" s="218">
      <c r="M766" s="143" t="n"/>
      <c r="N766" s="143" t="n"/>
      <c r="O766" s="143" t="n"/>
      <c r="P766" s="143" t="n"/>
    </row>
    <row r="767" ht="15.75" customHeight="1" s="218">
      <c r="M767" s="143" t="n"/>
      <c r="N767" s="143" t="n"/>
      <c r="O767" s="143" t="n"/>
      <c r="P767" s="143" t="n"/>
    </row>
    <row r="768" ht="15.75" customHeight="1" s="218">
      <c r="M768" s="143" t="n"/>
      <c r="N768" s="143" t="n"/>
      <c r="O768" s="143" t="n"/>
      <c r="P768" s="143" t="n"/>
    </row>
    <row r="769" ht="15.75" customHeight="1" s="218">
      <c r="M769" s="143" t="n"/>
      <c r="N769" s="143" t="n"/>
      <c r="O769" s="143" t="n"/>
      <c r="P769" s="143" t="n"/>
    </row>
    <row r="770" ht="15.75" customHeight="1" s="218">
      <c r="M770" s="143" t="n"/>
      <c r="N770" s="143" t="n"/>
      <c r="O770" s="143" t="n"/>
      <c r="P770" s="143" t="n"/>
    </row>
    <row r="771" ht="15.75" customHeight="1" s="218">
      <c r="M771" s="143" t="n"/>
      <c r="N771" s="143" t="n"/>
      <c r="O771" s="143" t="n"/>
      <c r="P771" s="143" t="n"/>
    </row>
    <row r="772" ht="15.75" customHeight="1" s="218">
      <c r="M772" s="143" t="n"/>
      <c r="N772" s="143" t="n"/>
      <c r="O772" s="143" t="n"/>
      <c r="P772" s="143" t="n"/>
    </row>
    <row r="773" ht="15.75" customHeight="1" s="218">
      <c r="M773" s="143" t="n"/>
      <c r="N773" s="143" t="n"/>
      <c r="O773" s="143" t="n"/>
      <c r="P773" s="143" t="n"/>
    </row>
    <row r="774" ht="15.75" customHeight="1" s="218">
      <c r="M774" s="143" t="n"/>
      <c r="N774" s="143" t="n"/>
      <c r="O774" s="143" t="n"/>
      <c r="P774" s="143" t="n"/>
    </row>
    <row r="775" ht="15.75" customHeight="1" s="218">
      <c r="M775" s="143" t="n"/>
      <c r="N775" s="143" t="n"/>
      <c r="O775" s="143" t="n"/>
      <c r="P775" s="143" t="n"/>
    </row>
    <row r="776" ht="15.75" customHeight="1" s="218">
      <c r="M776" s="143" t="n"/>
      <c r="N776" s="143" t="n"/>
      <c r="O776" s="143" t="n"/>
      <c r="P776" s="143" t="n"/>
    </row>
    <row r="777" ht="15.75" customHeight="1" s="218">
      <c r="M777" s="143" t="n"/>
      <c r="N777" s="143" t="n"/>
      <c r="O777" s="143" t="n"/>
      <c r="P777" s="143" t="n"/>
    </row>
    <row r="778" ht="15.75" customHeight="1" s="218">
      <c r="M778" s="143" t="n"/>
      <c r="N778" s="143" t="n"/>
      <c r="O778" s="143" t="n"/>
      <c r="P778" s="143" t="n"/>
    </row>
    <row r="779" ht="15.75" customHeight="1" s="218">
      <c r="M779" s="143" t="n"/>
      <c r="N779" s="143" t="n"/>
      <c r="O779" s="143" t="n"/>
      <c r="P779" s="143" t="n"/>
    </row>
    <row r="780" ht="15.75" customHeight="1" s="218">
      <c r="M780" s="143" t="n"/>
      <c r="N780" s="143" t="n"/>
      <c r="O780" s="143" t="n"/>
      <c r="P780" s="143" t="n"/>
    </row>
    <row r="781" ht="15.75" customHeight="1" s="218">
      <c r="M781" s="143" t="n"/>
      <c r="N781" s="143" t="n"/>
      <c r="O781" s="143" t="n"/>
      <c r="P781" s="143" t="n"/>
    </row>
    <row r="782" ht="15.75" customHeight="1" s="218">
      <c r="M782" s="143" t="n"/>
      <c r="N782" s="143" t="n"/>
      <c r="O782" s="143" t="n"/>
      <c r="P782" s="143" t="n"/>
    </row>
    <row r="783" ht="15.75" customHeight="1" s="218">
      <c r="M783" s="143" t="n"/>
      <c r="N783" s="143" t="n"/>
      <c r="O783" s="143" t="n"/>
      <c r="P783" s="143" t="n"/>
    </row>
    <row r="784" ht="15.75" customHeight="1" s="218">
      <c r="M784" s="143" t="n"/>
      <c r="N784" s="143" t="n"/>
      <c r="O784" s="143" t="n"/>
      <c r="P784" s="143" t="n"/>
    </row>
    <row r="785" ht="15.75" customHeight="1" s="218">
      <c r="M785" s="143" t="n"/>
      <c r="N785" s="143" t="n"/>
      <c r="O785" s="143" t="n"/>
      <c r="P785" s="143" t="n"/>
    </row>
    <row r="786" ht="15.75" customHeight="1" s="218">
      <c r="M786" s="143" t="n"/>
      <c r="N786" s="143" t="n"/>
      <c r="O786" s="143" t="n"/>
      <c r="P786" s="143" t="n"/>
    </row>
    <row r="787" ht="15.75" customHeight="1" s="218">
      <c r="M787" s="143" t="n"/>
      <c r="N787" s="143" t="n"/>
      <c r="O787" s="143" t="n"/>
      <c r="P787" s="143" t="n"/>
    </row>
    <row r="788" ht="15.75" customHeight="1" s="218">
      <c r="M788" s="143" t="n"/>
      <c r="N788" s="143" t="n"/>
      <c r="O788" s="143" t="n"/>
      <c r="P788" s="143" t="n"/>
    </row>
    <row r="789" ht="15.75" customHeight="1" s="218">
      <c r="M789" s="143" t="n"/>
      <c r="N789" s="143" t="n"/>
      <c r="O789" s="143" t="n"/>
      <c r="P789" s="143" t="n"/>
    </row>
    <row r="790" ht="15.75" customHeight="1" s="218">
      <c r="M790" s="143" t="n"/>
      <c r="N790" s="143" t="n"/>
      <c r="O790" s="143" t="n"/>
      <c r="P790" s="143" t="n"/>
    </row>
    <row r="791" ht="15.75" customHeight="1" s="218">
      <c r="M791" s="143" t="n"/>
      <c r="N791" s="143" t="n"/>
      <c r="O791" s="143" t="n"/>
      <c r="P791" s="143" t="n"/>
    </row>
    <row r="792" ht="15.75" customHeight="1" s="218">
      <c r="M792" s="143" t="n"/>
      <c r="N792" s="143" t="n"/>
      <c r="O792" s="143" t="n"/>
      <c r="P792" s="143" t="n"/>
    </row>
    <row r="793" ht="15.75" customHeight="1" s="218">
      <c r="M793" s="143" t="n"/>
      <c r="N793" s="143" t="n"/>
      <c r="O793" s="143" t="n"/>
      <c r="P793" s="143" t="n"/>
    </row>
    <row r="794" ht="15.75" customHeight="1" s="218">
      <c r="M794" s="143" t="n"/>
      <c r="N794" s="143" t="n"/>
      <c r="O794" s="143" t="n"/>
      <c r="P794" s="143" t="n"/>
    </row>
    <row r="795" ht="15.75" customHeight="1" s="218">
      <c r="M795" s="143" t="n"/>
      <c r="N795" s="143" t="n"/>
      <c r="O795" s="143" t="n"/>
      <c r="P795" s="143" t="n"/>
    </row>
    <row r="796" ht="15.75" customHeight="1" s="218">
      <c r="M796" s="143" t="n"/>
      <c r="N796" s="143" t="n"/>
      <c r="O796" s="143" t="n"/>
      <c r="P796" s="143" t="n"/>
    </row>
    <row r="797" ht="15.75" customHeight="1" s="218">
      <c r="M797" s="143" t="n"/>
      <c r="N797" s="143" t="n"/>
      <c r="O797" s="143" t="n"/>
      <c r="P797" s="143" t="n"/>
    </row>
    <row r="798" ht="15.75" customHeight="1" s="218">
      <c r="M798" s="143" t="n"/>
      <c r="N798" s="143" t="n"/>
      <c r="O798" s="143" t="n"/>
      <c r="P798" s="143" t="n"/>
    </row>
    <row r="799" ht="15.75" customHeight="1" s="218">
      <c r="M799" s="143" t="n"/>
      <c r="N799" s="143" t="n"/>
      <c r="O799" s="143" t="n"/>
      <c r="P799" s="143" t="n"/>
    </row>
    <row r="800" ht="15.75" customHeight="1" s="218">
      <c r="M800" s="143" t="n"/>
      <c r="N800" s="143" t="n"/>
      <c r="O800" s="143" t="n"/>
      <c r="P800" s="143" t="n"/>
    </row>
    <row r="801" ht="15.75" customHeight="1" s="218">
      <c r="M801" s="143" t="n"/>
      <c r="N801" s="143" t="n"/>
      <c r="O801" s="143" t="n"/>
      <c r="P801" s="143" t="n"/>
    </row>
    <row r="802" ht="15.75" customHeight="1" s="218">
      <c r="M802" s="143" t="n"/>
      <c r="N802" s="143" t="n"/>
      <c r="O802" s="143" t="n"/>
      <c r="P802" s="143" t="n"/>
    </row>
    <row r="803" ht="15.75" customHeight="1" s="218">
      <c r="M803" s="143" t="n"/>
      <c r="N803" s="143" t="n"/>
      <c r="O803" s="143" t="n"/>
      <c r="P803" s="143" t="n"/>
    </row>
    <row r="804" ht="15.75" customHeight="1" s="218">
      <c r="M804" s="143" t="n"/>
      <c r="N804" s="143" t="n"/>
      <c r="O804" s="143" t="n"/>
      <c r="P804" s="143" t="n"/>
    </row>
    <row r="805" ht="15.75" customHeight="1" s="218">
      <c r="M805" s="143" t="n"/>
      <c r="N805" s="143" t="n"/>
      <c r="O805" s="143" t="n"/>
      <c r="P805" s="143" t="n"/>
    </row>
    <row r="806" ht="15.75" customHeight="1" s="218">
      <c r="M806" s="143" t="n"/>
      <c r="N806" s="143" t="n"/>
      <c r="O806" s="143" t="n"/>
      <c r="P806" s="143" t="n"/>
    </row>
    <row r="807" ht="15.75" customHeight="1" s="218">
      <c r="M807" s="143" t="n"/>
      <c r="N807" s="143" t="n"/>
      <c r="O807" s="143" t="n"/>
      <c r="P807" s="143" t="n"/>
    </row>
    <row r="808" ht="15.75" customHeight="1" s="218">
      <c r="M808" s="143" t="n"/>
      <c r="N808" s="143" t="n"/>
      <c r="O808" s="143" t="n"/>
      <c r="P808" s="143" t="n"/>
    </row>
    <row r="809" ht="15.75" customHeight="1" s="218">
      <c r="M809" s="143" t="n"/>
      <c r="N809" s="143" t="n"/>
      <c r="O809" s="143" t="n"/>
      <c r="P809" s="143" t="n"/>
    </row>
    <row r="810" ht="15.75" customHeight="1" s="218">
      <c r="M810" s="143" t="n"/>
      <c r="N810" s="143" t="n"/>
      <c r="O810" s="143" t="n"/>
      <c r="P810" s="143" t="n"/>
    </row>
    <row r="811" ht="15.75" customHeight="1" s="218">
      <c r="M811" s="143" t="n"/>
      <c r="N811" s="143" t="n"/>
      <c r="O811" s="143" t="n"/>
      <c r="P811" s="143" t="n"/>
    </row>
    <row r="812" ht="15.75" customHeight="1" s="218">
      <c r="M812" s="143" t="n"/>
      <c r="N812" s="143" t="n"/>
      <c r="O812" s="143" t="n"/>
      <c r="P812" s="143" t="n"/>
    </row>
    <row r="813" ht="15.75" customHeight="1" s="218">
      <c r="M813" s="143" t="n"/>
      <c r="N813" s="143" t="n"/>
      <c r="O813" s="143" t="n"/>
      <c r="P813" s="143" t="n"/>
    </row>
    <row r="814" ht="15.75" customHeight="1" s="218">
      <c r="M814" s="143" t="n"/>
      <c r="N814" s="143" t="n"/>
      <c r="O814" s="143" t="n"/>
      <c r="P814" s="143" t="n"/>
    </row>
    <row r="815" ht="15.75" customHeight="1" s="218">
      <c r="M815" s="143" t="n"/>
      <c r="N815" s="143" t="n"/>
      <c r="O815" s="143" t="n"/>
      <c r="P815" s="143" t="n"/>
    </row>
    <row r="816" ht="15.75" customHeight="1" s="218">
      <c r="M816" s="143" t="n"/>
      <c r="N816" s="143" t="n"/>
      <c r="O816" s="143" t="n"/>
      <c r="P816" s="143" t="n"/>
    </row>
    <row r="817" ht="15.75" customHeight="1" s="218">
      <c r="M817" s="143" t="n"/>
      <c r="N817" s="143" t="n"/>
      <c r="O817" s="143" t="n"/>
      <c r="P817" s="143" t="n"/>
    </row>
    <row r="818" ht="15.75" customHeight="1" s="218">
      <c r="M818" s="143" t="n"/>
      <c r="N818" s="143" t="n"/>
      <c r="O818" s="143" t="n"/>
      <c r="P818" s="143" t="n"/>
    </row>
    <row r="819" ht="15.75" customHeight="1" s="218">
      <c r="M819" s="143" t="n"/>
      <c r="N819" s="143" t="n"/>
      <c r="O819" s="143" t="n"/>
      <c r="P819" s="143" t="n"/>
    </row>
    <row r="820" ht="15.75" customHeight="1" s="218">
      <c r="M820" s="143" t="n"/>
      <c r="N820" s="143" t="n"/>
      <c r="O820" s="143" t="n"/>
      <c r="P820" s="143" t="n"/>
    </row>
    <row r="821" ht="15.75" customHeight="1" s="218">
      <c r="M821" s="143" t="n"/>
      <c r="N821" s="143" t="n"/>
      <c r="O821" s="143" t="n"/>
      <c r="P821" s="143" t="n"/>
    </row>
    <row r="822" ht="15.75" customHeight="1" s="218">
      <c r="M822" s="143" t="n"/>
      <c r="N822" s="143" t="n"/>
      <c r="O822" s="143" t="n"/>
      <c r="P822" s="143" t="n"/>
    </row>
    <row r="823" ht="15.75" customHeight="1" s="218">
      <c r="M823" s="143" t="n"/>
      <c r="N823" s="143" t="n"/>
      <c r="O823" s="143" t="n"/>
      <c r="P823" s="143" t="n"/>
    </row>
    <row r="824" ht="15.75" customHeight="1" s="218">
      <c r="M824" s="143" t="n"/>
      <c r="N824" s="143" t="n"/>
      <c r="O824" s="143" t="n"/>
      <c r="P824" s="143" t="n"/>
    </row>
    <row r="825" ht="15.75" customHeight="1" s="218">
      <c r="M825" s="143" t="n"/>
      <c r="N825" s="143" t="n"/>
      <c r="O825" s="143" t="n"/>
      <c r="P825" s="143" t="n"/>
    </row>
    <row r="826" ht="15.75" customHeight="1" s="218">
      <c r="M826" s="143" t="n"/>
      <c r="N826" s="143" t="n"/>
      <c r="O826" s="143" t="n"/>
      <c r="P826" s="143" t="n"/>
    </row>
    <row r="827" ht="15.75" customHeight="1" s="218">
      <c r="M827" s="143" t="n"/>
      <c r="N827" s="143" t="n"/>
      <c r="O827" s="143" t="n"/>
      <c r="P827" s="143" t="n"/>
    </row>
    <row r="828" ht="15.75" customHeight="1" s="218">
      <c r="M828" s="143" t="n"/>
      <c r="N828" s="143" t="n"/>
      <c r="O828" s="143" t="n"/>
      <c r="P828" s="143" t="n"/>
    </row>
    <row r="829" ht="15.75" customHeight="1" s="218">
      <c r="M829" s="143" t="n"/>
      <c r="N829" s="143" t="n"/>
      <c r="O829" s="143" t="n"/>
      <c r="P829" s="143" t="n"/>
    </row>
    <row r="830" ht="15.75" customHeight="1" s="218">
      <c r="M830" s="143" t="n"/>
      <c r="N830" s="143" t="n"/>
      <c r="O830" s="143" t="n"/>
      <c r="P830" s="143" t="n"/>
    </row>
    <row r="831" ht="15.75" customHeight="1" s="218">
      <c r="M831" s="143" t="n"/>
      <c r="N831" s="143" t="n"/>
      <c r="O831" s="143" t="n"/>
      <c r="P831" s="143" t="n"/>
    </row>
    <row r="832" ht="15.75" customHeight="1" s="218">
      <c r="M832" s="143" t="n"/>
      <c r="N832" s="143" t="n"/>
      <c r="O832" s="143" t="n"/>
      <c r="P832" s="143" t="n"/>
    </row>
    <row r="833" ht="15.75" customHeight="1" s="218">
      <c r="M833" s="143" t="n"/>
      <c r="N833" s="143" t="n"/>
      <c r="O833" s="143" t="n"/>
      <c r="P833" s="143" t="n"/>
    </row>
    <row r="834" ht="15.75" customHeight="1" s="218">
      <c r="M834" s="143" t="n"/>
      <c r="N834" s="143" t="n"/>
      <c r="O834" s="143" t="n"/>
      <c r="P834" s="143" t="n"/>
    </row>
    <row r="835" ht="15.75" customHeight="1" s="218">
      <c r="M835" s="143" t="n"/>
      <c r="N835" s="143" t="n"/>
      <c r="O835" s="143" t="n"/>
      <c r="P835" s="143" t="n"/>
    </row>
    <row r="836" ht="15.75" customHeight="1" s="218">
      <c r="M836" s="143" t="n"/>
      <c r="N836" s="143" t="n"/>
      <c r="O836" s="143" t="n"/>
      <c r="P836" s="143" t="n"/>
    </row>
    <row r="837" ht="15.75" customHeight="1" s="218">
      <c r="M837" s="143" t="n"/>
      <c r="N837" s="143" t="n"/>
      <c r="O837" s="143" t="n"/>
      <c r="P837" s="143" t="n"/>
    </row>
    <row r="838" ht="15.75" customHeight="1" s="218">
      <c r="M838" s="143" t="n"/>
      <c r="N838" s="143" t="n"/>
      <c r="O838" s="143" t="n"/>
      <c r="P838" s="143" t="n"/>
    </row>
    <row r="839" ht="15.75" customHeight="1" s="218">
      <c r="M839" s="143" t="n"/>
      <c r="N839" s="143" t="n"/>
      <c r="O839" s="143" t="n"/>
      <c r="P839" s="143" t="n"/>
    </row>
    <row r="840" ht="15.75" customHeight="1" s="218">
      <c r="M840" s="143" t="n"/>
      <c r="N840" s="143" t="n"/>
      <c r="O840" s="143" t="n"/>
      <c r="P840" s="143" t="n"/>
    </row>
    <row r="841" ht="15.75" customHeight="1" s="218">
      <c r="M841" s="143" t="n"/>
      <c r="N841" s="143" t="n"/>
      <c r="O841" s="143" t="n"/>
      <c r="P841" s="143" t="n"/>
    </row>
    <row r="842" ht="15.75" customHeight="1" s="218">
      <c r="M842" s="143" t="n"/>
      <c r="N842" s="143" t="n"/>
      <c r="O842" s="143" t="n"/>
      <c r="P842" s="143" t="n"/>
    </row>
    <row r="843" ht="15.75" customHeight="1" s="218">
      <c r="M843" s="143" t="n"/>
      <c r="N843" s="143" t="n"/>
      <c r="O843" s="143" t="n"/>
      <c r="P843" s="143" t="n"/>
    </row>
    <row r="844" ht="15.75" customHeight="1" s="218">
      <c r="M844" s="143" t="n"/>
      <c r="N844" s="143" t="n"/>
      <c r="O844" s="143" t="n"/>
      <c r="P844" s="143" t="n"/>
    </row>
    <row r="845" ht="15.75" customHeight="1" s="218">
      <c r="M845" s="143" t="n"/>
      <c r="N845" s="143" t="n"/>
      <c r="O845" s="143" t="n"/>
      <c r="P845" s="143" t="n"/>
    </row>
    <row r="846" ht="15.75" customHeight="1" s="218">
      <c r="M846" s="143" t="n"/>
      <c r="N846" s="143" t="n"/>
      <c r="O846" s="143" t="n"/>
      <c r="P846" s="143" t="n"/>
    </row>
    <row r="847" ht="15.75" customHeight="1" s="218">
      <c r="M847" s="143" t="n"/>
      <c r="N847" s="143" t="n"/>
      <c r="O847" s="143" t="n"/>
      <c r="P847" s="143" t="n"/>
    </row>
    <row r="848" ht="15.75" customHeight="1" s="218">
      <c r="M848" s="143" t="n"/>
      <c r="N848" s="143" t="n"/>
      <c r="O848" s="143" t="n"/>
      <c r="P848" s="143" t="n"/>
    </row>
    <row r="849" ht="15.75" customHeight="1" s="218">
      <c r="M849" s="143" t="n"/>
      <c r="N849" s="143" t="n"/>
      <c r="O849" s="143" t="n"/>
      <c r="P849" s="143" t="n"/>
    </row>
    <row r="850" ht="15.75" customHeight="1" s="218">
      <c r="M850" s="143" t="n"/>
      <c r="N850" s="143" t="n"/>
      <c r="O850" s="143" t="n"/>
      <c r="P850" s="143" t="n"/>
    </row>
    <row r="851" ht="15.75" customHeight="1" s="218">
      <c r="M851" s="143" t="n"/>
      <c r="N851" s="143" t="n"/>
      <c r="O851" s="143" t="n"/>
      <c r="P851" s="143" t="n"/>
    </row>
    <row r="852" ht="15.75" customHeight="1" s="218">
      <c r="M852" s="143" t="n"/>
      <c r="N852" s="143" t="n"/>
      <c r="O852" s="143" t="n"/>
      <c r="P852" s="143" t="n"/>
    </row>
    <row r="853" ht="15.75" customHeight="1" s="218">
      <c r="M853" s="143" t="n"/>
      <c r="N853" s="143" t="n"/>
      <c r="O853" s="143" t="n"/>
      <c r="P853" s="143" t="n"/>
    </row>
    <row r="854" ht="15.75" customHeight="1" s="218">
      <c r="M854" s="143" t="n"/>
      <c r="N854" s="143" t="n"/>
      <c r="O854" s="143" t="n"/>
      <c r="P854" s="143" t="n"/>
    </row>
    <row r="855" ht="15.75" customHeight="1" s="218">
      <c r="M855" s="143" t="n"/>
      <c r="N855" s="143" t="n"/>
      <c r="O855" s="143" t="n"/>
      <c r="P855" s="143" t="n"/>
    </row>
    <row r="856" ht="15.75" customHeight="1" s="218">
      <c r="M856" s="143" t="n"/>
      <c r="N856" s="143" t="n"/>
      <c r="O856" s="143" t="n"/>
      <c r="P856" s="143" t="n"/>
    </row>
    <row r="857" ht="15.75" customHeight="1" s="218">
      <c r="M857" s="143" t="n"/>
      <c r="N857" s="143" t="n"/>
      <c r="O857" s="143" t="n"/>
      <c r="P857" s="143" t="n"/>
    </row>
    <row r="858" ht="15.75" customHeight="1" s="218">
      <c r="M858" s="143" t="n"/>
      <c r="N858" s="143" t="n"/>
      <c r="O858" s="143" t="n"/>
      <c r="P858" s="143" t="n"/>
    </row>
    <row r="859" ht="15.75" customHeight="1" s="218">
      <c r="M859" s="143" t="n"/>
      <c r="N859" s="143" t="n"/>
      <c r="O859" s="143" t="n"/>
      <c r="P859" s="143" t="n"/>
    </row>
    <row r="860" ht="15.75" customHeight="1" s="218">
      <c r="M860" s="143" t="n"/>
      <c r="N860" s="143" t="n"/>
      <c r="O860" s="143" t="n"/>
      <c r="P860" s="143" t="n"/>
    </row>
    <row r="861" ht="15.75" customHeight="1" s="218">
      <c r="M861" s="143" t="n"/>
      <c r="N861" s="143" t="n"/>
      <c r="O861" s="143" t="n"/>
      <c r="P861" s="143" t="n"/>
    </row>
    <row r="862" ht="15.75" customHeight="1" s="218">
      <c r="M862" s="143" t="n"/>
      <c r="N862" s="143" t="n"/>
      <c r="O862" s="143" t="n"/>
      <c r="P862" s="143" t="n"/>
    </row>
    <row r="863" ht="15.75" customHeight="1" s="218">
      <c r="M863" s="143" t="n"/>
      <c r="N863" s="143" t="n"/>
      <c r="O863" s="143" t="n"/>
      <c r="P863" s="143" t="n"/>
    </row>
    <row r="864" ht="15.75" customHeight="1" s="218">
      <c r="M864" s="143" t="n"/>
      <c r="N864" s="143" t="n"/>
      <c r="O864" s="143" t="n"/>
      <c r="P864" s="143" t="n"/>
    </row>
    <row r="865" ht="15.75" customHeight="1" s="218">
      <c r="M865" s="143" t="n"/>
      <c r="N865" s="143" t="n"/>
      <c r="O865" s="143" t="n"/>
      <c r="P865" s="143" t="n"/>
    </row>
    <row r="866" ht="15.75" customHeight="1" s="218">
      <c r="M866" s="143" t="n"/>
      <c r="N866" s="143" t="n"/>
      <c r="O866" s="143" t="n"/>
      <c r="P866" s="143" t="n"/>
    </row>
    <row r="867" ht="15.75" customHeight="1" s="218">
      <c r="M867" s="143" t="n"/>
      <c r="N867" s="143" t="n"/>
      <c r="O867" s="143" t="n"/>
      <c r="P867" s="143" t="n"/>
    </row>
    <row r="868" ht="15.75" customHeight="1" s="218">
      <c r="M868" s="143" t="n"/>
      <c r="N868" s="143" t="n"/>
      <c r="O868" s="143" t="n"/>
      <c r="P868" s="143" t="n"/>
    </row>
    <row r="869" ht="15.75" customHeight="1" s="218">
      <c r="M869" s="143" t="n"/>
      <c r="N869" s="143" t="n"/>
      <c r="O869" s="143" t="n"/>
      <c r="P869" s="143" t="n"/>
    </row>
    <row r="870" ht="15.75" customHeight="1" s="218">
      <c r="M870" s="143" t="n"/>
      <c r="N870" s="143" t="n"/>
      <c r="O870" s="143" t="n"/>
      <c r="P870" s="143" t="n"/>
    </row>
    <row r="871" ht="15.75" customHeight="1" s="218">
      <c r="M871" s="143" t="n"/>
      <c r="N871" s="143" t="n"/>
      <c r="O871" s="143" t="n"/>
      <c r="P871" s="143" t="n"/>
    </row>
    <row r="872" ht="15.75" customHeight="1" s="218">
      <c r="M872" s="143" t="n"/>
      <c r="N872" s="143" t="n"/>
      <c r="O872" s="143" t="n"/>
      <c r="P872" s="143" t="n"/>
    </row>
    <row r="873" ht="15.75" customHeight="1" s="218">
      <c r="M873" s="143" t="n"/>
      <c r="N873" s="143" t="n"/>
      <c r="O873" s="143" t="n"/>
      <c r="P873" s="143" t="n"/>
    </row>
    <row r="874" ht="15.75" customHeight="1" s="218">
      <c r="M874" s="143" t="n"/>
      <c r="N874" s="143" t="n"/>
      <c r="O874" s="143" t="n"/>
      <c r="P874" s="143" t="n"/>
    </row>
    <row r="875" ht="15.75" customHeight="1" s="218">
      <c r="M875" s="143" t="n"/>
      <c r="N875" s="143" t="n"/>
      <c r="O875" s="143" t="n"/>
      <c r="P875" s="143" t="n"/>
    </row>
    <row r="876" ht="15.75" customHeight="1" s="218">
      <c r="M876" s="143" t="n"/>
      <c r="N876" s="143" t="n"/>
      <c r="O876" s="143" t="n"/>
      <c r="P876" s="143" t="n"/>
    </row>
    <row r="877" ht="15.75" customHeight="1" s="218">
      <c r="M877" s="143" t="n"/>
      <c r="N877" s="143" t="n"/>
      <c r="O877" s="143" t="n"/>
      <c r="P877" s="143" t="n"/>
    </row>
    <row r="878" ht="15.75" customHeight="1" s="218">
      <c r="M878" s="143" t="n"/>
      <c r="N878" s="143" t="n"/>
      <c r="O878" s="143" t="n"/>
      <c r="P878" s="143" t="n"/>
    </row>
    <row r="879" ht="15.75" customHeight="1" s="218">
      <c r="M879" s="143" t="n"/>
      <c r="N879" s="143" t="n"/>
      <c r="O879" s="143" t="n"/>
      <c r="P879" s="143" t="n"/>
    </row>
    <row r="880" ht="15.75" customHeight="1" s="218">
      <c r="M880" s="143" t="n"/>
      <c r="N880" s="143" t="n"/>
      <c r="O880" s="143" t="n"/>
      <c r="P880" s="143" t="n"/>
    </row>
    <row r="881" ht="15.75" customHeight="1" s="218">
      <c r="M881" s="143" t="n"/>
      <c r="N881" s="143" t="n"/>
      <c r="O881" s="143" t="n"/>
      <c r="P881" s="143" t="n"/>
    </row>
    <row r="882" ht="15.75" customHeight="1" s="218">
      <c r="M882" s="143" t="n"/>
      <c r="N882" s="143" t="n"/>
      <c r="O882" s="143" t="n"/>
      <c r="P882" s="143" t="n"/>
    </row>
    <row r="883" ht="15.75" customHeight="1" s="218">
      <c r="M883" s="143" t="n"/>
      <c r="N883" s="143" t="n"/>
      <c r="O883" s="143" t="n"/>
      <c r="P883" s="143" t="n"/>
    </row>
    <row r="884" ht="15.75" customHeight="1" s="218">
      <c r="M884" s="143" t="n"/>
      <c r="N884" s="143" t="n"/>
      <c r="O884" s="143" t="n"/>
      <c r="P884" s="143" t="n"/>
    </row>
    <row r="885" ht="15.75" customHeight="1" s="218">
      <c r="M885" s="143" t="n"/>
      <c r="N885" s="143" t="n"/>
      <c r="O885" s="143" t="n"/>
      <c r="P885" s="143" t="n"/>
    </row>
    <row r="886" ht="15.75" customHeight="1" s="218">
      <c r="M886" s="143" t="n"/>
      <c r="N886" s="143" t="n"/>
      <c r="O886" s="143" t="n"/>
      <c r="P886" s="143" t="n"/>
    </row>
    <row r="887" ht="15.75" customHeight="1" s="218">
      <c r="M887" s="143" t="n"/>
      <c r="N887" s="143" t="n"/>
      <c r="O887" s="143" t="n"/>
      <c r="P887" s="143" t="n"/>
    </row>
    <row r="888" ht="15.75" customHeight="1" s="218">
      <c r="M888" s="143" t="n"/>
      <c r="N888" s="143" t="n"/>
      <c r="O888" s="143" t="n"/>
      <c r="P888" s="143" t="n"/>
    </row>
    <row r="889" ht="15.75" customHeight="1" s="218">
      <c r="M889" s="143" t="n"/>
      <c r="N889" s="143" t="n"/>
      <c r="O889" s="143" t="n"/>
      <c r="P889" s="143" t="n"/>
    </row>
    <row r="890" ht="15.75" customHeight="1" s="218">
      <c r="M890" s="143" t="n"/>
      <c r="N890" s="143" t="n"/>
      <c r="O890" s="143" t="n"/>
      <c r="P890" s="143" t="n"/>
    </row>
    <row r="891" ht="15.75" customHeight="1" s="218">
      <c r="M891" s="143" t="n"/>
      <c r="N891" s="143" t="n"/>
      <c r="O891" s="143" t="n"/>
      <c r="P891" s="143" t="n"/>
    </row>
    <row r="892" ht="15.75" customHeight="1" s="218">
      <c r="M892" s="143" t="n"/>
      <c r="N892" s="143" t="n"/>
      <c r="O892" s="143" t="n"/>
      <c r="P892" s="143" t="n"/>
    </row>
    <row r="893" ht="15.75" customHeight="1" s="218">
      <c r="M893" s="143" t="n"/>
      <c r="N893" s="143" t="n"/>
      <c r="O893" s="143" t="n"/>
      <c r="P893" s="143" t="n"/>
    </row>
    <row r="894" ht="15.75" customHeight="1" s="218">
      <c r="M894" s="143" t="n"/>
      <c r="N894" s="143" t="n"/>
      <c r="O894" s="143" t="n"/>
      <c r="P894" s="143" t="n"/>
    </row>
    <row r="895" ht="15.75" customHeight="1" s="218">
      <c r="M895" s="143" t="n"/>
      <c r="N895" s="143" t="n"/>
      <c r="O895" s="143" t="n"/>
      <c r="P895" s="143" t="n"/>
    </row>
    <row r="896" ht="15.75" customHeight="1" s="218">
      <c r="M896" s="143" t="n"/>
      <c r="N896" s="143" t="n"/>
      <c r="O896" s="143" t="n"/>
      <c r="P896" s="143" t="n"/>
    </row>
    <row r="897" ht="15.75" customHeight="1" s="218">
      <c r="M897" s="143" t="n"/>
      <c r="N897" s="143" t="n"/>
      <c r="O897" s="143" t="n"/>
      <c r="P897" s="143" t="n"/>
    </row>
    <row r="898" ht="15.75" customHeight="1" s="218">
      <c r="M898" s="143" t="n"/>
      <c r="N898" s="143" t="n"/>
      <c r="O898" s="143" t="n"/>
      <c r="P898" s="143" t="n"/>
    </row>
    <row r="899" ht="15.75" customHeight="1" s="218">
      <c r="M899" s="143" t="n"/>
      <c r="N899" s="143" t="n"/>
      <c r="O899" s="143" t="n"/>
      <c r="P899" s="143" t="n"/>
    </row>
    <row r="900" ht="15.75" customHeight="1" s="218">
      <c r="M900" s="143" t="n"/>
      <c r="N900" s="143" t="n"/>
      <c r="O900" s="143" t="n"/>
      <c r="P900" s="143" t="n"/>
    </row>
    <row r="901" ht="15.75" customHeight="1" s="218">
      <c r="M901" s="143" t="n"/>
      <c r="N901" s="143" t="n"/>
      <c r="O901" s="143" t="n"/>
      <c r="P901" s="143" t="n"/>
    </row>
    <row r="902" ht="15.75" customHeight="1" s="218">
      <c r="M902" s="143" t="n"/>
      <c r="N902" s="143" t="n"/>
      <c r="O902" s="143" t="n"/>
      <c r="P902" s="143" t="n"/>
    </row>
    <row r="903" ht="15.75" customHeight="1" s="218">
      <c r="M903" s="143" t="n"/>
      <c r="N903" s="143" t="n"/>
      <c r="O903" s="143" t="n"/>
      <c r="P903" s="143" t="n"/>
    </row>
    <row r="904" ht="15.75" customHeight="1" s="218">
      <c r="M904" s="143" t="n"/>
      <c r="N904" s="143" t="n"/>
      <c r="O904" s="143" t="n"/>
      <c r="P904" s="143" t="n"/>
    </row>
    <row r="905" ht="15.75" customHeight="1" s="218">
      <c r="M905" s="143" t="n"/>
      <c r="N905" s="143" t="n"/>
      <c r="O905" s="143" t="n"/>
      <c r="P905" s="143" t="n"/>
    </row>
    <row r="906" ht="15.75" customHeight="1" s="218">
      <c r="M906" s="143" t="n"/>
      <c r="N906" s="143" t="n"/>
      <c r="O906" s="143" t="n"/>
      <c r="P906" s="143" t="n"/>
    </row>
    <row r="907" ht="15.75" customHeight="1" s="218">
      <c r="M907" s="143" t="n"/>
      <c r="N907" s="143" t="n"/>
      <c r="O907" s="143" t="n"/>
      <c r="P907" s="143" t="n"/>
    </row>
    <row r="908" ht="15.75" customHeight="1" s="218">
      <c r="M908" s="143" t="n"/>
      <c r="N908" s="143" t="n"/>
      <c r="O908" s="143" t="n"/>
      <c r="P908" s="143" t="n"/>
    </row>
    <row r="909" ht="15.75" customHeight="1" s="218">
      <c r="M909" s="143" t="n"/>
      <c r="N909" s="143" t="n"/>
      <c r="O909" s="143" t="n"/>
      <c r="P909" s="143" t="n"/>
    </row>
    <row r="910" ht="15.75" customHeight="1" s="218">
      <c r="M910" s="143" t="n"/>
      <c r="N910" s="143" t="n"/>
      <c r="O910" s="143" t="n"/>
      <c r="P910" s="143" t="n"/>
    </row>
    <row r="911" ht="15.75" customHeight="1" s="218">
      <c r="M911" s="143" t="n"/>
      <c r="N911" s="143" t="n"/>
      <c r="O911" s="143" t="n"/>
      <c r="P911" s="143" t="n"/>
    </row>
    <row r="912" ht="15.75" customHeight="1" s="218">
      <c r="M912" s="143" t="n"/>
      <c r="N912" s="143" t="n"/>
      <c r="O912" s="143" t="n"/>
      <c r="P912" s="143" t="n"/>
    </row>
    <row r="913" ht="15.75" customHeight="1" s="218">
      <c r="M913" s="143" t="n"/>
      <c r="N913" s="143" t="n"/>
      <c r="O913" s="143" t="n"/>
      <c r="P913" s="143" t="n"/>
    </row>
    <row r="914" ht="15.75" customHeight="1" s="218">
      <c r="M914" s="143" t="n"/>
      <c r="N914" s="143" t="n"/>
      <c r="O914" s="143" t="n"/>
      <c r="P914" s="143" t="n"/>
    </row>
    <row r="915" ht="15.75" customHeight="1" s="218">
      <c r="M915" s="143" t="n"/>
      <c r="N915" s="143" t="n"/>
      <c r="O915" s="143" t="n"/>
      <c r="P915" s="143" t="n"/>
    </row>
    <row r="916" ht="15.75" customHeight="1" s="218">
      <c r="M916" s="143" t="n"/>
      <c r="N916" s="143" t="n"/>
      <c r="O916" s="143" t="n"/>
      <c r="P916" s="143" t="n"/>
    </row>
    <row r="917" ht="15.75" customHeight="1" s="218">
      <c r="M917" s="143" t="n"/>
      <c r="N917" s="143" t="n"/>
      <c r="O917" s="143" t="n"/>
      <c r="P917" s="143" t="n"/>
    </row>
    <row r="918" ht="15.75" customHeight="1" s="218">
      <c r="M918" s="143" t="n"/>
      <c r="N918" s="143" t="n"/>
      <c r="O918" s="143" t="n"/>
      <c r="P918" s="143" t="n"/>
    </row>
    <row r="919" ht="15.75" customHeight="1" s="218">
      <c r="M919" s="143" t="n"/>
      <c r="N919" s="143" t="n"/>
      <c r="O919" s="143" t="n"/>
      <c r="P919" s="143" t="n"/>
    </row>
    <row r="920" ht="15.75" customHeight="1" s="218">
      <c r="M920" s="143" t="n"/>
      <c r="N920" s="143" t="n"/>
      <c r="O920" s="143" t="n"/>
      <c r="P920" s="143" t="n"/>
    </row>
    <row r="921" ht="15.75" customHeight="1" s="218">
      <c r="M921" s="143" t="n"/>
      <c r="N921" s="143" t="n"/>
      <c r="O921" s="143" t="n"/>
      <c r="P921" s="143" t="n"/>
    </row>
    <row r="922" ht="15.75" customHeight="1" s="218">
      <c r="M922" s="143" t="n"/>
      <c r="N922" s="143" t="n"/>
      <c r="O922" s="143" t="n"/>
      <c r="P922" s="143" t="n"/>
    </row>
    <row r="923" ht="15.75" customHeight="1" s="218">
      <c r="M923" s="143" t="n"/>
      <c r="N923" s="143" t="n"/>
      <c r="O923" s="143" t="n"/>
      <c r="P923" s="143" t="n"/>
    </row>
    <row r="924" ht="15.75" customHeight="1" s="218">
      <c r="M924" s="143" t="n"/>
      <c r="N924" s="143" t="n"/>
      <c r="O924" s="143" t="n"/>
      <c r="P924" s="143" t="n"/>
    </row>
    <row r="925" ht="15.75" customHeight="1" s="218">
      <c r="M925" s="143" t="n"/>
      <c r="N925" s="143" t="n"/>
      <c r="O925" s="143" t="n"/>
      <c r="P925" s="143" t="n"/>
    </row>
    <row r="926" ht="15.75" customHeight="1" s="218">
      <c r="M926" s="143" t="n"/>
      <c r="N926" s="143" t="n"/>
      <c r="O926" s="143" t="n"/>
      <c r="P926" s="143" t="n"/>
    </row>
    <row r="927" ht="15.75" customHeight="1" s="218">
      <c r="M927" s="143" t="n"/>
      <c r="N927" s="143" t="n"/>
      <c r="O927" s="143" t="n"/>
      <c r="P927" s="143" t="n"/>
    </row>
    <row r="928" ht="15.75" customHeight="1" s="218">
      <c r="M928" s="143" t="n"/>
      <c r="N928" s="143" t="n"/>
      <c r="O928" s="143" t="n"/>
      <c r="P928" s="143" t="n"/>
    </row>
    <row r="929" ht="15.75" customHeight="1" s="218">
      <c r="M929" s="143" t="n"/>
      <c r="N929" s="143" t="n"/>
      <c r="O929" s="143" t="n"/>
      <c r="P929" s="143" t="n"/>
    </row>
    <row r="930" ht="15.75" customHeight="1" s="218">
      <c r="M930" s="143" t="n"/>
      <c r="N930" s="143" t="n"/>
      <c r="O930" s="143" t="n"/>
      <c r="P930" s="143" t="n"/>
    </row>
    <row r="931" ht="15.75" customHeight="1" s="218">
      <c r="M931" s="143" t="n"/>
      <c r="N931" s="143" t="n"/>
      <c r="O931" s="143" t="n"/>
      <c r="P931" s="143" t="n"/>
    </row>
    <row r="932" ht="15.75" customHeight="1" s="218">
      <c r="M932" s="143" t="n"/>
      <c r="N932" s="143" t="n"/>
      <c r="O932" s="143" t="n"/>
      <c r="P932" s="143" t="n"/>
    </row>
    <row r="933" ht="15.75" customHeight="1" s="218">
      <c r="M933" s="143" t="n"/>
      <c r="N933" s="143" t="n"/>
      <c r="O933" s="143" t="n"/>
      <c r="P933" s="143" t="n"/>
    </row>
    <row r="934" ht="15.75" customHeight="1" s="218">
      <c r="M934" s="143" t="n"/>
      <c r="N934" s="143" t="n"/>
      <c r="O934" s="143" t="n"/>
      <c r="P934" s="143" t="n"/>
    </row>
    <row r="935" ht="15.75" customHeight="1" s="218">
      <c r="M935" s="143" t="n"/>
      <c r="N935" s="143" t="n"/>
      <c r="O935" s="143" t="n"/>
      <c r="P935" s="143" t="n"/>
    </row>
    <row r="936" ht="15.75" customHeight="1" s="218">
      <c r="M936" s="143" t="n"/>
      <c r="N936" s="143" t="n"/>
      <c r="O936" s="143" t="n"/>
      <c r="P936" s="143" t="n"/>
    </row>
    <row r="937" ht="15.75" customHeight="1" s="218">
      <c r="M937" s="143" t="n"/>
      <c r="N937" s="143" t="n"/>
      <c r="O937" s="143" t="n"/>
      <c r="P937" s="143" t="n"/>
    </row>
    <row r="938" ht="15.75" customHeight="1" s="218">
      <c r="M938" s="143" t="n"/>
      <c r="N938" s="143" t="n"/>
      <c r="O938" s="143" t="n"/>
      <c r="P938" s="143" t="n"/>
    </row>
    <row r="939" ht="15.75" customHeight="1" s="218">
      <c r="M939" s="143" t="n"/>
      <c r="N939" s="143" t="n"/>
      <c r="O939" s="143" t="n"/>
      <c r="P939" s="143" t="n"/>
    </row>
    <row r="940" ht="15.75" customHeight="1" s="218">
      <c r="M940" s="143" t="n"/>
      <c r="N940" s="143" t="n"/>
      <c r="O940" s="143" t="n"/>
      <c r="P940" s="143" t="n"/>
    </row>
    <row r="941" ht="15.75" customHeight="1" s="218">
      <c r="M941" s="143" t="n"/>
      <c r="N941" s="143" t="n"/>
      <c r="O941" s="143" t="n"/>
      <c r="P941" s="143" t="n"/>
    </row>
    <row r="942" ht="15.75" customHeight="1" s="218">
      <c r="M942" s="143" t="n"/>
      <c r="N942" s="143" t="n"/>
      <c r="O942" s="143" t="n"/>
      <c r="P942" s="143" t="n"/>
    </row>
    <row r="943" ht="15.75" customHeight="1" s="218">
      <c r="M943" s="143" t="n"/>
      <c r="N943" s="143" t="n"/>
      <c r="O943" s="143" t="n"/>
      <c r="P943" s="143" t="n"/>
    </row>
    <row r="944" ht="15.75" customHeight="1" s="218">
      <c r="M944" s="143" t="n"/>
      <c r="N944" s="143" t="n"/>
      <c r="O944" s="143" t="n"/>
      <c r="P944" s="143" t="n"/>
    </row>
    <row r="945" ht="15.75" customHeight="1" s="218">
      <c r="M945" s="143" t="n"/>
      <c r="N945" s="143" t="n"/>
      <c r="O945" s="143" t="n"/>
      <c r="P945" s="143" t="n"/>
    </row>
    <row r="946" ht="15.75" customHeight="1" s="218">
      <c r="M946" s="143" t="n"/>
      <c r="N946" s="143" t="n"/>
      <c r="O946" s="143" t="n"/>
      <c r="P946" s="143" t="n"/>
    </row>
    <row r="947" ht="15.75" customHeight="1" s="218">
      <c r="M947" s="143" t="n"/>
      <c r="N947" s="143" t="n"/>
      <c r="O947" s="143" t="n"/>
      <c r="P947" s="143" t="n"/>
    </row>
    <row r="948" ht="15.75" customHeight="1" s="218">
      <c r="M948" s="143" t="n"/>
      <c r="N948" s="143" t="n"/>
      <c r="O948" s="143" t="n"/>
      <c r="P948" s="143" t="n"/>
    </row>
    <row r="949" ht="15.75" customHeight="1" s="218">
      <c r="M949" s="143" t="n"/>
      <c r="N949" s="143" t="n"/>
      <c r="O949" s="143" t="n"/>
      <c r="P949" s="143" t="n"/>
    </row>
    <row r="950" ht="15.75" customHeight="1" s="218">
      <c r="M950" s="143" t="n"/>
      <c r="N950" s="143" t="n"/>
      <c r="O950" s="143" t="n"/>
      <c r="P950" s="143" t="n"/>
    </row>
    <row r="951" ht="15.75" customHeight="1" s="218">
      <c r="M951" s="143" t="n"/>
      <c r="N951" s="143" t="n"/>
      <c r="O951" s="143" t="n"/>
      <c r="P951" s="143" t="n"/>
    </row>
    <row r="952" ht="15.75" customHeight="1" s="218">
      <c r="M952" s="143" t="n"/>
      <c r="N952" s="143" t="n"/>
      <c r="O952" s="143" t="n"/>
      <c r="P952" s="143" t="n"/>
    </row>
    <row r="953" ht="15.75" customHeight="1" s="218">
      <c r="M953" s="143" t="n"/>
      <c r="N953" s="143" t="n"/>
      <c r="O953" s="143" t="n"/>
      <c r="P953" s="143" t="n"/>
    </row>
    <row r="954" ht="15.75" customHeight="1" s="218">
      <c r="M954" s="143" t="n"/>
      <c r="N954" s="143" t="n"/>
      <c r="O954" s="143" t="n"/>
      <c r="P954" s="143" t="n"/>
    </row>
    <row r="955" ht="15.75" customHeight="1" s="218">
      <c r="M955" s="143" t="n"/>
      <c r="N955" s="143" t="n"/>
      <c r="O955" s="143" t="n"/>
      <c r="P955" s="143" t="n"/>
    </row>
    <row r="956" ht="15.75" customHeight="1" s="218">
      <c r="M956" s="143" t="n"/>
      <c r="N956" s="143" t="n"/>
      <c r="O956" s="143" t="n"/>
      <c r="P956" s="143" t="n"/>
    </row>
    <row r="957" ht="15.75" customHeight="1" s="218">
      <c r="M957" s="143" t="n"/>
      <c r="N957" s="143" t="n"/>
      <c r="O957" s="143" t="n"/>
      <c r="P957" s="143" t="n"/>
    </row>
    <row r="958" ht="15.75" customHeight="1" s="218">
      <c r="M958" s="143" t="n"/>
      <c r="N958" s="143" t="n"/>
      <c r="O958" s="143" t="n"/>
      <c r="P958" s="143" t="n"/>
    </row>
    <row r="959" ht="15.75" customHeight="1" s="218">
      <c r="M959" s="143" t="n"/>
      <c r="N959" s="143" t="n"/>
      <c r="O959" s="143" t="n"/>
      <c r="P959" s="143" t="n"/>
    </row>
    <row r="960" ht="15.75" customHeight="1" s="218">
      <c r="M960" s="143" t="n"/>
      <c r="N960" s="143" t="n"/>
      <c r="O960" s="143" t="n"/>
      <c r="P960" s="143" t="n"/>
    </row>
    <row r="961" ht="15.75" customHeight="1" s="218">
      <c r="M961" s="143" t="n"/>
      <c r="N961" s="143" t="n"/>
      <c r="O961" s="143" t="n"/>
      <c r="P961" s="143" t="n"/>
    </row>
    <row r="962" ht="15.75" customHeight="1" s="218">
      <c r="M962" s="143" t="n"/>
      <c r="N962" s="143" t="n"/>
      <c r="O962" s="143" t="n"/>
      <c r="P962" s="143" t="n"/>
    </row>
    <row r="963" ht="15.75" customHeight="1" s="218">
      <c r="M963" s="143" t="n"/>
      <c r="N963" s="143" t="n"/>
      <c r="O963" s="143" t="n"/>
      <c r="P963" s="143" t="n"/>
    </row>
    <row r="964" ht="15.75" customHeight="1" s="218">
      <c r="M964" s="143" t="n"/>
      <c r="N964" s="143" t="n"/>
      <c r="O964" s="143" t="n"/>
      <c r="P964" s="143" t="n"/>
    </row>
    <row r="965" ht="15.75" customHeight="1" s="218">
      <c r="M965" s="143" t="n"/>
      <c r="N965" s="143" t="n"/>
      <c r="O965" s="143" t="n"/>
      <c r="P965" s="143" t="n"/>
    </row>
    <row r="966" ht="15.75" customHeight="1" s="218">
      <c r="M966" s="143" t="n"/>
      <c r="N966" s="143" t="n"/>
      <c r="O966" s="143" t="n"/>
      <c r="P966" s="143" t="n"/>
    </row>
    <row r="967" ht="15.75" customHeight="1" s="218">
      <c r="M967" s="143" t="n"/>
      <c r="N967" s="143" t="n"/>
      <c r="O967" s="143" t="n"/>
      <c r="P967" s="143" t="n"/>
    </row>
    <row r="968" ht="15.75" customHeight="1" s="218">
      <c r="M968" s="143" t="n"/>
      <c r="N968" s="143" t="n"/>
      <c r="O968" s="143" t="n"/>
      <c r="P968" s="143" t="n"/>
    </row>
    <row r="969" ht="15.75" customHeight="1" s="218">
      <c r="M969" s="143" t="n"/>
      <c r="N969" s="143" t="n"/>
      <c r="O969" s="143" t="n"/>
      <c r="P969" s="143" t="n"/>
    </row>
    <row r="970" ht="15.75" customHeight="1" s="218">
      <c r="M970" s="143" t="n"/>
      <c r="N970" s="143" t="n"/>
      <c r="O970" s="143" t="n"/>
      <c r="P970" s="143" t="n"/>
    </row>
    <row r="971" ht="15.75" customHeight="1" s="218">
      <c r="M971" s="143" t="n"/>
      <c r="N971" s="143" t="n"/>
      <c r="O971" s="143" t="n"/>
      <c r="P971" s="143" t="n"/>
    </row>
    <row r="972" ht="15.75" customHeight="1" s="218">
      <c r="M972" s="143" t="n"/>
      <c r="N972" s="143" t="n"/>
      <c r="O972" s="143" t="n"/>
      <c r="P972" s="143" t="n"/>
    </row>
    <row r="973" ht="15.75" customHeight="1" s="218">
      <c r="M973" s="143" t="n"/>
      <c r="N973" s="143" t="n"/>
      <c r="O973" s="143" t="n"/>
      <c r="P973" s="143" t="n"/>
    </row>
    <row r="974" ht="15.75" customHeight="1" s="218">
      <c r="M974" s="143" t="n"/>
      <c r="N974" s="143" t="n"/>
      <c r="O974" s="143" t="n"/>
      <c r="P974" s="143" t="n"/>
    </row>
    <row r="975" ht="15.75" customHeight="1" s="218">
      <c r="M975" s="143" t="n"/>
      <c r="N975" s="143" t="n"/>
      <c r="O975" s="143" t="n"/>
      <c r="P975" s="143" t="n"/>
    </row>
    <row r="976" ht="15.75" customHeight="1" s="218">
      <c r="M976" s="143" t="n"/>
      <c r="N976" s="143" t="n"/>
      <c r="O976" s="143" t="n"/>
      <c r="P976" s="143" t="n"/>
    </row>
    <row r="977" ht="15.75" customHeight="1" s="218">
      <c r="M977" s="143" t="n"/>
      <c r="N977" s="143" t="n"/>
      <c r="O977" s="143" t="n"/>
      <c r="P977" s="143" t="n"/>
    </row>
    <row r="978" ht="15.75" customHeight="1" s="218">
      <c r="M978" s="143" t="n"/>
      <c r="N978" s="143" t="n"/>
      <c r="O978" s="143" t="n"/>
      <c r="P978" s="143" t="n"/>
    </row>
    <row r="979" ht="15.75" customHeight="1" s="218">
      <c r="M979" s="143" t="n"/>
      <c r="N979" s="143" t="n"/>
      <c r="O979" s="143" t="n"/>
      <c r="P979" s="143" t="n"/>
    </row>
    <row r="980" ht="15.75" customHeight="1" s="218">
      <c r="M980" s="143" t="n"/>
      <c r="N980" s="143" t="n"/>
      <c r="O980" s="143" t="n"/>
      <c r="P980" s="143" t="n"/>
    </row>
    <row r="981" ht="15.75" customHeight="1" s="218">
      <c r="M981" s="143" t="n"/>
      <c r="N981" s="143" t="n"/>
      <c r="O981" s="143" t="n"/>
      <c r="P981" s="143" t="n"/>
    </row>
    <row r="982" ht="15.75" customHeight="1" s="218">
      <c r="M982" s="143" t="n"/>
      <c r="N982" s="143" t="n"/>
      <c r="O982" s="143" t="n"/>
      <c r="P982" s="143" t="n"/>
    </row>
    <row r="983" ht="15.75" customHeight="1" s="218">
      <c r="M983" s="143" t="n"/>
      <c r="N983" s="143" t="n"/>
      <c r="O983" s="143" t="n"/>
      <c r="P983" s="143" t="n"/>
    </row>
    <row r="984" ht="15.75" customHeight="1" s="218">
      <c r="M984" s="143" t="n"/>
      <c r="N984" s="143" t="n"/>
      <c r="O984" s="143" t="n"/>
      <c r="P984" s="143" t="n"/>
    </row>
    <row r="985" ht="15.75" customHeight="1" s="218">
      <c r="M985" s="143" t="n"/>
      <c r="N985" s="143" t="n"/>
      <c r="O985" s="143" t="n"/>
      <c r="P985" s="143" t="n"/>
    </row>
    <row r="986" ht="15.75" customHeight="1" s="218">
      <c r="M986" s="143" t="n"/>
      <c r="N986" s="143" t="n"/>
      <c r="O986" s="143" t="n"/>
      <c r="P986" s="143" t="n"/>
    </row>
    <row r="987" ht="15.75" customHeight="1" s="218">
      <c r="M987" s="143" t="n"/>
      <c r="N987" s="143" t="n"/>
      <c r="O987" s="143" t="n"/>
      <c r="P987" s="143" t="n"/>
    </row>
    <row r="988" ht="15.75" customHeight="1" s="218">
      <c r="M988" s="143" t="n"/>
      <c r="N988" s="143" t="n"/>
      <c r="O988" s="143" t="n"/>
      <c r="P988" s="143" t="n"/>
    </row>
    <row r="989" ht="15.75" customHeight="1" s="218">
      <c r="M989" s="143" t="n"/>
      <c r="N989" s="143" t="n"/>
      <c r="O989" s="143" t="n"/>
      <c r="P989" s="143" t="n"/>
    </row>
    <row r="990" ht="15.75" customHeight="1" s="218">
      <c r="M990" s="143" t="n"/>
      <c r="N990" s="143" t="n"/>
      <c r="O990" s="143" t="n"/>
      <c r="P990" s="143" t="n"/>
    </row>
    <row r="991" ht="15.75" customHeight="1" s="218">
      <c r="M991" s="143" t="n"/>
      <c r="N991" s="143" t="n"/>
      <c r="O991" s="143" t="n"/>
      <c r="P991" s="143" t="n"/>
    </row>
    <row r="992" ht="15.75" customHeight="1" s="218">
      <c r="M992" s="143" t="n"/>
      <c r="N992" s="143" t="n"/>
      <c r="O992" s="143" t="n"/>
      <c r="P992" s="143" t="n"/>
    </row>
    <row r="993" ht="15.75" customHeight="1" s="218">
      <c r="M993" s="143" t="n"/>
      <c r="N993" s="143" t="n"/>
      <c r="O993" s="143" t="n"/>
      <c r="P993" s="143" t="n"/>
    </row>
    <row r="994" ht="15.75" customHeight="1" s="218">
      <c r="M994" s="143" t="n"/>
      <c r="N994" s="143" t="n"/>
      <c r="O994" s="143" t="n"/>
      <c r="P994" s="143" t="n"/>
    </row>
    <row r="995" ht="15.75" customHeight="1" s="218">
      <c r="M995" s="143" t="n"/>
      <c r="N995" s="143" t="n"/>
      <c r="O995" s="143" t="n"/>
      <c r="P995" s="143" t="n"/>
    </row>
    <row r="996" ht="15.75" customHeight="1" s="218">
      <c r="M996" s="143" t="n"/>
      <c r="N996" s="143" t="n"/>
      <c r="O996" s="143" t="n"/>
      <c r="P996" s="143" t="n"/>
    </row>
    <row r="997" ht="15.75" customHeight="1" s="218">
      <c r="M997" s="143" t="n"/>
      <c r="N997" s="143" t="n"/>
      <c r="O997" s="143" t="n"/>
      <c r="P997" s="143" t="n"/>
    </row>
    <row r="998" ht="15.75" customHeight="1" s="218">
      <c r="M998" s="143" t="n"/>
      <c r="N998" s="143" t="n"/>
      <c r="O998" s="143" t="n"/>
      <c r="P998" s="143" t="n"/>
    </row>
    <row r="999" ht="15.75" customHeight="1" s="218">
      <c r="M999" s="143" t="n"/>
      <c r="N999" s="143" t="n"/>
      <c r="O999" s="143" t="n"/>
      <c r="P999" s="143" t="n"/>
    </row>
    <row r="1000" ht="15.75" customHeight="1" s="218">
      <c r="M1000" s="143" t="n"/>
      <c r="N1000" s="143" t="n"/>
      <c r="O1000" s="143" t="n"/>
      <c r="P1000" s="143" t="n"/>
    </row>
    <row r="1001" ht="15.75" customHeight="1" s="218">
      <c r="M1001" s="143" t="n"/>
      <c r="N1001" s="143" t="n"/>
      <c r="O1001" s="143" t="n"/>
      <c r="P1001" s="143" t="n"/>
    </row>
    <row r="1002" ht="15.75" customHeight="1" s="218">
      <c r="M1002" s="143" t="n"/>
      <c r="N1002" s="143" t="n"/>
      <c r="O1002" s="143" t="n"/>
      <c r="P1002" s="143" t="n"/>
    </row>
    <row r="1003" ht="15.75" customHeight="1" s="218">
      <c r="M1003" s="143" t="n"/>
      <c r="N1003" s="143" t="n"/>
      <c r="O1003" s="143" t="n"/>
      <c r="P1003" s="143" t="n"/>
    </row>
    <row r="1004" ht="15.75" customHeight="1" s="218">
      <c r="M1004" s="143" t="n"/>
      <c r="N1004" s="143" t="n"/>
      <c r="O1004" s="143" t="n"/>
      <c r="P1004" s="143" t="n"/>
    </row>
    <row r="1005" ht="15.75" customHeight="1" s="218">
      <c r="M1005" s="143" t="n"/>
      <c r="N1005" s="143" t="n"/>
      <c r="O1005" s="143" t="n"/>
      <c r="P1005" s="143" t="n"/>
    </row>
  </sheetData>
  <mergeCells count="30">
    <mergeCell ref="S2:AG2"/>
    <mergeCell ref="B92:E92"/>
    <mergeCell ref="M90:O90"/>
    <mergeCell ref="AO3:AO4"/>
    <mergeCell ref="B95:E95"/>
    <mergeCell ref="B89:E89"/>
    <mergeCell ref="B94:E94"/>
    <mergeCell ref="AI2:BD2"/>
    <mergeCell ref="BE2:BG2"/>
    <mergeCell ref="M89:O89"/>
    <mergeCell ref="B97:E97"/>
    <mergeCell ref="B91:E91"/>
    <mergeCell ref="B100:E100"/>
    <mergeCell ref="M87:P87"/>
    <mergeCell ref="BJ2:BK2"/>
    <mergeCell ref="B90:E90"/>
    <mergeCell ref="Y3:AE3"/>
    <mergeCell ref="B93:E93"/>
    <mergeCell ref="B102:E102"/>
    <mergeCell ref="B96:E96"/>
    <mergeCell ref="M3:N3"/>
    <mergeCell ref="B101:E101"/>
    <mergeCell ref="B98:E98"/>
    <mergeCell ref="AX3:BB3"/>
    <mergeCell ref="B88:E88"/>
    <mergeCell ref="AN3:AN4"/>
    <mergeCell ref="B87:E87"/>
    <mergeCell ref="B103:E103"/>
    <mergeCell ref="M88:O88"/>
    <mergeCell ref="B99:E99"/>
  </mergeCells>
  <dataValidations count="3">
    <dataValidation sqref="P88 Z5:Z61" showDropDown="0" showInputMessage="0" showErrorMessage="0" allowBlank="0" type="list">
      <formula1>"SC,PR"</formula1>
    </dataValidation>
    <dataValidation sqref="P90 Y5:Y61 AB5:AB61" showDropDown="0" showInputMessage="0" showErrorMessage="0" allowBlank="0" type="list">
      <formula1>"SIM,NÃO"</formula1>
    </dataValidation>
    <dataValidation sqref="P89 AA5:AA61" showDropDown="0" showInputMessage="0" showErrorMessage="0" allowBlank="0" type="list">
      <formula1>"AC,AL,AM,AP,BA,CE,DF,ES,GO,MA,MT,MS,MG,PA,PB,PR,PE,PI,RN,RS,RJ,RO,RR,SP,SE,TO,SC"</formula1>
    </dataValidation>
  </dataValidations>
  <pageMargins left="0.511811024" right="0.511811024" top="0.787401575" bottom="0.787401575" header="0" footer="0"/>
  <pageSetup orientation="landscape"/>
</worksheet>
</file>

<file path=xl/worksheets/sheet17.xml><?xml version="1.0" encoding="utf-8"?>
<worksheet xmlns="http://schemas.openxmlformats.org/spreadsheetml/2006/main">
  <sheetPr>
    <outlinePr summaryBelow="0" summaryRight="0"/>
    <pageSetUpPr/>
  </sheetPr>
  <dimension ref="A1:AE1006"/>
  <sheetViews>
    <sheetView showGridLines="0" tabSelected="1" workbookViewId="0">
      <selection activeCell="A1" sqref="A1"/>
    </sheetView>
  </sheetViews>
  <sheetFormatPr baseColWidth="8" defaultColWidth="14.44140625" defaultRowHeight="15" customHeight="1"/>
  <cols>
    <col width="5.5546875" customWidth="1" style="218" min="1" max="1"/>
    <col width="8" customWidth="1" style="218" min="2" max="2"/>
    <col width="52.33203125" customWidth="1" style="218" min="3" max="3"/>
    <col width="17.33203125" customWidth="1" style="218" min="4" max="4"/>
    <col width="9.44140625" customWidth="1" style="218" min="5" max="5"/>
    <col width="5.33203125" customWidth="1" style="218" min="6" max="6"/>
    <col width="15.44140625" customWidth="1" style="218" min="7" max="7"/>
    <col width="12.44140625" customWidth="1" style="218" min="8" max="8"/>
    <col width="4.5546875" customWidth="1" style="218" min="13" max="13"/>
    <col width="22.44140625" customWidth="1" style="218" min="14" max="14"/>
  </cols>
  <sheetData>
    <row r="1" ht="18" customHeight="1" s="218">
      <c r="A1" s="151" t="n"/>
      <c r="B1" s="151" t="n"/>
      <c r="C1" s="151" t="n"/>
      <c r="D1" s="151" t="n"/>
      <c r="E1" s="151" t="n"/>
      <c r="F1" s="151" t="n"/>
      <c r="G1" s="151" t="n"/>
      <c r="H1" s="151" t="n"/>
      <c r="I1" s="152" t="n"/>
      <c r="J1" s="152" t="n"/>
      <c r="K1" s="152" t="n"/>
      <c r="L1" s="152" t="n"/>
      <c r="M1" s="151" t="n"/>
      <c r="N1" s="151" t="n"/>
      <c r="O1" s="151" t="n"/>
      <c r="P1" s="151" t="n"/>
      <c r="Q1" s="151" t="n"/>
      <c r="R1" s="151" t="n"/>
      <c r="S1" s="151" t="n"/>
      <c r="T1" s="151" t="n"/>
      <c r="U1" s="151" t="n"/>
      <c r="V1" s="151" t="n"/>
      <c r="W1" s="151" t="n"/>
      <c r="X1" s="151" t="n"/>
      <c r="Y1" s="151" t="n"/>
      <c r="Z1" s="151" t="n"/>
      <c r="AA1" s="151" t="n"/>
      <c r="AB1" s="151" t="n"/>
      <c r="AC1" s="151" t="n"/>
      <c r="AD1" s="151" t="n"/>
      <c r="AE1" s="151" t="n"/>
    </row>
    <row r="2" ht="18" customHeight="1" s="218">
      <c r="A2" s="151" t="n"/>
      <c r="B2" s="151" t="n"/>
      <c r="C2" s="151" t="n"/>
      <c r="D2" s="151" t="n"/>
      <c r="E2" s="151" t="n"/>
      <c r="F2" s="151" t="n"/>
      <c r="G2" s="151" t="n"/>
      <c r="H2" s="151" t="n"/>
      <c r="I2" s="154" t="inlineStr">
        <is>
          <t>Imposto Incluso</t>
        </is>
      </c>
      <c r="J2" s="264" t="n"/>
      <c r="K2" s="264" t="n"/>
      <c r="L2" s="265" t="n"/>
      <c r="M2" s="151" t="n"/>
      <c r="N2" s="151" t="n"/>
      <c r="O2" s="151" t="n"/>
      <c r="P2" s="151" t="n"/>
      <c r="Q2" s="151" t="n"/>
      <c r="R2" s="151" t="n"/>
      <c r="S2" s="151" t="n"/>
      <c r="T2" s="151" t="n"/>
      <c r="U2" s="151" t="n"/>
      <c r="V2" s="151" t="n"/>
      <c r="W2" s="151" t="n"/>
      <c r="X2" s="151" t="n"/>
      <c r="Y2" s="151" t="n"/>
      <c r="Z2" s="151" t="n"/>
      <c r="AA2" s="151" t="n"/>
      <c r="AB2" s="151" t="n"/>
      <c r="AC2" s="151" t="n"/>
      <c r="AD2" s="151" t="n"/>
      <c r="AE2" s="151" t="n"/>
    </row>
    <row r="3" ht="18" customHeight="1" s="218">
      <c r="A3" s="151" t="n"/>
      <c r="B3" s="153">
        <f>BOM!A3</f>
        <v/>
      </c>
      <c r="C3" s="153">
        <f>BOM!F3</f>
        <v/>
      </c>
      <c r="D3" s="153">
        <f>BOM!G3</f>
        <v/>
      </c>
      <c r="E3" s="153">
        <f>BOM!H3</f>
        <v/>
      </c>
      <c r="F3" s="153">
        <f>BOM!I3</f>
        <v/>
      </c>
      <c r="G3" s="153">
        <f>BOM!U3</f>
        <v/>
      </c>
      <c r="H3" s="153">
        <f>BOM!V3</f>
        <v/>
      </c>
      <c r="I3" s="154" t="inlineStr">
        <is>
          <t>PIS</t>
        </is>
      </c>
      <c r="J3" s="154" t="inlineStr">
        <is>
          <t>COFINS</t>
        </is>
      </c>
      <c r="K3" s="154" t="inlineStr">
        <is>
          <t>ICMS</t>
        </is>
      </c>
      <c r="L3" s="154" t="inlineStr">
        <is>
          <t>IPI</t>
        </is>
      </c>
      <c r="M3" s="151" t="n"/>
      <c r="N3" s="155" t="inlineStr">
        <is>
          <t>TOTAL VENDA BOM</t>
        </is>
      </c>
      <c r="O3" s="156">
        <f>BOM!F87</f>
        <v/>
      </c>
      <c r="P3" s="151" t="n"/>
      <c r="Q3" s="151" t="n"/>
      <c r="R3" s="151" t="n"/>
      <c r="S3" s="151" t="n"/>
      <c r="T3" s="151" t="n"/>
      <c r="U3" s="151" t="n"/>
      <c r="V3" s="151" t="n"/>
      <c r="W3" s="151" t="n"/>
      <c r="X3" s="151" t="n"/>
      <c r="Y3" s="151" t="n"/>
      <c r="Z3" s="151" t="n"/>
      <c r="AA3" s="151" t="n"/>
      <c r="AB3" s="151" t="n"/>
      <c r="AC3" s="151" t="n"/>
      <c r="AD3" s="151" t="n"/>
      <c r="AE3" s="151" t="n"/>
    </row>
    <row r="4" ht="18" customHeight="1" s="218">
      <c r="A4" s="151" t="n"/>
      <c r="B4" s="153">
        <f>BOM!A4</f>
        <v/>
      </c>
      <c r="C4" s="153" t="inlineStr">
        <is>
          <t>PRODUTO</t>
        </is>
      </c>
      <c r="D4" s="153">
        <f>BOM!G4</f>
        <v/>
      </c>
      <c r="E4" s="153">
        <f>BOM!H4</f>
        <v/>
      </c>
      <c r="F4" s="153" t="n"/>
      <c r="G4" s="153" t="n"/>
      <c r="H4" s="157">
        <f>BOM!V4</f>
        <v/>
      </c>
      <c r="I4" s="158" t="n"/>
      <c r="J4" s="158" t="n"/>
      <c r="K4" s="158" t="n"/>
      <c r="L4" s="158" t="n"/>
      <c r="M4" s="151" t="n"/>
      <c r="N4" s="159" t="inlineStr">
        <is>
          <t>VALOR PLANILHA</t>
        </is>
      </c>
      <c r="O4" s="160">
        <f>H79</f>
        <v/>
      </c>
      <c r="P4" s="151" t="n"/>
      <c r="Q4" s="151" t="n"/>
      <c r="R4" s="151" t="n"/>
      <c r="S4" s="151" t="n"/>
      <c r="T4" s="151" t="n"/>
      <c r="U4" s="151" t="n"/>
      <c r="V4" s="151" t="n"/>
      <c r="W4" s="151" t="n"/>
      <c r="X4" s="151" t="n"/>
      <c r="Y4" s="151" t="n"/>
      <c r="Z4" s="151" t="n"/>
      <c r="AA4" s="151" t="n"/>
      <c r="AB4" s="151" t="n"/>
      <c r="AC4" s="151" t="n"/>
      <c r="AD4" s="151" t="n"/>
      <c r="AE4" s="151" t="n"/>
    </row>
    <row r="5" ht="18" customHeight="1" s="218">
      <c r="A5" s="151" t="n"/>
      <c r="B5" s="161">
        <f>BOM!A5</f>
        <v/>
      </c>
      <c r="C5" s="162">
        <f>BOM!F5</f>
        <v/>
      </c>
      <c r="D5" s="161">
        <f>BOM!G5</f>
        <v/>
      </c>
      <c r="E5" s="161">
        <f>BOM!H5</f>
        <v/>
      </c>
      <c r="F5" s="161">
        <f>BOM!I5</f>
        <v/>
      </c>
      <c r="G5" s="163">
        <f>BOM!S5</f>
        <v/>
      </c>
      <c r="H5" s="163">
        <f>BOM!T5</f>
        <v/>
      </c>
      <c r="I5" s="164" t="n">
        <v>0.0065</v>
      </c>
      <c r="J5" s="164" t="n">
        <v>0.03</v>
      </c>
      <c r="K5" s="164">
        <f>BOM!AC5*1</f>
        <v/>
      </c>
      <c r="L5" s="165" t="inlineStr">
        <is>
          <t>-</t>
        </is>
      </c>
      <c r="M5" s="151" t="n"/>
      <c r="N5" s="151" t="n"/>
      <c r="O5" s="151" t="n"/>
      <c r="P5" s="151" t="n"/>
      <c r="Q5" s="151" t="n"/>
      <c r="R5" s="151" t="n"/>
      <c r="S5" s="151" t="n"/>
      <c r="T5" s="151" t="n"/>
      <c r="U5" s="151" t="n"/>
      <c r="V5" s="151" t="n"/>
      <c r="W5" s="151" t="n"/>
      <c r="X5" s="151" t="n"/>
      <c r="Y5" s="151" t="n"/>
      <c r="Z5" s="151" t="n"/>
      <c r="AA5" s="151" t="n"/>
      <c r="AB5" s="151" t="n"/>
      <c r="AC5" s="151" t="n"/>
      <c r="AD5" s="151" t="n"/>
      <c r="AE5" s="151" t="n"/>
    </row>
    <row r="6" hidden="1" ht="18" customHeight="1" s="218">
      <c r="A6" s="151" t="n"/>
      <c r="B6" s="161">
        <f>BOM!A6</f>
        <v/>
      </c>
      <c r="C6" s="162">
        <f>BOM!F6</f>
        <v/>
      </c>
      <c r="D6" s="161">
        <f>BOM!G6</f>
        <v/>
      </c>
      <c r="E6" s="161">
        <f>BOM!H6</f>
        <v/>
      </c>
      <c r="F6" s="161">
        <f>BOM!I6</f>
        <v/>
      </c>
      <c r="G6" s="163">
        <f>BOM!S6</f>
        <v/>
      </c>
      <c r="H6" s="163">
        <f>BOM!T6</f>
        <v/>
      </c>
      <c r="I6" s="166" t="n">
        <v>0.0065</v>
      </c>
      <c r="J6" s="166" t="n">
        <v>0.03</v>
      </c>
      <c r="K6" s="164">
        <f>BOM!AC6*1</f>
        <v/>
      </c>
      <c r="L6" s="166" t="inlineStr">
        <is>
          <t>-</t>
        </is>
      </c>
      <c r="M6" s="151" t="n"/>
      <c r="N6" s="151" t="n"/>
      <c r="O6" s="151" t="n"/>
      <c r="P6" s="151" t="n"/>
      <c r="Q6" s="151" t="n"/>
      <c r="R6" s="151" t="n"/>
      <c r="S6" s="151" t="n"/>
      <c r="T6" s="151" t="n"/>
      <c r="U6" s="151" t="n"/>
      <c r="V6" s="151" t="n"/>
      <c r="W6" s="151" t="n"/>
      <c r="X6" s="151" t="n"/>
      <c r="Y6" s="151" t="n"/>
      <c r="Z6" s="151" t="n"/>
      <c r="AA6" s="151" t="n"/>
      <c r="AB6" s="151" t="n"/>
      <c r="AC6" s="151" t="n"/>
      <c r="AD6" s="151" t="n"/>
      <c r="AE6" s="151" t="n"/>
    </row>
    <row r="7" hidden="1" ht="18" customHeight="1" s="218">
      <c r="A7" s="151" t="n"/>
      <c r="B7" s="161">
        <f>BOM!A7</f>
        <v/>
      </c>
      <c r="C7" s="162">
        <f>BOM!F7</f>
        <v/>
      </c>
      <c r="D7" s="161">
        <f>BOM!G7</f>
        <v/>
      </c>
      <c r="E7" s="161">
        <f>BOM!H7</f>
        <v/>
      </c>
      <c r="F7" s="161">
        <f>BOM!I7</f>
        <v/>
      </c>
      <c r="G7" s="163">
        <f>BOM!S7</f>
        <v/>
      </c>
      <c r="H7" s="163">
        <f>BOM!T7</f>
        <v/>
      </c>
      <c r="I7" s="164" t="n">
        <v>0.0065</v>
      </c>
      <c r="J7" s="164" t="n">
        <v>0.03</v>
      </c>
      <c r="K7" s="164">
        <f>BOM!AC7*1</f>
        <v/>
      </c>
      <c r="L7" s="164" t="inlineStr">
        <is>
          <t>-</t>
        </is>
      </c>
      <c r="M7" s="151" t="n"/>
      <c r="N7" s="151" t="n"/>
      <c r="O7" s="151" t="n"/>
      <c r="P7" s="151" t="n"/>
      <c r="Q7" s="151" t="n"/>
      <c r="R7" s="151" t="n"/>
      <c r="S7" s="151" t="n"/>
      <c r="T7" s="151" t="n"/>
      <c r="U7" s="151" t="n"/>
      <c r="V7" s="151" t="n"/>
      <c r="W7" s="151" t="n"/>
      <c r="X7" s="151" t="n"/>
      <c r="Y7" s="151" t="n"/>
      <c r="Z7" s="151" t="n"/>
      <c r="AA7" s="151" t="n"/>
      <c r="AB7" s="151" t="n"/>
      <c r="AC7" s="151" t="n"/>
      <c r="AD7" s="151" t="n"/>
      <c r="AE7" s="151" t="n"/>
    </row>
    <row r="8" ht="18" customHeight="1" s="218">
      <c r="A8" s="151" t="n"/>
      <c r="B8" s="161">
        <f>BOM!A9</f>
        <v/>
      </c>
      <c r="C8" s="162">
        <f>BOM!F9</f>
        <v/>
      </c>
      <c r="D8" s="161">
        <f>BOM!G9</f>
        <v/>
      </c>
      <c r="E8" s="161">
        <f>BOM!H9</f>
        <v/>
      </c>
      <c r="F8" s="161">
        <f>BOM!I9</f>
        <v/>
      </c>
      <c r="G8" s="163">
        <f>BOM!S9</f>
        <v/>
      </c>
      <c r="H8" s="163">
        <f>BOM!T9</f>
        <v/>
      </c>
      <c r="I8" s="164" t="n">
        <v>0.0065</v>
      </c>
      <c r="J8" s="164" t="n">
        <v>0.03</v>
      </c>
      <c r="K8" s="164">
        <f>BOM!AC9*1</f>
        <v/>
      </c>
      <c r="L8" s="164" t="inlineStr">
        <is>
          <t>-</t>
        </is>
      </c>
      <c r="M8" s="151" t="n"/>
      <c r="N8" s="151" t="n"/>
      <c r="O8" s="151" t="n"/>
      <c r="P8" s="151" t="n"/>
      <c r="Q8" s="151" t="n"/>
      <c r="R8" s="151" t="n"/>
      <c r="S8" s="151" t="n"/>
      <c r="T8" s="151" t="n"/>
      <c r="U8" s="151" t="n"/>
      <c r="V8" s="151" t="n"/>
      <c r="W8" s="151" t="n"/>
      <c r="X8" s="151" t="n"/>
      <c r="Y8" s="151" t="n"/>
      <c r="Z8" s="151" t="n"/>
      <c r="AA8" s="151" t="n"/>
      <c r="AB8" s="151" t="n"/>
      <c r="AC8" s="151" t="n"/>
      <c r="AD8" s="151" t="n"/>
      <c r="AE8" s="151" t="n"/>
    </row>
    <row r="9" ht="18" customHeight="1" s="218">
      <c r="A9" s="151" t="n"/>
      <c r="B9" s="161">
        <f>BOM!A10</f>
        <v/>
      </c>
      <c r="C9" s="162">
        <f>BOM!F10</f>
        <v/>
      </c>
      <c r="D9" s="161">
        <f>BOM!G10</f>
        <v/>
      </c>
      <c r="E9" s="161">
        <f>BOM!H10</f>
        <v/>
      </c>
      <c r="F9" s="161">
        <f>BOM!I10</f>
        <v/>
      </c>
      <c r="G9" s="163">
        <f>BOM!S10</f>
        <v/>
      </c>
      <c r="H9" s="163">
        <f>BOM!T10</f>
        <v/>
      </c>
      <c r="I9" s="164" t="n">
        <v>0.0065</v>
      </c>
      <c r="J9" s="164" t="n">
        <v>0.03</v>
      </c>
      <c r="K9" s="164">
        <f>BOM!AC10*1</f>
        <v/>
      </c>
      <c r="L9" s="164" t="inlineStr">
        <is>
          <t>-</t>
        </is>
      </c>
      <c r="M9" s="151" t="n"/>
      <c r="N9" s="151" t="n"/>
      <c r="O9" s="151" t="n"/>
      <c r="P9" s="151" t="n"/>
      <c r="Q9" s="151" t="n"/>
      <c r="R9" s="151" t="n"/>
      <c r="S9" s="151" t="n"/>
      <c r="T9" s="151" t="n"/>
      <c r="U9" s="151" t="n"/>
      <c r="V9" s="151" t="n"/>
      <c r="W9" s="151" t="n"/>
      <c r="X9" s="151" t="n"/>
      <c r="Y9" s="151" t="n"/>
      <c r="Z9" s="151" t="n"/>
      <c r="AA9" s="151" t="n"/>
      <c r="AB9" s="151" t="n"/>
      <c r="AC9" s="151" t="n"/>
      <c r="AD9" s="151" t="n"/>
      <c r="AE9" s="151" t="n"/>
    </row>
    <row r="10" hidden="1" ht="18" customHeight="1" s="218">
      <c r="A10" s="151" t="n"/>
      <c r="B10" s="161">
        <f>BOM!A11</f>
        <v/>
      </c>
      <c r="C10" s="162">
        <f>BOM!F11</f>
        <v/>
      </c>
      <c r="D10" s="161">
        <f>BOM!G11</f>
        <v/>
      </c>
      <c r="E10" s="161">
        <f>BOM!H11</f>
        <v/>
      </c>
      <c r="F10" s="161">
        <f>BOM!I11</f>
        <v/>
      </c>
      <c r="G10" s="163">
        <f>BOM!S11</f>
        <v/>
      </c>
      <c r="H10" s="163">
        <f>BOM!T11</f>
        <v/>
      </c>
      <c r="I10" s="164" t="n">
        <v>0.0065</v>
      </c>
      <c r="J10" s="164" t="n">
        <v>0.03</v>
      </c>
      <c r="K10" s="164">
        <f>BOM!AC11*1</f>
        <v/>
      </c>
      <c r="L10" s="164" t="inlineStr">
        <is>
          <t>-</t>
        </is>
      </c>
      <c r="M10" s="151" t="n"/>
      <c r="N10" s="151" t="n"/>
      <c r="O10" s="151" t="n"/>
      <c r="P10" s="151" t="n"/>
      <c r="Q10" s="151" t="n"/>
      <c r="R10" s="151" t="n"/>
      <c r="S10" s="151" t="n"/>
      <c r="T10" s="151" t="n"/>
      <c r="U10" s="151" t="n"/>
      <c r="V10" s="151" t="n"/>
      <c r="W10" s="151" t="n"/>
      <c r="X10" s="151" t="n"/>
      <c r="Y10" s="151" t="n"/>
      <c r="Z10" s="151" t="n"/>
      <c r="AA10" s="151" t="n"/>
      <c r="AB10" s="151" t="n"/>
      <c r="AC10" s="151" t="n"/>
      <c r="AD10" s="151" t="n"/>
      <c r="AE10" s="151" t="n"/>
    </row>
    <row r="11" hidden="1" ht="18" customHeight="1" s="218">
      <c r="A11" s="151" t="n"/>
      <c r="B11" s="161">
        <f>BOM!A12</f>
        <v/>
      </c>
      <c r="C11" s="162">
        <f>BOM!F12</f>
        <v/>
      </c>
      <c r="D11" s="161">
        <f>BOM!G12</f>
        <v/>
      </c>
      <c r="E11" s="161">
        <f>BOM!H12</f>
        <v/>
      </c>
      <c r="F11" s="161">
        <f>BOM!I12</f>
        <v/>
      </c>
      <c r="G11" s="163">
        <f>BOM!S12</f>
        <v/>
      </c>
      <c r="H11" s="163">
        <f>BOM!T12</f>
        <v/>
      </c>
      <c r="I11" s="164" t="n">
        <v>0.0065</v>
      </c>
      <c r="J11" s="164" t="n">
        <v>0.03</v>
      </c>
      <c r="K11" s="164">
        <f>BOM!AC12*1</f>
        <v/>
      </c>
      <c r="L11" s="164" t="inlineStr">
        <is>
          <t>-</t>
        </is>
      </c>
      <c r="M11" s="151" t="n"/>
      <c r="N11" s="151" t="n"/>
      <c r="O11" s="151" t="n"/>
      <c r="P11" s="151" t="n"/>
      <c r="Q11" s="151" t="n"/>
      <c r="R11" s="151" t="n"/>
      <c r="S11" s="151" t="n"/>
      <c r="T11" s="151" t="n"/>
      <c r="U11" s="151" t="n"/>
      <c r="V11" s="151" t="n"/>
      <c r="W11" s="151" t="n"/>
      <c r="X11" s="151" t="n"/>
      <c r="Y11" s="151" t="n"/>
      <c r="Z11" s="151" t="n"/>
      <c r="AA11" s="151" t="n"/>
      <c r="AB11" s="151" t="n"/>
      <c r="AC11" s="151" t="n"/>
      <c r="AD11" s="151" t="n"/>
      <c r="AE11" s="151" t="n"/>
    </row>
    <row r="12" ht="18" customHeight="1" s="218">
      <c r="A12" s="151" t="n"/>
      <c r="B12" s="161">
        <f>BOM!A13</f>
        <v/>
      </c>
      <c r="C12" s="162">
        <f>BOM!F13</f>
        <v/>
      </c>
      <c r="D12" s="161">
        <f>BOM!G13</f>
        <v/>
      </c>
      <c r="E12" s="161">
        <f>BOM!H13</f>
        <v/>
      </c>
      <c r="F12" s="161">
        <f>BOM!I13</f>
        <v/>
      </c>
      <c r="G12" s="163">
        <f>BOM!S13</f>
        <v/>
      </c>
      <c r="H12" s="163">
        <f>BOM!T13</f>
        <v/>
      </c>
      <c r="I12" s="164" t="n">
        <v>0.0065</v>
      </c>
      <c r="J12" s="164" t="n">
        <v>0.03</v>
      </c>
      <c r="K12" s="164">
        <f>BOM!AC13*1</f>
        <v/>
      </c>
      <c r="L12" s="164" t="inlineStr">
        <is>
          <t>-</t>
        </is>
      </c>
      <c r="M12" s="151" t="n"/>
      <c r="N12" s="151" t="n"/>
      <c r="O12" s="151" t="n"/>
      <c r="P12" s="151" t="n"/>
      <c r="Q12" s="151" t="n"/>
      <c r="R12" s="151" t="n"/>
      <c r="S12" s="151" t="n"/>
      <c r="T12" s="151" t="n"/>
      <c r="U12" s="151" t="n"/>
      <c r="V12" s="151" t="n"/>
      <c r="W12" s="151" t="n"/>
      <c r="X12" s="151" t="n"/>
      <c r="Y12" s="151" t="n"/>
      <c r="Z12" s="151" t="n"/>
      <c r="AA12" s="151" t="n"/>
      <c r="AB12" s="151" t="n"/>
      <c r="AC12" s="151" t="n"/>
      <c r="AD12" s="151" t="n"/>
      <c r="AE12" s="151" t="n"/>
    </row>
    <row r="13" hidden="1" ht="18" customHeight="1" s="218">
      <c r="A13" s="151" t="n"/>
      <c r="B13" s="161">
        <f>BOM!A14</f>
        <v/>
      </c>
      <c r="C13" s="162">
        <f>BOM!F14</f>
        <v/>
      </c>
      <c r="D13" s="161">
        <f>BOM!G14</f>
        <v/>
      </c>
      <c r="E13" s="161">
        <f>BOM!H14</f>
        <v/>
      </c>
      <c r="F13" s="161">
        <f>BOM!I14</f>
        <v/>
      </c>
      <c r="G13" s="163">
        <f>BOM!S14</f>
        <v/>
      </c>
      <c r="H13" s="163">
        <f>BOM!T14</f>
        <v/>
      </c>
      <c r="I13" s="164" t="n">
        <v>0.0065</v>
      </c>
      <c r="J13" s="164" t="n">
        <v>0.03</v>
      </c>
      <c r="K13" s="164">
        <f>BOM!AC14*1</f>
        <v/>
      </c>
      <c r="L13" s="164" t="inlineStr">
        <is>
          <t>-</t>
        </is>
      </c>
      <c r="M13" s="151" t="n"/>
      <c r="N13" s="151" t="n"/>
      <c r="O13" s="151" t="n"/>
      <c r="P13" s="151" t="n"/>
      <c r="Q13" s="151" t="n"/>
      <c r="R13" s="151" t="n"/>
      <c r="S13" s="151" t="n"/>
      <c r="T13" s="151" t="n"/>
      <c r="U13" s="151" t="n"/>
      <c r="V13" s="151" t="n"/>
      <c r="W13" s="151" t="n"/>
      <c r="X13" s="151" t="n"/>
      <c r="Y13" s="151" t="n"/>
      <c r="Z13" s="151" t="n"/>
      <c r="AA13" s="151" t="n"/>
      <c r="AB13" s="151" t="n"/>
      <c r="AC13" s="151" t="n"/>
      <c r="AD13" s="151" t="n"/>
      <c r="AE13" s="151" t="n"/>
    </row>
    <row r="14" hidden="1" ht="18" customHeight="1" s="218">
      <c r="A14" s="151" t="n"/>
      <c r="B14" s="161">
        <f>BOM!A15</f>
        <v/>
      </c>
      <c r="C14" s="162">
        <f>BOM!F15</f>
        <v/>
      </c>
      <c r="D14" s="161">
        <f>BOM!G15</f>
        <v/>
      </c>
      <c r="E14" s="161">
        <f>BOM!H15</f>
        <v/>
      </c>
      <c r="F14" s="161">
        <f>BOM!I15</f>
        <v/>
      </c>
      <c r="G14" s="163">
        <f>BOM!S15</f>
        <v/>
      </c>
      <c r="H14" s="163">
        <f>BOM!T15</f>
        <v/>
      </c>
      <c r="I14" s="164" t="n">
        <v>0.0065</v>
      </c>
      <c r="J14" s="164" t="n">
        <v>0.03</v>
      </c>
      <c r="K14" s="164">
        <f>BOM!AC15*1</f>
        <v/>
      </c>
      <c r="L14" s="164" t="inlineStr">
        <is>
          <t>-</t>
        </is>
      </c>
      <c r="M14" s="151" t="n"/>
      <c r="N14" s="151" t="n"/>
      <c r="O14" s="151" t="n"/>
      <c r="P14" s="151" t="n"/>
      <c r="Q14" s="151" t="n"/>
      <c r="R14" s="151" t="n"/>
      <c r="S14" s="151" t="n"/>
      <c r="T14" s="151" t="n"/>
      <c r="U14" s="151" t="n"/>
      <c r="V14" s="151" t="n"/>
      <c r="W14" s="151" t="n"/>
      <c r="X14" s="151" t="n"/>
      <c r="Y14" s="151" t="n"/>
      <c r="Z14" s="151" t="n"/>
      <c r="AA14" s="151" t="n"/>
      <c r="AB14" s="151" t="n"/>
      <c r="AC14" s="151" t="n"/>
      <c r="AD14" s="151" t="n"/>
      <c r="AE14" s="151" t="n"/>
    </row>
    <row r="15" hidden="1" ht="18" customHeight="1" s="218">
      <c r="A15" s="151" t="n"/>
      <c r="B15" s="161">
        <f>BOM!A16</f>
        <v/>
      </c>
      <c r="C15" s="162">
        <f>BOM!F16</f>
        <v/>
      </c>
      <c r="D15" s="161">
        <f>BOM!G16</f>
        <v/>
      </c>
      <c r="E15" s="161">
        <f>BOM!H16</f>
        <v/>
      </c>
      <c r="F15" s="161">
        <f>BOM!I16</f>
        <v/>
      </c>
      <c r="G15" s="163">
        <f>BOM!S16</f>
        <v/>
      </c>
      <c r="H15" s="163">
        <f>BOM!T16</f>
        <v/>
      </c>
      <c r="I15" s="166" t="n">
        <v>0.0065</v>
      </c>
      <c r="J15" s="166" t="n">
        <v>0.03</v>
      </c>
      <c r="K15" s="164">
        <f>BOM!AC16*1</f>
        <v/>
      </c>
      <c r="L15" s="166" t="inlineStr">
        <is>
          <t>-</t>
        </is>
      </c>
      <c r="M15" s="151" t="n"/>
      <c r="N15" s="151" t="n"/>
      <c r="O15" s="151" t="n"/>
      <c r="P15" s="151" t="n"/>
      <c r="Q15" s="151" t="n"/>
      <c r="R15" s="151" t="n"/>
      <c r="S15" s="151" t="n"/>
      <c r="T15" s="151" t="n"/>
      <c r="U15" s="151" t="n"/>
      <c r="V15" s="151" t="n"/>
      <c r="W15" s="151" t="n"/>
      <c r="X15" s="151" t="n"/>
      <c r="Y15" s="151" t="n"/>
      <c r="Z15" s="151" t="n"/>
      <c r="AA15" s="151" t="n"/>
      <c r="AB15" s="151" t="n"/>
      <c r="AC15" s="151" t="n"/>
      <c r="AD15" s="151" t="n"/>
      <c r="AE15" s="151" t="n"/>
    </row>
    <row r="16" hidden="1" ht="18" customHeight="1" s="218">
      <c r="A16" s="151" t="n"/>
      <c r="B16" s="161">
        <f>BOM!A17</f>
        <v/>
      </c>
      <c r="C16" s="162">
        <f>BOM!F17</f>
        <v/>
      </c>
      <c r="D16" s="161">
        <f>BOM!G17</f>
        <v/>
      </c>
      <c r="E16" s="161">
        <f>BOM!H17</f>
        <v/>
      </c>
      <c r="F16" s="161">
        <f>BOM!I17</f>
        <v/>
      </c>
      <c r="G16" s="163">
        <f>BOM!S17</f>
        <v/>
      </c>
      <c r="H16" s="163">
        <f>BOM!T17</f>
        <v/>
      </c>
      <c r="I16" s="166" t="n">
        <v>0.0065</v>
      </c>
      <c r="J16" s="166" t="n">
        <v>0.03</v>
      </c>
      <c r="K16" s="164">
        <f>BOM!AC17*1</f>
        <v/>
      </c>
      <c r="L16" s="166" t="inlineStr">
        <is>
          <t>-</t>
        </is>
      </c>
      <c r="M16" s="151" t="n"/>
      <c r="N16" s="151" t="n"/>
      <c r="O16" s="151" t="n"/>
      <c r="P16" s="151" t="n"/>
      <c r="Q16" s="151" t="n"/>
      <c r="R16" s="151" t="n"/>
      <c r="S16" s="151" t="n"/>
      <c r="T16" s="151" t="n"/>
      <c r="U16" s="151" t="n"/>
      <c r="V16" s="151" t="n"/>
      <c r="W16" s="151" t="n"/>
      <c r="X16" s="151" t="n"/>
      <c r="Y16" s="151" t="n"/>
      <c r="Z16" s="151" t="n"/>
      <c r="AA16" s="151" t="n"/>
      <c r="AB16" s="151" t="n"/>
      <c r="AC16" s="151" t="n"/>
      <c r="AD16" s="151" t="n"/>
      <c r="AE16" s="151" t="n"/>
    </row>
    <row r="17" hidden="1" ht="18" customHeight="1" s="218">
      <c r="A17" s="151" t="n"/>
      <c r="B17" s="161">
        <f>BOM!A18</f>
        <v/>
      </c>
      <c r="C17" s="162">
        <f>BOM!F18</f>
        <v/>
      </c>
      <c r="D17" s="161">
        <f>BOM!G18</f>
        <v/>
      </c>
      <c r="E17" s="161">
        <f>BOM!H18</f>
        <v/>
      </c>
      <c r="F17" s="161">
        <f>BOM!I18</f>
        <v/>
      </c>
      <c r="G17" s="163">
        <f>BOM!S18</f>
        <v/>
      </c>
      <c r="H17" s="163">
        <f>BOM!T18</f>
        <v/>
      </c>
      <c r="I17" s="166" t="n">
        <v>0.0065</v>
      </c>
      <c r="J17" s="166" t="n">
        <v>0.03</v>
      </c>
      <c r="K17" s="164">
        <f>BOM!AC18*1</f>
        <v/>
      </c>
      <c r="L17" s="166" t="inlineStr">
        <is>
          <t>-</t>
        </is>
      </c>
      <c r="M17" s="151" t="n"/>
      <c r="N17" s="151" t="n"/>
      <c r="O17" s="151" t="n"/>
      <c r="P17" s="151" t="n"/>
      <c r="Q17" s="151" t="n"/>
      <c r="R17" s="151" t="n"/>
      <c r="S17" s="151" t="n"/>
      <c r="T17" s="151" t="n"/>
      <c r="U17" s="151" t="n"/>
      <c r="V17" s="151" t="n"/>
      <c r="W17" s="151" t="n"/>
      <c r="X17" s="151" t="n"/>
      <c r="Y17" s="151" t="n"/>
      <c r="Z17" s="151" t="n"/>
      <c r="AA17" s="151" t="n"/>
      <c r="AB17" s="151" t="n"/>
      <c r="AC17" s="151" t="n"/>
      <c r="AD17" s="151" t="n"/>
      <c r="AE17" s="151" t="n"/>
    </row>
    <row r="18" hidden="1" ht="18" customHeight="1" s="218">
      <c r="A18" s="151" t="n"/>
      <c r="B18" s="161">
        <f>BOM!A19</f>
        <v/>
      </c>
      <c r="C18" s="162">
        <f>BOM!F19</f>
        <v/>
      </c>
      <c r="D18" s="161">
        <f>BOM!G19</f>
        <v/>
      </c>
      <c r="E18" s="161">
        <f>BOM!H19</f>
        <v/>
      </c>
      <c r="F18" s="161">
        <f>BOM!I19</f>
        <v/>
      </c>
      <c r="G18" s="163">
        <f>BOM!S19</f>
        <v/>
      </c>
      <c r="H18" s="163">
        <f>BOM!T19</f>
        <v/>
      </c>
      <c r="I18" s="166" t="n">
        <v>0.0065</v>
      </c>
      <c r="J18" s="166" t="n">
        <v>0.03</v>
      </c>
      <c r="K18" s="164">
        <f>BOM!AC19*1</f>
        <v/>
      </c>
      <c r="L18" s="166" t="inlineStr">
        <is>
          <t>-</t>
        </is>
      </c>
      <c r="M18" s="151" t="n"/>
      <c r="N18" s="151" t="n"/>
      <c r="O18" s="151" t="n"/>
      <c r="P18" s="151" t="n"/>
      <c r="Q18" s="151" t="n"/>
      <c r="R18" s="151" t="n"/>
      <c r="S18" s="151" t="n"/>
      <c r="T18" s="151" t="n"/>
      <c r="U18" s="151" t="n"/>
      <c r="V18" s="151" t="n"/>
      <c r="W18" s="151" t="n"/>
      <c r="X18" s="151" t="n"/>
      <c r="Y18" s="151" t="n"/>
      <c r="Z18" s="151" t="n"/>
      <c r="AA18" s="151" t="n"/>
      <c r="AB18" s="151" t="n"/>
      <c r="AC18" s="151" t="n"/>
      <c r="AD18" s="151" t="n"/>
      <c r="AE18" s="151" t="n"/>
    </row>
    <row r="19" hidden="1" ht="18" customHeight="1" s="218">
      <c r="A19" s="151" t="n"/>
      <c r="B19" s="161">
        <f>BOM!A20</f>
        <v/>
      </c>
      <c r="C19" s="162">
        <f>BOM!F20</f>
        <v/>
      </c>
      <c r="D19" s="161">
        <f>BOM!G20</f>
        <v/>
      </c>
      <c r="E19" s="161">
        <f>BOM!H20</f>
        <v/>
      </c>
      <c r="F19" s="161">
        <f>BOM!I20</f>
        <v/>
      </c>
      <c r="G19" s="163">
        <f>BOM!S20</f>
        <v/>
      </c>
      <c r="H19" s="163">
        <f>BOM!T20</f>
        <v/>
      </c>
      <c r="I19" s="166" t="n">
        <v>0.0065</v>
      </c>
      <c r="J19" s="166" t="n">
        <v>0.03</v>
      </c>
      <c r="K19" s="164">
        <f>BOM!AC20*1</f>
        <v/>
      </c>
      <c r="L19" s="166" t="inlineStr">
        <is>
          <t>-</t>
        </is>
      </c>
      <c r="M19" s="151" t="n"/>
      <c r="N19" s="151" t="n"/>
      <c r="O19" s="151" t="n"/>
      <c r="P19" s="151" t="n"/>
      <c r="Q19" s="151" t="n"/>
      <c r="R19" s="151" t="n"/>
      <c r="S19" s="151" t="n"/>
      <c r="T19" s="151" t="n"/>
      <c r="U19" s="151" t="n"/>
      <c r="V19" s="151" t="n"/>
      <c r="W19" s="151" t="n"/>
      <c r="X19" s="151" t="n"/>
      <c r="Y19" s="151" t="n"/>
      <c r="Z19" s="151" t="n"/>
      <c r="AA19" s="151" t="n"/>
      <c r="AB19" s="151" t="n"/>
      <c r="AC19" s="151" t="n"/>
      <c r="AD19" s="151" t="n"/>
      <c r="AE19" s="151" t="n"/>
    </row>
    <row r="20" hidden="1" ht="18" customHeight="1" s="218">
      <c r="A20" s="151" t="n"/>
      <c r="B20" s="161">
        <f>BOM!A21</f>
        <v/>
      </c>
      <c r="C20" s="162">
        <f>BOM!F21</f>
        <v/>
      </c>
      <c r="D20" s="161">
        <f>BOM!G21</f>
        <v/>
      </c>
      <c r="E20" s="161">
        <f>BOM!H21</f>
        <v/>
      </c>
      <c r="F20" s="161">
        <f>BOM!I21</f>
        <v/>
      </c>
      <c r="G20" s="163">
        <f>BOM!S21</f>
        <v/>
      </c>
      <c r="H20" s="163">
        <f>BOM!T21</f>
        <v/>
      </c>
      <c r="I20" s="166" t="n">
        <v>0.0065</v>
      </c>
      <c r="J20" s="166" t="n">
        <v>0.03</v>
      </c>
      <c r="K20" s="164">
        <f>BOM!AC21*1</f>
        <v/>
      </c>
      <c r="L20" s="166" t="inlineStr">
        <is>
          <t>-</t>
        </is>
      </c>
      <c r="M20" s="151" t="n"/>
      <c r="N20" s="151" t="n"/>
      <c r="O20" s="151" t="n"/>
      <c r="P20" s="151" t="n"/>
      <c r="Q20" s="151" t="n"/>
      <c r="R20" s="151" t="n"/>
      <c r="S20" s="151" t="n"/>
      <c r="T20" s="151" t="n"/>
      <c r="U20" s="151" t="n"/>
      <c r="V20" s="151" t="n"/>
      <c r="W20" s="151" t="n"/>
      <c r="X20" s="151" t="n"/>
      <c r="Y20" s="151" t="n"/>
      <c r="Z20" s="151" t="n"/>
      <c r="AA20" s="151" t="n"/>
      <c r="AB20" s="151" t="n"/>
      <c r="AC20" s="151" t="n"/>
      <c r="AD20" s="151" t="n"/>
      <c r="AE20" s="151" t="n"/>
    </row>
    <row r="21" hidden="1" ht="18" customHeight="1" s="218">
      <c r="A21" s="151" t="n"/>
      <c r="B21" s="161">
        <f>BOM!A22</f>
        <v/>
      </c>
      <c r="C21" s="162">
        <f>BOM!F22</f>
        <v/>
      </c>
      <c r="D21" s="161">
        <f>BOM!G22</f>
        <v/>
      </c>
      <c r="E21" s="161">
        <f>BOM!H22</f>
        <v/>
      </c>
      <c r="F21" s="161">
        <f>BOM!I22</f>
        <v/>
      </c>
      <c r="G21" s="163">
        <f>BOM!S22</f>
        <v/>
      </c>
      <c r="H21" s="163">
        <f>BOM!T22</f>
        <v/>
      </c>
      <c r="I21" s="166" t="n">
        <v>0.0065</v>
      </c>
      <c r="J21" s="166" t="n">
        <v>0.03</v>
      </c>
      <c r="K21" s="164">
        <f>BOM!AC22*1</f>
        <v/>
      </c>
      <c r="L21" s="166" t="inlineStr">
        <is>
          <t>-</t>
        </is>
      </c>
      <c r="M21" s="151" t="n"/>
      <c r="N21" s="151" t="n"/>
      <c r="O21" s="151" t="n"/>
      <c r="P21" s="151" t="n"/>
      <c r="Q21" s="151" t="n"/>
      <c r="R21" s="151" t="n"/>
      <c r="S21" s="151" t="n"/>
      <c r="T21" s="151" t="n"/>
      <c r="U21" s="151" t="n"/>
      <c r="V21" s="151" t="n"/>
      <c r="W21" s="151" t="n"/>
      <c r="X21" s="151" t="n"/>
      <c r="Y21" s="151" t="n"/>
      <c r="Z21" s="151" t="n"/>
      <c r="AA21" s="151" t="n"/>
      <c r="AB21" s="151" t="n"/>
      <c r="AC21" s="151" t="n"/>
      <c r="AD21" s="151" t="n"/>
      <c r="AE21" s="151" t="n"/>
    </row>
    <row r="22" ht="18" customHeight="1" s="218">
      <c r="A22" s="151" t="n"/>
      <c r="B22" s="161">
        <f>BOM!A23</f>
        <v/>
      </c>
      <c r="C22" s="162">
        <f>BOM!F23</f>
        <v/>
      </c>
      <c r="D22" s="161">
        <f>BOM!G23</f>
        <v/>
      </c>
      <c r="E22" s="161">
        <f>BOM!H23</f>
        <v/>
      </c>
      <c r="F22" s="161">
        <f>BOM!I23</f>
        <v/>
      </c>
      <c r="G22" s="163">
        <f>BOM!S23</f>
        <v/>
      </c>
      <c r="H22" s="163">
        <f>BOM!T23</f>
        <v/>
      </c>
      <c r="I22" s="166" t="n">
        <v>0.0065</v>
      </c>
      <c r="J22" s="166" t="n">
        <v>0.03</v>
      </c>
      <c r="K22" s="164">
        <f>BOM!AC23*1</f>
        <v/>
      </c>
      <c r="L22" s="166" t="inlineStr">
        <is>
          <t>-</t>
        </is>
      </c>
      <c r="M22" s="151" t="n"/>
      <c r="N22" s="151" t="n"/>
      <c r="O22" s="151" t="n"/>
      <c r="P22" s="151" t="n"/>
      <c r="Q22" s="151" t="n"/>
      <c r="R22" s="151" t="n"/>
      <c r="S22" s="151" t="n"/>
      <c r="T22" s="151" t="n"/>
      <c r="U22" s="151" t="n"/>
      <c r="V22" s="151" t="n"/>
      <c r="W22" s="151" t="n"/>
      <c r="X22" s="151" t="n"/>
      <c r="Y22" s="151" t="n"/>
      <c r="Z22" s="151" t="n"/>
      <c r="AA22" s="151" t="n"/>
      <c r="AB22" s="151" t="n"/>
      <c r="AC22" s="151" t="n"/>
      <c r="AD22" s="151" t="n"/>
      <c r="AE22" s="151" t="n"/>
    </row>
    <row r="23" hidden="1" ht="18" customHeight="1" s="218">
      <c r="A23" s="151" t="n"/>
      <c r="B23" s="161">
        <f>BOM!A24</f>
        <v/>
      </c>
      <c r="C23" s="162">
        <f>BOM!F24</f>
        <v/>
      </c>
      <c r="D23" s="161">
        <f>BOM!G24</f>
        <v/>
      </c>
      <c r="E23" s="161">
        <f>BOM!H24</f>
        <v/>
      </c>
      <c r="F23" s="161">
        <f>BOM!I24</f>
        <v/>
      </c>
      <c r="G23" s="163">
        <f>BOM!S24</f>
        <v/>
      </c>
      <c r="H23" s="163">
        <f>BOM!T24</f>
        <v/>
      </c>
      <c r="I23" s="166" t="n">
        <v>0.0065</v>
      </c>
      <c r="J23" s="166" t="n">
        <v>0.03</v>
      </c>
      <c r="K23" s="164">
        <f>BOM!AC24*1</f>
        <v/>
      </c>
      <c r="L23" s="166" t="inlineStr">
        <is>
          <t>-</t>
        </is>
      </c>
      <c r="M23" s="151" t="n"/>
      <c r="N23" s="151" t="n"/>
      <c r="O23" s="151" t="n"/>
      <c r="P23" s="151" t="n"/>
      <c r="Q23" s="151" t="n"/>
      <c r="R23" s="151" t="n"/>
      <c r="S23" s="151" t="n"/>
      <c r="T23" s="151" t="n"/>
      <c r="U23" s="151" t="n"/>
      <c r="V23" s="151" t="n"/>
      <c r="W23" s="151" t="n"/>
      <c r="X23" s="151" t="n"/>
      <c r="Y23" s="151" t="n"/>
      <c r="Z23" s="151" t="n"/>
      <c r="AA23" s="151" t="n"/>
      <c r="AB23" s="151" t="n"/>
      <c r="AC23" s="151" t="n"/>
      <c r="AD23" s="151" t="n"/>
      <c r="AE23" s="151" t="n"/>
    </row>
    <row r="24" hidden="1" ht="18" customHeight="1" s="218">
      <c r="A24" s="151" t="n"/>
      <c r="B24" s="161">
        <f>BOM!A25</f>
        <v/>
      </c>
      <c r="C24" s="162">
        <f>BOM!F25</f>
        <v/>
      </c>
      <c r="D24" s="161">
        <f>BOM!G25</f>
        <v/>
      </c>
      <c r="E24" s="161">
        <f>BOM!H25</f>
        <v/>
      </c>
      <c r="F24" s="161">
        <f>BOM!I25</f>
        <v/>
      </c>
      <c r="G24" s="163">
        <f>BOM!S25</f>
        <v/>
      </c>
      <c r="H24" s="163">
        <f>BOM!T25</f>
        <v/>
      </c>
      <c r="I24" s="166" t="n">
        <v>0.0065</v>
      </c>
      <c r="J24" s="166" t="n">
        <v>0.03</v>
      </c>
      <c r="K24" s="164">
        <f>BOM!AC25*1</f>
        <v/>
      </c>
      <c r="L24" s="166" t="inlineStr">
        <is>
          <t>-</t>
        </is>
      </c>
      <c r="M24" s="151" t="n"/>
      <c r="N24" s="151" t="n"/>
      <c r="O24" s="151" t="n"/>
      <c r="P24" s="151" t="n"/>
      <c r="Q24" s="151" t="n"/>
      <c r="R24" s="151" t="n"/>
      <c r="S24" s="151" t="n"/>
      <c r="T24" s="151" t="n"/>
      <c r="U24" s="151" t="n"/>
      <c r="V24" s="151" t="n"/>
      <c r="W24" s="151" t="n"/>
      <c r="X24" s="151" t="n"/>
      <c r="Y24" s="151" t="n"/>
      <c r="Z24" s="151" t="n"/>
      <c r="AA24" s="151" t="n"/>
      <c r="AB24" s="151" t="n"/>
      <c r="AC24" s="151" t="n"/>
      <c r="AD24" s="151" t="n"/>
      <c r="AE24" s="151" t="n"/>
    </row>
    <row r="25" hidden="1" ht="18" customHeight="1" s="218">
      <c r="A25" s="151" t="n"/>
      <c r="B25" s="161">
        <f>BOM!A26</f>
        <v/>
      </c>
      <c r="C25" s="162">
        <f>BOM!F26</f>
        <v/>
      </c>
      <c r="D25" s="161">
        <f>BOM!G26</f>
        <v/>
      </c>
      <c r="E25" s="161">
        <f>BOM!H26</f>
        <v/>
      </c>
      <c r="F25" s="161">
        <f>BOM!I26</f>
        <v/>
      </c>
      <c r="G25" s="163">
        <f>BOM!S26</f>
        <v/>
      </c>
      <c r="H25" s="163">
        <f>BOM!T26</f>
        <v/>
      </c>
      <c r="I25" s="166" t="n">
        <v>0.0065</v>
      </c>
      <c r="J25" s="166" t="n">
        <v>0.03</v>
      </c>
      <c r="K25" s="164">
        <f>BOM!AC26*1</f>
        <v/>
      </c>
      <c r="L25" s="166" t="inlineStr">
        <is>
          <t>-</t>
        </is>
      </c>
      <c r="M25" s="151" t="n"/>
      <c r="N25" s="151" t="n"/>
      <c r="O25" s="151" t="n"/>
      <c r="P25" s="151" t="n"/>
      <c r="Q25" s="151" t="n"/>
      <c r="R25" s="151" t="n"/>
      <c r="S25" s="151" t="n"/>
      <c r="T25" s="151" t="n"/>
      <c r="U25" s="151" t="n"/>
      <c r="V25" s="151" t="n"/>
      <c r="W25" s="151" t="n"/>
      <c r="X25" s="151" t="n"/>
      <c r="Y25" s="151" t="n"/>
      <c r="Z25" s="151" t="n"/>
      <c r="AA25" s="151" t="n"/>
      <c r="AB25" s="151" t="n"/>
      <c r="AC25" s="151" t="n"/>
      <c r="AD25" s="151" t="n"/>
      <c r="AE25" s="151" t="n"/>
    </row>
    <row r="26" hidden="1" ht="18" customHeight="1" s="218">
      <c r="A26" s="151" t="n"/>
      <c r="B26" s="161">
        <f>BOM!A27</f>
        <v/>
      </c>
      <c r="C26" s="162">
        <f>BOM!F27</f>
        <v/>
      </c>
      <c r="D26" s="161">
        <f>BOM!G27</f>
        <v/>
      </c>
      <c r="E26" s="161">
        <f>BOM!H27</f>
        <v/>
      </c>
      <c r="F26" s="161">
        <f>BOM!I27</f>
        <v/>
      </c>
      <c r="G26" s="163">
        <f>BOM!S27</f>
        <v/>
      </c>
      <c r="H26" s="163">
        <f>BOM!T27</f>
        <v/>
      </c>
      <c r="I26" s="166" t="n">
        <v>0.0065</v>
      </c>
      <c r="J26" s="166" t="n">
        <v>0.03</v>
      </c>
      <c r="K26" s="164">
        <f>BOM!AC27*1</f>
        <v/>
      </c>
      <c r="L26" s="166" t="inlineStr">
        <is>
          <t>-</t>
        </is>
      </c>
      <c r="M26" s="151" t="n"/>
      <c r="N26" s="151" t="n"/>
      <c r="O26" s="151" t="n"/>
      <c r="P26" s="151" t="n"/>
      <c r="Q26" s="151" t="n"/>
      <c r="R26" s="151" t="n"/>
      <c r="S26" s="151" t="n"/>
      <c r="T26" s="151" t="n"/>
      <c r="U26" s="151" t="n"/>
      <c r="V26" s="151" t="n"/>
      <c r="W26" s="151" t="n"/>
      <c r="X26" s="151" t="n"/>
      <c r="Y26" s="151" t="n"/>
      <c r="Z26" s="151" t="n"/>
      <c r="AA26" s="151" t="n"/>
      <c r="AB26" s="151" t="n"/>
      <c r="AC26" s="151" t="n"/>
      <c r="AD26" s="151" t="n"/>
      <c r="AE26" s="151" t="n"/>
    </row>
    <row r="27" hidden="1" ht="18" customHeight="1" s="218">
      <c r="A27" s="151" t="n"/>
      <c r="B27" s="161">
        <f>BOM!A28</f>
        <v/>
      </c>
      <c r="C27" s="162">
        <f>BOM!F28</f>
        <v/>
      </c>
      <c r="D27" s="161">
        <f>BOM!G28</f>
        <v/>
      </c>
      <c r="E27" s="161">
        <f>BOM!H28</f>
        <v/>
      </c>
      <c r="F27" s="161">
        <f>BOM!I28</f>
        <v/>
      </c>
      <c r="G27" s="163">
        <f>BOM!S28</f>
        <v/>
      </c>
      <c r="H27" s="163">
        <f>BOM!T28</f>
        <v/>
      </c>
      <c r="I27" s="166" t="n">
        <v>0.0065</v>
      </c>
      <c r="J27" s="166" t="n">
        <v>0.03</v>
      </c>
      <c r="K27" s="164">
        <f>BOM!AC28*1</f>
        <v/>
      </c>
      <c r="L27" s="166" t="inlineStr">
        <is>
          <t>-</t>
        </is>
      </c>
      <c r="M27" s="151" t="n"/>
      <c r="N27" s="151" t="n"/>
      <c r="O27" s="151" t="n"/>
      <c r="P27" s="151" t="n"/>
      <c r="Q27" s="151" t="n"/>
      <c r="R27" s="151" t="n"/>
      <c r="S27" s="151" t="n"/>
      <c r="T27" s="151" t="n"/>
      <c r="U27" s="151" t="n"/>
      <c r="V27" s="151" t="n"/>
      <c r="W27" s="151" t="n"/>
      <c r="X27" s="151" t="n"/>
      <c r="Y27" s="151" t="n"/>
      <c r="Z27" s="151" t="n"/>
      <c r="AA27" s="151" t="n"/>
      <c r="AB27" s="151" t="n"/>
      <c r="AC27" s="151" t="n"/>
      <c r="AD27" s="151" t="n"/>
      <c r="AE27" s="151" t="n"/>
    </row>
    <row r="28" hidden="1" ht="18" customHeight="1" s="218">
      <c r="A28" s="151" t="n"/>
      <c r="B28" s="161">
        <f>BOM!A29</f>
        <v/>
      </c>
      <c r="C28" s="162">
        <f>BOM!F29</f>
        <v/>
      </c>
      <c r="D28" s="161">
        <f>BOM!G29</f>
        <v/>
      </c>
      <c r="E28" s="161">
        <f>BOM!H29</f>
        <v/>
      </c>
      <c r="F28" s="161">
        <f>BOM!I29</f>
        <v/>
      </c>
      <c r="G28" s="163">
        <f>BOM!S29</f>
        <v/>
      </c>
      <c r="H28" s="163">
        <f>BOM!T29</f>
        <v/>
      </c>
      <c r="I28" s="166" t="n">
        <v>0.0065</v>
      </c>
      <c r="J28" s="166" t="n">
        <v>0.03</v>
      </c>
      <c r="K28" s="164">
        <f>BOM!AC29*1</f>
        <v/>
      </c>
      <c r="L28" s="166" t="inlineStr">
        <is>
          <t>-</t>
        </is>
      </c>
      <c r="M28" s="151" t="n"/>
      <c r="N28" s="151" t="n"/>
      <c r="O28" s="151" t="n"/>
      <c r="P28" s="151" t="n"/>
      <c r="Q28" s="151" t="n"/>
      <c r="R28" s="151" t="n"/>
      <c r="S28" s="151" t="n"/>
      <c r="T28" s="151" t="n"/>
      <c r="U28" s="151" t="n"/>
      <c r="V28" s="151" t="n"/>
      <c r="W28" s="151" t="n"/>
      <c r="X28" s="151" t="n"/>
      <c r="Y28" s="151" t="n"/>
      <c r="Z28" s="151" t="n"/>
      <c r="AA28" s="151" t="n"/>
      <c r="AB28" s="151" t="n"/>
      <c r="AC28" s="151" t="n"/>
      <c r="AD28" s="151" t="n"/>
      <c r="AE28" s="151" t="n"/>
    </row>
    <row r="29" hidden="1" ht="18" customHeight="1" s="218">
      <c r="A29" s="151" t="n"/>
      <c r="B29" s="161">
        <f>BOM!A30</f>
        <v/>
      </c>
      <c r="C29" s="162">
        <f>BOM!F30</f>
        <v/>
      </c>
      <c r="D29" s="161">
        <f>BOM!G30</f>
        <v/>
      </c>
      <c r="E29" s="161">
        <f>BOM!H30</f>
        <v/>
      </c>
      <c r="F29" s="161">
        <f>BOM!I30</f>
        <v/>
      </c>
      <c r="G29" s="163">
        <f>BOM!S30</f>
        <v/>
      </c>
      <c r="H29" s="163">
        <f>BOM!T30</f>
        <v/>
      </c>
      <c r="I29" s="166" t="n">
        <v>0.0065</v>
      </c>
      <c r="J29" s="166" t="n">
        <v>0.03</v>
      </c>
      <c r="K29" s="164">
        <f>BOM!AC30*1</f>
        <v/>
      </c>
      <c r="L29" s="166" t="inlineStr">
        <is>
          <t>-</t>
        </is>
      </c>
      <c r="M29" s="151" t="n"/>
      <c r="N29" s="151" t="n"/>
      <c r="O29" s="151" t="n"/>
      <c r="P29" s="151" t="n"/>
      <c r="Q29" s="151" t="n"/>
      <c r="R29" s="151" t="n"/>
      <c r="S29" s="151" t="n"/>
      <c r="T29" s="151" t="n"/>
      <c r="U29" s="151" t="n"/>
      <c r="V29" s="151" t="n"/>
      <c r="W29" s="151" t="n"/>
      <c r="X29" s="151" t="n"/>
      <c r="Y29" s="151" t="n"/>
      <c r="Z29" s="151" t="n"/>
      <c r="AA29" s="151" t="n"/>
      <c r="AB29" s="151" t="n"/>
      <c r="AC29" s="151" t="n"/>
      <c r="AD29" s="151" t="n"/>
      <c r="AE29" s="151" t="n"/>
    </row>
    <row r="30" hidden="1" ht="18" customHeight="1" s="218">
      <c r="A30" s="151" t="n"/>
      <c r="B30" s="161">
        <f>BOM!A31</f>
        <v/>
      </c>
      <c r="C30" s="162">
        <f>BOM!F31</f>
        <v/>
      </c>
      <c r="D30" s="161">
        <f>BOM!G31</f>
        <v/>
      </c>
      <c r="E30" s="161">
        <f>BOM!H31</f>
        <v/>
      </c>
      <c r="F30" s="161">
        <f>BOM!I31</f>
        <v/>
      </c>
      <c r="G30" s="163">
        <f>BOM!S31</f>
        <v/>
      </c>
      <c r="H30" s="163">
        <f>BOM!T31</f>
        <v/>
      </c>
      <c r="I30" s="166" t="n">
        <v>0.0065</v>
      </c>
      <c r="J30" s="166" t="n">
        <v>0.03</v>
      </c>
      <c r="K30" s="164">
        <f>BOM!AC31*1</f>
        <v/>
      </c>
      <c r="L30" s="166" t="inlineStr">
        <is>
          <t>-</t>
        </is>
      </c>
      <c r="M30" s="151" t="n"/>
      <c r="N30" s="151" t="n"/>
      <c r="O30" s="151" t="n"/>
      <c r="P30" s="151" t="n"/>
      <c r="Q30" s="151" t="n"/>
      <c r="R30" s="151" t="n"/>
      <c r="S30" s="151" t="n"/>
      <c r="T30" s="151" t="n"/>
      <c r="U30" s="151" t="n"/>
      <c r="V30" s="151" t="n"/>
      <c r="W30" s="151" t="n"/>
      <c r="X30" s="151" t="n"/>
      <c r="Y30" s="151" t="n"/>
      <c r="Z30" s="151" t="n"/>
      <c r="AA30" s="151" t="n"/>
      <c r="AB30" s="151" t="n"/>
      <c r="AC30" s="151" t="n"/>
      <c r="AD30" s="151" t="n"/>
      <c r="AE30" s="151" t="n"/>
    </row>
    <row r="31" ht="18" customHeight="1" s="218">
      <c r="A31" s="151" t="n"/>
      <c r="B31" s="161">
        <f>BOM!A32</f>
        <v/>
      </c>
      <c r="C31" s="162">
        <f>BOM!F32</f>
        <v/>
      </c>
      <c r="D31" s="161">
        <f>BOM!G32</f>
        <v/>
      </c>
      <c r="E31" s="161">
        <f>BOM!H32</f>
        <v/>
      </c>
      <c r="F31" s="161">
        <f>BOM!I32</f>
        <v/>
      </c>
      <c r="G31" s="163">
        <f>BOM!S32</f>
        <v/>
      </c>
      <c r="H31" s="163">
        <f>BOM!T32</f>
        <v/>
      </c>
      <c r="I31" s="166" t="n">
        <v>0.0065</v>
      </c>
      <c r="J31" s="166" t="n">
        <v>0.03</v>
      </c>
      <c r="K31" s="164">
        <f>BOM!AC32*1</f>
        <v/>
      </c>
      <c r="L31" s="166" t="inlineStr">
        <is>
          <t>-</t>
        </is>
      </c>
      <c r="M31" s="151" t="n"/>
      <c r="N31" s="151" t="n"/>
      <c r="O31" s="151" t="n"/>
      <c r="P31" s="151" t="n"/>
      <c r="Q31" s="151" t="n"/>
      <c r="R31" s="151" t="n"/>
      <c r="S31" s="151" t="n"/>
      <c r="T31" s="151" t="n"/>
      <c r="U31" s="151" t="n"/>
      <c r="V31" s="151" t="n"/>
      <c r="W31" s="151" t="n"/>
      <c r="X31" s="151" t="n"/>
      <c r="Y31" s="151" t="n"/>
      <c r="Z31" s="151" t="n"/>
      <c r="AA31" s="151" t="n"/>
      <c r="AB31" s="151" t="n"/>
      <c r="AC31" s="151" t="n"/>
      <c r="AD31" s="151" t="n"/>
      <c r="AE31" s="151" t="n"/>
    </row>
    <row r="32" hidden="1" ht="18" customHeight="1" s="218">
      <c r="A32" s="151" t="n"/>
      <c r="B32" s="161">
        <f>BOM!A33</f>
        <v/>
      </c>
      <c r="C32" s="162">
        <f>BOM!F33</f>
        <v/>
      </c>
      <c r="D32" s="161">
        <f>BOM!G33</f>
        <v/>
      </c>
      <c r="E32" s="161">
        <f>BOM!H33</f>
        <v/>
      </c>
      <c r="F32" s="161">
        <f>BOM!I33</f>
        <v/>
      </c>
      <c r="G32" s="163">
        <f>BOM!S33</f>
        <v/>
      </c>
      <c r="H32" s="163">
        <f>BOM!T33</f>
        <v/>
      </c>
      <c r="I32" s="166" t="n">
        <v>0.0065</v>
      </c>
      <c r="J32" s="166" t="n">
        <v>0.03</v>
      </c>
      <c r="K32" s="164">
        <f>BOM!AC33*1</f>
        <v/>
      </c>
      <c r="L32" s="166" t="inlineStr">
        <is>
          <t>-</t>
        </is>
      </c>
      <c r="M32" s="151" t="n"/>
      <c r="N32" s="151" t="n"/>
      <c r="O32" s="151" t="n"/>
      <c r="P32" s="151" t="n"/>
      <c r="Q32" s="151" t="n"/>
      <c r="R32" s="151" t="n"/>
      <c r="S32" s="151" t="n"/>
      <c r="T32" s="151" t="n"/>
      <c r="U32" s="151" t="n"/>
      <c r="V32" s="151" t="n"/>
      <c r="W32" s="151" t="n"/>
      <c r="X32" s="151" t="n"/>
      <c r="Y32" s="151" t="n"/>
      <c r="Z32" s="151" t="n"/>
      <c r="AA32" s="151" t="n"/>
      <c r="AB32" s="151" t="n"/>
      <c r="AC32" s="151" t="n"/>
      <c r="AD32" s="151" t="n"/>
      <c r="AE32" s="151" t="n"/>
    </row>
    <row r="33" hidden="1" ht="18" customHeight="1" s="218">
      <c r="A33" s="151" t="n"/>
      <c r="B33" s="161">
        <f>BOM!A34</f>
        <v/>
      </c>
      <c r="C33" s="162">
        <f>BOM!F34</f>
        <v/>
      </c>
      <c r="D33" s="161">
        <f>BOM!G34</f>
        <v/>
      </c>
      <c r="E33" s="161">
        <f>BOM!H34</f>
        <v/>
      </c>
      <c r="F33" s="161">
        <f>BOM!I34</f>
        <v/>
      </c>
      <c r="G33" s="163">
        <f>BOM!S34</f>
        <v/>
      </c>
      <c r="H33" s="163">
        <f>BOM!T34</f>
        <v/>
      </c>
      <c r="I33" s="166" t="n">
        <v>0.0065</v>
      </c>
      <c r="J33" s="166" t="n">
        <v>0.03</v>
      </c>
      <c r="K33" s="164">
        <f>BOM!AC34*1</f>
        <v/>
      </c>
      <c r="L33" s="166" t="inlineStr">
        <is>
          <t>-</t>
        </is>
      </c>
      <c r="M33" s="151" t="n"/>
      <c r="N33" s="151" t="n"/>
      <c r="O33" s="151" t="n"/>
      <c r="P33" s="151" t="n"/>
      <c r="Q33" s="151" t="n"/>
      <c r="R33" s="151" t="n"/>
      <c r="S33" s="151" t="n"/>
      <c r="T33" s="151" t="n"/>
      <c r="U33" s="151" t="n"/>
      <c r="V33" s="151" t="n"/>
      <c r="W33" s="151" t="n"/>
      <c r="X33" s="151" t="n"/>
      <c r="Y33" s="151" t="n"/>
      <c r="Z33" s="151" t="n"/>
      <c r="AA33" s="151" t="n"/>
      <c r="AB33" s="151" t="n"/>
      <c r="AC33" s="151" t="n"/>
      <c r="AD33" s="151" t="n"/>
      <c r="AE33" s="151" t="n"/>
    </row>
    <row r="34" hidden="1" ht="18" customHeight="1" s="218">
      <c r="A34" s="151" t="n"/>
      <c r="B34" s="161">
        <f>BOM!A35</f>
        <v/>
      </c>
      <c r="C34" s="162">
        <f>BOM!F35</f>
        <v/>
      </c>
      <c r="D34" s="161">
        <f>BOM!G35</f>
        <v/>
      </c>
      <c r="E34" s="161">
        <f>BOM!H35</f>
        <v/>
      </c>
      <c r="F34" s="161">
        <f>BOM!I35</f>
        <v/>
      </c>
      <c r="G34" s="163">
        <f>BOM!S35</f>
        <v/>
      </c>
      <c r="H34" s="163">
        <f>BOM!T35</f>
        <v/>
      </c>
      <c r="I34" s="166" t="n">
        <v>0.0065</v>
      </c>
      <c r="J34" s="166" t="n">
        <v>0.03</v>
      </c>
      <c r="K34" s="164">
        <f>BOM!AC35*1</f>
        <v/>
      </c>
      <c r="L34" s="166" t="inlineStr">
        <is>
          <t>-</t>
        </is>
      </c>
      <c r="M34" s="151" t="n"/>
      <c r="N34" s="151" t="n"/>
      <c r="O34" s="151" t="n"/>
      <c r="P34" s="151" t="n"/>
      <c r="Q34" s="151" t="n"/>
      <c r="R34" s="151" t="n"/>
      <c r="S34" s="151" t="n"/>
      <c r="T34" s="151" t="n"/>
      <c r="U34" s="151" t="n"/>
      <c r="V34" s="151" t="n"/>
      <c r="W34" s="151" t="n"/>
      <c r="X34" s="151" t="n"/>
      <c r="Y34" s="151" t="n"/>
      <c r="Z34" s="151" t="n"/>
      <c r="AA34" s="151" t="n"/>
      <c r="AB34" s="151" t="n"/>
      <c r="AC34" s="151" t="n"/>
      <c r="AD34" s="151" t="n"/>
      <c r="AE34" s="151" t="n"/>
    </row>
    <row r="35" ht="18" customHeight="1" s="218">
      <c r="A35" s="151" t="n"/>
      <c r="B35" s="161">
        <f>BOM!A36</f>
        <v/>
      </c>
      <c r="C35" s="162">
        <f>BOM!F36</f>
        <v/>
      </c>
      <c r="D35" s="161">
        <f>BOM!G36</f>
        <v/>
      </c>
      <c r="E35" s="161">
        <f>BOM!H36</f>
        <v/>
      </c>
      <c r="F35" s="161">
        <f>BOM!I36</f>
        <v/>
      </c>
      <c r="G35" s="163">
        <f>BOM!S36</f>
        <v/>
      </c>
      <c r="H35" s="163">
        <f>BOM!T36</f>
        <v/>
      </c>
      <c r="I35" s="166" t="n">
        <v>0.0065</v>
      </c>
      <c r="J35" s="166" t="n">
        <v>0.03</v>
      </c>
      <c r="K35" s="164">
        <f>BOM!AC36*1</f>
        <v/>
      </c>
      <c r="L35" s="166" t="inlineStr">
        <is>
          <t>-</t>
        </is>
      </c>
      <c r="M35" s="151" t="n"/>
      <c r="N35" s="151" t="n"/>
      <c r="O35" s="151" t="n"/>
      <c r="P35" s="151" t="n"/>
      <c r="Q35" s="151" t="n"/>
      <c r="R35" s="151" t="n"/>
      <c r="S35" s="151" t="n"/>
      <c r="T35" s="151" t="n"/>
      <c r="U35" s="151" t="n"/>
      <c r="V35" s="151" t="n"/>
      <c r="W35" s="151" t="n"/>
      <c r="X35" s="151" t="n"/>
      <c r="Y35" s="151" t="n"/>
      <c r="Z35" s="151" t="n"/>
      <c r="AA35" s="151" t="n"/>
      <c r="AB35" s="151" t="n"/>
      <c r="AC35" s="151" t="n"/>
      <c r="AD35" s="151" t="n"/>
      <c r="AE35" s="151" t="n"/>
    </row>
    <row r="36" ht="18" customHeight="1" s="218">
      <c r="A36" s="151" t="n"/>
      <c r="B36" s="161">
        <f>BOM!A37</f>
        <v/>
      </c>
      <c r="C36" s="162">
        <f>BOM!F37</f>
        <v/>
      </c>
      <c r="D36" s="161">
        <f>BOM!G37</f>
        <v/>
      </c>
      <c r="E36" s="161">
        <f>BOM!H37</f>
        <v/>
      </c>
      <c r="F36" s="161">
        <f>BOM!I37</f>
        <v/>
      </c>
      <c r="G36" s="163">
        <f>BOM!S37</f>
        <v/>
      </c>
      <c r="H36" s="163">
        <f>BOM!T37</f>
        <v/>
      </c>
      <c r="I36" s="166" t="n">
        <v>0.0065</v>
      </c>
      <c r="J36" s="166" t="n">
        <v>0.03</v>
      </c>
      <c r="K36" s="164">
        <f>BOM!AC37*1</f>
        <v/>
      </c>
      <c r="L36" s="166" t="inlineStr">
        <is>
          <t>-</t>
        </is>
      </c>
      <c r="M36" s="151" t="n"/>
      <c r="N36" s="151" t="n"/>
      <c r="O36" s="151" t="n"/>
      <c r="P36" s="151" t="n"/>
      <c r="Q36" s="151" t="n"/>
      <c r="R36" s="151" t="n"/>
      <c r="S36" s="151" t="n"/>
      <c r="T36" s="151" t="n"/>
      <c r="U36" s="151" t="n"/>
      <c r="V36" s="151" t="n"/>
      <c r="W36" s="151" t="n"/>
      <c r="X36" s="151" t="n"/>
      <c r="Y36" s="151" t="n"/>
      <c r="Z36" s="151" t="n"/>
      <c r="AA36" s="151" t="n"/>
      <c r="AB36" s="151" t="n"/>
      <c r="AC36" s="151" t="n"/>
      <c r="AD36" s="151" t="n"/>
      <c r="AE36" s="151" t="n"/>
    </row>
    <row r="37" ht="18" customHeight="1" s="218">
      <c r="A37" s="151" t="n"/>
      <c r="B37" s="161">
        <f>BOM!A38</f>
        <v/>
      </c>
      <c r="C37" s="162">
        <f>BOM!F38</f>
        <v/>
      </c>
      <c r="D37" s="161">
        <f>BOM!G38</f>
        <v/>
      </c>
      <c r="E37" s="161">
        <f>BOM!H38</f>
        <v/>
      </c>
      <c r="F37" s="161">
        <f>BOM!I38</f>
        <v/>
      </c>
      <c r="G37" s="163">
        <f>BOM!S38</f>
        <v/>
      </c>
      <c r="H37" s="163">
        <f>BOM!T38</f>
        <v/>
      </c>
      <c r="I37" s="166" t="n">
        <v>0.0065</v>
      </c>
      <c r="J37" s="166" t="n">
        <v>0.03</v>
      </c>
      <c r="K37" s="164">
        <f>BOM!AC38*1</f>
        <v/>
      </c>
      <c r="L37" s="166" t="inlineStr">
        <is>
          <t>-</t>
        </is>
      </c>
      <c r="M37" s="151" t="n"/>
      <c r="N37" s="151" t="n"/>
      <c r="O37" s="151" t="n"/>
      <c r="P37" s="151" t="n"/>
      <c r="Q37" s="151" t="n"/>
      <c r="R37" s="151" t="n"/>
      <c r="S37" s="151" t="n"/>
      <c r="T37" s="151" t="n"/>
      <c r="U37" s="151" t="n"/>
      <c r="V37" s="151" t="n"/>
      <c r="W37" s="151" t="n"/>
      <c r="X37" s="151" t="n"/>
      <c r="Y37" s="151" t="n"/>
      <c r="Z37" s="151" t="n"/>
      <c r="AA37" s="151" t="n"/>
      <c r="AB37" s="151" t="n"/>
      <c r="AC37" s="151" t="n"/>
      <c r="AD37" s="151" t="n"/>
      <c r="AE37" s="151" t="n"/>
    </row>
    <row r="38" hidden="1" ht="18" customHeight="1" s="218">
      <c r="A38" s="151" t="n"/>
      <c r="B38" s="161">
        <f>BOM!A39</f>
        <v/>
      </c>
      <c r="C38" s="162">
        <f>BOM!F39</f>
        <v/>
      </c>
      <c r="D38" s="161">
        <f>BOM!G39</f>
        <v/>
      </c>
      <c r="E38" s="161">
        <f>BOM!H39</f>
        <v/>
      </c>
      <c r="F38" s="161">
        <f>BOM!I39</f>
        <v/>
      </c>
      <c r="G38" s="163">
        <f>BOM!S39</f>
        <v/>
      </c>
      <c r="H38" s="163">
        <f>BOM!T39</f>
        <v/>
      </c>
      <c r="I38" s="166" t="n">
        <v>0.0065</v>
      </c>
      <c r="J38" s="166" t="n">
        <v>0.03</v>
      </c>
      <c r="K38" s="164">
        <f>BOM!AC39*1</f>
        <v/>
      </c>
      <c r="L38" s="166" t="inlineStr">
        <is>
          <t>-</t>
        </is>
      </c>
      <c r="M38" s="151" t="n"/>
      <c r="N38" s="151" t="n"/>
      <c r="O38" s="151" t="n"/>
      <c r="P38" s="151" t="n"/>
      <c r="Q38" s="151" t="n"/>
      <c r="R38" s="151" t="n"/>
      <c r="S38" s="151" t="n"/>
      <c r="T38" s="151" t="n"/>
      <c r="U38" s="151" t="n"/>
      <c r="V38" s="151" t="n"/>
      <c r="W38" s="151" t="n"/>
      <c r="X38" s="151" t="n"/>
      <c r="Y38" s="151" t="n"/>
      <c r="Z38" s="151" t="n"/>
      <c r="AA38" s="151" t="n"/>
      <c r="AB38" s="151" t="n"/>
      <c r="AC38" s="151" t="n"/>
      <c r="AD38" s="151" t="n"/>
      <c r="AE38" s="151" t="n"/>
    </row>
    <row r="39" hidden="1" ht="18" customHeight="1" s="218">
      <c r="A39" s="151" t="n"/>
      <c r="B39" s="161">
        <f>BOM!A40</f>
        <v/>
      </c>
      <c r="C39" s="162">
        <f>BOM!F40</f>
        <v/>
      </c>
      <c r="D39" s="161">
        <f>BOM!G40</f>
        <v/>
      </c>
      <c r="E39" s="161">
        <f>BOM!H40</f>
        <v/>
      </c>
      <c r="F39" s="161">
        <f>BOM!I40</f>
        <v/>
      </c>
      <c r="G39" s="163">
        <f>BOM!S40</f>
        <v/>
      </c>
      <c r="H39" s="163">
        <f>BOM!T40</f>
        <v/>
      </c>
      <c r="I39" s="166" t="n">
        <v>0.0065</v>
      </c>
      <c r="J39" s="166" t="n">
        <v>0.03</v>
      </c>
      <c r="K39" s="164">
        <f>BOM!AC40*1</f>
        <v/>
      </c>
      <c r="L39" s="166" t="inlineStr">
        <is>
          <t>-</t>
        </is>
      </c>
      <c r="M39" s="151" t="n"/>
      <c r="N39" s="151" t="n"/>
      <c r="O39" s="151" t="n"/>
      <c r="P39" s="151" t="n"/>
      <c r="Q39" s="151" t="n"/>
      <c r="R39" s="151" t="n"/>
      <c r="S39" s="151" t="n"/>
      <c r="T39" s="151" t="n"/>
      <c r="U39" s="151" t="n"/>
      <c r="V39" s="151" t="n"/>
      <c r="W39" s="151" t="n"/>
      <c r="X39" s="151" t="n"/>
      <c r="Y39" s="151" t="n"/>
      <c r="Z39" s="151" t="n"/>
      <c r="AA39" s="151" t="n"/>
      <c r="AB39" s="151" t="n"/>
      <c r="AC39" s="151" t="n"/>
      <c r="AD39" s="151" t="n"/>
      <c r="AE39" s="151" t="n"/>
    </row>
    <row r="40" hidden="1" ht="18" customHeight="1" s="218">
      <c r="A40" s="151" t="n"/>
      <c r="B40" s="161">
        <f>BOM!A41</f>
        <v/>
      </c>
      <c r="C40" s="162">
        <f>BOM!F41</f>
        <v/>
      </c>
      <c r="D40" s="161">
        <f>BOM!G41</f>
        <v/>
      </c>
      <c r="E40" s="161">
        <f>BOM!H41</f>
        <v/>
      </c>
      <c r="F40" s="161">
        <f>BOM!I41</f>
        <v/>
      </c>
      <c r="G40" s="163">
        <f>BOM!S41</f>
        <v/>
      </c>
      <c r="H40" s="163">
        <f>BOM!T41</f>
        <v/>
      </c>
      <c r="I40" s="166" t="n">
        <v>0.0065</v>
      </c>
      <c r="J40" s="166" t="n">
        <v>0.03</v>
      </c>
      <c r="K40" s="164">
        <f>BOM!AC41*1</f>
        <v/>
      </c>
      <c r="L40" s="166" t="inlineStr">
        <is>
          <t>-</t>
        </is>
      </c>
      <c r="M40" s="151" t="n"/>
      <c r="N40" s="151" t="n"/>
      <c r="O40" s="151" t="n"/>
      <c r="P40" s="151" t="n"/>
      <c r="Q40" s="151" t="n"/>
      <c r="R40" s="151" t="n"/>
      <c r="S40" s="151" t="n"/>
      <c r="T40" s="151" t="n"/>
      <c r="U40" s="151" t="n"/>
      <c r="V40" s="151" t="n"/>
      <c r="W40" s="151" t="n"/>
      <c r="X40" s="151" t="n"/>
      <c r="Y40" s="151" t="n"/>
      <c r="Z40" s="151" t="n"/>
      <c r="AA40" s="151" t="n"/>
      <c r="AB40" s="151" t="n"/>
      <c r="AC40" s="151" t="n"/>
      <c r="AD40" s="151" t="n"/>
      <c r="AE40" s="151" t="n"/>
    </row>
    <row r="41" hidden="1" ht="18" customHeight="1" s="218">
      <c r="A41" s="151" t="n"/>
      <c r="B41" s="161">
        <f>BOM!A42</f>
        <v/>
      </c>
      <c r="C41" s="162">
        <f>BOM!F42</f>
        <v/>
      </c>
      <c r="D41" s="161">
        <f>BOM!G42</f>
        <v/>
      </c>
      <c r="E41" s="161">
        <f>BOM!H42</f>
        <v/>
      </c>
      <c r="F41" s="161">
        <f>BOM!I42</f>
        <v/>
      </c>
      <c r="G41" s="163">
        <f>BOM!S42</f>
        <v/>
      </c>
      <c r="H41" s="163">
        <f>BOM!T42</f>
        <v/>
      </c>
      <c r="I41" s="166" t="n">
        <v>0.0065</v>
      </c>
      <c r="J41" s="166" t="n">
        <v>0.03</v>
      </c>
      <c r="K41" s="164">
        <f>BOM!AC42*1</f>
        <v/>
      </c>
      <c r="L41" s="166" t="inlineStr">
        <is>
          <t>-</t>
        </is>
      </c>
      <c r="M41" s="151" t="n"/>
      <c r="N41" s="151" t="n"/>
      <c r="O41" s="151" t="n"/>
      <c r="P41" s="151" t="n"/>
      <c r="Q41" s="151" t="n"/>
      <c r="R41" s="151" t="n"/>
      <c r="S41" s="151" t="n"/>
      <c r="T41" s="151" t="n"/>
      <c r="U41" s="151" t="n"/>
      <c r="V41" s="151" t="n"/>
      <c r="W41" s="151" t="n"/>
      <c r="X41" s="151" t="n"/>
      <c r="Y41" s="151" t="n"/>
      <c r="Z41" s="151" t="n"/>
      <c r="AA41" s="151" t="n"/>
      <c r="AB41" s="151" t="n"/>
      <c r="AC41" s="151" t="n"/>
      <c r="AD41" s="151" t="n"/>
      <c r="AE41" s="151" t="n"/>
    </row>
    <row r="42" hidden="1" ht="18" customHeight="1" s="218">
      <c r="A42" s="151" t="n"/>
      <c r="B42" s="161">
        <f>BOM!A43</f>
        <v/>
      </c>
      <c r="C42" s="162">
        <f>BOM!F43</f>
        <v/>
      </c>
      <c r="D42" s="161">
        <f>BOM!G43</f>
        <v/>
      </c>
      <c r="E42" s="161">
        <f>BOM!H43</f>
        <v/>
      </c>
      <c r="F42" s="161">
        <f>BOM!I43</f>
        <v/>
      </c>
      <c r="G42" s="163">
        <f>BOM!S43</f>
        <v/>
      </c>
      <c r="H42" s="163">
        <f>BOM!T43</f>
        <v/>
      </c>
      <c r="I42" s="166" t="n">
        <v>0.0065</v>
      </c>
      <c r="J42" s="166" t="n">
        <v>0.03</v>
      </c>
      <c r="K42" s="164">
        <f>BOM!AC43*1</f>
        <v/>
      </c>
      <c r="L42" s="166" t="inlineStr">
        <is>
          <t>-</t>
        </is>
      </c>
      <c r="M42" s="151" t="n"/>
      <c r="N42" s="151" t="n"/>
      <c r="O42" s="151" t="n"/>
      <c r="P42" s="151" t="n"/>
      <c r="Q42" s="151" t="n"/>
      <c r="R42" s="151" t="n"/>
      <c r="S42" s="151" t="n"/>
      <c r="T42" s="151" t="n"/>
      <c r="U42" s="151" t="n"/>
      <c r="V42" s="151" t="n"/>
      <c r="W42" s="151" t="n"/>
      <c r="X42" s="151" t="n"/>
      <c r="Y42" s="151" t="n"/>
      <c r="Z42" s="151" t="n"/>
      <c r="AA42" s="151" t="n"/>
      <c r="AB42" s="151" t="n"/>
      <c r="AC42" s="151" t="n"/>
      <c r="AD42" s="151" t="n"/>
      <c r="AE42" s="151" t="n"/>
    </row>
    <row r="43" hidden="1" ht="18" customHeight="1" s="218">
      <c r="A43" s="151" t="n"/>
      <c r="B43" s="161">
        <f>BOM!A44</f>
        <v/>
      </c>
      <c r="C43" s="162">
        <f>BOM!F44</f>
        <v/>
      </c>
      <c r="D43" s="161">
        <f>BOM!G44</f>
        <v/>
      </c>
      <c r="E43" s="161">
        <f>BOM!H44</f>
        <v/>
      </c>
      <c r="F43" s="161">
        <f>BOM!I44</f>
        <v/>
      </c>
      <c r="G43" s="163">
        <f>BOM!S44</f>
        <v/>
      </c>
      <c r="H43" s="163">
        <f>BOM!T44</f>
        <v/>
      </c>
      <c r="I43" s="166" t="n">
        <v>0.0065</v>
      </c>
      <c r="J43" s="166" t="n">
        <v>0.03</v>
      </c>
      <c r="K43" s="164">
        <f>BOM!AC44*1</f>
        <v/>
      </c>
      <c r="L43" s="166" t="inlineStr">
        <is>
          <t>-</t>
        </is>
      </c>
      <c r="M43" s="151" t="n"/>
      <c r="N43" s="151" t="n"/>
      <c r="O43" s="151" t="n"/>
      <c r="P43" s="151" t="n"/>
      <c r="Q43" s="151" t="n"/>
      <c r="R43" s="151" t="n"/>
      <c r="S43" s="151" t="n"/>
      <c r="T43" s="151" t="n"/>
      <c r="U43" s="151" t="n"/>
      <c r="V43" s="151" t="n"/>
      <c r="W43" s="151" t="n"/>
      <c r="X43" s="151" t="n"/>
      <c r="Y43" s="151" t="n"/>
      <c r="Z43" s="151" t="n"/>
      <c r="AA43" s="151" t="n"/>
      <c r="AB43" s="151" t="n"/>
      <c r="AC43" s="151" t="n"/>
      <c r="AD43" s="151" t="n"/>
      <c r="AE43" s="151" t="n"/>
    </row>
    <row r="44" hidden="1" ht="18" customHeight="1" s="218">
      <c r="A44" s="151" t="n"/>
      <c r="B44" s="161">
        <f>BOM!A45</f>
        <v/>
      </c>
      <c r="C44" s="162">
        <f>BOM!F45</f>
        <v/>
      </c>
      <c r="D44" s="161">
        <f>BOM!G45</f>
        <v/>
      </c>
      <c r="E44" s="161">
        <f>BOM!H45</f>
        <v/>
      </c>
      <c r="F44" s="161">
        <f>BOM!I45</f>
        <v/>
      </c>
      <c r="G44" s="163">
        <f>BOM!S45</f>
        <v/>
      </c>
      <c r="H44" s="163">
        <f>BOM!T45</f>
        <v/>
      </c>
      <c r="I44" s="166" t="n">
        <v>0.0065</v>
      </c>
      <c r="J44" s="166" t="n">
        <v>0.03</v>
      </c>
      <c r="K44" s="164">
        <f>BOM!AC45*1</f>
        <v/>
      </c>
      <c r="L44" s="166" t="inlineStr">
        <is>
          <t>-</t>
        </is>
      </c>
      <c r="M44" s="151" t="n"/>
      <c r="N44" s="151" t="n"/>
      <c r="O44" s="151" t="n"/>
      <c r="P44" s="151" t="n"/>
      <c r="Q44" s="151" t="n"/>
      <c r="R44" s="151" t="n"/>
      <c r="S44" s="151" t="n"/>
      <c r="T44" s="151" t="n"/>
      <c r="U44" s="151" t="n"/>
      <c r="V44" s="151" t="n"/>
      <c r="W44" s="151" t="n"/>
      <c r="X44" s="151" t="n"/>
      <c r="Y44" s="151" t="n"/>
      <c r="Z44" s="151" t="n"/>
      <c r="AA44" s="151" t="n"/>
      <c r="AB44" s="151" t="n"/>
      <c r="AC44" s="151" t="n"/>
      <c r="AD44" s="151" t="n"/>
      <c r="AE44" s="151" t="n"/>
    </row>
    <row r="45" hidden="1" ht="18" customHeight="1" s="218">
      <c r="A45" s="151" t="n"/>
      <c r="B45" s="161">
        <f>BOM!A46</f>
        <v/>
      </c>
      <c r="C45" s="162">
        <f>BOM!F46</f>
        <v/>
      </c>
      <c r="D45" s="161">
        <f>BOM!G46</f>
        <v/>
      </c>
      <c r="E45" s="161">
        <f>BOM!H46</f>
        <v/>
      </c>
      <c r="F45" s="161">
        <f>BOM!I46</f>
        <v/>
      </c>
      <c r="G45" s="163">
        <f>BOM!S46</f>
        <v/>
      </c>
      <c r="H45" s="163">
        <f>BOM!T46</f>
        <v/>
      </c>
      <c r="I45" s="166" t="n">
        <v>0.0065</v>
      </c>
      <c r="J45" s="166" t="n">
        <v>0.03</v>
      </c>
      <c r="K45" s="164">
        <f>BOM!AC46*1</f>
        <v/>
      </c>
      <c r="L45" s="166" t="inlineStr">
        <is>
          <t>-</t>
        </is>
      </c>
      <c r="M45" s="151" t="n"/>
      <c r="N45" s="151" t="n"/>
      <c r="O45" s="151" t="n"/>
      <c r="P45" s="151" t="n"/>
      <c r="Q45" s="151" t="n"/>
      <c r="R45" s="151" t="n"/>
      <c r="S45" s="151" t="n"/>
      <c r="T45" s="151" t="n"/>
      <c r="U45" s="151" t="n"/>
      <c r="V45" s="151" t="n"/>
      <c r="W45" s="151" t="n"/>
      <c r="X45" s="151" t="n"/>
      <c r="Y45" s="151" t="n"/>
      <c r="Z45" s="151" t="n"/>
      <c r="AA45" s="151" t="n"/>
      <c r="AB45" s="151" t="n"/>
      <c r="AC45" s="151" t="n"/>
      <c r="AD45" s="151" t="n"/>
      <c r="AE45" s="151" t="n"/>
    </row>
    <row r="46" hidden="1" ht="18" customHeight="1" s="218">
      <c r="A46" s="151" t="n"/>
      <c r="B46" s="161">
        <f>BOM!A47</f>
        <v/>
      </c>
      <c r="C46" s="162">
        <f>BOM!F47</f>
        <v/>
      </c>
      <c r="D46" s="161">
        <f>BOM!G47</f>
        <v/>
      </c>
      <c r="E46" s="161">
        <f>BOM!H47</f>
        <v/>
      </c>
      <c r="F46" s="161">
        <f>BOM!I47</f>
        <v/>
      </c>
      <c r="G46" s="163">
        <f>BOM!S47</f>
        <v/>
      </c>
      <c r="H46" s="163">
        <f>BOM!T47</f>
        <v/>
      </c>
      <c r="I46" s="166" t="n">
        <v>0.0065</v>
      </c>
      <c r="J46" s="166" t="n">
        <v>0.03</v>
      </c>
      <c r="K46" s="164">
        <f>BOM!AC47*1</f>
        <v/>
      </c>
      <c r="L46" s="166" t="inlineStr">
        <is>
          <t>-</t>
        </is>
      </c>
      <c r="M46" s="151" t="n"/>
      <c r="N46" s="151" t="n"/>
      <c r="O46" s="151" t="n"/>
      <c r="P46" s="151" t="n"/>
      <c r="Q46" s="151" t="n"/>
      <c r="R46" s="151" t="n"/>
      <c r="S46" s="151" t="n"/>
      <c r="T46" s="151" t="n"/>
      <c r="U46" s="151" t="n"/>
      <c r="V46" s="151" t="n"/>
      <c r="W46" s="151" t="n"/>
      <c r="X46" s="151" t="n"/>
      <c r="Y46" s="151" t="n"/>
      <c r="Z46" s="151" t="n"/>
      <c r="AA46" s="151" t="n"/>
      <c r="AB46" s="151" t="n"/>
      <c r="AC46" s="151" t="n"/>
      <c r="AD46" s="151" t="n"/>
      <c r="AE46" s="151" t="n"/>
    </row>
    <row r="47" hidden="1" ht="18" customHeight="1" s="218">
      <c r="A47" s="151" t="n"/>
      <c r="B47" s="161">
        <f>BOM!A48</f>
        <v/>
      </c>
      <c r="C47" s="162">
        <f>BOM!F48</f>
        <v/>
      </c>
      <c r="D47" s="161">
        <f>BOM!G48</f>
        <v/>
      </c>
      <c r="E47" s="161">
        <f>BOM!H48</f>
        <v/>
      </c>
      <c r="F47" s="161">
        <f>BOM!I48</f>
        <v/>
      </c>
      <c r="G47" s="163">
        <f>BOM!S48</f>
        <v/>
      </c>
      <c r="H47" s="163">
        <f>BOM!T48</f>
        <v/>
      </c>
      <c r="I47" s="166" t="n">
        <v>0.0065</v>
      </c>
      <c r="J47" s="166" t="n">
        <v>0.03</v>
      </c>
      <c r="K47" s="164">
        <f>BOM!AC48*1</f>
        <v/>
      </c>
      <c r="L47" s="166" t="inlineStr">
        <is>
          <t>-</t>
        </is>
      </c>
      <c r="M47" s="151" t="n"/>
      <c r="N47" s="151" t="n"/>
      <c r="O47" s="151" t="n"/>
      <c r="P47" s="151" t="n"/>
      <c r="Q47" s="151" t="n"/>
      <c r="R47" s="151" t="n"/>
      <c r="S47" s="151" t="n"/>
      <c r="T47" s="151" t="n"/>
      <c r="U47" s="151" t="n"/>
      <c r="V47" s="151" t="n"/>
      <c r="W47" s="151" t="n"/>
      <c r="X47" s="151" t="n"/>
      <c r="Y47" s="151" t="n"/>
      <c r="Z47" s="151" t="n"/>
      <c r="AA47" s="151" t="n"/>
      <c r="AB47" s="151" t="n"/>
      <c r="AC47" s="151" t="n"/>
      <c r="AD47" s="151" t="n"/>
      <c r="AE47" s="151" t="n"/>
    </row>
    <row r="48" hidden="1" ht="18" customHeight="1" s="218">
      <c r="A48" s="151" t="n"/>
      <c r="B48" s="161">
        <f>BOM!A49</f>
        <v/>
      </c>
      <c r="C48" s="162">
        <f>BOM!F49</f>
        <v/>
      </c>
      <c r="D48" s="161">
        <f>BOM!G49</f>
        <v/>
      </c>
      <c r="E48" s="161">
        <f>BOM!H49</f>
        <v/>
      </c>
      <c r="F48" s="161">
        <f>BOM!I49</f>
        <v/>
      </c>
      <c r="G48" s="163">
        <f>BOM!S49</f>
        <v/>
      </c>
      <c r="H48" s="163">
        <f>BOM!T49</f>
        <v/>
      </c>
      <c r="I48" s="166" t="n">
        <v>0.0065</v>
      </c>
      <c r="J48" s="166" t="n">
        <v>0.03</v>
      </c>
      <c r="K48" s="164">
        <f>BOM!AC49*1</f>
        <v/>
      </c>
      <c r="L48" s="166" t="inlineStr">
        <is>
          <t>-</t>
        </is>
      </c>
      <c r="M48" s="151" t="n"/>
      <c r="N48" s="151" t="n"/>
      <c r="O48" s="151" t="n"/>
      <c r="P48" s="151" t="n"/>
      <c r="Q48" s="151" t="n"/>
      <c r="R48" s="151" t="n"/>
      <c r="S48" s="151" t="n"/>
      <c r="T48" s="151" t="n"/>
      <c r="U48" s="151" t="n"/>
      <c r="V48" s="151" t="n"/>
      <c r="W48" s="151" t="n"/>
      <c r="X48" s="151" t="n"/>
      <c r="Y48" s="151" t="n"/>
      <c r="Z48" s="151" t="n"/>
      <c r="AA48" s="151" t="n"/>
      <c r="AB48" s="151" t="n"/>
      <c r="AC48" s="151" t="n"/>
      <c r="AD48" s="151" t="n"/>
      <c r="AE48" s="151" t="n"/>
    </row>
    <row r="49" hidden="1" ht="18" customHeight="1" s="218">
      <c r="A49" s="151" t="n"/>
      <c r="B49" s="161">
        <f>BOM!A50</f>
        <v/>
      </c>
      <c r="C49" s="162">
        <f>BOM!F50</f>
        <v/>
      </c>
      <c r="D49" s="161">
        <f>BOM!G50</f>
        <v/>
      </c>
      <c r="E49" s="161">
        <f>BOM!H50</f>
        <v/>
      </c>
      <c r="F49" s="161">
        <f>BOM!I50</f>
        <v/>
      </c>
      <c r="G49" s="163">
        <f>BOM!S50</f>
        <v/>
      </c>
      <c r="H49" s="163">
        <f>BOM!T50</f>
        <v/>
      </c>
      <c r="I49" s="166" t="n">
        <v>0.0065</v>
      </c>
      <c r="J49" s="166" t="n">
        <v>0.03</v>
      </c>
      <c r="K49" s="164">
        <f>BOM!AC50*1</f>
        <v/>
      </c>
      <c r="L49" s="166" t="inlineStr">
        <is>
          <t>-</t>
        </is>
      </c>
      <c r="M49" s="151" t="n"/>
      <c r="N49" s="151" t="n"/>
      <c r="O49" s="151" t="n"/>
      <c r="P49" s="151" t="n"/>
      <c r="Q49" s="151" t="n"/>
      <c r="R49" s="151" t="n"/>
      <c r="S49" s="151" t="n"/>
      <c r="T49" s="151" t="n"/>
      <c r="U49" s="151" t="n"/>
      <c r="V49" s="151" t="n"/>
      <c r="W49" s="151" t="n"/>
      <c r="X49" s="151" t="n"/>
      <c r="Y49" s="151" t="n"/>
      <c r="Z49" s="151" t="n"/>
      <c r="AA49" s="151" t="n"/>
      <c r="AB49" s="151" t="n"/>
      <c r="AC49" s="151" t="n"/>
      <c r="AD49" s="151" t="n"/>
      <c r="AE49" s="151" t="n"/>
    </row>
    <row r="50" hidden="1" ht="18" customHeight="1" s="218">
      <c r="A50" s="151" t="n"/>
      <c r="B50" s="161">
        <f>BOM!A51</f>
        <v/>
      </c>
      <c r="C50" s="162">
        <f>BOM!F51</f>
        <v/>
      </c>
      <c r="D50" s="161">
        <f>BOM!G51</f>
        <v/>
      </c>
      <c r="E50" s="161">
        <f>BOM!H51</f>
        <v/>
      </c>
      <c r="F50" s="161">
        <f>BOM!I51</f>
        <v/>
      </c>
      <c r="G50" s="163">
        <f>BOM!S51</f>
        <v/>
      </c>
      <c r="H50" s="163">
        <f>BOM!T51</f>
        <v/>
      </c>
      <c r="I50" s="166" t="n">
        <v>0.0065</v>
      </c>
      <c r="J50" s="166" t="n">
        <v>0.03</v>
      </c>
      <c r="K50" s="164">
        <f>BOM!AC51*1</f>
        <v/>
      </c>
      <c r="L50" s="166" t="inlineStr">
        <is>
          <t>-</t>
        </is>
      </c>
      <c r="M50" s="151" t="n"/>
      <c r="N50" s="151" t="n"/>
      <c r="O50" s="151" t="n"/>
      <c r="P50" s="151" t="n"/>
      <c r="Q50" s="151" t="n"/>
      <c r="R50" s="151" t="n"/>
      <c r="S50" s="151" t="n"/>
      <c r="T50" s="151" t="n"/>
      <c r="U50" s="151" t="n"/>
      <c r="V50" s="151" t="n"/>
      <c r="W50" s="151" t="n"/>
      <c r="X50" s="151" t="n"/>
      <c r="Y50" s="151" t="n"/>
      <c r="Z50" s="151" t="n"/>
      <c r="AA50" s="151" t="n"/>
      <c r="AB50" s="151" t="n"/>
      <c r="AC50" s="151" t="n"/>
      <c r="AD50" s="151" t="n"/>
      <c r="AE50" s="151" t="n"/>
    </row>
    <row r="51" hidden="1" ht="18" customHeight="1" s="218">
      <c r="A51" s="151" t="n"/>
      <c r="B51" s="161">
        <f>BOM!A52</f>
        <v/>
      </c>
      <c r="C51" s="162">
        <f>BOM!F52</f>
        <v/>
      </c>
      <c r="D51" s="161">
        <f>BOM!G52</f>
        <v/>
      </c>
      <c r="E51" s="161">
        <f>BOM!H52</f>
        <v/>
      </c>
      <c r="F51" s="161">
        <f>BOM!I52</f>
        <v/>
      </c>
      <c r="G51" s="163">
        <f>BOM!S52</f>
        <v/>
      </c>
      <c r="H51" s="163">
        <f>BOM!T52</f>
        <v/>
      </c>
      <c r="I51" s="166" t="n">
        <v>0.0065</v>
      </c>
      <c r="J51" s="166" t="n">
        <v>0.03</v>
      </c>
      <c r="K51" s="164">
        <f>BOM!AC52*1</f>
        <v/>
      </c>
      <c r="L51" s="166" t="inlineStr">
        <is>
          <t>-</t>
        </is>
      </c>
      <c r="M51" s="151" t="n"/>
      <c r="N51" s="151" t="n"/>
      <c r="O51" s="151" t="n"/>
      <c r="P51" s="151" t="n"/>
      <c r="Q51" s="151" t="n"/>
      <c r="R51" s="151" t="n"/>
      <c r="S51" s="151" t="n"/>
      <c r="T51" s="151" t="n"/>
      <c r="U51" s="151" t="n"/>
      <c r="V51" s="151" t="n"/>
      <c r="W51" s="151" t="n"/>
      <c r="X51" s="151" t="n"/>
      <c r="Y51" s="151" t="n"/>
      <c r="Z51" s="151" t="n"/>
      <c r="AA51" s="151" t="n"/>
      <c r="AB51" s="151" t="n"/>
      <c r="AC51" s="151" t="n"/>
      <c r="AD51" s="151" t="n"/>
      <c r="AE51" s="151" t="n"/>
    </row>
    <row r="52" hidden="1" ht="18" customHeight="1" s="218">
      <c r="A52" s="151" t="n"/>
      <c r="B52" s="161">
        <f>BOM!A53</f>
        <v/>
      </c>
      <c r="C52" s="162">
        <f>BOM!F53</f>
        <v/>
      </c>
      <c r="D52" s="161">
        <f>BOM!G53</f>
        <v/>
      </c>
      <c r="E52" s="161">
        <f>BOM!H53</f>
        <v/>
      </c>
      <c r="F52" s="161">
        <f>BOM!I53</f>
        <v/>
      </c>
      <c r="G52" s="163">
        <f>BOM!S53</f>
        <v/>
      </c>
      <c r="H52" s="163">
        <f>BOM!T53</f>
        <v/>
      </c>
      <c r="I52" s="166" t="n">
        <v>0.0065</v>
      </c>
      <c r="J52" s="166" t="n">
        <v>0.03</v>
      </c>
      <c r="K52" s="164">
        <f>BOM!AC53*1</f>
        <v/>
      </c>
      <c r="L52" s="166" t="inlineStr">
        <is>
          <t>-</t>
        </is>
      </c>
      <c r="M52" s="151" t="n"/>
      <c r="N52" s="151" t="n"/>
      <c r="O52" s="151" t="n"/>
      <c r="P52" s="151" t="n"/>
      <c r="Q52" s="151" t="n"/>
      <c r="R52" s="151" t="n"/>
      <c r="S52" s="151" t="n"/>
      <c r="T52" s="151" t="n"/>
      <c r="U52" s="151" t="n"/>
      <c r="V52" s="151" t="n"/>
      <c r="W52" s="151" t="n"/>
      <c r="X52" s="151" t="n"/>
      <c r="Y52" s="151" t="n"/>
      <c r="Z52" s="151" t="n"/>
      <c r="AA52" s="151" t="n"/>
      <c r="AB52" s="151" t="n"/>
      <c r="AC52" s="151" t="n"/>
      <c r="AD52" s="151" t="n"/>
      <c r="AE52" s="151" t="n"/>
    </row>
    <row r="53" hidden="1" ht="18" customHeight="1" s="218">
      <c r="A53" s="151" t="n"/>
      <c r="B53" s="161">
        <f>BOM!A54</f>
        <v/>
      </c>
      <c r="C53" s="162">
        <f>BOM!F54</f>
        <v/>
      </c>
      <c r="D53" s="161">
        <f>BOM!G54</f>
        <v/>
      </c>
      <c r="E53" s="161">
        <f>BOM!H54</f>
        <v/>
      </c>
      <c r="F53" s="161">
        <f>BOM!I54</f>
        <v/>
      </c>
      <c r="G53" s="163">
        <f>BOM!S54</f>
        <v/>
      </c>
      <c r="H53" s="163">
        <f>BOM!T54</f>
        <v/>
      </c>
      <c r="I53" s="166" t="n">
        <v>0.0065</v>
      </c>
      <c r="J53" s="166" t="n">
        <v>0.03</v>
      </c>
      <c r="K53" s="164">
        <f>BOM!AC54*1</f>
        <v/>
      </c>
      <c r="L53" s="166" t="inlineStr">
        <is>
          <t>-</t>
        </is>
      </c>
      <c r="M53" s="151" t="n"/>
      <c r="N53" s="151" t="n"/>
      <c r="O53" s="151" t="n"/>
      <c r="P53" s="151" t="n"/>
      <c r="Q53" s="151" t="n"/>
      <c r="R53" s="151" t="n"/>
      <c r="S53" s="151" t="n"/>
      <c r="T53" s="151" t="n"/>
      <c r="U53" s="151" t="n"/>
      <c r="V53" s="151" t="n"/>
      <c r="W53" s="151" t="n"/>
      <c r="X53" s="151" t="n"/>
      <c r="Y53" s="151" t="n"/>
      <c r="Z53" s="151" t="n"/>
      <c r="AA53" s="151" t="n"/>
      <c r="AB53" s="151" t="n"/>
      <c r="AC53" s="151" t="n"/>
      <c r="AD53" s="151" t="n"/>
      <c r="AE53" s="151" t="n"/>
    </row>
    <row r="54" hidden="1" ht="18" customHeight="1" s="218">
      <c r="A54" s="151" t="n"/>
      <c r="B54" s="161">
        <f>BOM!A55</f>
        <v/>
      </c>
      <c r="C54" s="162">
        <f>BOM!F55</f>
        <v/>
      </c>
      <c r="D54" s="161">
        <f>BOM!G55</f>
        <v/>
      </c>
      <c r="E54" s="161">
        <f>BOM!H55</f>
        <v/>
      </c>
      <c r="F54" s="161">
        <f>BOM!I55</f>
        <v/>
      </c>
      <c r="G54" s="163">
        <f>BOM!S55</f>
        <v/>
      </c>
      <c r="H54" s="163">
        <f>BOM!T55</f>
        <v/>
      </c>
      <c r="I54" s="166" t="n">
        <v>0.0065</v>
      </c>
      <c r="J54" s="166" t="n">
        <v>0.03</v>
      </c>
      <c r="K54" s="164">
        <f>BOM!AC55*1</f>
        <v/>
      </c>
      <c r="L54" s="166" t="inlineStr">
        <is>
          <t>-</t>
        </is>
      </c>
      <c r="M54" s="151" t="n"/>
      <c r="N54" s="151" t="n"/>
      <c r="O54" s="151" t="n"/>
      <c r="P54" s="151" t="n"/>
      <c r="Q54" s="151" t="n"/>
      <c r="R54" s="151" t="n"/>
      <c r="S54" s="151" t="n"/>
      <c r="T54" s="151" t="n"/>
      <c r="U54" s="151" t="n"/>
      <c r="V54" s="151" t="n"/>
      <c r="W54" s="151" t="n"/>
      <c r="X54" s="151" t="n"/>
      <c r="Y54" s="151" t="n"/>
      <c r="Z54" s="151" t="n"/>
      <c r="AA54" s="151" t="n"/>
      <c r="AB54" s="151" t="n"/>
      <c r="AC54" s="151" t="n"/>
      <c r="AD54" s="151" t="n"/>
      <c r="AE54" s="151" t="n"/>
    </row>
    <row r="55" hidden="1" ht="18" customHeight="1" s="218">
      <c r="A55" s="151" t="n"/>
      <c r="B55" s="161">
        <f>BOM!A56</f>
        <v/>
      </c>
      <c r="C55" s="162">
        <f>BOM!F56</f>
        <v/>
      </c>
      <c r="D55" s="161">
        <f>BOM!G56</f>
        <v/>
      </c>
      <c r="E55" s="161">
        <f>BOM!H56</f>
        <v/>
      </c>
      <c r="F55" s="161">
        <f>BOM!I56</f>
        <v/>
      </c>
      <c r="G55" s="163">
        <f>BOM!S56</f>
        <v/>
      </c>
      <c r="H55" s="163">
        <f>BOM!T56</f>
        <v/>
      </c>
      <c r="I55" s="166" t="n">
        <v>0.0065</v>
      </c>
      <c r="J55" s="166" t="n">
        <v>0.03</v>
      </c>
      <c r="K55" s="164">
        <f>BOM!AC56*1</f>
        <v/>
      </c>
      <c r="L55" s="166" t="inlineStr">
        <is>
          <t>-</t>
        </is>
      </c>
      <c r="M55" s="151" t="n"/>
      <c r="N55" s="151" t="n"/>
      <c r="O55" s="151" t="n"/>
      <c r="P55" s="151" t="n"/>
      <c r="Q55" s="151" t="n"/>
      <c r="R55" s="151" t="n"/>
      <c r="S55" s="151" t="n"/>
      <c r="T55" s="151" t="n"/>
      <c r="U55" s="151" t="n"/>
      <c r="V55" s="151" t="n"/>
      <c r="W55" s="151" t="n"/>
      <c r="X55" s="151" t="n"/>
      <c r="Y55" s="151" t="n"/>
      <c r="Z55" s="151" t="n"/>
      <c r="AA55" s="151" t="n"/>
      <c r="AB55" s="151" t="n"/>
      <c r="AC55" s="151" t="n"/>
      <c r="AD55" s="151" t="n"/>
      <c r="AE55" s="151" t="n"/>
    </row>
    <row r="56" hidden="1" ht="18" customHeight="1" s="218">
      <c r="A56" s="151" t="n"/>
      <c r="B56" s="161">
        <f>BOM!A57</f>
        <v/>
      </c>
      <c r="C56" s="162">
        <f>BOM!F57</f>
        <v/>
      </c>
      <c r="D56" s="161">
        <f>BOM!G57</f>
        <v/>
      </c>
      <c r="E56" s="161">
        <f>BOM!H57</f>
        <v/>
      </c>
      <c r="F56" s="161">
        <f>BOM!I57</f>
        <v/>
      </c>
      <c r="G56" s="163">
        <f>BOM!S57</f>
        <v/>
      </c>
      <c r="H56" s="163">
        <f>BOM!T57</f>
        <v/>
      </c>
      <c r="I56" s="166" t="n">
        <v>0.0065</v>
      </c>
      <c r="J56" s="166" t="n">
        <v>0.03</v>
      </c>
      <c r="K56" s="164">
        <f>BOM!AC57*1</f>
        <v/>
      </c>
      <c r="L56" s="166" t="inlineStr">
        <is>
          <t>-</t>
        </is>
      </c>
      <c r="M56" s="151" t="n"/>
      <c r="N56" s="151" t="n"/>
      <c r="O56" s="151" t="n"/>
      <c r="P56" s="151" t="n"/>
      <c r="Q56" s="151" t="n"/>
      <c r="R56" s="151" t="n"/>
      <c r="S56" s="151" t="n"/>
      <c r="T56" s="151" t="n"/>
      <c r="U56" s="151" t="n"/>
      <c r="V56" s="151" t="n"/>
      <c r="W56" s="151" t="n"/>
      <c r="X56" s="151" t="n"/>
      <c r="Y56" s="151" t="n"/>
      <c r="Z56" s="151" t="n"/>
      <c r="AA56" s="151" t="n"/>
      <c r="AB56" s="151" t="n"/>
      <c r="AC56" s="151" t="n"/>
      <c r="AD56" s="151" t="n"/>
      <c r="AE56" s="151" t="n"/>
    </row>
    <row r="57" hidden="1" ht="18" customHeight="1" s="218">
      <c r="A57" s="151" t="n"/>
      <c r="B57" s="161">
        <f>BOM!A58</f>
        <v/>
      </c>
      <c r="C57" s="162">
        <f>BOM!F58</f>
        <v/>
      </c>
      <c r="D57" s="161">
        <f>BOM!G58</f>
        <v/>
      </c>
      <c r="E57" s="161">
        <f>BOM!H58</f>
        <v/>
      </c>
      <c r="F57" s="161">
        <f>BOM!I58</f>
        <v/>
      </c>
      <c r="G57" s="163">
        <f>BOM!S58</f>
        <v/>
      </c>
      <c r="H57" s="163">
        <f>BOM!T58</f>
        <v/>
      </c>
      <c r="I57" s="166" t="n">
        <v>0.0065</v>
      </c>
      <c r="J57" s="166" t="n">
        <v>0.03</v>
      </c>
      <c r="K57" s="164">
        <f>BOM!AC58*1</f>
        <v/>
      </c>
      <c r="L57" s="166" t="inlineStr">
        <is>
          <t>-</t>
        </is>
      </c>
      <c r="M57" s="151" t="n"/>
      <c r="N57" s="151" t="n"/>
      <c r="O57" s="151" t="n"/>
      <c r="P57" s="151" t="n"/>
      <c r="Q57" s="151" t="n"/>
      <c r="R57" s="151" t="n"/>
      <c r="S57" s="151" t="n"/>
      <c r="T57" s="151" t="n"/>
      <c r="U57" s="151" t="n"/>
      <c r="V57" s="151" t="n"/>
      <c r="W57" s="151" t="n"/>
      <c r="X57" s="151" t="n"/>
      <c r="Y57" s="151" t="n"/>
      <c r="Z57" s="151" t="n"/>
      <c r="AA57" s="151" t="n"/>
      <c r="AB57" s="151" t="n"/>
      <c r="AC57" s="151" t="n"/>
      <c r="AD57" s="151" t="n"/>
      <c r="AE57" s="151" t="n"/>
    </row>
    <row r="58" hidden="1" ht="18" customHeight="1" s="218">
      <c r="A58" s="151" t="n"/>
      <c r="B58" s="161">
        <f>BOM!A59</f>
        <v/>
      </c>
      <c r="C58" s="162">
        <f>BOM!F59</f>
        <v/>
      </c>
      <c r="D58" s="161">
        <f>BOM!G59</f>
        <v/>
      </c>
      <c r="E58" s="161">
        <f>BOM!H59</f>
        <v/>
      </c>
      <c r="F58" s="161">
        <f>BOM!I59</f>
        <v/>
      </c>
      <c r="G58" s="163">
        <f>BOM!S59</f>
        <v/>
      </c>
      <c r="H58" s="163">
        <f>BOM!T59</f>
        <v/>
      </c>
      <c r="I58" s="166" t="n">
        <v>0.0065</v>
      </c>
      <c r="J58" s="166" t="n">
        <v>0.03</v>
      </c>
      <c r="K58" s="164">
        <f>BOM!AC59*1</f>
        <v/>
      </c>
      <c r="L58" s="166" t="inlineStr">
        <is>
          <t>-</t>
        </is>
      </c>
      <c r="M58" s="151" t="n"/>
      <c r="N58" s="151" t="n"/>
      <c r="O58" s="151" t="n"/>
      <c r="P58" s="151" t="n"/>
      <c r="Q58" s="151" t="n"/>
      <c r="R58" s="151" t="n"/>
      <c r="S58" s="151" t="n"/>
      <c r="T58" s="151" t="n"/>
      <c r="U58" s="151" t="n"/>
      <c r="V58" s="151" t="n"/>
      <c r="W58" s="151" t="n"/>
      <c r="X58" s="151" t="n"/>
      <c r="Y58" s="151" t="n"/>
      <c r="Z58" s="151" t="n"/>
      <c r="AA58" s="151" t="n"/>
      <c r="AB58" s="151" t="n"/>
      <c r="AC58" s="151" t="n"/>
      <c r="AD58" s="151" t="n"/>
      <c r="AE58" s="151" t="n"/>
    </row>
    <row r="59" hidden="1" ht="18" customHeight="1" s="218">
      <c r="A59" s="151" t="n"/>
      <c r="B59" s="161">
        <f>BOM!A60</f>
        <v/>
      </c>
      <c r="C59" s="162">
        <f>BOM!F60</f>
        <v/>
      </c>
      <c r="D59" s="161">
        <f>BOM!G60</f>
        <v/>
      </c>
      <c r="E59" s="161">
        <f>BOM!H60</f>
        <v/>
      </c>
      <c r="F59" s="161">
        <f>BOM!I60</f>
        <v/>
      </c>
      <c r="G59" s="163">
        <f>BOM!S60</f>
        <v/>
      </c>
      <c r="H59" s="163">
        <f>BOM!T60</f>
        <v/>
      </c>
      <c r="I59" s="166" t="n">
        <v>0.0065</v>
      </c>
      <c r="J59" s="166" t="n">
        <v>0.03</v>
      </c>
      <c r="K59" s="164">
        <f>BOM!AC60*1</f>
        <v/>
      </c>
      <c r="L59" s="166" t="inlineStr">
        <is>
          <t>-</t>
        </is>
      </c>
      <c r="M59" s="151" t="n"/>
      <c r="N59" s="151" t="n"/>
      <c r="O59" s="151" t="n"/>
      <c r="P59" s="151" t="n"/>
      <c r="Q59" s="151" t="n"/>
      <c r="R59" s="151" t="n"/>
      <c r="S59" s="151" t="n"/>
      <c r="T59" s="151" t="n"/>
      <c r="U59" s="151" t="n"/>
      <c r="V59" s="151" t="n"/>
      <c r="W59" s="151" t="n"/>
      <c r="X59" s="151" t="n"/>
      <c r="Y59" s="151" t="n"/>
      <c r="Z59" s="151" t="n"/>
      <c r="AA59" s="151" t="n"/>
      <c r="AB59" s="151" t="n"/>
      <c r="AC59" s="151" t="n"/>
      <c r="AD59" s="151" t="n"/>
      <c r="AE59" s="151" t="n"/>
    </row>
    <row r="60" hidden="1" ht="18" customHeight="1" s="218">
      <c r="A60" s="151" t="n"/>
      <c r="B60" s="161">
        <f>BOM!A61</f>
        <v/>
      </c>
      <c r="C60" s="162">
        <f>BOM!F61</f>
        <v/>
      </c>
      <c r="D60" s="161">
        <f>BOM!G61</f>
        <v/>
      </c>
      <c r="E60" s="161">
        <f>BOM!H61</f>
        <v/>
      </c>
      <c r="F60" s="161">
        <f>BOM!I61</f>
        <v/>
      </c>
      <c r="G60" s="163">
        <f>BOM!S61</f>
        <v/>
      </c>
      <c r="H60" s="163">
        <f>BOM!T61</f>
        <v/>
      </c>
      <c r="I60" s="166" t="n">
        <v>0.0065</v>
      </c>
      <c r="J60" s="166" t="n">
        <v>0.03</v>
      </c>
      <c r="K60" s="164">
        <f>BOM!AC61*1</f>
        <v/>
      </c>
      <c r="L60" s="166" t="inlineStr">
        <is>
          <t>-</t>
        </is>
      </c>
      <c r="M60" s="151" t="n"/>
      <c r="N60" s="151" t="n"/>
      <c r="O60" s="151" t="n"/>
      <c r="P60" s="151" t="n"/>
      <c r="Q60" s="151" t="n"/>
      <c r="R60" s="151" t="n"/>
      <c r="S60" s="151" t="n"/>
      <c r="T60" s="151" t="n"/>
      <c r="U60" s="151" t="n"/>
      <c r="V60" s="151" t="n"/>
      <c r="W60" s="151" t="n"/>
      <c r="X60" s="151" t="n"/>
      <c r="Y60" s="151" t="n"/>
      <c r="Z60" s="151" t="n"/>
      <c r="AA60" s="151" t="n"/>
      <c r="AB60" s="151" t="n"/>
      <c r="AC60" s="151" t="n"/>
      <c r="AD60" s="151" t="n"/>
      <c r="AE60" s="151" t="n"/>
    </row>
    <row r="61" ht="18" customHeight="1" s="218">
      <c r="A61" s="151" t="n"/>
      <c r="B61" s="153">
        <f>BOM!A62</f>
        <v/>
      </c>
      <c r="C61" s="153">
        <f>BOM!F62</f>
        <v/>
      </c>
      <c r="D61" s="153">
        <f>BOM!G62</f>
        <v/>
      </c>
      <c r="E61" s="153">
        <f>BOM!H62</f>
        <v/>
      </c>
      <c r="F61" s="153" t="n"/>
      <c r="G61" s="153" t="n"/>
      <c r="H61" s="157">
        <f>BOM!V62</f>
        <v/>
      </c>
      <c r="I61" s="158" t="n">
        <v>0.0065</v>
      </c>
      <c r="J61" s="158" t="n">
        <v>0.03</v>
      </c>
      <c r="K61" s="158" t="inlineStr">
        <is>
          <t>-</t>
        </is>
      </c>
      <c r="L61" s="158" t="inlineStr">
        <is>
          <t>-</t>
        </is>
      </c>
      <c r="M61" s="151" t="n"/>
      <c r="N61" s="151" t="n"/>
      <c r="O61" s="151" t="n"/>
      <c r="P61" s="151" t="n"/>
      <c r="Q61" s="151" t="n"/>
      <c r="R61" s="151" t="n"/>
      <c r="S61" s="151" t="n"/>
      <c r="T61" s="151" t="n"/>
      <c r="U61" s="151" t="n"/>
      <c r="V61" s="151" t="n"/>
      <c r="W61" s="151" t="n"/>
      <c r="X61" s="151" t="n"/>
      <c r="Y61" s="151" t="n"/>
      <c r="Z61" s="151" t="n"/>
      <c r="AA61" s="151" t="n"/>
      <c r="AB61" s="151" t="n"/>
      <c r="AC61" s="151" t="n"/>
      <c r="AD61" s="151" t="n"/>
      <c r="AE61" s="151" t="n"/>
    </row>
    <row r="62" ht="18" customHeight="1" s="218">
      <c r="A62" s="151" t="n"/>
      <c r="B62" s="161">
        <f>BOM!A63</f>
        <v/>
      </c>
      <c r="C62" s="162">
        <f>BOM!F63</f>
        <v/>
      </c>
      <c r="D62" s="167">
        <f>BOM!G63</f>
        <v/>
      </c>
      <c r="E62" s="167">
        <f>BOM!H63</f>
        <v/>
      </c>
      <c r="F62" s="161">
        <f>BOM!I63</f>
        <v/>
      </c>
      <c r="G62" s="163">
        <f>BOM!S63</f>
        <v/>
      </c>
      <c r="H62" s="163">
        <f>BOM!T63</f>
        <v/>
      </c>
      <c r="I62" s="164" t="n">
        <v>0.0065</v>
      </c>
      <c r="J62" s="164" t="n">
        <v>0.03</v>
      </c>
      <c r="K62" s="164" t="inlineStr">
        <is>
          <t>-</t>
        </is>
      </c>
      <c r="L62" s="164" t="inlineStr">
        <is>
          <t>-</t>
        </is>
      </c>
      <c r="M62" s="151" t="n"/>
      <c r="N62" s="151" t="n"/>
      <c r="O62" s="151" t="n"/>
      <c r="P62" s="151" t="n"/>
      <c r="Q62" s="151" t="n"/>
      <c r="R62" s="151" t="n"/>
      <c r="S62" s="151" t="n"/>
      <c r="T62" s="151" t="n"/>
      <c r="U62" s="151" t="n"/>
      <c r="V62" s="151" t="n"/>
      <c r="W62" s="151" t="n"/>
      <c r="X62" s="151" t="n"/>
      <c r="Y62" s="151" t="n"/>
      <c r="Z62" s="151" t="n"/>
      <c r="AA62" s="151" t="n"/>
      <c r="AB62" s="151" t="n"/>
      <c r="AC62" s="151" t="n"/>
      <c r="AD62" s="151" t="n"/>
      <c r="AE62" s="151" t="n"/>
    </row>
    <row r="63" ht="18" customHeight="1" s="218">
      <c r="A63" s="151" t="n"/>
      <c r="B63" s="161">
        <f>BOM!A64</f>
        <v/>
      </c>
      <c r="C63" s="162">
        <f>BOM!F64</f>
        <v/>
      </c>
      <c r="D63" s="167">
        <f>BOM!G64</f>
        <v/>
      </c>
      <c r="E63" s="167">
        <f>BOM!H64</f>
        <v/>
      </c>
      <c r="F63" s="161">
        <f>BOM!I64</f>
        <v/>
      </c>
      <c r="G63" s="163">
        <f>BOM!S64</f>
        <v/>
      </c>
      <c r="H63" s="163">
        <f>BOM!T64</f>
        <v/>
      </c>
      <c r="I63" s="164" t="n">
        <v>0.0065</v>
      </c>
      <c r="J63" s="164" t="n">
        <v>0.03</v>
      </c>
      <c r="K63" s="164" t="inlineStr">
        <is>
          <t>-</t>
        </is>
      </c>
      <c r="L63" s="164" t="inlineStr">
        <is>
          <t>-</t>
        </is>
      </c>
      <c r="M63" s="151" t="n"/>
      <c r="N63" s="151" t="n"/>
      <c r="O63" s="151" t="n"/>
      <c r="P63" s="151" t="n"/>
      <c r="Q63" s="151" t="n"/>
      <c r="R63" s="151" t="n"/>
      <c r="S63" s="151" t="n"/>
      <c r="T63" s="151" t="n"/>
      <c r="U63" s="151" t="n"/>
      <c r="V63" s="151" t="n"/>
      <c r="W63" s="151" t="n"/>
      <c r="X63" s="151" t="n"/>
      <c r="Y63" s="151" t="n"/>
      <c r="Z63" s="151" t="n"/>
      <c r="AA63" s="151" t="n"/>
      <c r="AB63" s="151" t="n"/>
      <c r="AC63" s="151" t="n"/>
      <c r="AD63" s="151" t="n"/>
      <c r="AE63" s="151" t="n"/>
    </row>
    <row r="64" ht="18" customHeight="1" s="218">
      <c r="A64" s="151" t="n"/>
      <c r="B64" s="161">
        <f>BOM!A67</f>
        <v/>
      </c>
      <c r="C64" s="162">
        <f>BOM!F67</f>
        <v/>
      </c>
      <c r="D64" s="167">
        <f>BOM!G67</f>
        <v/>
      </c>
      <c r="E64" s="167">
        <f>BOM!H67</f>
        <v/>
      </c>
      <c r="F64" s="161">
        <f>BOM!I67</f>
        <v/>
      </c>
      <c r="G64" s="163">
        <f>BOM!S67</f>
        <v/>
      </c>
      <c r="H64" s="163">
        <f>BOM!T67</f>
        <v/>
      </c>
      <c r="I64" s="166" t="n">
        <v>0.0065</v>
      </c>
      <c r="J64" s="166" t="n">
        <v>0.03</v>
      </c>
      <c r="K64" s="166" t="inlineStr">
        <is>
          <t>-</t>
        </is>
      </c>
      <c r="L64" s="166" t="inlineStr">
        <is>
          <t>-</t>
        </is>
      </c>
      <c r="M64" s="151" t="n"/>
      <c r="N64" s="151" t="n"/>
      <c r="O64" s="151" t="n"/>
      <c r="P64" s="151" t="n"/>
      <c r="Q64" s="151" t="n"/>
      <c r="R64" s="151" t="n"/>
      <c r="S64" s="151" t="n"/>
      <c r="T64" s="151" t="n"/>
      <c r="U64" s="151" t="n"/>
      <c r="V64" s="151" t="n"/>
      <c r="W64" s="151" t="n"/>
      <c r="X64" s="151" t="n"/>
      <c r="Y64" s="151" t="n"/>
      <c r="Z64" s="151" t="n"/>
      <c r="AA64" s="151" t="n"/>
      <c r="AB64" s="151" t="n"/>
      <c r="AC64" s="151" t="n"/>
      <c r="AD64" s="151" t="n"/>
      <c r="AE64" s="151" t="n"/>
    </row>
    <row r="65" ht="18" customHeight="1" s="218">
      <c r="A65" s="151" t="n"/>
      <c r="B65" s="161">
        <f>BOM!A69</f>
        <v/>
      </c>
      <c r="C65" s="162">
        <f>BOM!F69</f>
        <v/>
      </c>
      <c r="D65" s="167">
        <f>BOM!G69</f>
        <v/>
      </c>
      <c r="E65" s="167">
        <f>BOM!H69</f>
        <v/>
      </c>
      <c r="F65" s="161">
        <f>BOM!I69</f>
        <v/>
      </c>
      <c r="G65" s="163">
        <f>BOM!S69</f>
        <v/>
      </c>
      <c r="H65" s="163">
        <f>BOM!T69</f>
        <v/>
      </c>
      <c r="I65" s="166" t="n">
        <v>0.0065</v>
      </c>
      <c r="J65" s="166" t="n">
        <v>0.03</v>
      </c>
      <c r="K65" s="166" t="inlineStr">
        <is>
          <t>-</t>
        </is>
      </c>
      <c r="L65" s="166" t="inlineStr">
        <is>
          <t>-</t>
        </is>
      </c>
      <c r="M65" s="151" t="n"/>
      <c r="N65" s="151" t="n"/>
      <c r="O65" s="151" t="n"/>
      <c r="P65" s="151" t="n"/>
      <c r="Q65" s="151" t="n"/>
      <c r="R65" s="151" t="n"/>
      <c r="S65" s="151" t="n"/>
      <c r="T65" s="151" t="n"/>
      <c r="U65" s="151" t="n"/>
      <c r="V65" s="151" t="n"/>
      <c r="W65" s="151" t="n"/>
      <c r="X65" s="151" t="n"/>
      <c r="Y65" s="151" t="n"/>
      <c r="Z65" s="151" t="n"/>
      <c r="AA65" s="151" t="n"/>
      <c r="AB65" s="151" t="n"/>
      <c r="AC65" s="151" t="n"/>
      <c r="AD65" s="151" t="n"/>
      <c r="AE65" s="151" t="n"/>
    </row>
    <row r="66" ht="18" customHeight="1" s="218">
      <c r="A66" s="151" t="n"/>
      <c r="B66" s="153">
        <f>BOM!A70</f>
        <v/>
      </c>
      <c r="C66" s="153">
        <f>BOM!F70</f>
        <v/>
      </c>
      <c r="D66" s="153">
        <f>BOM!G70</f>
        <v/>
      </c>
      <c r="E66" s="153">
        <f>BOM!H70</f>
        <v/>
      </c>
      <c r="F66" s="153" t="n"/>
      <c r="G66" s="153" t="n"/>
      <c r="H66" s="157">
        <f>BOM!V70</f>
        <v/>
      </c>
      <c r="I66" s="158" t="n">
        <v>0.0065</v>
      </c>
      <c r="J66" s="158" t="n">
        <v>0.03</v>
      </c>
      <c r="K66" s="158" t="inlineStr">
        <is>
          <t>-</t>
        </is>
      </c>
      <c r="L66" s="158" t="inlineStr">
        <is>
          <t>-</t>
        </is>
      </c>
      <c r="M66" s="151" t="n"/>
      <c r="N66" s="151" t="n"/>
      <c r="O66" s="151" t="n"/>
      <c r="P66" s="151" t="n"/>
      <c r="Q66" s="151" t="n"/>
      <c r="R66" s="151" t="n"/>
      <c r="S66" s="151" t="n"/>
      <c r="T66" s="151" t="n"/>
      <c r="U66" s="151" t="n"/>
      <c r="V66" s="151" t="n"/>
      <c r="W66" s="151" t="n"/>
      <c r="X66" s="151" t="n"/>
      <c r="Y66" s="151" t="n"/>
      <c r="Z66" s="151" t="n"/>
      <c r="AA66" s="151" t="n"/>
      <c r="AB66" s="151" t="n"/>
      <c r="AC66" s="151" t="n"/>
      <c r="AD66" s="151" t="n"/>
      <c r="AE66" s="151" t="n"/>
    </row>
    <row r="67" hidden="1" ht="18" customHeight="1" s="218">
      <c r="A67" s="151" t="n"/>
      <c r="B67" s="161">
        <f>BOM!A71</f>
        <v/>
      </c>
      <c r="C67" s="162">
        <f>BOM!F71</f>
        <v/>
      </c>
      <c r="D67" s="167">
        <f>BOM!G71</f>
        <v/>
      </c>
      <c r="E67" s="167">
        <f>BOM!H71</f>
        <v/>
      </c>
      <c r="F67" s="161">
        <f>BOM!I71</f>
        <v/>
      </c>
      <c r="G67" s="163">
        <f>BOM!S71</f>
        <v/>
      </c>
      <c r="H67" s="163">
        <f>BOM!T71</f>
        <v/>
      </c>
      <c r="I67" s="164" t="n">
        <v>0.0065</v>
      </c>
      <c r="J67" s="164" t="n">
        <v>0.03</v>
      </c>
      <c r="K67" s="164" t="inlineStr">
        <is>
          <t>-</t>
        </is>
      </c>
      <c r="L67" s="164" t="inlineStr">
        <is>
          <t>-</t>
        </is>
      </c>
      <c r="M67" s="151" t="n"/>
      <c r="N67" s="151" t="n"/>
      <c r="O67" s="151" t="n"/>
      <c r="P67" s="151" t="n"/>
      <c r="Q67" s="151" t="n"/>
      <c r="R67" s="151" t="n"/>
      <c r="S67" s="151" t="n"/>
      <c r="T67" s="151" t="n"/>
      <c r="U67" s="151" t="n"/>
      <c r="V67" s="151" t="n"/>
      <c r="W67" s="151" t="n"/>
      <c r="X67" s="151" t="n"/>
      <c r="Y67" s="151" t="n"/>
      <c r="Z67" s="151" t="n"/>
      <c r="AA67" s="151" t="n"/>
      <c r="AB67" s="151" t="n"/>
      <c r="AC67" s="151" t="n"/>
      <c r="AD67" s="151" t="n"/>
      <c r="AE67" s="151" t="n"/>
    </row>
    <row r="68" hidden="1" ht="18" customHeight="1" s="218">
      <c r="A68" s="151" t="n"/>
      <c r="B68" s="161">
        <f>BOM!A72</f>
        <v/>
      </c>
      <c r="C68" s="162">
        <f>BOM!F72</f>
        <v/>
      </c>
      <c r="D68" s="167">
        <f>BOM!G72</f>
        <v/>
      </c>
      <c r="E68" s="167">
        <f>BOM!H72</f>
        <v/>
      </c>
      <c r="F68" s="161">
        <f>BOM!I72</f>
        <v/>
      </c>
      <c r="G68" s="163">
        <f>BOM!S72</f>
        <v/>
      </c>
      <c r="H68" s="163">
        <f>BOM!T72</f>
        <v/>
      </c>
      <c r="I68" s="164" t="n">
        <v>0.0065</v>
      </c>
      <c r="J68" s="164" t="n">
        <v>0.03</v>
      </c>
      <c r="K68" s="164" t="inlineStr">
        <is>
          <t>-</t>
        </is>
      </c>
      <c r="L68" s="164" t="inlineStr">
        <is>
          <t>-</t>
        </is>
      </c>
      <c r="M68" s="151" t="n"/>
      <c r="N68" s="151" t="n"/>
      <c r="O68" s="151" t="n"/>
      <c r="P68" s="151" t="n"/>
      <c r="Q68" s="151" t="n"/>
      <c r="R68" s="151" t="n"/>
      <c r="S68" s="151" t="n"/>
      <c r="T68" s="151" t="n"/>
      <c r="U68" s="151" t="n"/>
      <c r="V68" s="151" t="n"/>
      <c r="W68" s="151" t="n"/>
      <c r="X68" s="151" t="n"/>
      <c r="Y68" s="151" t="n"/>
      <c r="Z68" s="151" t="n"/>
      <c r="AA68" s="151" t="n"/>
      <c r="AB68" s="151" t="n"/>
      <c r="AC68" s="151" t="n"/>
      <c r="AD68" s="151" t="n"/>
      <c r="AE68" s="151" t="n"/>
    </row>
    <row r="69" hidden="1" ht="18" customHeight="1" s="218">
      <c r="A69" s="151" t="n"/>
      <c r="B69" s="161">
        <f>BOM!A73</f>
        <v/>
      </c>
      <c r="C69" s="162">
        <f>BOM!F73</f>
        <v/>
      </c>
      <c r="D69" s="167">
        <f>BOM!G73</f>
        <v/>
      </c>
      <c r="E69" s="167">
        <f>BOM!H73</f>
        <v/>
      </c>
      <c r="F69" s="161">
        <f>BOM!I73</f>
        <v/>
      </c>
      <c r="G69" s="163">
        <f>BOM!S73</f>
        <v/>
      </c>
      <c r="H69" s="163">
        <f>BOM!T73</f>
        <v/>
      </c>
      <c r="I69" s="164" t="n">
        <v>0.0065</v>
      </c>
      <c r="J69" s="164" t="n">
        <v>0.03</v>
      </c>
      <c r="K69" s="164" t="inlineStr">
        <is>
          <t>-</t>
        </is>
      </c>
      <c r="L69" s="164" t="inlineStr">
        <is>
          <t>-</t>
        </is>
      </c>
      <c r="M69" s="151" t="n"/>
      <c r="N69" s="151" t="n"/>
      <c r="O69" s="151" t="n"/>
      <c r="P69" s="151" t="n"/>
      <c r="Q69" s="151" t="n"/>
      <c r="R69" s="151" t="n"/>
      <c r="S69" s="151" t="n"/>
      <c r="T69" s="151" t="n"/>
      <c r="U69" s="151" t="n"/>
      <c r="V69" s="151" t="n"/>
      <c r="W69" s="151" t="n"/>
      <c r="X69" s="151" t="n"/>
      <c r="Y69" s="151" t="n"/>
      <c r="Z69" s="151" t="n"/>
      <c r="AA69" s="151" t="n"/>
      <c r="AB69" s="151" t="n"/>
      <c r="AC69" s="151" t="n"/>
      <c r="AD69" s="151" t="n"/>
      <c r="AE69" s="151" t="n"/>
    </row>
    <row r="70" hidden="1" ht="18" customHeight="1" s="218">
      <c r="A70" s="151" t="n"/>
      <c r="B70" s="161">
        <f>BOM!A74</f>
        <v/>
      </c>
      <c r="C70" s="162">
        <f>BOM!F74</f>
        <v/>
      </c>
      <c r="D70" s="167">
        <f>BOM!G74</f>
        <v/>
      </c>
      <c r="E70" s="167">
        <f>BOM!H74</f>
        <v/>
      </c>
      <c r="F70" s="161">
        <f>BOM!I74</f>
        <v/>
      </c>
      <c r="G70" s="163">
        <f>BOM!S74</f>
        <v/>
      </c>
      <c r="H70" s="163">
        <f>BOM!T74</f>
        <v/>
      </c>
      <c r="I70" s="164" t="n">
        <v>0.0065</v>
      </c>
      <c r="J70" s="164" t="n">
        <v>0.03</v>
      </c>
      <c r="K70" s="164" t="inlineStr">
        <is>
          <t>-</t>
        </is>
      </c>
      <c r="L70" s="164" t="inlineStr">
        <is>
          <t>-</t>
        </is>
      </c>
      <c r="M70" s="151" t="n"/>
      <c r="N70" s="151" t="n"/>
      <c r="O70" s="151" t="n"/>
      <c r="P70" s="151" t="n"/>
      <c r="Q70" s="151" t="n"/>
      <c r="R70" s="151" t="n"/>
      <c r="S70" s="151" t="n"/>
      <c r="T70" s="151" t="n"/>
      <c r="U70" s="151" t="n"/>
      <c r="V70" s="151" t="n"/>
      <c r="W70" s="151" t="n"/>
      <c r="X70" s="151" t="n"/>
      <c r="Y70" s="151" t="n"/>
      <c r="Z70" s="151" t="n"/>
      <c r="AA70" s="151" t="n"/>
      <c r="AB70" s="151" t="n"/>
      <c r="AC70" s="151" t="n"/>
      <c r="AD70" s="151" t="n"/>
      <c r="AE70" s="151" t="n"/>
    </row>
    <row r="71" hidden="1" ht="18" customHeight="1" s="218">
      <c r="A71" s="151" t="n"/>
      <c r="B71" s="161">
        <f>BOM!A75</f>
        <v/>
      </c>
      <c r="C71" s="162">
        <f>BOM!F75</f>
        <v/>
      </c>
      <c r="D71" s="167">
        <f>BOM!G75</f>
        <v/>
      </c>
      <c r="E71" s="167">
        <f>BOM!H75</f>
        <v/>
      </c>
      <c r="F71" s="161">
        <f>BOM!I75</f>
        <v/>
      </c>
      <c r="G71" s="163">
        <f>BOM!S75</f>
        <v/>
      </c>
      <c r="H71" s="163">
        <f>BOM!T75</f>
        <v/>
      </c>
      <c r="I71" s="164" t="n">
        <v>0.0065</v>
      </c>
      <c r="J71" s="164" t="n">
        <v>0.03</v>
      </c>
      <c r="K71" s="164" t="inlineStr">
        <is>
          <t>-</t>
        </is>
      </c>
      <c r="L71" s="164" t="inlineStr">
        <is>
          <t>-</t>
        </is>
      </c>
      <c r="M71" s="151" t="n"/>
      <c r="N71" s="151" t="n"/>
      <c r="O71" s="151" t="n"/>
      <c r="P71" s="151" t="n"/>
      <c r="Q71" s="151" t="n"/>
      <c r="R71" s="151" t="n"/>
      <c r="S71" s="151" t="n"/>
      <c r="T71" s="151" t="n"/>
      <c r="U71" s="151" t="n"/>
      <c r="V71" s="151" t="n"/>
      <c r="W71" s="151" t="n"/>
      <c r="X71" s="151" t="n"/>
      <c r="Y71" s="151" t="n"/>
      <c r="Z71" s="151" t="n"/>
      <c r="AA71" s="151" t="n"/>
      <c r="AB71" s="151" t="n"/>
      <c r="AC71" s="151" t="n"/>
      <c r="AD71" s="151" t="n"/>
      <c r="AE71" s="151" t="n"/>
    </row>
    <row r="72" hidden="1" ht="18" customHeight="1" s="218">
      <c r="A72" s="151" t="n"/>
      <c r="B72" s="161">
        <f>BOM!A76</f>
        <v/>
      </c>
      <c r="C72" s="162">
        <f>BOM!F76</f>
        <v/>
      </c>
      <c r="D72" s="167">
        <f>BOM!G76</f>
        <v/>
      </c>
      <c r="E72" s="167">
        <f>BOM!H76</f>
        <v/>
      </c>
      <c r="F72" s="161">
        <f>BOM!I76</f>
        <v/>
      </c>
      <c r="G72" s="163">
        <f>BOM!S76</f>
        <v/>
      </c>
      <c r="H72" s="163">
        <f>BOM!T76</f>
        <v/>
      </c>
      <c r="I72" s="164" t="n">
        <v>0.0065</v>
      </c>
      <c r="J72" s="164" t="n">
        <v>0.03</v>
      </c>
      <c r="K72" s="164" t="inlineStr">
        <is>
          <t>-</t>
        </is>
      </c>
      <c r="L72" s="164" t="inlineStr">
        <is>
          <t>-</t>
        </is>
      </c>
      <c r="M72" s="151" t="n"/>
      <c r="N72" s="151" t="n"/>
      <c r="O72" s="151" t="n"/>
      <c r="P72" s="151" t="n"/>
      <c r="Q72" s="151" t="n"/>
      <c r="R72" s="151" t="n"/>
      <c r="S72" s="151" t="n"/>
      <c r="T72" s="151" t="n"/>
      <c r="U72" s="151" t="n"/>
      <c r="V72" s="151" t="n"/>
      <c r="W72" s="151" t="n"/>
      <c r="X72" s="151" t="n"/>
      <c r="Y72" s="151" t="n"/>
      <c r="Z72" s="151" t="n"/>
      <c r="AA72" s="151" t="n"/>
      <c r="AB72" s="151" t="n"/>
      <c r="AC72" s="151" t="n"/>
      <c r="AD72" s="151" t="n"/>
      <c r="AE72" s="151" t="n"/>
    </row>
    <row r="73" hidden="1" ht="18" customHeight="1" s="218">
      <c r="A73" s="151" t="n"/>
      <c r="B73" s="161">
        <f>BOM!A77</f>
        <v/>
      </c>
      <c r="C73" s="162">
        <f>BOM!F77</f>
        <v/>
      </c>
      <c r="D73" s="167">
        <f>BOM!G77</f>
        <v/>
      </c>
      <c r="E73" s="167">
        <f>BOM!H77</f>
        <v/>
      </c>
      <c r="F73" s="161">
        <f>BOM!I77</f>
        <v/>
      </c>
      <c r="G73" s="163">
        <f>BOM!S77</f>
        <v/>
      </c>
      <c r="H73" s="163">
        <f>BOM!T77</f>
        <v/>
      </c>
      <c r="I73" s="164" t="n">
        <v>0.0065</v>
      </c>
      <c r="J73" s="164" t="n">
        <v>0.03</v>
      </c>
      <c r="K73" s="164" t="inlineStr">
        <is>
          <t>-</t>
        </is>
      </c>
      <c r="L73" s="164" t="inlineStr">
        <is>
          <t>-</t>
        </is>
      </c>
      <c r="M73" s="151" t="n"/>
      <c r="N73" s="151" t="n"/>
      <c r="O73" s="151" t="n"/>
      <c r="P73" s="151" t="n"/>
      <c r="Q73" s="151" t="n"/>
      <c r="R73" s="151" t="n"/>
      <c r="S73" s="151" t="n"/>
      <c r="T73" s="151" t="n"/>
      <c r="U73" s="151" t="n"/>
      <c r="V73" s="151" t="n"/>
      <c r="W73" s="151" t="n"/>
      <c r="X73" s="151" t="n"/>
      <c r="Y73" s="151" t="n"/>
      <c r="Z73" s="151" t="n"/>
      <c r="AA73" s="151" t="n"/>
      <c r="AB73" s="151" t="n"/>
      <c r="AC73" s="151" t="n"/>
      <c r="AD73" s="151" t="n"/>
      <c r="AE73" s="151" t="n"/>
    </row>
    <row r="74" hidden="1" ht="18" customHeight="1" s="218">
      <c r="A74" s="151" t="n"/>
      <c r="B74" s="161">
        <f>BOM!A78</f>
        <v/>
      </c>
      <c r="C74" s="162">
        <f>BOM!F78</f>
        <v/>
      </c>
      <c r="D74" s="167">
        <f>BOM!G78</f>
        <v/>
      </c>
      <c r="E74" s="167">
        <f>BOM!H78</f>
        <v/>
      </c>
      <c r="F74" s="161">
        <f>BOM!I78</f>
        <v/>
      </c>
      <c r="G74" s="163">
        <f>BOM!S78</f>
        <v/>
      </c>
      <c r="H74" s="163">
        <f>BOM!T78</f>
        <v/>
      </c>
      <c r="I74" s="164" t="n">
        <v>0.0065</v>
      </c>
      <c r="J74" s="164" t="n">
        <v>0.03</v>
      </c>
      <c r="K74" s="164" t="inlineStr">
        <is>
          <t>-</t>
        </is>
      </c>
      <c r="L74" s="164" t="inlineStr">
        <is>
          <t>-</t>
        </is>
      </c>
      <c r="M74" s="151" t="n"/>
      <c r="N74" s="151" t="n"/>
      <c r="O74" s="151" t="n"/>
      <c r="P74" s="151" t="n"/>
      <c r="Q74" s="151" t="n"/>
      <c r="R74" s="151" t="n"/>
      <c r="S74" s="151" t="n"/>
      <c r="T74" s="151" t="n"/>
      <c r="U74" s="151" t="n"/>
      <c r="V74" s="151" t="n"/>
      <c r="W74" s="151" t="n"/>
      <c r="X74" s="151" t="n"/>
      <c r="Y74" s="151" t="n"/>
      <c r="Z74" s="151" t="n"/>
      <c r="AA74" s="151" t="n"/>
      <c r="AB74" s="151" t="n"/>
      <c r="AC74" s="151" t="n"/>
      <c r="AD74" s="151" t="n"/>
      <c r="AE74" s="151" t="n"/>
    </row>
    <row r="75" hidden="1" ht="18" customHeight="1" s="218">
      <c r="A75" s="151" t="n"/>
      <c r="B75" s="161">
        <f>BOM!A79</f>
        <v/>
      </c>
      <c r="C75" s="162">
        <f>BOM!F79</f>
        <v/>
      </c>
      <c r="D75" s="167">
        <f>BOM!G79</f>
        <v/>
      </c>
      <c r="E75" s="167">
        <f>BOM!H79</f>
        <v/>
      </c>
      <c r="F75" s="161">
        <f>BOM!I79</f>
        <v/>
      </c>
      <c r="G75" s="163">
        <f>BOM!S79</f>
        <v/>
      </c>
      <c r="H75" s="163">
        <f>BOM!T79</f>
        <v/>
      </c>
      <c r="I75" s="164" t="n">
        <v>0.0065</v>
      </c>
      <c r="J75" s="164" t="n">
        <v>0.03</v>
      </c>
      <c r="K75" s="164" t="inlineStr">
        <is>
          <t>-</t>
        </is>
      </c>
      <c r="L75" s="164" t="inlineStr">
        <is>
          <t>-</t>
        </is>
      </c>
      <c r="M75" s="151" t="n"/>
      <c r="N75" s="151" t="n"/>
      <c r="O75" s="151" t="n"/>
      <c r="P75" s="151" t="n"/>
      <c r="Q75" s="151" t="n"/>
      <c r="R75" s="151" t="n"/>
      <c r="S75" s="151" t="n"/>
      <c r="T75" s="151" t="n"/>
      <c r="U75" s="151" t="n"/>
      <c r="V75" s="151" t="n"/>
      <c r="W75" s="151" t="n"/>
      <c r="X75" s="151" t="n"/>
      <c r="Y75" s="151" t="n"/>
      <c r="Z75" s="151" t="n"/>
      <c r="AA75" s="151" t="n"/>
      <c r="AB75" s="151" t="n"/>
      <c r="AC75" s="151" t="n"/>
      <c r="AD75" s="151" t="n"/>
      <c r="AE75" s="151" t="n"/>
    </row>
    <row r="76" hidden="1" ht="18" customHeight="1" s="218">
      <c r="A76" s="151" t="n"/>
      <c r="B76" s="161">
        <f>BOM!A81</f>
        <v/>
      </c>
      <c r="C76" s="162">
        <f>BOM!F81</f>
        <v/>
      </c>
      <c r="D76" s="167">
        <f>BOM!G81</f>
        <v/>
      </c>
      <c r="E76" s="167">
        <f>BOM!H81</f>
        <v/>
      </c>
      <c r="F76" s="161">
        <f>BOM!I81</f>
        <v/>
      </c>
      <c r="G76" s="163">
        <f>BOM!S81</f>
        <v/>
      </c>
      <c r="H76" s="163">
        <f>BOM!T81</f>
        <v/>
      </c>
      <c r="I76" s="164" t="n">
        <v>0.0065</v>
      </c>
      <c r="J76" s="164" t="n">
        <v>0.03</v>
      </c>
      <c r="K76" s="164" t="inlineStr">
        <is>
          <t>-</t>
        </is>
      </c>
      <c r="L76" s="164" t="inlineStr">
        <is>
          <t>-</t>
        </is>
      </c>
      <c r="M76" s="151" t="n"/>
      <c r="N76" s="151" t="n"/>
      <c r="O76" s="151" t="n"/>
      <c r="P76" s="151" t="n"/>
      <c r="Q76" s="151" t="n"/>
      <c r="R76" s="151" t="n"/>
      <c r="S76" s="151" t="n"/>
      <c r="T76" s="151" t="n"/>
      <c r="U76" s="151" t="n"/>
      <c r="V76" s="151" t="n"/>
      <c r="W76" s="151" t="n"/>
      <c r="X76" s="151" t="n"/>
      <c r="Y76" s="151" t="n"/>
      <c r="Z76" s="151" t="n"/>
      <c r="AA76" s="151" t="n"/>
      <c r="AB76" s="151" t="n"/>
      <c r="AC76" s="151" t="n"/>
      <c r="AD76" s="151" t="n"/>
      <c r="AE76" s="151" t="n"/>
    </row>
    <row r="77" hidden="1" ht="18" customHeight="1" s="218">
      <c r="A77" s="151" t="n"/>
      <c r="B77" s="161">
        <f>BOM!A83</f>
        <v/>
      </c>
      <c r="C77" s="162">
        <f>BOM!F83</f>
        <v/>
      </c>
      <c r="D77" s="161">
        <f>BOM!G83</f>
        <v/>
      </c>
      <c r="E77" s="161">
        <f>BOM!H83</f>
        <v/>
      </c>
      <c r="F77" s="161">
        <f>BOM!I83</f>
        <v/>
      </c>
      <c r="G77" s="163">
        <f>BOM!S83</f>
        <v/>
      </c>
      <c r="H77" s="163">
        <f>BOM!T83</f>
        <v/>
      </c>
      <c r="I77" s="164" t="n">
        <v>0.0065</v>
      </c>
      <c r="J77" s="164" t="n">
        <v>0.03</v>
      </c>
      <c r="K77" s="164" t="inlineStr">
        <is>
          <t>-</t>
        </is>
      </c>
      <c r="L77" s="164" t="inlineStr">
        <is>
          <t>-</t>
        </is>
      </c>
      <c r="M77" s="151" t="n"/>
      <c r="N77" s="151" t="n"/>
      <c r="O77" s="151" t="n"/>
      <c r="P77" s="151" t="n"/>
      <c r="Q77" s="151" t="n"/>
      <c r="R77" s="151" t="n"/>
      <c r="S77" s="151" t="n"/>
      <c r="T77" s="151" t="n"/>
      <c r="U77" s="151" t="n"/>
      <c r="V77" s="151" t="n"/>
      <c r="W77" s="151" t="n"/>
      <c r="X77" s="151" t="n"/>
      <c r="Y77" s="151" t="n"/>
      <c r="Z77" s="151" t="n"/>
      <c r="AA77" s="151" t="n"/>
      <c r="AB77" s="151" t="n"/>
      <c r="AC77" s="151" t="n"/>
      <c r="AD77" s="151" t="n"/>
      <c r="AE77" s="151" t="n"/>
    </row>
    <row r="78" ht="18" customHeight="1" s="218">
      <c r="A78" s="151" t="n"/>
      <c r="B78" s="161" t="n"/>
      <c r="C78" s="162" t="inlineStr">
        <is>
          <t>MÃO DE OBRA</t>
        </is>
      </c>
      <c r="D78" s="161" t="inlineStr">
        <is>
          <t>9999.99.99</t>
        </is>
      </c>
      <c r="E78" s="161" t="n"/>
      <c r="F78" s="161" t="n">
        <v>1</v>
      </c>
      <c r="G78" s="163">
        <f>SUM(H67:H77)</f>
        <v/>
      </c>
      <c r="H78" s="265" t="n"/>
      <c r="I78" s="164" t="n">
        <v>0.0065</v>
      </c>
      <c r="J78" s="164" t="n">
        <v>0.03</v>
      </c>
      <c r="K78" s="164" t="inlineStr">
        <is>
          <t>-</t>
        </is>
      </c>
      <c r="L78" s="164" t="inlineStr">
        <is>
          <t>-</t>
        </is>
      </c>
      <c r="M78" s="151" t="n"/>
      <c r="N78" s="151" t="n"/>
      <c r="O78" s="151" t="n"/>
      <c r="P78" s="151" t="n"/>
      <c r="Q78" s="151" t="n"/>
      <c r="R78" s="151" t="n"/>
      <c r="S78" s="151" t="n"/>
      <c r="T78" s="151" t="n"/>
      <c r="U78" s="151" t="n"/>
      <c r="V78" s="151" t="n"/>
      <c r="W78" s="151" t="n"/>
      <c r="X78" s="151" t="n"/>
      <c r="Y78" s="151" t="n"/>
      <c r="Z78" s="151" t="n"/>
      <c r="AA78" s="151" t="n"/>
      <c r="AB78" s="151" t="n"/>
      <c r="AC78" s="151" t="n"/>
      <c r="AD78" s="151" t="n"/>
      <c r="AE78" s="151" t="n"/>
    </row>
    <row r="79" ht="18" customHeight="1" s="218">
      <c r="A79" s="151" t="n"/>
      <c r="B79" s="153" t="inlineStr">
        <is>
          <t>TOTAL</t>
        </is>
      </c>
      <c r="C79" s="264" t="n"/>
      <c r="D79" s="264" t="n"/>
      <c r="E79" s="264" t="n"/>
      <c r="F79" s="264" t="n"/>
      <c r="G79" s="265" t="n"/>
      <c r="H79" s="168">
        <f>SUM(H5:H77)</f>
        <v/>
      </c>
      <c r="I79" s="158" t="n"/>
      <c r="J79" s="158" t="n"/>
      <c r="K79" s="158" t="n"/>
      <c r="L79" s="158" t="n"/>
      <c r="M79" s="151" t="n"/>
      <c r="N79" s="151" t="n"/>
      <c r="O79" s="151" t="n"/>
      <c r="P79" s="151" t="n"/>
      <c r="Q79" s="151" t="n"/>
      <c r="R79" s="151" t="n"/>
      <c r="S79" s="151" t="n"/>
      <c r="T79" s="151" t="n"/>
      <c r="U79" s="151" t="n"/>
      <c r="V79" s="151" t="n"/>
      <c r="W79" s="151" t="n"/>
      <c r="X79" s="151" t="n"/>
      <c r="Y79" s="151" t="n"/>
      <c r="Z79" s="151" t="n"/>
      <c r="AA79" s="151" t="n"/>
      <c r="AB79" s="151" t="n"/>
      <c r="AC79" s="151" t="n"/>
      <c r="AD79" s="151" t="n"/>
      <c r="AE79" s="151" t="n"/>
    </row>
    <row r="80" ht="18" customHeight="1" s="218">
      <c r="A80" s="151" t="n"/>
      <c r="B80" s="151">
        <f>BOM!B151</f>
        <v/>
      </c>
      <c r="C80" s="151" t="n"/>
      <c r="D80" s="151" t="n"/>
      <c r="E80" s="169">
        <f>BOM!P151</f>
        <v/>
      </c>
      <c r="F80" s="151" t="n"/>
      <c r="G80" s="151" t="n"/>
      <c r="H80" s="151" t="n"/>
      <c r="I80" s="246" t="n"/>
      <c r="M80" s="151" t="n"/>
      <c r="N80" s="151" t="n"/>
      <c r="O80" s="151" t="n"/>
      <c r="P80" s="151" t="n"/>
      <c r="Q80" s="151" t="n"/>
      <c r="R80" s="151" t="n"/>
      <c r="S80" s="151" t="n"/>
      <c r="T80" s="151" t="n"/>
      <c r="U80" s="151" t="n"/>
      <c r="V80" s="151" t="n"/>
      <c r="W80" s="151" t="n"/>
      <c r="X80" s="151" t="n"/>
      <c r="Y80" s="151" t="n"/>
      <c r="Z80" s="151" t="n"/>
      <c r="AA80" s="151" t="n"/>
      <c r="AB80" s="151" t="n"/>
      <c r="AC80" s="151" t="n"/>
      <c r="AD80" s="151" t="n"/>
      <c r="AE80" s="151" t="n"/>
    </row>
    <row r="81" ht="18" customHeight="1" s="218">
      <c r="A81" s="151" t="n"/>
      <c r="B81" s="151">
        <f>BOM!B152</f>
        <v/>
      </c>
      <c r="C81" s="151" t="n"/>
      <c r="D81" s="151" t="n"/>
      <c r="E81" s="169">
        <f>BOM!P152</f>
        <v/>
      </c>
      <c r="F81" s="151" t="n"/>
      <c r="G81" s="151" t="n"/>
      <c r="H81" s="151" t="n"/>
      <c r="I81" s="246" t="n"/>
      <c r="J81" s="246" t="n"/>
      <c r="K81" s="246" t="n"/>
      <c r="L81" s="246" t="n"/>
      <c r="M81" s="151" t="n"/>
      <c r="N81" s="151" t="n"/>
      <c r="O81" s="151" t="n"/>
      <c r="P81" s="151" t="n"/>
      <c r="Q81" s="151" t="n"/>
      <c r="R81" s="151" t="n"/>
      <c r="S81" s="151" t="n"/>
      <c r="T81" s="151" t="n"/>
      <c r="U81" s="151" t="n"/>
      <c r="V81" s="151" t="n"/>
      <c r="W81" s="151" t="n"/>
      <c r="X81" s="151" t="n"/>
      <c r="Y81" s="151" t="n"/>
      <c r="Z81" s="151" t="n"/>
      <c r="AA81" s="151" t="n"/>
      <c r="AB81" s="151" t="n"/>
      <c r="AC81" s="151" t="n"/>
      <c r="AD81" s="151" t="n"/>
      <c r="AE81" s="151" t="n"/>
    </row>
    <row r="82" ht="18" customHeight="1" s="218">
      <c r="A82" s="151" t="n"/>
      <c r="B82" s="151">
        <f>BOM!B153</f>
        <v/>
      </c>
      <c r="C82" s="151" t="n"/>
      <c r="D82" s="151" t="n"/>
      <c r="E82" s="169">
        <f>BOM!P153</f>
        <v/>
      </c>
      <c r="F82" s="151" t="n"/>
      <c r="G82" s="151" t="n"/>
      <c r="H82" s="151" t="n"/>
      <c r="I82" s="152" t="n"/>
      <c r="J82" s="152" t="n"/>
      <c r="K82" s="152" t="n"/>
      <c r="L82" s="152" t="n"/>
      <c r="M82" s="151" t="n"/>
      <c r="N82" s="151" t="n"/>
      <c r="O82" s="151" t="n"/>
      <c r="P82" s="151" t="n"/>
      <c r="Q82" s="151" t="n"/>
      <c r="R82" s="151" t="n"/>
      <c r="S82" s="151" t="n"/>
      <c r="T82" s="151" t="n"/>
      <c r="U82" s="151" t="n"/>
      <c r="V82" s="151" t="n"/>
      <c r="W82" s="151" t="n"/>
      <c r="X82" s="151" t="n"/>
      <c r="Y82" s="151" t="n"/>
      <c r="Z82" s="151" t="n"/>
      <c r="AA82" s="151" t="n"/>
      <c r="AB82" s="151" t="n"/>
      <c r="AC82" s="151" t="n"/>
      <c r="AD82" s="151" t="n"/>
      <c r="AE82" s="151" t="n"/>
    </row>
    <row r="83" ht="18" customHeight="1" s="218">
      <c r="A83" s="151" t="n"/>
      <c r="B83" s="151">
        <f>BOM!B154</f>
        <v/>
      </c>
      <c r="C83" s="151" t="n"/>
      <c r="D83" s="151" t="n"/>
      <c r="E83" s="169">
        <f>BOM!P154</f>
        <v/>
      </c>
      <c r="F83" s="151" t="n"/>
      <c r="G83" s="151" t="n"/>
      <c r="H83" s="151" t="n"/>
      <c r="I83" s="152" t="n"/>
      <c r="J83" s="152" t="n"/>
      <c r="K83" s="152" t="n"/>
      <c r="L83" s="152" t="n"/>
      <c r="M83" s="151" t="n"/>
      <c r="N83" s="151" t="n"/>
      <c r="O83" s="151" t="n"/>
      <c r="P83" s="151" t="n"/>
      <c r="Q83" s="151" t="n"/>
      <c r="R83" s="151" t="n"/>
      <c r="S83" s="151" t="n"/>
      <c r="T83" s="151" t="n"/>
      <c r="U83" s="151" t="n"/>
      <c r="V83" s="151" t="n"/>
      <c r="W83" s="151" t="n"/>
      <c r="X83" s="151" t="n"/>
      <c r="Y83" s="151" t="n"/>
      <c r="Z83" s="151" t="n"/>
      <c r="AA83" s="151" t="n"/>
      <c r="AB83" s="151" t="n"/>
      <c r="AC83" s="151" t="n"/>
      <c r="AD83" s="151" t="n"/>
      <c r="AE83" s="151" t="n"/>
    </row>
    <row r="84" ht="18" customHeight="1" s="218">
      <c r="A84" s="151" t="n"/>
      <c r="B84" s="151">
        <f>BOM!B155</f>
        <v/>
      </c>
      <c r="C84" s="151" t="n"/>
      <c r="D84" s="151" t="n"/>
      <c r="E84" s="169">
        <f>BOM!P155</f>
        <v/>
      </c>
      <c r="F84" s="151" t="n"/>
      <c r="G84" s="151" t="n"/>
      <c r="H84" s="151" t="n"/>
      <c r="I84" s="152" t="n"/>
      <c r="J84" s="152" t="n"/>
      <c r="K84" s="152" t="n"/>
      <c r="L84" s="152" t="n"/>
      <c r="M84" s="151" t="n"/>
      <c r="N84" s="151" t="n"/>
      <c r="O84" s="151" t="n"/>
      <c r="P84" s="151" t="n"/>
      <c r="Q84" s="151" t="n"/>
      <c r="R84" s="151" t="n"/>
      <c r="S84" s="151" t="n"/>
      <c r="T84" s="151" t="n"/>
      <c r="U84" s="151" t="n"/>
      <c r="V84" s="151" t="n"/>
      <c r="W84" s="151" t="n"/>
      <c r="X84" s="151" t="n"/>
      <c r="Y84" s="151" t="n"/>
      <c r="Z84" s="151" t="n"/>
      <c r="AA84" s="151" t="n"/>
      <c r="AB84" s="151" t="n"/>
      <c r="AC84" s="151" t="n"/>
      <c r="AD84" s="151" t="n"/>
      <c r="AE84" s="151" t="n"/>
    </row>
    <row r="85" ht="18" customHeight="1" s="218">
      <c r="A85" s="151" t="n"/>
      <c r="B85" s="151">
        <f>BOM!B156</f>
        <v/>
      </c>
      <c r="C85" s="151" t="n"/>
      <c r="D85" s="151" t="n"/>
      <c r="E85" s="169">
        <f>BOM!P156</f>
        <v/>
      </c>
      <c r="F85" s="151" t="n"/>
      <c r="G85" s="151" t="n"/>
      <c r="H85" s="151" t="n"/>
      <c r="I85" s="152" t="n"/>
      <c r="J85" s="152" t="n"/>
      <c r="K85" s="152" t="n"/>
      <c r="L85" s="152" t="n"/>
      <c r="M85" s="151" t="n"/>
      <c r="N85" s="151" t="n"/>
      <c r="O85" s="151" t="n"/>
      <c r="P85" s="151" t="n"/>
      <c r="Q85" s="151" t="n"/>
      <c r="R85" s="151" t="n"/>
      <c r="S85" s="151" t="n"/>
      <c r="T85" s="151" t="n"/>
      <c r="U85" s="151" t="n"/>
      <c r="V85" s="151" t="n"/>
      <c r="W85" s="151" t="n"/>
      <c r="X85" s="151" t="n"/>
      <c r="Y85" s="151" t="n"/>
      <c r="Z85" s="151" t="n"/>
      <c r="AA85" s="151" t="n"/>
      <c r="AB85" s="151" t="n"/>
      <c r="AC85" s="151" t="n"/>
      <c r="AD85" s="151" t="n"/>
      <c r="AE85" s="151" t="n"/>
    </row>
    <row r="86" ht="18" customHeight="1" s="218">
      <c r="A86" s="151" t="n"/>
      <c r="B86" s="151">
        <f>BOM!B157</f>
        <v/>
      </c>
      <c r="C86" s="151" t="n"/>
      <c r="D86" s="151" t="n"/>
      <c r="E86" s="169">
        <f>BOM!P157</f>
        <v/>
      </c>
      <c r="F86" s="151" t="n"/>
      <c r="G86" s="151" t="n"/>
      <c r="H86" s="151" t="n"/>
      <c r="I86" s="152" t="n"/>
      <c r="J86" s="152" t="n"/>
      <c r="K86" s="152" t="n"/>
      <c r="L86" s="152" t="n"/>
      <c r="M86" s="151" t="n"/>
      <c r="N86" s="151" t="n"/>
      <c r="O86" s="151" t="n"/>
      <c r="P86" s="151" t="n"/>
      <c r="Q86" s="151" t="n"/>
      <c r="R86" s="151" t="n"/>
      <c r="S86" s="151" t="n"/>
      <c r="T86" s="151" t="n"/>
      <c r="U86" s="151" t="n"/>
      <c r="V86" s="151" t="n"/>
      <c r="W86" s="151" t="n"/>
      <c r="X86" s="151" t="n"/>
      <c r="Y86" s="151" t="n"/>
      <c r="Z86" s="151" t="n"/>
      <c r="AA86" s="151" t="n"/>
      <c r="AB86" s="151" t="n"/>
      <c r="AC86" s="151" t="n"/>
      <c r="AD86" s="151" t="n"/>
      <c r="AE86" s="151" t="n"/>
    </row>
    <row r="87" ht="18" customHeight="1" s="218">
      <c r="A87" s="151" t="n"/>
      <c r="B87" s="151">
        <f>BOM!B158</f>
        <v/>
      </c>
      <c r="C87" s="151" t="n"/>
      <c r="D87" s="151" t="n"/>
      <c r="E87" s="169">
        <f>BOM!P158</f>
        <v/>
      </c>
      <c r="F87" s="151" t="n"/>
      <c r="G87" s="151" t="n"/>
      <c r="H87" s="151" t="n"/>
      <c r="I87" s="152" t="n"/>
      <c r="J87" s="152" t="n"/>
      <c r="K87" s="152" t="n"/>
      <c r="L87" s="152" t="n"/>
      <c r="M87" s="151" t="n"/>
      <c r="N87" s="151" t="n"/>
      <c r="O87" s="151" t="n"/>
      <c r="P87" s="151" t="n"/>
      <c r="Q87" s="151" t="n"/>
      <c r="R87" s="151" t="n"/>
      <c r="S87" s="151" t="n"/>
      <c r="T87" s="151" t="n"/>
      <c r="U87" s="151" t="n"/>
      <c r="V87" s="151" t="n"/>
      <c r="W87" s="151" t="n"/>
      <c r="X87" s="151" t="n"/>
      <c r="Y87" s="151" t="n"/>
      <c r="Z87" s="151" t="n"/>
      <c r="AA87" s="151" t="n"/>
      <c r="AB87" s="151" t="n"/>
      <c r="AC87" s="151" t="n"/>
      <c r="AD87" s="151" t="n"/>
      <c r="AE87" s="151" t="n"/>
    </row>
    <row r="88" ht="18" customHeight="1" s="218">
      <c r="A88" s="151" t="n"/>
      <c r="B88" s="151">
        <f>BOM!B159</f>
        <v/>
      </c>
      <c r="C88" s="151" t="n"/>
      <c r="D88" s="151" t="n"/>
      <c r="E88" s="169">
        <f>BOM!P159</f>
        <v/>
      </c>
      <c r="F88" s="151" t="n"/>
      <c r="G88" s="151" t="n"/>
      <c r="H88" s="151" t="n"/>
      <c r="I88" s="152" t="n"/>
      <c r="J88" s="152" t="n"/>
      <c r="K88" s="152" t="n"/>
      <c r="L88" s="152" t="n"/>
      <c r="M88" s="151" t="n"/>
      <c r="N88" s="151" t="n"/>
      <c r="O88" s="151" t="n"/>
      <c r="P88" s="151" t="n"/>
      <c r="Q88" s="151" t="n"/>
      <c r="R88" s="151" t="n"/>
      <c r="S88" s="151" t="n"/>
      <c r="T88" s="151" t="n"/>
      <c r="U88" s="151" t="n"/>
      <c r="V88" s="151" t="n"/>
      <c r="W88" s="151" t="n"/>
      <c r="X88" s="151" t="n"/>
      <c r="Y88" s="151" t="n"/>
      <c r="Z88" s="151" t="n"/>
      <c r="AA88" s="151" t="n"/>
      <c r="AB88" s="151" t="n"/>
      <c r="AC88" s="151" t="n"/>
      <c r="AD88" s="151" t="n"/>
      <c r="AE88" s="151" t="n"/>
    </row>
    <row r="89" ht="18" customHeight="1" s="218">
      <c r="A89" s="151" t="n"/>
      <c r="B89" s="151">
        <f>BOM!B160</f>
        <v/>
      </c>
      <c r="C89" s="151" t="n"/>
      <c r="D89" s="151" t="n"/>
      <c r="E89" s="169">
        <f>BOM!P160</f>
        <v/>
      </c>
      <c r="F89" s="151" t="n"/>
      <c r="G89" s="151" t="n"/>
      <c r="H89" s="151" t="n"/>
      <c r="I89" s="152" t="n"/>
      <c r="J89" s="152" t="n"/>
      <c r="K89" s="152" t="n"/>
      <c r="L89" s="152" t="n"/>
      <c r="M89" s="151" t="n"/>
      <c r="N89" s="151" t="n"/>
      <c r="O89" s="151" t="n"/>
      <c r="P89" s="151" t="n"/>
      <c r="Q89" s="151" t="n"/>
      <c r="R89" s="151" t="n"/>
      <c r="S89" s="151" t="n"/>
      <c r="T89" s="151" t="n"/>
      <c r="U89" s="151" t="n"/>
      <c r="V89" s="151" t="n"/>
      <c r="W89" s="151" t="n"/>
      <c r="X89" s="151" t="n"/>
      <c r="Y89" s="151" t="n"/>
      <c r="Z89" s="151" t="n"/>
      <c r="AA89" s="151" t="n"/>
      <c r="AB89" s="151" t="n"/>
      <c r="AC89" s="151" t="n"/>
      <c r="AD89" s="151" t="n"/>
      <c r="AE89" s="151" t="n"/>
    </row>
    <row r="90" ht="18" customHeight="1" s="218">
      <c r="A90" s="151" t="n"/>
      <c r="B90" s="151">
        <f>BOM!B161</f>
        <v/>
      </c>
      <c r="C90" s="151" t="n"/>
      <c r="D90" s="151" t="n"/>
      <c r="E90" s="169">
        <f>BOM!P161</f>
        <v/>
      </c>
      <c r="F90" s="151" t="n"/>
      <c r="G90" s="151" t="n"/>
      <c r="H90" s="151" t="n"/>
      <c r="I90" s="152" t="n"/>
      <c r="J90" s="152" t="n"/>
      <c r="K90" s="152" t="n"/>
      <c r="L90" s="152" t="n"/>
      <c r="M90" s="151" t="n"/>
      <c r="N90" s="151" t="n"/>
      <c r="O90" s="151" t="n"/>
      <c r="P90" s="151" t="n"/>
      <c r="Q90" s="151" t="n"/>
      <c r="R90" s="151" t="n"/>
      <c r="S90" s="151" t="n"/>
      <c r="T90" s="151" t="n"/>
      <c r="U90" s="151" t="n"/>
      <c r="V90" s="151" t="n"/>
      <c r="W90" s="151" t="n"/>
      <c r="X90" s="151" t="n"/>
      <c r="Y90" s="151" t="n"/>
      <c r="Z90" s="151" t="n"/>
      <c r="AA90" s="151" t="n"/>
      <c r="AB90" s="151" t="n"/>
      <c r="AC90" s="151" t="n"/>
      <c r="AD90" s="151" t="n"/>
      <c r="AE90" s="151" t="n"/>
    </row>
    <row r="91" ht="18" customHeight="1" s="218">
      <c r="A91" s="151" t="n"/>
      <c r="B91" s="151">
        <f>BOM!B162</f>
        <v/>
      </c>
      <c r="C91" s="151" t="n"/>
      <c r="D91" s="151" t="n"/>
      <c r="E91" s="169">
        <f>BOM!P162</f>
        <v/>
      </c>
      <c r="F91" s="151" t="n"/>
      <c r="G91" s="151" t="n"/>
      <c r="H91" s="151" t="n"/>
      <c r="I91" s="152" t="n"/>
      <c r="J91" s="152" t="n"/>
      <c r="K91" s="152" t="n"/>
      <c r="L91" s="152" t="n"/>
      <c r="M91" s="151" t="n"/>
      <c r="N91" s="151" t="n"/>
      <c r="O91" s="151" t="n"/>
      <c r="P91" s="151" t="n"/>
      <c r="Q91" s="151" t="n"/>
      <c r="R91" s="151" t="n"/>
      <c r="S91" s="151" t="n"/>
      <c r="T91" s="151" t="n"/>
      <c r="U91" s="151" t="n"/>
      <c r="V91" s="151" t="n"/>
      <c r="W91" s="151" t="n"/>
      <c r="X91" s="151" t="n"/>
      <c r="Y91" s="151" t="n"/>
      <c r="Z91" s="151" t="n"/>
      <c r="AA91" s="151" t="n"/>
      <c r="AB91" s="151" t="n"/>
      <c r="AC91" s="151" t="n"/>
      <c r="AD91" s="151" t="n"/>
      <c r="AE91" s="151" t="n"/>
    </row>
    <row r="92" ht="18" customHeight="1" s="218">
      <c r="A92" s="151" t="n"/>
      <c r="B92" s="151">
        <f>BOM!B163</f>
        <v/>
      </c>
      <c r="C92" s="151" t="n"/>
      <c r="D92" s="151" t="n"/>
      <c r="E92" s="151" t="n"/>
      <c r="F92" s="151" t="n"/>
      <c r="G92" s="151" t="n"/>
      <c r="H92" s="151" t="n"/>
      <c r="I92" s="152" t="n"/>
      <c r="J92" s="152" t="n"/>
      <c r="K92" s="152" t="n"/>
      <c r="L92" s="152" t="n"/>
      <c r="M92" s="151" t="n"/>
      <c r="N92" s="151" t="n"/>
      <c r="O92" s="151" t="n"/>
      <c r="P92" s="151" t="n"/>
      <c r="Q92" s="151" t="n"/>
      <c r="R92" s="151" t="n"/>
      <c r="S92" s="151" t="n"/>
      <c r="T92" s="151" t="n"/>
      <c r="U92" s="151" t="n"/>
      <c r="V92" s="151" t="n"/>
      <c r="W92" s="151" t="n"/>
      <c r="X92" s="151" t="n"/>
      <c r="Y92" s="151" t="n"/>
      <c r="Z92" s="151" t="n"/>
      <c r="AA92" s="151" t="n"/>
      <c r="AB92" s="151" t="n"/>
      <c r="AC92" s="151" t="n"/>
      <c r="AD92" s="151" t="n"/>
      <c r="AE92" s="151" t="n"/>
    </row>
    <row r="93" ht="18" customHeight="1" s="218">
      <c r="A93" s="151" t="n"/>
      <c r="B93" s="151" t="n"/>
      <c r="C93" s="151" t="n"/>
      <c r="D93" s="151" t="n"/>
      <c r="E93" s="151" t="n"/>
      <c r="F93" s="151" t="n"/>
      <c r="G93" s="151" t="n"/>
      <c r="H93" s="151" t="n"/>
      <c r="I93" s="152" t="n"/>
      <c r="J93" s="152" t="n"/>
      <c r="K93" s="152" t="n"/>
      <c r="L93" s="152" t="n"/>
      <c r="M93" s="151" t="n"/>
      <c r="N93" s="151" t="n"/>
      <c r="O93" s="151" t="n"/>
      <c r="P93" s="151" t="n"/>
      <c r="Q93" s="151" t="n"/>
      <c r="R93" s="151" t="n"/>
      <c r="S93" s="151" t="n"/>
      <c r="T93" s="151" t="n"/>
      <c r="U93" s="151" t="n"/>
      <c r="V93" s="151" t="n"/>
      <c r="W93" s="151" t="n"/>
      <c r="X93" s="151" t="n"/>
      <c r="Y93" s="151" t="n"/>
      <c r="Z93" s="151" t="n"/>
      <c r="AA93" s="151" t="n"/>
      <c r="AB93" s="151" t="n"/>
      <c r="AC93" s="151" t="n"/>
      <c r="AD93" s="151" t="n"/>
      <c r="AE93" s="151" t="n"/>
    </row>
    <row r="94" ht="18" customHeight="1" s="218">
      <c r="A94" s="151" t="n"/>
      <c r="B94" s="151" t="n"/>
      <c r="C94" s="151" t="n"/>
      <c r="D94" s="151" t="n"/>
      <c r="E94" s="151" t="n"/>
      <c r="F94" s="151" t="n"/>
      <c r="G94" s="151" t="n"/>
      <c r="H94" s="151" t="n"/>
      <c r="I94" s="152" t="n"/>
      <c r="J94" s="152" t="n"/>
      <c r="K94" s="152" t="n"/>
      <c r="L94" s="152" t="n"/>
      <c r="M94" s="151" t="n"/>
      <c r="N94" s="151" t="n"/>
      <c r="O94" s="151" t="n"/>
      <c r="P94" s="151" t="n"/>
      <c r="Q94" s="151" t="n"/>
      <c r="R94" s="151" t="n"/>
      <c r="S94" s="151" t="n"/>
      <c r="T94" s="151" t="n"/>
      <c r="U94" s="151" t="n"/>
      <c r="V94" s="151" t="n"/>
      <c r="W94" s="151" t="n"/>
      <c r="X94" s="151" t="n"/>
      <c r="Y94" s="151" t="n"/>
      <c r="Z94" s="151" t="n"/>
      <c r="AA94" s="151" t="n"/>
      <c r="AB94" s="151" t="n"/>
      <c r="AC94" s="151" t="n"/>
      <c r="AD94" s="151" t="n"/>
      <c r="AE94" s="151" t="n"/>
    </row>
    <row r="95" ht="18" customHeight="1" s="218">
      <c r="A95" s="151" t="n"/>
      <c r="B95" s="151" t="n"/>
      <c r="C95" s="151" t="n"/>
      <c r="D95" s="151" t="n"/>
      <c r="E95" s="151" t="n"/>
      <c r="F95" s="151" t="n"/>
      <c r="G95" s="151" t="n"/>
      <c r="H95" s="151" t="n"/>
      <c r="I95" s="152" t="n"/>
      <c r="J95" s="152" t="n"/>
      <c r="K95" s="152" t="n"/>
      <c r="L95" s="152" t="n"/>
      <c r="M95" s="151" t="n"/>
      <c r="N95" s="151" t="n"/>
      <c r="O95" s="151" t="n"/>
      <c r="P95" s="151" t="n"/>
      <c r="Q95" s="151" t="n"/>
      <c r="R95" s="151" t="n"/>
      <c r="S95" s="151" t="n"/>
      <c r="T95" s="151" t="n"/>
      <c r="U95" s="151" t="n"/>
      <c r="V95" s="151" t="n"/>
      <c r="W95" s="151" t="n"/>
      <c r="X95" s="151" t="n"/>
      <c r="Y95" s="151" t="n"/>
      <c r="Z95" s="151" t="n"/>
      <c r="AA95" s="151" t="n"/>
      <c r="AB95" s="151" t="n"/>
      <c r="AC95" s="151" t="n"/>
      <c r="AD95" s="151" t="n"/>
      <c r="AE95" s="151" t="n"/>
    </row>
    <row r="96" ht="18" customHeight="1" s="218">
      <c r="A96" s="151" t="n"/>
      <c r="B96" s="151" t="n"/>
      <c r="C96" s="151" t="n"/>
      <c r="D96" s="151" t="n"/>
      <c r="E96" s="151" t="n"/>
      <c r="F96" s="151" t="n"/>
      <c r="G96" s="151" t="n"/>
      <c r="H96" s="151" t="n"/>
      <c r="I96" s="152" t="n"/>
      <c r="J96" s="152" t="n"/>
      <c r="K96" s="152" t="n"/>
      <c r="L96" s="152" t="n"/>
      <c r="M96" s="151" t="n"/>
      <c r="N96" s="151" t="n"/>
      <c r="O96" s="151" t="n"/>
      <c r="P96" s="151" t="n"/>
      <c r="Q96" s="151" t="n"/>
      <c r="R96" s="151" t="n"/>
      <c r="S96" s="151" t="n"/>
      <c r="T96" s="151" t="n"/>
      <c r="U96" s="151" t="n"/>
      <c r="V96" s="151" t="n"/>
      <c r="W96" s="151" t="n"/>
      <c r="X96" s="151" t="n"/>
      <c r="Y96" s="151" t="n"/>
      <c r="Z96" s="151" t="n"/>
      <c r="AA96" s="151" t="n"/>
      <c r="AB96" s="151" t="n"/>
      <c r="AC96" s="151" t="n"/>
      <c r="AD96" s="151" t="n"/>
      <c r="AE96" s="151" t="n"/>
    </row>
    <row r="97" ht="18" customHeight="1" s="218">
      <c r="A97" s="151" t="n"/>
      <c r="B97" s="151" t="n"/>
      <c r="C97" s="151" t="n"/>
      <c r="D97" s="151" t="n"/>
      <c r="E97" s="151" t="n"/>
      <c r="F97" s="151" t="n"/>
      <c r="G97" s="151" t="n"/>
      <c r="H97" s="151" t="n"/>
      <c r="I97" s="152" t="n"/>
      <c r="J97" s="152" t="n"/>
      <c r="K97" s="152" t="n"/>
      <c r="L97" s="152" t="n"/>
      <c r="M97" s="151" t="n"/>
      <c r="N97" s="151" t="n"/>
      <c r="O97" s="151" t="n"/>
      <c r="P97" s="151" t="n"/>
      <c r="Q97" s="151" t="n"/>
      <c r="R97" s="151" t="n"/>
      <c r="S97" s="151" t="n"/>
      <c r="T97" s="151" t="n"/>
      <c r="U97" s="151" t="n"/>
      <c r="V97" s="151" t="n"/>
      <c r="W97" s="151" t="n"/>
      <c r="X97" s="151" t="n"/>
      <c r="Y97" s="151" t="n"/>
      <c r="Z97" s="151" t="n"/>
      <c r="AA97" s="151" t="n"/>
      <c r="AB97" s="151" t="n"/>
      <c r="AC97" s="151" t="n"/>
      <c r="AD97" s="151" t="n"/>
      <c r="AE97" s="151" t="n"/>
    </row>
    <row r="98" ht="18" customHeight="1" s="218">
      <c r="A98" s="151" t="n"/>
      <c r="B98" s="151" t="n"/>
      <c r="C98" s="151" t="n"/>
      <c r="D98" s="151" t="n"/>
      <c r="E98" s="151" t="n"/>
      <c r="F98" s="151" t="n"/>
      <c r="G98" s="151" t="n"/>
      <c r="H98" s="151" t="n"/>
      <c r="I98" s="152" t="n"/>
      <c r="J98" s="152" t="n"/>
      <c r="K98" s="152" t="n"/>
      <c r="L98" s="152" t="n"/>
      <c r="M98" s="151" t="n"/>
      <c r="N98" s="151" t="n"/>
      <c r="O98" s="151" t="n"/>
      <c r="P98" s="151" t="n"/>
      <c r="Q98" s="151" t="n"/>
      <c r="R98" s="151" t="n"/>
      <c r="S98" s="151" t="n"/>
      <c r="T98" s="151" t="n"/>
      <c r="U98" s="151" t="n"/>
      <c r="V98" s="151" t="n"/>
      <c r="W98" s="151" t="n"/>
      <c r="X98" s="151" t="n"/>
      <c r="Y98" s="151" t="n"/>
      <c r="Z98" s="151" t="n"/>
      <c r="AA98" s="151" t="n"/>
      <c r="AB98" s="151" t="n"/>
      <c r="AC98" s="151" t="n"/>
      <c r="AD98" s="151" t="n"/>
      <c r="AE98" s="151" t="n"/>
    </row>
    <row r="99" ht="18" customHeight="1" s="218">
      <c r="A99" s="151" t="n"/>
      <c r="B99" s="151" t="n"/>
      <c r="C99" s="151" t="n"/>
      <c r="D99" s="151" t="n"/>
      <c r="E99" s="151" t="n"/>
      <c r="F99" s="151" t="n"/>
      <c r="G99" s="151" t="n"/>
      <c r="H99" s="151" t="n"/>
      <c r="I99" s="152" t="n"/>
      <c r="J99" s="152" t="n"/>
      <c r="K99" s="152" t="n"/>
      <c r="L99" s="152" t="n"/>
      <c r="M99" s="151" t="n"/>
      <c r="N99" s="151" t="n"/>
      <c r="O99" s="151" t="n"/>
      <c r="P99" s="151" t="n"/>
      <c r="Q99" s="151" t="n"/>
      <c r="R99" s="151" t="n"/>
      <c r="S99" s="151" t="n"/>
      <c r="T99" s="151" t="n"/>
      <c r="U99" s="151" t="n"/>
      <c r="V99" s="151" t="n"/>
      <c r="W99" s="151" t="n"/>
      <c r="X99" s="151" t="n"/>
      <c r="Y99" s="151" t="n"/>
      <c r="Z99" s="151" t="n"/>
      <c r="AA99" s="151" t="n"/>
      <c r="AB99" s="151" t="n"/>
      <c r="AC99" s="151" t="n"/>
      <c r="AD99" s="151" t="n"/>
      <c r="AE99" s="151" t="n"/>
    </row>
    <row r="100" ht="18" customHeight="1" s="218">
      <c r="A100" s="151" t="n"/>
      <c r="B100" s="151" t="n"/>
      <c r="C100" s="151" t="n"/>
      <c r="D100" s="151" t="n"/>
      <c r="E100" s="151" t="n"/>
      <c r="F100" s="151" t="n"/>
      <c r="G100" s="151" t="n"/>
      <c r="H100" s="151" t="n"/>
      <c r="I100" s="152" t="n"/>
      <c r="J100" s="152" t="n"/>
      <c r="K100" s="152" t="n"/>
      <c r="L100" s="152" t="n"/>
      <c r="M100" s="151" t="n"/>
      <c r="N100" s="151" t="n"/>
      <c r="O100" s="151" t="n"/>
      <c r="P100" s="151" t="n"/>
      <c r="Q100" s="151" t="n"/>
      <c r="R100" s="151" t="n"/>
      <c r="S100" s="151" t="n"/>
      <c r="T100" s="151" t="n"/>
      <c r="U100" s="151" t="n"/>
      <c r="V100" s="151" t="n"/>
      <c r="W100" s="151" t="n"/>
      <c r="X100" s="151" t="n"/>
      <c r="Y100" s="151" t="n"/>
      <c r="Z100" s="151" t="n"/>
      <c r="AA100" s="151" t="n"/>
      <c r="AB100" s="151" t="n"/>
      <c r="AC100" s="151" t="n"/>
      <c r="AD100" s="151" t="n"/>
      <c r="AE100" s="151" t="n"/>
    </row>
    <row r="101" ht="18" customHeight="1" s="218">
      <c r="A101" s="151" t="n"/>
      <c r="B101" s="151" t="n"/>
      <c r="C101" s="151" t="n"/>
      <c r="D101" s="151" t="n"/>
      <c r="E101" s="151" t="n"/>
      <c r="F101" s="151" t="n"/>
      <c r="G101" s="151" t="n"/>
      <c r="H101" s="151" t="n"/>
      <c r="I101" s="152" t="n"/>
      <c r="J101" s="152" t="n"/>
      <c r="K101" s="152" t="n"/>
      <c r="L101" s="152" t="n"/>
      <c r="M101" s="151" t="n"/>
      <c r="N101" s="151" t="n"/>
      <c r="O101" s="151" t="n"/>
      <c r="P101" s="151" t="n"/>
      <c r="Q101" s="151" t="n"/>
      <c r="R101" s="151" t="n"/>
      <c r="S101" s="151" t="n"/>
      <c r="T101" s="151" t="n"/>
      <c r="U101" s="151" t="n"/>
      <c r="V101" s="151" t="n"/>
      <c r="W101" s="151" t="n"/>
      <c r="X101" s="151" t="n"/>
      <c r="Y101" s="151" t="n"/>
      <c r="Z101" s="151" t="n"/>
      <c r="AA101" s="151" t="n"/>
      <c r="AB101" s="151" t="n"/>
      <c r="AC101" s="151" t="n"/>
      <c r="AD101" s="151" t="n"/>
      <c r="AE101" s="151" t="n"/>
    </row>
    <row r="102" ht="18" customHeight="1" s="218">
      <c r="A102" s="151" t="n"/>
      <c r="B102" s="151" t="n"/>
      <c r="C102" s="151" t="n"/>
      <c r="D102" s="151" t="n"/>
      <c r="E102" s="151" t="n"/>
      <c r="F102" s="151" t="n"/>
      <c r="G102" s="151" t="n"/>
      <c r="H102" s="151" t="n"/>
      <c r="I102" s="152" t="n"/>
      <c r="J102" s="152" t="n"/>
      <c r="K102" s="152" t="n"/>
      <c r="L102" s="152" t="n"/>
      <c r="M102" s="151" t="n"/>
      <c r="N102" s="151" t="n"/>
      <c r="O102" s="151" t="n"/>
      <c r="P102" s="151" t="n"/>
      <c r="Q102" s="151" t="n"/>
      <c r="R102" s="151" t="n"/>
      <c r="S102" s="151" t="n"/>
      <c r="T102" s="151" t="n"/>
      <c r="U102" s="151" t="n"/>
      <c r="V102" s="151" t="n"/>
      <c r="W102" s="151" t="n"/>
      <c r="X102" s="151" t="n"/>
      <c r="Y102" s="151" t="n"/>
      <c r="Z102" s="151" t="n"/>
      <c r="AA102" s="151" t="n"/>
      <c r="AB102" s="151" t="n"/>
      <c r="AC102" s="151" t="n"/>
      <c r="AD102" s="151" t="n"/>
      <c r="AE102" s="151" t="n"/>
    </row>
    <row r="103" ht="18" customHeight="1" s="218">
      <c r="A103" s="151" t="n"/>
      <c r="B103" s="151" t="n"/>
      <c r="C103" s="151" t="n"/>
      <c r="D103" s="151" t="n"/>
      <c r="E103" s="151" t="n"/>
      <c r="F103" s="151" t="n"/>
      <c r="G103" s="151" t="n"/>
      <c r="H103" s="151" t="n"/>
      <c r="I103" s="152" t="n"/>
      <c r="J103" s="152" t="n"/>
      <c r="K103" s="152" t="n"/>
      <c r="L103" s="152" t="n"/>
      <c r="M103" s="151" t="n"/>
      <c r="N103" s="151" t="n"/>
      <c r="O103" s="151" t="n"/>
      <c r="P103" s="151" t="n"/>
      <c r="Q103" s="151" t="n"/>
      <c r="R103" s="151" t="n"/>
      <c r="S103" s="151" t="n"/>
      <c r="T103" s="151" t="n"/>
      <c r="U103" s="151" t="n"/>
      <c r="V103" s="151" t="n"/>
      <c r="W103" s="151" t="n"/>
      <c r="X103" s="151" t="n"/>
      <c r="Y103" s="151" t="n"/>
      <c r="Z103" s="151" t="n"/>
      <c r="AA103" s="151" t="n"/>
      <c r="AB103" s="151" t="n"/>
      <c r="AC103" s="151" t="n"/>
      <c r="AD103" s="151" t="n"/>
      <c r="AE103" s="151" t="n"/>
    </row>
    <row r="104" ht="18" customHeight="1" s="218">
      <c r="A104" s="151" t="n"/>
      <c r="B104" s="151" t="n"/>
      <c r="C104" s="151" t="n"/>
      <c r="D104" s="151" t="n"/>
      <c r="E104" s="151" t="n"/>
      <c r="F104" s="151" t="n"/>
      <c r="G104" s="151" t="n"/>
      <c r="H104" s="151" t="n"/>
      <c r="I104" s="152" t="n"/>
      <c r="J104" s="152" t="n"/>
      <c r="K104" s="152" t="n"/>
      <c r="L104" s="152" t="n"/>
      <c r="M104" s="151" t="n"/>
      <c r="N104" s="151" t="n"/>
      <c r="O104" s="151" t="n"/>
      <c r="P104" s="151" t="n"/>
      <c r="Q104" s="151" t="n"/>
      <c r="R104" s="151" t="n"/>
      <c r="S104" s="151" t="n"/>
      <c r="T104" s="151" t="n"/>
      <c r="U104" s="151" t="n"/>
      <c r="V104" s="151" t="n"/>
      <c r="W104" s="151" t="n"/>
      <c r="X104" s="151" t="n"/>
      <c r="Y104" s="151" t="n"/>
      <c r="Z104" s="151" t="n"/>
      <c r="AA104" s="151" t="n"/>
      <c r="AB104" s="151" t="n"/>
      <c r="AC104" s="151" t="n"/>
      <c r="AD104" s="151" t="n"/>
      <c r="AE104" s="151" t="n"/>
    </row>
    <row r="105" ht="18" customHeight="1" s="218">
      <c r="A105" s="151" t="n"/>
      <c r="B105" s="151" t="n"/>
      <c r="C105" s="151" t="n"/>
      <c r="D105" s="151" t="n"/>
      <c r="E105" s="151" t="n"/>
      <c r="F105" s="151" t="n"/>
      <c r="G105" s="151" t="n"/>
      <c r="H105" s="151" t="n"/>
      <c r="I105" s="152" t="n"/>
      <c r="J105" s="152" t="n"/>
      <c r="K105" s="152" t="n"/>
      <c r="L105" s="152" t="n"/>
      <c r="M105" s="151" t="n"/>
      <c r="N105" s="151" t="n"/>
      <c r="O105" s="151" t="n"/>
      <c r="P105" s="151" t="n"/>
      <c r="Q105" s="151" t="n"/>
      <c r="R105" s="151" t="n"/>
      <c r="S105" s="151" t="n"/>
      <c r="T105" s="151" t="n"/>
      <c r="U105" s="151" t="n"/>
      <c r="V105" s="151" t="n"/>
      <c r="W105" s="151" t="n"/>
      <c r="X105" s="151" t="n"/>
      <c r="Y105" s="151" t="n"/>
      <c r="Z105" s="151" t="n"/>
      <c r="AA105" s="151" t="n"/>
      <c r="AB105" s="151" t="n"/>
      <c r="AC105" s="151" t="n"/>
      <c r="AD105" s="151" t="n"/>
      <c r="AE105" s="151" t="n"/>
    </row>
    <row r="106" ht="18" customHeight="1" s="218">
      <c r="A106" s="151" t="n"/>
      <c r="B106" s="151" t="n"/>
      <c r="C106" s="151" t="n"/>
      <c r="D106" s="151" t="n"/>
      <c r="E106" s="151" t="n"/>
      <c r="F106" s="151" t="n"/>
      <c r="G106" s="151" t="n"/>
      <c r="H106" s="151" t="n"/>
      <c r="I106" s="152" t="n"/>
      <c r="J106" s="152" t="n"/>
      <c r="K106" s="152" t="n"/>
      <c r="L106" s="152" t="n"/>
      <c r="M106" s="151" t="n"/>
      <c r="N106" s="151" t="n"/>
      <c r="O106" s="151" t="n"/>
      <c r="P106" s="151" t="n"/>
      <c r="Q106" s="151" t="n"/>
      <c r="R106" s="151" t="n"/>
      <c r="S106" s="151" t="n"/>
      <c r="T106" s="151" t="n"/>
      <c r="U106" s="151" t="n"/>
      <c r="V106" s="151" t="n"/>
      <c r="W106" s="151" t="n"/>
      <c r="X106" s="151" t="n"/>
      <c r="Y106" s="151" t="n"/>
      <c r="Z106" s="151" t="n"/>
      <c r="AA106" s="151" t="n"/>
      <c r="AB106" s="151" t="n"/>
      <c r="AC106" s="151" t="n"/>
      <c r="AD106" s="151" t="n"/>
      <c r="AE106" s="151" t="n"/>
    </row>
    <row r="107" ht="18" customHeight="1" s="218">
      <c r="A107" s="151" t="n"/>
      <c r="B107" s="151" t="n"/>
      <c r="C107" s="151" t="n"/>
      <c r="D107" s="151" t="n"/>
      <c r="E107" s="151" t="n"/>
      <c r="F107" s="151" t="n"/>
      <c r="G107" s="151" t="n"/>
      <c r="H107" s="151" t="n"/>
      <c r="I107" s="152" t="n"/>
      <c r="J107" s="152" t="n"/>
      <c r="K107" s="152" t="n"/>
      <c r="L107" s="152" t="n"/>
      <c r="M107" s="151" t="n"/>
      <c r="N107" s="151" t="n"/>
      <c r="O107" s="151" t="n"/>
      <c r="P107" s="151" t="n"/>
      <c r="Q107" s="151" t="n"/>
      <c r="R107" s="151" t="n"/>
      <c r="S107" s="151" t="n"/>
      <c r="T107" s="151" t="n"/>
      <c r="U107" s="151" t="n"/>
      <c r="V107" s="151" t="n"/>
      <c r="W107" s="151" t="n"/>
      <c r="X107" s="151" t="n"/>
      <c r="Y107" s="151" t="n"/>
      <c r="Z107" s="151" t="n"/>
      <c r="AA107" s="151" t="n"/>
      <c r="AB107" s="151" t="n"/>
      <c r="AC107" s="151" t="n"/>
      <c r="AD107" s="151" t="n"/>
      <c r="AE107" s="151" t="n"/>
    </row>
    <row r="108" ht="18" customHeight="1" s="218">
      <c r="A108" s="151" t="n"/>
      <c r="B108" s="151" t="n"/>
      <c r="C108" s="151" t="n"/>
      <c r="D108" s="151" t="n"/>
      <c r="E108" s="151" t="n"/>
      <c r="F108" s="151" t="n"/>
      <c r="G108" s="151" t="n"/>
      <c r="H108" s="151" t="n"/>
      <c r="I108" s="152" t="n"/>
      <c r="J108" s="152" t="n"/>
      <c r="K108" s="152" t="n"/>
      <c r="L108" s="152" t="n"/>
      <c r="M108" s="151" t="n"/>
      <c r="N108" s="151" t="n"/>
      <c r="O108" s="151" t="n"/>
      <c r="P108" s="151" t="n"/>
      <c r="Q108" s="151" t="n"/>
      <c r="R108" s="151" t="n"/>
      <c r="S108" s="151" t="n"/>
      <c r="T108" s="151" t="n"/>
      <c r="U108" s="151" t="n"/>
      <c r="V108" s="151" t="n"/>
      <c r="W108" s="151" t="n"/>
      <c r="X108" s="151" t="n"/>
      <c r="Y108" s="151" t="n"/>
      <c r="Z108" s="151" t="n"/>
      <c r="AA108" s="151" t="n"/>
      <c r="AB108" s="151" t="n"/>
      <c r="AC108" s="151" t="n"/>
      <c r="AD108" s="151" t="n"/>
      <c r="AE108" s="151" t="n"/>
    </row>
    <row r="109" ht="18" customHeight="1" s="218">
      <c r="A109" s="151" t="n"/>
      <c r="B109" s="151" t="n"/>
      <c r="C109" s="151" t="n"/>
      <c r="D109" s="151" t="n"/>
      <c r="E109" s="151" t="n"/>
      <c r="F109" s="151" t="n"/>
      <c r="G109" s="151" t="n"/>
      <c r="H109" s="151" t="n"/>
      <c r="I109" s="152" t="n"/>
      <c r="J109" s="152" t="n"/>
      <c r="K109" s="152" t="n"/>
      <c r="L109" s="152" t="n"/>
      <c r="M109" s="151" t="n"/>
      <c r="N109" s="151" t="n"/>
      <c r="O109" s="151" t="n"/>
      <c r="P109" s="151" t="n"/>
      <c r="Q109" s="151" t="n"/>
      <c r="R109" s="151" t="n"/>
      <c r="S109" s="151" t="n"/>
      <c r="T109" s="151" t="n"/>
      <c r="U109" s="151" t="n"/>
      <c r="V109" s="151" t="n"/>
      <c r="W109" s="151" t="n"/>
      <c r="X109" s="151" t="n"/>
      <c r="Y109" s="151" t="n"/>
      <c r="Z109" s="151" t="n"/>
      <c r="AA109" s="151" t="n"/>
      <c r="AB109" s="151" t="n"/>
      <c r="AC109" s="151" t="n"/>
      <c r="AD109" s="151" t="n"/>
      <c r="AE109" s="151" t="n"/>
    </row>
    <row r="110" ht="18" customHeight="1" s="218">
      <c r="A110" s="151" t="n"/>
      <c r="B110" s="151" t="n"/>
      <c r="C110" s="151" t="n"/>
      <c r="D110" s="151" t="n"/>
      <c r="E110" s="151" t="n"/>
      <c r="F110" s="151" t="n"/>
      <c r="G110" s="151" t="n"/>
      <c r="H110" s="151" t="n"/>
      <c r="I110" s="152" t="n"/>
      <c r="J110" s="152" t="n"/>
      <c r="K110" s="152" t="n"/>
      <c r="L110" s="152" t="n"/>
      <c r="M110" s="151" t="n"/>
      <c r="N110" s="151" t="n"/>
      <c r="O110" s="151" t="n"/>
      <c r="P110" s="151" t="n"/>
      <c r="Q110" s="151" t="n"/>
      <c r="R110" s="151" t="n"/>
      <c r="S110" s="151" t="n"/>
      <c r="T110" s="151" t="n"/>
      <c r="U110" s="151" t="n"/>
      <c r="V110" s="151" t="n"/>
      <c r="W110" s="151" t="n"/>
      <c r="X110" s="151" t="n"/>
      <c r="Y110" s="151" t="n"/>
      <c r="Z110" s="151" t="n"/>
      <c r="AA110" s="151" t="n"/>
      <c r="AB110" s="151" t="n"/>
      <c r="AC110" s="151" t="n"/>
      <c r="AD110" s="151" t="n"/>
      <c r="AE110" s="151" t="n"/>
    </row>
    <row r="111" ht="18" customHeight="1" s="218">
      <c r="A111" s="151" t="n"/>
      <c r="B111" s="151" t="n"/>
      <c r="C111" s="151" t="n"/>
      <c r="D111" s="151" t="n"/>
      <c r="E111" s="151" t="n"/>
      <c r="F111" s="151" t="n"/>
      <c r="G111" s="151" t="n"/>
      <c r="H111" s="151" t="n"/>
      <c r="I111" s="152" t="n"/>
      <c r="J111" s="152" t="n"/>
      <c r="K111" s="152" t="n"/>
      <c r="L111" s="152" t="n"/>
      <c r="M111" s="151" t="n"/>
      <c r="N111" s="151" t="n"/>
      <c r="O111" s="151" t="n"/>
      <c r="P111" s="151" t="n"/>
      <c r="Q111" s="151" t="n"/>
      <c r="R111" s="151" t="n"/>
      <c r="S111" s="151" t="n"/>
      <c r="T111" s="151" t="n"/>
      <c r="U111" s="151" t="n"/>
      <c r="V111" s="151" t="n"/>
      <c r="W111" s="151" t="n"/>
      <c r="X111" s="151" t="n"/>
      <c r="Y111" s="151" t="n"/>
      <c r="Z111" s="151" t="n"/>
      <c r="AA111" s="151" t="n"/>
      <c r="AB111" s="151" t="n"/>
      <c r="AC111" s="151" t="n"/>
      <c r="AD111" s="151" t="n"/>
      <c r="AE111" s="151" t="n"/>
    </row>
    <row r="112" ht="18" customHeight="1" s="218">
      <c r="A112" s="151" t="n"/>
      <c r="B112" s="151" t="n"/>
      <c r="C112" s="151" t="n"/>
      <c r="D112" s="151" t="n"/>
      <c r="E112" s="151" t="n"/>
      <c r="F112" s="151" t="n"/>
      <c r="G112" s="151" t="n"/>
      <c r="H112" s="151" t="n"/>
      <c r="I112" s="152" t="n"/>
      <c r="J112" s="152" t="n"/>
      <c r="K112" s="152" t="n"/>
      <c r="L112" s="152" t="n"/>
      <c r="M112" s="151" t="n"/>
      <c r="N112" s="151" t="n"/>
      <c r="O112" s="151" t="n"/>
      <c r="P112" s="151" t="n"/>
      <c r="Q112" s="151" t="n"/>
      <c r="R112" s="151" t="n"/>
      <c r="S112" s="151" t="n"/>
      <c r="T112" s="151" t="n"/>
      <c r="U112" s="151" t="n"/>
      <c r="V112" s="151" t="n"/>
      <c r="W112" s="151" t="n"/>
      <c r="X112" s="151" t="n"/>
      <c r="Y112" s="151" t="n"/>
      <c r="Z112" s="151" t="n"/>
      <c r="AA112" s="151" t="n"/>
      <c r="AB112" s="151" t="n"/>
      <c r="AC112" s="151" t="n"/>
      <c r="AD112" s="151" t="n"/>
      <c r="AE112" s="151" t="n"/>
    </row>
    <row r="113" ht="18" customHeight="1" s="218">
      <c r="A113" s="151" t="n"/>
      <c r="B113" s="151" t="n"/>
      <c r="C113" s="151" t="n"/>
      <c r="D113" s="151" t="n"/>
      <c r="E113" s="151" t="n"/>
      <c r="F113" s="151" t="n"/>
      <c r="G113" s="151" t="n"/>
      <c r="H113" s="151" t="n"/>
      <c r="I113" s="152" t="n"/>
      <c r="J113" s="152" t="n"/>
      <c r="K113" s="152" t="n"/>
      <c r="L113" s="152" t="n"/>
      <c r="M113" s="151" t="n"/>
      <c r="N113" s="151" t="n"/>
      <c r="O113" s="151" t="n"/>
      <c r="P113" s="151" t="n"/>
      <c r="Q113" s="151" t="n"/>
      <c r="R113" s="151" t="n"/>
      <c r="S113" s="151" t="n"/>
      <c r="T113" s="151" t="n"/>
      <c r="U113" s="151" t="n"/>
      <c r="V113" s="151" t="n"/>
      <c r="W113" s="151" t="n"/>
      <c r="X113" s="151" t="n"/>
      <c r="Y113" s="151" t="n"/>
      <c r="Z113" s="151" t="n"/>
      <c r="AA113" s="151" t="n"/>
      <c r="AB113" s="151" t="n"/>
      <c r="AC113" s="151" t="n"/>
      <c r="AD113" s="151" t="n"/>
      <c r="AE113" s="151" t="n"/>
    </row>
    <row r="114" ht="18" customHeight="1" s="218">
      <c r="A114" s="151" t="n"/>
      <c r="B114" s="151" t="n"/>
      <c r="C114" s="151" t="n"/>
      <c r="D114" s="151" t="n"/>
      <c r="E114" s="151" t="n"/>
      <c r="F114" s="151" t="n"/>
      <c r="G114" s="151" t="n"/>
      <c r="H114" s="151" t="n"/>
      <c r="I114" s="152" t="n"/>
      <c r="J114" s="152" t="n"/>
      <c r="K114" s="152" t="n"/>
      <c r="L114" s="152" t="n"/>
      <c r="M114" s="151" t="n"/>
      <c r="N114" s="151" t="n"/>
      <c r="O114" s="151" t="n"/>
      <c r="P114" s="151" t="n"/>
      <c r="Q114" s="151" t="n"/>
      <c r="R114" s="151" t="n"/>
      <c r="S114" s="151" t="n"/>
      <c r="T114" s="151" t="n"/>
      <c r="U114" s="151" t="n"/>
      <c r="V114" s="151" t="n"/>
      <c r="W114" s="151" t="n"/>
      <c r="X114" s="151" t="n"/>
      <c r="Y114" s="151" t="n"/>
      <c r="Z114" s="151" t="n"/>
      <c r="AA114" s="151" t="n"/>
      <c r="AB114" s="151" t="n"/>
      <c r="AC114" s="151" t="n"/>
      <c r="AD114" s="151" t="n"/>
      <c r="AE114" s="151" t="n"/>
    </row>
    <row r="115" ht="18" customHeight="1" s="218">
      <c r="A115" s="151" t="n"/>
      <c r="B115" s="151" t="n"/>
      <c r="C115" s="151" t="n"/>
      <c r="D115" s="151" t="n"/>
      <c r="E115" s="151" t="n"/>
      <c r="F115" s="151" t="n"/>
      <c r="G115" s="151" t="n"/>
      <c r="H115" s="151" t="n"/>
      <c r="I115" s="152" t="n"/>
      <c r="J115" s="152" t="n"/>
      <c r="K115" s="152" t="n"/>
      <c r="L115" s="152" t="n"/>
      <c r="M115" s="151" t="n"/>
      <c r="N115" s="151" t="n"/>
      <c r="O115" s="151" t="n"/>
      <c r="P115" s="151" t="n"/>
      <c r="Q115" s="151" t="n"/>
      <c r="R115" s="151" t="n"/>
      <c r="S115" s="151" t="n"/>
      <c r="T115" s="151" t="n"/>
      <c r="U115" s="151" t="n"/>
      <c r="V115" s="151" t="n"/>
      <c r="W115" s="151" t="n"/>
      <c r="X115" s="151" t="n"/>
      <c r="Y115" s="151" t="n"/>
      <c r="Z115" s="151" t="n"/>
      <c r="AA115" s="151" t="n"/>
      <c r="AB115" s="151" t="n"/>
      <c r="AC115" s="151" t="n"/>
      <c r="AD115" s="151" t="n"/>
      <c r="AE115" s="151" t="n"/>
    </row>
    <row r="116" ht="18" customHeight="1" s="218">
      <c r="A116" s="151" t="n"/>
      <c r="B116" s="151" t="n"/>
      <c r="C116" s="151" t="n"/>
      <c r="D116" s="151" t="n"/>
      <c r="E116" s="151" t="n"/>
      <c r="F116" s="151" t="n"/>
      <c r="G116" s="151" t="n"/>
      <c r="H116" s="151" t="n"/>
      <c r="I116" s="152" t="n"/>
      <c r="J116" s="152" t="n"/>
      <c r="K116" s="152" t="n"/>
      <c r="L116" s="152" t="n"/>
      <c r="M116" s="151" t="n"/>
      <c r="N116" s="151" t="n"/>
      <c r="O116" s="151" t="n"/>
      <c r="P116" s="151" t="n"/>
      <c r="Q116" s="151" t="n"/>
      <c r="R116" s="151" t="n"/>
      <c r="S116" s="151" t="n"/>
      <c r="T116" s="151" t="n"/>
      <c r="U116" s="151" t="n"/>
      <c r="V116" s="151" t="n"/>
      <c r="W116" s="151" t="n"/>
      <c r="X116" s="151" t="n"/>
      <c r="Y116" s="151" t="n"/>
      <c r="Z116" s="151" t="n"/>
      <c r="AA116" s="151" t="n"/>
      <c r="AB116" s="151" t="n"/>
      <c r="AC116" s="151" t="n"/>
      <c r="AD116" s="151" t="n"/>
      <c r="AE116" s="151" t="n"/>
    </row>
    <row r="117" ht="18" customHeight="1" s="218">
      <c r="A117" s="151" t="n"/>
      <c r="B117" s="151" t="n"/>
      <c r="C117" s="151" t="n"/>
      <c r="D117" s="151" t="n"/>
      <c r="E117" s="151" t="n"/>
      <c r="F117" s="151" t="n"/>
      <c r="G117" s="151" t="n"/>
      <c r="H117" s="151" t="n"/>
      <c r="I117" s="152" t="n"/>
      <c r="J117" s="152" t="n"/>
      <c r="K117" s="152" t="n"/>
      <c r="L117" s="152" t="n"/>
      <c r="M117" s="151" t="n"/>
      <c r="N117" s="151" t="n"/>
      <c r="O117" s="151" t="n"/>
      <c r="P117" s="151" t="n"/>
      <c r="Q117" s="151" t="n"/>
      <c r="R117" s="151" t="n"/>
      <c r="S117" s="151" t="n"/>
      <c r="T117" s="151" t="n"/>
      <c r="U117" s="151" t="n"/>
      <c r="V117" s="151" t="n"/>
      <c r="W117" s="151" t="n"/>
      <c r="X117" s="151" t="n"/>
      <c r="Y117" s="151" t="n"/>
      <c r="Z117" s="151" t="n"/>
      <c r="AA117" s="151" t="n"/>
      <c r="AB117" s="151" t="n"/>
      <c r="AC117" s="151" t="n"/>
      <c r="AD117" s="151" t="n"/>
      <c r="AE117" s="151" t="n"/>
    </row>
    <row r="118" ht="18" customHeight="1" s="218">
      <c r="A118" s="151" t="n"/>
      <c r="B118" s="151" t="n"/>
      <c r="C118" s="151" t="n"/>
      <c r="D118" s="151" t="n"/>
      <c r="E118" s="151" t="n"/>
      <c r="F118" s="151" t="n"/>
      <c r="G118" s="151" t="n"/>
      <c r="H118" s="151" t="n"/>
      <c r="I118" s="152" t="n"/>
      <c r="J118" s="152" t="n"/>
      <c r="K118" s="152" t="n"/>
      <c r="L118" s="152" t="n"/>
      <c r="M118" s="151" t="n"/>
      <c r="N118" s="151" t="n"/>
      <c r="O118" s="151" t="n"/>
      <c r="P118" s="151" t="n"/>
      <c r="Q118" s="151" t="n"/>
      <c r="R118" s="151" t="n"/>
      <c r="S118" s="151" t="n"/>
      <c r="T118" s="151" t="n"/>
      <c r="U118" s="151" t="n"/>
      <c r="V118" s="151" t="n"/>
      <c r="W118" s="151" t="n"/>
      <c r="X118" s="151" t="n"/>
      <c r="Y118" s="151" t="n"/>
      <c r="Z118" s="151" t="n"/>
      <c r="AA118" s="151" t="n"/>
      <c r="AB118" s="151" t="n"/>
      <c r="AC118" s="151" t="n"/>
      <c r="AD118" s="151" t="n"/>
      <c r="AE118" s="151" t="n"/>
    </row>
    <row r="119" ht="18" customHeight="1" s="218">
      <c r="A119" s="151" t="n"/>
      <c r="B119" s="151" t="n"/>
      <c r="C119" s="151" t="n"/>
      <c r="D119" s="151" t="n"/>
      <c r="E119" s="151" t="n"/>
      <c r="F119" s="151" t="n"/>
      <c r="G119" s="151" t="n"/>
      <c r="H119" s="151" t="n"/>
      <c r="I119" s="152" t="n"/>
      <c r="J119" s="152" t="n"/>
      <c r="K119" s="152" t="n"/>
      <c r="L119" s="152" t="n"/>
      <c r="M119" s="151" t="n"/>
      <c r="N119" s="151" t="n"/>
      <c r="O119" s="151" t="n"/>
      <c r="P119" s="151" t="n"/>
      <c r="Q119" s="151" t="n"/>
      <c r="R119" s="151" t="n"/>
      <c r="S119" s="151" t="n"/>
      <c r="T119" s="151" t="n"/>
      <c r="U119" s="151" t="n"/>
      <c r="V119" s="151" t="n"/>
      <c r="W119" s="151" t="n"/>
      <c r="X119" s="151" t="n"/>
      <c r="Y119" s="151" t="n"/>
      <c r="Z119" s="151" t="n"/>
      <c r="AA119" s="151" t="n"/>
      <c r="AB119" s="151" t="n"/>
      <c r="AC119" s="151" t="n"/>
      <c r="AD119" s="151" t="n"/>
      <c r="AE119" s="151" t="n"/>
    </row>
    <row r="120" ht="18" customHeight="1" s="218">
      <c r="A120" s="151" t="n"/>
      <c r="B120" s="151" t="n"/>
      <c r="C120" s="151" t="n"/>
      <c r="D120" s="151" t="n"/>
      <c r="E120" s="151" t="n"/>
      <c r="F120" s="151" t="n"/>
      <c r="G120" s="151" t="n"/>
      <c r="H120" s="151" t="n"/>
      <c r="I120" s="152" t="n"/>
      <c r="J120" s="152" t="n"/>
      <c r="K120" s="152" t="n"/>
      <c r="L120" s="152" t="n"/>
      <c r="M120" s="151" t="n"/>
      <c r="N120" s="151" t="n"/>
      <c r="O120" s="151" t="n"/>
      <c r="P120" s="151" t="n"/>
      <c r="Q120" s="151" t="n"/>
      <c r="R120" s="151" t="n"/>
      <c r="S120" s="151" t="n"/>
      <c r="T120" s="151" t="n"/>
      <c r="U120" s="151" t="n"/>
      <c r="V120" s="151" t="n"/>
      <c r="W120" s="151" t="n"/>
      <c r="X120" s="151" t="n"/>
      <c r="Y120" s="151" t="n"/>
      <c r="Z120" s="151" t="n"/>
      <c r="AA120" s="151" t="n"/>
      <c r="AB120" s="151" t="n"/>
      <c r="AC120" s="151" t="n"/>
      <c r="AD120" s="151" t="n"/>
      <c r="AE120" s="151" t="n"/>
    </row>
    <row r="121" ht="18" customHeight="1" s="218">
      <c r="A121" s="151" t="n"/>
      <c r="B121" s="151" t="n"/>
      <c r="C121" s="151" t="n"/>
      <c r="D121" s="151" t="n"/>
      <c r="E121" s="151" t="n"/>
      <c r="F121" s="151" t="n"/>
      <c r="G121" s="151" t="n"/>
      <c r="H121" s="151" t="n"/>
      <c r="I121" s="152" t="n"/>
      <c r="J121" s="152" t="n"/>
      <c r="K121" s="152" t="n"/>
      <c r="L121" s="152" t="n"/>
      <c r="M121" s="151" t="n"/>
      <c r="N121" s="151" t="n"/>
      <c r="O121" s="151" t="n"/>
      <c r="P121" s="151" t="n"/>
      <c r="Q121" s="151" t="n"/>
      <c r="R121" s="151" t="n"/>
      <c r="S121" s="151" t="n"/>
      <c r="T121" s="151" t="n"/>
      <c r="U121" s="151" t="n"/>
      <c r="V121" s="151" t="n"/>
      <c r="W121" s="151" t="n"/>
      <c r="X121" s="151" t="n"/>
      <c r="Y121" s="151" t="n"/>
      <c r="Z121" s="151" t="n"/>
      <c r="AA121" s="151" t="n"/>
      <c r="AB121" s="151" t="n"/>
      <c r="AC121" s="151" t="n"/>
      <c r="AD121" s="151" t="n"/>
      <c r="AE121" s="151" t="n"/>
    </row>
    <row r="122" ht="18" customHeight="1" s="218">
      <c r="A122" s="151" t="n"/>
      <c r="B122" s="151" t="n"/>
      <c r="C122" s="151" t="n"/>
      <c r="D122" s="151" t="n"/>
      <c r="E122" s="151" t="n"/>
      <c r="F122" s="151" t="n"/>
      <c r="G122" s="151" t="n"/>
      <c r="H122" s="151" t="n"/>
      <c r="I122" s="152" t="n"/>
      <c r="J122" s="152" t="n"/>
      <c r="K122" s="152" t="n"/>
      <c r="L122" s="152" t="n"/>
      <c r="M122" s="151" t="n"/>
      <c r="N122" s="151" t="n"/>
      <c r="O122" s="151" t="n"/>
      <c r="P122" s="151" t="n"/>
      <c r="Q122" s="151" t="n"/>
      <c r="R122" s="151" t="n"/>
      <c r="S122" s="151" t="n"/>
      <c r="T122" s="151" t="n"/>
      <c r="U122" s="151" t="n"/>
      <c r="V122" s="151" t="n"/>
      <c r="W122" s="151" t="n"/>
      <c r="X122" s="151" t="n"/>
      <c r="Y122" s="151" t="n"/>
      <c r="Z122" s="151" t="n"/>
      <c r="AA122" s="151" t="n"/>
      <c r="AB122" s="151" t="n"/>
      <c r="AC122" s="151" t="n"/>
      <c r="AD122" s="151" t="n"/>
      <c r="AE122" s="151" t="n"/>
    </row>
    <row r="123" ht="18" customHeight="1" s="218">
      <c r="A123" s="151" t="n"/>
      <c r="B123" s="151" t="n"/>
      <c r="C123" s="151" t="n"/>
      <c r="D123" s="151" t="n"/>
      <c r="E123" s="151" t="n"/>
      <c r="F123" s="151" t="n"/>
      <c r="G123" s="151" t="n"/>
      <c r="H123" s="151" t="n"/>
      <c r="I123" s="152" t="n"/>
      <c r="J123" s="152" t="n"/>
      <c r="K123" s="152" t="n"/>
      <c r="L123" s="152" t="n"/>
      <c r="M123" s="151" t="n"/>
      <c r="N123" s="151" t="n"/>
      <c r="O123" s="151" t="n"/>
      <c r="P123" s="151" t="n"/>
      <c r="Q123" s="151" t="n"/>
      <c r="R123" s="151" t="n"/>
      <c r="S123" s="151" t="n"/>
      <c r="T123" s="151" t="n"/>
      <c r="U123" s="151" t="n"/>
      <c r="V123" s="151" t="n"/>
      <c r="W123" s="151" t="n"/>
      <c r="X123" s="151" t="n"/>
      <c r="Y123" s="151" t="n"/>
      <c r="Z123" s="151" t="n"/>
      <c r="AA123" s="151" t="n"/>
      <c r="AB123" s="151" t="n"/>
      <c r="AC123" s="151" t="n"/>
      <c r="AD123" s="151" t="n"/>
      <c r="AE123" s="151" t="n"/>
    </row>
    <row r="124" ht="18" customHeight="1" s="218">
      <c r="A124" s="151" t="n"/>
      <c r="B124" s="151" t="n"/>
      <c r="C124" s="151" t="n"/>
      <c r="D124" s="151" t="n"/>
      <c r="E124" s="151" t="n"/>
      <c r="F124" s="151" t="n"/>
      <c r="G124" s="151" t="n"/>
      <c r="H124" s="151" t="n"/>
      <c r="I124" s="152" t="n"/>
      <c r="J124" s="152" t="n"/>
      <c r="K124" s="152" t="n"/>
      <c r="L124" s="152" t="n"/>
      <c r="M124" s="151" t="n"/>
      <c r="N124" s="151" t="n"/>
      <c r="O124" s="151" t="n"/>
      <c r="P124" s="151" t="n"/>
      <c r="Q124" s="151" t="n"/>
      <c r="R124" s="151" t="n"/>
      <c r="S124" s="151" t="n"/>
      <c r="T124" s="151" t="n"/>
      <c r="U124" s="151" t="n"/>
      <c r="V124" s="151" t="n"/>
      <c r="W124" s="151" t="n"/>
      <c r="X124" s="151" t="n"/>
      <c r="Y124" s="151" t="n"/>
      <c r="Z124" s="151" t="n"/>
      <c r="AA124" s="151" t="n"/>
      <c r="AB124" s="151" t="n"/>
      <c r="AC124" s="151" t="n"/>
      <c r="AD124" s="151" t="n"/>
      <c r="AE124" s="151" t="n"/>
    </row>
    <row r="125" ht="18" customHeight="1" s="218">
      <c r="A125" s="151" t="n"/>
      <c r="B125" s="151" t="n"/>
      <c r="C125" s="151" t="n"/>
      <c r="D125" s="151" t="n"/>
      <c r="E125" s="151" t="n"/>
      <c r="F125" s="151" t="n"/>
      <c r="G125" s="151" t="n"/>
      <c r="H125" s="151" t="n"/>
      <c r="I125" s="152" t="n"/>
      <c r="J125" s="152" t="n"/>
      <c r="K125" s="152" t="n"/>
      <c r="L125" s="152" t="n"/>
      <c r="M125" s="151" t="n"/>
      <c r="N125" s="151" t="n"/>
      <c r="O125" s="151" t="n"/>
      <c r="P125" s="151" t="n"/>
      <c r="Q125" s="151" t="n"/>
      <c r="R125" s="151" t="n"/>
      <c r="S125" s="151" t="n"/>
      <c r="T125" s="151" t="n"/>
      <c r="U125" s="151" t="n"/>
      <c r="V125" s="151" t="n"/>
      <c r="W125" s="151" t="n"/>
      <c r="X125" s="151" t="n"/>
      <c r="Y125" s="151" t="n"/>
      <c r="Z125" s="151" t="n"/>
      <c r="AA125" s="151" t="n"/>
      <c r="AB125" s="151" t="n"/>
      <c r="AC125" s="151" t="n"/>
      <c r="AD125" s="151" t="n"/>
      <c r="AE125" s="151" t="n"/>
    </row>
    <row r="126" ht="18" customHeight="1" s="218">
      <c r="A126" s="151" t="n"/>
      <c r="B126" s="151" t="n"/>
      <c r="C126" s="151" t="n"/>
      <c r="D126" s="151" t="n"/>
      <c r="E126" s="151" t="n"/>
      <c r="F126" s="151" t="n"/>
      <c r="G126" s="151" t="n"/>
      <c r="H126" s="151" t="n"/>
      <c r="I126" s="152" t="n"/>
      <c r="J126" s="152" t="n"/>
      <c r="K126" s="152" t="n"/>
      <c r="L126" s="152" t="n"/>
      <c r="M126" s="151" t="n"/>
      <c r="N126" s="151" t="n"/>
      <c r="O126" s="151" t="n"/>
      <c r="P126" s="151" t="n"/>
      <c r="Q126" s="151" t="n"/>
      <c r="R126" s="151" t="n"/>
      <c r="S126" s="151" t="n"/>
      <c r="T126" s="151" t="n"/>
      <c r="U126" s="151" t="n"/>
      <c r="V126" s="151" t="n"/>
      <c r="W126" s="151" t="n"/>
      <c r="X126" s="151" t="n"/>
      <c r="Y126" s="151" t="n"/>
      <c r="Z126" s="151" t="n"/>
      <c r="AA126" s="151" t="n"/>
      <c r="AB126" s="151" t="n"/>
      <c r="AC126" s="151" t="n"/>
      <c r="AD126" s="151" t="n"/>
      <c r="AE126" s="151" t="n"/>
    </row>
    <row r="127" ht="18" customHeight="1" s="218">
      <c r="A127" s="151" t="n"/>
      <c r="B127" s="151" t="n"/>
      <c r="C127" s="151" t="n"/>
      <c r="D127" s="151" t="n"/>
      <c r="E127" s="151" t="n"/>
      <c r="F127" s="151" t="n"/>
      <c r="G127" s="151" t="n"/>
      <c r="H127" s="151" t="n"/>
      <c r="I127" s="152" t="n"/>
      <c r="J127" s="152" t="n"/>
      <c r="K127" s="152" t="n"/>
      <c r="L127" s="152" t="n"/>
      <c r="M127" s="151" t="n"/>
      <c r="N127" s="151" t="n"/>
      <c r="O127" s="151" t="n"/>
      <c r="P127" s="151" t="n"/>
      <c r="Q127" s="151" t="n"/>
      <c r="R127" s="151" t="n"/>
      <c r="S127" s="151" t="n"/>
      <c r="T127" s="151" t="n"/>
      <c r="U127" s="151" t="n"/>
      <c r="V127" s="151" t="n"/>
      <c r="W127" s="151" t="n"/>
      <c r="X127" s="151" t="n"/>
      <c r="Y127" s="151" t="n"/>
      <c r="Z127" s="151" t="n"/>
      <c r="AA127" s="151" t="n"/>
      <c r="AB127" s="151" t="n"/>
      <c r="AC127" s="151" t="n"/>
      <c r="AD127" s="151" t="n"/>
      <c r="AE127" s="151" t="n"/>
    </row>
    <row r="128" ht="18" customHeight="1" s="218">
      <c r="A128" s="151" t="n"/>
      <c r="B128" s="151" t="n"/>
      <c r="C128" s="151" t="n"/>
      <c r="D128" s="151" t="n"/>
      <c r="E128" s="151" t="n"/>
      <c r="F128" s="151" t="n"/>
      <c r="G128" s="151" t="n"/>
      <c r="H128" s="151" t="n"/>
      <c r="I128" s="152" t="n"/>
      <c r="J128" s="152" t="n"/>
      <c r="K128" s="152" t="n"/>
      <c r="L128" s="152" t="n"/>
      <c r="M128" s="151" t="n"/>
      <c r="N128" s="151" t="n"/>
      <c r="O128" s="151" t="n"/>
      <c r="P128" s="151" t="n"/>
      <c r="Q128" s="151" t="n"/>
      <c r="R128" s="151" t="n"/>
      <c r="S128" s="151" t="n"/>
      <c r="T128" s="151" t="n"/>
      <c r="U128" s="151" t="n"/>
      <c r="V128" s="151" t="n"/>
      <c r="W128" s="151" t="n"/>
      <c r="X128" s="151" t="n"/>
      <c r="Y128" s="151" t="n"/>
      <c r="Z128" s="151" t="n"/>
      <c r="AA128" s="151" t="n"/>
      <c r="AB128" s="151" t="n"/>
      <c r="AC128" s="151" t="n"/>
      <c r="AD128" s="151" t="n"/>
      <c r="AE128" s="151" t="n"/>
    </row>
    <row r="129" ht="18" customHeight="1" s="218">
      <c r="A129" s="151" t="n"/>
      <c r="B129" s="151" t="n"/>
      <c r="C129" s="151" t="n"/>
      <c r="D129" s="151" t="n"/>
      <c r="E129" s="151" t="n"/>
      <c r="F129" s="151" t="n"/>
      <c r="G129" s="151" t="n"/>
      <c r="H129" s="151" t="n"/>
      <c r="I129" s="152" t="n"/>
      <c r="J129" s="152" t="n"/>
      <c r="K129" s="152" t="n"/>
      <c r="L129" s="152" t="n"/>
      <c r="M129" s="151" t="n"/>
      <c r="N129" s="151" t="n"/>
      <c r="O129" s="151" t="n"/>
      <c r="P129" s="151" t="n"/>
      <c r="Q129" s="151" t="n"/>
      <c r="R129" s="151" t="n"/>
      <c r="S129" s="151" t="n"/>
      <c r="T129" s="151" t="n"/>
      <c r="U129" s="151" t="n"/>
      <c r="V129" s="151" t="n"/>
      <c r="W129" s="151" t="n"/>
      <c r="X129" s="151" t="n"/>
      <c r="Y129" s="151" t="n"/>
      <c r="Z129" s="151" t="n"/>
      <c r="AA129" s="151" t="n"/>
      <c r="AB129" s="151" t="n"/>
      <c r="AC129" s="151" t="n"/>
      <c r="AD129" s="151" t="n"/>
      <c r="AE129" s="151" t="n"/>
    </row>
    <row r="130" ht="18" customHeight="1" s="218">
      <c r="A130" s="151" t="n"/>
      <c r="B130" s="151" t="n"/>
      <c r="C130" s="151" t="n"/>
      <c r="D130" s="151" t="n"/>
      <c r="E130" s="151" t="n"/>
      <c r="F130" s="151" t="n"/>
      <c r="G130" s="151" t="n"/>
      <c r="H130" s="151" t="n"/>
      <c r="I130" s="152" t="n"/>
      <c r="J130" s="152" t="n"/>
      <c r="K130" s="152" t="n"/>
      <c r="L130" s="152" t="n"/>
      <c r="M130" s="151" t="n"/>
      <c r="N130" s="151" t="n"/>
      <c r="O130" s="151" t="n"/>
      <c r="P130" s="151" t="n"/>
      <c r="Q130" s="151" t="n"/>
      <c r="R130" s="151" t="n"/>
      <c r="S130" s="151" t="n"/>
      <c r="T130" s="151" t="n"/>
      <c r="U130" s="151" t="n"/>
      <c r="V130" s="151" t="n"/>
      <c r="W130" s="151" t="n"/>
      <c r="X130" s="151" t="n"/>
      <c r="Y130" s="151" t="n"/>
      <c r="Z130" s="151" t="n"/>
      <c r="AA130" s="151" t="n"/>
      <c r="AB130" s="151" t="n"/>
      <c r="AC130" s="151" t="n"/>
      <c r="AD130" s="151" t="n"/>
      <c r="AE130" s="151" t="n"/>
    </row>
    <row r="131" ht="18" customHeight="1" s="218">
      <c r="A131" s="151" t="n"/>
      <c r="B131" s="151" t="n"/>
      <c r="C131" s="151" t="n"/>
      <c r="D131" s="151" t="n"/>
      <c r="E131" s="151" t="n"/>
      <c r="F131" s="151" t="n"/>
      <c r="G131" s="151" t="n"/>
      <c r="H131" s="151" t="n"/>
      <c r="I131" s="152" t="n"/>
      <c r="J131" s="152" t="n"/>
      <c r="K131" s="152" t="n"/>
      <c r="L131" s="152" t="n"/>
      <c r="M131" s="151" t="n"/>
      <c r="N131" s="151" t="n"/>
      <c r="O131" s="151" t="n"/>
      <c r="P131" s="151" t="n"/>
      <c r="Q131" s="151" t="n"/>
      <c r="R131" s="151" t="n"/>
      <c r="S131" s="151" t="n"/>
      <c r="T131" s="151" t="n"/>
      <c r="U131" s="151" t="n"/>
      <c r="V131" s="151" t="n"/>
      <c r="W131" s="151" t="n"/>
      <c r="X131" s="151" t="n"/>
      <c r="Y131" s="151" t="n"/>
      <c r="Z131" s="151" t="n"/>
      <c r="AA131" s="151" t="n"/>
      <c r="AB131" s="151" t="n"/>
      <c r="AC131" s="151" t="n"/>
      <c r="AD131" s="151" t="n"/>
      <c r="AE131" s="151" t="n"/>
    </row>
    <row r="132" ht="18" customHeight="1" s="218">
      <c r="A132" s="151" t="n"/>
      <c r="B132" s="151" t="n"/>
      <c r="C132" s="151" t="n"/>
      <c r="D132" s="151" t="n"/>
      <c r="E132" s="151" t="n"/>
      <c r="F132" s="151" t="n"/>
      <c r="G132" s="151" t="n"/>
      <c r="H132" s="151" t="n"/>
      <c r="I132" s="152" t="n"/>
      <c r="J132" s="152" t="n"/>
      <c r="K132" s="152" t="n"/>
      <c r="L132" s="152" t="n"/>
      <c r="M132" s="151" t="n"/>
      <c r="N132" s="151" t="n"/>
      <c r="O132" s="151" t="n"/>
      <c r="P132" s="151" t="n"/>
      <c r="Q132" s="151" t="n"/>
      <c r="R132" s="151" t="n"/>
      <c r="S132" s="151" t="n"/>
      <c r="T132" s="151" t="n"/>
      <c r="U132" s="151" t="n"/>
      <c r="V132" s="151" t="n"/>
      <c r="W132" s="151" t="n"/>
      <c r="X132" s="151" t="n"/>
      <c r="Y132" s="151" t="n"/>
      <c r="Z132" s="151" t="n"/>
      <c r="AA132" s="151" t="n"/>
      <c r="AB132" s="151" t="n"/>
      <c r="AC132" s="151" t="n"/>
      <c r="AD132" s="151" t="n"/>
      <c r="AE132" s="151" t="n"/>
    </row>
    <row r="133" ht="18" customHeight="1" s="218">
      <c r="A133" s="151" t="n"/>
      <c r="B133" s="151" t="n"/>
      <c r="C133" s="151" t="n"/>
      <c r="D133" s="151" t="n"/>
      <c r="E133" s="151" t="n"/>
      <c r="F133" s="151" t="n"/>
      <c r="G133" s="151" t="n"/>
      <c r="H133" s="151" t="n"/>
      <c r="I133" s="152" t="n"/>
      <c r="J133" s="152" t="n"/>
      <c r="K133" s="152" t="n"/>
      <c r="L133" s="152" t="n"/>
      <c r="M133" s="151" t="n"/>
      <c r="N133" s="151" t="n"/>
      <c r="O133" s="151" t="n"/>
      <c r="P133" s="151" t="n"/>
      <c r="Q133" s="151" t="n"/>
      <c r="R133" s="151" t="n"/>
      <c r="S133" s="151" t="n"/>
      <c r="T133" s="151" t="n"/>
      <c r="U133" s="151" t="n"/>
      <c r="V133" s="151" t="n"/>
      <c r="W133" s="151" t="n"/>
      <c r="X133" s="151" t="n"/>
      <c r="Y133" s="151" t="n"/>
      <c r="Z133" s="151" t="n"/>
      <c r="AA133" s="151" t="n"/>
      <c r="AB133" s="151" t="n"/>
      <c r="AC133" s="151" t="n"/>
      <c r="AD133" s="151" t="n"/>
      <c r="AE133" s="151" t="n"/>
    </row>
    <row r="134" ht="18" customHeight="1" s="218">
      <c r="A134" s="151" t="n"/>
      <c r="B134" s="151" t="n"/>
      <c r="C134" s="151" t="n"/>
      <c r="D134" s="151" t="n"/>
      <c r="E134" s="151" t="n"/>
      <c r="F134" s="151" t="n"/>
      <c r="G134" s="151" t="n"/>
      <c r="H134" s="151" t="n"/>
      <c r="I134" s="152" t="n"/>
      <c r="J134" s="152" t="n"/>
      <c r="K134" s="152" t="n"/>
      <c r="L134" s="152" t="n"/>
      <c r="M134" s="151" t="n"/>
      <c r="N134" s="151" t="n"/>
      <c r="O134" s="151" t="n"/>
      <c r="P134" s="151" t="n"/>
      <c r="Q134" s="151" t="n"/>
      <c r="R134" s="151" t="n"/>
      <c r="S134" s="151" t="n"/>
      <c r="T134" s="151" t="n"/>
      <c r="U134" s="151" t="n"/>
      <c r="V134" s="151" t="n"/>
      <c r="W134" s="151" t="n"/>
      <c r="X134" s="151" t="n"/>
      <c r="Y134" s="151" t="n"/>
      <c r="Z134" s="151" t="n"/>
      <c r="AA134" s="151" t="n"/>
      <c r="AB134" s="151" t="n"/>
      <c r="AC134" s="151" t="n"/>
      <c r="AD134" s="151" t="n"/>
      <c r="AE134" s="151" t="n"/>
    </row>
    <row r="135" ht="18" customHeight="1" s="218">
      <c r="A135" s="151" t="n"/>
      <c r="B135" s="151" t="n"/>
      <c r="C135" s="151" t="n"/>
      <c r="D135" s="151" t="n"/>
      <c r="E135" s="151" t="n"/>
      <c r="F135" s="151" t="n"/>
      <c r="G135" s="151" t="n"/>
      <c r="H135" s="151" t="n"/>
      <c r="I135" s="152" t="n"/>
      <c r="J135" s="152" t="n"/>
      <c r="K135" s="152" t="n"/>
      <c r="L135" s="152" t="n"/>
      <c r="M135" s="151" t="n"/>
      <c r="N135" s="151" t="n"/>
      <c r="O135" s="151" t="n"/>
      <c r="P135" s="151" t="n"/>
      <c r="Q135" s="151" t="n"/>
      <c r="R135" s="151" t="n"/>
      <c r="S135" s="151" t="n"/>
      <c r="T135" s="151" t="n"/>
      <c r="U135" s="151" t="n"/>
      <c r="V135" s="151" t="n"/>
      <c r="W135" s="151" t="n"/>
      <c r="X135" s="151" t="n"/>
      <c r="Y135" s="151" t="n"/>
      <c r="Z135" s="151" t="n"/>
      <c r="AA135" s="151" t="n"/>
      <c r="AB135" s="151" t="n"/>
      <c r="AC135" s="151" t="n"/>
      <c r="AD135" s="151" t="n"/>
      <c r="AE135" s="151" t="n"/>
    </row>
    <row r="136" ht="18" customHeight="1" s="218">
      <c r="A136" s="151" t="n"/>
      <c r="B136" s="151" t="n"/>
      <c r="C136" s="151" t="n"/>
      <c r="D136" s="151" t="n"/>
      <c r="E136" s="151" t="n"/>
      <c r="F136" s="151" t="n"/>
      <c r="G136" s="151" t="n"/>
      <c r="H136" s="151" t="n"/>
      <c r="I136" s="152" t="n"/>
      <c r="J136" s="152" t="n"/>
      <c r="K136" s="152" t="n"/>
      <c r="L136" s="152" t="n"/>
      <c r="M136" s="151" t="n"/>
      <c r="N136" s="151" t="n"/>
      <c r="O136" s="151" t="n"/>
      <c r="P136" s="151" t="n"/>
      <c r="Q136" s="151" t="n"/>
      <c r="R136" s="151" t="n"/>
      <c r="S136" s="151" t="n"/>
      <c r="T136" s="151" t="n"/>
      <c r="U136" s="151" t="n"/>
      <c r="V136" s="151" t="n"/>
      <c r="W136" s="151" t="n"/>
      <c r="X136" s="151" t="n"/>
      <c r="Y136" s="151" t="n"/>
      <c r="Z136" s="151" t="n"/>
      <c r="AA136" s="151" t="n"/>
      <c r="AB136" s="151" t="n"/>
      <c r="AC136" s="151" t="n"/>
      <c r="AD136" s="151" t="n"/>
      <c r="AE136" s="151" t="n"/>
    </row>
    <row r="137" ht="18" customHeight="1" s="218">
      <c r="A137" s="151" t="n"/>
      <c r="B137" s="151" t="n"/>
      <c r="C137" s="151" t="n"/>
      <c r="D137" s="151" t="n"/>
      <c r="E137" s="151" t="n"/>
      <c r="F137" s="151" t="n"/>
      <c r="G137" s="151" t="n"/>
      <c r="H137" s="151" t="n"/>
      <c r="I137" s="152" t="n"/>
      <c r="J137" s="152" t="n"/>
      <c r="K137" s="152" t="n"/>
      <c r="L137" s="152" t="n"/>
      <c r="M137" s="151" t="n"/>
      <c r="N137" s="151" t="n"/>
      <c r="O137" s="151" t="n"/>
      <c r="P137" s="151" t="n"/>
      <c r="Q137" s="151" t="n"/>
      <c r="R137" s="151" t="n"/>
      <c r="S137" s="151" t="n"/>
      <c r="T137" s="151" t="n"/>
      <c r="U137" s="151" t="n"/>
      <c r="V137" s="151" t="n"/>
      <c r="W137" s="151" t="n"/>
      <c r="X137" s="151" t="n"/>
      <c r="Y137" s="151" t="n"/>
      <c r="Z137" s="151" t="n"/>
      <c r="AA137" s="151" t="n"/>
      <c r="AB137" s="151" t="n"/>
      <c r="AC137" s="151" t="n"/>
      <c r="AD137" s="151" t="n"/>
      <c r="AE137" s="151" t="n"/>
    </row>
    <row r="138" ht="18" customHeight="1" s="218">
      <c r="A138" s="151" t="n"/>
      <c r="B138" s="151" t="n"/>
      <c r="C138" s="151" t="n"/>
      <c r="D138" s="151" t="n"/>
      <c r="E138" s="151" t="n"/>
      <c r="F138" s="151" t="n"/>
      <c r="G138" s="151" t="n"/>
      <c r="H138" s="151" t="n"/>
      <c r="I138" s="152" t="n"/>
      <c r="J138" s="152" t="n"/>
      <c r="K138" s="152" t="n"/>
      <c r="L138" s="152" t="n"/>
      <c r="M138" s="151" t="n"/>
      <c r="N138" s="151" t="n"/>
      <c r="O138" s="151" t="n"/>
      <c r="P138" s="151" t="n"/>
      <c r="Q138" s="151" t="n"/>
      <c r="R138" s="151" t="n"/>
      <c r="S138" s="151" t="n"/>
      <c r="T138" s="151" t="n"/>
      <c r="U138" s="151" t="n"/>
      <c r="V138" s="151" t="n"/>
      <c r="W138" s="151" t="n"/>
      <c r="X138" s="151" t="n"/>
      <c r="Y138" s="151" t="n"/>
      <c r="Z138" s="151" t="n"/>
      <c r="AA138" s="151" t="n"/>
      <c r="AB138" s="151" t="n"/>
      <c r="AC138" s="151" t="n"/>
      <c r="AD138" s="151" t="n"/>
      <c r="AE138" s="151" t="n"/>
    </row>
    <row r="139" ht="18" customHeight="1" s="218">
      <c r="A139" s="151" t="n"/>
      <c r="B139" s="151" t="n"/>
      <c r="C139" s="151" t="n"/>
      <c r="D139" s="151" t="n"/>
      <c r="E139" s="151" t="n"/>
      <c r="F139" s="151" t="n"/>
      <c r="G139" s="151" t="n"/>
      <c r="H139" s="151" t="n"/>
      <c r="I139" s="152" t="n"/>
      <c r="J139" s="152" t="n"/>
      <c r="K139" s="152" t="n"/>
      <c r="L139" s="152" t="n"/>
      <c r="M139" s="151" t="n"/>
      <c r="N139" s="151" t="n"/>
      <c r="O139" s="151" t="n"/>
      <c r="P139" s="151" t="n"/>
      <c r="Q139" s="151" t="n"/>
      <c r="R139" s="151" t="n"/>
      <c r="S139" s="151" t="n"/>
      <c r="T139" s="151" t="n"/>
      <c r="U139" s="151" t="n"/>
      <c r="V139" s="151" t="n"/>
      <c r="W139" s="151" t="n"/>
      <c r="X139" s="151" t="n"/>
      <c r="Y139" s="151" t="n"/>
      <c r="Z139" s="151" t="n"/>
      <c r="AA139" s="151" t="n"/>
      <c r="AB139" s="151" t="n"/>
      <c r="AC139" s="151" t="n"/>
      <c r="AD139" s="151" t="n"/>
      <c r="AE139" s="151" t="n"/>
    </row>
    <row r="140" ht="18" customHeight="1" s="218">
      <c r="A140" s="151" t="n"/>
      <c r="B140" s="151" t="n"/>
      <c r="C140" s="151" t="n"/>
      <c r="D140" s="151" t="n"/>
      <c r="E140" s="151" t="n"/>
      <c r="F140" s="151" t="n"/>
      <c r="G140" s="151" t="n"/>
      <c r="H140" s="151" t="n"/>
      <c r="I140" s="152" t="n"/>
      <c r="J140" s="152" t="n"/>
      <c r="K140" s="152" t="n"/>
      <c r="L140" s="152" t="n"/>
      <c r="M140" s="151" t="n"/>
      <c r="N140" s="151" t="n"/>
      <c r="O140" s="151" t="n"/>
      <c r="P140" s="151" t="n"/>
      <c r="Q140" s="151" t="n"/>
      <c r="R140" s="151" t="n"/>
      <c r="S140" s="151" t="n"/>
      <c r="T140" s="151" t="n"/>
      <c r="U140" s="151" t="n"/>
      <c r="V140" s="151" t="n"/>
      <c r="W140" s="151" t="n"/>
      <c r="X140" s="151" t="n"/>
      <c r="Y140" s="151" t="n"/>
      <c r="Z140" s="151" t="n"/>
      <c r="AA140" s="151" t="n"/>
      <c r="AB140" s="151" t="n"/>
      <c r="AC140" s="151" t="n"/>
      <c r="AD140" s="151" t="n"/>
      <c r="AE140" s="151" t="n"/>
    </row>
    <row r="141" ht="18" customHeight="1" s="218">
      <c r="A141" s="151" t="n"/>
      <c r="B141" s="151" t="n"/>
      <c r="C141" s="151" t="n"/>
      <c r="D141" s="151" t="n"/>
      <c r="E141" s="151" t="n"/>
      <c r="F141" s="151" t="n"/>
      <c r="G141" s="151" t="n"/>
      <c r="H141" s="151" t="n"/>
      <c r="I141" s="152" t="n"/>
      <c r="J141" s="152" t="n"/>
      <c r="K141" s="152" t="n"/>
      <c r="L141" s="152" t="n"/>
      <c r="M141" s="151" t="n"/>
      <c r="N141" s="151" t="n"/>
      <c r="O141" s="151" t="n"/>
      <c r="P141" s="151" t="n"/>
      <c r="Q141" s="151" t="n"/>
      <c r="R141" s="151" t="n"/>
      <c r="S141" s="151" t="n"/>
      <c r="T141" s="151" t="n"/>
      <c r="U141" s="151" t="n"/>
      <c r="V141" s="151" t="n"/>
      <c r="W141" s="151" t="n"/>
      <c r="X141" s="151" t="n"/>
      <c r="Y141" s="151" t="n"/>
      <c r="Z141" s="151" t="n"/>
      <c r="AA141" s="151" t="n"/>
      <c r="AB141" s="151" t="n"/>
      <c r="AC141" s="151" t="n"/>
      <c r="AD141" s="151" t="n"/>
      <c r="AE141" s="151" t="n"/>
    </row>
    <row r="142" ht="18" customHeight="1" s="218">
      <c r="A142" s="151" t="n"/>
      <c r="B142" s="151" t="n"/>
      <c r="C142" s="151" t="n"/>
      <c r="D142" s="151" t="n"/>
      <c r="E142" s="151" t="n"/>
      <c r="F142" s="151" t="n"/>
      <c r="G142" s="151" t="n"/>
      <c r="H142" s="151" t="n"/>
      <c r="I142" s="152" t="n"/>
      <c r="J142" s="152" t="n"/>
      <c r="K142" s="152" t="n"/>
      <c r="L142" s="152" t="n"/>
      <c r="M142" s="151" t="n"/>
      <c r="N142" s="151" t="n"/>
      <c r="O142" s="151" t="n"/>
      <c r="P142" s="151" t="n"/>
      <c r="Q142" s="151" t="n"/>
      <c r="R142" s="151" t="n"/>
      <c r="S142" s="151" t="n"/>
      <c r="T142" s="151" t="n"/>
      <c r="U142" s="151" t="n"/>
      <c r="V142" s="151" t="n"/>
      <c r="W142" s="151" t="n"/>
      <c r="X142" s="151" t="n"/>
      <c r="Y142" s="151" t="n"/>
      <c r="Z142" s="151" t="n"/>
      <c r="AA142" s="151" t="n"/>
      <c r="AB142" s="151" t="n"/>
      <c r="AC142" s="151" t="n"/>
      <c r="AD142" s="151" t="n"/>
      <c r="AE142" s="151" t="n"/>
    </row>
    <row r="143" ht="18" customHeight="1" s="218">
      <c r="A143" s="151" t="n"/>
      <c r="B143" s="151" t="n"/>
      <c r="C143" s="151" t="n"/>
      <c r="D143" s="151" t="n"/>
      <c r="E143" s="151" t="n"/>
      <c r="F143" s="151" t="n"/>
      <c r="G143" s="151" t="n"/>
      <c r="H143" s="151" t="n"/>
      <c r="I143" s="152" t="n"/>
      <c r="J143" s="152" t="n"/>
      <c r="K143" s="152" t="n"/>
      <c r="L143" s="152" t="n"/>
      <c r="M143" s="151" t="n"/>
      <c r="N143" s="151" t="n"/>
      <c r="O143" s="151" t="n"/>
      <c r="P143" s="151" t="n"/>
      <c r="Q143" s="151" t="n"/>
      <c r="R143" s="151" t="n"/>
      <c r="S143" s="151" t="n"/>
      <c r="T143" s="151" t="n"/>
      <c r="U143" s="151" t="n"/>
      <c r="V143" s="151" t="n"/>
      <c r="W143" s="151" t="n"/>
      <c r="X143" s="151" t="n"/>
      <c r="Y143" s="151" t="n"/>
      <c r="Z143" s="151" t="n"/>
      <c r="AA143" s="151" t="n"/>
      <c r="AB143" s="151" t="n"/>
      <c r="AC143" s="151" t="n"/>
      <c r="AD143" s="151" t="n"/>
      <c r="AE143" s="151" t="n"/>
    </row>
    <row r="144" ht="18" customHeight="1" s="218">
      <c r="A144" s="151" t="n"/>
      <c r="B144" s="151" t="n"/>
      <c r="C144" s="151" t="n"/>
      <c r="D144" s="151" t="n"/>
      <c r="E144" s="151" t="n"/>
      <c r="F144" s="151" t="n"/>
      <c r="G144" s="151" t="n"/>
      <c r="H144" s="151" t="n"/>
      <c r="I144" s="152" t="n"/>
      <c r="J144" s="152" t="n"/>
      <c r="K144" s="152" t="n"/>
      <c r="L144" s="152" t="n"/>
      <c r="M144" s="151" t="n"/>
      <c r="N144" s="151" t="n"/>
      <c r="O144" s="151" t="n"/>
      <c r="P144" s="151" t="n"/>
      <c r="Q144" s="151" t="n"/>
      <c r="R144" s="151" t="n"/>
      <c r="S144" s="151" t="n"/>
      <c r="T144" s="151" t="n"/>
      <c r="U144" s="151" t="n"/>
      <c r="V144" s="151" t="n"/>
      <c r="W144" s="151" t="n"/>
      <c r="X144" s="151" t="n"/>
      <c r="Y144" s="151" t="n"/>
      <c r="Z144" s="151" t="n"/>
      <c r="AA144" s="151" t="n"/>
      <c r="AB144" s="151" t="n"/>
      <c r="AC144" s="151" t="n"/>
      <c r="AD144" s="151" t="n"/>
      <c r="AE144" s="151" t="n"/>
    </row>
    <row r="145" ht="18" customHeight="1" s="218">
      <c r="A145" s="151" t="n"/>
      <c r="B145" s="151" t="n"/>
      <c r="C145" s="151" t="n"/>
      <c r="D145" s="151" t="n"/>
      <c r="E145" s="151" t="n"/>
      <c r="F145" s="151" t="n"/>
      <c r="G145" s="151" t="n"/>
      <c r="H145" s="151" t="n"/>
      <c r="I145" s="152" t="n"/>
      <c r="J145" s="152" t="n"/>
      <c r="K145" s="152" t="n"/>
      <c r="L145" s="152" t="n"/>
      <c r="M145" s="151" t="n"/>
      <c r="N145" s="151" t="n"/>
      <c r="O145" s="151" t="n"/>
      <c r="P145" s="151" t="n"/>
      <c r="Q145" s="151" t="n"/>
      <c r="R145" s="151" t="n"/>
      <c r="S145" s="151" t="n"/>
      <c r="T145" s="151" t="n"/>
      <c r="U145" s="151" t="n"/>
      <c r="V145" s="151" t="n"/>
      <c r="W145" s="151" t="n"/>
      <c r="X145" s="151" t="n"/>
      <c r="Y145" s="151" t="n"/>
      <c r="Z145" s="151" t="n"/>
      <c r="AA145" s="151" t="n"/>
      <c r="AB145" s="151" t="n"/>
      <c r="AC145" s="151" t="n"/>
      <c r="AD145" s="151" t="n"/>
      <c r="AE145" s="151" t="n"/>
    </row>
    <row r="146" ht="18" customHeight="1" s="218">
      <c r="A146" s="151" t="n"/>
      <c r="B146" s="151" t="n"/>
      <c r="C146" s="151" t="n"/>
      <c r="D146" s="151" t="n"/>
      <c r="E146" s="151" t="n"/>
      <c r="F146" s="151" t="n"/>
      <c r="G146" s="151" t="n"/>
      <c r="H146" s="151" t="n"/>
      <c r="I146" s="152" t="n"/>
      <c r="J146" s="152" t="n"/>
      <c r="K146" s="152" t="n"/>
      <c r="L146" s="152" t="n"/>
      <c r="M146" s="151" t="n"/>
      <c r="N146" s="151" t="n"/>
      <c r="O146" s="151" t="n"/>
      <c r="P146" s="151" t="n"/>
      <c r="Q146" s="151" t="n"/>
      <c r="R146" s="151" t="n"/>
      <c r="S146" s="151" t="n"/>
      <c r="T146" s="151" t="n"/>
      <c r="U146" s="151" t="n"/>
      <c r="V146" s="151" t="n"/>
      <c r="W146" s="151" t="n"/>
      <c r="X146" s="151" t="n"/>
      <c r="Y146" s="151" t="n"/>
      <c r="Z146" s="151" t="n"/>
      <c r="AA146" s="151" t="n"/>
      <c r="AB146" s="151" t="n"/>
      <c r="AC146" s="151" t="n"/>
      <c r="AD146" s="151" t="n"/>
      <c r="AE146" s="151" t="n"/>
    </row>
    <row r="147" ht="18" customHeight="1" s="218">
      <c r="A147" s="151" t="n"/>
      <c r="B147" s="151" t="n"/>
      <c r="C147" s="151" t="n"/>
      <c r="D147" s="151" t="n"/>
      <c r="E147" s="151" t="n"/>
      <c r="F147" s="151" t="n"/>
      <c r="G147" s="151" t="n"/>
      <c r="H147" s="151" t="n"/>
      <c r="I147" s="152" t="n"/>
      <c r="J147" s="152" t="n"/>
      <c r="K147" s="152" t="n"/>
      <c r="L147" s="152" t="n"/>
      <c r="M147" s="151" t="n"/>
      <c r="N147" s="151" t="n"/>
      <c r="O147" s="151" t="n"/>
      <c r="P147" s="151" t="n"/>
      <c r="Q147" s="151" t="n"/>
      <c r="R147" s="151" t="n"/>
      <c r="S147" s="151" t="n"/>
      <c r="T147" s="151" t="n"/>
      <c r="U147" s="151" t="n"/>
      <c r="V147" s="151" t="n"/>
      <c r="W147" s="151" t="n"/>
      <c r="X147" s="151" t="n"/>
      <c r="Y147" s="151" t="n"/>
      <c r="Z147" s="151" t="n"/>
      <c r="AA147" s="151" t="n"/>
      <c r="AB147" s="151" t="n"/>
      <c r="AC147" s="151" t="n"/>
      <c r="AD147" s="151" t="n"/>
      <c r="AE147" s="151" t="n"/>
    </row>
    <row r="148" ht="18" customHeight="1" s="218">
      <c r="A148" s="151" t="n"/>
      <c r="B148" s="151" t="n"/>
      <c r="C148" s="151" t="n"/>
      <c r="D148" s="151" t="n"/>
      <c r="E148" s="151" t="n"/>
      <c r="F148" s="151" t="n"/>
      <c r="G148" s="151" t="n"/>
      <c r="H148" s="151" t="n"/>
      <c r="I148" s="152" t="n"/>
      <c r="J148" s="152" t="n"/>
      <c r="K148" s="152" t="n"/>
      <c r="L148" s="152" t="n"/>
      <c r="M148" s="151" t="n"/>
      <c r="N148" s="151" t="n"/>
      <c r="O148" s="151" t="n"/>
      <c r="P148" s="151" t="n"/>
      <c r="Q148" s="151" t="n"/>
      <c r="R148" s="151" t="n"/>
      <c r="S148" s="151" t="n"/>
      <c r="T148" s="151" t="n"/>
      <c r="U148" s="151" t="n"/>
      <c r="V148" s="151" t="n"/>
      <c r="W148" s="151" t="n"/>
      <c r="X148" s="151" t="n"/>
      <c r="Y148" s="151" t="n"/>
      <c r="Z148" s="151" t="n"/>
      <c r="AA148" s="151" t="n"/>
      <c r="AB148" s="151" t="n"/>
      <c r="AC148" s="151" t="n"/>
      <c r="AD148" s="151" t="n"/>
      <c r="AE148" s="151" t="n"/>
    </row>
    <row r="149" ht="18" customHeight="1" s="218">
      <c r="A149" s="151" t="n"/>
      <c r="B149" s="151" t="n"/>
      <c r="C149" s="151" t="n"/>
      <c r="D149" s="151" t="n"/>
      <c r="E149" s="151" t="n"/>
      <c r="F149" s="151" t="n"/>
      <c r="G149" s="151" t="n"/>
      <c r="H149" s="151" t="n"/>
      <c r="I149" s="152" t="n"/>
      <c r="J149" s="152" t="n"/>
      <c r="K149" s="152" t="n"/>
      <c r="L149" s="152" t="n"/>
      <c r="M149" s="151" t="n"/>
      <c r="N149" s="151" t="n"/>
      <c r="O149" s="151" t="n"/>
      <c r="P149" s="151" t="n"/>
      <c r="Q149" s="151" t="n"/>
      <c r="R149" s="151" t="n"/>
      <c r="S149" s="151" t="n"/>
      <c r="T149" s="151" t="n"/>
      <c r="U149" s="151" t="n"/>
      <c r="V149" s="151" t="n"/>
      <c r="W149" s="151" t="n"/>
      <c r="X149" s="151" t="n"/>
      <c r="Y149" s="151" t="n"/>
      <c r="Z149" s="151" t="n"/>
      <c r="AA149" s="151" t="n"/>
      <c r="AB149" s="151" t="n"/>
      <c r="AC149" s="151" t="n"/>
      <c r="AD149" s="151" t="n"/>
      <c r="AE149" s="151" t="n"/>
    </row>
    <row r="150" ht="18" customHeight="1" s="218">
      <c r="A150" s="151" t="n"/>
      <c r="B150" s="151" t="n"/>
      <c r="C150" s="151" t="n"/>
      <c r="D150" s="151" t="n"/>
      <c r="E150" s="151" t="n"/>
      <c r="F150" s="151" t="n"/>
      <c r="G150" s="151" t="n"/>
      <c r="H150" s="151" t="n"/>
      <c r="I150" s="152" t="n"/>
      <c r="J150" s="152" t="n"/>
      <c r="K150" s="152" t="n"/>
      <c r="L150" s="152" t="n"/>
      <c r="M150" s="151" t="n"/>
      <c r="N150" s="151" t="n"/>
      <c r="O150" s="151" t="n"/>
      <c r="P150" s="151" t="n"/>
      <c r="Q150" s="151" t="n"/>
      <c r="R150" s="151" t="n"/>
      <c r="S150" s="151" t="n"/>
      <c r="T150" s="151" t="n"/>
      <c r="U150" s="151" t="n"/>
      <c r="V150" s="151" t="n"/>
      <c r="W150" s="151" t="n"/>
      <c r="X150" s="151" t="n"/>
      <c r="Y150" s="151" t="n"/>
      <c r="Z150" s="151" t="n"/>
      <c r="AA150" s="151" t="n"/>
      <c r="AB150" s="151" t="n"/>
      <c r="AC150" s="151" t="n"/>
      <c r="AD150" s="151" t="n"/>
      <c r="AE150" s="151" t="n"/>
    </row>
    <row r="151" ht="18" customHeight="1" s="218">
      <c r="A151" s="151" t="n"/>
      <c r="B151" s="151" t="n"/>
      <c r="C151" s="151" t="n"/>
      <c r="D151" s="151" t="n"/>
      <c r="E151" s="151" t="n"/>
      <c r="F151" s="151" t="n"/>
      <c r="G151" s="151" t="n"/>
      <c r="H151" s="151" t="n"/>
      <c r="I151" s="152" t="n"/>
      <c r="J151" s="152" t="n"/>
      <c r="K151" s="152" t="n"/>
      <c r="L151" s="152" t="n"/>
      <c r="M151" s="151" t="n"/>
      <c r="N151" s="151" t="n"/>
      <c r="O151" s="151" t="n"/>
      <c r="P151" s="151" t="n"/>
      <c r="Q151" s="151" t="n"/>
      <c r="R151" s="151" t="n"/>
      <c r="S151" s="151" t="n"/>
      <c r="T151" s="151" t="n"/>
      <c r="U151" s="151" t="n"/>
      <c r="V151" s="151" t="n"/>
      <c r="W151" s="151" t="n"/>
      <c r="X151" s="151" t="n"/>
      <c r="Y151" s="151" t="n"/>
      <c r="Z151" s="151" t="n"/>
      <c r="AA151" s="151" t="n"/>
      <c r="AB151" s="151" t="n"/>
      <c r="AC151" s="151" t="n"/>
      <c r="AD151" s="151" t="n"/>
      <c r="AE151" s="151" t="n"/>
    </row>
    <row r="152" ht="18" customHeight="1" s="218">
      <c r="A152" s="151" t="n"/>
      <c r="B152" s="151" t="n"/>
      <c r="C152" s="151" t="n"/>
      <c r="D152" s="151" t="n"/>
      <c r="E152" s="151" t="n"/>
      <c r="F152" s="151" t="n"/>
      <c r="G152" s="151" t="n"/>
      <c r="H152" s="151" t="n"/>
      <c r="I152" s="152" t="n"/>
      <c r="J152" s="152" t="n"/>
      <c r="K152" s="152" t="n"/>
      <c r="L152" s="152" t="n"/>
      <c r="M152" s="151" t="n"/>
      <c r="N152" s="151" t="n"/>
      <c r="O152" s="151" t="n"/>
      <c r="P152" s="151" t="n"/>
      <c r="Q152" s="151" t="n"/>
      <c r="R152" s="151" t="n"/>
      <c r="S152" s="151" t="n"/>
      <c r="T152" s="151" t="n"/>
      <c r="U152" s="151" t="n"/>
      <c r="V152" s="151" t="n"/>
      <c r="W152" s="151" t="n"/>
      <c r="X152" s="151" t="n"/>
      <c r="Y152" s="151" t="n"/>
      <c r="Z152" s="151" t="n"/>
      <c r="AA152" s="151" t="n"/>
      <c r="AB152" s="151" t="n"/>
      <c r="AC152" s="151" t="n"/>
      <c r="AD152" s="151" t="n"/>
      <c r="AE152" s="151" t="n"/>
    </row>
    <row r="153" ht="18" customHeight="1" s="218">
      <c r="A153" s="151" t="n"/>
      <c r="B153" s="151" t="n"/>
      <c r="C153" s="151" t="n"/>
      <c r="D153" s="151" t="n"/>
      <c r="E153" s="151" t="n"/>
      <c r="F153" s="151" t="n"/>
      <c r="G153" s="151" t="n"/>
      <c r="H153" s="151" t="n"/>
      <c r="I153" s="152" t="n"/>
      <c r="J153" s="152" t="n"/>
      <c r="K153" s="152" t="n"/>
      <c r="L153" s="152" t="n"/>
      <c r="M153" s="151" t="n"/>
      <c r="N153" s="151" t="n"/>
      <c r="O153" s="151" t="n"/>
      <c r="P153" s="151" t="n"/>
      <c r="Q153" s="151" t="n"/>
      <c r="R153" s="151" t="n"/>
      <c r="S153" s="151" t="n"/>
      <c r="T153" s="151" t="n"/>
      <c r="U153" s="151" t="n"/>
      <c r="V153" s="151" t="n"/>
      <c r="W153" s="151" t="n"/>
      <c r="X153" s="151" t="n"/>
      <c r="Y153" s="151" t="n"/>
      <c r="Z153" s="151" t="n"/>
      <c r="AA153" s="151" t="n"/>
      <c r="AB153" s="151" t="n"/>
      <c r="AC153" s="151" t="n"/>
      <c r="AD153" s="151" t="n"/>
      <c r="AE153" s="151" t="n"/>
    </row>
    <row r="154" ht="18" customHeight="1" s="218">
      <c r="A154" s="151" t="n"/>
      <c r="B154" s="151" t="n"/>
      <c r="C154" s="151" t="n"/>
      <c r="D154" s="151" t="n"/>
      <c r="E154" s="151" t="n"/>
      <c r="F154" s="151" t="n"/>
      <c r="G154" s="151" t="n"/>
      <c r="H154" s="151" t="n"/>
      <c r="I154" s="152" t="n"/>
      <c r="J154" s="152" t="n"/>
      <c r="K154" s="152" t="n"/>
      <c r="L154" s="152" t="n"/>
      <c r="M154" s="151" t="n"/>
      <c r="N154" s="151" t="n"/>
      <c r="O154" s="151" t="n"/>
      <c r="P154" s="151" t="n"/>
      <c r="Q154" s="151" t="n"/>
      <c r="R154" s="151" t="n"/>
      <c r="S154" s="151" t="n"/>
      <c r="T154" s="151" t="n"/>
      <c r="U154" s="151" t="n"/>
      <c r="V154" s="151" t="n"/>
      <c r="W154" s="151" t="n"/>
      <c r="X154" s="151" t="n"/>
      <c r="Y154" s="151" t="n"/>
      <c r="Z154" s="151" t="n"/>
      <c r="AA154" s="151" t="n"/>
      <c r="AB154" s="151" t="n"/>
      <c r="AC154" s="151" t="n"/>
      <c r="AD154" s="151" t="n"/>
      <c r="AE154" s="151" t="n"/>
    </row>
    <row r="155" ht="18" customHeight="1" s="218">
      <c r="A155" s="151" t="n"/>
      <c r="B155" s="151" t="n"/>
      <c r="C155" s="151" t="n"/>
      <c r="D155" s="151" t="n"/>
      <c r="E155" s="151" t="n"/>
      <c r="F155" s="151" t="n"/>
      <c r="G155" s="151" t="n"/>
      <c r="H155" s="151" t="n"/>
      <c r="I155" s="152" t="n"/>
      <c r="J155" s="152" t="n"/>
      <c r="K155" s="152" t="n"/>
      <c r="L155" s="152" t="n"/>
      <c r="M155" s="151" t="n"/>
      <c r="N155" s="151" t="n"/>
      <c r="O155" s="151" t="n"/>
      <c r="P155" s="151" t="n"/>
      <c r="Q155" s="151" t="n"/>
      <c r="R155" s="151" t="n"/>
      <c r="S155" s="151" t="n"/>
      <c r="T155" s="151" t="n"/>
      <c r="U155" s="151" t="n"/>
      <c r="V155" s="151" t="n"/>
      <c r="W155" s="151" t="n"/>
      <c r="X155" s="151" t="n"/>
      <c r="Y155" s="151" t="n"/>
      <c r="Z155" s="151" t="n"/>
      <c r="AA155" s="151" t="n"/>
      <c r="AB155" s="151" t="n"/>
      <c r="AC155" s="151" t="n"/>
      <c r="AD155" s="151" t="n"/>
      <c r="AE155" s="151" t="n"/>
    </row>
    <row r="156" ht="18" customHeight="1" s="218">
      <c r="A156" s="151" t="n"/>
      <c r="B156" s="151" t="n"/>
      <c r="C156" s="151" t="n"/>
      <c r="D156" s="151" t="n"/>
      <c r="E156" s="151" t="n"/>
      <c r="F156" s="151" t="n"/>
      <c r="G156" s="151" t="n"/>
      <c r="H156" s="151" t="n"/>
      <c r="I156" s="152" t="n"/>
      <c r="J156" s="152" t="n"/>
      <c r="K156" s="152" t="n"/>
      <c r="L156" s="152" t="n"/>
      <c r="M156" s="151" t="n"/>
      <c r="N156" s="151" t="n"/>
      <c r="O156" s="151" t="n"/>
      <c r="P156" s="151" t="n"/>
      <c r="Q156" s="151" t="n"/>
      <c r="R156" s="151" t="n"/>
      <c r="S156" s="151" t="n"/>
      <c r="T156" s="151" t="n"/>
      <c r="U156" s="151" t="n"/>
      <c r="V156" s="151" t="n"/>
      <c r="W156" s="151" t="n"/>
      <c r="X156" s="151" t="n"/>
      <c r="Y156" s="151" t="n"/>
      <c r="Z156" s="151" t="n"/>
      <c r="AA156" s="151" t="n"/>
      <c r="AB156" s="151" t="n"/>
      <c r="AC156" s="151" t="n"/>
      <c r="AD156" s="151" t="n"/>
      <c r="AE156" s="151" t="n"/>
    </row>
    <row r="157" ht="18" customHeight="1" s="218">
      <c r="A157" s="151" t="n"/>
      <c r="B157" s="151" t="n"/>
      <c r="C157" s="151" t="n"/>
      <c r="D157" s="151" t="n"/>
      <c r="E157" s="151" t="n"/>
      <c r="F157" s="151" t="n"/>
      <c r="G157" s="151" t="n"/>
      <c r="H157" s="151" t="n"/>
      <c r="I157" s="152" t="n"/>
      <c r="J157" s="152" t="n"/>
      <c r="K157" s="152" t="n"/>
      <c r="L157" s="152" t="n"/>
      <c r="M157" s="151" t="n"/>
      <c r="N157" s="151" t="n"/>
      <c r="O157" s="151" t="n"/>
      <c r="P157" s="151" t="n"/>
      <c r="Q157" s="151" t="n"/>
      <c r="R157" s="151" t="n"/>
      <c r="S157" s="151" t="n"/>
      <c r="T157" s="151" t="n"/>
      <c r="U157" s="151" t="n"/>
      <c r="V157" s="151" t="n"/>
      <c r="W157" s="151" t="n"/>
      <c r="X157" s="151" t="n"/>
      <c r="Y157" s="151" t="n"/>
      <c r="Z157" s="151" t="n"/>
      <c r="AA157" s="151" t="n"/>
      <c r="AB157" s="151" t="n"/>
      <c r="AC157" s="151" t="n"/>
      <c r="AD157" s="151" t="n"/>
      <c r="AE157" s="151" t="n"/>
    </row>
    <row r="158" ht="18" customHeight="1" s="218">
      <c r="A158" s="151" t="n"/>
      <c r="B158" s="151" t="n"/>
      <c r="C158" s="151" t="n"/>
      <c r="D158" s="151" t="n"/>
      <c r="E158" s="151" t="n"/>
      <c r="F158" s="151" t="n"/>
      <c r="G158" s="151" t="n"/>
      <c r="H158" s="151" t="n"/>
      <c r="I158" s="152" t="n"/>
      <c r="J158" s="152" t="n"/>
      <c r="K158" s="152" t="n"/>
      <c r="L158" s="152" t="n"/>
      <c r="M158" s="151" t="n"/>
      <c r="N158" s="151" t="n"/>
      <c r="O158" s="151" t="n"/>
      <c r="P158" s="151" t="n"/>
      <c r="Q158" s="151" t="n"/>
      <c r="R158" s="151" t="n"/>
      <c r="S158" s="151" t="n"/>
      <c r="T158" s="151" t="n"/>
      <c r="U158" s="151" t="n"/>
      <c r="V158" s="151" t="n"/>
      <c r="W158" s="151" t="n"/>
      <c r="X158" s="151" t="n"/>
      <c r="Y158" s="151" t="n"/>
      <c r="Z158" s="151" t="n"/>
      <c r="AA158" s="151" t="n"/>
      <c r="AB158" s="151" t="n"/>
      <c r="AC158" s="151" t="n"/>
      <c r="AD158" s="151" t="n"/>
      <c r="AE158" s="151" t="n"/>
    </row>
    <row r="159" ht="18" customHeight="1" s="218">
      <c r="A159" s="151" t="n"/>
      <c r="B159" s="151" t="n"/>
      <c r="C159" s="151" t="n"/>
      <c r="D159" s="151" t="n"/>
      <c r="E159" s="151" t="n"/>
      <c r="F159" s="151" t="n"/>
      <c r="G159" s="151" t="n"/>
      <c r="H159" s="151" t="n"/>
      <c r="I159" s="152" t="n"/>
      <c r="J159" s="152" t="n"/>
      <c r="K159" s="152" t="n"/>
      <c r="L159" s="152" t="n"/>
      <c r="M159" s="151" t="n"/>
      <c r="N159" s="151" t="n"/>
      <c r="O159" s="151" t="n"/>
      <c r="P159" s="151" t="n"/>
      <c r="Q159" s="151" t="n"/>
      <c r="R159" s="151" t="n"/>
      <c r="S159" s="151" t="n"/>
      <c r="T159" s="151" t="n"/>
      <c r="U159" s="151" t="n"/>
      <c r="V159" s="151" t="n"/>
      <c r="W159" s="151" t="n"/>
      <c r="X159" s="151" t="n"/>
      <c r="Y159" s="151" t="n"/>
      <c r="Z159" s="151" t="n"/>
      <c r="AA159" s="151" t="n"/>
      <c r="AB159" s="151" t="n"/>
      <c r="AC159" s="151" t="n"/>
      <c r="AD159" s="151" t="n"/>
      <c r="AE159" s="151" t="n"/>
    </row>
    <row r="160" ht="18" customHeight="1" s="218">
      <c r="A160" s="151" t="n"/>
      <c r="B160" s="151" t="n"/>
      <c r="C160" s="151" t="n"/>
      <c r="D160" s="151" t="n"/>
      <c r="E160" s="151" t="n"/>
      <c r="F160" s="151" t="n"/>
      <c r="G160" s="151" t="n"/>
      <c r="H160" s="151" t="n"/>
      <c r="I160" s="152" t="n"/>
      <c r="J160" s="152" t="n"/>
      <c r="K160" s="152" t="n"/>
      <c r="L160" s="152" t="n"/>
      <c r="M160" s="151" t="n"/>
      <c r="N160" s="151" t="n"/>
      <c r="O160" s="151" t="n"/>
      <c r="P160" s="151" t="n"/>
      <c r="Q160" s="151" t="n"/>
      <c r="R160" s="151" t="n"/>
      <c r="S160" s="151" t="n"/>
      <c r="T160" s="151" t="n"/>
      <c r="U160" s="151" t="n"/>
      <c r="V160" s="151" t="n"/>
      <c r="W160" s="151" t="n"/>
      <c r="X160" s="151" t="n"/>
      <c r="Y160" s="151" t="n"/>
      <c r="Z160" s="151" t="n"/>
      <c r="AA160" s="151" t="n"/>
      <c r="AB160" s="151" t="n"/>
      <c r="AC160" s="151" t="n"/>
      <c r="AD160" s="151" t="n"/>
      <c r="AE160" s="151" t="n"/>
    </row>
    <row r="161" ht="18" customHeight="1" s="218">
      <c r="A161" s="151" t="n"/>
      <c r="B161" s="151" t="n"/>
      <c r="C161" s="151" t="n"/>
      <c r="D161" s="151" t="n"/>
      <c r="E161" s="151" t="n"/>
      <c r="F161" s="151" t="n"/>
      <c r="G161" s="151" t="n"/>
      <c r="H161" s="151" t="n"/>
      <c r="I161" s="152" t="n"/>
      <c r="J161" s="152" t="n"/>
      <c r="K161" s="152" t="n"/>
      <c r="L161" s="152" t="n"/>
      <c r="M161" s="151" t="n"/>
      <c r="N161" s="151" t="n"/>
      <c r="O161" s="151" t="n"/>
      <c r="P161" s="151" t="n"/>
      <c r="Q161" s="151" t="n"/>
      <c r="R161" s="151" t="n"/>
      <c r="S161" s="151" t="n"/>
      <c r="T161" s="151" t="n"/>
      <c r="U161" s="151" t="n"/>
      <c r="V161" s="151" t="n"/>
      <c r="W161" s="151" t="n"/>
      <c r="X161" s="151" t="n"/>
      <c r="Y161" s="151" t="n"/>
      <c r="Z161" s="151" t="n"/>
      <c r="AA161" s="151" t="n"/>
      <c r="AB161" s="151" t="n"/>
      <c r="AC161" s="151" t="n"/>
      <c r="AD161" s="151" t="n"/>
      <c r="AE161" s="151" t="n"/>
    </row>
    <row r="162" ht="18" customHeight="1" s="218">
      <c r="A162" s="151" t="n"/>
      <c r="B162" s="151" t="n"/>
      <c r="C162" s="151" t="n"/>
      <c r="D162" s="151" t="n"/>
      <c r="E162" s="151" t="n"/>
      <c r="F162" s="151" t="n"/>
      <c r="G162" s="151" t="n"/>
      <c r="H162" s="151" t="n"/>
      <c r="I162" s="152" t="n"/>
      <c r="J162" s="152" t="n"/>
      <c r="K162" s="152" t="n"/>
      <c r="L162" s="152" t="n"/>
      <c r="M162" s="151" t="n"/>
      <c r="N162" s="151" t="n"/>
      <c r="O162" s="151" t="n"/>
      <c r="P162" s="151" t="n"/>
      <c r="Q162" s="151" t="n"/>
      <c r="R162" s="151" t="n"/>
      <c r="S162" s="151" t="n"/>
      <c r="T162" s="151" t="n"/>
      <c r="U162" s="151" t="n"/>
      <c r="V162" s="151" t="n"/>
      <c r="W162" s="151" t="n"/>
      <c r="X162" s="151" t="n"/>
      <c r="Y162" s="151" t="n"/>
      <c r="Z162" s="151" t="n"/>
      <c r="AA162" s="151" t="n"/>
      <c r="AB162" s="151" t="n"/>
      <c r="AC162" s="151" t="n"/>
      <c r="AD162" s="151" t="n"/>
      <c r="AE162" s="151" t="n"/>
    </row>
    <row r="163" ht="18" customHeight="1" s="218">
      <c r="A163" s="151" t="n"/>
      <c r="B163" s="151" t="n"/>
      <c r="C163" s="151" t="n"/>
      <c r="D163" s="151" t="n"/>
      <c r="E163" s="151" t="n"/>
      <c r="F163" s="151" t="n"/>
      <c r="G163" s="151" t="n"/>
      <c r="H163" s="151" t="n"/>
      <c r="I163" s="152" t="n"/>
      <c r="J163" s="152" t="n"/>
      <c r="K163" s="152" t="n"/>
      <c r="L163" s="152" t="n"/>
      <c r="M163" s="151" t="n"/>
      <c r="N163" s="151" t="n"/>
      <c r="O163" s="151" t="n"/>
      <c r="P163" s="151" t="n"/>
      <c r="Q163" s="151" t="n"/>
      <c r="R163" s="151" t="n"/>
      <c r="S163" s="151" t="n"/>
      <c r="T163" s="151" t="n"/>
      <c r="U163" s="151" t="n"/>
      <c r="V163" s="151" t="n"/>
      <c r="W163" s="151" t="n"/>
      <c r="X163" s="151" t="n"/>
      <c r="Y163" s="151" t="n"/>
      <c r="Z163" s="151" t="n"/>
      <c r="AA163" s="151" t="n"/>
      <c r="AB163" s="151" t="n"/>
      <c r="AC163" s="151" t="n"/>
      <c r="AD163" s="151" t="n"/>
      <c r="AE163" s="151" t="n"/>
    </row>
    <row r="164" ht="18" customHeight="1" s="218">
      <c r="A164" s="151" t="n"/>
      <c r="B164" s="151" t="n"/>
      <c r="C164" s="151" t="n"/>
      <c r="D164" s="151" t="n"/>
      <c r="E164" s="151" t="n"/>
      <c r="F164" s="151" t="n"/>
      <c r="G164" s="151" t="n"/>
      <c r="H164" s="151" t="n"/>
      <c r="I164" s="152" t="n"/>
      <c r="J164" s="152" t="n"/>
      <c r="K164" s="152" t="n"/>
      <c r="L164" s="152" t="n"/>
      <c r="M164" s="151" t="n"/>
      <c r="N164" s="151" t="n"/>
      <c r="O164" s="151" t="n"/>
      <c r="P164" s="151" t="n"/>
      <c r="Q164" s="151" t="n"/>
      <c r="R164" s="151" t="n"/>
      <c r="S164" s="151" t="n"/>
      <c r="T164" s="151" t="n"/>
      <c r="U164" s="151" t="n"/>
      <c r="V164" s="151" t="n"/>
      <c r="W164" s="151" t="n"/>
      <c r="X164" s="151" t="n"/>
      <c r="Y164" s="151" t="n"/>
      <c r="Z164" s="151" t="n"/>
      <c r="AA164" s="151" t="n"/>
      <c r="AB164" s="151" t="n"/>
      <c r="AC164" s="151" t="n"/>
      <c r="AD164" s="151" t="n"/>
      <c r="AE164" s="151" t="n"/>
    </row>
    <row r="165" ht="18" customHeight="1" s="218">
      <c r="A165" s="151" t="n"/>
      <c r="B165" s="151" t="n"/>
      <c r="C165" s="151" t="n"/>
      <c r="D165" s="151" t="n"/>
      <c r="E165" s="151" t="n"/>
      <c r="F165" s="151" t="n"/>
      <c r="G165" s="151" t="n"/>
      <c r="H165" s="151" t="n"/>
      <c r="I165" s="152" t="n"/>
      <c r="J165" s="152" t="n"/>
      <c r="K165" s="152" t="n"/>
      <c r="L165" s="152" t="n"/>
      <c r="M165" s="151" t="n"/>
      <c r="N165" s="151" t="n"/>
      <c r="O165" s="151" t="n"/>
      <c r="P165" s="151" t="n"/>
      <c r="Q165" s="151" t="n"/>
      <c r="R165" s="151" t="n"/>
      <c r="S165" s="151" t="n"/>
      <c r="T165" s="151" t="n"/>
      <c r="U165" s="151" t="n"/>
      <c r="V165" s="151" t="n"/>
      <c r="W165" s="151" t="n"/>
      <c r="X165" s="151" t="n"/>
      <c r="Y165" s="151" t="n"/>
      <c r="Z165" s="151" t="n"/>
      <c r="AA165" s="151" t="n"/>
      <c r="AB165" s="151" t="n"/>
      <c r="AC165" s="151" t="n"/>
      <c r="AD165" s="151" t="n"/>
      <c r="AE165" s="151" t="n"/>
    </row>
    <row r="166" ht="18" customHeight="1" s="218">
      <c r="A166" s="151" t="n"/>
      <c r="B166" s="151" t="n"/>
      <c r="C166" s="151" t="n"/>
      <c r="D166" s="151" t="n"/>
      <c r="E166" s="151" t="n"/>
      <c r="F166" s="151" t="n"/>
      <c r="G166" s="151" t="n"/>
      <c r="H166" s="151" t="n"/>
      <c r="I166" s="152" t="n"/>
      <c r="J166" s="152" t="n"/>
      <c r="K166" s="152" t="n"/>
      <c r="L166" s="152" t="n"/>
      <c r="M166" s="151" t="n"/>
      <c r="N166" s="151" t="n"/>
      <c r="O166" s="151" t="n"/>
      <c r="P166" s="151" t="n"/>
      <c r="Q166" s="151" t="n"/>
      <c r="R166" s="151" t="n"/>
      <c r="S166" s="151" t="n"/>
      <c r="T166" s="151" t="n"/>
      <c r="U166" s="151" t="n"/>
      <c r="V166" s="151" t="n"/>
      <c r="W166" s="151" t="n"/>
      <c r="X166" s="151" t="n"/>
      <c r="Y166" s="151" t="n"/>
      <c r="Z166" s="151" t="n"/>
      <c r="AA166" s="151" t="n"/>
      <c r="AB166" s="151" t="n"/>
      <c r="AC166" s="151" t="n"/>
      <c r="AD166" s="151" t="n"/>
      <c r="AE166" s="151" t="n"/>
    </row>
    <row r="167" ht="18" customHeight="1" s="218">
      <c r="A167" s="151" t="n"/>
      <c r="B167" s="151" t="n"/>
      <c r="C167" s="151" t="n"/>
      <c r="D167" s="151" t="n"/>
      <c r="E167" s="151" t="n"/>
      <c r="F167" s="151" t="n"/>
      <c r="G167" s="151" t="n"/>
      <c r="H167" s="151" t="n"/>
      <c r="I167" s="152" t="n"/>
      <c r="J167" s="152" t="n"/>
      <c r="K167" s="152" t="n"/>
      <c r="L167" s="152" t="n"/>
      <c r="M167" s="151" t="n"/>
      <c r="N167" s="151" t="n"/>
      <c r="O167" s="151" t="n"/>
      <c r="P167" s="151" t="n"/>
      <c r="Q167" s="151" t="n"/>
      <c r="R167" s="151" t="n"/>
      <c r="S167" s="151" t="n"/>
      <c r="T167" s="151" t="n"/>
      <c r="U167" s="151" t="n"/>
      <c r="V167" s="151" t="n"/>
      <c r="W167" s="151" t="n"/>
      <c r="X167" s="151" t="n"/>
      <c r="Y167" s="151" t="n"/>
      <c r="Z167" s="151" t="n"/>
      <c r="AA167" s="151" t="n"/>
      <c r="AB167" s="151" t="n"/>
      <c r="AC167" s="151" t="n"/>
      <c r="AD167" s="151" t="n"/>
      <c r="AE167" s="151" t="n"/>
    </row>
    <row r="168" ht="18" customHeight="1" s="218">
      <c r="A168" s="151" t="n"/>
      <c r="B168" s="151" t="n"/>
      <c r="C168" s="151" t="n"/>
      <c r="D168" s="151" t="n"/>
      <c r="E168" s="151" t="n"/>
      <c r="F168" s="151" t="n"/>
      <c r="G168" s="151" t="n"/>
      <c r="H168" s="151" t="n"/>
      <c r="I168" s="152" t="n"/>
      <c r="J168" s="152" t="n"/>
      <c r="K168" s="152" t="n"/>
      <c r="L168" s="152" t="n"/>
      <c r="M168" s="151" t="n"/>
      <c r="N168" s="151" t="n"/>
      <c r="O168" s="151" t="n"/>
      <c r="P168" s="151" t="n"/>
      <c r="Q168" s="151" t="n"/>
      <c r="R168" s="151" t="n"/>
      <c r="S168" s="151" t="n"/>
      <c r="T168" s="151" t="n"/>
      <c r="U168" s="151" t="n"/>
      <c r="V168" s="151" t="n"/>
      <c r="W168" s="151" t="n"/>
      <c r="X168" s="151" t="n"/>
      <c r="Y168" s="151" t="n"/>
      <c r="Z168" s="151" t="n"/>
      <c r="AA168" s="151" t="n"/>
      <c r="AB168" s="151" t="n"/>
      <c r="AC168" s="151" t="n"/>
      <c r="AD168" s="151" t="n"/>
      <c r="AE168" s="151" t="n"/>
    </row>
    <row r="169" ht="18" customHeight="1" s="218">
      <c r="A169" s="151" t="n"/>
      <c r="B169" s="151" t="n"/>
      <c r="C169" s="151" t="n"/>
      <c r="D169" s="151" t="n"/>
      <c r="E169" s="151" t="n"/>
      <c r="F169" s="151" t="n"/>
      <c r="G169" s="151" t="n"/>
      <c r="H169" s="151" t="n"/>
      <c r="I169" s="152" t="n"/>
      <c r="J169" s="152" t="n"/>
      <c r="K169" s="152" t="n"/>
      <c r="L169" s="152" t="n"/>
      <c r="M169" s="151" t="n"/>
      <c r="N169" s="151" t="n"/>
      <c r="O169" s="151" t="n"/>
      <c r="P169" s="151" t="n"/>
      <c r="Q169" s="151" t="n"/>
      <c r="R169" s="151" t="n"/>
      <c r="S169" s="151" t="n"/>
      <c r="T169" s="151" t="n"/>
      <c r="U169" s="151" t="n"/>
      <c r="V169" s="151" t="n"/>
      <c r="W169" s="151" t="n"/>
      <c r="X169" s="151" t="n"/>
      <c r="Y169" s="151" t="n"/>
      <c r="Z169" s="151" t="n"/>
      <c r="AA169" s="151" t="n"/>
      <c r="AB169" s="151" t="n"/>
      <c r="AC169" s="151" t="n"/>
      <c r="AD169" s="151" t="n"/>
      <c r="AE169" s="151" t="n"/>
    </row>
    <row r="170" ht="18" customHeight="1" s="218">
      <c r="A170" s="151" t="n"/>
      <c r="B170" s="151" t="n"/>
      <c r="C170" s="151" t="n"/>
      <c r="D170" s="151" t="n"/>
      <c r="E170" s="151" t="n"/>
      <c r="F170" s="151" t="n"/>
      <c r="G170" s="151" t="n"/>
      <c r="H170" s="151" t="n"/>
      <c r="I170" s="152" t="n"/>
      <c r="J170" s="152" t="n"/>
      <c r="K170" s="152" t="n"/>
      <c r="L170" s="152" t="n"/>
      <c r="M170" s="151" t="n"/>
      <c r="N170" s="151" t="n"/>
      <c r="O170" s="151" t="n"/>
      <c r="P170" s="151" t="n"/>
      <c r="Q170" s="151" t="n"/>
      <c r="R170" s="151" t="n"/>
      <c r="S170" s="151" t="n"/>
      <c r="T170" s="151" t="n"/>
      <c r="U170" s="151" t="n"/>
      <c r="V170" s="151" t="n"/>
      <c r="W170" s="151" t="n"/>
      <c r="X170" s="151" t="n"/>
      <c r="Y170" s="151" t="n"/>
      <c r="Z170" s="151" t="n"/>
      <c r="AA170" s="151" t="n"/>
      <c r="AB170" s="151" t="n"/>
      <c r="AC170" s="151" t="n"/>
      <c r="AD170" s="151" t="n"/>
      <c r="AE170" s="151" t="n"/>
    </row>
    <row r="171" ht="18" customHeight="1" s="218">
      <c r="A171" s="151" t="n"/>
      <c r="B171" s="151" t="n"/>
      <c r="C171" s="151" t="n"/>
      <c r="D171" s="151" t="n"/>
      <c r="E171" s="151" t="n"/>
      <c r="F171" s="151" t="n"/>
      <c r="G171" s="151" t="n"/>
      <c r="H171" s="151" t="n"/>
      <c r="I171" s="152" t="n"/>
      <c r="J171" s="152" t="n"/>
      <c r="K171" s="152" t="n"/>
      <c r="L171" s="152" t="n"/>
      <c r="M171" s="151" t="n"/>
      <c r="N171" s="151" t="n"/>
      <c r="O171" s="151" t="n"/>
      <c r="P171" s="151" t="n"/>
      <c r="Q171" s="151" t="n"/>
      <c r="R171" s="151" t="n"/>
      <c r="S171" s="151" t="n"/>
      <c r="T171" s="151" t="n"/>
      <c r="U171" s="151" t="n"/>
      <c r="V171" s="151" t="n"/>
      <c r="W171" s="151" t="n"/>
      <c r="X171" s="151" t="n"/>
      <c r="Y171" s="151" t="n"/>
      <c r="Z171" s="151" t="n"/>
      <c r="AA171" s="151" t="n"/>
      <c r="AB171" s="151" t="n"/>
      <c r="AC171" s="151" t="n"/>
      <c r="AD171" s="151" t="n"/>
      <c r="AE171" s="151" t="n"/>
    </row>
    <row r="172" ht="18" customHeight="1" s="218">
      <c r="A172" s="151" t="n"/>
      <c r="B172" s="151" t="n"/>
      <c r="C172" s="151" t="n"/>
      <c r="D172" s="151" t="n"/>
      <c r="E172" s="151" t="n"/>
      <c r="F172" s="151" t="n"/>
      <c r="G172" s="151" t="n"/>
      <c r="H172" s="151" t="n"/>
      <c r="I172" s="152" t="n"/>
      <c r="J172" s="152" t="n"/>
      <c r="K172" s="152" t="n"/>
      <c r="L172" s="152" t="n"/>
      <c r="M172" s="151" t="n"/>
      <c r="N172" s="151" t="n"/>
      <c r="O172" s="151" t="n"/>
      <c r="P172" s="151" t="n"/>
      <c r="Q172" s="151" t="n"/>
      <c r="R172" s="151" t="n"/>
      <c r="S172" s="151" t="n"/>
      <c r="T172" s="151" t="n"/>
      <c r="U172" s="151" t="n"/>
      <c r="V172" s="151" t="n"/>
      <c r="W172" s="151" t="n"/>
      <c r="X172" s="151" t="n"/>
      <c r="Y172" s="151" t="n"/>
      <c r="Z172" s="151" t="n"/>
      <c r="AA172" s="151" t="n"/>
      <c r="AB172" s="151" t="n"/>
      <c r="AC172" s="151" t="n"/>
      <c r="AD172" s="151" t="n"/>
      <c r="AE172" s="151" t="n"/>
    </row>
    <row r="173" ht="18" customHeight="1" s="218">
      <c r="A173" s="151" t="n"/>
      <c r="B173" s="151" t="n"/>
      <c r="C173" s="151" t="n"/>
      <c r="D173" s="151" t="n"/>
      <c r="E173" s="151" t="n"/>
      <c r="F173" s="151" t="n"/>
      <c r="G173" s="151" t="n"/>
      <c r="H173" s="151" t="n"/>
      <c r="I173" s="152" t="n"/>
      <c r="J173" s="152" t="n"/>
      <c r="K173" s="152" t="n"/>
      <c r="L173" s="152" t="n"/>
      <c r="M173" s="151" t="n"/>
      <c r="N173" s="151" t="n"/>
      <c r="O173" s="151" t="n"/>
      <c r="P173" s="151" t="n"/>
      <c r="Q173" s="151" t="n"/>
      <c r="R173" s="151" t="n"/>
      <c r="S173" s="151" t="n"/>
      <c r="T173" s="151" t="n"/>
      <c r="U173" s="151" t="n"/>
      <c r="V173" s="151" t="n"/>
      <c r="W173" s="151" t="n"/>
      <c r="X173" s="151" t="n"/>
      <c r="Y173" s="151" t="n"/>
      <c r="Z173" s="151" t="n"/>
      <c r="AA173" s="151" t="n"/>
      <c r="AB173" s="151" t="n"/>
      <c r="AC173" s="151" t="n"/>
      <c r="AD173" s="151" t="n"/>
      <c r="AE173" s="151" t="n"/>
    </row>
    <row r="174" ht="18" customHeight="1" s="218">
      <c r="A174" s="151" t="n"/>
      <c r="B174" s="151" t="n"/>
      <c r="C174" s="151" t="n"/>
      <c r="D174" s="151" t="n"/>
      <c r="E174" s="151" t="n"/>
      <c r="F174" s="151" t="n"/>
      <c r="G174" s="151" t="n"/>
      <c r="H174" s="151" t="n"/>
      <c r="I174" s="152" t="n"/>
      <c r="J174" s="152" t="n"/>
      <c r="K174" s="152" t="n"/>
      <c r="L174" s="152" t="n"/>
      <c r="M174" s="151" t="n"/>
      <c r="N174" s="151" t="n"/>
      <c r="O174" s="151" t="n"/>
      <c r="P174" s="151" t="n"/>
      <c r="Q174" s="151" t="n"/>
      <c r="R174" s="151" t="n"/>
      <c r="S174" s="151" t="n"/>
      <c r="T174" s="151" t="n"/>
      <c r="U174" s="151" t="n"/>
      <c r="V174" s="151" t="n"/>
      <c r="W174" s="151" t="n"/>
      <c r="X174" s="151" t="n"/>
      <c r="Y174" s="151" t="n"/>
      <c r="Z174" s="151" t="n"/>
      <c r="AA174" s="151" t="n"/>
      <c r="AB174" s="151" t="n"/>
      <c r="AC174" s="151" t="n"/>
      <c r="AD174" s="151" t="n"/>
      <c r="AE174" s="151" t="n"/>
    </row>
    <row r="175" ht="18" customHeight="1" s="218">
      <c r="A175" s="151" t="n"/>
      <c r="B175" s="151" t="n"/>
      <c r="C175" s="151" t="n"/>
      <c r="D175" s="151" t="n"/>
      <c r="E175" s="151" t="n"/>
      <c r="F175" s="151" t="n"/>
      <c r="G175" s="151" t="n"/>
      <c r="H175" s="151" t="n"/>
      <c r="I175" s="152" t="n"/>
      <c r="J175" s="152" t="n"/>
      <c r="K175" s="152" t="n"/>
      <c r="L175" s="152" t="n"/>
      <c r="M175" s="151" t="n"/>
      <c r="N175" s="151" t="n"/>
      <c r="O175" s="151" t="n"/>
      <c r="P175" s="151" t="n"/>
      <c r="Q175" s="151" t="n"/>
      <c r="R175" s="151" t="n"/>
      <c r="S175" s="151" t="n"/>
      <c r="T175" s="151" t="n"/>
      <c r="U175" s="151" t="n"/>
      <c r="V175" s="151" t="n"/>
      <c r="W175" s="151" t="n"/>
      <c r="X175" s="151" t="n"/>
      <c r="Y175" s="151" t="n"/>
      <c r="Z175" s="151" t="n"/>
      <c r="AA175" s="151" t="n"/>
      <c r="AB175" s="151" t="n"/>
      <c r="AC175" s="151" t="n"/>
      <c r="AD175" s="151" t="n"/>
      <c r="AE175" s="151" t="n"/>
    </row>
    <row r="176" ht="18" customHeight="1" s="218">
      <c r="A176" s="151" t="n"/>
      <c r="B176" s="151" t="n"/>
      <c r="C176" s="151" t="n"/>
      <c r="D176" s="151" t="n"/>
      <c r="E176" s="151" t="n"/>
      <c r="F176" s="151" t="n"/>
      <c r="G176" s="151" t="n"/>
      <c r="H176" s="151" t="n"/>
      <c r="I176" s="152" t="n"/>
      <c r="J176" s="152" t="n"/>
      <c r="K176" s="152" t="n"/>
      <c r="L176" s="152" t="n"/>
      <c r="M176" s="151" t="n"/>
      <c r="N176" s="151" t="n"/>
      <c r="O176" s="151" t="n"/>
      <c r="P176" s="151" t="n"/>
      <c r="Q176" s="151" t="n"/>
      <c r="R176" s="151" t="n"/>
      <c r="S176" s="151" t="n"/>
      <c r="T176" s="151" t="n"/>
      <c r="U176" s="151" t="n"/>
      <c r="V176" s="151" t="n"/>
      <c r="W176" s="151" t="n"/>
      <c r="X176" s="151" t="n"/>
      <c r="Y176" s="151" t="n"/>
      <c r="Z176" s="151" t="n"/>
      <c r="AA176" s="151" t="n"/>
      <c r="AB176" s="151" t="n"/>
      <c r="AC176" s="151" t="n"/>
      <c r="AD176" s="151" t="n"/>
      <c r="AE176" s="151" t="n"/>
    </row>
    <row r="177" ht="18" customHeight="1" s="218">
      <c r="A177" s="151" t="n"/>
      <c r="B177" s="151" t="n"/>
      <c r="C177" s="151" t="n"/>
      <c r="D177" s="151" t="n"/>
      <c r="E177" s="151" t="n"/>
      <c r="F177" s="151" t="n"/>
      <c r="G177" s="151" t="n"/>
      <c r="H177" s="151" t="n"/>
      <c r="I177" s="152" t="n"/>
      <c r="J177" s="152" t="n"/>
      <c r="K177" s="152" t="n"/>
      <c r="L177" s="152" t="n"/>
      <c r="M177" s="151" t="n"/>
      <c r="N177" s="151" t="n"/>
      <c r="O177" s="151" t="n"/>
      <c r="P177" s="151" t="n"/>
      <c r="Q177" s="151" t="n"/>
      <c r="R177" s="151" t="n"/>
      <c r="S177" s="151" t="n"/>
      <c r="T177" s="151" t="n"/>
      <c r="U177" s="151" t="n"/>
      <c r="V177" s="151" t="n"/>
      <c r="W177" s="151" t="n"/>
      <c r="X177" s="151" t="n"/>
      <c r="Y177" s="151" t="n"/>
      <c r="Z177" s="151" t="n"/>
      <c r="AA177" s="151" t="n"/>
      <c r="AB177" s="151" t="n"/>
      <c r="AC177" s="151" t="n"/>
      <c r="AD177" s="151" t="n"/>
      <c r="AE177" s="151" t="n"/>
    </row>
    <row r="178" ht="18" customHeight="1" s="218">
      <c r="A178" s="151" t="n"/>
      <c r="B178" s="151" t="n"/>
      <c r="C178" s="151" t="n"/>
      <c r="D178" s="151" t="n"/>
      <c r="E178" s="151" t="n"/>
      <c r="F178" s="151" t="n"/>
      <c r="G178" s="151" t="n"/>
      <c r="H178" s="151" t="n"/>
      <c r="I178" s="152" t="n"/>
      <c r="J178" s="152" t="n"/>
      <c r="K178" s="152" t="n"/>
      <c r="L178" s="152" t="n"/>
      <c r="M178" s="151" t="n"/>
      <c r="N178" s="151" t="n"/>
      <c r="O178" s="151" t="n"/>
      <c r="P178" s="151" t="n"/>
      <c r="Q178" s="151" t="n"/>
      <c r="R178" s="151" t="n"/>
      <c r="S178" s="151" t="n"/>
      <c r="T178" s="151" t="n"/>
      <c r="U178" s="151" t="n"/>
      <c r="V178" s="151" t="n"/>
      <c r="W178" s="151" t="n"/>
      <c r="X178" s="151" t="n"/>
      <c r="Y178" s="151" t="n"/>
      <c r="Z178" s="151" t="n"/>
      <c r="AA178" s="151" t="n"/>
      <c r="AB178" s="151" t="n"/>
      <c r="AC178" s="151" t="n"/>
      <c r="AD178" s="151" t="n"/>
      <c r="AE178" s="151" t="n"/>
    </row>
    <row r="179" ht="18" customHeight="1" s="218">
      <c r="A179" s="151" t="n"/>
      <c r="B179" s="151" t="n"/>
      <c r="C179" s="151" t="n"/>
      <c r="D179" s="151" t="n"/>
      <c r="E179" s="151" t="n"/>
      <c r="F179" s="151" t="n"/>
      <c r="G179" s="151" t="n"/>
      <c r="H179" s="151" t="n"/>
      <c r="I179" s="152" t="n"/>
      <c r="J179" s="152" t="n"/>
      <c r="K179" s="152" t="n"/>
      <c r="L179" s="152" t="n"/>
      <c r="M179" s="151" t="n"/>
      <c r="N179" s="151" t="n"/>
      <c r="O179" s="151" t="n"/>
      <c r="P179" s="151" t="n"/>
      <c r="Q179" s="151" t="n"/>
      <c r="R179" s="151" t="n"/>
      <c r="S179" s="151" t="n"/>
      <c r="T179" s="151" t="n"/>
      <c r="U179" s="151" t="n"/>
      <c r="V179" s="151" t="n"/>
      <c r="W179" s="151" t="n"/>
      <c r="X179" s="151" t="n"/>
      <c r="Y179" s="151" t="n"/>
      <c r="Z179" s="151" t="n"/>
      <c r="AA179" s="151" t="n"/>
      <c r="AB179" s="151" t="n"/>
      <c r="AC179" s="151" t="n"/>
      <c r="AD179" s="151" t="n"/>
      <c r="AE179" s="151" t="n"/>
    </row>
    <row r="180" ht="18" customHeight="1" s="218">
      <c r="A180" s="151" t="n"/>
      <c r="B180" s="151" t="n"/>
      <c r="C180" s="151" t="n"/>
      <c r="D180" s="151" t="n"/>
      <c r="E180" s="151" t="n"/>
      <c r="F180" s="151" t="n"/>
      <c r="G180" s="151" t="n"/>
      <c r="H180" s="151" t="n"/>
      <c r="I180" s="152" t="n"/>
      <c r="J180" s="152" t="n"/>
      <c r="K180" s="152" t="n"/>
      <c r="L180" s="152" t="n"/>
      <c r="M180" s="151" t="n"/>
      <c r="N180" s="151" t="n"/>
      <c r="O180" s="151" t="n"/>
      <c r="P180" s="151" t="n"/>
      <c r="Q180" s="151" t="n"/>
      <c r="R180" s="151" t="n"/>
      <c r="S180" s="151" t="n"/>
      <c r="T180" s="151" t="n"/>
      <c r="U180" s="151" t="n"/>
      <c r="V180" s="151" t="n"/>
      <c r="W180" s="151" t="n"/>
      <c r="X180" s="151" t="n"/>
      <c r="Y180" s="151" t="n"/>
      <c r="Z180" s="151" t="n"/>
      <c r="AA180" s="151" t="n"/>
      <c r="AB180" s="151" t="n"/>
      <c r="AC180" s="151" t="n"/>
      <c r="AD180" s="151" t="n"/>
      <c r="AE180" s="151" t="n"/>
    </row>
    <row r="181" ht="18" customHeight="1" s="218">
      <c r="A181" s="151" t="n"/>
      <c r="B181" s="151" t="n"/>
      <c r="C181" s="151" t="n"/>
      <c r="D181" s="151" t="n"/>
      <c r="E181" s="151" t="n"/>
      <c r="F181" s="151" t="n"/>
      <c r="G181" s="151" t="n"/>
      <c r="H181" s="151" t="n"/>
      <c r="I181" s="152" t="n"/>
      <c r="J181" s="152" t="n"/>
      <c r="K181" s="152" t="n"/>
      <c r="L181" s="152" t="n"/>
      <c r="M181" s="151" t="n"/>
      <c r="N181" s="151" t="n"/>
      <c r="O181" s="151" t="n"/>
      <c r="P181" s="151" t="n"/>
      <c r="Q181" s="151" t="n"/>
      <c r="R181" s="151" t="n"/>
      <c r="S181" s="151" t="n"/>
      <c r="T181" s="151" t="n"/>
      <c r="U181" s="151" t="n"/>
      <c r="V181" s="151" t="n"/>
      <c r="W181" s="151" t="n"/>
      <c r="X181" s="151" t="n"/>
      <c r="Y181" s="151" t="n"/>
      <c r="Z181" s="151" t="n"/>
      <c r="AA181" s="151" t="n"/>
      <c r="AB181" s="151" t="n"/>
      <c r="AC181" s="151" t="n"/>
      <c r="AD181" s="151" t="n"/>
      <c r="AE181" s="151" t="n"/>
    </row>
    <row r="182" ht="18" customHeight="1" s="218">
      <c r="A182" s="151" t="n"/>
      <c r="B182" s="151" t="n"/>
      <c r="C182" s="151" t="n"/>
      <c r="D182" s="151" t="n"/>
      <c r="E182" s="151" t="n"/>
      <c r="F182" s="151" t="n"/>
      <c r="G182" s="151" t="n"/>
      <c r="H182" s="151" t="n"/>
      <c r="I182" s="152" t="n"/>
      <c r="J182" s="152" t="n"/>
      <c r="K182" s="152" t="n"/>
      <c r="L182" s="152" t="n"/>
      <c r="M182" s="151" t="n"/>
      <c r="N182" s="151" t="n"/>
      <c r="O182" s="151" t="n"/>
      <c r="P182" s="151" t="n"/>
      <c r="Q182" s="151" t="n"/>
      <c r="R182" s="151" t="n"/>
      <c r="S182" s="151" t="n"/>
      <c r="T182" s="151" t="n"/>
      <c r="U182" s="151" t="n"/>
      <c r="V182" s="151" t="n"/>
      <c r="W182" s="151" t="n"/>
      <c r="X182" s="151" t="n"/>
      <c r="Y182" s="151" t="n"/>
      <c r="Z182" s="151" t="n"/>
      <c r="AA182" s="151" t="n"/>
      <c r="AB182" s="151" t="n"/>
      <c r="AC182" s="151" t="n"/>
      <c r="AD182" s="151" t="n"/>
      <c r="AE182" s="151" t="n"/>
    </row>
    <row r="183" ht="18" customHeight="1" s="218">
      <c r="A183" s="151" t="n"/>
      <c r="B183" s="151" t="n"/>
      <c r="C183" s="151" t="n"/>
      <c r="D183" s="151" t="n"/>
      <c r="E183" s="151" t="n"/>
      <c r="F183" s="151" t="n"/>
      <c r="G183" s="151" t="n"/>
      <c r="H183" s="151" t="n"/>
      <c r="I183" s="152" t="n"/>
      <c r="J183" s="152" t="n"/>
      <c r="K183" s="152" t="n"/>
      <c r="L183" s="152" t="n"/>
      <c r="M183" s="151" t="n"/>
      <c r="N183" s="151" t="n"/>
      <c r="O183" s="151" t="n"/>
      <c r="P183" s="151" t="n"/>
      <c r="Q183" s="151" t="n"/>
      <c r="R183" s="151" t="n"/>
      <c r="S183" s="151" t="n"/>
      <c r="T183" s="151" t="n"/>
      <c r="U183" s="151" t="n"/>
      <c r="V183" s="151" t="n"/>
      <c r="W183" s="151" t="n"/>
      <c r="X183" s="151" t="n"/>
      <c r="Y183" s="151" t="n"/>
      <c r="Z183" s="151" t="n"/>
      <c r="AA183" s="151" t="n"/>
      <c r="AB183" s="151" t="n"/>
      <c r="AC183" s="151" t="n"/>
      <c r="AD183" s="151" t="n"/>
      <c r="AE183" s="151" t="n"/>
    </row>
    <row r="184" ht="18" customHeight="1" s="218">
      <c r="A184" s="151" t="n"/>
      <c r="B184" s="151" t="n"/>
      <c r="C184" s="151" t="n"/>
      <c r="D184" s="151" t="n"/>
      <c r="E184" s="151" t="n"/>
      <c r="F184" s="151" t="n"/>
      <c r="G184" s="151" t="n"/>
      <c r="H184" s="151" t="n"/>
      <c r="I184" s="152" t="n"/>
      <c r="J184" s="152" t="n"/>
      <c r="K184" s="152" t="n"/>
      <c r="L184" s="152" t="n"/>
      <c r="M184" s="151" t="n"/>
      <c r="N184" s="151" t="n"/>
      <c r="O184" s="151" t="n"/>
      <c r="P184" s="151" t="n"/>
      <c r="Q184" s="151" t="n"/>
      <c r="R184" s="151" t="n"/>
      <c r="S184" s="151" t="n"/>
      <c r="T184" s="151" t="n"/>
      <c r="U184" s="151" t="n"/>
      <c r="V184" s="151" t="n"/>
      <c r="W184" s="151" t="n"/>
      <c r="X184" s="151" t="n"/>
      <c r="Y184" s="151" t="n"/>
      <c r="Z184" s="151" t="n"/>
      <c r="AA184" s="151" t="n"/>
      <c r="AB184" s="151" t="n"/>
      <c r="AC184" s="151" t="n"/>
      <c r="AD184" s="151" t="n"/>
      <c r="AE184" s="151" t="n"/>
    </row>
    <row r="185" ht="18" customHeight="1" s="218">
      <c r="A185" s="151" t="n"/>
      <c r="B185" s="151" t="n"/>
      <c r="C185" s="151" t="n"/>
      <c r="D185" s="151" t="n"/>
      <c r="E185" s="151" t="n"/>
      <c r="F185" s="151" t="n"/>
      <c r="G185" s="151" t="n"/>
      <c r="H185" s="151" t="n"/>
      <c r="I185" s="152" t="n"/>
      <c r="J185" s="152" t="n"/>
      <c r="K185" s="152" t="n"/>
      <c r="L185" s="152" t="n"/>
      <c r="M185" s="151" t="n"/>
      <c r="N185" s="151" t="n"/>
      <c r="O185" s="151" t="n"/>
      <c r="P185" s="151" t="n"/>
      <c r="Q185" s="151" t="n"/>
      <c r="R185" s="151" t="n"/>
      <c r="S185" s="151" t="n"/>
      <c r="T185" s="151" t="n"/>
      <c r="U185" s="151" t="n"/>
      <c r="V185" s="151" t="n"/>
      <c r="W185" s="151" t="n"/>
      <c r="X185" s="151" t="n"/>
      <c r="Y185" s="151" t="n"/>
      <c r="Z185" s="151" t="n"/>
      <c r="AA185" s="151" t="n"/>
      <c r="AB185" s="151" t="n"/>
      <c r="AC185" s="151" t="n"/>
      <c r="AD185" s="151" t="n"/>
      <c r="AE185" s="151" t="n"/>
    </row>
    <row r="186" ht="18" customHeight="1" s="218">
      <c r="A186" s="151" t="n"/>
      <c r="B186" s="151" t="n"/>
      <c r="C186" s="151" t="n"/>
      <c r="D186" s="151" t="n"/>
      <c r="E186" s="151" t="n"/>
      <c r="F186" s="151" t="n"/>
      <c r="G186" s="151" t="n"/>
      <c r="H186" s="151" t="n"/>
      <c r="I186" s="152" t="n"/>
      <c r="J186" s="152" t="n"/>
      <c r="K186" s="152" t="n"/>
      <c r="L186" s="152" t="n"/>
      <c r="M186" s="151" t="n"/>
      <c r="N186" s="151" t="n"/>
      <c r="O186" s="151" t="n"/>
      <c r="P186" s="151" t="n"/>
      <c r="Q186" s="151" t="n"/>
      <c r="R186" s="151" t="n"/>
      <c r="S186" s="151" t="n"/>
      <c r="T186" s="151" t="n"/>
      <c r="U186" s="151" t="n"/>
      <c r="V186" s="151" t="n"/>
      <c r="W186" s="151" t="n"/>
      <c r="X186" s="151" t="n"/>
      <c r="Y186" s="151" t="n"/>
      <c r="Z186" s="151" t="n"/>
      <c r="AA186" s="151" t="n"/>
      <c r="AB186" s="151" t="n"/>
      <c r="AC186" s="151" t="n"/>
      <c r="AD186" s="151" t="n"/>
      <c r="AE186" s="151" t="n"/>
    </row>
    <row r="187" ht="18" customHeight="1" s="218">
      <c r="A187" s="151" t="n"/>
      <c r="B187" s="151" t="n"/>
      <c r="C187" s="151" t="n"/>
      <c r="D187" s="151" t="n"/>
      <c r="E187" s="151" t="n"/>
      <c r="F187" s="151" t="n"/>
      <c r="G187" s="151" t="n"/>
      <c r="H187" s="151" t="n"/>
      <c r="I187" s="152" t="n"/>
      <c r="J187" s="152" t="n"/>
      <c r="K187" s="152" t="n"/>
      <c r="L187" s="152" t="n"/>
      <c r="M187" s="151" t="n"/>
      <c r="N187" s="151" t="n"/>
      <c r="O187" s="151" t="n"/>
      <c r="P187" s="151" t="n"/>
      <c r="Q187" s="151" t="n"/>
      <c r="R187" s="151" t="n"/>
      <c r="S187" s="151" t="n"/>
      <c r="T187" s="151" t="n"/>
      <c r="U187" s="151" t="n"/>
      <c r="V187" s="151" t="n"/>
      <c r="W187" s="151" t="n"/>
      <c r="X187" s="151" t="n"/>
      <c r="Y187" s="151" t="n"/>
      <c r="Z187" s="151" t="n"/>
      <c r="AA187" s="151" t="n"/>
      <c r="AB187" s="151" t="n"/>
      <c r="AC187" s="151" t="n"/>
      <c r="AD187" s="151" t="n"/>
      <c r="AE187" s="151" t="n"/>
    </row>
    <row r="188" ht="18" customHeight="1" s="218">
      <c r="A188" s="151" t="n"/>
      <c r="B188" s="151" t="n"/>
      <c r="C188" s="151" t="n"/>
      <c r="D188" s="151" t="n"/>
      <c r="E188" s="151" t="n"/>
      <c r="F188" s="151" t="n"/>
      <c r="G188" s="151" t="n"/>
      <c r="H188" s="151" t="n"/>
      <c r="I188" s="152" t="n"/>
      <c r="J188" s="152" t="n"/>
      <c r="K188" s="152" t="n"/>
      <c r="L188" s="152" t="n"/>
      <c r="M188" s="151" t="n"/>
      <c r="N188" s="151" t="n"/>
      <c r="O188" s="151" t="n"/>
      <c r="P188" s="151" t="n"/>
      <c r="Q188" s="151" t="n"/>
      <c r="R188" s="151" t="n"/>
      <c r="S188" s="151" t="n"/>
      <c r="T188" s="151" t="n"/>
      <c r="U188" s="151" t="n"/>
      <c r="V188" s="151" t="n"/>
      <c r="W188" s="151" t="n"/>
      <c r="X188" s="151" t="n"/>
      <c r="Y188" s="151" t="n"/>
      <c r="Z188" s="151" t="n"/>
      <c r="AA188" s="151" t="n"/>
      <c r="AB188" s="151" t="n"/>
      <c r="AC188" s="151" t="n"/>
      <c r="AD188" s="151" t="n"/>
      <c r="AE188" s="151" t="n"/>
    </row>
    <row r="189" ht="18" customHeight="1" s="218">
      <c r="A189" s="151" t="n"/>
      <c r="B189" s="151" t="n"/>
      <c r="C189" s="151" t="n"/>
      <c r="D189" s="151" t="n"/>
      <c r="E189" s="151" t="n"/>
      <c r="F189" s="151" t="n"/>
      <c r="G189" s="151" t="n"/>
      <c r="H189" s="151" t="n"/>
      <c r="I189" s="152" t="n"/>
      <c r="J189" s="152" t="n"/>
      <c r="K189" s="152" t="n"/>
      <c r="L189" s="152" t="n"/>
      <c r="M189" s="151" t="n"/>
      <c r="N189" s="151" t="n"/>
      <c r="O189" s="151" t="n"/>
      <c r="P189" s="151" t="n"/>
      <c r="Q189" s="151" t="n"/>
      <c r="R189" s="151" t="n"/>
      <c r="S189" s="151" t="n"/>
      <c r="T189" s="151" t="n"/>
      <c r="U189" s="151" t="n"/>
      <c r="V189" s="151" t="n"/>
      <c r="W189" s="151" t="n"/>
      <c r="X189" s="151" t="n"/>
      <c r="Y189" s="151" t="n"/>
      <c r="Z189" s="151" t="n"/>
      <c r="AA189" s="151" t="n"/>
      <c r="AB189" s="151" t="n"/>
      <c r="AC189" s="151" t="n"/>
      <c r="AD189" s="151" t="n"/>
      <c r="AE189" s="151" t="n"/>
    </row>
    <row r="190" ht="18" customHeight="1" s="218">
      <c r="A190" s="151" t="n"/>
      <c r="B190" s="151" t="n"/>
      <c r="C190" s="151" t="n"/>
      <c r="D190" s="151" t="n"/>
      <c r="E190" s="151" t="n"/>
      <c r="F190" s="151" t="n"/>
      <c r="G190" s="151" t="n"/>
      <c r="H190" s="151" t="n"/>
      <c r="I190" s="152" t="n"/>
      <c r="J190" s="152" t="n"/>
      <c r="K190" s="152" t="n"/>
      <c r="L190" s="152" t="n"/>
      <c r="M190" s="151" t="n"/>
      <c r="N190" s="151" t="n"/>
      <c r="O190" s="151" t="n"/>
      <c r="P190" s="151" t="n"/>
      <c r="Q190" s="151" t="n"/>
      <c r="R190" s="151" t="n"/>
      <c r="S190" s="151" t="n"/>
      <c r="T190" s="151" t="n"/>
      <c r="U190" s="151" t="n"/>
      <c r="V190" s="151" t="n"/>
      <c r="W190" s="151" t="n"/>
      <c r="X190" s="151" t="n"/>
      <c r="Y190" s="151" t="n"/>
      <c r="Z190" s="151" t="n"/>
      <c r="AA190" s="151" t="n"/>
      <c r="AB190" s="151" t="n"/>
      <c r="AC190" s="151" t="n"/>
      <c r="AD190" s="151" t="n"/>
      <c r="AE190" s="151" t="n"/>
    </row>
    <row r="191" ht="18" customHeight="1" s="218">
      <c r="A191" s="151" t="n"/>
      <c r="B191" s="151" t="n"/>
      <c r="C191" s="151" t="n"/>
      <c r="D191" s="151" t="n"/>
      <c r="E191" s="151" t="n"/>
      <c r="F191" s="151" t="n"/>
      <c r="G191" s="151" t="n"/>
      <c r="H191" s="151" t="n"/>
      <c r="I191" s="152" t="n"/>
      <c r="J191" s="152" t="n"/>
      <c r="K191" s="152" t="n"/>
      <c r="L191" s="152" t="n"/>
      <c r="M191" s="151" t="n"/>
      <c r="N191" s="151" t="n"/>
      <c r="O191" s="151" t="n"/>
      <c r="P191" s="151" t="n"/>
      <c r="Q191" s="151" t="n"/>
      <c r="R191" s="151" t="n"/>
      <c r="S191" s="151" t="n"/>
      <c r="T191" s="151" t="n"/>
      <c r="U191" s="151" t="n"/>
      <c r="V191" s="151" t="n"/>
      <c r="W191" s="151" t="n"/>
      <c r="X191" s="151" t="n"/>
      <c r="Y191" s="151" t="n"/>
      <c r="Z191" s="151" t="n"/>
      <c r="AA191" s="151" t="n"/>
      <c r="AB191" s="151" t="n"/>
      <c r="AC191" s="151" t="n"/>
      <c r="AD191" s="151" t="n"/>
      <c r="AE191" s="151" t="n"/>
    </row>
    <row r="192" ht="18" customHeight="1" s="218">
      <c r="A192" s="151" t="n"/>
      <c r="B192" s="151" t="n"/>
      <c r="C192" s="151" t="n"/>
      <c r="D192" s="151" t="n"/>
      <c r="E192" s="151" t="n"/>
      <c r="F192" s="151" t="n"/>
      <c r="G192" s="151" t="n"/>
      <c r="H192" s="151" t="n"/>
      <c r="I192" s="152" t="n"/>
      <c r="J192" s="152" t="n"/>
      <c r="K192" s="152" t="n"/>
      <c r="L192" s="152" t="n"/>
      <c r="M192" s="151" t="n"/>
      <c r="N192" s="151" t="n"/>
      <c r="O192" s="151" t="n"/>
      <c r="P192" s="151" t="n"/>
      <c r="Q192" s="151" t="n"/>
      <c r="R192" s="151" t="n"/>
      <c r="S192" s="151" t="n"/>
      <c r="T192" s="151" t="n"/>
      <c r="U192" s="151" t="n"/>
      <c r="V192" s="151" t="n"/>
      <c r="W192" s="151" t="n"/>
      <c r="X192" s="151" t="n"/>
      <c r="Y192" s="151" t="n"/>
      <c r="Z192" s="151" t="n"/>
      <c r="AA192" s="151" t="n"/>
      <c r="AB192" s="151" t="n"/>
      <c r="AC192" s="151" t="n"/>
      <c r="AD192" s="151" t="n"/>
      <c r="AE192" s="151" t="n"/>
    </row>
    <row r="193" ht="18" customHeight="1" s="218">
      <c r="A193" s="151" t="n"/>
      <c r="B193" s="151" t="n"/>
      <c r="C193" s="151" t="n"/>
      <c r="D193" s="151" t="n"/>
      <c r="E193" s="151" t="n"/>
      <c r="F193" s="151" t="n"/>
      <c r="G193" s="151" t="n"/>
      <c r="H193" s="151" t="n"/>
      <c r="I193" s="152" t="n"/>
      <c r="J193" s="152" t="n"/>
      <c r="K193" s="152" t="n"/>
      <c r="L193" s="152" t="n"/>
      <c r="M193" s="151" t="n"/>
      <c r="N193" s="151" t="n"/>
      <c r="O193" s="151" t="n"/>
      <c r="P193" s="151" t="n"/>
      <c r="Q193" s="151" t="n"/>
      <c r="R193" s="151" t="n"/>
      <c r="S193" s="151" t="n"/>
      <c r="T193" s="151" t="n"/>
      <c r="U193" s="151" t="n"/>
      <c r="V193" s="151" t="n"/>
      <c r="W193" s="151" t="n"/>
      <c r="X193" s="151" t="n"/>
      <c r="Y193" s="151" t="n"/>
      <c r="Z193" s="151" t="n"/>
      <c r="AA193" s="151" t="n"/>
      <c r="AB193" s="151" t="n"/>
      <c r="AC193" s="151" t="n"/>
      <c r="AD193" s="151" t="n"/>
      <c r="AE193" s="151" t="n"/>
    </row>
    <row r="194" ht="18" customHeight="1" s="218">
      <c r="A194" s="151" t="n"/>
      <c r="B194" s="151" t="n"/>
      <c r="C194" s="151" t="n"/>
      <c r="D194" s="151" t="n"/>
      <c r="E194" s="151" t="n"/>
      <c r="F194" s="151" t="n"/>
      <c r="G194" s="151" t="n"/>
      <c r="H194" s="151" t="n"/>
      <c r="I194" s="152" t="n"/>
      <c r="J194" s="152" t="n"/>
      <c r="K194" s="152" t="n"/>
      <c r="L194" s="152" t="n"/>
      <c r="M194" s="151" t="n"/>
      <c r="N194" s="151" t="n"/>
      <c r="O194" s="151" t="n"/>
      <c r="P194" s="151" t="n"/>
      <c r="Q194" s="151" t="n"/>
      <c r="R194" s="151" t="n"/>
      <c r="S194" s="151" t="n"/>
      <c r="T194" s="151" t="n"/>
      <c r="U194" s="151" t="n"/>
      <c r="V194" s="151" t="n"/>
      <c r="W194" s="151" t="n"/>
      <c r="X194" s="151" t="n"/>
      <c r="Y194" s="151" t="n"/>
      <c r="Z194" s="151" t="n"/>
      <c r="AA194" s="151" t="n"/>
      <c r="AB194" s="151" t="n"/>
      <c r="AC194" s="151" t="n"/>
      <c r="AD194" s="151" t="n"/>
      <c r="AE194" s="151" t="n"/>
    </row>
    <row r="195" ht="18" customHeight="1" s="218">
      <c r="A195" s="151" t="n"/>
      <c r="B195" s="151" t="n"/>
      <c r="C195" s="151" t="n"/>
      <c r="D195" s="151" t="n"/>
      <c r="E195" s="151" t="n"/>
      <c r="F195" s="151" t="n"/>
      <c r="G195" s="151" t="n"/>
      <c r="H195" s="151" t="n"/>
      <c r="I195" s="152" t="n"/>
      <c r="J195" s="152" t="n"/>
      <c r="K195" s="152" t="n"/>
      <c r="L195" s="152" t="n"/>
      <c r="M195" s="151" t="n"/>
      <c r="N195" s="151" t="n"/>
      <c r="O195" s="151" t="n"/>
      <c r="P195" s="151" t="n"/>
      <c r="Q195" s="151" t="n"/>
      <c r="R195" s="151" t="n"/>
      <c r="S195" s="151" t="n"/>
      <c r="T195" s="151" t="n"/>
      <c r="U195" s="151" t="n"/>
      <c r="V195" s="151" t="n"/>
      <c r="W195" s="151" t="n"/>
      <c r="X195" s="151" t="n"/>
      <c r="Y195" s="151" t="n"/>
      <c r="Z195" s="151" t="n"/>
      <c r="AA195" s="151" t="n"/>
      <c r="AB195" s="151" t="n"/>
      <c r="AC195" s="151" t="n"/>
      <c r="AD195" s="151" t="n"/>
      <c r="AE195" s="151" t="n"/>
    </row>
    <row r="196" ht="18" customHeight="1" s="218">
      <c r="A196" s="151" t="n"/>
      <c r="B196" s="151" t="n"/>
      <c r="C196" s="151" t="n"/>
      <c r="D196" s="151" t="n"/>
      <c r="E196" s="151" t="n"/>
      <c r="F196" s="151" t="n"/>
      <c r="G196" s="151" t="n"/>
      <c r="H196" s="151" t="n"/>
      <c r="I196" s="152" t="n"/>
      <c r="J196" s="152" t="n"/>
      <c r="K196" s="152" t="n"/>
      <c r="L196" s="152" t="n"/>
      <c r="M196" s="151" t="n"/>
      <c r="N196" s="151" t="n"/>
      <c r="O196" s="151" t="n"/>
      <c r="P196" s="151" t="n"/>
      <c r="Q196" s="151" t="n"/>
      <c r="R196" s="151" t="n"/>
      <c r="S196" s="151" t="n"/>
      <c r="T196" s="151" t="n"/>
      <c r="U196" s="151" t="n"/>
      <c r="V196" s="151" t="n"/>
      <c r="W196" s="151" t="n"/>
      <c r="X196" s="151" t="n"/>
      <c r="Y196" s="151" t="n"/>
      <c r="Z196" s="151" t="n"/>
      <c r="AA196" s="151" t="n"/>
      <c r="AB196" s="151" t="n"/>
      <c r="AC196" s="151" t="n"/>
      <c r="AD196" s="151" t="n"/>
      <c r="AE196" s="151" t="n"/>
    </row>
    <row r="197" ht="18" customHeight="1" s="218">
      <c r="A197" s="151" t="n"/>
      <c r="B197" s="151" t="n"/>
      <c r="C197" s="151" t="n"/>
      <c r="D197" s="151" t="n"/>
      <c r="E197" s="151" t="n"/>
      <c r="F197" s="151" t="n"/>
      <c r="G197" s="151" t="n"/>
      <c r="H197" s="151" t="n"/>
      <c r="I197" s="152" t="n"/>
      <c r="J197" s="152" t="n"/>
      <c r="K197" s="152" t="n"/>
      <c r="L197" s="152" t="n"/>
      <c r="M197" s="151" t="n"/>
      <c r="N197" s="151" t="n"/>
      <c r="O197" s="151" t="n"/>
      <c r="P197" s="151" t="n"/>
      <c r="Q197" s="151" t="n"/>
      <c r="R197" s="151" t="n"/>
      <c r="S197" s="151" t="n"/>
      <c r="T197" s="151" t="n"/>
      <c r="U197" s="151" t="n"/>
      <c r="V197" s="151" t="n"/>
      <c r="W197" s="151" t="n"/>
      <c r="X197" s="151" t="n"/>
      <c r="Y197" s="151" t="n"/>
      <c r="Z197" s="151" t="n"/>
      <c r="AA197" s="151" t="n"/>
      <c r="AB197" s="151" t="n"/>
      <c r="AC197" s="151" t="n"/>
      <c r="AD197" s="151" t="n"/>
      <c r="AE197" s="151" t="n"/>
    </row>
    <row r="198" ht="18" customHeight="1" s="218">
      <c r="A198" s="151" t="n"/>
      <c r="B198" s="151" t="n"/>
      <c r="C198" s="151" t="n"/>
      <c r="D198" s="151" t="n"/>
      <c r="E198" s="151" t="n"/>
      <c r="F198" s="151" t="n"/>
      <c r="G198" s="151" t="n"/>
      <c r="H198" s="151" t="n"/>
      <c r="I198" s="152" t="n"/>
      <c r="J198" s="152" t="n"/>
      <c r="K198" s="152" t="n"/>
      <c r="L198" s="152" t="n"/>
      <c r="M198" s="151" t="n"/>
      <c r="N198" s="151" t="n"/>
      <c r="O198" s="151" t="n"/>
      <c r="P198" s="151" t="n"/>
      <c r="Q198" s="151" t="n"/>
      <c r="R198" s="151" t="n"/>
      <c r="S198" s="151" t="n"/>
      <c r="T198" s="151" t="n"/>
      <c r="U198" s="151" t="n"/>
      <c r="V198" s="151" t="n"/>
      <c r="W198" s="151" t="n"/>
      <c r="X198" s="151" t="n"/>
      <c r="Y198" s="151" t="n"/>
      <c r="Z198" s="151" t="n"/>
      <c r="AA198" s="151" t="n"/>
      <c r="AB198" s="151" t="n"/>
      <c r="AC198" s="151" t="n"/>
      <c r="AD198" s="151" t="n"/>
      <c r="AE198" s="151" t="n"/>
    </row>
    <row r="199" ht="18" customHeight="1" s="218">
      <c r="A199" s="151" t="n"/>
      <c r="B199" s="151" t="n"/>
      <c r="C199" s="151" t="n"/>
      <c r="D199" s="151" t="n"/>
      <c r="E199" s="151" t="n"/>
      <c r="F199" s="151" t="n"/>
      <c r="G199" s="151" t="n"/>
      <c r="H199" s="151" t="n"/>
      <c r="I199" s="152" t="n"/>
      <c r="J199" s="152" t="n"/>
      <c r="K199" s="152" t="n"/>
      <c r="L199" s="152" t="n"/>
      <c r="M199" s="151" t="n"/>
      <c r="N199" s="151" t="n"/>
      <c r="O199" s="151" t="n"/>
      <c r="P199" s="151" t="n"/>
      <c r="Q199" s="151" t="n"/>
      <c r="R199" s="151" t="n"/>
      <c r="S199" s="151" t="n"/>
      <c r="T199" s="151" t="n"/>
      <c r="U199" s="151" t="n"/>
      <c r="V199" s="151" t="n"/>
      <c r="W199" s="151" t="n"/>
      <c r="X199" s="151" t="n"/>
      <c r="Y199" s="151" t="n"/>
      <c r="Z199" s="151" t="n"/>
      <c r="AA199" s="151" t="n"/>
      <c r="AB199" s="151" t="n"/>
      <c r="AC199" s="151" t="n"/>
      <c r="AD199" s="151" t="n"/>
      <c r="AE199" s="151" t="n"/>
    </row>
    <row r="200" ht="18" customHeight="1" s="218">
      <c r="A200" s="151" t="n"/>
      <c r="B200" s="151" t="n"/>
      <c r="C200" s="151" t="n"/>
      <c r="D200" s="151" t="n"/>
      <c r="E200" s="151" t="n"/>
      <c r="F200" s="151" t="n"/>
      <c r="G200" s="151" t="n"/>
      <c r="H200" s="151" t="n"/>
      <c r="I200" s="152" t="n"/>
      <c r="J200" s="152" t="n"/>
      <c r="K200" s="152" t="n"/>
      <c r="L200" s="152" t="n"/>
      <c r="M200" s="151" t="n"/>
      <c r="N200" s="151" t="n"/>
      <c r="O200" s="151" t="n"/>
      <c r="P200" s="151" t="n"/>
      <c r="Q200" s="151" t="n"/>
      <c r="R200" s="151" t="n"/>
      <c r="S200" s="151" t="n"/>
      <c r="T200" s="151" t="n"/>
      <c r="U200" s="151" t="n"/>
      <c r="V200" s="151" t="n"/>
      <c r="W200" s="151" t="n"/>
      <c r="X200" s="151" t="n"/>
      <c r="Y200" s="151" t="n"/>
      <c r="Z200" s="151" t="n"/>
      <c r="AA200" s="151" t="n"/>
      <c r="AB200" s="151" t="n"/>
      <c r="AC200" s="151" t="n"/>
      <c r="AD200" s="151" t="n"/>
      <c r="AE200" s="151" t="n"/>
    </row>
    <row r="201" ht="18" customHeight="1" s="218">
      <c r="A201" s="151" t="n"/>
      <c r="B201" s="151" t="n"/>
      <c r="C201" s="151" t="n"/>
      <c r="D201" s="151" t="n"/>
      <c r="E201" s="151" t="n"/>
      <c r="F201" s="151" t="n"/>
      <c r="G201" s="151" t="n"/>
      <c r="H201" s="151" t="n"/>
      <c r="I201" s="152" t="n"/>
      <c r="J201" s="152" t="n"/>
      <c r="K201" s="152" t="n"/>
      <c r="L201" s="152" t="n"/>
      <c r="M201" s="151" t="n"/>
      <c r="N201" s="151" t="n"/>
      <c r="O201" s="151" t="n"/>
      <c r="P201" s="151" t="n"/>
      <c r="Q201" s="151" t="n"/>
      <c r="R201" s="151" t="n"/>
      <c r="S201" s="151" t="n"/>
      <c r="T201" s="151" t="n"/>
      <c r="U201" s="151" t="n"/>
      <c r="V201" s="151" t="n"/>
      <c r="W201" s="151" t="n"/>
      <c r="X201" s="151" t="n"/>
      <c r="Y201" s="151" t="n"/>
      <c r="Z201" s="151" t="n"/>
      <c r="AA201" s="151" t="n"/>
      <c r="AB201" s="151" t="n"/>
      <c r="AC201" s="151" t="n"/>
      <c r="AD201" s="151" t="n"/>
      <c r="AE201" s="151" t="n"/>
    </row>
    <row r="202" ht="18" customHeight="1" s="218">
      <c r="A202" s="151" t="n"/>
      <c r="B202" s="151" t="n"/>
      <c r="C202" s="151" t="n"/>
      <c r="D202" s="151" t="n"/>
      <c r="E202" s="151" t="n"/>
      <c r="F202" s="151" t="n"/>
      <c r="G202" s="151" t="n"/>
      <c r="H202" s="151" t="n"/>
      <c r="I202" s="152" t="n"/>
      <c r="J202" s="152" t="n"/>
      <c r="K202" s="152" t="n"/>
      <c r="L202" s="152" t="n"/>
      <c r="M202" s="151" t="n"/>
      <c r="N202" s="151" t="n"/>
      <c r="O202" s="151" t="n"/>
      <c r="P202" s="151" t="n"/>
      <c r="Q202" s="151" t="n"/>
      <c r="R202" s="151" t="n"/>
      <c r="S202" s="151" t="n"/>
      <c r="T202" s="151" t="n"/>
      <c r="U202" s="151" t="n"/>
      <c r="V202" s="151" t="n"/>
      <c r="W202" s="151" t="n"/>
      <c r="X202" s="151" t="n"/>
      <c r="Y202" s="151" t="n"/>
      <c r="Z202" s="151" t="n"/>
      <c r="AA202" s="151" t="n"/>
      <c r="AB202" s="151" t="n"/>
      <c r="AC202" s="151" t="n"/>
      <c r="AD202" s="151" t="n"/>
      <c r="AE202" s="151" t="n"/>
    </row>
    <row r="203" ht="18" customHeight="1" s="218">
      <c r="A203" s="151" t="n"/>
      <c r="B203" s="151" t="n"/>
      <c r="C203" s="151" t="n"/>
      <c r="D203" s="151" t="n"/>
      <c r="E203" s="151" t="n"/>
      <c r="F203" s="151" t="n"/>
      <c r="G203" s="151" t="n"/>
      <c r="H203" s="151" t="n"/>
      <c r="I203" s="152" t="n"/>
      <c r="J203" s="152" t="n"/>
      <c r="K203" s="152" t="n"/>
      <c r="L203" s="152" t="n"/>
      <c r="M203" s="151" t="n"/>
      <c r="N203" s="151" t="n"/>
      <c r="O203" s="151" t="n"/>
      <c r="P203" s="151" t="n"/>
      <c r="Q203" s="151" t="n"/>
      <c r="R203" s="151" t="n"/>
      <c r="S203" s="151" t="n"/>
      <c r="T203" s="151" t="n"/>
      <c r="U203" s="151" t="n"/>
      <c r="V203" s="151" t="n"/>
      <c r="W203" s="151" t="n"/>
      <c r="X203" s="151" t="n"/>
      <c r="Y203" s="151" t="n"/>
      <c r="Z203" s="151" t="n"/>
      <c r="AA203" s="151" t="n"/>
      <c r="AB203" s="151" t="n"/>
      <c r="AC203" s="151" t="n"/>
      <c r="AD203" s="151" t="n"/>
      <c r="AE203" s="151" t="n"/>
    </row>
    <row r="204" ht="18" customHeight="1" s="218">
      <c r="A204" s="151" t="n"/>
      <c r="B204" s="151" t="n"/>
      <c r="C204" s="151" t="n"/>
      <c r="D204" s="151" t="n"/>
      <c r="E204" s="151" t="n"/>
      <c r="F204" s="151" t="n"/>
      <c r="G204" s="151" t="n"/>
      <c r="H204" s="151" t="n"/>
      <c r="I204" s="152" t="n"/>
      <c r="J204" s="152" t="n"/>
      <c r="K204" s="152" t="n"/>
      <c r="L204" s="152" t="n"/>
      <c r="M204" s="151" t="n"/>
      <c r="N204" s="151" t="n"/>
      <c r="O204" s="151" t="n"/>
      <c r="P204" s="151" t="n"/>
      <c r="Q204" s="151" t="n"/>
      <c r="R204" s="151" t="n"/>
      <c r="S204" s="151" t="n"/>
      <c r="T204" s="151" t="n"/>
      <c r="U204" s="151" t="n"/>
      <c r="V204" s="151" t="n"/>
      <c r="W204" s="151" t="n"/>
      <c r="X204" s="151" t="n"/>
      <c r="Y204" s="151" t="n"/>
      <c r="Z204" s="151" t="n"/>
      <c r="AA204" s="151" t="n"/>
      <c r="AB204" s="151" t="n"/>
      <c r="AC204" s="151" t="n"/>
      <c r="AD204" s="151" t="n"/>
      <c r="AE204" s="151" t="n"/>
    </row>
    <row r="205" ht="18" customHeight="1" s="218">
      <c r="A205" s="151" t="n"/>
      <c r="B205" s="151" t="n"/>
      <c r="C205" s="151" t="n"/>
      <c r="D205" s="151" t="n"/>
      <c r="E205" s="151" t="n"/>
      <c r="F205" s="151" t="n"/>
      <c r="G205" s="151" t="n"/>
      <c r="H205" s="151" t="n"/>
      <c r="I205" s="152" t="n"/>
      <c r="J205" s="152" t="n"/>
      <c r="K205" s="152" t="n"/>
      <c r="L205" s="152" t="n"/>
      <c r="M205" s="151" t="n"/>
      <c r="N205" s="151" t="n"/>
      <c r="O205" s="151" t="n"/>
      <c r="P205" s="151" t="n"/>
      <c r="Q205" s="151" t="n"/>
      <c r="R205" s="151" t="n"/>
      <c r="S205" s="151" t="n"/>
      <c r="T205" s="151" t="n"/>
      <c r="U205" s="151" t="n"/>
      <c r="V205" s="151" t="n"/>
      <c r="W205" s="151" t="n"/>
      <c r="X205" s="151" t="n"/>
      <c r="Y205" s="151" t="n"/>
      <c r="Z205" s="151" t="n"/>
      <c r="AA205" s="151" t="n"/>
      <c r="AB205" s="151" t="n"/>
      <c r="AC205" s="151" t="n"/>
      <c r="AD205" s="151" t="n"/>
      <c r="AE205" s="151" t="n"/>
    </row>
    <row r="206" ht="18" customHeight="1" s="218">
      <c r="A206" s="151" t="n"/>
      <c r="B206" s="151" t="n"/>
      <c r="C206" s="151" t="n"/>
      <c r="D206" s="151" t="n"/>
      <c r="E206" s="151" t="n"/>
      <c r="F206" s="151" t="n"/>
      <c r="G206" s="151" t="n"/>
      <c r="H206" s="151" t="n"/>
      <c r="I206" s="152" t="n"/>
      <c r="J206" s="152" t="n"/>
      <c r="K206" s="152" t="n"/>
      <c r="L206" s="152" t="n"/>
      <c r="M206" s="151" t="n"/>
      <c r="N206" s="151" t="n"/>
      <c r="O206" s="151" t="n"/>
      <c r="P206" s="151" t="n"/>
      <c r="Q206" s="151" t="n"/>
      <c r="R206" s="151" t="n"/>
      <c r="S206" s="151" t="n"/>
      <c r="T206" s="151" t="n"/>
      <c r="U206" s="151" t="n"/>
      <c r="V206" s="151" t="n"/>
      <c r="W206" s="151" t="n"/>
      <c r="X206" s="151" t="n"/>
      <c r="Y206" s="151" t="n"/>
      <c r="Z206" s="151" t="n"/>
      <c r="AA206" s="151" t="n"/>
      <c r="AB206" s="151" t="n"/>
      <c r="AC206" s="151" t="n"/>
      <c r="AD206" s="151" t="n"/>
      <c r="AE206" s="151" t="n"/>
    </row>
    <row r="207" ht="18" customHeight="1" s="218">
      <c r="A207" s="151" t="n"/>
      <c r="B207" s="151" t="n"/>
      <c r="C207" s="151" t="n"/>
      <c r="D207" s="151" t="n"/>
      <c r="E207" s="151" t="n"/>
      <c r="F207" s="151" t="n"/>
      <c r="G207" s="151" t="n"/>
      <c r="H207" s="151" t="n"/>
      <c r="I207" s="152" t="n"/>
      <c r="J207" s="152" t="n"/>
      <c r="K207" s="152" t="n"/>
      <c r="L207" s="152" t="n"/>
      <c r="M207" s="151" t="n"/>
      <c r="N207" s="151" t="n"/>
      <c r="O207" s="151" t="n"/>
      <c r="P207" s="151" t="n"/>
      <c r="Q207" s="151" t="n"/>
      <c r="R207" s="151" t="n"/>
      <c r="S207" s="151" t="n"/>
      <c r="T207" s="151" t="n"/>
      <c r="U207" s="151" t="n"/>
      <c r="V207" s="151" t="n"/>
      <c r="W207" s="151" t="n"/>
      <c r="X207" s="151" t="n"/>
      <c r="Y207" s="151" t="n"/>
      <c r="Z207" s="151" t="n"/>
      <c r="AA207" s="151" t="n"/>
      <c r="AB207" s="151" t="n"/>
      <c r="AC207" s="151" t="n"/>
      <c r="AD207" s="151" t="n"/>
      <c r="AE207" s="151" t="n"/>
    </row>
    <row r="208" ht="18" customHeight="1" s="218">
      <c r="A208" s="151" t="n"/>
      <c r="B208" s="151" t="n"/>
      <c r="C208" s="151" t="n"/>
      <c r="D208" s="151" t="n"/>
      <c r="E208" s="151" t="n"/>
      <c r="F208" s="151" t="n"/>
      <c r="G208" s="151" t="n"/>
      <c r="H208" s="151" t="n"/>
      <c r="I208" s="152" t="n"/>
      <c r="J208" s="152" t="n"/>
      <c r="K208" s="152" t="n"/>
      <c r="L208" s="152" t="n"/>
      <c r="M208" s="151" t="n"/>
      <c r="N208" s="151" t="n"/>
      <c r="O208" s="151" t="n"/>
      <c r="P208" s="151" t="n"/>
      <c r="Q208" s="151" t="n"/>
      <c r="R208" s="151" t="n"/>
      <c r="S208" s="151" t="n"/>
      <c r="T208" s="151" t="n"/>
      <c r="U208" s="151" t="n"/>
      <c r="V208" s="151" t="n"/>
      <c r="W208" s="151" t="n"/>
      <c r="X208" s="151" t="n"/>
      <c r="Y208" s="151" t="n"/>
      <c r="Z208" s="151" t="n"/>
      <c r="AA208" s="151" t="n"/>
      <c r="AB208" s="151" t="n"/>
      <c r="AC208" s="151" t="n"/>
      <c r="AD208" s="151" t="n"/>
      <c r="AE208" s="151" t="n"/>
    </row>
    <row r="209" ht="18" customHeight="1" s="218">
      <c r="A209" s="151" t="n"/>
      <c r="B209" s="151" t="n"/>
      <c r="C209" s="151" t="n"/>
      <c r="D209" s="151" t="n"/>
      <c r="E209" s="151" t="n"/>
      <c r="F209" s="151" t="n"/>
      <c r="G209" s="151" t="n"/>
      <c r="H209" s="151" t="n"/>
      <c r="I209" s="152" t="n"/>
      <c r="J209" s="152" t="n"/>
      <c r="K209" s="152" t="n"/>
      <c r="L209" s="152" t="n"/>
      <c r="M209" s="151" t="n"/>
      <c r="N209" s="151" t="n"/>
      <c r="O209" s="151" t="n"/>
      <c r="P209" s="151" t="n"/>
      <c r="Q209" s="151" t="n"/>
      <c r="R209" s="151" t="n"/>
      <c r="S209" s="151" t="n"/>
      <c r="T209" s="151" t="n"/>
      <c r="U209" s="151" t="n"/>
      <c r="V209" s="151" t="n"/>
      <c r="W209" s="151" t="n"/>
      <c r="X209" s="151" t="n"/>
      <c r="Y209" s="151" t="n"/>
      <c r="Z209" s="151" t="n"/>
      <c r="AA209" s="151" t="n"/>
      <c r="AB209" s="151" t="n"/>
      <c r="AC209" s="151" t="n"/>
      <c r="AD209" s="151" t="n"/>
      <c r="AE209" s="151" t="n"/>
    </row>
    <row r="210" ht="18" customHeight="1" s="218">
      <c r="A210" s="151" t="n"/>
      <c r="B210" s="151" t="n"/>
      <c r="C210" s="151" t="n"/>
      <c r="D210" s="151" t="n"/>
      <c r="E210" s="151" t="n"/>
      <c r="F210" s="151" t="n"/>
      <c r="G210" s="151" t="n"/>
      <c r="H210" s="151" t="n"/>
      <c r="I210" s="152" t="n"/>
      <c r="J210" s="152" t="n"/>
      <c r="K210" s="152" t="n"/>
      <c r="L210" s="152" t="n"/>
      <c r="M210" s="151" t="n"/>
      <c r="N210" s="151" t="n"/>
      <c r="O210" s="151" t="n"/>
      <c r="P210" s="151" t="n"/>
      <c r="Q210" s="151" t="n"/>
      <c r="R210" s="151" t="n"/>
      <c r="S210" s="151" t="n"/>
      <c r="T210" s="151" t="n"/>
      <c r="U210" s="151" t="n"/>
      <c r="V210" s="151" t="n"/>
      <c r="W210" s="151" t="n"/>
      <c r="X210" s="151" t="n"/>
      <c r="Y210" s="151" t="n"/>
      <c r="Z210" s="151" t="n"/>
      <c r="AA210" s="151" t="n"/>
      <c r="AB210" s="151" t="n"/>
      <c r="AC210" s="151" t="n"/>
      <c r="AD210" s="151" t="n"/>
      <c r="AE210" s="151" t="n"/>
    </row>
    <row r="211" ht="18" customHeight="1" s="218">
      <c r="A211" s="151" t="n"/>
      <c r="B211" s="151" t="n"/>
      <c r="C211" s="151" t="n"/>
      <c r="D211" s="151" t="n"/>
      <c r="E211" s="151" t="n"/>
      <c r="F211" s="151" t="n"/>
      <c r="G211" s="151" t="n"/>
      <c r="H211" s="151" t="n"/>
      <c r="I211" s="152" t="n"/>
      <c r="J211" s="152" t="n"/>
      <c r="K211" s="152" t="n"/>
      <c r="L211" s="152" t="n"/>
      <c r="M211" s="151" t="n"/>
      <c r="N211" s="151" t="n"/>
      <c r="O211" s="151" t="n"/>
      <c r="P211" s="151" t="n"/>
      <c r="Q211" s="151" t="n"/>
      <c r="R211" s="151" t="n"/>
      <c r="S211" s="151" t="n"/>
      <c r="T211" s="151" t="n"/>
      <c r="U211" s="151" t="n"/>
      <c r="V211" s="151" t="n"/>
      <c r="W211" s="151" t="n"/>
      <c r="X211" s="151" t="n"/>
      <c r="Y211" s="151" t="n"/>
      <c r="Z211" s="151" t="n"/>
      <c r="AA211" s="151" t="n"/>
      <c r="AB211" s="151" t="n"/>
      <c r="AC211" s="151" t="n"/>
      <c r="AD211" s="151" t="n"/>
      <c r="AE211" s="151" t="n"/>
    </row>
    <row r="212" ht="18" customHeight="1" s="218">
      <c r="A212" s="151" t="n"/>
      <c r="B212" s="151" t="n"/>
      <c r="C212" s="151" t="n"/>
      <c r="D212" s="151" t="n"/>
      <c r="E212" s="151" t="n"/>
      <c r="F212" s="151" t="n"/>
      <c r="G212" s="151" t="n"/>
      <c r="H212" s="151" t="n"/>
      <c r="I212" s="152" t="n"/>
      <c r="J212" s="152" t="n"/>
      <c r="K212" s="152" t="n"/>
      <c r="L212" s="152" t="n"/>
      <c r="M212" s="151" t="n"/>
      <c r="N212" s="151" t="n"/>
      <c r="O212" s="151" t="n"/>
      <c r="P212" s="151" t="n"/>
      <c r="Q212" s="151" t="n"/>
      <c r="R212" s="151" t="n"/>
      <c r="S212" s="151" t="n"/>
      <c r="T212" s="151" t="n"/>
      <c r="U212" s="151" t="n"/>
      <c r="V212" s="151" t="n"/>
      <c r="W212" s="151" t="n"/>
      <c r="X212" s="151" t="n"/>
      <c r="Y212" s="151" t="n"/>
      <c r="Z212" s="151" t="n"/>
      <c r="AA212" s="151" t="n"/>
      <c r="AB212" s="151" t="n"/>
      <c r="AC212" s="151" t="n"/>
      <c r="AD212" s="151" t="n"/>
      <c r="AE212" s="151" t="n"/>
    </row>
    <row r="213" ht="18" customHeight="1" s="218">
      <c r="A213" s="151" t="n"/>
      <c r="B213" s="151" t="n"/>
      <c r="C213" s="151" t="n"/>
      <c r="D213" s="151" t="n"/>
      <c r="E213" s="151" t="n"/>
      <c r="F213" s="151" t="n"/>
      <c r="G213" s="151" t="n"/>
      <c r="H213" s="151" t="n"/>
      <c r="I213" s="152" t="n"/>
      <c r="J213" s="152" t="n"/>
      <c r="K213" s="152" t="n"/>
      <c r="L213" s="152" t="n"/>
      <c r="M213" s="151" t="n"/>
      <c r="N213" s="151" t="n"/>
      <c r="O213" s="151" t="n"/>
      <c r="P213" s="151" t="n"/>
      <c r="Q213" s="151" t="n"/>
      <c r="R213" s="151" t="n"/>
      <c r="S213" s="151" t="n"/>
      <c r="T213" s="151" t="n"/>
      <c r="U213" s="151" t="n"/>
      <c r="V213" s="151" t="n"/>
      <c r="W213" s="151" t="n"/>
      <c r="X213" s="151" t="n"/>
      <c r="Y213" s="151" t="n"/>
      <c r="Z213" s="151" t="n"/>
      <c r="AA213" s="151" t="n"/>
      <c r="AB213" s="151" t="n"/>
      <c r="AC213" s="151" t="n"/>
      <c r="AD213" s="151" t="n"/>
      <c r="AE213" s="151" t="n"/>
    </row>
    <row r="214" ht="18" customHeight="1" s="218">
      <c r="A214" s="151" t="n"/>
      <c r="B214" s="151" t="n"/>
      <c r="C214" s="151" t="n"/>
      <c r="D214" s="151" t="n"/>
      <c r="E214" s="151" t="n"/>
      <c r="F214" s="151" t="n"/>
      <c r="G214" s="151" t="n"/>
      <c r="H214" s="151" t="n"/>
      <c r="I214" s="152" t="n"/>
      <c r="J214" s="152" t="n"/>
      <c r="K214" s="152" t="n"/>
      <c r="L214" s="152" t="n"/>
      <c r="M214" s="151" t="n"/>
      <c r="N214" s="151" t="n"/>
      <c r="O214" s="151" t="n"/>
      <c r="P214" s="151" t="n"/>
      <c r="Q214" s="151" t="n"/>
      <c r="R214" s="151" t="n"/>
      <c r="S214" s="151" t="n"/>
      <c r="T214" s="151" t="n"/>
      <c r="U214" s="151" t="n"/>
      <c r="V214" s="151" t="n"/>
      <c r="W214" s="151" t="n"/>
      <c r="X214" s="151" t="n"/>
      <c r="Y214" s="151" t="n"/>
      <c r="Z214" s="151" t="n"/>
      <c r="AA214" s="151" t="n"/>
      <c r="AB214" s="151" t="n"/>
      <c r="AC214" s="151" t="n"/>
      <c r="AD214" s="151" t="n"/>
      <c r="AE214" s="151" t="n"/>
    </row>
    <row r="215" ht="18" customHeight="1" s="218">
      <c r="A215" s="151" t="n"/>
      <c r="B215" s="151" t="n"/>
      <c r="C215" s="151" t="n"/>
      <c r="D215" s="151" t="n"/>
      <c r="E215" s="151" t="n"/>
      <c r="F215" s="151" t="n"/>
      <c r="G215" s="151" t="n"/>
      <c r="H215" s="151" t="n"/>
      <c r="I215" s="152" t="n"/>
      <c r="J215" s="152" t="n"/>
      <c r="K215" s="152" t="n"/>
      <c r="L215" s="152" t="n"/>
      <c r="M215" s="151" t="n"/>
      <c r="N215" s="151" t="n"/>
      <c r="O215" s="151" t="n"/>
      <c r="P215" s="151" t="n"/>
      <c r="Q215" s="151" t="n"/>
      <c r="R215" s="151" t="n"/>
      <c r="S215" s="151" t="n"/>
      <c r="T215" s="151" t="n"/>
      <c r="U215" s="151" t="n"/>
      <c r="V215" s="151" t="n"/>
      <c r="W215" s="151" t="n"/>
      <c r="X215" s="151" t="n"/>
      <c r="Y215" s="151" t="n"/>
      <c r="Z215" s="151" t="n"/>
      <c r="AA215" s="151" t="n"/>
      <c r="AB215" s="151" t="n"/>
      <c r="AC215" s="151" t="n"/>
      <c r="AD215" s="151" t="n"/>
      <c r="AE215" s="151" t="n"/>
    </row>
    <row r="216" ht="18" customHeight="1" s="218">
      <c r="A216" s="151" t="n"/>
      <c r="B216" s="151" t="n"/>
      <c r="C216" s="151" t="n"/>
      <c r="D216" s="151" t="n"/>
      <c r="E216" s="151" t="n"/>
      <c r="F216" s="151" t="n"/>
      <c r="G216" s="151" t="n"/>
      <c r="H216" s="151" t="n"/>
      <c r="I216" s="152" t="n"/>
      <c r="J216" s="152" t="n"/>
      <c r="K216" s="152" t="n"/>
      <c r="L216" s="152" t="n"/>
      <c r="M216" s="151" t="n"/>
      <c r="N216" s="151" t="n"/>
      <c r="O216" s="151" t="n"/>
      <c r="P216" s="151" t="n"/>
      <c r="Q216" s="151" t="n"/>
      <c r="R216" s="151" t="n"/>
      <c r="S216" s="151" t="n"/>
      <c r="T216" s="151" t="n"/>
      <c r="U216" s="151" t="n"/>
      <c r="V216" s="151" t="n"/>
      <c r="W216" s="151" t="n"/>
      <c r="X216" s="151" t="n"/>
      <c r="Y216" s="151" t="n"/>
      <c r="Z216" s="151" t="n"/>
      <c r="AA216" s="151" t="n"/>
      <c r="AB216" s="151" t="n"/>
      <c r="AC216" s="151" t="n"/>
      <c r="AD216" s="151" t="n"/>
      <c r="AE216" s="151" t="n"/>
    </row>
    <row r="217" ht="18" customHeight="1" s="218">
      <c r="A217" s="151" t="n"/>
      <c r="B217" s="151" t="n"/>
      <c r="C217" s="151" t="n"/>
      <c r="D217" s="151" t="n"/>
      <c r="E217" s="151" t="n"/>
      <c r="F217" s="151" t="n"/>
      <c r="G217" s="151" t="n"/>
      <c r="H217" s="151" t="n"/>
      <c r="I217" s="152" t="n"/>
      <c r="J217" s="152" t="n"/>
      <c r="K217" s="152" t="n"/>
      <c r="L217" s="152" t="n"/>
      <c r="M217" s="151" t="n"/>
      <c r="N217" s="151" t="n"/>
      <c r="O217" s="151" t="n"/>
      <c r="P217" s="151" t="n"/>
      <c r="Q217" s="151" t="n"/>
      <c r="R217" s="151" t="n"/>
      <c r="S217" s="151" t="n"/>
      <c r="T217" s="151" t="n"/>
      <c r="U217" s="151" t="n"/>
      <c r="V217" s="151" t="n"/>
      <c r="W217" s="151" t="n"/>
      <c r="X217" s="151" t="n"/>
      <c r="Y217" s="151" t="n"/>
      <c r="Z217" s="151" t="n"/>
      <c r="AA217" s="151" t="n"/>
      <c r="AB217" s="151" t="n"/>
      <c r="AC217" s="151" t="n"/>
      <c r="AD217" s="151" t="n"/>
      <c r="AE217" s="151" t="n"/>
    </row>
    <row r="218" ht="18" customHeight="1" s="218">
      <c r="A218" s="151" t="n"/>
      <c r="B218" s="151" t="n"/>
      <c r="C218" s="151" t="n"/>
      <c r="D218" s="151" t="n"/>
      <c r="E218" s="151" t="n"/>
      <c r="F218" s="151" t="n"/>
      <c r="G218" s="151" t="n"/>
      <c r="H218" s="151" t="n"/>
      <c r="I218" s="152" t="n"/>
      <c r="J218" s="152" t="n"/>
      <c r="K218" s="152" t="n"/>
      <c r="L218" s="152" t="n"/>
      <c r="M218" s="151" t="n"/>
      <c r="N218" s="151" t="n"/>
      <c r="O218" s="151" t="n"/>
      <c r="P218" s="151" t="n"/>
      <c r="Q218" s="151" t="n"/>
      <c r="R218" s="151" t="n"/>
      <c r="S218" s="151" t="n"/>
      <c r="T218" s="151" t="n"/>
      <c r="U218" s="151" t="n"/>
      <c r="V218" s="151" t="n"/>
      <c r="W218" s="151" t="n"/>
      <c r="X218" s="151" t="n"/>
      <c r="Y218" s="151" t="n"/>
      <c r="Z218" s="151" t="n"/>
      <c r="AA218" s="151" t="n"/>
      <c r="AB218" s="151" t="n"/>
      <c r="AC218" s="151" t="n"/>
      <c r="AD218" s="151" t="n"/>
      <c r="AE218" s="151" t="n"/>
    </row>
    <row r="219" ht="18" customHeight="1" s="218">
      <c r="A219" s="151" t="n"/>
      <c r="B219" s="151" t="n"/>
      <c r="C219" s="151" t="n"/>
      <c r="D219" s="151" t="n"/>
      <c r="E219" s="151" t="n"/>
      <c r="F219" s="151" t="n"/>
      <c r="G219" s="151" t="n"/>
      <c r="H219" s="151" t="n"/>
      <c r="I219" s="152" t="n"/>
      <c r="J219" s="152" t="n"/>
      <c r="K219" s="152" t="n"/>
      <c r="L219" s="152" t="n"/>
      <c r="M219" s="151" t="n"/>
      <c r="N219" s="151" t="n"/>
      <c r="O219" s="151" t="n"/>
      <c r="P219" s="151" t="n"/>
      <c r="Q219" s="151" t="n"/>
      <c r="R219" s="151" t="n"/>
      <c r="S219" s="151" t="n"/>
      <c r="T219" s="151" t="n"/>
      <c r="U219" s="151" t="n"/>
      <c r="V219" s="151" t="n"/>
      <c r="W219" s="151" t="n"/>
      <c r="X219" s="151" t="n"/>
      <c r="Y219" s="151" t="n"/>
      <c r="Z219" s="151" t="n"/>
      <c r="AA219" s="151" t="n"/>
      <c r="AB219" s="151" t="n"/>
      <c r="AC219" s="151" t="n"/>
      <c r="AD219" s="151" t="n"/>
      <c r="AE219" s="151" t="n"/>
    </row>
    <row r="220" ht="18" customHeight="1" s="218">
      <c r="A220" s="151" t="n"/>
      <c r="B220" s="151" t="n"/>
      <c r="C220" s="151" t="n"/>
      <c r="D220" s="151" t="n"/>
      <c r="E220" s="151" t="n"/>
      <c r="F220" s="151" t="n"/>
      <c r="G220" s="151" t="n"/>
      <c r="H220" s="151" t="n"/>
      <c r="I220" s="152" t="n"/>
      <c r="J220" s="152" t="n"/>
      <c r="K220" s="152" t="n"/>
      <c r="L220" s="152" t="n"/>
      <c r="M220" s="151" t="n"/>
      <c r="N220" s="151" t="n"/>
      <c r="O220" s="151" t="n"/>
      <c r="P220" s="151" t="n"/>
      <c r="Q220" s="151" t="n"/>
      <c r="R220" s="151" t="n"/>
      <c r="S220" s="151" t="n"/>
      <c r="T220" s="151" t="n"/>
      <c r="U220" s="151" t="n"/>
      <c r="V220" s="151" t="n"/>
      <c r="W220" s="151" t="n"/>
      <c r="X220" s="151" t="n"/>
      <c r="Y220" s="151" t="n"/>
      <c r="Z220" s="151" t="n"/>
      <c r="AA220" s="151" t="n"/>
      <c r="AB220" s="151" t="n"/>
      <c r="AC220" s="151" t="n"/>
      <c r="AD220" s="151" t="n"/>
      <c r="AE220" s="151" t="n"/>
    </row>
    <row r="221" ht="18" customHeight="1" s="218">
      <c r="A221" s="151" t="n"/>
      <c r="B221" s="151" t="n"/>
      <c r="C221" s="151" t="n"/>
      <c r="D221" s="151" t="n"/>
      <c r="E221" s="151" t="n"/>
      <c r="F221" s="151" t="n"/>
      <c r="G221" s="151" t="n"/>
      <c r="H221" s="151" t="n"/>
      <c r="I221" s="152" t="n"/>
      <c r="J221" s="152" t="n"/>
      <c r="K221" s="152" t="n"/>
      <c r="L221" s="152" t="n"/>
      <c r="M221" s="151" t="n"/>
      <c r="N221" s="151" t="n"/>
      <c r="O221" s="151" t="n"/>
      <c r="P221" s="151" t="n"/>
      <c r="Q221" s="151" t="n"/>
      <c r="R221" s="151" t="n"/>
      <c r="S221" s="151" t="n"/>
      <c r="T221" s="151" t="n"/>
      <c r="U221" s="151" t="n"/>
      <c r="V221" s="151" t="n"/>
      <c r="W221" s="151" t="n"/>
      <c r="X221" s="151" t="n"/>
      <c r="Y221" s="151" t="n"/>
      <c r="Z221" s="151" t="n"/>
      <c r="AA221" s="151" t="n"/>
      <c r="AB221" s="151" t="n"/>
      <c r="AC221" s="151" t="n"/>
      <c r="AD221" s="151" t="n"/>
      <c r="AE221" s="151" t="n"/>
    </row>
    <row r="222" ht="18" customHeight="1" s="218">
      <c r="A222" s="151" t="n"/>
      <c r="B222" s="151" t="n"/>
      <c r="C222" s="151" t="n"/>
      <c r="D222" s="151" t="n"/>
      <c r="E222" s="151" t="n"/>
      <c r="F222" s="151" t="n"/>
      <c r="G222" s="151" t="n"/>
      <c r="H222" s="151" t="n"/>
      <c r="I222" s="152" t="n"/>
      <c r="J222" s="152" t="n"/>
      <c r="K222" s="152" t="n"/>
      <c r="L222" s="152" t="n"/>
      <c r="M222" s="151" t="n"/>
      <c r="N222" s="151" t="n"/>
      <c r="O222" s="151" t="n"/>
      <c r="P222" s="151" t="n"/>
      <c r="Q222" s="151" t="n"/>
      <c r="R222" s="151" t="n"/>
      <c r="S222" s="151" t="n"/>
      <c r="T222" s="151" t="n"/>
      <c r="U222" s="151" t="n"/>
      <c r="V222" s="151" t="n"/>
      <c r="W222" s="151" t="n"/>
      <c r="X222" s="151" t="n"/>
      <c r="Y222" s="151" t="n"/>
      <c r="Z222" s="151" t="n"/>
      <c r="AA222" s="151" t="n"/>
      <c r="AB222" s="151" t="n"/>
      <c r="AC222" s="151" t="n"/>
      <c r="AD222" s="151" t="n"/>
      <c r="AE222" s="151" t="n"/>
    </row>
    <row r="223" ht="18" customHeight="1" s="218">
      <c r="A223" s="151" t="n"/>
      <c r="B223" s="151" t="n"/>
      <c r="C223" s="151" t="n"/>
      <c r="D223" s="151" t="n"/>
      <c r="E223" s="151" t="n"/>
      <c r="F223" s="151" t="n"/>
      <c r="G223" s="151" t="n"/>
      <c r="H223" s="151" t="n"/>
      <c r="I223" s="152" t="n"/>
      <c r="J223" s="152" t="n"/>
      <c r="K223" s="152" t="n"/>
      <c r="L223" s="152" t="n"/>
      <c r="M223" s="151" t="n"/>
      <c r="N223" s="151" t="n"/>
      <c r="O223" s="151" t="n"/>
      <c r="P223" s="151" t="n"/>
      <c r="Q223" s="151" t="n"/>
      <c r="R223" s="151" t="n"/>
      <c r="S223" s="151" t="n"/>
      <c r="T223" s="151" t="n"/>
      <c r="U223" s="151" t="n"/>
      <c r="V223" s="151" t="n"/>
      <c r="W223" s="151" t="n"/>
      <c r="X223" s="151" t="n"/>
      <c r="Y223" s="151" t="n"/>
      <c r="Z223" s="151" t="n"/>
      <c r="AA223" s="151" t="n"/>
      <c r="AB223" s="151" t="n"/>
      <c r="AC223" s="151" t="n"/>
      <c r="AD223" s="151" t="n"/>
      <c r="AE223" s="151" t="n"/>
    </row>
    <row r="224" ht="18" customHeight="1" s="218">
      <c r="A224" s="151" t="n"/>
      <c r="B224" s="151" t="n"/>
      <c r="C224" s="151" t="n"/>
      <c r="D224" s="151" t="n"/>
      <c r="E224" s="151" t="n"/>
      <c r="F224" s="151" t="n"/>
      <c r="G224" s="151" t="n"/>
      <c r="H224" s="151" t="n"/>
      <c r="I224" s="152" t="n"/>
      <c r="J224" s="152" t="n"/>
      <c r="K224" s="152" t="n"/>
      <c r="L224" s="152" t="n"/>
      <c r="M224" s="151" t="n"/>
      <c r="N224" s="151" t="n"/>
      <c r="O224" s="151" t="n"/>
      <c r="P224" s="151" t="n"/>
      <c r="Q224" s="151" t="n"/>
      <c r="R224" s="151" t="n"/>
      <c r="S224" s="151" t="n"/>
      <c r="T224" s="151" t="n"/>
      <c r="U224" s="151" t="n"/>
      <c r="V224" s="151" t="n"/>
      <c r="W224" s="151" t="n"/>
      <c r="X224" s="151" t="n"/>
      <c r="Y224" s="151" t="n"/>
      <c r="Z224" s="151" t="n"/>
      <c r="AA224" s="151" t="n"/>
      <c r="AB224" s="151" t="n"/>
      <c r="AC224" s="151" t="n"/>
      <c r="AD224" s="151" t="n"/>
      <c r="AE224" s="151" t="n"/>
    </row>
    <row r="225" ht="18" customHeight="1" s="218">
      <c r="A225" s="151" t="n"/>
      <c r="B225" s="151" t="n"/>
      <c r="C225" s="151" t="n"/>
      <c r="D225" s="151" t="n"/>
      <c r="E225" s="151" t="n"/>
      <c r="F225" s="151" t="n"/>
      <c r="G225" s="151" t="n"/>
      <c r="H225" s="151" t="n"/>
      <c r="I225" s="152" t="n"/>
      <c r="J225" s="152" t="n"/>
      <c r="K225" s="152" t="n"/>
      <c r="L225" s="152" t="n"/>
      <c r="M225" s="151" t="n"/>
      <c r="N225" s="151" t="n"/>
      <c r="O225" s="151" t="n"/>
      <c r="P225" s="151" t="n"/>
      <c r="Q225" s="151" t="n"/>
      <c r="R225" s="151" t="n"/>
      <c r="S225" s="151" t="n"/>
      <c r="T225" s="151" t="n"/>
      <c r="U225" s="151" t="n"/>
      <c r="V225" s="151" t="n"/>
      <c r="W225" s="151" t="n"/>
      <c r="X225" s="151" t="n"/>
      <c r="Y225" s="151" t="n"/>
      <c r="Z225" s="151" t="n"/>
      <c r="AA225" s="151" t="n"/>
      <c r="AB225" s="151" t="n"/>
      <c r="AC225" s="151" t="n"/>
      <c r="AD225" s="151" t="n"/>
      <c r="AE225" s="151" t="n"/>
    </row>
    <row r="226" ht="18" customHeight="1" s="218">
      <c r="A226" s="151" t="n"/>
      <c r="B226" s="151" t="n"/>
      <c r="C226" s="151" t="n"/>
      <c r="D226" s="151" t="n"/>
      <c r="E226" s="151" t="n"/>
      <c r="F226" s="151" t="n"/>
      <c r="G226" s="151" t="n"/>
      <c r="H226" s="151" t="n"/>
      <c r="I226" s="152" t="n"/>
      <c r="J226" s="152" t="n"/>
      <c r="K226" s="152" t="n"/>
      <c r="L226" s="152" t="n"/>
      <c r="M226" s="151" t="n"/>
      <c r="N226" s="151" t="n"/>
      <c r="O226" s="151" t="n"/>
      <c r="P226" s="151" t="n"/>
      <c r="Q226" s="151" t="n"/>
      <c r="R226" s="151" t="n"/>
      <c r="S226" s="151" t="n"/>
      <c r="T226" s="151" t="n"/>
      <c r="U226" s="151" t="n"/>
      <c r="V226" s="151" t="n"/>
      <c r="W226" s="151" t="n"/>
      <c r="X226" s="151" t="n"/>
      <c r="Y226" s="151" t="n"/>
      <c r="Z226" s="151" t="n"/>
      <c r="AA226" s="151" t="n"/>
      <c r="AB226" s="151" t="n"/>
      <c r="AC226" s="151" t="n"/>
      <c r="AD226" s="151" t="n"/>
      <c r="AE226" s="151" t="n"/>
    </row>
    <row r="227" ht="18" customHeight="1" s="218">
      <c r="A227" s="151" t="n"/>
      <c r="B227" s="151" t="n"/>
      <c r="C227" s="151" t="n"/>
      <c r="D227" s="151" t="n"/>
      <c r="E227" s="151" t="n"/>
      <c r="F227" s="151" t="n"/>
      <c r="G227" s="151" t="n"/>
      <c r="H227" s="151" t="n"/>
      <c r="I227" s="152" t="n"/>
      <c r="J227" s="152" t="n"/>
      <c r="K227" s="152" t="n"/>
      <c r="L227" s="152" t="n"/>
      <c r="M227" s="151" t="n"/>
      <c r="N227" s="151" t="n"/>
      <c r="O227" s="151" t="n"/>
      <c r="P227" s="151" t="n"/>
      <c r="Q227" s="151" t="n"/>
      <c r="R227" s="151" t="n"/>
      <c r="S227" s="151" t="n"/>
      <c r="T227" s="151" t="n"/>
      <c r="U227" s="151" t="n"/>
      <c r="V227" s="151" t="n"/>
      <c r="W227" s="151" t="n"/>
      <c r="X227" s="151" t="n"/>
      <c r="Y227" s="151" t="n"/>
      <c r="Z227" s="151" t="n"/>
      <c r="AA227" s="151" t="n"/>
      <c r="AB227" s="151" t="n"/>
      <c r="AC227" s="151" t="n"/>
      <c r="AD227" s="151" t="n"/>
      <c r="AE227" s="151" t="n"/>
    </row>
    <row r="228" ht="18" customHeight="1" s="218">
      <c r="A228" s="151" t="n"/>
      <c r="B228" s="151" t="n"/>
      <c r="C228" s="151" t="n"/>
      <c r="D228" s="151" t="n"/>
      <c r="E228" s="151" t="n"/>
      <c r="F228" s="151" t="n"/>
      <c r="G228" s="151" t="n"/>
      <c r="H228" s="151" t="n"/>
      <c r="I228" s="152" t="n"/>
      <c r="J228" s="152" t="n"/>
      <c r="K228" s="152" t="n"/>
      <c r="L228" s="152" t="n"/>
      <c r="M228" s="151" t="n"/>
      <c r="N228" s="151" t="n"/>
      <c r="O228" s="151" t="n"/>
      <c r="P228" s="151" t="n"/>
      <c r="Q228" s="151" t="n"/>
      <c r="R228" s="151" t="n"/>
      <c r="S228" s="151" t="n"/>
      <c r="T228" s="151" t="n"/>
      <c r="U228" s="151" t="n"/>
      <c r="V228" s="151" t="n"/>
      <c r="W228" s="151" t="n"/>
      <c r="X228" s="151" t="n"/>
      <c r="Y228" s="151" t="n"/>
      <c r="Z228" s="151" t="n"/>
      <c r="AA228" s="151" t="n"/>
      <c r="AB228" s="151" t="n"/>
      <c r="AC228" s="151" t="n"/>
      <c r="AD228" s="151" t="n"/>
      <c r="AE228" s="151" t="n"/>
    </row>
    <row r="229" ht="18" customHeight="1" s="218">
      <c r="A229" s="151" t="n"/>
      <c r="B229" s="151" t="n"/>
      <c r="C229" s="151" t="n"/>
      <c r="D229" s="151" t="n"/>
      <c r="E229" s="151" t="n"/>
      <c r="F229" s="151" t="n"/>
      <c r="G229" s="151" t="n"/>
      <c r="H229" s="151" t="n"/>
      <c r="I229" s="152" t="n"/>
      <c r="J229" s="152" t="n"/>
      <c r="K229" s="152" t="n"/>
      <c r="L229" s="152" t="n"/>
      <c r="M229" s="151" t="n"/>
      <c r="N229" s="151" t="n"/>
      <c r="O229" s="151" t="n"/>
      <c r="P229" s="151" t="n"/>
      <c r="Q229" s="151" t="n"/>
      <c r="R229" s="151" t="n"/>
      <c r="S229" s="151" t="n"/>
      <c r="T229" s="151" t="n"/>
      <c r="U229" s="151" t="n"/>
      <c r="V229" s="151" t="n"/>
      <c r="W229" s="151" t="n"/>
      <c r="X229" s="151" t="n"/>
      <c r="Y229" s="151" t="n"/>
      <c r="Z229" s="151" t="n"/>
      <c r="AA229" s="151" t="n"/>
      <c r="AB229" s="151" t="n"/>
      <c r="AC229" s="151" t="n"/>
      <c r="AD229" s="151" t="n"/>
      <c r="AE229" s="151" t="n"/>
    </row>
    <row r="230" ht="18" customHeight="1" s="218">
      <c r="A230" s="151" t="n"/>
      <c r="B230" s="151" t="n"/>
      <c r="C230" s="151" t="n"/>
      <c r="D230" s="151" t="n"/>
      <c r="E230" s="151" t="n"/>
      <c r="F230" s="151" t="n"/>
      <c r="G230" s="151" t="n"/>
      <c r="H230" s="151" t="n"/>
      <c r="I230" s="152" t="n"/>
      <c r="J230" s="152" t="n"/>
      <c r="K230" s="152" t="n"/>
      <c r="L230" s="152" t="n"/>
      <c r="M230" s="151" t="n"/>
      <c r="N230" s="151" t="n"/>
      <c r="O230" s="151" t="n"/>
      <c r="P230" s="151" t="n"/>
      <c r="Q230" s="151" t="n"/>
      <c r="R230" s="151" t="n"/>
      <c r="S230" s="151" t="n"/>
      <c r="T230" s="151" t="n"/>
      <c r="U230" s="151" t="n"/>
      <c r="V230" s="151" t="n"/>
      <c r="W230" s="151" t="n"/>
      <c r="X230" s="151" t="n"/>
      <c r="Y230" s="151" t="n"/>
      <c r="Z230" s="151" t="n"/>
      <c r="AA230" s="151" t="n"/>
      <c r="AB230" s="151" t="n"/>
      <c r="AC230" s="151" t="n"/>
      <c r="AD230" s="151" t="n"/>
      <c r="AE230" s="151" t="n"/>
    </row>
    <row r="231" ht="18" customHeight="1" s="218">
      <c r="A231" s="151" t="n"/>
      <c r="B231" s="151" t="n"/>
      <c r="C231" s="151" t="n"/>
      <c r="D231" s="151" t="n"/>
      <c r="E231" s="151" t="n"/>
      <c r="F231" s="151" t="n"/>
      <c r="G231" s="151" t="n"/>
      <c r="H231" s="151" t="n"/>
      <c r="I231" s="152" t="n"/>
      <c r="J231" s="152" t="n"/>
      <c r="K231" s="152" t="n"/>
      <c r="L231" s="152" t="n"/>
      <c r="M231" s="151" t="n"/>
      <c r="N231" s="151" t="n"/>
      <c r="O231" s="151" t="n"/>
      <c r="P231" s="151" t="n"/>
      <c r="Q231" s="151" t="n"/>
      <c r="R231" s="151" t="n"/>
      <c r="S231" s="151" t="n"/>
      <c r="T231" s="151" t="n"/>
      <c r="U231" s="151" t="n"/>
      <c r="V231" s="151" t="n"/>
      <c r="W231" s="151" t="n"/>
      <c r="X231" s="151" t="n"/>
      <c r="Y231" s="151" t="n"/>
      <c r="Z231" s="151" t="n"/>
      <c r="AA231" s="151" t="n"/>
      <c r="AB231" s="151" t="n"/>
      <c r="AC231" s="151" t="n"/>
      <c r="AD231" s="151" t="n"/>
      <c r="AE231" s="151" t="n"/>
    </row>
    <row r="232" ht="18" customHeight="1" s="218">
      <c r="A232" s="151" t="n"/>
      <c r="B232" s="151" t="n"/>
      <c r="C232" s="151" t="n"/>
      <c r="D232" s="151" t="n"/>
      <c r="E232" s="151" t="n"/>
      <c r="F232" s="151" t="n"/>
      <c r="G232" s="151" t="n"/>
      <c r="H232" s="151" t="n"/>
      <c r="I232" s="152" t="n"/>
      <c r="J232" s="152" t="n"/>
      <c r="K232" s="152" t="n"/>
      <c r="L232" s="152" t="n"/>
      <c r="M232" s="151" t="n"/>
      <c r="N232" s="151" t="n"/>
      <c r="O232" s="151" t="n"/>
      <c r="P232" s="151" t="n"/>
      <c r="Q232" s="151" t="n"/>
      <c r="R232" s="151" t="n"/>
      <c r="S232" s="151" t="n"/>
      <c r="T232" s="151" t="n"/>
      <c r="U232" s="151" t="n"/>
      <c r="V232" s="151" t="n"/>
      <c r="W232" s="151" t="n"/>
      <c r="X232" s="151" t="n"/>
      <c r="Y232" s="151" t="n"/>
      <c r="Z232" s="151" t="n"/>
      <c r="AA232" s="151" t="n"/>
      <c r="AB232" s="151" t="n"/>
      <c r="AC232" s="151" t="n"/>
      <c r="AD232" s="151" t="n"/>
      <c r="AE232" s="151" t="n"/>
    </row>
    <row r="233" ht="18" customHeight="1" s="218">
      <c r="A233" s="151" t="n"/>
      <c r="B233" s="151" t="n"/>
      <c r="C233" s="151" t="n"/>
      <c r="D233" s="151" t="n"/>
      <c r="E233" s="151" t="n"/>
      <c r="F233" s="151" t="n"/>
      <c r="G233" s="151" t="n"/>
      <c r="H233" s="151" t="n"/>
      <c r="I233" s="152" t="n"/>
      <c r="J233" s="152" t="n"/>
      <c r="K233" s="152" t="n"/>
      <c r="L233" s="152" t="n"/>
      <c r="M233" s="151" t="n"/>
      <c r="N233" s="151" t="n"/>
      <c r="O233" s="151" t="n"/>
      <c r="P233" s="151" t="n"/>
      <c r="Q233" s="151" t="n"/>
      <c r="R233" s="151" t="n"/>
      <c r="S233" s="151" t="n"/>
      <c r="T233" s="151" t="n"/>
      <c r="U233" s="151" t="n"/>
      <c r="V233" s="151" t="n"/>
      <c r="W233" s="151" t="n"/>
      <c r="X233" s="151" t="n"/>
      <c r="Y233" s="151" t="n"/>
      <c r="Z233" s="151" t="n"/>
      <c r="AA233" s="151" t="n"/>
      <c r="AB233" s="151" t="n"/>
      <c r="AC233" s="151" t="n"/>
      <c r="AD233" s="151" t="n"/>
      <c r="AE233" s="151" t="n"/>
    </row>
    <row r="234" ht="18" customHeight="1" s="218">
      <c r="A234" s="151" t="n"/>
      <c r="B234" s="151" t="n"/>
      <c r="C234" s="151" t="n"/>
      <c r="D234" s="151" t="n"/>
      <c r="E234" s="151" t="n"/>
      <c r="F234" s="151" t="n"/>
      <c r="G234" s="151" t="n"/>
      <c r="H234" s="151" t="n"/>
      <c r="I234" s="152" t="n"/>
      <c r="J234" s="152" t="n"/>
      <c r="K234" s="152" t="n"/>
      <c r="L234" s="152" t="n"/>
      <c r="M234" s="151" t="n"/>
      <c r="N234" s="151" t="n"/>
      <c r="O234" s="151" t="n"/>
      <c r="P234" s="151" t="n"/>
      <c r="Q234" s="151" t="n"/>
      <c r="R234" s="151" t="n"/>
      <c r="S234" s="151" t="n"/>
      <c r="T234" s="151" t="n"/>
      <c r="U234" s="151" t="n"/>
      <c r="V234" s="151" t="n"/>
      <c r="W234" s="151" t="n"/>
      <c r="X234" s="151" t="n"/>
      <c r="Y234" s="151" t="n"/>
      <c r="Z234" s="151" t="n"/>
      <c r="AA234" s="151" t="n"/>
      <c r="AB234" s="151" t="n"/>
      <c r="AC234" s="151" t="n"/>
      <c r="AD234" s="151" t="n"/>
      <c r="AE234" s="151" t="n"/>
    </row>
    <row r="235" ht="18" customHeight="1" s="218">
      <c r="A235" s="151" t="n"/>
      <c r="B235" s="151" t="n"/>
      <c r="C235" s="151" t="n"/>
      <c r="D235" s="151" t="n"/>
      <c r="E235" s="151" t="n"/>
      <c r="F235" s="151" t="n"/>
      <c r="G235" s="151" t="n"/>
      <c r="H235" s="151" t="n"/>
      <c r="I235" s="152" t="n"/>
      <c r="J235" s="152" t="n"/>
      <c r="K235" s="152" t="n"/>
      <c r="L235" s="152" t="n"/>
      <c r="M235" s="151" t="n"/>
      <c r="N235" s="151" t="n"/>
      <c r="O235" s="151" t="n"/>
      <c r="P235" s="151" t="n"/>
      <c r="Q235" s="151" t="n"/>
      <c r="R235" s="151" t="n"/>
      <c r="S235" s="151" t="n"/>
      <c r="T235" s="151" t="n"/>
      <c r="U235" s="151" t="n"/>
      <c r="V235" s="151" t="n"/>
      <c r="W235" s="151" t="n"/>
      <c r="X235" s="151" t="n"/>
      <c r="Y235" s="151" t="n"/>
      <c r="Z235" s="151" t="n"/>
      <c r="AA235" s="151" t="n"/>
      <c r="AB235" s="151" t="n"/>
      <c r="AC235" s="151" t="n"/>
      <c r="AD235" s="151" t="n"/>
      <c r="AE235" s="151" t="n"/>
    </row>
    <row r="236" ht="18" customHeight="1" s="218">
      <c r="A236" s="151" t="n"/>
      <c r="B236" s="151" t="n"/>
      <c r="C236" s="151" t="n"/>
      <c r="D236" s="151" t="n"/>
      <c r="E236" s="151" t="n"/>
      <c r="F236" s="151" t="n"/>
      <c r="G236" s="151" t="n"/>
      <c r="H236" s="151" t="n"/>
      <c r="I236" s="152" t="n"/>
      <c r="J236" s="152" t="n"/>
      <c r="K236" s="152" t="n"/>
      <c r="L236" s="152" t="n"/>
      <c r="M236" s="151" t="n"/>
      <c r="N236" s="151" t="n"/>
      <c r="O236" s="151" t="n"/>
      <c r="P236" s="151" t="n"/>
      <c r="Q236" s="151" t="n"/>
      <c r="R236" s="151" t="n"/>
      <c r="S236" s="151" t="n"/>
      <c r="T236" s="151" t="n"/>
      <c r="U236" s="151" t="n"/>
      <c r="V236" s="151" t="n"/>
      <c r="W236" s="151" t="n"/>
      <c r="X236" s="151" t="n"/>
      <c r="Y236" s="151" t="n"/>
      <c r="Z236" s="151" t="n"/>
      <c r="AA236" s="151" t="n"/>
      <c r="AB236" s="151" t="n"/>
      <c r="AC236" s="151" t="n"/>
      <c r="AD236" s="151" t="n"/>
      <c r="AE236" s="151" t="n"/>
    </row>
    <row r="237" ht="18" customHeight="1" s="218">
      <c r="A237" s="151" t="n"/>
      <c r="B237" s="151" t="n"/>
      <c r="C237" s="151" t="n"/>
      <c r="D237" s="151" t="n"/>
      <c r="E237" s="151" t="n"/>
      <c r="F237" s="151" t="n"/>
      <c r="G237" s="151" t="n"/>
      <c r="H237" s="151" t="n"/>
      <c r="I237" s="152" t="n"/>
      <c r="J237" s="152" t="n"/>
      <c r="K237" s="152" t="n"/>
      <c r="L237" s="152" t="n"/>
      <c r="M237" s="151" t="n"/>
      <c r="N237" s="151" t="n"/>
      <c r="O237" s="151" t="n"/>
      <c r="P237" s="151" t="n"/>
      <c r="Q237" s="151" t="n"/>
      <c r="R237" s="151" t="n"/>
      <c r="S237" s="151" t="n"/>
      <c r="T237" s="151" t="n"/>
      <c r="U237" s="151" t="n"/>
      <c r="V237" s="151" t="n"/>
      <c r="W237" s="151" t="n"/>
      <c r="X237" s="151" t="n"/>
      <c r="Y237" s="151" t="n"/>
      <c r="Z237" s="151" t="n"/>
      <c r="AA237" s="151" t="n"/>
      <c r="AB237" s="151" t="n"/>
      <c r="AC237" s="151" t="n"/>
      <c r="AD237" s="151" t="n"/>
      <c r="AE237" s="151" t="n"/>
    </row>
    <row r="238" ht="18" customHeight="1" s="218">
      <c r="A238" s="151" t="n"/>
      <c r="B238" s="151" t="n"/>
      <c r="C238" s="151" t="n"/>
      <c r="D238" s="151" t="n"/>
      <c r="E238" s="151" t="n"/>
      <c r="F238" s="151" t="n"/>
      <c r="G238" s="151" t="n"/>
      <c r="H238" s="151" t="n"/>
      <c r="I238" s="152" t="n"/>
      <c r="J238" s="152" t="n"/>
      <c r="K238" s="152" t="n"/>
      <c r="L238" s="152" t="n"/>
      <c r="M238" s="151" t="n"/>
      <c r="N238" s="151" t="n"/>
      <c r="O238" s="151" t="n"/>
      <c r="P238" s="151" t="n"/>
      <c r="Q238" s="151" t="n"/>
      <c r="R238" s="151" t="n"/>
      <c r="S238" s="151" t="n"/>
      <c r="T238" s="151" t="n"/>
      <c r="U238" s="151" t="n"/>
      <c r="V238" s="151" t="n"/>
      <c r="W238" s="151" t="n"/>
      <c r="X238" s="151" t="n"/>
      <c r="Y238" s="151" t="n"/>
      <c r="Z238" s="151" t="n"/>
      <c r="AA238" s="151" t="n"/>
      <c r="AB238" s="151" t="n"/>
      <c r="AC238" s="151" t="n"/>
      <c r="AD238" s="151" t="n"/>
      <c r="AE238" s="151" t="n"/>
    </row>
    <row r="239" ht="18" customHeight="1" s="218">
      <c r="A239" s="151" t="n"/>
      <c r="B239" s="151" t="n"/>
      <c r="C239" s="151" t="n"/>
      <c r="D239" s="151" t="n"/>
      <c r="E239" s="151" t="n"/>
      <c r="F239" s="151" t="n"/>
      <c r="G239" s="151" t="n"/>
      <c r="H239" s="151" t="n"/>
      <c r="I239" s="152" t="n"/>
      <c r="J239" s="152" t="n"/>
      <c r="K239" s="152" t="n"/>
      <c r="L239" s="152" t="n"/>
      <c r="M239" s="151" t="n"/>
      <c r="N239" s="151" t="n"/>
      <c r="O239" s="151" t="n"/>
      <c r="P239" s="151" t="n"/>
      <c r="Q239" s="151" t="n"/>
      <c r="R239" s="151" t="n"/>
      <c r="S239" s="151" t="n"/>
      <c r="T239" s="151" t="n"/>
      <c r="U239" s="151" t="n"/>
      <c r="V239" s="151" t="n"/>
      <c r="W239" s="151" t="n"/>
      <c r="X239" s="151" t="n"/>
      <c r="Y239" s="151" t="n"/>
      <c r="Z239" s="151" t="n"/>
      <c r="AA239" s="151" t="n"/>
      <c r="AB239" s="151" t="n"/>
      <c r="AC239" s="151" t="n"/>
      <c r="AD239" s="151" t="n"/>
      <c r="AE239" s="151" t="n"/>
    </row>
    <row r="240" ht="18" customHeight="1" s="218">
      <c r="A240" s="151" t="n"/>
      <c r="B240" s="151" t="n"/>
      <c r="C240" s="151" t="n"/>
      <c r="D240" s="151" t="n"/>
      <c r="E240" s="151" t="n"/>
      <c r="F240" s="151" t="n"/>
      <c r="G240" s="151" t="n"/>
      <c r="H240" s="151" t="n"/>
      <c r="I240" s="152" t="n"/>
      <c r="J240" s="152" t="n"/>
      <c r="K240" s="152" t="n"/>
      <c r="L240" s="152" t="n"/>
      <c r="M240" s="151" t="n"/>
      <c r="N240" s="151" t="n"/>
      <c r="O240" s="151" t="n"/>
      <c r="P240" s="151" t="n"/>
      <c r="Q240" s="151" t="n"/>
      <c r="R240" s="151" t="n"/>
      <c r="S240" s="151" t="n"/>
      <c r="T240" s="151" t="n"/>
      <c r="U240" s="151" t="n"/>
      <c r="V240" s="151" t="n"/>
      <c r="W240" s="151" t="n"/>
      <c r="X240" s="151" t="n"/>
      <c r="Y240" s="151" t="n"/>
      <c r="Z240" s="151" t="n"/>
      <c r="AA240" s="151" t="n"/>
      <c r="AB240" s="151" t="n"/>
      <c r="AC240" s="151" t="n"/>
      <c r="AD240" s="151" t="n"/>
      <c r="AE240" s="151" t="n"/>
    </row>
    <row r="241" ht="18" customHeight="1" s="218">
      <c r="A241" s="151" t="n"/>
      <c r="B241" s="151" t="n"/>
      <c r="C241" s="151" t="n"/>
      <c r="D241" s="151" t="n"/>
      <c r="E241" s="151" t="n"/>
      <c r="F241" s="151" t="n"/>
      <c r="G241" s="151" t="n"/>
      <c r="H241" s="151" t="n"/>
      <c r="I241" s="152" t="n"/>
      <c r="J241" s="152" t="n"/>
      <c r="K241" s="152" t="n"/>
      <c r="L241" s="152" t="n"/>
      <c r="M241" s="151" t="n"/>
      <c r="N241" s="151" t="n"/>
      <c r="O241" s="151" t="n"/>
      <c r="P241" s="151" t="n"/>
      <c r="Q241" s="151" t="n"/>
      <c r="R241" s="151" t="n"/>
      <c r="S241" s="151" t="n"/>
      <c r="T241" s="151" t="n"/>
      <c r="U241" s="151" t="n"/>
      <c r="V241" s="151" t="n"/>
      <c r="W241" s="151" t="n"/>
      <c r="X241" s="151" t="n"/>
      <c r="Y241" s="151" t="n"/>
      <c r="Z241" s="151" t="n"/>
      <c r="AA241" s="151" t="n"/>
      <c r="AB241" s="151" t="n"/>
      <c r="AC241" s="151" t="n"/>
      <c r="AD241" s="151" t="n"/>
      <c r="AE241" s="151" t="n"/>
    </row>
    <row r="242" ht="18" customHeight="1" s="218">
      <c r="A242" s="151" t="n"/>
      <c r="B242" s="151" t="n"/>
      <c r="C242" s="151" t="n"/>
      <c r="D242" s="151" t="n"/>
      <c r="E242" s="151" t="n"/>
      <c r="F242" s="151" t="n"/>
      <c r="G242" s="151" t="n"/>
      <c r="H242" s="151" t="n"/>
      <c r="I242" s="152" t="n"/>
      <c r="J242" s="152" t="n"/>
      <c r="K242" s="152" t="n"/>
      <c r="L242" s="152" t="n"/>
      <c r="M242" s="151" t="n"/>
      <c r="N242" s="151" t="n"/>
      <c r="O242" s="151" t="n"/>
      <c r="P242" s="151" t="n"/>
      <c r="Q242" s="151" t="n"/>
      <c r="R242" s="151" t="n"/>
      <c r="S242" s="151" t="n"/>
      <c r="T242" s="151" t="n"/>
      <c r="U242" s="151" t="n"/>
      <c r="V242" s="151" t="n"/>
      <c r="W242" s="151" t="n"/>
      <c r="X242" s="151" t="n"/>
      <c r="Y242" s="151" t="n"/>
      <c r="Z242" s="151" t="n"/>
      <c r="AA242" s="151" t="n"/>
      <c r="AB242" s="151" t="n"/>
      <c r="AC242" s="151" t="n"/>
      <c r="AD242" s="151" t="n"/>
      <c r="AE242" s="151" t="n"/>
    </row>
    <row r="243" ht="18" customHeight="1" s="218">
      <c r="A243" s="151" t="n"/>
      <c r="B243" s="151" t="n"/>
      <c r="C243" s="151" t="n"/>
      <c r="D243" s="151" t="n"/>
      <c r="E243" s="151" t="n"/>
      <c r="F243" s="151" t="n"/>
      <c r="G243" s="151" t="n"/>
      <c r="H243" s="151" t="n"/>
      <c r="I243" s="152" t="n"/>
      <c r="J243" s="152" t="n"/>
      <c r="K243" s="152" t="n"/>
      <c r="L243" s="152" t="n"/>
      <c r="M243" s="151" t="n"/>
      <c r="N243" s="151" t="n"/>
      <c r="O243" s="151" t="n"/>
      <c r="P243" s="151" t="n"/>
      <c r="Q243" s="151" t="n"/>
      <c r="R243" s="151" t="n"/>
      <c r="S243" s="151" t="n"/>
      <c r="T243" s="151" t="n"/>
      <c r="U243" s="151" t="n"/>
      <c r="V243" s="151" t="n"/>
      <c r="W243" s="151" t="n"/>
      <c r="X243" s="151" t="n"/>
      <c r="Y243" s="151" t="n"/>
      <c r="Z243" s="151" t="n"/>
      <c r="AA243" s="151" t="n"/>
      <c r="AB243" s="151" t="n"/>
      <c r="AC243" s="151" t="n"/>
      <c r="AD243" s="151" t="n"/>
      <c r="AE243" s="151" t="n"/>
    </row>
    <row r="244" ht="18" customHeight="1" s="218">
      <c r="A244" s="151" t="n"/>
      <c r="B244" s="151" t="n"/>
      <c r="C244" s="151" t="n"/>
      <c r="D244" s="151" t="n"/>
      <c r="E244" s="151" t="n"/>
      <c r="F244" s="151" t="n"/>
      <c r="G244" s="151" t="n"/>
      <c r="H244" s="151" t="n"/>
      <c r="I244" s="152" t="n"/>
      <c r="J244" s="152" t="n"/>
      <c r="K244" s="152" t="n"/>
      <c r="L244" s="152" t="n"/>
      <c r="M244" s="151" t="n"/>
      <c r="N244" s="151" t="n"/>
      <c r="O244" s="151" t="n"/>
      <c r="P244" s="151" t="n"/>
      <c r="Q244" s="151" t="n"/>
      <c r="R244" s="151" t="n"/>
      <c r="S244" s="151" t="n"/>
      <c r="T244" s="151" t="n"/>
      <c r="U244" s="151" t="n"/>
      <c r="V244" s="151" t="n"/>
      <c r="W244" s="151" t="n"/>
      <c r="X244" s="151" t="n"/>
      <c r="Y244" s="151" t="n"/>
      <c r="Z244" s="151" t="n"/>
      <c r="AA244" s="151" t="n"/>
      <c r="AB244" s="151" t="n"/>
      <c r="AC244" s="151" t="n"/>
      <c r="AD244" s="151" t="n"/>
      <c r="AE244" s="151" t="n"/>
    </row>
    <row r="245" ht="18" customHeight="1" s="218">
      <c r="A245" s="151" t="n"/>
      <c r="B245" s="151" t="n"/>
      <c r="C245" s="151" t="n"/>
      <c r="D245" s="151" t="n"/>
      <c r="E245" s="151" t="n"/>
      <c r="F245" s="151" t="n"/>
      <c r="G245" s="151" t="n"/>
      <c r="H245" s="151" t="n"/>
      <c r="I245" s="152" t="n"/>
      <c r="J245" s="152" t="n"/>
      <c r="K245" s="152" t="n"/>
      <c r="L245" s="152" t="n"/>
      <c r="M245" s="151" t="n"/>
      <c r="N245" s="151" t="n"/>
      <c r="O245" s="151" t="n"/>
      <c r="P245" s="151" t="n"/>
      <c r="Q245" s="151" t="n"/>
      <c r="R245" s="151" t="n"/>
      <c r="S245" s="151" t="n"/>
      <c r="T245" s="151" t="n"/>
      <c r="U245" s="151" t="n"/>
      <c r="V245" s="151" t="n"/>
      <c r="W245" s="151" t="n"/>
      <c r="X245" s="151" t="n"/>
      <c r="Y245" s="151" t="n"/>
      <c r="Z245" s="151" t="n"/>
      <c r="AA245" s="151" t="n"/>
      <c r="AB245" s="151" t="n"/>
      <c r="AC245" s="151" t="n"/>
      <c r="AD245" s="151" t="n"/>
      <c r="AE245" s="151" t="n"/>
    </row>
    <row r="246" ht="18" customHeight="1" s="218">
      <c r="A246" s="151" t="n"/>
      <c r="B246" s="151" t="n"/>
      <c r="C246" s="151" t="n"/>
      <c r="D246" s="151" t="n"/>
      <c r="E246" s="151" t="n"/>
      <c r="F246" s="151" t="n"/>
      <c r="G246" s="151" t="n"/>
      <c r="H246" s="151" t="n"/>
      <c r="I246" s="152" t="n"/>
      <c r="J246" s="152" t="n"/>
      <c r="K246" s="152" t="n"/>
      <c r="L246" s="152" t="n"/>
      <c r="M246" s="151" t="n"/>
      <c r="N246" s="151" t="n"/>
      <c r="O246" s="151" t="n"/>
      <c r="P246" s="151" t="n"/>
      <c r="Q246" s="151" t="n"/>
      <c r="R246" s="151" t="n"/>
      <c r="S246" s="151" t="n"/>
      <c r="T246" s="151" t="n"/>
      <c r="U246" s="151" t="n"/>
      <c r="V246" s="151" t="n"/>
      <c r="W246" s="151" t="n"/>
      <c r="X246" s="151" t="n"/>
      <c r="Y246" s="151" t="n"/>
      <c r="Z246" s="151" t="n"/>
      <c r="AA246" s="151" t="n"/>
      <c r="AB246" s="151" t="n"/>
      <c r="AC246" s="151" t="n"/>
      <c r="AD246" s="151" t="n"/>
      <c r="AE246" s="151" t="n"/>
    </row>
    <row r="247" ht="18" customHeight="1" s="218">
      <c r="A247" s="151" t="n"/>
      <c r="B247" s="151" t="n"/>
      <c r="C247" s="151" t="n"/>
      <c r="D247" s="151" t="n"/>
      <c r="E247" s="151" t="n"/>
      <c r="F247" s="151" t="n"/>
      <c r="G247" s="151" t="n"/>
      <c r="H247" s="151" t="n"/>
      <c r="I247" s="152" t="n"/>
      <c r="J247" s="152" t="n"/>
      <c r="K247" s="152" t="n"/>
      <c r="L247" s="152" t="n"/>
      <c r="M247" s="151" t="n"/>
      <c r="N247" s="151" t="n"/>
      <c r="O247" s="151" t="n"/>
      <c r="P247" s="151" t="n"/>
      <c r="Q247" s="151" t="n"/>
      <c r="R247" s="151" t="n"/>
      <c r="S247" s="151" t="n"/>
      <c r="T247" s="151" t="n"/>
      <c r="U247" s="151" t="n"/>
      <c r="V247" s="151" t="n"/>
      <c r="W247" s="151" t="n"/>
      <c r="X247" s="151" t="n"/>
      <c r="Y247" s="151" t="n"/>
      <c r="Z247" s="151" t="n"/>
      <c r="AA247" s="151" t="n"/>
      <c r="AB247" s="151" t="n"/>
      <c r="AC247" s="151" t="n"/>
      <c r="AD247" s="151" t="n"/>
      <c r="AE247" s="151" t="n"/>
    </row>
    <row r="248" ht="18" customHeight="1" s="218">
      <c r="A248" s="151" t="n"/>
      <c r="B248" s="151" t="n"/>
      <c r="C248" s="151" t="n"/>
      <c r="D248" s="151" t="n"/>
      <c r="E248" s="151" t="n"/>
      <c r="F248" s="151" t="n"/>
      <c r="G248" s="151" t="n"/>
      <c r="H248" s="151" t="n"/>
      <c r="I248" s="152" t="n"/>
      <c r="J248" s="152" t="n"/>
      <c r="K248" s="152" t="n"/>
      <c r="L248" s="152" t="n"/>
      <c r="M248" s="151" t="n"/>
      <c r="N248" s="151" t="n"/>
      <c r="O248" s="151" t="n"/>
      <c r="P248" s="151" t="n"/>
      <c r="Q248" s="151" t="n"/>
      <c r="R248" s="151" t="n"/>
      <c r="S248" s="151" t="n"/>
      <c r="T248" s="151" t="n"/>
      <c r="U248" s="151" t="n"/>
      <c r="V248" s="151" t="n"/>
      <c r="W248" s="151" t="n"/>
      <c r="X248" s="151" t="n"/>
      <c r="Y248" s="151" t="n"/>
      <c r="Z248" s="151" t="n"/>
      <c r="AA248" s="151" t="n"/>
      <c r="AB248" s="151" t="n"/>
      <c r="AC248" s="151" t="n"/>
      <c r="AD248" s="151" t="n"/>
      <c r="AE248" s="151" t="n"/>
    </row>
    <row r="249" ht="18" customHeight="1" s="218">
      <c r="A249" s="151" t="n"/>
      <c r="B249" s="151" t="n"/>
      <c r="C249" s="151" t="n"/>
      <c r="D249" s="151" t="n"/>
      <c r="E249" s="151" t="n"/>
      <c r="F249" s="151" t="n"/>
      <c r="G249" s="151" t="n"/>
      <c r="H249" s="151" t="n"/>
      <c r="I249" s="152" t="n"/>
      <c r="J249" s="152" t="n"/>
      <c r="K249" s="152" t="n"/>
      <c r="L249" s="152" t="n"/>
      <c r="M249" s="151" t="n"/>
      <c r="N249" s="151" t="n"/>
      <c r="O249" s="151" t="n"/>
      <c r="P249" s="151" t="n"/>
      <c r="Q249" s="151" t="n"/>
      <c r="R249" s="151" t="n"/>
      <c r="S249" s="151" t="n"/>
      <c r="T249" s="151" t="n"/>
      <c r="U249" s="151" t="n"/>
      <c r="V249" s="151" t="n"/>
      <c r="W249" s="151" t="n"/>
      <c r="X249" s="151" t="n"/>
      <c r="Y249" s="151" t="n"/>
      <c r="Z249" s="151" t="n"/>
      <c r="AA249" s="151" t="n"/>
      <c r="AB249" s="151" t="n"/>
      <c r="AC249" s="151" t="n"/>
      <c r="AD249" s="151" t="n"/>
      <c r="AE249" s="151" t="n"/>
    </row>
    <row r="250" ht="18" customHeight="1" s="218">
      <c r="A250" s="151" t="n"/>
      <c r="B250" s="151" t="n"/>
      <c r="C250" s="151" t="n"/>
      <c r="D250" s="151" t="n"/>
      <c r="E250" s="151" t="n"/>
      <c r="F250" s="151" t="n"/>
      <c r="G250" s="151" t="n"/>
      <c r="H250" s="151" t="n"/>
      <c r="I250" s="152" t="n"/>
      <c r="J250" s="152" t="n"/>
      <c r="K250" s="152" t="n"/>
      <c r="L250" s="152" t="n"/>
      <c r="M250" s="151" t="n"/>
      <c r="N250" s="151" t="n"/>
      <c r="O250" s="151" t="n"/>
      <c r="P250" s="151" t="n"/>
      <c r="Q250" s="151" t="n"/>
      <c r="R250" s="151" t="n"/>
      <c r="S250" s="151" t="n"/>
      <c r="T250" s="151" t="n"/>
      <c r="U250" s="151" t="n"/>
      <c r="V250" s="151" t="n"/>
      <c r="W250" s="151" t="n"/>
      <c r="X250" s="151" t="n"/>
      <c r="Y250" s="151" t="n"/>
      <c r="Z250" s="151" t="n"/>
      <c r="AA250" s="151" t="n"/>
      <c r="AB250" s="151" t="n"/>
      <c r="AC250" s="151" t="n"/>
      <c r="AD250" s="151" t="n"/>
      <c r="AE250" s="151" t="n"/>
    </row>
    <row r="251" ht="18" customHeight="1" s="218">
      <c r="A251" s="151" t="n"/>
      <c r="B251" s="151" t="n"/>
      <c r="C251" s="151" t="n"/>
      <c r="D251" s="151" t="n"/>
      <c r="E251" s="151" t="n"/>
      <c r="F251" s="151" t="n"/>
      <c r="G251" s="151" t="n"/>
      <c r="H251" s="151" t="n"/>
      <c r="I251" s="152" t="n"/>
      <c r="J251" s="152" t="n"/>
      <c r="K251" s="152" t="n"/>
      <c r="L251" s="152" t="n"/>
      <c r="M251" s="151" t="n"/>
      <c r="N251" s="151" t="n"/>
      <c r="O251" s="151" t="n"/>
      <c r="P251" s="151" t="n"/>
      <c r="Q251" s="151" t="n"/>
      <c r="R251" s="151" t="n"/>
      <c r="S251" s="151" t="n"/>
      <c r="T251" s="151" t="n"/>
      <c r="U251" s="151" t="n"/>
      <c r="V251" s="151" t="n"/>
      <c r="W251" s="151" t="n"/>
      <c r="X251" s="151" t="n"/>
      <c r="Y251" s="151" t="n"/>
      <c r="Z251" s="151" t="n"/>
      <c r="AA251" s="151" t="n"/>
      <c r="AB251" s="151" t="n"/>
      <c r="AC251" s="151" t="n"/>
      <c r="AD251" s="151" t="n"/>
      <c r="AE251" s="151" t="n"/>
    </row>
    <row r="252" ht="18" customHeight="1" s="218">
      <c r="A252" s="151" t="n"/>
      <c r="B252" s="151" t="n"/>
      <c r="C252" s="151" t="n"/>
      <c r="D252" s="151" t="n"/>
      <c r="E252" s="151" t="n"/>
      <c r="F252" s="151" t="n"/>
      <c r="G252" s="151" t="n"/>
      <c r="H252" s="151" t="n"/>
      <c r="I252" s="152" t="n"/>
      <c r="J252" s="152" t="n"/>
      <c r="K252" s="152" t="n"/>
      <c r="L252" s="152" t="n"/>
      <c r="M252" s="151" t="n"/>
      <c r="N252" s="151" t="n"/>
      <c r="O252" s="151" t="n"/>
      <c r="P252" s="151" t="n"/>
      <c r="Q252" s="151" t="n"/>
      <c r="R252" s="151" t="n"/>
      <c r="S252" s="151" t="n"/>
      <c r="T252" s="151" t="n"/>
      <c r="U252" s="151" t="n"/>
      <c r="V252" s="151" t="n"/>
      <c r="W252" s="151" t="n"/>
      <c r="X252" s="151" t="n"/>
      <c r="Y252" s="151" t="n"/>
      <c r="Z252" s="151" t="n"/>
      <c r="AA252" s="151" t="n"/>
      <c r="AB252" s="151" t="n"/>
      <c r="AC252" s="151" t="n"/>
      <c r="AD252" s="151" t="n"/>
      <c r="AE252" s="151" t="n"/>
    </row>
    <row r="253" ht="18" customHeight="1" s="218">
      <c r="A253" s="151" t="n"/>
      <c r="B253" s="151" t="n"/>
      <c r="C253" s="151" t="n"/>
      <c r="D253" s="151" t="n"/>
      <c r="E253" s="151" t="n"/>
      <c r="F253" s="151" t="n"/>
      <c r="G253" s="151" t="n"/>
      <c r="H253" s="151" t="n"/>
      <c r="I253" s="152" t="n"/>
      <c r="J253" s="152" t="n"/>
      <c r="K253" s="152" t="n"/>
      <c r="L253" s="152" t="n"/>
      <c r="M253" s="151" t="n"/>
      <c r="N253" s="151" t="n"/>
      <c r="O253" s="151" t="n"/>
      <c r="P253" s="151" t="n"/>
      <c r="Q253" s="151" t="n"/>
      <c r="R253" s="151" t="n"/>
      <c r="S253" s="151" t="n"/>
      <c r="T253" s="151" t="n"/>
      <c r="U253" s="151" t="n"/>
      <c r="V253" s="151" t="n"/>
      <c r="W253" s="151" t="n"/>
      <c r="X253" s="151" t="n"/>
      <c r="Y253" s="151" t="n"/>
      <c r="Z253" s="151" t="n"/>
      <c r="AA253" s="151" t="n"/>
      <c r="AB253" s="151" t="n"/>
      <c r="AC253" s="151" t="n"/>
      <c r="AD253" s="151" t="n"/>
      <c r="AE253" s="151" t="n"/>
    </row>
    <row r="254" ht="18" customHeight="1" s="218">
      <c r="A254" s="151" t="n"/>
      <c r="B254" s="151" t="n"/>
      <c r="C254" s="151" t="n"/>
      <c r="D254" s="151" t="n"/>
      <c r="E254" s="151" t="n"/>
      <c r="F254" s="151" t="n"/>
      <c r="G254" s="151" t="n"/>
      <c r="H254" s="151" t="n"/>
      <c r="I254" s="152" t="n"/>
      <c r="J254" s="152" t="n"/>
      <c r="K254" s="152" t="n"/>
      <c r="L254" s="152" t="n"/>
      <c r="M254" s="151" t="n"/>
      <c r="N254" s="151" t="n"/>
      <c r="O254" s="151" t="n"/>
      <c r="P254" s="151" t="n"/>
      <c r="Q254" s="151" t="n"/>
      <c r="R254" s="151" t="n"/>
      <c r="S254" s="151" t="n"/>
      <c r="T254" s="151" t="n"/>
      <c r="U254" s="151" t="n"/>
      <c r="V254" s="151" t="n"/>
      <c r="W254" s="151" t="n"/>
      <c r="X254" s="151" t="n"/>
      <c r="Y254" s="151" t="n"/>
      <c r="Z254" s="151" t="n"/>
      <c r="AA254" s="151" t="n"/>
      <c r="AB254" s="151" t="n"/>
      <c r="AC254" s="151" t="n"/>
      <c r="AD254" s="151" t="n"/>
      <c r="AE254" s="151" t="n"/>
    </row>
    <row r="255" ht="18" customHeight="1" s="218">
      <c r="A255" s="151" t="n"/>
      <c r="B255" s="151" t="n"/>
      <c r="C255" s="151" t="n"/>
      <c r="D255" s="151" t="n"/>
      <c r="E255" s="151" t="n"/>
      <c r="F255" s="151" t="n"/>
      <c r="G255" s="151" t="n"/>
      <c r="H255" s="151" t="n"/>
      <c r="I255" s="152" t="n"/>
      <c r="J255" s="152" t="n"/>
      <c r="K255" s="152" t="n"/>
      <c r="L255" s="152" t="n"/>
      <c r="M255" s="151" t="n"/>
      <c r="N255" s="151" t="n"/>
      <c r="O255" s="151" t="n"/>
      <c r="P255" s="151" t="n"/>
      <c r="Q255" s="151" t="n"/>
      <c r="R255" s="151" t="n"/>
      <c r="S255" s="151" t="n"/>
      <c r="T255" s="151" t="n"/>
      <c r="U255" s="151" t="n"/>
      <c r="V255" s="151" t="n"/>
      <c r="W255" s="151" t="n"/>
      <c r="X255" s="151" t="n"/>
      <c r="Y255" s="151" t="n"/>
      <c r="Z255" s="151" t="n"/>
      <c r="AA255" s="151" t="n"/>
      <c r="AB255" s="151" t="n"/>
      <c r="AC255" s="151" t="n"/>
      <c r="AD255" s="151" t="n"/>
      <c r="AE255" s="151" t="n"/>
    </row>
    <row r="256" ht="18" customHeight="1" s="218">
      <c r="A256" s="151" t="n"/>
      <c r="B256" s="151" t="n"/>
      <c r="C256" s="151" t="n"/>
      <c r="D256" s="151" t="n"/>
      <c r="E256" s="151" t="n"/>
      <c r="F256" s="151" t="n"/>
      <c r="G256" s="151" t="n"/>
      <c r="H256" s="151" t="n"/>
      <c r="I256" s="152" t="n"/>
      <c r="J256" s="152" t="n"/>
      <c r="K256" s="152" t="n"/>
      <c r="L256" s="152" t="n"/>
      <c r="M256" s="151" t="n"/>
      <c r="N256" s="151" t="n"/>
      <c r="O256" s="151" t="n"/>
      <c r="P256" s="151" t="n"/>
      <c r="Q256" s="151" t="n"/>
      <c r="R256" s="151" t="n"/>
      <c r="S256" s="151" t="n"/>
      <c r="T256" s="151" t="n"/>
      <c r="U256" s="151" t="n"/>
      <c r="V256" s="151" t="n"/>
      <c r="W256" s="151" t="n"/>
      <c r="X256" s="151" t="n"/>
      <c r="Y256" s="151" t="n"/>
      <c r="Z256" s="151" t="n"/>
      <c r="AA256" s="151" t="n"/>
      <c r="AB256" s="151" t="n"/>
      <c r="AC256" s="151" t="n"/>
      <c r="AD256" s="151" t="n"/>
      <c r="AE256" s="151" t="n"/>
    </row>
    <row r="257" ht="18" customHeight="1" s="218">
      <c r="A257" s="151" t="n"/>
      <c r="B257" s="151" t="n"/>
      <c r="C257" s="151" t="n"/>
      <c r="D257" s="151" t="n"/>
      <c r="E257" s="151" t="n"/>
      <c r="F257" s="151" t="n"/>
      <c r="G257" s="151" t="n"/>
      <c r="H257" s="151" t="n"/>
      <c r="I257" s="152" t="n"/>
      <c r="J257" s="152" t="n"/>
      <c r="K257" s="152" t="n"/>
      <c r="L257" s="152" t="n"/>
      <c r="M257" s="151" t="n"/>
      <c r="N257" s="151" t="n"/>
      <c r="O257" s="151" t="n"/>
      <c r="P257" s="151" t="n"/>
      <c r="Q257" s="151" t="n"/>
      <c r="R257" s="151" t="n"/>
      <c r="S257" s="151" t="n"/>
      <c r="T257" s="151" t="n"/>
      <c r="U257" s="151" t="n"/>
      <c r="V257" s="151" t="n"/>
      <c r="W257" s="151" t="n"/>
      <c r="X257" s="151" t="n"/>
      <c r="Y257" s="151" t="n"/>
      <c r="Z257" s="151" t="n"/>
      <c r="AA257" s="151" t="n"/>
      <c r="AB257" s="151" t="n"/>
      <c r="AC257" s="151" t="n"/>
      <c r="AD257" s="151" t="n"/>
      <c r="AE257" s="151" t="n"/>
    </row>
    <row r="258" ht="18" customHeight="1" s="218">
      <c r="A258" s="151" t="n"/>
      <c r="B258" s="151" t="n"/>
      <c r="C258" s="151" t="n"/>
      <c r="D258" s="151" t="n"/>
      <c r="E258" s="151" t="n"/>
      <c r="F258" s="151" t="n"/>
      <c r="G258" s="151" t="n"/>
      <c r="H258" s="151" t="n"/>
      <c r="I258" s="152" t="n"/>
      <c r="J258" s="152" t="n"/>
      <c r="K258" s="152" t="n"/>
      <c r="L258" s="152" t="n"/>
      <c r="M258" s="151" t="n"/>
      <c r="N258" s="151" t="n"/>
      <c r="O258" s="151" t="n"/>
      <c r="P258" s="151" t="n"/>
      <c r="Q258" s="151" t="n"/>
      <c r="R258" s="151" t="n"/>
      <c r="S258" s="151" t="n"/>
      <c r="T258" s="151" t="n"/>
      <c r="U258" s="151" t="n"/>
      <c r="V258" s="151" t="n"/>
      <c r="W258" s="151" t="n"/>
      <c r="X258" s="151" t="n"/>
      <c r="Y258" s="151" t="n"/>
      <c r="Z258" s="151" t="n"/>
      <c r="AA258" s="151" t="n"/>
      <c r="AB258" s="151" t="n"/>
      <c r="AC258" s="151" t="n"/>
      <c r="AD258" s="151" t="n"/>
      <c r="AE258" s="151" t="n"/>
    </row>
    <row r="259" ht="18" customHeight="1" s="218">
      <c r="A259" s="151" t="n"/>
      <c r="B259" s="151" t="n"/>
      <c r="C259" s="151" t="n"/>
      <c r="D259" s="151" t="n"/>
      <c r="E259" s="151" t="n"/>
      <c r="F259" s="151" t="n"/>
      <c r="G259" s="151" t="n"/>
      <c r="H259" s="151" t="n"/>
      <c r="I259" s="152" t="n"/>
      <c r="J259" s="152" t="n"/>
      <c r="K259" s="152" t="n"/>
      <c r="L259" s="152" t="n"/>
      <c r="M259" s="151" t="n"/>
      <c r="N259" s="151" t="n"/>
      <c r="O259" s="151" t="n"/>
      <c r="P259" s="151" t="n"/>
      <c r="Q259" s="151" t="n"/>
      <c r="R259" s="151" t="n"/>
      <c r="S259" s="151" t="n"/>
      <c r="T259" s="151" t="n"/>
      <c r="U259" s="151" t="n"/>
      <c r="V259" s="151" t="n"/>
      <c r="W259" s="151" t="n"/>
      <c r="X259" s="151" t="n"/>
      <c r="Y259" s="151" t="n"/>
      <c r="Z259" s="151" t="n"/>
      <c r="AA259" s="151" t="n"/>
      <c r="AB259" s="151" t="n"/>
      <c r="AC259" s="151" t="n"/>
      <c r="AD259" s="151" t="n"/>
      <c r="AE259" s="151" t="n"/>
    </row>
    <row r="260" ht="18" customHeight="1" s="218">
      <c r="A260" s="151" t="n"/>
      <c r="B260" s="151" t="n"/>
      <c r="C260" s="151" t="n"/>
      <c r="D260" s="151" t="n"/>
      <c r="E260" s="151" t="n"/>
      <c r="F260" s="151" t="n"/>
      <c r="G260" s="151" t="n"/>
      <c r="H260" s="151" t="n"/>
      <c r="I260" s="152" t="n"/>
      <c r="J260" s="152" t="n"/>
      <c r="K260" s="152" t="n"/>
      <c r="L260" s="152" t="n"/>
      <c r="M260" s="151" t="n"/>
      <c r="N260" s="151" t="n"/>
      <c r="O260" s="151" t="n"/>
      <c r="P260" s="151" t="n"/>
      <c r="Q260" s="151" t="n"/>
      <c r="R260" s="151" t="n"/>
      <c r="S260" s="151" t="n"/>
      <c r="T260" s="151" t="n"/>
      <c r="U260" s="151" t="n"/>
      <c r="V260" s="151" t="n"/>
      <c r="W260" s="151" t="n"/>
      <c r="X260" s="151" t="n"/>
      <c r="Y260" s="151" t="n"/>
      <c r="Z260" s="151" t="n"/>
      <c r="AA260" s="151" t="n"/>
      <c r="AB260" s="151" t="n"/>
      <c r="AC260" s="151" t="n"/>
      <c r="AD260" s="151" t="n"/>
      <c r="AE260" s="151" t="n"/>
    </row>
    <row r="261" ht="18" customHeight="1" s="218">
      <c r="A261" s="151" t="n"/>
      <c r="B261" s="151" t="n"/>
      <c r="C261" s="151" t="n"/>
      <c r="D261" s="151" t="n"/>
      <c r="E261" s="151" t="n"/>
      <c r="F261" s="151" t="n"/>
      <c r="G261" s="151" t="n"/>
      <c r="H261" s="151" t="n"/>
      <c r="I261" s="152" t="n"/>
      <c r="J261" s="152" t="n"/>
      <c r="K261" s="152" t="n"/>
      <c r="L261" s="152" t="n"/>
      <c r="M261" s="151" t="n"/>
      <c r="N261" s="151" t="n"/>
      <c r="O261" s="151" t="n"/>
      <c r="P261" s="151" t="n"/>
      <c r="Q261" s="151" t="n"/>
      <c r="R261" s="151" t="n"/>
      <c r="S261" s="151" t="n"/>
      <c r="T261" s="151" t="n"/>
      <c r="U261" s="151" t="n"/>
      <c r="V261" s="151" t="n"/>
      <c r="W261" s="151" t="n"/>
      <c r="X261" s="151" t="n"/>
      <c r="Y261" s="151" t="n"/>
      <c r="Z261" s="151" t="n"/>
      <c r="AA261" s="151" t="n"/>
      <c r="AB261" s="151" t="n"/>
      <c r="AC261" s="151" t="n"/>
      <c r="AD261" s="151" t="n"/>
      <c r="AE261" s="151" t="n"/>
    </row>
    <row r="262" ht="18" customHeight="1" s="218">
      <c r="A262" s="151" t="n"/>
      <c r="B262" s="151" t="n"/>
      <c r="C262" s="151" t="n"/>
      <c r="D262" s="151" t="n"/>
      <c r="E262" s="151" t="n"/>
      <c r="F262" s="151" t="n"/>
      <c r="G262" s="151" t="n"/>
      <c r="H262" s="151" t="n"/>
      <c r="I262" s="152" t="n"/>
      <c r="J262" s="152" t="n"/>
      <c r="K262" s="152" t="n"/>
      <c r="L262" s="152" t="n"/>
      <c r="M262" s="151" t="n"/>
      <c r="N262" s="151" t="n"/>
      <c r="O262" s="151" t="n"/>
      <c r="P262" s="151" t="n"/>
      <c r="Q262" s="151" t="n"/>
      <c r="R262" s="151" t="n"/>
      <c r="S262" s="151" t="n"/>
      <c r="T262" s="151" t="n"/>
      <c r="U262" s="151" t="n"/>
      <c r="V262" s="151" t="n"/>
      <c r="W262" s="151" t="n"/>
      <c r="X262" s="151" t="n"/>
      <c r="Y262" s="151" t="n"/>
      <c r="Z262" s="151" t="n"/>
      <c r="AA262" s="151" t="n"/>
      <c r="AB262" s="151" t="n"/>
      <c r="AC262" s="151" t="n"/>
      <c r="AD262" s="151" t="n"/>
      <c r="AE262" s="151" t="n"/>
    </row>
    <row r="263" ht="18" customHeight="1" s="218">
      <c r="A263" s="151" t="n"/>
      <c r="B263" s="151" t="n"/>
      <c r="C263" s="151" t="n"/>
      <c r="D263" s="151" t="n"/>
      <c r="E263" s="151" t="n"/>
      <c r="F263" s="151" t="n"/>
      <c r="G263" s="151" t="n"/>
      <c r="H263" s="151" t="n"/>
      <c r="I263" s="152" t="n"/>
      <c r="J263" s="152" t="n"/>
      <c r="K263" s="152" t="n"/>
      <c r="L263" s="152" t="n"/>
      <c r="M263" s="151" t="n"/>
      <c r="N263" s="151" t="n"/>
      <c r="O263" s="151" t="n"/>
      <c r="P263" s="151" t="n"/>
      <c r="Q263" s="151" t="n"/>
      <c r="R263" s="151" t="n"/>
      <c r="S263" s="151" t="n"/>
      <c r="T263" s="151" t="n"/>
      <c r="U263" s="151" t="n"/>
      <c r="V263" s="151" t="n"/>
      <c r="W263" s="151" t="n"/>
      <c r="X263" s="151" t="n"/>
      <c r="Y263" s="151" t="n"/>
      <c r="Z263" s="151" t="n"/>
      <c r="AA263" s="151" t="n"/>
      <c r="AB263" s="151" t="n"/>
      <c r="AC263" s="151" t="n"/>
      <c r="AD263" s="151" t="n"/>
      <c r="AE263" s="151" t="n"/>
    </row>
    <row r="264" ht="18" customHeight="1" s="218">
      <c r="A264" s="151" t="n"/>
      <c r="B264" s="151" t="n"/>
      <c r="C264" s="151" t="n"/>
      <c r="D264" s="151" t="n"/>
      <c r="E264" s="151" t="n"/>
      <c r="F264" s="151" t="n"/>
      <c r="G264" s="151" t="n"/>
      <c r="H264" s="151" t="n"/>
      <c r="I264" s="152" t="n"/>
      <c r="J264" s="152" t="n"/>
      <c r="K264" s="152" t="n"/>
      <c r="L264" s="152" t="n"/>
      <c r="M264" s="151" t="n"/>
      <c r="N264" s="151" t="n"/>
      <c r="O264" s="151" t="n"/>
      <c r="P264" s="151" t="n"/>
      <c r="Q264" s="151" t="n"/>
      <c r="R264" s="151" t="n"/>
      <c r="S264" s="151" t="n"/>
      <c r="T264" s="151" t="n"/>
      <c r="U264" s="151" t="n"/>
      <c r="V264" s="151" t="n"/>
      <c r="W264" s="151" t="n"/>
      <c r="X264" s="151" t="n"/>
      <c r="Y264" s="151" t="n"/>
      <c r="Z264" s="151" t="n"/>
      <c r="AA264" s="151" t="n"/>
      <c r="AB264" s="151" t="n"/>
      <c r="AC264" s="151" t="n"/>
      <c r="AD264" s="151" t="n"/>
      <c r="AE264" s="151" t="n"/>
    </row>
    <row r="265" ht="18" customHeight="1" s="218">
      <c r="A265" s="151" t="n"/>
      <c r="B265" s="151" t="n"/>
      <c r="C265" s="151" t="n"/>
      <c r="D265" s="151" t="n"/>
      <c r="E265" s="151" t="n"/>
      <c r="F265" s="151" t="n"/>
      <c r="G265" s="151" t="n"/>
      <c r="H265" s="151" t="n"/>
      <c r="I265" s="152" t="n"/>
      <c r="J265" s="152" t="n"/>
      <c r="K265" s="152" t="n"/>
      <c r="L265" s="152" t="n"/>
      <c r="M265" s="151" t="n"/>
      <c r="N265" s="151" t="n"/>
      <c r="O265" s="151" t="n"/>
      <c r="P265" s="151" t="n"/>
      <c r="Q265" s="151" t="n"/>
      <c r="R265" s="151" t="n"/>
      <c r="S265" s="151" t="n"/>
      <c r="T265" s="151" t="n"/>
      <c r="U265" s="151" t="n"/>
      <c r="V265" s="151" t="n"/>
      <c r="W265" s="151" t="n"/>
      <c r="X265" s="151" t="n"/>
      <c r="Y265" s="151" t="n"/>
      <c r="Z265" s="151" t="n"/>
      <c r="AA265" s="151" t="n"/>
      <c r="AB265" s="151" t="n"/>
      <c r="AC265" s="151" t="n"/>
      <c r="AD265" s="151" t="n"/>
      <c r="AE265" s="151" t="n"/>
    </row>
    <row r="266" ht="18" customHeight="1" s="218">
      <c r="A266" s="151" t="n"/>
      <c r="B266" s="151" t="n"/>
      <c r="C266" s="151" t="n"/>
      <c r="D266" s="151" t="n"/>
      <c r="E266" s="151" t="n"/>
      <c r="F266" s="151" t="n"/>
      <c r="G266" s="151" t="n"/>
      <c r="H266" s="151" t="n"/>
      <c r="I266" s="152" t="n"/>
      <c r="J266" s="152" t="n"/>
      <c r="K266" s="152" t="n"/>
      <c r="L266" s="152" t="n"/>
      <c r="M266" s="151" t="n"/>
      <c r="N266" s="151" t="n"/>
      <c r="O266" s="151" t="n"/>
      <c r="P266" s="151" t="n"/>
      <c r="Q266" s="151" t="n"/>
      <c r="R266" s="151" t="n"/>
      <c r="S266" s="151" t="n"/>
      <c r="T266" s="151" t="n"/>
      <c r="U266" s="151" t="n"/>
      <c r="V266" s="151" t="n"/>
      <c r="W266" s="151" t="n"/>
      <c r="X266" s="151" t="n"/>
      <c r="Y266" s="151" t="n"/>
      <c r="Z266" s="151" t="n"/>
      <c r="AA266" s="151" t="n"/>
      <c r="AB266" s="151" t="n"/>
      <c r="AC266" s="151" t="n"/>
      <c r="AD266" s="151" t="n"/>
      <c r="AE266" s="151" t="n"/>
    </row>
    <row r="267" ht="18" customHeight="1" s="218">
      <c r="A267" s="151" t="n"/>
      <c r="B267" s="151" t="n"/>
      <c r="C267" s="151" t="n"/>
      <c r="D267" s="151" t="n"/>
      <c r="E267" s="151" t="n"/>
      <c r="F267" s="151" t="n"/>
      <c r="G267" s="151" t="n"/>
      <c r="H267" s="151" t="n"/>
      <c r="I267" s="152" t="n"/>
      <c r="J267" s="152" t="n"/>
      <c r="K267" s="152" t="n"/>
      <c r="L267" s="152" t="n"/>
      <c r="M267" s="151" t="n"/>
      <c r="N267" s="151" t="n"/>
      <c r="O267" s="151" t="n"/>
      <c r="P267" s="151" t="n"/>
      <c r="Q267" s="151" t="n"/>
      <c r="R267" s="151" t="n"/>
      <c r="S267" s="151" t="n"/>
      <c r="T267" s="151" t="n"/>
      <c r="U267" s="151" t="n"/>
      <c r="V267" s="151" t="n"/>
      <c r="W267" s="151" t="n"/>
      <c r="X267" s="151" t="n"/>
      <c r="Y267" s="151" t="n"/>
      <c r="Z267" s="151" t="n"/>
      <c r="AA267" s="151" t="n"/>
      <c r="AB267" s="151" t="n"/>
      <c r="AC267" s="151" t="n"/>
      <c r="AD267" s="151" t="n"/>
      <c r="AE267" s="151" t="n"/>
    </row>
    <row r="268" ht="18" customHeight="1" s="218">
      <c r="A268" s="151" t="n"/>
      <c r="B268" s="151" t="n"/>
      <c r="C268" s="151" t="n"/>
      <c r="D268" s="151" t="n"/>
      <c r="E268" s="151" t="n"/>
      <c r="F268" s="151" t="n"/>
      <c r="G268" s="151" t="n"/>
      <c r="H268" s="151" t="n"/>
      <c r="I268" s="152" t="n"/>
      <c r="J268" s="152" t="n"/>
      <c r="K268" s="152" t="n"/>
      <c r="L268" s="152" t="n"/>
      <c r="M268" s="151" t="n"/>
      <c r="N268" s="151" t="n"/>
      <c r="O268" s="151" t="n"/>
      <c r="P268" s="151" t="n"/>
      <c r="Q268" s="151" t="n"/>
      <c r="R268" s="151" t="n"/>
      <c r="S268" s="151" t="n"/>
      <c r="T268" s="151" t="n"/>
      <c r="U268" s="151" t="n"/>
      <c r="V268" s="151" t="n"/>
      <c r="W268" s="151" t="n"/>
      <c r="X268" s="151" t="n"/>
      <c r="Y268" s="151" t="n"/>
      <c r="Z268" s="151" t="n"/>
      <c r="AA268" s="151" t="n"/>
      <c r="AB268" s="151" t="n"/>
      <c r="AC268" s="151" t="n"/>
      <c r="AD268" s="151" t="n"/>
      <c r="AE268" s="151" t="n"/>
    </row>
    <row r="269" ht="18" customHeight="1" s="218">
      <c r="A269" s="151" t="n"/>
      <c r="B269" s="151" t="n"/>
      <c r="C269" s="151" t="n"/>
      <c r="D269" s="151" t="n"/>
      <c r="E269" s="151" t="n"/>
      <c r="F269" s="151" t="n"/>
      <c r="G269" s="151" t="n"/>
      <c r="H269" s="151" t="n"/>
      <c r="I269" s="152" t="n"/>
      <c r="J269" s="152" t="n"/>
      <c r="K269" s="152" t="n"/>
      <c r="L269" s="152" t="n"/>
      <c r="M269" s="151" t="n"/>
      <c r="N269" s="151" t="n"/>
      <c r="O269" s="151" t="n"/>
      <c r="P269" s="151" t="n"/>
      <c r="Q269" s="151" t="n"/>
      <c r="R269" s="151" t="n"/>
      <c r="S269" s="151" t="n"/>
      <c r="T269" s="151" t="n"/>
      <c r="U269" s="151" t="n"/>
      <c r="V269" s="151" t="n"/>
      <c r="W269" s="151" t="n"/>
      <c r="X269" s="151" t="n"/>
      <c r="Y269" s="151" t="n"/>
      <c r="Z269" s="151" t="n"/>
      <c r="AA269" s="151" t="n"/>
      <c r="AB269" s="151" t="n"/>
      <c r="AC269" s="151" t="n"/>
      <c r="AD269" s="151" t="n"/>
      <c r="AE269" s="151" t="n"/>
    </row>
    <row r="270" ht="18" customHeight="1" s="218">
      <c r="A270" s="151" t="n"/>
      <c r="B270" s="151" t="n"/>
      <c r="C270" s="151" t="n"/>
      <c r="D270" s="151" t="n"/>
      <c r="E270" s="151" t="n"/>
      <c r="F270" s="151" t="n"/>
      <c r="G270" s="151" t="n"/>
      <c r="H270" s="151" t="n"/>
      <c r="I270" s="152" t="n"/>
      <c r="J270" s="152" t="n"/>
      <c r="K270" s="152" t="n"/>
      <c r="L270" s="152" t="n"/>
      <c r="M270" s="151" t="n"/>
      <c r="N270" s="151" t="n"/>
      <c r="O270" s="151" t="n"/>
      <c r="P270" s="151" t="n"/>
      <c r="Q270" s="151" t="n"/>
      <c r="R270" s="151" t="n"/>
      <c r="S270" s="151" t="n"/>
      <c r="T270" s="151" t="n"/>
      <c r="U270" s="151" t="n"/>
      <c r="V270" s="151" t="n"/>
      <c r="W270" s="151" t="n"/>
      <c r="X270" s="151" t="n"/>
      <c r="Y270" s="151" t="n"/>
      <c r="Z270" s="151" t="n"/>
      <c r="AA270" s="151" t="n"/>
      <c r="AB270" s="151" t="n"/>
      <c r="AC270" s="151" t="n"/>
      <c r="AD270" s="151" t="n"/>
      <c r="AE270" s="151" t="n"/>
    </row>
    <row r="271" ht="18" customHeight="1" s="218">
      <c r="A271" s="151" t="n"/>
      <c r="B271" s="151" t="n"/>
      <c r="C271" s="151" t="n"/>
      <c r="D271" s="151" t="n"/>
      <c r="E271" s="151" t="n"/>
      <c r="F271" s="151" t="n"/>
      <c r="G271" s="151" t="n"/>
      <c r="H271" s="151" t="n"/>
      <c r="I271" s="152" t="n"/>
      <c r="J271" s="152" t="n"/>
      <c r="K271" s="152" t="n"/>
      <c r="L271" s="152" t="n"/>
      <c r="M271" s="151" t="n"/>
      <c r="N271" s="151" t="n"/>
      <c r="O271" s="151" t="n"/>
      <c r="P271" s="151" t="n"/>
      <c r="Q271" s="151" t="n"/>
      <c r="R271" s="151" t="n"/>
      <c r="S271" s="151" t="n"/>
      <c r="T271" s="151" t="n"/>
      <c r="U271" s="151" t="n"/>
      <c r="V271" s="151" t="n"/>
      <c r="W271" s="151" t="n"/>
      <c r="X271" s="151" t="n"/>
      <c r="Y271" s="151" t="n"/>
      <c r="Z271" s="151" t="n"/>
      <c r="AA271" s="151" t="n"/>
      <c r="AB271" s="151" t="n"/>
      <c r="AC271" s="151" t="n"/>
      <c r="AD271" s="151" t="n"/>
      <c r="AE271" s="151" t="n"/>
    </row>
    <row r="272" ht="18" customHeight="1" s="218">
      <c r="A272" s="151" t="n"/>
      <c r="B272" s="151" t="n"/>
      <c r="C272" s="151" t="n"/>
      <c r="D272" s="151" t="n"/>
      <c r="E272" s="151" t="n"/>
      <c r="F272" s="151" t="n"/>
      <c r="G272" s="151" t="n"/>
      <c r="H272" s="151" t="n"/>
      <c r="I272" s="152" t="n"/>
      <c r="J272" s="152" t="n"/>
      <c r="K272" s="152" t="n"/>
      <c r="L272" s="152" t="n"/>
      <c r="M272" s="151" t="n"/>
      <c r="N272" s="151" t="n"/>
      <c r="O272" s="151" t="n"/>
      <c r="P272" s="151" t="n"/>
      <c r="Q272" s="151" t="n"/>
      <c r="R272" s="151" t="n"/>
      <c r="S272" s="151" t="n"/>
      <c r="T272" s="151" t="n"/>
      <c r="U272" s="151" t="n"/>
      <c r="V272" s="151" t="n"/>
      <c r="W272" s="151" t="n"/>
      <c r="X272" s="151" t="n"/>
      <c r="Y272" s="151" t="n"/>
      <c r="Z272" s="151" t="n"/>
      <c r="AA272" s="151" t="n"/>
      <c r="AB272" s="151" t="n"/>
      <c r="AC272" s="151" t="n"/>
      <c r="AD272" s="151" t="n"/>
      <c r="AE272" s="151" t="n"/>
    </row>
    <row r="273" ht="18" customHeight="1" s="218">
      <c r="A273" s="151" t="n"/>
      <c r="B273" s="151" t="n"/>
      <c r="C273" s="151" t="n"/>
      <c r="D273" s="151" t="n"/>
      <c r="E273" s="151" t="n"/>
      <c r="F273" s="151" t="n"/>
      <c r="G273" s="151" t="n"/>
      <c r="H273" s="151" t="n"/>
      <c r="I273" s="152" t="n"/>
      <c r="J273" s="152" t="n"/>
      <c r="K273" s="152" t="n"/>
      <c r="L273" s="152" t="n"/>
      <c r="M273" s="151" t="n"/>
      <c r="N273" s="151" t="n"/>
      <c r="O273" s="151" t="n"/>
      <c r="P273" s="151" t="n"/>
      <c r="Q273" s="151" t="n"/>
      <c r="R273" s="151" t="n"/>
      <c r="S273" s="151" t="n"/>
      <c r="T273" s="151" t="n"/>
      <c r="U273" s="151" t="n"/>
      <c r="V273" s="151" t="n"/>
      <c r="W273" s="151" t="n"/>
      <c r="X273" s="151" t="n"/>
      <c r="Y273" s="151" t="n"/>
      <c r="Z273" s="151" t="n"/>
      <c r="AA273" s="151" t="n"/>
      <c r="AB273" s="151" t="n"/>
      <c r="AC273" s="151" t="n"/>
      <c r="AD273" s="151" t="n"/>
      <c r="AE273" s="151" t="n"/>
    </row>
    <row r="274" ht="18" customHeight="1" s="218">
      <c r="A274" s="151" t="n"/>
      <c r="B274" s="151" t="n"/>
      <c r="C274" s="151" t="n"/>
      <c r="D274" s="151" t="n"/>
      <c r="E274" s="151" t="n"/>
      <c r="F274" s="151" t="n"/>
      <c r="G274" s="151" t="n"/>
      <c r="H274" s="151" t="n"/>
      <c r="I274" s="152" t="n"/>
      <c r="J274" s="152" t="n"/>
      <c r="K274" s="152" t="n"/>
      <c r="L274" s="152" t="n"/>
      <c r="M274" s="151" t="n"/>
      <c r="N274" s="151" t="n"/>
      <c r="O274" s="151" t="n"/>
      <c r="P274" s="151" t="n"/>
      <c r="Q274" s="151" t="n"/>
      <c r="R274" s="151" t="n"/>
      <c r="S274" s="151" t="n"/>
      <c r="T274" s="151" t="n"/>
      <c r="U274" s="151" t="n"/>
      <c r="V274" s="151" t="n"/>
      <c r="W274" s="151" t="n"/>
      <c r="X274" s="151" t="n"/>
      <c r="Y274" s="151" t="n"/>
      <c r="Z274" s="151" t="n"/>
      <c r="AA274" s="151" t="n"/>
      <c r="AB274" s="151" t="n"/>
      <c r="AC274" s="151" t="n"/>
      <c r="AD274" s="151" t="n"/>
      <c r="AE274" s="151" t="n"/>
    </row>
    <row r="275" ht="18" customHeight="1" s="218">
      <c r="A275" s="151" t="n"/>
      <c r="B275" s="151" t="n"/>
      <c r="C275" s="151" t="n"/>
      <c r="D275" s="151" t="n"/>
      <c r="E275" s="151" t="n"/>
      <c r="F275" s="151" t="n"/>
      <c r="G275" s="151" t="n"/>
      <c r="H275" s="151" t="n"/>
      <c r="I275" s="152" t="n"/>
      <c r="J275" s="152" t="n"/>
      <c r="K275" s="152" t="n"/>
      <c r="L275" s="152" t="n"/>
      <c r="M275" s="151" t="n"/>
      <c r="N275" s="151" t="n"/>
      <c r="O275" s="151" t="n"/>
      <c r="P275" s="151" t="n"/>
      <c r="Q275" s="151" t="n"/>
      <c r="R275" s="151" t="n"/>
      <c r="S275" s="151" t="n"/>
      <c r="T275" s="151" t="n"/>
      <c r="U275" s="151" t="n"/>
      <c r="V275" s="151" t="n"/>
      <c r="W275" s="151" t="n"/>
      <c r="X275" s="151" t="n"/>
      <c r="Y275" s="151" t="n"/>
      <c r="Z275" s="151" t="n"/>
      <c r="AA275" s="151" t="n"/>
      <c r="AB275" s="151" t="n"/>
      <c r="AC275" s="151" t="n"/>
      <c r="AD275" s="151" t="n"/>
      <c r="AE275" s="151" t="n"/>
    </row>
    <row r="276" ht="18" customHeight="1" s="218">
      <c r="A276" s="151" t="n"/>
      <c r="B276" s="151" t="n"/>
      <c r="C276" s="151" t="n"/>
      <c r="D276" s="151" t="n"/>
      <c r="E276" s="151" t="n"/>
      <c r="F276" s="151" t="n"/>
      <c r="G276" s="151" t="n"/>
      <c r="H276" s="151" t="n"/>
      <c r="I276" s="152" t="n"/>
      <c r="J276" s="152" t="n"/>
      <c r="K276" s="152" t="n"/>
      <c r="L276" s="152" t="n"/>
      <c r="M276" s="151" t="n"/>
      <c r="N276" s="151" t="n"/>
      <c r="O276" s="151" t="n"/>
      <c r="P276" s="151" t="n"/>
      <c r="Q276" s="151" t="n"/>
      <c r="R276" s="151" t="n"/>
      <c r="S276" s="151" t="n"/>
      <c r="T276" s="151" t="n"/>
      <c r="U276" s="151" t="n"/>
      <c r="V276" s="151" t="n"/>
      <c r="W276" s="151" t="n"/>
      <c r="X276" s="151" t="n"/>
      <c r="Y276" s="151" t="n"/>
      <c r="Z276" s="151" t="n"/>
      <c r="AA276" s="151" t="n"/>
      <c r="AB276" s="151" t="n"/>
      <c r="AC276" s="151" t="n"/>
      <c r="AD276" s="151" t="n"/>
      <c r="AE276" s="151" t="n"/>
    </row>
    <row r="277" ht="18" customHeight="1" s="218">
      <c r="A277" s="151" t="n"/>
      <c r="B277" s="151" t="n"/>
      <c r="C277" s="151" t="n"/>
      <c r="D277" s="151" t="n"/>
      <c r="E277" s="151" t="n"/>
      <c r="F277" s="151" t="n"/>
      <c r="G277" s="151" t="n"/>
      <c r="H277" s="151" t="n"/>
      <c r="I277" s="152" t="n"/>
      <c r="J277" s="152" t="n"/>
      <c r="K277" s="152" t="n"/>
      <c r="L277" s="152" t="n"/>
      <c r="M277" s="151" t="n"/>
      <c r="N277" s="151" t="n"/>
      <c r="O277" s="151" t="n"/>
      <c r="P277" s="151" t="n"/>
      <c r="Q277" s="151" t="n"/>
      <c r="R277" s="151" t="n"/>
      <c r="S277" s="151" t="n"/>
      <c r="T277" s="151" t="n"/>
      <c r="U277" s="151" t="n"/>
      <c r="V277" s="151" t="n"/>
      <c r="W277" s="151" t="n"/>
      <c r="X277" s="151" t="n"/>
      <c r="Y277" s="151" t="n"/>
      <c r="Z277" s="151" t="n"/>
      <c r="AA277" s="151" t="n"/>
      <c r="AB277" s="151" t="n"/>
      <c r="AC277" s="151" t="n"/>
      <c r="AD277" s="151" t="n"/>
      <c r="AE277" s="151" t="n"/>
    </row>
    <row r="278" ht="18" customHeight="1" s="218">
      <c r="A278" s="151" t="n"/>
      <c r="B278" s="151" t="n"/>
      <c r="C278" s="151" t="n"/>
      <c r="D278" s="151" t="n"/>
      <c r="E278" s="151" t="n"/>
      <c r="F278" s="151" t="n"/>
      <c r="G278" s="151" t="n"/>
      <c r="H278" s="151" t="n"/>
      <c r="I278" s="152" t="n"/>
      <c r="J278" s="152" t="n"/>
      <c r="K278" s="152" t="n"/>
      <c r="L278" s="152" t="n"/>
      <c r="M278" s="151" t="n"/>
      <c r="N278" s="151" t="n"/>
      <c r="O278" s="151" t="n"/>
      <c r="P278" s="151" t="n"/>
      <c r="Q278" s="151" t="n"/>
      <c r="R278" s="151" t="n"/>
      <c r="S278" s="151" t="n"/>
      <c r="T278" s="151" t="n"/>
      <c r="U278" s="151" t="n"/>
      <c r="V278" s="151" t="n"/>
      <c r="W278" s="151" t="n"/>
      <c r="X278" s="151" t="n"/>
      <c r="Y278" s="151" t="n"/>
      <c r="Z278" s="151" t="n"/>
      <c r="AA278" s="151" t="n"/>
      <c r="AB278" s="151" t="n"/>
      <c r="AC278" s="151" t="n"/>
      <c r="AD278" s="151" t="n"/>
      <c r="AE278" s="151" t="n"/>
    </row>
    <row r="279" ht="18" customHeight="1" s="218">
      <c r="A279" s="151" t="n"/>
      <c r="B279" s="151" t="n"/>
      <c r="C279" s="151" t="n"/>
      <c r="D279" s="151" t="n"/>
      <c r="E279" s="151" t="n"/>
      <c r="F279" s="151" t="n"/>
      <c r="G279" s="151" t="n"/>
      <c r="H279" s="151" t="n"/>
      <c r="I279" s="152" t="n"/>
      <c r="J279" s="152" t="n"/>
      <c r="K279" s="152" t="n"/>
      <c r="L279" s="152" t="n"/>
      <c r="M279" s="151" t="n"/>
      <c r="N279" s="151" t="n"/>
      <c r="O279" s="151" t="n"/>
      <c r="P279" s="151" t="n"/>
      <c r="Q279" s="151" t="n"/>
      <c r="R279" s="151" t="n"/>
      <c r="S279" s="151" t="n"/>
      <c r="T279" s="151" t="n"/>
      <c r="U279" s="151" t="n"/>
      <c r="V279" s="151" t="n"/>
      <c r="W279" s="151" t="n"/>
      <c r="X279" s="151" t="n"/>
      <c r="Y279" s="151" t="n"/>
      <c r="Z279" s="151" t="n"/>
      <c r="AA279" s="151" t="n"/>
      <c r="AB279" s="151" t="n"/>
      <c r="AC279" s="151" t="n"/>
      <c r="AD279" s="151" t="n"/>
      <c r="AE279" s="151" t="n"/>
    </row>
    <row r="280" ht="18" customHeight="1" s="218">
      <c r="A280" s="151" t="n"/>
      <c r="B280" s="151" t="n"/>
      <c r="C280" s="151" t="n"/>
      <c r="D280" s="151" t="n"/>
      <c r="E280" s="151" t="n"/>
      <c r="F280" s="151" t="n"/>
      <c r="G280" s="151" t="n"/>
      <c r="H280" s="151" t="n"/>
      <c r="I280" s="152" t="n"/>
      <c r="J280" s="152" t="n"/>
      <c r="K280" s="152" t="n"/>
      <c r="L280" s="152" t="n"/>
      <c r="M280" s="151" t="n"/>
      <c r="N280" s="151" t="n"/>
      <c r="O280" s="151" t="n"/>
      <c r="P280" s="151" t="n"/>
      <c r="Q280" s="151" t="n"/>
      <c r="R280" s="151" t="n"/>
      <c r="S280" s="151" t="n"/>
      <c r="T280" s="151" t="n"/>
      <c r="U280" s="151" t="n"/>
      <c r="V280" s="151" t="n"/>
      <c r="W280" s="151" t="n"/>
      <c r="X280" s="151" t="n"/>
      <c r="Y280" s="151" t="n"/>
      <c r="Z280" s="151" t="n"/>
      <c r="AA280" s="151" t="n"/>
      <c r="AB280" s="151" t="n"/>
      <c r="AC280" s="151" t="n"/>
      <c r="AD280" s="151" t="n"/>
      <c r="AE280" s="151" t="n"/>
    </row>
    <row r="281" ht="18" customHeight="1" s="218">
      <c r="A281" s="151" t="n"/>
      <c r="B281" s="151" t="n"/>
      <c r="C281" s="151" t="n"/>
      <c r="D281" s="151" t="n"/>
      <c r="E281" s="151" t="n"/>
      <c r="F281" s="151" t="n"/>
      <c r="G281" s="151" t="n"/>
      <c r="H281" s="151" t="n"/>
      <c r="I281" s="152" t="n"/>
      <c r="J281" s="152" t="n"/>
      <c r="K281" s="152" t="n"/>
      <c r="L281" s="152" t="n"/>
      <c r="M281" s="151" t="n"/>
      <c r="N281" s="151" t="n"/>
      <c r="O281" s="151" t="n"/>
      <c r="P281" s="151" t="n"/>
      <c r="Q281" s="151" t="n"/>
      <c r="R281" s="151" t="n"/>
      <c r="S281" s="151" t="n"/>
      <c r="T281" s="151" t="n"/>
      <c r="U281" s="151" t="n"/>
      <c r="V281" s="151" t="n"/>
      <c r="W281" s="151" t="n"/>
      <c r="X281" s="151" t="n"/>
      <c r="Y281" s="151" t="n"/>
      <c r="Z281" s="151" t="n"/>
      <c r="AA281" s="151" t="n"/>
      <c r="AB281" s="151" t="n"/>
      <c r="AC281" s="151" t="n"/>
      <c r="AD281" s="151" t="n"/>
      <c r="AE281" s="151" t="n"/>
    </row>
    <row r="282" ht="18" customHeight="1" s="218">
      <c r="A282" s="151" t="n"/>
      <c r="B282" s="151" t="n"/>
      <c r="C282" s="151" t="n"/>
      <c r="D282" s="151" t="n"/>
      <c r="E282" s="151" t="n"/>
      <c r="F282" s="151" t="n"/>
      <c r="G282" s="151" t="n"/>
      <c r="H282" s="151" t="n"/>
      <c r="I282" s="152" t="n"/>
      <c r="J282" s="152" t="n"/>
      <c r="K282" s="152" t="n"/>
      <c r="L282" s="152" t="n"/>
      <c r="M282" s="151" t="n"/>
      <c r="N282" s="151" t="n"/>
      <c r="O282" s="151" t="n"/>
      <c r="P282" s="151" t="n"/>
      <c r="Q282" s="151" t="n"/>
      <c r="R282" s="151" t="n"/>
      <c r="S282" s="151" t="n"/>
      <c r="T282" s="151" t="n"/>
      <c r="U282" s="151" t="n"/>
      <c r="V282" s="151" t="n"/>
      <c r="W282" s="151" t="n"/>
      <c r="X282" s="151" t="n"/>
      <c r="Y282" s="151" t="n"/>
      <c r="Z282" s="151" t="n"/>
      <c r="AA282" s="151" t="n"/>
      <c r="AB282" s="151" t="n"/>
      <c r="AC282" s="151" t="n"/>
      <c r="AD282" s="151" t="n"/>
      <c r="AE282" s="151" t="n"/>
    </row>
    <row r="283" ht="18" customHeight="1" s="218">
      <c r="A283" s="151" t="n"/>
      <c r="B283" s="151" t="n"/>
      <c r="C283" s="151" t="n"/>
      <c r="D283" s="151" t="n"/>
      <c r="E283" s="151" t="n"/>
      <c r="F283" s="151" t="n"/>
      <c r="G283" s="151" t="n"/>
      <c r="H283" s="151" t="n"/>
      <c r="I283" s="152" t="n"/>
      <c r="J283" s="152" t="n"/>
      <c r="K283" s="152" t="n"/>
      <c r="L283" s="152" t="n"/>
      <c r="M283" s="151" t="n"/>
      <c r="N283" s="151" t="n"/>
      <c r="O283" s="151" t="n"/>
      <c r="P283" s="151" t="n"/>
      <c r="Q283" s="151" t="n"/>
      <c r="R283" s="151" t="n"/>
      <c r="S283" s="151" t="n"/>
      <c r="T283" s="151" t="n"/>
      <c r="U283" s="151" t="n"/>
      <c r="V283" s="151" t="n"/>
      <c r="W283" s="151" t="n"/>
      <c r="X283" s="151" t="n"/>
      <c r="Y283" s="151" t="n"/>
      <c r="Z283" s="151" t="n"/>
      <c r="AA283" s="151" t="n"/>
      <c r="AB283" s="151" t="n"/>
      <c r="AC283" s="151" t="n"/>
      <c r="AD283" s="151" t="n"/>
      <c r="AE283" s="151" t="n"/>
    </row>
    <row r="284" ht="18" customHeight="1" s="218">
      <c r="A284" s="151" t="n"/>
      <c r="B284" s="151" t="n"/>
      <c r="C284" s="151" t="n"/>
      <c r="D284" s="151" t="n"/>
      <c r="E284" s="151" t="n"/>
      <c r="F284" s="151" t="n"/>
      <c r="G284" s="151" t="n"/>
      <c r="H284" s="151" t="n"/>
      <c r="I284" s="152" t="n"/>
      <c r="J284" s="152" t="n"/>
      <c r="K284" s="152" t="n"/>
      <c r="L284" s="152" t="n"/>
      <c r="M284" s="151" t="n"/>
      <c r="N284" s="151" t="n"/>
      <c r="O284" s="151" t="n"/>
      <c r="P284" s="151" t="n"/>
      <c r="Q284" s="151" t="n"/>
      <c r="R284" s="151" t="n"/>
      <c r="S284" s="151" t="n"/>
      <c r="T284" s="151" t="n"/>
      <c r="U284" s="151" t="n"/>
      <c r="V284" s="151" t="n"/>
      <c r="W284" s="151" t="n"/>
      <c r="X284" s="151" t="n"/>
      <c r="Y284" s="151" t="n"/>
      <c r="Z284" s="151" t="n"/>
      <c r="AA284" s="151" t="n"/>
      <c r="AB284" s="151" t="n"/>
      <c r="AC284" s="151" t="n"/>
      <c r="AD284" s="151" t="n"/>
      <c r="AE284" s="151" t="n"/>
    </row>
    <row r="285" ht="18" customHeight="1" s="218">
      <c r="A285" s="151" t="n"/>
      <c r="B285" s="151" t="n"/>
      <c r="C285" s="151" t="n"/>
      <c r="D285" s="151" t="n"/>
      <c r="E285" s="151" t="n"/>
      <c r="F285" s="151" t="n"/>
      <c r="G285" s="151" t="n"/>
      <c r="H285" s="151" t="n"/>
      <c r="I285" s="152" t="n"/>
      <c r="J285" s="152" t="n"/>
      <c r="K285" s="152" t="n"/>
      <c r="L285" s="152" t="n"/>
      <c r="M285" s="151" t="n"/>
      <c r="N285" s="151" t="n"/>
      <c r="O285" s="151" t="n"/>
      <c r="P285" s="151" t="n"/>
      <c r="Q285" s="151" t="n"/>
      <c r="R285" s="151" t="n"/>
      <c r="S285" s="151" t="n"/>
      <c r="T285" s="151" t="n"/>
      <c r="U285" s="151" t="n"/>
      <c r="V285" s="151" t="n"/>
      <c r="W285" s="151" t="n"/>
      <c r="X285" s="151" t="n"/>
      <c r="Y285" s="151" t="n"/>
      <c r="Z285" s="151" t="n"/>
      <c r="AA285" s="151" t="n"/>
      <c r="AB285" s="151" t="n"/>
      <c r="AC285" s="151" t="n"/>
      <c r="AD285" s="151" t="n"/>
      <c r="AE285" s="151" t="n"/>
    </row>
    <row r="286" ht="18" customHeight="1" s="218">
      <c r="A286" s="151" t="n"/>
      <c r="B286" s="151" t="n"/>
      <c r="C286" s="151" t="n"/>
      <c r="D286" s="151" t="n"/>
      <c r="E286" s="151" t="n"/>
      <c r="F286" s="151" t="n"/>
      <c r="G286" s="151" t="n"/>
      <c r="H286" s="151" t="n"/>
      <c r="I286" s="152" t="n"/>
      <c r="J286" s="152" t="n"/>
      <c r="K286" s="152" t="n"/>
      <c r="L286" s="152" t="n"/>
      <c r="M286" s="151" t="n"/>
      <c r="N286" s="151" t="n"/>
      <c r="O286" s="151" t="n"/>
      <c r="P286" s="151" t="n"/>
      <c r="Q286" s="151" t="n"/>
      <c r="R286" s="151" t="n"/>
      <c r="S286" s="151" t="n"/>
      <c r="T286" s="151" t="n"/>
      <c r="U286" s="151" t="n"/>
      <c r="V286" s="151" t="n"/>
      <c r="W286" s="151" t="n"/>
      <c r="X286" s="151" t="n"/>
      <c r="Y286" s="151" t="n"/>
      <c r="Z286" s="151" t="n"/>
      <c r="AA286" s="151" t="n"/>
      <c r="AB286" s="151" t="n"/>
      <c r="AC286" s="151" t="n"/>
      <c r="AD286" s="151" t="n"/>
      <c r="AE286" s="151" t="n"/>
    </row>
    <row r="287" ht="18" customHeight="1" s="218">
      <c r="A287" s="151" t="n"/>
      <c r="B287" s="151" t="n"/>
      <c r="C287" s="151" t="n"/>
      <c r="D287" s="151" t="n"/>
      <c r="E287" s="151" t="n"/>
      <c r="F287" s="151" t="n"/>
      <c r="G287" s="151" t="n"/>
      <c r="H287" s="151" t="n"/>
      <c r="I287" s="152" t="n"/>
      <c r="J287" s="152" t="n"/>
      <c r="K287" s="152" t="n"/>
      <c r="L287" s="152" t="n"/>
      <c r="M287" s="151" t="n"/>
      <c r="N287" s="151" t="n"/>
      <c r="O287" s="151" t="n"/>
      <c r="P287" s="151" t="n"/>
      <c r="Q287" s="151" t="n"/>
      <c r="R287" s="151" t="n"/>
      <c r="S287" s="151" t="n"/>
      <c r="T287" s="151" t="n"/>
      <c r="U287" s="151" t="n"/>
      <c r="V287" s="151" t="n"/>
      <c r="W287" s="151" t="n"/>
      <c r="X287" s="151" t="n"/>
      <c r="Y287" s="151" t="n"/>
      <c r="Z287" s="151" t="n"/>
      <c r="AA287" s="151" t="n"/>
      <c r="AB287" s="151" t="n"/>
      <c r="AC287" s="151" t="n"/>
      <c r="AD287" s="151" t="n"/>
      <c r="AE287" s="151" t="n"/>
    </row>
    <row r="288" ht="18" customHeight="1" s="218">
      <c r="A288" s="151" t="n"/>
      <c r="B288" s="151" t="n"/>
      <c r="C288" s="151" t="n"/>
      <c r="D288" s="151" t="n"/>
      <c r="E288" s="151" t="n"/>
      <c r="F288" s="151" t="n"/>
      <c r="G288" s="151" t="n"/>
      <c r="H288" s="151" t="n"/>
      <c r="I288" s="152" t="n"/>
      <c r="J288" s="152" t="n"/>
      <c r="K288" s="152" t="n"/>
      <c r="L288" s="152" t="n"/>
      <c r="M288" s="151" t="n"/>
      <c r="N288" s="151" t="n"/>
      <c r="O288" s="151" t="n"/>
      <c r="P288" s="151" t="n"/>
      <c r="Q288" s="151" t="n"/>
      <c r="R288" s="151" t="n"/>
      <c r="S288" s="151" t="n"/>
      <c r="T288" s="151" t="n"/>
      <c r="U288" s="151" t="n"/>
      <c r="V288" s="151" t="n"/>
      <c r="W288" s="151" t="n"/>
      <c r="X288" s="151" t="n"/>
      <c r="Y288" s="151" t="n"/>
      <c r="Z288" s="151" t="n"/>
      <c r="AA288" s="151" t="n"/>
      <c r="AB288" s="151" t="n"/>
      <c r="AC288" s="151" t="n"/>
      <c r="AD288" s="151" t="n"/>
      <c r="AE288" s="151" t="n"/>
    </row>
    <row r="289" ht="18" customHeight="1" s="218">
      <c r="A289" s="151" t="n"/>
      <c r="B289" s="151" t="n"/>
      <c r="C289" s="151" t="n"/>
      <c r="D289" s="151" t="n"/>
      <c r="E289" s="151" t="n"/>
      <c r="F289" s="151" t="n"/>
      <c r="G289" s="151" t="n"/>
      <c r="H289" s="151" t="n"/>
      <c r="I289" s="152" t="n"/>
      <c r="J289" s="152" t="n"/>
      <c r="K289" s="152" t="n"/>
      <c r="L289" s="152" t="n"/>
      <c r="M289" s="151" t="n"/>
      <c r="N289" s="151" t="n"/>
      <c r="O289" s="151" t="n"/>
      <c r="P289" s="151" t="n"/>
      <c r="Q289" s="151" t="n"/>
      <c r="R289" s="151" t="n"/>
      <c r="S289" s="151" t="n"/>
      <c r="T289" s="151" t="n"/>
      <c r="U289" s="151" t="n"/>
      <c r="V289" s="151" t="n"/>
      <c r="W289" s="151" t="n"/>
      <c r="X289" s="151" t="n"/>
      <c r="Y289" s="151" t="n"/>
      <c r="Z289" s="151" t="n"/>
      <c r="AA289" s="151" t="n"/>
      <c r="AB289" s="151" t="n"/>
      <c r="AC289" s="151" t="n"/>
      <c r="AD289" s="151" t="n"/>
      <c r="AE289" s="151" t="n"/>
    </row>
    <row r="290" ht="18" customHeight="1" s="218">
      <c r="A290" s="151" t="n"/>
      <c r="B290" s="151" t="n"/>
      <c r="C290" s="151" t="n"/>
      <c r="D290" s="151" t="n"/>
      <c r="E290" s="151" t="n"/>
      <c r="F290" s="151" t="n"/>
      <c r="G290" s="151" t="n"/>
      <c r="H290" s="151" t="n"/>
      <c r="I290" s="152" t="n"/>
      <c r="J290" s="152" t="n"/>
      <c r="K290" s="152" t="n"/>
      <c r="L290" s="152" t="n"/>
      <c r="M290" s="151" t="n"/>
      <c r="N290" s="151" t="n"/>
      <c r="O290" s="151" t="n"/>
      <c r="P290" s="151" t="n"/>
      <c r="Q290" s="151" t="n"/>
      <c r="R290" s="151" t="n"/>
      <c r="S290" s="151" t="n"/>
      <c r="T290" s="151" t="n"/>
      <c r="U290" s="151" t="n"/>
      <c r="V290" s="151" t="n"/>
      <c r="W290" s="151" t="n"/>
      <c r="X290" s="151" t="n"/>
      <c r="Y290" s="151" t="n"/>
      <c r="Z290" s="151" t="n"/>
      <c r="AA290" s="151" t="n"/>
      <c r="AB290" s="151" t="n"/>
      <c r="AC290" s="151" t="n"/>
      <c r="AD290" s="151" t="n"/>
      <c r="AE290" s="151" t="n"/>
    </row>
    <row r="291" ht="18" customHeight="1" s="218">
      <c r="A291" s="151" t="n"/>
      <c r="B291" s="151" t="n"/>
      <c r="C291" s="151" t="n"/>
      <c r="D291" s="151" t="n"/>
      <c r="E291" s="151" t="n"/>
      <c r="F291" s="151" t="n"/>
      <c r="G291" s="151" t="n"/>
      <c r="H291" s="151" t="n"/>
      <c r="I291" s="152" t="n"/>
      <c r="J291" s="152" t="n"/>
      <c r="K291" s="152" t="n"/>
      <c r="L291" s="152" t="n"/>
      <c r="M291" s="151" t="n"/>
      <c r="N291" s="151" t="n"/>
      <c r="O291" s="151" t="n"/>
      <c r="P291" s="151" t="n"/>
      <c r="Q291" s="151" t="n"/>
      <c r="R291" s="151" t="n"/>
      <c r="S291" s="151" t="n"/>
      <c r="T291" s="151" t="n"/>
      <c r="U291" s="151" t="n"/>
      <c r="V291" s="151" t="n"/>
      <c r="W291" s="151" t="n"/>
      <c r="X291" s="151" t="n"/>
      <c r="Y291" s="151" t="n"/>
      <c r="Z291" s="151" t="n"/>
      <c r="AA291" s="151" t="n"/>
      <c r="AB291" s="151" t="n"/>
      <c r="AC291" s="151" t="n"/>
      <c r="AD291" s="151" t="n"/>
      <c r="AE291" s="151" t="n"/>
    </row>
    <row r="292" ht="18" customHeight="1" s="218">
      <c r="A292" s="151" t="n"/>
      <c r="B292" s="151" t="n"/>
      <c r="C292" s="151" t="n"/>
      <c r="D292" s="151" t="n"/>
      <c r="E292" s="151" t="n"/>
      <c r="F292" s="151" t="n"/>
      <c r="G292" s="151" t="n"/>
      <c r="H292" s="151" t="n"/>
      <c r="I292" s="152" t="n"/>
      <c r="J292" s="152" t="n"/>
      <c r="K292" s="152" t="n"/>
      <c r="L292" s="152" t="n"/>
      <c r="M292" s="151" t="n"/>
      <c r="N292" s="151" t="n"/>
      <c r="O292" s="151" t="n"/>
      <c r="P292" s="151" t="n"/>
      <c r="Q292" s="151" t="n"/>
      <c r="R292" s="151" t="n"/>
      <c r="S292" s="151" t="n"/>
      <c r="T292" s="151" t="n"/>
      <c r="U292" s="151" t="n"/>
      <c r="V292" s="151" t="n"/>
      <c r="W292" s="151" t="n"/>
      <c r="X292" s="151" t="n"/>
      <c r="Y292" s="151" t="n"/>
      <c r="Z292" s="151" t="n"/>
      <c r="AA292" s="151" t="n"/>
      <c r="AB292" s="151" t="n"/>
      <c r="AC292" s="151" t="n"/>
      <c r="AD292" s="151" t="n"/>
      <c r="AE292" s="151" t="n"/>
    </row>
    <row r="293" ht="18" customHeight="1" s="218">
      <c r="A293" s="151" t="n"/>
      <c r="B293" s="151" t="n"/>
      <c r="C293" s="151" t="n"/>
      <c r="D293" s="151" t="n"/>
      <c r="E293" s="151" t="n"/>
      <c r="F293" s="151" t="n"/>
      <c r="G293" s="151" t="n"/>
      <c r="H293" s="151" t="n"/>
      <c r="I293" s="152" t="n"/>
      <c r="J293" s="152" t="n"/>
      <c r="K293" s="152" t="n"/>
      <c r="L293" s="152" t="n"/>
      <c r="M293" s="151" t="n"/>
      <c r="N293" s="151" t="n"/>
      <c r="O293" s="151" t="n"/>
      <c r="P293" s="151" t="n"/>
      <c r="Q293" s="151" t="n"/>
      <c r="R293" s="151" t="n"/>
      <c r="S293" s="151" t="n"/>
      <c r="T293" s="151" t="n"/>
      <c r="U293" s="151" t="n"/>
      <c r="V293" s="151" t="n"/>
      <c r="W293" s="151" t="n"/>
      <c r="X293" s="151" t="n"/>
      <c r="Y293" s="151" t="n"/>
      <c r="Z293" s="151" t="n"/>
      <c r="AA293" s="151" t="n"/>
      <c r="AB293" s="151" t="n"/>
      <c r="AC293" s="151" t="n"/>
      <c r="AD293" s="151" t="n"/>
      <c r="AE293" s="151" t="n"/>
    </row>
    <row r="294" ht="18" customHeight="1" s="218">
      <c r="A294" s="151" t="n"/>
      <c r="B294" s="151" t="n"/>
      <c r="C294" s="151" t="n"/>
      <c r="D294" s="151" t="n"/>
      <c r="E294" s="151" t="n"/>
      <c r="F294" s="151" t="n"/>
      <c r="G294" s="151" t="n"/>
      <c r="H294" s="151" t="n"/>
      <c r="I294" s="152" t="n"/>
      <c r="J294" s="152" t="n"/>
      <c r="K294" s="152" t="n"/>
      <c r="L294" s="152" t="n"/>
      <c r="M294" s="151" t="n"/>
      <c r="N294" s="151" t="n"/>
      <c r="O294" s="151" t="n"/>
      <c r="P294" s="151" t="n"/>
      <c r="Q294" s="151" t="n"/>
      <c r="R294" s="151" t="n"/>
      <c r="S294" s="151" t="n"/>
      <c r="T294" s="151" t="n"/>
      <c r="U294" s="151" t="n"/>
      <c r="V294" s="151" t="n"/>
      <c r="W294" s="151" t="n"/>
      <c r="X294" s="151" t="n"/>
      <c r="Y294" s="151" t="n"/>
      <c r="Z294" s="151" t="n"/>
      <c r="AA294" s="151" t="n"/>
      <c r="AB294" s="151" t="n"/>
      <c r="AC294" s="151" t="n"/>
      <c r="AD294" s="151" t="n"/>
      <c r="AE294" s="151" t="n"/>
    </row>
    <row r="295" ht="18" customHeight="1" s="218">
      <c r="A295" s="151" t="n"/>
      <c r="B295" s="151" t="n"/>
      <c r="C295" s="151" t="n"/>
      <c r="D295" s="151" t="n"/>
      <c r="E295" s="151" t="n"/>
      <c r="F295" s="151" t="n"/>
      <c r="G295" s="151" t="n"/>
      <c r="H295" s="151" t="n"/>
      <c r="I295" s="152" t="n"/>
      <c r="J295" s="152" t="n"/>
      <c r="K295" s="152" t="n"/>
      <c r="L295" s="152" t="n"/>
      <c r="M295" s="151" t="n"/>
      <c r="N295" s="151" t="n"/>
      <c r="O295" s="151" t="n"/>
      <c r="P295" s="151" t="n"/>
      <c r="Q295" s="151" t="n"/>
      <c r="R295" s="151" t="n"/>
      <c r="S295" s="151" t="n"/>
      <c r="T295" s="151" t="n"/>
      <c r="U295" s="151" t="n"/>
      <c r="V295" s="151" t="n"/>
      <c r="W295" s="151" t="n"/>
      <c r="X295" s="151" t="n"/>
      <c r="Y295" s="151" t="n"/>
      <c r="Z295" s="151" t="n"/>
      <c r="AA295" s="151" t="n"/>
      <c r="AB295" s="151" t="n"/>
      <c r="AC295" s="151" t="n"/>
      <c r="AD295" s="151" t="n"/>
      <c r="AE295" s="151" t="n"/>
    </row>
    <row r="296" ht="18" customHeight="1" s="218">
      <c r="A296" s="151" t="n"/>
      <c r="B296" s="151" t="n"/>
      <c r="C296" s="151" t="n"/>
      <c r="D296" s="151" t="n"/>
      <c r="E296" s="151" t="n"/>
      <c r="F296" s="151" t="n"/>
      <c r="G296" s="151" t="n"/>
      <c r="H296" s="151" t="n"/>
      <c r="I296" s="152" t="n"/>
      <c r="J296" s="152" t="n"/>
      <c r="K296" s="152" t="n"/>
      <c r="L296" s="152" t="n"/>
      <c r="M296" s="151" t="n"/>
      <c r="N296" s="151" t="n"/>
      <c r="O296" s="151" t="n"/>
      <c r="P296" s="151" t="n"/>
      <c r="Q296" s="151" t="n"/>
      <c r="R296" s="151" t="n"/>
      <c r="S296" s="151" t="n"/>
      <c r="T296" s="151" t="n"/>
      <c r="U296" s="151" t="n"/>
      <c r="V296" s="151" t="n"/>
      <c r="W296" s="151" t="n"/>
      <c r="X296" s="151" t="n"/>
      <c r="Y296" s="151" t="n"/>
      <c r="Z296" s="151" t="n"/>
      <c r="AA296" s="151" t="n"/>
      <c r="AB296" s="151" t="n"/>
      <c r="AC296" s="151" t="n"/>
      <c r="AD296" s="151" t="n"/>
      <c r="AE296" s="151" t="n"/>
    </row>
    <row r="297" ht="18" customHeight="1" s="218">
      <c r="A297" s="151" t="n"/>
      <c r="B297" s="151" t="n"/>
      <c r="C297" s="151" t="n"/>
      <c r="D297" s="151" t="n"/>
      <c r="E297" s="151" t="n"/>
      <c r="F297" s="151" t="n"/>
      <c r="G297" s="151" t="n"/>
      <c r="H297" s="151" t="n"/>
      <c r="I297" s="152" t="n"/>
      <c r="J297" s="152" t="n"/>
      <c r="K297" s="152" t="n"/>
      <c r="L297" s="152" t="n"/>
      <c r="M297" s="151" t="n"/>
      <c r="N297" s="151" t="n"/>
      <c r="O297" s="151" t="n"/>
      <c r="P297" s="151" t="n"/>
      <c r="Q297" s="151" t="n"/>
      <c r="R297" s="151" t="n"/>
      <c r="S297" s="151" t="n"/>
      <c r="T297" s="151" t="n"/>
      <c r="U297" s="151" t="n"/>
      <c r="V297" s="151" t="n"/>
      <c r="W297" s="151" t="n"/>
      <c r="X297" s="151" t="n"/>
      <c r="Y297" s="151" t="n"/>
      <c r="Z297" s="151" t="n"/>
      <c r="AA297" s="151" t="n"/>
      <c r="AB297" s="151" t="n"/>
      <c r="AC297" s="151" t="n"/>
      <c r="AD297" s="151" t="n"/>
      <c r="AE297" s="151" t="n"/>
    </row>
    <row r="298" ht="18" customHeight="1" s="218">
      <c r="A298" s="151" t="n"/>
      <c r="B298" s="151" t="n"/>
      <c r="C298" s="151" t="n"/>
      <c r="D298" s="151" t="n"/>
      <c r="E298" s="151" t="n"/>
      <c r="F298" s="151" t="n"/>
      <c r="G298" s="151" t="n"/>
      <c r="H298" s="151" t="n"/>
      <c r="I298" s="152" t="n"/>
      <c r="J298" s="152" t="n"/>
      <c r="K298" s="152" t="n"/>
      <c r="L298" s="152" t="n"/>
      <c r="M298" s="151" t="n"/>
      <c r="N298" s="151" t="n"/>
      <c r="O298" s="151" t="n"/>
      <c r="P298" s="151" t="n"/>
      <c r="Q298" s="151" t="n"/>
      <c r="R298" s="151" t="n"/>
      <c r="S298" s="151" t="n"/>
      <c r="T298" s="151" t="n"/>
      <c r="U298" s="151" t="n"/>
      <c r="V298" s="151" t="n"/>
      <c r="W298" s="151" t="n"/>
      <c r="X298" s="151" t="n"/>
      <c r="Y298" s="151" t="n"/>
      <c r="Z298" s="151" t="n"/>
      <c r="AA298" s="151" t="n"/>
      <c r="AB298" s="151" t="n"/>
      <c r="AC298" s="151" t="n"/>
      <c r="AD298" s="151" t="n"/>
      <c r="AE298" s="151" t="n"/>
    </row>
    <row r="299" ht="18" customHeight="1" s="218">
      <c r="A299" s="151" t="n"/>
      <c r="B299" s="151" t="n"/>
      <c r="C299" s="151" t="n"/>
      <c r="D299" s="151" t="n"/>
      <c r="E299" s="151" t="n"/>
      <c r="F299" s="151" t="n"/>
      <c r="G299" s="151" t="n"/>
      <c r="H299" s="151" t="n"/>
      <c r="I299" s="152" t="n"/>
      <c r="J299" s="152" t="n"/>
      <c r="K299" s="152" t="n"/>
      <c r="L299" s="152" t="n"/>
      <c r="M299" s="151" t="n"/>
      <c r="N299" s="151" t="n"/>
      <c r="O299" s="151" t="n"/>
      <c r="P299" s="151" t="n"/>
      <c r="Q299" s="151" t="n"/>
      <c r="R299" s="151" t="n"/>
      <c r="S299" s="151" t="n"/>
      <c r="T299" s="151" t="n"/>
      <c r="U299" s="151" t="n"/>
      <c r="V299" s="151" t="n"/>
      <c r="W299" s="151" t="n"/>
      <c r="X299" s="151" t="n"/>
      <c r="Y299" s="151" t="n"/>
      <c r="Z299" s="151" t="n"/>
      <c r="AA299" s="151" t="n"/>
      <c r="AB299" s="151" t="n"/>
      <c r="AC299" s="151" t="n"/>
      <c r="AD299" s="151" t="n"/>
      <c r="AE299" s="151" t="n"/>
    </row>
    <row r="300" ht="18" customHeight="1" s="218">
      <c r="A300" s="151" t="n"/>
      <c r="B300" s="151" t="n"/>
      <c r="C300" s="151" t="n"/>
      <c r="D300" s="151" t="n"/>
      <c r="E300" s="151" t="n"/>
      <c r="F300" s="151" t="n"/>
      <c r="G300" s="151" t="n"/>
      <c r="H300" s="151" t="n"/>
      <c r="I300" s="152" t="n"/>
      <c r="J300" s="152" t="n"/>
      <c r="K300" s="152" t="n"/>
      <c r="L300" s="152" t="n"/>
      <c r="M300" s="151" t="n"/>
      <c r="N300" s="151" t="n"/>
      <c r="O300" s="151" t="n"/>
      <c r="P300" s="151" t="n"/>
      <c r="Q300" s="151" t="n"/>
      <c r="R300" s="151" t="n"/>
      <c r="S300" s="151" t="n"/>
      <c r="T300" s="151" t="n"/>
      <c r="U300" s="151" t="n"/>
      <c r="V300" s="151" t="n"/>
      <c r="W300" s="151" t="n"/>
      <c r="X300" s="151" t="n"/>
      <c r="Y300" s="151" t="n"/>
      <c r="Z300" s="151" t="n"/>
      <c r="AA300" s="151" t="n"/>
      <c r="AB300" s="151" t="n"/>
      <c r="AC300" s="151" t="n"/>
      <c r="AD300" s="151" t="n"/>
      <c r="AE300" s="151" t="n"/>
    </row>
    <row r="301" ht="18" customHeight="1" s="218">
      <c r="A301" s="151" t="n"/>
      <c r="B301" s="151" t="n"/>
      <c r="C301" s="151" t="n"/>
      <c r="D301" s="151" t="n"/>
      <c r="E301" s="151" t="n"/>
      <c r="F301" s="151" t="n"/>
      <c r="G301" s="151" t="n"/>
      <c r="H301" s="151" t="n"/>
      <c r="I301" s="152" t="n"/>
      <c r="J301" s="152" t="n"/>
      <c r="K301" s="152" t="n"/>
      <c r="L301" s="152" t="n"/>
      <c r="M301" s="151" t="n"/>
      <c r="N301" s="151" t="n"/>
      <c r="O301" s="151" t="n"/>
      <c r="P301" s="151" t="n"/>
      <c r="Q301" s="151" t="n"/>
      <c r="R301" s="151" t="n"/>
      <c r="S301" s="151" t="n"/>
      <c r="T301" s="151" t="n"/>
      <c r="U301" s="151" t="n"/>
      <c r="V301" s="151" t="n"/>
      <c r="W301" s="151" t="n"/>
      <c r="X301" s="151" t="n"/>
      <c r="Y301" s="151" t="n"/>
      <c r="Z301" s="151" t="n"/>
      <c r="AA301" s="151" t="n"/>
      <c r="AB301" s="151" t="n"/>
      <c r="AC301" s="151" t="n"/>
      <c r="AD301" s="151" t="n"/>
      <c r="AE301" s="151" t="n"/>
    </row>
    <row r="302" ht="18" customHeight="1" s="218">
      <c r="A302" s="151" t="n"/>
      <c r="B302" s="151" t="n"/>
      <c r="C302" s="151" t="n"/>
      <c r="D302" s="151" t="n"/>
      <c r="E302" s="151" t="n"/>
      <c r="F302" s="151" t="n"/>
      <c r="G302" s="151" t="n"/>
      <c r="H302" s="151" t="n"/>
      <c r="I302" s="152" t="n"/>
      <c r="J302" s="152" t="n"/>
      <c r="K302" s="152" t="n"/>
      <c r="L302" s="152" t="n"/>
      <c r="M302" s="151" t="n"/>
      <c r="N302" s="151" t="n"/>
      <c r="O302" s="151" t="n"/>
      <c r="P302" s="151" t="n"/>
      <c r="Q302" s="151" t="n"/>
      <c r="R302" s="151" t="n"/>
      <c r="S302" s="151" t="n"/>
      <c r="T302" s="151" t="n"/>
      <c r="U302" s="151" t="n"/>
      <c r="V302" s="151" t="n"/>
      <c r="W302" s="151" t="n"/>
      <c r="X302" s="151" t="n"/>
      <c r="Y302" s="151" t="n"/>
      <c r="Z302" s="151" t="n"/>
      <c r="AA302" s="151" t="n"/>
      <c r="AB302" s="151" t="n"/>
      <c r="AC302" s="151" t="n"/>
      <c r="AD302" s="151" t="n"/>
      <c r="AE302" s="151" t="n"/>
    </row>
    <row r="303" ht="18" customHeight="1" s="218">
      <c r="A303" s="151" t="n"/>
      <c r="B303" s="151" t="n"/>
      <c r="C303" s="151" t="n"/>
      <c r="D303" s="151" t="n"/>
      <c r="E303" s="151" t="n"/>
      <c r="F303" s="151" t="n"/>
      <c r="G303" s="151" t="n"/>
      <c r="H303" s="151" t="n"/>
      <c r="I303" s="152" t="n"/>
      <c r="J303" s="152" t="n"/>
      <c r="K303" s="152" t="n"/>
      <c r="L303" s="152" t="n"/>
      <c r="M303" s="151" t="n"/>
      <c r="N303" s="151" t="n"/>
      <c r="O303" s="151" t="n"/>
      <c r="P303" s="151" t="n"/>
      <c r="Q303" s="151" t="n"/>
      <c r="R303" s="151" t="n"/>
      <c r="S303" s="151" t="n"/>
      <c r="T303" s="151" t="n"/>
      <c r="U303" s="151" t="n"/>
      <c r="V303" s="151" t="n"/>
      <c r="W303" s="151" t="n"/>
      <c r="X303" s="151" t="n"/>
      <c r="Y303" s="151" t="n"/>
      <c r="Z303" s="151" t="n"/>
      <c r="AA303" s="151" t="n"/>
      <c r="AB303" s="151" t="n"/>
      <c r="AC303" s="151" t="n"/>
      <c r="AD303" s="151" t="n"/>
      <c r="AE303" s="151" t="n"/>
    </row>
    <row r="304" ht="18" customHeight="1" s="218">
      <c r="A304" s="151" t="n"/>
      <c r="B304" s="151" t="n"/>
      <c r="C304" s="151" t="n"/>
      <c r="D304" s="151" t="n"/>
      <c r="E304" s="151" t="n"/>
      <c r="F304" s="151" t="n"/>
      <c r="G304" s="151" t="n"/>
      <c r="H304" s="151" t="n"/>
      <c r="I304" s="152" t="n"/>
      <c r="J304" s="152" t="n"/>
      <c r="K304" s="152" t="n"/>
      <c r="L304" s="152" t="n"/>
      <c r="M304" s="151" t="n"/>
      <c r="N304" s="151" t="n"/>
      <c r="O304" s="151" t="n"/>
      <c r="P304" s="151" t="n"/>
      <c r="Q304" s="151" t="n"/>
      <c r="R304" s="151" t="n"/>
      <c r="S304" s="151" t="n"/>
      <c r="T304" s="151" t="n"/>
      <c r="U304" s="151" t="n"/>
      <c r="V304" s="151" t="n"/>
      <c r="W304" s="151" t="n"/>
      <c r="X304" s="151" t="n"/>
      <c r="Y304" s="151" t="n"/>
      <c r="Z304" s="151" t="n"/>
      <c r="AA304" s="151" t="n"/>
      <c r="AB304" s="151" t="n"/>
      <c r="AC304" s="151" t="n"/>
      <c r="AD304" s="151" t="n"/>
      <c r="AE304" s="151" t="n"/>
    </row>
    <row r="305" ht="18" customHeight="1" s="218">
      <c r="A305" s="151" t="n"/>
      <c r="B305" s="151" t="n"/>
      <c r="C305" s="151" t="n"/>
      <c r="D305" s="151" t="n"/>
      <c r="E305" s="151" t="n"/>
      <c r="F305" s="151" t="n"/>
      <c r="G305" s="151" t="n"/>
      <c r="H305" s="151" t="n"/>
      <c r="I305" s="152" t="n"/>
      <c r="J305" s="152" t="n"/>
      <c r="K305" s="152" t="n"/>
      <c r="L305" s="152" t="n"/>
      <c r="M305" s="151" t="n"/>
      <c r="N305" s="151" t="n"/>
      <c r="O305" s="151" t="n"/>
      <c r="P305" s="151" t="n"/>
      <c r="Q305" s="151" t="n"/>
      <c r="R305" s="151" t="n"/>
      <c r="S305" s="151" t="n"/>
      <c r="T305" s="151" t="n"/>
      <c r="U305" s="151" t="n"/>
      <c r="V305" s="151" t="n"/>
      <c r="W305" s="151" t="n"/>
      <c r="X305" s="151" t="n"/>
      <c r="Y305" s="151" t="n"/>
      <c r="Z305" s="151" t="n"/>
      <c r="AA305" s="151" t="n"/>
      <c r="AB305" s="151" t="n"/>
      <c r="AC305" s="151" t="n"/>
      <c r="AD305" s="151" t="n"/>
      <c r="AE305" s="151" t="n"/>
    </row>
    <row r="306" ht="18" customHeight="1" s="218">
      <c r="A306" s="151" t="n"/>
      <c r="B306" s="151" t="n"/>
      <c r="C306" s="151" t="n"/>
      <c r="D306" s="151" t="n"/>
      <c r="E306" s="151" t="n"/>
      <c r="F306" s="151" t="n"/>
      <c r="G306" s="151" t="n"/>
      <c r="H306" s="151" t="n"/>
      <c r="I306" s="152" t="n"/>
      <c r="J306" s="152" t="n"/>
      <c r="K306" s="152" t="n"/>
      <c r="L306" s="152" t="n"/>
      <c r="M306" s="151" t="n"/>
      <c r="N306" s="151" t="n"/>
      <c r="O306" s="151" t="n"/>
      <c r="P306" s="151" t="n"/>
      <c r="Q306" s="151" t="n"/>
      <c r="R306" s="151" t="n"/>
      <c r="S306" s="151" t="n"/>
      <c r="T306" s="151" t="n"/>
      <c r="U306" s="151" t="n"/>
      <c r="V306" s="151" t="n"/>
      <c r="W306" s="151" t="n"/>
      <c r="X306" s="151" t="n"/>
      <c r="Y306" s="151" t="n"/>
      <c r="Z306" s="151" t="n"/>
      <c r="AA306" s="151" t="n"/>
      <c r="AB306" s="151" t="n"/>
      <c r="AC306" s="151" t="n"/>
      <c r="AD306" s="151" t="n"/>
      <c r="AE306" s="151" t="n"/>
    </row>
    <row r="307" ht="18" customHeight="1" s="218">
      <c r="A307" s="151" t="n"/>
      <c r="B307" s="151" t="n"/>
      <c r="C307" s="151" t="n"/>
      <c r="D307" s="151" t="n"/>
      <c r="E307" s="151" t="n"/>
      <c r="F307" s="151" t="n"/>
      <c r="G307" s="151" t="n"/>
      <c r="H307" s="151" t="n"/>
      <c r="I307" s="152" t="n"/>
      <c r="J307" s="152" t="n"/>
      <c r="K307" s="152" t="n"/>
      <c r="L307" s="152" t="n"/>
      <c r="M307" s="151" t="n"/>
      <c r="N307" s="151" t="n"/>
      <c r="O307" s="151" t="n"/>
      <c r="P307" s="151" t="n"/>
      <c r="Q307" s="151" t="n"/>
      <c r="R307" s="151" t="n"/>
      <c r="S307" s="151" t="n"/>
      <c r="T307" s="151" t="n"/>
      <c r="U307" s="151" t="n"/>
      <c r="V307" s="151" t="n"/>
      <c r="W307" s="151" t="n"/>
      <c r="X307" s="151" t="n"/>
      <c r="Y307" s="151" t="n"/>
      <c r="Z307" s="151" t="n"/>
      <c r="AA307" s="151" t="n"/>
      <c r="AB307" s="151" t="n"/>
      <c r="AC307" s="151" t="n"/>
      <c r="AD307" s="151" t="n"/>
      <c r="AE307" s="151" t="n"/>
    </row>
    <row r="308" ht="18" customHeight="1" s="218">
      <c r="A308" s="151" t="n"/>
      <c r="B308" s="151" t="n"/>
      <c r="C308" s="151" t="n"/>
      <c r="D308" s="151" t="n"/>
      <c r="E308" s="151" t="n"/>
      <c r="F308" s="151" t="n"/>
      <c r="G308" s="151" t="n"/>
      <c r="H308" s="151" t="n"/>
      <c r="I308" s="152" t="n"/>
      <c r="J308" s="152" t="n"/>
      <c r="K308" s="152" t="n"/>
      <c r="L308" s="152" t="n"/>
      <c r="M308" s="151" t="n"/>
      <c r="N308" s="151" t="n"/>
      <c r="O308" s="151" t="n"/>
      <c r="P308" s="151" t="n"/>
      <c r="Q308" s="151" t="n"/>
      <c r="R308" s="151" t="n"/>
      <c r="S308" s="151" t="n"/>
      <c r="T308" s="151" t="n"/>
      <c r="U308" s="151" t="n"/>
      <c r="V308" s="151" t="n"/>
      <c r="W308" s="151" t="n"/>
      <c r="X308" s="151" t="n"/>
      <c r="Y308" s="151" t="n"/>
      <c r="Z308" s="151" t="n"/>
      <c r="AA308" s="151" t="n"/>
      <c r="AB308" s="151" t="n"/>
      <c r="AC308" s="151" t="n"/>
      <c r="AD308" s="151" t="n"/>
      <c r="AE308" s="151" t="n"/>
    </row>
    <row r="309" ht="18" customHeight="1" s="218">
      <c r="A309" s="151" t="n"/>
      <c r="B309" s="151" t="n"/>
      <c r="C309" s="151" t="n"/>
      <c r="D309" s="151" t="n"/>
      <c r="E309" s="151" t="n"/>
      <c r="F309" s="151" t="n"/>
      <c r="G309" s="151" t="n"/>
      <c r="H309" s="151" t="n"/>
      <c r="I309" s="152" t="n"/>
      <c r="J309" s="152" t="n"/>
      <c r="K309" s="152" t="n"/>
      <c r="L309" s="152" t="n"/>
      <c r="M309" s="151" t="n"/>
      <c r="N309" s="151" t="n"/>
      <c r="O309" s="151" t="n"/>
      <c r="P309" s="151" t="n"/>
      <c r="Q309" s="151" t="n"/>
      <c r="R309" s="151" t="n"/>
      <c r="S309" s="151" t="n"/>
      <c r="T309" s="151" t="n"/>
      <c r="U309" s="151" t="n"/>
      <c r="V309" s="151" t="n"/>
      <c r="W309" s="151" t="n"/>
      <c r="X309" s="151" t="n"/>
      <c r="Y309" s="151" t="n"/>
      <c r="Z309" s="151" t="n"/>
      <c r="AA309" s="151" t="n"/>
      <c r="AB309" s="151" t="n"/>
      <c r="AC309" s="151" t="n"/>
      <c r="AD309" s="151" t="n"/>
      <c r="AE309" s="151" t="n"/>
    </row>
    <row r="310" ht="18" customHeight="1" s="218">
      <c r="A310" s="151" t="n"/>
      <c r="B310" s="151" t="n"/>
      <c r="C310" s="151" t="n"/>
      <c r="D310" s="151" t="n"/>
      <c r="E310" s="151" t="n"/>
      <c r="F310" s="151" t="n"/>
      <c r="G310" s="151" t="n"/>
      <c r="H310" s="151" t="n"/>
      <c r="I310" s="152" t="n"/>
      <c r="J310" s="152" t="n"/>
      <c r="K310" s="152" t="n"/>
      <c r="L310" s="152" t="n"/>
      <c r="M310" s="151" t="n"/>
      <c r="N310" s="151" t="n"/>
      <c r="O310" s="151" t="n"/>
      <c r="P310" s="151" t="n"/>
      <c r="Q310" s="151" t="n"/>
      <c r="R310" s="151" t="n"/>
      <c r="S310" s="151" t="n"/>
      <c r="T310" s="151" t="n"/>
      <c r="U310" s="151" t="n"/>
      <c r="V310" s="151" t="n"/>
      <c r="W310" s="151" t="n"/>
      <c r="X310" s="151" t="n"/>
      <c r="Y310" s="151" t="n"/>
      <c r="Z310" s="151" t="n"/>
      <c r="AA310" s="151" t="n"/>
      <c r="AB310" s="151" t="n"/>
      <c r="AC310" s="151" t="n"/>
      <c r="AD310" s="151" t="n"/>
      <c r="AE310" s="151" t="n"/>
    </row>
    <row r="311" ht="18" customHeight="1" s="218">
      <c r="A311" s="151" t="n"/>
      <c r="B311" s="151" t="n"/>
      <c r="C311" s="151" t="n"/>
      <c r="D311" s="151" t="n"/>
      <c r="E311" s="151" t="n"/>
      <c r="F311" s="151" t="n"/>
      <c r="G311" s="151" t="n"/>
      <c r="H311" s="151" t="n"/>
      <c r="I311" s="152" t="n"/>
      <c r="J311" s="152" t="n"/>
      <c r="K311" s="152" t="n"/>
      <c r="L311" s="152" t="n"/>
      <c r="M311" s="151" t="n"/>
      <c r="N311" s="151" t="n"/>
      <c r="O311" s="151" t="n"/>
      <c r="P311" s="151" t="n"/>
      <c r="Q311" s="151" t="n"/>
      <c r="R311" s="151" t="n"/>
      <c r="S311" s="151" t="n"/>
      <c r="T311" s="151" t="n"/>
      <c r="U311" s="151" t="n"/>
      <c r="V311" s="151" t="n"/>
      <c r="W311" s="151" t="n"/>
      <c r="X311" s="151" t="n"/>
      <c r="Y311" s="151" t="n"/>
      <c r="Z311" s="151" t="n"/>
      <c r="AA311" s="151" t="n"/>
      <c r="AB311" s="151" t="n"/>
      <c r="AC311" s="151" t="n"/>
      <c r="AD311" s="151" t="n"/>
      <c r="AE311" s="151" t="n"/>
    </row>
    <row r="312" ht="18" customHeight="1" s="218">
      <c r="A312" s="151" t="n"/>
      <c r="B312" s="151" t="n"/>
      <c r="C312" s="151" t="n"/>
      <c r="D312" s="151" t="n"/>
      <c r="E312" s="151" t="n"/>
      <c r="F312" s="151" t="n"/>
      <c r="G312" s="151" t="n"/>
      <c r="H312" s="151" t="n"/>
      <c r="I312" s="152" t="n"/>
      <c r="J312" s="152" t="n"/>
      <c r="K312" s="152" t="n"/>
      <c r="L312" s="152" t="n"/>
      <c r="M312" s="151" t="n"/>
      <c r="N312" s="151" t="n"/>
      <c r="O312" s="151" t="n"/>
      <c r="P312" s="151" t="n"/>
      <c r="Q312" s="151" t="n"/>
      <c r="R312" s="151" t="n"/>
      <c r="S312" s="151" t="n"/>
      <c r="T312" s="151" t="n"/>
      <c r="U312" s="151" t="n"/>
      <c r="V312" s="151" t="n"/>
      <c r="W312" s="151" t="n"/>
      <c r="X312" s="151" t="n"/>
      <c r="Y312" s="151" t="n"/>
      <c r="Z312" s="151" t="n"/>
      <c r="AA312" s="151" t="n"/>
      <c r="AB312" s="151" t="n"/>
      <c r="AC312" s="151" t="n"/>
      <c r="AD312" s="151" t="n"/>
      <c r="AE312" s="151" t="n"/>
    </row>
    <row r="313" ht="18" customHeight="1" s="218">
      <c r="A313" s="151" t="n"/>
      <c r="B313" s="151" t="n"/>
      <c r="C313" s="151" t="n"/>
      <c r="D313" s="151" t="n"/>
      <c r="E313" s="151" t="n"/>
      <c r="F313" s="151" t="n"/>
      <c r="G313" s="151" t="n"/>
      <c r="H313" s="151" t="n"/>
      <c r="I313" s="152" t="n"/>
      <c r="J313" s="152" t="n"/>
      <c r="K313" s="152" t="n"/>
      <c r="L313" s="152" t="n"/>
      <c r="M313" s="151" t="n"/>
      <c r="N313" s="151" t="n"/>
      <c r="O313" s="151" t="n"/>
      <c r="P313" s="151" t="n"/>
      <c r="Q313" s="151" t="n"/>
      <c r="R313" s="151" t="n"/>
      <c r="S313" s="151" t="n"/>
      <c r="T313" s="151" t="n"/>
      <c r="U313" s="151" t="n"/>
      <c r="V313" s="151" t="n"/>
      <c r="W313" s="151" t="n"/>
      <c r="X313" s="151" t="n"/>
      <c r="Y313" s="151" t="n"/>
      <c r="Z313" s="151" t="n"/>
      <c r="AA313" s="151" t="n"/>
      <c r="AB313" s="151" t="n"/>
      <c r="AC313" s="151" t="n"/>
      <c r="AD313" s="151" t="n"/>
      <c r="AE313" s="151" t="n"/>
    </row>
    <row r="314" ht="18" customHeight="1" s="218">
      <c r="A314" s="151" t="n"/>
      <c r="B314" s="151" t="n"/>
      <c r="C314" s="151" t="n"/>
      <c r="D314" s="151" t="n"/>
      <c r="E314" s="151" t="n"/>
      <c r="F314" s="151" t="n"/>
      <c r="G314" s="151" t="n"/>
      <c r="H314" s="151" t="n"/>
      <c r="I314" s="152" t="n"/>
      <c r="J314" s="152" t="n"/>
      <c r="K314" s="152" t="n"/>
      <c r="L314" s="152" t="n"/>
      <c r="M314" s="151" t="n"/>
      <c r="N314" s="151" t="n"/>
      <c r="O314" s="151" t="n"/>
      <c r="P314" s="151" t="n"/>
      <c r="Q314" s="151" t="n"/>
      <c r="R314" s="151" t="n"/>
      <c r="S314" s="151" t="n"/>
      <c r="T314" s="151" t="n"/>
      <c r="U314" s="151" t="n"/>
      <c r="V314" s="151" t="n"/>
      <c r="W314" s="151" t="n"/>
      <c r="X314" s="151" t="n"/>
      <c r="Y314" s="151" t="n"/>
      <c r="Z314" s="151" t="n"/>
      <c r="AA314" s="151" t="n"/>
      <c r="AB314" s="151" t="n"/>
      <c r="AC314" s="151" t="n"/>
      <c r="AD314" s="151" t="n"/>
      <c r="AE314" s="151" t="n"/>
    </row>
    <row r="315" ht="18" customHeight="1" s="218">
      <c r="A315" s="151" t="n"/>
      <c r="B315" s="151" t="n"/>
      <c r="C315" s="151" t="n"/>
      <c r="D315" s="151" t="n"/>
      <c r="E315" s="151" t="n"/>
      <c r="F315" s="151" t="n"/>
      <c r="G315" s="151" t="n"/>
      <c r="H315" s="151" t="n"/>
      <c r="I315" s="152" t="n"/>
      <c r="J315" s="152" t="n"/>
      <c r="K315" s="152" t="n"/>
      <c r="L315" s="152" t="n"/>
      <c r="M315" s="151" t="n"/>
      <c r="N315" s="151" t="n"/>
      <c r="O315" s="151" t="n"/>
      <c r="P315" s="151" t="n"/>
      <c r="Q315" s="151" t="n"/>
      <c r="R315" s="151" t="n"/>
      <c r="S315" s="151" t="n"/>
      <c r="T315" s="151" t="n"/>
      <c r="U315" s="151" t="n"/>
      <c r="V315" s="151" t="n"/>
      <c r="W315" s="151" t="n"/>
      <c r="X315" s="151" t="n"/>
      <c r="Y315" s="151" t="n"/>
      <c r="Z315" s="151" t="n"/>
      <c r="AA315" s="151" t="n"/>
      <c r="AB315" s="151" t="n"/>
      <c r="AC315" s="151" t="n"/>
      <c r="AD315" s="151" t="n"/>
      <c r="AE315" s="151" t="n"/>
    </row>
    <row r="316" ht="18" customHeight="1" s="218">
      <c r="A316" s="151" t="n"/>
      <c r="B316" s="151" t="n"/>
      <c r="C316" s="151" t="n"/>
      <c r="D316" s="151" t="n"/>
      <c r="E316" s="151" t="n"/>
      <c r="F316" s="151" t="n"/>
      <c r="G316" s="151" t="n"/>
      <c r="H316" s="151" t="n"/>
      <c r="I316" s="152" t="n"/>
      <c r="J316" s="152" t="n"/>
      <c r="K316" s="152" t="n"/>
      <c r="L316" s="152" t="n"/>
      <c r="M316" s="151" t="n"/>
      <c r="N316" s="151" t="n"/>
      <c r="O316" s="151" t="n"/>
      <c r="P316" s="151" t="n"/>
      <c r="Q316" s="151" t="n"/>
      <c r="R316" s="151" t="n"/>
      <c r="S316" s="151" t="n"/>
      <c r="T316" s="151" t="n"/>
      <c r="U316" s="151" t="n"/>
      <c r="V316" s="151" t="n"/>
      <c r="W316" s="151" t="n"/>
      <c r="X316" s="151" t="n"/>
      <c r="Y316" s="151" t="n"/>
      <c r="Z316" s="151" t="n"/>
      <c r="AA316" s="151" t="n"/>
      <c r="AB316" s="151" t="n"/>
      <c r="AC316" s="151" t="n"/>
      <c r="AD316" s="151" t="n"/>
      <c r="AE316" s="151" t="n"/>
    </row>
    <row r="317" ht="18" customHeight="1" s="218">
      <c r="A317" s="151" t="n"/>
      <c r="B317" s="151" t="n"/>
      <c r="C317" s="151" t="n"/>
      <c r="D317" s="151" t="n"/>
      <c r="E317" s="151" t="n"/>
      <c r="F317" s="151" t="n"/>
      <c r="G317" s="151" t="n"/>
      <c r="H317" s="151" t="n"/>
      <c r="I317" s="152" t="n"/>
      <c r="J317" s="152" t="n"/>
      <c r="K317" s="152" t="n"/>
      <c r="L317" s="152" t="n"/>
      <c r="M317" s="151" t="n"/>
      <c r="N317" s="151" t="n"/>
      <c r="O317" s="151" t="n"/>
      <c r="P317" s="151" t="n"/>
      <c r="Q317" s="151" t="n"/>
      <c r="R317" s="151" t="n"/>
      <c r="S317" s="151" t="n"/>
      <c r="T317" s="151" t="n"/>
      <c r="U317" s="151" t="n"/>
      <c r="V317" s="151" t="n"/>
      <c r="W317" s="151" t="n"/>
      <c r="X317" s="151" t="n"/>
      <c r="Y317" s="151" t="n"/>
      <c r="Z317" s="151" t="n"/>
      <c r="AA317" s="151" t="n"/>
      <c r="AB317" s="151" t="n"/>
      <c r="AC317" s="151" t="n"/>
      <c r="AD317" s="151" t="n"/>
      <c r="AE317" s="151" t="n"/>
    </row>
    <row r="318" ht="18" customHeight="1" s="218">
      <c r="A318" s="151" t="n"/>
      <c r="B318" s="151" t="n"/>
      <c r="C318" s="151" t="n"/>
      <c r="D318" s="151" t="n"/>
      <c r="E318" s="151" t="n"/>
      <c r="F318" s="151" t="n"/>
      <c r="G318" s="151" t="n"/>
      <c r="H318" s="151" t="n"/>
      <c r="I318" s="152" t="n"/>
      <c r="J318" s="152" t="n"/>
      <c r="K318" s="152" t="n"/>
      <c r="L318" s="152" t="n"/>
      <c r="M318" s="151" t="n"/>
      <c r="N318" s="151" t="n"/>
      <c r="O318" s="151" t="n"/>
      <c r="P318" s="151" t="n"/>
      <c r="Q318" s="151" t="n"/>
      <c r="R318" s="151" t="n"/>
      <c r="S318" s="151" t="n"/>
      <c r="T318" s="151" t="n"/>
      <c r="U318" s="151" t="n"/>
      <c r="V318" s="151" t="n"/>
      <c r="W318" s="151" t="n"/>
      <c r="X318" s="151" t="n"/>
      <c r="Y318" s="151" t="n"/>
      <c r="Z318" s="151" t="n"/>
      <c r="AA318" s="151" t="n"/>
      <c r="AB318" s="151" t="n"/>
      <c r="AC318" s="151" t="n"/>
      <c r="AD318" s="151" t="n"/>
      <c r="AE318" s="151" t="n"/>
    </row>
    <row r="319" ht="18" customHeight="1" s="218">
      <c r="A319" s="151" t="n"/>
      <c r="B319" s="151" t="n"/>
      <c r="C319" s="151" t="n"/>
      <c r="D319" s="151" t="n"/>
      <c r="E319" s="151" t="n"/>
      <c r="F319" s="151" t="n"/>
      <c r="G319" s="151" t="n"/>
      <c r="H319" s="151" t="n"/>
      <c r="I319" s="152" t="n"/>
      <c r="J319" s="152" t="n"/>
      <c r="K319" s="152" t="n"/>
      <c r="L319" s="152" t="n"/>
      <c r="M319" s="151" t="n"/>
      <c r="N319" s="151" t="n"/>
      <c r="O319" s="151" t="n"/>
      <c r="P319" s="151" t="n"/>
      <c r="Q319" s="151" t="n"/>
      <c r="R319" s="151" t="n"/>
      <c r="S319" s="151" t="n"/>
      <c r="T319" s="151" t="n"/>
      <c r="U319" s="151" t="n"/>
      <c r="V319" s="151" t="n"/>
      <c r="W319" s="151" t="n"/>
      <c r="X319" s="151" t="n"/>
      <c r="Y319" s="151" t="n"/>
      <c r="Z319" s="151" t="n"/>
      <c r="AA319" s="151" t="n"/>
      <c r="AB319" s="151" t="n"/>
      <c r="AC319" s="151" t="n"/>
      <c r="AD319" s="151" t="n"/>
      <c r="AE319" s="151" t="n"/>
    </row>
    <row r="320" ht="18" customHeight="1" s="218">
      <c r="A320" s="151" t="n"/>
      <c r="B320" s="151" t="n"/>
      <c r="C320" s="151" t="n"/>
      <c r="D320" s="151" t="n"/>
      <c r="E320" s="151" t="n"/>
      <c r="F320" s="151" t="n"/>
      <c r="G320" s="151" t="n"/>
      <c r="H320" s="151" t="n"/>
      <c r="I320" s="152" t="n"/>
      <c r="J320" s="152" t="n"/>
      <c r="K320" s="152" t="n"/>
      <c r="L320" s="152" t="n"/>
      <c r="M320" s="151" t="n"/>
      <c r="N320" s="151" t="n"/>
      <c r="O320" s="151" t="n"/>
      <c r="P320" s="151" t="n"/>
      <c r="Q320" s="151" t="n"/>
      <c r="R320" s="151" t="n"/>
      <c r="S320" s="151" t="n"/>
      <c r="T320" s="151" t="n"/>
      <c r="U320" s="151" t="n"/>
      <c r="V320" s="151" t="n"/>
      <c r="W320" s="151" t="n"/>
      <c r="X320" s="151" t="n"/>
      <c r="Y320" s="151" t="n"/>
      <c r="Z320" s="151" t="n"/>
      <c r="AA320" s="151" t="n"/>
      <c r="AB320" s="151" t="n"/>
      <c r="AC320" s="151" t="n"/>
      <c r="AD320" s="151" t="n"/>
      <c r="AE320" s="151" t="n"/>
    </row>
    <row r="321" ht="18" customHeight="1" s="218">
      <c r="A321" s="151" t="n"/>
      <c r="B321" s="151" t="n"/>
      <c r="C321" s="151" t="n"/>
      <c r="D321" s="151" t="n"/>
      <c r="E321" s="151" t="n"/>
      <c r="F321" s="151" t="n"/>
      <c r="G321" s="151" t="n"/>
      <c r="H321" s="151" t="n"/>
      <c r="I321" s="152" t="n"/>
      <c r="J321" s="152" t="n"/>
      <c r="K321" s="152" t="n"/>
      <c r="L321" s="152" t="n"/>
      <c r="M321" s="151" t="n"/>
      <c r="N321" s="151" t="n"/>
      <c r="O321" s="151" t="n"/>
      <c r="P321" s="151" t="n"/>
      <c r="Q321" s="151" t="n"/>
      <c r="R321" s="151" t="n"/>
      <c r="S321" s="151" t="n"/>
      <c r="T321" s="151" t="n"/>
      <c r="U321" s="151" t="n"/>
      <c r="V321" s="151" t="n"/>
      <c r="W321" s="151" t="n"/>
      <c r="X321" s="151" t="n"/>
      <c r="Y321" s="151" t="n"/>
      <c r="Z321" s="151" t="n"/>
      <c r="AA321" s="151" t="n"/>
      <c r="AB321" s="151" t="n"/>
      <c r="AC321" s="151" t="n"/>
      <c r="AD321" s="151" t="n"/>
      <c r="AE321" s="151" t="n"/>
    </row>
    <row r="322" ht="18" customHeight="1" s="218">
      <c r="A322" s="151" t="n"/>
      <c r="B322" s="151" t="n"/>
      <c r="C322" s="151" t="n"/>
      <c r="D322" s="151" t="n"/>
      <c r="E322" s="151" t="n"/>
      <c r="F322" s="151" t="n"/>
      <c r="G322" s="151" t="n"/>
      <c r="H322" s="151" t="n"/>
      <c r="I322" s="152" t="n"/>
      <c r="J322" s="152" t="n"/>
      <c r="K322" s="152" t="n"/>
      <c r="L322" s="152" t="n"/>
      <c r="M322" s="151" t="n"/>
      <c r="N322" s="151" t="n"/>
      <c r="O322" s="151" t="n"/>
      <c r="P322" s="151" t="n"/>
      <c r="Q322" s="151" t="n"/>
      <c r="R322" s="151" t="n"/>
      <c r="S322" s="151" t="n"/>
      <c r="T322" s="151" t="n"/>
      <c r="U322" s="151" t="n"/>
      <c r="V322" s="151" t="n"/>
      <c r="W322" s="151" t="n"/>
      <c r="X322" s="151" t="n"/>
      <c r="Y322" s="151" t="n"/>
      <c r="Z322" s="151" t="n"/>
      <c r="AA322" s="151" t="n"/>
      <c r="AB322" s="151" t="n"/>
      <c r="AC322" s="151" t="n"/>
      <c r="AD322" s="151" t="n"/>
      <c r="AE322" s="151" t="n"/>
    </row>
    <row r="323" ht="18" customHeight="1" s="218">
      <c r="A323" s="151" t="n"/>
      <c r="B323" s="151" t="n"/>
      <c r="C323" s="151" t="n"/>
      <c r="D323" s="151" t="n"/>
      <c r="E323" s="151" t="n"/>
      <c r="F323" s="151" t="n"/>
      <c r="G323" s="151" t="n"/>
      <c r="H323" s="151" t="n"/>
      <c r="I323" s="152" t="n"/>
      <c r="J323" s="152" t="n"/>
      <c r="K323" s="152" t="n"/>
      <c r="L323" s="152" t="n"/>
      <c r="M323" s="151" t="n"/>
      <c r="N323" s="151" t="n"/>
      <c r="O323" s="151" t="n"/>
      <c r="P323" s="151" t="n"/>
      <c r="Q323" s="151" t="n"/>
      <c r="R323" s="151" t="n"/>
      <c r="S323" s="151" t="n"/>
      <c r="T323" s="151" t="n"/>
      <c r="U323" s="151" t="n"/>
      <c r="V323" s="151" t="n"/>
      <c r="W323" s="151" t="n"/>
      <c r="X323" s="151" t="n"/>
      <c r="Y323" s="151" t="n"/>
      <c r="Z323" s="151" t="n"/>
      <c r="AA323" s="151" t="n"/>
      <c r="AB323" s="151" t="n"/>
      <c r="AC323" s="151" t="n"/>
      <c r="AD323" s="151" t="n"/>
      <c r="AE323" s="151" t="n"/>
    </row>
    <row r="324" ht="18" customHeight="1" s="218">
      <c r="A324" s="151" t="n"/>
      <c r="B324" s="151" t="n"/>
      <c r="C324" s="151" t="n"/>
      <c r="D324" s="151" t="n"/>
      <c r="E324" s="151" t="n"/>
      <c r="F324" s="151" t="n"/>
      <c r="G324" s="151" t="n"/>
      <c r="H324" s="151" t="n"/>
      <c r="I324" s="152" t="n"/>
      <c r="J324" s="152" t="n"/>
      <c r="K324" s="152" t="n"/>
      <c r="L324" s="152" t="n"/>
      <c r="M324" s="151" t="n"/>
      <c r="N324" s="151" t="n"/>
      <c r="O324" s="151" t="n"/>
      <c r="P324" s="151" t="n"/>
      <c r="Q324" s="151" t="n"/>
      <c r="R324" s="151" t="n"/>
      <c r="S324" s="151" t="n"/>
      <c r="T324" s="151" t="n"/>
      <c r="U324" s="151" t="n"/>
      <c r="V324" s="151" t="n"/>
      <c r="W324" s="151" t="n"/>
      <c r="X324" s="151" t="n"/>
      <c r="Y324" s="151" t="n"/>
      <c r="Z324" s="151" t="n"/>
      <c r="AA324" s="151" t="n"/>
      <c r="AB324" s="151" t="n"/>
      <c r="AC324" s="151" t="n"/>
      <c r="AD324" s="151" t="n"/>
      <c r="AE324" s="151" t="n"/>
    </row>
    <row r="325" ht="18" customHeight="1" s="218">
      <c r="A325" s="151" t="n"/>
      <c r="B325" s="151" t="n"/>
      <c r="C325" s="151" t="n"/>
      <c r="D325" s="151" t="n"/>
      <c r="E325" s="151" t="n"/>
      <c r="F325" s="151" t="n"/>
      <c r="G325" s="151" t="n"/>
      <c r="H325" s="151" t="n"/>
      <c r="I325" s="152" t="n"/>
      <c r="J325" s="152" t="n"/>
      <c r="K325" s="152" t="n"/>
      <c r="L325" s="152" t="n"/>
      <c r="M325" s="151" t="n"/>
      <c r="N325" s="151" t="n"/>
      <c r="O325" s="151" t="n"/>
      <c r="P325" s="151" t="n"/>
      <c r="Q325" s="151" t="n"/>
      <c r="R325" s="151" t="n"/>
      <c r="S325" s="151" t="n"/>
      <c r="T325" s="151" t="n"/>
      <c r="U325" s="151" t="n"/>
      <c r="V325" s="151" t="n"/>
      <c r="W325" s="151" t="n"/>
      <c r="X325" s="151" t="n"/>
      <c r="Y325" s="151" t="n"/>
      <c r="Z325" s="151" t="n"/>
      <c r="AA325" s="151" t="n"/>
      <c r="AB325" s="151" t="n"/>
      <c r="AC325" s="151" t="n"/>
      <c r="AD325" s="151" t="n"/>
      <c r="AE325" s="151" t="n"/>
    </row>
    <row r="326" ht="18" customHeight="1" s="218">
      <c r="A326" s="151" t="n"/>
      <c r="B326" s="151" t="n"/>
      <c r="C326" s="151" t="n"/>
      <c r="D326" s="151" t="n"/>
      <c r="E326" s="151" t="n"/>
      <c r="F326" s="151" t="n"/>
      <c r="G326" s="151" t="n"/>
      <c r="H326" s="151" t="n"/>
      <c r="I326" s="152" t="n"/>
      <c r="J326" s="152" t="n"/>
      <c r="K326" s="152" t="n"/>
      <c r="L326" s="152" t="n"/>
      <c r="M326" s="151" t="n"/>
      <c r="N326" s="151" t="n"/>
      <c r="O326" s="151" t="n"/>
      <c r="P326" s="151" t="n"/>
      <c r="Q326" s="151" t="n"/>
      <c r="R326" s="151" t="n"/>
      <c r="S326" s="151" t="n"/>
      <c r="T326" s="151" t="n"/>
      <c r="U326" s="151" t="n"/>
      <c r="V326" s="151" t="n"/>
      <c r="W326" s="151" t="n"/>
      <c r="X326" s="151" t="n"/>
      <c r="Y326" s="151" t="n"/>
      <c r="Z326" s="151" t="n"/>
      <c r="AA326" s="151" t="n"/>
      <c r="AB326" s="151" t="n"/>
      <c r="AC326" s="151" t="n"/>
      <c r="AD326" s="151" t="n"/>
      <c r="AE326" s="151" t="n"/>
    </row>
    <row r="327" ht="18" customHeight="1" s="218">
      <c r="A327" s="151" t="n"/>
      <c r="B327" s="151" t="n"/>
      <c r="C327" s="151" t="n"/>
      <c r="D327" s="151" t="n"/>
      <c r="E327" s="151" t="n"/>
      <c r="F327" s="151" t="n"/>
      <c r="G327" s="151" t="n"/>
      <c r="H327" s="151" t="n"/>
      <c r="I327" s="152" t="n"/>
      <c r="J327" s="152" t="n"/>
      <c r="K327" s="152" t="n"/>
      <c r="L327" s="152" t="n"/>
      <c r="M327" s="151" t="n"/>
      <c r="N327" s="151" t="n"/>
      <c r="O327" s="151" t="n"/>
      <c r="P327" s="151" t="n"/>
      <c r="Q327" s="151" t="n"/>
      <c r="R327" s="151" t="n"/>
      <c r="S327" s="151" t="n"/>
      <c r="T327" s="151" t="n"/>
      <c r="U327" s="151" t="n"/>
      <c r="V327" s="151" t="n"/>
      <c r="W327" s="151" t="n"/>
      <c r="X327" s="151" t="n"/>
      <c r="Y327" s="151" t="n"/>
      <c r="Z327" s="151" t="n"/>
      <c r="AA327" s="151" t="n"/>
      <c r="AB327" s="151" t="n"/>
      <c r="AC327" s="151" t="n"/>
      <c r="AD327" s="151" t="n"/>
      <c r="AE327" s="151" t="n"/>
    </row>
    <row r="328" ht="18" customHeight="1" s="218">
      <c r="A328" s="151" t="n"/>
      <c r="B328" s="151" t="n"/>
      <c r="C328" s="151" t="n"/>
      <c r="D328" s="151" t="n"/>
      <c r="E328" s="151" t="n"/>
      <c r="F328" s="151" t="n"/>
      <c r="G328" s="151" t="n"/>
      <c r="H328" s="151" t="n"/>
      <c r="I328" s="152" t="n"/>
      <c r="J328" s="152" t="n"/>
      <c r="K328" s="152" t="n"/>
      <c r="L328" s="152" t="n"/>
      <c r="M328" s="151" t="n"/>
      <c r="N328" s="151" t="n"/>
      <c r="O328" s="151" t="n"/>
      <c r="P328" s="151" t="n"/>
      <c r="Q328" s="151" t="n"/>
      <c r="R328" s="151" t="n"/>
      <c r="S328" s="151" t="n"/>
      <c r="T328" s="151" t="n"/>
      <c r="U328" s="151" t="n"/>
      <c r="V328" s="151" t="n"/>
      <c r="W328" s="151" t="n"/>
      <c r="X328" s="151" t="n"/>
      <c r="Y328" s="151" t="n"/>
      <c r="Z328" s="151" t="n"/>
      <c r="AA328" s="151" t="n"/>
      <c r="AB328" s="151" t="n"/>
      <c r="AC328" s="151" t="n"/>
      <c r="AD328" s="151" t="n"/>
      <c r="AE328" s="151" t="n"/>
    </row>
    <row r="329" ht="18" customHeight="1" s="218">
      <c r="A329" s="151" t="n"/>
      <c r="B329" s="151" t="n"/>
      <c r="C329" s="151" t="n"/>
      <c r="D329" s="151" t="n"/>
      <c r="E329" s="151" t="n"/>
      <c r="F329" s="151" t="n"/>
      <c r="G329" s="151" t="n"/>
      <c r="H329" s="151" t="n"/>
      <c r="I329" s="152" t="n"/>
      <c r="J329" s="152" t="n"/>
      <c r="K329" s="152" t="n"/>
      <c r="L329" s="152" t="n"/>
      <c r="M329" s="151" t="n"/>
      <c r="N329" s="151" t="n"/>
      <c r="O329" s="151" t="n"/>
      <c r="P329" s="151" t="n"/>
      <c r="Q329" s="151" t="n"/>
      <c r="R329" s="151" t="n"/>
      <c r="S329" s="151" t="n"/>
      <c r="T329" s="151" t="n"/>
      <c r="U329" s="151" t="n"/>
      <c r="V329" s="151" t="n"/>
      <c r="W329" s="151" t="n"/>
      <c r="X329" s="151" t="n"/>
      <c r="Y329" s="151" t="n"/>
      <c r="Z329" s="151" t="n"/>
      <c r="AA329" s="151" t="n"/>
      <c r="AB329" s="151" t="n"/>
      <c r="AC329" s="151" t="n"/>
      <c r="AD329" s="151" t="n"/>
      <c r="AE329" s="151" t="n"/>
    </row>
    <row r="330" ht="18" customHeight="1" s="218">
      <c r="A330" s="151" t="n"/>
      <c r="B330" s="151" t="n"/>
      <c r="C330" s="151" t="n"/>
      <c r="D330" s="151" t="n"/>
      <c r="E330" s="151" t="n"/>
      <c r="F330" s="151" t="n"/>
      <c r="G330" s="151" t="n"/>
      <c r="H330" s="151" t="n"/>
      <c r="I330" s="152" t="n"/>
      <c r="J330" s="152" t="n"/>
      <c r="K330" s="152" t="n"/>
      <c r="L330" s="152" t="n"/>
      <c r="M330" s="151" t="n"/>
      <c r="N330" s="151" t="n"/>
      <c r="O330" s="151" t="n"/>
      <c r="P330" s="151" t="n"/>
      <c r="Q330" s="151" t="n"/>
      <c r="R330" s="151" t="n"/>
      <c r="S330" s="151" t="n"/>
      <c r="T330" s="151" t="n"/>
      <c r="U330" s="151" t="n"/>
      <c r="V330" s="151" t="n"/>
      <c r="W330" s="151" t="n"/>
      <c r="X330" s="151" t="n"/>
      <c r="Y330" s="151" t="n"/>
      <c r="Z330" s="151" t="n"/>
      <c r="AA330" s="151" t="n"/>
      <c r="AB330" s="151" t="n"/>
      <c r="AC330" s="151" t="n"/>
      <c r="AD330" s="151" t="n"/>
      <c r="AE330" s="151" t="n"/>
    </row>
    <row r="331" ht="18" customHeight="1" s="218">
      <c r="A331" s="151" t="n"/>
      <c r="B331" s="151" t="n"/>
      <c r="C331" s="151" t="n"/>
      <c r="D331" s="151" t="n"/>
      <c r="E331" s="151" t="n"/>
      <c r="F331" s="151" t="n"/>
      <c r="G331" s="151" t="n"/>
      <c r="H331" s="151" t="n"/>
      <c r="I331" s="152" t="n"/>
      <c r="J331" s="152" t="n"/>
      <c r="K331" s="152" t="n"/>
      <c r="L331" s="152" t="n"/>
      <c r="M331" s="151" t="n"/>
      <c r="N331" s="151" t="n"/>
      <c r="O331" s="151" t="n"/>
      <c r="P331" s="151" t="n"/>
      <c r="Q331" s="151" t="n"/>
      <c r="R331" s="151" t="n"/>
      <c r="S331" s="151" t="n"/>
      <c r="T331" s="151" t="n"/>
      <c r="U331" s="151" t="n"/>
      <c r="V331" s="151" t="n"/>
      <c r="W331" s="151" t="n"/>
      <c r="X331" s="151" t="n"/>
      <c r="Y331" s="151" t="n"/>
      <c r="Z331" s="151" t="n"/>
      <c r="AA331" s="151" t="n"/>
      <c r="AB331" s="151" t="n"/>
      <c r="AC331" s="151" t="n"/>
      <c r="AD331" s="151" t="n"/>
      <c r="AE331" s="151" t="n"/>
    </row>
    <row r="332" ht="18" customHeight="1" s="218">
      <c r="A332" s="151" t="n"/>
      <c r="B332" s="151" t="n"/>
      <c r="C332" s="151" t="n"/>
      <c r="D332" s="151" t="n"/>
      <c r="E332" s="151" t="n"/>
      <c r="F332" s="151" t="n"/>
      <c r="G332" s="151" t="n"/>
      <c r="H332" s="151" t="n"/>
      <c r="I332" s="152" t="n"/>
      <c r="J332" s="152" t="n"/>
      <c r="K332" s="152" t="n"/>
      <c r="L332" s="152" t="n"/>
      <c r="M332" s="151" t="n"/>
      <c r="N332" s="151" t="n"/>
      <c r="O332" s="151" t="n"/>
      <c r="P332" s="151" t="n"/>
      <c r="Q332" s="151" t="n"/>
      <c r="R332" s="151" t="n"/>
      <c r="S332" s="151" t="n"/>
      <c r="T332" s="151" t="n"/>
      <c r="U332" s="151" t="n"/>
      <c r="V332" s="151" t="n"/>
      <c r="W332" s="151" t="n"/>
      <c r="X332" s="151" t="n"/>
      <c r="Y332" s="151" t="n"/>
      <c r="Z332" s="151" t="n"/>
      <c r="AA332" s="151" t="n"/>
      <c r="AB332" s="151" t="n"/>
      <c r="AC332" s="151" t="n"/>
      <c r="AD332" s="151" t="n"/>
      <c r="AE332" s="151" t="n"/>
    </row>
    <row r="333" ht="18" customHeight="1" s="218">
      <c r="A333" s="151" t="n"/>
      <c r="B333" s="151" t="n"/>
      <c r="C333" s="151" t="n"/>
      <c r="D333" s="151" t="n"/>
      <c r="E333" s="151" t="n"/>
      <c r="F333" s="151" t="n"/>
      <c r="G333" s="151" t="n"/>
      <c r="H333" s="151" t="n"/>
      <c r="I333" s="152" t="n"/>
      <c r="J333" s="152" t="n"/>
      <c r="K333" s="152" t="n"/>
      <c r="L333" s="152" t="n"/>
      <c r="M333" s="151" t="n"/>
      <c r="N333" s="151" t="n"/>
      <c r="O333" s="151" t="n"/>
      <c r="P333" s="151" t="n"/>
      <c r="Q333" s="151" t="n"/>
      <c r="R333" s="151" t="n"/>
      <c r="S333" s="151" t="n"/>
      <c r="T333" s="151" t="n"/>
      <c r="U333" s="151" t="n"/>
      <c r="V333" s="151" t="n"/>
      <c r="W333" s="151" t="n"/>
      <c r="X333" s="151" t="n"/>
      <c r="Y333" s="151" t="n"/>
      <c r="Z333" s="151" t="n"/>
      <c r="AA333" s="151" t="n"/>
      <c r="AB333" s="151" t="n"/>
      <c r="AC333" s="151" t="n"/>
      <c r="AD333" s="151" t="n"/>
      <c r="AE333" s="151" t="n"/>
    </row>
    <row r="334" ht="18" customHeight="1" s="218">
      <c r="A334" s="151" t="n"/>
      <c r="B334" s="151" t="n"/>
      <c r="C334" s="151" t="n"/>
      <c r="D334" s="151" t="n"/>
      <c r="E334" s="151" t="n"/>
      <c r="F334" s="151" t="n"/>
      <c r="G334" s="151" t="n"/>
      <c r="H334" s="151" t="n"/>
      <c r="I334" s="152" t="n"/>
      <c r="J334" s="152" t="n"/>
      <c r="K334" s="152" t="n"/>
      <c r="L334" s="152" t="n"/>
      <c r="M334" s="151" t="n"/>
      <c r="N334" s="151" t="n"/>
      <c r="O334" s="151" t="n"/>
      <c r="P334" s="151" t="n"/>
      <c r="Q334" s="151" t="n"/>
      <c r="R334" s="151" t="n"/>
      <c r="S334" s="151" t="n"/>
      <c r="T334" s="151" t="n"/>
      <c r="U334" s="151" t="n"/>
      <c r="V334" s="151" t="n"/>
      <c r="W334" s="151" t="n"/>
      <c r="X334" s="151" t="n"/>
      <c r="Y334" s="151" t="n"/>
      <c r="Z334" s="151" t="n"/>
      <c r="AA334" s="151" t="n"/>
      <c r="AB334" s="151" t="n"/>
      <c r="AC334" s="151" t="n"/>
      <c r="AD334" s="151" t="n"/>
      <c r="AE334" s="151" t="n"/>
    </row>
    <row r="335" ht="18" customHeight="1" s="218">
      <c r="A335" s="151" t="n"/>
      <c r="B335" s="151" t="n"/>
      <c r="C335" s="151" t="n"/>
      <c r="D335" s="151" t="n"/>
      <c r="E335" s="151" t="n"/>
      <c r="F335" s="151" t="n"/>
      <c r="G335" s="151" t="n"/>
      <c r="H335" s="151" t="n"/>
      <c r="I335" s="152" t="n"/>
      <c r="J335" s="152" t="n"/>
      <c r="K335" s="152" t="n"/>
      <c r="L335" s="152" t="n"/>
      <c r="M335" s="151" t="n"/>
      <c r="N335" s="151" t="n"/>
      <c r="O335" s="151" t="n"/>
      <c r="P335" s="151" t="n"/>
      <c r="Q335" s="151" t="n"/>
      <c r="R335" s="151" t="n"/>
      <c r="S335" s="151" t="n"/>
      <c r="T335" s="151" t="n"/>
      <c r="U335" s="151" t="n"/>
      <c r="V335" s="151" t="n"/>
      <c r="W335" s="151" t="n"/>
      <c r="X335" s="151" t="n"/>
      <c r="Y335" s="151" t="n"/>
      <c r="Z335" s="151" t="n"/>
      <c r="AA335" s="151" t="n"/>
      <c r="AB335" s="151" t="n"/>
      <c r="AC335" s="151" t="n"/>
      <c r="AD335" s="151" t="n"/>
      <c r="AE335" s="151" t="n"/>
    </row>
    <row r="336" ht="18" customHeight="1" s="218">
      <c r="A336" s="151" t="n"/>
      <c r="B336" s="151" t="n"/>
      <c r="C336" s="151" t="n"/>
      <c r="D336" s="151" t="n"/>
      <c r="E336" s="151" t="n"/>
      <c r="F336" s="151" t="n"/>
      <c r="G336" s="151" t="n"/>
      <c r="H336" s="151" t="n"/>
      <c r="I336" s="152" t="n"/>
      <c r="J336" s="152" t="n"/>
      <c r="K336" s="152" t="n"/>
      <c r="L336" s="152" t="n"/>
      <c r="M336" s="151" t="n"/>
      <c r="N336" s="151" t="n"/>
      <c r="O336" s="151" t="n"/>
      <c r="P336" s="151" t="n"/>
      <c r="Q336" s="151" t="n"/>
      <c r="R336" s="151" t="n"/>
      <c r="S336" s="151" t="n"/>
      <c r="T336" s="151" t="n"/>
      <c r="U336" s="151" t="n"/>
      <c r="V336" s="151" t="n"/>
      <c r="W336" s="151" t="n"/>
      <c r="X336" s="151" t="n"/>
      <c r="Y336" s="151" t="n"/>
      <c r="Z336" s="151" t="n"/>
      <c r="AA336" s="151" t="n"/>
      <c r="AB336" s="151" t="n"/>
      <c r="AC336" s="151" t="n"/>
      <c r="AD336" s="151" t="n"/>
      <c r="AE336" s="151" t="n"/>
    </row>
    <row r="337" ht="18" customHeight="1" s="218">
      <c r="A337" s="151" t="n"/>
      <c r="B337" s="151" t="n"/>
      <c r="C337" s="151" t="n"/>
      <c r="D337" s="151" t="n"/>
      <c r="E337" s="151" t="n"/>
      <c r="F337" s="151" t="n"/>
      <c r="G337" s="151" t="n"/>
      <c r="H337" s="151" t="n"/>
      <c r="I337" s="152" t="n"/>
      <c r="J337" s="152" t="n"/>
      <c r="K337" s="152" t="n"/>
      <c r="L337" s="152" t="n"/>
      <c r="M337" s="151" t="n"/>
      <c r="N337" s="151" t="n"/>
      <c r="O337" s="151" t="n"/>
      <c r="P337" s="151" t="n"/>
      <c r="Q337" s="151" t="n"/>
      <c r="R337" s="151" t="n"/>
      <c r="S337" s="151" t="n"/>
      <c r="T337" s="151" t="n"/>
      <c r="U337" s="151" t="n"/>
      <c r="V337" s="151" t="n"/>
      <c r="W337" s="151" t="n"/>
      <c r="X337" s="151" t="n"/>
      <c r="Y337" s="151" t="n"/>
      <c r="Z337" s="151" t="n"/>
      <c r="AA337" s="151" t="n"/>
      <c r="AB337" s="151" t="n"/>
      <c r="AC337" s="151" t="n"/>
      <c r="AD337" s="151" t="n"/>
      <c r="AE337" s="151" t="n"/>
    </row>
    <row r="338" ht="18" customHeight="1" s="218">
      <c r="A338" s="151" t="n"/>
      <c r="B338" s="151" t="n"/>
      <c r="C338" s="151" t="n"/>
      <c r="D338" s="151" t="n"/>
      <c r="E338" s="151" t="n"/>
      <c r="F338" s="151" t="n"/>
      <c r="G338" s="151" t="n"/>
      <c r="H338" s="151" t="n"/>
      <c r="I338" s="152" t="n"/>
      <c r="J338" s="152" t="n"/>
      <c r="K338" s="152" t="n"/>
      <c r="L338" s="152" t="n"/>
      <c r="M338" s="151" t="n"/>
      <c r="N338" s="151" t="n"/>
      <c r="O338" s="151" t="n"/>
      <c r="P338" s="151" t="n"/>
      <c r="Q338" s="151" t="n"/>
      <c r="R338" s="151" t="n"/>
      <c r="S338" s="151" t="n"/>
      <c r="T338" s="151" t="n"/>
      <c r="U338" s="151" t="n"/>
      <c r="V338" s="151" t="n"/>
      <c r="W338" s="151" t="n"/>
      <c r="X338" s="151" t="n"/>
      <c r="Y338" s="151" t="n"/>
      <c r="Z338" s="151" t="n"/>
      <c r="AA338" s="151" t="n"/>
      <c r="AB338" s="151" t="n"/>
      <c r="AC338" s="151" t="n"/>
      <c r="AD338" s="151" t="n"/>
      <c r="AE338" s="151" t="n"/>
    </row>
    <row r="339" ht="18" customHeight="1" s="218">
      <c r="A339" s="151" t="n"/>
      <c r="B339" s="151" t="n"/>
      <c r="C339" s="151" t="n"/>
      <c r="D339" s="151" t="n"/>
      <c r="E339" s="151" t="n"/>
      <c r="F339" s="151" t="n"/>
      <c r="G339" s="151" t="n"/>
      <c r="H339" s="151" t="n"/>
      <c r="I339" s="152" t="n"/>
      <c r="J339" s="152" t="n"/>
      <c r="K339" s="152" t="n"/>
      <c r="L339" s="152" t="n"/>
      <c r="M339" s="151" t="n"/>
      <c r="N339" s="151" t="n"/>
      <c r="O339" s="151" t="n"/>
      <c r="P339" s="151" t="n"/>
      <c r="Q339" s="151" t="n"/>
      <c r="R339" s="151" t="n"/>
      <c r="S339" s="151" t="n"/>
      <c r="T339" s="151" t="n"/>
      <c r="U339" s="151" t="n"/>
      <c r="V339" s="151" t="n"/>
      <c r="W339" s="151" t="n"/>
      <c r="X339" s="151" t="n"/>
      <c r="Y339" s="151" t="n"/>
      <c r="Z339" s="151" t="n"/>
      <c r="AA339" s="151" t="n"/>
      <c r="AB339" s="151" t="n"/>
      <c r="AC339" s="151" t="n"/>
      <c r="AD339" s="151" t="n"/>
      <c r="AE339" s="151" t="n"/>
    </row>
    <row r="340" ht="18" customHeight="1" s="218">
      <c r="A340" s="151" t="n"/>
      <c r="B340" s="151" t="n"/>
      <c r="C340" s="151" t="n"/>
      <c r="D340" s="151" t="n"/>
      <c r="E340" s="151" t="n"/>
      <c r="F340" s="151" t="n"/>
      <c r="G340" s="151" t="n"/>
      <c r="H340" s="151" t="n"/>
      <c r="I340" s="152" t="n"/>
      <c r="J340" s="152" t="n"/>
      <c r="K340" s="152" t="n"/>
      <c r="L340" s="152" t="n"/>
      <c r="M340" s="151" t="n"/>
      <c r="N340" s="151" t="n"/>
      <c r="O340" s="151" t="n"/>
      <c r="P340" s="151" t="n"/>
      <c r="Q340" s="151" t="n"/>
      <c r="R340" s="151" t="n"/>
      <c r="S340" s="151" t="n"/>
      <c r="T340" s="151" t="n"/>
      <c r="U340" s="151" t="n"/>
      <c r="V340" s="151" t="n"/>
      <c r="W340" s="151" t="n"/>
      <c r="X340" s="151" t="n"/>
      <c r="Y340" s="151" t="n"/>
      <c r="Z340" s="151" t="n"/>
      <c r="AA340" s="151" t="n"/>
      <c r="AB340" s="151" t="n"/>
      <c r="AC340" s="151" t="n"/>
      <c r="AD340" s="151" t="n"/>
      <c r="AE340" s="151" t="n"/>
    </row>
    <row r="341" ht="18" customHeight="1" s="218">
      <c r="A341" s="151" t="n"/>
      <c r="B341" s="151" t="n"/>
      <c r="C341" s="151" t="n"/>
      <c r="D341" s="151" t="n"/>
      <c r="E341" s="151" t="n"/>
      <c r="F341" s="151" t="n"/>
      <c r="G341" s="151" t="n"/>
      <c r="H341" s="151" t="n"/>
      <c r="I341" s="152" t="n"/>
      <c r="J341" s="152" t="n"/>
      <c r="K341" s="152" t="n"/>
      <c r="L341" s="152" t="n"/>
      <c r="M341" s="151" t="n"/>
      <c r="N341" s="151" t="n"/>
      <c r="O341" s="151" t="n"/>
      <c r="P341" s="151" t="n"/>
      <c r="Q341" s="151" t="n"/>
      <c r="R341" s="151" t="n"/>
      <c r="S341" s="151" t="n"/>
      <c r="T341" s="151" t="n"/>
      <c r="U341" s="151" t="n"/>
      <c r="V341" s="151" t="n"/>
      <c r="W341" s="151" t="n"/>
      <c r="X341" s="151" t="n"/>
      <c r="Y341" s="151" t="n"/>
      <c r="Z341" s="151" t="n"/>
      <c r="AA341" s="151" t="n"/>
      <c r="AB341" s="151" t="n"/>
      <c r="AC341" s="151" t="n"/>
      <c r="AD341" s="151" t="n"/>
      <c r="AE341" s="151" t="n"/>
    </row>
    <row r="342" ht="18" customHeight="1" s="218">
      <c r="A342" s="151" t="n"/>
      <c r="B342" s="151" t="n"/>
      <c r="C342" s="151" t="n"/>
      <c r="D342" s="151" t="n"/>
      <c r="E342" s="151" t="n"/>
      <c r="F342" s="151" t="n"/>
      <c r="G342" s="151" t="n"/>
      <c r="H342" s="151" t="n"/>
      <c r="I342" s="152" t="n"/>
      <c r="J342" s="152" t="n"/>
      <c r="K342" s="152" t="n"/>
      <c r="L342" s="152" t="n"/>
      <c r="M342" s="151" t="n"/>
      <c r="N342" s="151" t="n"/>
      <c r="O342" s="151" t="n"/>
      <c r="P342" s="151" t="n"/>
      <c r="Q342" s="151" t="n"/>
      <c r="R342" s="151" t="n"/>
      <c r="S342" s="151" t="n"/>
      <c r="T342" s="151" t="n"/>
      <c r="U342" s="151" t="n"/>
      <c r="V342" s="151" t="n"/>
      <c r="W342" s="151" t="n"/>
      <c r="X342" s="151" t="n"/>
      <c r="Y342" s="151" t="n"/>
      <c r="Z342" s="151" t="n"/>
      <c r="AA342" s="151" t="n"/>
      <c r="AB342" s="151" t="n"/>
      <c r="AC342" s="151" t="n"/>
      <c r="AD342" s="151" t="n"/>
      <c r="AE342" s="151" t="n"/>
    </row>
    <row r="343" ht="18" customHeight="1" s="218">
      <c r="A343" s="151" t="n"/>
      <c r="B343" s="151" t="n"/>
      <c r="C343" s="151" t="n"/>
      <c r="D343" s="151" t="n"/>
      <c r="E343" s="151" t="n"/>
      <c r="F343" s="151" t="n"/>
      <c r="G343" s="151" t="n"/>
      <c r="H343" s="151" t="n"/>
      <c r="I343" s="152" t="n"/>
      <c r="J343" s="152" t="n"/>
      <c r="K343" s="152" t="n"/>
      <c r="L343" s="152" t="n"/>
      <c r="M343" s="151" t="n"/>
      <c r="N343" s="151" t="n"/>
      <c r="O343" s="151" t="n"/>
      <c r="P343" s="151" t="n"/>
      <c r="Q343" s="151" t="n"/>
      <c r="R343" s="151" t="n"/>
      <c r="S343" s="151" t="n"/>
      <c r="T343" s="151" t="n"/>
      <c r="U343" s="151" t="n"/>
      <c r="V343" s="151" t="n"/>
      <c r="W343" s="151" t="n"/>
      <c r="X343" s="151" t="n"/>
      <c r="Y343" s="151" t="n"/>
      <c r="Z343" s="151" t="n"/>
      <c r="AA343" s="151" t="n"/>
      <c r="AB343" s="151" t="n"/>
      <c r="AC343" s="151" t="n"/>
      <c r="AD343" s="151" t="n"/>
      <c r="AE343" s="151" t="n"/>
    </row>
    <row r="344" ht="18" customHeight="1" s="218">
      <c r="A344" s="151" t="n"/>
      <c r="B344" s="151" t="n"/>
      <c r="C344" s="151" t="n"/>
      <c r="D344" s="151" t="n"/>
      <c r="E344" s="151" t="n"/>
      <c r="F344" s="151" t="n"/>
      <c r="G344" s="151" t="n"/>
      <c r="H344" s="151" t="n"/>
      <c r="I344" s="152" t="n"/>
      <c r="J344" s="152" t="n"/>
      <c r="K344" s="152" t="n"/>
      <c r="L344" s="152" t="n"/>
      <c r="M344" s="151" t="n"/>
      <c r="N344" s="151" t="n"/>
      <c r="O344" s="151" t="n"/>
      <c r="P344" s="151" t="n"/>
      <c r="Q344" s="151" t="n"/>
      <c r="R344" s="151" t="n"/>
      <c r="S344" s="151" t="n"/>
      <c r="T344" s="151" t="n"/>
      <c r="U344" s="151" t="n"/>
      <c r="V344" s="151" t="n"/>
      <c r="W344" s="151" t="n"/>
      <c r="X344" s="151" t="n"/>
      <c r="Y344" s="151" t="n"/>
      <c r="Z344" s="151" t="n"/>
      <c r="AA344" s="151" t="n"/>
      <c r="AB344" s="151" t="n"/>
      <c r="AC344" s="151" t="n"/>
      <c r="AD344" s="151" t="n"/>
      <c r="AE344" s="151" t="n"/>
    </row>
    <row r="345" ht="18" customHeight="1" s="218">
      <c r="A345" s="151" t="n"/>
      <c r="B345" s="151" t="n"/>
      <c r="C345" s="151" t="n"/>
      <c r="D345" s="151" t="n"/>
      <c r="E345" s="151" t="n"/>
      <c r="F345" s="151" t="n"/>
      <c r="G345" s="151" t="n"/>
      <c r="H345" s="151" t="n"/>
      <c r="I345" s="152" t="n"/>
      <c r="J345" s="152" t="n"/>
      <c r="K345" s="152" t="n"/>
      <c r="L345" s="152" t="n"/>
      <c r="M345" s="151" t="n"/>
      <c r="N345" s="151" t="n"/>
      <c r="O345" s="151" t="n"/>
      <c r="P345" s="151" t="n"/>
      <c r="Q345" s="151" t="n"/>
      <c r="R345" s="151" t="n"/>
      <c r="S345" s="151" t="n"/>
      <c r="T345" s="151" t="n"/>
      <c r="U345" s="151" t="n"/>
      <c r="V345" s="151" t="n"/>
      <c r="W345" s="151" t="n"/>
      <c r="X345" s="151" t="n"/>
      <c r="Y345" s="151" t="n"/>
      <c r="Z345" s="151" t="n"/>
      <c r="AA345" s="151" t="n"/>
      <c r="AB345" s="151" t="n"/>
      <c r="AC345" s="151" t="n"/>
      <c r="AD345" s="151" t="n"/>
      <c r="AE345" s="151" t="n"/>
    </row>
    <row r="346" ht="18" customHeight="1" s="218">
      <c r="A346" s="151" t="n"/>
      <c r="B346" s="151" t="n"/>
      <c r="C346" s="151" t="n"/>
      <c r="D346" s="151" t="n"/>
      <c r="E346" s="151" t="n"/>
      <c r="F346" s="151" t="n"/>
      <c r="G346" s="151" t="n"/>
      <c r="H346" s="151" t="n"/>
      <c r="I346" s="152" t="n"/>
      <c r="J346" s="152" t="n"/>
      <c r="K346" s="152" t="n"/>
      <c r="L346" s="152" t="n"/>
      <c r="M346" s="151" t="n"/>
      <c r="N346" s="151" t="n"/>
      <c r="O346" s="151" t="n"/>
      <c r="P346" s="151" t="n"/>
      <c r="Q346" s="151" t="n"/>
      <c r="R346" s="151" t="n"/>
      <c r="S346" s="151" t="n"/>
      <c r="T346" s="151" t="n"/>
      <c r="U346" s="151" t="n"/>
      <c r="V346" s="151" t="n"/>
      <c r="W346" s="151" t="n"/>
      <c r="X346" s="151" t="n"/>
      <c r="Y346" s="151" t="n"/>
      <c r="Z346" s="151" t="n"/>
      <c r="AA346" s="151" t="n"/>
      <c r="AB346" s="151" t="n"/>
      <c r="AC346" s="151" t="n"/>
      <c r="AD346" s="151" t="n"/>
      <c r="AE346" s="151" t="n"/>
    </row>
    <row r="347" ht="18" customHeight="1" s="218">
      <c r="A347" s="151" t="n"/>
      <c r="B347" s="151" t="n"/>
      <c r="C347" s="151" t="n"/>
      <c r="D347" s="151" t="n"/>
      <c r="E347" s="151" t="n"/>
      <c r="F347" s="151" t="n"/>
      <c r="G347" s="151" t="n"/>
      <c r="H347" s="151" t="n"/>
      <c r="I347" s="152" t="n"/>
      <c r="J347" s="152" t="n"/>
      <c r="K347" s="152" t="n"/>
      <c r="L347" s="152" t="n"/>
      <c r="M347" s="151" t="n"/>
      <c r="N347" s="151" t="n"/>
      <c r="O347" s="151" t="n"/>
      <c r="P347" s="151" t="n"/>
      <c r="Q347" s="151" t="n"/>
      <c r="R347" s="151" t="n"/>
      <c r="S347" s="151" t="n"/>
      <c r="T347" s="151" t="n"/>
      <c r="U347" s="151" t="n"/>
      <c r="V347" s="151" t="n"/>
      <c r="W347" s="151" t="n"/>
      <c r="X347" s="151" t="n"/>
      <c r="Y347" s="151" t="n"/>
      <c r="Z347" s="151" t="n"/>
      <c r="AA347" s="151" t="n"/>
      <c r="AB347" s="151" t="n"/>
      <c r="AC347" s="151" t="n"/>
      <c r="AD347" s="151" t="n"/>
      <c r="AE347" s="151" t="n"/>
    </row>
    <row r="348" ht="18" customHeight="1" s="218">
      <c r="A348" s="151" t="n"/>
      <c r="B348" s="151" t="n"/>
      <c r="C348" s="151" t="n"/>
      <c r="D348" s="151" t="n"/>
      <c r="E348" s="151" t="n"/>
      <c r="F348" s="151" t="n"/>
      <c r="G348" s="151" t="n"/>
      <c r="H348" s="151" t="n"/>
      <c r="I348" s="152" t="n"/>
      <c r="J348" s="152" t="n"/>
      <c r="K348" s="152" t="n"/>
      <c r="L348" s="152" t="n"/>
      <c r="M348" s="151" t="n"/>
      <c r="N348" s="151" t="n"/>
      <c r="O348" s="151" t="n"/>
      <c r="P348" s="151" t="n"/>
      <c r="Q348" s="151" t="n"/>
      <c r="R348" s="151" t="n"/>
      <c r="S348" s="151" t="n"/>
      <c r="T348" s="151" t="n"/>
      <c r="U348" s="151" t="n"/>
      <c r="V348" s="151" t="n"/>
      <c r="W348" s="151" t="n"/>
      <c r="X348" s="151" t="n"/>
      <c r="Y348" s="151" t="n"/>
      <c r="Z348" s="151" t="n"/>
      <c r="AA348" s="151" t="n"/>
      <c r="AB348" s="151" t="n"/>
      <c r="AC348" s="151" t="n"/>
      <c r="AD348" s="151" t="n"/>
      <c r="AE348" s="151" t="n"/>
    </row>
    <row r="349" ht="18" customHeight="1" s="218">
      <c r="A349" s="151" t="n"/>
      <c r="B349" s="151" t="n"/>
      <c r="C349" s="151" t="n"/>
      <c r="D349" s="151" t="n"/>
      <c r="E349" s="151" t="n"/>
      <c r="F349" s="151" t="n"/>
      <c r="G349" s="151" t="n"/>
      <c r="H349" s="151" t="n"/>
      <c r="I349" s="152" t="n"/>
      <c r="J349" s="152" t="n"/>
      <c r="K349" s="152" t="n"/>
      <c r="L349" s="152" t="n"/>
      <c r="M349" s="151" t="n"/>
      <c r="N349" s="151" t="n"/>
      <c r="O349" s="151" t="n"/>
      <c r="P349" s="151" t="n"/>
      <c r="Q349" s="151" t="n"/>
      <c r="R349" s="151" t="n"/>
      <c r="S349" s="151" t="n"/>
      <c r="T349" s="151" t="n"/>
      <c r="U349" s="151" t="n"/>
      <c r="V349" s="151" t="n"/>
      <c r="W349" s="151" t="n"/>
      <c r="X349" s="151" t="n"/>
      <c r="Y349" s="151" t="n"/>
      <c r="Z349" s="151" t="n"/>
      <c r="AA349" s="151" t="n"/>
      <c r="AB349" s="151" t="n"/>
      <c r="AC349" s="151" t="n"/>
      <c r="AD349" s="151" t="n"/>
      <c r="AE349" s="151" t="n"/>
    </row>
    <row r="350" ht="18" customHeight="1" s="218">
      <c r="A350" s="151" t="n"/>
      <c r="B350" s="151" t="n"/>
      <c r="C350" s="151" t="n"/>
      <c r="D350" s="151" t="n"/>
      <c r="E350" s="151" t="n"/>
      <c r="F350" s="151" t="n"/>
      <c r="G350" s="151" t="n"/>
      <c r="H350" s="151" t="n"/>
      <c r="I350" s="152" t="n"/>
      <c r="J350" s="152" t="n"/>
      <c r="K350" s="152" t="n"/>
      <c r="L350" s="152" t="n"/>
      <c r="M350" s="151" t="n"/>
      <c r="N350" s="151" t="n"/>
      <c r="O350" s="151" t="n"/>
      <c r="P350" s="151" t="n"/>
      <c r="Q350" s="151" t="n"/>
      <c r="R350" s="151" t="n"/>
      <c r="S350" s="151" t="n"/>
      <c r="T350" s="151" t="n"/>
      <c r="U350" s="151" t="n"/>
      <c r="V350" s="151" t="n"/>
      <c r="W350" s="151" t="n"/>
      <c r="X350" s="151" t="n"/>
      <c r="Y350" s="151" t="n"/>
      <c r="Z350" s="151" t="n"/>
      <c r="AA350" s="151" t="n"/>
      <c r="AB350" s="151" t="n"/>
      <c r="AC350" s="151" t="n"/>
      <c r="AD350" s="151" t="n"/>
      <c r="AE350" s="151" t="n"/>
    </row>
    <row r="351" ht="18" customHeight="1" s="218">
      <c r="A351" s="151" t="n"/>
      <c r="B351" s="151" t="n"/>
      <c r="C351" s="151" t="n"/>
      <c r="D351" s="151" t="n"/>
      <c r="E351" s="151" t="n"/>
      <c r="F351" s="151" t="n"/>
      <c r="G351" s="151" t="n"/>
      <c r="H351" s="151" t="n"/>
      <c r="I351" s="152" t="n"/>
      <c r="J351" s="152" t="n"/>
      <c r="K351" s="152" t="n"/>
      <c r="L351" s="152" t="n"/>
      <c r="M351" s="151" t="n"/>
      <c r="N351" s="151" t="n"/>
      <c r="O351" s="151" t="n"/>
      <c r="P351" s="151" t="n"/>
      <c r="Q351" s="151" t="n"/>
      <c r="R351" s="151" t="n"/>
      <c r="S351" s="151" t="n"/>
      <c r="T351" s="151" t="n"/>
      <c r="U351" s="151" t="n"/>
      <c r="V351" s="151" t="n"/>
      <c r="W351" s="151" t="n"/>
      <c r="X351" s="151" t="n"/>
      <c r="Y351" s="151" t="n"/>
      <c r="Z351" s="151" t="n"/>
      <c r="AA351" s="151" t="n"/>
      <c r="AB351" s="151" t="n"/>
      <c r="AC351" s="151" t="n"/>
      <c r="AD351" s="151" t="n"/>
      <c r="AE351" s="151" t="n"/>
    </row>
    <row r="352" ht="18" customHeight="1" s="218">
      <c r="A352" s="151" t="n"/>
      <c r="B352" s="151" t="n"/>
      <c r="C352" s="151" t="n"/>
      <c r="D352" s="151" t="n"/>
      <c r="E352" s="151" t="n"/>
      <c r="F352" s="151" t="n"/>
      <c r="G352" s="151" t="n"/>
      <c r="H352" s="151" t="n"/>
      <c r="I352" s="152" t="n"/>
      <c r="J352" s="152" t="n"/>
      <c r="K352" s="152" t="n"/>
      <c r="L352" s="152" t="n"/>
      <c r="M352" s="151" t="n"/>
      <c r="N352" s="151" t="n"/>
      <c r="O352" s="151" t="n"/>
      <c r="P352" s="151" t="n"/>
      <c r="Q352" s="151" t="n"/>
      <c r="R352" s="151" t="n"/>
      <c r="S352" s="151" t="n"/>
      <c r="T352" s="151" t="n"/>
      <c r="U352" s="151" t="n"/>
      <c r="V352" s="151" t="n"/>
      <c r="W352" s="151" t="n"/>
      <c r="X352" s="151" t="n"/>
      <c r="Y352" s="151" t="n"/>
      <c r="Z352" s="151" t="n"/>
      <c r="AA352" s="151" t="n"/>
      <c r="AB352" s="151" t="n"/>
      <c r="AC352" s="151" t="n"/>
      <c r="AD352" s="151" t="n"/>
      <c r="AE352" s="151" t="n"/>
    </row>
    <row r="353" ht="18" customHeight="1" s="218">
      <c r="A353" s="151" t="n"/>
      <c r="B353" s="151" t="n"/>
      <c r="C353" s="151" t="n"/>
      <c r="D353" s="151" t="n"/>
      <c r="E353" s="151" t="n"/>
      <c r="F353" s="151" t="n"/>
      <c r="G353" s="151" t="n"/>
      <c r="H353" s="151" t="n"/>
      <c r="I353" s="152" t="n"/>
      <c r="J353" s="152" t="n"/>
      <c r="K353" s="152" t="n"/>
      <c r="L353" s="152" t="n"/>
      <c r="M353" s="151" t="n"/>
      <c r="N353" s="151" t="n"/>
      <c r="O353" s="151" t="n"/>
      <c r="P353" s="151" t="n"/>
      <c r="Q353" s="151" t="n"/>
      <c r="R353" s="151" t="n"/>
      <c r="S353" s="151" t="n"/>
      <c r="T353" s="151" t="n"/>
      <c r="U353" s="151" t="n"/>
      <c r="V353" s="151" t="n"/>
      <c r="W353" s="151" t="n"/>
      <c r="X353" s="151" t="n"/>
      <c r="Y353" s="151" t="n"/>
      <c r="Z353" s="151" t="n"/>
      <c r="AA353" s="151" t="n"/>
      <c r="AB353" s="151" t="n"/>
      <c r="AC353" s="151" t="n"/>
      <c r="AD353" s="151" t="n"/>
      <c r="AE353" s="151" t="n"/>
    </row>
    <row r="354" ht="18" customHeight="1" s="218">
      <c r="A354" s="151" t="n"/>
      <c r="B354" s="151" t="n"/>
      <c r="C354" s="151" t="n"/>
      <c r="D354" s="151" t="n"/>
      <c r="E354" s="151" t="n"/>
      <c r="F354" s="151" t="n"/>
      <c r="G354" s="151" t="n"/>
      <c r="H354" s="151" t="n"/>
      <c r="I354" s="152" t="n"/>
      <c r="J354" s="152" t="n"/>
      <c r="K354" s="152" t="n"/>
      <c r="L354" s="152" t="n"/>
      <c r="M354" s="151" t="n"/>
      <c r="N354" s="151" t="n"/>
      <c r="O354" s="151" t="n"/>
      <c r="P354" s="151" t="n"/>
      <c r="Q354" s="151" t="n"/>
      <c r="R354" s="151" t="n"/>
      <c r="S354" s="151" t="n"/>
      <c r="T354" s="151" t="n"/>
      <c r="U354" s="151" t="n"/>
      <c r="V354" s="151" t="n"/>
      <c r="W354" s="151" t="n"/>
      <c r="X354" s="151" t="n"/>
      <c r="Y354" s="151" t="n"/>
      <c r="Z354" s="151" t="n"/>
      <c r="AA354" s="151" t="n"/>
      <c r="AB354" s="151" t="n"/>
      <c r="AC354" s="151" t="n"/>
      <c r="AD354" s="151" t="n"/>
      <c r="AE354" s="151" t="n"/>
    </row>
    <row r="355" ht="18" customHeight="1" s="218">
      <c r="A355" s="151" t="n"/>
      <c r="B355" s="151" t="n"/>
      <c r="C355" s="151" t="n"/>
      <c r="D355" s="151" t="n"/>
      <c r="E355" s="151" t="n"/>
      <c r="F355" s="151" t="n"/>
      <c r="G355" s="151" t="n"/>
      <c r="H355" s="151" t="n"/>
      <c r="I355" s="152" t="n"/>
      <c r="J355" s="152" t="n"/>
      <c r="K355" s="152" t="n"/>
      <c r="L355" s="152" t="n"/>
      <c r="M355" s="151" t="n"/>
      <c r="N355" s="151" t="n"/>
      <c r="O355" s="151" t="n"/>
      <c r="P355" s="151" t="n"/>
      <c r="Q355" s="151" t="n"/>
      <c r="R355" s="151" t="n"/>
      <c r="S355" s="151" t="n"/>
      <c r="T355" s="151" t="n"/>
      <c r="U355" s="151" t="n"/>
      <c r="V355" s="151" t="n"/>
      <c r="W355" s="151" t="n"/>
      <c r="X355" s="151" t="n"/>
      <c r="Y355" s="151" t="n"/>
      <c r="Z355" s="151" t="n"/>
      <c r="AA355" s="151" t="n"/>
      <c r="AB355" s="151" t="n"/>
      <c r="AC355" s="151" t="n"/>
      <c r="AD355" s="151" t="n"/>
      <c r="AE355" s="151" t="n"/>
    </row>
    <row r="356" ht="18" customHeight="1" s="218">
      <c r="A356" s="151" t="n"/>
      <c r="B356" s="151" t="n"/>
      <c r="C356" s="151" t="n"/>
      <c r="D356" s="151" t="n"/>
      <c r="E356" s="151" t="n"/>
      <c r="F356" s="151" t="n"/>
      <c r="G356" s="151" t="n"/>
      <c r="H356" s="151" t="n"/>
      <c r="I356" s="152" t="n"/>
      <c r="J356" s="152" t="n"/>
      <c r="K356" s="152" t="n"/>
      <c r="L356" s="152" t="n"/>
      <c r="M356" s="151" t="n"/>
      <c r="N356" s="151" t="n"/>
      <c r="O356" s="151" t="n"/>
      <c r="P356" s="151" t="n"/>
      <c r="Q356" s="151" t="n"/>
      <c r="R356" s="151" t="n"/>
      <c r="S356" s="151" t="n"/>
      <c r="T356" s="151" t="n"/>
      <c r="U356" s="151" t="n"/>
      <c r="V356" s="151" t="n"/>
      <c r="W356" s="151" t="n"/>
      <c r="X356" s="151" t="n"/>
      <c r="Y356" s="151" t="n"/>
      <c r="Z356" s="151" t="n"/>
      <c r="AA356" s="151" t="n"/>
      <c r="AB356" s="151" t="n"/>
      <c r="AC356" s="151" t="n"/>
      <c r="AD356" s="151" t="n"/>
      <c r="AE356" s="151" t="n"/>
    </row>
    <row r="357" ht="18" customHeight="1" s="218">
      <c r="A357" s="151" t="n"/>
      <c r="B357" s="151" t="n"/>
      <c r="C357" s="151" t="n"/>
      <c r="D357" s="151" t="n"/>
      <c r="E357" s="151" t="n"/>
      <c r="F357" s="151" t="n"/>
      <c r="G357" s="151" t="n"/>
      <c r="H357" s="151" t="n"/>
      <c r="I357" s="152" t="n"/>
      <c r="J357" s="152" t="n"/>
      <c r="K357" s="152" t="n"/>
      <c r="L357" s="152" t="n"/>
      <c r="M357" s="151" t="n"/>
      <c r="N357" s="151" t="n"/>
      <c r="O357" s="151" t="n"/>
      <c r="P357" s="151" t="n"/>
      <c r="Q357" s="151" t="n"/>
      <c r="R357" s="151" t="n"/>
      <c r="S357" s="151" t="n"/>
      <c r="T357" s="151" t="n"/>
      <c r="U357" s="151" t="n"/>
      <c r="V357" s="151" t="n"/>
      <c r="W357" s="151" t="n"/>
      <c r="X357" s="151" t="n"/>
      <c r="Y357" s="151" t="n"/>
      <c r="Z357" s="151" t="n"/>
      <c r="AA357" s="151" t="n"/>
      <c r="AB357" s="151" t="n"/>
      <c r="AC357" s="151" t="n"/>
      <c r="AD357" s="151" t="n"/>
      <c r="AE357" s="151" t="n"/>
    </row>
    <row r="358" ht="18" customHeight="1" s="218">
      <c r="A358" s="151" t="n"/>
      <c r="B358" s="151" t="n"/>
      <c r="C358" s="151" t="n"/>
      <c r="D358" s="151" t="n"/>
      <c r="E358" s="151" t="n"/>
      <c r="F358" s="151" t="n"/>
      <c r="G358" s="151" t="n"/>
      <c r="H358" s="151" t="n"/>
      <c r="I358" s="152" t="n"/>
      <c r="J358" s="152" t="n"/>
      <c r="K358" s="152" t="n"/>
      <c r="L358" s="152" t="n"/>
      <c r="M358" s="151" t="n"/>
      <c r="N358" s="151" t="n"/>
      <c r="O358" s="151" t="n"/>
      <c r="P358" s="151" t="n"/>
      <c r="Q358" s="151" t="n"/>
      <c r="R358" s="151" t="n"/>
      <c r="S358" s="151" t="n"/>
      <c r="T358" s="151" t="n"/>
      <c r="U358" s="151" t="n"/>
      <c r="V358" s="151" t="n"/>
      <c r="W358" s="151" t="n"/>
      <c r="X358" s="151" t="n"/>
      <c r="Y358" s="151" t="n"/>
      <c r="Z358" s="151" t="n"/>
      <c r="AA358" s="151" t="n"/>
      <c r="AB358" s="151" t="n"/>
      <c r="AC358" s="151" t="n"/>
      <c r="AD358" s="151" t="n"/>
      <c r="AE358" s="151" t="n"/>
    </row>
    <row r="359" ht="18" customHeight="1" s="218">
      <c r="A359" s="151" t="n"/>
      <c r="B359" s="151" t="n"/>
      <c r="C359" s="151" t="n"/>
      <c r="D359" s="151" t="n"/>
      <c r="E359" s="151" t="n"/>
      <c r="F359" s="151" t="n"/>
      <c r="G359" s="151" t="n"/>
      <c r="H359" s="151" t="n"/>
      <c r="I359" s="152" t="n"/>
      <c r="J359" s="152" t="n"/>
      <c r="K359" s="152" t="n"/>
      <c r="L359" s="152" t="n"/>
      <c r="M359" s="151" t="n"/>
      <c r="N359" s="151" t="n"/>
      <c r="O359" s="151" t="n"/>
      <c r="P359" s="151" t="n"/>
      <c r="Q359" s="151" t="n"/>
      <c r="R359" s="151" t="n"/>
      <c r="S359" s="151" t="n"/>
      <c r="T359" s="151" t="n"/>
      <c r="U359" s="151" t="n"/>
      <c r="V359" s="151" t="n"/>
      <c r="W359" s="151" t="n"/>
      <c r="X359" s="151" t="n"/>
      <c r="Y359" s="151" t="n"/>
      <c r="Z359" s="151" t="n"/>
      <c r="AA359" s="151" t="n"/>
      <c r="AB359" s="151" t="n"/>
      <c r="AC359" s="151" t="n"/>
      <c r="AD359" s="151" t="n"/>
      <c r="AE359" s="151" t="n"/>
    </row>
    <row r="360" ht="18" customHeight="1" s="218">
      <c r="A360" s="151" t="n"/>
      <c r="B360" s="151" t="n"/>
      <c r="C360" s="151" t="n"/>
      <c r="D360" s="151" t="n"/>
      <c r="E360" s="151" t="n"/>
      <c r="F360" s="151" t="n"/>
      <c r="G360" s="151" t="n"/>
      <c r="H360" s="151" t="n"/>
      <c r="I360" s="152" t="n"/>
      <c r="J360" s="152" t="n"/>
      <c r="K360" s="152" t="n"/>
      <c r="L360" s="152" t="n"/>
      <c r="M360" s="151" t="n"/>
      <c r="N360" s="151" t="n"/>
      <c r="O360" s="151" t="n"/>
      <c r="P360" s="151" t="n"/>
      <c r="Q360" s="151" t="n"/>
      <c r="R360" s="151" t="n"/>
      <c r="S360" s="151" t="n"/>
      <c r="T360" s="151" t="n"/>
      <c r="U360" s="151" t="n"/>
      <c r="V360" s="151" t="n"/>
      <c r="W360" s="151" t="n"/>
      <c r="X360" s="151" t="n"/>
      <c r="Y360" s="151" t="n"/>
      <c r="Z360" s="151" t="n"/>
      <c r="AA360" s="151" t="n"/>
      <c r="AB360" s="151" t="n"/>
      <c r="AC360" s="151" t="n"/>
      <c r="AD360" s="151" t="n"/>
      <c r="AE360" s="151" t="n"/>
    </row>
    <row r="361" ht="18" customHeight="1" s="218">
      <c r="A361" s="151" t="n"/>
      <c r="B361" s="151" t="n"/>
      <c r="C361" s="151" t="n"/>
      <c r="D361" s="151" t="n"/>
      <c r="E361" s="151" t="n"/>
      <c r="F361" s="151" t="n"/>
      <c r="G361" s="151" t="n"/>
      <c r="H361" s="151" t="n"/>
      <c r="I361" s="152" t="n"/>
      <c r="J361" s="152" t="n"/>
      <c r="K361" s="152" t="n"/>
      <c r="L361" s="152" t="n"/>
      <c r="M361" s="151" t="n"/>
      <c r="N361" s="151" t="n"/>
      <c r="O361" s="151" t="n"/>
      <c r="P361" s="151" t="n"/>
      <c r="Q361" s="151" t="n"/>
      <c r="R361" s="151" t="n"/>
      <c r="S361" s="151" t="n"/>
      <c r="T361" s="151" t="n"/>
      <c r="U361" s="151" t="n"/>
      <c r="V361" s="151" t="n"/>
      <c r="W361" s="151" t="n"/>
      <c r="X361" s="151" t="n"/>
      <c r="Y361" s="151" t="n"/>
      <c r="Z361" s="151" t="n"/>
      <c r="AA361" s="151" t="n"/>
      <c r="AB361" s="151" t="n"/>
      <c r="AC361" s="151" t="n"/>
      <c r="AD361" s="151" t="n"/>
      <c r="AE361" s="151" t="n"/>
    </row>
    <row r="362" ht="18" customHeight="1" s="218">
      <c r="A362" s="151" t="n"/>
      <c r="B362" s="151" t="n"/>
      <c r="C362" s="151" t="n"/>
      <c r="D362" s="151" t="n"/>
      <c r="E362" s="151" t="n"/>
      <c r="F362" s="151" t="n"/>
      <c r="G362" s="151" t="n"/>
      <c r="H362" s="151" t="n"/>
      <c r="I362" s="152" t="n"/>
      <c r="J362" s="152" t="n"/>
      <c r="K362" s="152" t="n"/>
      <c r="L362" s="152" t="n"/>
      <c r="M362" s="151" t="n"/>
      <c r="N362" s="151" t="n"/>
      <c r="O362" s="151" t="n"/>
      <c r="P362" s="151" t="n"/>
      <c r="Q362" s="151" t="n"/>
      <c r="R362" s="151" t="n"/>
      <c r="S362" s="151" t="n"/>
      <c r="T362" s="151" t="n"/>
      <c r="U362" s="151" t="n"/>
      <c r="V362" s="151" t="n"/>
      <c r="W362" s="151" t="n"/>
      <c r="X362" s="151" t="n"/>
      <c r="Y362" s="151" t="n"/>
      <c r="Z362" s="151" t="n"/>
      <c r="AA362" s="151" t="n"/>
      <c r="AB362" s="151" t="n"/>
      <c r="AC362" s="151" t="n"/>
      <c r="AD362" s="151" t="n"/>
      <c r="AE362" s="151" t="n"/>
    </row>
    <row r="363" ht="18" customHeight="1" s="218">
      <c r="A363" s="151" t="n"/>
      <c r="B363" s="151" t="n"/>
      <c r="C363" s="151" t="n"/>
      <c r="D363" s="151" t="n"/>
      <c r="E363" s="151" t="n"/>
      <c r="F363" s="151" t="n"/>
      <c r="G363" s="151" t="n"/>
      <c r="H363" s="151" t="n"/>
      <c r="I363" s="152" t="n"/>
      <c r="J363" s="152" t="n"/>
      <c r="K363" s="152" t="n"/>
      <c r="L363" s="152" t="n"/>
      <c r="M363" s="151" t="n"/>
      <c r="N363" s="151" t="n"/>
      <c r="O363" s="151" t="n"/>
      <c r="P363" s="151" t="n"/>
      <c r="Q363" s="151" t="n"/>
      <c r="R363" s="151" t="n"/>
      <c r="S363" s="151" t="n"/>
      <c r="T363" s="151" t="n"/>
      <c r="U363" s="151" t="n"/>
      <c r="V363" s="151" t="n"/>
      <c r="W363" s="151" t="n"/>
      <c r="X363" s="151" t="n"/>
      <c r="Y363" s="151" t="n"/>
      <c r="Z363" s="151" t="n"/>
      <c r="AA363" s="151" t="n"/>
      <c r="AB363" s="151" t="n"/>
      <c r="AC363" s="151" t="n"/>
      <c r="AD363" s="151" t="n"/>
      <c r="AE363" s="151" t="n"/>
    </row>
    <row r="364" ht="18" customHeight="1" s="218">
      <c r="A364" s="151" t="n"/>
      <c r="B364" s="151" t="n"/>
      <c r="C364" s="151" t="n"/>
      <c r="D364" s="151" t="n"/>
      <c r="E364" s="151" t="n"/>
      <c r="F364" s="151" t="n"/>
      <c r="G364" s="151" t="n"/>
      <c r="H364" s="151" t="n"/>
      <c r="I364" s="152" t="n"/>
      <c r="J364" s="152" t="n"/>
      <c r="K364" s="152" t="n"/>
      <c r="L364" s="152" t="n"/>
      <c r="M364" s="151" t="n"/>
      <c r="N364" s="151" t="n"/>
      <c r="O364" s="151" t="n"/>
      <c r="P364" s="151" t="n"/>
      <c r="Q364" s="151" t="n"/>
      <c r="R364" s="151" t="n"/>
      <c r="S364" s="151" t="n"/>
      <c r="T364" s="151" t="n"/>
      <c r="U364" s="151" t="n"/>
      <c r="V364" s="151" t="n"/>
      <c r="W364" s="151" t="n"/>
      <c r="X364" s="151" t="n"/>
      <c r="Y364" s="151" t="n"/>
      <c r="Z364" s="151" t="n"/>
      <c r="AA364" s="151" t="n"/>
      <c r="AB364" s="151" t="n"/>
      <c r="AC364" s="151" t="n"/>
      <c r="AD364" s="151" t="n"/>
      <c r="AE364" s="151" t="n"/>
    </row>
    <row r="365" ht="18" customHeight="1" s="218">
      <c r="A365" s="151" t="n"/>
      <c r="B365" s="151" t="n"/>
      <c r="C365" s="151" t="n"/>
      <c r="D365" s="151" t="n"/>
      <c r="E365" s="151" t="n"/>
      <c r="F365" s="151" t="n"/>
      <c r="G365" s="151" t="n"/>
      <c r="H365" s="151" t="n"/>
      <c r="I365" s="152" t="n"/>
      <c r="J365" s="152" t="n"/>
      <c r="K365" s="152" t="n"/>
      <c r="L365" s="152" t="n"/>
      <c r="M365" s="151" t="n"/>
      <c r="N365" s="151" t="n"/>
      <c r="O365" s="151" t="n"/>
      <c r="P365" s="151" t="n"/>
      <c r="Q365" s="151" t="n"/>
      <c r="R365" s="151" t="n"/>
      <c r="S365" s="151" t="n"/>
      <c r="T365" s="151" t="n"/>
      <c r="U365" s="151" t="n"/>
      <c r="V365" s="151" t="n"/>
      <c r="W365" s="151" t="n"/>
      <c r="X365" s="151" t="n"/>
      <c r="Y365" s="151" t="n"/>
      <c r="Z365" s="151" t="n"/>
      <c r="AA365" s="151" t="n"/>
      <c r="AB365" s="151" t="n"/>
      <c r="AC365" s="151" t="n"/>
      <c r="AD365" s="151" t="n"/>
      <c r="AE365" s="151" t="n"/>
    </row>
    <row r="366" ht="18" customHeight="1" s="218">
      <c r="A366" s="151" t="n"/>
      <c r="B366" s="151" t="n"/>
      <c r="C366" s="151" t="n"/>
      <c r="D366" s="151" t="n"/>
      <c r="E366" s="151" t="n"/>
      <c r="F366" s="151" t="n"/>
      <c r="G366" s="151" t="n"/>
      <c r="H366" s="151" t="n"/>
      <c r="I366" s="152" t="n"/>
      <c r="J366" s="152" t="n"/>
      <c r="K366" s="152" t="n"/>
      <c r="L366" s="152" t="n"/>
      <c r="M366" s="151" t="n"/>
      <c r="N366" s="151" t="n"/>
      <c r="O366" s="151" t="n"/>
      <c r="P366" s="151" t="n"/>
      <c r="Q366" s="151" t="n"/>
      <c r="R366" s="151" t="n"/>
      <c r="S366" s="151" t="n"/>
      <c r="T366" s="151" t="n"/>
      <c r="U366" s="151" t="n"/>
      <c r="V366" s="151" t="n"/>
      <c r="W366" s="151" t="n"/>
      <c r="X366" s="151" t="n"/>
      <c r="Y366" s="151" t="n"/>
      <c r="Z366" s="151" t="n"/>
      <c r="AA366" s="151" t="n"/>
      <c r="AB366" s="151" t="n"/>
      <c r="AC366" s="151" t="n"/>
      <c r="AD366" s="151" t="n"/>
      <c r="AE366" s="151" t="n"/>
    </row>
    <row r="367" ht="18" customHeight="1" s="218">
      <c r="A367" s="151" t="n"/>
      <c r="B367" s="151" t="n"/>
      <c r="C367" s="151" t="n"/>
      <c r="D367" s="151" t="n"/>
      <c r="E367" s="151" t="n"/>
      <c r="F367" s="151" t="n"/>
      <c r="G367" s="151" t="n"/>
      <c r="H367" s="151" t="n"/>
      <c r="I367" s="152" t="n"/>
      <c r="J367" s="152" t="n"/>
      <c r="K367" s="152" t="n"/>
      <c r="L367" s="152" t="n"/>
      <c r="M367" s="151" t="n"/>
      <c r="N367" s="151" t="n"/>
      <c r="O367" s="151" t="n"/>
      <c r="P367" s="151" t="n"/>
      <c r="Q367" s="151" t="n"/>
      <c r="R367" s="151" t="n"/>
      <c r="S367" s="151" t="n"/>
      <c r="T367" s="151" t="n"/>
      <c r="U367" s="151" t="n"/>
      <c r="V367" s="151" t="n"/>
      <c r="W367" s="151" t="n"/>
      <c r="X367" s="151" t="n"/>
      <c r="Y367" s="151" t="n"/>
      <c r="Z367" s="151" t="n"/>
      <c r="AA367" s="151" t="n"/>
      <c r="AB367" s="151" t="n"/>
      <c r="AC367" s="151" t="n"/>
      <c r="AD367" s="151" t="n"/>
      <c r="AE367" s="151" t="n"/>
    </row>
    <row r="368" ht="18" customHeight="1" s="218">
      <c r="A368" s="151" t="n"/>
      <c r="B368" s="151" t="n"/>
      <c r="C368" s="151" t="n"/>
      <c r="D368" s="151" t="n"/>
      <c r="E368" s="151" t="n"/>
      <c r="F368" s="151" t="n"/>
      <c r="G368" s="151" t="n"/>
      <c r="H368" s="151" t="n"/>
      <c r="I368" s="152" t="n"/>
      <c r="J368" s="152" t="n"/>
      <c r="K368" s="152" t="n"/>
      <c r="L368" s="152" t="n"/>
      <c r="M368" s="151" t="n"/>
      <c r="N368" s="151" t="n"/>
      <c r="O368" s="151" t="n"/>
      <c r="P368" s="151" t="n"/>
      <c r="Q368" s="151" t="n"/>
      <c r="R368" s="151" t="n"/>
      <c r="S368" s="151" t="n"/>
      <c r="T368" s="151" t="n"/>
      <c r="U368" s="151" t="n"/>
      <c r="V368" s="151" t="n"/>
      <c r="W368" s="151" t="n"/>
      <c r="X368" s="151" t="n"/>
      <c r="Y368" s="151" t="n"/>
      <c r="Z368" s="151" t="n"/>
      <c r="AA368" s="151" t="n"/>
      <c r="AB368" s="151" t="n"/>
      <c r="AC368" s="151" t="n"/>
      <c r="AD368" s="151" t="n"/>
      <c r="AE368" s="151" t="n"/>
    </row>
    <row r="369" ht="18" customHeight="1" s="218">
      <c r="A369" s="151" t="n"/>
      <c r="B369" s="151" t="n"/>
      <c r="C369" s="151" t="n"/>
      <c r="D369" s="151" t="n"/>
      <c r="E369" s="151" t="n"/>
      <c r="F369" s="151" t="n"/>
      <c r="G369" s="151" t="n"/>
      <c r="H369" s="151" t="n"/>
      <c r="I369" s="152" t="n"/>
      <c r="J369" s="152" t="n"/>
      <c r="K369" s="152" t="n"/>
      <c r="L369" s="152" t="n"/>
      <c r="M369" s="151" t="n"/>
      <c r="N369" s="151" t="n"/>
      <c r="O369" s="151" t="n"/>
      <c r="P369" s="151" t="n"/>
      <c r="Q369" s="151" t="n"/>
      <c r="R369" s="151" t="n"/>
      <c r="S369" s="151" t="n"/>
      <c r="T369" s="151" t="n"/>
      <c r="U369" s="151" t="n"/>
      <c r="V369" s="151" t="n"/>
      <c r="W369" s="151" t="n"/>
      <c r="X369" s="151" t="n"/>
      <c r="Y369" s="151" t="n"/>
      <c r="Z369" s="151" t="n"/>
      <c r="AA369" s="151" t="n"/>
      <c r="AB369" s="151" t="n"/>
      <c r="AC369" s="151" t="n"/>
      <c r="AD369" s="151" t="n"/>
      <c r="AE369" s="151" t="n"/>
    </row>
    <row r="370" ht="18" customHeight="1" s="218">
      <c r="A370" s="151" t="n"/>
      <c r="B370" s="151" t="n"/>
      <c r="C370" s="151" t="n"/>
      <c r="D370" s="151" t="n"/>
      <c r="E370" s="151" t="n"/>
      <c r="F370" s="151" t="n"/>
      <c r="G370" s="151" t="n"/>
      <c r="H370" s="151" t="n"/>
      <c r="I370" s="152" t="n"/>
      <c r="J370" s="152" t="n"/>
      <c r="K370" s="152" t="n"/>
      <c r="L370" s="152" t="n"/>
      <c r="M370" s="151" t="n"/>
      <c r="N370" s="151" t="n"/>
      <c r="O370" s="151" t="n"/>
      <c r="P370" s="151" t="n"/>
      <c r="Q370" s="151" t="n"/>
      <c r="R370" s="151" t="n"/>
      <c r="S370" s="151" t="n"/>
      <c r="T370" s="151" t="n"/>
      <c r="U370" s="151" t="n"/>
      <c r="V370" s="151" t="n"/>
      <c r="W370" s="151" t="n"/>
      <c r="X370" s="151" t="n"/>
      <c r="Y370" s="151" t="n"/>
      <c r="Z370" s="151" t="n"/>
      <c r="AA370" s="151" t="n"/>
      <c r="AB370" s="151" t="n"/>
      <c r="AC370" s="151" t="n"/>
      <c r="AD370" s="151" t="n"/>
      <c r="AE370" s="151" t="n"/>
    </row>
    <row r="371" ht="18" customHeight="1" s="218">
      <c r="A371" s="151" t="n"/>
      <c r="B371" s="151" t="n"/>
      <c r="C371" s="151" t="n"/>
      <c r="D371" s="151" t="n"/>
      <c r="E371" s="151" t="n"/>
      <c r="F371" s="151" t="n"/>
      <c r="G371" s="151" t="n"/>
      <c r="H371" s="151" t="n"/>
      <c r="I371" s="152" t="n"/>
      <c r="J371" s="152" t="n"/>
      <c r="K371" s="152" t="n"/>
      <c r="L371" s="152" t="n"/>
      <c r="M371" s="151" t="n"/>
      <c r="N371" s="151" t="n"/>
      <c r="O371" s="151" t="n"/>
      <c r="P371" s="151" t="n"/>
      <c r="Q371" s="151" t="n"/>
      <c r="R371" s="151" t="n"/>
      <c r="S371" s="151" t="n"/>
      <c r="T371" s="151" t="n"/>
      <c r="U371" s="151" t="n"/>
      <c r="V371" s="151" t="n"/>
      <c r="W371" s="151" t="n"/>
      <c r="X371" s="151" t="n"/>
      <c r="Y371" s="151" t="n"/>
      <c r="Z371" s="151" t="n"/>
      <c r="AA371" s="151" t="n"/>
      <c r="AB371" s="151" t="n"/>
      <c r="AC371" s="151" t="n"/>
      <c r="AD371" s="151" t="n"/>
      <c r="AE371" s="151" t="n"/>
    </row>
    <row r="372" ht="18" customHeight="1" s="218">
      <c r="A372" s="151" t="n"/>
      <c r="B372" s="151" t="n"/>
      <c r="C372" s="151" t="n"/>
      <c r="D372" s="151" t="n"/>
      <c r="E372" s="151" t="n"/>
      <c r="F372" s="151" t="n"/>
      <c r="G372" s="151" t="n"/>
      <c r="H372" s="151" t="n"/>
      <c r="I372" s="152" t="n"/>
      <c r="J372" s="152" t="n"/>
      <c r="K372" s="152" t="n"/>
      <c r="L372" s="152" t="n"/>
      <c r="M372" s="151" t="n"/>
      <c r="N372" s="151" t="n"/>
      <c r="O372" s="151" t="n"/>
      <c r="P372" s="151" t="n"/>
      <c r="Q372" s="151" t="n"/>
      <c r="R372" s="151" t="n"/>
      <c r="S372" s="151" t="n"/>
      <c r="T372" s="151" t="n"/>
      <c r="U372" s="151" t="n"/>
      <c r="V372" s="151" t="n"/>
      <c r="W372" s="151" t="n"/>
      <c r="X372" s="151" t="n"/>
      <c r="Y372" s="151" t="n"/>
      <c r="Z372" s="151" t="n"/>
      <c r="AA372" s="151" t="n"/>
      <c r="AB372" s="151" t="n"/>
      <c r="AC372" s="151" t="n"/>
      <c r="AD372" s="151" t="n"/>
      <c r="AE372" s="151" t="n"/>
    </row>
    <row r="373" ht="18" customHeight="1" s="218">
      <c r="A373" s="151" t="n"/>
      <c r="B373" s="151" t="n"/>
      <c r="C373" s="151" t="n"/>
      <c r="D373" s="151" t="n"/>
      <c r="E373" s="151" t="n"/>
      <c r="F373" s="151" t="n"/>
      <c r="G373" s="151" t="n"/>
      <c r="H373" s="151" t="n"/>
      <c r="I373" s="152" t="n"/>
      <c r="J373" s="152" t="n"/>
      <c r="K373" s="152" t="n"/>
      <c r="L373" s="152" t="n"/>
      <c r="M373" s="151" t="n"/>
      <c r="N373" s="151" t="n"/>
      <c r="O373" s="151" t="n"/>
      <c r="P373" s="151" t="n"/>
      <c r="Q373" s="151" t="n"/>
      <c r="R373" s="151" t="n"/>
      <c r="S373" s="151" t="n"/>
      <c r="T373" s="151" t="n"/>
      <c r="U373" s="151" t="n"/>
      <c r="V373" s="151" t="n"/>
      <c r="W373" s="151" t="n"/>
      <c r="X373" s="151" t="n"/>
      <c r="Y373" s="151" t="n"/>
      <c r="Z373" s="151" t="n"/>
      <c r="AA373" s="151" t="n"/>
      <c r="AB373" s="151" t="n"/>
      <c r="AC373" s="151" t="n"/>
      <c r="AD373" s="151" t="n"/>
      <c r="AE373" s="151" t="n"/>
    </row>
    <row r="374" ht="18" customHeight="1" s="218">
      <c r="A374" s="151" t="n"/>
      <c r="B374" s="151" t="n"/>
      <c r="C374" s="151" t="n"/>
      <c r="D374" s="151" t="n"/>
      <c r="E374" s="151" t="n"/>
      <c r="F374" s="151" t="n"/>
      <c r="G374" s="151" t="n"/>
      <c r="H374" s="151" t="n"/>
      <c r="I374" s="152" t="n"/>
      <c r="J374" s="152" t="n"/>
      <c r="K374" s="152" t="n"/>
      <c r="L374" s="152" t="n"/>
      <c r="M374" s="151" t="n"/>
      <c r="N374" s="151" t="n"/>
      <c r="O374" s="151" t="n"/>
      <c r="P374" s="151" t="n"/>
      <c r="Q374" s="151" t="n"/>
      <c r="R374" s="151" t="n"/>
      <c r="S374" s="151" t="n"/>
      <c r="T374" s="151" t="n"/>
      <c r="U374" s="151" t="n"/>
      <c r="V374" s="151" t="n"/>
      <c r="W374" s="151" t="n"/>
      <c r="X374" s="151" t="n"/>
      <c r="Y374" s="151" t="n"/>
      <c r="Z374" s="151" t="n"/>
      <c r="AA374" s="151" t="n"/>
      <c r="AB374" s="151" t="n"/>
      <c r="AC374" s="151" t="n"/>
      <c r="AD374" s="151" t="n"/>
      <c r="AE374" s="151" t="n"/>
    </row>
    <row r="375" ht="18" customHeight="1" s="218">
      <c r="A375" s="151" t="n"/>
      <c r="B375" s="151" t="n"/>
      <c r="C375" s="151" t="n"/>
      <c r="D375" s="151" t="n"/>
      <c r="E375" s="151" t="n"/>
      <c r="F375" s="151" t="n"/>
      <c r="G375" s="151" t="n"/>
      <c r="H375" s="151" t="n"/>
      <c r="I375" s="152" t="n"/>
      <c r="J375" s="152" t="n"/>
      <c r="K375" s="152" t="n"/>
      <c r="L375" s="152" t="n"/>
      <c r="M375" s="151" t="n"/>
      <c r="N375" s="151" t="n"/>
      <c r="O375" s="151" t="n"/>
      <c r="P375" s="151" t="n"/>
      <c r="Q375" s="151" t="n"/>
      <c r="R375" s="151" t="n"/>
      <c r="S375" s="151" t="n"/>
      <c r="T375" s="151" t="n"/>
      <c r="U375" s="151" t="n"/>
      <c r="V375" s="151" t="n"/>
      <c r="W375" s="151" t="n"/>
      <c r="X375" s="151" t="n"/>
      <c r="Y375" s="151" t="n"/>
      <c r="Z375" s="151" t="n"/>
      <c r="AA375" s="151" t="n"/>
      <c r="AB375" s="151" t="n"/>
      <c r="AC375" s="151" t="n"/>
      <c r="AD375" s="151" t="n"/>
      <c r="AE375" s="151" t="n"/>
    </row>
    <row r="376" ht="18" customHeight="1" s="218">
      <c r="A376" s="151" t="n"/>
      <c r="B376" s="151" t="n"/>
      <c r="C376" s="151" t="n"/>
      <c r="D376" s="151" t="n"/>
      <c r="E376" s="151" t="n"/>
      <c r="F376" s="151" t="n"/>
      <c r="G376" s="151" t="n"/>
      <c r="H376" s="151" t="n"/>
      <c r="I376" s="152" t="n"/>
      <c r="J376" s="152" t="n"/>
      <c r="K376" s="152" t="n"/>
      <c r="L376" s="152" t="n"/>
      <c r="M376" s="151" t="n"/>
      <c r="N376" s="151" t="n"/>
      <c r="O376" s="151" t="n"/>
      <c r="P376" s="151" t="n"/>
      <c r="Q376" s="151" t="n"/>
      <c r="R376" s="151" t="n"/>
      <c r="S376" s="151" t="n"/>
      <c r="T376" s="151" t="n"/>
      <c r="U376" s="151" t="n"/>
      <c r="V376" s="151" t="n"/>
      <c r="W376" s="151" t="n"/>
      <c r="X376" s="151" t="n"/>
      <c r="Y376" s="151" t="n"/>
      <c r="Z376" s="151" t="n"/>
      <c r="AA376" s="151" t="n"/>
      <c r="AB376" s="151" t="n"/>
      <c r="AC376" s="151" t="n"/>
      <c r="AD376" s="151" t="n"/>
      <c r="AE376" s="151" t="n"/>
    </row>
    <row r="377" ht="18" customHeight="1" s="218">
      <c r="A377" s="151" t="n"/>
      <c r="B377" s="151" t="n"/>
      <c r="C377" s="151" t="n"/>
      <c r="D377" s="151" t="n"/>
      <c r="E377" s="151" t="n"/>
      <c r="F377" s="151" t="n"/>
      <c r="G377" s="151" t="n"/>
      <c r="H377" s="151" t="n"/>
      <c r="I377" s="152" t="n"/>
      <c r="J377" s="152" t="n"/>
      <c r="K377" s="152" t="n"/>
      <c r="L377" s="152" t="n"/>
      <c r="M377" s="151" t="n"/>
      <c r="N377" s="151" t="n"/>
      <c r="O377" s="151" t="n"/>
      <c r="P377" s="151" t="n"/>
      <c r="Q377" s="151" t="n"/>
      <c r="R377" s="151" t="n"/>
      <c r="S377" s="151" t="n"/>
      <c r="T377" s="151" t="n"/>
      <c r="U377" s="151" t="n"/>
      <c r="V377" s="151" t="n"/>
      <c r="W377" s="151" t="n"/>
      <c r="X377" s="151" t="n"/>
      <c r="Y377" s="151" t="n"/>
      <c r="Z377" s="151" t="n"/>
      <c r="AA377" s="151" t="n"/>
      <c r="AB377" s="151" t="n"/>
      <c r="AC377" s="151" t="n"/>
      <c r="AD377" s="151" t="n"/>
      <c r="AE377" s="151" t="n"/>
    </row>
    <row r="378" ht="18" customHeight="1" s="218">
      <c r="A378" s="151" t="n"/>
      <c r="B378" s="151" t="n"/>
      <c r="C378" s="151" t="n"/>
      <c r="D378" s="151" t="n"/>
      <c r="E378" s="151" t="n"/>
      <c r="F378" s="151" t="n"/>
      <c r="G378" s="151" t="n"/>
      <c r="H378" s="151" t="n"/>
      <c r="I378" s="152" t="n"/>
      <c r="J378" s="152" t="n"/>
      <c r="K378" s="152" t="n"/>
      <c r="L378" s="152" t="n"/>
      <c r="M378" s="151" t="n"/>
      <c r="N378" s="151" t="n"/>
      <c r="O378" s="151" t="n"/>
      <c r="P378" s="151" t="n"/>
      <c r="Q378" s="151" t="n"/>
      <c r="R378" s="151" t="n"/>
      <c r="S378" s="151" t="n"/>
      <c r="T378" s="151" t="n"/>
      <c r="U378" s="151" t="n"/>
      <c r="V378" s="151" t="n"/>
      <c r="W378" s="151" t="n"/>
      <c r="X378" s="151" t="n"/>
      <c r="Y378" s="151" t="n"/>
      <c r="Z378" s="151" t="n"/>
      <c r="AA378" s="151" t="n"/>
      <c r="AB378" s="151" t="n"/>
      <c r="AC378" s="151" t="n"/>
      <c r="AD378" s="151" t="n"/>
      <c r="AE378" s="151" t="n"/>
    </row>
    <row r="379" ht="18" customHeight="1" s="218">
      <c r="A379" s="151" t="n"/>
      <c r="B379" s="151" t="n"/>
      <c r="C379" s="151" t="n"/>
      <c r="D379" s="151" t="n"/>
      <c r="E379" s="151" t="n"/>
      <c r="F379" s="151" t="n"/>
      <c r="G379" s="151" t="n"/>
      <c r="H379" s="151" t="n"/>
      <c r="I379" s="152" t="n"/>
      <c r="J379" s="152" t="n"/>
      <c r="K379" s="152" t="n"/>
      <c r="L379" s="152" t="n"/>
      <c r="M379" s="151" t="n"/>
      <c r="N379" s="151" t="n"/>
      <c r="O379" s="151" t="n"/>
      <c r="P379" s="151" t="n"/>
      <c r="Q379" s="151" t="n"/>
      <c r="R379" s="151" t="n"/>
      <c r="S379" s="151" t="n"/>
      <c r="T379" s="151" t="n"/>
      <c r="U379" s="151" t="n"/>
      <c r="V379" s="151" t="n"/>
      <c r="W379" s="151" t="n"/>
      <c r="X379" s="151" t="n"/>
      <c r="Y379" s="151" t="n"/>
      <c r="Z379" s="151" t="n"/>
      <c r="AA379" s="151" t="n"/>
      <c r="AB379" s="151" t="n"/>
      <c r="AC379" s="151" t="n"/>
      <c r="AD379" s="151" t="n"/>
      <c r="AE379" s="151" t="n"/>
    </row>
    <row r="380" ht="18" customHeight="1" s="218">
      <c r="A380" s="151" t="n"/>
      <c r="B380" s="151" t="n"/>
      <c r="C380" s="151" t="n"/>
      <c r="D380" s="151" t="n"/>
      <c r="E380" s="151" t="n"/>
      <c r="F380" s="151" t="n"/>
      <c r="G380" s="151" t="n"/>
      <c r="H380" s="151" t="n"/>
      <c r="I380" s="152" t="n"/>
      <c r="J380" s="152" t="n"/>
      <c r="K380" s="152" t="n"/>
      <c r="L380" s="152" t="n"/>
      <c r="M380" s="151" t="n"/>
      <c r="N380" s="151" t="n"/>
      <c r="O380" s="151" t="n"/>
      <c r="P380" s="151" t="n"/>
      <c r="Q380" s="151" t="n"/>
      <c r="R380" s="151" t="n"/>
      <c r="S380" s="151" t="n"/>
      <c r="T380" s="151" t="n"/>
      <c r="U380" s="151" t="n"/>
      <c r="V380" s="151" t="n"/>
      <c r="W380" s="151" t="n"/>
      <c r="X380" s="151" t="n"/>
      <c r="Y380" s="151" t="n"/>
      <c r="Z380" s="151" t="n"/>
      <c r="AA380" s="151" t="n"/>
      <c r="AB380" s="151" t="n"/>
      <c r="AC380" s="151" t="n"/>
      <c r="AD380" s="151" t="n"/>
      <c r="AE380" s="151" t="n"/>
    </row>
    <row r="381" ht="18" customHeight="1" s="218">
      <c r="A381" s="151" t="n"/>
      <c r="B381" s="151" t="n"/>
      <c r="C381" s="151" t="n"/>
      <c r="D381" s="151" t="n"/>
      <c r="E381" s="151" t="n"/>
      <c r="F381" s="151" t="n"/>
      <c r="G381" s="151" t="n"/>
      <c r="H381" s="151" t="n"/>
      <c r="I381" s="152" t="n"/>
      <c r="J381" s="152" t="n"/>
      <c r="K381" s="152" t="n"/>
      <c r="L381" s="152" t="n"/>
      <c r="M381" s="151" t="n"/>
      <c r="N381" s="151" t="n"/>
      <c r="O381" s="151" t="n"/>
      <c r="P381" s="151" t="n"/>
      <c r="Q381" s="151" t="n"/>
      <c r="R381" s="151" t="n"/>
      <c r="S381" s="151" t="n"/>
      <c r="T381" s="151" t="n"/>
      <c r="U381" s="151" t="n"/>
      <c r="V381" s="151" t="n"/>
      <c r="W381" s="151" t="n"/>
      <c r="X381" s="151" t="n"/>
      <c r="Y381" s="151" t="n"/>
      <c r="Z381" s="151" t="n"/>
      <c r="AA381" s="151" t="n"/>
      <c r="AB381" s="151" t="n"/>
      <c r="AC381" s="151" t="n"/>
      <c r="AD381" s="151" t="n"/>
      <c r="AE381" s="151" t="n"/>
    </row>
    <row r="382" ht="18" customHeight="1" s="218">
      <c r="A382" s="151" t="n"/>
      <c r="B382" s="151" t="n"/>
      <c r="C382" s="151" t="n"/>
      <c r="D382" s="151" t="n"/>
      <c r="E382" s="151" t="n"/>
      <c r="F382" s="151" t="n"/>
      <c r="G382" s="151" t="n"/>
      <c r="H382" s="151" t="n"/>
      <c r="I382" s="152" t="n"/>
      <c r="J382" s="152" t="n"/>
      <c r="K382" s="152" t="n"/>
      <c r="L382" s="152" t="n"/>
      <c r="M382" s="151" t="n"/>
      <c r="N382" s="151" t="n"/>
      <c r="O382" s="151" t="n"/>
      <c r="P382" s="151" t="n"/>
      <c r="Q382" s="151" t="n"/>
      <c r="R382" s="151" t="n"/>
      <c r="S382" s="151" t="n"/>
      <c r="T382" s="151" t="n"/>
      <c r="U382" s="151" t="n"/>
      <c r="V382" s="151" t="n"/>
      <c r="W382" s="151" t="n"/>
      <c r="X382" s="151" t="n"/>
      <c r="Y382" s="151" t="n"/>
      <c r="Z382" s="151" t="n"/>
      <c r="AA382" s="151" t="n"/>
      <c r="AB382" s="151" t="n"/>
      <c r="AC382" s="151" t="n"/>
      <c r="AD382" s="151" t="n"/>
      <c r="AE382" s="151" t="n"/>
    </row>
    <row r="383" ht="18" customHeight="1" s="218">
      <c r="A383" s="151" t="n"/>
      <c r="B383" s="151" t="n"/>
      <c r="C383" s="151" t="n"/>
      <c r="D383" s="151" t="n"/>
      <c r="E383" s="151" t="n"/>
      <c r="F383" s="151" t="n"/>
      <c r="G383" s="151" t="n"/>
      <c r="H383" s="151" t="n"/>
      <c r="I383" s="152" t="n"/>
      <c r="J383" s="152" t="n"/>
      <c r="K383" s="152" t="n"/>
      <c r="L383" s="152" t="n"/>
      <c r="M383" s="151" t="n"/>
      <c r="N383" s="151" t="n"/>
      <c r="O383" s="151" t="n"/>
      <c r="P383" s="151" t="n"/>
      <c r="Q383" s="151" t="n"/>
      <c r="R383" s="151" t="n"/>
      <c r="S383" s="151" t="n"/>
      <c r="T383" s="151" t="n"/>
      <c r="U383" s="151" t="n"/>
      <c r="V383" s="151" t="n"/>
      <c r="W383" s="151" t="n"/>
      <c r="X383" s="151" t="n"/>
      <c r="Y383" s="151" t="n"/>
      <c r="Z383" s="151" t="n"/>
      <c r="AA383" s="151" t="n"/>
      <c r="AB383" s="151" t="n"/>
      <c r="AC383" s="151" t="n"/>
      <c r="AD383" s="151" t="n"/>
      <c r="AE383" s="151" t="n"/>
    </row>
    <row r="384" ht="18" customHeight="1" s="218">
      <c r="A384" s="151" t="n"/>
      <c r="B384" s="151" t="n"/>
      <c r="C384" s="151" t="n"/>
      <c r="D384" s="151" t="n"/>
      <c r="E384" s="151" t="n"/>
      <c r="F384" s="151" t="n"/>
      <c r="G384" s="151" t="n"/>
      <c r="H384" s="151" t="n"/>
      <c r="I384" s="152" t="n"/>
      <c r="J384" s="152" t="n"/>
      <c r="K384" s="152" t="n"/>
      <c r="L384" s="152" t="n"/>
      <c r="M384" s="151" t="n"/>
      <c r="N384" s="151" t="n"/>
      <c r="O384" s="151" t="n"/>
      <c r="P384" s="151" t="n"/>
      <c r="Q384" s="151" t="n"/>
      <c r="R384" s="151" t="n"/>
      <c r="S384" s="151" t="n"/>
      <c r="T384" s="151" t="n"/>
      <c r="U384" s="151" t="n"/>
      <c r="V384" s="151" t="n"/>
      <c r="W384" s="151" t="n"/>
      <c r="X384" s="151" t="n"/>
      <c r="Y384" s="151" t="n"/>
      <c r="Z384" s="151" t="n"/>
      <c r="AA384" s="151" t="n"/>
      <c r="AB384" s="151" t="n"/>
      <c r="AC384" s="151" t="n"/>
      <c r="AD384" s="151" t="n"/>
      <c r="AE384" s="151" t="n"/>
    </row>
    <row r="385" ht="18" customHeight="1" s="218">
      <c r="A385" s="151" t="n"/>
      <c r="B385" s="151" t="n"/>
      <c r="C385" s="151" t="n"/>
      <c r="D385" s="151" t="n"/>
      <c r="E385" s="151" t="n"/>
      <c r="F385" s="151" t="n"/>
      <c r="G385" s="151" t="n"/>
      <c r="H385" s="151" t="n"/>
      <c r="I385" s="152" t="n"/>
      <c r="J385" s="152" t="n"/>
      <c r="K385" s="152" t="n"/>
      <c r="L385" s="152" t="n"/>
      <c r="M385" s="151" t="n"/>
      <c r="N385" s="151" t="n"/>
      <c r="O385" s="151" t="n"/>
      <c r="P385" s="151" t="n"/>
      <c r="Q385" s="151" t="n"/>
      <c r="R385" s="151" t="n"/>
      <c r="S385" s="151" t="n"/>
      <c r="T385" s="151" t="n"/>
      <c r="U385" s="151" t="n"/>
      <c r="V385" s="151" t="n"/>
      <c r="W385" s="151" t="n"/>
      <c r="X385" s="151" t="n"/>
      <c r="Y385" s="151" t="n"/>
      <c r="Z385" s="151" t="n"/>
      <c r="AA385" s="151" t="n"/>
      <c r="AB385" s="151" t="n"/>
      <c r="AC385" s="151" t="n"/>
      <c r="AD385" s="151" t="n"/>
      <c r="AE385" s="151" t="n"/>
    </row>
    <row r="386" ht="18" customHeight="1" s="218">
      <c r="A386" s="151" t="n"/>
      <c r="B386" s="151" t="n"/>
      <c r="C386" s="151" t="n"/>
      <c r="D386" s="151" t="n"/>
      <c r="E386" s="151" t="n"/>
      <c r="F386" s="151" t="n"/>
      <c r="G386" s="151" t="n"/>
      <c r="H386" s="151" t="n"/>
      <c r="I386" s="152" t="n"/>
      <c r="J386" s="152" t="n"/>
      <c r="K386" s="152" t="n"/>
      <c r="L386" s="152" t="n"/>
      <c r="M386" s="151" t="n"/>
      <c r="N386" s="151" t="n"/>
      <c r="O386" s="151" t="n"/>
      <c r="P386" s="151" t="n"/>
      <c r="Q386" s="151" t="n"/>
      <c r="R386" s="151" t="n"/>
      <c r="S386" s="151" t="n"/>
      <c r="T386" s="151" t="n"/>
      <c r="U386" s="151" t="n"/>
      <c r="V386" s="151" t="n"/>
      <c r="W386" s="151" t="n"/>
      <c r="X386" s="151" t="n"/>
      <c r="Y386" s="151" t="n"/>
      <c r="Z386" s="151" t="n"/>
      <c r="AA386" s="151" t="n"/>
      <c r="AB386" s="151" t="n"/>
      <c r="AC386" s="151" t="n"/>
      <c r="AD386" s="151" t="n"/>
      <c r="AE386" s="151" t="n"/>
    </row>
    <row r="387" ht="18" customHeight="1" s="218">
      <c r="A387" s="151" t="n"/>
      <c r="B387" s="151" t="n"/>
      <c r="C387" s="151" t="n"/>
      <c r="D387" s="151" t="n"/>
      <c r="E387" s="151" t="n"/>
      <c r="F387" s="151" t="n"/>
      <c r="G387" s="151" t="n"/>
      <c r="H387" s="151" t="n"/>
      <c r="I387" s="152" t="n"/>
      <c r="J387" s="152" t="n"/>
      <c r="K387" s="152" t="n"/>
      <c r="L387" s="152" t="n"/>
      <c r="M387" s="151" t="n"/>
      <c r="N387" s="151" t="n"/>
      <c r="O387" s="151" t="n"/>
      <c r="P387" s="151" t="n"/>
      <c r="Q387" s="151" t="n"/>
      <c r="R387" s="151" t="n"/>
      <c r="S387" s="151" t="n"/>
      <c r="T387" s="151" t="n"/>
      <c r="U387" s="151" t="n"/>
      <c r="V387" s="151" t="n"/>
      <c r="W387" s="151" t="n"/>
      <c r="X387" s="151" t="n"/>
      <c r="Y387" s="151" t="n"/>
      <c r="Z387" s="151" t="n"/>
      <c r="AA387" s="151" t="n"/>
      <c r="AB387" s="151" t="n"/>
      <c r="AC387" s="151" t="n"/>
      <c r="AD387" s="151" t="n"/>
      <c r="AE387" s="151" t="n"/>
    </row>
    <row r="388" ht="18" customHeight="1" s="218">
      <c r="A388" s="151" t="n"/>
      <c r="B388" s="151" t="n"/>
      <c r="C388" s="151" t="n"/>
      <c r="D388" s="151" t="n"/>
      <c r="E388" s="151" t="n"/>
      <c r="F388" s="151" t="n"/>
      <c r="G388" s="151" t="n"/>
      <c r="H388" s="151" t="n"/>
      <c r="I388" s="152" t="n"/>
      <c r="J388" s="152" t="n"/>
      <c r="K388" s="152" t="n"/>
      <c r="L388" s="152" t="n"/>
      <c r="M388" s="151" t="n"/>
      <c r="N388" s="151" t="n"/>
      <c r="O388" s="151" t="n"/>
      <c r="P388" s="151" t="n"/>
      <c r="Q388" s="151" t="n"/>
      <c r="R388" s="151" t="n"/>
      <c r="S388" s="151" t="n"/>
      <c r="T388" s="151" t="n"/>
      <c r="U388" s="151" t="n"/>
      <c r="V388" s="151" t="n"/>
      <c r="W388" s="151" t="n"/>
      <c r="X388" s="151" t="n"/>
      <c r="Y388" s="151" t="n"/>
      <c r="Z388" s="151" t="n"/>
      <c r="AA388" s="151" t="n"/>
      <c r="AB388" s="151" t="n"/>
      <c r="AC388" s="151" t="n"/>
      <c r="AD388" s="151" t="n"/>
      <c r="AE388" s="151" t="n"/>
    </row>
    <row r="389" ht="18" customHeight="1" s="218">
      <c r="A389" s="151" t="n"/>
      <c r="B389" s="151" t="n"/>
      <c r="C389" s="151" t="n"/>
      <c r="D389" s="151" t="n"/>
      <c r="E389" s="151" t="n"/>
      <c r="F389" s="151" t="n"/>
      <c r="G389" s="151" t="n"/>
      <c r="H389" s="151" t="n"/>
      <c r="I389" s="152" t="n"/>
      <c r="J389" s="152" t="n"/>
      <c r="K389" s="152" t="n"/>
      <c r="L389" s="152" t="n"/>
      <c r="M389" s="151" t="n"/>
      <c r="N389" s="151" t="n"/>
      <c r="O389" s="151" t="n"/>
      <c r="P389" s="151" t="n"/>
      <c r="Q389" s="151" t="n"/>
      <c r="R389" s="151" t="n"/>
      <c r="S389" s="151" t="n"/>
      <c r="T389" s="151" t="n"/>
      <c r="U389" s="151" t="n"/>
      <c r="V389" s="151" t="n"/>
      <c r="W389" s="151" t="n"/>
      <c r="X389" s="151" t="n"/>
      <c r="Y389" s="151" t="n"/>
      <c r="Z389" s="151" t="n"/>
      <c r="AA389" s="151" t="n"/>
      <c r="AB389" s="151" t="n"/>
      <c r="AC389" s="151" t="n"/>
      <c r="AD389" s="151" t="n"/>
      <c r="AE389" s="151" t="n"/>
    </row>
    <row r="390" ht="18" customHeight="1" s="218">
      <c r="A390" s="151" t="n"/>
      <c r="B390" s="151" t="n"/>
      <c r="C390" s="151" t="n"/>
      <c r="D390" s="151" t="n"/>
      <c r="E390" s="151" t="n"/>
      <c r="F390" s="151" t="n"/>
      <c r="G390" s="151" t="n"/>
      <c r="H390" s="151" t="n"/>
      <c r="I390" s="152" t="n"/>
      <c r="J390" s="152" t="n"/>
      <c r="K390" s="152" t="n"/>
      <c r="L390" s="152" t="n"/>
      <c r="M390" s="151" t="n"/>
      <c r="N390" s="151" t="n"/>
      <c r="O390" s="151" t="n"/>
      <c r="P390" s="151" t="n"/>
      <c r="Q390" s="151" t="n"/>
      <c r="R390" s="151" t="n"/>
      <c r="S390" s="151" t="n"/>
      <c r="T390" s="151" t="n"/>
      <c r="U390" s="151" t="n"/>
      <c r="V390" s="151" t="n"/>
      <c r="W390" s="151" t="n"/>
      <c r="X390" s="151" t="n"/>
      <c r="Y390" s="151" t="n"/>
      <c r="Z390" s="151" t="n"/>
      <c r="AA390" s="151" t="n"/>
      <c r="AB390" s="151" t="n"/>
      <c r="AC390" s="151" t="n"/>
      <c r="AD390" s="151" t="n"/>
      <c r="AE390" s="151" t="n"/>
    </row>
    <row r="391" ht="18" customHeight="1" s="218">
      <c r="A391" s="151" t="n"/>
      <c r="B391" s="151" t="n"/>
      <c r="C391" s="151" t="n"/>
      <c r="D391" s="151" t="n"/>
      <c r="E391" s="151" t="n"/>
      <c r="F391" s="151" t="n"/>
      <c r="G391" s="151" t="n"/>
      <c r="H391" s="151" t="n"/>
      <c r="I391" s="152" t="n"/>
      <c r="J391" s="152" t="n"/>
      <c r="K391" s="152" t="n"/>
      <c r="L391" s="152" t="n"/>
      <c r="M391" s="151" t="n"/>
      <c r="N391" s="151" t="n"/>
      <c r="O391" s="151" t="n"/>
      <c r="P391" s="151" t="n"/>
      <c r="Q391" s="151" t="n"/>
      <c r="R391" s="151" t="n"/>
      <c r="S391" s="151" t="n"/>
      <c r="T391" s="151" t="n"/>
      <c r="U391" s="151" t="n"/>
      <c r="V391" s="151" t="n"/>
      <c r="W391" s="151" t="n"/>
      <c r="X391" s="151" t="n"/>
      <c r="Y391" s="151" t="n"/>
      <c r="Z391" s="151" t="n"/>
      <c r="AA391" s="151" t="n"/>
      <c r="AB391" s="151" t="n"/>
      <c r="AC391" s="151" t="n"/>
      <c r="AD391" s="151" t="n"/>
      <c r="AE391" s="151" t="n"/>
    </row>
    <row r="392" ht="18" customHeight="1" s="218">
      <c r="A392" s="151" t="n"/>
      <c r="B392" s="151" t="n"/>
      <c r="C392" s="151" t="n"/>
      <c r="D392" s="151" t="n"/>
      <c r="E392" s="151" t="n"/>
      <c r="F392" s="151" t="n"/>
      <c r="G392" s="151" t="n"/>
      <c r="H392" s="151" t="n"/>
      <c r="I392" s="152" t="n"/>
      <c r="J392" s="152" t="n"/>
      <c r="K392" s="152" t="n"/>
      <c r="L392" s="152" t="n"/>
      <c r="M392" s="151" t="n"/>
      <c r="N392" s="151" t="n"/>
      <c r="O392" s="151" t="n"/>
      <c r="P392" s="151" t="n"/>
      <c r="Q392" s="151" t="n"/>
      <c r="R392" s="151" t="n"/>
      <c r="S392" s="151" t="n"/>
      <c r="T392" s="151" t="n"/>
      <c r="U392" s="151" t="n"/>
      <c r="V392" s="151" t="n"/>
      <c r="W392" s="151" t="n"/>
      <c r="X392" s="151" t="n"/>
      <c r="Y392" s="151" t="n"/>
      <c r="Z392" s="151" t="n"/>
      <c r="AA392" s="151" t="n"/>
      <c r="AB392" s="151" t="n"/>
      <c r="AC392" s="151" t="n"/>
      <c r="AD392" s="151" t="n"/>
      <c r="AE392" s="151" t="n"/>
    </row>
    <row r="393" ht="18" customHeight="1" s="218">
      <c r="A393" s="151" t="n"/>
      <c r="B393" s="151" t="n"/>
      <c r="C393" s="151" t="n"/>
      <c r="D393" s="151" t="n"/>
      <c r="E393" s="151" t="n"/>
      <c r="F393" s="151" t="n"/>
      <c r="G393" s="151" t="n"/>
      <c r="H393" s="151" t="n"/>
      <c r="I393" s="152" t="n"/>
      <c r="J393" s="152" t="n"/>
      <c r="K393" s="152" t="n"/>
      <c r="L393" s="152" t="n"/>
      <c r="M393" s="151" t="n"/>
      <c r="N393" s="151" t="n"/>
      <c r="O393" s="151" t="n"/>
      <c r="P393" s="151" t="n"/>
      <c r="Q393" s="151" t="n"/>
      <c r="R393" s="151" t="n"/>
      <c r="S393" s="151" t="n"/>
      <c r="T393" s="151" t="n"/>
      <c r="U393" s="151" t="n"/>
      <c r="V393" s="151" t="n"/>
      <c r="W393" s="151" t="n"/>
      <c r="X393" s="151" t="n"/>
      <c r="Y393" s="151" t="n"/>
      <c r="Z393" s="151" t="n"/>
      <c r="AA393" s="151" t="n"/>
      <c r="AB393" s="151" t="n"/>
      <c r="AC393" s="151" t="n"/>
      <c r="AD393" s="151" t="n"/>
      <c r="AE393" s="151" t="n"/>
    </row>
    <row r="394" ht="18" customHeight="1" s="218">
      <c r="A394" s="151" t="n"/>
      <c r="B394" s="151" t="n"/>
      <c r="C394" s="151" t="n"/>
      <c r="D394" s="151" t="n"/>
      <c r="E394" s="151" t="n"/>
      <c r="F394" s="151" t="n"/>
      <c r="G394" s="151" t="n"/>
      <c r="H394" s="151" t="n"/>
      <c r="I394" s="152" t="n"/>
      <c r="J394" s="152" t="n"/>
      <c r="K394" s="152" t="n"/>
      <c r="L394" s="152" t="n"/>
      <c r="M394" s="151" t="n"/>
      <c r="N394" s="151" t="n"/>
      <c r="O394" s="151" t="n"/>
      <c r="P394" s="151" t="n"/>
      <c r="Q394" s="151" t="n"/>
      <c r="R394" s="151" t="n"/>
      <c r="S394" s="151" t="n"/>
      <c r="T394" s="151" t="n"/>
      <c r="U394" s="151" t="n"/>
      <c r="V394" s="151" t="n"/>
      <c r="W394" s="151" t="n"/>
      <c r="X394" s="151" t="n"/>
      <c r="Y394" s="151" t="n"/>
      <c r="Z394" s="151" t="n"/>
      <c r="AA394" s="151" t="n"/>
      <c r="AB394" s="151" t="n"/>
      <c r="AC394" s="151" t="n"/>
      <c r="AD394" s="151" t="n"/>
      <c r="AE394" s="151" t="n"/>
    </row>
    <row r="395" ht="18" customHeight="1" s="218">
      <c r="A395" s="151" t="n"/>
      <c r="B395" s="151" t="n"/>
      <c r="C395" s="151" t="n"/>
      <c r="D395" s="151" t="n"/>
      <c r="E395" s="151" t="n"/>
      <c r="F395" s="151" t="n"/>
      <c r="G395" s="151" t="n"/>
      <c r="H395" s="151" t="n"/>
      <c r="I395" s="152" t="n"/>
      <c r="J395" s="152" t="n"/>
      <c r="K395" s="152" t="n"/>
      <c r="L395" s="152" t="n"/>
      <c r="M395" s="151" t="n"/>
      <c r="N395" s="151" t="n"/>
      <c r="O395" s="151" t="n"/>
      <c r="P395" s="151" t="n"/>
      <c r="Q395" s="151" t="n"/>
      <c r="R395" s="151" t="n"/>
      <c r="S395" s="151" t="n"/>
      <c r="T395" s="151" t="n"/>
      <c r="U395" s="151" t="n"/>
      <c r="V395" s="151" t="n"/>
      <c r="W395" s="151" t="n"/>
      <c r="X395" s="151" t="n"/>
      <c r="Y395" s="151" t="n"/>
      <c r="Z395" s="151" t="n"/>
      <c r="AA395" s="151" t="n"/>
      <c r="AB395" s="151" t="n"/>
      <c r="AC395" s="151" t="n"/>
      <c r="AD395" s="151" t="n"/>
      <c r="AE395" s="151" t="n"/>
    </row>
    <row r="396" ht="18" customHeight="1" s="218">
      <c r="A396" s="151" t="n"/>
      <c r="B396" s="151" t="n"/>
      <c r="C396" s="151" t="n"/>
      <c r="D396" s="151" t="n"/>
      <c r="E396" s="151" t="n"/>
      <c r="F396" s="151" t="n"/>
      <c r="G396" s="151" t="n"/>
      <c r="H396" s="151" t="n"/>
      <c r="I396" s="152" t="n"/>
      <c r="J396" s="152" t="n"/>
      <c r="K396" s="152" t="n"/>
      <c r="L396" s="152" t="n"/>
      <c r="M396" s="151" t="n"/>
      <c r="N396" s="151" t="n"/>
      <c r="O396" s="151" t="n"/>
      <c r="P396" s="151" t="n"/>
      <c r="Q396" s="151" t="n"/>
      <c r="R396" s="151" t="n"/>
      <c r="S396" s="151" t="n"/>
      <c r="T396" s="151" t="n"/>
      <c r="U396" s="151" t="n"/>
      <c r="V396" s="151" t="n"/>
      <c r="W396" s="151" t="n"/>
      <c r="X396" s="151" t="n"/>
      <c r="Y396" s="151" t="n"/>
      <c r="Z396" s="151" t="n"/>
      <c r="AA396" s="151" t="n"/>
      <c r="AB396" s="151" t="n"/>
      <c r="AC396" s="151" t="n"/>
      <c r="AD396" s="151" t="n"/>
      <c r="AE396" s="151" t="n"/>
    </row>
    <row r="397" ht="18" customHeight="1" s="218">
      <c r="A397" s="151" t="n"/>
      <c r="B397" s="151" t="n"/>
      <c r="C397" s="151" t="n"/>
      <c r="D397" s="151" t="n"/>
      <c r="E397" s="151" t="n"/>
      <c r="F397" s="151" t="n"/>
      <c r="G397" s="151" t="n"/>
      <c r="H397" s="151" t="n"/>
      <c r="I397" s="152" t="n"/>
      <c r="J397" s="152" t="n"/>
      <c r="K397" s="152" t="n"/>
      <c r="L397" s="152" t="n"/>
      <c r="M397" s="151" t="n"/>
      <c r="N397" s="151" t="n"/>
      <c r="O397" s="151" t="n"/>
      <c r="P397" s="151" t="n"/>
      <c r="Q397" s="151" t="n"/>
      <c r="R397" s="151" t="n"/>
      <c r="S397" s="151" t="n"/>
      <c r="T397" s="151" t="n"/>
      <c r="U397" s="151" t="n"/>
      <c r="V397" s="151" t="n"/>
      <c r="W397" s="151" t="n"/>
      <c r="X397" s="151" t="n"/>
      <c r="Y397" s="151" t="n"/>
      <c r="Z397" s="151" t="n"/>
      <c r="AA397" s="151" t="n"/>
      <c r="AB397" s="151" t="n"/>
      <c r="AC397" s="151" t="n"/>
      <c r="AD397" s="151" t="n"/>
      <c r="AE397" s="151" t="n"/>
    </row>
    <row r="398" ht="18" customHeight="1" s="218">
      <c r="A398" s="151" t="n"/>
      <c r="B398" s="151" t="n"/>
      <c r="C398" s="151" t="n"/>
      <c r="D398" s="151" t="n"/>
      <c r="E398" s="151" t="n"/>
      <c r="F398" s="151" t="n"/>
      <c r="G398" s="151" t="n"/>
      <c r="H398" s="151" t="n"/>
      <c r="I398" s="152" t="n"/>
      <c r="J398" s="152" t="n"/>
      <c r="K398" s="152" t="n"/>
      <c r="L398" s="152" t="n"/>
      <c r="M398" s="151" t="n"/>
      <c r="N398" s="151" t="n"/>
      <c r="O398" s="151" t="n"/>
      <c r="P398" s="151" t="n"/>
      <c r="Q398" s="151" t="n"/>
      <c r="R398" s="151" t="n"/>
      <c r="S398" s="151" t="n"/>
      <c r="T398" s="151" t="n"/>
      <c r="U398" s="151" t="n"/>
      <c r="V398" s="151" t="n"/>
      <c r="W398" s="151" t="n"/>
      <c r="X398" s="151" t="n"/>
      <c r="Y398" s="151" t="n"/>
      <c r="Z398" s="151" t="n"/>
      <c r="AA398" s="151" t="n"/>
      <c r="AB398" s="151" t="n"/>
      <c r="AC398" s="151" t="n"/>
      <c r="AD398" s="151" t="n"/>
      <c r="AE398" s="151" t="n"/>
    </row>
    <row r="399" ht="18" customHeight="1" s="218">
      <c r="A399" s="151" t="n"/>
      <c r="B399" s="151" t="n"/>
      <c r="C399" s="151" t="n"/>
      <c r="D399" s="151" t="n"/>
      <c r="E399" s="151" t="n"/>
      <c r="F399" s="151" t="n"/>
      <c r="G399" s="151" t="n"/>
      <c r="H399" s="151" t="n"/>
      <c r="I399" s="152" t="n"/>
      <c r="J399" s="152" t="n"/>
      <c r="K399" s="152" t="n"/>
      <c r="L399" s="152" t="n"/>
      <c r="M399" s="151" t="n"/>
      <c r="N399" s="151" t="n"/>
      <c r="O399" s="151" t="n"/>
      <c r="P399" s="151" t="n"/>
      <c r="Q399" s="151" t="n"/>
      <c r="R399" s="151" t="n"/>
      <c r="S399" s="151" t="n"/>
      <c r="T399" s="151" t="n"/>
      <c r="U399" s="151" t="n"/>
      <c r="V399" s="151" t="n"/>
      <c r="W399" s="151" t="n"/>
      <c r="X399" s="151" t="n"/>
      <c r="Y399" s="151" t="n"/>
      <c r="Z399" s="151" t="n"/>
      <c r="AA399" s="151" t="n"/>
      <c r="AB399" s="151" t="n"/>
      <c r="AC399" s="151" t="n"/>
      <c r="AD399" s="151" t="n"/>
      <c r="AE399" s="151" t="n"/>
    </row>
    <row r="400" ht="18" customHeight="1" s="218">
      <c r="A400" s="151" t="n"/>
      <c r="B400" s="151" t="n"/>
      <c r="C400" s="151" t="n"/>
      <c r="D400" s="151" t="n"/>
      <c r="E400" s="151" t="n"/>
      <c r="F400" s="151" t="n"/>
      <c r="G400" s="151" t="n"/>
      <c r="H400" s="151" t="n"/>
      <c r="I400" s="152" t="n"/>
      <c r="J400" s="152" t="n"/>
      <c r="K400" s="152" t="n"/>
      <c r="L400" s="152" t="n"/>
      <c r="M400" s="151" t="n"/>
      <c r="N400" s="151" t="n"/>
      <c r="O400" s="151" t="n"/>
      <c r="P400" s="151" t="n"/>
      <c r="Q400" s="151" t="n"/>
      <c r="R400" s="151" t="n"/>
      <c r="S400" s="151" t="n"/>
      <c r="T400" s="151" t="n"/>
      <c r="U400" s="151" t="n"/>
      <c r="V400" s="151" t="n"/>
      <c r="W400" s="151" t="n"/>
      <c r="X400" s="151" t="n"/>
      <c r="Y400" s="151" t="n"/>
      <c r="Z400" s="151" t="n"/>
      <c r="AA400" s="151" t="n"/>
      <c r="AB400" s="151" t="n"/>
      <c r="AC400" s="151" t="n"/>
      <c r="AD400" s="151" t="n"/>
      <c r="AE400" s="151" t="n"/>
    </row>
    <row r="401" ht="18" customHeight="1" s="218">
      <c r="A401" s="151" t="n"/>
      <c r="B401" s="151" t="n"/>
      <c r="C401" s="151" t="n"/>
      <c r="D401" s="151" t="n"/>
      <c r="E401" s="151" t="n"/>
      <c r="F401" s="151" t="n"/>
      <c r="G401" s="151" t="n"/>
      <c r="H401" s="151" t="n"/>
      <c r="I401" s="152" t="n"/>
      <c r="J401" s="152" t="n"/>
      <c r="K401" s="152" t="n"/>
      <c r="L401" s="152" t="n"/>
      <c r="M401" s="151" t="n"/>
      <c r="N401" s="151" t="n"/>
      <c r="O401" s="151" t="n"/>
      <c r="P401" s="151" t="n"/>
      <c r="Q401" s="151" t="n"/>
      <c r="R401" s="151" t="n"/>
      <c r="S401" s="151" t="n"/>
      <c r="T401" s="151" t="n"/>
      <c r="U401" s="151" t="n"/>
      <c r="V401" s="151" t="n"/>
      <c r="W401" s="151" t="n"/>
      <c r="X401" s="151" t="n"/>
      <c r="Y401" s="151" t="n"/>
      <c r="Z401" s="151" t="n"/>
      <c r="AA401" s="151" t="n"/>
      <c r="AB401" s="151" t="n"/>
      <c r="AC401" s="151" t="n"/>
      <c r="AD401" s="151" t="n"/>
      <c r="AE401" s="151" t="n"/>
    </row>
    <row r="402" ht="18" customHeight="1" s="218">
      <c r="A402" s="151" t="n"/>
      <c r="B402" s="151" t="n"/>
      <c r="C402" s="151" t="n"/>
      <c r="D402" s="151" t="n"/>
      <c r="E402" s="151" t="n"/>
      <c r="F402" s="151" t="n"/>
      <c r="G402" s="151" t="n"/>
      <c r="H402" s="151" t="n"/>
      <c r="I402" s="152" t="n"/>
      <c r="J402" s="152" t="n"/>
      <c r="K402" s="152" t="n"/>
      <c r="L402" s="152" t="n"/>
      <c r="M402" s="151" t="n"/>
      <c r="N402" s="151" t="n"/>
      <c r="O402" s="151" t="n"/>
      <c r="P402" s="151" t="n"/>
      <c r="Q402" s="151" t="n"/>
      <c r="R402" s="151" t="n"/>
      <c r="S402" s="151" t="n"/>
      <c r="T402" s="151" t="n"/>
      <c r="U402" s="151" t="n"/>
      <c r="V402" s="151" t="n"/>
      <c r="W402" s="151" t="n"/>
      <c r="X402" s="151" t="n"/>
      <c r="Y402" s="151" t="n"/>
      <c r="Z402" s="151" t="n"/>
      <c r="AA402" s="151" t="n"/>
      <c r="AB402" s="151" t="n"/>
      <c r="AC402" s="151" t="n"/>
      <c r="AD402" s="151" t="n"/>
      <c r="AE402" s="151" t="n"/>
    </row>
    <row r="403" ht="18" customHeight="1" s="218">
      <c r="A403" s="151" t="n"/>
      <c r="B403" s="151" t="n"/>
      <c r="C403" s="151" t="n"/>
      <c r="D403" s="151" t="n"/>
      <c r="E403" s="151" t="n"/>
      <c r="F403" s="151" t="n"/>
      <c r="G403" s="151" t="n"/>
      <c r="H403" s="151" t="n"/>
      <c r="I403" s="152" t="n"/>
      <c r="J403" s="152" t="n"/>
      <c r="K403" s="152" t="n"/>
      <c r="L403" s="152" t="n"/>
      <c r="M403" s="151" t="n"/>
      <c r="N403" s="151" t="n"/>
      <c r="O403" s="151" t="n"/>
      <c r="P403" s="151" t="n"/>
      <c r="Q403" s="151" t="n"/>
      <c r="R403" s="151" t="n"/>
      <c r="S403" s="151" t="n"/>
      <c r="T403" s="151" t="n"/>
      <c r="U403" s="151" t="n"/>
      <c r="V403" s="151" t="n"/>
      <c r="W403" s="151" t="n"/>
      <c r="X403" s="151" t="n"/>
      <c r="Y403" s="151" t="n"/>
      <c r="Z403" s="151" t="n"/>
      <c r="AA403" s="151" t="n"/>
      <c r="AB403" s="151" t="n"/>
      <c r="AC403" s="151" t="n"/>
      <c r="AD403" s="151" t="n"/>
      <c r="AE403" s="151" t="n"/>
    </row>
    <row r="404" ht="18" customHeight="1" s="218">
      <c r="A404" s="151" t="n"/>
      <c r="B404" s="151" t="n"/>
      <c r="C404" s="151" t="n"/>
      <c r="D404" s="151" t="n"/>
      <c r="E404" s="151" t="n"/>
      <c r="F404" s="151" t="n"/>
      <c r="G404" s="151" t="n"/>
      <c r="H404" s="151" t="n"/>
      <c r="I404" s="152" t="n"/>
      <c r="J404" s="152" t="n"/>
      <c r="K404" s="152" t="n"/>
      <c r="L404" s="152" t="n"/>
      <c r="M404" s="151" t="n"/>
      <c r="N404" s="151" t="n"/>
      <c r="O404" s="151" t="n"/>
      <c r="P404" s="151" t="n"/>
      <c r="Q404" s="151" t="n"/>
      <c r="R404" s="151" t="n"/>
      <c r="S404" s="151" t="n"/>
      <c r="T404" s="151" t="n"/>
      <c r="U404" s="151" t="n"/>
      <c r="V404" s="151" t="n"/>
      <c r="W404" s="151" t="n"/>
      <c r="X404" s="151" t="n"/>
      <c r="Y404" s="151" t="n"/>
      <c r="Z404" s="151" t="n"/>
      <c r="AA404" s="151" t="n"/>
      <c r="AB404" s="151" t="n"/>
      <c r="AC404" s="151" t="n"/>
      <c r="AD404" s="151" t="n"/>
      <c r="AE404" s="151" t="n"/>
    </row>
    <row r="405" ht="18" customHeight="1" s="218">
      <c r="A405" s="151" t="n"/>
      <c r="B405" s="151" t="n"/>
      <c r="C405" s="151" t="n"/>
      <c r="D405" s="151" t="n"/>
      <c r="E405" s="151" t="n"/>
      <c r="F405" s="151" t="n"/>
      <c r="G405" s="151" t="n"/>
      <c r="H405" s="151" t="n"/>
      <c r="I405" s="152" t="n"/>
      <c r="J405" s="152" t="n"/>
      <c r="K405" s="152" t="n"/>
      <c r="L405" s="152" t="n"/>
      <c r="M405" s="151" t="n"/>
      <c r="N405" s="151" t="n"/>
      <c r="O405" s="151" t="n"/>
      <c r="P405" s="151" t="n"/>
      <c r="Q405" s="151" t="n"/>
      <c r="R405" s="151" t="n"/>
      <c r="S405" s="151" t="n"/>
      <c r="T405" s="151" t="n"/>
      <c r="U405" s="151" t="n"/>
      <c r="V405" s="151" t="n"/>
      <c r="W405" s="151" t="n"/>
      <c r="X405" s="151" t="n"/>
      <c r="Y405" s="151" t="n"/>
      <c r="Z405" s="151" t="n"/>
      <c r="AA405" s="151" t="n"/>
      <c r="AB405" s="151" t="n"/>
      <c r="AC405" s="151" t="n"/>
      <c r="AD405" s="151" t="n"/>
      <c r="AE405" s="151" t="n"/>
    </row>
    <row r="406" ht="18" customHeight="1" s="218">
      <c r="A406" s="151" t="n"/>
      <c r="B406" s="151" t="n"/>
      <c r="C406" s="151" t="n"/>
      <c r="D406" s="151" t="n"/>
      <c r="E406" s="151" t="n"/>
      <c r="F406" s="151" t="n"/>
      <c r="G406" s="151" t="n"/>
      <c r="H406" s="151" t="n"/>
      <c r="I406" s="152" t="n"/>
      <c r="J406" s="152" t="n"/>
      <c r="K406" s="152" t="n"/>
      <c r="L406" s="152" t="n"/>
      <c r="M406" s="151" t="n"/>
      <c r="N406" s="151" t="n"/>
      <c r="O406" s="151" t="n"/>
      <c r="P406" s="151" t="n"/>
      <c r="Q406" s="151" t="n"/>
      <c r="R406" s="151" t="n"/>
      <c r="S406" s="151" t="n"/>
      <c r="T406" s="151" t="n"/>
      <c r="U406" s="151" t="n"/>
      <c r="V406" s="151" t="n"/>
      <c r="W406" s="151" t="n"/>
      <c r="X406" s="151" t="n"/>
      <c r="Y406" s="151" t="n"/>
      <c r="Z406" s="151" t="n"/>
      <c r="AA406" s="151" t="n"/>
      <c r="AB406" s="151" t="n"/>
      <c r="AC406" s="151" t="n"/>
      <c r="AD406" s="151" t="n"/>
      <c r="AE406" s="151" t="n"/>
    </row>
    <row r="407" ht="18" customHeight="1" s="218">
      <c r="A407" s="151" t="n"/>
      <c r="B407" s="151" t="n"/>
      <c r="C407" s="151" t="n"/>
      <c r="D407" s="151" t="n"/>
      <c r="E407" s="151" t="n"/>
      <c r="F407" s="151" t="n"/>
      <c r="G407" s="151" t="n"/>
      <c r="H407" s="151" t="n"/>
      <c r="I407" s="152" t="n"/>
      <c r="J407" s="152" t="n"/>
      <c r="K407" s="152" t="n"/>
      <c r="L407" s="152" t="n"/>
      <c r="M407" s="151" t="n"/>
      <c r="N407" s="151" t="n"/>
      <c r="O407" s="151" t="n"/>
      <c r="P407" s="151" t="n"/>
      <c r="Q407" s="151" t="n"/>
      <c r="R407" s="151" t="n"/>
      <c r="S407" s="151" t="n"/>
      <c r="T407" s="151" t="n"/>
      <c r="U407" s="151" t="n"/>
      <c r="V407" s="151" t="n"/>
      <c r="W407" s="151" t="n"/>
      <c r="X407" s="151" t="n"/>
      <c r="Y407" s="151" t="n"/>
      <c r="Z407" s="151" t="n"/>
      <c r="AA407" s="151" t="n"/>
      <c r="AB407" s="151" t="n"/>
      <c r="AC407" s="151" t="n"/>
      <c r="AD407" s="151" t="n"/>
      <c r="AE407" s="151" t="n"/>
    </row>
    <row r="408" ht="18" customHeight="1" s="218">
      <c r="A408" s="151" t="n"/>
      <c r="B408" s="151" t="n"/>
      <c r="C408" s="151" t="n"/>
      <c r="D408" s="151" t="n"/>
      <c r="E408" s="151" t="n"/>
      <c r="F408" s="151" t="n"/>
      <c r="G408" s="151" t="n"/>
      <c r="H408" s="151" t="n"/>
      <c r="I408" s="152" t="n"/>
      <c r="J408" s="152" t="n"/>
      <c r="K408" s="152" t="n"/>
      <c r="L408" s="152" t="n"/>
      <c r="M408" s="151" t="n"/>
      <c r="N408" s="151" t="n"/>
      <c r="O408" s="151" t="n"/>
      <c r="P408" s="151" t="n"/>
      <c r="Q408" s="151" t="n"/>
      <c r="R408" s="151" t="n"/>
      <c r="S408" s="151" t="n"/>
      <c r="T408" s="151" t="n"/>
      <c r="U408" s="151" t="n"/>
      <c r="V408" s="151" t="n"/>
      <c r="W408" s="151" t="n"/>
      <c r="X408" s="151" t="n"/>
      <c r="Y408" s="151" t="n"/>
      <c r="Z408" s="151" t="n"/>
      <c r="AA408" s="151" t="n"/>
      <c r="AB408" s="151" t="n"/>
      <c r="AC408" s="151" t="n"/>
      <c r="AD408" s="151" t="n"/>
      <c r="AE408" s="151" t="n"/>
    </row>
    <row r="409" ht="18" customHeight="1" s="218">
      <c r="A409" s="151" t="n"/>
      <c r="B409" s="151" t="n"/>
      <c r="C409" s="151" t="n"/>
      <c r="D409" s="151" t="n"/>
      <c r="E409" s="151" t="n"/>
      <c r="F409" s="151" t="n"/>
      <c r="G409" s="151" t="n"/>
      <c r="H409" s="151" t="n"/>
      <c r="I409" s="152" t="n"/>
      <c r="J409" s="152" t="n"/>
      <c r="K409" s="152" t="n"/>
      <c r="L409" s="152" t="n"/>
      <c r="M409" s="151" t="n"/>
      <c r="N409" s="151" t="n"/>
      <c r="O409" s="151" t="n"/>
      <c r="P409" s="151" t="n"/>
      <c r="Q409" s="151" t="n"/>
      <c r="R409" s="151" t="n"/>
      <c r="S409" s="151" t="n"/>
      <c r="T409" s="151" t="n"/>
      <c r="U409" s="151" t="n"/>
      <c r="V409" s="151" t="n"/>
      <c r="W409" s="151" t="n"/>
      <c r="X409" s="151" t="n"/>
      <c r="Y409" s="151" t="n"/>
      <c r="Z409" s="151" t="n"/>
      <c r="AA409" s="151" t="n"/>
      <c r="AB409" s="151" t="n"/>
      <c r="AC409" s="151" t="n"/>
      <c r="AD409" s="151" t="n"/>
      <c r="AE409" s="151" t="n"/>
    </row>
    <row r="410" ht="18" customHeight="1" s="218">
      <c r="A410" s="151" t="n"/>
      <c r="B410" s="151" t="n"/>
      <c r="C410" s="151" t="n"/>
      <c r="D410" s="151" t="n"/>
      <c r="E410" s="151" t="n"/>
      <c r="F410" s="151" t="n"/>
      <c r="G410" s="151" t="n"/>
      <c r="H410" s="151" t="n"/>
      <c r="I410" s="152" t="n"/>
      <c r="J410" s="152" t="n"/>
      <c r="K410" s="152" t="n"/>
      <c r="L410" s="152" t="n"/>
      <c r="M410" s="151" t="n"/>
      <c r="N410" s="151" t="n"/>
      <c r="O410" s="151" t="n"/>
      <c r="P410" s="151" t="n"/>
      <c r="Q410" s="151" t="n"/>
      <c r="R410" s="151" t="n"/>
      <c r="S410" s="151" t="n"/>
      <c r="T410" s="151" t="n"/>
      <c r="U410" s="151" t="n"/>
      <c r="V410" s="151" t="n"/>
      <c r="W410" s="151" t="n"/>
      <c r="X410" s="151" t="n"/>
      <c r="Y410" s="151" t="n"/>
      <c r="Z410" s="151" t="n"/>
      <c r="AA410" s="151" t="n"/>
      <c r="AB410" s="151" t="n"/>
      <c r="AC410" s="151" t="n"/>
      <c r="AD410" s="151" t="n"/>
      <c r="AE410" s="151" t="n"/>
    </row>
    <row r="411" ht="18" customHeight="1" s="218">
      <c r="A411" s="151" t="n"/>
      <c r="B411" s="151" t="n"/>
      <c r="C411" s="151" t="n"/>
      <c r="D411" s="151" t="n"/>
      <c r="E411" s="151" t="n"/>
      <c r="F411" s="151" t="n"/>
      <c r="G411" s="151" t="n"/>
      <c r="H411" s="151" t="n"/>
      <c r="I411" s="152" t="n"/>
      <c r="J411" s="152" t="n"/>
      <c r="K411" s="152" t="n"/>
      <c r="L411" s="152" t="n"/>
      <c r="M411" s="151" t="n"/>
      <c r="N411" s="151" t="n"/>
      <c r="O411" s="151" t="n"/>
      <c r="P411" s="151" t="n"/>
      <c r="Q411" s="151" t="n"/>
      <c r="R411" s="151" t="n"/>
      <c r="S411" s="151" t="n"/>
      <c r="T411" s="151" t="n"/>
      <c r="U411" s="151" t="n"/>
      <c r="V411" s="151" t="n"/>
      <c r="W411" s="151" t="n"/>
      <c r="X411" s="151" t="n"/>
      <c r="Y411" s="151" t="n"/>
      <c r="Z411" s="151" t="n"/>
      <c r="AA411" s="151" t="n"/>
      <c r="AB411" s="151" t="n"/>
      <c r="AC411" s="151" t="n"/>
      <c r="AD411" s="151" t="n"/>
      <c r="AE411" s="151" t="n"/>
    </row>
    <row r="412" ht="18" customHeight="1" s="218">
      <c r="A412" s="151" t="n"/>
      <c r="B412" s="151" t="n"/>
      <c r="C412" s="151" t="n"/>
      <c r="D412" s="151" t="n"/>
      <c r="E412" s="151" t="n"/>
      <c r="F412" s="151" t="n"/>
      <c r="G412" s="151" t="n"/>
      <c r="H412" s="151" t="n"/>
      <c r="I412" s="152" t="n"/>
      <c r="J412" s="152" t="n"/>
      <c r="K412" s="152" t="n"/>
      <c r="L412" s="152" t="n"/>
      <c r="M412" s="151" t="n"/>
      <c r="N412" s="151" t="n"/>
      <c r="O412" s="151" t="n"/>
      <c r="P412" s="151" t="n"/>
      <c r="Q412" s="151" t="n"/>
      <c r="R412" s="151" t="n"/>
      <c r="S412" s="151" t="n"/>
      <c r="T412" s="151" t="n"/>
      <c r="U412" s="151" t="n"/>
      <c r="V412" s="151" t="n"/>
      <c r="W412" s="151" t="n"/>
      <c r="X412" s="151" t="n"/>
      <c r="Y412" s="151" t="n"/>
      <c r="Z412" s="151" t="n"/>
      <c r="AA412" s="151" t="n"/>
      <c r="AB412" s="151" t="n"/>
      <c r="AC412" s="151" t="n"/>
      <c r="AD412" s="151" t="n"/>
      <c r="AE412" s="151" t="n"/>
    </row>
    <row r="413" ht="18" customHeight="1" s="218">
      <c r="A413" s="151" t="n"/>
      <c r="B413" s="151" t="n"/>
      <c r="C413" s="151" t="n"/>
      <c r="D413" s="151" t="n"/>
      <c r="E413" s="151" t="n"/>
      <c r="F413" s="151" t="n"/>
      <c r="G413" s="151" t="n"/>
      <c r="H413" s="151" t="n"/>
      <c r="I413" s="152" t="n"/>
      <c r="J413" s="152" t="n"/>
      <c r="K413" s="152" t="n"/>
      <c r="L413" s="152" t="n"/>
      <c r="M413" s="151" t="n"/>
      <c r="N413" s="151" t="n"/>
      <c r="O413" s="151" t="n"/>
      <c r="P413" s="151" t="n"/>
      <c r="Q413" s="151" t="n"/>
      <c r="R413" s="151" t="n"/>
      <c r="S413" s="151" t="n"/>
      <c r="T413" s="151" t="n"/>
      <c r="U413" s="151" t="n"/>
      <c r="V413" s="151" t="n"/>
      <c r="W413" s="151" t="n"/>
      <c r="X413" s="151" t="n"/>
      <c r="Y413" s="151" t="n"/>
      <c r="Z413" s="151" t="n"/>
      <c r="AA413" s="151" t="n"/>
      <c r="AB413" s="151" t="n"/>
      <c r="AC413" s="151" t="n"/>
      <c r="AD413" s="151" t="n"/>
      <c r="AE413" s="151" t="n"/>
    </row>
    <row r="414" ht="18" customHeight="1" s="218">
      <c r="A414" s="151" t="n"/>
      <c r="B414" s="151" t="n"/>
      <c r="C414" s="151" t="n"/>
      <c r="D414" s="151" t="n"/>
      <c r="E414" s="151" t="n"/>
      <c r="F414" s="151" t="n"/>
      <c r="G414" s="151" t="n"/>
      <c r="H414" s="151" t="n"/>
      <c r="I414" s="152" t="n"/>
      <c r="J414" s="152" t="n"/>
      <c r="K414" s="152" t="n"/>
      <c r="L414" s="152" t="n"/>
      <c r="M414" s="151" t="n"/>
      <c r="N414" s="151" t="n"/>
      <c r="O414" s="151" t="n"/>
      <c r="P414" s="151" t="n"/>
      <c r="Q414" s="151" t="n"/>
      <c r="R414" s="151" t="n"/>
      <c r="S414" s="151" t="n"/>
      <c r="T414" s="151" t="n"/>
      <c r="U414" s="151" t="n"/>
      <c r="V414" s="151" t="n"/>
      <c r="W414" s="151" t="n"/>
      <c r="X414" s="151" t="n"/>
      <c r="Y414" s="151" t="n"/>
      <c r="Z414" s="151" t="n"/>
      <c r="AA414" s="151" t="n"/>
      <c r="AB414" s="151" t="n"/>
      <c r="AC414" s="151" t="n"/>
      <c r="AD414" s="151" t="n"/>
      <c r="AE414" s="151" t="n"/>
    </row>
    <row r="415" ht="18" customHeight="1" s="218">
      <c r="A415" s="151" t="n"/>
      <c r="B415" s="151" t="n"/>
      <c r="C415" s="151" t="n"/>
      <c r="D415" s="151" t="n"/>
      <c r="E415" s="151" t="n"/>
      <c r="F415" s="151" t="n"/>
      <c r="G415" s="151" t="n"/>
      <c r="H415" s="151" t="n"/>
      <c r="I415" s="152" t="n"/>
      <c r="J415" s="152" t="n"/>
      <c r="K415" s="152" t="n"/>
      <c r="L415" s="152" t="n"/>
      <c r="M415" s="151" t="n"/>
      <c r="N415" s="151" t="n"/>
      <c r="O415" s="151" t="n"/>
      <c r="P415" s="151" t="n"/>
      <c r="Q415" s="151" t="n"/>
      <c r="R415" s="151" t="n"/>
      <c r="S415" s="151" t="n"/>
      <c r="T415" s="151" t="n"/>
      <c r="U415" s="151" t="n"/>
      <c r="V415" s="151" t="n"/>
      <c r="W415" s="151" t="n"/>
      <c r="X415" s="151" t="n"/>
      <c r="Y415" s="151" t="n"/>
      <c r="Z415" s="151" t="n"/>
      <c r="AA415" s="151" t="n"/>
      <c r="AB415" s="151" t="n"/>
      <c r="AC415" s="151" t="n"/>
      <c r="AD415" s="151" t="n"/>
      <c r="AE415" s="151" t="n"/>
    </row>
    <row r="416" ht="18" customHeight="1" s="218">
      <c r="A416" s="151" t="n"/>
      <c r="B416" s="151" t="n"/>
      <c r="C416" s="151" t="n"/>
      <c r="D416" s="151" t="n"/>
      <c r="E416" s="151" t="n"/>
      <c r="F416" s="151" t="n"/>
      <c r="G416" s="151" t="n"/>
      <c r="H416" s="151" t="n"/>
      <c r="I416" s="152" t="n"/>
      <c r="J416" s="152" t="n"/>
      <c r="K416" s="152" t="n"/>
      <c r="L416" s="152" t="n"/>
      <c r="M416" s="151" t="n"/>
      <c r="N416" s="151" t="n"/>
      <c r="O416" s="151" t="n"/>
      <c r="P416" s="151" t="n"/>
      <c r="Q416" s="151" t="n"/>
      <c r="R416" s="151" t="n"/>
      <c r="S416" s="151" t="n"/>
      <c r="T416" s="151" t="n"/>
      <c r="U416" s="151" t="n"/>
      <c r="V416" s="151" t="n"/>
      <c r="W416" s="151" t="n"/>
      <c r="X416" s="151" t="n"/>
      <c r="Y416" s="151" t="n"/>
      <c r="Z416" s="151" t="n"/>
      <c r="AA416" s="151" t="n"/>
      <c r="AB416" s="151" t="n"/>
      <c r="AC416" s="151" t="n"/>
      <c r="AD416" s="151" t="n"/>
      <c r="AE416" s="151" t="n"/>
    </row>
    <row r="417" ht="18" customHeight="1" s="218">
      <c r="A417" s="151" t="n"/>
      <c r="B417" s="151" t="n"/>
      <c r="C417" s="151" t="n"/>
      <c r="D417" s="151" t="n"/>
      <c r="E417" s="151" t="n"/>
      <c r="F417" s="151" t="n"/>
      <c r="G417" s="151" t="n"/>
      <c r="H417" s="151" t="n"/>
      <c r="I417" s="152" t="n"/>
      <c r="J417" s="152" t="n"/>
      <c r="K417" s="152" t="n"/>
      <c r="L417" s="152" t="n"/>
      <c r="M417" s="151" t="n"/>
      <c r="N417" s="151" t="n"/>
      <c r="O417" s="151" t="n"/>
      <c r="P417" s="151" t="n"/>
      <c r="Q417" s="151" t="n"/>
      <c r="R417" s="151" t="n"/>
      <c r="S417" s="151" t="n"/>
      <c r="T417" s="151" t="n"/>
      <c r="U417" s="151" t="n"/>
      <c r="V417" s="151" t="n"/>
      <c r="W417" s="151" t="n"/>
      <c r="X417" s="151" t="n"/>
      <c r="Y417" s="151" t="n"/>
      <c r="Z417" s="151" t="n"/>
      <c r="AA417" s="151" t="n"/>
      <c r="AB417" s="151" t="n"/>
      <c r="AC417" s="151" t="n"/>
      <c r="AD417" s="151" t="n"/>
      <c r="AE417" s="151" t="n"/>
    </row>
    <row r="418" ht="18" customHeight="1" s="218">
      <c r="A418" s="151" t="n"/>
      <c r="B418" s="151" t="n"/>
      <c r="C418" s="151" t="n"/>
      <c r="D418" s="151" t="n"/>
      <c r="E418" s="151" t="n"/>
      <c r="F418" s="151" t="n"/>
      <c r="G418" s="151" t="n"/>
      <c r="H418" s="151" t="n"/>
      <c r="I418" s="152" t="n"/>
      <c r="J418" s="152" t="n"/>
      <c r="K418" s="152" t="n"/>
      <c r="L418" s="152" t="n"/>
      <c r="M418" s="151" t="n"/>
      <c r="N418" s="151" t="n"/>
      <c r="O418" s="151" t="n"/>
      <c r="P418" s="151" t="n"/>
      <c r="Q418" s="151" t="n"/>
      <c r="R418" s="151" t="n"/>
      <c r="S418" s="151" t="n"/>
      <c r="T418" s="151" t="n"/>
      <c r="U418" s="151" t="n"/>
      <c r="V418" s="151" t="n"/>
      <c r="W418" s="151" t="n"/>
      <c r="X418" s="151" t="n"/>
      <c r="Y418" s="151" t="n"/>
      <c r="Z418" s="151" t="n"/>
      <c r="AA418" s="151" t="n"/>
      <c r="AB418" s="151" t="n"/>
      <c r="AC418" s="151" t="n"/>
      <c r="AD418" s="151" t="n"/>
      <c r="AE418" s="151" t="n"/>
    </row>
    <row r="419" ht="18" customHeight="1" s="218">
      <c r="A419" s="151" t="n"/>
      <c r="B419" s="151" t="n"/>
      <c r="C419" s="151" t="n"/>
      <c r="D419" s="151" t="n"/>
      <c r="E419" s="151" t="n"/>
      <c r="F419" s="151" t="n"/>
      <c r="G419" s="151" t="n"/>
      <c r="H419" s="151" t="n"/>
      <c r="I419" s="152" t="n"/>
      <c r="J419" s="152" t="n"/>
      <c r="K419" s="152" t="n"/>
      <c r="L419" s="152" t="n"/>
      <c r="M419" s="151" t="n"/>
      <c r="N419" s="151" t="n"/>
      <c r="O419" s="151" t="n"/>
      <c r="P419" s="151" t="n"/>
      <c r="Q419" s="151" t="n"/>
      <c r="R419" s="151" t="n"/>
      <c r="S419" s="151" t="n"/>
      <c r="T419" s="151" t="n"/>
      <c r="U419" s="151" t="n"/>
      <c r="V419" s="151" t="n"/>
      <c r="W419" s="151" t="n"/>
      <c r="X419" s="151" t="n"/>
      <c r="Y419" s="151" t="n"/>
      <c r="Z419" s="151" t="n"/>
      <c r="AA419" s="151" t="n"/>
      <c r="AB419" s="151" t="n"/>
      <c r="AC419" s="151" t="n"/>
      <c r="AD419" s="151" t="n"/>
      <c r="AE419" s="151" t="n"/>
    </row>
    <row r="420" ht="18" customHeight="1" s="218">
      <c r="A420" s="151" t="n"/>
      <c r="B420" s="151" t="n"/>
      <c r="C420" s="151" t="n"/>
      <c r="D420" s="151" t="n"/>
      <c r="E420" s="151" t="n"/>
      <c r="F420" s="151" t="n"/>
      <c r="G420" s="151" t="n"/>
      <c r="H420" s="151" t="n"/>
      <c r="I420" s="152" t="n"/>
      <c r="J420" s="152" t="n"/>
      <c r="K420" s="152" t="n"/>
      <c r="L420" s="152" t="n"/>
      <c r="M420" s="151" t="n"/>
      <c r="N420" s="151" t="n"/>
      <c r="O420" s="151" t="n"/>
      <c r="P420" s="151" t="n"/>
      <c r="Q420" s="151" t="n"/>
      <c r="R420" s="151" t="n"/>
      <c r="S420" s="151" t="n"/>
      <c r="T420" s="151" t="n"/>
      <c r="U420" s="151" t="n"/>
      <c r="V420" s="151" t="n"/>
      <c r="W420" s="151" t="n"/>
      <c r="X420" s="151" t="n"/>
      <c r="Y420" s="151" t="n"/>
      <c r="Z420" s="151" t="n"/>
      <c r="AA420" s="151" t="n"/>
      <c r="AB420" s="151" t="n"/>
      <c r="AC420" s="151" t="n"/>
      <c r="AD420" s="151" t="n"/>
      <c r="AE420" s="151" t="n"/>
    </row>
    <row r="421" ht="18" customHeight="1" s="218">
      <c r="A421" s="151" t="n"/>
      <c r="B421" s="151" t="n"/>
      <c r="C421" s="151" t="n"/>
      <c r="D421" s="151" t="n"/>
      <c r="E421" s="151" t="n"/>
      <c r="F421" s="151" t="n"/>
      <c r="G421" s="151" t="n"/>
      <c r="H421" s="151" t="n"/>
      <c r="I421" s="152" t="n"/>
      <c r="J421" s="152" t="n"/>
      <c r="K421" s="152" t="n"/>
      <c r="L421" s="152" t="n"/>
      <c r="M421" s="151" t="n"/>
      <c r="N421" s="151" t="n"/>
      <c r="O421" s="151" t="n"/>
      <c r="P421" s="151" t="n"/>
      <c r="Q421" s="151" t="n"/>
      <c r="R421" s="151" t="n"/>
      <c r="S421" s="151" t="n"/>
      <c r="T421" s="151" t="n"/>
      <c r="U421" s="151" t="n"/>
      <c r="V421" s="151" t="n"/>
      <c r="W421" s="151" t="n"/>
      <c r="X421" s="151" t="n"/>
      <c r="Y421" s="151" t="n"/>
      <c r="Z421" s="151" t="n"/>
      <c r="AA421" s="151" t="n"/>
      <c r="AB421" s="151" t="n"/>
      <c r="AC421" s="151" t="n"/>
      <c r="AD421" s="151" t="n"/>
      <c r="AE421" s="151" t="n"/>
    </row>
    <row r="422" ht="18" customHeight="1" s="218">
      <c r="A422" s="151" t="n"/>
      <c r="B422" s="151" t="n"/>
      <c r="C422" s="151" t="n"/>
      <c r="D422" s="151" t="n"/>
      <c r="E422" s="151" t="n"/>
      <c r="F422" s="151" t="n"/>
      <c r="G422" s="151" t="n"/>
      <c r="H422" s="151" t="n"/>
      <c r="I422" s="152" t="n"/>
      <c r="J422" s="152" t="n"/>
      <c r="K422" s="152" t="n"/>
      <c r="L422" s="152" t="n"/>
      <c r="M422" s="151" t="n"/>
      <c r="N422" s="151" t="n"/>
      <c r="O422" s="151" t="n"/>
      <c r="P422" s="151" t="n"/>
      <c r="Q422" s="151" t="n"/>
      <c r="R422" s="151" t="n"/>
      <c r="S422" s="151" t="n"/>
      <c r="T422" s="151" t="n"/>
      <c r="U422" s="151" t="n"/>
      <c r="V422" s="151" t="n"/>
      <c r="W422" s="151" t="n"/>
      <c r="X422" s="151" t="n"/>
      <c r="Y422" s="151" t="n"/>
      <c r="Z422" s="151" t="n"/>
      <c r="AA422" s="151" t="n"/>
      <c r="AB422" s="151" t="n"/>
      <c r="AC422" s="151" t="n"/>
      <c r="AD422" s="151" t="n"/>
      <c r="AE422" s="151" t="n"/>
    </row>
    <row r="423" ht="18" customHeight="1" s="218">
      <c r="A423" s="151" t="n"/>
      <c r="B423" s="151" t="n"/>
      <c r="C423" s="151" t="n"/>
      <c r="D423" s="151" t="n"/>
      <c r="E423" s="151" t="n"/>
      <c r="F423" s="151" t="n"/>
      <c r="G423" s="151" t="n"/>
      <c r="H423" s="151" t="n"/>
      <c r="I423" s="152" t="n"/>
      <c r="J423" s="152" t="n"/>
      <c r="K423" s="152" t="n"/>
      <c r="L423" s="152" t="n"/>
      <c r="M423" s="151" t="n"/>
      <c r="N423" s="151" t="n"/>
      <c r="O423" s="151" t="n"/>
      <c r="P423" s="151" t="n"/>
      <c r="Q423" s="151" t="n"/>
      <c r="R423" s="151" t="n"/>
      <c r="S423" s="151" t="n"/>
      <c r="T423" s="151" t="n"/>
      <c r="U423" s="151" t="n"/>
      <c r="V423" s="151" t="n"/>
      <c r="W423" s="151" t="n"/>
      <c r="X423" s="151" t="n"/>
      <c r="Y423" s="151" t="n"/>
      <c r="Z423" s="151" t="n"/>
      <c r="AA423" s="151" t="n"/>
      <c r="AB423" s="151" t="n"/>
      <c r="AC423" s="151" t="n"/>
      <c r="AD423" s="151" t="n"/>
      <c r="AE423" s="151" t="n"/>
    </row>
    <row r="424" ht="18" customHeight="1" s="218">
      <c r="A424" s="151" t="n"/>
      <c r="B424" s="151" t="n"/>
      <c r="C424" s="151" t="n"/>
      <c r="D424" s="151" t="n"/>
      <c r="E424" s="151" t="n"/>
      <c r="F424" s="151" t="n"/>
      <c r="G424" s="151" t="n"/>
      <c r="H424" s="151" t="n"/>
      <c r="I424" s="152" t="n"/>
      <c r="J424" s="152" t="n"/>
      <c r="K424" s="152" t="n"/>
      <c r="L424" s="152" t="n"/>
      <c r="M424" s="151" t="n"/>
      <c r="N424" s="151" t="n"/>
      <c r="O424" s="151" t="n"/>
      <c r="P424" s="151" t="n"/>
      <c r="Q424" s="151" t="n"/>
      <c r="R424" s="151" t="n"/>
      <c r="S424" s="151" t="n"/>
      <c r="T424" s="151" t="n"/>
      <c r="U424" s="151" t="n"/>
      <c r="V424" s="151" t="n"/>
      <c r="W424" s="151" t="n"/>
      <c r="X424" s="151" t="n"/>
      <c r="Y424" s="151" t="n"/>
      <c r="Z424" s="151" t="n"/>
      <c r="AA424" s="151" t="n"/>
      <c r="AB424" s="151" t="n"/>
      <c r="AC424" s="151" t="n"/>
      <c r="AD424" s="151" t="n"/>
      <c r="AE424" s="151" t="n"/>
    </row>
    <row r="425" ht="18" customHeight="1" s="218">
      <c r="A425" s="151" t="n"/>
      <c r="B425" s="151" t="n"/>
      <c r="C425" s="151" t="n"/>
      <c r="D425" s="151" t="n"/>
      <c r="E425" s="151" t="n"/>
      <c r="F425" s="151" t="n"/>
      <c r="G425" s="151" t="n"/>
      <c r="H425" s="151" t="n"/>
      <c r="I425" s="152" t="n"/>
      <c r="J425" s="152" t="n"/>
      <c r="K425" s="152" t="n"/>
      <c r="L425" s="152" t="n"/>
      <c r="M425" s="151" t="n"/>
      <c r="N425" s="151" t="n"/>
      <c r="O425" s="151" t="n"/>
      <c r="P425" s="151" t="n"/>
      <c r="Q425" s="151" t="n"/>
      <c r="R425" s="151" t="n"/>
      <c r="S425" s="151" t="n"/>
      <c r="T425" s="151" t="n"/>
      <c r="U425" s="151" t="n"/>
      <c r="V425" s="151" t="n"/>
      <c r="W425" s="151" t="n"/>
      <c r="X425" s="151" t="n"/>
      <c r="Y425" s="151" t="n"/>
      <c r="Z425" s="151" t="n"/>
      <c r="AA425" s="151" t="n"/>
      <c r="AB425" s="151" t="n"/>
      <c r="AC425" s="151" t="n"/>
      <c r="AD425" s="151" t="n"/>
      <c r="AE425" s="151" t="n"/>
    </row>
    <row r="426" ht="18" customHeight="1" s="218">
      <c r="A426" s="151" t="n"/>
      <c r="B426" s="151" t="n"/>
      <c r="C426" s="151" t="n"/>
      <c r="D426" s="151" t="n"/>
      <c r="E426" s="151" t="n"/>
      <c r="F426" s="151" t="n"/>
      <c r="G426" s="151" t="n"/>
      <c r="H426" s="151" t="n"/>
      <c r="I426" s="152" t="n"/>
      <c r="J426" s="152" t="n"/>
      <c r="K426" s="152" t="n"/>
      <c r="L426" s="152" t="n"/>
      <c r="M426" s="151" t="n"/>
      <c r="N426" s="151" t="n"/>
      <c r="O426" s="151" t="n"/>
      <c r="P426" s="151" t="n"/>
      <c r="Q426" s="151" t="n"/>
      <c r="R426" s="151" t="n"/>
      <c r="S426" s="151" t="n"/>
      <c r="T426" s="151" t="n"/>
      <c r="U426" s="151" t="n"/>
      <c r="V426" s="151" t="n"/>
      <c r="W426" s="151" t="n"/>
      <c r="X426" s="151" t="n"/>
      <c r="Y426" s="151" t="n"/>
      <c r="Z426" s="151" t="n"/>
      <c r="AA426" s="151" t="n"/>
      <c r="AB426" s="151" t="n"/>
      <c r="AC426" s="151" t="n"/>
      <c r="AD426" s="151" t="n"/>
      <c r="AE426" s="151" t="n"/>
    </row>
    <row r="427" ht="18" customHeight="1" s="218">
      <c r="A427" s="151" t="n"/>
      <c r="B427" s="151" t="n"/>
      <c r="C427" s="151" t="n"/>
      <c r="D427" s="151" t="n"/>
      <c r="E427" s="151" t="n"/>
      <c r="F427" s="151" t="n"/>
      <c r="G427" s="151" t="n"/>
      <c r="H427" s="151" t="n"/>
      <c r="I427" s="152" t="n"/>
      <c r="J427" s="152" t="n"/>
      <c r="K427" s="152" t="n"/>
      <c r="L427" s="152" t="n"/>
      <c r="M427" s="151" t="n"/>
      <c r="N427" s="151" t="n"/>
      <c r="O427" s="151" t="n"/>
      <c r="P427" s="151" t="n"/>
      <c r="Q427" s="151" t="n"/>
      <c r="R427" s="151" t="n"/>
      <c r="S427" s="151" t="n"/>
      <c r="T427" s="151" t="n"/>
      <c r="U427" s="151" t="n"/>
      <c r="V427" s="151" t="n"/>
      <c r="W427" s="151" t="n"/>
      <c r="X427" s="151" t="n"/>
      <c r="Y427" s="151" t="n"/>
      <c r="Z427" s="151" t="n"/>
      <c r="AA427" s="151" t="n"/>
      <c r="AB427" s="151" t="n"/>
      <c r="AC427" s="151" t="n"/>
      <c r="AD427" s="151" t="n"/>
      <c r="AE427" s="151" t="n"/>
    </row>
    <row r="428" ht="18" customHeight="1" s="218">
      <c r="A428" s="151" t="n"/>
      <c r="B428" s="151" t="n"/>
      <c r="C428" s="151" t="n"/>
      <c r="D428" s="151" t="n"/>
      <c r="E428" s="151" t="n"/>
      <c r="F428" s="151" t="n"/>
      <c r="G428" s="151" t="n"/>
      <c r="H428" s="151" t="n"/>
      <c r="I428" s="152" t="n"/>
      <c r="J428" s="152" t="n"/>
      <c r="K428" s="152" t="n"/>
      <c r="L428" s="152" t="n"/>
      <c r="M428" s="151" t="n"/>
      <c r="N428" s="151" t="n"/>
      <c r="O428" s="151" t="n"/>
      <c r="P428" s="151" t="n"/>
      <c r="Q428" s="151" t="n"/>
      <c r="R428" s="151" t="n"/>
      <c r="S428" s="151" t="n"/>
      <c r="T428" s="151" t="n"/>
      <c r="U428" s="151" t="n"/>
      <c r="V428" s="151" t="n"/>
      <c r="W428" s="151" t="n"/>
      <c r="X428" s="151" t="n"/>
      <c r="Y428" s="151" t="n"/>
      <c r="Z428" s="151" t="n"/>
      <c r="AA428" s="151" t="n"/>
      <c r="AB428" s="151" t="n"/>
      <c r="AC428" s="151" t="n"/>
      <c r="AD428" s="151" t="n"/>
      <c r="AE428" s="151" t="n"/>
    </row>
    <row r="429" ht="18" customHeight="1" s="218">
      <c r="A429" s="151" t="n"/>
      <c r="B429" s="151" t="n"/>
      <c r="C429" s="151" t="n"/>
      <c r="D429" s="151" t="n"/>
      <c r="E429" s="151" t="n"/>
      <c r="F429" s="151" t="n"/>
      <c r="G429" s="151" t="n"/>
      <c r="H429" s="151" t="n"/>
      <c r="I429" s="152" t="n"/>
      <c r="J429" s="152" t="n"/>
      <c r="K429" s="152" t="n"/>
      <c r="L429" s="152" t="n"/>
      <c r="M429" s="151" t="n"/>
      <c r="N429" s="151" t="n"/>
      <c r="O429" s="151" t="n"/>
      <c r="P429" s="151" t="n"/>
      <c r="Q429" s="151" t="n"/>
      <c r="R429" s="151" t="n"/>
      <c r="S429" s="151" t="n"/>
      <c r="T429" s="151" t="n"/>
      <c r="U429" s="151" t="n"/>
      <c r="V429" s="151" t="n"/>
      <c r="W429" s="151" t="n"/>
      <c r="X429" s="151" t="n"/>
      <c r="Y429" s="151" t="n"/>
      <c r="Z429" s="151" t="n"/>
      <c r="AA429" s="151" t="n"/>
      <c r="AB429" s="151" t="n"/>
      <c r="AC429" s="151" t="n"/>
      <c r="AD429" s="151" t="n"/>
      <c r="AE429" s="151" t="n"/>
    </row>
    <row r="430" ht="18" customHeight="1" s="218">
      <c r="A430" s="151" t="n"/>
      <c r="B430" s="151" t="n"/>
      <c r="C430" s="151" t="n"/>
      <c r="D430" s="151" t="n"/>
      <c r="E430" s="151" t="n"/>
      <c r="F430" s="151" t="n"/>
      <c r="G430" s="151" t="n"/>
      <c r="H430" s="151" t="n"/>
      <c r="I430" s="152" t="n"/>
      <c r="J430" s="152" t="n"/>
      <c r="K430" s="152" t="n"/>
      <c r="L430" s="152" t="n"/>
      <c r="M430" s="151" t="n"/>
      <c r="N430" s="151" t="n"/>
      <c r="O430" s="151" t="n"/>
      <c r="P430" s="151" t="n"/>
      <c r="Q430" s="151" t="n"/>
      <c r="R430" s="151" t="n"/>
      <c r="S430" s="151" t="n"/>
      <c r="T430" s="151" t="n"/>
      <c r="U430" s="151" t="n"/>
      <c r="V430" s="151" t="n"/>
      <c r="W430" s="151" t="n"/>
      <c r="X430" s="151" t="n"/>
      <c r="Y430" s="151" t="n"/>
      <c r="Z430" s="151" t="n"/>
      <c r="AA430" s="151" t="n"/>
      <c r="AB430" s="151" t="n"/>
      <c r="AC430" s="151" t="n"/>
      <c r="AD430" s="151" t="n"/>
      <c r="AE430" s="151" t="n"/>
    </row>
    <row r="431" ht="18" customHeight="1" s="218">
      <c r="A431" s="151" t="n"/>
      <c r="B431" s="151" t="n"/>
      <c r="C431" s="151" t="n"/>
      <c r="D431" s="151" t="n"/>
      <c r="E431" s="151" t="n"/>
      <c r="F431" s="151" t="n"/>
      <c r="G431" s="151" t="n"/>
      <c r="H431" s="151" t="n"/>
      <c r="I431" s="152" t="n"/>
      <c r="J431" s="152" t="n"/>
      <c r="K431" s="152" t="n"/>
      <c r="L431" s="152" t="n"/>
      <c r="M431" s="151" t="n"/>
      <c r="N431" s="151" t="n"/>
      <c r="O431" s="151" t="n"/>
      <c r="P431" s="151" t="n"/>
      <c r="Q431" s="151" t="n"/>
      <c r="R431" s="151" t="n"/>
      <c r="S431" s="151" t="n"/>
      <c r="T431" s="151" t="n"/>
      <c r="U431" s="151" t="n"/>
      <c r="V431" s="151" t="n"/>
      <c r="W431" s="151" t="n"/>
      <c r="X431" s="151" t="n"/>
      <c r="Y431" s="151" t="n"/>
      <c r="Z431" s="151" t="n"/>
      <c r="AA431" s="151" t="n"/>
      <c r="AB431" s="151" t="n"/>
      <c r="AC431" s="151" t="n"/>
      <c r="AD431" s="151" t="n"/>
      <c r="AE431" s="151" t="n"/>
    </row>
    <row r="432" ht="18" customHeight="1" s="218">
      <c r="A432" s="151" t="n"/>
      <c r="B432" s="151" t="n"/>
      <c r="C432" s="151" t="n"/>
      <c r="D432" s="151" t="n"/>
      <c r="E432" s="151" t="n"/>
      <c r="F432" s="151" t="n"/>
      <c r="G432" s="151" t="n"/>
      <c r="H432" s="151" t="n"/>
      <c r="I432" s="152" t="n"/>
      <c r="J432" s="152" t="n"/>
      <c r="K432" s="152" t="n"/>
      <c r="L432" s="152" t="n"/>
      <c r="M432" s="151" t="n"/>
      <c r="N432" s="151" t="n"/>
      <c r="O432" s="151" t="n"/>
      <c r="P432" s="151" t="n"/>
      <c r="Q432" s="151" t="n"/>
      <c r="R432" s="151" t="n"/>
      <c r="S432" s="151" t="n"/>
      <c r="T432" s="151" t="n"/>
      <c r="U432" s="151" t="n"/>
      <c r="V432" s="151" t="n"/>
      <c r="W432" s="151" t="n"/>
      <c r="X432" s="151" t="n"/>
      <c r="Y432" s="151" t="n"/>
      <c r="Z432" s="151" t="n"/>
      <c r="AA432" s="151" t="n"/>
      <c r="AB432" s="151" t="n"/>
      <c r="AC432" s="151" t="n"/>
      <c r="AD432" s="151" t="n"/>
      <c r="AE432" s="151" t="n"/>
    </row>
    <row r="433" ht="18" customHeight="1" s="218">
      <c r="A433" s="151" t="n"/>
      <c r="B433" s="151" t="n"/>
      <c r="C433" s="151" t="n"/>
      <c r="D433" s="151" t="n"/>
      <c r="E433" s="151" t="n"/>
      <c r="F433" s="151" t="n"/>
      <c r="G433" s="151" t="n"/>
      <c r="H433" s="151" t="n"/>
      <c r="I433" s="152" t="n"/>
      <c r="J433" s="152" t="n"/>
      <c r="K433" s="152" t="n"/>
      <c r="L433" s="152" t="n"/>
      <c r="M433" s="151" t="n"/>
      <c r="N433" s="151" t="n"/>
      <c r="O433" s="151" t="n"/>
      <c r="P433" s="151" t="n"/>
      <c r="Q433" s="151" t="n"/>
      <c r="R433" s="151" t="n"/>
      <c r="S433" s="151" t="n"/>
      <c r="T433" s="151" t="n"/>
      <c r="U433" s="151" t="n"/>
      <c r="V433" s="151" t="n"/>
      <c r="W433" s="151" t="n"/>
      <c r="X433" s="151" t="n"/>
      <c r="Y433" s="151" t="n"/>
      <c r="Z433" s="151" t="n"/>
      <c r="AA433" s="151" t="n"/>
      <c r="AB433" s="151" t="n"/>
      <c r="AC433" s="151" t="n"/>
      <c r="AD433" s="151" t="n"/>
      <c r="AE433" s="151" t="n"/>
    </row>
    <row r="434" ht="18" customHeight="1" s="218">
      <c r="A434" s="151" t="n"/>
      <c r="B434" s="151" t="n"/>
      <c r="C434" s="151" t="n"/>
      <c r="D434" s="151" t="n"/>
      <c r="E434" s="151" t="n"/>
      <c r="F434" s="151" t="n"/>
      <c r="G434" s="151" t="n"/>
      <c r="H434" s="151" t="n"/>
      <c r="I434" s="152" t="n"/>
      <c r="J434" s="152" t="n"/>
      <c r="K434" s="152" t="n"/>
      <c r="L434" s="152" t="n"/>
      <c r="M434" s="151" t="n"/>
      <c r="N434" s="151" t="n"/>
      <c r="O434" s="151" t="n"/>
      <c r="P434" s="151" t="n"/>
      <c r="Q434" s="151" t="n"/>
      <c r="R434" s="151" t="n"/>
      <c r="S434" s="151" t="n"/>
      <c r="T434" s="151" t="n"/>
      <c r="U434" s="151" t="n"/>
      <c r="V434" s="151" t="n"/>
      <c r="W434" s="151" t="n"/>
      <c r="X434" s="151" t="n"/>
      <c r="Y434" s="151" t="n"/>
      <c r="Z434" s="151" t="n"/>
      <c r="AA434" s="151" t="n"/>
      <c r="AB434" s="151" t="n"/>
      <c r="AC434" s="151" t="n"/>
      <c r="AD434" s="151" t="n"/>
      <c r="AE434" s="151" t="n"/>
    </row>
    <row r="435" ht="18" customHeight="1" s="218">
      <c r="A435" s="151" t="n"/>
      <c r="B435" s="151" t="n"/>
      <c r="C435" s="151" t="n"/>
      <c r="D435" s="151" t="n"/>
      <c r="E435" s="151" t="n"/>
      <c r="F435" s="151" t="n"/>
      <c r="G435" s="151" t="n"/>
      <c r="H435" s="151" t="n"/>
      <c r="I435" s="152" t="n"/>
      <c r="J435" s="152" t="n"/>
      <c r="K435" s="152" t="n"/>
      <c r="L435" s="152" t="n"/>
      <c r="M435" s="151" t="n"/>
      <c r="N435" s="151" t="n"/>
      <c r="O435" s="151" t="n"/>
      <c r="P435" s="151" t="n"/>
      <c r="Q435" s="151" t="n"/>
      <c r="R435" s="151" t="n"/>
      <c r="S435" s="151" t="n"/>
      <c r="T435" s="151" t="n"/>
      <c r="U435" s="151" t="n"/>
      <c r="V435" s="151" t="n"/>
      <c r="W435" s="151" t="n"/>
      <c r="X435" s="151" t="n"/>
      <c r="Y435" s="151" t="n"/>
      <c r="Z435" s="151" t="n"/>
      <c r="AA435" s="151" t="n"/>
      <c r="AB435" s="151" t="n"/>
      <c r="AC435" s="151" t="n"/>
      <c r="AD435" s="151" t="n"/>
      <c r="AE435" s="151" t="n"/>
    </row>
    <row r="436" ht="18" customHeight="1" s="218">
      <c r="A436" s="151" t="n"/>
      <c r="B436" s="151" t="n"/>
      <c r="C436" s="151" t="n"/>
      <c r="D436" s="151" t="n"/>
      <c r="E436" s="151" t="n"/>
      <c r="F436" s="151" t="n"/>
      <c r="G436" s="151" t="n"/>
      <c r="H436" s="151" t="n"/>
      <c r="I436" s="152" t="n"/>
      <c r="J436" s="152" t="n"/>
      <c r="K436" s="152" t="n"/>
      <c r="L436" s="152" t="n"/>
      <c r="M436" s="151" t="n"/>
      <c r="N436" s="151" t="n"/>
      <c r="O436" s="151" t="n"/>
      <c r="P436" s="151" t="n"/>
      <c r="Q436" s="151" t="n"/>
      <c r="R436" s="151" t="n"/>
      <c r="S436" s="151" t="n"/>
      <c r="T436" s="151" t="n"/>
      <c r="U436" s="151" t="n"/>
      <c r="V436" s="151" t="n"/>
      <c r="W436" s="151" t="n"/>
      <c r="X436" s="151" t="n"/>
      <c r="Y436" s="151" t="n"/>
      <c r="Z436" s="151" t="n"/>
      <c r="AA436" s="151" t="n"/>
      <c r="AB436" s="151" t="n"/>
      <c r="AC436" s="151" t="n"/>
      <c r="AD436" s="151" t="n"/>
      <c r="AE436" s="151" t="n"/>
    </row>
    <row r="437" ht="18" customHeight="1" s="218">
      <c r="A437" s="151" t="n"/>
      <c r="B437" s="151" t="n"/>
      <c r="C437" s="151" t="n"/>
      <c r="D437" s="151" t="n"/>
      <c r="E437" s="151" t="n"/>
      <c r="F437" s="151" t="n"/>
      <c r="G437" s="151" t="n"/>
      <c r="H437" s="151" t="n"/>
      <c r="I437" s="152" t="n"/>
      <c r="J437" s="152" t="n"/>
      <c r="K437" s="152" t="n"/>
      <c r="L437" s="152" t="n"/>
      <c r="M437" s="151" t="n"/>
      <c r="N437" s="151" t="n"/>
      <c r="O437" s="151" t="n"/>
      <c r="P437" s="151" t="n"/>
      <c r="Q437" s="151" t="n"/>
      <c r="R437" s="151" t="n"/>
      <c r="S437" s="151" t="n"/>
      <c r="T437" s="151" t="n"/>
      <c r="U437" s="151" t="n"/>
      <c r="V437" s="151" t="n"/>
      <c r="W437" s="151" t="n"/>
      <c r="X437" s="151" t="n"/>
      <c r="Y437" s="151" t="n"/>
      <c r="Z437" s="151" t="n"/>
      <c r="AA437" s="151" t="n"/>
      <c r="AB437" s="151" t="n"/>
      <c r="AC437" s="151" t="n"/>
      <c r="AD437" s="151" t="n"/>
      <c r="AE437" s="151" t="n"/>
    </row>
    <row r="438" ht="18" customHeight="1" s="218">
      <c r="A438" s="151" t="n"/>
      <c r="B438" s="151" t="n"/>
      <c r="C438" s="151" t="n"/>
      <c r="D438" s="151" t="n"/>
      <c r="E438" s="151" t="n"/>
      <c r="F438" s="151" t="n"/>
      <c r="G438" s="151" t="n"/>
      <c r="H438" s="151" t="n"/>
      <c r="I438" s="152" t="n"/>
      <c r="J438" s="152" t="n"/>
      <c r="K438" s="152" t="n"/>
      <c r="L438" s="152" t="n"/>
      <c r="M438" s="151" t="n"/>
      <c r="N438" s="151" t="n"/>
      <c r="O438" s="151" t="n"/>
      <c r="P438" s="151" t="n"/>
      <c r="Q438" s="151" t="n"/>
      <c r="R438" s="151" t="n"/>
      <c r="S438" s="151" t="n"/>
      <c r="T438" s="151" t="n"/>
      <c r="U438" s="151" t="n"/>
      <c r="V438" s="151" t="n"/>
      <c r="W438" s="151" t="n"/>
      <c r="X438" s="151" t="n"/>
      <c r="Y438" s="151" t="n"/>
      <c r="Z438" s="151" t="n"/>
      <c r="AA438" s="151" t="n"/>
      <c r="AB438" s="151" t="n"/>
      <c r="AC438" s="151" t="n"/>
      <c r="AD438" s="151" t="n"/>
      <c r="AE438" s="151" t="n"/>
    </row>
    <row r="439" ht="18" customHeight="1" s="218">
      <c r="A439" s="151" t="n"/>
      <c r="B439" s="151" t="n"/>
      <c r="C439" s="151" t="n"/>
      <c r="D439" s="151" t="n"/>
      <c r="E439" s="151" t="n"/>
      <c r="F439" s="151" t="n"/>
      <c r="G439" s="151" t="n"/>
      <c r="H439" s="151" t="n"/>
      <c r="I439" s="152" t="n"/>
      <c r="J439" s="152" t="n"/>
      <c r="K439" s="152" t="n"/>
      <c r="L439" s="152" t="n"/>
      <c r="M439" s="151" t="n"/>
      <c r="N439" s="151" t="n"/>
      <c r="O439" s="151" t="n"/>
      <c r="P439" s="151" t="n"/>
      <c r="Q439" s="151" t="n"/>
      <c r="R439" s="151" t="n"/>
      <c r="S439" s="151" t="n"/>
      <c r="T439" s="151" t="n"/>
      <c r="U439" s="151" t="n"/>
      <c r="V439" s="151" t="n"/>
      <c r="W439" s="151" t="n"/>
      <c r="X439" s="151" t="n"/>
      <c r="Y439" s="151" t="n"/>
      <c r="Z439" s="151" t="n"/>
      <c r="AA439" s="151" t="n"/>
      <c r="AB439" s="151" t="n"/>
      <c r="AC439" s="151" t="n"/>
      <c r="AD439" s="151" t="n"/>
      <c r="AE439" s="151" t="n"/>
    </row>
    <row r="440" ht="18" customHeight="1" s="218">
      <c r="A440" s="151" t="n"/>
      <c r="B440" s="151" t="n"/>
      <c r="C440" s="151" t="n"/>
      <c r="D440" s="151" t="n"/>
      <c r="E440" s="151" t="n"/>
      <c r="F440" s="151" t="n"/>
      <c r="G440" s="151" t="n"/>
      <c r="H440" s="151" t="n"/>
      <c r="I440" s="152" t="n"/>
      <c r="J440" s="152" t="n"/>
      <c r="K440" s="152" t="n"/>
      <c r="L440" s="152" t="n"/>
      <c r="M440" s="151" t="n"/>
      <c r="N440" s="151" t="n"/>
      <c r="O440" s="151" t="n"/>
      <c r="P440" s="151" t="n"/>
      <c r="Q440" s="151" t="n"/>
      <c r="R440" s="151" t="n"/>
      <c r="S440" s="151" t="n"/>
      <c r="T440" s="151" t="n"/>
      <c r="U440" s="151" t="n"/>
      <c r="V440" s="151" t="n"/>
      <c r="W440" s="151" t="n"/>
      <c r="X440" s="151" t="n"/>
      <c r="Y440" s="151" t="n"/>
      <c r="Z440" s="151" t="n"/>
      <c r="AA440" s="151" t="n"/>
      <c r="AB440" s="151" t="n"/>
      <c r="AC440" s="151" t="n"/>
      <c r="AD440" s="151" t="n"/>
      <c r="AE440" s="151" t="n"/>
    </row>
    <row r="441" ht="18" customHeight="1" s="218">
      <c r="A441" s="151" t="n"/>
      <c r="B441" s="151" t="n"/>
      <c r="C441" s="151" t="n"/>
      <c r="D441" s="151" t="n"/>
      <c r="E441" s="151" t="n"/>
      <c r="F441" s="151" t="n"/>
      <c r="G441" s="151" t="n"/>
      <c r="H441" s="151" t="n"/>
      <c r="I441" s="152" t="n"/>
      <c r="J441" s="152" t="n"/>
      <c r="K441" s="152" t="n"/>
      <c r="L441" s="152" t="n"/>
      <c r="M441" s="151" t="n"/>
      <c r="N441" s="151" t="n"/>
      <c r="O441" s="151" t="n"/>
      <c r="P441" s="151" t="n"/>
      <c r="Q441" s="151" t="n"/>
      <c r="R441" s="151" t="n"/>
      <c r="S441" s="151" t="n"/>
      <c r="T441" s="151" t="n"/>
      <c r="U441" s="151" t="n"/>
      <c r="V441" s="151" t="n"/>
      <c r="W441" s="151" t="n"/>
      <c r="X441" s="151" t="n"/>
      <c r="Y441" s="151" t="n"/>
      <c r="Z441" s="151" t="n"/>
      <c r="AA441" s="151" t="n"/>
      <c r="AB441" s="151" t="n"/>
      <c r="AC441" s="151" t="n"/>
      <c r="AD441" s="151" t="n"/>
      <c r="AE441" s="151" t="n"/>
    </row>
    <row r="442" ht="18" customHeight="1" s="218">
      <c r="A442" s="151" t="n"/>
      <c r="B442" s="151" t="n"/>
      <c r="C442" s="151" t="n"/>
      <c r="D442" s="151" t="n"/>
      <c r="E442" s="151" t="n"/>
      <c r="F442" s="151" t="n"/>
      <c r="G442" s="151" t="n"/>
      <c r="H442" s="151" t="n"/>
      <c r="I442" s="152" t="n"/>
      <c r="J442" s="152" t="n"/>
      <c r="K442" s="152" t="n"/>
      <c r="L442" s="152" t="n"/>
      <c r="M442" s="151" t="n"/>
      <c r="N442" s="151" t="n"/>
      <c r="O442" s="151" t="n"/>
      <c r="P442" s="151" t="n"/>
      <c r="Q442" s="151" t="n"/>
      <c r="R442" s="151" t="n"/>
      <c r="S442" s="151" t="n"/>
      <c r="T442" s="151" t="n"/>
      <c r="U442" s="151" t="n"/>
      <c r="V442" s="151" t="n"/>
      <c r="W442" s="151" t="n"/>
      <c r="X442" s="151" t="n"/>
      <c r="Y442" s="151" t="n"/>
      <c r="Z442" s="151" t="n"/>
      <c r="AA442" s="151" t="n"/>
      <c r="AB442" s="151" t="n"/>
      <c r="AC442" s="151" t="n"/>
      <c r="AD442" s="151" t="n"/>
      <c r="AE442" s="151" t="n"/>
    </row>
    <row r="443" ht="18" customHeight="1" s="218">
      <c r="A443" s="151" t="n"/>
      <c r="B443" s="151" t="n"/>
      <c r="C443" s="151" t="n"/>
      <c r="D443" s="151" t="n"/>
      <c r="E443" s="151" t="n"/>
      <c r="F443" s="151" t="n"/>
      <c r="G443" s="151" t="n"/>
      <c r="H443" s="151" t="n"/>
      <c r="I443" s="152" t="n"/>
      <c r="J443" s="152" t="n"/>
      <c r="K443" s="152" t="n"/>
      <c r="L443" s="152" t="n"/>
      <c r="M443" s="151" t="n"/>
      <c r="N443" s="151" t="n"/>
      <c r="O443" s="151" t="n"/>
      <c r="P443" s="151" t="n"/>
      <c r="Q443" s="151" t="n"/>
      <c r="R443" s="151" t="n"/>
      <c r="S443" s="151" t="n"/>
      <c r="T443" s="151" t="n"/>
      <c r="U443" s="151" t="n"/>
      <c r="V443" s="151" t="n"/>
      <c r="W443" s="151" t="n"/>
      <c r="X443" s="151" t="n"/>
      <c r="Y443" s="151" t="n"/>
      <c r="Z443" s="151" t="n"/>
      <c r="AA443" s="151" t="n"/>
      <c r="AB443" s="151" t="n"/>
      <c r="AC443" s="151" t="n"/>
      <c r="AD443" s="151" t="n"/>
      <c r="AE443" s="151" t="n"/>
    </row>
    <row r="444" ht="18" customHeight="1" s="218">
      <c r="A444" s="151" t="n"/>
      <c r="B444" s="151" t="n"/>
      <c r="C444" s="151" t="n"/>
      <c r="D444" s="151" t="n"/>
      <c r="E444" s="151" t="n"/>
      <c r="F444" s="151" t="n"/>
      <c r="G444" s="151" t="n"/>
      <c r="H444" s="151" t="n"/>
      <c r="I444" s="152" t="n"/>
      <c r="J444" s="152" t="n"/>
      <c r="K444" s="152" t="n"/>
      <c r="L444" s="152" t="n"/>
      <c r="M444" s="151" t="n"/>
      <c r="N444" s="151" t="n"/>
      <c r="O444" s="151" t="n"/>
      <c r="P444" s="151" t="n"/>
      <c r="Q444" s="151" t="n"/>
      <c r="R444" s="151" t="n"/>
      <c r="S444" s="151" t="n"/>
      <c r="T444" s="151" t="n"/>
      <c r="U444" s="151" t="n"/>
      <c r="V444" s="151" t="n"/>
      <c r="W444" s="151" t="n"/>
      <c r="X444" s="151" t="n"/>
      <c r="Y444" s="151" t="n"/>
      <c r="Z444" s="151" t="n"/>
      <c r="AA444" s="151" t="n"/>
      <c r="AB444" s="151" t="n"/>
      <c r="AC444" s="151" t="n"/>
      <c r="AD444" s="151" t="n"/>
      <c r="AE444" s="151" t="n"/>
    </row>
    <row r="445" ht="18" customHeight="1" s="218">
      <c r="A445" s="151" t="n"/>
      <c r="B445" s="151" t="n"/>
      <c r="C445" s="151" t="n"/>
      <c r="D445" s="151" t="n"/>
      <c r="E445" s="151" t="n"/>
      <c r="F445" s="151" t="n"/>
      <c r="G445" s="151" t="n"/>
      <c r="H445" s="151" t="n"/>
      <c r="I445" s="152" t="n"/>
      <c r="J445" s="152" t="n"/>
      <c r="K445" s="152" t="n"/>
      <c r="L445" s="152" t="n"/>
      <c r="M445" s="151" t="n"/>
      <c r="N445" s="151" t="n"/>
      <c r="O445" s="151" t="n"/>
      <c r="P445" s="151" t="n"/>
      <c r="Q445" s="151" t="n"/>
      <c r="R445" s="151" t="n"/>
      <c r="S445" s="151" t="n"/>
      <c r="T445" s="151" t="n"/>
      <c r="U445" s="151" t="n"/>
      <c r="V445" s="151" t="n"/>
      <c r="W445" s="151" t="n"/>
      <c r="X445" s="151" t="n"/>
      <c r="Y445" s="151" t="n"/>
      <c r="Z445" s="151" t="n"/>
      <c r="AA445" s="151" t="n"/>
      <c r="AB445" s="151" t="n"/>
      <c r="AC445" s="151" t="n"/>
      <c r="AD445" s="151" t="n"/>
      <c r="AE445" s="151" t="n"/>
    </row>
    <row r="446" ht="18" customHeight="1" s="218">
      <c r="A446" s="151" t="n"/>
      <c r="B446" s="151" t="n"/>
      <c r="C446" s="151" t="n"/>
      <c r="D446" s="151" t="n"/>
      <c r="E446" s="151" t="n"/>
      <c r="F446" s="151" t="n"/>
      <c r="G446" s="151" t="n"/>
      <c r="H446" s="151" t="n"/>
      <c r="I446" s="152" t="n"/>
      <c r="J446" s="152" t="n"/>
      <c r="K446" s="152" t="n"/>
      <c r="L446" s="152" t="n"/>
      <c r="M446" s="151" t="n"/>
      <c r="N446" s="151" t="n"/>
      <c r="O446" s="151" t="n"/>
      <c r="P446" s="151" t="n"/>
      <c r="Q446" s="151" t="n"/>
      <c r="R446" s="151" t="n"/>
      <c r="S446" s="151" t="n"/>
      <c r="T446" s="151" t="n"/>
      <c r="U446" s="151" t="n"/>
      <c r="V446" s="151" t="n"/>
      <c r="W446" s="151" t="n"/>
      <c r="X446" s="151" t="n"/>
      <c r="Y446" s="151" t="n"/>
      <c r="Z446" s="151" t="n"/>
      <c r="AA446" s="151" t="n"/>
      <c r="AB446" s="151" t="n"/>
      <c r="AC446" s="151" t="n"/>
      <c r="AD446" s="151" t="n"/>
      <c r="AE446" s="151" t="n"/>
    </row>
    <row r="447" ht="18" customHeight="1" s="218">
      <c r="A447" s="151" t="n"/>
      <c r="B447" s="151" t="n"/>
      <c r="C447" s="151" t="n"/>
      <c r="D447" s="151" t="n"/>
      <c r="E447" s="151" t="n"/>
      <c r="F447" s="151" t="n"/>
      <c r="G447" s="151" t="n"/>
      <c r="H447" s="151" t="n"/>
      <c r="I447" s="152" t="n"/>
      <c r="J447" s="152" t="n"/>
      <c r="K447" s="152" t="n"/>
      <c r="L447" s="152" t="n"/>
      <c r="M447" s="151" t="n"/>
      <c r="N447" s="151" t="n"/>
      <c r="O447" s="151" t="n"/>
      <c r="P447" s="151" t="n"/>
      <c r="Q447" s="151" t="n"/>
      <c r="R447" s="151" t="n"/>
      <c r="S447" s="151" t="n"/>
      <c r="T447" s="151" t="n"/>
      <c r="U447" s="151" t="n"/>
      <c r="V447" s="151" t="n"/>
      <c r="W447" s="151" t="n"/>
      <c r="X447" s="151" t="n"/>
      <c r="Y447" s="151" t="n"/>
      <c r="Z447" s="151" t="n"/>
      <c r="AA447" s="151" t="n"/>
      <c r="AB447" s="151" t="n"/>
      <c r="AC447" s="151" t="n"/>
      <c r="AD447" s="151" t="n"/>
      <c r="AE447" s="151" t="n"/>
    </row>
    <row r="448" ht="18" customHeight="1" s="218">
      <c r="A448" s="151" t="n"/>
      <c r="B448" s="151" t="n"/>
      <c r="C448" s="151" t="n"/>
      <c r="D448" s="151" t="n"/>
      <c r="E448" s="151" t="n"/>
      <c r="F448" s="151" t="n"/>
      <c r="G448" s="151" t="n"/>
      <c r="H448" s="151" t="n"/>
      <c r="I448" s="152" t="n"/>
      <c r="J448" s="152" t="n"/>
      <c r="K448" s="152" t="n"/>
      <c r="L448" s="152" t="n"/>
      <c r="M448" s="151" t="n"/>
      <c r="N448" s="151" t="n"/>
      <c r="O448" s="151" t="n"/>
      <c r="P448" s="151" t="n"/>
      <c r="Q448" s="151" t="n"/>
      <c r="R448" s="151" t="n"/>
      <c r="S448" s="151" t="n"/>
      <c r="T448" s="151" t="n"/>
      <c r="U448" s="151" t="n"/>
      <c r="V448" s="151" t="n"/>
      <c r="W448" s="151" t="n"/>
      <c r="X448" s="151" t="n"/>
      <c r="Y448" s="151" t="n"/>
      <c r="Z448" s="151" t="n"/>
      <c r="AA448" s="151" t="n"/>
      <c r="AB448" s="151" t="n"/>
      <c r="AC448" s="151" t="n"/>
      <c r="AD448" s="151" t="n"/>
      <c r="AE448" s="151" t="n"/>
    </row>
    <row r="449" ht="18" customHeight="1" s="218">
      <c r="A449" s="151" t="n"/>
      <c r="B449" s="151" t="n"/>
      <c r="C449" s="151" t="n"/>
      <c r="D449" s="151" t="n"/>
      <c r="E449" s="151" t="n"/>
      <c r="F449" s="151" t="n"/>
      <c r="G449" s="151" t="n"/>
      <c r="H449" s="151" t="n"/>
      <c r="I449" s="152" t="n"/>
      <c r="J449" s="152" t="n"/>
      <c r="K449" s="152" t="n"/>
      <c r="L449" s="152" t="n"/>
      <c r="M449" s="151" t="n"/>
      <c r="N449" s="151" t="n"/>
      <c r="O449" s="151" t="n"/>
      <c r="P449" s="151" t="n"/>
      <c r="Q449" s="151" t="n"/>
      <c r="R449" s="151" t="n"/>
      <c r="S449" s="151" t="n"/>
      <c r="T449" s="151" t="n"/>
      <c r="U449" s="151" t="n"/>
      <c r="V449" s="151" t="n"/>
      <c r="W449" s="151" t="n"/>
      <c r="X449" s="151" t="n"/>
      <c r="Y449" s="151" t="n"/>
      <c r="Z449" s="151" t="n"/>
      <c r="AA449" s="151" t="n"/>
      <c r="AB449" s="151" t="n"/>
      <c r="AC449" s="151" t="n"/>
      <c r="AD449" s="151" t="n"/>
      <c r="AE449" s="151" t="n"/>
    </row>
    <row r="450" ht="18" customHeight="1" s="218">
      <c r="A450" s="151" t="n"/>
      <c r="B450" s="151" t="n"/>
      <c r="C450" s="151" t="n"/>
      <c r="D450" s="151" t="n"/>
      <c r="E450" s="151" t="n"/>
      <c r="F450" s="151" t="n"/>
      <c r="G450" s="151" t="n"/>
      <c r="H450" s="151" t="n"/>
      <c r="I450" s="152" t="n"/>
      <c r="J450" s="152" t="n"/>
      <c r="K450" s="152" t="n"/>
      <c r="L450" s="152" t="n"/>
      <c r="M450" s="151" t="n"/>
      <c r="N450" s="151" t="n"/>
      <c r="O450" s="151" t="n"/>
      <c r="P450" s="151" t="n"/>
      <c r="Q450" s="151" t="n"/>
      <c r="R450" s="151" t="n"/>
      <c r="S450" s="151" t="n"/>
      <c r="T450" s="151" t="n"/>
      <c r="U450" s="151" t="n"/>
      <c r="V450" s="151" t="n"/>
      <c r="W450" s="151" t="n"/>
      <c r="X450" s="151" t="n"/>
      <c r="Y450" s="151" t="n"/>
      <c r="Z450" s="151" t="n"/>
      <c r="AA450" s="151" t="n"/>
      <c r="AB450" s="151" t="n"/>
      <c r="AC450" s="151" t="n"/>
      <c r="AD450" s="151" t="n"/>
      <c r="AE450" s="151" t="n"/>
    </row>
    <row r="451" ht="18" customHeight="1" s="218">
      <c r="A451" s="151" t="n"/>
      <c r="B451" s="151" t="n"/>
      <c r="C451" s="151" t="n"/>
      <c r="D451" s="151" t="n"/>
      <c r="E451" s="151" t="n"/>
      <c r="F451" s="151" t="n"/>
      <c r="G451" s="151" t="n"/>
      <c r="H451" s="151" t="n"/>
      <c r="I451" s="152" t="n"/>
      <c r="J451" s="152" t="n"/>
      <c r="K451" s="152" t="n"/>
      <c r="L451" s="152" t="n"/>
      <c r="M451" s="151" t="n"/>
      <c r="N451" s="151" t="n"/>
      <c r="O451" s="151" t="n"/>
      <c r="P451" s="151" t="n"/>
      <c r="Q451" s="151" t="n"/>
      <c r="R451" s="151" t="n"/>
      <c r="S451" s="151" t="n"/>
      <c r="T451" s="151" t="n"/>
      <c r="U451" s="151" t="n"/>
      <c r="V451" s="151" t="n"/>
      <c r="W451" s="151" t="n"/>
      <c r="X451" s="151" t="n"/>
      <c r="Y451" s="151" t="n"/>
      <c r="Z451" s="151" t="n"/>
      <c r="AA451" s="151" t="n"/>
      <c r="AB451" s="151" t="n"/>
      <c r="AC451" s="151" t="n"/>
      <c r="AD451" s="151" t="n"/>
      <c r="AE451" s="151" t="n"/>
    </row>
    <row r="452" ht="18" customHeight="1" s="218">
      <c r="A452" s="151" t="n"/>
      <c r="B452" s="151" t="n"/>
      <c r="C452" s="151" t="n"/>
      <c r="D452" s="151" t="n"/>
      <c r="E452" s="151" t="n"/>
      <c r="F452" s="151" t="n"/>
      <c r="G452" s="151" t="n"/>
      <c r="H452" s="151" t="n"/>
      <c r="I452" s="152" t="n"/>
      <c r="J452" s="152" t="n"/>
      <c r="K452" s="152" t="n"/>
      <c r="L452" s="152" t="n"/>
      <c r="M452" s="151" t="n"/>
      <c r="N452" s="151" t="n"/>
      <c r="O452" s="151" t="n"/>
      <c r="P452" s="151" t="n"/>
      <c r="Q452" s="151" t="n"/>
      <c r="R452" s="151" t="n"/>
      <c r="S452" s="151" t="n"/>
      <c r="T452" s="151" t="n"/>
      <c r="U452" s="151" t="n"/>
      <c r="V452" s="151" t="n"/>
      <c r="W452" s="151" t="n"/>
      <c r="X452" s="151" t="n"/>
      <c r="Y452" s="151" t="n"/>
      <c r="Z452" s="151" t="n"/>
      <c r="AA452" s="151" t="n"/>
      <c r="AB452" s="151" t="n"/>
      <c r="AC452" s="151" t="n"/>
      <c r="AD452" s="151" t="n"/>
      <c r="AE452" s="151" t="n"/>
    </row>
    <row r="453" ht="18" customHeight="1" s="218">
      <c r="A453" s="151" t="n"/>
      <c r="B453" s="151" t="n"/>
      <c r="C453" s="151" t="n"/>
      <c r="D453" s="151" t="n"/>
      <c r="E453" s="151" t="n"/>
      <c r="F453" s="151" t="n"/>
      <c r="G453" s="151" t="n"/>
      <c r="H453" s="151" t="n"/>
      <c r="I453" s="152" t="n"/>
      <c r="J453" s="152" t="n"/>
      <c r="K453" s="152" t="n"/>
      <c r="L453" s="152" t="n"/>
      <c r="M453" s="151" t="n"/>
      <c r="N453" s="151" t="n"/>
      <c r="O453" s="151" t="n"/>
      <c r="P453" s="151" t="n"/>
      <c r="Q453" s="151" t="n"/>
      <c r="R453" s="151" t="n"/>
      <c r="S453" s="151" t="n"/>
      <c r="T453" s="151" t="n"/>
      <c r="U453" s="151" t="n"/>
      <c r="V453" s="151" t="n"/>
      <c r="W453" s="151" t="n"/>
      <c r="X453" s="151" t="n"/>
      <c r="Y453" s="151" t="n"/>
      <c r="Z453" s="151" t="n"/>
      <c r="AA453" s="151" t="n"/>
      <c r="AB453" s="151" t="n"/>
      <c r="AC453" s="151" t="n"/>
      <c r="AD453" s="151" t="n"/>
      <c r="AE453" s="151" t="n"/>
    </row>
    <row r="454" ht="18" customHeight="1" s="218">
      <c r="A454" s="151" t="n"/>
      <c r="B454" s="151" t="n"/>
      <c r="C454" s="151" t="n"/>
      <c r="D454" s="151" t="n"/>
      <c r="E454" s="151" t="n"/>
      <c r="F454" s="151" t="n"/>
      <c r="G454" s="151" t="n"/>
      <c r="H454" s="151" t="n"/>
      <c r="I454" s="152" t="n"/>
      <c r="J454" s="152" t="n"/>
      <c r="K454" s="152" t="n"/>
      <c r="L454" s="152" t="n"/>
      <c r="M454" s="151" t="n"/>
      <c r="N454" s="151" t="n"/>
      <c r="O454" s="151" t="n"/>
      <c r="P454" s="151" t="n"/>
      <c r="Q454" s="151" t="n"/>
      <c r="R454" s="151" t="n"/>
      <c r="S454" s="151" t="n"/>
      <c r="T454" s="151" t="n"/>
      <c r="U454" s="151" t="n"/>
      <c r="V454" s="151" t="n"/>
      <c r="W454" s="151" t="n"/>
      <c r="X454" s="151" t="n"/>
      <c r="Y454" s="151" t="n"/>
      <c r="Z454" s="151" t="n"/>
      <c r="AA454" s="151" t="n"/>
      <c r="AB454" s="151" t="n"/>
      <c r="AC454" s="151" t="n"/>
      <c r="AD454" s="151" t="n"/>
      <c r="AE454" s="151" t="n"/>
    </row>
    <row r="455" ht="18" customHeight="1" s="218">
      <c r="A455" s="151" t="n"/>
      <c r="B455" s="151" t="n"/>
      <c r="C455" s="151" t="n"/>
      <c r="D455" s="151" t="n"/>
      <c r="E455" s="151" t="n"/>
      <c r="F455" s="151" t="n"/>
      <c r="G455" s="151" t="n"/>
      <c r="H455" s="151" t="n"/>
      <c r="I455" s="152" t="n"/>
      <c r="J455" s="152" t="n"/>
      <c r="K455" s="152" t="n"/>
      <c r="L455" s="152" t="n"/>
      <c r="M455" s="151" t="n"/>
      <c r="N455" s="151" t="n"/>
      <c r="O455" s="151" t="n"/>
      <c r="P455" s="151" t="n"/>
      <c r="Q455" s="151" t="n"/>
      <c r="R455" s="151" t="n"/>
      <c r="S455" s="151" t="n"/>
      <c r="T455" s="151" t="n"/>
      <c r="U455" s="151" t="n"/>
      <c r="V455" s="151" t="n"/>
      <c r="W455" s="151" t="n"/>
      <c r="X455" s="151" t="n"/>
      <c r="Y455" s="151" t="n"/>
      <c r="Z455" s="151" t="n"/>
      <c r="AA455" s="151" t="n"/>
      <c r="AB455" s="151" t="n"/>
      <c r="AC455" s="151" t="n"/>
      <c r="AD455" s="151" t="n"/>
      <c r="AE455" s="151" t="n"/>
    </row>
    <row r="456" ht="18" customHeight="1" s="218">
      <c r="A456" s="151" t="n"/>
      <c r="B456" s="151" t="n"/>
      <c r="C456" s="151" t="n"/>
      <c r="D456" s="151" t="n"/>
      <c r="E456" s="151" t="n"/>
      <c r="F456" s="151" t="n"/>
      <c r="G456" s="151" t="n"/>
      <c r="H456" s="151" t="n"/>
      <c r="I456" s="152" t="n"/>
      <c r="J456" s="152" t="n"/>
      <c r="K456" s="152" t="n"/>
      <c r="L456" s="152" t="n"/>
      <c r="M456" s="151" t="n"/>
      <c r="N456" s="151" t="n"/>
      <c r="O456" s="151" t="n"/>
      <c r="P456" s="151" t="n"/>
      <c r="Q456" s="151" t="n"/>
      <c r="R456" s="151" t="n"/>
      <c r="S456" s="151" t="n"/>
      <c r="T456" s="151" t="n"/>
      <c r="U456" s="151" t="n"/>
      <c r="V456" s="151" t="n"/>
      <c r="W456" s="151" t="n"/>
      <c r="X456" s="151" t="n"/>
      <c r="Y456" s="151" t="n"/>
      <c r="Z456" s="151" t="n"/>
      <c r="AA456" s="151" t="n"/>
      <c r="AB456" s="151" t="n"/>
      <c r="AC456" s="151" t="n"/>
      <c r="AD456" s="151" t="n"/>
      <c r="AE456" s="151" t="n"/>
    </row>
    <row r="457" ht="18" customHeight="1" s="218">
      <c r="A457" s="151" t="n"/>
      <c r="B457" s="151" t="n"/>
      <c r="C457" s="151" t="n"/>
      <c r="D457" s="151" t="n"/>
      <c r="E457" s="151" t="n"/>
      <c r="F457" s="151" t="n"/>
      <c r="G457" s="151" t="n"/>
      <c r="H457" s="151" t="n"/>
      <c r="I457" s="152" t="n"/>
      <c r="J457" s="152" t="n"/>
      <c r="K457" s="152" t="n"/>
      <c r="L457" s="152" t="n"/>
      <c r="M457" s="151" t="n"/>
      <c r="N457" s="151" t="n"/>
      <c r="O457" s="151" t="n"/>
      <c r="P457" s="151" t="n"/>
      <c r="Q457" s="151" t="n"/>
      <c r="R457" s="151" t="n"/>
      <c r="S457" s="151" t="n"/>
      <c r="T457" s="151" t="n"/>
      <c r="U457" s="151" t="n"/>
      <c r="V457" s="151" t="n"/>
      <c r="W457" s="151" t="n"/>
      <c r="X457" s="151" t="n"/>
      <c r="Y457" s="151" t="n"/>
      <c r="Z457" s="151" t="n"/>
      <c r="AA457" s="151" t="n"/>
      <c r="AB457" s="151" t="n"/>
      <c r="AC457" s="151" t="n"/>
      <c r="AD457" s="151" t="n"/>
      <c r="AE457" s="151" t="n"/>
    </row>
    <row r="458" ht="18" customHeight="1" s="218">
      <c r="A458" s="151" t="n"/>
      <c r="B458" s="151" t="n"/>
      <c r="C458" s="151" t="n"/>
      <c r="D458" s="151" t="n"/>
      <c r="E458" s="151" t="n"/>
      <c r="F458" s="151" t="n"/>
      <c r="G458" s="151" t="n"/>
      <c r="H458" s="151" t="n"/>
      <c r="I458" s="152" t="n"/>
      <c r="J458" s="152" t="n"/>
      <c r="K458" s="152" t="n"/>
      <c r="L458" s="152" t="n"/>
      <c r="M458" s="151" t="n"/>
      <c r="N458" s="151" t="n"/>
      <c r="O458" s="151" t="n"/>
      <c r="P458" s="151" t="n"/>
      <c r="Q458" s="151" t="n"/>
      <c r="R458" s="151" t="n"/>
      <c r="S458" s="151" t="n"/>
      <c r="T458" s="151" t="n"/>
      <c r="U458" s="151" t="n"/>
      <c r="V458" s="151" t="n"/>
      <c r="W458" s="151" t="n"/>
      <c r="X458" s="151" t="n"/>
      <c r="Y458" s="151" t="n"/>
      <c r="Z458" s="151" t="n"/>
      <c r="AA458" s="151" t="n"/>
      <c r="AB458" s="151" t="n"/>
      <c r="AC458" s="151" t="n"/>
      <c r="AD458" s="151" t="n"/>
      <c r="AE458" s="151" t="n"/>
    </row>
    <row r="459" ht="18" customHeight="1" s="218">
      <c r="A459" s="151" t="n"/>
      <c r="B459" s="151" t="n"/>
      <c r="C459" s="151" t="n"/>
      <c r="D459" s="151" t="n"/>
      <c r="E459" s="151" t="n"/>
      <c r="F459" s="151" t="n"/>
      <c r="G459" s="151" t="n"/>
      <c r="H459" s="151" t="n"/>
      <c r="I459" s="152" t="n"/>
      <c r="J459" s="152" t="n"/>
      <c r="K459" s="152" t="n"/>
      <c r="L459" s="152" t="n"/>
      <c r="M459" s="151" t="n"/>
      <c r="N459" s="151" t="n"/>
      <c r="O459" s="151" t="n"/>
      <c r="P459" s="151" t="n"/>
      <c r="Q459" s="151" t="n"/>
      <c r="R459" s="151" t="n"/>
      <c r="S459" s="151" t="n"/>
      <c r="T459" s="151" t="n"/>
      <c r="U459" s="151" t="n"/>
      <c r="V459" s="151" t="n"/>
      <c r="W459" s="151" t="n"/>
      <c r="X459" s="151" t="n"/>
      <c r="Y459" s="151" t="n"/>
      <c r="Z459" s="151" t="n"/>
      <c r="AA459" s="151" t="n"/>
      <c r="AB459" s="151" t="n"/>
      <c r="AC459" s="151" t="n"/>
      <c r="AD459" s="151" t="n"/>
      <c r="AE459" s="151" t="n"/>
    </row>
    <row r="460" ht="18" customHeight="1" s="218">
      <c r="A460" s="151" t="n"/>
      <c r="B460" s="151" t="n"/>
      <c r="C460" s="151" t="n"/>
      <c r="D460" s="151" t="n"/>
      <c r="E460" s="151" t="n"/>
      <c r="F460" s="151" t="n"/>
      <c r="G460" s="151" t="n"/>
      <c r="H460" s="151" t="n"/>
      <c r="I460" s="152" t="n"/>
      <c r="J460" s="152" t="n"/>
      <c r="K460" s="152" t="n"/>
      <c r="L460" s="152" t="n"/>
      <c r="M460" s="151" t="n"/>
      <c r="N460" s="151" t="n"/>
      <c r="O460" s="151" t="n"/>
      <c r="P460" s="151" t="n"/>
      <c r="Q460" s="151" t="n"/>
      <c r="R460" s="151" t="n"/>
      <c r="S460" s="151" t="n"/>
      <c r="T460" s="151" t="n"/>
      <c r="U460" s="151" t="n"/>
      <c r="V460" s="151" t="n"/>
      <c r="W460" s="151" t="n"/>
      <c r="X460" s="151" t="n"/>
      <c r="Y460" s="151" t="n"/>
      <c r="Z460" s="151" t="n"/>
      <c r="AA460" s="151" t="n"/>
      <c r="AB460" s="151" t="n"/>
      <c r="AC460" s="151" t="n"/>
      <c r="AD460" s="151" t="n"/>
      <c r="AE460" s="151" t="n"/>
    </row>
    <row r="461" ht="18" customHeight="1" s="218">
      <c r="A461" s="151" t="n"/>
      <c r="B461" s="151" t="n"/>
      <c r="C461" s="151" t="n"/>
      <c r="D461" s="151" t="n"/>
      <c r="E461" s="151" t="n"/>
      <c r="F461" s="151" t="n"/>
      <c r="G461" s="151" t="n"/>
      <c r="H461" s="151" t="n"/>
      <c r="I461" s="152" t="n"/>
      <c r="J461" s="152" t="n"/>
      <c r="K461" s="152" t="n"/>
      <c r="L461" s="152" t="n"/>
      <c r="M461" s="151" t="n"/>
      <c r="N461" s="151" t="n"/>
      <c r="O461" s="151" t="n"/>
      <c r="P461" s="151" t="n"/>
      <c r="Q461" s="151" t="n"/>
      <c r="R461" s="151" t="n"/>
      <c r="S461" s="151" t="n"/>
      <c r="T461" s="151" t="n"/>
      <c r="U461" s="151" t="n"/>
      <c r="V461" s="151" t="n"/>
      <c r="W461" s="151" t="n"/>
      <c r="X461" s="151" t="n"/>
      <c r="Y461" s="151" t="n"/>
      <c r="Z461" s="151" t="n"/>
      <c r="AA461" s="151" t="n"/>
      <c r="AB461" s="151" t="n"/>
      <c r="AC461" s="151" t="n"/>
      <c r="AD461" s="151" t="n"/>
      <c r="AE461" s="151" t="n"/>
    </row>
    <row r="462" ht="18" customHeight="1" s="218">
      <c r="A462" s="151" t="n"/>
      <c r="B462" s="151" t="n"/>
      <c r="C462" s="151" t="n"/>
      <c r="D462" s="151" t="n"/>
      <c r="E462" s="151" t="n"/>
      <c r="F462" s="151" t="n"/>
      <c r="G462" s="151" t="n"/>
      <c r="H462" s="151" t="n"/>
      <c r="I462" s="152" t="n"/>
      <c r="J462" s="152" t="n"/>
      <c r="K462" s="152" t="n"/>
      <c r="L462" s="152" t="n"/>
      <c r="M462" s="151" t="n"/>
      <c r="N462" s="151" t="n"/>
      <c r="O462" s="151" t="n"/>
      <c r="P462" s="151" t="n"/>
      <c r="Q462" s="151" t="n"/>
      <c r="R462" s="151" t="n"/>
      <c r="S462" s="151" t="n"/>
      <c r="T462" s="151" t="n"/>
      <c r="U462" s="151" t="n"/>
      <c r="V462" s="151" t="n"/>
      <c r="W462" s="151" t="n"/>
      <c r="X462" s="151" t="n"/>
      <c r="Y462" s="151" t="n"/>
      <c r="Z462" s="151" t="n"/>
      <c r="AA462" s="151" t="n"/>
      <c r="AB462" s="151" t="n"/>
      <c r="AC462" s="151" t="n"/>
      <c r="AD462" s="151" t="n"/>
      <c r="AE462" s="151" t="n"/>
    </row>
    <row r="463" ht="18" customHeight="1" s="218">
      <c r="A463" s="151" t="n"/>
      <c r="B463" s="151" t="n"/>
      <c r="C463" s="151" t="n"/>
      <c r="D463" s="151" t="n"/>
      <c r="E463" s="151" t="n"/>
      <c r="F463" s="151" t="n"/>
      <c r="G463" s="151" t="n"/>
      <c r="H463" s="151" t="n"/>
      <c r="I463" s="152" t="n"/>
      <c r="J463" s="152" t="n"/>
      <c r="K463" s="152" t="n"/>
      <c r="L463" s="152" t="n"/>
      <c r="M463" s="151" t="n"/>
      <c r="N463" s="151" t="n"/>
      <c r="O463" s="151" t="n"/>
      <c r="P463" s="151" t="n"/>
      <c r="Q463" s="151" t="n"/>
      <c r="R463" s="151" t="n"/>
      <c r="S463" s="151" t="n"/>
      <c r="T463" s="151" t="n"/>
      <c r="U463" s="151" t="n"/>
      <c r="V463" s="151" t="n"/>
      <c r="W463" s="151" t="n"/>
      <c r="X463" s="151" t="n"/>
      <c r="Y463" s="151" t="n"/>
      <c r="Z463" s="151" t="n"/>
      <c r="AA463" s="151" t="n"/>
      <c r="AB463" s="151" t="n"/>
      <c r="AC463" s="151" t="n"/>
      <c r="AD463" s="151" t="n"/>
      <c r="AE463" s="151" t="n"/>
    </row>
    <row r="464" ht="18" customHeight="1" s="218">
      <c r="A464" s="151" t="n"/>
      <c r="B464" s="151" t="n"/>
      <c r="C464" s="151" t="n"/>
      <c r="D464" s="151" t="n"/>
      <c r="E464" s="151" t="n"/>
      <c r="F464" s="151" t="n"/>
      <c r="G464" s="151" t="n"/>
      <c r="H464" s="151" t="n"/>
      <c r="I464" s="152" t="n"/>
      <c r="J464" s="152" t="n"/>
      <c r="K464" s="152" t="n"/>
      <c r="L464" s="152" t="n"/>
      <c r="M464" s="151" t="n"/>
      <c r="N464" s="151" t="n"/>
      <c r="O464" s="151" t="n"/>
      <c r="P464" s="151" t="n"/>
      <c r="Q464" s="151" t="n"/>
      <c r="R464" s="151" t="n"/>
      <c r="S464" s="151" t="n"/>
      <c r="T464" s="151" t="n"/>
      <c r="U464" s="151" t="n"/>
      <c r="V464" s="151" t="n"/>
      <c r="W464" s="151" t="n"/>
      <c r="X464" s="151" t="n"/>
      <c r="Y464" s="151" t="n"/>
      <c r="Z464" s="151" t="n"/>
      <c r="AA464" s="151" t="n"/>
      <c r="AB464" s="151" t="n"/>
      <c r="AC464" s="151" t="n"/>
      <c r="AD464" s="151" t="n"/>
      <c r="AE464" s="151" t="n"/>
    </row>
    <row r="465" ht="18" customHeight="1" s="218">
      <c r="A465" s="151" t="n"/>
      <c r="B465" s="151" t="n"/>
      <c r="C465" s="151" t="n"/>
      <c r="D465" s="151" t="n"/>
      <c r="E465" s="151" t="n"/>
      <c r="F465" s="151" t="n"/>
      <c r="G465" s="151" t="n"/>
      <c r="H465" s="151" t="n"/>
      <c r="I465" s="152" t="n"/>
      <c r="J465" s="152" t="n"/>
      <c r="K465" s="152" t="n"/>
      <c r="L465" s="152" t="n"/>
      <c r="M465" s="151" t="n"/>
      <c r="N465" s="151" t="n"/>
      <c r="O465" s="151" t="n"/>
      <c r="P465" s="151" t="n"/>
      <c r="Q465" s="151" t="n"/>
      <c r="R465" s="151" t="n"/>
      <c r="S465" s="151" t="n"/>
      <c r="T465" s="151" t="n"/>
      <c r="U465" s="151" t="n"/>
      <c r="V465" s="151" t="n"/>
      <c r="W465" s="151" t="n"/>
      <c r="X465" s="151" t="n"/>
      <c r="Y465" s="151" t="n"/>
      <c r="Z465" s="151" t="n"/>
      <c r="AA465" s="151" t="n"/>
      <c r="AB465" s="151" t="n"/>
      <c r="AC465" s="151" t="n"/>
      <c r="AD465" s="151" t="n"/>
      <c r="AE465" s="151" t="n"/>
    </row>
    <row r="466" ht="18" customHeight="1" s="218">
      <c r="A466" s="151" t="n"/>
      <c r="B466" s="151" t="n"/>
      <c r="C466" s="151" t="n"/>
      <c r="D466" s="151" t="n"/>
      <c r="E466" s="151" t="n"/>
      <c r="F466" s="151" t="n"/>
      <c r="G466" s="151" t="n"/>
      <c r="H466" s="151" t="n"/>
      <c r="I466" s="152" t="n"/>
      <c r="J466" s="152" t="n"/>
      <c r="K466" s="152" t="n"/>
      <c r="L466" s="152" t="n"/>
      <c r="M466" s="151" t="n"/>
      <c r="N466" s="151" t="n"/>
      <c r="O466" s="151" t="n"/>
      <c r="P466" s="151" t="n"/>
      <c r="Q466" s="151" t="n"/>
      <c r="R466" s="151" t="n"/>
      <c r="S466" s="151" t="n"/>
      <c r="T466" s="151" t="n"/>
      <c r="U466" s="151" t="n"/>
      <c r="V466" s="151" t="n"/>
      <c r="W466" s="151" t="n"/>
      <c r="X466" s="151" t="n"/>
      <c r="Y466" s="151" t="n"/>
      <c r="Z466" s="151" t="n"/>
      <c r="AA466" s="151" t="n"/>
      <c r="AB466" s="151" t="n"/>
      <c r="AC466" s="151" t="n"/>
      <c r="AD466" s="151" t="n"/>
      <c r="AE466" s="151" t="n"/>
    </row>
    <row r="467" ht="18" customHeight="1" s="218">
      <c r="A467" s="151" t="n"/>
      <c r="B467" s="151" t="n"/>
      <c r="C467" s="151" t="n"/>
      <c r="D467" s="151" t="n"/>
      <c r="E467" s="151" t="n"/>
      <c r="F467" s="151" t="n"/>
      <c r="G467" s="151" t="n"/>
      <c r="H467" s="151" t="n"/>
      <c r="I467" s="152" t="n"/>
      <c r="J467" s="152" t="n"/>
      <c r="K467" s="152" t="n"/>
      <c r="L467" s="152" t="n"/>
      <c r="M467" s="151" t="n"/>
      <c r="N467" s="151" t="n"/>
      <c r="O467" s="151" t="n"/>
      <c r="P467" s="151" t="n"/>
      <c r="Q467" s="151" t="n"/>
      <c r="R467" s="151" t="n"/>
      <c r="S467" s="151" t="n"/>
      <c r="T467" s="151" t="n"/>
      <c r="U467" s="151" t="n"/>
      <c r="V467" s="151" t="n"/>
      <c r="W467" s="151" t="n"/>
      <c r="X467" s="151" t="n"/>
      <c r="Y467" s="151" t="n"/>
      <c r="Z467" s="151" t="n"/>
      <c r="AA467" s="151" t="n"/>
      <c r="AB467" s="151" t="n"/>
      <c r="AC467" s="151" t="n"/>
      <c r="AD467" s="151" t="n"/>
      <c r="AE467" s="151" t="n"/>
    </row>
    <row r="468" ht="18" customHeight="1" s="218">
      <c r="A468" s="151" t="n"/>
      <c r="B468" s="151" t="n"/>
      <c r="C468" s="151" t="n"/>
      <c r="D468" s="151" t="n"/>
      <c r="E468" s="151" t="n"/>
      <c r="F468" s="151" t="n"/>
      <c r="G468" s="151" t="n"/>
      <c r="H468" s="151" t="n"/>
      <c r="I468" s="152" t="n"/>
      <c r="J468" s="152" t="n"/>
      <c r="K468" s="152" t="n"/>
      <c r="L468" s="152" t="n"/>
      <c r="M468" s="151" t="n"/>
      <c r="N468" s="151" t="n"/>
      <c r="O468" s="151" t="n"/>
      <c r="P468" s="151" t="n"/>
      <c r="Q468" s="151" t="n"/>
      <c r="R468" s="151" t="n"/>
      <c r="S468" s="151" t="n"/>
      <c r="T468" s="151" t="n"/>
      <c r="U468" s="151" t="n"/>
      <c r="V468" s="151" t="n"/>
      <c r="W468" s="151" t="n"/>
      <c r="X468" s="151" t="n"/>
      <c r="Y468" s="151" t="n"/>
      <c r="Z468" s="151" t="n"/>
      <c r="AA468" s="151" t="n"/>
      <c r="AB468" s="151" t="n"/>
      <c r="AC468" s="151" t="n"/>
      <c r="AD468" s="151" t="n"/>
      <c r="AE468" s="151" t="n"/>
    </row>
    <row r="469" ht="18" customHeight="1" s="218">
      <c r="A469" s="151" t="n"/>
      <c r="B469" s="151" t="n"/>
      <c r="C469" s="151" t="n"/>
      <c r="D469" s="151" t="n"/>
      <c r="E469" s="151" t="n"/>
      <c r="F469" s="151" t="n"/>
      <c r="G469" s="151" t="n"/>
      <c r="H469" s="151" t="n"/>
      <c r="I469" s="152" t="n"/>
      <c r="J469" s="152" t="n"/>
      <c r="K469" s="152" t="n"/>
      <c r="L469" s="152" t="n"/>
      <c r="M469" s="151" t="n"/>
      <c r="N469" s="151" t="n"/>
      <c r="O469" s="151" t="n"/>
      <c r="P469" s="151" t="n"/>
      <c r="Q469" s="151" t="n"/>
      <c r="R469" s="151" t="n"/>
      <c r="S469" s="151" t="n"/>
      <c r="T469" s="151" t="n"/>
      <c r="U469" s="151" t="n"/>
      <c r="V469" s="151" t="n"/>
      <c r="W469" s="151" t="n"/>
      <c r="X469" s="151" t="n"/>
      <c r="Y469" s="151" t="n"/>
      <c r="Z469" s="151" t="n"/>
      <c r="AA469" s="151" t="n"/>
      <c r="AB469" s="151" t="n"/>
      <c r="AC469" s="151" t="n"/>
      <c r="AD469" s="151" t="n"/>
      <c r="AE469" s="151" t="n"/>
    </row>
    <row r="470" ht="18" customHeight="1" s="218">
      <c r="A470" s="151" t="n"/>
      <c r="B470" s="151" t="n"/>
      <c r="C470" s="151" t="n"/>
      <c r="D470" s="151" t="n"/>
      <c r="E470" s="151" t="n"/>
      <c r="F470" s="151" t="n"/>
      <c r="G470" s="151" t="n"/>
      <c r="H470" s="151" t="n"/>
      <c r="I470" s="152" t="n"/>
      <c r="J470" s="152" t="n"/>
      <c r="K470" s="152" t="n"/>
      <c r="L470" s="152" t="n"/>
      <c r="M470" s="151" t="n"/>
      <c r="N470" s="151" t="n"/>
      <c r="O470" s="151" t="n"/>
      <c r="P470" s="151" t="n"/>
      <c r="Q470" s="151" t="n"/>
      <c r="R470" s="151" t="n"/>
      <c r="S470" s="151" t="n"/>
      <c r="T470" s="151" t="n"/>
      <c r="U470" s="151" t="n"/>
      <c r="V470" s="151" t="n"/>
      <c r="W470" s="151" t="n"/>
      <c r="X470" s="151" t="n"/>
      <c r="Y470" s="151" t="n"/>
      <c r="Z470" s="151" t="n"/>
      <c r="AA470" s="151" t="n"/>
      <c r="AB470" s="151" t="n"/>
      <c r="AC470" s="151" t="n"/>
      <c r="AD470" s="151" t="n"/>
      <c r="AE470" s="151" t="n"/>
    </row>
    <row r="471" ht="18" customHeight="1" s="218">
      <c r="A471" s="151" t="n"/>
      <c r="B471" s="151" t="n"/>
      <c r="C471" s="151" t="n"/>
      <c r="D471" s="151" t="n"/>
      <c r="E471" s="151" t="n"/>
      <c r="F471" s="151" t="n"/>
      <c r="G471" s="151" t="n"/>
      <c r="H471" s="151" t="n"/>
      <c r="I471" s="152" t="n"/>
      <c r="J471" s="152" t="n"/>
      <c r="K471" s="152" t="n"/>
      <c r="L471" s="152" t="n"/>
      <c r="M471" s="151" t="n"/>
      <c r="N471" s="151" t="n"/>
      <c r="O471" s="151" t="n"/>
      <c r="P471" s="151" t="n"/>
      <c r="Q471" s="151" t="n"/>
      <c r="R471" s="151" t="n"/>
      <c r="S471" s="151" t="n"/>
      <c r="T471" s="151" t="n"/>
      <c r="U471" s="151" t="n"/>
      <c r="V471" s="151" t="n"/>
      <c r="W471" s="151" t="n"/>
      <c r="X471" s="151" t="n"/>
      <c r="Y471" s="151" t="n"/>
      <c r="Z471" s="151" t="n"/>
      <c r="AA471" s="151" t="n"/>
      <c r="AB471" s="151" t="n"/>
      <c r="AC471" s="151" t="n"/>
      <c r="AD471" s="151" t="n"/>
      <c r="AE471" s="151" t="n"/>
    </row>
    <row r="472" ht="18" customHeight="1" s="218">
      <c r="A472" s="151" t="n"/>
      <c r="B472" s="151" t="n"/>
      <c r="C472" s="151" t="n"/>
      <c r="D472" s="151" t="n"/>
      <c r="E472" s="151" t="n"/>
      <c r="F472" s="151" t="n"/>
      <c r="G472" s="151" t="n"/>
      <c r="H472" s="151" t="n"/>
      <c r="I472" s="152" t="n"/>
      <c r="J472" s="152" t="n"/>
      <c r="K472" s="152" t="n"/>
      <c r="L472" s="152" t="n"/>
      <c r="M472" s="151" t="n"/>
      <c r="N472" s="151" t="n"/>
      <c r="O472" s="151" t="n"/>
      <c r="P472" s="151" t="n"/>
      <c r="Q472" s="151" t="n"/>
      <c r="R472" s="151" t="n"/>
      <c r="S472" s="151" t="n"/>
      <c r="T472" s="151" t="n"/>
      <c r="U472" s="151" t="n"/>
      <c r="V472" s="151" t="n"/>
      <c r="W472" s="151" t="n"/>
      <c r="X472" s="151" t="n"/>
      <c r="Y472" s="151" t="n"/>
      <c r="Z472" s="151" t="n"/>
      <c r="AA472" s="151" t="n"/>
      <c r="AB472" s="151" t="n"/>
      <c r="AC472" s="151" t="n"/>
      <c r="AD472" s="151" t="n"/>
      <c r="AE472" s="151" t="n"/>
    </row>
    <row r="473" ht="18" customHeight="1" s="218">
      <c r="A473" s="151" t="n"/>
      <c r="B473" s="151" t="n"/>
      <c r="C473" s="151" t="n"/>
      <c r="D473" s="151" t="n"/>
      <c r="E473" s="151" t="n"/>
      <c r="F473" s="151" t="n"/>
      <c r="G473" s="151" t="n"/>
      <c r="H473" s="151" t="n"/>
      <c r="I473" s="152" t="n"/>
      <c r="J473" s="152" t="n"/>
      <c r="K473" s="152" t="n"/>
      <c r="L473" s="152" t="n"/>
      <c r="M473" s="151" t="n"/>
      <c r="N473" s="151" t="n"/>
      <c r="O473" s="151" t="n"/>
      <c r="P473" s="151" t="n"/>
      <c r="Q473" s="151" t="n"/>
      <c r="R473" s="151" t="n"/>
      <c r="S473" s="151" t="n"/>
      <c r="T473" s="151" t="n"/>
      <c r="U473" s="151" t="n"/>
      <c r="V473" s="151" t="n"/>
      <c r="W473" s="151" t="n"/>
      <c r="X473" s="151" t="n"/>
      <c r="Y473" s="151" t="n"/>
      <c r="Z473" s="151" t="n"/>
      <c r="AA473" s="151" t="n"/>
      <c r="AB473" s="151" t="n"/>
      <c r="AC473" s="151" t="n"/>
      <c r="AD473" s="151" t="n"/>
      <c r="AE473" s="151" t="n"/>
    </row>
    <row r="474" ht="18" customHeight="1" s="218">
      <c r="A474" s="151" t="n"/>
      <c r="B474" s="151" t="n"/>
      <c r="C474" s="151" t="n"/>
      <c r="D474" s="151" t="n"/>
      <c r="E474" s="151" t="n"/>
      <c r="F474" s="151" t="n"/>
      <c r="G474" s="151" t="n"/>
      <c r="H474" s="151" t="n"/>
      <c r="I474" s="152" t="n"/>
      <c r="J474" s="152" t="n"/>
      <c r="K474" s="152" t="n"/>
      <c r="L474" s="152" t="n"/>
      <c r="M474" s="151" t="n"/>
      <c r="N474" s="151" t="n"/>
      <c r="O474" s="151" t="n"/>
      <c r="P474" s="151" t="n"/>
      <c r="Q474" s="151" t="n"/>
      <c r="R474" s="151" t="n"/>
      <c r="S474" s="151" t="n"/>
      <c r="T474" s="151" t="n"/>
      <c r="U474" s="151" t="n"/>
      <c r="V474" s="151" t="n"/>
      <c r="W474" s="151" t="n"/>
      <c r="X474" s="151" t="n"/>
      <c r="Y474" s="151" t="n"/>
      <c r="Z474" s="151" t="n"/>
      <c r="AA474" s="151" t="n"/>
      <c r="AB474" s="151" t="n"/>
      <c r="AC474" s="151" t="n"/>
      <c r="AD474" s="151" t="n"/>
      <c r="AE474" s="151" t="n"/>
    </row>
    <row r="475" ht="18" customHeight="1" s="218">
      <c r="A475" s="151" t="n"/>
      <c r="B475" s="151" t="n"/>
      <c r="C475" s="151" t="n"/>
      <c r="D475" s="151" t="n"/>
      <c r="E475" s="151" t="n"/>
      <c r="F475" s="151" t="n"/>
      <c r="G475" s="151" t="n"/>
      <c r="H475" s="151" t="n"/>
      <c r="I475" s="152" t="n"/>
      <c r="J475" s="152" t="n"/>
      <c r="K475" s="152" t="n"/>
      <c r="L475" s="152" t="n"/>
      <c r="M475" s="151" t="n"/>
      <c r="N475" s="151" t="n"/>
      <c r="O475" s="151" t="n"/>
      <c r="P475" s="151" t="n"/>
      <c r="Q475" s="151" t="n"/>
      <c r="R475" s="151" t="n"/>
      <c r="S475" s="151" t="n"/>
      <c r="T475" s="151" t="n"/>
      <c r="U475" s="151" t="n"/>
      <c r="V475" s="151" t="n"/>
      <c r="W475" s="151" t="n"/>
      <c r="X475" s="151" t="n"/>
      <c r="Y475" s="151" t="n"/>
      <c r="Z475" s="151" t="n"/>
      <c r="AA475" s="151" t="n"/>
      <c r="AB475" s="151" t="n"/>
      <c r="AC475" s="151" t="n"/>
      <c r="AD475" s="151" t="n"/>
      <c r="AE475" s="151" t="n"/>
    </row>
    <row r="476" ht="18" customHeight="1" s="218">
      <c r="A476" s="151" t="n"/>
      <c r="B476" s="151" t="n"/>
      <c r="C476" s="151" t="n"/>
      <c r="D476" s="151" t="n"/>
      <c r="E476" s="151" t="n"/>
      <c r="F476" s="151" t="n"/>
      <c r="G476" s="151" t="n"/>
      <c r="H476" s="151" t="n"/>
      <c r="I476" s="152" t="n"/>
      <c r="J476" s="152" t="n"/>
      <c r="K476" s="152" t="n"/>
      <c r="L476" s="152" t="n"/>
      <c r="M476" s="151" t="n"/>
      <c r="N476" s="151" t="n"/>
      <c r="O476" s="151" t="n"/>
      <c r="P476" s="151" t="n"/>
      <c r="Q476" s="151" t="n"/>
      <c r="R476" s="151" t="n"/>
      <c r="S476" s="151" t="n"/>
      <c r="T476" s="151" t="n"/>
      <c r="U476" s="151" t="n"/>
      <c r="V476" s="151" t="n"/>
      <c r="W476" s="151" t="n"/>
      <c r="X476" s="151" t="n"/>
      <c r="Y476" s="151" t="n"/>
      <c r="Z476" s="151" t="n"/>
      <c r="AA476" s="151" t="n"/>
      <c r="AB476" s="151" t="n"/>
      <c r="AC476" s="151" t="n"/>
      <c r="AD476" s="151" t="n"/>
      <c r="AE476" s="151" t="n"/>
    </row>
    <row r="477" ht="18" customHeight="1" s="218">
      <c r="A477" s="151" t="n"/>
      <c r="B477" s="151" t="n"/>
      <c r="C477" s="151" t="n"/>
      <c r="D477" s="151" t="n"/>
      <c r="E477" s="151" t="n"/>
      <c r="F477" s="151" t="n"/>
      <c r="G477" s="151" t="n"/>
      <c r="H477" s="151" t="n"/>
      <c r="I477" s="152" t="n"/>
      <c r="J477" s="152" t="n"/>
      <c r="K477" s="152" t="n"/>
      <c r="L477" s="152" t="n"/>
      <c r="M477" s="151" t="n"/>
      <c r="N477" s="151" t="n"/>
      <c r="O477" s="151" t="n"/>
      <c r="P477" s="151" t="n"/>
      <c r="Q477" s="151" t="n"/>
      <c r="R477" s="151" t="n"/>
      <c r="S477" s="151" t="n"/>
      <c r="T477" s="151" t="n"/>
      <c r="U477" s="151" t="n"/>
      <c r="V477" s="151" t="n"/>
      <c r="W477" s="151" t="n"/>
      <c r="X477" s="151" t="n"/>
      <c r="Y477" s="151" t="n"/>
      <c r="Z477" s="151" t="n"/>
      <c r="AA477" s="151" t="n"/>
      <c r="AB477" s="151" t="n"/>
      <c r="AC477" s="151" t="n"/>
      <c r="AD477" s="151" t="n"/>
      <c r="AE477" s="151" t="n"/>
    </row>
    <row r="478" ht="18" customHeight="1" s="218">
      <c r="A478" s="151" t="n"/>
      <c r="B478" s="151" t="n"/>
      <c r="C478" s="151" t="n"/>
      <c r="D478" s="151" t="n"/>
      <c r="E478" s="151" t="n"/>
      <c r="F478" s="151" t="n"/>
      <c r="G478" s="151" t="n"/>
      <c r="H478" s="151" t="n"/>
      <c r="I478" s="152" t="n"/>
      <c r="J478" s="152" t="n"/>
      <c r="K478" s="152" t="n"/>
      <c r="L478" s="152" t="n"/>
      <c r="M478" s="151" t="n"/>
      <c r="N478" s="151" t="n"/>
      <c r="O478" s="151" t="n"/>
      <c r="P478" s="151" t="n"/>
      <c r="Q478" s="151" t="n"/>
      <c r="R478" s="151" t="n"/>
      <c r="S478" s="151" t="n"/>
      <c r="T478" s="151" t="n"/>
      <c r="U478" s="151" t="n"/>
      <c r="V478" s="151" t="n"/>
      <c r="W478" s="151" t="n"/>
      <c r="X478" s="151" t="n"/>
      <c r="Y478" s="151" t="n"/>
      <c r="Z478" s="151" t="n"/>
      <c r="AA478" s="151" t="n"/>
      <c r="AB478" s="151" t="n"/>
      <c r="AC478" s="151" t="n"/>
      <c r="AD478" s="151" t="n"/>
      <c r="AE478" s="151" t="n"/>
    </row>
    <row r="479" ht="18" customHeight="1" s="218">
      <c r="A479" s="151" t="n"/>
      <c r="B479" s="151" t="n"/>
      <c r="C479" s="151" t="n"/>
      <c r="D479" s="151" t="n"/>
      <c r="E479" s="151" t="n"/>
      <c r="F479" s="151" t="n"/>
      <c r="G479" s="151" t="n"/>
      <c r="H479" s="151" t="n"/>
      <c r="I479" s="152" t="n"/>
      <c r="J479" s="152" t="n"/>
      <c r="K479" s="152" t="n"/>
      <c r="L479" s="152" t="n"/>
      <c r="M479" s="151" t="n"/>
      <c r="N479" s="151" t="n"/>
      <c r="O479" s="151" t="n"/>
      <c r="P479" s="151" t="n"/>
      <c r="Q479" s="151" t="n"/>
      <c r="R479" s="151" t="n"/>
      <c r="S479" s="151" t="n"/>
      <c r="T479" s="151" t="n"/>
      <c r="U479" s="151" t="n"/>
      <c r="V479" s="151" t="n"/>
      <c r="W479" s="151" t="n"/>
      <c r="X479" s="151" t="n"/>
      <c r="Y479" s="151" t="n"/>
      <c r="Z479" s="151" t="n"/>
      <c r="AA479" s="151" t="n"/>
      <c r="AB479" s="151" t="n"/>
      <c r="AC479" s="151" t="n"/>
      <c r="AD479" s="151" t="n"/>
      <c r="AE479" s="151" t="n"/>
    </row>
    <row r="480" ht="18" customHeight="1" s="218">
      <c r="A480" s="151" t="n"/>
      <c r="B480" s="151" t="n"/>
      <c r="C480" s="151" t="n"/>
      <c r="D480" s="151" t="n"/>
      <c r="E480" s="151" t="n"/>
      <c r="F480" s="151" t="n"/>
      <c r="G480" s="151" t="n"/>
      <c r="H480" s="151" t="n"/>
      <c r="I480" s="152" t="n"/>
      <c r="J480" s="152" t="n"/>
      <c r="K480" s="152" t="n"/>
      <c r="L480" s="152" t="n"/>
      <c r="M480" s="151" t="n"/>
      <c r="N480" s="151" t="n"/>
      <c r="O480" s="151" t="n"/>
      <c r="P480" s="151" t="n"/>
      <c r="Q480" s="151" t="n"/>
      <c r="R480" s="151" t="n"/>
      <c r="S480" s="151" t="n"/>
      <c r="T480" s="151" t="n"/>
      <c r="U480" s="151" t="n"/>
      <c r="V480" s="151" t="n"/>
      <c r="W480" s="151" t="n"/>
      <c r="X480" s="151" t="n"/>
      <c r="Y480" s="151" t="n"/>
      <c r="Z480" s="151" t="n"/>
      <c r="AA480" s="151" t="n"/>
      <c r="AB480" s="151" t="n"/>
      <c r="AC480" s="151" t="n"/>
      <c r="AD480" s="151" t="n"/>
      <c r="AE480" s="151" t="n"/>
    </row>
    <row r="481" ht="18" customHeight="1" s="218">
      <c r="A481" s="151" t="n"/>
      <c r="B481" s="151" t="n"/>
      <c r="C481" s="151" t="n"/>
      <c r="D481" s="151" t="n"/>
      <c r="E481" s="151" t="n"/>
      <c r="F481" s="151" t="n"/>
      <c r="G481" s="151" t="n"/>
      <c r="H481" s="151" t="n"/>
      <c r="I481" s="152" t="n"/>
      <c r="J481" s="152" t="n"/>
      <c r="K481" s="152" t="n"/>
      <c r="L481" s="152" t="n"/>
      <c r="M481" s="151" t="n"/>
      <c r="N481" s="151" t="n"/>
      <c r="O481" s="151" t="n"/>
      <c r="P481" s="151" t="n"/>
      <c r="Q481" s="151" t="n"/>
      <c r="R481" s="151" t="n"/>
      <c r="S481" s="151" t="n"/>
      <c r="T481" s="151" t="n"/>
      <c r="U481" s="151" t="n"/>
      <c r="V481" s="151" t="n"/>
      <c r="W481" s="151" t="n"/>
      <c r="X481" s="151" t="n"/>
      <c r="Y481" s="151" t="n"/>
      <c r="Z481" s="151" t="n"/>
      <c r="AA481" s="151" t="n"/>
      <c r="AB481" s="151" t="n"/>
      <c r="AC481" s="151" t="n"/>
      <c r="AD481" s="151" t="n"/>
      <c r="AE481" s="151" t="n"/>
    </row>
    <row r="482" ht="18" customHeight="1" s="218">
      <c r="A482" s="151" t="n"/>
      <c r="B482" s="151" t="n"/>
      <c r="C482" s="151" t="n"/>
      <c r="D482" s="151" t="n"/>
      <c r="E482" s="151" t="n"/>
      <c r="F482" s="151" t="n"/>
      <c r="G482" s="151" t="n"/>
      <c r="H482" s="151" t="n"/>
      <c r="I482" s="152" t="n"/>
      <c r="J482" s="152" t="n"/>
      <c r="K482" s="152" t="n"/>
      <c r="L482" s="152" t="n"/>
      <c r="M482" s="151" t="n"/>
      <c r="N482" s="151" t="n"/>
      <c r="O482" s="151" t="n"/>
      <c r="P482" s="151" t="n"/>
      <c r="Q482" s="151" t="n"/>
      <c r="R482" s="151" t="n"/>
      <c r="S482" s="151" t="n"/>
      <c r="T482" s="151" t="n"/>
      <c r="U482" s="151" t="n"/>
      <c r="V482" s="151" t="n"/>
      <c r="W482" s="151" t="n"/>
      <c r="X482" s="151" t="n"/>
      <c r="Y482" s="151" t="n"/>
      <c r="Z482" s="151" t="n"/>
      <c r="AA482" s="151" t="n"/>
      <c r="AB482" s="151" t="n"/>
      <c r="AC482" s="151" t="n"/>
      <c r="AD482" s="151" t="n"/>
      <c r="AE482" s="151" t="n"/>
    </row>
    <row r="483" ht="18" customHeight="1" s="218">
      <c r="A483" s="151" t="n"/>
      <c r="B483" s="151" t="n"/>
      <c r="C483" s="151" t="n"/>
      <c r="D483" s="151" t="n"/>
      <c r="E483" s="151" t="n"/>
      <c r="F483" s="151" t="n"/>
      <c r="G483" s="151" t="n"/>
      <c r="H483" s="151" t="n"/>
      <c r="I483" s="152" t="n"/>
      <c r="J483" s="152" t="n"/>
      <c r="K483" s="152" t="n"/>
      <c r="L483" s="152" t="n"/>
      <c r="M483" s="151" t="n"/>
      <c r="N483" s="151" t="n"/>
      <c r="O483" s="151" t="n"/>
      <c r="P483" s="151" t="n"/>
      <c r="Q483" s="151" t="n"/>
      <c r="R483" s="151" t="n"/>
      <c r="S483" s="151" t="n"/>
      <c r="T483" s="151" t="n"/>
      <c r="U483" s="151" t="n"/>
      <c r="V483" s="151" t="n"/>
      <c r="W483" s="151" t="n"/>
      <c r="X483" s="151" t="n"/>
      <c r="Y483" s="151" t="n"/>
      <c r="Z483" s="151" t="n"/>
      <c r="AA483" s="151" t="n"/>
      <c r="AB483" s="151" t="n"/>
      <c r="AC483" s="151" t="n"/>
      <c r="AD483" s="151" t="n"/>
      <c r="AE483" s="151" t="n"/>
    </row>
    <row r="484" ht="18" customHeight="1" s="218">
      <c r="A484" s="151" t="n"/>
      <c r="B484" s="151" t="n"/>
      <c r="C484" s="151" t="n"/>
      <c r="D484" s="151" t="n"/>
      <c r="E484" s="151" t="n"/>
      <c r="F484" s="151" t="n"/>
      <c r="G484" s="151" t="n"/>
      <c r="H484" s="151" t="n"/>
      <c r="I484" s="152" t="n"/>
      <c r="J484" s="152" t="n"/>
      <c r="K484" s="152" t="n"/>
      <c r="L484" s="152" t="n"/>
      <c r="M484" s="151" t="n"/>
      <c r="N484" s="151" t="n"/>
      <c r="O484" s="151" t="n"/>
      <c r="P484" s="151" t="n"/>
      <c r="Q484" s="151" t="n"/>
      <c r="R484" s="151" t="n"/>
      <c r="S484" s="151" t="n"/>
      <c r="T484" s="151" t="n"/>
      <c r="U484" s="151" t="n"/>
      <c r="V484" s="151" t="n"/>
      <c r="W484" s="151" t="n"/>
      <c r="X484" s="151" t="n"/>
      <c r="Y484" s="151" t="n"/>
      <c r="Z484" s="151" t="n"/>
      <c r="AA484" s="151" t="n"/>
      <c r="AB484" s="151" t="n"/>
      <c r="AC484" s="151" t="n"/>
      <c r="AD484" s="151" t="n"/>
      <c r="AE484" s="151" t="n"/>
    </row>
    <row r="485" ht="18" customHeight="1" s="218">
      <c r="A485" s="151" t="n"/>
      <c r="B485" s="151" t="n"/>
      <c r="C485" s="151" t="n"/>
      <c r="D485" s="151" t="n"/>
      <c r="E485" s="151" t="n"/>
      <c r="F485" s="151" t="n"/>
      <c r="G485" s="151" t="n"/>
      <c r="H485" s="151" t="n"/>
      <c r="I485" s="152" t="n"/>
      <c r="J485" s="152" t="n"/>
      <c r="K485" s="152" t="n"/>
      <c r="L485" s="152" t="n"/>
      <c r="M485" s="151" t="n"/>
      <c r="N485" s="151" t="n"/>
      <c r="O485" s="151" t="n"/>
      <c r="P485" s="151" t="n"/>
      <c r="Q485" s="151" t="n"/>
      <c r="R485" s="151" t="n"/>
      <c r="S485" s="151" t="n"/>
      <c r="T485" s="151" t="n"/>
      <c r="U485" s="151" t="n"/>
      <c r="V485" s="151" t="n"/>
      <c r="W485" s="151" t="n"/>
      <c r="X485" s="151" t="n"/>
      <c r="Y485" s="151" t="n"/>
      <c r="Z485" s="151" t="n"/>
      <c r="AA485" s="151" t="n"/>
      <c r="AB485" s="151" t="n"/>
      <c r="AC485" s="151" t="n"/>
      <c r="AD485" s="151" t="n"/>
      <c r="AE485" s="151" t="n"/>
    </row>
    <row r="486" ht="18" customHeight="1" s="218">
      <c r="A486" s="151" t="n"/>
      <c r="B486" s="151" t="n"/>
      <c r="C486" s="151" t="n"/>
      <c r="D486" s="151" t="n"/>
      <c r="E486" s="151" t="n"/>
      <c r="F486" s="151" t="n"/>
      <c r="G486" s="151" t="n"/>
      <c r="H486" s="151" t="n"/>
      <c r="I486" s="152" t="n"/>
      <c r="J486" s="152" t="n"/>
      <c r="K486" s="152" t="n"/>
      <c r="L486" s="152" t="n"/>
      <c r="M486" s="151" t="n"/>
      <c r="N486" s="151" t="n"/>
      <c r="O486" s="151" t="n"/>
      <c r="P486" s="151" t="n"/>
      <c r="Q486" s="151" t="n"/>
      <c r="R486" s="151" t="n"/>
      <c r="S486" s="151" t="n"/>
      <c r="T486" s="151" t="n"/>
      <c r="U486" s="151" t="n"/>
      <c r="V486" s="151" t="n"/>
      <c r="W486" s="151" t="n"/>
      <c r="X486" s="151" t="n"/>
      <c r="Y486" s="151" t="n"/>
      <c r="Z486" s="151" t="n"/>
      <c r="AA486" s="151" t="n"/>
      <c r="AB486" s="151" t="n"/>
      <c r="AC486" s="151" t="n"/>
      <c r="AD486" s="151" t="n"/>
      <c r="AE486" s="151" t="n"/>
    </row>
    <row r="487" ht="18" customHeight="1" s="218">
      <c r="A487" s="151" t="n"/>
      <c r="B487" s="151" t="n"/>
      <c r="C487" s="151" t="n"/>
      <c r="D487" s="151" t="n"/>
      <c r="E487" s="151" t="n"/>
      <c r="F487" s="151" t="n"/>
      <c r="G487" s="151" t="n"/>
      <c r="H487" s="151" t="n"/>
      <c r="I487" s="152" t="n"/>
      <c r="J487" s="152" t="n"/>
      <c r="K487" s="152" t="n"/>
      <c r="L487" s="152" t="n"/>
      <c r="M487" s="151" t="n"/>
      <c r="N487" s="151" t="n"/>
      <c r="O487" s="151" t="n"/>
      <c r="P487" s="151" t="n"/>
      <c r="Q487" s="151" t="n"/>
      <c r="R487" s="151" t="n"/>
      <c r="S487" s="151" t="n"/>
      <c r="T487" s="151" t="n"/>
      <c r="U487" s="151" t="n"/>
      <c r="V487" s="151" t="n"/>
      <c r="W487" s="151" t="n"/>
      <c r="X487" s="151" t="n"/>
      <c r="Y487" s="151" t="n"/>
      <c r="Z487" s="151" t="n"/>
      <c r="AA487" s="151" t="n"/>
      <c r="AB487" s="151" t="n"/>
      <c r="AC487" s="151" t="n"/>
      <c r="AD487" s="151" t="n"/>
      <c r="AE487" s="151" t="n"/>
    </row>
    <row r="488" ht="18" customHeight="1" s="218">
      <c r="A488" s="151" t="n"/>
      <c r="B488" s="151" t="n"/>
      <c r="C488" s="151" t="n"/>
      <c r="D488" s="151" t="n"/>
      <c r="E488" s="151" t="n"/>
      <c r="F488" s="151" t="n"/>
      <c r="G488" s="151" t="n"/>
      <c r="H488" s="151" t="n"/>
      <c r="I488" s="152" t="n"/>
      <c r="J488" s="152" t="n"/>
      <c r="K488" s="152" t="n"/>
      <c r="L488" s="152" t="n"/>
      <c r="M488" s="151" t="n"/>
      <c r="N488" s="151" t="n"/>
      <c r="O488" s="151" t="n"/>
      <c r="P488" s="151" t="n"/>
      <c r="Q488" s="151" t="n"/>
      <c r="R488" s="151" t="n"/>
      <c r="S488" s="151" t="n"/>
      <c r="T488" s="151" t="n"/>
      <c r="U488" s="151" t="n"/>
      <c r="V488" s="151" t="n"/>
      <c r="W488" s="151" t="n"/>
      <c r="X488" s="151" t="n"/>
      <c r="Y488" s="151" t="n"/>
      <c r="Z488" s="151" t="n"/>
      <c r="AA488" s="151" t="n"/>
      <c r="AB488" s="151" t="n"/>
      <c r="AC488" s="151" t="n"/>
      <c r="AD488" s="151" t="n"/>
      <c r="AE488" s="151" t="n"/>
    </row>
    <row r="489" ht="18" customHeight="1" s="218">
      <c r="A489" s="151" t="n"/>
      <c r="B489" s="151" t="n"/>
      <c r="C489" s="151" t="n"/>
      <c r="D489" s="151" t="n"/>
      <c r="E489" s="151" t="n"/>
      <c r="F489" s="151" t="n"/>
      <c r="G489" s="151" t="n"/>
      <c r="H489" s="151" t="n"/>
      <c r="I489" s="152" t="n"/>
      <c r="J489" s="152" t="n"/>
      <c r="K489" s="152" t="n"/>
      <c r="L489" s="152" t="n"/>
      <c r="M489" s="151" t="n"/>
      <c r="N489" s="151" t="n"/>
      <c r="O489" s="151" t="n"/>
      <c r="P489" s="151" t="n"/>
      <c r="Q489" s="151" t="n"/>
      <c r="R489" s="151" t="n"/>
      <c r="S489" s="151" t="n"/>
      <c r="T489" s="151" t="n"/>
      <c r="U489" s="151" t="n"/>
      <c r="V489" s="151" t="n"/>
      <c r="W489" s="151" t="n"/>
      <c r="X489" s="151" t="n"/>
      <c r="Y489" s="151" t="n"/>
      <c r="Z489" s="151" t="n"/>
      <c r="AA489" s="151" t="n"/>
      <c r="AB489" s="151" t="n"/>
      <c r="AC489" s="151" t="n"/>
      <c r="AD489" s="151" t="n"/>
      <c r="AE489" s="151" t="n"/>
    </row>
    <row r="490" ht="18" customHeight="1" s="218">
      <c r="A490" s="151" t="n"/>
      <c r="B490" s="151" t="n"/>
      <c r="C490" s="151" t="n"/>
      <c r="D490" s="151" t="n"/>
      <c r="E490" s="151" t="n"/>
      <c r="F490" s="151" t="n"/>
      <c r="G490" s="151" t="n"/>
      <c r="H490" s="151" t="n"/>
      <c r="I490" s="152" t="n"/>
      <c r="J490" s="152" t="n"/>
      <c r="K490" s="152" t="n"/>
      <c r="L490" s="152" t="n"/>
      <c r="M490" s="151" t="n"/>
      <c r="N490" s="151" t="n"/>
      <c r="O490" s="151" t="n"/>
      <c r="P490" s="151" t="n"/>
      <c r="Q490" s="151" t="n"/>
      <c r="R490" s="151" t="n"/>
      <c r="S490" s="151" t="n"/>
      <c r="T490" s="151" t="n"/>
      <c r="U490" s="151" t="n"/>
      <c r="V490" s="151" t="n"/>
      <c r="W490" s="151" t="n"/>
      <c r="X490" s="151" t="n"/>
      <c r="Y490" s="151" t="n"/>
      <c r="Z490" s="151" t="n"/>
      <c r="AA490" s="151" t="n"/>
      <c r="AB490" s="151" t="n"/>
      <c r="AC490" s="151" t="n"/>
      <c r="AD490" s="151" t="n"/>
      <c r="AE490" s="151" t="n"/>
    </row>
    <row r="491" ht="18" customHeight="1" s="218">
      <c r="A491" s="151" t="n"/>
      <c r="B491" s="151" t="n"/>
      <c r="C491" s="151" t="n"/>
      <c r="D491" s="151" t="n"/>
      <c r="E491" s="151" t="n"/>
      <c r="F491" s="151" t="n"/>
      <c r="G491" s="151" t="n"/>
      <c r="H491" s="151" t="n"/>
      <c r="I491" s="152" t="n"/>
      <c r="J491" s="152" t="n"/>
      <c r="K491" s="152" t="n"/>
      <c r="L491" s="152" t="n"/>
      <c r="M491" s="151" t="n"/>
      <c r="N491" s="151" t="n"/>
      <c r="O491" s="151" t="n"/>
      <c r="P491" s="151" t="n"/>
      <c r="Q491" s="151" t="n"/>
      <c r="R491" s="151" t="n"/>
      <c r="S491" s="151" t="n"/>
      <c r="T491" s="151" t="n"/>
      <c r="U491" s="151" t="n"/>
      <c r="V491" s="151" t="n"/>
      <c r="W491" s="151" t="n"/>
      <c r="X491" s="151" t="n"/>
      <c r="Y491" s="151" t="n"/>
      <c r="Z491" s="151" t="n"/>
      <c r="AA491" s="151" t="n"/>
      <c r="AB491" s="151" t="n"/>
      <c r="AC491" s="151" t="n"/>
      <c r="AD491" s="151" t="n"/>
      <c r="AE491" s="151" t="n"/>
    </row>
    <row r="492" ht="18" customHeight="1" s="218">
      <c r="A492" s="151" t="n"/>
      <c r="B492" s="151" t="n"/>
      <c r="C492" s="151" t="n"/>
      <c r="D492" s="151" t="n"/>
      <c r="E492" s="151" t="n"/>
      <c r="F492" s="151" t="n"/>
      <c r="G492" s="151" t="n"/>
      <c r="H492" s="151" t="n"/>
      <c r="I492" s="152" t="n"/>
      <c r="J492" s="152" t="n"/>
      <c r="K492" s="152" t="n"/>
      <c r="L492" s="152" t="n"/>
      <c r="M492" s="151" t="n"/>
      <c r="N492" s="151" t="n"/>
      <c r="O492" s="151" t="n"/>
      <c r="P492" s="151" t="n"/>
      <c r="Q492" s="151" t="n"/>
      <c r="R492" s="151" t="n"/>
      <c r="S492" s="151" t="n"/>
      <c r="T492" s="151" t="n"/>
      <c r="U492" s="151" t="n"/>
      <c r="V492" s="151" t="n"/>
      <c r="W492" s="151" t="n"/>
      <c r="X492" s="151" t="n"/>
      <c r="Y492" s="151" t="n"/>
      <c r="Z492" s="151" t="n"/>
      <c r="AA492" s="151" t="n"/>
      <c r="AB492" s="151" t="n"/>
      <c r="AC492" s="151" t="n"/>
      <c r="AD492" s="151" t="n"/>
      <c r="AE492" s="151" t="n"/>
    </row>
    <row r="493" ht="18" customHeight="1" s="218">
      <c r="A493" s="151" t="n"/>
      <c r="B493" s="151" t="n"/>
      <c r="C493" s="151" t="n"/>
      <c r="D493" s="151" t="n"/>
      <c r="E493" s="151" t="n"/>
      <c r="F493" s="151" t="n"/>
      <c r="G493" s="151" t="n"/>
      <c r="H493" s="151" t="n"/>
      <c r="I493" s="152" t="n"/>
      <c r="J493" s="152" t="n"/>
      <c r="K493" s="152" t="n"/>
      <c r="L493" s="152" t="n"/>
      <c r="M493" s="151" t="n"/>
      <c r="N493" s="151" t="n"/>
      <c r="O493" s="151" t="n"/>
      <c r="P493" s="151" t="n"/>
      <c r="Q493" s="151" t="n"/>
      <c r="R493" s="151" t="n"/>
      <c r="S493" s="151" t="n"/>
      <c r="T493" s="151" t="n"/>
      <c r="U493" s="151" t="n"/>
      <c r="V493" s="151" t="n"/>
      <c r="W493" s="151" t="n"/>
      <c r="X493" s="151" t="n"/>
      <c r="Y493" s="151" t="n"/>
      <c r="Z493" s="151" t="n"/>
      <c r="AA493" s="151" t="n"/>
      <c r="AB493" s="151" t="n"/>
      <c r="AC493" s="151" t="n"/>
      <c r="AD493" s="151" t="n"/>
      <c r="AE493" s="151" t="n"/>
    </row>
    <row r="494" ht="18" customHeight="1" s="218">
      <c r="A494" s="151" t="n"/>
      <c r="B494" s="151" t="n"/>
      <c r="C494" s="151" t="n"/>
      <c r="D494" s="151" t="n"/>
      <c r="E494" s="151" t="n"/>
      <c r="F494" s="151" t="n"/>
      <c r="G494" s="151" t="n"/>
      <c r="H494" s="151" t="n"/>
      <c r="I494" s="152" t="n"/>
      <c r="J494" s="152" t="n"/>
      <c r="K494" s="152" t="n"/>
      <c r="L494" s="152" t="n"/>
      <c r="M494" s="151" t="n"/>
      <c r="N494" s="151" t="n"/>
      <c r="O494" s="151" t="n"/>
      <c r="P494" s="151" t="n"/>
      <c r="Q494" s="151" t="n"/>
      <c r="R494" s="151" t="n"/>
      <c r="S494" s="151" t="n"/>
      <c r="T494" s="151" t="n"/>
      <c r="U494" s="151" t="n"/>
      <c r="V494" s="151" t="n"/>
      <c r="W494" s="151" t="n"/>
      <c r="X494" s="151" t="n"/>
      <c r="Y494" s="151" t="n"/>
      <c r="Z494" s="151" t="n"/>
      <c r="AA494" s="151" t="n"/>
      <c r="AB494" s="151" t="n"/>
      <c r="AC494" s="151" t="n"/>
      <c r="AD494" s="151" t="n"/>
      <c r="AE494" s="151" t="n"/>
    </row>
    <row r="495" ht="18" customHeight="1" s="218">
      <c r="A495" s="151" t="n"/>
      <c r="B495" s="151" t="n"/>
      <c r="C495" s="151" t="n"/>
      <c r="D495" s="151" t="n"/>
      <c r="E495" s="151" t="n"/>
      <c r="F495" s="151" t="n"/>
      <c r="G495" s="151" t="n"/>
      <c r="H495" s="151" t="n"/>
      <c r="I495" s="152" t="n"/>
      <c r="J495" s="152" t="n"/>
      <c r="K495" s="152" t="n"/>
      <c r="L495" s="152" t="n"/>
      <c r="M495" s="151" t="n"/>
      <c r="N495" s="151" t="n"/>
      <c r="O495" s="151" t="n"/>
      <c r="P495" s="151" t="n"/>
      <c r="Q495" s="151" t="n"/>
      <c r="R495" s="151" t="n"/>
      <c r="S495" s="151" t="n"/>
      <c r="T495" s="151" t="n"/>
      <c r="U495" s="151" t="n"/>
      <c r="V495" s="151" t="n"/>
      <c r="W495" s="151" t="n"/>
      <c r="X495" s="151" t="n"/>
      <c r="Y495" s="151" t="n"/>
      <c r="Z495" s="151" t="n"/>
      <c r="AA495" s="151" t="n"/>
      <c r="AB495" s="151" t="n"/>
      <c r="AC495" s="151" t="n"/>
      <c r="AD495" s="151" t="n"/>
      <c r="AE495" s="151" t="n"/>
    </row>
    <row r="496" ht="18" customHeight="1" s="218">
      <c r="A496" s="151" t="n"/>
      <c r="B496" s="151" t="n"/>
      <c r="C496" s="151" t="n"/>
      <c r="D496" s="151" t="n"/>
      <c r="E496" s="151" t="n"/>
      <c r="F496" s="151" t="n"/>
      <c r="G496" s="151" t="n"/>
      <c r="H496" s="151" t="n"/>
      <c r="I496" s="152" t="n"/>
      <c r="J496" s="152" t="n"/>
      <c r="K496" s="152" t="n"/>
      <c r="L496" s="152" t="n"/>
      <c r="M496" s="151" t="n"/>
      <c r="N496" s="151" t="n"/>
      <c r="O496" s="151" t="n"/>
      <c r="P496" s="151" t="n"/>
      <c r="Q496" s="151" t="n"/>
      <c r="R496" s="151" t="n"/>
      <c r="S496" s="151" t="n"/>
      <c r="T496" s="151" t="n"/>
      <c r="U496" s="151" t="n"/>
      <c r="V496" s="151" t="n"/>
      <c r="W496" s="151" t="n"/>
      <c r="X496" s="151" t="n"/>
      <c r="Y496" s="151" t="n"/>
      <c r="Z496" s="151" t="n"/>
      <c r="AA496" s="151" t="n"/>
      <c r="AB496" s="151" t="n"/>
      <c r="AC496" s="151" t="n"/>
      <c r="AD496" s="151" t="n"/>
      <c r="AE496" s="151" t="n"/>
    </row>
    <row r="497" ht="18" customHeight="1" s="218">
      <c r="A497" s="151" t="n"/>
      <c r="B497" s="151" t="n"/>
      <c r="C497" s="151" t="n"/>
      <c r="D497" s="151" t="n"/>
      <c r="E497" s="151" t="n"/>
      <c r="F497" s="151" t="n"/>
      <c r="G497" s="151" t="n"/>
      <c r="H497" s="151" t="n"/>
      <c r="I497" s="152" t="n"/>
      <c r="J497" s="152" t="n"/>
      <c r="K497" s="152" t="n"/>
      <c r="L497" s="152" t="n"/>
      <c r="M497" s="151" t="n"/>
      <c r="N497" s="151" t="n"/>
      <c r="O497" s="151" t="n"/>
      <c r="P497" s="151" t="n"/>
      <c r="Q497" s="151" t="n"/>
      <c r="R497" s="151" t="n"/>
      <c r="S497" s="151" t="n"/>
      <c r="T497" s="151" t="n"/>
      <c r="U497" s="151" t="n"/>
      <c r="V497" s="151" t="n"/>
      <c r="W497" s="151" t="n"/>
      <c r="X497" s="151" t="n"/>
      <c r="Y497" s="151" t="n"/>
      <c r="Z497" s="151" t="n"/>
      <c r="AA497" s="151" t="n"/>
      <c r="AB497" s="151" t="n"/>
      <c r="AC497" s="151" t="n"/>
      <c r="AD497" s="151" t="n"/>
      <c r="AE497" s="151" t="n"/>
    </row>
    <row r="498" ht="18" customHeight="1" s="218">
      <c r="A498" s="151" t="n"/>
      <c r="B498" s="151" t="n"/>
      <c r="C498" s="151" t="n"/>
      <c r="D498" s="151" t="n"/>
      <c r="E498" s="151" t="n"/>
      <c r="F498" s="151" t="n"/>
      <c r="G498" s="151" t="n"/>
      <c r="H498" s="151" t="n"/>
      <c r="I498" s="152" t="n"/>
      <c r="J498" s="152" t="n"/>
      <c r="K498" s="152" t="n"/>
      <c r="L498" s="152" t="n"/>
      <c r="M498" s="151" t="n"/>
      <c r="N498" s="151" t="n"/>
      <c r="O498" s="151" t="n"/>
      <c r="P498" s="151" t="n"/>
      <c r="Q498" s="151" t="n"/>
      <c r="R498" s="151" t="n"/>
      <c r="S498" s="151" t="n"/>
      <c r="T498" s="151" t="n"/>
      <c r="U498" s="151" t="n"/>
      <c r="V498" s="151" t="n"/>
      <c r="W498" s="151" t="n"/>
      <c r="X498" s="151" t="n"/>
      <c r="Y498" s="151" t="n"/>
      <c r="Z498" s="151" t="n"/>
      <c r="AA498" s="151" t="n"/>
      <c r="AB498" s="151" t="n"/>
      <c r="AC498" s="151" t="n"/>
      <c r="AD498" s="151" t="n"/>
      <c r="AE498" s="151" t="n"/>
    </row>
    <row r="499" ht="18" customHeight="1" s="218">
      <c r="A499" s="151" t="n"/>
      <c r="B499" s="151" t="n"/>
      <c r="C499" s="151" t="n"/>
      <c r="D499" s="151" t="n"/>
      <c r="E499" s="151" t="n"/>
      <c r="F499" s="151" t="n"/>
      <c r="G499" s="151" t="n"/>
      <c r="H499" s="151" t="n"/>
      <c r="I499" s="152" t="n"/>
      <c r="J499" s="152" t="n"/>
      <c r="K499" s="152" t="n"/>
      <c r="L499" s="152" t="n"/>
      <c r="M499" s="151" t="n"/>
      <c r="N499" s="151" t="n"/>
      <c r="O499" s="151" t="n"/>
      <c r="P499" s="151" t="n"/>
      <c r="Q499" s="151" t="n"/>
      <c r="R499" s="151" t="n"/>
      <c r="S499" s="151" t="n"/>
      <c r="T499" s="151" t="n"/>
      <c r="U499" s="151" t="n"/>
      <c r="V499" s="151" t="n"/>
      <c r="W499" s="151" t="n"/>
      <c r="X499" s="151" t="n"/>
      <c r="Y499" s="151" t="n"/>
      <c r="Z499" s="151" t="n"/>
      <c r="AA499" s="151" t="n"/>
      <c r="AB499" s="151" t="n"/>
      <c r="AC499" s="151" t="n"/>
      <c r="AD499" s="151" t="n"/>
      <c r="AE499" s="151" t="n"/>
    </row>
    <row r="500" ht="18" customHeight="1" s="218">
      <c r="A500" s="151" t="n"/>
      <c r="B500" s="151" t="n"/>
      <c r="C500" s="151" t="n"/>
      <c r="D500" s="151" t="n"/>
      <c r="E500" s="151" t="n"/>
      <c r="F500" s="151" t="n"/>
      <c r="G500" s="151" t="n"/>
      <c r="H500" s="151" t="n"/>
      <c r="I500" s="152" t="n"/>
      <c r="J500" s="152" t="n"/>
      <c r="K500" s="152" t="n"/>
      <c r="L500" s="152" t="n"/>
      <c r="M500" s="151" t="n"/>
      <c r="N500" s="151" t="n"/>
      <c r="O500" s="151" t="n"/>
      <c r="P500" s="151" t="n"/>
      <c r="Q500" s="151" t="n"/>
      <c r="R500" s="151" t="n"/>
      <c r="S500" s="151" t="n"/>
      <c r="T500" s="151" t="n"/>
      <c r="U500" s="151" t="n"/>
      <c r="V500" s="151" t="n"/>
      <c r="W500" s="151" t="n"/>
      <c r="X500" s="151" t="n"/>
      <c r="Y500" s="151" t="n"/>
      <c r="Z500" s="151" t="n"/>
      <c r="AA500" s="151" t="n"/>
      <c r="AB500" s="151" t="n"/>
      <c r="AC500" s="151" t="n"/>
      <c r="AD500" s="151" t="n"/>
      <c r="AE500" s="151" t="n"/>
    </row>
    <row r="501" ht="18" customHeight="1" s="218">
      <c r="A501" s="151" t="n"/>
      <c r="B501" s="151" t="n"/>
      <c r="C501" s="151" t="n"/>
      <c r="D501" s="151" t="n"/>
      <c r="E501" s="151" t="n"/>
      <c r="F501" s="151" t="n"/>
      <c r="G501" s="151" t="n"/>
      <c r="H501" s="151" t="n"/>
      <c r="I501" s="152" t="n"/>
      <c r="J501" s="152" t="n"/>
      <c r="K501" s="152" t="n"/>
      <c r="L501" s="152" t="n"/>
      <c r="M501" s="151" t="n"/>
      <c r="N501" s="151" t="n"/>
      <c r="O501" s="151" t="n"/>
      <c r="P501" s="151" t="n"/>
      <c r="Q501" s="151" t="n"/>
      <c r="R501" s="151" t="n"/>
      <c r="S501" s="151" t="n"/>
      <c r="T501" s="151" t="n"/>
      <c r="U501" s="151" t="n"/>
      <c r="V501" s="151" t="n"/>
      <c r="W501" s="151" t="n"/>
      <c r="X501" s="151" t="n"/>
      <c r="Y501" s="151" t="n"/>
      <c r="Z501" s="151" t="n"/>
      <c r="AA501" s="151" t="n"/>
      <c r="AB501" s="151" t="n"/>
      <c r="AC501" s="151" t="n"/>
      <c r="AD501" s="151" t="n"/>
      <c r="AE501" s="151" t="n"/>
    </row>
    <row r="502" ht="18" customHeight="1" s="218">
      <c r="A502" s="151" t="n"/>
      <c r="B502" s="151" t="n"/>
      <c r="C502" s="151" t="n"/>
      <c r="D502" s="151" t="n"/>
      <c r="E502" s="151" t="n"/>
      <c r="F502" s="151" t="n"/>
      <c r="G502" s="151" t="n"/>
      <c r="H502" s="151" t="n"/>
      <c r="I502" s="152" t="n"/>
      <c r="J502" s="152" t="n"/>
      <c r="K502" s="152" t="n"/>
      <c r="L502" s="152" t="n"/>
      <c r="M502" s="151" t="n"/>
      <c r="N502" s="151" t="n"/>
      <c r="O502" s="151" t="n"/>
      <c r="P502" s="151" t="n"/>
      <c r="Q502" s="151" t="n"/>
      <c r="R502" s="151" t="n"/>
      <c r="S502" s="151" t="n"/>
      <c r="T502" s="151" t="n"/>
      <c r="U502" s="151" t="n"/>
      <c r="V502" s="151" t="n"/>
      <c r="W502" s="151" t="n"/>
      <c r="X502" s="151" t="n"/>
      <c r="Y502" s="151" t="n"/>
      <c r="Z502" s="151" t="n"/>
      <c r="AA502" s="151" t="n"/>
      <c r="AB502" s="151" t="n"/>
      <c r="AC502" s="151" t="n"/>
      <c r="AD502" s="151" t="n"/>
      <c r="AE502" s="151" t="n"/>
    </row>
    <row r="503" ht="18" customHeight="1" s="218">
      <c r="A503" s="151" t="n"/>
      <c r="B503" s="151" t="n"/>
      <c r="C503" s="151" t="n"/>
      <c r="D503" s="151" t="n"/>
      <c r="E503" s="151" t="n"/>
      <c r="F503" s="151" t="n"/>
      <c r="G503" s="151" t="n"/>
      <c r="H503" s="151" t="n"/>
      <c r="I503" s="152" t="n"/>
      <c r="J503" s="152" t="n"/>
      <c r="K503" s="152" t="n"/>
      <c r="L503" s="152" t="n"/>
      <c r="M503" s="151" t="n"/>
      <c r="N503" s="151" t="n"/>
      <c r="O503" s="151" t="n"/>
      <c r="P503" s="151" t="n"/>
      <c r="Q503" s="151" t="n"/>
      <c r="R503" s="151" t="n"/>
      <c r="S503" s="151" t="n"/>
      <c r="T503" s="151" t="n"/>
      <c r="U503" s="151" t="n"/>
      <c r="V503" s="151" t="n"/>
      <c r="W503" s="151" t="n"/>
      <c r="X503" s="151" t="n"/>
      <c r="Y503" s="151" t="n"/>
      <c r="Z503" s="151" t="n"/>
      <c r="AA503" s="151" t="n"/>
      <c r="AB503" s="151" t="n"/>
      <c r="AC503" s="151" t="n"/>
      <c r="AD503" s="151" t="n"/>
      <c r="AE503" s="151" t="n"/>
    </row>
    <row r="504" ht="18" customHeight="1" s="218">
      <c r="A504" s="151" t="n"/>
      <c r="B504" s="151" t="n"/>
      <c r="C504" s="151" t="n"/>
      <c r="D504" s="151" t="n"/>
      <c r="E504" s="151" t="n"/>
      <c r="F504" s="151" t="n"/>
      <c r="G504" s="151" t="n"/>
      <c r="H504" s="151" t="n"/>
      <c r="I504" s="152" t="n"/>
      <c r="J504" s="152" t="n"/>
      <c r="K504" s="152" t="n"/>
      <c r="L504" s="152" t="n"/>
      <c r="M504" s="151" t="n"/>
      <c r="N504" s="151" t="n"/>
      <c r="O504" s="151" t="n"/>
      <c r="P504" s="151" t="n"/>
      <c r="Q504" s="151" t="n"/>
      <c r="R504" s="151" t="n"/>
      <c r="S504" s="151" t="n"/>
      <c r="T504" s="151" t="n"/>
      <c r="U504" s="151" t="n"/>
      <c r="V504" s="151" t="n"/>
      <c r="W504" s="151" t="n"/>
      <c r="X504" s="151" t="n"/>
      <c r="Y504" s="151" t="n"/>
      <c r="Z504" s="151" t="n"/>
      <c r="AA504" s="151" t="n"/>
      <c r="AB504" s="151" t="n"/>
      <c r="AC504" s="151" t="n"/>
      <c r="AD504" s="151" t="n"/>
      <c r="AE504" s="151" t="n"/>
    </row>
    <row r="505" ht="18" customHeight="1" s="218">
      <c r="A505" s="151" t="n"/>
      <c r="B505" s="151" t="n"/>
      <c r="C505" s="151" t="n"/>
      <c r="D505" s="151" t="n"/>
      <c r="E505" s="151" t="n"/>
      <c r="F505" s="151" t="n"/>
      <c r="G505" s="151" t="n"/>
      <c r="H505" s="151" t="n"/>
      <c r="I505" s="152" t="n"/>
      <c r="J505" s="152" t="n"/>
      <c r="K505" s="152" t="n"/>
      <c r="L505" s="152" t="n"/>
      <c r="M505" s="151" t="n"/>
      <c r="N505" s="151" t="n"/>
      <c r="O505" s="151" t="n"/>
      <c r="P505" s="151" t="n"/>
      <c r="Q505" s="151" t="n"/>
      <c r="R505" s="151" t="n"/>
      <c r="S505" s="151" t="n"/>
      <c r="T505" s="151" t="n"/>
      <c r="U505" s="151" t="n"/>
      <c r="V505" s="151" t="n"/>
      <c r="W505" s="151" t="n"/>
      <c r="X505" s="151" t="n"/>
      <c r="Y505" s="151" t="n"/>
      <c r="Z505" s="151" t="n"/>
      <c r="AA505" s="151" t="n"/>
      <c r="AB505" s="151" t="n"/>
      <c r="AC505" s="151" t="n"/>
      <c r="AD505" s="151" t="n"/>
      <c r="AE505" s="151" t="n"/>
    </row>
    <row r="506" ht="18" customHeight="1" s="218">
      <c r="A506" s="151" t="n"/>
      <c r="B506" s="151" t="n"/>
      <c r="C506" s="151" t="n"/>
      <c r="D506" s="151" t="n"/>
      <c r="E506" s="151" t="n"/>
      <c r="F506" s="151" t="n"/>
      <c r="G506" s="151" t="n"/>
      <c r="H506" s="151" t="n"/>
      <c r="I506" s="152" t="n"/>
      <c r="J506" s="152" t="n"/>
      <c r="K506" s="152" t="n"/>
      <c r="L506" s="152" t="n"/>
      <c r="M506" s="151" t="n"/>
      <c r="N506" s="151" t="n"/>
      <c r="O506" s="151" t="n"/>
      <c r="P506" s="151" t="n"/>
      <c r="Q506" s="151" t="n"/>
      <c r="R506" s="151" t="n"/>
      <c r="S506" s="151" t="n"/>
      <c r="T506" s="151" t="n"/>
      <c r="U506" s="151" t="n"/>
      <c r="V506" s="151" t="n"/>
      <c r="W506" s="151" t="n"/>
      <c r="X506" s="151" t="n"/>
      <c r="Y506" s="151" t="n"/>
      <c r="Z506" s="151" t="n"/>
      <c r="AA506" s="151" t="n"/>
      <c r="AB506" s="151" t="n"/>
      <c r="AC506" s="151" t="n"/>
      <c r="AD506" s="151" t="n"/>
      <c r="AE506" s="151" t="n"/>
    </row>
    <row r="507" ht="18" customHeight="1" s="218">
      <c r="A507" s="151" t="n"/>
      <c r="B507" s="151" t="n"/>
      <c r="C507" s="151" t="n"/>
      <c r="D507" s="151" t="n"/>
      <c r="E507" s="151" t="n"/>
      <c r="F507" s="151" t="n"/>
      <c r="G507" s="151" t="n"/>
      <c r="H507" s="151" t="n"/>
      <c r="I507" s="152" t="n"/>
      <c r="J507" s="152" t="n"/>
      <c r="K507" s="152" t="n"/>
      <c r="L507" s="152" t="n"/>
      <c r="M507" s="151" t="n"/>
      <c r="N507" s="151" t="n"/>
      <c r="O507" s="151" t="n"/>
      <c r="P507" s="151" t="n"/>
      <c r="Q507" s="151" t="n"/>
      <c r="R507" s="151" t="n"/>
      <c r="S507" s="151" t="n"/>
      <c r="T507" s="151" t="n"/>
      <c r="U507" s="151" t="n"/>
      <c r="V507" s="151" t="n"/>
      <c r="W507" s="151" t="n"/>
      <c r="X507" s="151" t="n"/>
      <c r="Y507" s="151" t="n"/>
      <c r="Z507" s="151" t="n"/>
      <c r="AA507" s="151" t="n"/>
      <c r="AB507" s="151" t="n"/>
      <c r="AC507" s="151" t="n"/>
      <c r="AD507" s="151" t="n"/>
      <c r="AE507" s="151" t="n"/>
    </row>
    <row r="508" ht="18" customHeight="1" s="218">
      <c r="A508" s="151" t="n"/>
      <c r="B508" s="151" t="n"/>
      <c r="C508" s="151" t="n"/>
      <c r="D508" s="151" t="n"/>
      <c r="E508" s="151" t="n"/>
      <c r="F508" s="151" t="n"/>
      <c r="G508" s="151" t="n"/>
      <c r="H508" s="151" t="n"/>
      <c r="I508" s="152" t="n"/>
      <c r="J508" s="152" t="n"/>
      <c r="K508" s="152" t="n"/>
      <c r="L508" s="152" t="n"/>
      <c r="M508" s="151" t="n"/>
      <c r="N508" s="151" t="n"/>
      <c r="O508" s="151" t="n"/>
      <c r="P508" s="151" t="n"/>
      <c r="Q508" s="151" t="n"/>
      <c r="R508" s="151" t="n"/>
      <c r="S508" s="151" t="n"/>
      <c r="T508" s="151" t="n"/>
      <c r="U508" s="151" t="n"/>
      <c r="V508" s="151" t="n"/>
      <c r="W508" s="151" t="n"/>
      <c r="X508" s="151" t="n"/>
      <c r="Y508" s="151" t="n"/>
      <c r="Z508" s="151" t="n"/>
      <c r="AA508" s="151" t="n"/>
      <c r="AB508" s="151" t="n"/>
      <c r="AC508" s="151" t="n"/>
      <c r="AD508" s="151" t="n"/>
      <c r="AE508" s="151" t="n"/>
    </row>
    <row r="509" ht="18" customHeight="1" s="218">
      <c r="A509" s="151" t="n"/>
      <c r="B509" s="151" t="n"/>
      <c r="C509" s="151" t="n"/>
      <c r="D509" s="151" t="n"/>
      <c r="E509" s="151" t="n"/>
      <c r="F509" s="151" t="n"/>
      <c r="G509" s="151" t="n"/>
      <c r="H509" s="151" t="n"/>
      <c r="I509" s="152" t="n"/>
      <c r="J509" s="152" t="n"/>
      <c r="K509" s="152" t="n"/>
      <c r="L509" s="152" t="n"/>
      <c r="M509" s="151" t="n"/>
      <c r="N509" s="151" t="n"/>
      <c r="O509" s="151" t="n"/>
      <c r="P509" s="151" t="n"/>
      <c r="Q509" s="151" t="n"/>
      <c r="R509" s="151" t="n"/>
      <c r="S509" s="151" t="n"/>
      <c r="T509" s="151" t="n"/>
      <c r="U509" s="151" t="n"/>
      <c r="V509" s="151" t="n"/>
      <c r="W509" s="151" t="n"/>
      <c r="X509" s="151" t="n"/>
      <c r="Y509" s="151" t="n"/>
      <c r="Z509" s="151" t="n"/>
      <c r="AA509" s="151" t="n"/>
      <c r="AB509" s="151" t="n"/>
      <c r="AC509" s="151" t="n"/>
      <c r="AD509" s="151" t="n"/>
      <c r="AE509" s="151" t="n"/>
    </row>
    <row r="510" ht="18" customHeight="1" s="218">
      <c r="A510" s="151" t="n"/>
      <c r="B510" s="151" t="n"/>
      <c r="C510" s="151" t="n"/>
      <c r="D510" s="151" t="n"/>
      <c r="E510" s="151" t="n"/>
      <c r="F510" s="151" t="n"/>
      <c r="G510" s="151" t="n"/>
      <c r="H510" s="151" t="n"/>
      <c r="I510" s="152" t="n"/>
      <c r="J510" s="152" t="n"/>
      <c r="K510" s="152" t="n"/>
      <c r="L510" s="152" t="n"/>
      <c r="M510" s="151" t="n"/>
      <c r="N510" s="151" t="n"/>
      <c r="O510" s="151" t="n"/>
      <c r="P510" s="151" t="n"/>
      <c r="Q510" s="151" t="n"/>
      <c r="R510" s="151" t="n"/>
      <c r="S510" s="151" t="n"/>
      <c r="T510" s="151" t="n"/>
      <c r="U510" s="151" t="n"/>
      <c r="V510" s="151" t="n"/>
      <c r="W510" s="151" t="n"/>
      <c r="X510" s="151" t="n"/>
      <c r="Y510" s="151" t="n"/>
      <c r="Z510" s="151" t="n"/>
      <c r="AA510" s="151" t="n"/>
      <c r="AB510" s="151" t="n"/>
      <c r="AC510" s="151" t="n"/>
      <c r="AD510" s="151" t="n"/>
      <c r="AE510" s="151" t="n"/>
    </row>
    <row r="511" ht="18" customHeight="1" s="218">
      <c r="A511" s="151" t="n"/>
      <c r="B511" s="151" t="n"/>
      <c r="C511" s="151" t="n"/>
      <c r="D511" s="151" t="n"/>
      <c r="E511" s="151" t="n"/>
      <c r="F511" s="151" t="n"/>
      <c r="G511" s="151" t="n"/>
      <c r="H511" s="151" t="n"/>
      <c r="I511" s="152" t="n"/>
      <c r="J511" s="152" t="n"/>
      <c r="K511" s="152" t="n"/>
      <c r="L511" s="152" t="n"/>
      <c r="M511" s="151" t="n"/>
      <c r="N511" s="151" t="n"/>
      <c r="O511" s="151" t="n"/>
      <c r="P511" s="151" t="n"/>
      <c r="Q511" s="151" t="n"/>
      <c r="R511" s="151" t="n"/>
      <c r="S511" s="151" t="n"/>
      <c r="T511" s="151" t="n"/>
      <c r="U511" s="151" t="n"/>
      <c r="V511" s="151" t="n"/>
      <c r="W511" s="151" t="n"/>
      <c r="X511" s="151" t="n"/>
      <c r="Y511" s="151" t="n"/>
      <c r="Z511" s="151" t="n"/>
      <c r="AA511" s="151" t="n"/>
      <c r="AB511" s="151" t="n"/>
      <c r="AC511" s="151" t="n"/>
      <c r="AD511" s="151" t="n"/>
      <c r="AE511" s="151" t="n"/>
    </row>
    <row r="512" ht="18" customHeight="1" s="218">
      <c r="A512" s="151" t="n"/>
      <c r="B512" s="151" t="n"/>
      <c r="C512" s="151" t="n"/>
      <c r="D512" s="151" t="n"/>
      <c r="E512" s="151" t="n"/>
      <c r="F512" s="151" t="n"/>
      <c r="G512" s="151" t="n"/>
      <c r="H512" s="151" t="n"/>
      <c r="I512" s="152" t="n"/>
      <c r="J512" s="152" t="n"/>
      <c r="K512" s="152" t="n"/>
      <c r="L512" s="152" t="n"/>
      <c r="M512" s="151" t="n"/>
      <c r="N512" s="151" t="n"/>
      <c r="O512" s="151" t="n"/>
      <c r="P512" s="151" t="n"/>
      <c r="Q512" s="151" t="n"/>
      <c r="R512" s="151" t="n"/>
      <c r="S512" s="151" t="n"/>
      <c r="T512" s="151" t="n"/>
      <c r="U512" s="151" t="n"/>
      <c r="V512" s="151" t="n"/>
      <c r="W512" s="151" t="n"/>
      <c r="X512" s="151" t="n"/>
      <c r="Y512" s="151" t="n"/>
      <c r="Z512" s="151" t="n"/>
      <c r="AA512" s="151" t="n"/>
      <c r="AB512" s="151" t="n"/>
      <c r="AC512" s="151" t="n"/>
      <c r="AD512" s="151" t="n"/>
      <c r="AE512" s="151" t="n"/>
    </row>
    <row r="513" ht="18" customHeight="1" s="218">
      <c r="A513" s="151" t="n"/>
      <c r="B513" s="151" t="n"/>
      <c r="C513" s="151" t="n"/>
      <c r="D513" s="151" t="n"/>
      <c r="E513" s="151" t="n"/>
      <c r="F513" s="151" t="n"/>
      <c r="G513" s="151" t="n"/>
      <c r="H513" s="151" t="n"/>
      <c r="I513" s="152" t="n"/>
      <c r="J513" s="152" t="n"/>
      <c r="K513" s="152" t="n"/>
      <c r="L513" s="152" t="n"/>
      <c r="M513" s="151" t="n"/>
      <c r="N513" s="151" t="n"/>
      <c r="O513" s="151" t="n"/>
      <c r="P513" s="151" t="n"/>
      <c r="Q513" s="151" t="n"/>
      <c r="R513" s="151" t="n"/>
      <c r="S513" s="151" t="n"/>
      <c r="T513" s="151" t="n"/>
      <c r="U513" s="151" t="n"/>
      <c r="V513" s="151" t="n"/>
      <c r="W513" s="151" t="n"/>
      <c r="X513" s="151" t="n"/>
      <c r="Y513" s="151" t="n"/>
      <c r="Z513" s="151" t="n"/>
      <c r="AA513" s="151" t="n"/>
      <c r="AB513" s="151" t="n"/>
      <c r="AC513" s="151" t="n"/>
      <c r="AD513" s="151" t="n"/>
      <c r="AE513" s="151" t="n"/>
    </row>
    <row r="514" ht="18" customHeight="1" s="218">
      <c r="A514" s="151" t="n"/>
      <c r="B514" s="151" t="n"/>
      <c r="C514" s="151" t="n"/>
      <c r="D514" s="151" t="n"/>
      <c r="E514" s="151" t="n"/>
      <c r="F514" s="151" t="n"/>
      <c r="G514" s="151" t="n"/>
      <c r="H514" s="151" t="n"/>
      <c r="I514" s="152" t="n"/>
      <c r="J514" s="152" t="n"/>
      <c r="K514" s="152" t="n"/>
      <c r="L514" s="152" t="n"/>
      <c r="M514" s="151" t="n"/>
      <c r="N514" s="151" t="n"/>
      <c r="O514" s="151" t="n"/>
      <c r="P514" s="151" t="n"/>
      <c r="Q514" s="151" t="n"/>
      <c r="R514" s="151" t="n"/>
      <c r="S514" s="151" t="n"/>
      <c r="T514" s="151" t="n"/>
      <c r="U514" s="151" t="n"/>
      <c r="V514" s="151" t="n"/>
      <c r="W514" s="151" t="n"/>
      <c r="X514" s="151" t="n"/>
      <c r="Y514" s="151" t="n"/>
      <c r="Z514" s="151" t="n"/>
      <c r="AA514" s="151" t="n"/>
      <c r="AB514" s="151" t="n"/>
      <c r="AC514" s="151" t="n"/>
      <c r="AD514" s="151" t="n"/>
      <c r="AE514" s="151" t="n"/>
    </row>
    <row r="515" ht="18" customHeight="1" s="218">
      <c r="A515" s="151" t="n"/>
      <c r="B515" s="151" t="n"/>
      <c r="C515" s="151" t="n"/>
      <c r="D515" s="151" t="n"/>
      <c r="E515" s="151" t="n"/>
      <c r="F515" s="151" t="n"/>
      <c r="G515" s="151" t="n"/>
      <c r="H515" s="151" t="n"/>
      <c r="I515" s="152" t="n"/>
      <c r="J515" s="152" t="n"/>
      <c r="K515" s="152" t="n"/>
      <c r="L515" s="152" t="n"/>
      <c r="M515" s="151" t="n"/>
      <c r="N515" s="151" t="n"/>
      <c r="O515" s="151" t="n"/>
      <c r="P515" s="151" t="n"/>
      <c r="Q515" s="151" t="n"/>
      <c r="R515" s="151" t="n"/>
      <c r="S515" s="151" t="n"/>
      <c r="T515" s="151" t="n"/>
      <c r="U515" s="151" t="n"/>
      <c r="V515" s="151" t="n"/>
      <c r="W515" s="151" t="n"/>
      <c r="X515" s="151" t="n"/>
      <c r="Y515" s="151" t="n"/>
      <c r="Z515" s="151" t="n"/>
      <c r="AA515" s="151" t="n"/>
      <c r="AB515" s="151" t="n"/>
      <c r="AC515" s="151" t="n"/>
      <c r="AD515" s="151" t="n"/>
      <c r="AE515" s="151" t="n"/>
    </row>
    <row r="516" ht="18" customHeight="1" s="218">
      <c r="A516" s="151" t="n"/>
      <c r="B516" s="151" t="n"/>
      <c r="C516" s="151" t="n"/>
      <c r="D516" s="151" t="n"/>
      <c r="E516" s="151" t="n"/>
      <c r="F516" s="151" t="n"/>
      <c r="G516" s="151" t="n"/>
      <c r="H516" s="151" t="n"/>
      <c r="I516" s="152" t="n"/>
      <c r="J516" s="152" t="n"/>
      <c r="K516" s="152" t="n"/>
      <c r="L516" s="152" t="n"/>
      <c r="M516" s="151" t="n"/>
      <c r="N516" s="151" t="n"/>
      <c r="O516" s="151" t="n"/>
      <c r="P516" s="151" t="n"/>
      <c r="Q516" s="151" t="n"/>
      <c r="R516" s="151" t="n"/>
      <c r="S516" s="151" t="n"/>
      <c r="T516" s="151" t="n"/>
      <c r="U516" s="151" t="n"/>
      <c r="V516" s="151" t="n"/>
      <c r="W516" s="151" t="n"/>
      <c r="X516" s="151" t="n"/>
      <c r="Y516" s="151" t="n"/>
      <c r="Z516" s="151" t="n"/>
      <c r="AA516" s="151" t="n"/>
      <c r="AB516" s="151" t="n"/>
      <c r="AC516" s="151" t="n"/>
      <c r="AD516" s="151" t="n"/>
      <c r="AE516" s="151" t="n"/>
    </row>
    <row r="517" ht="18" customHeight="1" s="218">
      <c r="A517" s="151" t="n"/>
      <c r="B517" s="151" t="n"/>
      <c r="C517" s="151" t="n"/>
      <c r="D517" s="151" t="n"/>
      <c r="E517" s="151" t="n"/>
      <c r="F517" s="151" t="n"/>
      <c r="G517" s="151" t="n"/>
      <c r="H517" s="151" t="n"/>
      <c r="I517" s="152" t="n"/>
      <c r="J517" s="152" t="n"/>
      <c r="K517" s="152" t="n"/>
      <c r="L517" s="152" t="n"/>
      <c r="M517" s="151" t="n"/>
      <c r="N517" s="151" t="n"/>
      <c r="O517" s="151" t="n"/>
      <c r="P517" s="151" t="n"/>
      <c r="Q517" s="151" t="n"/>
      <c r="R517" s="151" t="n"/>
      <c r="S517" s="151" t="n"/>
      <c r="T517" s="151" t="n"/>
      <c r="U517" s="151" t="n"/>
      <c r="V517" s="151" t="n"/>
      <c r="W517" s="151" t="n"/>
      <c r="X517" s="151" t="n"/>
      <c r="Y517" s="151" t="n"/>
      <c r="Z517" s="151" t="n"/>
      <c r="AA517" s="151" t="n"/>
      <c r="AB517" s="151" t="n"/>
      <c r="AC517" s="151" t="n"/>
      <c r="AD517" s="151" t="n"/>
      <c r="AE517" s="151" t="n"/>
    </row>
    <row r="518" ht="18" customHeight="1" s="218">
      <c r="A518" s="151" t="n"/>
      <c r="B518" s="151" t="n"/>
      <c r="C518" s="151" t="n"/>
      <c r="D518" s="151" t="n"/>
      <c r="E518" s="151" t="n"/>
      <c r="F518" s="151" t="n"/>
      <c r="G518" s="151" t="n"/>
      <c r="H518" s="151" t="n"/>
      <c r="I518" s="152" t="n"/>
      <c r="J518" s="152" t="n"/>
      <c r="K518" s="152" t="n"/>
      <c r="L518" s="152" t="n"/>
      <c r="M518" s="151" t="n"/>
      <c r="N518" s="151" t="n"/>
      <c r="O518" s="151" t="n"/>
      <c r="P518" s="151" t="n"/>
      <c r="Q518" s="151" t="n"/>
      <c r="R518" s="151" t="n"/>
      <c r="S518" s="151" t="n"/>
      <c r="T518" s="151" t="n"/>
      <c r="U518" s="151" t="n"/>
      <c r="V518" s="151" t="n"/>
      <c r="W518" s="151" t="n"/>
      <c r="X518" s="151" t="n"/>
      <c r="Y518" s="151" t="n"/>
      <c r="Z518" s="151" t="n"/>
      <c r="AA518" s="151" t="n"/>
      <c r="AB518" s="151" t="n"/>
      <c r="AC518" s="151" t="n"/>
      <c r="AD518" s="151" t="n"/>
      <c r="AE518" s="151" t="n"/>
    </row>
    <row r="519" ht="18" customHeight="1" s="218">
      <c r="A519" s="151" t="n"/>
      <c r="B519" s="151" t="n"/>
      <c r="C519" s="151" t="n"/>
      <c r="D519" s="151" t="n"/>
      <c r="E519" s="151" t="n"/>
      <c r="F519" s="151" t="n"/>
      <c r="G519" s="151" t="n"/>
      <c r="H519" s="151" t="n"/>
      <c r="I519" s="152" t="n"/>
      <c r="J519" s="152" t="n"/>
      <c r="K519" s="152" t="n"/>
      <c r="L519" s="152" t="n"/>
      <c r="M519" s="151" t="n"/>
      <c r="N519" s="151" t="n"/>
      <c r="O519" s="151" t="n"/>
      <c r="P519" s="151" t="n"/>
      <c r="Q519" s="151" t="n"/>
      <c r="R519" s="151" t="n"/>
      <c r="S519" s="151" t="n"/>
      <c r="T519" s="151" t="n"/>
      <c r="U519" s="151" t="n"/>
      <c r="V519" s="151" t="n"/>
      <c r="W519" s="151" t="n"/>
      <c r="X519" s="151" t="n"/>
      <c r="Y519" s="151" t="n"/>
      <c r="Z519" s="151" t="n"/>
      <c r="AA519" s="151" t="n"/>
      <c r="AB519" s="151" t="n"/>
      <c r="AC519" s="151" t="n"/>
      <c r="AD519" s="151" t="n"/>
      <c r="AE519" s="151" t="n"/>
    </row>
    <row r="520" ht="18" customHeight="1" s="218">
      <c r="A520" s="151" t="n"/>
      <c r="B520" s="151" t="n"/>
      <c r="C520" s="151" t="n"/>
      <c r="D520" s="151" t="n"/>
      <c r="E520" s="151" t="n"/>
      <c r="F520" s="151" t="n"/>
      <c r="G520" s="151" t="n"/>
      <c r="H520" s="151" t="n"/>
      <c r="I520" s="152" t="n"/>
      <c r="J520" s="152" t="n"/>
      <c r="K520" s="152" t="n"/>
      <c r="L520" s="152" t="n"/>
      <c r="M520" s="151" t="n"/>
      <c r="N520" s="151" t="n"/>
      <c r="O520" s="151" t="n"/>
      <c r="P520" s="151" t="n"/>
      <c r="Q520" s="151" t="n"/>
      <c r="R520" s="151" t="n"/>
      <c r="S520" s="151" t="n"/>
      <c r="T520" s="151" t="n"/>
      <c r="U520" s="151" t="n"/>
      <c r="V520" s="151" t="n"/>
      <c r="W520" s="151" t="n"/>
      <c r="X520" s="151" t="n"/>
      <c r="Y520" s="151" t="n"/>
      <c r="Z520" s="151" t="n"/>
      <c r="AA520" s="151" t="n"/>
      <c r="AB520" s="151" t="n"/>
      <c r="AC520" s="151" t="n"/>
      <c r="AD520" s="151" t="n"/>
      <c r="AE520" s="151" t="n"/>
    </row>
    <row r="521" ht="18" customHeight="1" s="218">
      <c r="A521" s="151" t="n"/>
      <c r="B521" s="151" t="n"/>
      <c r="C521" s="151" t="n"/>
      <c r="D521" s="151" t="n"/>
      <c r="E521" s="151" t="n"/>
      <c r="F521" s="151" t="n"/>
      <c r="G521" s="151" t="n"/>
      <c r="H521" s="151" t="n"/>
      <c r="I521" s="152" t="n"/>
      <c r="J521" s="152" t="n"/>
      <c r="K521" s="152" t="n"/>
      <c r="L521" s="152" t="n"/>
      <c r="M521" s="151" t="n"/>
      <c r="N521" s="151" t="n"/>
      <c r="O521" s="151" t="n"/>
      <c r="P521" s="151" t="n"/>
      <c r="Q521" s="151" t="n"/>
      <c r="R521" s="151" t="n"/>
      <c r="S521" s="151" t="n"/>
      <c r="T521" s="151" t="n"/>
      <c r="U521" s="151" t="n"/>
      <c r="V521" s="151" t="n"/>
      <c r="W521" s="151" t="n"/>
      <c r="X521" s="151" t="n"/>
      <c r="Y521" s="151" t="n"/>
      <c r="Z521" s="151" t="n"/>
      <c r="AA521" s="151" t="n"/>
      <c r="AB521" s="151" t="n"/>
      <c r="AC521" s="151" t="n"/>
      <c r="AD521" s="151" t="n"/>
      <c r="AE521" s="151" t="n"/>
    </row>
    <row r="522" ht="18" customHeight="1" s="218">
      <c r="A522" s="151" t="n"/>
      <c r="B522" s="151" t="n"/>
      <c r="C522" s="151" t="n"/>
      <c r="D522" s="151" t="n"/>
      <c r="E522" s="151" t="n"/>
      <c r="F522" s="151" t="n"/>
      <c r="G522" s="151" t="n"/>
      <c r="H522" s="151" t="n"/>
      <c r="I522" s="152" t="n"/>
      <c r="J522" s="152" t="n"/>
      <c r="K522" s="152" t="n"/>
      <c r="L522" s="152" t="n"/>
      <c r="M522" s="151" t="n"/>
      <c r="N522" s="151" t="n"/>
      <c r="O522" s="151" t="n"/>
      <c r="P522" s="151" t="n"/>
      <c r="Q522" s="151" t="n"/>
      <c r="R522" s="151" t="n"/>
      <c r="S522" s="151" t="n"/>
      <c r="T522" s="151" t="n"/>
      <c r="U522" s="151" t="n"/>
      <c r="V522" s="151" t="n"/>
      <c r="W522" s="151" t="n"/>
      <c r="X522" s="151" t="n"/>
      <c r="Y522" s="151" t="n"/>
      <c r="Z522" s="151" t="n"/>
      <c r="AA522" s="151" t="n"/>
      <c r="AB522" s="151" t="n"/>
      <c r="AC522" s="151" t="n"/>
      <c r="AD522" s="151" t="n"/>
      <c r="AE522" s="151" t="n"/>
    </row>
    <row r="523" ht="18" customHeight="1" s="218">
      <c r="A523" s="151" t="n"/>
      <c r="B523" s="151" t="n"/>
      <c r="C523" s="151" t="n"/>
      <c r="D523" s="151" t="n"/>
      <c r="E523" s="151" t="n"/>
      <c r="F523" s="151" t="n"/>
      <c r="G523" s="151" t="n"/>
      <c r="H523" s="151" t="n"/>
      <c r="I523" s="152" t="n"/>
      <c r="J523" s="152" t="n"/>
      <c r="K523" s="152" t="n"/>
      <c r="L523" s="152" t="n"/>
      <c r="M523" s="151" t="n"/>
      <c r="N523" s="151" t="n"/>
      <c r="O523" s="151" t="n"/>
      <c r="P523" s="151" t="n"/>
      <c r="Q523" s="151" t="n"/>
      <c r="R523" s="151" t="n"/>
      <c r="S523" s="151" t="n"/>
      <c r="T523" s="151" t="n"/>
      <c r="U523" s="151" t="n"/>
      <c r="V523" s="151" t="n"/>
      <c r="W523" s="151" t="n"/>
      <c r="X523" s="151" t="n"/>
      <c r="Y523" s="151" t="n"/>
      <c r="Z523" s="151" t="n"/>
      <c r="AA523" s="151" t="n"/>
      <c r="AB523" s="151" t="n"/>
      <c r="AC523" s="151" t="n"/>
      <c r="AD523" s="151" t="n"/>
      <c r="AE523" s="151" t="n"/>
    </row>
    <row r="524" ht="18" customHeight="1" s="218">
      <c r="A524" s="151" t="n"/>
      <c r="B524" s="151" t="n"/>
      <c r="C524" s="151" t="n"/>
      <c r="D524" s="151" t="n"/>
      <c r="E524" s="151" t="n"/>
      <c r="F524" s="151" t="n"/>
      <c r="G524" s="151" t="n"/>
      <c r="H524" s="151" t="n"/>
      <c r="I524" s="152" t="n"/>
      <c r="J524" s="152" t="n"/>
      <c r="K524" s="152" t="n"/>
      <c r="L524" s="152" t="n"/>
      <c r="M524" s="151" t="n"/>
      <c r="N524" s="151" t="n"/>
      <c r="O524" s="151" t="n"/>
      <c r="P524" s="151" t="n"/>
      <c r="Q524" s="151" t="n"/>
      <c r="R524" s="151" t="n"/>
      <c r="S524" s="151" t="n"/>
      <c r="T524" s="151" t="n"/>
      <c r="U524" s="151" t="n"/>
      <c r="V524" s="151" t="n"/>
      <c r="W524" s="151" t="n"/>
      <c r="X524" s="151" t="n"/>
      <c r="Y524" s="151" t="n"/>
      <c r="Z524" s="151" t="n"/>
      <c r="AA524" s="151" t="n"/>
      <c r="AB524" s="151" t="n"/>
      <c r="AC524" s="151" t="n"/>
      <c r="AD524" s="151" t="n"/>
      <c r="AE524" s="151" t="n"/>
    </row>
    <row r="525" ht="18" customHeight="1" s="218">
      <c r="A525" s="151" t="n"/>
      <c r="B525" s="151" t="n"/>
      <c r="C525" s="151" t="n"/>
      <c r="D525" s="151" t="n"/>
      <c r="E525" s="151" t="n"/>
      <c r="F525" s="151" t="n"/>
      <c r="G525" s="151" t="n"/>
      <c r="H525" s="151" t="n"/>
      <c r="I525" s="152" t="n"/>
      <c r="J525" s="152" t="n"/>
      <c r="K525" s="152" t="n"/>
      <c r="L525" s="152" t="n"/>
      <c r="M525" s="151" t="n"/>
      <c r="N525" s="151" t="n"/>
      <c r="O525" s="151" t="n"/>
      <c r="P525" s="151" t="n"/>
      <c r="Q525" s="151" t="n"/>
      <c r="R525" s="151" t="n"/>
      <c r="S525" s="151" t="n"/>
      <c r="T525" s="151" t="n"/>
      <c r="U525" s="151" t="n"/>
      <c r="V525" s="151" t="n"/>
      <c r="W525" s="151" t="n"/>
      <c r="X525" s="151" t="n"/>
      <c r="Y525" s="151" t="n"/>
      <c r="Z525" s="151" t="n"/>
      <c r="AA525" s="151" t="n"/>
      <c r="AB525" s="151" t="n"/>
      <c r="AC525" s="151" t="n"/>
      <c r="AD525" s="151" t="n"/>
      <c r="AE525" s="151" t="n"/>
    </row>
    <row r="526" ht="18" customHeight="1" s="218">
      <c r="A526" s="151" t="n"/>
      <c r="B526" s="151" t="n"/>
      <c r="C526" s="151" t="n"/>
      <c r="D526" s="151" t="n"/>
      <c r="E526" s="151" t="n"/>
      <c r="F526" s="151" t="n"/>
      <c r="G526" s="151" t="n"/>
      <c r="H526" s="151" t="n"/>
      <c r="I526" s="152" t="n"/>
      <c r="J526" s="152" t="n"/>
      <c r="K526" s="152" t="n"/>
      <c r="L526" s="152" t="n"/>
      <c r="M526" s="151" t="n"/>
      <c r="N526" s="151" t="n"/>
      <c r="O526" s="151" t="n"/>
      <c r="P526" s="151" t="n"/>
      <c r="Q526" s="151" t="n"/>
      <c r="R526" s="151" t="n"/>
      <c r="S526" s="151" t="n"/>
      <c r="T526" s="151" t="n"/>
      <c r="U526" s="151" t="n"/>
      <c r="V526" s="151" t="n"/>
      <c r="W526" s="151" t="n"/>
      <c r="X526" s="151" t="n"/>
      <c r="Y526" s="151" t="n"/>
      <c r="Z526" s="151" t="n"/>
      <c r="AA526" s="151" t="n"/>
      <c r="AB526" s="151" t="n"/>
      <c r="AC526" s="151" t="n"/>
      <c r="AD526" s="151" t="n"/>
      <c r="AE526" s="151" t="n"/>
    </row>
    <row r="527" ht="18" customHeight="1" s="218">
      <c r="A527" s="151" t="n"/>
      <c r="B527" s="151" t="n"/>
      <c r="C527" s="151" t="n"/>
      <c r="D527" s="151" t="n"/>
      <c r="E527" s="151" t="n"/>
      <c r="F527" s="151" t="n"/>
      <c r="G527" s="151" t="n"/>
      <c r="H527" s="151" t="n"/>
      <c r="I527" s="152" t="n"/>
      <c r="J527" s="152" t="n"/>
      <c r="K527" s="152" t="n"/>
      <c r="L527" s="152" t="n"/>
      <c r="M527" s="151" t="n"/>
      <c r="N527" s="151" t="n"/>
      <c r="O527" s="151" t="n"/>
      <c r="P527" s="151" t="n"/>
      <c r="Q527" s="151" t="n"/>
      <c r="R527" s="151" t="n"/>
      <c r="S527" s="151" t="n"/>
      <c r="T527" s="151" t="n"/>
      <c r="U527" s="151" t="n"/>
      <c r="V527" s="151" t="n"/>
      <c r="W527" s="151" t="n"/>
      <c r="X527" s="151" t="n"/>
      <c r="Y527" s="151" t="n"/>
      <c r="Z527" s="151" t="n"/>
      <c r="AA527" s="151" t="n"/>
      <c r="AB527" s="151" t="n"/>
      <c r="AC527" s="151" t="n"/>
      <c r="AD527" s="151" t="n"/>
      <c r="AE527" s="151" t="n"/>
    </row>
    <row r="528" ht="18" customHeight="1" s="218">
      <c r="A528" s="151" t="n"/>
      <c r="B528" s="151" t="n"/>
      <c r="C528" s="151" t="n"/>
      <c r="D528" s="151" t="n"/>
      <c r="E528" s="151" t="n"/>
      <c r="F528" s="151" t="n"/>
      <c r="G528" s="151" t="n"/>
      <c r="H528" s="151" t="n"/>
      <c r="I528" s="152" t="n"/>
      <c r="J528" s="152" t="n"/>
      <c r="K528" s="152" t="n"/>
      <c r="L528" s="152" t="n"/>
      <c r="M528" s="151" t="n"/>
      <c r="N528" s="151" t="n"/>
      <c r="O528" s="151" t="n"/>
      <c r="P528" s="151" t="n"/>
      <c r="Q528" s="151" t="n"/>
      <c r="R528" s="151" t="n"/>
      <c r="S528" s="151" t="n"/>
      <c r="T528" s="151" t="n"/>
      <c r="U528" s="151" t="n"/>
      <c r="V528" s="151" t="n"/>
      <c r="W528" s="151" t="n"/>
      <c r="X528" s="151" t="n"/>
      <c r="Y528" s="151" t="n"/>
      <c r="Z528" s="151" t="n"/>
      <c r="AA528" s="151" t="n"/>
      <c r="AB528" s="151" t="n"/>
      <c r="AC528" s="151" t="n"/>
      <c r="AD528" s="151" t="n"/>
      <c r="AE528" s="151" t="n"/>
    </row>
    <row r="529" ht="18" customHeight="1" s="218">
      <c r="A529" s="151" t="n"/>
      <c r="B529" s="151" t="n"/>
      <c r="C529" s="151" t="n"/>
      <c r="D529" s="151" t="n"/>
      <c r="E529" s="151" t="n"/>
      <c r="F529" s="151" t="n"/>
      <c r="G529" s="151" t="n"/>
      <c r="H529" s="151" t="n"/>
      <c r="I529" s="152" t="n"/>
      <c r="J529" s="152" t="n"/>
      <c r="K529" s="152" t="n"/>
      <c r="L529" s="152" t="n"/>
      <c r="M529" s="151" t="n"/>
      <c r="N529" s="151" t="n"/>
      <c r="O529" s="151" t="n"/>
      <c r="P529" s="151" t="n"/>
      <c r="Q529" s="151" t="n"/>
      <c r="R529" s="151" t="n"/>
      <c r="S529" s="151" t="n"/>
      <c r="T529" s="151" t="n"/>
      <c r="U529" s="151" t="n"/>
      <c r="V529" s="151" t="n"/>
      <c r="W529" s="151" t="n"/>
      <c r="X529" s="151" t="n"/>
      <c r="Y529" s="151" t="n"/>
      <c r="Z529" s="151" t="n"/>
      <c r="AA529" s="151" t="n"/>
      <c r="AB529" s="151" t="n"/>
      <c r="AC529" s="151" t="n"/>
      <c r="AD529" s="151" t="n"/>
      <c r="AE529" s="151" t="n"/>
    </row>
    <row r="530" ht="18" customHeight="1" s="218">
      <c r="A530" s="151" t="n"/>
      <c r="B530" s="151" t="n"/>
      <c r="C530" s="151" t="n"/>
      <c r="D530" s="151" t="n"/>
      <c r="E530" s="151" t="n"/>
      <c r="F530" s="151" t="n"/>
      <c r="G530" s="151" t="n"/>
      <c r="H530" s="151" t="n"/>
      <c r="I530" s="152" t="n"/>
      <c r="J530" s="152" t="n"/>
      <c r="K530" s="152" t="n"/>
      <c r="L530" s="152" t="n"/>
      <c r="M530" s="151" t="n"/>
      <c r="N530" s="151" t="n"/>
      <c r="O530" s="151" t="n"/>
      <c r="P530" s="151" t="n"/>
      <c r="Q530" s="151" t="n"/>
      <c r="R530" s="151" t="n"/>
      <c r="S530" s="151" t="n"/>
      <c r="T530" s="151" t="n"/>
      <c r="U530" s="151" t="n"/>
      <c r="V530" s="151" t="n"/>
      <c r="W530" s="151" t="n"/>
      <c r="X530" s="151" t="n"/>
      <c r="Y530" s="151" t="n"/>
      <c r="Z530" s="151" t="n"/>
      <c r="AA530" s="151" t="n"/>
      <c r="AB530" s="151" t="n"/>
      <c r="AC530" s="151" t="n"/>
      <c r="AD530" s="151" t="n"/>
      <c r="AE530" s="151" t="n"/>
    </row>
    <row r="531" ht="18" customHeight="1" s="218">
      <c r="A531" s="151" t="n"/>
      <c r="B531" s="151" t="n"/>
      <c r="C531" s="151" t="n"/>
      <c r="D531" s="151" t="n"/>
      <c r="E531" s="151" t="n"/>
      <c r="F531" s="151" t="n"/>
      <c r="G531" s="151" t="n"/>
      <c r="H531" s="151" t="n"/>
      <c r="I531" s="152" t="n"/>
      <c r="J531" s="152" t="n"/>
      <c r="K531" s="152" t="n"/>
      <c r="L531" s="152" t="n"/>
      <c r="M531" s="151" t="n"/>
      <c r="N531" s="151" t="n"/>
      <c r="O531" s="151" t="n"/>
      <c r="P531" s="151" t="n"/>
      <c r="Q531" s="151" t="n"/>
      <c r="R531" s="151" t="n"/>
      <c r="S531" s="151" t="n"/>
      <c r="T531" s="151" t="n"/>
      <c r="U531" s="151" t="n"/>
      <c r="V531" s="151" t="n"/>
      <c r="W531" s="151" t="n"/>
      <c r="X531" s="151" t="n"/>
      <c r="Y531" s="151" t="n"/>
      <c r="Z531" s="151" t="n"/>
      <c r="AA531" s="151" t="n"/>
      <c r="AB531" s="151" t="n"/>
      <c r="AC531" s="151" t="n"/>
      <c r="AD531" s="151" t="n"/>
      <c r="AE531" s="151" t="n"/>
    </row>
    <row r="532" ht="18" customHeight="1" s="218">
      <c r="A532" s="151" t="n"/>
      <c r="B532" s="151" t="n"/>
      <c r="C532" s="151" t="n"/>
      <c r="D532" s="151" t="n"/>
      <c r="E532" s="151" t="n"/>
      <c r="F532" s="151" t="n"/>
      <c r="G532" s="151" t="n"/>
      <c r="H532" s="151" t="n"/>
      <c r="I532" s="152" t="n"/>
      <c r="J532" s="152" t="n"/>
      <c r="K532" s="152" t="n"/>
      <c r="L532" s="152" t="n"/>
      <c r="M532" s="151" t="n"/>
      <c r="N532" s="151" t="n"/>
      <c r="O532" s="151" t="n"/>
      <c r="P532" s="151" t="n"/>
      <c r="Q532" s="151" t="n"/>
      <c r="R532" s="151" t="n"/>
      <c r="S532" s="151" t="n"/>
      <c r="T532" s="151" t="n"/>
      <c r="U532" s="151" t="n"/>
      <c r="V532" s="151" t="n"/>
      <c r="W532" s="151" t="n"/>
      <c r="X532" s="151" t="n"/>
      <c r="Y532" s="151" t="n"/>
      <c r="Z532" s="151" t="n"/>
      <c r="AA532" s="151" t="n"/>
      <c r="AB532" s="151" t="n"/>
      <c r="AC532" s="151" t="n"/>
      <c r="AD532" s="151" t="n"/>
      <c r="AE532" s="151" t="n"/>
    </row>
    <row r="533" ht="18" customHeight="1" s="218">
      <c r="A533" s="151" t="n"/>
      <c r="B533" s="151" t="n"/>
      <c r="C533" s="151" t="n"/>
      <c r="D533" s="151" t="n"/>
      <c r="E533" s="151" t="n"/>
      <c r="F533" s="151" t="n"/>
      <c r="G533" s="151" t="n"/>
      <c r="H533" s="151" t="n"/>
      <c r="I533" s="152" t="n"/>
      <c r="J533" s="152" t="n"/>
      <c r="K533" s="152" t="n"/>
      <c r="L533" s="152" t="n"/>
      <c r="M533" s="151" t="n"/>
      <c r="N533" s="151" t="n"/>
      <c r="O533" s="151" t="n"/>
      <c r="P533" s="151" t="n"/>
      <c r="Q533" s="151" t="n"/>
      <c r="R533" s="151" t="n"/>
      <c r="S533" s="151" t="n"/>
      <c r="T533" s="151" t="n"/>
      <c r="U533" s="151" t="n"/>
      <c r="V533" s="151" t="n"/>
      <c r="W533" s="151" t="n"/>
      <c r="X533" s="151" t="n"/>
      <c r="Y533" s="151" t="n"/>
      <c r="Z533" s="151" t="n"/>
      <c r="AA533" s="151" t="n"/>
      <c r="AB533" s="151" t="n"/>
      <c r="AC533" s="151" t="n"/>
      <c r="AD533" s="151" t="n"/>
      <c r="AE533" s="151" t="n"/>
    </row>
    <row r="534" ht="18" customHeight="1" s="218">
      <c r="A534" s="151" t="n"/>
      <c r="B534" s="151" t="n"/>
      <c r="C534" s="151" t="n"/>
      <c r="D534" s="151" t="n"/>
      <c r="E534" s="151" t="n"/>
      <c r="F534" s="151" t="n"/>
      <c r="G534" s="151" t="n"/>
      <c r="H534" s="151" t="n"/>
      <c r="I534" s="152" t="n"/>
      <c r="J534" s="152" t="n"/>
      <c r="K534" s="152" t="n"/>
      <c r="L534" s="152" t="n"/>
      <c r="M534" s="151" t="n"/>
      <c r="N534" s="151" t="n"/>
      <c r="O534" s="151" t="n"/>
      <c r="P534" s="151" t="n"/>
      <c r="Q534" s="151" t="n"/>
      <c r="R534" s="151" t="n"/>
      <c r="S534" s="151" t="n"/>
      <c r="T534" s="151" t="n"/>
      <c r="U534" s="151" t="n"/>
      <c r="V534" s="151" t="n"/>
      <c r="W534" s="151" t="n"/>
      <c r="X534" s="151" t="n"/>
      <c r="Y534" s="151" t="n"/>
      <c r="Z534" s="151" t="n"/>
      <c r="AA534" s="151" t="n"/>
      <c r="AB534" s="151" t="n"/>
      <c r="AC534" s="151" t="n"/>
      <c r="AD534" s="151" t="n"/>
      <c r="AE534" s="151" t="n"/>
    </row>
    <row r="535" ht="18" customHeight="1" s="218">
      <c r="A535" s="151" t="n"/>
      <c r="B535" s="151" t="n"/>
      <c r="C535" s="151" t="n"/>
      <c r="D535" s="151" t="n"/>
      <c r="E535" s="151" t="n"/>
      <c r="F535" s="151" t="n"/>
      <c r="G535" s="151" t="n"/>
      <c r="H535" s="151" t="n"/>
      <c r="I535" s="152" t="n"/>
      <c r="J535" s="152" t="n"/>
      <c r="K535" s="152" t="n"/>
      <c r="L535" s="152" t="n"/>
      <c r="M535" s="151" t="n"/>
      <c r="N535" s="151" t="n"/>
      <c r="O535" s="151" t="n"/>
      <c r="P535" s="151" t="n"/>
      <c r="Q535" s="151" t="n"/>
      <c r="R535" s="151" t="n"/>
      <c r="S535" s="151" t="n"/>
      <c r="T535" s="151" t="n"/>
      <c r="U535" s="151" t="n"/>
      <c r="V535" s="151" t="n"/>
      <c r="W535" s="151" t="n"/>
      <c r="X535" s="151" t="n"/>
      <c r="Y535" s="151" t="n"/>
      <c r="Z535" s="151" t="n"/>
      <c r="AA535" s="151" t="n"/>
      <c r="AB535" s="151" t="n"/>
      <c r="AC535" s="151" t="n"/>
      <c r="AD535" s="151" t="n"/>
      <c r="AE535" s="151" t="n"/>
    </row>
    <row r="536" ht="18" customHeight="1" s="218">
      <c r="A536" s="151" t="n"/>
      <c r="B536" s="151" t="n"/>
      <c r="C536" s="151" t="n"/>
      <c r="D536" s="151" t="n"/>
      <c r="E536" s="151" t="n"/>
      <c r="F536" s="151" t="n"/>
      <c r="G536" s="151" t="n"/>
      <c r="H536" s="151" t="n"/>
      <c r="I536" s="152" t="n"/>
      <c r="J536" s="152" t="n"/>
      <c r="K536" s="152" t="n"/>
      <c r="L536" s="152" t="n"/>
      <c r="M536" s="151" t="n"/>
      <c r="N536" s="151" t="n"/>
      <c r="O536" s="151" t="n"/>
      <c r="P536" s="151" t="n"/>
      <c r="Q536" s="151" t="n"/>
      <c r="R536" s="151" t="n"/>
      <c r="S536" s="151" t="n"/>
      <c r="T536" s="151" t="n"/>
      <c r="U536" s="151" t="n"/>
      <c r="V536" s="151" t="n"/>
      <c r="W536" s="151" t="n"/>
      <c r="X536" s="151" t="n"/>
      <c r="Y536" s="151" t="n"/>
      <c r="Z536" s="151" t="n"/>
      <c r="AA536" s="151" t="n"/>
      <c r="AB536" s="151" t="n"/>
      <c r="AC536" s="151" t="n"/>
      <c r="AD536" s="151" t="n"/>
      <c r="AE536" s="151" t="n"/>
    </row>
    <row r="537" ht="18" customHeight="1" s="218">
      <c r="A537" s="151" t="n"/>
      <c r="B537" s="151" t="n"/>
      <c r="C537" s="151" t="n"/>
      <c r="D537" s="151" t="n"/>
      <c r="E537" s="151" t="n"/>
      <c r="F537" s="151" t="n"/>
      <c r="G537" s="151" t="n"/>
      <c r="H537" s="151" t="n"/>
      <c r="I537" s="152" t="n"/>
      <c r="J537" s="152" t="n"/>
      <c r="K537" s="152" t="n"/>
      <c r="L537" s="152" t="n"/>
      <c r="M537" s="151" t="n"/>
      <c r="N537" s="151" t="n"/>
      <c r="O537" s="151" t="n"/>
      <c r="P537" s="151" t="n"/>
      <c r="Q537" s="151" t="n"/>
      <c r="R537" s="151" t="n"/>
      <c r="S537" s="151" t="n"/>
      <c r="T537" s="151" t="n"/>
      <c r="U537" s="151" t="n"/>
      <c r="V537" s="151" t="n"/>
      <c r="W537" s="151" t="n"/>
      <c r="X537" s="151" t="n"/>
      <c r="Y537" s="151" t="n"/>
      <c r="Z537" s="151" t="n"/>
      <c r="AA537" s="151" t="n"/>
      <c r="AB537" s="151" t="n"/>
      <c r="AC537" s="151" t="n"/>
      <c r="AD537" s="151" t="n"/>
      <c r="AE537" s="151" t="n"/>
    </row>
    <row r="538" ht="18" customHeight="1" s="218">
      <c r="A538" s="151" t="n"/>
      <c r="B538" s="151" t="n"/>
      <c r="C538" s="151" t="n"/>
      <c r="D538" s="151" t="n"/>
      <c r="E538" s="151" t="n"/>
      <c r="F538" s="151" t="n"/>
      <c r="G538" s="151" t="n"/>
      <c r="H538" s="151" t="n"/>
      <c r="I538" s="152" t="n"/>
      <c r="J538" s="152" t="n"/>
      <c r="K538" s="152" t="n"/>
      <c r="L538" s="152" t="n"/>
      <c r="M538" s="151" t="n"/>
      <c r="N538" s="151" t="n"/>
      <c r="O538" s="151" t="n"/>
      <c r="P538" s="151" t="n"/>
      <c r="Q538" s="151" t="n"/>
      <c r="R538" s="151" t="n"/>
      <c r="S538" s="151" t="n"/>
      <c r="T538" s="151" t="n"/>
      <c r="U538" s="151" t="n"/>
      <c r="V538" s="151" t="n"/>
      <c r="W538" s="151" t="n"/>
      <c r="X538" s="151" t="n"/>
      <c r="Y538" s="151" t="n"/>
      <c r="Z538" s="151" t="n"/>
      <c r="AA538" s="151" t="n"/>
      <c r="AB538" s="151" t="n"/>
      <c r="AC538" s="151" t="n"/>
      <c r="AD538" s="151" t="n"/>
      <c r="AE538" s="151" t="n"/>
    </row>
    <row r="539" ht="18" customHeight="1" s="218">
      <c r="A539" s="151" t="n"/>
      <c r="B539" s="151" t="n"/>
      <c r="C539" s="151" t="n"/>
      <c r="D539" s="151" t="n"/>
      <c r="E539" s="151" t="n"/>
      <c r="F539" s="151" t="n"/>
      <c r="G539" s="151" t="n"/>
      <c r="H539" s="151" t="n"/>
      <c r="I539" s="152" t="n"/>
      <c r="J539" s="152" t="n"/>
      <c r="K539" s="152" t="n"/>
      <c r="L539" s="152" t="n"/>
      <c r="M539" s="151" t="n"/>
      <c r="N539" s="151" t="n"/>
      <c r="O539" s="151" t="n"/>
      <c r="P539" s="151" t="n"/>
      <c r="Q539" s="151" t="n"/>
      <c r="R539" s="151" t="n"/>
      <c r="S539" s="151" t="n"/>
      <c r="T539" s="151" t="n"/>
      <c r="U539" s="151" t="n"/>
      <c r="V539" s="151" t="n"/>
      <c r="W539" s="151" t="n"/>
      <c r="X539" s="151" t="n"/>
      <c r="Y539" s="151" t="n"/>
      <c r="Z539" s="151" t="n"/>
      <c r="AA539" s="151" t="n"/>
      <c r="AB539" s="151" t="n"/>
      <c r="AC539" s="151" t="n"/>
      <c r="AD539" s="151" t="n"/>
      <c r="AE539" s="151" t="n"/>
    </row>
    <row r="540" ht="18" customHeight="1" s="218">
      <c r="A540" s="151" t="n"/>
      <c r="B540" s="151" t="n"/>
      <c r="C540" s="151" t="n"/>
      <c r="D540" s="151" t="n"/>
      <c r="E540" s="151" t="n"/>
      <c r="F540" s="151" t="n"/>
      <c r="G540" s="151" t="n"/>
      <c r="H540" s="151" t="n"/>
      <c r="I540" s="152" t="n"/>
      <c r="J540" s="152" t="n"/>
      <c r="K540" s="152" t="n"/>
      <c r="L540" s="152" t="n"/>
      <c r="M540" s="151" t="n"/>
      <c r="N540" s="151" t="n"/>
      <c r="O540" s="151" t="n"/>
      <c r="P540" s="151" t="n"/>
      <c r="Q540" s="151" t="n"/>
      <c r="R540" s="151" t="n"/>
      <c r="S540" s="151" t="n"/>
      <c r="T540" s="151" t="n"/>
      <c r="U540" s="151" t="n"/>
      <c r="V540" s="151" t="n"/>
      <c r="W540" s="151" t="n"/>
      <c r="X540" s="151" t="n"/>
      <c r="Y540" s="151" t="n"/>
      <c r="Z540" s="151" t="n"/>
      <c r="AA540" s="151" t="n"/>
      <c r="AB540" s="151" t="n"/>
      <c r="AC540" s="151" t="n"/>
      <c r="AD540" s="151" t="n"/>
      <c r="AE540" s="151" t="n"/>
    </row>
    <row r="541" ht="18" customHeight="1" s="218">
      <c r="A541" s="151" t="n"/>
      <c r="B541" s="151" t="n"/>
      <c r="C541" s="151" t="n"/>
      <c r="D541" s="151" t="n"/>
      <c r="E541" s="151" t="n"/>
      <c r="F541" s="151" t="n"/>
      <c r="G541" s="151" t="n"/>
      <c r="H541" s="151" t="n"/>
      <c r="I541" s="152" t="n"/>
      <c r="J541" s="152" t="n"/>
      <c r="K541" s="152" t="n"/>
      <c r="L541" s="152" t="n"/>
      <c r="M541" s="151" t="n"/>
      <c r="N541" s="151" t="n"/>
      <c r="O541" s="151" t="n"/>
      <c r="P541" s="151" t="n"/>
      <c r="Q541" s="151" t="n"/>
      <c r="R541" s="151" t="n"/>
      <c r="S541" s="151" t="n"/>
      <c r="T541" s="151" t="n"/>
      <c r="U541" s="151" t="n"/>
      <c r="V541" s="151" t="n"/>
      <c r="W541" s="151" t="n"/>
      <c r="X541" s="151" t="n"/>
      <c r="Y541" s="151" t="n"/>
      <c r="Z541" s="151" t="n"/>
      <c r="AA541" s="151" t="n"/>
      <c r="AB541" s="151" t="n"/>
      <c r="AC541" s="151" t="n"/>
      <c r="AD541" s="151" t="n"/>
      <c r="AE541" s="151" t="n"/>
    </row>
    <row r="542" ht="18" customHeight="1" s="218">
      <c r="A542" s="151" t="n"/>
      <c r="B542" s="151" t="n"/>
      <c r="C542" s="151" t="n"/>
      <c r="D542" s="151" t="n"/>
      <c r="E542" s="151" t="n"/>
      <c r="F542" s="151" t="n"/>
      <c r="G542" s="151" t="n"/>
      <c r="H542" s="151" t="n"/>
      <c r="I542" s="152" t="n"/>
      <c r="J542" s="152" t="n"/>
      <c r="K542" s="152" t="n"/>
      <c r="L542" s="152" t="n"/>
      <c r="M542" s="151" t="n"/>
      <c r="N542" s="151" t="n"/>
      <c r="O542" s="151" t="n"/>
      <c r="P542" s="151" t="n"/>
      <c r="Q542" s="151" t="n"/>
      <c r="R542" s="151" t="n"/>
      <c r="S542" s="151" t="n"/>
      <c r="T542" s="151" t="n"/>
      <c r="U542" s="151" t="n"/>
      <c r="V542" s="151" t="n"/>
      <c r="W542" s="151" t="n"/>
      <c r="X542" s="151" t="n"/>
      <c r="Y542" s="151" t="n"/>
      <c r="Z542" s="151" t="n"/>
      <c r="AA542" s="151" t="n"/>
      <c r="AB542" s="151" t="n"/>
      <c r="AC542" s="151" t="n"/>
      <c r="AD542" s="151" t="n"/>
      <c r="AE542" s="151" t="n"/>
    </row>
    <row r="543" ht="18" customHeight="1" s="218">
      <c r="A543" s="151" t="n"/>
      <c r="B543" s="151" t="n"/>
      <c r="C543" s="151" t="n"/>
      <c r="D543" s="151" t="n"/>
      <c r="E543" s="151" t="n"/>
      <c r="F543" s="151" t="n"/>
      <c r="G543" s="151" t="n"/>
      <c r="H543" s="151" t="n"/>
      <c r="I543" s="152" t="n"/>
      <c r="J543" s="152" t="n"/>
      <c r="K543" s="152" t="n"/>
      <c r="L543" s="152" t="n"/>
      <c r="M543" s="151" t="n"/>
      <c r="N543" s="151" t="n"/>
      <c r="O543" s="151" t="n"/>
      <c r="P543" s="151" t="n"/>
      <c r="Q543" s="151" t="n"/>
      <c r="R543" s="151" t="n"/>
      <c r="S543" s="151" t="n"/>
      <c r="T543" s="151" t="n"/>
      <c r="U543" s="151" t="n"/>
      <c r="V543" s="151" t="n"/>
      <c r="W543" s="151" t="n"/>
      <c r="X543" s="151" t="n"/>
      <c r="Y543" s="151" t="n"/>
      <c r="Z543" s="151" t="n"/>
      <c r="AA543" s="151" t="n"/>
      <c r="AB543" s="151" t="n"/>
      <c r="AC543" s="151" t="n"/>
      <c r="AD543" s="151" t="n"/>
      <c r="AE543" s="151" t="n"/>
    </row>
    <row r="544" ht="18" customHeight="1" s="218">
      <c r="A544" s="151" t="n"/>
      <c r="B544" s="151" t="n"/>
      <c r="C544" s="151" t="n"/>
      <c r="D544" s="151" t="n"/>
      <c r="E544" s="151" t="n"/>
      <c r="F544" s="151" t="n"/>
      <c r="G544" s="151" t="n"/>
      <c r="H544" s="151" t="n"/>
      <c r="I544" s="152" t="n"/>
      <c r="J544" s="152" t="n"/>
      <c r="K544" s="152" t="n"/>
      <c r="L544" s="152" t="n"/>
      <c r="M544" s="151" t="n"/>
      <c r="N544" s="151" t="n"/>
      <c r="O544" s="151" t="n"/>
      <c r="P544" s="151" t="n"/>
      <c r="Q544" s="151" t="n"/>
      <c r="R544" s="151" t="n"/>
      <c r="S544" s="151" t="n"/>
      <c r="T544" s="151" t="n"/>
      <c r="U544" s="151" t="n"/>
      <c r="V544" s="151" t="n"/>
      <c r="W544" s="151" t="n"/>
      <c r="X544" s="151" t="n"/>
      <c r="Y544" s="151" t="n"/>
      <c r="Z544" s="151" t="n"/>
      <c r="AA544" s="151" t="n"/>
      <c r="AB544" s="151" t="n"/>
      <c r="AC544" s="151" t="n"/>
      <c r="AD544" s="151" t="n"/>
      <c r="AE544" s="151" t="n"/>
    </row>
    <row r="545" ht="18" customHeight="1" s="218">
      <c r="A545" s="151" t="n"/>
      <c r="B545" s="151" t="n"/>
      <c r="C545" s="151" t="n"/>
      <c r="D545" s="151" t="n"/>
      <c r="E545" s="151" t="n"/>
      <c r="F545" s="151" t="n"/>
      <c r="G545" s="151" t="n"/>
      <c r="H545" s="151" t="n"/>
      <c r="I545" s="152" t="n"/>
      <c r="J545" s="152" t="n"/>
      <c r="K545" s="152" t="n"/>
      <c r="L545" s="152" t="n"/>
      <c r="M545" s="151" t="n"/>
      <c r="N545" s="151" t="n"/>
      <c r="O545" s="151" t="n"/>
      <c r="P545" s="151" t="n"/>
      <c r="Q545" s="151" t="n"/>
      <c r="R545" s="151" t="n"/>
      <c r="S545" s="151" t="n"/>
      <c r="T545" s="151" t="n"/>
      <c r="U545" s="151" t="n"/>
      <c r="V545" s="151" t="n"/>
      <c r="W545" s="151" t="n"/>
      <c r="X545" s="151" t="n"/>
      <c r="Y545" s="151" t="n"/>
      <c r="Z545" s="151" t="n"/>
      <c r="AA545" s="151" t="n"/>
      <c r="AB545" s="151" t="n"/>
      <c r="AC545" s="151" t="n"/>
      <c r="AD545" s="151" t="n"/>
      <c r="AE545" s="151" t="n"/>
    </row>
    <row r="546" ht="18" customHeight="1" s="218">
      <c r="A546" s="151" t="n"/>
      <c r="B546" s="151" t="n"/>
      <c r="C546" s="151" t="n"/>
      <c r="D546" s="151" t="n"/>
      <c r="E546" s="151" t="n"/>
      <c r="F546" s="151" t="n"/>
      <c r="G546" s="151" t="n"/>
      <c r="H546" s="151" t="n"/>
      <c r="I546" s="152" t="n"/>
      <c r="J546" s="152" t="n"/>
      <c r="K546" s="152" t="n"/>
      <c r="L546" s="152" t="n"/>
      <c r="M546" s="151" t="n"/>
      <c r="N546" s="151" t="n"/>
      <c r="O546" s="151" t="n"/>
      <c r="P546" s="151" t="n"/>
      <c r="Q546" s="151" t="n"/>
      <c r="R546" s="151" t="n"/>
      <c r="S546" s="151" t="n"/>
      <c r="T546" s="151" t="n"/>
      <c r="U546" s="151" t="n"/>
      <c r="V546" s="151" t="n"/>
      <c r="W546" s="151" t="n"/>
      <c r="X546" s="151" t="n"/>
      <c r="Y546" s="151" t="n"/>
      <c r="Z546" s="151" t="n"/>
      <c r="AA546" s="151" t="n"/>
      <c r="AB546" s="151" t="n"/>
      <c r="AC546" s="151" t="n"/>
      <c r="AD546" s="151" t="n"/>
      <c r="AE546" s="151" t="n"/>
    </row>
    <row r="547" ht="18" customHeight="1" s="218">
      <c r="A547" s="151" t="n"/>
      <c r="B547" s="151" t="n"/>
      <c r="C547" s="151" t="n"/>
      <c r="D547" s="151" t="n"/>
      <c r="E547" s="151" t="n"/>
      <c r="F547" s="151" t="n"/>
      <c r="G547" s="151" t="n"/>
      <c r="H547" s="151" t="n"/>
      <c r="I547" s="152" t="n"/>
      <c r="J547" s="152" t="n"/>
      <c r="K547" s="152" t="n"/>
      <c r="L547" s="152" t="n"/>
      <c r="M547" s="151" t="n"/>
      <c r="N547" s="151" t="n"/>
      <c r="O547" s="151" t="n"/>
      <c r="P547" s="151" t="n"/>
      <c r="Q547" s="151" t="n"/>
      <c r="R547" s="151" t="n"/>
      <c r="S547" s="151" t="n"/>
      <c r="T547" s="151" t="n"/>
      <c r="U547" s="151" t="n"/>
      <c r="V547" s="151" t="n"/>
      <c r="W547" s="151" t="n"/>
      <c r="X547" s="151" t="n"/>
      <c r="Y547" s="151" t="n"/>
      <c r="Z547" s="151" t="n"/>
      <c r="AA547" s="151" t="n"/>
      <c r="AB547" s="151" t="n"/>
      <c r="AC547" s="151" t="n"/>
      <c r="AD547" s="151" t="n"/>
      <c r="AE547" s="151" t="n"/>
    </row>
    <row r="548" ht="18" customHeight="1" s="218">
      <c r="A548" s="151" t="n"/>
      <c r="B548" s="151" t="n"/>
      <c r="C548" s="151" t="n"/>
      <c r="D548" s="151" t="n"/>
      <c r="E548" s="151" t="n"/>
      <c r="F548" s="151" t="n"/>
      <c r="G548" s="151" t="n"/>
      <c r="H548" s="151" t="n"/>
      <c r="I548" s="152" t="n"/>
      <c r="J548" s="152" t="n"/>
      <c r="K548" s="152" t="n"/>
      <c r="L548" s="152" t="n"/>
      <c r="M548" s="151" t="n"/>
      <c r="N548" s="151" t="n"/>
      <c r="O548" s="151" t="n"/>
      <c r="P548" s="151" t="n"/>
      <c r="Q548" s="151" t="n"/>
      <c r="R548" s="151" t="n"/>
      <c r="S548" s="151" t="n"/>
      <c r="T548" s="151" t="n"/>
      <c r="U548" s="151" t="n"/>
      <c r="V548" s="151" t="n"/>
      <c r="W548" s="151" t="n"/>
      <c r="X548" s="151" t="n"/>
      <c r="Y548" s="151" t="n"/>
      <c r="Z548" s="151" t="n"/>
      <c r="AA548" s="151" t="n"/>
      <c r="AB548" s="151" t="n"/>
      <c r="AC548" s="151" t="n"/>
      <c r="AD548" s="151" t="n"/>
      <c r="AE548" s="151" t="n"/>
    </row>
    <row r="549" ht="18" customHeight="1" s="218">
      <c r="A549" s="151" t="n"/>
      <c r="B549" s="151" t="n"/>
      <c r="C549" s="151" t="n"/>
      <c r="D549" s="151" t="n"/>
      <c r="E549" s="151" t="n"/>
      <c r="F549" s="151" t="n"/>
      <c r="G549" s="151" t="n"/>
      <c r="H549" s="151" t="n"/>
      <c r="I549" s="152" t="n"/>
      <c r="J549" s="152" t="n"/>
      <c r="K549" s="152" t="n"/>
      <c r="L549" s="152" t="n"/>
      <c r="M549" s="151" t="n"/>
      <c r="N549" s="151" t="n"/>
      <c r="O549" s="151" t="n"/>
      <c r="P549" s="151" t="n"/>
      <c r="Q549" s="151" t="n"/>
      <c r="R549" s="151" t="n"/>
      <c r="S549" s="151" t="n"/>
      <c r="T549" s="151" t="n"/>
      <c r="U549" s="151" t="n"/>
      <c r="V549" s="151" t="n"/>
      <c r="W549" s="151" t="n"/>
      <c r="X549" s="151" t="n"/>
      <c r="Y549" s="151" t="n"/>
      <c r="Z549" s="151" t="n"/>
      <c r="AA549" s="151" t="n"/>
      <c r="AB549" s="151" t="n"/>
      <c r="AC549" s="151" t="n"/>
      <c r="AD549" s="151" t="n"/>
      <c r="AE549" s="151" t="n"/>
    </row>
    <row r="550" ht="18" customHeight="1" s="218">
      <c r="A550" s="151" t="n"/>
      <c r="B550" s="151" t="n"/>
      <c r="C550" s="151" t="n"/>
      <c r="D550" s="151" t="n"/>
      <c r="E550" s="151" t="n"/>
      <c r="F550" s="151" t="n"/>
      <c r="G550" s="151" t="n"/>
      <c r="H550" s="151" t="n"/>
      <c r="I550" s="152" t="n"/>
      <c r="J550" s="152" t="n"/>
      <c r="K550" s="152" t="n"/>
      <c r="L550" s="152" t="n"/>
      <c r="M550" s="151" t="n"/>
      <c r="N550" s="151" t="n"/>
      <c r="O550" s="151" t="n"/>
      <c r="P550" s="151" t="n"/>
      <c r="Q550" s="151" t="n"/>
      <c r="R550" s="151" t="n"/>
      <c r="S550" s="151" t="n"/>
      <c r="T550" s="151" t="n"/>
      <c r="U550" s="151" t="n"/>
      <c r="V550" s="151" t="n"/>
      <c r="W550" s="151" t="n"/>
      <c r="X550" s="151" t="n"/>
      <c r="Y550" s="151" t="n"/>
      <c r="Z550" s="151" t="n"/>
      <c r="AA550" s="151" t="n"/>
      <c r="AB550" s="151" t="n"/>
      <c r="AC550" s="151" t="n"/>
      <c r="AD550" s="151" t="n"/>
      <c r="AE550" s="151" t="n"/>
    </row>
    <row r="551" ht="18" customHeight="1" s="218">
      <c r="A551" s="151" t="n"/>
      <c r="B551" s="151" t="n"/>
      <c r="C551" s="151" t="n"/>
      <c r="D551" s="151" t="n"/>
      <c r="E551" s="151" t="n"/>
      <c r="F551" s="151" t="n"/>
      <c r="G551" s="151" t="n"/>
      <c r="H551" s="151" t="n"/>
      <c r="I551" s="152" t="n"/>
      <c r="J551" s="152" t="n"/>
      <c r="K551" s="152" t="n"/>
      <c r="L551" s="152" t="n"/>
      <c r="M551" s="151" t="n"/>
      <c r="N551" s="151" t="n"/>
      <c r="O551" s="151" t="n"/>
      <c r="P551" s="151" t="n"/>
      <c r="Q551" s="151" t="n"/>
      <c r="R551" s="151" t="n"/>
      <c r="S551" s="151" t="n"/>
      <c r="T551" s="151" t="n"/>
      <c r="U551" s="151" t="n"/>
      <c r="V551" s="151" t="n"/>
      <c r="W551" s="151" t="n"/>
      <c r="X551" s="151" t="n"/>
      <c r="Y551" s="151" t="n"/>
      <c r="Z551" s="151" t="n"/>
      <c r="AA551" s="151" t="n"/>
      <c r="AB551" s="151" t="n"/>
      <c r="AC551" s="151" t="n"/>
      <c r="AD551" s="151" t="n"/>
      <c r="AE551" s="151" t="n"/>
    </row>
    <row r="552" ht="18" customHeight="1" s="218">
      <c r="A552" s="151" t="n"/>
      <c r="B552" s="151" t="n"/>
      <c r="C552" s="151" t="n"/>
      <c r="D552" s="151" t="n"/>
      <c r="E552" s="151" t="n"/>
      <c r="F552" s="151" t="n"/>
      <c r="G552" s="151" t="n"/>
      <c r="H552" s="151" t="n"/>
      <c r="I552" s="152" t="n"/>
      <c r="J552" s="152" t="n"/>
      <c r="K552" s="152" t="n"/>
      <c r="L552" s="152" t="n"/>
      <c r="M552" s="151" t="n"/>
      <c r="N552" s="151" t="n"/>
      <c r="O552" s="151" t="n"/>
      <c r="P552" s="151" t="n"/>
      <c r="Q552" s="151" t="n"/>
      <c r="R552" s="151" t="n"/>
      <c r="S552" s="151" t="n"/>
      <c r="T552" s="151" t="n"/>
      <c r="U552" s="151" t="n"/>
      <c r="V552" s="151" t="n"/>
      <c r="W552" s="151" t="n"/>
      <c r="X552" s="151" t="n"/>
      <c r="Y552" s="151" t="n"/>
      <c r="Z552" s="151" t="n"/>
      <c r="AA552" s="151" t="n"/>
      <c r="AB552" s="151" t="n"/>
      <c r="AC552" s="151" t="n"/>
      <c r="AD552" s="151" t="n"/>
      <c r="AE552" s="151" t="n"/>
    </row>
    <row r="553" ht="18" customHeight="1" s="218">
      <c r="A553" s="151" t="n"/>
      <c r="B553" s="151" t="n"/>
      <c r="C553" s="151" t="n"/>
      <c r="D553" s="151" t="n"/>
      <c r="E553" s="151" t="n"/>
      <c r="F553" s="151" t="n"/>
      <c r="G553" s="151" t="n"/>
      <c r="H553" s="151" t="n"/>
      <c r="I553" s="152" t="n"/>
      <c r="J553" s="152" t="n"/>
      <c r="K553" s="152" t="n"/>
      <c r="L553" s="152" t="n"/>
      <c r="M553" s="151" t="n"/>
      <c r="N553" s="151" t="n"/>
      <c r="O553" s="151" t="n"/>
      <c r="P553" s="151" t="n"/>
      <c r="Q553" s="151" t="n"/>
      <c r="R553" s="151" t="n"/>
      <c r="S553" s="151" t="n"/>
      <c r="T553" s="151" t="n"/>
      <c r="U553" s="151" t="n"/>
      <c r="V553" s="151" t="n"/>
      <c r="W553" s="151" t="n"/>
      <c r="X553" s="151" t="n"/>
      <c r="Y553" s="151" t="n"/>
      <c r="Z553" s="151" t="n"/>
      <c r="AA553" s="151" t="n"/>
      <c r="AB553" s="151" t="n"/>
      <c r="AC553" s="151" t="n"/>
      <c r="AD553" s="151" t="n"/>
      <c r="AE553" s="151" t="n"/>
    </row>
    <row r="554" ht="18" customHeight="1" s="218">
      <c r="A554" s="151" t="n"/>
      <c r="B554" s="151" t="n"/>
      <c r="C554" s="151" t="n"/>
      <c r="D554" s="151" t="n"/>
      <c r="E554" s="151" t="n"/>
      <c r="F554" s="151" t="n"/>
      <c r="G554" s="151" t="n"/>
      <c r="H554" s="151" t="n"/>
      <c r="I554" s="152" t="n"/>
      <c r="J554" s="152" t="n"/>
      <c r="K554" s="152" t="n"/>
      <c r="L554" s="152" t="n"/>
      <c r="M554" s="151" t="n"/>
      <c r="N554" s="151" t="n"/>
      <c r="O554" s="151" t="n"/>
      <c r="P554" s="151" t="n"/>
      <c r="Q554" s="151" t="n"/>
      <c r="R554" s="151" t="n"/>
      <c r="S554" s="151" t="n"/>
      <c r="T554" s="151" t="n"/>
      <c r="U554" s="151" t="n"/>
      <c r="V554" s="151" t="n"/>
      <c r="W554" s="151" t="n"/>
      <c r="X554" s="151" t="n"/>
      <c r="Y554" s="151" t="n"/>
      <c r="Z554" s="151" t="n"/>
      <c r="AA554" s="151" t="n"/>
      <c r="AB554" s="151" t="n"/>
      <c r="AC554" s="151" t="n"/>
      <c r="AD554" s="151" t="n"/>
      <c r="AE554" s="151" t="n"/>
    </row>
    <row r="555" ht="18" customHeight="1" s="218">
      <c r="A555" s="151" t="n"/>
      <c r="B555" s="151" t="n"/>
      <c r="C555" s="151" t="n"/>
      <c r="D555" s="151" t="n"/>
      <c r="E555" s="151" t="n"/>
      <c r="F555" s="151" t="n"/>
      <c r="G555" s="151" t="n"/>
      <c r="H555" s="151" t="n"/>
      <c r="I555" s="152" t="n"/>
      <c r="J555" s="152" t="n"/>
      <c r="K555" s="152" t="n"/>
      <c r="L555" s="152" t="n"/>
      <c r="M555" s="151" t="n"/>
      <c r="N555" s="151" t="n"/>
      <c r="O555" s="151" t="n"/>
      <c r="P555" s="151" t="n"/>
      <c r="Q555" s="151" t="n"/>
      <c r="R555" s="151" t="n"/>
      <c r="S555" s="151" t="n"/>
      <c r="T555" s="151" t="n"/>
      <c r="U555" s="151" t="n"/>
      <c r="V555" s="151" t="n"/>
      <c r="W555" s="151" t="n"/>
      <c r="X555" s="151" t="n"/>
      <c r="Y555" s="151" t="n"/>
      <c r="Z555" s="151" t="n"/>
      <c r="AA555" s="151" t="n"/>
      <c r="AB555" s="151" t="n"/>
      <c r="AC555" s="151" t="n"/>
      <c r="AD555" s="151" t="n"/>
      <c r="AE555" s="151" t="n"/>
    </row>
    <row r="556" ht="18" customHeight="1" s="218">
      <c r="A556" s="151" t="n"/>
      <c r="B556" s="151" t="n"/>
      <c r="C556" s="151" t="n"/>
      <c r="D556" s="151" t="n"/>
      <c r="E556" s="151" t="n"/>
      <c r="F556" s="151" t="n"/>
      <c r="G556" s="151" t="n"/>
      <c r="H556" s="151" t="n"/>
      <c r="I556" s="152" t="n"/>
      <c r="J556" s="152" t="n"/>
      <c r="K556" s="152" t="n"/>
      <c r="L556" s="152" t="n"/>
      <c r="M556" s="151" t="n"/>
      <c r="N556" s="151" t="n"/>
      <c r="O556" s="151" t="n"/>
      <c r="P556" s="151" t="n"/>
      <c r="Q556" s="151" t="n"/>
      <c r="R556" s="151" t="n"/>
      <c r="S556" s="151" t="n"/>
      <c r="T556" s="151" t="n"/>
      <c r="U556" s="151" t="n"/>
      <c r="V556" s="151" t="n"/>
      <c r="W556" s="151" t="n"/>
      <c r="X556" s="151" t="n"/>
      <c r="Y556" s="151" t="n"/>
      <c r="Z556" s="151" t="n"/>
      <c r="AA556" s="151" t="n"/>
      <c r="AB556" s="151" t="n"/>
      <c r="AC556" s="151" t="n"/>
      <c r="AD556" s="151" t="n"/>
      <c r="AE556" s="151" t="n"/>
    </row>
    <row r="557" ht="18" customHeight="1" s="218">
      <c r="A557" s="151" t="n"/>
      <c r="B557" s="151" t="n"/>
      <c r="C557" s="151" t="n"/>
      <c r="D557" s="151" t="n"/>
      <c r="E557" s="151" t="n"/>
      <c r="F557" s="151" t="n"/>
      <c r="G557" s="151" t="n"/>
      <c r="H557" s="151" t="n"/>
      <c r="I557" s="152" t="n"/>
      <c r="J557" s="152" t="n"/>
      <c r="K557" s="152" t="n"/>
      <c r="L557" s="152" t="n"/>
      <c r="M557" s="151" t="n"/>
      <c r="N557" s="151" t="n"/>
      <c r="O557" s="151" t="n"/>
      <c r="P557" s="151" t="n"/>
      <c r="Q557" s="151" t="n"/>
      <c r="R557" s="151" t="n"/>
      <c r="S557" s="151" t="n"/>
      <c r="T557" s="151" t="n"/>
      <c r="U557" s="151" t="n"/>
      <c r="V557" s="151" t="n"/>
      <c r="W557" s="151" t="n"/>
      <c r="X557" s="151" t="n"/>
      <c r="Y557" s="151" t="n"/>
      <c r="Z557" s="151" t="n"/>
      <c r="AA557" s="151" t="n"/>
      <c r="AB557" s="151" t="n"/>
      <c r="AC557" s="151" t="n"/>
      <c r="AD557" s="151" t="n"/>
      <c r="AE557" s="151" t="n"/>
    </row>
    <row r="558" ht="18" customHeight="1" s="218">
      <c r="A558" s="151" t="n"/>
      <c r="B558" s="151" t="n"/>
      <c r="C558" s="151" t="n"/>
      <c r="D558" s="151" t="n"/>
      <c r="E558" s="151" t="n"/>
      <c r="F558" s="151" t="n"/>
      <c r="G558" s="151" t="n"/>
      <c r="H558" s="151" t="n"/>
      <c r="I558" s="152" t="n"/>
      <c r="J558" s="152" t="n"/>
      <c r="K558" s="152" t="n"/>
      <c r="L558" s="152" t="n"/>
      <c r="M558" s="151" t="n"/>
      <c r="N558" s="151" t="n"/>
      <c r="O558" s="151" t="n"/>
      <c r="P558" s="151" t="n"/>
      <c r="Q558" s="151" t="n"/>
      <c r="R558" s="151" t="n"/>
      <c r="S558" s="151" t="n"/>
      <c r="T558" s="151" t="n"/>
      <c r="U558" s="151" t="n"/>
      <c r="V558" s="151" t="n"/>
      <c r="W558" s="151" t="n"/>
      <c r="X558" s="151" t="n"/>
      <c r="Y558" s="151" t="n"/>
      <c r="Z558" s="151" t="n"/>
      <c r="AA558" s="151" t="n"/>
      <c r="AB558" s="151" t="n"/>
      <c r="AC558" s="151" t="n"/>
      <c r="AD558" s="151" t="n"/>
      <c r="AE558" s="151" t="n"/>
    </row>
    <row r="559" ht="18" customHeight="1" s="218">
      <c r="A559" s="151" t="n"/>
      <c r="B559" s="151" t="n"/>
      <c r="C559" s="151" t="n"/>
      <c r="D559" s="151" t="n"/>
      <c r="E559" s="151" t="n"/>
      <c r="F559" s="151" t="n"/>
      <c r="G559" s="151" t="n"/>
      <c r="H559" s="151" t="n"/>
      <c r="I559" s="152" t="n"/>
      <c r="J559" s="152" t="n"/>
      <c r="K559" s="152" t="n"/>
      <c r="L559" s="152" t="n"/>
      <c r="M559" s="151" t="n"/>
      <c r="N559" s="151" t="n"/>
      <c r="O559" s="151" t="n"/>
      <c r="P559" s="151" t="n"/>
      <c r="Q559" s="151" t="n"/>
      <c r="R559" s="151" t="n"/>
      <c r="S559" s="151" t="n"/>
      <c r="T559" s="151" t="n"/>
      <c r="U559" s="151" t="n"/>
      <c r="V559" s="151" t="n"/>
      <c r="W559" s="151" t="n"/>
      <c r="X559" s="151" t="n"/>
      <c r="Y559" s="151" t="n"/>
      <c r="Z559" s="151" t="n"/>
      <c r="AA559" s="151" t="n"/>
      <c r="AB559" s="151" t="n"/>
      <c r="AC559" s="151" t="n"/>
      <c r="AD559" s="151" t="n"/>
      <c r="AE559" s="151" t="n"/>
    </row>
    <row r="560" ht="18" customHeight="1" s="218">
      <c r="A560" s="151" t="n"/>
      <c r="B560" s="151" t="n"/>
      <c r="C560" s="151" t="n"/>
      <c r="D560" s="151" t="n"/>
      <c r="E560" s="151" t="n"/>
      <c r="F560" s="151" t="n"/>
      <c r="G560" s="151" t="n"/>
      <c r="H560" s="151" t="n"/>
      <c r="I560" s="152" t="n"/>
      <c r="J560" s="152" t="n"/>
      <c r="K560" s="152" t="n"/>
      <c r="L560" s="152" t="n"/>
      <c r="M560" s="151" t="n"/>
      <c r="N560" s="151" t="n"/>
      <c r="O560" s="151" t="n"/>
      <c r="P560" s="151" t="n"/>
      <c r="Q560" s="151" t="n"/>
      <c r="R560" s="151" t="n"/>
      <c r="S560" s="151" t="n"/>
      <c r="T560" s="151" t="n"/>
      <c r="U560" s="151" t="n"/>
      <c r="V560" s="151" t="n"/>
      <c r="W560" s="151" t="n"/>
      <c r="X560" s="151" t="n"/>
      <c r="Y560" s="151" t="n"/>
      <c r="Z560" s="151" t="n"/>
      <c r="AA560" s="151" t="n"/>
      <c r="AB560" s="151" t="n"/>
      <c r="AC560" s="151" t="n"/>
      <c r="AD560" s="151" t="n"/>
      <c r="AE560" s="151" t="n"/>
    </row>
    <row r="561" ht="18" customHeight="1" s="218">
      <c r="A561" s="151" t="n"/>
      <c r="B561" s="151" t="n"/>
      <c r="C561" s="151" t="n"/>
      <c r="D561" s="151" t="n"/>
      <c r="E561" s="151" t="n"/>
      <c r="F561" s="151" t="n"/>
      <c r="G561" s="151" t="n"/>
      <c r="H561" s="151" t="n"/>
      <c r="I561" s="152" t="n"/>
      <c r="J561" s="152" t="n"/>
      <c r="K561" s="152" t="n"/>
      <c r="L561" s="152" t="n"/>
      <c r="M561" s="151" t="n"/>
      <c r="N561" s="151" t="n"/>
      <c r="O561" s="151" t="n"/>
      <c r="P561" s="151" t="n"/>
      <c r="Q561" s="151" t="n"/>
      <c r="R561" s="151" t="n"/>
      <c r="S561" s="151" t="n"/>
      <c r="T561" s="151" t="n"/>
      <c r="U561" s="151" t="n"/>
      <c r="V561" s="151" t="n"/>
      <c r="W561" s="151" t="n"/>
      <c r="X561" s="151" t="n"/>
      <c r="Y561" s="151" t="n"/>
      <c r="Z561" s="151" t="n"/>
      <c r="AA561" s="151" t="n"/>
      <c r="AB561" s="151" t="n"/>
      <c r="AC561" s="151" t="n"/>
      <c r="AD561" s="151" t="n"/>
      <c r="AE561" s="151" t="n"/>
    </row>
    <row r="562" ht="18" customHeight="1" s="218">
      <c r="A562" s="151" t="n"/>
      <c r="B562" s="151" t="n"/>
      <c r="C562" s="151" t="n"/>
      <c r="D562" s="151" t="n"/>
      <c r="E562" s="151" t="n"/>
      <c r="F562" s="151" t="n"/>
      <c r="G562" s="151" t="n"/>
      <c r="H562" s="151" t="n"/>
      <c r="I562" s="152" t="n"/>
      <c r="J562" s="152" t="n"/>
      <c r="K562" s="152" t="n"/>
      <c r="L562" s="152" t="n"/>
      <c r="M562" s="151" t="n"/>
      <c r="N562" s="151" t="n"/>
      <c r="O562" s="151" t="n"/>
      <c r="P562" s="151" t="n"/>
      <c r="Q562" s="151" t="n"/>
      <c r="R562" s="151" t="n"/>
      <c r="S562" s="151" t="n"/>
      <c r="T562" s="151" t="n"/>
      <c r="U562" s="151" t="n"/>
      <c r="V562" s="151" t="n"/>
      <c r="W562" s="151" t="n"/>
      <c r="X562" s="151" t="n"/>
      <c r="Y562" s="151" t="n"/>
      <c r="Z562" s="151" t="n"/>
      <c r="AA562" s="151" t="n"/>
      <c r="AB562" s="151" t="n"/>
      <c r="AC562" s="151" t="n"/>
      <c r="AD562" s="151" t="n"/>
      <c r="AE562" s="151" t="n"/>
    </row>
    <row r="563" ht="18" customHeight="1" s="218">
      <c r="A563" s="151" t="n"/>
      <c r="B563" s="151" t="n"/>
      <c r="C563" s="151" t="n"/>
      <c r="D563" s="151" t="n"/>
      <c r="E563" s="151" t="n"/>
      <c r="F563" s="151" t="n"/>
      <c r="G563" s="151" t="n"/>
      <c r="H563" s="151" t="n"/>
      <c r="I563" s="152" t="n"/>
      <c r="J563" s="152" t="n"/>
      <c r="K563" s="152" t="n"/>
      <c r="L563" s="152" t="n"/>
      <c r="M563" s="151" t="n"/>
      <c r="N563" s="151" t="n"/>
      <c r="O563" s="151" t="n"/>
      <c r="P563" s="151" t="n"/>
      <c r="Q563" s="151" t="n"/>
      <c r="R563" s="151" t="n"/>
      <c r="S563" s="151" t="n"/>
      <c r="T563" s="151" t="n"/>
      <c r="U563" s="151" t="n"/>
      <c r="V563" s="151" t="n"/>
      <c r="W563" s="151" t="n"/>
      <c r="X563" s="151" t="n"/>
      <c r="Y563" s="151" t="n"/>
      <c r="Z563" s="151" t="n"/>
      <c r="AA563" s="151" t="n"/>
      <c r="AB563" s="151" t="n"/>
      <c r="AC563" s="151" t="n"/>
      <c r="AD563" s="151" t="n"/>
      <c r="AE563" s="151" t="n"/>
    </row>
    <row r="564" ht="18" customHeight="1" s="218">
      <c r="A564" s="151" t="n"/>
      <c r="B564" s="151" t="n"/>
      <c r="C564" s="151" t="n"/>
      <c r="D564" s="151" t="n"/>
      <c r="E564" s="151" t="n"/>
      <c r="F564" s="151" t="n"/>
      <c r="G564" s="151" t="n"/>
      <c r="H564" s="151" t="n"/>
      <c r="I564" s="152" t="n"/>
      <c r="J564" s="152" t="n"/>
      <c r="K564" s="152" t="n"/>
      <c r="L564" s="152" t="n"/>
      <c r="M564" s="151" t="n"/>
      <c r="N564" s="151" t="n"/>
      <c r="O564" s="151" t="n"/>
      <c r="P564" s="151" t="n"/>
      <c r="Q564" s="151" t="n"/>
      <c r="R564" s="151" t="n"/>
      <c r="S564" s="151" t="n"/>
      <c r="T564" s="151" t="n"/>
      <c r="U564" s="151" t="n"/>
      <c r="V564" s="151" t="n"/>
      <c r="W564" s="151" t="n"/>
      <c r="X564" s="151" t="n"/>
      <c r="Y564" s="151" t="n"/>
      <c r="Z564" s="151" t="n"/>
      <c r="AA564" s="151" t="n"/>
      <c r="AB564" s="151" t="n"/>
      <c r="AC564" s="151" t="n"/>
      <c r="AD564" s="151" t="n"/>
      <c r="AE564" s="151" t="n"/>
    </row>
    <row r="565" ht="18" customHeight="1" s="218">
      <c r="A565" s="151" t="n"/>
      <c r="B565" s="151" t="n"/>
      <c r="C565" s="151" t="n"/>
      <c r="D565" s="151" t="n"/>
      <c r="E565" s="151" t="n"/>
      <c r="F565" s="151" t="n"/>
      <c r="G565" s="151" t="n"/>
      <c r="H565" s="151" t="n"/>
      <c r="I565" s="152" t="n"/>
      <c r="J565" s="152" t="n"/>
      <c r="K565" s="152" t="n"/>
      <c r="L565" s="152" t="n"/>
      <c r="M565" s="151" t="n"/>
      <c r="N565" s="151" t="n"/>
      <c r="O565" s="151" t="n"/>
      <c r="P565" s="151" t="n"/>
      <c r="Q565" s="151" t="n"/>
      <c r="R565" s="151" t="n"/>
      <c r="S565" s="151" t="n"/>
      <c r="T565" s="151" t="n"/>
      <c r="U565" s="151" t="n"/>
      <c r="V565" s="151" t="n"/>
      <c r="W565" s="151" t="n"/>
      <c r="X565" s="151" t="n"/>
      <c r="Y565" s="151" t="n"/>
      <c r="Z565" s="151" t="n"/>
      <c r="AA565" s="151" t="n"/>
      <c r="AB565" s="151" t="n"/>
      <c r="AC565" s="151" t="n"/>
      <c r="AD565" s="151" t="n"/>
      <c r="AE565" s="151" t="n"/>
    </row>
    <row r="566" ht="18" customHeight="1" s="218">
      <c r="A566" s="151" t="n"/>
      <c r="B566" s="151" t="n"/>
      <c r="C566" s="151" t="n"/>
      <c r="D566" s="151" t="n"/>
      <c r="E566" s="151" t="n"/>
      <c r="F566" s="151" t="n"/>
      <c r="G566" s="151" t="n"/>
      <c r="H566" s="151" t="n"/>
      <c r="I566" s="152" t="n"/>
      <c r="J566" s="152" t="n"/>
      <c r="K566" s="152" t="n"/>
      <c r="L566" s="152" t="n"/>
      <c r="M566" s="151" t="n"/>
      <c r="N566" s="151" t="n"/>
      <c r="O566" s="151" t="n"/>
      <c r="P566" s="151" t="n"/>
      <c r="Q566" s="151" t="n"/>
      <c r="R566" s="151" t="n"/>
      <c r="S566" s="151" t="n"/>
      <c r="T566" s="151" t="n"/>
      <c r="U566" s="151" t="n"/>
      <c r="V566" s="151" t="n"/>
      <c r="W566" s="151" t="n"/>
      <c r="X566" s="151" t="n"/>
      <c r="Y566" s="151" t="n"/>
      <c r="Z566" s="151" t="n"/>
      <c r="AA566" s="151" t="n"/>
      <c r="AB566" s="151" t="n"/>
      <c r="AC566" s="151" t="n"/>
      <c r="AD566" s="151" t="n"/>
      <c r="AE566" s="151" t="n"/>
    </row>
    <row r="567" ht="18" customHeight="1" s="218">
      <c r="A567" s="151" t="n"/>
      <c r="B567" s="151" t="n"/>
      <c r="C567" s="151" t="n"/>
      <c r="D567" s="151" t="n"/>
      <c r="E567" s="151" t="n"/>
      <c r="F567" s="151" t="n"/>
      <c r="G567" s="151" t="n"/>
      <c r="H567" s="151" t="n"/>
      <c r="I567" s="152" t="n"/>
      <c r="J567" s="152" t="n"/>
      <c r="K567" s="152" t="n"/>
      <c r="L567" s="152" t="n"/>
      <c r="M567" s="151" t="n"/>
      <c r="N567" s="151" t="n"/>
      <c r="O567" s="151" t="n"/>
      <c r="P567" s="151" t="n"/>
      <c r="Q567" s="151" t="n"/>
      <c r="R567" s="151" t="n"/>
      <c r="S567" s="151" t="n"/>
      <c r="T567" s="151" t="n"/>
      <c r="U567" s="151" t="n"/>
      <c r="V567" s="151" t="n"/>
      <c r="W567" s="151" t="n"/>
      <c r="X567" s="151" t="n"/>
      <c r="Y567" s="151" t="n"/>
      <c r="Z567" s="151" t="n"/>
      <c r="AA567" s="151" t="n"/>
      <c r="AB567" s="151" t="n"/>
      <c r="AC567" s="151" t="n"/>
      <c r="AD567" s="151" t="n"/>
      <c r="AE567" s="151" t="n"/>
    </row>
    <row r="568" ht="18" customHeight="1" s="218">
      <c r="A568" s="151" t="n"/>
      <c r="B568" s="151" t="n"/>
      <c r="C568" s="151" t="n"/>
      <c r="D568" s="151" t="n"/>
      <c r="E568" s="151" t="n"/>
      <c r="F568" s="151" t="n"/>
      <c r="G568" s="151" t="n"/>
      <c r="H568" s="151" t="n"/>
      <c r="I568" s="152" t="n"/>
      <c r="J568" s="152" t="n"/>
      <c r="K568" s="152" t="n"/>
      <c r="L568" s="152" t="n"/>
      <c r="M568" s="151" t="n"/>
      <c r="N568" s="151" t="n"/>
      <c r="O568" s="151" t="n"/>
      <c r="P568" s="151" t="n"/>
      <c r="Q568" s="151" t="n"/>
      <c r="R568" s="151" t="n"/>
      <c r="S568" s="151" t="n"/>
      <c r="T568" s="151" t="n"/>
      <c r="U568" s="151" t="n"/>
      <c r="V568" s="151" t="n"/>
      <c r="W568" s="151" t="n"/>
      <c r="X568" s="151" t="n"/>
      <c r="Y568" s="151" t="n"/>
      <c r="Z568" s="151" t="n"/>
      <c r="AA568" s="151" t="n"/>
      <c r="AB568" s="151" t="n"/>
      <c r="AC568" s="151" t="n"/>
      <c r="AD568" s="151" t="n"/>
      <c r="AE568" s="151" t="n"/>
    </row>
    <row r="569" ht="18" customHeight="1" s="218">
      <c r="A569" s="151" t="n"/>
      <c r="B569" s="151" t="n"/>
      <c r="C569" s="151" t="n"/>
      <c r="D569" s="151" t="n"/>
      <c r="E569" s="151" t="n"/>
      <c r="F569" s="151" t="n"/>
      <c r="G569" s="151" t="n"/>
      <c r="H569" s="151" t="n"/>
      <c r="I569" s="152" t="n"/>
      <c r="J569" s="152" t="n"/>
      <c r="K569" s="152" t="n"/>
      <c r="L569" s="152" t="n"/>
      <c r="M569" s="151" t="n"/>
      <c r="N569" s="151" t="n"/>
      <c r="O569" s="151" t="n"/>
      <c r="P569" s="151" t="n"/>
      <c r="Q569" s="151" t="n"/>
      <c r="R569" s="151" t="n"/>
      <c r="S569" s="151" t="n"/>
      <c r="T569" s="151" t="n"/>
      <c r="U569" s="151" t="n"/>
      <c r="V569" s="151" t="n"/>
      <c r="W569" s="151" t="n"/>
      <c r="X569" s="151" t="n"/>
      <c r="Y569" s="151" t="n"/>
      <c r="Z569" s="151" t="n"/>
      <c r="AA569" s="151" t="n"/>
      <c r="AB569" s="151" t="n"/>
      <c r="AC569" s="151" t="n"/>
      <c r="AD569" s="151" t="n"/>
      <c r="AE569" s="151" t="n"/>
    </row>
    <row r="570" ht="18" customHeight="1" s="218">
      <c r="A570" s="151" t="n"/>
      <c r="B570" s="151" t="n"/>
      <c r="C570" s="151" t="n"/>
      <c r="D570" s="151" t="n"/>
      <c r="E570" s="151" t="n"/>
      <c r="F570" s="151" t="n"/>
      <c r="G570" s="151" t="n"/>
      <c r="H570" s="151" t="n"/>
      <c r="I570" s="152" t="n"/>
      <c r="J570" s="152" t="n"/>
      <c r="K570" s="152" t="n"/>
      <c r="L570" s="152" t="n"/>
      <c r="M570" s="151" t="n"/>
      <c r="N570" s="151" t="n"/>
      <c r="O570" s="151" t="n"/>
      <c r="P570" s="151" t="n"/>
      <c r="Q570" s="151" t="n"/>
      <c r="R570" s="151" t="n"/>
      <c r="S570" s="151" t="n"/>
      <c r="T570" s="151" t="n"/>
      <c r="U570" s="151" t="n"/>
      <c r="V570" s="151" t="n"/>
      <c r="W570" s="151" t="n"/>
      <c r="X570" s="151" t="n"/>
      <c r="Y570" s="151" t="n"/>
      <c r="Z570" s="151" t="n"/>
      <c r="AA570" s="151" t="n"/>
      <c r="AB570" s="151" t="n"/>
      <c r="AC570" s="151" t="n"/>
      <c r="AD570" s="151" t="n"/>
      <c r="AE570" s="151" t="n"/>
    </row>
    <row r="571" ht="18" customHeight="1" s="218">
      <c r="A571" s="151" t="n"/>
      <c r="B571" s="151" t="n"/>
      <c r="C571" s="151" t="n"/>
      <c r="D571" s="151" t="n"/>
      <c r="E571" s="151" t="n"/>
      <c r="F571" s="151" t="n"/>
      <c r="G571" s="151" t="n"/>
      <c r="H571" s="151" t="n"/>
      <c r="I571" s="152" t="n"/>
      <c r="J571" s="152" t="n"/>
      <c r="K571" s="152" t="n"/>
      <c r="L571" s="152" t="n"/>
      <c r="M571" s="151" t="n"/>
      <c r="N571" s="151" t="n"/>
      <c r="O571" s="151" t="n"/>
      <c r="P571" s="151" t="n"/>
      <c r="Q571" s="151" t="n"/>
      <c r="R571" s="151" t="n"/>
      <c r="S571" s="151" t="n"/>
      <c r="T571" s="151" t="n"/>
      <c r="U571" s="151" t="n"/>
      <c r="V571" s="151" t="n"/>
      <c r="W571" s="151" t="n"/>
      <c r="X571" s="151" t="n"/>
      <c r="Y571" s="151" t="n"/>
      <c r="Z571" s="151" t="n"/>
      <c r="AA571" s="151" t="n"/>
      <c r="AB571" s="151" t="n"/>
      <c r="AC571" s="151" t="n"/>
      <c r="AD571" s="151" t="n"/>
      <c r="AE571" s="151" t="n"/>
    </row>
    <row r="572" ht="18" customHeight="1" s="218">
      <c r="A572" s="151" t="n"/>
      <c r="B572" s="151" t="n"/>
      <c r="C572" s="151" t="n"/>
      <c r="D572" s="151" t="n"/>
      <c r="E572" s="151" t="n"/>
      <c r="F572" s="151" t="n"/>
      <c r="G572" s="151" t="n"/>
      <c r="H572" s="151" t="n"/>
      <c r="I572" s="152" t="n"/>
      <c r="J572" s="152" t="n"/>
      <c r="K572" s="152" t="n"/>
      <c r="L572" s="152" t="n"/>
      <c r="M572" s="151" t="n"/>
      <c r="N572" s="151" t="n"/>
      <c r="O572" s="151" t="n"/>
      <c r="P572" s="151" t="n"/>
      <c r="Q572" s="151" t="n"/>
      <c r="R572" s="151" t="n"/>
      <c r="S572" s="151" t="n"/>
      <c r="T572" s="151" t="n"/>
      <c r="U572" s="151" t="n"/>
      <c r="V572" s="151" t="n"/>
      <c r="W572" s="151" t="n"/>
      <c r="X572" s="151" t="n"/>
      <c r="Y572" s="151" t="n"/>
      <c r="Z572" s="151" t="n"/>
      <c r="AA572" s="151" t="n"/>
      <c r="AB572" s="151" t="n"/>
      <c r="AC572" s="151" t="n"/>
      <c r="AD572" s="151" t="n"/>
      <c r="AE572" s="151" t="n"/>
    </row>
    <row r="573" ht="18" customHeight="1" s="218">
      <c r="A573" s="151" t="n"/>
      <c r="B573" s="151" t="n"/>
      <c r="C573" s="151" t="n"/>
      <c r="D573" s="151" t="n"/>
      <c r="E573" s="151" t="n"/>
      <c r="F573" s="151" t="n"/>
      <c r="G573" s="151" t="n"/>
      <c r="H573" s="151" t="n"/>
      <c r="I573" s="152" t="n"/>
      <c r="J573" s="152" t="n"/>
      <c r="K573" s="152" t="n"/>
      <c r="L573" s="152" t="n"/>
      <c r="M573" s="151" t="n"/>
      <c r="N573" s="151" t="n"/>
      <c r="O573" s="151" t="n"/>
      <c r="P573" s="151" t="n"/>
      <c r="Q573" s="151" t="n"/>
      <c r="R573" s="151" t="n"/>
      <c r="S573" s="151" t="n"/>
      <c r="T573" s="151" t="n"/>
      <c r="U573" s="151" t="n"/>
      <c r="V573" s="151" t="n"/>
      <c r="W573" s="151" t="n"/>
      <c r="X573" s="151" t="n"/>
      <c r="Y573" s="151" t="n"/>
      <c r="Z573" s="151" t="n"/>
      <c r="AA573" s="151" t="n"/>
      <c r="AB573" s="151" t="n"/>
      <c r="AC573" s="151" t="n"/>
      <c r="AD573" s="151" t="n"/>
      <c r="AE573" s="151" t="n"/>
    </row>
    <row r="574" ht="18" customHeight="1" s="218">
      <c r="A574" s="151" t="n"/>
      <c r="B574" s="151" t="n"/>
      <c r="C574" s="151" t="n"/>
      <c r="D574" s="151" t="n"/>
      <c r="E574" s="151" t="n"/>
      <c r="F574" s="151" t="n"/>
      <c r="G574" s="151" t="n"/>
      <c r="H574" s="151" t="n"/>
      <c r="I574" s="152" t="n"/>
      <c r="J574" s="152" t="n"/>
      <c r="K574" s="152" t="n"/>
      <c r="L574" s="152" t="n"/>
      <c r="M574" s="151" t="n"/>
      <c r="N574" s="151" t="n"/>
      <c r="O574" s="151" t="n"/>
      <c r="P574" s="151" t="n"/>
      <c r="Q574" s="151" t="n"/>
      <c r="R574" s="151" t="n"/>
      <c r="S574" s="151" t="n"/>
      <c r="T574" s="151" t="n"/>
      <c r="U574" s="151" t="n"/>
      <c r="V574" s="151" t="n"/>
      <c r="W574" s="151" t="n"/>
      <c r="X574" s="151" t="n"/>
      <c r="Y574" s="151" t="n"/>
      <c r="Z574" s="151" t="n"/>
      <c r="AA574" s="151" t="n"/>
      <c r="AB574" s="151" t="n"/>
      <c r="AC574" s="151" t="n"/>
      <c r="AD574" s="151" t="n"/>
      <c r="AE574" s="151" t="n"/>
    </row>
    <row r="575" ht="18" customHeight="1" s="218">
      <c r="A575" s="151" t="n"/>
      <c r="B575" s="151" t="n"/>
      <c r="C575" s="151" t="n"/>
      <c r="D575" s="151" t="n"/>
      <c r="E575" s="151" t="n"/>
      <c r="F575" s="151" t="n"/>
      <c r="G575" s="151" t="n"/>
      <c r="H575" s="151" t="n"/>
      <c r="I575" s="152" t="n"/>
      <c r="J575" s="152" t="n"/>
      <c r="K575" s="152" t="n"/>
      <c r="L575" s="152" t="n"/>
      <c r="M575" s="151" t="n"/>
      <c r="N575" s="151" t="n"/>
      <c r="O575" s="151" t="n"/>
      <c r="P575" s="151" t="n"/>
      <c r="Q575" s="151" t="n"/>
      <c r="R575" s="151" t="n"/>
      <c r="S575" s="151" t="n"/>
      <c r="T575" s="151" t="n"/>
      <c r="U575" s="151" t="n"/>
      <c r="V575" s="151" t="n"/>
      <c r="W575" s="151" t="n"/>
      <c r="X575" s="151" t="n"/>
      <c r="Y575" s="151" t="n"/>
      <c r="Z575" s="151" t="n"/>
      <c r="AA575" s="151" t="n"/>
      <c r="AB575" s="151" t="n"/>
      <c r="AC575" s="151" t="n"/>
      <c r="AD575" s="151" t="n"/>
      <c r="AE575" s="151" t="n"/>
    </row>
    <row r="576" ht="18" customHeight="1" s="218">
      <c r="A576" s="151" t="n"/>
      <c r="B576" s="151" t="n"/>
      <c r="C576" s="151" t="n"/>
      <c r="D576" s="151" t="n"/>
      <c r="E576" s="151" t="n"/>
      <c r="F576" s="151" t="n"/>
      <c r="G576" s="151" t="n"/>
      <c r="H576" s="151" t="n"/>
      <c r="I576" s="152" t="n"/>
      <c r="J576" s="152" t="n"/>
      <c r="K576" s="152" t="n"/>
      <c r="L576" s="152" t="n"/>
      <c r="M576" s="151" t="n"/>
      <c r="N576" s="151" t="n"/>
      <c r="O576" s="151" t="n"/>
      <c r="P576" s="151" t="n"/>
      <c r="Q576" s="151" t="n"/>
      <c r="R576" s="151" t="n"/>
      <c r="S576" s="151" t="n"/>
      <c r="T576" s="151" t="n"/>
      <c r="U576" s="151" t="n"/>
      <c r="V576" s="151" t="n"/>
      <c r="W576" s="151" t="n"/>
      <c r="X576" s="151" t="n"/>
      <c r="Y576" s="151" t="n"/>
      <c r="Z576" s="151" t="n"/>
      <c r="AA576" s="151" t="n"/>
      <c r="AB576" s="151" t="n"/>
      <c r="AC576" s="151" t="n"/>
      <c r="AD576" s="151" t="n"/>
      <c r="AE576" s="151" t="n"/>
    </row>
    <row r="577" ht="18" customHeight="1" s="218">
      <c r="A577" s="151" t="n"/>
      <c r="B577" s="151" t="n"/>
      <c r="C577" s="151" t="n"/>
      <c r="D577" s="151" t="n"/>
      <c r="E577" s="151" t="n"/>
      <c r="F577" s="151" t="n"/>
      <c r="G577" s="151" t="n"/>
      <c r="H577" s="151" t="n"/>
      <c r="I577" s="152" t="n"/>
      <c r="J577" s="152" t="n"/>
      <c r="K577" s="152" t="n"/>
      <c r="L577" s="152" t="n"/>
      <c r="M577" s="151" t="n"/>
      <c r="N577" s="151" t="n"/>
      <c r="O577" s="151" t="n"/>
      <c r="P577" s="151" t="n"/>
      <c r="Q577" s="151" t="n"/>
      <c r="R577" s="151" t="n"/>
      <c r="S577" s="151" t="n"/>
      <c r="T577" s="151" t="n"/>
      <c r="U577" s="151" t="n"/>
      <c r="V577" s="151" t="n"/>
      <c r="W577" s="151" t="n"/>
      <c r="X577" s="151" t="n"/>
      <c r="Y577" s="151" t="n"/>
      <c r="Z577" s="151" t="n"/>
      <c r="AA577" s="151" t="n"/>
      <c r="AB577" s="151" t="n"/>
      <c r="AC577" s="151" t="n"/>
      <c r="AD577" s="151" t="n"/>
      <c r="AE577" s="151" t="n"/>
    </row>
    <row r="578" ht="18" customHeight="1" s="218">
      <c r="A578" s="151" t="n"/>
      <c r="B578" s="151" t="n"/>
      <c r="C578" s="151" t="n"/>
      <c r="D578" s="151" t="n"/>
      <c r="E578" s="151" t="n"/>
      <c r="F578" s="151" t="n"/>
      <c r="G578" s="151" t="n"/>
      <c r="H578" s="151" t="n"/>
      <c r="I578" s="152" t="n"/>
      <c r="J578" s="152" t="n"/>
      <c r="K578" s="152" t="n"/>
      <c r="L578" s="152" t="n"/>
      <c r="M578" s="151" t="n"/>
      <c r="N578" s="151" t="n"/>
      <c r="O578" s="151" t="n"/>
      <c r="P578" s="151" t="n"/>
      <c r="Q578" s="151" t="n"/>
      <c r="R578" s="151" t="n"/>
      <c r="S578" s="151" t="n"/>
      <c r="T578" s="151" t="n"/>
      <c r="U578" s="151" t="n"/>
      <c r="V578" s="151" t="n"/>
      <c r="W578" s="151" t="n"/>
      <c r="X578" s="151" t="n"/>
      <c r="Y578" s="151" t="n"/>
      <c r="Z578" s="151" t="n"/>
      <c r="AA578" s="151" t="n"/>
      <c r="AB578" s="151" t="n"/>
      <c r="AC578" s="151" t="n"/>
      <c r="AD578" s="151" t="n"/>
      <c r="AE578" s="151" t="n"/>
    </row>
    <row r="579" ht="18" customHeight="1" s="218">
      <c r="A579" s="151" t="n"/>
      <c r="B579" s="151" t="n"/>
      <c r="C579" s="151" t="n"/>
      <c r="D579" s="151" t="n"/>
      <c r="E579" s="151" t="n"/>
      <c r="F579" s="151" t="n"/>
      <c r="G579" s="151" t="n"/>
      <c r="H579" s="151" t="n"/>
      <c r="I579" s="152" t="n"/>
      <c r="J579" s="152" t="n"/>
      <c r="K579" s="152" t="n"/>
      <c r="L579" s="152" t="n"/>
      <c r="M579" s="151" t="n"/>
      <c r="N579" s="151" t="n"/>
      <c r="O579" s="151" t="n"/>
      <c r="P579" s="151" t="n"/>
      <c r="Q579" s="151" t="n"/>
      <c r="R579" s="151" t="n"/>
      <c r="S579" s="151" t="n"/>
      <c r="T579" s="151" t="n"/>
      <c r="U579" s="151" t="n"/>
      <c r="V579" s="151" t="n"/>
      <c r="W579" s="151" t="n"/>
      <c r="X579" s="151" t="n"/>
      <c r="Y579" s="151" t="n"/>
      <c r="Z579" s="151" t="n"/>
      <c r="AA579" s="151" t="n"/>
      <c r="AB579" s="151" t="n"/>
      <c r="AC579" s="151" t="n"/>
      <c r="AD579" s="151" t="n"/>
      <c r="AE579" s="151" t="n"/>
    </row>
    <row r="580" ht="18" customHeight="1" s="218">
      <c r="A580" s="151" t="n"/>
      <c r="B580" s="151" t="n"/>
      <c r="C580" s="151" t="n"/>
      <c r="D580" s="151" t="n"/>
      <c r="E580" s="151" t="n"/>
      <c r="F580" s="151" t="n"/>
      <c r="G580" s="151" t="n"/>
      <c r="H580" s="151" t="n"/>
      <c r="I580" s="152" t="n"/>
      <c r="J580" s="152" t="n"/>
      <c r="K580" s="152" t="n"/>
      <c r="L580" s="152" t="n"/>
      <c r="M580" s="151" t="n"/>
      <c r="N580" s="151" t="n"/>
      <c r="O580" s="151" t="n"/>
      <c r="P580" s="151" t="n"/>
      <c r="Q580" s="151" t="n"/>
      <c r="R580" s="151" t="n"/>
      <c r="S580" s="151" t="n"/>
      <c r="T580" s="151" t="n"/>
      <c r="U580" s="151" t="n"/>
      <c r="V580" s="151" t="n"/>
      <c r="W580" s="151" t="n"/>
      <c r="X580" s="151" t="n"/>
      <c r="Y580" s="151" t="n"/>
      <c r="Z580" s="151" t="n"/>
      <c r="AA580" s="151" t="n"/>
      <c r="AB580" s="151" t="n"/>
      <c r="AC580" s="151" t="n"/>
      <c r="AD580" s="151" t="n"/>
      <c r="AE580" s="151" t="n"/>
    </row>
    <row r="581" ht="18" customHeight="1" s="218">
      <c r="A581" s="151" t="n"/>
      <c r="B581" s="151" t="n"/>
      <c r="C581" s="151" t="n"/>
      <c r="D581" s="151" t="n"/>
      <c r="E581" s="151" t="n"/>
      <c r="F581" s="151" t="n"/>
      <c r="G581" s="151" t="n"/>
      <c r="H581" s="151" t="n"/>
      <c r="I581" s="152" t="n"/>
      <c r="J581" s="152" t="n"/>
      <c r="K581" s="152" t="n"/>
      <c r="L581" s="152" t="n"/>
      <c r="M581" s="151" t="n"/>
      <c r="N581" s="151" t="n"/>
      <c r="O581" s="151" t="n"/>
      <c r="P581" s="151" t="n"/>
      <c r="Q581" s="151" t="n"/>
      <c r="R581" s="151" t="n"/>
      <c r="S581" s="151" t="n"/>
      <c r="T581" s="151" t="n"/>
      <c r="U581" s="151" t="n"/>
      <c r="V581" s="151" t="n"/>
      <c r="W581" s="151" t="n"/>
      <c r="X581" s="151" t="n"/>
      <c r="Y581" s="151" t="n"/>
      <c r="Z581" s="151" t="n"/>
      <c r="AA581" s="151" t="n"/>
      <c r="AB581" s="151" t="n"/>
      <c r="AC581" s="151" t="n"/>
      <c r="AD581" s="151" t="n"/>
      <c r="AE581" s="151" t="n"/>
    </row>
    <row r="582" ht="18" customHeight="1" s="218">
      <c r="A582" s="151" t="n"/>
      <c r="B582" s="151" t="n"/>
      <c r="C582" s="151" t="n"/>
      <c r="D582" s="151" t="n"/>
      <c r="E582" s="151" t="n"/>
      <c r="F582" s="151" t="n"/>
      <c r="G582" s="151" t="n"/>
      <c r="H582" s="151" t="n"/>
      <c r="I582" s="152" t="n"/>
      <c r="J582" s="152" t="n"/>
      <c r="K582" s="152" t="n"/>
      <c r="L582" s="152" t="n"/>
      <c r="M582" s="151" t="n"/>
      <c r="N582" s="151" t="n"/>
      <c r="O582" s="151" t="n"/>
      <c r="P582" s="151" t="n"/>
      <c r="Q582" s="151" t="n"/>
      <c r="R582" s="151" t="n"/>
      <c r="S582" s="151" t="n"/>
      <c r="T582" s="151" t="n"/>
      <c r="U582" s="151" t="n"/>
      <c r="V582" s="151" t="n"/>
      <c r="W582" s="151" t="n"/>
      <c r="X582" s="151" t="n"/>
      <c r="Y582" s="151" t="n"/>
      <c r="Z582" s="151" t="n"/>
      <c r="AA582" s="151" t="n"/>
      <c r="AB582" s="151" t="n"/>
      <c r="AC582" s="151" t="n"/>
      <c r="AD582" s="151" t="n"/>
      <c r="AE582" s="151" t="n"/>
    </row>
    <row r="583" ht="18" customHeight="1" s="218">
      <c r="A583" s="151" t="n"/>
      <c r="B583" s="151" t="n"/>
      <c r="C583" s="151" t="n"/>
      <c r="D583" s="151" t="n"/>
      <c r="E583" s="151" t="n"/>
      <c r="F583" s="151" t="n"/>
      <c r="G583" s="151" t="n"/>
      <c r="H583" s="151" t="n"/>
      <c r="I583" s="152" t="n"/>
      <c r="J583" s="152" t="n"/>
      <c r="K583" s="152" t="n"/>
      <c r="L583" s="152" t="n"/>
      <c r="M583" s="151" t="n"/>
      <c r="N583" s="151" t="n"/>
      <c r="O583" s="151" t="n"/>
      <c r="P583" s="151" t="n"/>
      <c r="Q583" s="151" t="n"/>
      <c r="R583" s="151" t="n"/>
      <c r="S583" s="151" t="n"/>
      <c r="T583" s="151" t="n"/>
      <c r="U583" s="151" t="n"/>
      <c r="V583" s="151" t="n"/>
      <c r="W583" s="151" t="n"/>
      <c r="X583" s="151" t="n"/>
      <c r="Y583" s="151" t="n"/>
      <c r="Z583" s="151" t="n"/>
      <c r="AA583" s="151" t="n"/>
      <c r="AB583" s="151" t="n"/>
      <c r="AC583" s="151" t="n"/>
      <c r="AD583" s="151" t="n"/>
      <c r="AE583" s="151" t="n"/>
    </row>
    <row r="584" ht="18" customHeight="1" s="218">
      <c r="A584" s="151" t="n"/>
      <c r="B584" s="151" t="n"/>
      <c r="C584" s="151" t="n"/>
      <c r="D584" s="151" t="n"/>
      <c r="E584" s="151" t="n"/>
      <c r="F584" s="151" t="n"/>
      <c r="G584" s="151" t="n"/>
      <c r="H584" s="151" t="n"/>
      <c r="I584" s="152" t="n"/>
      <c r="J584" s="152" t="n"/>
      <c r="K584" s="152" t="n"/>
      <c r="L584" s="152" t="n"/>
      <c r="M584" s="151" t="n"/>
      <c r="N584" s="151" t="n"/>
      <c r="O584" s="151" t="n"/>
      <c r="P584" s="151" t="n"/>
      <c r="Q584" s="151" t="n"/>
      <c r="R584" s="151" t="n"/>
      <c r="S584" s="151" t="n"/>
      <c r="T584" s="151" t="n"/>
      <c r="U584" s="151" t="n"/>
      <c r="V584" s="151" t="n"/>
      <c r="W584" s="151" t="n"/>
      <c r="X584" s="151" t="n"/>
      <c r="Y584" s="151" t="n"/>
      <c r="Z584" s="151" t="n"/>
      <c r="AA584" s="151" t="n"/>
      <c r="AB584" s="151" t="n"/>
      <c r="AC584" s="151" t="n"/>
      <c r="AD584" s="151" t="n"/>
      <c r="AE584" s="151" t="n"/>
    </row>
    <row r="585" ht="18" customHeight="1" s="218">
      <c r="A585" s="151" t="n"/>
      <c r="B585" s="151" t="n"/>
      <c r="C585" s="151" t="n"/>
      <c r="D585" s="151" t="n"/>
      <c r="E585" s="151" t="n"/>
      <c r="F585" s="151" t="n"/>
      <c r="G585" s="151" t="n"/>
      <c r="H585" s="151" t="n"/>
      <c r="I585" s="152" t="n"/>
      <c r="J585" s="152" t="n"/>
      <c r="K585" s="152" t="n"/>
      <c r="L585" s="152" t="n"/>
      <c r="M585" s="151" t="n"/>
      <c r="N585" s="151" t="n"/>
      <c r="O585" s="151" t="n"/>
      <c r="P585" s="151" t="n"/>
      <c r="Q585" s="151" t="n"/>
      <c r="R585" s="151" t="n"/>
      <c r="S585" s="151" t="n"/>
      <c r="T585" s="151" t="n"/>
      <c r="U585" s="151" t="n"/>
      <c r="V585" s="151" t="n"/>
      <c r="W585" s="151" t="n"/>
      <c r="X585" s="151" t="n"/>
      <c r="Y585" s="151" t="n"/>
      <c r="Z585" s="151" t="n"/>
      <c r="AA585" s="151" t="n"/>
      <c r="AB585" s="151" t="n"/>
      <c r="AC585" s="151" t="n"/>
      <c r="AD585" s="151" t="n"/>
      <c r="AE585" s="151" t="n"/>
    </row>
    <row r="586" ht="18" customHeight="1" s="218">
      <c r="A586" s="151" t="n"/>
      <c r="B586" s="151" t="n"/>
      <c r="C586" s="151" t="n"/>
      <c r="D586" s="151" t="n"/>
      <c r="E586" s="151" t="n"/>
      <c r="F586" s="151" t="n"/>
      <c r="G586" s="151" t="n"/>
      <c r="H586" s="151" t="n"/>
      <c r="I586" s="152" t="n"/>
      <c r="J586" s="152" t="n"/>
      <c r="K586" s="152" t="n"/>
      <c r="L586" s="152" t="n"/>
      <c r="M586" s="151" t="n"/>
      <c r="N586" s="151" t="n"/>
      <c r="O586" s="151" t="n"/>
      <c r="P586" s="151" t="n"/>
      <c r="Q586" s="151" t="n"/>
      <c r="R586" s="151" t="n"/>
      <c r="S586" s="151" t="n"/>
      <c r="T586" s="151" t="n"/>
      <c r="U586" s="151" t="n"/>
      <c r="V586" s="151" t="n"/>
      <c r="W586" s="151" t="n"/>
      <c r="X586" s="151" t="n"/>
      <c r="Y586" s="151" t="n"/>
      <c r="Z586" s="151" t="n"/>
      <c r="AA586" s="151" t="n"/>
      <c r="AB586" s="151" t="n"/>
      <c r="AC586" s="151" t="n"/>
      <c r="AD586" s="151" t="n"/>
      <c r="AE586" s="151" t="n"/>
    </row>
    <row r="587" ht="18" customHeight="1" s="218">
      <c r="A587" s="151" t="n"/>
      <c r="B587" s="151" t="n"/>
      <c r="C587" s="151" t="n"/>
      <c r="D587" s="151" t="n"/>
      <c r="E587" s="151" t="n"/>
      <c r="F587" s="151" t="n"/>
      <c r="G587" s="151" t="n"/>
      <c r="H587" s="151" t="n"/>
      <c r="I587" s="152" t="n"/>
      <c r="J587" s="152" t="n"/>
      <c r="K587" s="152" t="n"/>
      <c r="L587" s="152" t="n"/>
      <c r="M587" s="151" t="n"/>
      <c r="N587" s="151" t="n"/>
      <c r="O587" s="151" t="n"/>
      <c r="P587" s="151" t="n"/>
      <c r="Q587" s="151" t="n"/>
      <c r="R587" s="151" t="n"/>
      <c r="S587" s="151" t="n"/>
      <c r="T587" s="151" t="n"/>
      <c r="U587" s="151" t="n"/>
      <c r="V587" s="151" t="n"/>
      <c r="W587" s="151" t="n"/>
      <c r="X587" s="151" t="n"/>
      <c r="Y587" s="151" t="n"/>
      <c r="Z587" s="151" t="n"/>
      <c r="AA587" s="151" t="n"/>
      <c r="AB587" s="151" t="n"/>
      <c r="AC587" s="151" t="n"/>
      <c r="AD587" s="151" t="n"/>
      <c r="AE587" s="151" t="n"/>
    </row>
    <row r="588" ht="18" customHeight="1" s="218">
      <c r="A588" s="151" t="n"/>
      <c r="B588" s="151" t="n"/>
      <c r="C588" s="151" t="n"/>
      <c r="D588" s="151" t="n"/>
      <c r="E588" s="151" t="n"/>
      <c r="F588" s="151" t="n"/>
      <c r="G588" s="151" t="n"/>
      <c r="H588" s="151" t="n"/>
      <c r="I588" s="152" t="n"/>
      <c r="J588" s="152" t="n"/>
      <c r="K588" s="152" t="n"/>
      <c r="L588" s="152" t="n"/>
      <c r="M588" s="151" t="n"/>
      <c r="N588" s="151" t="n"/>
      <c r="O588" s="151" t="n"/>
      <c r="P588" s="151" t="n"/>
      <c r="Q588" s="151" t="n"/>
      <c r="R588" s="151" t="n"/>
      <c r="S588" s="151" t="n"/>
      <c r="T588" s="151" t="n"/>
      <c r="U588" s="151" t="n"/>
      <c r="V588" s="151" t="n"/>
      <c r="W588" s="151" t="n"/>
      <c r="X588" s="151" t="n"/>
      <c r="Y588" s="151" t="n"/>
      <c r="Z588" s="151" t="n"/>
      <c r="AA588" s="151" t="n"/>
      <c r="AB588" s="151" t="n"/>
      <c r="AC588" s="151" t="n"/>
      <c r="AD588" s="151" t="n"/>
      <c r="AE588" s="151" t="n"/>
    </row>
    <row r="589" ht="18" customHeight="1" s="218">
      <c r="A589" s="151" t="n"/>
      <c r="B589" s="151" t="n"/>
      <c r="C589" s="151" t="n"/>
      <c r="D589" s="151" t="n"/>
      <c r="E589" s="151" t="n"/>
      <c r="F589" s="151" t="n"/>
      <c r="G589" s="151" t="n"/>
      <c r="H589" s="151" t="n"/>
      <c r="I589" s="152" t="n"/>
      <c r="J589" s="152" t="n"/>
      <c r="K589" s="152" t="n"/>
      <c r="L589" s="152" t="n"/>
      <c r="M589" s="151" t="n"/>
      <c r="N589" s="151" t="n"/>
      <c r="O589" s="151" t="n"/>
      <c r="P589" s="151" t="n"/>
      <c r="Q589" s="151" t="n"/>
      <c r="R589" s="151" t="n"/>
      <c r="S589" s="151" t="n"/>
      <c r="T589" s="151" t="n"/>
      <c r="U589" s="151" t="n"/>
      <c r="V589" s="151" t="n"/>
      <c r="W589" s="151" t="n"/>
      <c r="X589" s="151" t="n"/>
      <c r="Y589" s="151" t="n"/>
      <c r="Z589" s="151" t="n"/>
      <c r="AA589" s="151" t="n"/>
      <c r="AB589" s="151" t="n"/>
      <c r="AC589" s="151" t="n"/>
      <c r="AD589" s="151" t="n"/>
      <c r="AE589" s="151" t="n"/>
    </row>
    <row r="590" ht="18" customHeight="1" s="218">
      <c r="A590" s="151" t="n"/>
      <c r="B590" s="151" t="n"/>
      <c r="C590" s="151" t="n"/>
      <c r="D590" s="151" t="n"/>
      <c r="E590" s="151" t="n"/>
      <c r="F590" s="151" t="n"/>
      <c r="G590" s="151" t="n"/>
      <c r="H590" s="151" t="n"/>
      <c r="I590" s="152" t="n"/>
      <c r="J590" s="152" t="n"/>
      <c r="K590" s="152" t="n"/>
      <c r="L590" s="152" t="n"/>
      <c r="M590" s="151" t="n"/>
      <c r="N590" s="151" t="n"/>
      <c r="O590" s="151" t="n"/>
      <c r="P590" s="151" t="n"/>
      <c r="Q590" s="151" t="n"/>
      <c r="R590" s="151" t="n"/>
      <c r="S590" s="151" t="n"/>
      <c r="T590" s="151" t="n"/>
      <c r="U590" s="151" t="n"/>
      <c r="V590" s="151" t="n"/>
      <c r="W590" s="151" t="n"/>
      <c r="X590" s="151" t="n"/>
      <c r="Y590" s="151" t="n"/>
      <c r="Z590" s="151" t="n"/>
      <c r="AA590" s="151" t="n"/>
      <c r="AB590" s="151" t="n"/>
      <c r="AC590" s="151" t="n"/>
      <c r="AD590" s="151" t="n"/>
      <c r="AE590" s="151" t="n"/>
    </row>
    <row r="591" ht="18" customHeight="1" s="218">
      <c r="A591" s="151" t="n"/>
      <c r="B591" s="151" t="n"/>
      <c r="C591" s="151" t="n"/>
      <c r="D591" s="151" t="n"/>
      <c r="E591" s="151" t="n"/>
      <c r="F591" s="151" t="n"/>
      <c r="G591" s="151" t="n"/>
      <c r="H591" s="151" t="n"/>
      <c r="I591" s="152" t="n"/>
      <c r="J591" s="152" t="n"/>
      <c r="K591" s="152" t="n"/>
      <c r="L591" s="152" t="n"/>
      <c r="M591" s="151" t="n"/>
      <c r="N591" s="151" t="n"/>
      <c r="O591" s="151" t="n"/>
      <c r="P591" s="151" t="n"/>
      <c r="Q591" s="151" t="n"/>
      <c r="R591" s="151" t="n"/>
      <c r="S591" s="151" t="n"/>
      <c r="T591" s="151" t="n"/>
      <c r="U591" s="151" t="n"/>
      <c r="V591" s="151" t="n"/>
      <c r="W591" s="151" t="n"/>
      <c r="X591" s="151" t="n"/>
      <c r="Y591" s="151" t="n"/>
      <c r="Z591" s="151" t="n"/>
      <c r="AA591" s="151" t="n"/>
      <c r="AB591" s="151" t="n"/>
      <c r="AC591" s="151" t="n"/>
      <c r="AD591" s="151" t="n"/>
      <c r="AE591" s="151" t="n"/>
    </row>
    <row r="592" ht="18" customHeight="1" s="218">
      <c r="A592" s="151" t="n"/>
      <c r="B592" s="151" t="n"/>
      <c r="C592" s="151" t="n"/>
      <c r="D592" s="151" t="n"/>
      <c r="E592" s="151" t="n"/>
      <c r="F592" s="151" t="n"/>
      <c r="G592" s="151" t="n"/>
      <c r="H592" s="151" t="n"/>
      <c r="I592" s="152" t="n"/>
      <c r="J592" s="152" t="n"/>
      <c r="K592" s="152" t="n"/>
      <c r="L592" s="152" t="n"/>
      <c r="M592" s="151" t="n"/>
      <c r="N592" s="151" t="n"/>
      <c r="O592" s="151" t="n"/>
      <c r="P592" s="151" t="n"/>
      <c r="Q592" s="151" t="n"/>
      <c r="R592" s="151" t="n"/>
      <c r="S592" s="151" t="n"/>
      <c r="T592" s="151" t="n"/>
      <c r="U592" s="151" t="n"/>
      <c r="V592" s="151" t="n"/>
      <c r="W592" s="151" t="n"/>
      <c r="X592" s="151" t="n"/>
      <c r="Y592" s="151" t="n"/>
      <c r="Z592" s="151" t="n"/>
      <c r="AA592" s="151" t="n"/>
      <c r="AB592" s="151" t="n"/>
      <c r="AC592" s="151" t="n"/>
      <c r="AD592" s="151" t="n"/>
      <c r="AE592" s="151" t="n"/>
    </row>
    <row r="593" ht="18" customHeight="1" s="218">
      <c r="A593" s="151" t="n"/>
      <c r="B593" s="151" t="n"/>
      <c r="C593" s="151" t="n"/>
      <c r="D593" s="151" t="n"/>
      <c r="E593" s="151" t="n"/>
      <c r="F593" s="151" t="n"/>
      <c r="G593" s="151" t="n"/>
      <c r="H593" s="151" t="n"/>
      <c r="I593" s="152" t="n"/>
      <c r="J593" s="152" t="n"/>
      <c r="K593" s="152" t="n"/>
      <c r="L593" s="152" t="n"/>
      <c r="M593" s="151" t="n"/>
      <c r="N593" s="151" t="n"/>
      <c r="O593" s="151" t="n"/>
      <c r="P593" s="151" t="n"/>
      <c r="Q593" s="151" t="n"/>
      <c r="R593" s="151" t="n"/>
      <c r="S593" s="151" t="n"/>
      <c r="T593" s="151" t="n"/>
      <c r="U593" s="151" t="n"/>
      <c r="V593" s="151" t="n"/>
      <c r="W593" s="151" t="n"/>
      <c r="X593" s="151" t="n"/>
      <c r="Y593" s="151" t="n"/>
      <c r="Z593" s="151" t="n"/>
      <c r="AA593" s="151" t="n"/>
      <c r="AB593" s="151" t="n"/>
      <c r="AC593" s="151" t="n"/>
      <c r="AD593" s="151" t="n"/>
      <c r="AE593" s="151" t="n"/>
    </row>
    <row r="594" ht="18" customHeight="1" s="218">
      <c r="A594" s="151" t="n"/>
      <c r="B594" s="151" t="n"/>
      <c r="C594" s="151" t="n"/>
      <c r="D594" s="151" t="n"/>
      <c r="E594" s="151" t="n"/>
      <c r="F594" s="151" t="n"/>
      <c r="G594" s="151" t="n"/>
      <c r="H594" s="151" t="n"/>
      <c r="I594" s="152" t="n"/>
      <c r="J594" s="152" t="n"/>
      <c r="K594" s="152" t="n"/>
      <c r="L594" s="152" t="n"/>
      <c r="M594" s="151" t="n"/>
      <c r="N594" s="151" t="n"/>
      <c r="O594" s="151" t="n"/>
      <c r="P594" s="151" t="n"/>
      <c r="Q594" s="151" t="n"/>
      <c r="R594" s="151" t="n"/>
      <c r="S594" s="151" t="n"/>
      <c r="T594" s="151" t="n"/>
      <c r="U594" s="151" t="n"/>
      <c r="V594" s="151" t="n"/>
      <c r="W594" s="151" t="n"/>
      <c r="X594" s="151" t="n"/>
      <c r="Y594" s="151" t="n"/>
      <c r="Z594" s="151" t="n"/>
      <c r="AA594" s="151" t="n"/>
      <c r="AB594" s="151" t="n"/>
      <c r="AC594" s="151" t="n"/>
      <c r="AD594" s="151" t="n"/>
      <c r="AE594" s="151" t="n"/>
    </row>
    <row r="595" ht="18" customHeight="1" s="218">
      <c r="A595" s="151" t="n"/>
      <c r="B595" s="151" t="n"/>
      <c r="C595" s="151" t="n"/>
      <c r="D595" s="151" t="n"/>
      <c r="E595" s="151" t="n"/>
      <c r="F595" s="151" t="n"/>
      <c r="G595" s="151" t="n"/>
      <c r="H595" s="151" t="n"/>
      <c r="I595" s="152" t="n"/>
      <c r="J595" s="152" t="n"/>
      <c r="K595" s="152" t="n"/>
      <c r="L595" s="152" t="n"/>
      <c r="M595" s="151" t="n"/>
      <c r="N595" s="151" t="n"/>
      <c r="O595" s="151" t="n"/>
      <c r="P595" s="151" t="n"/>
      <c r="Q595" s="151" t="n"/>
      <c r="R595" s="151" t="n"/>
      <c r="S595" s="151" t="n"/>
      <c r="T595" s="151" t="n"/>
      <c r="U595" s="151" t="n"/>
      <c r="V595" s="151" t="n"/>
      <c r="W595" s="151" t="n"/>
      <c r="X595" s="151" t="n"/>
      <c r="Y595" s="151" t="n"/>
      <c r="Z595" s="151" t="n"/>
      <c r="AA595" s="151" t="n"/>
      <c r="AB595" s="151" t="n"/>
      <c r="AC595" s="151" t="n"/>
      <c r="AD595" s="151" t="n"/>
      <c r="AE595" s="151" t="n"/>
    </row>
    <row r="596" ht="18" customHeight="1" s="218">
      <c r="A596" s="151" t="n"/>
      <c r="B596" s="151" t="n"/>
      <c r="C596" s="151" t="n"/>
      <c r="D596" s="151" t="n"/>
      <c r="E596" s="151" t="n"/>
      <c r="F596" s="151" t="n"/>
      <c r="G596" s="151" t="n"/>
      <c r="H596" s="151" t="n"/>
      <c r="I596" s="152" t="n"/>
      <c r="J596" s="152" t="n"/>
      <c r="K596" s="152" t="n"/>
      <c r="L596" s="152" t="n"/>
      <c r="M596" s="151" t="n"/>
      <c r="N596" s="151" t="n"/>
      <c r="O596" s="151" t="n"/>
      <c r="P596" s="151" t="n"/>
      <c r="Q596" s="151" t="n"/>
      <c r="R596" s="151" t="n"/>
      <c r="S596" s="151" t="n"/>
      <c r="T596" s="151" t="n"/>
      <c r="U596" s="151" t="n"/>
      <c r="V596" s="151" t="n"/>
      <c r="W596" s="151" t="n"/>
      <c r="X596" s="151" t="n"/>
      <c r="Y596" s="151" t="n"/>
      <c r="Z596" s="151" t="n"/>
      <c r="AA596" s="151" t="n"/>
      <c r="AB596" s="151" t="n"/>
      <c r="AC596" s="151" t="n"/>
      <c r="AD596" s="151" t="n"/>
      <c r="AE596" s="151" t="n"/>
    </row>
    <row r="597" ht="18" customHeight="1" s="218">
      <c r="A597" s="151" t="n"/>
      <c r="B597" s="151" t="n"/>
      <c r="C597" s="151" t="n"/>
      <c r="D597" s="151" t="n"/>
      <c r="E597" s="151" t="n"/>
      <c r="F597" s="151" t="n"/>
      <c r="G597" s="151" t="n"/>
      <c r="H597" s="151" t="n"/>
      <c r="I597" s="152" t="n"/>
      <c r="J597" s="152" t="n"/>
      <c r="K597" s="152" t="n"/>
      <c r="L597" s="152" t="n"/>
      <c r="M597" s="151" t="n"/>
      <c r="N597" s="151" t="n"/>
      <c r="O597" s="151" t="n"/>
      <c r="P597" s="151" t="n"/>
      <c r="Q597" s="151" t="n"/>
      <c r="R597" s="151" t="n"/>
      <c r="S597" s="151" t="n"/>
      <c r="T597" s="151" t="n"/>
      <c r="U597" s="151" t="n"/>
      <c r="V597" s="151" t="n"/>
      <c r="W597" s="151" t="n"/>
      <c r="X597" s="151" t="n"/>
      <c r="Y597" s="151" t="n"/>
      <c r="Z597" s="151" t="n"/>
      <c r="AA597" s="151" t="n"/>
      <c r="AB597" s="151" t="n"/>
      <c r="AC597" s="151" t="n"/>
      <c r="AD597" s="151" t="n"/>
      <c r="AE597" s="151" t="n"/>
    </row>
    <row r="598" ht="18" customHeight="1" s="218">
      <c r="A598" s="151" t="n"/>
      <c r="B598" s="151" t="n"/>
      <c r="C598" s="151" t="n"/>
      <c r="D598" s="151" t="n"/>
      <c r="E598" s="151" t="n"/>
      <c r="F598" s="151" t="n"/>
      <c r="G598" s="151" t="n"/>
      <c r="H598" s="151" t="n"/>
      <c r="I598" s="152" t="n"/>
      <c r="J598" s="152" t="n"/>
      <c r="K598" s="152" t="n"/>
      <c r="L598" s="152" t="n"/>
      <c r="M598" s="151" t="n"/>
      <c r="N598" s="151" t="n"/>
      <c r="O598" s="151" t="n"/>
      <c r="P598" s="151" t="n"/>
      <c r="Q598" s="151" t="n"/>
      <c r="R598" s="151" t="n"/>
      <c r="S598" s="151" t="n"/>
      <c r="T598" s="151" t="n"/>
      <c r="U598" s="151" t="n"/>
      <c r="V598" s="151" t="n"/>
      <c r="W598" s="151" t="n"/>
      <c r="X598" s="151" t="n"/>
      <c r="Y598" s="151" t="n"/>
      <c r="Z598" s="151" t="n"/>
      <c r="AA598" s="151" t="n"/>
      <c r="AB598" s="151" t="n"/>
      <c r="AC598" s="151" t="n"/>
      <c r="AD598" s="151" t="n"/>
      <c r="AE598" s="151" t="n"/>
    </row>
    <row r="599" ht="18" customHeight="1" s="218">
      <c r="A599" s="151" t="n"/>
      <c r="B599" s="151" t="n"/>
      <c r="C599" s="151" t="n"/>
      <c r="D599" s="151" t="n"/>
      <c r="E599" s="151" t="n"/>
      <c r="F599" s="151" t="n"/>
      <c r="G599" s="151" t="n"/>
      <c r="H599" s="151" t="n"/>
      <c r="I599" s="152" t="n"/>
      <c r="J599" s="152" t="n"/>
      <c r="K599" s="152" t="n"/>
      <c r="L599" s="152" t="n"/>
      <c r="M599" s="151" t="n"/>
      <c r="N599" s="151" t="n"/>
      <c r="O599" s="151" t="n"/>
      <c r="P599" s="151" t="n"/>
      <c r="Q599" s="151" t="n"/>
      <c r="R599" s="151" t="n"/>
      <c r="S599" s="151" t="n"/>
      <c r="T599" s="151" t="n"/>
      <c r="U599" s="151" t="n"/>
      <c r="V599" s="151" t="n"/>
      <c r="W599" s="151" t="n"/>
      <c r="X599" s="151" t="n"/>
      <c r="Y599" s="151" t="n"/>
      <c r="Z599" s="151" t="n"/>
      <c r="AA599" s="151" t="n"/>
      <c r="AB599" s="151" t="n"/>
      <c r="AC599" s="151" t="n"/>
      <c r="AD599" s="151" t="n"/>
      <c r="AE599" s="151" t="n"/>
    </row>
    <row r="600" ht="18" customHeight="1" s="218">
      <c r="A600" s="151" t="n"/>
      <c r="B600" s="151" t="n"/>
      <c r="C600" s="151" t="n"/>
      <c r="D600" s="151" t="n"/>
      <c r="E600" s="151" t="n"/>
      <c r="F600" s="151" t="n"/>
      <c r="G600" s="151" t="n"/>
      <c r="H600" s="151" t="n"/>
      <c r="I600" s="152" t="n"/>
      <c r="J600" s="152" t="n"/>
      <c r="K600" s="152" t="n"/>
      <c r="L600" s="152" t="n"/>
      <c r="M600" s="151" t="n"/>
      <c r="N600" s="151" t="n"/>
      <c r="O600" s="151" t="n"/>
      <c r="P600" s="151" t="n"/>
      <c r="Q600" s="151" t="n"/>
      <c r="R600" s="151" t="n"/>
      <c r="S600" s="151" t="n"/>
      <c r="T600" s="151" t="n"/>
      <c r="U600" s="151" t="n"/>
      <c r="V600" s="151" t="n"/>
      <c r="W600" s="151" t="n"/>
      <c r="X600" s="151" t="n"/>
      <c r="Y600" s="151" t="n"/>
      <c r="Z600" s="151" t="n"/>
      <c r="AA600" s="151" t="n"/>
      <c r="AB600" s="151" t="n"/>
      <c r="AC600" s="151" t="n"/>
      <c r="AD600" s="151" t="n"/>
      <c r="AE600" s="151" t="n"/>
    </row>
    <row r="601" ht="18" customHeight="1" s="218">
      <c r="A601" s="151" t="n"/>
      <c r="B601" s="151" t="n"/>
      <c r="C601" s="151" t="n"/>
      <c r="D601" s="151" t="n"/>
      <c r="E601" s="151" t="n"/>
      <c r="F601" s="151" t="n"/>
      <c r="G601" s="151" t="n"/>
      <c r="H601" s="151" t="n"/>
      <c r="I601" s="152" t="n"/>
      <c r="J601" s="152" t="n"/>
      <c r="K601" s="152" t="n"/>
      <c r="L601" s="152" t="n"/>
      <c r="M601" s="151" t="n"/>
      <c r="N601" s="151" t="n"/>
      <c r="O601" s="151" t="n"/>
      <c r="P601" s="151" t="n"/>
      <c r="Q601" s="151" t="n"/>
      <c r="R601" s="151" t="n"/>
      <c r="S601" s="151" t="n"/>
      <c r="T601" s="151" t="n"/>
      <c r="U601" s="151" t="n"/>
      <c r="V601" s="151" t="n"/>
      <c r="W601" s="151" t="n"/>
      <c r="X601" s="151" t="n"/>
      <c r="Y601" s="151" t="n"/>
      <c r="Z601" s="151" t="n"/>
      <c r="AA601" s="151" t="n"/>
      <c r="AB601" s="151" t="n"/>
      <c r="AC601" s="151" t="n"/>
      <c r="AD601" s="151" t="n"/>
      <c r="AE601" s="151" t="n"/>
    </row>
    <row r="602" ht="18" customHeight="1" s="218">
      <c r="A602" s="151" t="n"/>
      <c r="B602" s="151" t="n"/>
      <c r="C602" s="151" t="n"/>
      <c r="D602" s="151" t="n"/>
      <c r="E602" s="151" t="n"/>
      <c r="F602" s="151" t="n"/>
      <c r="G602" s="151" t="n"/>
      <c r="H602" s="151" t="n"/>
      <c r="I602" s="152" t="n"/>
      <c r="J602" s="152" t="n"/>
      <c r="K602" s="152" t="n"/>
      <c r="L602" s="152" t="n"/>
      <c r="M602" s="151" t="n"/>
      <c r="N602" s="151" t="n"/>
      <c r="O602" s="151" t="n"/>
      <c r="P602" s="151" t="n"/>
      <c r="Q602" s="151" t="n"/>
      <c r="R602" s="151" t="n"/>
      <c r="S602" s="151" t="n"/>
      <c r="T602" s="151" t="n"/>
      <c r="U602" s="151" t="n"/>
      <c r="V602" s="151" t="n"/>
      <c r="W602" s="151" t="n"/>
      <c r="X602" s="151" t="n"/>
      <c r="Y602" s="151" t="n"/>
      <c r="Z602" s="151" t="n"/>
      <c r="AA602" s="151" t="n"/>
      <c r="AB602" s="151" t="n"/>
      <c r="AC602" s="151" t="n"/>
      <c r="AD602" s="151" t="n"/>
      <c r="AE602" s="151" t="n"/>
    </row>
    <row r="603" ht="18" customHeight="1" s="218">
      <c r="A603" s="151" t="n"/>
      <c r="B603" s="151" t="n"/>
      <c r="C603" s="151" t="n"/>
      <c r="D603" s="151" t="n"/>
      <c r="E603" s="151" t="n"/>
      <c r="F603" s="151" t="n"/>
      <c r="G603" s="151" t="n"/>
      <c r="H603" s="151" t="n"/>
      <c r="I603" s="152" t="n"/>
      <c r="J603" s="152" t="n"/>
      <c r="K603" s="152" t="n"/>
      <c r="L603" s="152" t="n"/>
      <c r="M603" s="151" t="n"/>
      <c r="N603" s="151" t="n"/>
      <c r="O603" s="151" t="n"/>
      <c r="P603" s="151" t="n"/>
      <c r="Q603" s="151" t="n"/>
      <c r="R603" s="151" t="n"/>
      <c r="S603" s="151" t="n"/>
      <c r="T603" s="151" t="n"/>
      <c r="U603" s="151" t="n"/>
      <c r="V603" s="151" t="n"/>
      <c r="W603" s="151" t="n"/>
      <c r="X603" s="151" t="n"/>
      <c r="Y603" s="151" t="n"/>
      <c r="Z603" s="151" t="n"/>
      <c r="AA603" s="151" t="n"/>
      <c r="AB603" s="151" t="n"/>
      <c r="AC603" s="151" t="n"/>
      <c r="AD603" s="151" t="n"/>
      <c r="AE603" s="151" t="n"/>
    </row>
    <row r="604" ht="18" customHeight="1" s="218">
      <c r="A604" s="151" t="n"/>
      <c r="B604" s="151" t="n"/>
      <c r="C604" s="151" t="n"/>
      <c r="D604" s="151" t="n"/>
      <c r="E604" s="151" t="n"/>
      <c r="F604" s="151" t="n"/>
      <c r="G604" s="151" t="n"/>
      <c r="H604" s="151" t="n"/>
      <c r="I604" s="152" t="n"/>
      <c r="J604" s="152" t="n"/>
      <c r="K604" s="152" t="n"/>
      <c r="L604" s="152" t="n"/>
      <c r="M604" s="151" t="n"/>
      <c r="N604" s="151" t="n"/>
      <c r="O604" s="151" t="n"/>
      <c r="P604" s="151" t="n"/>
      <c r="Q604" s="151" t="n"/>
      <c r="R604" s="151" t="n"/>
      <c r="S604" s="151" t="n"/>
      <c r="T604" s="151" t="n"/>
      <c r="U604" s="151" t="n"/>
      <c r="V604" s="151" t="n"/>
      <c r="W604" s="151" t="n"/>
      <c r="X604" s="151" t="n"/>
      <c r="Y604" s="151" t="n"/>
      <c r="Z604" s="151" t="n"/>
      <c r="AA604" s="151" t="n"/>
      <c r="AB604" s="151" t="n"/>
      <c r="AC604" s="151" t="n"/>
      <c r="AD604" s="151" t="n"/>
      <c r="AE604" s="151" t="n"/>
    </row>
    <row r="605" ht="18" customHeight="1" s="218">
      <c r="A605" s="151" t="n"/>
      <c r="B605" s="151" t="n"/>
      <c r="C605" s="151" t="n"/>
      <c r="D605" s="151" t="n"/>
      <c r="E605" s="151" t="n"/>
      <c r="F605" s="151" t="n"/>
      <c r="G605" s="151" t="n"/>
      <c r="H605" s="151" t="n"/>
      <c r="I605" s="152" t="n"/>
      <c r="J605" s="152" t="n"/>
      <c r="K605" s="152" t="n"/>
      <c r="L605" s="152" t="n"/>
      <c r="M605" s="151" t="n"/>
      <c r="N605" s="151" t="n"/>
      <c r="O605" s="151" t="n"/>
      <c r="P605" s="151" t="n"/>
      <c r="Q605" s="151" t="n"/>
      <c r="R605" s="151" t="n"/>
      <c r="S605" s="151" t="n"/>
      <c r="T605" s="151" t="n"/>
      <c r="U605" s="151" t="n"/>
      <c r="V605" s="151" t="n"/>
      <c r="W605" s="151" t="n"/>
      <c r="X605" s="151" t="n"/>
      <c r="Y605" s="151" t="n"/>
      <c r="Z605" s="151" t="n"/>
      <c r="AA605" s="151" t="n"/>
      <c r="AB605" s="151" t="n"/>
      <c r="AC605" s="151" t="n"/>
      <c r="AD605" s="151" t="n"/>
      <c r="AE605" s="151" t="n"/>
    </row>
    <row r="606" ht="18" customHeight="1" s="218">
      <c r="A606" s="151" t="n"/>
      <c r="B606" s="151" t="n"/>
      <c r="C606" s="151" t="n"/>
      <c r="D606" s="151" t="n"/>
      <c r="E606" s="151" t="n"/>
      <c r="F606" s="151" t="n"/>
      <c r="G606" s="151" t="n"/>
      <c r="H606" s="151" t="n"/>
      <c r="I606" s="152" t="n"/>
      <c r="J606" s="152" t="n"/>
      <c r="K606" s="152" t="n"/>
      <c r="L606" s="152" t="n"/>
      <c r="M606" s="151" t="n"/>
      <c r="N606" s="151" t="n"/>
      <c r="O606" s="151" t="n"/>
      <c r="P606" s="151" t="n"/>
      <c r="Q606" s="151" t="n"/>
      <c r="R606" s="151" t="n"/>
      <c r="S606" s="151" t="n"/>
      <c r="T606" s="151" t="n"/>
      <c r="U606" s="151" t="n"/>
      <c r="V606" s="151" t="n"/>
      <c r="W606" s="151" t="n"/>
      <c r="X606" s="151" t="n"/>
      <c r="Y606" s="151" t="n"/>
      <c r="Z606" s="151" t="n"/>
      <c r="AA606" s="151" t="n"/>
      <c r="AB606" s="151" t="n"/>
      <c r="AC606" s="151" t="n"/>
      <c r="AD606" s="151" t="n"/>
      <c r="AE606" s="151" t="n"/>
    </row>
    <row r="607" ht="18" customHeight="1" s="218">
      <c r="A607" s="151" t="n"/>
      <c r="B607" s="151" t="n"/>
      <c r="C607" s="151" t="n"/>
      <c r="D607" s="151" t="n"/>
      <c r="E607" s="151" t="n"/>
      <c r="F607" s="151" t="n"/>
      <c r="G607" s="151" t="n"/>
      <c r="H607" s="151" t="n"/>
      <c r="I607" s="152" t="n"/>
      <c r="J607" s="152" t="n"/>
      <c r="K607" s="152" t="n"/>
      <c r="L607" s="152" t="n"/>
      <c r="M607" s="151" t="n"/>
      <c r="N607" s="151" t="n"/>
      <c r="O607" s="151" t="n"/>
      <c r="P607" s="151" t="n"/>
      <c r="Q607" s="151" t="n"/>
      <c r="R607" s="151" t="n"/>
      <c r="S607" s="151" t="n"/>
      <c r="T607" s="151" t="n"/>
      <c r="U607" s="151" t="n"/>
      <c r="V607" s="151" t="n"/>
      <c r="W607" s="151" t="n"/>
      <c r="X607" s="151" t="n"/>
      <c r="Y607" s="151" t="n"/>
      <c r="Z607" s="151" t="n"/>
      <c r="AA607" s="151" t="n"/>
      <c r="AB607" s="151" t="n"/>
      <c r="AC607" s="151" t="n"/>
      <c r="AD607" s="151" t="n"/>
      <c r="AE607" s="151" t="n"/>
    </row>
    <row r="608" ht="18" customHeight="1" s="218">
      <c r="A608" s="151" t="n"/>
      <c r="B608" s="151" t="n"/>
      <c r="C608" s="151" t="n"/>
      <c r="D608" s="151" t="n"/>
      <c r="E608" s="151" t="n"/>
      <c r="F608" s="151" t="n"/>
      <c r="G608" s="151" t="n"/>
      <c r="H608" s="151" t="n"/>
      <c r="I608" s="152" t="n"/>
      <c r="J608" s="152" t="n"/>
      <c r="K608" s="152" t="n"/>
      <c r="L608" s="152" t="n"/>
      <c r="M608" s="151" t="n"/>
      <c r="N608" s="151" t="n"/>
      <c r="O608" s="151" t="n"/>
      <c r="P608" s="151" t="n"/>
      <c r="Q608" s="151" t="n"/>
      <c r="R608" s="151" t="n"/>
      <c r="S608" s="151" t="n"/>
      <c r="T608" s="151" t="n"/>
      <c r="U608" s="151" t="n"/>
      <c r="V608" s="151" t="n"/>
      <c r="W608" s="151" t="n"/>
      <c r="X608" s="151" t="n"/>
      <c r="Y608" s="151" t="n"/>
      <c r="Z608" s="151" t="n"/>
      <c r="AA608" s="151" t="n"/>
      <c r="AB608" s="151" t="n"/>
      <c r="AC608" s="151" t="n"/>
      <c r="AD608" s="151" t="n"/>
      <c r="AE608" s="151" t="n"/>
    </row>
    <row r="609" ht="18" customHeight="1" s="218">
      <c r="A609" s="151" t="n"/>
      <c r="B609" s="151" t="n"/>
      <c r="C609" s="151" t="n"/>
      <c r="D609" s="151" t="n"/>
      <c r="E609" s="151" t="n"/>
      <c r="F609" s="151" t="n"/>
      <c r="G609" s="151" t="n"/>
      <c r="H609" s="151" t="n"/>
      <c r="I609" s="152" t="n"/>
      <c r="J609" s="152" t="n"/>
      <c r="K609" s="152" t="n"/>
      <c r="L609" s="152" t="n"/>
      <c r="M609" s="151" t="n"/>
      <c r="N609" s="151" t="n"/>
      <c r="O609" s="151" t="n"/>
      <c r="P609" s="151" t="n"/>
      <c r="Q609" s="151" t="n"/>
      <c r="R609" s="151" t="n"/>
      <c r="S609" s="151" t="n"/>
      <c r="T609" s="151" t="n"/>
      <c r="U609" s="151" t="n"/>
      <c r="V609" s="151" t="n"/>
      <c r="W609" s="151" t="n"/>
      <c r="X609" s="151" t="n"/>
      <c r="Y609" s="151" t="n"/>
      <c r="Z609" s="151" t="n"/>
      <c r="AA609" s="151" t="n"/>
      <c r="AB609" s="151" t="n"/>
      <c r="AC609" s="151" t="n"/>
      <c r="AD609" s="151" t="n"/>
      <c r="AE609" s="151" t="n"/>
    </row>
    <row r="610" ht="18" customHeight="1" s="218">
      <c r="A610" s="151" t="n"/>
      <c r="B610" s="151" t="n"/>
      <c r="C610" s="151" t="n"/>
      <c r="D610" s="151" t="n"/>
      <c r="E610" s="151" t="n"/>
      <c r="F610" s="151" t="n"/>
      <c r="G610" s="151" t="n"/>
      <c r="H610" s="151" t="n"/>
      <c r="I610" s="152" t="n"/>
      <c r="J610" s="152" t="n"/>
      <c r="K610" s="152" t="n"/>
      <c r="L610" s="152" t="n"/>
      <c r="M610" s="151" t="n"/>
      <c r="N610" s="151" t="n"/>
      <c r="O610" s="151" t="n"/>
      <c r="P610" s="151" t="n"/>
      <c r="Q610" s="151" t="n"/>
      <c r="R610" s="151" t="n"/>
      <c r="S610" s="151" t="n"/>
      <c r="T610" s="151" t="n"/>
      <c r="U610" s="151" t="n"/>
      <c r="V610" s="151" t="n"/>
      <c r="W610" s="151" t="n"/>
      <c r="X610" s="151" t="n"/>
      <c r="Y610" s="151" t="n"/>
      <c r="Z610" s="151" t="n"/>
      <c r="AA610" s="151" t="n"/>
      <c r="AB610" s="151" t="n"/>
      <c r="AC610" s="151" t="n"/>
      <c r="AD610" s="151" t="n"/>
      <c r="AE610" s="151" t="n"/>
    </row>
    <row r="611" ht="18" customHeight="1" s="218">
      <c r="A611" s="151" t="n"/>
      <c r="B611" s="151" t="n"/>
      <c r="C611" s="151" t="n"/>
      <c r="D611" s="151" t="n"/>
      <c r="E611" s="151" t="n"/>
      <c r="F611" s="151" t="n"/>
      <c r="G611" s="151" t="n"/>
      <c r="H611" s="151" t="n"/>
      <c r="I611" s="152" t="n"/>
      <c r="J611" s="152" t="n"/>
      <c r="K611" s="152" t="n"/>
      <c r="L611" s="152" t="n"/>
      <c r="M611" s="151" t="n"/>
      <c r="N611" s="151" t="n"/>
      <c r="O611" s="151" t="n"/>
      <c r="P611" s="151" t="n"/>
      <c r="Q611" s="151" t="n"/>
      <c r="R611" s="151" t="n"/>
      <c r="S611" s="151" t="n"/>
      <c r="T611" s="151" t="n"/>
      <c r="U611" s="151" t="n"/>
      <c r="V611" s="151" t="n"/>
      <c r="W611" s="151" t="n"/>
      <c r="X611" s="151" t="n"/>
      <c r="Y611" s="151" t="n"/>
      <c r="Z611" s="151" t="n"/>
      <c r="AA611" s="151" t="n"/>
      <c r="AB611" s="151" t="n"/>
      <c r="AC611" s="151" t="n"/>
      <c r="AD611" s="151" t="n"/>
      <c r="AE611" s="151" t="n"/>
    </row>
    <row r="612" ht="18" customHeight="1" s="218">
      <c r="A612" s="151" t="n"/>
      <c r="B612" s="151" t="n"/>
      <c r="C612" s="151" t="n"/>
      <c r="D612" s="151" t="n"/>
      <c r="E612" s="151" t="n"/>
      <c r="F612" s="151" t="n"/>
      <c r="G612" s="151" t="n"/>
      <c r="H612" s="151" t="n"/>
      <c r="I612" s="152" t="n"/>
      <c r="J612" s="152" t="n"/>
      <c r="K612" s="152" t="n"/>
      <c r="L612" s="152" t="n"/>
      <c r="M612" s="151" t="n"/>
      <c r="N612" s="151" t="n"/>
      <c r="O612" s="151" t="n"/>
      <c r="P612" s="151" t="n"/>
      <c r="Q612" s="151" t="n"/>
      <c r="R612" s="151" t="n"/>
      <c r="S612" s="151" t="n"/>
      <c r="T612" s="151" t="n"/>
      <c r="U612" s="151" t="n"/>
      <c r="V612" s="151" t="n"/>
      <c r="W612" s="151" t="n"/>
      <c r="X612" s="151" t="n"/>
      <c r="Y612" s="151" t="n"/>
      <c r="Z612" s="151" t="n"/>
      <c r="AA612" s="151" t="n"/>
      <c r="AB612" s="151" t="n"/>
      <c r="AC612" s="151" t="n"/>
      <c r="AD612" s="151" t="n"/>
      <c r="AE612" s="151" t="n"/>
    </row>
    <row r="613" ht="18" customHeight="1" s="218">
      <c r="A613" s="151" t="n"/>
      <c r="B613" s="151" t="n"/>
      <c r="C613" s="151" t="n"/>
      <c r="D613" s="151" t="n"/>
      <c r="E613" s="151" t="n"/>
      <c r="F613" s="151" t="n"/>
      <c r="G613" s="151" t="n"/>
      <c r="H613" s="151" t="n"/>
      <c r="I613" s="152" t="n"/>
      <c r="J613" s="152" t="n"/>
      <c r="K613" s="152" t="n"/>
      <c r="L613" s="152" t="n"/>
      <c r="M613" s="151" t="n"/>
      <c r="N613" s="151" t="n"/>
      <c r="O613" s="151" t="n"/>
      <c r="P613" s="151" t="n"/>
      <c r="Q613" s="151" t="n"/>
      <c r="R613" s="151" t="n"/>
      <c r="S613" s="151" t="n"/>
      <c r="T613" s="151" t="n"/>
      <c r="U613" s="151" t="n"/>
      <c r="V613" s="151" t="n"/>
      <c r="W613" s="151" t="n"/>
      <c r="X613" s="151" t="n"/>
      <c r="Y613" s="151" t="n"/>
      <c r="Z613" s="151" t="n"/>
      <c r="AA613" s="151" t="n"/>
      <c r="AB613" s="151" t="n"/>
      <c r="AC613" s="151" t="n"/>
      <c r="AD613" s="151" t="n"/>
      <c r="AE613" s="151" t="n"/>
    </row>
    <row r="614" ht="18" customHeight="1" s="218">
      <c r="A614" s="151" t="n"/>
      <c r="B614" s="151" t="n"/>
      <c r="C614" s="151" t="n"/>
      <c r="D614" s="151" t="n"/>
      <c r="E614" s="151" t="n"/>
      <c r="F614" s="151" t="n"/>
      <c r="G614" s="151" t="n"/>
      <c r="H614" s="151" t="n"/>
      <c r="I614" s="152" t="n"/>
      <c r="J614" s="152" t="n"/>
      <c r="K614" s="152" t="n"/>
      <c r="L614" s="152" t="n"/>
      <c r="M614" s="151" t="n"/>
      <c r="N614" s="151" t="n"/>
      <c r="O614" s="151" t="n"/>
      <c r="P614" s="151" t="n"/>
      <c r="Q614" s="151" t="n"/>
      <c r="R614" s="151" t="n"/>
      <c r="S614" s="151" t="n"/>
      <c r="T614" s="151" t="n"/>
      <c r="U614" s="151" t="n"/>
      <c r="V614" s="151" t="n"/>
      <c r="W614" s="151" t="n"/>
      <c r="X614" s="151" t="n"/>
      <c r="Y614" s="151" t="n"/>
      <c r="Z614" s="151" t="n"/>
      <c r="AA614" s="151" t="n"/>
      <c r="AB614" s="151" t="n"/>
      <c r="AC614" s="151" t="n"/>
      <c r="AD614" s="151" t="n"/>
      <c r="AE614" s="151" t="n"/>
    </row>
    <row r="615" ht="18" customHeight="1" s="218">
      <c r="A615" s="151" t="n"/>
      <c r="B615" s="151" t="n"/>
      <c r="C615" s="151" t="n"/>
      <c r="D615" s="151" t="n"/>
      <c r="E615" s="151" t="n"/>
      <c r="F615" s="151" t="n"/>
      <c r="G615" s="151" t="n"/>
      <c r="H615" s="151" t="n"/>
      <c r="I615" s="152" t="n"/>
      <c r="J615" s="152" t="n"/>
      <c r="K615" s="152" t="n"/>
      <c r="L615" s="152" t="n"/>
      <c r="M615" s="151" t="n"/>
      <c r="N615" s="151" t="n"/>
      <c r="O615" s="151" t="n"/>
      <c r="P615" s="151" t="n"/>
      <c r="Q615" s="151" t="n"/>
      <c r="R615" s="151" t="n"/>
      <c r="S615" s="151" t="n"/>
      <c r="T615" s="151" t="n"/>
      <c r="U615" s="151" t="n"/>
      <c r="V615" s="151" t="n"/>
      <c r="W615" s="151" t="n"/>
      <c r="X615" s="151" t="n"/>
      <c r="Y615" s="151" t="n"/>
      <c r="Z615" s="151" t="n"/>
      <c r="AA615" s="151" t="n"/>
      <c r="AB615" s="151" t="n"/>
      <c r="AC615" s="151" t="n"/>
      <c r="AD615" s="151" t="n"/>
      <c r="AE615" s="151" t="n"/>
    </row>
    <row r="616" ht="18" customHeight="1" s="218">
      <c r="A616" s="151" t="n"/>
      <c r="B616" s="151" t="n"/>
      <c r="C616" s="151" t="n"/>
      <c r="D616" s="151" t="n"/>
      <c r="E616" s="151" t="n"/>
      <c r="F616" s="151" t="n"/>
      <c r="G616" s="151" t="n"/>
      <c r="H616" s="151" t="n"/>
      <c r="I616" s="152" t="n"/>
      <c r="J616" s="152" t="n"/>
      <c r="K616" s="152" t="n"/>
      <c r="L616" s="152" t="n"/>
      <c r="M616" s="151" t="n"/>
      <c r="N616" s="151" t="n"/>
      <c r="O616" s="151" t="n"/>
      <c r="P616" s="151" t="n"/>
      <c r="Q616" s="151" t="n"/>
      <c r="R616" s="151" t="n"/>
      <c r="S616" s="151" t="n"/>
      <c r="T616" s="151" t="n"/>
      <c r="U616" s="151" t="n"/>
      <c r="V616" s="151" t="n"/>
      <c r="W616" s="151" t="n"/>
      <c r="X616" s="151" t="n"/>
      <c r="Y616" s="151" t="n"/>
      <c r="Z616" s="151" t="n"/>
      <c r="AA616" s="151" t="n"/>
      <c r="AB616" s="151" t="n"/>
      <c r="AC616" s="151" t="n"/>
      <c r="AD616" s="151" t="n"/>
      <c r="AE616" s="151" t="n"/>
    </row>
    <row r="617" ht="18" customHeight="1" s="218">
      <c r="A617" s="151" t="n"/>
      <c r="B617" s="151" t="n"/>
      <c r="C617" s="151" t="n"/>
      <c r="D617" s="151" t="n"/>
      <c r="E617" s="151" t="n"/>
      <c r="F617" s="151" t="n"/>
      <c r="G617" s="151" t="n"/>
      <c r="H617" s="151" t="n"/>
      <c r="I617" s="152" t="n"/>
      <c r="J617" s="152" t="n"/>
      <c r="K617" s="152" t="n"/>
      <c r="L617" s="152" t="n"/>
      <c r="M617" s="151" t="n"/>
      <c r="N617" s="151" t="n"/>
      <c r="O617" s="151" t="n"/>
      <c r="P617" s="151" t="n"/>
      <c r="Q617" s="151" t="n"/>
      <c r="R617" s="151" t="n"/>
      <c r="S617" s="151" t="n"/>
      <c r="T617" s="151" t="n"/>
      <c r="U617" s="151" t="n"/>
      <c r="V617" s="151" t="n"/>
      <c r="W617" s="151" t="n"/>
      <c r="X617" s="151" t="n"/>
      <c r="Y617" s="151" t="n"/>
      <c r="Z617" s="151" t="n"/>
      <c r="AA617" s="151" t="n"/>
      <c r="AB617" s="151" t="n"/>
      <c r="AC617" s="151" t="n"/>
      <c r="AD617" s="151" t="n"/>
      <c r="AE617" s="151" t="n"/>
    </row>
    <row r="618" ht="18" customHeight="1" s="218">
      <c r="A618" s="151" t="n"/>
      <c r="B618" s="151" t="n"/>
      <c r="C618" s="151" t="n"/>
      <c r="D618" s="151" t="n"/>
      <c r="E618" s="151" t="n"/>
      <c r="F618" s="151" t="n"/>
      <c r="G618" s="151" t="n"/>
      <c r="H618" s="151" t="n"/>
      <c r="I618" s="152" t="n"/>
      <c r="J618" s="152" t="n"/>
      <c r="K618" s="152" t="n"/>
      <c r="L618" s="152" t="n"/>
      <c r="M618" s="151" t="n"/>
      <c r="N618" s="151" t="n"/>
      <c r="O618" s="151" t="n"/>
      <c r="P618" s="151" t="n"/>
      <c r="Q618" s="151" t="n"/>
      <c r="R618" s="151" t="n"/>
      <c r="S618" s="151" t="n"/>
      <c r="T618" s="151" t="n"/>
      <c r="U618" s="151" t="n"/>
      <c r="V618" s="151" t="n"/>
      <c r="W618" s="151" t="n"/>
      <c r="X618" s="151" t="n"/>
      <c r="Y618" s="151" t="n"/>
      <c r="Z618" s="151" t="n"/>
      <c r="AA618" s="151" t="n"/>
      <c r="AB618" s="151" t="n"/>
      <c r="AC618" s="151" t="n"/>
      <c r="AD618" s="151" t="n"/>
      <c r="AE618" s="151" t="n"/>
    </row>
    <row r="619" ht="18" customHeight="1" s="218">
      <c r="A619" s="151" t="n"/>
      <c r="B619" s="151" t="n"/>
      <c r="C619" s="151" t="n"/>
      <c r="D619" s="151" t="n"/>
      <c r="E619" s="151" t="n"/>
      <c r="F619" s="151" t="n"/>
      <c r="G619" s="151" t="n"/>
      <c r="H619" s="151" t="n"/>
      <c r="I619" s="152" t="n"/>
      <c r="J619" s="152" t="n"/>
      <c r="K619" s="152" t="n"/>
      <c r="L619" s="152" t="n"/>
      <c r="M619" s="151" t="n"/>
      <c r="N619" s="151" t="n"/>
      <c r="O619" s="151" t="n"/>
      <c r="P619" s="151" t="n"/>
      <c r="Q619" s="151" t="n"/>
      <c r="R619" s="151" t="n"/>
      <c r="S619" s="151" t="n"/>
      <c r="T619" s="151" t="n"/>
      <c r="U619" s="151" t="n"/>
      <c r="V619" s="151" t="n"/>
      <c r="W619" s="151" t="n"/>
      <c r="X619" s="151" t="n"/>
      <c r="Y619" s="151" t="n"/>
      <c r="Z619" s="151" t="n"/>
      <c r="AA619" s="151" t="n"/>
      <c r="AB619" s="151" t="n"/>
      <c r="AC619" s="151" t="n"/>
      <c r="AD619" s="151" t="n"/>
      <c r="AE619" s="151" t="n"/>
    </row>
    <row r="620" ht="18" customHeight="1" s="218">
      <c r="A620" s="151" t="n"/>
      <c r="B620" s="151" t="n"/>
      <c r="C620" s="151" t="n"/>
      <c r="D620" s="151" t="n"/>
      <c r="E620" s="151" t="n"/>
      <c r="F620" s="151" t="n"/>
      <c r="G620" s="151" t="n"/>
      <c r="H620" s="151" t="n"/>
      <c r="I620" s="152" t="n"/>
      <c r="J620" s="152" t="n"/>
      <c r="K620" s="152" t="n"/>
      <c r="L620" s="152" t="n"/>
      <c r="M620" s="151" t="n"/>
      <c r="N620" s="151" t="n"/>
      <c r="O620" s="151" t="n"/>
      <c r="P620" s="151" t="n"/>
      <c r="Q620" s="151" t="n"/>
      <c r="R620" s="151" t="n"/>
      <c r="S620" s="151" t="n"/>
      <c r="T620" s="151" t="n"/>
      <c r="U620" s="151" t="n"/>
      <c r="V620" s="151" t="n"/>
      <c r="W620" s="151" t="n"/>
      <c r="X620" s="151" t="n"/>
      <c r="Y620" s="151" t="n"/>
      <c r="Z620" s="151" t="n"/>
      <c r="AA620" s="151" t="n"/>
      <c r="AB620" s="151" t="n"/>
      <c r="AC620" s="151" t="n"/>
      <c r="AD620" s="151" t="n"/>
      <c r="AE620" s="151" t="n"/>
    </row>
    <row r="621" ht="18" customHeight="1" s="218">
      <c r="A621" s="151" t="n"/>
      <c r="B621" s="151" t="n"/>
      <c r="C621" s="151" t="n"/>
      <c r="D621" s="151" t="n"/>
      <c r="E621" s="151" t="n"/>
      <c r="F621" s="151" t="n"/>
      <c r="G621" s="151" t="n"/>
      <c r="H621" s="151" t="n"/>
      <c r="I621" s="152" t="n"/>
      <c r="J621" s="152" t="n"/>
      <c r="K621" s="152" t="n"/>
      <c r="L621" s="152" t="n"/>
      <c r="M621" s="151" t="n"/>
      <c r="N621" s="151" t="n"/>
      <c r="O621" s="151" t="n"/>
      <c r="P621" s="151" t="n"/>
      <c r="Q621" s="151" t="n"/>
      <c r="R621" s="151" t="n"/>
      <c r="S621" s="151" t="n"/>
      <c r="T621" s="151" t="n"/>
      <c r="U621" s="151" t="n"/>
      <c r="V621" s="151" t="n"/>
      <c r="W621" s="151" t="n"/>
      <c r="X621" s="151" t="n"/>
      <c r="Y621" s="151" t="n"/>
      <c r="Z621" s="151" t="n"/>
      <c r="AA621" s="151" t="n"/>
      <c r="AB621" s="151" t="n"/>
      <c r="AC621" s="151" t="n"/>
      <c r="AD621" s="151" t="n"/>
      <c r="AE621" s="151" t="n"/>
    </row>
    <row r="622" ht="18" customHeight="1" s="218">
      <c r="A622" s="151" t="n"/>
      <c r="B622" s="151" t="n"/>
      <c r="C622" s="151" t="n"/>
      <c r="D622" s="151" t="n"/>
      <c r="E622" s="151" t="n"/>
      <c r="F622" s="151" t="n"/>
      <c r="G622" s="151" t="n"/>
      <c r="H622" s="151" t="n"/>
      <c r="I622" s="152" t="n"/>
      <c r="J622" s="152" t="n"/>
      <c r="K622" s="152" t="n"/>
      <c r="L622" s="152" t="n"/>
      <c r="M622" s="151" t="n"/>
      <c r="N622" s="151" t="n"/>
      <c r="O622" s="151" t="n"/>
      <c r="P622" s="151" t="n"/>
      <c r="Q622" s="151" t="n"/>
      <c r="R622" s="151" t="n"/>
      <c r="S622" s="151" t="n"/>
      <c r="T622" s="151" t="n"/>
      <c r="U622" s="151" t="n"/>
      <c r="V622" s="151" t="n"/>
      <c r="W622" s="151" t="n"/>
      <c r="X622" s="151" t="n"/>
      <c r="Y622" s="151" t="n"/>
      <c r="Z622" s="151" t="n"/>
      <c r="AA622" s="151" t="n"/>
      <c r="AB622" s="151" t="n"/>
      <c r="AC622" s="151" t="n"/>
      <c r="AD622" s="151" t="n"/>
      <c r="AE622" s="151" t="n"/>
    </row>
    <row r="623" ht="18" customHeight="1" s="218">
      <c r="A623" s="151" t="n"/>
      <c r="B623" s="151" t="n"/>
      <c r="C623" s="151" t="n"/>
      <c r="D623" s="151" t="n"/>
      <c r="E623" s="151" t="n"/>
      <c r="F623" s="151" t="n"/>
      <c r="G623" s="151" t="n"/>
      <c r="H623" s="151" t="n"/>
      <c r="I623" s="152" t="n"/>
      <c r="J623" s="152" t="n"/>
      <c r="K623" s="152" t="n"/>
      <c r="L623" s="152" t="n"/>
      <c r="M623" s="151" t="n"/>
      <c r="N623" s="151" t="n"/>
      <c r="O623" s="151" t="n"/>
      <c r="P623" s="151" t="n"/>
      <c r="Q623" s="151" t="n"/>
      <c r="R623" s="151" t="n"/>
      <c r="S623" s="151" t="n"/>
      <c r="T623" s="151" t="n"/>
      <c r="U623" s="151" t="n"/>
      <c r="V623" s="151" t="n"/>
      <c r="W623" s="151" t="n"/>
      <c r="X623" s="151" t="n"/>
      <c r="Y623" s="151" t="n"/>
      <c r="Z623" s="151" t="n"/>
      <c r="AA623" s="151" t="n"/>
      <c r="AB623" s="151" t="n"/>
      <c r="AC623" s="151" t="n"/>
      <c r="AD623" s="151" t="n"/>
      <c r="AE623" s="151" t="n"/>
    </row>
    <row r="624" ht="18" customHeight="1" s="218">
      <c r="A624" s="151" t="n"/>
      <c r="B624" s="151" t="n"/>
      <c r="C624" s="151" t="n"/>
      <c r="D624" s="151" t="n"/>
      <c r="E624" s="151" t="n"/>
      <c r="F624" s="151" t="n"/>
      <c r="G624" s="151" t="n"/>
      <c r="H624" s="151" t="n"/>
      <c r="I624" s="152" t="n"/>
      <c r="J624" s="152" t="n"/>
      <c r="K624" s="152" t="n"/>
      <c r="L624" s="152" t="n"/>
      <c r="M624" s="151" t="n"/>
      <c r="N624" s="151" t="n"/>
      <c r="O624" s="151" t="n"/>
      <c r="P624" s="151" t="n"/>
      <c r="Q624" s="151" t="n"/>
      <c r="R624" s="151" t="n"/>
      <c r="S624" s="151" t="n"/>
      <c r="T624" s="151" t="n"/>
      <c r="U624" s="151" t="n"/>
      <c r="V624" s="151" t="n"/>
      <c r="W624" s="151" t="n"/>
      <c r="X624" s="151" t="n"/>
      <c r="Y624" s="151" t="n"/>
      <c r="Z624" s="151" t="n"/>
      <c r="AA624" s="151" t="n"/>
      <c r="AB624" s="151" t="n"/>
      <c r="AC624" s="151" t="n"/>
      <c r="AD624" s="151" t="n"/>
      <c r="AE624" s="151" t="n"/>
    </row>
    <row r="625" ht="18" customHeight="1" s="218">
      <c r="A625" s="151" t="n"/>
      <c r="B625" s="151" t="n"/>
      <c r="C625" s="151" t="n"/>
      <c r="D625" s="151" t="n"/>
      <c r="E625" s="151" t="n"/>
      <c r="F625" s="151" t="n"/>
      <c r="G625" s="151" t="n"/>
      <c r="H625" s="151" t="n"/>
      <c r="I625" s="152" t="n"/>
      <c r="J625" s="152" t="n"/>
      <c r="K625" s="152" t="n"/>
      <c r="L625" s="152" t="n"/>
      <c r="M625" s="151" t="n"/>
      <c r="N625" s="151" t="n"/>
      <c r="O625" s="151" t="n"/>
      <c r="P625" s="151" t="n"/>
      <c r="Q625" s="151" t="n"/>
      <c r="R625" s="151" t="n"/>
      <c r="S625" s="151" t="n"/>
      <c r="T625" s="151" t="n"/>
      <c r="U625" s="151" t="n"/>
      <c r="V625" s="151" t="n"/>
      <c r="W625" s="151" t="n"/>
      <c r="X625" s="151" t="n"/>
      <c r="Y625" s="151" t="n"/>
      <c r="Z625" s="151" t="n"/>
      <c r="AA625" s="151" t="n"/>
      <c r="AB625" s="151" t="n"/>
      <c r="AC625" s="151" t="n"/>
      <c r="AD625" s="151" t="n"/>
      <c r="AE625" s="151" t="n"/>
    </row>
    <row r="626" ht="18" customHeight="1" s="218">
      <c r="A626" s="151" t="n"/>
      <c r="B626" s="151" t="n"/>
      <c r="C626" s="151" t="n"/>
      <c r="D626" s="151" t="n"/>
      <c r="E626" s="151" t="n"/>
      <c r="F626" s="151" t="n"/>
      <c r="G626" s="151" t="n"/>
      <c r="H626" s="151" t="n"/>
      <c r="I626" s="152" t="n"/>
      <c r="J626" s="152" t="n"/>
      <c r="K626" s="152" t="n"/>
      <c r="L626" s="152" t="n"/>
      <c r="M626" s="151" t="n"/>
      <c r="N626" s="151" t="n"/>
      <c r="O626" s="151" t="n"/>
      <c r="P626" s="151" t="n"/>
      <c r="Q626" s="151" t="n"/>
      <c r="R626" s="151" t="n"/>
      <c r="S626" s="151" t="n"/>
      <c r="T626" s="151" t="n"/>
      <c r="U626" s="151" t="n"/>
      <c r="V626" s="151" t="n"/>
      <c r="W626" s="151" t="n"/>
      <c r="X626" s="151" t="n"/>
      <c r="Y626" s="151" t="n"/>
      <c r="Z626" s="151" t="n"/>
      <c r="AA626" s="151" t="n"/>
      <c r="AB626" s="151" t="n"/>
      <c r="AC626" s="151" t="n"/>
      <c r="AD626" s="151" t="n"/>
      <c r="AE626" s="151" t="n"/>
    </row>
    <row r="627" ht="18" customHeight="1" s="218">
      <c r="A627" s="151" t="n"/>
      <c r="B627" s="151" t="n"/>
      <c r="C627" s="151" t="n"/>
      <c r="D627" s="151" t="n"/>
      <c r="E627" s="151" t="n"/>
      <c r="F627" s="151" t="n"/>
      <c r="G627" s="151" t="n"/>
      <c r="H627" s="151" t="n"/>
      <c r="I627" s="152" t="n"/>
      <c r="J627" s="152" t="n"/>
      <c r="K627" s="152" t="n"/>
      <c r="L627" s="152" t="n"/>
      <c r="M627" s="151" t="n"/>
      <c r="N627" s="151" t="n"/>
      <c r="O627" s="151" t="n"/>
      <c r="P627" s="151" t="n"/>
      <c r="Q627" s="151" t="n"/>
      <c r="R627" s="151" t="n"/>
      <c r="S627" s="151" t="n"/>
      <c r="T627" s="151" t="n"/>
      <c r="U627" s="151" t="n"/>
      <c r="V627" s="151" t="n"/>
      <c r="W627" s="151" t="n"/>
      <c r="X627" s="151" t="n"/>
      <c r="Y627" s="151" t="n"/>
      <c r="Z627" s="151" t="n"/>
      <c r="AA627" s="151" t="n"/>
      <c r="AB627" s="151" t="n"/>
      <c r="AC627" s="151" t="n"/>
      <c r="AD627" s="151" t="n"/>
      <c r="AE627" s="151" t="n"/>
    </row>
    <row r="628" ht="18" customHeight="1" s="218">
      <c r="A628" s="151" t="n"/>
      <c r="B628" s="151" t="n"/>
      <c r="C628" s="151" t="n"/>
      <c r="D628" s="151" t="n"/>
      <c r="E628" s="151" t="n"/>
      <c r="F628" s="151" t="n"/>
      <c r="G628" s="151" t="n"/>
      <c r="H628" s="151" t="n"/>
      <c r="I628" s="152" t="n"/>
      <c r="J628" s="152" t="n"/>
      <c r="K628" s="152" t="n"/>
      <c r="L628" s="152" t="n"/>
      <c r="M628" s="151" t="n"/>
      <c r="N628" s="151" t="n"/>
      <c r="O628" s="151" t="n"/>
      <c r="P628" s="151" t="n"/>
      <c r="Q628" s="151" t="n"/>
      <c r="R628" s="151" t="n"/>
      <c r="S628" s="151" t="n"/>
      <c r="T628" s="151" t="n"/>
      <c r="U628" s="151" t="n"/>
      <c r="V628" s="151" t="n"/>
      <c r="W628" s="151" t="n"/>
      <c r="X628" s="151" t="n"/>
      <c r="Y628" s="151" t="n"/>
      <c r="Z628" s="151" t="n"/>
      <c r="AA628" s="151" t="n"/>
      <c r="AB628" s="151" t="n"/>
      <c r="AC628" s="151" t="n"/>
      <c r="AD628" s="151" t="n"/>
      <c r="AE628" s="151" t="n"/>
    </row>
    <row r="629" ht="18" customHeight="1" s="218">
      <c r="A629" s="151" t="n"/>
      <c r="B629" s="151" t="n"/>
      <c r="C629" s="151" t="n"/>
      <c r="D629" s="151" t="n"/>
      <c r="E629" s="151" t="n"/>
      <c r="F629" s="151" t="n"/>
      <c r="G629" s="151" t="n"/>
      <c r="H629" s="151" t="n"/>
      <c r="I629" s="152" t="n"/>
      <c r="J629" s="152" t="n"/>
      <c r="K629" s="152" t="n"/>
      <c r="L629" s="152" t="n"/>
      <c r="M629" s="151" t="n"/>
      <c r="N629" s="151" t="n"/>
      <c r="O629" s="151" t="n"/>
      <c r="P629" s="151" t="n"/>
      <c r="Q629" s="151" t="n"/>
      <c r="R629" s="151" t="n"/>
      <c r="S629" s="151" t="n"/>
      <c r="T629" s="151" t="n"/>
      <c r="U629" s="151" t="n"/>
      <c r="V629" s="151" t="n"/>
      <c r="W629" s="151" t="n"/>
      <c r="X629" s="151" t="n"/>
      <c r="Y629" s="151" t="n"/>
      <c r="Z629" s="151" t="n"/>
      <c r="AA629" s="151" t="n"/>
      <c r="AB629" s="151" t="n"/>
      <c r="AC629" s="151" t="n"/>
      <c r="AD629" s="151" t="n"/>
      <c r="AE629" s="151" t="n"/>
    </row>
    <row r="630" ht="18" customHeight="1" s="218">
      <c r="A630" s="151" t="n"/>
      <c r="B630" s="151" t="n"/>
      <c r="C630" s="151" t="n"/>
      <c r="D630" s="151" t="n"/>
      <c r="E630" s="151" t="n"/>
      <c r="F630" s="151" t="n"/>
      <c r="G630" s="151" t="n"/>
      <c r="H630" s="151" t="n"/>
      <c r="I630" s="152" t="n"/>
      <c r="J630" s="152" t="n"/>
      <c r="K630" s="152" t="n"/>
      <c r="L630" s="152" t="n"/>
      <c r="M630" s="151" t="n"/>
      <c r="N630" s="151" t="n"/>
      <c r="O630" s="151" t="n"/>
      <c r="P630" s="151" t="n"/>
      <c r="Q630" s="151" t="n"/>
      <c r="R630" s="151" t="n"/>
      <c r="S630" s="151" t="n"/>
      <c r="T630" s="151" t="n"/>
      <c r="U630" s="151" t="n"/>
      <c r="V630" s="151" t="n"/>
      <c r="W630" s="151" t="n"/>
      <c r="X630" s="151" t="n"/>
      <c r="Y630" s="151" t="n"/>
      <c r="Z630" s="151" t="n"/>
      <c r="AA630" s="151" t="n"/>
      <c r="AB630" s="151" t="n"/>
      <c r="AC630" s="151" t="n"/>
      <c r="AD630" s="151" t="n"/>
      <c r="AE630" s="151" t="n"/>
    </row>
    <row r="631" ht="18" customHeight="1" s="218">
      <c r="A631" s="151" t="n"/>
      <c r="B631" s="151" t="n"/>
      <c r="C631" s="151" t="n"/>
      <c r="D631" s="151" t="n"/>
      <c r="E631" s="151" t="n"/>
      <c r="F631" s="151" t="n"/>
      <c r="G631" s="151" t="n"/>
      <c r="H631" s="151" t="n"/>
      <c r="I631" s="152" t="n"/>
      <c r="J631" s="152" t="n"/>
      <c r="K631" s="152" t="n"/>
      <c r="L631" s="152" t="n"/>
      <c r="M631" s="151" t="n"/>
      <c r="N631" s="151" t="n"/>
      <c r="O631" s="151" t="n"/>
      <c r="P631" s="151" t="n"/>
      <c r="Q631" s="151" t="n"/>
      <c r="R631" s="151" t="n"/>
      <c r="S631" s="151" t="n"/>
      <c r="T631" s="151" t="n"/>
      <c r="U631" s="151" t="n"/>
      <c r="V631" s="151" t="n"/>
      <c r="W631" s="151" t="n"/>
      <c r="X631" s="151" t="n"/>
      <c r="Y631" s="151" t="n"/>
      <c r="Z631" s="151" t="n"/>
      <c r="AA631" s="151" t="n"/>
      <c r="AB631" s="151" t="n"/>
      <c r="AC631" s="151" t="n"/>
      <c r="AD631" s="151" t="n"/>
      <c r="AE631" s="151" t="n"/>
    </row>
    <row r="632" ht="18" customHeight="1" s="218">
      <c r="A632" s="151" t="n"/>
      <c r="B632" s="151" t="n"/>
      <c r="C632" s="151" t="n"/>
      <c r="D632" s="151" t="n"/>
      <c r="E632" s="151" t="n"/>
      <c r="F632" s="151" t="n"/>
      <c r="G632" s="151" t="n"/>
      <c r="H632" s="151" t="n"/>
      <c r="I632" s="152" t="n"/>
      <c r="J632" s="152" t="n"/>
      <c r="K632" s="152" t="n"/>
      <c r="L632" s="152" t="n"/>
      <c r="M632" s="151" t="n"/>
      <c r="N632" s="151" t="n"/>
      <c r="O632" s="151" t="n"/>
      <c r="P632" s="151" t="n"/>
      <c r="Q632" s="151" t="n"/>
      <c r="R632" s="151" t="n"/>
      <c r="S632" s="151" t="n"/>
      <c r="T632" s="151" t="n"/>
      <c r="U632" s="151" t="n"/>
      <c r="V632" s="151" t="n"/>
      <c r="W632" s="151" t="n"/>
      <c r="X632" s="151" t="n"/>
      <c r="Y632" s="151" t="n"/>
      <c r="Z632" s="151" t="n"/>
      <c r="AA632" s="151" t="n"/>
      <c r="AB632" s="151" t="n"/>
      <c r="AC632" s="151" t="n"/>
      <c r="AD632" s="151" t="n"/>
      <c r="AE632" s="151" t="n"/>
    </row>
    <row r="633" ht="18" customHeight="1" s="218">
      <c r="A633" s="151" t="n"/>
      <c r="B633" s="151" t="n"/>
      <c r="C633" s="151" t="n"/>
      <c r="D633" s="151" t="n"/>
      <c r="E633" s="151" t="n"/>
      <c r="F633" s="151" t="n"/>
      <c r="G633" s="151" t="n"/>
      <c r="H633" s="151" t="n"/>
      <c r="I633" s="152" t="n"/>
      <c r="J633" s="152" t="n"/>
      <c r="K633" s="152" t="n"/>
      <c r="L633" s="152" t="n"/>
      <c r="M633" s="151" t="n"/>
      <c r="N633" s="151" t="n"/>
      <c r="O633" s="151" t="n"/>
      <c r="P633" s="151" t="n"/>
      <c r="Q633" s="151" t="n"/>
      <c r="R633" s="151" t="n"/>
      <c r="S633" s="151" t="n"/>
      <c r="T633" s="151" t="n"/>
      <c r="U633" s="151" t="n"/>
      <c r="V633" s="151" t="n"/>
      <c r="W633" s="151" t="n"/>
      <c r="X633" s="151" t="n"/>
      <c r="Y633" s="151" t="n"/>
      <c r="Z633" s="151" t="n"/>
      <c r="AA633" s="151" t="n"/>
      <c r="AB633" s="151" t="n"/>
      <c r="AC633" s="151" t="n"/>
      <c r="AD633" s="151" t="n"/>
      <c r="AE633" s="151" t="n"/>
    </row>
    <row r="634" ht="18" customHeight="1" s="218">
      <c r="A634" s="151" t="n"/>
      <c r="B634" s="151" t="n"/>
      <c r="C634" s="151" t="n"/>
      <c r="D634" s="151" t="n"/>
      <c r="E634" s="151" t="n"/>
      <c r="F634" s="151" t="n"/>
      <c r="G634" s="151" t="n"/>
      <c r="H634" s="151" t="n"/>
      <c r="I634" s="152" t="n"/>
      <c r="J634" s="152" t="n"/>
      <c r="K634" s="152" t="n"/>
      <c r="L634" s="152" t="n"/>
      <c r="M634" s="151" t="n"/>
      <c r="N634" s="151" t="n"/>
      <c r="O634" s="151" t="n"/>
      <c r="P634" s="151" t="n"/>
      <c r="Q634" s="151" t="n"/>
      <c r="R634" s="151" t="n"/>
      <c r="S634" s="151" t="n"/>
      <c r="T634" s="151" t="n"/>
      <c r="U634" s="151" t="n"/>
      <c r="V634" s="151" t="n"/>
      <c r="W634" s="151" t="n"/>
      <c r="X634" s="151" t="n"/>
      <c r="Y634" s="151" t="n"/>
      <c r="Z634" s="151" t="n"/>
      <c r="AA634" s="151" t="n"/>
      <c r="AB634" s="151" t="n"/>
      <c r="AC634" s="151" t="n"/>
      <c r="AD634" s="151" t="n"/>
      <c r="AE634" s="151" t="n"/>
    </row>
    <row r="635" ht="18" customHeight="1" s="218">
      <c r="A635" s="151" t="n"/>
      <c r="B635" s="151" t="n"/>
      <c r="C635" s="151" t="n"/>
      <c r="D635" s="151" t="n"/>
      <c r="E635" s="151" t="n"/>
      <c r="F635" s="151" t="n"/>
      <c r="G635" s="151" t="n"/>
      <c r="H635" s="151" t="n"/>
      <c r="I635" s="152" t="n"/>
      <c r="J635" s="152" t="n"/>
      <c r="K635" s="152" t="n"/>
      <c r="L635" s="152" t="n"/>
      <c r="M635" s="151" t="n"/>
      <c r="N635" s="151" t="n"/>
      <c r="O635" s="151" t="n"/>
      <c r="P635" s="151" t="n"/>
      <c r="Q635" s="151" t="n"/>
      <c r="R635" s="151" t="n"/>
      <c r="S635" s="151" t="n"/>
      <c r="T635" s="151" t="n"/>
      <c r="U635" s="151" t="n"/>
      <c r="V635" s="151" t="n"/>
      <c r="W635" s="151" t="n"/>
      <c r="X635" s="151" t="n"/>
      <c r="Y635" s="151" t="n"/>
      <c r="Z635" s="151" t="n"/>
      <c r="AA635" s="151" t="n"/>
      <c r="AB635" s="151" t="n"/>
      <c r="AC635" s="151" t="n"/>
      <c r="AD635" s="151" t="n"/>
      <c r="AE635" s="151" t="n"/>
    </row>
    <row r="636" ht="18" customHeight="1" s="218">
      <c r="A636" s="151" t="n"/>
      <c r="B636" s="151" t="n"/>
      <c r="C636" s="151" t="n"/>
      <c r="D636" s="151" t="n"/>
      <c r="E636" s="151" t="n"/>
      <c r="F636" s="151" t="n"/>
      <c r="G636" s="151" t="n"/>
      <c r="H636" s="151" t="n"/>
      <c r="I636" s="152" t="n"/>
      <c r="J636" s="152" t="n"/>
      <c r="K636" s="152" t="n"/>
      <c r="L636" s="152" t="n"/>
      <c r="M636" s="151" t="n"/>
      <c r="N636" s="151" t="n"/>
      <c r="O636" s="151" t="n"/>
      <c r="P636" s="151" t="n"/>
      <c r="Q636" s="151" t="n"/>
      <c r="R636" s="151" t="n"/>
      <c r="S636" s="151" t="n"/>
      <c r="T636" s="151" t="n"/>
      <c r="U636" s="151" t="n"/>
      <c r="V636" s="151" t="n"/>
      <c r="W636" s="151" t="n"/>
      <c r="X636" s="151" t="n"/>
      <c r="Y636" s="151" t="n"/>
      <c r="Z636" s="151" t="n"/>
      <c r="AA636" s="151" t="n"/>
      <c r="AB636" s="151" t="n"/>
      <c r="AC636" s="151" t="n"/>
      <c r="AD636" s="151" t="n"/>
      <c r="AE636" s="151" t="n"/>
    </row>
    <row r="637" ht="18" customHeight="1" s="218">
      <c r="A637" s="151" t="n"/>
      <c r="B637" s="151" t="n"/>
      <c r="C637" s="151" t="n"/>
      <c r="D637" s="151" t="n"/>
      <c r="E637" s="151" t="n"/>
      <c r="F637" s="151" t="n"/>
      <c r="G637" s="151" t="n"/>
      <c r="H637" s="151" t="n"/>
      <c r="I637" s="152" t="n"/>
      <c r="J637" s="152" t="n"/>
      <c r="K637" s="152" t="n"/>
      <c r="L637" s="152" t="n"/>
      <c r="M637" s="151" t="n"/>
      <c r="N637" s="151" t="n"/>
      <c r="O637" s="151" t="n"/>
      <c r="P637" s="151" t="n"/>
      <c r="Q637" s="151" t="n"/>
      <c r="R637" s="151" t="n"/>
      <c r="S637" s="151" t="n"/>
      <c r="T637" s="151" t="n"/>
      <c r="U637" s="151" t="n"/>
      <c r="V637" s="151" t="n"/>
      <c r="W637" s="151" t="n"/>
      <c r="X637" s="151" t="n"/>
      <c r="Y637" s="151" t="n"/>
      <c r="Z637" s="151" t="n"/>
      <c r="AA637" s="151" t="n"/>
      <c r="AB637" s="151" t="n"/>
      <c r="AC637" s="151" t="n"/>
      <c r="AD637" s="151" t="n"/>
      <c r="AE637" s="151" t="n"/>
    </row>
    <row r="638" ht="18" customHeight="1" s="218">
      <c r="A638" s="151" t="n"/>
      <c r="B638" s="151" t="n"/>
      <c r="C638" s="151" t="n"/>
      <c r="D638" s="151" t="n"/>
      <c r="E638" s="151" t="n"/>
      <c r="F638" s="151" t="n"/>
      <c r="G638" s="151" t="n"/>
      <c r="H638" s="151" t="n"/>
      <c r="I638" s="152" t="n"/>
      <c r="J638" s="152" t="n"/>
      <c r="K638" s="152" t="n"/>
      <c r="L638" s="152" t="n"/>
      <c r="M638" s="151" t="n"/>
      <c r="N638" s="151" t="n"/>
      <c r="O638" s="151" t="n"/>
      <c r="P638" s="151" t="n"/>
      <c r="Q638" s="151" t="n"/>
      <c r="R638" s="151" t="n"/>
      <c r="S638" s="151" t="n"/>
      <c r="T638" s="151" t="n"/>
      <c r="U638" s="151" t="n"/>
      <c r="V638" s="151" t="n"/>
      <c r="W638" s="151" t="n"/>
      <c r="X638" s="151" t="n"/>
      <c r="Y638" s="151" t="n"/>
      <c r="Z638" s="151" t="n"/>
      <c r="AA638" s="151" t="n"/>
      <c r="AB638" s="151" t="n"/>
      <c r="AC638" s="151" t="n"/>
      <c r="AD638" s="151" t="n"/>
      <c r="AE638" s="151" t="n"/>
    </row>
    <row r="639" ht="18" customHeight="1" s="218">
      <c r="A639" s="151" t="n"/>
      <c r="B639" s="151" t="n"/>
      <c r="C639" s="151" t="n"/>
      <c r="D639" s="151" t="n"/>
      <c r="E639" s="151" t="n"/>
      <c r="F639" s="151" t="n"/>
      <c r="G639" s="151" t="n"/>
      <c r="H639" s="151" t="n"/>
      <c r="I639" s="152" t="n"/>
      <c r="J639" s="152" t="n"/>
      <c r="K639" s="152" t="n"/>
      <c r="L639" s="152" t="n"/>
      <c r="M639" s="151" t="n"/>
      <c r="N639" s="151" t="n"/>
      <c r="O639" s="151" t="n"/>
      <c r="P639" s="151" t="n"/>
      <c r="Q639" s="151" t="n"/>
      <c r="R639" s="151" t="n"/>
      <c r="S639" s="151" t="n"/>
      <c r="T639" s="151" t="n"/>
      <c r="U639" s="151" t="n"/>
      <c r="V639" s="151" t="n"/>
      <c r="W639" s="151" t="n"/>
      <c r="X639" s="151" t="n"/>
      <c r="Y639" s="151" t="n"/>
      <c r="Z639" s="151" t="n"/>
      <c r="AA639" s="151" t="n"/>
      <c r="AB639" s="151" t="n"/>
      <c r="AC639" s="151" t="n"/>
      <c r="AD639" s="151" t="n"/>
      <c r="AE639" s="151" t="n"/>
    </row>
    <row r="640" ht="18" customHeight="1" s="218">
      <c r="A640" s="151" t="n"/>
      <c r="B640" s="151" t="n"/>
      <c r="C640" s="151" t="n"/>
      <c r="D640" s="151" t="n"/>
      <c r="E640" s="151" t="n"/>
      <c r="F640" s="151" t="n"/>
      <c r="G640" s="151" t="n"/>
      <c r="H640" s="151" t="n"/>
      <c r="I640" s="152" t="n"/>
      <c r="J640" s="152" t="n"/>
      <c r="K640" s="152" t="n"/>
      <c r="L640" s="152" t="n"/>
      <c r="M640" s="151" t="n"/>
      <c r="N640" s="151" t="n"/>
      <c r="O640" s="151" t="n"/>
      <c r="P640" s="151" t="n"/>
      <c r="Q640" s="151" t="n"/>
      <c r="R640" s="151" t="n"/>
      <c r="S640" s="151" t="n"/>
      <c r="T640" s="151" t="n"/>
      <c r="U640" s="151" t="n"/>
      <c r="V640" s="151" t="n"/>
      <c r="W640" s="151" t="n"/>
      <c r="X640" s="151" t="n"/>
      <c r="Y640" s="151" t="n"/>
      <c r="Z640" s="151" t="n"/>
      <c r="AA640" s="151" t="n"/>
      <c r="AB640" s="151" t="n"/>
      <c r="AC640" s="151" t="n"/>
      <c r="AD640" s="151" t="n"/>
      <c r="AE640" s="151" t="n"/>
    </row>
    <row r="641" ht="18" customHeight="1" s="218">
      <c r="A641" s="151" t="n"/>
      <c r="B641" s="151" t="n"/>
      <c r="C641" s="151" t="n"/>
      <c r="D641" s="151" t="n"/>
      <c r="E641" s="151" t="n"/>
      <c r="F641" s="151" t="n"/>
      <c r="G641" s="151" t="n"/>
      <c r="H641" s="151" t="n"/>
      <c r="I641" s="152" t="n"/>
      <c r="J641" s="152" t="n"/>
      <c r="K641" s="152" t="n"/>
      <c r="L641" s="152" t="n"/>
      <c r="M641" s="151" t="n"/>
      <c r="N641" s="151" t="n"/>
      <c r="O641" s="151" t="n"/>
      <c r="P641" s="151" t="n"/>
      <c r="Q641" s="151" t="n"/>
      <c r="R641" s="151" t="n"/>
      <c r="S641" s="151" t="n"/>
      <c r="T641" s="151" t="n"/>
      <c r="U641" s="151" t="n"/>
      <c r="V641" s="151" t="n"/>
      <c r="W641" s="151" t="n"/>
      <c r="X641" s="151" t="n"/>
      <c r="Y641" s="151" t="n"/>
      <c r="Z641" s="151" t="n"/>
      <c r="AA641" s="151" t="n"/>
      <c r="AB641" s="151" t="n"/>
      <c r="AC641" s="151" t="n"/>
      <c r="AD641" s="151" t="n"/>
      <c r="AE641" s="151" t="n"/>
    </row>
    <row r="642" ht="18" customHeight="1" s="218">
      <c r="A642" s="151" t="n"/>
      <c r="B642" s="151" t="n"/>
      <c r="C642" s="151" t="n"/>
      <c r="D642" s="151" t="n"/>
      <c r="E642" s="151" t="n"/>
      <c r="F642" s="151" t="n"/>
      <c r="G642" s="151" t="n"/>
      <c r="H642" s="151" t="n"/>
      <c r="I642" s="152" t="n"/>
      <c r="J642" s="152" t="n"/>
      <c r="K642" s="152" t="n"/>
      <c r="L642" s="152" t="n"/>
      <c r="M642" s="151" t="n"/>
      <c r="N642" s="151" t="n"/>
      <c r="O642" s="151" t="n"/>
      <c r="P642" s="151" t="n"/>
      <c r="Q642" s="151" t="n"/>
      <c r="R642" s="151" t="n"/>
      <c r="S642" s="151" t="n"/>
      <c r="T642" s="151" t="n"/>
      <c r="U642" s="151" t="n"/>
      <c r="V642" s="151" t="n"/>
      <c r="W642" s="151" t="n"/>
      <c r="X642" s="151" t="n"/>
      <c r="Y642" s="151" t="n"/>
      <c r="Z642" s="151" t="n"/>
      <c r="AA642" s="151" t="n"/>
      <c r="AB642" s="151" t="n"/>
      <c r="AC642" s="151" t="n"/>
      <c r="AD642" s="151" t="n"/>
      <c r="AE642" s="151" t="n"/>
    </row>
    <row r="643" ht="18" customHeight="1" s="218">
      <c r="A643" s="151" t="n"/>
      <c r="B643" s="151" t="n"/>
      <c r="C643" s="151" t="n"/>
      <c r="D643" s="151" t="n"/>
      <c r="E643" s="151" t="n"/>
      <c r="F643" s="151" t="n"/>
      <c r="G643" s="151" t="n"/>
      <c r="H643" s="151" t="n"/>
      <c r="I643" s="152" t="n"/>
      <c r="J643" s="152" t="n"/>
      <c r="K643" s="152" t="n"/>
      <c r="L643" s="152" t="n"/>
      <c r="M643" s="151" t="n"/>
      <c r="N643" s="151" t="n"/>
      <c r="O643" s="151" t="n"/>
      <c r="P643" s="151" t="n"/>
      <c r="Q643" s="151" t="n"/>
      <c r="R643" s="151" t="n"/>
      <c r="S643" s="151" t="n"/>
      <c r="T643" s="151" t="n"/>
      <c r="U643" s="151" t="n"/>
      <c r="V643" s="151" t="n"/>
      <c r="W643" s="151" t="n"/>
      <c r="X643" s="151" t="n"/>
      <c r="Y643" s="151" t="n"/>
      <c r="Z643" s="151" t="n"/>
      <c r="AA643" s="151" t="n"/>
      <c r="AB643" s="151" t="n"/>
      <c r="AC643" s="151" t="n"/>
      <c r="AD643" s="151" t="n"/>
      <c r="AE643" s="151" t="n"/>
    </row>
    <row r="644" ht="18" customHeight="1" s="218">
      <c r="A644" s="151" t="n"/>
      <c r="B644" s="151" t="n"/>
      <c r="C644" s="151" t="n"/>
      <c r="D644" s="151" t="n"/>
      <c r="E644" s="151" t="n"/>
      <c r="F644" s="151" t="n"/>
      <c r="G644" s="151" t="n"/>
      <c r="H644" s="151" t="n"/>
      <c r="I644" s="152" t="n"/>
      <c r="J644" s="152" t="n"/>
      <c r="K644" s="152" t="n"/>
      <c r="L644" s="152" t="n"/>
      <c r="M644" s="151" t="n"/>
      <c r="N644" s="151" t="n"/>
      <c r="O644" s="151" t="n"/>
      <c r="P644" s="151" t="n"/>
      <c r="Q644" s="151" t="n"/>
      <c r="R644" s="151" t="n"/>
      <c r="S644" s="151" t="n"/>
      <c r="T644" s="151" t="n"/>
      <c r="U644" s="151" t="n"/>
      <c r="V644" s="151" t="n"/>
      <c r="W644" s="151" t="n"/>
      <c r="X644" s="151" t="n"/>
      <c r="Y644" s="151" t="n"/>
      <c r="Z644" s="151" t="n"/>
      <c r="AA644" s="151" t="n"/>
      <c r="AB644" s="151" t="n"/>
      <c r="AC644" s="151" t="n"/>
      <c r="AD644" s="151" t="n"/>
      <c r="AE644" s="151" t="n"/>
    </row>
    <row r="645" ht="18" customHeight="1" s="218">
      <c r="A645" s="151" t="n"/>
      <c r="B645" s="151" t="n"/>
      <c r="C645" s="151" t="n"/>
      <c r="D645" s="151" t="n"/>
      <c r="E645" s="151" t="n"/>
      <c r="F645" s="151" t="n"/>
      <c r="G645" s="151" t="n"/>
      <c r="H645" s="151" t="n"/>
      <c r="I645" s="152" t="n"/>
      <c r="J645" s="152" t="n"/>
      <c r="K645" s="152" t="n"/>
      <c r="L645" s="152" t="n"/>
      <c r="M645" s="151" t="n"/>
      <c r="N645" s="151" t="n"/>
      <c r="O645" s="151" t="n"/>
      <c r="P645" s="151" t="n"/>
      <c r="Q645" s="151" t="n"/>
      <c r="R645" s="151" t="n"/>
      <c r="S645" s="151" t="n"/>
      <c r="T645" s="151" t="n"/>
      <c r="U645" s="151" t="n"/>
      <c r="V645" s="151" t="n"/>
      <c r="W645" s="151" t="n"/>
      <c r="X645" s="151" t="n"/>
      <c r="Y645" s="151" t="n"/>
      <c r="Z645" s="151" t="n"/>
      <c r="AA645" s="151" t="n"/>
      <c r="AB645" s="151" t="n"/>
      <c r="AC645" s="151" t="n"/>
      <c r="AD645" s="151" t="n"/>
      <c r="AE645" s="151" t="n"/>
    </row>
    <row r="646" ht="18" customHeight="1" s="218">
      <c r="A646" s="151" t="n"/>
      <c r="B646" s="151" t="n"/>
      <c r="C646" s="151" t="n"/>
      <c r="D646" s="151" t="n"/>
      <c r="E646" s="151" t="n"/>
      <c r="F646" s="151" t="n"/>
      <c r="G646" s="151" t="n"/>
      <c r="H646" s="151" t="n"/>
      <c r="I646" s="152" t="n"/>
      <c r="J646" s="152" t="n"/>
      <c r="K646" s="152" t="n"/>
      <c r="L646" s="152" t="n"/>
      <c r="M646" s="151" t="n"/>
      <c r="N646" s="151" t="n"/>
      <c r="O646" s="151" t="n"/>
      <c r="P646" s="151" t="n"/>
      <c r="Q646" s="151" t="n"/>
      <c r="R646" s="151" t="n"/>
      <c r="S646" s="151" t="n"/>
      <c r="T646" s="151" t="n"/>
      <c r="U646" s="151" t="n"/>
      <c r="V646" s="151" t="n"/>
      <c r="W646" s="151" t="n"/>
      <c r="X646" s="151" t="n"/>
      <c r="Y646" s="151" t="n"/>
      <c r="Z646" s="151" t="n"/>
      <c r="AA646" s="151" t="n"/>
      <c r="AB646" s="151" t="n"/>
      <c r="AC646" s="151" t="n"/>
      <c r="AD646" s="151" t="n"/>
      <c r="AE646" s="151" t="n"/>
    </row>
    <row r="647" ht="18" customHeight="1" s="218">
      <c r="A647" s="151" t="n"/>
      <c r="B647" s="151" t="n"/>
      <c r="C647" s="151" t="n"/>
      <c r="D647" s="151" t="n"/>
      <c r="E647" s="151" t="n"/>
      <c r="F647" s="151" t="n"/>
      <c r="G647" s="151" t="n"/>
      <c r="H647" s="151" t="n"/>
      <c r="I647" s="152" t="n"/>
      <c r="J647" s="152" t="n"/>
      <c r="K647" s="152" t="n"/>
      <c r="L647" s="152" t="n"/>
      <c r="M647" s="151" t="n"/>
      <c r="N647" s="151" t="n"/>
      <c r="O647" s="151" t="n"/>
      <c r="P647" s="151" t="n"/>
      <c r="Q647" s="151" t="n"/>
      <c r="R647" s="151" t="n"/>
      <c r="S647" s="151" t="n"/>
      <c r="T647" s="151" t="n"/>
      <c r="U647" s="151" t="n"/>
      <c r="V647" s="151" t="n"/>
      <c r="W647" s="151" t="n"/>
      <c r="X647" s="151" t="n"/>
      <c r="Y647" s="151" t="n"/>
      <c r="Z647" s="151" t="n"/>
      <c r="AA647" s="151" t="n"/>
      <c r="AB647" s="151" t="n"/>
      <c r="AC647" s="151" t="n"/>
      <c r="AD647" s="151" t="n"/>
      <c r="AE647" s="151" t="n"/>
    </row>
    <row r="648" ht="18" customHeight="1" s="218">
      <c r="A648" s="151" t="n"/>
      <c r="B648" s="151" t="n"/>
      <c r="C648" s="151" t="n"/>
      <c r="D648" s="151" t="n"/>
      <c r="E648" s="151" t="n"/>
      <c r="F648" s="151" t="n"/>
      <c r="G648" s="151" t="n"/>
      <c r="H648" s="151" t="n"/>
      <c r="I648" s="152" t="n"/>
      <c r="J648" s="152" t="n"/>
      <c r="K648" s="152" t="n"/>
      <c r="L648" s="152" t="n"/>
      <c r="M648" s="151" t="n"/>
      <c r="N648" s="151" t="n"/>
      <c r="O648" s="151" t="n"/>
      <c r="P648" s="151" t="n"/>
      <c r="Q648" s="151" t="n"/>
      <c r="R648" s="151" t="n"/>
      <c r="S648" s="151" t="n"/>
      <c r="T648" s="151" t="n"/>
      <c r="U648" s="151" t="n"/>
      <c r="V648" s="151" t="n"/>
      <c r="W648" s="151" t="n"/>
      <c r="X648" s="151" t="n"/>
      <c r="Y648" s="151" t="n"/>
      <c r="Z648" s="151" t="n"/>
      <c r="AA648" s="151" t="n"/>
      <c r="AB648" s="151" t="n"/>
      <c r="AC648" s="151" t="n"/>
      <c r="AD648" s="151" t="n"/>
      <c r="AE648" s="151" t="n"/>
    </row>
    <row r="649" ht="18" customHeight="1" s="218">
      <c r="A649" s="151" t="n"/>
      <c r="B649" s="151" t="n"/>
      <c r="C649" s="151" t="n"/>
      <c r="D649" s="151" t="n"/>
      <c r="E649" s="151" t="n"/>
      <c r="F649" s="151" t="n"/>
      <c r="G649" s="151" t="n"/>
      <c r="H649" s="151" t="n"/>
      <c r="I649" s="152" t="n"/>
      <c r="J649" s="152" t="n"/>
      <c r="K649" s="152" t="n"/>
      <c r="L649" s="152" t="n"/>
      <c r="M649" s="151" t="n"/>
      <c r="N649" s="151" t="n"/>
      <c r="O649" s="151" t="n"/>
      <c r="P649" s="151" t="n"/>
      <c r="Q649" s="151" t="n"/>
      <c r="R649" s="151" t="n"/>
      <c r="S649" s="151" t="n"/>
      <c r="T649" s="151" t="n"/>
      <c r="U649" s="151" t="n"/>
      <c r="V649" s="151" t="n"/>
      <c r="W649" s="151" t="n"/>
      <c r="X649" s="151" t="n"/>
      <c r="Y649" s="151" t="n"/>
      <c r="Z649" s="151" t="n"/>
      <c r="AA649" s="151" t="n"/>
      <c r="AB649" s="151" t="n"/>
      <c r="AC649" s="151" t="n"/>
      <c r="AD649" s="151" t="n"/>
      <c r="AE649" s="151" t="n"/>
    </row>
    <row r="650" ht="18" customHeight="1" s="218">
      <c r="A650" s="151" t="n"/>
      <c r="B650" s="151" t="n"/>
      <c r="C650" s="151" t="n"/>
      <c r="D650" s="151" t="n"/>
      <c r="E650" s="151" t="n"/>
      <c r="F650" s="151" t="n"/>
      <c r="G650" s="151" t="n"/>
      <c r="H650" s="151" t="n"/>
      <c r="I650" s="152" t="n"/>
      <c r="J650" s="152" t="n"/>
      <c r="K650" s="152" t="n"/>
      <c r="L650" s="152" t="n"/>
      <c r="M650" s="151" t="n"/>
      <c r="N650" s="151" t="n"/>
      <c r="O650" s="151" t="n"/>
      <c r="P650" s="151" t="n"/>
      <c r="Q650" s="151" t="n"/>
      <c r="R650" s="151" t="n"/>
      <c r="S650" s="151" t="n"/>
      <c r="T650" s="151" t="n"/>
      <c r="U650" s="151" t="n"/>
      <c r="V650" s="151" t="n"/>
      <c r="W650" s="151" t="n"/>
      <c r="X650" s="151" t="n"/>
      <c r="Y650" s="151" t="n"/>
      <c r="Z650" s="151" t="n"/>
      <c r="AA650" s="151" t="n"/>
      <c r="AB650" s="151" t="n"/>
      <c r="AC650" s="151" t="n"/>
      <c r="AD650" s="151" t="n"/>
      <c r="AE650" s="151" t="n"/>
    </row>
    <row r="651" ht="18" customHeight="1" s="218">
      <c r="A651" s="151" t="n"/>
      <c r="B651" s="151" t="n"/>
      <c r="C651" s="151" t="n"/>
      <c r="D651" s="151" t="n"/>
      <c r="E651" s="151" t="n"/>
      <c r="F651" s="151" t="n"/>
      <c r="G651" s="151" t="n"/>
      <c r="H651" s="151" t="n"/>
      <c r="I651" s="152" t="n"/>
      <c r="J651" s="152" t="n"/>
      <c r="K651" s="152" t="n"/>
      <c r="L651" s="152" t="n"/>
      <c r="M651" s="151" t="n"/>
      <c r="N651" s="151" t="n"/>
      <c r="O651" s="151" t="n"/>
      <c r="P651" s="151" t="n"/>
      <c r="Q651" s="151" t="n"/>
      <c r="R651" s="151" t="n"/>
      <c r="S651" s="151" t="n"/>
      <c r="T651" s="151" t="n"/>
      <c r="U651" s="151" t="n"/>
      <c r="V651" s="151" t="n"/>
      <c r="W651" s="151" t="n"/>
      <c r="X651" s="151" t="n"/>
      <c r="Y651" s="151" t="n"/>
      <c r="Z651" s="151" t="n"/>
      <c r="AA651" s="151" t="n"/>
      <c r="AB651" s="151" t="n"/>
      <c r="AC651" s="151" t="n"/>
      <c r="AD651" s="151" t="n"/>
      <c r="AE651" s="151" t="n"/>
    </row>
    <row r="652" ht="18" customHeight="1" s="218">
      <c r="A652" s="151" t="n"/>
      <c r="B652" s="151" t="n"/>
      <c r="C652" s="151" t="n"/>
      <c r="D652" s="151" t="n"/>
      <c r="E652" s="151" t="n"/>
      <c r="F652" s="151" t="n"/>
      <c r="G652" s="151" t="n"/>
      <c r="H652" s="151" t="n"/>
      <c r="I652" s="152" t="n"/>
      <c r="J652" s="152" t="n"/>
      <c r="K652" s="152" t="n"/>
      <c r="L652" s="152" t="n"/>
      <c r="M652" s="151" t="n"/>
      <c r="N652" s="151" t="n"/>
      <c r="O652" s="151" t="n"/>
      <c r="P652" s="151" t="n"/>
      <c r="Q652" s="151" t="n"/>
      <c r="R652" s="151" t="n"/>
      <c r="S652" s="151" t="n"/>
      <c r="T652" s="151" t="n"/>
      <c r="U652" s="151" t="n"/>
      <c r="V652" s="151" t="n"/>
      <c r="W652" s="151" t="n"/>
      <c r="X652" s="151" t="n"/>
      <c r="Y652" s="151" t="n"/>
      <c r="Z652" s="151" t="n"/>
      <c r="AA652" s="151" t="n"/>
      <c r="AB652" s="151" t="n"/>
      <c r="AC652" s="151" t="n"/>
      <c r="AD652" s="151" t="n"/>
      <c r="AE652" s="151" t="n"/>
    </row>
    <row r="653" ht="18" customHeight="1" s="218">
      <c r="A653" s="151" t="n"/>
      <c r="B653" s="151" t="n"/>
      <c r="C653" s="151" t="n"/>
      <c r="D653" s="151" t="n"/>
      <c r="E653" s="151" t="n"/>
      <c r="F653" s="151" t="n"/>
      <c r="G653" s="151" t="n"/>
      <c r="H653" s="151" t="n"/>
      <c r="I653" s="152" t="n"/>
      <c r="J653" s="152" t="n"/>
      <c r="K653" s="152" t="n"/>
      <c r="L653" s="152" t="n"/>
      <c r="M653" s="151" t="n"/>
      <c r="N653" s="151" t="n"/>
      <c r="O653" s="151" t="n"/>
      <c r="P653" s="151" t="n"/>
      <c r="Q653" s="151" t="n"/>
      <c r="R653" s="151" t="n"/>
      <c r="S653" s="151" t="n"/>
      <c r="T653" s="151" t="n"/>
      <c r="U653" s="151" t="n"/>
      <c r="V653" s="151" t="n"/>
      <c r="W653" s="151" t="n"/>
      <c r="X653" s="151" t="n"/>
      <c r="Y653" s="151" t="n"/>
      <c r="Z653" s="151" t="n"/>
      <c r="AA653" s="151" t="n"/>
      <c r="AB653" s="151" t="n"/>
      <c r="AC653" s="151" t="n"/>
      <c r="AD653" s="151" t="n"/>
      <c r="AE653" s="151" t="n"/>
    </row>
    <row r="654" ht="18" customHeight="1" s="218">
      <c r="A654" s="151" t="n"/>
      <c r="B654" s="151" t="n"/>
      <c r="C654" s="151" t="n"/>
      <c r="D654" s="151" t="n"/>
      <c r="E654" s="151" t="n"/>
      <c r="F654" s="151" t="n"/>
      <c r="G654" s="151" t="n"/>
      <c r="H654" s="151" t="n"/>
      <c r="I654" s="152" t="n"/>
      <c r="J654" s="152" t="n"/>
      <c r="K654" s="152" t="n"/>
      <c r="L654" s="152" t="n"/>
      <c r="M654" s="151" t="n"/>
      <c r="N654" s="151" t="n"/>
      <c r="O654" s="151" t="n"/>
      <c r="P654" s="151" t="n"/>
      <c r="Q654" s="151" t="n"/>
      <c r="R654" s="151" t="n"/>
      <c r="S654" s="151" t="n"/>
      <c r="T654" s="151" t="n"/>
      <c r="U654" s="151" t="n"/>
      <c r="V654" s="151" t="n"/>
      <c r="W654" s="151" t="n"/>
      <c r="X654" s="151" t="n"/>
      <c r="Y654" s="151" t="n"/>
      <c r="Z654" s="151" t="n"/>
      <c r="AA654" s="151" t="n"/>
      <c r="AB654" s="151" t="n"/>
      <c r="AC654" s="151" t="n"/>
      <c r="AD654" s="151" t="n"/>
      <c r="AE654" s="151" t="n"/>
    </row>
    <row r="655" ht="18" customHeight="1" s="218">
      <c r="A655" s="151" t="n"/>
      <c r="B655" s="151" t="n"/>
      <c r="C655" s="151" t="n"/>
      <c r="D655" s="151" t="n"/>
      <c r="E655" s="151" t="n"/>
      <c r="F655" s="151" t="n"/>
      <c r="G655" s="151" t="n"/>
      <c r="H655" s="151" t="n"/>
      <c r="I655" s="152" t="n"/>
      <c r="J655" s="152" t="n"/>
      <c r="K655" s="152" t="n"/>
      <c r="L655" s="152" t="n"/>
      <c r="M655" s="151" t="n"/>
      <c r="N655" s="151" t="n"/>
      <c r="O655" s="151" t="n"/>
      <c r="P655" s="151" t="n"/>
      <c r="Q655" s="151" t="n"/>
      <c r="R655" s="151" t="n"/>
      <c r="S655" s="151" t="n"/>
      <c r="T655" s="151" t="n"/>
      <c r="U655" s="151" t="n"/>
      <c r="V655" s="151" t="n"/>
      <c r="W655" s="151" t="n"/>
      <c r="X655" s="151" t="n"/>
      <c r="Y655" s="151" t="n"/>
      <c r="Z655" s="151" t="n"/>
      <c r="AA655" s="151" t="n"/>
      <c r="AB655" s="151" t="n"/>
      <c r="AC655" s="151" t="n"/>
      <c r="AD655" s="151" t="n"/>
      <c r="AE655" s="151" t="n"/>
    </row>
    <row r="656" ht="18" customHeight="1" s="218">
      <c r="A656" s="151" t="n"/>
      <c r="B656" s="151" t="n"/>
      <c r="C656" s="151" t="n"/>
      <c r="D656" s="151" t="n"/>
      <c r="E656" s="151" t="n"/>
      <c r="F656" s="151" t="n"/>
      <c r="G656" s="151" t="n"/>
      <c r="H656" s="151" t="n"/>
      <c r="I656" s="152" t="n"/>
      <c r="J656" s="152" t="n"/>
      <c r="K656" s="152" t="n"/>
      <c r="L656" s="152" t="n"/>
      <c r="M656" s="151" t="n"/>
      <c r="N656" s="151" t="n"/>
      <c r="O656" s="151" t="n"/>
      <c r="P656" s="151" t="n"/>
      <c r="Q656" s="151" t="n"/>
      <c r="R656" s="151" t="n"/>
      <c r="S656" s="151" t="n"/>
      <c r="T656" s="151" t="n"/>
      <c r="U656" s="151" t="n"/>
      <c r="V656" s="151" t="n"/>
      <c r="W656" s="151" t="n"/>
      <c r="X656" s="151" t="n"/>
      <c r="Y656" s="151" t="n"/>
      <c r="Z656" s="151" t="n"/>
      <c r="AA656" s="151" t="n"/>
      <c r="AB656" s="151" t="n"/>
      <c r="AC656" s="151" t="n"/>
      <c r="AD656" s="151" t="n"/>
      <c r="AE656" s="151" t="n"/>
    </row>
    <row r="657" ht="18" customHeight="1" s="218">
      <c r="A657" s="151" t="n"/>
      <c r="B657" s="151" t="n"/>
      <c r="C657" s="151" t="n"/>
      <c r="D657" s="151" t="n"/>
      <c r="E657" s="151" t="n"/>
      <c r="F657" s="151" t="n"/>
      <c r="G657" s="151" t="n"/>
      <c r="H657" s="151" t="n"/>
      <c r="I657" s="152" t="n"/>
      <c r="J657" s="152" t="n"/>
      <c r="K657" s="152" t="n"/>
      <c r="L657" s="152" t="n"/>
      <c r="M657" s="151" t="n"/>
      <c r="N657" s="151" t="n"/>
      <c r="O657" s="151" t="n"/>
      <c r="P657" s="151" t="n"/>
      <c r="Q657" s="151" t="n"/>
      <c r="R657" s="151" t="n"/>
      <c r="S657" s="151" t="n"/>
      <c r="T657" s="151" t="n"/>
      <c r="U657" s="151" t="n"/>
      <c r="V657" s="151" t="n"/>
      <c r="W657" s="151" t="n"/>
      <c r="X657" s="151" t="n"/>
      <c r="Y657" s="151" t="n"/>
      <c r="Z657" s="151" t="n"/>
      <c r="AA657" s="151" t="n"/>
      <c r="AB657" s="151" t="n"/>
      <c r="AC657" s="151" t="n"/>
      <c r="AD657" s="151" t="n"/>
      <c r="AE657" s="151" t="n"/>
    </row>
    <row r="658" ht="18" customHeight="1" s="218">
      <c r="A658" s="151" t="n"/>
      <c r="B658" s="151" t="n"/>
      <c r="C658" s="151" t="n"/>
      <c r="D658" s="151" t="n"/>
      <c r="E658" s="151" t="n"/>
      <c r="F658" s="151" t="n"/>
      <c r="G658" s="151" t="n"/>
      <c r="H658" s="151" t="n"/>
      <c r="I658" s="152" t="n"/>
      <c r="J658" s="152" t="n"/>
      <c r="K658" s="152" t="n"/>
      <c r="L658" s="152" t="n"/>
      <c r="M658" s="151" t="n"/>
      <c r="N658" s="151" t="n"/>
      <c r="O658" s="151" t="n"/>
      <c r="P658" s="151" t="n"/>
      <c r="Q658" s="151" t="n"/>
      <c r="R658" s="151" t="n"/>
      <c r="S658" s="151" t="n"/>
      <c r="T658" s="151" t="n"/>
      <c r="U658" s="151" t="n"/>
      <c r="V658" s="151" t="n"/>
      <c r="W658" s="151" t="n"/>
      <c r="X658" s="151" t="n"/>
      <c r="Y658" s="151" t="n"/>
      <c r="Z658" s="151" t="n"/>
      <c r="AA658" s="151" t="n"/>
      <c r="AB658" s="151" t="n"/>
      <c r="AC658" s="151" t="n"/>
      <c r="AD658" s="151" t="n"/>
      <c r="AE658" s="151" t="n"/>
    </row>
    <row r="659" ht="18" customHeight="1" s="218">
      <c r="A659" s="151" t="n"/>
      <c r="B659" s="151" t="n"/>
      <c r="C659" s="151" t="n"/>
      <c r="D659" s="151" t="n"/>
      <c r="E659" s="151" t="n"/>
      <c r="F659" s="151" t="n"/>
      <c r="G659" s="151" t="n"/>
      <c r="H659" s="151" t="n"/>
      <c r="I659" s="152" t="n"/>
      <c r="J659" s="152" t="n"/>
      <c r="K659" s="152" t="n"/>
      <c r="L659" s="152" t="n"/>
      <c r="M659" s="151" t="n"/>
      <c r="N659" s="151" t="n"/>
      <c r="O659" s="151" t="n"/>
      <c r="P659" s="151" t="n"/>
      <c r="Q659" s="151" t="n"/>
      <c r="R659" s="151" t="n"/>
      <c r="S659" s="151" t="n"/>
      <c r="T659" s="151" t="n"/>
      <c r="U659" s="151" t="n"/>
      <c r="V659" s="151" t="n"/>
      <c r="W659" s="151" t="n"/>
      <c r="X659" s="151" t="n"/>
      <c r="Y659" s="151" t="n"/>
      <c r="Z659" s="151" t="n"/>
      <c r="AA659" s="151" t="n"/>
      <c r="AB659" s="151" t="n"/>
      <c r="AC659" s="151" t="n"/>
      <c r="AD659" s="151" t="n"/>
      <c r="AE659" s="151" t="n"/>
    </row>
    <row r="660" ht="18" customHeight="1" s="218">
      <c r="A660" s="151" t="n"/>
      <c r="B660" s="151" t="n"/>
      <c r="C660" s="151" t="n"/>
      <c r="D660" s="151" t="n"/>
      <c r="E660" s="151" t="n"/>
      <c r="F660" s="151" t="n"/>
      <c r="G660" s="151" t="n"/>
      <c r="H660" s="151" t="n"/>
      <c r="I660" s="152" t="n"/>
      <c r="J660" s="152" t="n"/>
      <c r="K660" s="152" t="n"/>
      <c r="L660" s="152" t="n"/>
      <c r="M660" s="151" t="n"/>
      <c r="N660" s="151" t="n"/>
      <c r="O660" s="151" t="n"/>
      <c r="P660" s="151" t="n"/>
      <c r="Q660" s="151" t="n"/>
      <c r="R660" s="151" t="n"/>
      <c r="S660" s="151" t="n"/>
      <c r="T660" s="151" t="n"/>
      <c r="U660" s="151" t="n"/>
      <c r="V660" s="151" t="n"/>
      <c r="W660" s="151" t="n"/>
      <c r="X660" s="151" t="n"/>
      <c r="Y660" s="151" t="n"/>
      <c r="Z660" s="151" t="n"/>
      <c r="AA660" s="151" t="n"/>
      <c r="AB660" s="151" t="n"/>
      <c r="AC660" s="151" t="n"/>
      <c r="AD660" s="151" t="n"/>
      <c r="AE660" s="151" t="n"/>
    </row>
    <row r="661" ht="18" customHeight="1" s="218">
      <c r="A661" s="151" t="n"/>
      <c r="B661" s="151" t="n"/>
      <c r="C661" s="151" t="n"/>
      <c r="D661" s="151" t="n"/>
      <c r="E661" s="151" t="n"/>
      <c r="F661" s="151" t="n"/>
      <c r="G661" s="151" t="n"/>
      <c r="H661" s="151" t="n"/>
      <c r="I661" s="152" t="n"/>
      <c r="J661" s="152" t="n"/>
      <c r="K661" s="152" t="n"/>
      <c r="L661" s="152" t="n"/>
      <c r="M661" s="151" t="n"/>
      <c r="N661" s="151" t="n"/>
      <c r="O661" s="151" t="n"/>
      <c r="P661" s="151" t="n"/>
      <c r="Q661" s="151" t="n"/>
      <c r="R661" s="151" t="n"/>
      <c r="S661" s="151" t="n"/>
      <c r="T661" s="151" t="n"/>
      <c r="U661" s="151" t="n"/>
      <c r="V661" s="151" t="n"/>
      <c r="W661" s="151" t="n"/>
      <c r="X661" s="151" t="n"/>
      <c r="Y661" s="151" t="n"/>
      <c r="Z661" s="151" t="n"/>
      <c r="AA661" s="151" t="n"/>
      <c r="AB661" s="151" t="n"/>
      <c r="AC661" s="151" t="n"/>
      <c r="AD661" s="151" t="n"/>
      <c r="AE661" s="151" t="n"/>
    </row>
    <row r="662" ht="18" customHeight="1" s="218">
      <c r="A662" s="151" t="n"/>
      <c r="B662" s="151" t="n"/>
      <c r="C662" s="151" t="n"/>
      <c r="D662" s="151" t="n"/>
      <c r="E662" s="151" t="n"/>
      <c r="F662" s="151" t="n"/>
      <c r="G662" s="151" t="n"/>
      <c r="H662" s="151" t="n"/>
      <c r="I662" s="152" t="n"/>
      <c r="J662" s="152" t="n"/>
      <c r="K662" s="152" t="n"/>
      <c r="L662" s="152" t="n"/>
      <c r="M662" s="151" t="n"/>
      <c r="N662" s="151" t="n"/>
      <c r="O662" s="151" t="n"/>
      <c r="P662" s="151" t="n"/>
      <c r="Q662" s="151" t="n"/>
      <c r="R662" s="151" t="n"/>
      <c r="S662" s="151" t="n"/>
      <c r="T662" s="151" t="n"/>
      <c r="U662" s="151" t="n"/>
      <c r="V662" s="151" t="n"/>
      <c r="W662" s="151" t="n"/>
      <c r="X662" s="151" t="n"/>
      <c r="Y662" s="151" t="n"/>
      <c r="Z662" s="151" t="n"/>
      <c r="AA662" s="151" t="n"/>
      <c r="AB662" s="151" t="n"/>
      <c r="AC662" s="151" t="n"/>
      <c r="AD662" s="151" t="n"/>
      <c r="AE662" s="151" t="n"/>
    </row>
    <row r="663" ht="18" customHeight="1" s="218">
      <c r="A663" s="151" t="n"/>
      <c r="B663" s="151" t="n"/>
      <c r="C663" s="151" t="n"/>
      <c r="D663" s="151" t="n"/>
      <c r="E663" s="151" t="n"/>
      <c r="F663" s="151" t="n"/>
      <c r="G663" s="151" t="n"/>
      <c r="H663" s="151" t="n"/>
      <c r="I663" s="152" t="n"/>
      <c r="J663" s="152" t="n"/>
      <c r="K663" s="152" t="n"/>
      <c r="L663" s="152" t="n"/>
      <c r="M663" s="151" t="n"/>
      <c r="N663" s="151" t="n"/>
      <c r="O663" s="151" t="n"/>
      <c r="P663" s="151" t="n"/>
      <c r="Q663" s="151" t="n"/>
      <c r="R663" s="151" t="n"/>
      <c r="S663" s="151" t="n"/>
      <c r="T663" s="151" t="n"/>
      <c r="U663" s="151" t="n"/>
      <c r="V663" s="151" t="n"/>
      <c r="W663" s="151" t="n"/>
      <c r="X663" s="151" t="n"/>
      <c r="Y663" s="151" t="n"/>
      <c r="Z663" s="151" t="n"/>
      <c r="AA663" s="151" t="n"/>
      <c r="AB663" s="151" t="n"/>
      <c r="AC663" s="151" t="n"/>
      <c r="AD663" s="151" t="n"/>
      <c r="AE663" s="151" t="n"/>
    </row>
    <row r="664" ht="18" customHeight="1" s="218">
      <c r="A664" s="151" t="n"/>
      <c r="B664" s="151" t="n"/>
      <c r="C664" s="151" t="n"/>
      <c r="D664" s="151" t="n"/>
      <c r="E664" s="151" t="n"/>
      <c r="F664" s="151" t="n"/>
      <c r="G664" s="151" t="n"/>
      <c r="H664" s="151" t="n"/>
      <c r="I664" s="152" t="n"/>
      <c r="J664" s="152" t="n"/>
      <c r="K664" s="152" t="n"/>
      <c r="L664" s="152" t="n"/>
      <c r="M664" s="151" t="n"/>
      <c r="N664" s="151" t="n"/>
      <c r="O664" s="151" t="n"/>
      <c r="P664" s="151" t="n"/>
      <c r="Q664" s="151" t="n"/>
      <c r="R664" s="151" t="n"/>
      <c r="S664" s="151" t="n"/>
      <c r="T664" s="151" t="n"/>
      <c r="U664" s="151" t="n"/>
      <c r="V664" s="151" t="n"/>
      <c r="W664" s="151" t="n"/>
      <c r="X664" s="151" t="n"/>
      <c r="Y664" s="151" t="n"/>
      <c r="Z664" s="151" t="n"/>
      <c r="AA664" s="151" t="n"/>
      <c r="AB664" s="151" t="n"/>
      <c r="AC664" s="151" t="n"/>
      <c r="AD664" s="151" t="n"/>
      <c r="AE664" s="151" t="n"/>
    </row>
    <row r="665" ht="18" customHeight="1" s="218">
      <c r="A665" s="151" t="n"/>
      <c r="B665" s="151" t="n"/>
      <c r="C665" s="151" t="n"/>
      <c r="D665" s="151" t="n"/>
      <c r="E665" s="151" t="n"/>
      <c r="F665" s="151" t="n"/>
      <c r="G665" s="151" t="n"/>
      <c r="H665" s="151" t="n"/>
      <c r="I665" s="152" t="n"/>
      <c r="J665" s="152" t="n"/>
      <c r="K665" s="152" t="n"/>
      <c r="L665" s="152" t="n"/>
      <c r="M665" s="151" t="n"/>
      <c r="N665" s="151" t="n"/>
      <c r="O665" s="151" t="n"/>
      <c r="P665" s="151" t="n"/>
      <c r="Q665" s="151" t="n"/>
      <c r="R665" s="151" t="n"/>
      <c r="S665" s="151" t="n"/>
      <c r="T665" s="151" t="n"/>
      <c r="U665" s="151" t="n"/>
      <c r="V665" s="151" t="n"/>
      <c r="W665" s="151" t="n"/>
      <c r="X665" s="151" t="n"/>
      <c r="Y665" s="151" t="n"/>
      <c r="Z665" s="151" t="n"/>
      <c r="AA665" s="151" t="n"/>
      <c r="AB665" s="151" t="n"/>
      <c r="AC665" s="151" t="n"/>
      <c r="AD665" s="151" t="n"/>
      <c r="AE665" s="151" t="n"/>
    </row>
    <row r="666" ht="18" customHeight="1" s="218">
      <c r="A666" s="151" t="n"/>
      <c r="B666" s="151" t="n"/>
      <c r="C666" s="151" t="n"/>
      <c r="D666" s="151" t="n"/>
      <c r="E666" s="151" t="n"/>
      <c r="F666" s="151" t="n"/>
      <c r="G666" s="151" t="n"/>
      <c r="H666" s="151" t="n"/>
      <c r="I666" s="152" t="n"/>
      <c r="J666" s="152" t="n"/>
      <c r="K666" s="152" t="n"/>
      <c r="L666" s="152" t="n"/>
      <c r="M666" s="151" t="n"/>
      <c r="N666" s="151" t="n"/>
      <c r="O666" s="151" t="n"/>
      <c r="P666" s="151" t="n"/>
      <c r="Q666" s="151" t="n"/>
      <c r="R666" s="151" t="n"/>
      <c r="S666" s="151" t="n"/>
      <c r="T666" s="151" t="n"/>
      <c r="U666" s="151" t="n"/>
      <c r="V666" s="151" t="n"/>
      <c r="W666" s="151" t="n"/>
      <c r="X666" s="151" t="n"/>
      <c r="Y666" s="151" t="n"/>
      <c r="Z666" s="151" t="n"/>
      <c r="AA666" s="151" t="n"/>
      <c r="AB666" s="151" t="n"/>
      <c r="AC666" s="151" t="n"/>
      <c r="AD666" s="151" t="n"/>
      <c r="AE666" s="151" t="n"/>
    </row>
    <row r="667" ht="18" customHeight="1" s="218">
      <c r="A667" s="151" t="n"/>
      <c r="B667" s="151" t="n"/>
      <c r="C667" s="151" t="n"/>
      <c r="D667" s="151" t="n"/>
      <c r="E667" s="151" t="n"/>
      <c r="F667" s="151" t="n"/>
      <c r="G667" s="151" t="n"/>
      <c r="H667" s="151" t="n"/>
      <c r="I667" s="152" t="n"/>
      <c r="J667" s="152" t="n"/>
      <c r="K667" s="152" t="n"/>
      <c r="L667" s="152" t="n"/>
      <c r="M667" s="151" t="n"/>
      <c r="N667" s="151" t="n"/>
      <c r="O667" s="151" t="n"/>
      <c r="P667" s="151" t="n"/>
      <c r="Q667" s="151" t="n"/>
      <c r="R667" s="151" t="n"/>
      <c r="S667" s="151" t="n"/>
      <c r="T667" s="151" t="n"/>
      <c r="U667" s="151" t="n"/>
      <c r="V667" s="151" t="n"/>
      <c r="W667" s="151" t="n"/>
      <c r="X667" s="151" t="n"/>
      <c r="Y667" s="151" t="n"/>
      <c r="Z667" s="151" t="n"/>
      <c r="AA667" s="151" t="n"/>
      <c r="AB667" s="151" t="n"/>
      <c r="AC667" s="151" t="n"/>
      <c r="AD667" s="151" t="n"/>
      <c r="AE667" s="151" t="n"/>
    </row>
    <row r="668" ht="18" customHeight="1" s="218">
      <c r="A668" s="151" t="n"/>
      <c r="B668" s="151" t="n"/>
      <c r="C668" s="151" t="n"/>
      <c r="D668" s="151" t="n"/>
      <c r="E668" s="151" t="n"/>
      <c r="F668" s="151" t="n"/>
      <c r="G668" s="151" t="n"/>
      <c r="H668" s="151" t="n"/>
      <c r="I668" s="152" t="n"/>
      <c r="J668" s="152" t="n"/>
      <c r="K668" s="152" t="n"/>
      <c r="L668" s="152" t="n"/>
      <c r="M668" s="151" t="n"/>
      <c r="N668" s="151" t="n"/>
      <c r="O668" s="151" t="n"/>
      <c r="P668" s="151" t="n"/>
      <c r="Q668" s="151" t="n"/>
      <c r="R668" s="151" t="n"/>
      <c r="S668" s="151" t="n"/>
      <c r="T668" s="151" t="n"/>
      <c r="U668" s="151" t="n"/>
      <c r="V668" s="151" t="n"/>
      <c r="W668" s="151" t="n"/>
      <c r="X668" s="151" t="n"/>
      <c r="Y668" s="151" t="n"/>
      <c r="Z668" s="151" t="n"/>
      <c r="AA668" s="151" t="n"/>
      <c r="AB668" s="151" t="n"/>
      <c r="AC668" s="151" t="n"/>
      <c r="AD668" s="151" t="n"/>
      <c r="AE668" s="151" t="n"/>
    </row>
    <row r="669" ht="18" customHeight="1" s="218">
      <c r="A669" s="151" t="n"/>
      <c r="B669" s="151" t="n"/>
      <c r="C669" s="151" t="n"/>
      <c r="D669" s="151" t="n"/>
      <c r="E669" s="151" t="n"/>
      <c r="F669" s="151" t="n"/>
      <c r="G669" s="151" t="n"/>
      <c r="H669" s="151" t="n"/>
      <c r="I669" s="152" t="n"/>
      <c r="J669" s="152" t="n"/>
      <c r="K669" s="152" t="n"/>
      <c r="L669" s="152" t="n"/>
      <c r="M669" s="151" t="n"/>
      <c r="N669" s="151" t="n"/>
      <c r="O669" s="151" t="n"/>
      <c r="P669" s="151" t="n"/>
      <c r="Q669" s="151" t="n"/>
      <c r="R669" s="151" t="n"/>
      <c r="S669" s="151" t="n"/>
      <c r="T669" s="151" t="n"/>
      <c r="U669" s="151" t="n"/>
      <c r="V669" s="151" t="n"/>
      <c r="W669" s="151" t="n"/>
      <c r="X669" s="151" t="n"/>
      <c r="Y669" s="151" t="n"/>
      <c r="Z669" s="151" t="n"/>
      <c r="AA669" s="151" t="n"/>
      <c r="AB669" s="151" t="n"/>
      <c r="AC669" s="151" t="n"/>
      <c r="AD669" s="151" t="n"/>
      <c r="AE669" s="151" t="n"/>
    </row>
    <row r="670" ht="18" customHeight="1" s="218">
      <c r="A670" s="151" t="n"/>
      <c r="B670" s="151" t="n"/>
      <c r="C670" s="151" t="n"/>
      <c r="D670" s="151" t="n"/>
      <c r="E670" s="151" t="n"/>
      <c r="F670" s="151" t="n"/>
      <c r="G670" s="151" t="n"/>
      <c r="H670" s="151" t="n"/>
      <c r="I670" s="152" t="n"/>
      <c r="J670" s="152" t="n"/>
      <c r="K670" s="152" t="n"/>
      <c r="L670" s="152" t="n"/>
      <c r="M670" s="151" t="n"/>
      <c r="N670" s="151" t="n"/>
      <c r="O670" s="151" t="n"/>
      <c r="P670" s="151" t="n"/>
      <c r="Q670" s="151" t="n"/>
      <c r="R670" s="151" t="n"/>
      <c r="S670" s="151" t="n"/>
      <c r="T670" s="151" t="n"/>
      <c r="U670" s="151" t="n"/>
      <c r="V670" s="151" t="n"/>
      <c r="W670" s="151" t="n"/>
      <c r="X670" s="151" t="n"/>
      <c r="Y670" s="151" t="n"/>
      <c r="Z670" s="151" t="n"/>
      <c r="AA670" s="151" t="n"/>
      <c r="AB670" s="151" t="n"/>
      <c r="AC670" s="151" t="n"/>
      <c r="AD670" s="151" t="n"/>
      <c r="AE670" s="151" t="n"/>
    </row>
    <row r="671" ht="18" customHeight="1" s="218">
      <c r="A671" s="151" t="n"/>
      <c r="B671" s="151" t="n"/>
      <c r="C671" s="151" t="n"/>
      <c r="D671" s="151" t="n"/>
      <c r="E671" s="151" t="n"/>
      <c r="F671" s="151" t="n"/>
      <c r="G671" s="151" t="n"/>
      <c r="H671" s="151" t="n"/>
      <c r="I671" s="152" t="n"/>
      <c r="J671" s="152" t="n"/>
      <c r="K671" s="152" t="n"/>
      <c r="L671" s="152" t="n"/>
      <c r="M671" s="151" t="n"/>
      <c r="N671" s="151" t="n"/>
      <c r="O671" s="151" t="n"/>
      <c r="P671" s="151" t="n"/>
      <c r="Q671" s="151" t="n"/>
      <c r="R671" s="151" t="n"/>
      <c r="S671" s="151" t="n"/>
      <c r="T671" s="151" t="n"/>
      <c r="U671" s="151" t="n"/>
      <c r="V671" s="151" t="n"/>
      <c r="W671" s="151" t="n"/>
      <c r="X671" s="151" t="n"/>
      <c r="Y671" s="151" t="n"/>
      <c r="Z671" s="151" t="n"/>
      <c r="AA671" s="151" t="n"/>
      <c r="AB671" s="151" t="n"/>
      <c r="AC671" s="151" t="n"/>
      <c r="AD671" s="151" t="n"/>
      <c r="AE671" s="151" t="n"/>
    </row>
    <row r="672" ht="18" customHeight="1" s="218">
      <c r="A672" s="151" t="n"/>
      <c r="B672" s="151" t="n"/>
      <c r="C672" s="151" t="n"/>
      <c r="D672" s="151" t="n"/>
      <c r="E672" s="151" t="n"/>
      <c r="F672" s="151" t="n"/>
      <c r="G672" s="151" t="n"/>
      <c r="H672" s="151" t="n"/>
      <c r="I672" s="152" t="n"/>
      <c r="J672" s="152" t="n"/>
      <c r="K672" s="152" t="n"/>
      <c r="L672" s="152" t="n"/>
      <c r="M672" s="151" t="n"/>
      <c r="N672" s="151" t="n"/>
      <c r="O672" s="151" t="n"/>
      <c r="P672" s="151" t="n"/>
      <c r="Q672" s="151" t="n"/>
      <c r="R672" s="151" t="n"/>
      <c r="S672" s="151" t="n"/>
      <c r="T672" s="151" t="n"/>
      <c r="U672" s="151" t="n"/>
      <c r="V672" s="151" t="n"/>
      <c r="W672" s="151" t="n"/>
      <c r="X672" s="151" t="n"/>
      <c r="Y672" s="151" t="n"/>
      <c r="Z672" s="151" t="n"/>
      <c r="AA672" s="151" t="n"/>
      <c r="AB672" s="151" t="n"/>
      <c r="AC672" s="151" t="n"/>
      <c r="AD672" s="151" t="n"/>
      <c r="AE672" s="151" t="n"/>
    </row>
    <row r="673" ht="18" customHeight="1" s="218">
      <c r="A673" s="151" t="n"/>
      <c r="B673" s="151" t="n"/>
      <c r="C673" s="151" t="n"/>
      <c r="D673" s="151" t="n"/>
      <c r="E673" s="151" t="n"/>
      <c r="F673" s="151" t="n"/>
      <c r="G673" s="151" t="n"/>
      <c r="H673" s="151" t="n"/>
      <c r="I673" s="152" t="n"/>
      <c r="J673" s="152" t="n"/>
      <c r="K673" s="152" t="n"/>
      <c r="L673" s="152" t="n"/>
      <c r="M673" s="151" t="n"/>
      <c r="N673" s="151" t="n"/>
      <c r="O673" s="151" t="n"/>
      <c r="P673" s="151" t="n"/>
      <c r="Q673" s="151" t="n"/>
      <c r="R673" s="151" t="n"/>
      <c r="S673" s="151" t="n"/>
      <c r="T673" s="151" t="n"/>
      <c r="U673" s="151" t="n"/>
      <c r="V673" s="151" t="n"/>
      <c r="W673" s="151" t="n"/>
      <c r="X673" s="151" t="n"/>
      <c r="Y673" s="151" t="n"/>
      <c r="Z673" s="151" t="n"/>
      <c r="AA673" s="151" t="n"/>
      <c r="AB673" s="151" t="n"/>
      <c r="AC673" s="151" t="n"/>
      <c r="AD673" s="151" t="n"/>
      <c r="AE673" s="151" t="n"/>
    </row>
    <row r="674" ht="18" customHeight="1" s="218">
      <c r="A674" s="151" t="n"/>
      <c r="B674" s="151" t="n"/>
      <c r="C674" s="151" t="n"/>
      <c r="D674" s="151" t="n"/>
      <c r="E674" s="151" t="n"/>
      <c r="F674" s="151" t="n"/>
      <c r="G674" s="151" t="n"/>
      <c r="H674" s="151" t="n"/>
      <c r="I674" s="152" t="n"/>
      <c r="J674" s="152" t="n"/>
      <c r="K674" s="152" t="n"/>
      <c r="L674" s="152" t="n"/>
      <c r="M674" s="151" t="n"/>
      <c r="N674" s="151" t="n"/>
      <c r="O674" s="151" t="n"/>
      <c r="P674" s="151" t="n"/>
      <c r="Q674" s="151" t="n"/>
      <c r="R674" s="151" t="n"/>
      <c r="S674" s="151" t="n"/>
      <c r="T674" s="151" t="n"/>
      <c r="U674" s="151" t="n"/>
      <c r="V674" s="151" t="n"/>
      <c r="W674" s="151" t="n"/>
      <c r="X674" s="151" t="n"/>
      <c r="Y674" s="151" t="n"/>
      <c r="Z674" s="151" t="n"/>
      <c r="AA674" s="151" t="n"/>
      <c r="AB674" s="151" t="n"/>
      <c r="AC674" s="151" t="n"/>
      <c r="AD674" s="151" t="n"/>
      <c r="AE674" s="151" t="n"/>
    </row>
    <row r="675" ht="18" customHeight="1" s="218">
      <c r="A675" s="151" t="n"/>
      <c r="B675" s="151" t="n"/>
      <c r="C675" s="151" t="n"/>
      <c r="D675" s="151" t="n"/>
      <c r="E675" s="151" t="n"/>
      <c r="F675" s="151" t="n"/>
      <c r="G675" s="151" t="n"/>
      <c r="H675" s="151" t="n"/>
      <c r="I675" s="152" t="n"/>
      <c r="J675" s="152" t="n"/>
      <c r="K675" s="152" t="n"/>
      <c r="L675" s="152" t="n"/>
      <c r="M675" s="151" t="n"/>
      <c r="N675" s="151" t="n"/>
      <c r="O675" s="151" t="n"/>
      <c r="P675" s="151" t="n"/>
      <c r="Q675" s="151" t="n"/>
      <c r="R675" s="151" t="n"/>
      <c r="S675" s="151" t="n"/>
      <c r="T675" s="151" t="n"/>
      <c r="U675" s="151" t="n"/>
      <c r="V675" s="151" t="n"/>
      <c r="W675" s="151" t="n"/>
      <c r="X675" s="151" t="n"/>
      <c r="Y675" s="151" t="n"/>
      <c r="Z675" s="151" t="n"/>
      <c r="AA675" s="151" t="n"/>
      <c r="AB675" s="151" t="n"/>
      <c r="AC675" s="151" t="n"/>
      <c r="AD675" s="151" t="n"/>
      <c r="AE675" s="151" t="n"/>
    </row>
    <row r="676" ht="18" customHeight="1" s="218">
      <c r="A676" s="151" t="n"/>
      <c r="B676" s="151" t="n"/>
      <c r="C676" s="151" t="n"/>
      <c r="D676" s="151" t="n"/>
      <c r="E676" s="151" t="n"/>
      <c r="F676" s="151" t="n"/>
      <c r="G676" s="151" t="n"/>
      <c r="H676" s="151" t="n"/>
      <c r="I676" s="152" t="n"/>
      <c r="J676" s="152" t="n"/>
      <c r="K676" s="152" t="n"/>
      <c r="L676" s="152" t="n"/>
      <c r="M676" s="151" t="n"/>
      <c r="N676" s="151" t="n"/>
      <c r="O676" s="151" t="n"/>
      <c r="P676" s="151" t="n"/>
      <c r="Q676" s="151" t="n"/>
      <c r="R676" s="151" t="n"/>
      <c r="S676" s="151" t="n"/>
      <c r="T676" s="151" t="n"/>
      <c r="U676" s="151" t="n"/>
      <c r="V676" s="151" t="n"/>
      <c r="W676" s="151" t="n"/>
      <c r="X676" s="151" t="n"/>
      <c r="Y676" s="151" t="n"/>
      <c r="Z676" s="151" t="n"/>
      <c r="AA676" s="151" t="n"/>
      <c r="AB676" s="151" t="n"/>
      <c r="AC676" s="151" t="n"/>
      <c r="AD676" s="151" t="n"/>
      <c r="AE676" s="151" t="n"/>
    </row>
    <row r="677" ht="18" customHeight="1" s="218">
      <c r="A677" s="151" t="n"/>
      <c r="B677" s="151" t="n"/>
      <c r="C677" s="151" t="n"/>
      <c r="D677" s="151" t="n"/>
      <c r="E677" s="151" t="n"/>
      <c r="F677" s="151" t="n"/>
      <c r="G677" s="151" t="n"/>
      <c r="H677" s="151" t="n"/>
      <c r="I677" s="152" t="n"/>
      <c r="J677" s="152" t="n"/>
      <c r="K677" s="152" t="n"/>
      <c r="L677" s="152" t="n"/>
      <c r="M677" s="151" t="n"/>
      <c r="N677" s="151" t="n"/>
      <c r="O677" s="151" t="n"/>
      <c r="P677" s="151" t="n"/>
      <c r="Q677" s="151" t="n"/>
      <c r="R677" s="151" t="n"/>
      <c r="S677" s="151" t="n"/>
      <c r="T677" s="151" t="n"/>
      <c r="U677" s="151" t="n"/>
      <c r="V677" s="151" t="n"/>
      <c r="W677" s="151" t="n"/>
      <c r="X677" s="151" t="n"/>
      <c r="Y677" s="151" t="n"/>
      <c r="Z677" s="151" t="n"/>
      <c r="AA677" s="151" t="n"/>
      <c r="AB677" s="151" t="n"/>
      <c r="AC677" s="151" t="n"/>
      <c r="AD677" s="151" t="n"/>
      <c r="AE677" s="151" t="n"/>
    </row>
    <row r="678" ht="18" customHeight="1" s="218">
      <c r="A678" s="151" t="n"/>
      <c r="B678" s="151" t="n"/>
      <c r="C678" s="151" t="n"/>
      <c r="D678" s="151" t="n"/>
      <c r="E678" s="151" t="n"/>
      <c r="F678" s="151" t="n"/>
      <c r="G678" s="151" t="n"/>
      <c r="H678" s="151" t="n"/>
      <c r="I678" s="152" t="n"/>
      <c r="J678" s="152" t="n"/>
      <c r="K678" s="152" t="n"/>
      <c r="L678" s="152" t="n"/>
      <c r="M678" s="151" t="n"/>
      <c r="N678" s="151" t="n"/>
      <c r="O678" s="151" t="n"/>
      <c r="P678" s="151" t="n"/>
      <c r="Q678" s="151" t="n"/>
      <c r="R678" s="151" t="n"/>
      <c r="S678" s="151" t="n"/>
      <c r="T678" s="151" t="n"/>
      <c r="U678" s="151" t="n"/>
      <c r="V678" s="151" t="n"/>
      <c r="W678" s="151" t="n"/>
      <c r="X678" s="151" t="n"/>
      <c r="Y678" s="151" t="n"/>
      <c r="Z678" s="151" t="n"/>
      <c r="AA678" s="151" t="n"/>
      <c r="AB678" s="151" t="n"/>
      <c r="AC678" s="151" t="n"/>
      <c r="AD678" s="151" t="n"/>
      <c r="AE678" s="151" t="n"/>
    </row>
    <row r="679" ht="18" customHeight="1" s="218">
      <c r="A679" s="151" t="n"/>
      <c r="B679" s="151" t="n"/>
      <c r="C679" s="151" t="n"/>
      <c r="D679" s="151" t="n"/>
      <c r="E679" s="151" t="n"/>
      <c r="F679" s="151" t="n"/>
      <c r="G679" s="151" t="n"/>
      <c r="H679" s="151" t="n"/>
      <c r="I679" s="152" t="n"/>
      <c r="J679" s="152" t="n"/>
      <c r="K679" s="152" t="n"/>
      <c r="L679" s="152" t="n"/>
      <c r="M679" s="151" t="n"/>
      <c r="N679" s="151" t="n"/>
      <c r="O679" s="151" t="n"/>
      <c r="P679" s="151" t="n"/>
      <c r="Q679" s="151" t="n"/>
      <c r="R679" s="151" t="n"/>
      <c r="S679" s="151" t="n"/>
      <c r="T679" s="151" t="n"/>
      <c r="U679" s="151" t="n"/>
      <c r="V679" s="151" t="n"/>
      <c r="W679" s="151" t="n"/>
      <c r="X679" s="151" t="n"/>
      <c r="Y679" s="151" t="n"/>
      <c r="Z679" s="151" t="n"/>
      <c r="AA679" s="151" t="n"/>
      <c r="AB679" s="151" t="n"/>
      <c r="AC679" s="151" t="n"/>
      <c r="AD679" s="151" t="n"/>
      <c r="AE679" s="151" t="n"/>
    </row>
    <row r="680" ht="18" customHeight="1" s="218">
      <c r="A680" s="151" t="n"/>
      <c r="B680" s="151" t="n"/>
      <c r="C680" s="151" t="n"/>
      <c r="D680" s="151" t="n"/>
      <c r="E680" s="151" t="n"/>
      <c r="F680" s="151" t="n"/>
      <c r="G680" s="151" t="n"/>
      <c r="H680" s="151" t="n"/>
      <c r="I680" s="152" t="n"/>
      <c r="J680" s="152" t="n"/>
      <c r="K680" s="152" t="n"/>
      <c r="L680" s="152" t="n"/>
      <c r="M680" s="151" t="n"/>
      <c r="N680" s="151" t="n"/>
      <c r="O680" s="151" t="n"/>
      <c r="P680" s="151" t="n"/>
      <c r="Q680" s="151" t="n"/>
      <c r="R680" s="151" t="n"/>
      <c r="S680" s="151" t="n"/>
      <c r="T680" s="151" t="n"/>
      <c r="U680" s="151" t="n"/>
      <c r="V680" s="151" t="n"/>
      <c r="W680" s="151" t="n"/>
      <c r="X680" s="151" t="n"/>
      <c r="Y680" s="151" t="n"/>
      <c r="Z680" s="151" t="n"/>
      <c r="AA680" s="151" t="n"/>
      <c r="AB680" s="151" t="n"/>
      <c r="AC680" s="151" t="n"/>
      <c r="AD680" s="151" t="n"/>
      <c r="AE680" s="151" t="n"/>
    </row>
    <row r="681" ht="18" customHeight="1" s="218">
      <c r="A681" s="151" t="n"/>
      <c r="B681" s="151" t="n"/>
      <c r="C681" s="151" t="n"/>
      <c r="D681" s="151" t="n"/>
      <c r="E681" s="151" t="n"/>
      <c r="F681" s="151" t="n"/>
      <c r="G681" s="151" t="n"/>
      <c r="H681" s="151" t="n"/>
      <c r="I681" s="152" t="n"/>
      <c r="J681" s="152" t="n"/>
      <c r="K681" s="152" t="n"/>
      <c r="L681" s="152" t="n"/>
      <c r="M681" s="151" t="n"/>
      <c r="N681" s="151" t="n"/>
      <c r="O681" s="151" t="n"/>
      <c r="P681" s="151" t="n"/>
      <c r="Q681" s="151" t="n"/>
      <c r="R681" s="151" t="n"/>
      <c r="S681" s="151" t="n"/>
      <c r="T681" s="151" t="n"/>
      <c r="U681" s="151" t="n"/>
      <c r="V681" s="151" t="n"/>
      <c r="W681" s="151" t="n"/>
      <c r="X681" s="151" t="n"/>
      <c r="Y681" s="151" t="n"/>
      <c r="Z681" s="151" t="n"/>
      <c r="AA681" s="151" t="n"/>
      <c r="AB681" s="151" t="n"/>
      <c r="AC681" s="151" t="n"/>
      <c r="AD681" s="151" t="n"/>
      <c r="AE681" s="151" t="n"/>
    </row>
    <row r="682" ht="18" customHeight="1" s="218">
      <c r="A682" s="151" t="n"/>
      <c r="B682" s="151" t="n"/>
      <c r="C682" s="151" t="n"/>
      <c r="D682" s="151" t="n"/>
      <c r="E682" s="151" t="n"/>
      <c r="F682" s="151" t="n"/>
      <c r="G682" s="151" t="n"/>
      <c r="H682" s="151" t="n"/>
      <c r="I682" s="152" t="n"/>
      <c r="J682" s="152" t="n"/>
      <c r="K682" s="152" t="n"/>
      <c r="L682" s="152" t="n"/>
      <c r="M682" s="151" t="n"/>
      <c r="N682" s="151" t="n"/>
      <c r="O682" s="151" t="n"/>
      <c r="P682" s="151" t="n"/>
      <c r="Q682" s="151" t="n"/>
      <c r="R682" s="151" t="n"/>
      <c r="S682" s="151" t="n"/>
      <c r="T682" s="151" t="n"/>
      <c r="U682" s="151" t="n"/>
      <c r="V682" s="151" t="n"/>
      <c r="W682" s="151" t="n"/>
      <c r="X682" s="151" t="n"/>
      <c r="Y682" s="151" t="n"/>
      <c r="Z682" s="151" t="n"/>
      <c r="AA682" s="151" t="n"/>
      <c r="AB682" s="151" t="n"/>
      <c r="AC682" s="151" t="n"/>
      <c r="AD682" s="151" t="n"/>
      <c r="AE682" s="151" t="n"/>
    </row>
    <row r="683" ht="18" customHeight="1" s="218">
      <c r="A683" s="151" t="n"/>
      <c r="B683" s="151" t="n"/>
      <c r="C683" s="151" t="n"/>
      <c r="D683" s="151" t="n"/>
      <c r="E683" s="151" t="n"/>
      <c r="F683" s="151" t="n"/>
      <c r="G683" s="151" t="n"/>
      <c r="H683" s="151" t="n"/>
      <c r="I683" s="152" t="n"/>
      <c r="J683" s="152" t="n"/>
      <c r="K683" s="152" t="n"/>
      <c r="L683" s="152" t="n"/>
      <c r="M683" s="151" t="n"/>
      <c r="N683" s="151" t="n"/>
      <c r="O683" s="151" t="n"/>
      <c r="P683" s="151" t="n"/>
      <c r="Q683" s="151" t="n"/>
      <c r="R683" s="151" t="n"/>
      <c r="S683" s="151" t="n"/>
      <c r="T683" s="151" t="n"/>
      <c r="U683" s="151" t="n"/>
      <c r="V683" s="151" t="n"/>
      <c r="W683" s="151" t="n"/>
      <c r="X683" s="151" t="n"/>
      <c r="Y683" s="151" t="n"/>
      <c r="Z683" s="151" t="n"/>
      <c r="AA683" s="151" t="n"/>
      <c r="AB683" s="151" t="n"/>
      <c r="AC683" s="151" t="n"/>
      <c r="AD683" s="151" t="n"/>
      <c r="AE683" s="151" t="n"/>
    </row>
    <row r="684" ht="18" customHeight="1" s="218">
      <c r="A684" s="151" t="n"/>
      <c r="B684" s="151" t="n"/>
      <c r="C684" s="151" t="n"/>
      <c r="D684" s="151" t="n"/>
      <c r="E684" s="151" t="n"/>
      <c r="F684" s="151" t="n"/>
      <c r="G684" s="151" t="n"/>
      <c r="H684" s="151" t="n"/>
      <c r="I684" s="152" t="n"/>
      <c r="J684" s="152" t="n"/>
      <c r="K684" s="152" t="n"/>
      <c r="L684" s="152" t="n"/>
      <c r="M684" s="151" t="n"/>
      <c r="N684" s="151" t="n"/>
      <c r="O684" s="151" t="n"/>
      <c r="P684" s="151" t="n"/>
      <c r="Q684" s="151" t="n"/>
      <c r="R684" s="151" t="n"/>
      <c r="S684" s="151" t="n"/>
      <c r="T684" s="151" t="n"/>
      <c r="U684" s="151" t="n"/>
      <c r="V684" s="151" t="n"/>
      <c r="W684" s="151" t="n"/>
      <c r="X684" s="151" t="n"/>
      <c r="Y684" s="151" t="n"/>
      <c r="Z684" s="151" t="n"/>
      <c r="AA684" s="151" t="n"/>
      <c r="AB684" s="151" t="n"/>
      <c r="AC684" s="151" t="n"/>
      <c r="AD684" s="151" t="n"/>
      <c r="AE684" s="151" t="n"/>
    </row>
    <row r="685" ht="18" customHeight="1" s="218">
      <c r="A685" s="151" t="n"/>
      <c r="B685" s="151" t="n"/>
      <c r="C685" s="151" t="n"/>
      <c r="D685" s="151" t="n"/>
      <c r="E685" s="151" t="n"/>
      <c r="F685" s="151" t="n"/>
      <c r="G685" s="151" t="n"/>
      <c r="H685" s="151" t="n"/>
      <c r="I685" s="152" t="n"/>
      <c r="J685" s="152" t="n"/>
      <c r="K685" s="152" t="n"/>
      <c r="L685" s="152" t="n"/>
      <c r="M685" s="151" t="n"/>
      <c r="N685" s="151" t="n"/>
      <c r="O685" s="151" t="n"/>
      <c r="P685" s="151" t="n"/>
      <c r="Q685" s="151" t="n"/>
      <c r="R685" s="151" t="n"/>
      <c r="S685" s="151" t="n"/>
      <c r="T685" s="151" t="n"/>
      <c r="U685" s="151" t="n"/>
      <c r="V685" s="151" t="n"/>
      <c r="W685" s="151" t="n"/>
      <c r="X685" s="151" t="n"/>
      <c r="Y685" s="151" t="n"/>
      <c r="Z685" s="151" t="n"/>
      <c r="AA685" s="151" t="n"/>
      <c r="AB685" s="151" t="n"/>
      <c r="AC685" s="151" t="n"/>
      <c r="AD685" s="151" t="n"/>
      <c r="AE685" s="151" t="n"/>
    </row>
    <row r="686" ht="18" customHeight="1" s="218">
      <c r="A686" s="151" t="n"/>
      <c r="B686" s="151" t="n"/>
      <c r="C686" s="151" t="n"/>
      <c r="D686" s="151" t="n"/>
      <c r="E686" s="151" t="n"/>
      <c r="F686" s="151" t="n"/>
      <c r="G686" s="151" t="n"/>
      <c r="H686" s="151" t="n"/>
      <c r="I686" s="152" t="n"/>
      <c r="J686" s="152" t="n"/>
      <c r="K686" s="152" t="n"/>
      <c r="L686" s="152" t="n"/>
      <c r="M686" s="151" t="n"/>
      <c r="N686" s="151" t="n"/>
      <c r="O686" s="151" t="n"/>
      <c r="P686" s="151" t="n"/>
      <c r="Q686" s="151" t="n"/>
      <c r="R686" s="151" t="n"/>
      <c r="S686" s="151" t="n"/>
      <c r="T686" s="151" t="n"/>
      <c r="U686" s="151" t="n"/>
      <c r="V686" s="151" t="n"/>
      <c r="W686" s="151" t="n"/>
      <c r="X686" s="151" t="n"/>
      <c r="Y686" s="151" t="n"/>
      <c r="Z686" s="151" t="n"/>
      <c r="AA686" s="151" t="n"/>
      <c r="AB686" s="151" t="n"/>
      <c r="AC686" s="151" t="n"/>
      <c r="AD686" s="151" t="n"/>
      <c r="AE686" s="151" t="n"/>
    </row>
    <row r="687" ht="18" customHeight="1" s="218">
      <c r="A687" s="151" t="n"/>
      <c r="B687" s="151" t="n"/>
      <c r="C687" s="151" t="n"/>
      <c r="D687" s="151" t="n"/>
      <c r="E687" s="151" t="n"/>
      <c r="F687" s="151" t="n"/>
      <c r="G687" s="151" t="n"/>
      <c r="H687" s="151" t="n"/>
      <c r="I687" s="152" t="n"/>
      <c r="J687" s="152" t="n"/>
      <c r="K687" s="152" t="n"/>
      <c r="L687" s="152" t="n"/>
      <c r="M687" s="151" t="n"/>
      <c r="N687" s="151" t="n"/>
      <c r="O687" s="151" t="n"/>
      <c r="P687" s="151" t="n"/>
      <c r="Q687" s="151" t="n"/>
      <c r="R687" s="151" t="n"/>
      <c r="S687" s="151" t="n"/>
      <c r="T687" s="151" t="n"/>
      <c r="U687" s="151" t="n"/>
      <c r="V687" s="151" t="n"/>
      <c r="W687" s="151" t="n"/>
      <c r="X687" s="151" t="n"/>
      <c r="Y687" s="151" t="n"/>
      <c r="Z687" s="151" t="n"/>
      <c r="AA687" s="151" t="n"/>
      <c r="AB687" s="151" t="n"/>
      <c r="AC687" s="151" t="n"/>
      <c r="AD687" s="151" t="n"/>
      <c r="AE687" s="151" t="n"/>
    </row>
    <row r="688" ht="18" customHeight="1" s="218">
      <c r="A688" s="151" t="n"/>
      <c r="B688" s="151" t="n"/>
      <c r="C688" s="151" t="n"/>
      <c r="D688" s="151" t="n"/>
      <c r="E688" s="151" t="n"/>
      <c r="F688" s="151" t="n"/>
      <c r="G688" s="151" t="n"/>
      <c r="H688" s="151" t="n"/>
      <c r="I688" s="152" t="n"/>
      <c r="J688" s="152" t="n"/>
      <c r="K688" s="152" t="n"/>
      <c r="L688" s="152" t="n"/>
      <c r="M688" s="151" t="n"/>
      <c r="N688" s="151" t="n"/>
      <c r="O688" s="151" t="n"/>
      <c r="P688" s="151" t="n"/>
      <c r="Q688" s="151" t="n"/>
      <c r="R688" s="151" t="n"/>
      <c r="S688" s="151" t="n"/>
      <c r="T688" s="151" t="n"/>
      <c r="U688" s="151" t="n"/>
      <c r="V688" s="151" t="n"/>
      <c r="W688" s="151" t="n"/>
      <c r="X688" s="151" t="n"/>
      <c r="Y688" s="151" t="n"/>
      <c r="Z688" s="151" t="n"/>
      <c r="AA688" s="151" t="n"/>
      <c r="AB688" s="151" t="n"/>
      <c r="AC688" s="151" t="n"/>
      <c r="AD688" s="151" t="n"/>
      <c r="AE688" s="151" t="n"/>
    </row>
    <row r="689" ht="18" customHeight="1" s="218">
      <c r="A689" s="151" t="n"/>
      <c r="B689" s="151" t="n"/>
      <c r="C689" s="151" t="n"/>
      <c r="D689" s="151" t="n"/>
      <c r="E689" s="151" t="n"/>
      <c r="F689" s="151" t="n"/>
      <c r="G689" s="151" t="n"/>
      <c r="H689" s="151" t="n"/>
      <c r="I689" s="152" t="n"/>
      <c r="J689" s="152" t="n"/>
      <c r="K689" s="152" t="n"/>
      <c r="L689" s="152" t="n"/>
      <c r="M689" s="151" t="n"/>
      <c r="N689" s="151" t="n"/>
      <c r="O689" s="151" t="n"/>
      <c r="P689" s="151" t="n"/>
      <c r="Q689" s="151" t="n"/>
      <c r="R689" s="151" t="n"/>
      <c r="S689" s="151" t="n"/>
      <c r="T689" s="151" t="n"/>
      <c r="U689" s="151" t="n"/>
      <c r="V689" s="151" t="n"/>
      <c r="W689" s="151" t="n"/>
      <c r="X689" s="151" t="n"/>
      <c r="Y689" s="151" t="n"/>
      <c r="Z689" s="151" t="n"/>
      <c r="AA689" s="151" t="n"/>
      <c r="AB689" s="151" t="n"/>
      <c r="AC689" s="151" t="n"/>
      <c r="AD689" s="151" t="n"/>
      <c r="AE689" s="151" t="n"/>
    </row>
    <row r="690" ht="18" customHeight="1" s="218">
      <c r="A690" s="151" t="n"/>
      <c r="B690" s="151" t="n"/>
      <c r="C690" s="151" t="n"/>
      <c r="D690" s="151" t="n"/>
      <c r="E690" s="151" t="n"/>
      <c r="F690" s="151" t="n"/>
      <c r="G690" s="151" t="n"/>
      <c r="H690" s="151" t="n"/>
      <c r="I690" s="152" t="n"/>
      <c r="J690" s="152" t="n"/>
      <c r="K690" s="152" t="n"/>
      <c r="L690" s="152" t="n"/>
      <c r="M690" s="151" t="n"/>
      <c r="N690" s="151" t="n"/>
      <c r="O690" s="151" t="n"/>
      <c r="P690" s="151" t="n"/>
      <c r="Q690" s="151" t="n"/>
      <c r="R690" s="151" t="n"/>
      <c r="S690" s="151" t="n"/>
      <c r="T690" s="151" t="n"/>
      <c r="U690" s="151" t="n"/>
      <c r="V690" s="151" t="n"/>
      <c r="W690" s="151" t="n"/>
      <c r="X690" s="151" t="n"/>
      <c r="Y690" s="151" t="n"/>
      <c r="Z690" s="151" t="n"/>
      <c r="AA690" s="151" t="n"/>
      <c r="AB690" s="151" t="n"/>
      <c r="AC690" s="151" t="n"/>
      <c r="AD690" s="151" t="n"/>
      <c r="AE690" s="151" t="n"/>
    </row>
    <row r="691" ht="18" customHeight="1" s="218">
      <c r="A691" s="151" t="n"/>
      <c r="B691" s="151" t="n"/>
      <c r="C691" s="151" t="n"/>
      <c r="D691" s="151" t="n"/>
      <c r="E691" s="151" t="n"/>
      <c r="F691" s="151" t="n"/>
      <c r="G691" s="151" t="n"/>
      <c r="H691" s="151" t="n"/>
      <c r="I691" s="152" t="n"/>
      <c r="J691" s="152" t="n"/>
      <c r="K691" s="152" t="n"/>
      <c r="L691" s="152" t="n"/>
      <c r="M691" s="151" t="n"/>
      <c r="N691" s="151" t="n"/>
      <c r="O691" s="151" t="n"/>
      <c r="P691" s="151" t="n"/>
      <c r="Q691" s="151" t="n"/>
      <c r="R691" s="151" t="n"/>
      <c r="S691" s="151" t="n"/>
      <c r="T691" s="151" t="n"/>
      <c r="U691" s="151" t="n"/>
      <c r="V691" s="151" t="n"/>
      <c r="W691" s="151" t="n"/>
      <c r="X691" s="151" t="n"/>
      <c r="Y691" s="151" t="n"/>
      <c r="Z691" s="151" t="n"/>
      <c r="AA691" s="151" t="n"/>
      <c r="AB691" s="151" t="n"/>
      <c r="AC691" s="151" t="n"/>
      <c r="AD691" s="151" t="n"/>
      <c r="AE691" s="151" t="n"/>
    </row>
    <row r="692" ht="18" customHeight="1" s="218">
      <c r="A692" s="151" t="n"/>
      <c r="B692" s="151" t="n"/>
      <c r="C692" s="151" t="n"/>
      <c r="D692" s="151" t="n"/>
      <c r="E692" s="151" t="n"/>
      <c r="F692" s="151" t="n"/>
      <c r="G692" s="151" t="n"/>
      <c r="H692" s="151" t="n"/>
      <c r="I692" s="152" t="n"/>
      <c r="J692" s="152" t="n"/>
      <c r="K692" s="152" t="n"/>
      <c r="L692" s="152" t="n"/>
      <c r="M692" s="151" t="n"/>
      <c r="N692" s="151" t="n"/>
      <c r="O692" s="151" t="n"/>
      <c r="P692" s="151" t="n"/>
      <c r="Q692" s="151" t="n"/>
      <c r="R692" s="151" t="n"/>
      <c r="S692" s="151" t="n"/>
      <c r="T692" s="151" t="n"/>
      <c r="U692" s="151" t="n"/>
      <c r="V692" s="151" t="n"/>
      <c r="W692" s="151" t="n"/>
      <c r="X692" s="151" t="n"/>
      <c r="Y692" s="151" t="n"/>
      <c r="Z692" s="151" t="n"/>
      <c r="AA692" s="151" t="n"/>
      <c r="AB692" s="151" t="n"/>
      <c r="AC692" s="151" t="n"/>
      <c r="AD692" s="151" t="n"/>
      <c r="AE692" s="151" t="n"/>
    </row>
    <row r="693" ht="18" customHeight="1" s="218">
      <c r="A693" s="151" t="n"/>
      <c r="B693" s="151" t="n"/>
      <c r="C693" s="151" t="n"/>
      <c r="D693" s="151" t="n"/>
      <c r="E693" s="151" t="n"/>
      <c r="F693" s="151" t="n"/>
      <c r="G693" s="151" t="n"/>
      <c r="H693" s="151" t="n"/>
      <c r="I693" s="152" t="n"/>
      <c r="J693" s="152" t="n"/>
      <c r="K693" s="152" t="n"/>
      <c r="L693" s="152" t="n"/>
      <c r="M693" s="151" t="n"/>
      <c r="N693" s="151" t="n"/>
      <c r="O693" s="151" t="n"/>
      <c r="P693" s="151" t="n"/>
      <c r="Q693" s="151" t="n"/>
      <c r="R693" s="151" t="n"/>
      <c r="S693" s="151" t="n"/>
      <c r="T693" s="151" t="n"/>
      <c r="U693" s="151" t="n"/>
      <c r="V693" s="151" t="n"/>
      <c r="W693" s="151" t="n"/>
      <c r="X693" s="151" t="n"/>
      <c r="Y693" s="151" t="n"/>
      <c r="Z693" s="151" t="n"/>
      <c r="AA693" s="151" t="n"/>
      <c r="AB693" s="151" t="n"/>
      <c r="AC693" s="151" t="n"/>
      <c r="AD693" s="151" t="n"/>
      <c r="AE693" s="151" t="n"/>
    </row>
    <row r="694" ht="18" customHeight="1" s="218">
      <c r="A694" s="151" t="n"/>
      <c r="B694" s="151" t="n"/>
      <c r="C694" s="151" t="n"/>
      <c r="D694" s="151" t="n"/>
      <c r="E694" s="151" t="n"/>
      <c r="F694" s="151" t="n"/>
      <c r="G694" s="151" t="n"/>
      <c r="H694" s="151" t="n"/>
      <c r="I694" s="152" t="n"/>
      <c r="J694" s="152" t="n"/>
      <c r="K694" s="152" t="n"/>
      <c r="L694" s="152" t="n"/>
      <c r="M694" s="151" t="n"/>
      <c r="N694" s="151" t="n"/>
      <c r="O694" s="151" t="n"/>
      <c r="P694" s="151" t="n"/>
      <c r="Q694" s="151" t="n"/>
      <c r="R694" s="151" t="n"/>
      <c r="S694" s="151" t="n"/>
      <c r="T694" s="151" t="n"/>
      <c r="U694" s="151" t="n"/>
      <c r="V694" s="151" t="n"/>
      <c r="W694" s="151" t="n"/>
      <c r="X694" s="151" t="n"/>
      <c r="Y694" s="151" t="n"/>
      <c r="Z694" s="151" t="n"/>
      <c r="AA694" s="151" t="n"/>
      <c r="AB694" s="151" t="n"/>
      <c r="AC694" s="151" t="n"/>
      <c r="AD694" s="151" t="n"/>
      <c r="AE694" s="151" t="n"/>
    </row>
    <row r="695" ht="18" customHeight="1" s="218">
      <c r="A695" s="151" t="n"/>
      <c r="B695" s="151" t="n"/>
      <c r="C695" s="151" t="n"/>
      <c r="D695" s="151" t="n"/>
      <c r="E695" s="151" t="n"/>
      <c r="F695" s="151" t="n"/>
      <c r="G695" s="151" t="n"/>
      <c r="H695" s="151" t="n"/>
      <c r="I695" s="152" t="n"/>
      <c r="J695" s="152" t="n"/>
      <c r="K695" s="152" t="n"/>
      <c r="L695" s="152" t="n"/>
      <c r="M695" s="151" t="n"/>
      <c r="N695" s="151" t="n"/>
      <c r="O695" s="151" t="n"/>
      <c r="P695" s="151" t="n"/>
      <c r="Q695" s="151" t="n"/>
      <c r="R695" s="151" t="n"/>
      <c r="S695" s="151" t="n"/>
      <c r="T695" s="151" t="n"/>
      <c r="U695" s="151" t="n"/>
      <c r="V695" s="151" t="n"/>
      <c r="W695" s="151" t="n"/>
      <c r="X695" s="151" t="n"/>
      <c r="Y695" s="151" t="n"/>
      <c r="Z695" s="151" t="n"/>
      <c r="AA695" s="151" t="n"/>
      <c r="AB695" s="151" t="n"/>
      <c r="AC695" s="151" t="n"/>
      <c r="AD695" s="151" t="n"/>
      <c r="AE695" s="151" t="n"/>
    </row>
    <row r="696" ht="18" customHeight="1" s="218">
      <c r="A696" s="151" t="n"/>
      <c r="B696" s="151" t="n"/>
      <c r="C696" s="151" t="n"/>
      <c r="D696" s="151" t="n"/>
      <c r="E696" s="151" t="n"/>
      <c r="F696" s="151" t="n"/>
      <c r="G696" s="151" t="n"/>
      <c r="H696" s="151" t="n"/>
      <c r="I696" s="152" t="n"/>
      <c r="J696" s="152" t="n"/>
      <c r="K696" s="152" t="n"/>
      <c r="L696" s="152" t="n"/>
      <c r="M696" s="151" t="n"/>
      <c r="N696" s="151" t="n"/>
      <c r="O696" s="151" t="n"/>
      <c r="P696" s="151" t="n"/>
      <c r="Q696" s="151" t="n"/>
      <c r="R696" s="151" t="n"/>
      <c r="S696" s="151" t="n"/>
      <c r="T696" s="151" t="n"/>
      <c r="U696" s="151" t="n"/>
      <c r="V696" s="151" t="n"/>
      <c r="W696" s="151" t="n"/>
      <c r="X696" s="151" t="n"/>
      <c r="Y696" s="151" t="n"/>
      <c r="Z696" s="151" t="n"/>
      <c r="AA696" s="151" t="n"/>
      <c r="AB696" s="151" t="n"/>
      <c r="AC696" s="151" t="n"/>
      <c r="AD696" s="151" t="n"/>
      <c r="AE696" s="151" t="n"/>
    </row>
    <row r="697" ht="18" customHeight="1" s="218">
      <c r="A697" s="151" t="n"/>
      <c r="B697" s="151" t="n"/>
      <c r="C697" s="151" t="n"/>
      <c r="D697" s="151" t="n"/>
      <c r="E697" s="151" t="n"/>
      <c r="F697" s="151" t="n"/>
      <c r="G697" s="151" t="n"/>
      <c r="H697" s="151" t="n"/>
      <c r="I697" s="152" t="n"/>
      <c r="J697" s="152" t="n"/>
      <c r="K697" s="152" t="n"/>
      <c r="L697" s="152" t="n"/>
      <c r="M697" s="151" t="n"/>
      <c r="N697" s="151" t="n"/>
      <c r="O697" s="151" t="n"/>
      <c r="P697" s="151" t="n"/>
      <c r="Q697" s="151" t="n"/>
      <c r="R697" s="151" t="n"/>
      <c r="S697" s="151" t="n"/>
      <c r="T697" s="151" t="n"/>
      <c r="U697" s="151" t="n"/>
      <c r="V697" s="151" t="n"/>
      <c r="W697" s="151" t="n"/>
      <c r="X697" s="151" t="n"/>
      <c r="Y697" s="151" t="n"/>
      <c r="Z697" s="151" t="n"/>
      <c r="AA697" s="151" t="n"/>
      <c r="AB697" s="151" t="n"/>
      <c r="AC697" s="151" t="n"/>
      <c r="AD697" s="151" t="n"/>
      <c r="AE697" s="151" t="n"/>
    </row>
    <row r="698" ht="18" customHeight="1" s="218">
      <c r="A698" s="151" t="n"/>
      <c r="B698" s="151" t="n"/>
      <c r="C698" s="151" t="n"/>
      <c r="D698" s="151" t="n"/>
      <c r="E698" s="151" t="n"/>
      <c r="F698" s="151" t="n"/>
      <c r="G698" s="151" t="n"/>
      <c r="H698" s="151" t="n"/>
      <c r="I698" s="152" t="n"/>
      <c r="J698" s="152" t="n"/>
      <c r="K698" s="152" t="n"/>
      <c r="L698" s="152" t="n"/>
      <c r="M698" s="151" t="n"/>
      <c r="N698" s="151" t="n"/>
      <c r="O698" s="151" t="n"/>
      <c r="P698" s="151" t="n"/>
      <c r="Q698" s="151" t="n"/>
      <c r="R698" s="151" t="n"/>
      <c r="S698" s="151" t="n"/>
      <c r="T698" s="151" t="n"/>
      <c r="U698" s="151" t="n"/>
      <c r="V698" s="151" t="n"/>
      <c r="W698" s="151" t="n"/>
      <c r="X698" s="151" t="n"/>
      <c r="Y698" s="151" t="n"/>
      <c r="Z698" s="151" t="n"/>
      <c r="AA698" s="151" t="n"/>
      <c r="AB698" s="151" t="n"/>
      <c r="AC698" s="151" t="n"/>
      <c r="AD698" s="151" t="n"/>
      <c r="AE698" s="151" t="n"/>
    </row>
    <row r="699" ht="18" customHeight="1" s="218">
      <c r="A699" s="151" t="n"/>
      <c r="B699" s="151" t="n"/>
      <c r="C699" s="151" t="n"/>
      <c r="D699" s="151" t="n"/>
      <c r="E699" s="151" t="n"/>
      <c r="F699" s="151" t="n"/>
      <c r="G699" s="151" t="n"/>
      <c r="H699" s="151" t="n"/>
      <c r="I699" s="152" t="n"/>
      <c r="J699" s="152" t="n"/>
      <c r="K699" s="152" t="n"/>
      <c r="L699" s="152" t="n"/>
      <c r="M699" s="151" t="n"/>
      <c r="N699" s="151" t="n"/>
      <c r="O699" s="151" t="n"/>
      <c r="P699" s="151" t="n"/>
      <c r="Q699" s="151" t="n"/>
      <c r="R699" s="151" t="n"/>
      <c r="S699" s="151" t="n"/>
      <c r="T699" s="151" t="n"/>
      <c r="U699" s="151" t="n"/>
      <c r="V699" s="151" t="n"/>
      <c r="W699" s="151" t="n"/>
      <c r="X699" s="151" t="n"/>
      <c r="Y699" s="151" t="n"/>
      <c r="Z699" s="151" t="n"/>
      <c r="AA699" s="151" t="n"/>
      <c r="AB699" s="151" t="n"/>
      <c r="AC699" s="151" t="n"/>
      <c r="AD699" s="151" t="n"/>
      <c r="AE699" s="151" t="n"/>
    </row>
    <row r="700" ht="18" customHeight="1" s="218">
      <c r="A700" s="151" t="n"/>
      <c r="B700" s="151" t="n"/>
      <c r="C700" s="151" t="n"/>
      <c r="D700" s="151" t="n"/>
      <c r="E700" s="151" t="n"/>
      <c r="F700" s="151" t="n"/>
      <c r="G700" s="151" t="n"/>
      <c r="H700" s="151" t="n"/>
      <c r="I700" s="152" t="n"/>
      <c r="J700" s="152" t="n"/>
      <c r="K700" s="152" t="n"/>
      <c r="L700" s="152" t="n"/>
      <c r="M700" s="151" t="n"/>
      <c r="N700" s="151" t="n"/>
      <c r="O700" s="151" t="n"/>
      <c r="P700" s="151" t="n"/>
      <c r="Q700" s="151" t="n"/>
      <c r="R700" s="151" t="n"/>
      <c r="S700" s="151" t="n"/>
      <c r="T700" s="151" t="n"/>
      <c r="U700" s="151" t="n"/>
      <c r="V700" s="151" t="n"/>
      <c r="W700" s="151" t="n"/>
      <c r="X700" s="151" t="n"/>
      <c r="Y700" s="151" t="n"/>
      <c r="Z700" s="151" t="n"/>
      <c r="AA700" s="151" t="n"/>
      <c r="AB700" s="151" t="n"/>
      <c r="AC700" s="151" t="n"/>
      <c r="AD700" s="151" t="n"/>
      <c r="AE700" s="151" t="n"/>
    </row>
    <row r="701" ht="18" customHeight="1" s="218">
      <c r="A701" s="151" t="n"/>
      <c r="B701" s="151" t="n"/>
      <c r="C701" s="151" t="n"/>
      <c r="D701" s="151" t="n"/>
      <c r="E701" s="151" t="n"/>
      <c r="F701" s="151" t="n"/>
      <c r="G701" s="151" t="n"/>
      <c r="H701" s="151" t="n"/>
      <c r="I701" s="152" t="n"/>
      <c r="J701" s="152" t="n"/>
      <c r="K701" s="152" t="n"/>
      <c r="L701" s="152" t="n"/>
      <c r="M701" s="151" t="n"/>
      <c r="N701" s="151" t="n"/>
      <c r="O701" s="151" t="n"/>
      <c r="P701" s="151" t="n"/>
      <c r="Q701" s="151" t="n"/>
      <c r="R701" s="151" t="n"/>
      <c r="S701" s="151" t="n"/>
      <c r="T701" s="151" t="n"/>
      <c r="U701" s="151" t="n"/>
      <c r="V701" s="151" t="n"/>
      <c r="W701" s="151" t="n"/>
      <c r="X701" s="151" t="n"/>
      <c r="Y701" s="151" t="n"/>
      <c r="Z701" s="151" t="n"/>
      <c r="AA701" s="151" t="n"/>
      <c r="AB701" s="151" t="n"/>
      <c r="AC701" s="151" t="n"/>
      <c r="AD701" s="151" t="n"/>
      <c r="AE701" s="151" t="n"/>
    </row>
    <row r="702" ht="18" customHeight="1" s="218">
      <c r="A702" s="151" t="n"/>
      <c r="B702" s="151" t="n"/>
      <c r="C702" s="151" t="n"/>
      <c r="D702" s="151" t="n"/>
      <c r="E702" s="151" t="n"/>
      <c r="F702" s="151" t="n"/>
      <c r="G702" s="151" t="n"/>
      <c r="H702" s="151" t="n"/>
      <c r="I702" s="152" t="n"/>
      <c r="J702" s="152" t="n"/>
      <c r="K702" s="152" t="n"/>
      <c r="L702" s="152" t="n"/>
      <c r="M702" s="151" t="n"/>
      <c r="N702" s="151" t="n"/>
      <c r="O702" s="151" t="n"/>
      <c r="P702" s="151" t="n"/>
      <c r="Q702" s="151" t="n"/>
      <c r="R702" s="151" t="n"/>
      <c r="S702" s="151" t="n"/>
      <c r="T702" s="151" t="n"/>
      <c r="U702" s="151" t="n"/>
      <c r="V702" s="151" t="n"/>
      <c r="W702" s="151" t="n"/>
      <c r="X702" s="151" t="n"/>
      <c r="Y702" s="151" t="n"/>
      <c r="Z702" s="151" t="n"/>
      <c r="AA702" s="151" t="n"/>
      <c r="AB702" s="151" t="n"/>
      <c r="AC702" s="151" t="n"/>
      <c r="AD702" s="151" t="n"/>
      <c r="AE702" s="151" t="n"/>
    </row>
    <row r="703" ht="18" customHeight="1" s="218">
      <c r="A703" s="151" t="n"/>
      <c r="B703" s="151" t="n"/>
      <c r="C703" s="151" t="n"/>
      <c r="D703" s="151" t="n"/>
      <c r="E703" s="151" t="n"/>
      <c r="F703" s="151" t="n"/>
      <c r="G703" s="151" t="n"/>
      <c r="H703" s="151" t="n"/>
      <c r="I703" s="152" t="n"/>
      <c r="J703" s="152" t="n"/>
      <c r="K703" s="152" t="n"/>
      <c r="L703" s="152" t="n"/>
      <c r="M703" s="151" t="n"/>
      <c r="N703" s="151" t="n"/>
      <c r="O703" s="151" t="n"/>
      <c r="P703" s="151" t="n"/>
      <c r="Q703" s="151" t="n"/>
      <c r="R703" s="151" t="n"/>
      <c r="S703" s="151" t="n"/>
      <c r="T703" s="151" t="n"/>
      <c r="U703" s="151" t="n"/>
      <c r="V703" s="151" t="n"/>
      <c r="W703" s="151" t="n"/>
      <c r="X703" s="151" t="n"/>
      <c r="Y703" s="151" t="n"/>
      <c r="Z703" s="151" t="n"/>
      <c r="AA703" s="151" t="n"/>
      <c r="AB703" s="151" t="n"/>
      <c r="AC703" s="151" t="n"/>
      <c r="AD703" s="151" t="n"/>
      <c r="AE703" s="151" t="n"/>
    </row>
    <row r="704" ht="18" customHeight="1" s="218">
      <c r="A704" s="151" t="n"/>
      <c r="B704" s="151" t="n"/>
      <c r="C704" s="151" t="n"/>
      <c r="D704" s="151" t="n"/>
      <c r="E704" s="151" t="n"/>
      <c r="F704" s="151" t="n"/>
      <c r="G704" s="151" t="n"/>
      <c r="H704" s="151" t="n"/>
      <c r="I704" s="152" t="n"/>
      <c r="J704" s="152" t="n"/>
      <c r="K704" s="152" t="n"/>
      <c r="L704" s="152" t="n"/>
      <c r="M704" s="151" t="n"/>
      <c r="N704" s="151" t="n"/>
      <c r="O704" s="151" t="n"/>
      <c r="P704" s="151" t="n"/>
      <c r="Q704" s="151" t="n"/>
      <c r="R704" s="151" t="n"/>
      <c r="S704" s="151" t="n"/>
      <c r="T704" s="151" t="n"/>
      <c r="U704" s="151" t="n"/>
      <c r="V704" s="151" t="n"/>
      <c r="W704" s="151" t="n"/>
      <c r="X704" s="151" t="n"/>
      <c r="Y704" s="151" t="n"/>
      <c r="Z704" s="151" t="n"/>
      <c r="AA704" s="151" t="n"/>
      <c r="AB704" s="151" t="n"/>
      <c r="AC704" s="151" t="n"/>
      <c r="AD704" s="151" t="n"/>
      <c r="AE704" s="151" t="n"/>
    </row>
    <row r="705" ht="18" customHeight="1" s="218">
      <c r="A705" s="151" t="n"/>
      <c r="B705" s="151" t="n"/>
      <c r="C705" s="151" t="n"/>
      <c r="D705" s="151" t="n"/>
      <c r="E705" s="151" t="n"/>
      <c r="F705" s="151" t="n"/>
      <c r="G705" s="151" t="n"/>
      <c r="H705" s="151" t="n"/>
      <c r="I705" s="152" t="n"/>
      <c r="J705" s="152" t="n"/>
      <c r="K705" s="152" t="n"/>
      <c r="L705" s="152" t="n"/>
      <c r="M705" s="151" t="n"/>
      <c r="N705" s="151" t="n"/>
      <c r="O705" s="151" t="n"/>
      <c r="P705" s="151" t="n"/>
      <c r="Q705" s="151" t="n"/>
      <c r="R705" s="151" t="n"/>
      <c r="S705" s="151" t="n"/>
      <c r="T705" s="151" t="n"/>
      <c r="U705" s="151" t="n"/>
      <c r="V705" s="151" t="n"/>
      <c r="W705" s="151" t="n"/>
      <c r="X705" s="151" t="n"/>
      <c r="Y705" s="151" t="n"/>
      <c r="Z705" s="151" t="n"/>
      <c r="AA705" s="151" t="n"/>
      <c r="AB705" s="151" t="n"/>
      <c r="AC705" s="151" t="n"/>
      <c r="AD705" s="151" t="n"/>
      <c r="AE705" s="151" t="n"/>
    </row>
    <row r="706" ht="18" customHeight="1" s="218">
      <c r="A706" s="151" t="n"/>
      <c r="B706" s="151" t="n"/>
      <c r="C706" s="151" t="n"/>
      <c r="D706" s="151" t="n"/>
      <c r="E706" s="151" t="n"/>
      <c r="F706" s="151" t="n"/>
      <c r="G706" s="151" t="n"/>
      <c r="H706" s="151" t="n"/>
      <c r="I706" s="152" t="n"/>
      <c r="J706" s="152" t="n"/>
      <c r="K706" s="152" t="n"/>
      <c r="L706" s="152" t="n"/>
      <c r="M706" s="151" t="n"/>
      <c r="N706" s="151" t="n"/>
      <c r="O706" s="151" t="n"/>
      <c r="P706" s="151" t="n"/>
      <c r="Q706" s="151" t="n"/>
      <c r="R706" s="151" t="n"/>
      <c r="S706" s="151" t="n"/>
      <c r="T706" s="151" t="n"/>
      <c r="U706" s="151" t="n"/>
      <c r="V706" s="151" t="n"/>
      <c r="W706" s="151" t="n"/>
      <c r="X706" s="151" t="n"/>
      <c r="Y706" s="151" t="n"/>
      <c r="Z706" s="151" t="n"/>
      <c r="AA706" s="151" t="n"/>
      <c r="AB706" s="151" t="n"/>
      <c r="AC706" s="151" t="n"/>
      <c r="AD706" s="151" t="n"/>
      <c r="AE706" s="151" t="n"/>
    </row>
    <row r="707" ht="18" customHeight="1" s="218">
      <c r="A707" s="151" t="n"/>
      <c r="B707" s="151" t="n"/>
      <c r="C707" s="151" t="n"/>
      <c r="D707" s="151" t="n"/>
      <c r="E707" s="151" t="n"/>
      <c r="F707" s="151" t="n"/>
      <c r="G707" s="151" t="n"/>
      <c r="H707" s="151" t="n"/>
      <c r="I707" s="152" t="n"/>
      <c r="J707" s="152" t="n"/>
      <c r="K707" s="152" t="n"/>
      <c r="L707" s="152" t="n"/>
      <c r="M707" s="151" t="n"/>
      <c r="N707" s="151" t="n"/>
      <c r="O707" s="151" t="n"/>
      <c r="P707" s="151" t="n"/>
      <c r="Q707" s="151" t="n"/>
      <c r="R707" s="151" t="n"/>
      <c r="S707" s="151" t="n"/>
      <c r="T707" s="151" t="n"/>
      <c r="U707" s="151" t="n"/>
      <c r="V707" s="151" t="n"/>
      <c r="W707" s="151" t="n"/>
      <c r="X707" s="151" t="n"/>
      <c r="Y707" s="151" t="n"/>
      <c r="Z707" s="151" t="n"/>
      <c r="AA707" s="151" t="n"/>
      <c r="AB707" s="151" t="n"/>
      <c r="AC707" s="151" t="n"/>
      <c r="AD707" s="151" t="n"/>
      <c r="AE707" s="151" t="n"/>
    </row>
    <row r="708" ht="18" customHeight="1" s="218">
      <c r="A708" s="151" t="n"/>
      <c r="B708" s="151" t="n"/>
      <c r="C708" s="151" t="n"/>
      <c r="D708" s="151" t="n"/>
      <c r="E708" s="151" t="n"/>
      <c r="F708" s="151" t="n"/>
      <c r="G708" s="151" t="n"/>
      <c r="H708" s="151" t="n"/>
      <c r="I708" s="152" t="n"/>
      <c r="J708" s="152" t="n"/>
      <c r="K708" s="152" t="n"/>
      <c r="L708" s="152" t="n"/>
      <c r="M708" s="151" t="n"/>
      <c r="N708" s="151" t="n"/>
      <c r="O708" s="151" t="n"/>
      <c r="P708" s="151" t="n"/>
      <c r="Q708" s="151" t="n"/>
      <c r="R708" s="151" t="n"/>
      <c r="S708" s="151" t="n"/>
      <c r="T708" s="151" t="n"/>
      <c r="U708" s="151" t="n"/>
      <c r="V708" s="151" t="n"/>
      <c r="W708" s="151" t="n"/>
      <c r="X708" s="151" t="n"/>
      <c r="Y708" s="151" t="n"/>
      <c r="Z708" s="151" t="n"/>
      <c r="AA708" s="151" t="n"/>
      <c r="AB708" s="151" t="n"/>
      <c r="AC708" s="151" t="n"/>
      <c r="AD708" s="151" t="n"/>
      <c r="AE708" s="151" t="n"/>
    </row>
    <row r="709" ht="18" customHeight="1" s="218">
      <c r="A709" s="151" t="n"/>
      <c r="B709" s="151" t="n"/>
      <c r="C709" s="151" t="n"/>
      <c r="D709" s="151" t="n"/>
      <c r="E709" s="151" t="n"/>
      <c r="F709" s="151" t="n"/>
      <c r="G709" s="151" t="n"/>
      <c r="H709" s="151" t="n"/>
      <c r="I709" s="152" t="n"/>
      <c r="J709" s="152" t="n"/>
      <c r="K709" s="152" t="n"/>
      <c r="L709" s="152" t="n"/>
      <c r="M709" s="151" t="n"/>
      <c r="N709" s="151" t="n"/>
      <c r="O709" s="151" t="n"/>
      <c r="P709" s="151" t="n"/>
      <c r="Q709" s="151" t="n"/>
      <c r="R709" s="151" t="n"/>
      <c r="S709" s="151" t="n"/>
      <c r="T709" s="151" t="n"/>
      <c r="U709" s="151" t="n"/>
      <c r="V709" s="151" t="n"/>
      <c r="W709" s="151" t="n"/>
      <c r="X709" s="151" t="n"/>
      <c r="Y709" s="151" t="n"/>
      <c r="Z709" s="151" t="n"/>
      <c r="AA709" s="151" t="n"/>
      <c r="AB709" s="151" t="n"/>
      <c r="AC709" s="151" t="n"/>
      <c r="AD709" s="151" t="n"/>
      <c r="AE709" s="151" t="n"/>
    </row>
    <row r="710" ht="18" customHeight="1" s="218">
      <c r="A710" s="151" t="n"/>
      <c r="B710" s="151" t="n"/>
      <c r="C710" s="151" t="n"/>
      <c r="D710" s="151" t="n"/>
      <c r="E710" s="151" t="n"/>
      <c r="F710" s="151" t="n"/>
      <c r="G710" s="151" t="n"/>
      <c r="H710" s="151" t="n"/>
      <c r="I710" s="152" t="n"/>
      <c r="J710" s="152" t="n"/>
      <c r="K710" s="152" t="n"/>
      <c r="L710" s="152" t="n"/>
      <c r="M710" s="151" t="n"/>
      <c r="N710" s="151" t="n"/>
      <c r="O710" s="151" t="n"/>
      <c r="P710" s="151" t="n"/>
      <c r="Q710" s="151" t="n"/>
      <c r="R710" s="151" t="n"/>
      <c r="S710" s="151" t="n"/>
      <c r="T710" s="151" t="n"/>
      <c r="U710" s="151" t="n"/>
      <c r="V710" s="151" t="n"/>
      <c r="W710" s="151" t="n"/>
      <c r="X710" s="151" t="n"/>
      <c r="Y710" s="151" t="n"/>
      <c r="Z710" s="151" t="n"/>
      <c r="AA710" s="151" t="n"/>
      <c r="AB710" s="151" t="n"/>
      <c r="AC710" s="151" t="n"/>
      <c r="AD710" s="151" t="n"/>
      <c r="AE710" s="151" t="n"/>
    </row>
    <row r="711" ht="18" customHeight="1" s="218">
      <c r="A711" s="151" t="n"/>
      <c r="B711" s="151" t="n"/>
      <c r="C711" s="151" t="n"/>
      <c r="D711" s="151" t="n"/>
      <c r="E711" s="151" t="n"/>
      <c r="F711" s="151" t="n"/>
      <c r="G711" s="151" t="n"/>
      <c r="H711" s="151" t="n"/>
      <c r="I711" s="152" t="n"/>
      <c r="J711" s="152" t="n"/>
      <c r="K711" s="152" t="n"/>
      <c r="L711" s="152" t="n"/>
      <c r="M711" s="151" t="n"/>
      <c r="N711" s="151" t="n"/>
      <c r="O711" s="151" t="n"/>
      <c r="P711" s="151" t="n"/>
      <c r="Q711" s="151" t="n"/>
      <c r="R711" s="151" t="n"/>
      <c r="S711" s="151" t="n"/>
      <c r="T711" s="151" t="n"/>
      <c r="U711" s="151" t="n"/>
      <c r="V711" s="151" t="n"/>
      <c r="W711" s="151" t="n"/>
      <c r="X711" s="151" t="n"/>
      <c r="Y711" s="151" t="n"/>
      <c r="Z711" s="151" t="n"/>
      <c r="AA711" s="151" t="n"/>
      <c r="AB711" s="151" t="n"/>
      <c r="AC711" s="151" t="n"/>
      <c r="AD711" s="151" t="n"/>
      <c r="AE711" s="151" t="n"/>
    </row>
    <row r="712" ht="18" customHeight="1" s="218">
      <c r="A712" s="151" t="n"/>
      <c r="B712" s="151" t="n"/>
      <c r="C712" s="151" t="n"/>
      <c r="D712" s="151" t="n"/>
      <c r="E712" s="151" t="n"/>
      <c r="F712" s="151" t="n"/>
      <c r="G712" s="151" t="n"/>
      <c r="H712" s="151" t="n"/>
      <c r="I712" s="152" t="n"/>
      <c r="J712" s="152" t="n"/>
      <c r="K712" s="152" t="n"/>
      <c r="L712" s="152" t="n"/>
      <c r="M712" s="151" t="n"/>
      <c r="N712" s="151" t="n"/>
      <c r="O712" s="151" t="n"/>
      <c r="P712" s="151" t="n"/>
      <c r="Q712" s="151" t="n"/>
      <c r="R712" s="151" t="n"/>
      <c r="S712" s="151" t="n"/>
      <c r="T712" s="151" t="n"/>
      <c r="U712" s="151" t="n"/>
      <c r="V712" s="151" t="n"/>
      <c r="W712" s="151" t="n"/>
      <c r="X712" s="151" t="n"/>
      <c r="Y712" s="151" t="n"/>
      <c r="Z712" s="151" t="n"/>
      <c r="AA712" s="151" t="n"/>
      <c r="AB712" s="151" t="n"/>
      <c r="AC712" s="151" t="n"/>
      <c r="AD712" s="151" t="n"/>
      <c r="AE712" s="151" t="n"/>
    </row>
    <row r="713" ht="18" customHeight="1" s="218">
      <c r="A713" s="151" t="n"/>
      <c r="B713" s="151" t="n"/>
      <c r="C713" s="151" t="n"/>
      <c r="D713" s="151" t="n"/>
      <c r="E713" s="151" t="n"/>
      <c r="F713" s="151" t="n"/>
      <c r="G713" s="151" t="n"/>
      <c r="H713" s="151" t="n"/>
      <c r="I713" s="152" t="n"/>
      <c r="J713" s="152" t="n"/>
      <c r="K713" s="152" t="n"/>
      <c r="L713" s="152" t="n"/>
      <c r="M713" s="151" t="n"/>
      <c r="N713" s="151" t="n"/>
      <c r="O713" s="151" t="n"/>
      <c r="P713" s="151" t="n"/>
      <c r="Q713" s="151" t="n"/>
      <c r="R713" s="151" t="n"/>
      <c r="S713" s="151" t="n"/>
      <c r="T713" s="151" t="n"/>
      <c r="U713" s="151" t="n"/>
      <c r="V713" s="151" t="n"/>
      <c r="W713" s="151" t="n"/>
      <c r="X713" s="151" t="n"/>
      <c r="Y713" s="151" t="n"/>
      <c r="Z713" s="151" t="n"/>
      <c r="AA713" s="151" t="n"/>
      <c r="AB713" s="151" t="n"/>
      <c r="AC713" s="151" t="n"/>
      <c r="AD713" s="151" t="n"/>
      <c r="AE713" s="151" t="n"/>
    </row>
    <row r="714" ht="18" customHeight="1" s="218">
      <c r="A714" s="151" t="n"/>
      <c r="B714" s="151" t="n"/>
      <c r="C714" s="151" t="n"/>
      <c r="D714" s="151" t="n"/>
      <c r="E714" s="151" t="n"/>
      <c r="F714" s="151" t="n"/>
      <c r="G714" s="151" t="n"/>
      <c r="H714" s="151" t="n"/>
      <c r="I714" s="152" t="n"/>
      <c r="J714" s="152" t="n"/>
      <c r="K714" s="152" t="n"/>
      <c r="L714" s="152" t="n"/>
      <c r="M714" s="151" t="n"/>
      <c r="N714" s="151" t="n"/>
      <c r="O714" s="151" t="n"/>
      <c r="P714" s="151" t="n"/>
      <c r="Q714" s="151" t="n"/>
      <c r="R714" s="151" t="n"/>
      <c r="S714" s="151" t="n"/>
      <c r="T714" s="151" t="n"/>
      <c r="U714" s="151" t="n"/>
      <c r="V714" s="151" t="n"/>
      <c r="W714" s="151" t="n"/>
      <c r="X714" s="151" t="n"/>
      <c r="Y714" s="151" t="n"/>
      <c r="Z714" s="151" t="n"/>
      <c r="AA714" s="151" t="n"/>
      <c r="AB714" s="151" t="n"/>
      <c r="AC714" s="151" t="n"/>
      <c r="AD714" s="151" t="n"/>
      <c r="AE714" s="151" t="n"/>
    </row>
    <row r="715" ht="18" customHeight="1" s="218">
      <c r="A715" s="151" t="n"/>
      <c r="B715" s="151" t="n"/>
      <c r="C715" s="151" t="n"/>
      <c r="D715" s="151" t="n"/>
      <c r="E715" s="151" t="n"/>
      <c r="F715" s="151" t="n"/>
      <c r="G715" s="151" t="n"/>
      <c r="H715" s="151" t="n"/>
      <c r="I715" s="152" t="n"/>
      <c r="J715" s="152" t="n"/>
      <c r="K715" s="152" t="n"/>
      <c r="L715" s="152" t="n"/>
      <c r="M715" s="151" t="n"/>
      <c r="N715" s="151" t="n"/>
      <c r="O715" s="151" t="n"/>
      <c r="P715" s="151" t="n"/>
      <c r="Q715" s="151" t="n"/>
      <c r="R715" s="151" t="n"/>
      <c r="S715" s="151" t="n"/>
      <c r="T715" s="151" t="n"/>
      <c r="U715" s="151" t="n"/>
      <c r="V715" s="151" t="n"/>
      <c r="W715" s="151" t="n"/>
      <c r="X715" s="151" t="n"/>
      <c r="Y715" s="151" t="n"/>
      <c r="Z715" s="151" t="n"/>
      <c r="AA715" s="151" t="n"/>
      <c r="AB715" s="151" t="n"/>
      <c r="AC715" s="151" t="n"/>
      <c r="AD715" s="151" t="n"/>
      <c r="AE715" s="151" t="n"/>
    </row>
    <row r="716" ht="18" customHeight="1" s="218">
      <c r="A716" s="151" t="n"/>
      <c r="B716" s="151" t="n"/>
      <c r="C716" s="151" t="n"/>
      <c r="D716" s="151" t="n"/>
      <c r="E716" s="151" t="n"/>
      <c r="F716" s="151" t="n"/>
      <c r="G716" s="151" t="n"/>
      <c r="H716" s="151" t="n"/>
      <c r="I716" s="152" t="n"/>
      <c r="J716" s="152" t="n"/>
      <c r="K716" s="152" t="n"/>
      <c r="L716" s="152" t="n"/>
      <c r="M716" s="151" t="n"/>
      <c r="N716" s="151" t="n"/>
      <c r="O716" s="151" t="n"/>
      <c r="P716" s="151" t="n"/>
      <c r="Q716" s="151" t="n"/>
      <c r="R716" s="151" t="n"/>
      <c r="S716" s="151" t="n"/>
      <c r="T716" s="151" t="n"/>
      <c r="U716" s="151" t="n"/>
      <c r="V716" s="151" t="n"/>
      <c r="W716" s="151" t="n"/>
      <c r="X716" s="151" t="n"/>
      <c r="Y716" s="151" t="n"/>
      <c r="Z716" s="151" t="n"/>
      <c r="AA716" s="151" t="n"/>
      <c r="AB716" s="151" t="n"/>
      <c r="AC716" s="151" t="n"/>
      <c r="AD716" s="151" t="n"/>
      <c r="AE716" s="151" t="n"/>
    </row>
    <row r="717" ht="18" customHeight="1" s="218">
      <c r="A717" s="151" t="n"/>
      <c r="B717" s="151" t="n"/>
      <c r="C717" s="151" t="n"/>
      <c r="D717" s="151" t="n"/>
      <c r="E717" s="151" t="n"/>
      <c r="F717" s="151" t="n"/>
      <c r="G717" s="151" t="n"/>
      <c r="H717" s="151" t="n"/>
      <c r="I717" s="152" t="n"/>
      <c r="J717" s="152" t="n"/>
      <c r="K717" s="152" t="n"/>
      <c r="L717" s="152" t="n"/>
      <c r="M717" s="151" t="n"/>
      <c r="N717" s="151" t="n"/>
      <c r="O717" s="151" t="n"/>
      <c r="P717" s="151" t="n"/>
      <c r="Q717" s="151" t="n"/>
      <c r="R717" s="151" t="n"/>
      <c r="S717" s="151" t="n"/>
      <c r="T717" s="151" t="n"/>
      <c r="U717" s="151" t="n"/>
      <c r="V717" s="151" t="n"/>
      <c r="W717" s="151" t="n"/>
      <c r="X717" s="151" t="n"/>
      <c r="Y717" s="151" t="n"/>
      <c r="Z717" s="151" t="n"/>
      <c r="AA717" s="151" t="n"/>
      <c r="AB717" s="151" t="n"/>
      <c r="AC717" s="151" t="n"/>
      <c r="AD717" s="151" t="n"/>
      <c r="AE717" s="151" t="n"/>
    </row>
    <row r="718" ht="18" customHeight="1" s="218">
      <c r="A718" s="151" t="n"/>
      <c r="B718" s="151" t="n"/>
      <c r="C718" s="151" t="n"/>
      <c r="D718" s="151" t="n"/>
      <c r="E718" s="151" t="n"/>
      <c r="F718" s="151" t="n"/>
      <c r="G718" s="151" t="n"/>
      <c r="H718" s="151" t="n"/>
      <c r="I718" s="152" t="n"/>
      <c r="J718" s="152" t="n"/>
      <c r="K718" s="152" t="n"/>
      <c r="L718" s="152" t="n"/>
      <c r="M718" s="151" t="n"/>
      <c r="N718" s="151" t="n"/>
      <c r="O718" s="151" t="n"/>
      <c r="P718" s="151" t="n"/>
      <c r="Q718" s="151" t="n"/>
      <c r="R718" s="151" t="n"/>
      <c r="S718" s="151" t="n"/>
      <c r="T718" s="151" t="n"/>
      <c r="U718" s="151" t="n"/>
      <c r="V718" s="151" t="n"/>
      <c r="W718" s="151" t="n"/>
      <c r="X718" s="151" t="n"/>
      <c r="Y718" s="151" t="n"/>
      <c r="Z718" s="151" t="n"/>
      <c r="AA718" s="151" t="n"/>
      <c r="AB718" s="151" t="n"/>
      <c r="AC718" s="151" t="n"/>
      <c r="AD718" s="151" t="n"/>
      <c r="AE718" s="151" t="n"/>
    </row>
    <row r="719" ht="18" customHeight="1" s="218">
      <c r="A719" s="151" t="n"/>
      <c r="B719" s="151" t="n"/>
      <c r="C719" s="151" t="n"/>
      <c r="D719" s="151" t="n"/>
      <c r="E719" s="151" t="n"/>
      <c r="F719" s="151" t="n"/>
      <c r="G719" s="151" t="n"/>
      <c r="H719" s="151" t="n"/>
      <c r="I719" s="152" t="n"/>
      <c r="J719" s="152" t="n"/>
      <c r="K719" s="152" t="n"/>
      <c r="L719" s="152" t="n"/>
      <c r="M719" s="151" t="n"/>
      <c r="N719" s="151" t="n"/>
      <c r="O719" s="151" t="n"/>
      <c r="P719" s="151" t="n"/>
      <c r="Q719" s="151" t="n"/>
      <c r="R719" s="151" t="n"/>
      <c r="S719" s="151" t="n"/>
      <c r="T719" s="151" t="n"/>
      <c r="U719" s="151" t="n"/>
      <c r="V719" s="151" t="n"/>
      <c r="W719" s="151" t="n"/>
      <c r="X719" s="151" t="n"/>
      <c r="Y719" s="151" t="n"/>
      <c r="Z719" s="151" t="n"/>
      <c r="AA719" s="151" t="n"/>
      <c r="AB719" s="151" t="n"/>
      <c r="AC719" s="151" t="n"/>
      <c r="AD719" s="151" t="n"/>
      <c r="AE719" s="151" t="n"/>
    </row>
    <row r="720" ht="18" customHeight="1" s="218">
      <c r="A720" s="151" t="n"/>
      <c r="B720" s="151" t="n"/>
      <c r="C720" s="151" t="n"/>
      <c r="D720" s="151" t="n"/>
      <c r="E720" s="151" t="n"/>
      <c r="F720" s="151" t="n"/>
      <c r="G720" s="151" t="n"/>
      <c r="H720" s="151" t="n"/>
      <c r="I720" s="152" t="n"/>
      <c r="J720" s="152" t="n"/>
      <c r="K720" s="152" t="n"/>
      <c r="L720" s="152" t="n"/>
      <c r="M720" s="151" t="n"/>
      <c r="N720" s="151" t="n"/>
      <c r="O720" s="151" t="n"/>
      <c r="P720" s="151" t="n"/>
      <c r="Q720" s="151" t="n"/>
      <c r="R720" s="151" t="n"/>
      <c r="S720" s="151" t="n"/>
      <c r="T720" s="151" t="n"/>
      <c r="U720" s="151" t="n"/>
      <c r="V720" s="151" t="n"/>
      <c r="W720" s="151" t="n"/>
      <c r="X720" s="151" t="n"/>
      <c r="Y720" s="151" t="n"/>
      <c r="Z720" s="151" t="n"/>
      <c r="AA720" s="151" t="n"/>
      <c r="AB720" s="151" t="n"/>
      <c r="AC720" s="151" t="n"/>
      <c r="AD720" s="151" t="n"/>
      <c r="AE720" s="151" t="n"/>
    </row>
    <row r="721" ht="18" customHeight="1" s="218">
      <c r="A721" s="151" t="n"/>
      <c r="B721" s="151" t="n"/>
      <c r="C721" s="151" t="n"/>
      <c r="D721" s="151" t="n"/>
      <c r="E721" s="151" t="n"/>
      <c r="F721" s="151" t="n"/>
      <c r="G721" s="151" t="n"/>
      <c r="H721" s="151" t="n"/>
      <c r="I721" s="152" t="n"/>
      <c r="J721" s="152" t="n"/>
      <c r="K721" s="152" t="n"/>
      <c r="L721" s="152" t="n"/>
      <c r="M721" s="151" t="n"/>
      <c r="N721" s="151" t="n"/>
      <c r="O721" s="151" t="n"/>
      <c r="P721" s="151" t="n"/>
      <c r="Q721" s="151" t="n"/>
      <c r="R721" s="151" t="n"/>
      <c r="S721" s="151" t="n"/>
      <c r="T721" s="151" t="n"/>
      <c r="U721" s="151" t="n"/>
      <c r="V721" s="151" t="n"/>
      <c r="W721" s="151" t="n"/>
      <c r="X721" s="151" t="n"/>
      <c r="Y721" s="151" t="n"/>
      <c r="Z721" s="151" t="n"/>
      <c r="AA721" s="151" t="n"/>
      <c r="AB721" s="151" t="n"/>
      <c r="AC721" s="151" t="n"/>
      <c r="AD721" s="151" t="n"/>
      <c r="AE721" s="151" t="n"/>
    </row>
    <row r="722" ht="18" customHeight="1" s="218">
      <c r="A722" s="151" t="n"/>
      <c r="B722" s="151" t="n"/>
      <c r="C722" s="151" t="n"/>
      <c r="D722" s="151" t="n"/>
      <c r="E722" s="151" t="n"/>
      <c r="F722" s="151" t="n"/>
      <c r="G722" s="151" t="n"/>
      <c r="H722" s="151" t="n"/>
      <c r="I722" s="152" t="n"/>
      <c r="J722" s="152" t="n"/>
      <c r="K722" s="152" t="n"/>
      <c r="L722" s="152" t="n"/>
      <c r="M722" s="151" t="n"/>
      <c r="N722" s="151" t="n"/>
      <c r="O722" s="151" t="n"/>
      <c r="P722" s="151" t="n"/>
      <c r="Q722" s="151" t="n"/>
      <c r="R722" s="151" t="n"/>
      <c r="S722" s="151" t="n"/>
      <c r="T722" s="151" t="n"/>
      <c r="U722" s="151" t="n"/>
      <c r="V722" s="151" t="n"/>
      <c r="W722" s="151" t="n"/>
      <c r="X722" s="151" t="n"/>
      <c r="Y722" s="151" t="n"/>
      <c r="Z722" s="151" t="n"/>
      <c r="AA722" s="151" t="n"/>
      <c r="AB722" s="151" t="n"/>
      <c r="AC722" s="151" t="n"/>
      <c r="AD722" s="151" t="n"/>
      <c r="AE722" s="151" t="n"/>
    </row>
    <row r="723" ht="18" customHeight="1" s="218">
      <c r="A723" s="151" t="n"/>
      <c r="B723" s="151" t="n"/>
      <c r="C723" s="151" t="n"/>
      <c r="D723" s="151" t="n"/>
      <c r="E723" s="151" t="n"/>
      <c r="F723" s="151" t="n"/>
      <c r="G723" s="151" t="n"/>
      <c r="H723" s="151" t="n"/>
      <c r="I723" s="152" t="n"/>
      <c r="J723" s="152" t="n"/>
      <c r="K723" s="152" t="n"/>
      <c r="L723" s="152" t="n"/>
      <c r="M723" s="151" t="n"/>
      <c r="N723" s="151" t="n"/>
      <c r="O723" s="151" t="n"/>
      <c r="P723" s="151" t="n"/>
      <c r="Q723" s="151" t="n"/>
      <c r="R723" s="151" t="n"/>
      <c r="S723" s="151" t="n"/>
      <c r="T723" s="151" t="n"/>
      <c r="U723" s="151" t="n"/>
      <c r="V723" s="151" t="n"/>
      <c r="W723" s="151" t="n"/>
      <c r="X723" s="151" t="n"/>
      <c r="Y723" s="151" t="n"/>
      <c r="Z723" s="151" t="n"/>
      <c r="AA723" s="151" t="n"/>
      <c r="AB723" s="151" t="n"/>
      <c r="AC723" s="151" t="n"/>
      <c r="AD723" s="151" t="n"/>
      <c r="AE723" s="151" t="n"/>
    </row>
    <row r="724" ht="18" customHeight="1" s="218">
      <c r="A724" s="151" t="n"/>
      <c r="B724" s="151" t="n"/>
      <c r="C724" s="151" t="n"/>
      <c r="D724" s="151" t="n"/>
      <c r="E724" s="151" t="n"/>
      <c r="F724" s="151" t="n"/>
      <c r="G724" s="151" t="n"/>
      <c r="H724" s="151" t="n"/>
      <c r="I724" s="152" t="n"/>
      <c r="J724" s="152" t="n"/>
      <c r="K724" s="152" t="n"/>
      <c r="L724" s="152" t="n"/>
      <c r="M724" s="151" t="n"/>
      <c r="N724" s="151" t="n"/>
      <c r="O724" s="151" t="n"/>
      <c r="P724" s="151" t="n"/>
      <c r="Q724" s="151" t="n"/>
      <c r="R724" s="151" t="n"/>
      <c r="S724" s="151" t="n"/>
      <c r="T724" s="151" t="n"/>
      <c r="U724" s="151" t="n"/>
      <c r="V724" s="151" t="n"/>
      <c r="W724" s="151" t="n"/>
      <c r="X724" s="151" t="n"/>
      <c r="Y724" s="151" t="n"/>
      <c r="Z724" s="151" t="n"/>
      <c r="AA724" s="151" t="n"/>
      <c r="AB724" s="151" t="n"/>
      <c r="AC724" s="151" t="n"/>
      <c r="AD724" s="151" t="n"/>
      <c r="AE724" s="151" t="n"/>
    </row>
    <row r="725" ht="18" customHeight="1" s="218">
      <c r="A725" s="151" t="n"/>
      <c r="B725" s="151" t="n"/>
      <c r="C725" s="151" t="n"/>
      <c r="D725" s="151" t="n"/>
      <c r="E725" s="151" t="n"/>
      <c r="F725" s="151" t="n"/>
      <c r="G725" s="151" t="n"/>
      <c r="H725" s="151" t="n"/>
      <c r="I725" s="152" t="n"/>
      <c r="J725" s="152" t="n"/>
      <c r="K725" s="152" t="n"/>
      <c r="L725" s="152" t="n"/>
      <c r="M725" s="151" t="n"/>
      <c r="N725" s="151" t="n"/>
      <c r="O725" s="151" t="n"/>
      <c r="P725" s="151" t="n"/>
      <c r="Q725" s="151" t="n"/>
      <c r="R725" s="151" t="n"/>
      <c r="S725" s="151" t="n"/>
      <c r="T725" s="151" t="n"/>
      <c r="U725" s="151" t="n"/>
      <c r="V725" s="151" t="n"/>
      <c r="W725" s="151" t="n"/>
      <c r="X725" s="151" t="n"/>
      <c r="Y725" s="151" t="n"/>
      <c r="Z725" s="151" t="n"/>
      <c r="AA725" s="151" t="n"/>
      <c r="AB725" s="151" t="n"/>
      <c r="AC725" s="151" t="n"/>
      <c r="AD725" s="151" t="n"/>
      <c r="AE725" s="151" t="n"/>
    </row>
    <row r="726" ht="18" customHeight="1" s="218">
      <c r="A726" s="151" t="n"/>
      <c r="B726" s="151" t="n"/>
      <c r="C726" s="151" t="n"/>
      <c r="D726" s="151" t="n"/>
      <c r="E726" s="151" t="n"/>
      <c r="F726" s="151" t="n"/>
      <c r="G726" s="151" t="n"/>
      <c r="H726" s="151" t="n"/>
      <c r="I726" s="152" t="n"/>
      <c r="J726" s="152" t="n"/>
      <c r="K726" s="152" t="n"/>
      <c r="L726" s="152" t="n"/>
      <c r="M726" s="151" t="n"/>
      <c r="N726" s="151" t="n"/>
      <c r="O726" s="151" t="n"/>
      <c r="P726" s="151" t="n"/>
      <c r="Q726" s="151" t="n"/>
      <c r="R726" s="151" t="n"/>
      <c r="S726" s="151" t="n"/>
      <c r="T726" s="151" t="n"/>
      <c r="U726" s="151" t="n"/>
      <c r="V726" s="151" t="n"/>
      <c r="W726" s="151" t="n"/>
      <c r="X726" s="151" t="n"/>
      <c r="Y726" s="151" t="n"/>
      <c r="Z726" s="151" t="n"/>
      <c r="AA726" s="151" t="n"/>
      <c r="AB726" s="151" t="n"/>
      <c r="AC726" s="151" t="n"/>
      <c r="AD726" s="151" t="n"/>
      <c r="AE726" s="151" t="n"/>
    </row>
    <row r="727" ht="18" customHeight="1" s="218">
      <c r="A727" s="151" t="n"/>
      <c r="B727" s="151" t="n"/>
      <c r="C727" s="151" t="n"/>
      <c r="D727" s="151" t="n"/>
      <c r="E727" s="151" t="n"/>
      <c r="F727" s="151" t="n"/>
      <c r="G727" s="151" t="n"/>
      <c r="H727" s="151" t="n"/>
      <c r="I727" s="152" t="n"/>
      <c r="J727" s="152" t="n"/>
      <c r="K727" s="152" t="n"/>
      <c r="L727" s="152" t="n"/>
      <c r="M727" s="151" t="n"/>
      <c r="N727" s="151" t="n"/>
      <c r="O727" s="151" t="n"/>
      <c r="P727" s="151" t="n"/>
      <c r="Q727" s="151" t="n"/>
      <c r="R727" s="151" t="n"/>
      <c r="S727" s="151" t="n"/>
      <c r="T727" s="151" t="n"/>
      <c r="U727" s="151" t="n"/>
      <c r="V727" s="151" t="n"/>
      <c r="W727" s="151" t="n"/>
      <c r="X727" s="151" t="n"/>
      <c r="Y727" s="151" t="n"/>
      <c r="Z727" s="151" t="n"/>
      <c r="AA727" s="151" t="n"/>
      <c r="AB727" s="151" t="n"/>
      <c r="AC727" s="151" t="n"/>
      <c r="AD727" s="151" t="n"/>
      <c r="AE727" s="151" t="n"/>
    </row>
    <row r="728" ht="18" customHeight="1" s="218">
      <c r="A728" s="151" t="n"/>
      <c r="B728" s="151" t="n"/>
      <c r="C728" s="151" t="n"/>
      <c r="D728" s="151" t="n"/>
      <c r="E728" s="151" t="n"/>
      <c r="F728" s="151" t="n"/>
      <c r="G728" s="151" t="n"/>
      <c r="H728" s="151" t="n"/>
      <c r="I728" s="152" t="n"/>
      <c r="J728" s="152" t="n"/>
      <c r="K728" s="152" t="n"/>
      <c r="L728" s="152" t="n"/>
      <c r="M728" s="151" t="n"/>
      <c r="N728" s="151" t="n"/>
      <c r="O728" s="151" t="n"/>
      <c r="P728" s="151" t="n"/>
      <c r="Q728" s="151" t="n"/>
      <c r="R728" s="151" t="n"/>
      <c r="S728" s="151" t="n"/>
      <c r="T728" s="151" t="n"/>
      <c r="U728" s="151" t="n"/>
      <c r="V728" s="151" t="n"/>
      <c r="W728" s="151" t="n"/>
      <c r="X728" s="151" t="n"/>
      <c r="Y728" s="151" t="n"/>
      <c r="Z728" s="151" t="n"/>
      <c r="AA728" s="151" t="n"/>
      <c r="AB728" s="151" t="n"/>
      <c r="AC728" s="151" t="n"/>
      <c r="AD728" s="151" t="n"/>
      <c r="AE728" s="151" t="n"/>
    </row>
    <row r="729" ht="18" customHeight="1" s="218">
      <c r="A729" s="151" t="n"/>
      <c r="B729" s="151" t="n"/>
      <c r="C729" s="151" t="n"/>
      <c r="D729" s="151" t="n"/>
      <c r="E729" s="151" t="n"/>
      <c r="F729" s="151" t="n"/>
      <c r="G729" s="151" t="n"/>
      <c r="H729" s="151" t="n"/>
      <c r="I729" s="152" t="n"/>
      <c r="J729" s="152" t="n"/>
      <c r="K729" s="152" t="n"/>
      <c r="L729" s="152" t="n"/>
      <c r="M729" s="151" t="n"/>
      <c r="N729" s="151" t="n"/>
      <c r="O729" s="151" t="n"/>
      <c r="P729" s="151" t="n"/>
      <c r="Q729" s="151" t="n"/>
      <c r="R729" s="151" t="n"/>
      <c r="S729" s="151" t="n"/>
      <c r="T729" s="151" t="n"/>
      <c r="U729" s="151" t="n"/>
      <c r="V729" s="151" t="n"/>
      <c r="W729" s="151" t="n"/>
      <c r="X729" s="151" t="n"/>
      <c r="Y729" s="151" t="n"/>
      <c r="Z729" s="151" t="n"/>
      <c r="AA729" s="151" t="n"/>
      <c r="AB729" s="151" t="n"/>
      <c r="AC729" s="151" t="n"/>
      <c r="AD729" s="151" t="n"/>
      <c r="AE729" s="151" t="n"/>
    </row>
    <row r="730" ht="18" customHeight="1" s="218">
      <c r="A730" s="151" t="n"/>
      <c r="B730" s="151" t="n"/>
      <c r="C730" s="151" t="n"/>
      <c r="D730" s="151" t="n"/>
      <c r="E730" s="151" t="n"/>
      <c r="F730" s="151" t="n"/>
      <c r="G730" s="151" t="n"/>
      <c r="H730" s="151" t="n"/>
      <c r="I730" s="152" t="n"/>
      <c r="J730" s="152" t="n"/>
      <c r="K730" s="152" t="n"/>
      <c r="L730" s="152" t="n"/>
      <c r="M730" s="151" t="n"/>
      <c r="N730" s="151" t="n"/>
      <c r="O730" s="151" t="n"/>
      <c r="P730" s="151" t="n"/>
      <c r="Q730" s="151" t="n"/>
      <c r="R730" s="151" t="n"/>
      <c r="S730" s="151" t="n"/>
      <c r="T730" s="151" t="n"/>
      <c r="U730" s="151" t="n"/>
      <c r="V730" s="151" t="n"/>
      <c r="W730" s="151" t="n"/>
      <c r="X730" s="151" t="n"/>
      <c r="Y730" s="151" t="n"/>
      <c r="Z730" s="151" t="n"/>
      <c r="AA730" s="151" t="n"/>
      <c r="AB730" s="151" t="n"/>
      <c r="AC730" s="151" t="n"/>
      <c r="AD730" s="151" t="n"/>
      <c r="AE730" s="151" t="n"/>
    </row>
    <row r="731" ht="18" customHeight="1" s="218">
      <c r="A731" s="151" t="n"/>
      <c r="B731" s="151" t="n"/>
      <c r="C731" s="151" t="n"/>
      <c r="D731" s="151" t="n"/>
      <c r="E731" s="151" t="n"/>
      <c r="F731" s="151" t="n"/>
      <c r="G731" s="151" t="n"/>
      <c r="H731" s="151" t="n"/>
      <c r="I731" s="152" t="n"/>
      <c r="J731" s="152" t="n"/>
      <c r="K731" s="152" t="n"/>
      <c r="L731" s="152" t="n"/>
      <c r="M731" s="151" t="n"/>
      <c r="N731" s="151" t="n"/>
      <c r="O731" s="151" t="n"/>
      <c r="P731" s="151" t="n"/>
      <c r="Q731" s="151" t="n"/>
      <c r="R731" s="151" t="n"/>
      <c r="S731" s="151" t="n"/>
      <c r="T731" s="151" t="n"/>
      <c r="U731" s="151" t="n"/>
      <c r="V731" s="151" t="n"/>
      <c r="W731" s="151" t="n"/>
      <c r="X731" s="151" t="n"/>
      <c r="Y731" s="151" t="n"/>
      <c r="Z731" s="151" t="n"/>
      <c r="AA731" s="151" t="n"/>
      <c r="AB731" s="151" t="n"/>
      <c r="AC731" s="151" t="n"/>
      <c r="AD731" s="151" t="n"/>
      <c r="AE731" s="151" t="n"/>
    </row>
    <row r="732" ht="18" customHeight="1" s="218">
      <c r="A732" s="151" t="n"/>
      <c r="B732" s="151" t="n"/>
      <c r="C732" s="151" t="n"/>
      <c r="D732" s="151" t="n"/>
      <c r="E732" s="151" t="n"/>
      <c r="F732" s="151" t="n"/>
      <c r="G732" s="151" t="n"/>
      <c r="H732" s="151" t="n"/>
      <c r="I732" s="152" t="n"/>
      <c r="J732" s="152" t="n"/>
      <c r="K732" s="152" t="n"/>
      <c r="L732" s="152" t="n"/>
      <c r="M732" s="151" t="n"/>
      <c r="N732" s="151" t="n"/>
      <c r="O732" s="151" t="n"/>
      <c r="P732" s="151" t="n"/>
      <c r="Q732" s="151" t="n"/>
      <c r="R732" s="151" t="n"/>
      <c r="S732" s="151" t="n"/>
      <c r="T732" s="151" t="n"/>
      <c r="U732" s="151" t="n"/>
      <c r="V732" s="151" t="n"/>
      <c r="W732" s="151" t="n"/>
      <c r="X732" s="151" t="n"/>
      <c r="Y732" s="151" t="n"/>
      <c r="Z732" s="151" t="n"/>
      <c r="AA732" s="151" t="n"/>
      <c r="AB732" s="151" t="n"/>
      <c r="AC732" s="151" t="n"/>
      <c r="AD732" s="151" t="n"/>
      <c r="AE732" s="151" t="n"/>
    </row>
    <row r="733" ht="18" customHeight="1" s="218">
      <c r="A733" s="151" t="n"/>
      <c r="B733" s="151" t="n"/>
      <c r="C733" s="151" t="n"/>
      <c r="D733" s="151" t="n"/>
      <c r="E733" s="151" t="n"/>
      <c r="F733" s="151" t="n"/>
      <c r="G733" s="151" t="n"/>
      <c r="H733" s="151" t="n"/>
      <c r="I733" s="152" t="n"/>
      <c r="J733" s="152" t="n"/>
      <c r="K733" s="152" t="n"/>
      <c r="L733" s="152" t="n"/>
      <c r="M733" s="151" t="n"/>
      <c r="N733" s="151" t="n"/>
      <c r="O733" s="151" t="n"/>
      <c r="P733" s="151" t="n"/>
      <c r="Q733" s="151" t="n"/>
      <c r="R733" s="151" t="n"/>
      <c r="S733" s="151" t="n"/>
      <c r="T733" s="151" t="n"/>
      <c r="U733" s="151" t="n"/>
      <c r="V733" s="151" t="n"/>
      <c r="W733" s="151" t="n"/>
      <c r="X733" s="151" t="n"/>
      <c r="Y733" s="151" t="n"/>
      <c r="Z733" s="151" t="n"/>
      <c r="AA733" s="151" t="n"/>
      <c r="AB733" s="151" t="n"/>
      <c r="AC733" s="151" t="n"/>
      <c r="AD733" s="151" t="n"/>
      <c r="AE733" s="151" t="n"/>
    </row>
    <row r="734" ht="18" customHeight="1" s="218">
      <c r="A734" s="151" t="n"/>
      <c r="B734" s="151" t="n"/>
      <c r="C734" s="151" t="n"/>
      <c r="D734" s="151" t="n"/>
      <c r="E734" s="151" t="n"/>
      <c r="F734" s="151" t="n"/>
      <c r="G734" s="151" t="n"/>
      <c r="H734" s="151" t="n"/>
      <c r="I734" s="152" t="n"/>
      <c r="J734" s="152" t="n"/>
      <c r="K734" s="152" t="n"/>
      <c r="L734" s="152" t="n"/>
      <c r="M734" s="151" t="n"/>
      <c r="N734" s="151" t="n"/>
      <c r="O734" s="151" t="n"/>
      <c r="P734" s="151" t="n"/>
      <c r="Q734" s="151" t="n"/>
      <c r="R734" s="151" t="n"/>
      <c r="S734" s="151" t="n"/>
      <c r="T734" s="151" t="n"/>
      <c r="U734" s="151" t="n"/>
      <c r="V734" s="151" t="n"/>
      <c r="W734" s="151" t="n"/>
      <c r="X734" s="151" t="n"/>
      <c r="Y734" s="151" t="n"/>
      <c r="Z734" s="151" t="n"/>
      <c r="AA734" s="151" t="n"/>
      <c r="AB734" s="151" t="n"/>
      <c r="AC734" s="151" t="n"/>
      <c r="AD734" s="151" t="n"/>
      <c r="AE734" s="151" t="n"/>
    </row>
    <row r="735" ht="18" customHeight="1" s="218">
      <c r="A735" s="151" t="n"/>
      <c r="B735" s="151" t="n"/>
      <c r="C735" s="151" t="n"/>
      <c r="D735" s="151" t="n"/>
      <c r="E735" s="151" t="n"/>
      <c r="F735" s="151" t="n"/>
      <c r="G735" s="151" t="n"/>
      <c r="H735" s="151" t="n"/>
      <c r="I735" s="152" t="n"/>
      <c r="J735" s="152" t="n"/>
      <c r="K735" s="152" t="n"/>
      <c r="L735" s="152" t="n"/>
      <c r="M735" s="151" t="n"/>
      <c r="N735" s="151" t="n"/>
      <c r="O735" s="151" t="n"/>
      <c r="P735" s="151" t="n"/>
      <c r="Q735" s="151" t="n"/>
      <c r="R735" s="151" t="n"/>
      <c r="S735" s="151" t="n"/>
      <c r="T735" s="151" t="n"/>
      <c r="U735" s="151" t="n"/>
      <c r="V735" s="151" t="n"/>
      <c r="W735" s="151" t="n"/>
      <c r="X735" s="151" t="n"/>
      <c r="Y735" s="151" t="n"/>
      <c r="Z735" s="151" t="n"/>
      <c r="AA735" s="151" t="n"/>
      <c r="AB735" s="151" t="n"/>
      <c r="AC735" s="151" t="n"/>
      <c r="AD735" s="151" t="n"/>
      <c r="AE735" s="151" t="n"/>
    </row>
    <row r="736" ht="18" customHeight="1" s="218">
      <c r="A736" s="151" t="n"/>
      <c r="B736" s="151" t="n"/>
      <c r="C736" s="151" t="n"/>
      <c r="D736" s="151" t="n"/>
      <c r="E736" s="151" t="n"/>
      <c r="F736" s="151" t="n"/>
      <c r="G736" s="151" t="n"/>
      <c r="H736" s="151" t="n"/>
      <c r="I736" s="152" t="n"/>
      <c r="J736" s="152" t="n"/>
      <c r="K736" s="152" t="n"/>
      <c r="L736" s="152" t="n"/>
      <c r="M736" s="151" t="n"/>
      <c r="N736" s="151" t="n"/>
      <c r="O736" s="151" t="n"/>
      <c r="P736" s="151" t="n"/>
      <c r="Q736" s="151" t="n"/>
      <c r="R736" s="151" t="n"/>
      <c r="S736" s="151" t="n"/>
      <c r="T736" s="151" t="n"/>
      <c r="U736" s="151" t="n"/>
      <c r="V736" s="151" t="n"/>
      <c r="W736" s="151" t="n"/>
      <c r="X736" s="151" t="n"/>
      <c r="Y736" s="151" t="n"/>
      <c r="Z736" s="151" t="n"/>
      <c r="AA736" s="151" t="n"/>
      <c r="AB736" s="151" t="n"/>
      <c r="AC736" s="151" t="n"/>
      <c r="AD736" s="151" t="n"/>
      <c r="AE736" s="151" t="n"/>
    </row>
    <row r="737" ht="18" customHeight="1" s="218">
      <c r="A737" s="151" t="n"/>
      <c r="B737" s="151" t="n"/>
      <c r="C737" s="151" t="n"/>
      <c r="D737" s="151" t="n"/>
      <c r="E737" s="151" t="n"/>
      <c r="F737" s="151" t="n"/>
      <c r="G737" s="151" t="n"/>
      <c r="H737" s="151" t="n"/>
      <c r="I737" s="152" t="n"/>
      <c r="J737" s="152" t="n"/>
      <c r="K737" s="152" t="n"/>
      <c r="L737" s="152" t="n"/>
      <c r="M737" s="151" t="n"/>
      <c r="N737" s="151" t="n"/>
      <c r="O737" s="151" t="n"/>
      <c r="P737" s="151" t="n"/>
      <c r="Q737" s="151" t="n"/>
      <c r="R737" s="151" t="n"/>
      <c r="S737" s="151" t="n"/>
      <c r="T737" s="151" t="n"/>
      <c r="U737" s="151" t="n"/>
      <c r="V737" s="151" t="n"/>
      <c r="W737" s="151" t="n"/>
      <c r="X737" s="151" t="n"/>
      <c r="Y737" s="151" t="n"/>
      <c r="Z737" s="151" t="n"/>
      <c r="AA737" s="151" t="n"/>
      <c r="AB737" s="151" t="n"/>
      <c r="AC737" s="151" t="n"/>
      <c r="AD737" s="151" t="n"/>
      <c r="AE737" s="151" t="n"/>
    </row>
    <row r="738" ht="18" customHeight="1" s="218">
      <c r="A738" s="151" t="n"/>
      <c r="B738" s="151" t="n"/>
      <c r="C738" s="151" t="n"/>
      <c r="D738" s="151" t="n"/>
      <c r="E738" s="151" t="n"/>
      <c r="F738" s="151" t="n"/>
      <c r="G738" s="151" t="n"/>
      <c r="H738" s="151" t="n"/>
      <c r="I738" s="152" t="n"/>
      <c r="J738" s="152" t="n"/>
      <c r="K738" s="152" t="n"/>
      <c r="L738" s="152" t="n"/>
      <c r="M738" s="151" t="n"/>
      <c r="N738" s="151" t="n"/>
      <c r="O738" s="151" t="n"/>
      <c r="P738" s="151" t="n"/>
      <c r="Q738" s="151" t="n"/>
      <c r="R738" s="151" t="n"/>
      <c r="S738" s="151" t="n"/>
      <c r="T738" s="151" t="n"/>
      <c r="U738" s="151" t="n"/>
      <c r="V738" s="151" t="n"/>
      <c r="W738" s="151" t="n"/>
      <c r="X738" s="151" t="n"/>
      <c r="Y738" s="151" t="n"/>
      <c r="Z738" s="151" t="n"/>
      <c r="AA738" s="151" t="n"/>
      <c r="AB738" s="151" t="n"/>
      <c r="AC738" s="151" t="n"/>
      <c r="AD738" s="151" t="n"/>
      <c r="AE738" s="151" t="n"/>
    </row>
    <row r="739" ht="18" customHeight="1" s="218">
      <c r="A739" s="151" t="n"/>
      <c r="B739" s="151" t="n"/>
      <c r="C739" s="151" t="n"/>
      <c r="D739" s="151" t="n"/>
      <c r="E739" s="151" t="n"/>
      <c r="F739" s="151" t="n"/>
      <c r="G739" s="151" t="n"/>
      <c r="H739" s="151" t="n"/>
      <c r="I739" s="152" t="n"/>
      <c r="J739" s="152" t="n"/>
      <c r="K739" s="152" t="n"/>
      <c r="L739" s="152" t="n"/>
      <c r="M739" s="151" t="n"/>
      <c r="N739" s="151" t="n"/>
      <c r="O739" s="151" t="n"/>
      <c r="P739" s="151" t="n"/>
      <c r="Q739" s="151" t="n"/>
      <c r="R739" s="151" t="n"/>
      <c r="S739" s="151" t="n"/>
      <c r="T739" s="151" t="n"/>
      <c r="U739" s="151" t="n"/>
      <c r="V739" s="151" t="n"/>
      <c r="W739" s="151" t="n"/>
      <c r="X739" s="151" t="n"/>
      <c r="Y739" s="151" t="n"/>
      <c r="Z739" s="151" t="n"/>
      <c r="AA739" s="151" t="n"/>
      <c r="AB739" s="151" t="n"/>
      <c r="AC739" s="151" t="n"/>
      <c r="AD739" s="151" t="n"/>
      <c r="AE739" s="151" t="n"/>
    </row>
    <row r="740" ht="18" customHeight="1" s="218">
      <c r="A740" s="151" t="n"/>
      <c r="B740" s="151" t="n"/>
      <c r="C740" s="151" t="n"/>
      <c r="D740" s="151" t="n"/>
      <c r="E740" s="151" t="n"/>
      <c r="F740" s="151" t="n"/>
      <c r="G740" s="151" t="n"/>
      <c r="H740" s="151" t="n"/>
      <c r="I740" s="152" t="n"/>
      <c r="J740" s="152" t="n"/>
      <c r="K740" s="152" t="n"/>
      <c r="L740" s="152" t="n"/>
      <c r="M740" s="151" t="n"/>
      <c r="N740" s="151" t="n"/>
      <c r="O740" s="151" t="n"/>
      <c r="P740" s="151" t="n"/>
      <c r="Q740" s="151" t="n"/>
      <c r="R740" s="151" t="n"/>
      <c r="S740" s="151" t="n"/>
      <c r="T740" s="151" t="n"/>
      <c r="U740" s="151" t="n"/>
      <c r="V740" s="151" t="n"/>
      <c r="W740" s="151" t="n"/>
      <c r="X740" s="151" t="n"/>
      <c r="Y740" s="151" t="n"/>
      <c r="Z740" s="151" t="n"/>
      <c r="AA740" s="151" t="n"/>
      <c r="AB740" s="151" t="n"/>
      <c r="AC740" s="151" t="n"/>
      <c r="AD740" s="151" t="n"/>
      <c r="AE740" s="151" t="n"/>
    </row>
    <row r="741" ht="18" customHeight="1" s="218">
      <c r="A741" s="151" t="n"/>
      <c r="B741" s="151" t="n"/>
      <c r="C741" s="151" t="n"/>
      <c r="D741" s="151" t="n"/>
      <c r="E741" s="151" t="n"/>
      <c r="F741" s="151" t="n"/>
      <c r="G741" s="151" t="n"/>
      <c r="H741" s="151" t="n"/>
      <c r="I741" s="152" t="n"/>
      <c r="J741" s="152" t="n"/>
      <c r="K741" s="152" t="n"/>
      <c r="L741" s="152" t="n"/>
      <c r="M741" s="151" t="n"/>
      <c r="N741" s="151" t="n"/>
      <c r="O741" s="151" t="n"/>
      <c r="P741" s="151" t="n"/>
      <c r="Q741" s="151" t="n"/>
      <c r="R741" s="151" t="n"/>
      <c r="S741" s="151" t="n"/>
      <c r="T741" s="151" t="n"/>
      <c r="U741" s="151" t="n"/>
      <c r="V741" s="151" t="n"/>
      <c r="W741" s="151" t="n"/>
      <c r="X741" s="151" t="n"/>
      <c r="Y741" s="151" t="n"/>
      <c r="Z741" s="151" t="n"/>
      <c r="AA741" s="151" t="n"/>
      <c r="AB741" s="151" t="n"/>
      <c r="AC741" s="151" t="n"/>
      <c r="AD741" s="151" t="n"/>
      <c r="AE741" s="151" t="n"/>
    </row>
    <row r="742" ht="18" customHeight="1" s="218">
      <c r="A742" s="151" t="n"/>
      <c r="B742" s="151" t="n"/>
      <c r="C742" s="151" t="n"/>
      <c r="D742" s="151" t="n"/>
      <c r="E742" s="151" t="n"/>
      <c r="F742" s="151" t="n"/>
      <c r="G742" s="151" t="n"/>
      <c r="H742" s="151" t="n"/>
      <c r="I742" s="152" t="n"/>
      <c r="J742" s="152" t="n"/>
      <c r="K742" s="152" t="n"/>
      <c r="L742" s="152" t="n"/>
      <c r="M742" s="151" t="n"/>
      <c r="N742" s="151" t="n"/>
      <c r="O742" s="151" t="n"/>
      <c r="P742" s="151" t="n"/>
      <c r="Q742" s="151" t="n"/>
      <c r="R742" s="151" t="n"/>
      <c r="S742" s="151" t="n"/>
      <c r="T742" s="151" t="n"/>
      <c r="U742" s="151" t="n"/>
      <c r="V742" s="151" t="n"/>
      <c r="W742" s="151" t="n"/>
      <c r="X742" s="151" t="n"/>
      <c r="Y742" s="151" t="n"/>
      <c r="Z742" s="151" t="n"/>
      <c r="AA742" s="151" t="n"/>
      <c r="AB742" s="151" t="n"/>
      <c r="AC742" s="151" t="n"/>
      <c r="AD742" s="151" t="n"/>
      <c r="AE742" s="151" t="n"/>
    </row>
    <row r="743" ht="18" customHeight="1" s="218">
      <c r="A743" s="151" t="n"/>
      <c r="B743" s="151" t="n"/>
      <c r="C743" s="151" t="n"/>
      <c r="D743" s="151" t="n"/>
      <c r="E743" s="151" t="n"/>
      <c r="F743" s="151" t="n"/>
      <c r="G743" s="151" t="n"/>
      <c r="H743" s="151" t="n"/>
      <c r="I743" s="152" t="n"/>
      <c r="J743" s="152" t="n"/>
      <c r="K743" s="152" t="n"/>
      <c r="L743" s="152" t="n"/>
      <c r="M743" s="151" t="n"/>
      <c r="N743" s="151" t="n"/>
      <c r="O743" s="151" t="n"/>
      <c r="P743" s="151" t="n"/>
      <c r="Q743" s="151" t="n"/>
      <c r="R743" s="151" t="n"/>
      <c r="S743" s="151" t="n"/>
      <c r="T743" s="151" t="n"/>
      <c r="U743" s="151" t="n"/>
      <c r="V743" s="151" t="n"/>
      <c r="W743" s="151" t="n"/>
      <c r="X743" s="151" t="n"/>
      <c r="Y743" s="151" t="n"/>
      <c r="Z743" s="151" t="n"/>
      <c r="AA743" s="151" t="n"/>
      <c r="AB743" s="151" t="n"/>
      <c r="AC743" s="151" t="n"/>
      <c r="AD743" s="151" t="n"/>
      <c r="AE743" s="151" t="n"/>
    </row>
    <row r="744" ht="18" customHeight="1" s="218">
      <c r="A744" s="151" t="n"/>
      <c r="B744" s="151" t="n"/>
      <c r="C744" s="151" t="n"/>
      <c r="D744" s="151" t="n"/>
      <c r="E744" s="151" t="n"/>
      <c r="F744" s="151" t="n"/>
      <c r="G744" s="151" t="n"/>
      <c r="H744" s="151" t="n"/>
      <c r="I744" s="152" t="n"/>
      <c r="J744" s="152" t="n"/>
      <c r="K744" s="152" t="n"/>
      <c r="L744" s="152" t="n"/>
      <c r="M744" s="151" t="n"/>
      <c r="N744" s="151" t="n"/>
      <c r="O744" s="151" t="n"/>
      <c r="P744" s="151" t="n"/>
      <c r="Q744" s="151" t="n"/>
      <c r="R744" s="151" t="n"/>
      <c r="S744" s="151" t="n"/>
      <c r="T744" s="151" t="n"/>
      <c r="U744" s="151" t="n"/>
      <c r="V744" s="151" t="n"/>
      <c r="W744" s="151" t="n"/>
      <c r="X744" s="151" t="n"/>
      <c r="Y744" s="151" t="n"/>
      <c r="Z744" s="151" t="n"/>
      <c r="AA744" s="151" t="n"/>
      <c r="AB744" s="151" t="n"/>
      <c r="AC744" s="151" t="n"/>
      <c r="AD744" s="151" t="n"/>
      <c r="AE744" s="151" t="n"/>
    </row>
    <row r="745" ht="18" customHeight="1" s="218">
      <c r="A745" s="151" t="n"/>
      <c r="B745" s="151" t="n"/>
      <c r="C745" s="151" t="n"/>
      <c r="D745" s="151" t="n"/>
      <c r="E745" s="151" t="n"/>
      <c r="F745" s="151" t="n"/>
      <c r="G745" s="151" t="n"/>
      <c r="H745" s="151" t="n"/>
      <c r="I745" s="152" t="n"/>
      <c r="J745" s="152" t="n"/>
      <c r="K745" s="152" t="n"/>
      <c r="L745" s="152" t="n"/>
      <c r="M745" s="151" t="n"/>
      <c r="N745" s="151" t="n"/>
      <c r="O745" s="151" t="n"/>
      <c r="P745" s="151" t="n"/>
      <c r="Q745" s="151" t="n"/>
      <c r="R745" s="151" t="n"/>
      <c r="S745" s="151" t="n"/>
      <c r="T745" s="151" t="n"/>
      <c r="U745" s="151" t="n"/>
      <c r="V745" s="151" t="n"/>
      <c r="W745" s="151" t="n"/>
      <c r="X745" s="151" t="n"/>
      <c r="Y745" s="151" t="n"/>
      <c r="Z745" s="151" t="n"/>
      <c r="AA745" s="151" t="n"/>
      <c r="AB745" s="151" t="n"/>
      <c r="AC745" s="151" t="n"/>
      <c r="AD745" s="151" t="n"/>
      <c r="AE745" s="151" t="n"/>
    </row>
    <row r="746" ht="18" customHeight="1" s="218">
      <c r="A746" s="151" t="n"/>
      <c r="B746" s="151" t="n"/>
      <c r="C746" s="151" t="n"/>
      <c r="D746" s="151" t="n"/>
      <c r="E746" s="151" t="n"/>
      <c r="F746" s="151" t="n"/>
      <c r="G746" s="151" t="n"/>
      <c r="H746" s="151" t="n"/>
      <c r="I746" s="152" t="n"/>
      <c r="J746" s="152" t="n"/>
      <c r="K746" s="152" t="n"/>
      <c r="L746" s="152" t="n"/>
      <c r="M746" s="151" t="n"/>
      <c r="N746" s="151" t="n"/>
      <c r="O746" s="151" t="n"/>
      <c r="P746" s="151" t="n"/>
      <c r="Q746" s="151" t="n"/>
      <c r="R746" s="151" t="n"/>
      <c r="S746" s="151" t="n"/>
      <c r="T746" s="151" t="n"/>
      <c r="U746" s="151" t="n"/>
      <c r="V746" s="151" t="n"/>
      <c r="W746" s="151" t="n"/>
      <c r="X746" s="151" t="n"/>
      <c r="Y746" s="151" t="n"/>
      <c r="Z746" s="151" t="n"/>
      <c r="AA746" s="151" t="n"/>
      <c r="AB746" s="151" t="n"/>
      <c r="AC746" s="151" t="n"/>
      <c r="AD746" s="151" t="n"/>
      <c r="AE746" s="151" t="n"/>
    </row>
    <row r="747" ht="18" customHeight="1" s="218">
      <c r="A747" s="151" t="n"/>
      <c r="B747" s="151" t="n"/>
      <c r="C747" s="151" t="n"/>
      <c r="D747" s="151" t="n"/>
      <c r="E747" s="151" t="n"/>
      <c r="F747" s="151" t="n"/>
      <c r="G747" s="151" t="n"/>
      <c r="H747" s="151" t="n"/>
      <c r="I747" s="152" t="n"/>
      <c r="J747" s="152" t="n"/>
      <c r="K747" s="152" t="n"/>
      <c r="L747" s="152" t="n"/>
      <c r="M747" s="151" t="n"/>
      <c r="N747" s="151" t="n"/>
      <c r="O747" s="151" t="n"/>
      <c r="P747" s="151" t="n"/>
      <c r="Q747" s="151" t="n"/>
      <c r="R747" s="151" t="n"/>
      <c r="S747" s="151" t="n"/>
      <c r="T747" s="151" t="n"/>
      <c r="U747" s="151" t="n"/>
      <c r="V747" s="151" t="n"/>
      <c r="W747" s="151" t="n"/>
      <c r="X747" s="151" t="n"/>
      <c r="Y747" s="151" t="n"/>
      <c r="Z747" s="151" t="n"/>
      <c r="AA747" s="151" t="n"/>
      <c r="AB747" s="151" t="n"/>
      <c r="AC747" s="151" t="n"/>
      <c r="AD747" s="151" t="n"/>
      <c r="AE747" s="151" t="n"/>
    </row>
    <row r="748" ht="18" customHeight="1" s="218">
      <c r="A748" s="151" t="n"/>
      <c r="B748" s="151" t="n"/>
      <c r="C748" s="151" t="n"/>
      <c r="D748" s="151" t="n"/>
      <c r="E748" s="151" t="n"/>
      <c r="F748" s="151" t="n"/>
      <c r="G748" s="151" t="n"/>
      <c r="H748" s="151" t="n"/>
      <c r="I748" s="152" t="n"/>
      <c r="J748" s="152" t="n"/>
      <c r="K748" s="152" t="n"/>
      <c r="L748" s="152" t="n"/>
      <c r="M748" s="151" t="n"/>
      <c r="N748" s="151" t="n"/>
      <c r="O748" s="151" t="n"/>
      <c r="P748" s="151" t="n"/>
      <c r="Q748" s="151" t="n"/>
      <c r="R748" s="151" t="n"/>
      <c r="S748" s="151" t="n"/>
      <c r="T748" s="151" t="n"/>
      <c r="U748" s="151" t="n"/>
      <c r="V748" s="151" t="n"/>
      <c r="W748" s="151" t="n"/>
      <c r="X748" s="151" t="n"/>
      <c r="Y748" s="151" t="n"/>
      <c r="Z748" s="151" t="n"/>
      <c r="AA748" s="151" t="n"/>
      <c r="AB748" s="151" t="n"/>
      <c r="AC748" s="151" t="n"/>
      <c r="AD748" s="151" t="n"/>
      <c r="AE748" s="151" t="n"/>
    </row>
    <row r="749" ht="18" customHeight="1" s="218">
      <c r="A749" s="151" t="n"/>
      <c r="B749" s="151" t="n"/>
      <c r="C749" s="151" t="n"/>
      <c r="D749" s="151" t="n"/>
      <c r="E749" s="151" t="n"/>
      <c r="F749" s="151" t="n"/>
      <c r="G749" s="151" t="n"/>
      <c r="H749" s="151" t="n"/>
      <c r="I749" s="152" t="n"/>
      <c r="J749" s="152" t="n"/>
      <c r="K749" s="152" t="n"/>
      <c r="L749" s="152" t="n"/>
      <c r="M749" s="151" t="n"/>
      <c r="N749" s="151" t="n"/>
      <c r="O749" s="151" t="n"/>
      <c r="P749" s="151" t="n"/>
      <c r="Q749" s="151" t="n"/>
      <c r="R749" s="151" t="n"/>
      <c r="S749" s="151" t="n"/>
      <c r="T749" s="151" t="n"/>
      <c r="U749" s="151" t="n"/>
      <c r="V749" s="151" t="n"/>
      <c r="W749" s="151" t="n"/>
      <c r="X749" s="151" t="n"/>
      <c r="Y749" s="151" t="n"/>
      <c r="Z749" s="151" t="n"/>
      <c r="AA749" s="151" t="n"/>
      <c r="AB749" s="151" t="n"/>
      <c r="AC749" s="151" t="n"/>
      <c r="AD749" s="151" t="n"/>
      <c r="AE749" s="151" t="n"/>
    </row>
    <row r="750" ht="18" customHeight="1" s="218">
      <c r="A750" s="151" t="n"/>
      <c r="B750" s="151" t="n"/>
      <c r="C750" s="151" t="n"/>
      <c r="D750" s="151" t="n"/>
      <c r="E750" s="151" t="n"/>
      <c r="F750" s="151" t="n"/>
      <c r="G750" s="151" t="n"/>
      <c r="H750" s="151" t="n"/>
      <c r="I750" s="152" t="n"/>
      <c r="J750" s="152" t="n"/>
      <c r="K750" s="152" t="n"/>
      <c r="L750" s="152" t="n"/>
      <c r="M750" s="151" t="n"/>
      <c r="N750" s="151" t="n"/>
      <c r="O750" s="151" t="n"/>
      <c r="P750" s="151" t="n"/>
      <c r="Q750" s="151" t="n"/>
      <c r="R750" s="151" t="n"/>
      <c r="S750" s="151" t="n"/>
      <c r="T750" s="151" t="n"/>
      <c r="U750" s="151" t="n"/>
      <c r="V750" s="151" t="n"/>
      <c r="W750" s="151" t="n"/>
      <c r="X750" s="151" t="n"/>
      <c r="Y750" s="151" t="n"/>
      <c r="Z750" s="151" t="n"/>
      <c r="AA750" s="151" t="n"/>
      <c r="AB750" s="151" t="n"/>
      <c r="AC750" s="151" t="n"/>
      <c r="AD750" s="151" t="n"/>
      <c r="AE750" s="151" t="n"/>
    </row>
    <row r="751" ht="18" customHeight="1" s="218">
      <c r="A751" s="151" t="n"/>
      <c r="B751" s="151" t="n"/>
      <c r="C751" s="151" t="n"/>
      <c r="D751" s="151" t="n"/>
      <c r="E751" s="151" t="n"/>
      <c r="F751" s="151" t="n"/>
      <c r="G751" s="151" t="n"/>
      <c r="H751" s="151" t="n"/>
      <c r="I751" s="152" t="n"/>
      <c r="J751" s="152" t="n"/>
      <c r="K751" s="152" t="n"/>
      <c r="L751" s="152" t="n"/>
      <c r="M751" s="151" t="n"/>
      <c r="N751" s="151" t="n"/>
      <c r="O751" s="151" t="n"/>
      <c r="P751" s="151" t="n"/>
      <c r="Q751" s="151" t="n"/>
      <c r="R751" s="151" t="n"/>
      <c r="S751" s="151" t="n"/>
      <c r="T751" s="151" t="n"/>
      <c r="U751" s="151" t="n"/>
      <c r="V751" s="151" t="n"/>
      <c r="W751" s="151" t="n"/>
      <c r="X751" s="151" t="n"/>
      <c r="Y751" s="151" t="n"/>
      <c r="Z751" s="151" t="n"/>
      <c r="AA751" s="151" t="n"/>
      <c r="AB751" s="151" t="n"/>
      <c r="AC751" s="151" t="n"/>
      <c r="AD751" s="151" t="n"/>
      <c r="AE751" s="151" t="n"/>
    </row>
    <row r="752" ht="18" customHeight="1" s="218">
      <c r="A752" s="151" t="n"/>
      <c r="B752" s="151" t="n"/>
      <c r="C752" s="151" t="n"/>
      <c r="D752" s="151" t="n"/>
      <c r="E752" s="151" t="n"/>
      <c r="F752" s="151" t="n"/>
      <c r="G752" s="151" t="n"/>
      <c r="H752" s="151" t="n"/>
      <c r="I752" s="152" t="n"/>
      <c r="J752" s="152" t="n"/>
      <c r="K752" s="152" t="n"/>
      <c r="L752" s="152" t="n"/>
      <c r="M752" s="151" t="n"/>
      <c r="N752" s="151" t="n"/>
      <c r="O752" s="151" t="n"/>
      <c r="P752" s="151" t="n"/>
      <c r="Q752" s="151" t="n"/>
      <c r="R752" s="151" t="n"/>
      <c r="S752" s="151" t="n"/>
      <c r="T752" s="151" t="n"/>
      <c r="U752" s="151" t="n"/>
      <c r="V752" s="151" t="n"/>
      <c r="W752" s="151" t="n"/>
      <c r="X752" s="151" t="n"/>
      <c r="Y752" s="151" t="n"/>
      <c r="Z752" s="151" t="n"/>
      <c r="AA752" s="151" t="n"/>
      <c r="AB752" s="151" t="n"/>
      <c r="AC752" s="151" t="n"/>
      <c r="AD752" s="151" t="n"/>
      <c r="AE752" s="151" t="n"/>
    </row>
    <row r="753" ht="18" customHeight="1" s="218">
      <c r="A753" s="151" t="n"/>
      <c r="B753" s="151" t="n"/>
      <c r="C753" s="151" t="n"/>
      <c r="D753" s="151" t="n"/>
      <c r="E753" s="151" t="n"/>
      <c r="F753" s="151" t="n"/>
      <c r="G753" s="151" t="n"/>
      <c r="H753" s="151" t="n"/>
      <c r="I753" s="152" t="n"/>
      <c r="J753" s="152" t="n"/>
      <c r="K753" s="152" t="n"/>
      <c r="L753" s="152" t="n"/>
      <c r="M753" s="151" t="n"/>
      <c r="N753" s="151" t="n"/>
      <c r="O753" s="151" t="n"/>
      <c r="P753" s="151" t="n"/>
      <c r="Q753" s="151" t="n"/>
      <c r="R753" s="151" t="n"/>
      <c r="S753" s="151" t="n"/>
      <c r="T753" s="151" t="n"/>
      <c r="U753" s="151" t="n"/>
      <c r="V753" s="151" t="n"/>
      <c r="W753" s="151" t="n"/>
      <c r="X753" s="151" t="n"/>
      <c r="Y753" s="151" t="n"/>
      <c r="Z753" s="151" t="n"/>
      <c r="AA753" s="151" t="n"/>
      <c r="AB753" s="151" t="n"/>
      <c r="AC753" s="151" t="n"/>
      <c r="AD753" s="151" t="n"/>
      <c r="AE753" s="151" t="n"/>
    </row>
    <row r="754" ht="18" customHeight="1" s="218">
      <c r="A754" s="151" t="n"/>
      <c r="B754" s="151" t="n"/>
      <c r="C754" s="151" t="n"/>
      <c r="D754" s="151" t="n"/>
      <c r="E754" s="151" t="n"/>
      <c r="F754" s="151" t="n"/>
      <c r="G754" s="151" t="n"/>
      <c r="H754" s="151" t="n"/>
      <c r="I754" s="152" t="n"/>
      <c r="J754" s="152" t="n"/>
      <c r="K754" s="152" t="n"/>
      <c r="L754" s="152" t="n"/>
      <c r="M754" s="151" t="n"/>
      <c r="N754" s="151" t="n"/>
      <c r="O754" s="151" t="n"/>
      <c r="P754" s="151" t="n"/>
      <c r="Q754" s="151" t="n"/>
      <c r="R754" s="151" t="n"/>
      <c r="S754" s="151" t="n"/>
      <c r="T754" s="151" t="n"/>
      <c r="U754" s="151" t="n"/>
      <c r="V754" s="151" t="n"/>
      <c r="W754" s="151" t="n"/>
      <c r="X754" s="151" t="n"/>
      <c r="Y754" s="151" t="n"/>
      <c r="Z754" s="151" t="n"/>
      <c r="AA754" s="151" t="n"/>
      <c r="AB754" s="151" t="n"/>
      <c r="AC754" s="151" t="n"/>
      <c r="AD754" s="151" t="n"/>
      <c r="AE754" s="151" t="n"/>
    </row>
    <row r="755" ht="18" customHeight="1" s="218">
      <c r="A755" s="151" t="n"/>
      <c r="B755" s="151" t="n"/>
      <c r="C755" s="151" t="n"/>
      <c r="D755" s="151" t="n"/>
      <c r="E755" s="151" t="n"/>
      <c r="F755" s="151" t="n"/>
      <c r="G755" s="151" t="n"/>
      <c r="H755" s="151" t="n"/>
      <c r="I755" s="152" t="n"/>
      <c r="J755" s="152" t="n"/>
      <c r="K755" s="152" t="n"/>
      <c r="L755" s="152" t="n"/>
      <c r="M755" s="151" t="n"/>
      <c r="N755" s="151" t="n"/>
      <c r="O755" s="151" t="n"/>
      <c r="P755" s="151" t="n"/>
      <c r="Q755" s="151" t="n"/>
      <c r="R755" s="151" t="n"/>
      <c r="S755" s="151" t="n"/>
      <c r="T755" s="151" t="n"/>
      <c r="U755" s="151" t="n"/>
      <c r="V755" s="151" t="n"/>
      <c r="W755" s="151" t="n"/>
      <c r="X755" s="151" t="n"/>
      <c r="Y755" s="151" t="n"/>
      <c r="Z755" s="151" t="n"/>
      <c r="AA755" s="151" t="n"/>
      <c r="AB755" s="151" t="n"/>
      <c r="AC755" s="151" t="n"/>
      <c r="AD755" s="151" t="n"/>
      <c r="AE755" s="151" t="n"/>
    </row>
    <row r="756" ht="18" customHeight="1" s="218">
      <c r="A756" s="151" t="n"/>
      <c r="B756" s="151" t="n"/>
      <c r="C756" s="151" t="n"/>
      <c r="D756" s="151" t="n"/>
      <c r="E756" s="151" t="n"/>
      <c r="F756" s="151" t="n"/>
      <c r="G756" s="151" t="n"/>
      <c r="H756" s="151" t="n"/>
      <c r="I756" s="152" t="n"/>
      <c r="J756" s="152" t="n"/>
      <c r="K756" s="152" t="n"/>
      <c r="L756" s="152" t="n"/>
      <c r="M756" s="151" t="n"/>
      <c r="N756" s="151" t="n"/>
      <c r="O756" s="151" t="n"/>
      <c r="P756" s="151" t="n"/>
      <c r="Q756" s="151" t="n"/>
      <c r="R756" s="151" t="n"/>
      <c r="S756" s="151" t="n"/>
      <c r="T756" s="151" t="n"/>
      <c r="U756" s="151" t="n"/>
      <c r="V756" s="151" t="n"/>
      <c r="W756" s="151" t="n"/>
      <c r="X756" s="151" t="n"/>
      <c r="Y756" s="151" t="n"/>
      <c r="Z756" s="151" t="n"/>
      <c r="AA756" s="151" t="n"/>
      <c r="AB756" s="151" t="n"/>
      <c r="AC756" s="151" t="n"/>
      <c r="AD756" s="151" t="n"/>
      <c r="AE756" s="151" t="n"/>
    </row>
    <row r="757" ht="18" customHeight="1" s="218">
      <c r="A757" s="151" t="n"/>
      <c r="B757" s="151" t="n"/>
      <c r="C757" s="151" t="n"/>
      <c r="D757" s="151" t="n"/>
      <c r="E757" s="151" t="n"/>
      <c r="F757" s="151" t="n"/>
      <c r="G757" s="151" t="n"/>
      <c r="H757" s="151" t="n"/>
      <c r="I757" s="152" t="n"/>
      <c r="J757" s="152" t="n"/>
      <c r="K757" s="152" t="n"/>
      <c r="L757" s="152" t="n"/>
      <c r="M757" s="151" t="n"/>
      <c r="N757" s="151" t="n"/>
      <c r="O757" s="151" t="n"/>
      <c r="P757" s="151" t="n"/>
      <c r="Q757" s="151" t="n"/>
      <c r="R757" s="151" t="n"/>
      <c r="S757" s="151" t="n"/>
      <c r="T757" s="151" t="n"/>
      <c r="U757" s="151" t="n"/>
      <c r="V757" s="151" t="n"/>
      <c r="W757" s="151" t="n"/>
      <c r="X757" s="151" t="n"/>
      <c r="Y757" s="151" t="n"/>
      <c r="Z757" s="151" t="n"/>
      <c r="AA757" s="151" t="n"/>
      <c r="AB757" s="151" t="n"/>
      <c r="AC757" s="151" t="n"/>
      <c r="AD757" s="151" t="n"/>
      <c r="AE757" s="151" t="n"/>
    </row>
    <row r="758" ht="18" customHeight="1" s="218">
      <c r="A758" s="151" t="n"/>
      <c r="B758" s="151" t="n"/>
      <c r="C758" s="151" t="n"/>
      <c r="D758" s="151" t="n"/>
      <c r="E758" s="151" t="n"/>
      <c r="F758" s="151" t="n"/>
      <c r="G758" s="151" t="n"/>
      <c r="H758" s="151" t="n"/>
      <c r="I758" s="152" t="n"/>
      <c r="J758" s="152" t="n"/>
      <c r="K758" s="152" t="n"/>
      <c r="L758" s="152" t="n"/>
      <c r="M758" s="151" t="n"/>
      <c r="N758" s="151" t="n"/>
      <c r="O758" s="151" t="n"/>
      <c r="P758" s="151" t="n"/>
      <c r="Q758" s="151" t="n"/>
      <c r="R758" s="151" t="n"/>
      <c r="S758" s="151" t="n"/>
      <c r="T758" s="151" t="n"/>
      <c r="U758" s="151" t="n"/>
      <c r="V758" s="151" t="n"/>
      <c r="W758" s="151" t="n"/>
      <c r="X758" s="151" t="n"/>
      <c r="Y758" s="151" t="n"/>
      <c r="Z758" s="151" t="n"/>
      <c r="AA758" s="151" t="n"/>
      <c r="AB758" s="151" t="n"/>
      <c r="AC758" s="151" t="n"/>
      <c r="AD758" s="151" t="n"/>
      <c r="AE758" s="151" t="n"/>
    </row>
    <row r="759" ht="18" customHeight="1" s="218">
      <c r="A759" s="151" t="n"/>
      <c r="B759" s="151" t="n"/>
      <c r="C759" s="151" t="n"/>
      <c r="D759" s="151" t="n"/>
      <c r="E759" s="151" t="n"/>
      <c r="F759" s="151" t="n"/>
      <c r="G759" s="151" t="n"/>
      <c r="H759" s="151" t="n"/>
      <c r="I759" s="152" t="n"/>
      <c r="J759" s="152" t="n"/>
      <c r="K759" s="152" t="n"/>
      <c r="L759" s="152" t="n"/>
      <c r="M759" s="151" t="n"/>
      <c r="N759" s="151" t="n"/>
      <c r="O759" s="151" t="n"/>
      <c r="P759" s="151" t="n"/>
      <c r="Q759" s="151" t="n"/>
      <c r="R759" s="151" t="n"/>
      <c r="S759" s="151" t="n"/>
      <c r="T759" s="151" t="n"/>
      <c r="U759" s="151" t="n"/>
      <c r="V759" s="151" t="n"/>
      <c r="W759" s="151" t="n"/>
      <c r="X759" s="151" t="n"/>
      <c r="Y759" s="151" t="n"/>
      <c r="Z759" s="151" t="n"/>
      <c r="AA759" s="151" t="n"/>
      <c r="AB759" s="151" t="n"/>
      <c r="AC759" s="151" t="n"/>
      <c r="AD759" s="151" t="n"/>
      <c r="AE759" s="151" t="n"/>
    </row>
    <row r="760" ht="18" customHeight="1" s="218">
      <c r="A760" s="151" t="n"/>
      <c r="B760" s="151" t="n"/>
      <c r="C760" s="151" t="n"/>
      <c r="D760" s="151" t="n"/>
      <c r="E760" s="151" t="n"/>
      <c r="F760" s="151" t="n"/>
      <c r="G760" s="151" t="n"/>
      <c r="H760" s="151" t="n"/>
      <c r="I760" s="152" t="n"/>
      <c r="J760" s="152" t="n"/>
      <c r="K760" s="152" t="n"/>
      <c r="L760" s="152" t="n"/>
      <c r="M760" s="151" t="n"/>
      <c r="N760" s="151" t="n"/>
      <c r="O760" s="151" t="n"/>
      <c r="P760" s="151" t="n"/>
      <c r="Q760" s="151" t="n"/>
      <c r="R760" s="151" t="n"/>
      <c r="S760" s="151" t="n"/>
      <c r="T760" s="151" t="n"/>
      <c r="U760" s="151" t="n"/>
      <c r="V760" s="151" t="n"/>
      <c r="W760" s="151" t="n"/>
      <c r="X760" s="151" t="n"/>
      <c r="Y760" s="151" t="n"/>
      <c r="Z760" s="151" t="n"/>
      <c r="AA760" s="151" t="n"/>
      <c r="AB760" s="151" t="n"/>
      <c r="AC760" s="151" t="n"/>
      <c r="AD760" s="151" t="n"/>
      <c r="AE760" s="151" t="n"/>
    </row>
    <row r="761" ht="18" customHeight="1" s="218">
      <c r="A761" s="151" t="n"/>
      <c r="B761" s="151" t="n"/>
      <c r="C761" s="151" t="n"/>
      <c r="D761" s="151" t="n"/>
      <c r="E761" s="151" t="n"/>
      <c r="F761" s="151" t="n"/>
      <c r="G761" s="151" t="n"/>
      <c r="H761" s="151" t="n"/>
      <c r="I761" s="152" t="n"/>
      <c r="J761" s="152" t="n"/>
      <c r="K761" s="152" t="n"/>
      <c r="L761" s="152" t="n"/>
      <c r="M761" s="151" t="n"/>
      <c r="N761" s="151" t="n"/>
      <c r="O761" s="151" t="n"/>
      <c r="P761" s="151" t="n"/>
      <c r="Q761" s="151" t="n"/>
      <c r="R761" s="151" t="n"/>
      <c r="S761" s="151" t="n"/>
      <c r="T761" s="151" t="n"/>
      <c r="U761" s="151" t="n"/>
      <c r="V761" s="151" t="n"/>
      <c r="W761" s="151" t="n"/>
      <c r="X761" s="151" t="n"/>
      <c r="Y761" s="151" t="n"/>
      <c r="Z761" s="151" t="n"/>
      <c r="AA761" s="151" t="n"/>
      <c r="AB761" s="151" t="n"/>
      <c r="AC761" s="151" t="n"/>
      <c r="AD761" s="151" t="n"/>
      <c r="AE761" s="151" t="n"/>
    </row>
    <row r="762" ht="18" customHeight="1" s="218">
      <c r="A762" s="151" t="n"/>
      <c r="B762" s="151" t="n"/>
      <c r="C762" s="151" t="n"/>
      <c r="D762" s="151" t="n"/>
      <c r="E762" s="151" t="n"/>
      <c r="F762" s="151" t="n"/>
      <c r="G762" s="151" t="n"/>
      <c r="H762" s="151" t="n"/>
      <c r="I762" s="152" t="n"/>
      <c r="J762" s="152" t="n"/>
      <c r="K762" s="152" t="n"/>
      <c r="L762" s="152" t="n"/>
      <c r="M762" s="151" t="n"/>
      <c r="N762" s="151" t="n"/>
      <c r="O762" s="151" t="n"/>
      <c r="P762" s="151" t="n"/>
      <c r="Q762" s="151" t="n"/>
      <c r="R762" s="151" t="n"/>
      <c r="S762" s="151" t="n"/>
      <c r="T762" s="151" t="n"/>
      <c r="U762" s="151" t="n"/>
      <c r="V762" s="151" t="n"/>
      <c r="W762" s="151" t="n"/>
      <c r="X762" s="151" t="n"/>
      <c r="Y762" s="151" t="n"/>
      <c r="Z762" s="151" t="n"/>
      <c r="AA762" s="151" t="n"/>
      <c r="AB762" s="151" t="n"/>
      <c r="AC762" s="151" t="n"/>
      <c r="AD762" s="151" t="n"/>
      <c r="AE762" s="151" t="n"/>
    </row>
    <row r="763" ht="18" customHeight="1" s="218">
      <c r="A763" s="151" t="n"/>
      <c r="B763" s="151" t="n"/>
      <c r="C763" s="151" t="n"/>
      <c r="D763" s="151" t="n"/>
      <c r="E763" s="151" t="n"/>
      <c r="F763" s="151" t="n"/>
      <c r="G763" s="151" t="n"/>
      <c r="H763" s="151" t="n"/>
      <c r="I763" s="152" t="n"/>
      <c r="J763" s="152" t="n"/>
      <c r="K763" s="152" t="n"/>
      <c r="L763" s="152" t="n"/>
      <c r="M763" s="151" t="n"/>
      <c r="N763" s="151" t="n"/>
      <c r="O763" s="151" t="n"/>
      <c r="P763" s="151" t="n"/>
      <c r="Q763" s="151" t="n"/>
      <c r="R763" s="151" t="n"/>
      <c r="S763" s="151" t="n"/>
      <c r="T763" s="151" t="n"/>
      <c r="U763" s="151" t="n"/>
      <c r="V763" s="151" t="n"/>
      <c r="W763" s="151" t="n"/>
      <c r="X763" s="151" t="n"/>
      <c r="Y763" s="151" t="n"/>
      <c r="Z763" s="151" t="n"/>
      <c r="AA763" s="151" t="n"/>
      <c r="AB763" s="151" t="n"/>
      <c r="AC763" s="151" t="n"/>
      <c r="AD763" s="151" t="n"/>
      <c r="AE763" s="151" t="n"/>
    </row>
    <row r="764" ht="18" customHeight="1" s="218">
      <c r="A764" s="151" t="n"/>
      <c r="B764" s="151" t="n"/>
      <c r="C764" s="151" t="n"/>
      <c r="D764" s="151" t="n"/>
      <c r="E764" s="151" t="n"/>
      <c r="F764" s="151" t="n"/>
      <c r="G764" s="151" t="n"/>
      <c r="H764" s="151" t="n"/>
      <c r="I764" s="152" t="n"/>
      <c r="J764" s="152" t="n"/>
      <c r="K764" s="152" t="n"/>
      <c r="L764" s="152" t="n"/>
      <c r="M764" s="151" t="n"/>
      <c r="N764" s="151" t="n"/>
      <c r="O764" s="151" t="n"/>
      <c r="P764" s="151" t="n"/>
      <c r="Q764" s="151" t="n"/>
      <c r="R764" s="151" t="n"/>
      <c r="S764" s="151" t="n"/>
      <c r="T764" s="151" t="n"/>
      <c r="U764" s="151" t="n"/>
      <c r="V764" s="151" t="n"/>
      <c r="W764" s="151" t="n"/>
      <c r="X764" s="151" t="n"/>
      <c r="Y764" s="151" t="n"/>
      <c r="Z764" s="151" t="n"/>
      <c r="AA764" s="151" t="n"/>
      <c r="AB764" s="151" t="n"/>
      <c r="AC764" s="151" t="n"/>
      <c r="AD764" s="151" t="n"/>
      <c r="AE764" s="151" t="n"/>
    </row>
    <row r="765" ht="18" customHeight="1" s="218">
      <c r="A765" s="151" t="n"/>
      <c r="B765" s="151" t="n"/>
      <c r="C765" s="151" t="n"/>
      <c r="D765" s="151" t="n"/>
      <c r="E765" s="151" t="n"/>
      <c r="F765" s="151" t="n"/>
      <c r="G765" s="151" t="n"/>
      <c r="H765" s="151" t="n"/>
      <c r="I765" s="152" t="n"/>
      <c r="J765" s="152" t="n"/>
      <c r="K765" s="152" t="n"/>
      <c r="L765" s="152" t="n"/>
      <c r="M765" s="151" t="n"/>
      <c r="N765" s="151" t="n"/>
      <c r="O765" s="151" t="n"/>
      <c r="P765" s="151" t="n"/>
      <c r="Q765" s="151" t="n"/>
      <c r="R765" s="151" t="n"/>
      <c r="S765" s="151" t="n"/>
      <c r="T765" s="151" t="n"/>
      <c r="U765" s="151" t="n"/>
      <c r="V765" s="151" t="n"/>
      <c r="W765" s="151" t="n"/>
      <c r="X765" s="151" t="n"/>
      <c r="Y765" s="151" t="n"/>
      <c r="Z765" s="151" t="n"/>
      <c r="AA765" s="151" t="n"/>
      <c r="AB765" s="151" t="n"/>
      <c r="AC765" s="151" t="n"/>
      <c r="AD765" s="151" t="n"/>
      <c r="AE765" s="151" t="n"/>
    </row>
    <row r="766" ht="18" customHeight="1" s="218">
      <c r="A766" s="151" t="n"/>
      <c r="B766" s="151" t="n"/>
      <c r="C766" s="151" t="n"/>
      <c r="D766" s="151" t="n"/>
      <c r="E766" s="151" t="n"/>
      <c r="F766" s="151" t="n"/>
      <c r="G766" s="151" t="n"/>
      <c r="H766" s="151" t="n"/>
      <c r="I766" s="152" t="n"/>
      <c r="J766" s="152" t="n"/>
      <c r="K766" s="152" t="n"/>
      <c r="L766" s="152" t="n"/>
      <c r="M766" s="151" t="n"/>
      <c r="N766" s="151" t="n"/>
      <c r="O766" s="151" t="n"/>
      <c r="P766" s="151" t="n"/>
      <c r="Q766" s="151" t="n"/>
      <c r="R766" s="151" t="n"/>
      <c r="S766" s="151" t="n"/>
      <c r="T766" s="151" t="n"/>
      <c r="U766" s="151" t="n"/>
      <c r="V766" s="151" t="n"/>
      <c r="W766" s="151" t="n"/>
      <c r="X766" s="151" t="n"/>
      <c r="Y766" s="151" t="n"/>
      <c r="Z766" s="151" t="n"/>
      <c r="AA766" s="151" t="n"/>
      <c r="AB766" s="151" t="n"/>
      <c r="AC766" s="151" t="n"/>
      <c r="AD766" s="151" t="n"/>
      <c r="AE766" s="151" t="n"/>
    </row>
    <row r="767" ht="18" customHeight="1" s="218">
      <c r="A767" s="151" t="n"/>
      <c r="B767" s="151" t="n"/>
      <c r="C767" s="151" t="n"/>
      <c r="D767" s="151" t="n"/>
      <c r="E767" s="151" t="n"/>
      <c r="F767" s="151" t="n"/>
      <c r="G767" s="151" t="n"/>
      <c r="H767" s="151" t="n"/>
      <c r="I767" s="152" t="n"/>
      <c r="J767" s="152" t="n"/>
      <c r="K767" s="152" t="n"/>
      <c r="L767" s="152" t="n"/>
      <c r="M767" s="151" t="n"/>
      <c r="N767" s="151" t="n"/>
      <c r="O767" s="151" t="n"/>
      <c r="P767" s="151" t="n"/>
      <c r="Q767" s="151" t="n"/>
      <c r="R767" s="151" t="n"/>
      <c r="S767" s="151" t="n"/>
      <c r="T767" s="151" t="n"/>
      <c r="U767" s="151" t="n"/>
      <c r="V767" s="151" t="n"/>
      <c r="W767" s="151" t="n"/>
      <c r="X767" s="151" t="n"/>
      <c r="Y767" s="151" t="n"/>
      <c r="Z767" s="151" t="n"/>
      <c r="AA767" s="151" t="n"/>
      <c r="AB767" s="151" t="n"/>
      <c r="AC767" s="151" t="n"/>
      <c r="AD767" s="151" t="n"/>
      <c r="AE767" s="151" t="n"/>
    </row>
    <row r="768" ht="18" customHeight="1" s="218">
      <c r="A768" s="151" t="n"/>
      <c r="B768" s="151" t="n"/>
      <c r="C768" s="151" t="n"/>
      <c r="D768" s="151" t="n"/>
      <c r="E768" s="151" t="n"/>
      <c r="F768" s="151" t="n"/>
      <c r="G768" s="151" t="n"/>
      <c r="H768" s="151" t="n"/>
      <c r="I768" s="152" t="n"/>
      <c r="J768" s="152" t="n"/>
      <c r="K768" s="152" t="n"/>
      <c r="L768" s="152" t="n"/>
      <c r="M768" s="151" t="n"/>
      <c r="N768" s="151" t="n"/>
      <c r="O768" s="151" t="n"/>
      <c r="P768" s="151" t="n"/>
      <c r="Q768" s="151" t="n"/>
      <c r="R768" s="151" t="n"/>
      <c r="S768" s="151" t="n"/>
      <c r="T768" s="151" t="n"/>
      <c r="U768" s="151" t="n"/>
      <c r="V768" s="151" t="n"/>
      <c r="W768" s="151" t="n"/>
      <c r="X768" s="151" t="n"/>
      <c r="Y768" s="151" t="n"/>
      <c r="Z768" s="151" t="n"/>
      <c r="AA768" s="151" t="n"/>
      <c r="AB768" s="151" t="n"/>
      <c r="AC768" s="151" t="n"/>
      <c r="AD768" s="151" t="n"/>
      <c r="AE768" s="151" t="n"/>
    </row>
    <row r="769" ht="18" customHeight="1" s="218">
      <c r="A769" s="151" t="n"/>
      <c r="B769" s="151" t="n"/>
      <c r="C769" s="151" t="n"/>
      <c r="D769" s="151" t="n"/>
      <c r="E769" s="151" t="n"/>
      <c r="F769" s="151" t="n"/>
      <c r="G769" s="151" t="n"/>
      <c r="H769" s="151" t="n"/>
      <c r="I769" s="152" t="n"/>
      <c r="J769" s="152" t="n"/>
      <c r="K769" s="152" t="n"/>
      <c r="L769" s="152" t="n"/>
      <c r="M769" s="151" t="n"/>
      <c r="N769" s="151" t="n"/>
      <c r="O769" s="151" t="n"/>
      <c r="P769" s="151" t="n"/>
      <c r="Q769" s="151" t="n"/>
      <c r="R769" s="151" t="n"/>
      <c r="S769" s="151" t="n"/>
      <c r="T769" s="151" t="n"/>
      <c r="U769" s="151" t="n"/>
      <c r="V769" s="151" t="n"/>
      <c r="W769" s="151" t="n"/>
      <c r="X769" s="151" t="n"/>
      <c r="Y769" s="151" t="n"/>
      <c r="Z769" s="151" t="n"/>
      <c r="AA769" s="151" t="n"/>
      <c r="AB769" s="151" t="n"/>
      <c r="AC769" s="151" t="n"/>
      <c r="AD769" s="151" t="n"/>
      <c r="AE769" s="151" t="n"/>
    </row>
    <row r="770" ht="18" customHeight="1" s="218">
      <c r="A770" s="151" t="n"/>
      <c r="B770" s="151" t="n"/>
      <c r="C770" s="151" t="n"/>
      <c r="D770" s="151" t="n"/>
      <c r="E770" s="151" t="n"/>
      <c r="F770" s="151" t="n"/>
      <c r="G770" s="151" t="n"/>
      <c r="H770" s="151" t="n"/>
      <c r="I770" s="152" t="n"/>
      <c r="J770" s="152" t="n"/>
      <c r="K770" s="152" t="n"/>
      <c r="L770" s="152" t="n"/>
      <c r="M770" s="151" t="n"/>
      <c r="N770" s="151" t="n"/>
      <c r="O770" s="151" t="n"/>
      <c r="P770" s="151" t="n"/>
      <c r="Q770" s="151" t="n"/>
      <c r="R770" s="151" t="n"/>
      <c r="S770" s="151" t="n"/>
      <c r="T770" s="151" t="n"/>
      <c r="U770" s="151" t="n"/>
      <c r="V770" s="151" t="n"/>
      <c r="W770" s="151" t="n"/>
      <c r="X770" s="151" t="n"/>
      <c r="Y770" s="151" t="n"/>
      <c r="Z770" s="151" t="n"/>
      <c r="AA770" s="151" t="n"/>
      <c r="AB770" s="151" t="n"/>
      <c r="AC770" s="151" t="n"/>
      <c r="AD770" s="151" t="n"/>
      <c r="AE770" s="151" t="n"/>
    </row>
    <row r="771" ht="18" customHeight="1" s="218">
      <c r="A771" s="151" t="n"/>
      <c r="B771" s="151" t="n"/>
      <c r="C771" s="151" t="n"/>
      <c r="D771" s="151" t="n"/>
      <c r="E771" s="151" t="n"/>
      <c r="F771" s="151" t="n"/>
      <c r="G771" s="151" t="n"/>
      <c r="H771" s="151" t="n"/>
      <c r="I771" s="152" t="n"/>
      <c r="J771" s="152" t="n"/>
      <c r="K771" s="152" t="n"/>
      <c r="L771" s="152" t="n"/>
      <c r="M771" s="151" t="n"/>
      <c r="N771" s="151" t="n"/>
      <c r="O771" s="151" t="n"/>
      <c r="P771" s="151" t="n"/>
      <c r="Q771" s="151" t="n"/>
      <c r="R771" s="151" t="n"/>
      <c r="S771" s="151" t="n"/>
      <c r="T771" s="151" t="n"/>
      <c r="U771" s="151" t="n"/>
      <c r="V771" s="151" t="n"/>
      <c r="W771" s="151" t="n"/>
      <c r="X771" s="151" t="n"/>
      <c r="Y771" s="151" t="n"/>
      <c r="Z771" s="151" t="n"/>
      <c r="AA771" s="151" t="n"/>
      <c r="AB771" s="151" t="n"/>
      <c r="AC771" s="151" t="n"/>
      <c r="AD771" s="151" t="n"/>
      <c r="AE771" s="151" t="n"/>
    </row>
    <row r="772" ht="18" customHeight="1" s="218">
      <c r="A772" s="151" t="n"/>
      <c r="B772" s="151" t="n"/>
      <c r="C772" s="151" t="n"/>
      <c r="D772" s="151" t="n"/>
      <c r="E772" s="151" t="n"/>
      <c r="F772" s="151" t="n"/>
      <c r="G772" s="151" t="n"/>
      <c r="H772" s="151" t="n"/>
      <c r="I772" s="152" t="n"/>
      <c r="J772" s="152" t="n"/>
      <c r="K772" s="152" t="n"/>
      <c r="L772" s="152" t="n"/>
      <c r="M772" s="151" t="n"/>
      <c r="N772" s="151" t="n"/>
      <c r="O772" s="151" t="n"/>
      <c r="P772" s="151" t="n"/>
      <c r="Q772" s="151" t="n"/>
      <c r="R772" s="151" t="n"/>
      <c r="S772" s="151" t="n"/>
      <c r="T772" s="151" t="n"/>
      <c r="U772" s="151" t="n"/>
      <c r="V772" s="151" t="n"/>
      <c r="W772" s="151" t="n"/>
      <c r="X772" s="151" t="n"/>
      <c r="Y772" s="151" t="n"/>
      <c r="Z772" s="151" t="n"/>
      <c r="AA772" s="151" t="n"/>
      <c r="AB772" s="151" t="n"/>
      <c r="AC772" s="151" t="n"/>
      <c r="AD772" s="151" t="n"/>
      <c r="AE772" s="151" t="n"/>
    </row>
    <row r="773" ht="18" customHeight="1" s="218">
      <c r="A773" s="151" t="n"/>
      <c r="B773" s="151" t="n"/>
      <c r="C773" s="151" t="n"/>
      <c r="D773" s="151" t="n"/>
      <c r="E773" s="151" t="n"/>
      <c r="F773" s="151" t="n"/>
      <c r="G773" s="151" t="n"/>
      <c r="H773" s="151" t="n"/>
      <c r="I773" s="152" t="n"/>
      <c r="J773" s="152" t="n"/>
      <c r="K773" s="152" t="n"/>
      <c r="L773" s="152" t="n"/>
      <c r="M773" s="151" t="n"/>
      <c r="N773" s="151" t="n"/>
      <c r="O773" s="151" t="n"/>
      <c r="P773" s="151" t="n"/>
      <c r="Q773" s="151" t="n"/>
      <c r="R773" s="151" t="n"/>
      <c r="S773" s="151" t="n"/>
      <c r="T773" s="151" t="n"/>
      <c r="U773" s="151" t="n"/>
      <c r="V773" s="151" t="n"/>
      <c r="W773" s="151" t="n"/>
      <c r="X773" s="151" t="n"/>
      <c r="Y773" s="151" t="n"/>
      <c r="Z773" s="151" t="n"/>
      <c r="AA773" s="151" t="n"/>
      <c r="AB773" s="151" t="n"/>
      <c r="AC773" s="151" t="n"/>
      <c r="AD773" s="151" t="n"/>
      <c r="AE773" s="151" t="n"/>
    </row>
    <row r="774" ht="18" customHeight="1" s="218">
      <c r="A774" s="151" t="n"/>
      <c r="B774" s="151" t="n"/>
      <c r="C774" s="151" t="n"/>
      <c r="D774" s="151" t="n"/>
      <c r="E774" s="151" t="n"/>
      <c r="F774" s="151" t="n"/>
      <c r="G774" s="151" t="n"/>
      <c r="H774" s="151" t="n"/>
      <c r="I774" s="152" t="n"/>
      <c r="J774" s="152" t="n"/>
      <c r="K774" s="152" t="n"/>
      <c r="L774" s="152" t="n"/>
      <c r="M774" s="151" t="n"/>
      <c r="N774" s="151" t="n"/>
      <c r="O774" s="151" t="n"/>
      <c r="P774" s="151" t="n"/>
      <c r="Q774" s="151" t="n"/>
      <c r="R774" s="151" t="n"/>
      <c r="S774" s="151" t="n"/>
      <c r="T774" s="151" t="n"/>
      <c r="U774" s="151" t="n"/>
      <c r="V774" s="151" t="n"/>
      <c r="W774" s="151" t="n"/>
      <c r="X774" s="151" t="n"/>
      <c r="Y774" s="151" t="n"/>
      <c r="Z774" s="151" t="n"/>
      <c r="AA774" s="151" t="n"/>
      <c r="AB774" s="151" t="n"/>
      <c r="AC774" s="151" t="n"/>
      <c r="AD774" s="151" t="n"/>
      <c r="AE774" s="151" t="n"/>
    </row>
    <row r="775" ht="18" customHeight="1" s="218">
      <c r="A775" s="151" t="n"/>
      <c r="B775" s="151" t="n"/>
      <c r="C775" s="151" t="n"/>
      <c r="D775" s="151" t="n"/>
      <c r="E775" s="151" t="n"/>
      <c r="F775" s="151" t="n"/>
      <c r="G775" s="151" t="n"/>
      <c r="H775" s="151" t="n"/>
      <c r="I775" s="152" t="n"/>
      <c r="J775" s="152" t="n"/>
      <c r="K775" s="152" t="n"/>
      <c r="L775" s="152" t="n"/>
      <c r="M775" s="151" t="n"/>
      <c r="N775" s="151" t="n"/>
      <c r="O775" s="151" t="n"/>
      <c r="P775" s="151" t="n"/>
      <c r="Q775" s="151" t="n"/>
      <c r="R775" s="151" t="n"/>
      <c r="S775" s="151" t="n"/>
      <c r="T775" s="151" t="n"/>
      <c r="U775" s="151" t="n"/>
      <c r="V775" s="151" t="n"/>
      <c r="W775" s="151" t="n"/>
      <c r="X775" s="151" t="n"/>
      <c r="Y775" s="151" t="n"/>
      <c r="Z775" s="151" t="n"/>
      <c r="AA775" s="151" t="n"/>
      <c r="AB775" s="151" t="n"/>
      <c r="AC775" s="151" t="n"/>
      <c r="AD775" s="151" t="n"/>
      <c r="AE775" s="151" t="n"/>
    </row>
    <row r="776" ht="18" customHeight="1" s="218">
      <c r="A776" s="151" t="n"/>
      <c r="B776" s="151" t="n"/>
      <c r="C776" s="151" t="n"/>
      <c r="D776" s="151" t="n"/>
      <c r="E776" s="151" t="n"/>
      <c r="F776" s="151" t="n"/>
      <c r="G776" s="151" t="n"/>
      <c r="H776" s="151" t="n"/>
      <c r="I776" s="152" t="n"/>
      <c r="J776" s="152" t="n"/>
      <c r="K776" s="152" t="n"/>
      <c r="L776" s="152" t="n"/>
      <c r="M776" s="151" t="n"/>
      <c r="N776" s="151" t="n"/>
      <c r="O776" s="151" t="n"/>
      <c r="P776" s="151" t="n"/>
      <c r="Q776" s="151" t="n"/>
      <c r="R776" s="151" t="n"/>
      <c r="S776" s="151" t="n"/>
      <c r="T776" s="151" t="n"/>
      <c r="U776" s="151" t="n"/>
      <c r="V776" s="151" t="n"/>
      <c r="W776" s="151" t="n"/>
      <c r="X776" s="151" t="n"/>
      <c r="Y776" s="151" t="n"/>
      <c r="Z776" s="151" t="n"/>
      <c r="AA776" s="151" t="n"/>
      <c r="AB776" s="151" t="n"/>
      <c r="AC776" s="151" t="n"/>
      <c r="AD776" s="151" t="n"/>
      <c r="AE776" s="151" t="n"/>
    </row>
    <row r="777" ht="18" customHeight="1" s="218">
      <c r="A777" s="151" t="n"/>
      <c r="B777" s="151" t="n"/>
      <c r="C777" s="151" t="n"/>
      <c r="D777" s="151" t="n"/>
      <c r="E777" s="151" t="n"/>
      <c r="F777" s="151" t="n"/>
      <c r="G777" s="151" t="n"/>
      <c r="H777" s="151" t="n"/>
      <c r="I777" s="152" t="n"/>
      <c r="J777" s="152" t="n"/>
      <c r="K777" s="152" t="n"/>
      <c r="L777" s="152" t="n"/>
      <c r="M777" s="151" t="n"/>
      <c r="N777" s="151" t="n"/>
      <c r="O777" s="151" t="n"/>
      <c r="P777" s="151" t="n"/>
      <c r="Q777" s="151" t="n"/>
      <c r="R777" s="151" t="n"/>
      <c r="S777" s="151" t="n"/>
      <c r="T777" s="151" t="n"/>
      <c r="U777" s="151" t="n"/>
      <c r="V777" s="151" t="n"/>
      <c r="W777" s="151" t="n"/>
      <c r="X777" s="151" t="n"/>
      <c r="Y777" s="151" t="n"/>
      <c r="Z777" s="151" t="n"/>
      <c r="AA777" s="151" t="n"/>
      <c r="AB777" s="151" t="n"/>
      <c r="AC777" s="151" t="n"/>
      <c r="AD777" s="151" t="n"/>
      <c r="AE777" s="151" t="n"/>
    </row>
    <row r="778" ht="18" customHeight="1" s="218">
      <c r="A778" s="151" t="n"/>
      <c r="B778" s="151" t="n"/>
      <c r="C778" s="151" t="n"/>
      <c r="D778" s="151" t="n"/>
      <c r="E778" s="151" t="n"/>
      <c r="F778" s="151" t="n"/>
      <c r="G778" s="151" t="n"/>
      <c r="H778" s="151" t="n"/>
      <c r="I778" s="152" t="n"/>
      <c r="J778" s="152" t="n"/>
      <c r="K778" s="152" t="n"/>
      <c r="L778" s="152" t="n"/>
      <c r="M778" s="151" t="n"/>
      <c r="N778" s="151" t="n"/>
      <c r="O778" s="151" t="n"/>
      <c r="P778" s="151" t="n"/>
      <c r="Q778" s="151" t="n"/>
      <c r="R778" s="151" t="n"/>
      <c r="S778" s="151" t="n"/>
      <c r="T778" s="151" t="n"/>
      <c r="U778" s="151" t="n"/>
      <c r="V778" s="151" t="n"/>
      <c r="W778" s="151" t="n"/>
      <c r="X778" s="151" t="n"/>
      <c r="Y778" s="151" t="n"/>
      <c r="Z778" s="151" t="n"/>
      <c r="AA778" s="151" t="n"/>
      <c r="AB778" s="151" t="n"/>
      <c r="AC778" s="151" t="n"/>
      <c r="AD778" s="151" t="n"/>
      <c r="AE778" s="151" t="n"/>
    </row>
    <row r="779" ht="18" customHeight="1" s="218">
      <c r="A779" s="151" t="n"/>
      <c r="B779" s="151" t="n"/>
      <c r="C779" s="151" t="n"/>
      <c r="D779" s="151" t="n"/>
      <c r="E779" s="151" t="n"/>
      <c r="F779" s="151" t="n"/>
      <c r="G779" s="151" t="n"/>
      <c r="H779" s="151" t="n"/>
      <c r="I779" s="152" t="n"/>
      <c r="J779" s="152" t="n"/>
      <c r="K779" s="152" t="n"/>
      <c r="L779" s="152" t="n"/>
      <c r="M779" s="151" t="n"/>
      <c r="N779" s="151" t="n"/>
      <c r="O779" s="151" t="n"/>
      <c r="P779" s="151" t="n"/>
      <c r="Q779" s="151" t="n"/>
      <c r="R779" s="151" t="n"/>
      <c r="S779" s="151" t="n"/>
      <c r="T779" s="151" t="n"/>
      <c r="U779" s="151" t="n"/>
      <c r="V779" s="151" t="n"/>
      <c r="W779" s="151" t="n"/>
      <c r="X779" s="151" t="n"/>
      <c r="Y779" s="151" t="n"/>
      <c r="Z779" s="151" t="n"/>
      <c r="AA779" s="151" t="n"/>
      <c r="AB779" s="151" t="n"/>
      <c r="AC779" s="151" t="n"/>
      <c r="AD779" s="151" t="n"/>
      <c r="AE779" s="151" t="n"/>
    </row>
    <row r="780" ht="18" customHeight="1" s="218">
      <c r="A780" s="151" t="n"/>
      <c r="B780" s="151" t="n"/>
      <c r="C780" s="151" t="n"/>
      <c r="D780" s="151" t="n"/>
      <c r="E780" s="151" t="n"/>
      <c r="F780" s="151" t="n"/>
      <c r="G780" s="151" t="n"/>
      <c r="H780" s="151" t="n"/>
      <c r="I780" s="152" t="n"/>
      <c r="J780" s="152" t="n"/>
      <c r="K780" s="152" t="n"/>
      <c r="L780" s="152" t="n"/>
      <c r="M780" s="151" t="n"/>
      <c r="N780" s="151" t="n"/>
      <c r="O780" s="151" t="n"/>
      <c r="P780" s="151" t="n"/>
      <c r="Q780" s="151" t="n"/>
      <c r="R780" s="151" t="n"/>
      <c r="S780" s="151" t="n"/>
      <c r="T780" s="151" t="n"/>
      <c r="U780" s="151" t="n"/>
      <c r="V780" s="151" t="n"/>
      <c r="W780" s="151" t="n"/>
      <c r="X780" s="151" t="n"/>
      <c r="Y780" s="151" t="n"/>
      <c r="Z780" s="151" t="n"/>
      <c r="AA780" s="151" t="n"/>
      <c r="AB780" s="151" t="n"/>
      <c r="AC780" s="151" t="n"/>
      <c r="AD780" s="151" t="n"/>
      <c r="AE780" s="151" t="n"/>
    </row>
    <row r="781" ht="18" customHeight="1" s="218">
      <c r="A781" s="151" t="n"/>
      <c r="B781" s="151" t="n"/>
      <c r="C781" s="151" t="n"/>
      <c r="D781" s="151" t="n"/>
      <c r="E781" s="151" t="n"/>
      <c r="F781" s="151" t="n"/>
      <c r="G781" s="151" t="n"/>
      <c r="H781" s="151" t="n"/>
      <c r="I781" s="152" t="n"/>
      <c r="J781" s="152" t="n"/>
      <c r="K781" s="152" t="n"/>
      <c r="L781" s="152" t="n"/>
      <c r="M781" s="151" t="n"/>
      <c r="N781" s="151" t="n"/>
      <c r="O781" s="151" t="n"/>
      <c r="P781" s="151" t="n"/>
      <c r="Q781" s="151" t="n"/>
      <c r="R781" s="151" t="n"/>
      <c r="S781" s="151" t="n"/>
      <c r="T781" s="151" t="n"/>
      <c r="U781" s="151" t="n"/>
      <c r="V781" s="151" t="n"/>
      <c r="W781" s="151" t="n"/>
      <c r="X781" s="151" t="n"/>
      <c r="Y781" s="151" t="n"/>
      <c r="Z781" s="151" t="n"/>
      <c r="AA781" s="151" t="n"/>
      <c r="AB781" s="151" t="n"/>
      <c r="AC781" s="151" t="n"/>
      <c r="AD781" s="151" t="n"/>
      <c r="AE781" s="151" t="n"/>
    </row>
    <row r="782" ht="18" customHeight="1" s="218">
      <c r="A782" s="151" t="n"/>
      <c r="B782" s="151" t="n"/>
      <c r="C782" s="151" t="n"/>
      <c r="D782" s="151" t="n"/>
      <c r="E782" s="151" t="n"/>
      <c r="F782" s="151" t="n"/>
      <c r="G782" s="151" t="n"/>
      <c r="H782" s="151" t="n"/>
      <c r="I782" s="152" t="n"/>
      <c r="J782" s="152" t="n"/>
      <c r="K782" s="152" t="n"/>
      <c r="L782" s="152" t="n"/>
      <c r="M782" s="151" t="n"/>
      <c r="N782" s="151" t="n"/>
      <c r="O782" s="151" t="n"/>
      <c r="P782" s="151" t="n"/>
      <c r="Q782" s="151" t="n"/>
      <c r="R782" s="151" t="n"/>
      <c r="S782" s="151" t="n"/>
      <c r="T782" s="151" t="n"/>
      <c r="U782" s="151" t="n"/>
      <c r="V782" s="151" t="n"/>
      <c r="W782" s="151" t="n"/>
      <c r="X782" s="151" t="n"/>
      <c r="Y782" s="151" t="n"/>
      <c r="Z782" s="151" t="n"/>
      <c r="AA782" s="151" t="n"/>
      <c r="AB782" s="151" t="n"/>
      <c r="AC782" s="151" t="n"/>
      <c r="AD782" s="151" t="n"/>
      <c r="AE782" s="151" t="n"/>
    </row>
    <row r="783" ht="18" customHeight="1" s="218">
      <c r="A783" s="151" t="n"/>
      <c r="B783" s="151" t="n"/>
      <c r="C783" s="151" t="n"/>
      <c r="D783" s="151" t="n"/>
      <c r="E783" s="151" t="n"/>
      <c r="F783" s="151" t="n"/>
      <c r="G783" s="151" t="n"/>
      <c r="H783" s="151" t="n"/>
      <c r="I783" s="152" t="n"/>
      <c r="J783" s="152" t="n"/>
      <c r="K783" s="152" t="n"/>
      <c r="L783" s="152" t="n"/>
      <c r="M783" s="151" t="n"/>
      <c r="N783" s="151" t="n"/>
      <c r="O783" s="151" t="n"/>
      <c r="P783" s="151" t="n"/>
      <c r="Q783" s="151" t="n"/>
      <c r="R783" s="151" t="n"/>
      <c r="S783" s="151" t="n"/>
      <c r="T783" s="151" t="n"/>
      <c r="U783" s="151" t="n"/>
      <c r="V783" s="151" t="n"/>
      <c r="W783" s="151" t="n"/>
      <c r="X783" s="151" t="n"/>
      <c r="Y783" s="151" t="n"/>
      <c r="Z783" s="151" t="n"/>
      <c r="AA783" s="151" t="n"/>
      <c r="AB783" s="151" t="n"/>
      <c r="AC783" s="151" t="n"/>
      <c r="AD783" s="151" t="n"/>
      <c r="AE783" s="151" t="n"/>
    </row>
    <row r="784" ht="18" customHeight="1" s="218">
      <c r="A784" s="151" t="n"/>
      <c r="B784" s="151" t="n"/>
      <c r="C784" s="151" t="n"/>
      <c r="D784" s="151" t="n"/>
      <c r="E784" s="151" t="n"/>
      <c r="F784" s="151" t="n"/>
      <c r="G784" s="151" t="n"/>
      <c r="H784" s="151" t="n"/>
      <c r="I784" s="152" t="n"/>
      <c r="J784" s="152" t="n"/>
      <c r="K784" s="152" t="n"/>
      <c r="L784" s="152" t="n"/>
      <c r="M784" s="151" t="n"/>
      <c r="N784" s="151" t="n"/>
      <c r="O784" s="151" t="n"/>
      <c r="P784" s="151" t="n"/>
      <c r="Q784" s="151" t="n"/>
      <c r="R784" s="151" t="n"/>
      <c r="S784" s="151" t="n"/>
      <c r="T784" s="151" t="n"/>
      <c r="U784" s="151" t="n"/>
      <c r="V784" s="151" t="n"/>
      <c r="W784" s="151" t="n"/>
      <c r="X784" s="151" t="n"/>
      <c r="Y784" s="151" t="n"/>
      <c r="Z784" s="151" t="n"/>
      <c r="AA784" s="151" t="n"/>
      <c r="AB784" s="151" t="n"/>
      <c r="AC784" s="151" t="n"/>
      <c r="AD784" s="151" t="n"/>
      <c r="AE784" s="151" t="n"/>
    </row>
    <row r="785" ht="18" customHeight="1" s="218">
      <c r="A785" s="151" t="n"/>
      <c r="B785" s="151" t="n"/>
      <c r="C785" s="151" t="n"/>
      <c r="D785" s="151" t="n"/>
      <c r="E785" s="151" t="n"/>
      <c r="F785" s="151" t="n"/>
      <c r="G785" s="151" t="n"/>
      <c r="H785" s="151" t="n"/>
      <c r="I785" s="152" t="n"/>
      <c r="J785" s="152" t="n"/>
      <c r="K785" s="152" t="n"/>
      <c r="L785" s="152" t="n"/>
      <c r="M785" s="151" t="n"/>
      <c r="N785" s="151" t="n"/>
      <c r="O785" s="151" t="n"/>
      <c r="P785" s="151" t="n"/>
      <c r="Q785" s="151" t="n"/>
      <c r="R785" s="151" t="n"/>
      <c r="S785" s="151" t="n"/>
      <c r="T785" s="151" t="n"/>
      <c r="U785" s="151" t="n"/>
      <c r="V785" s="151" t="n"/>
      <c r="W785" s="151" t="n"/>
      <c r="X785" s="151" t="n"/>
      <c r="Y785" s="151" t="n"/>
      <c r="Z785" s="151" t="n"/>
      <c r="AA785" s="151" t="n"/>
      <c r="AB785" s="151" t="n"/>
      <c r="AC785" s="151" t="n"/>
      <c r="AD785" s="151" t="n"/>
      <c r="AE785" s="151" t="n"/>
    </row>
    <row r="786" ht="18" customHeight="1" s="218">
      <c r="A786" s="151" t="n"/>
      <c r="B786" s="151" t="n"/>
      <c r="C786" s="151" t="n"/>
      <c r="D786" s="151" t="n"/>
      <c r="E786" s="151" t="n"/>
      <c r="F786" s="151" t="n"/>
      <c r="G786" s="151" t="n"/>
      <c r="H786" s="151" t="n"/>
      <c r="I786" s="152" t="n"/>
      <c r="J786" s="152" t="n"/>
      <c r="K786" s="152" t="n"/>
      <c r="L786" s="152" t="n"/>
      <c r="M786" s="151" t="n"/>
      <c r="N786" s="151" t="n"/>
      <c r="O786" s="151" t="n"/>
      <c r="P786" s="151" t="n"/>
      <c r="Q786" s="151" t="n"/>
      <c r="R786" s="151" t="n"/>
      <c r="S786" s="151" t="n"/>
      <c r="T786" s="151" t="n"/>
      <c r="U786" s="151" t="n"/>
      <c r="V786" s="151" t="n"/>
      <c r="W786" s="151" t="n"/>
      <c r="X786" s="151" t="n"/>
      <c r="Y786" s="151" t="n"/>
      <c r="Z786" s="151" t="n"/>
      <c r="AA786" s="151" t="n"/>
      <c r="AB786" s="151" t="n"/>
      <c r="AC786" s="151" t="n"/>
      <c r="AD786" s="151" t="n"/>
      <c r="AE786" s="151" t="n"/>
    </row>
    <row r="787" ht="18" customHeight="1" s="218">
      <c r="A787" s="151" t="n"/>
      <c r="B787" s="151" t="n"/>
      <c r="C787" s="151" t="n"/>
      <c r="D787" s="151" t="n"/>
      <c r="E787" s="151" t="n"/>
      <c r="F787" s="151" t="n"/>
      <c r="G787" s="151" t="n"/>
      <c r="H787" s="151" t="n"/>
      <c r="I787" s="152" t="n"/>
      <c r="J787" s="152" t="n"/>
      <c r="K787" s="152" t="n"/>
      <c r="L787" s="152" t="n"/>
      <c r="M787" s="151" t="n"/>
      <c r="N787" s="151" t="n"/>
      <c r="O787" s="151" t="n"/>
      <c r="P787" s="151" t="n"/>
      <c r="Q787" s="151" t="n"/>
      <c r="R787" s="151" t="n"/>
      <c r="S787" s="151" t="n"/>
      <c r="T787" s="151" t="n"/>
      <c r="U787" s="151" t="n"/>
      <c r="V787" s="151" t="n"/>
      <c r="W787" s="151" t="n"/>
      <c r="X787" s="151" t="n"/>
      <c r="Y787" s="151" t="n"/>
      <c r="Z787" s="151" t="n"/>
      <c r="AA787" s="151" t="n"/>
      <c r="AB787" s="151" t="n"/>
      <c r="AC787" s="151" t="n"/>
      <c r="AD787" s="151" t="n"/>
      <c r="AE787" s="151" t="n"/>
    </row>
    <row r="788" ht="18" customHeight="1" s="218">
      <c r="A788" s="151" t="n"/>
      <c r="B788" s="151" t="n"/>
      <c r="C788" s="151" t="n"/>
      <c r="D788" s="151" t="n"/>
      <c r="E788" s="151" t="n"/>
      <c r="F788" s="151" t="n"/>
      <c r="G788" s="151" t="n"/>
      <c r="H788" s="151" t="n"/>
      <c r="I788" s="152" t="n"/>
      <c r="J788" s="152" t="n"/>
      <c r="K788" s="152" t="n"/>
      <c r="L788" s="152" t="n"/>
      <c r="M788" s="151" t="n"/>
      <c r="N788" s="151" t="n"/>
      <c r="O788" s="151" t="n"/>
      <c r="P788" s="151" t="n"/>
      <c r="Q788" s="151" t="n"/>
      <c r="R788" s="151" t="n"/>
      <c r="S788" s="151" t="n"/>
      <c r="T788" s="151" t="n"/>
      <c r="U788" s="151" t="n"/>
      <c r="V788" s="151" t="n"/>
      <c r="W788" s="151" t="n"/>
      <c r="X788" s="151" t="n"/>
      <c r="Y788" s="151" t="n"/>
      <c r="Z788" s="151" t="n"/>
      <c r="AA788" s="151" t="n"/>
      <c r="AB788" s="151" t="n"/>
      <c r="AC788" s="151" t="n"/>
      <c r="AD788" s="151" t="n"/>
      <c r="AE788" s="151" t="n"/>
    </row>
    <row r="789" ht="18" customHeight="1" s="218">
      <c r="A789" s="151" t="n"/>
      <c r="B789" s="151" t="n"/>
      <c r="C789" s="151" t="n"/>
      <c r="D789" s="151" t="n"/>
      <c r="E789" s="151" t="n"/>
      <c r="F789" s="151" t="n"/>
      <c r="G789" s="151" t="n"/>
      <c r="H789" s="151" t="n"/>
      <c r="I789" s="152" t="n"/>
      <c r="J789" s="152" t="n"/>
      <c r="K789" s="152" t="n"/>
      <c r="L789" s="152" t="n"/>
      <c r="M789" s="151" t="n"/>
      <c r="N789" s="151" t="n"/>
      <c r="O789" s="151" t="n"/>
      <c r="P789" s="151" t="n"/>
      <c r="Q789" s="151" t="n"/>
      <c r="R789" s="151" t="n"/>
      <c r="S789" s="151" t="n"/>
      <c r="T789" s="151" t="n"/>
      <c r="U789" s="151" t="n"/>
      <c r="V789" s="151" t="n"/>
      <c r="W789" s="151" t="n"/>
      <c r="X789" s="151" t="n"/>
      <c r="Y789" s="151" t="n"/>
      <c r="Z789" s="151" t="n"/>
      <c r="AA789" s="151" t="n"/>
      <c r="AB789" s="151" t="n"/>
      <c r="AC789" s="151" t="n"/>
      <c r="AD789" s="151" t="n"/>
      <c r="AE789" s="151" t="n"/>
    </row>
    <row r="790" ht="18" customHeight="1" s="218">
      <c r="A790" s="151" t="n"/>
      <c r="B790" s="151" t="n"/>
      <c r="C790" s="151" t="n"/>
      <c r="D790" s="151" t="n"/>
      <c r="E790" s="151" t="n"/>
      <c r="F790" s="151" t="n"/>
      <c r="G790" s="151" t="n"/>
      <c r="H790" s="151" t="n"/>
      <c r="I790" s="152" t="n"/>
      <c r="J790" s="152" t="n"/>
      <c r="K790" s="152" t="n"/>
      <c r="L790" s="152" t="n"/>
      <c r="M790" s="151" t="n"/>
      <c r="N790" s="151" t="n"/>
      <c r="O790" s="151" t="n"/>
      <c r="P790" s="151" t="n"/>
      <c r="Q790" s="151" t="n"/>
      <c r="R790" s="151" t="n"/>
      <c r="S790" s="151" t="n"/>
      <c r="T790" s="151" t="n"/>
      <c r="U790" s="151" t="n"/>
      <c r="V790" s="151" t="n"/>
      <c r="W790" s="151" t="n"/>
      <c r="X790" s="151" t="n"/>
      <c r="Y790" s="151" t="n"/>
      <c r="Z790" s="151" t="n"/>
      <c r="AA790" s="151" t="n"/>
      <c r="AB790" s="151" t="n"/>
      <c r="AC790" s="151" t="n"/>
      <c r="AD790" s="151" t="n"/>
      <c r="AE790" s="151" t="n"/>
    </row>
    <row r="791" ht="18" customHeight="1" s="218">
      <c r="A791" s="151" t="n"/>
      <c r="B791" s="151" t="n"/>
      <c r="C791" s="151" t="n"/>
      <c r="D791" s="151" t="n"/>
      <c r="E791" s="151" t="n"/>
      <c r="F791" s="151" t="n"/>
      <c r="G791" s="151" t="n"/>
      <c r="H791" s="151" t="n"/>
      <c r="I791" s="152" t="n"/>
      <c r="J791" s="152" t="n"/>
      <c r="K791" s="152" t="n"/>
      <c r="L791" s="152" t="n"/>
      <c r="M791" s="151" t="n"/>
      <c r="N791" s="151" t="n"/>
      <c r="O791" s="151" t="n"/>
      <c r="P791" s="151" t="n"/>
      <c r="Q791" s="151" t="n"/>
      <c r="R791" s="151" t="n"/>
      <c r="S791" s="151" t="n"/>
      <c r="T791" s="151" t="n"/>
      <c r="U791" s="151" t="n"/>
      <c r="V791" s="151" t="n"/>
      <c r="W791" s="151" t="n"/>
      <c r="X791" s="151" t="n"/>
      <c r="Y791" s="151" t="n"/>
      <c r="Z791" s="151" t="n"/>
      <c r="AA791" s="151" t="n"/>
      <c r="AB791" s="151" t="n"/>
      <c r="AC791" s="151" t="n"/>
      <c r="AD791" s="151" t="n"/>
      <c r="AE791" s="151" t="n"/>
    </row>
    <row r="792" ht="18" customHeight="1" s="218">
      <c r="A792" s="151" t="n"/>
      <c r="B792" s="151" t="n"/>
      <c r="C792" s="151" t="n"/>
      <c r="D792" s="151" t="n"/>
      <c r="E792" s="151" t="n"/>
      <c r="F792" s="151" t="n"/>
      <c r="G792" s="151" t="n"/>
      <c r="H792" s="151" t="n"/>
      <c r="I792" s="152" t="n"/>
      <c r="J792" s="152" t="n"/>
      <c r="K792" s="152" t="n"/>
      <c r="L792" s="152" t="n"/>
      <c r="M792" s="151" t="n"/>
      <c r="N792" s="151" t="n"/>
      <c r="O792" s="151" t="n"/>
      <c r="P792" s="151" t="n"/>
      <c r="Q792" s="151" t="n"/>
      <c r="R792" s="151" t="n"/>
      <c r="S792" s="151" t="n"/>
      <c r="T792" s="151" t="n"/>
      <c r="U792" s="151" t="n"/>
      <c r="V792" s="151" t="n"/>
      <c r="W792" s="151" t="n"/>
      <c r="X792" s="151" t="n"/>
      <c r="Y792" s="151" t="n"/>
      <c r="Z792" s="151" t="n"/>
      <c r="AA792" s="151" t="n"/>
      <c r="AB792" s="151" t="n"/>
      <c r="AC792" s="151" t="n"/>
      <c r="AD792" s="151" t="n"/>
      <c r="AE792" s="151" t="n"/>
    </row>
    <row r="793" ht="18" customHeight="1" s="218">
      <c r="A793" s="151" t="n"/>
      <c r="B793" s="151" t="n"/>
      <c r="C793" s="151" t="n"/>
      <c r="D793" s="151" t="n"/>
      <c r="E793" s="151" t="n"/>
      <c r="F793" s="151" t="n"/>
      <c r="G793" s="151" t="n"/>
      <c r="H793" s="151" t="n"/>
      <c r="I793" s="152" t="n"/>
      <c r="J793" s="152" t="n"/>
      <c r="K793" s="152" t="n"/>
      <c r="L793" s="152" t="n"/>
      <c r="M793" s="151" t="n"/>
      <c r="N793" s="151" t="n"/>
      <c r="O793" s="151" t="n"/>
      <c r="P793" s="151" t="n"/>
      <c r="Q793" s="151" t="n"/>
      <c r="R793" s="151" t="n"/>
      <c r="S793" s="151" t="n"/>
      <c r="T793" s="151" t="n"/>
      <c r="U793" s="151" t="n"/>
      <c r="V793" s="151" t="n"/>
      <c r="W793" s="151" t="n"/>
      <c r="X793" s="151" t="n"/>
      <c r="Y793" s="151" t="n"/>
      <c r="Z793" s="151" t="n"/>
      <c r="AA793" s="151" t="n"/>
      <c r="AB793" s="151" t="n"/>
      <c r="AC793" s="151" t="n"/>
      <c r="AD793" s="151" t="n"/>
      <c r="AE793" s="151" t="n"/>
    </row>
    <row r="794" ht="18" customHeight="1" s="218">
      <c r="A794" s="151" t="n"/>
      <c r="B794" s="151" t="n"/>
      <c r="C794" s="151" t="n"/>
      <c r="D794" s="151" t="n"/>
      <c r="E794" s="151" t="n"/>
      <c r="F794" s="151" t="n"/>
      <c r="G794" s="151" t="n"/>
      <c r="H794" s="151" t="n"/>
      <c r="I794" s="152" t="n"/>
      <c r="J794" s="152" t="n"/>
      <c r="K794" s="152" t="n"/>
      <c r="L794" s="152" t="n"/>
      <c r="M794" s="151" t="n"/>
      <c r="N794" s="151" t="n"/>
      <c r="O794" s="151" t="n"/>
      <c r="P794" s="151" t="n"/>
      <c r="Q794" s="151" t="n"/>
      <c r="R794" s="151" t="n"/>
      <c r="S794" s="151" t="n"/>
      <c r="T794" s="151" t="n"/>
      <c r="U794" s="151" t="n"/>
      <c r="V794" s="151" t="n"/>
      <c r="W794" s="151" t="n"/>
      <c r="X794" s="151" t="n"/>
      <c r="Y794" s="151" t="n"/>
      <c r="Z794" s="151" t="n"/>
      <c r="AA794" s="151" t="n"/>
      <c r="AB794" s="151" t="n"/>
      <c r="AC794" s="151" t="n"/>
      <c r="AD794" s="151" t="n"/>
      <c r="AE794" s="151" t="n"/>
    </row>
    <row r="795" ht="18" customHeight="1" s="218">
      <c r="A795" s="151" t="n"/>
      <c r="B795" s="151" t="n"/>
      <c r="C795" s="151" t="n"/>
      <c r="D795" s="151" t="n"/>
      <c r="E795" s="151" t="n"/>
      <c r="F795" s="151" t="n"/>
      <c r="G795" s="151" t="n"/>
      <c r="H795" s="151" t="n"/>
      <c r="I795" s="152" t="n"/>
      <c r="J795" s="152" t="n"/>
      <c r="K795" s="152" t="n"/>
      <c r="L795" s="152" t="n"/>
      <c r="M795" s="151" t="n"/>
      <c r="N795" s="151" t="n"/>
      <c r="O795" s="151" t="n"/>
      <c r="P795" s="151" t="n"/>
      <c r="Q795" s="151" t="n"/>
      <c r="R795" s="151" t="n"/>
      <c r="S795" s="151" t="n"/>
      <c r="T795" s="151" t="n"/>
      <c r="U795" s="151" t="n"/>
      <c r="V795" s="151" t="n"/>
      <c r="W795" s="151" t="n"/>
      <c r="X795" s="151" t="n"/>
      <c r="Y795" s="151" t="n"/>
      <c r="Z795" s="151" t="n"/>
      <c r="AA795" s="151" t="n"/>
      <c r="AB795" s="151" t="n"/>
      <c r="AC795" s="151" t="n"/>
      <c r="AD795" s="151" t="n"/>
      <c r="AE795" s="151" t="n"/>
    </row>
    <row r="796" ht="18" customHeight="1" s="218">
      <c r="A796" s="151" t="n"/>
      <c r="B796" s="151" t="n"/>
      <c r="C796" s="151" t="n"/>
      <c r="D796" s="151" t="n"/>
      <c r="E796" s="151" t="n"/>
      <c r="F796" s="151" t="n"/>
      <c r="G796" s="151" t="n"/>
      <c r="H796" s="151" t="n"/>
      <c r="I796" s="152" t="n"/>
      <c r="J796" s="152" t="n"/>
      <c r="K796" s="152" t="n"/>
      <c r="L796" s="152" t="n"/>
      <c r="M796" s="151" t="n"/>
      <c r="N796" s="151" t="n"/>
      <c r="O796" s="151" t="n"/>
      <c r="P796" s="151" t="n"/>
      <c r="Q796" s="151" t="n"/>
      <c r="R796" s="151" t="n"/>
      <c r="S796" s="151" t="n"/>
      <c r="T796" s="151" t="n"/>
      <c r="U796" s="151" t="n"/>
      <c r="V796" s="151" t="n"/>
      <c r="W796" s="151" t="n"/>
      <c r="X796" s="151" t="n"/>
      <c r="Y796" s="151" t="n"/>
      <c r="Z796" s="151" t="n"/>
      <c r="AA796" s="151" t="n"/>
      <c r="AB796" s="151" t="n"/>
      <c r="AC796" s="151" t="n"/>
      <c r="AD796" s="151" t="n"/>
      <c r="AE796" s="151" t="n"/>
    </row>
    <row r="797" ht="18" customHeight="1" s="218">
      <c r="A797" s="151" t="n"/>
      <c r="B797" s="151" t="n"/>
      <c r="C797" s="151" t="n"/>
      <c r="D797" s="151" t="n"/>
      <c r="E797" s="151" t="n"/>
      <c r="F797" s="151" t="n"/>
      <c r="G797" s="151" t="n"/>
      <c r="H797" s="151" t="n"/>
      <c r="I797" s="152" t="n"/>
      <c r="J797" s="152" t="n"/>
      <c r="K797" s="152" t="n"/>
      <c r="L797" s="152" t="n"/>
      <c r="M797" s="151" t="n"/>
      <c r="N797" s="151" t="n"/>
      <c r="O797" s="151" t="n"/>
      <c r="P797" s="151" t="n"/>
      <c r="Q797" s="151" t="n"/>
      <c r="R797" s="151" t="n"/>
      <c r="S797" s="151" t="n"/>
      <c r="T797" s="151" t="n"/>
      <c r="U797" s="151" t="n"/>
      <c r="V797" s="151" t="n"/>
      <c r="W797" s="151" t="n"/>
      <c r="X797" s="151" t="n"/>
      <c r="Y797" s="151" t="n"/>
      <c r="Z797" s="151" t="n"/>
      <c r="AA797" s="151" t="n"/>
      <c r="AB797" s="151" t="n"/>
      <c r="AC797" s="151" t="n"/>
      <c r="AD797" s="151" t="n"/>
      <c r="AE797" s="151" t="n"/>
    </row>
    <row r="798" ht="18" customHeight="1" s="218">
      <c r="A798" s="151" t="n"/>
      <c r="B798" s="151" t="n"/>
      <c r="C798" s="151" t="n"/>
      <c r="D798" s="151" t="n"/>
      <c r="E798" s="151" t="n"/>
      <c r="F798" s="151" t="n"/>
      <c r="G798" s="151" t="n"/>
      <c r="H798" s="151" t="n"/>
      <c r="I798" s="152" t="n"/>
      <c r="J798" s="152" t="n"/>
      <c r="K798" s="152" t="n"/>
      <c r="L798" s="152" t="n"/>
      <c r="M798" s="151" t="n"/>
      <c r="N798" s="151" t="n"/>
      <c r="O798" s="151" t="n"/>
      <c r="P798" s="151" t="n"/>
      <c r="Q798" s="151" t="n"/>
      <c r="R798" s="151" t="n"/>
      <c r="S798" s="151" t="n"/>
      <c r="T798" s="151" t="n"/>
      <c r="U798" s="151" t="n"/>
      <c r="V798" s="151" t="n"/>
      <c r="W798" s="151" t="n"/>
      <c r="X798" s="151" t="n"/>
      <c r="Y798" s="151" t="n"/>
      <c r="Z798" s="151" t="n"/>
      <c r="AA798" s="151" t="n"/>
      <c r="AB798" s="151" t="n"/>
      <c r="AC798" s="151" t="n"/>
      <c r="AD798" s="151" t="n"/>
      <c r="AE798" s="151" t="n"/>
    </row>
    <row r="799" ht="18" customHeight="1" s="218">
      <c r="A799" s="151" t="n"/>
      <c r="B799" s="151" t="n"/>
      <c r="C799" s="151" t="n"/>
      <c r="D799" s="151" t="n"/>
      <c r="E799" s="151" t="n"/>
      <c r="F799" s="151" t="n"/>
      <c r="G799" s="151" t="n"/>
      <c r="H799" s="151" t="n"/>
      <c r="I799" s="152" t="n"/>
      <c r="J799" s="152" t="n"/>
      <c r="K799" s="152" t="n"/>
      <c r="L799" s="152" t="n"/>
      <c r="M799" s="151" t="n"/>
      <c r="N799" s="151" t="n"/>
      <c r="O799" s="151" t="n"/>
      <c r="P799" s="151" t="n"/>
      <c r="Q799" s="151" t="n"/>
      <c r="R799" s="151" t="n"/>
      <c r="S799" s="151" t="n"/>
      <c r="T799" s="151" t="n"/>
      <c r="U799" s="151" t="n"/>
      <c r="V799" s="151" t="n"/>
      <c r="W799" s="151" t="n"/>
      <c r="X799" s="151" t="n"/>
      <c r="Y799" s="151" t="n"/>
      <c r="Z799" s="151" t="n"/>
      <c r="AA799" s="151" t="n"/>
      <c r="AB799" s="151" t="n"/>
      <c r="AC799" s="151" t="n"/>
      <c r="AD799" s="151" t="n"/>
      <c r="AE799" s="151" t="n"/>
    </row>
    <row r="800" ht="18" customHeight="1" s="218">
      <c r="A800" s="151" t="n"/>
      <c r="B800" s="151" t="n"/>
      <c r="C800" s="151" t="n"/>
      <c r="D800" s="151" t="n"/>
      <c r="E800" s="151" t="n"/>
      <c r="F800" s="151" t="n"/>
      <c r="G800" s="151" t="n"/>
      <c r="H800" s="151" t="n"/>
      <c r="I800" s="152" t="n"/>
      <c r="J800" s="152" t="n"/>
      <c r="K800" s="152" t="n"/>
      <c r="L800" s="152" t="n"/>
      <c r="M800" s="151" t="n"/>
      <c r="N800" s="151" t="n"/>
      <c r="O800" s="151" t="n"/>
      <c r="P800" s="151" t="n"/>
      <c r="Q800" s="151" t="n"/>
      <c r="R800" s="151" t="n"/>
      <c r="S800" s="151" t="n"/>
      <c r="T800" s="151" t="n"/>
      <c r="U800" s="151" t="n"/>
      <c r="V800" s="151" t="n"/>
      <c r="W800" s="151" t="n"/>
      <c r="X800" s="151" t="n"/>
      <c r="Y800" s="151" t="n"/>
      <c r="Z800" s="151" t="n"/>
      <c r="AA800" s="151" t="n"/>
      <c r="AB800" s="151" t="n"/>
      <c r="AC800" s="151" t="n"/>
      <c r="AD800" s="151" t="n"/>
      <c r="AE800" s="151" t="n"/>
    </row>
    <row r="801" ht="18" customHeight="1" s="218">
      <c r="A801" s="151" t="n"/>
      <c r="B801" s="151" t="n"/>
      <c r="C801" s="151" t="n"/>
      <c r="D801" s="151" t="n"/>
      <c r="E801" s="151" t="n"/>
      <c r="F801" s="151" t="n"/>
      <c r="G801" s="151" t="n"/>
      <c r="H801" s="151" t="n"/>
      <c r="I801" s="152" t="n"/>
      <c r="J801" s="152" t="n"/>
      <c r="K801" s="152" t="n"/>
      <c r="L801" s="152" t="n"/>
      <c r="M801" s="151" t="n"/>
      <c r="N801" s="151" t="n"/>
      <c r="O801" s="151" t="n"/>
      <c r="P801" s="151" t="n"/>
      <c r="Q801" s="151" t="n"/>
      <c r="R801" s="151" t="n"/>
      <c r="S801" s="151" t="n"/>
      <c r="T801" s="151" t="n"/>
      <c r="U801" s="151" t="n"/>
      <c r="V801" s="151" t="n"/>
      <c r="W801" s="151" t="n"/>
      <c r="X801" s="151" t="n"/>
      <c r="Y801" s="151" t="n"/>
      <c r="Z801" s="151" t="n"/>
      <c r="AA801" s="151" t="n"/>
      <c r="AB801" s="151" t="n"/>
      <c r="AC801" s="151" t="n"/>
      <c r="AD801" s="151" t="n"/>
      <c r="AE801" s="151" t="n"/>
    </row>
    <row r="802" ht="18" customHeight="1" s="218">
      <c r="A802" s="151" t="n"/>
      <c r="B802" s="151" t="n"/>
      <c r="C802" s="151" t="n"/>
      <c r="D802" s="151" t="n"/>
      <c r="E802" s="151" t="n"/>
      <c r="F802" s="151" t="n"/>
      <c r="G802" s="151" t="n"/>
      <c r="H802" s="151" t="n"/>
      <c r="I802" s="152" t="n"/>
      <c r="J802" s="152" t="n"/>
      <c r="K802" s="152" t="n"/>
      <c r="L802" s="152" t="n"/>
      <c r="M802" s="151" t="n"/>
      <c r="N802" s="151" t="n"/>
      <c r="O802" s="151" t="n"/>
      <c r="P802" s="151" t="n"/>
      <c r="Q802" s="151" t="n"/>
      <c r="R802" s="151" t="n"/>
      <c r="S802" s="151" t="n"/>
      <c r="T802" s="151" t="n"/>
      <c r="U802" s="151" t="n"/>
      <c r="V802" s="151" t="n"/>
      <c r="W802" s="151" t="n"/>
      <c r="X802" s="151" t="n"/>
      <c r="Y802" s="151" t="n"/>
      <c r="Z802" s="151" t="n"/>
      <c r="AA802" s="151" t="n"/>
      <c r="AB802" s="151" t="n"/>
      <c r="AC802" s="151" t="n"/>
      <c r="AD802" s="151" t="n"/>
      <c r="AE802" s="151" t="n"/>
    </row>
    <row r="803" ht="18" customHeight="1" s="218">
      <c r="A803" s="151" t="n"/>
      <c r="B803" s="151" t="n"/>
      <c r="C803" s="151" t="n"/>
      <c r="D803" s="151" t="n"/>
      <c r="E803" s="151" t="n"/>
      <c r="F803" s="151" t="n"/>
      <c r="G803" s="151" t="n"/>
      <c r="H803" s="151" t="n"/>
      <c r="I803" s="152" t="n"/>
      <c r="J803" s="152" t="n"/>
      <c r="K803" s="152" t="n"/>
      <c r="L803" s="152" t="n"/>
      <c r="M803" s="151" t="n"/>
      <c r="N803" s="151" t="n"/>
      <c r="O803" s="151" t="n"/>
      <c r="P803" s="151" t="n"/>
      <c r="Q803" s="151" t="n"/>
      <c r="R803" s="151" t="n"/>
      <c r="S803" s="151" t="n"/>
      <c r="T803" s="151" t="n"/>
      <c r="U803" s="151" t="n"/>
      <c r="V803" s="151" t="n"/>
      <c r="W803" s="151" t="n"/>
      <c r="X803" s="151" t="n"/>
      <c r="Y803" s="151" t="n"/>
      <c r="Z803" s="151" t="n"/>
      <c r="AA803" s="151" t="n"/>
      <c r="AB803" s="151" t="n"/>
      <c r="AC803" s="151" t="n"/>
      <c r="AD803" s="151" t="n"/>
      <c r="AE803" s="151" t="n"/>
    </row>
    <row r="804" ht="18" customHeight="1" s="218">
      <c r="A804" s="151" t="n"/>
      <c r="B804" s="151" t="n"/>
      <c r="C804" s="151" t="n"/>
      <c r="D804" s="151" t="n"/>
      <c r="E804" s="151" t="n"/>
      <c r="F804" s="151" t="n"/>
      <c r="G804" s="151" t="n"/>
      <c r="H804" s="151" t="n"/>
      <c r="I804" s="152" t="n"/>
      <c r="J804" s="152" t="n"/>
      <c r="K804" s="152" t="n"/>
      <c r="L804" s="152" t="n"/>
      <c r="M804" s="151" t="n"/>
      <c r="N804" s="151" t="n"/>
      <c r="O804" s="151" t="n"/>
      <c r="P804" s="151" t="n"/>
      <c r="Q804" s="151" t="n"/>
      <c r="R804" s="151" t="n"/>
      <c r="S804" s="151" t="n"/>
      <c r="T804" s="151" t="n"/>
      <c r="U804" s="151" t="n"/>
      <c r="V804" s="151" t="n"/>
      <c r="W804" s="151" t="n"/>
      <c r="X804" s="151" t="n"/>
      <c r="Y804" s="151" t="n"/>
      <c r="Z804" s="151" t="n"/>
      <c r="AA804" s="151" t="n"/>
      <c r="AB804" s="151" t="n"/>
      <c r="AC804" s="151" t="n"/>
      <c r="AD804" s="151" t="n"/>
      <c r="AE804" s="151" t="n"/>
    </row>
    <row r="805" ht="18" customHeight="1" s="218">
      <c r="A805" s="151" t="n"/>
      <c r="B805" s="151" t="n"/>
      <c r="C805" s="151" t="n"/>
      <c r="D805" s="151" t="n"/>
      <c r="E805" s="151" t="n"/>
      <c r="F805" s="151" t="n"/>
      <c r="G805" s="151" t="n"/>
      <c r="H805" s="151" t="n"/>
      <c r="I805" s="152" t="n"/>
      <c r="J805" s="152" t="n"/>
      <c r="K805" s="152" t="n"/>
      <c r="L805" s="152" t="n"/>
      <c r="M805" s="151" t="n"/>
      <c r="N805" s="151" t="n"/>
      <c r="O805" s="151" t="n"/>
      <c r="P805" s="151" t="n"/>
      <c r="Q805" s="151" t="n"/>
      <c r="R805" s="151" t="n"/>
      <c r="S805" s="151" t="n"/>
      <c r="T805" s="151" t="n"/>
      <c r="U805" s="151" t="n"/>
      <c r="V805" s="151" t="n"/>
      <c r="W805" s="151" t="n"/>
      <c r="X805" s="151" t="n"/>
      <c r="Y805" s="151" t="n"/>
      <c r="Z805" s="151" t="n"/>
      <c r="AA805" s="151" t="n"/>
      <c r="AB805" s="151" t="n"/>
      <c r="AC805" s="151" t="n"/>
      <c r="AD805" s="151" t="n"/>
      <c r="AE805" s="151" t="n"/>
    </row>
    <row r="806" ht="18" customHeight="1" s="218">
      <c r="A806" s="151" t="n"/>
      <c r="B806" s="151" t="n"/>
      <c r="C806" s="151" t="n"/>
      <c r="D806" s="151" t="n"/>
      <c r="E806" s="151" t="n"/>
      <c r="F806" s="151" t="n"/>
      <c r="G806" s="151" t="n"/>
      <c r="H806" s="151" t="n"/>
      <c r="I806" s="152" t="n"/>
      <c r="J806" s="152" t="n"/>
      <c r="K806" s="152" t="n"/>
      <c r="L806" s="152" t="n"/>
      <c r="M806" s="151" t="n"/>
      <c r="N806" s="151" t="n"/>
      <c r="O806" s="151" t="n"/>
      <c r="P806" s="151" t="n"/>
      <c r="Q806" s="151" t="n"/>
      <c r="R806" s="151" t="n"/>
      <c r="S806" s="151" t="n"/>
      <c r="T806" s="151" t="n"/>
      <c r="U806" s="151" t="n"/>
      <c r="V806" s="151" t="n"/>
      <c r="W806" s="151" t="n"/>
      <c r="X806" s="151" t="n"/>
      <c r="Y806" s="151" t="n"/>
      <c r="Z806" s="151" t="n"/>
      <c r="AA806" s="151" t="n"/>
      <c r="AB806" s="151" t="n"/>
      <c r="AC806" s="151" t="n"/>
      <c r="AD806" s="151" t="n"/>
      <c r="AE806" s="151" t="n"/>
    </row>
    <row r="807" ht="18" customHeight="1" s="218">
      <c r="A807" s="151" t="n"/>
      <c r="B807" s="151" t="n"/>
      <c r="C807" s="151" t="n"/>
      <c r="D807" s="151" t="n"/>
      <c r="E807" s="151" t="n"/>
      <c r="F807" s="151" t="n"/>
      <c r="G807" s="151" t="n"/>
      <c r="H807" s="151" t="n"/>
      <c r="I807" s="152" t="n"/>
      <c r="J807" s="152" t="n"/>
      <c r="K807" s="152" t="n"/>
      <c r="L807" s="152" t="n"/>
      <c r="M807" s="151" t="n"/>
      <c r="N807" s="151" t="n"/>
      <c r="O807" s="151" t="n"/>
      <c r="P807" s="151" t="n"/>
      <c r="Q807" s="151" t="n"/>
      <c r="R807" s="151" t="n"/>
      <c r="S807" s="151" t="n"/>
      <c r="T807" s="151" t="n"/>
      <c r="U807" s="151" t="n"/>
      <c r="V807" s="151" t="n"/>
      <c r="W807" s="151" t="n"/>
      <c r="X807" s="151" t="n"/>
      <c r="Y807" s="151" t="n"/>
      <c r="Z807" s="151" t="n"/>
      <c r="AA807" s="151" t="n"/>
      <c r="AB807" s="151" t="n"/>
      <c r="AC807" s="151" t="n"/>
      <c r="AD807" s="151" t="n"/>
      <c r="AE807" s="151" t="n"/>
    </row>
    <row r="808" ht="18" customHeight="1" s="218">
      <c r="A808" s="151" t="n"/>
      <c r="B808" s="151" t="n"/>
      <c r="C808" s="151" t="n"/>
      <c r="D808" s="151" t="n"/>
      <c r="E808" s="151" t="n"/>
      <c r="F808" s="151" t="n"/>
      <c r="G808" s="151" t="n"/>
      <c r="H808" s="151" t="n"/>
      <c r="I808" s="152" t="n"/>
      <c r="J808" s="152" t="n"/>
      <c r="K808" s="152" t="n"/>
      <c r="L808" s="152" t="n"/>
      <c r="M808" s="151" t="n"/>
      <c r="N808" s="151" t="n"/>
      <c r="O808" s="151" t="n"/>
      <c r="P808" s="151" t="n"/>
      <c r="Q808" s="151" t="n"/>
      <c r="R808" s="151" t="n"/>
      <c r="S808" s="151" t="n"/>
      <c r="T808" s="151" t="n"/>
      <c r="U808" s="151" t="n"/>
      <c r="V808" s="151" t="n"/>
      <c r="W808" s="151" t="n"/>
      <c r="X808" s="151" t="n"/>
      <c r="Y808" s="151" t="n"/>
      <c r="Z808" s="151" t="n"/>
      <c r="AA808" s="151" t="n"/>
      <c r="AB808" s="151" t="n"/>
      <c r="AC808" s="151" t="n"/>
      <c r="AD808" s="151" t="n"/>
      <c r="AE808" s="151" t="n"/>
    </row>
    <row r="809" ht="18" customHeight="1" s="218">
      <c r="A809" s="151" t="n"/>
      <c r="B809" s="151" t="n"/>
      <c r="C809" s="151" t="n"/>
      <c r="D809" s="151" t="n"/>
      <c r="E809" s="151" t="n"/>
      <c r="F809" s="151" t="n"/>
      <c r="G809" s="151" t="n"/>
      <c r="H809" s="151" t="n"/>
      <c r="I809" s="152" t="n"/>
      <c r="J809" s="152" t="n"/>
      <c r="K809" s="152" t="n"/>
      <c r="L809" s="152" t="n"/>
      <c r="M809" s="151" t="n"/>
      <c r="N809" s="151" t="n"/>
      <c r="O809" s="151" t="n"/>
      <c r="P809" s="151" t="n"/>
      <c r="Q809" s="151" t="n"/>
      <c r="R809" s="151" t="n"/>
      <c r="S809" s="151" t="n"/>
      <c r="T809" s="151" t="n"/>
      <c r="U809" s="151" t="n"/>
      <c r="V809" s="151" t="n"/>
      <c r="W809" s="151" t="n"/>
      <c r="X809" s="151" t="n"/>
      <c r="Y809" s="151" t="n"/>
      <c r="Z809" s="151" t="n"/>
      <c r="AA809" s="151" t="n"/>
      <c r="AB809" s="151" t="n"/>
      <c r="AC809" s="151" t="n"/>
      <c r="AD809" s="151" t="n"/>
      <c r="AE809" s="151" t="n"/>
    </row>
    <row r="810" ht="18" customHeight="1" s="218">
      <c r="A810" s="151" t="n"/>
      <c r="B810" s="151" t="n"/>
      <c r="C810" s="151" t="n"/>
      <c r="D810" s="151" t="n"/>
      <c r="E810" s="151" t="n"/>
      <c r="F810" s="151" t="n"/>
      <c r="G810" s="151" t="n"/>
      <c r="H810" s="151" t="n"/>
      <c r="I810" s="152" t="n"/>
      <c r="J810" s="152" t="n"/>
      <c r="K810" s="152" t="n"/>
      <c r="L810" s="152" t="n"/>
      <c r="M810" s="151" t="n"/>
      <c r="N810" s="151" t="n"/>
      <c r="O810" s="151" t="n"/>
      <c r="P810" s="151" t="n"/>
      <c r="Q810" s="151" t="n"/>
      <c r="R810" s="151" t="n"/>
      <c r="S810" s="151" t="n"/>
      <c r="T810" s="151" t="n"/>
      <c r="U810" s="151" t="n"/>
      <c r="V810" s="151" t="n"/>
      <c r="W810" s="151" t="n"/>
      <c r="X810" s="151" t="n"/>
      <c r="Y810" s="151" t="n"/>
      <c r="Z810" s="151" t="n"/>
      <c r="AA810" s="151" t="n"/>
      <c r="AB810" s="151" t="n"/>
      <c r="AC810" s="151" t="n"/>
      <c r="AD810" s="151" t="n"/>
      <c r="AE810" s="151" t="n"/>
    </row>
    <row r="811" ht="18" customHeight="1" s="218">
      <c r="A811" s="151" t="n"/>
      <c r="B811" s="151" t="n"/>
      <c r="C811" s="151" t="n"/>
      <c r="D811" s="151" t="n"/>
      <c r="E811" s="151" t="n"/>
      <c r="F811" s="151" t="n"/>
      <c r="G811" s="151" t="n"/>
      <c r="H811" s="151" t="n"/>
      <c r="I811" s="152" t="n"/>
      <c r="J811" s="152" t="n"/>
      <c r="K811" s="152" t="n"/>
      <c r="L811" s="152" t="n"/>
      <c r="M811" s="151" t="n"/>
      <c r="N811" s="151" t="n"/>
      <c r="O811" s="151" t="n"/>
      <c r="P811" s="151" t="n"/>
      <c r="Q811" s="151" t="n"/>
      <c r="R811" s="151" t="n"/>
      <c r="S811" s="151" t="n"/>
      <c r="T811" s="151" t="n"/>
      <c r="U811" s="151" t="n"/>
      <c r="V811" s="151" t="n"/>
      <c r="W811" s="151" t="n"/>
      <c r="X811" s="151" t="n"/>
      <c r="Y811" s="151" t="n"/>
      <c r="Z811" s="151" t="n"/>
      <c r="AA811" s="151" t="n"/>
      <c r="AB811" s="151" t="n"/>
      <c r="AC811" s="151" t="n"/>
      <c r="AD811" s="151" t="n"/>
      <c r="AE811" s="151" t="n"/>
    </row>
    <row r="812" ht="18" customHeight="1" s="218">
      <c r="A812" s="151" t="n"/>
      <c r="B812" s="151" t="n"/>
      <c r="C812" s="151" t="n"/>
      <c r="D812" s="151" t="n"/>
      <c r="E812" s="151" t="n"/>
      <c r="F812" s="151" t="n"/>
      <c r="G812" s="151" t="n"/>
      <c r="H812" s="151" t="n"/>
      <c r="I812" s="152" t="n"/>
      <c r="J812" s="152" t="n"/>
      <c r="K812" s="152" t="n"/>
      <c r="L812" s="152" t="n"/>
      <c r="M812" s="151" t="n"/>
      <c r="N812" s="151" t="n"/>
      <c r="O812" s="151" t="n"/>
      <c r="P812" s="151" t="n"/>
      <c r="Q812" s="151" t="n"/>
      <c r="R812" s="151" t="n"/>
      <c r="S812" s="151" t="n"/>
      <c r="T812" s="151" t="n"/>
      <c r="U812" s="151" t="n"/>
      <c r="V812" s="151" t="n"/>
      <c r="W812" s="151" t="n"/>
      <c r="X812" s="151" t="n"/>
      <c r="Y812" s="151" t="n"/>
      <c r="Z812" s="151" t="n"/>
      <c r="AA812" s="151" t="n"/>
      <c r="AB812" s="151" t="n"/>
      <c r="AC812" s="151" t="n"/>
      <c r="AD812" s="151" t="n"/>
      <c r="AE812" s="151" t="n"/>
    </row>
    <row r="813" ht="18" customHeight="1" s="218">
      <c r="A813" s="151" t="n"/>
      <c r="B813" s="151" t="n"/>
      <c r="C813" s="151" t="n"/>
      <c r="D813" s="151" t="n"/>
      <c r="E813" s="151" t="n"/>
      <c r="F813" s="151" t="n"/>
      <c r="G813" s="151" t="n"/>
      <c r="H813" s="151" t="n"/>
      <c r="I813" s="152" t="n"/>
      <c r="J813" s="152" t="n"/>
      <c r="K813" s="152" t="n"/>
      <c r="L813" s="152" t="n"/>
      <c r="M813" s="151" t="n"/>
      <c r="N813" s="151" t="n"/>
      <c r="O813" s="151" t="n"/>
      <c r="P813" s="151" t="n"/>
      <c r="Q813" s="151" t="n"/>
      <c r="R813" s="151" t="n"/>
      <c r="S813" s="151" t="n"/>
      <c r="T813" s="151" t="n"/>
      <c r="U813" s="151" t="n"/>
      <c r="V813" s="151" t="n"/>
      <c r="W813" s="151" t="n"/>
      <c r="X813" s="151" t="n"/>
      <c r="Y813" s="151" t="n"/>
      <c r="Z813" s="151" t="n"/>
      <c r="AA813" s="151" t="n"/>
      <c r="AB813" s="151" t="n"/>
      <c r="AC813" s="151" t="n"/>
      <c r="AD813" s="151" t="n"/>
      <c r="AE813" s="151" t="n"/>
    </row>
    <row r="814" ht="18" customHeight="1" s="218">
      <c r="A814" s="151" t="n"/>
      <c r="B814" s="151" t="n"/>
      <c r="C814" s="151" t="n"/>
      <c r="D814" s="151" t="n"/>
      <c r="E814" s="151" t="n"/>
      <c r="F814" s="151" t="n"/>
      <c r="G814" s="151" t="n"/>
      <c r="H814" s="151" t="n"/>
      <c r="I814" s="152" t="n"/>
      <c r="J814" s="152" t="n"/>
      <c r="K814" s="152" t="n"/>
      <c r="L814" s="152" t="n"/>
      <c r="M814" s="151" t="n"/>
      <c r="N814" s="151" t="n"/>
      <c r="O814" s="151" t="n"/>
      <c r="P814" s="151" t="n"/>
      <c r="Q814" s="151" t="n"/>
      <c r="R814" s="151" t="n"/>
      <c r="S814" s="151" t="n"/>
      <c r="T814" s="151" t="n"/>
      <c r="U814" s="151" t="n"/>
      <c r="V814" s="151" t="n"/>
      <c r="W814" s="151" t="n"/>
      <c r="X814" s="151" t="n"/>
      <c r="Y814" s="151" t="n"/>
      <c r="Z814" s="151" t="n"/>
      <c r="AA814" s="151" t="n"/>
      <c r="AB814" s="151" t="n"/>
      <c r="AC814" s="151" t="n"/>
      <c r="AD814" s="151" t="n"/>
      <c r="AE814" s="151" t="n"/>
    </row>
    <row r="815" ht="18" customHeight="1" s="218">
      <c r="A815" s="151" t="n"/>
      <c r="B815" s="151" t="n"/>
      <c r="C815" s="151" t="n"/>
      <c r="D815" s="151" t="n"/>
      <c r="E815" s="151" t="n"/>
      <c r="F815" s="151" t="n"/>
      <c r="G815" s="151" t="n"/>
      <c r="H815" s="151" t="n"/>
      <c r="I815" s="152" t="n"/>
      <c r="J815" s="152" t="n"/>
      <c r="K815" s="152" t="n"/>
      <c r="L815" s="152" t="n"/>
      <c r="M815" s="151" t="n"/>
      <c r="N815" s="151" t="n"/>
      <c r="O815" s="151" t="n"/>
      <c r="P815" s="151" t="n"/>
      <c r="Q815" s="151" t="n"/>
      <c r="R815" s="151" t="n"/>
      <c r="S815" s="151" t="n"/>
      <c r="T815" s="151" t="n"/>
      <c r="U815" s="151" t="n"/>
      <c r="V815" s="151" t="n"/>
      <c r="W815" s="151" t="n"/>
      <c r="X815" s="151" t="n"/>
      <c r="Y815" s="151" t="n"/>
      <c r="Z815" s="151" t="n"/>
      <c r="AA815" s="151" t="n"/>
      <c r="AB815" s="151" t="n"/>
      <c r="AC815" s="151" t="n"/>
      <c r="AD815" s="151" t="n"/>
      <c r="AE815" s="151" t="n"/>
    </row>
    <row r="816" ht="18" customHeight="1" s="218">
      <c r="A816" s="151" t="n"/>
      <c r="B816" s="151" t="n"/>
      <c r="C816" s="151" t="n"/>
      <c r="D816" s="151" t="n"/>
      <c r="E816" s="151" t="n"/>
      <c r="F816" s="151" t="n"/>
      <c r="G816" s="151" t="n"/>
      <c r="H816" s="151" t="n"/>
      <c r="I816" s="152" t="n"/>
      <c r="J816" s="152" t="n"/>
      <c r="K816" s="152" t="n"/>
      <c r="L816" s="152" t="n"/>
      <c r="M816" s="151" t="n"/>
      <c r="N816" s="151" t="n"/>
      <c r="O816" s="151" t="n"/>
      <c r="P816" s="151" t="n"/>
      <c r="Q816" s="151" t="n"/>
      <c r="R816" s="151" t="n"/>
      <c r="S816" s="151" t="n"/>
      <c r="T816" s="151" t="n"/>
      <c r="U816" s="151" t="n"/>
      <c r="V816" s="151" t="n"/>
      <c r="W816" s="151" t="n"/>
      <c r="X816" s="151" t="n"/>
      <c r="Y816" s="151" t="n"/>
      <c r="Z816" s="151" t="n"/>
      <c r="AA816" s="151" t="n"/>
      <c r="AB816" s="151" t="n"/>
      <c r="AC816" s="151" t="n"/>
      <c r="AD816" s="151" t="n"/>
      <c r="AE816" s="151" t="n"/>
    </row>
    <row r="817" ht="18" customHeight="1" s="218">
      <c r="A817" s="151" t="n"/>
      <c r="B817" s="151" t="n"/>
      <c r="C817" s="151" t="n"/>
      <c r="D817" s="151" t="n"/>
      <c r="E817" s="151" t="n"/>
      <c r="F817" s="151" t="n"/>
      <c r="G817" s="151" t="n"/>
      <c r="H817" s="151" t="n"/>
      <c r="I817" s="152" t="n"/>
      <c r="J817" s="152" t="n"/>
      <c r="K817" s="152" t="n"/>
      <c r="L817" s="152" t="n"/>
      <c r="M817" s="151" t="n"/>
      <c r="N817" s="151" t="n"/>
      <c r="O817" s="151" t="n"/>
      <c r="P817" s="151" t="n"/>
      <c r="Q817" s="151" t="n"/>
      <c r="R817" s="151" t="n"/>
      <c r="S817" s="151" t="n"/>
      <c r="T817" s="151" t="n"/>
      <c r="U817" s="151" t="n"/>
      <c r="V817" s="151" t="n"/>
      <c r="W817" s="151" t="n"/>
      <c r="X817" s="151" t="n"/>
      <c r="Y817" s="151" t="n"/>
      <c r="Z817" s="151" t="n"/>
      <c r="AA817" s="151" t="n"/>
      <c r="AB817" s="151" t="n"/>
      <c r="AC817" s="151" t="n"/>
      <c r="AD817" s="151" t="n"/>
      <c r="AE817" s="151" t="n"/>
    </row>
    <row r="818" ht="18" customHeight="1" s="218">
      <c r="A818" s="151" t="n"/>
      <c r="B818" s="151" t="n"/>
      <c r="C818" s="151" t="n"/>
      <c r="D818" s="151" t="n"/>
      <c r="E818" s="151" t="n"/>
      <c r="F818" s="151" t="n"/>
      <c r="G818" s="151" t="n"/>
      <c r="H818" s="151" t="n"/>
      <c r="I818" s="152" t="n"/>
      <c r="J818" s="152" t="n"/>
      <c r="K818" s="152" t="n"/>
      <c r="L818" s="152" t="n"/>
      <c r="M818" s="151" t="n"/>
      <c r="N818" s="151" t="n"/>
      <c r="O818" s="151" t="n"/>
      <c r="P818" s="151" t="n"/>
      <c r="Q818" s="151" t="n"/>
      <c r="R818" s="151" t="n"/>
      <c r="S818" s="151" t="n"/>
      <c r="T818" s="151" t="n"/>
      <c r="U818" s="151" t="n"/>
      <c r="V818" s="151" t="n"/>
      <c r="W818" s="151" t="n"/>
      <c r="X818" s="151" t="n"/>
      <c r="Y818" s="151" t="n"/>
      <c r="Z818" s="151" t="n"/>
      <c r="AA818" s="151" t="n"/>
      <c r="AB818" s="151" t="n"/>
      <c r="AC818" s="151" t="n"/>
      <c r="AD818" s="151" t="n"/>
      <c r="AE818" s="151" t="n"/>
    </row>
    <row r="819" ht="18" customHeight="1" s="218">
      <c r="A819" s="151" t="n"/>
      <c r="B819" s="151" t="n"/>
      <c r="C819" s="151" t="n"/>
      <c r="D819" s="151" t="n"/>
      <c r="E819" s="151" t="n"/>
      <c r="F819" s="151" t="n"/>
      <c r="G819" s="151" t="n"/>
      <c r="H819" s="151" t="n"/>
      <c r="I819" s="152" t="n"/>
      <c r="J819" s="152" t="n"/>
      <c r="K819" s="152" t="n"/>
      <c r="L819" s="152" t="n"/>
      <c r="M819" s="151" t="n"/>
      <c r="N819" s="151" t="n"/>
      <c r="O819" s="151" t="n"/>
      <c r="P819" s="151" t="n"/>
      <c r="Q819" s="151" t="n"/>
      <c r="R819" s="151" t="n"/>
      <c r="S819" s="151" t="n"/>
      <c r="T819" s="151" t="n"/>
      <c r="U819" s="151" t="n"/>
      <c r="V819" s="151" t="n"/>
      <c r="W819" s="151" t="n"/>
      <c r="X819" s="151" t="n"/>
      <c r="Y819" s="151" t="n"/>
      <c r="Z819" s="151" t="n"/>
      <c r="AA819" s="151" t="n"/>
      <c r="AB819" s="151" t="n"/>
      <c r="AC819" s="151" t="n"/>
      <c r="AD819" s="151" t="n"/>
      <c r="AE819" s="151" t="n"/>
    </row>
    <row r="820" ht="18" customHeight="1" s="218">
      <c r="A820" s="151" t="n"/>
      <c r="B820" s="151" t="n"/>
      <c r="C820" s="151" t="n"/>
      <c r="D820" s="151" t="n"/>
      <c r="E820" s="151" t="n"/>
      <c r="F820" s="151" t="n"/>
      <c r="G820" s="151" t="n"/>
      <c r="H820" s="151" t="n"/>
      <c r="I820" s="152" t="n"/>
      <c r="J820" s="152" t="n"/>
      <c r="K820" s="152" t="n"/>
      <c r="L820" s="152" t="n"/>
      <c r="M820" s="151" t="n"/>
      <c r="N820" s="151" t="n"/>
      <c r="O820" s="151" t="n"/>
      <c r="P820" s="151" t="n"/>
      <c r="Q820" s="151" t="n"/>
      <c r="R820" s="151" t="n"/>
      <c r="S820" s="151" t="n"/>
      <c r="T820" s="151" t="n"/>
      <c r="U820" s="151" t="n"/>
      <c r="V820" s="151" t="n"/>
      <c r="W820" s="151" t="n"/>
      <c r="X820" s="151" t="n"/>
      <c r="Y820" s="151" t="n"/>
      <c r="Z820" s="151" t="n"/>
      <c r="AA820" s="151" t="n"/>
      <c r="AB820" s="151" t="n"/>
      <c r="AC820" s="151" t="n"/>
      <c r="AD820" s="151" t="n"/>
      <c r="AE820" s="151" t="n"/>
    </row>
    <row r="821" ht="18" customHeight="1" s="218">
      <c r="A821" s="151" t="n"/>
      <c r="B821" s="151" t="n"/>
      <c r="C821" s="151" t="n"/>
      <c r="D821" s="151" t="n"/>
      <c r="E821" s="151" t="n"/>
      <c r="F821" s="151" t="n"/>
      <c r="G821" s="151" t="n"/>
      <c r="H821" s="151" t="n"/>
      <c r="I821" s="152" t="n"/>
      <c r="J821" s="152" t="n"/>
      <c r="K821" s="152" t="n"/>
      <c r="L821" s="152" t="n"/>
      <c r="M821" s="151" t="n"/>
      <c r="N821" s="151" t="n"/>
      <c r="O821" s="151" t="n"/>
      <c r="P821" s="151" t="n"/>
      <c r="Q821" s="151" t="n"/>
      <c r="R821" s="151" t="n"/>
      <c r="S821" s="151" t="n"/>
      <c r="T821" s="151" t="n"/>
      <c r="U821" s="151" t="n"/>
      <c r="V821" s="151" t="n"/>
      <c r="W821" s="151" t="n"/>
      <c r="X821" s="151" t="n"/>
      <c r="Y821" s="151" t="n"/>
      <c r="Z821" s="151" t="n"/>
      <c r="AA821" s="151" t="n"/>
      <c r="AB821" s="151" t="n"/>
      <c r="AC821" s="151" t="n"/>
      <c r="AD821" s="151" t="n"/>
      <c r="AE821" s="151" t="n"/>
    </row>
    <row r="822" ht="18" customHeight="1" s="218">
      <c r="A822" s="151" t="n"/>
      <c r="B822" s="151" t="n"/>
      <c r="C822" s="151" t="n"/>
      <c r="D822" s="151" t="n"/>
      <c r="E822" s="151" t="n"/>
      <c r="F822" s="151" t="n"/>
      <c r="G822" s="151" t="n"/>
      <c r="H822" s="151" t="n"/>
      <c r="I822" s="152" t="n"/>
      <c r="J822" s="152" t="n"/>
      <c r="K822" s="152" t="n"/>
      <c r="L822" s="152" t="n"/>
      <c r="M822" s="151" t="n"/>
      <c r="N822" s="151" t="n"/>
      <c r="O822" s="151" t="n"/>
      <c r="P822" s="151" t="n"/>
      <c r="Q822" s="151" t="n"/>
      <c r="R822" s="151" t="n"/>
      <c r="S822" s="151" t="n"/>
      <c r="T822" s="151" t="n"/>
      <c r="U822" s="151" t="n"/>
      <c r="V822" s="151" t="n"/>
      <c r="W822" s="151" t="n"/>
      <c r="X822" s="151" t="n"/>
      <c r="Y822" s="151" t="n"/>
      <c r="Z822" s="151" t="n"/>
      <c r="AA822" s="151" t="n"/>
      <c r="AB822" s="151" t="n"/>
      <c r="AC822" s="151" t="n"/>
      <c r="AD822" s="151" t="n"/>
      <c r="AE822" s="151" t="n"/>
    </row>
    <row r="823" ht="18" customHeight="1" s="218">
      <c r="A823" s="151" t="n"/>
      <c r="B823" s="151" t="n"/>
      <c r="C823" s="151" t="n"/>
      <c r="D823" s="151" t="n"/>
      <c r="E823" s="151" t="n"/>
      <c r="F823" s="151" t="n"/>
      <c r="G823" s="151" t="n"/>
      <c r="H823" s="151" t="n"/>
      <c r="I823" s="152" t="n"/>
      <c r="J823" s="152" t="n"/>
      <c r="K823" s="152" t="n"/>
      <c r="L823" s="152" t="n"/>
      <c r="M823" s="151" t="n"/>
      <c r="N823" s="151" t="n"/>
      <c r="O823" s="151" t="n"/>
      <c r="P823" s="151" t="n"/>
      <c r="Q823" s="151" t="n"/>
      <c r="R823" s="151" t="n"/>
      <c r="S823" s="151" t="n"/>
      <c r="T823" s="151" t="n"/>
      <c r="U823" s="151" t="n"/>
      <c r="V823" s="151" t="n"/>
      <c r="W823" s="151" t="n"/>
      <c r="X823" s="151" t="n"/>
      <c r="Y823" s="151" t="n"/>
      <c r="Z823" s="151" t="n"/>
      <c r="AA823" s="151" t="n"/>
      <c r="AB823" s="151" t="n"/>
      <c r="AC823" s="151" t="n"/>
      <c r="AD823" s="151" t="n"/>
      <c r="AE823" s="151" t="n"/>
    </row>
    <row r="824" ht="18" customHeight="1" s="218">
      <c r="A824" s="151" t="n"/>
      <c r="B824" s="151" t="n"/>
      <c r="C824" s="151" t="n"/>
      <c r="D824" s="151" t="n"/>
      <c r="E824" s="151" t="n"/>
      <c r="F824" s="151" t="n"/>
      <c r="G824" s="151" t="n"/>
      <c r="H824" s="151" t="n"/>
      <c r="I824" s="152" t="n"/>
      <c r="J824" s="152" t="n"/>
      <c r="K824" s="152" t="n"/>
      <c r="L824" s="152" t="n"/>
      <c r="M824" s="151" t="n"/>
      <c r="N824" s="151" t="n"/>
      <c r="O824" s="151" t="n"/>
      <c r="P824" s="151" t="n"/>
      <c r="Q824" s="151" t="n"/>
      <c r="R824" s="151" t="n"/>
      <c r="S824" s="151" t="n"/>
      <c r="T824" s="151" t="n"/>
      <c r="U824" s="151" t="n"/>
      <c r="V824" s="151" t="n"/>
      <c r="W824" s="151" t="n"/>
      <c r="X824" s="151" t="n"/>
      <c r="Y824" s="151" t="n"/>
      <c r="Z824" s="151" t="n"/>
      <c r="AA824" s="151" t="n"/>
      <c r="AB824" s="151" t="n"/>
      <c r="AC824" s="151" t="n"/>
      <c r="AD824" s="151" t="n"/>
      <c r="AE824" s="151" t="n"/>
    </row>
    <row r="825" ht="18" customHeight="1" s="218">
      <c r="A825" s="151" t="n"/>
      <c r="B825" s="151" t="n"/>
      <c r="C825" s="151" t="n"/>
      <c r="D825" s="151" t="n"/>
      <c r="E825" s="151" t="n"/>
      <c r="F825" s="151" t="n"/>
      <c r="G825" s="151" t="n"/>
      <c r="H825" s="151" t="n"/>
      <c r="I825" s="152" t="n"/>
      <c r="J825" s="152" t="n"/>
      <c r="K825" s="152" t="n"/>
      <c r="L825" s="152" t="n"/>
      <c r="M825" s="151" t="n"/>
      <c r="N825" s="151" t="n"/>
      <c r="O825" s="151" t="n"/>
      <c r="P825" s="151" t="n"/>
      <c r="Q825" s="151" t="n"/>
      <c r="R825" s="151" t="n"/>
      <c r="S825" s="151" t="n"/>
      <c r="T825" s="151" t="n"/>
      <c r="U825" s="151" t="n"/>
      <c r="V825" s="151" t="n"/>
      <c r="W825" s="151" t="n"/>
      <c r="X825" s="151" t="n"/>
      <c r="Y825" s="151" t="n"/>
      <c r="Z825" s="151" t="n"/>
      <c r="AA825" s="151" t="n"/>
      <c r="AB825" s="151" t="n"/>
      <c r="AC825" s="151" t="n"/>
      <c r="AD825" s="151" t="n"/>
      <c r="AE825" s="151" t="n"/>
    </row>
    <row r="826" ht="18" customHeight="1" s="218">
      <c r="A826" s="151" t="n"/>
      <c r="B826" s="151" t="n"/>
      <c r="C826" s="151" t="n"/>
      <c r="D826" s="151" t="n"/>
      <c r="E826" s="151" t="n"/>
      <c r="F826" s="151" t="n"/>
      <c r="G826" s="151" t="n"/>
      <c r="H826" s="151" t="n"/>
      <c r="I826" s="152" t="n"/>
      <c r="J826" s="152" t="n"/>
      <c r="K826" s="152" t="n"/>
      <c r="L826" s="152" t="n"/>
      <c r="M826" s="151" t="n"/>
      <c r="N826" s="151" t="n"/>
      <c r="O826" s="151" t="n"/>
      <c r="P826" s="151" t="n"/>
      <c r="Q826" s="151" t="n"/>
      <c r="R826" s="151" t="n"/>
      <c r="S826" s="151" t="n"/>
      <c r="T826" s="151" t="n"/>
      <c r="U826" s="151" t="n"/>
      <c r="V826" s="151" t="n"/>
      <c r="W826" s="151" t="n"/>
      <c r="X826" s="151" t="n"/>
      <c r="Y826" s="151" t="n"/>
      <c r="Z826" s="151" t="n"/>
      <c r="AA826" s="151" t="n"/>
      <c r="AB826" s="151" t="n"/>
      <c r="AC826" s="151" t="n"/>
      <c r="AD826" s="151" t="n"/>
      <c r="AE826" s="151" t="n"/>
    </row>
    <row r="827" ht="18" customHeight="1" s="218">
      <c r="A827" s="151" t="n"/>
      <c r="B827" s="151" t="n"/>
      <c r="C827" s="151" t="n"/>
      <c r="D827" s="151" t="n"/>
      <c r="E827" s="151" t="n"/>
      <c r="F827" s="151" t="n"/>
      <c r="G827" s="151" t="n"/>
      <c r="H827" s="151" t="n"/>
      <c r="I827" s="152" t="n"/>
      <c r="J827" s="152" t="n"/>
      <c r="K827" s="152" t="n"/>
      <c r="L827" s="152" t="n"/>
      <c r="M827" s="151" t="n"/>
      <c r="N827" s="151" t="n"/>
      <c r="O827" s="151" t="n"/>
      <c r="P827" s="151" t="n"/>
      <c r="Q827" s="151" t="n"/>
      <c r="R827" s="151" t="n"/>
      <c r="S827" s="151" t="n"/>
      <c r="T827" s="151" t="n"/>
      <c r="U827" s="151" t="n"/>
      <c r="V827" s="151" t="n"/>
      <c r="W827" s="151" t="n"/>
      <c r="X827" s="151" t="n"/>
      <c r="Y827" s="151" t="n"/>
      <c r="Z827" s="151" t="n"/>
      <c r="AA827" s="151" t="n"/>
      <c r="AB827" s="151" t="n"/>
      <c r="AC827" s="151" t="n"/>
      <c r="AD827" s="151" t="n"/>
      <c r="AE827" s="151" t="n"/>
    </row>
    <row r="828" ht="18" customHeight="1" s="218">
      <c r="A828" s="151" t="n"/>
      <c r="B828" s="151" t="n"/>
      <c r="C828" s="151" t="n"/>
      <c r="D828" s="151" t="n"/>
      <c r="E828" s="151" t="n"/>
      <c r="F828" s="151" t="n"/>
      <c r="G828" s="151" t="n"/>
      <c r="H828" s="151" t="n"/>
      <c r="I828" s="152" t="n"/>
      <c r="J828" s="152" t="n"/>
      <c r="K828" s="152" t="n"/>
      <c r="L828" s="152" t="n"/>
      <c r="M828" s="151" t="n"/>
      <c r="N828" s="151" t="n"/>
      <c r="O828" s="151" t="n"/>
      <c r="P828" s="151" t="n"/>
      <c r="Q828" s="151" t="n"/>
      <c r="R828" s="151" t="n"/>
      <c r="S828" s="151" t="n"/>
      <c r="T828" s="151" t="n"/>
      <c r="U828" s="151" t="n"/>
      <c r="V828" s="151" t="n"/>
      <c r="W828" s="151" t="n"/>
      <c r="X828" s="151" t="n"/>
      <c r="Y828" s="151" t="n"/>
      <c r="Z828" s="151" t="n"/>
      <c r="AA828" s="151" t="n"/>
      <c r="AB828" s="151" t="n"/>
      <c r="AC828" s="151" t="n"/>
      <c r="AD828" s="151" t="n"/>
      <c r="AE828" s="151" t="n"/>
    </row>
    <row r="829" ht="18" customHeight="1" s="218">
      <c r="A829" s="151" t="n"/>
      <c r="B829" s="151" t="n"/>
      <c r="C829" s="151" t="n"/>
      <c r="D829" s="151" t="n"/>
      <c r="E829" s="151" t="n"/>
      <c r="F829" s="151" t="n"/>
      <c r="G829" s="151" t="n"/>
      <c r="H829" s="151" t="n"/>
      <c r="I829" s="152" t="n"/>
      <c r="J829" s="152" t="n"/>
      <c r="K829" s="152" t="n"/>
      <c r="L829" s="152" t="n"/>
      <c r="M829" s="151" t="n"/>
      <c r="N829" s="151" t="n"/>
      <c r="O829" s="151" t="n"/>
      <c r="P829" s="151" t="n"/>
      <c r="Q829" s="151" t="n"/>
      <c r="R829" s="151" t="n"/>
      <c r="S829" s="151" t="n"/>
      <c r="T829" s="151" t="n"/>
      <c r="U829" s="151" t="n"/>
      <c r="V829" s="151" t="n"/>
      <c r="W829" s="151" t="n"/>
      <c r="X829" s="151" t="n"/>
      <c r="Y829" s="151" t="n"/>
      <c r="Z829" s="151" t="n"/>
      <c r="AA829" s="151" t="n"/>
      <c r="AB829" s="151" t="n"/>
      <c r="AC829" s="151" t="n"/>
      <c r="AD829" s="151" t="n"/>
      <c r="AE829" s="151" t="n"/>
    </row>
    <row r="830" ht="18" customHeight="1" s="218">
      <c r="A830" s="151" t="n"/>
      <c r="B830" s="151" t="n"/>
      <c r="C830" s="151" t="n"/>
      <c r="D830" s="151" t="n"/>
      <c r="E830" s="151" t="n"/>
      <c r="F830" s="151" t="n"/>
      <c r="G830" s="151" t="n"/>
      <c r="H830" s="151" t="n"/>
      <c r="I830" s="152" t="n"/>
      <c r="J830" s="152" t="n"/>
      <c r="K830" s="152" t="n"/>
      <c r="L830" s="152" t="n"/>
      <c r="M830" s="151" t="n"/>
      <c r="N830" s="151" t="n"/>
      <c r="O830" s="151" t="n"/>
      <c r="P830" s="151" t="n"/>
      <c r="Q830" s="151" t="n"/>
      <c r="R830" s="151" t="n"/>
      <c r="S830" s="151" t="n"/>
      <c r="T830" s="151" t="n"/>
      <c r="U830" s="151" t="n"/>
      <c r="V830" s="151" t="n"/>
      <c r="W830" s="151" t="n"/>
      <c r="X830" s="151" t="n"/>
      <c r="Y830" s="151" t="n"/>
      <c r="Z830" s="151" t="n"/>
      <c r="AA830" s="151" t="n"/>
      <c r="AB830" s="151" t="n"/>
      <c r="AC830" s="151" t="n"/>
      <c r="AD830" s="151" t="n"/>
      <c r="AE830" s="151" t="n"/>
    </row>
    <row r="831" ht="18" customHeight="1" s="218">
      <c r="A831" s="151" t="n"/>
      <c r="B831" s="151" t="n"/>
      <c r="C831" s="151" t="n"/>
      <c r="D831" s="151" t="n"/>
      <c r="E831" s="151" t="n"/>
      <c r="F831" s="151" t="n"/>
      <c r="G831" s="151" t="n"/>
      <c r="H831" s="151" t="n"/>
      <c r="I831" s="152" t="n"/>
      <c r="J831" s="152" t="n"/>
      <c r="K831" s="152" t="n"/>
      <c r="L831" s="152" t="n"/>
      <c r="M831" s="151" t="n"/>
      <c r="N831" s="151" t="n"/>
      <c r="O831" s="151" t="n"/>
      <c r="P831" s="151" t="n"/>
      <c r="Q831" s="151" t="n"/>
      <c r="R831" s="151" t="n"/>
      <c r="S831" s="151" t="n"/>
      <c r="T831" s="151" t="n"/>
      <c r="U831" s="151" t="n"/>
      <c r="V831" s="151" t="n"/>
      <c r="W831" s="151" t="n"/>
      <c r="X831" s="151" t="n"/>
      <c r="Y831" s="151" t="n"/>
      <c r="Z831" s="151" t="n"/>
      <c r="AA831" s="151" t="n"/>
      <c r="AB831" s="151" t="n"/>
      <c r="AC831" s="151" t="n"/>
      <c r="AD831" s="151" t="n"/>
      <c r="AE831" s="151" t="n"/>
    </row>
    <row r="832" ht="18" customHeight="1" s="218">
      <c r="A832" s="151" t="n"/>
      <c r="B832" s="151" t="n"/>
      <c r="C832" s="151" t="n"/>
      <c r="D832" s="151" t="n"/>
      <c r="E832" s="151" t="n"/>
      <c r="F832" s="151" t="n"/>
      <c r="G832" s="151" t="n"/>
      <c r="H832" s="151" t="n"/>
      <c r="I832" s="152" t="n"/>
      <c r="J832" s="152" t="n"/>
      <c r="K832" s="152" t="n"/>
      <c r="L832" s="152" t="n"/>
      <c r="M832" s="151" t="n"/>
      <c r="N832" s="151" t="n"/>
      <c r="O832" s="151" t="n"/>
      <c r="P832" s="151" t="n"/>
      <c r="Q832" s="151" t="n"/>
      <c r="R832" s="151" t="n"/>
      <c r="S832" s="151" t="n"/>
      <c r="T832" s="151" t="n"/>
      <c r="U832" s="151" t="n"/>
      <c r="V832" s="151" t="n"/>
      <c r="W832" s="151" t="n"/>
      <c r="X832" s="151" t="n"/>
      <c r="Y832" s="151" t="n"/>
      <c r="Z832" s="151" t="n"/>
      <c r="AA832" s="151" t="n"/>
      <c r="AB832" s="151" t="n"/>
      <c r="AC832" s="151" t="n"/>
      <c r="AD832" s="151" t="n"/>
      <c r="AE832" s="151" t="n"/>
    </row>
    <row r="833" ht="18" customHeight="1" s="218">
      <c r="A833" s="151" t="n"/>
      <c r="B833" s="151" t="n"/>
      <c r="C833" s="151" t="n"/>
      <c r="D833" s="151" t="n"/>
      <c r="E833" s="151" t="n"/>
      <c r="F833" s="151" t="n"/>
      <c r="G833" s="151" t="n"/>
      <c r="H833" s="151" t="n"/>
      <c r="I833" s="152" t="n"/>
      <c r="J833" s="152" t="n"/>
      <c r="K833" s="152" t="n"/>
      <c r="L833" s="152" t="n"/>
      <c r="M833" s="151" t="n"/>
      <c r="N833" s="151" t="n"/>
      <c r="O833" s="151" t="n"/>
      <c r="P833" s="151" t="n"/>
      <c r="Q833" s="151" t="n"/>
      <c r="R833" s="151" t="n"/>
      <c r="S833" s="151" t="n"/>
      <c r="T833" s="151" t="n"/>
      <c r="U833" s="151" t="n"/>
      <c r="V833" s="151" t="n"/>
      <c r="W833" s="151" t="n"/>
      <c r="X833" s="151" t="n"/>
      <c r="Y833" s="151" t="n"/>
      <c r="Z833" s="151" t="n"/>
      <c r="AA833" s="151" t="n"/>
      <c r="AB833" s="151" t="n"/>
      <c r="AC833" s="151" t="n"/>
      <c r="AD833" s="151" t="n"/>
      <c r="AE833" s="151" t="n"/>
    </row>
    <row r="834" ht="18" customHeight="1" s="218">
      <c r="A834" s="151" t="n"/>
      <c r="B834" s="151" t="n"/>
      <c r="C834" s="151" t="n"/>
      <c r="D834" s="151" t="n"/>
      <c r="E834" s="151" t="n"/>
      <c r="F834" s="151" t="n"/>
      <c r="G834" s="151" t="n"/>
      <c r="H834" s="151" t="n"/>
      <c r="I834" s="152" t="n"/>
      <c r="J834" s="152" t="n"/>
      <c r="K834" s="152" t="n"/>
      <c r="L834" s="152" t="n"/>
      <c r="M834" s="151" t="n"/>
      <c r="N834" s="151" t="n"/>
      <c r="O834" s="151" t="n"/>
      <c r="P834" s="151" t="n"/>
      <c r="Q834" s="151" t="n"/>
      <c r="R834" s="151" t="n"/>
      <c r="S834" s="151" t="n"/>
      <c r="T834" s="151" t="n"/>
      <c r="U834" s="151" t="n"/>
      <c r="V834" s="151" t="n"/>
      <c r="W834" s="151" t="n"/>
      <c r="X834" s="151" t="n"/>
      <c r="Y834" s="151" t="n"/>
      <c r="Z834" s="151" t="n"/>
      <c r="AA834" s="151" t="n"/>
      <c r="AB834" s="151" t="n"/>
      <c r="AC834" s="151" t="n"/>
      <c r="AD834" s="151" t="n"/>
      <c r="AE834" s="151" t="n"/>
    </row>
    <row r="835" ht="18" customHeight="1" s="218">
      <c r="A835" s="151" t="n"/>
      <c r="B835" s="151" t="n"/>
      <c r="C835" s="151" t="n"/>
      <c r="D835" s="151" t="n"/>
      <c r="E835" s="151" t="n"/>
      <c r="F835" s="151" t="n"/>
      <c r="G835" s="151" t="n"/>
      <c r="H835" s="151" t="n"/>
      <c r="I835" s="152" t="n"/>
      <c r="J835" s="152" t="n"/>
      <c r="K835" s="152" t="n"/>
      <c r="L835" s="152" t="n"/>
      <c r="M835" s="151" t="n"/>
      <c r="N835" s="151" t="n"/>
      <c r="O835" s="151" t="n"/>
      <c r="P835" s="151" t="n"/>
      <c r="Q835" s="151" t="n"/>
      <c r="R835" s="151" t="n"/>
      <c r="S835" s="151" t="n"/>
      <c r="T835" s="151" t="n"/>
      <c r="U835" s="151" t="n"/>
      <c r="V835" s="151" t="n"/>
      <c r="W835" s="151" t="n"/>
      <c r="X835" s="151" t="n"/>
      <c r="Y835" s="151" t="n"/>
      <c r="Z835" s="151" t="n"/>
      <c r="AA835" s="151" t="n"/>
      <c r="AB835" s="151" t="n"/>
      <c r="AC835" s="151" t="n"/>
      <c r="AD835" s="151" t="n"/>
      <c r="AE835" s="151" t="n"/>
    </row>
    <row r="836" ht="18" customHeight="1" s="218">
      <c r="A836" s="151" t="n"/>
      <c r="B836" s="151" t="n"/>
      <c r="C836" s="151" t="n"/>
      <c r="D836" s="151" t="n"/>
      <c r="E836" s="151" t="n"/>
      <c r="F836" s="151" t="n"/>
      <c r="G836" s="151" t="n"/>
      <c r="H836" s="151" t="n"/>
      <c r="I836" s="152" t="n"/>
      <c r="J836" s="152" t="n"/>
      <c r="K836" s="152" t="n"/>
      <c r="L836" s="152" t="n"/>
      <c r="M836" s="151" t="n"/>
      <c r="N836" s="151" t="n"/>
      <c r="O836" s="151" t="n"/>
      <c r="P836" s="151" t="n"/>
      <c r="Q836" s="151" t="n"/>
      <c r="R836" s="151" t="n"/>
      <c r="S836" s="151" t="n"/>
      <c r="T836" s="151" t="n"/>
      <c r="U836" s="151" t="n"/>
      <c r="V836" s="151" t="n"/>
      <c r="W836" s="151" t="n"/>
      <c r="X836" s="151" t="n"/>
      <c r="Y836" s="151" t="n"/>
      <c r="Z836" s="151" t="n"/>
      <c r="AA836" s="151" t="n"/>
      <c r="AB836" s="151" t="n"/>
      <c r="AC836" s="151" t="n"/>
      <c r="AD836" s="151" t="n"/>
      <c r="AE836" s="151" t="n"/>
    </row>
    <row r="837" ht="18" customHeight="1" s="218">
      <c r="A837" s="151" t="n"/>
      <c r="B837" s="151" t="n"/>
      <c r="C837" s="151" t="n"/>
      <c r="D837" s="151" t="n"/>
      <c r="E837" s="151" t="n"/>
      <c r="F837" s="151" t="n"/>
      <c r="G837" s="151" t="n"/>
      <c r="H837" s="151" t="n"/>
      <c r="I837" s="152" t="n"/>
      <c r="J837" s="152" t="n"/>
      <c r="K837" s="152" t="n"/>
      <c r="L837" s="152" t="n"/>
      <c r="M837" s="151" t="n"/>
      <c r="N837" s="151" t="n"/>
      <c r="O837" s="151" t="n"/>
      <c r="P837" s="151" t="n"/>
      <c r="Q837" s="151" t="n"/>
      <c r="R837" s="151" t="n"/>
      <c r="S837" s="151" t="n"/>
      <c r="T837" s="151" t="n"/>
      <c r="U837" s="151" t="n"/>
      <c r="V837" s="151" t="n"/>
      <c r="W837" s="151" t="n"/>
      <c r="X837" s="151" t="n"/>
      <c r="Y837" s="151" t="n"/>
      <c r="Z837" s="151" t="n"/>
      <c r="AA837" s="151" t="n"/>
      <c r="AB837" s="151" t="n"/>
      <c r="AC837" s="151" t="n"/>
      <c r="AD837" s="151" t="n"/>
      <c r="AE837" s="151" t="n"/>
    </row>
    <row r="838" ht="18" customHeight="1" s="218">
      <c r="A838" s="151" t="n"/>
      <c r="B838" s="151" t="n"/>
      <c r="C838" s="151" t="n"/>
      <c r="D838" s="151" t="n"/>
      <c r="E838" s="151" t="n"/>
      <c r="F838" s="151" t="n"/>
      <c r="G838" s="151" t="n"/>
      <c r="H838" s="151" t="n"/>
      <c r="I838" s="152" t="n"/>
      <c r="J838" s="152" t="n"/>
      <c r="K838" s="152" t="n"/>
      <c r="L838" s="152" t="n"/>
      <c r="M838" s="151" t="n"/>
      <c r="N838" s="151" t="n"/>
      <c r="O838" s="151" t="n"/>
      <c r="P838" s="151" t="n"/>
      <c r="Q838" s="151" t="n"/>
      <c r="R838" s="151" t="n"/>
      <c r="S838" s="151" t="n"/>
      <c r="T838" s="151" t="n"/>
      <c r="U838" s="151" t="n"/>
      <c r="V838" s="151" t="n"/>
      <c r="W838" s="151" t="n"/>
      <c r="X838" s="151" t="n"/>
      <c r="Y838" s="151" t="n"/>
      <c r="Z838" s="151" t="n"/>
      <c r="AA838" s="151" t="n"/>
      <c r="AB838" s="151" t="n"/>
      <c r="AC838" s="151" t="n"/>
      <c r="AD838" s="151" t="n"/>
      <c r="AE838" s="151" t="n"/>
    </row>
    <row r="839" ht="18" customHeight="1" s="218">
      <c r="A839" s="151" t="n"/>
      <c r="B839" s="151" t="n"/>
      <c r="C839" s="151" t="n"/>
      <c r="D839" s="151" t="n"/>
      <c r="E839" s="151" t="n"/>
      <c r="F839" s="151" t="n"/>
      <c r="G839" s="151" t="n"/>
      <c r="H839" s="151" t="n"/>
      <c r="I839" s="152" t="n"/>
      <c r="J839" s="152" t="n"/>
      <c r="K839" s="152" t="n"/>
      <c r="L839" s="152" t="n"/>
      <c r="M839" s="151" t="n"/>
      <c r="N839" s="151" t="n"/>
      <c r="O839" s="151" t="n"/>
      <c r="P839" s="151" t="n"/>
      <c r="Q839" s="151" t="n"/>
      <c r="R839" s="151" t="n"/>
      <c r="S839" s="151" t="n"/>
      <c r="T839" s="151" t="n"/>
      <c r="U839" s="151" t="n"/>
      <c r="V839" s="151" t="n"/>
      <c r="W839" s="151" t="n"/>
      <c r="X839" s="151" t="n"/>
      <c r="Y839" s="151" t="n"/>
      <c r="Z839" s="151" t="n"/>
      <c r="AA839" s="151" t="n"/>
      <c r="AB839" s="151" t="n"/>
      <c r="AC839" s="151" t="n"/>
      <c r="AD839" s="151" t="n"/>
      <c r="AE839" s="151" t="n"/>
    </row>
    <row r="840" ht="18" customHeight="1" s="218">
      <c r="A840" s="151" t="n"/>
      <c r="B840" s="151" t="n"/>
      <c r="C840" s="151" t="n"/>
      <c r="D840" s="151" t="n"/>
      <c r="E840" s="151" t="n"/>
      <c r="F840" s="151" t="n"/>
      <c r="G840" s="151" t="n"/>
      <c r="H840" s="151" t="n"/>
      <c r="I840" s="152" t="n"/>
      <c r="J840" s="152" t="n"/>
      <c r="K840" s="152" t="n"/>
      <c r="L840" s="152" t="n"/>
      <c r="M840" s="151" t="n"/>
      <c r="N840" s="151" t="n"/>
      <c r="O840" s="151" t="n"/>
      <c r="P840" s="151" t="n"/>
      <c r="Q840" s="151" t="n"/>
      <c r="R840" s="151" t="n"/>
      <c r="S840" s="151" t="n"/>
      <c r="T840" s="151" t="n"/>
      <c r="U840" s="151" t="n"/>
      <c r="V840" s="151" t="n"/>
      <c r="W840" s="151" t="n"/>
      <c r="X840" s="151" t="n"/>
      <c r="Y840" s="151" t="n"/>
      <c r="Z840" s="151" t="n"/>
      <c r="AA840" s="151" t="n"/>
      <c r="AB840" s="151" t="n"/>
      <c r="AC840" s="151" t="n"/>
      <c r="AD840" s="151" t="n"/>
      <c r="AE840" s="151" t="n"/>
    </row>
    <row r="841" ht="18" customHeight="1" s="218">
      <c r="A841" s="151" t="n"/>
      <c r="B841" s="151" t="n"/>
      <c r="C841" s="151" t="n"/>
      <c r="D841" s="151" t="n"/>
      <c r="E841" s="151" t="n"/>
      <c r="F841" s="151" t="n"/>
      <c r="G841" s="151" t="n"/>
      <c r="H841" s="151" t="n"/>
      <c r="I841" s="152" t="n"/>
      <c r="J841" s="152" t="n"/>
      <c r="K841" s="152" t="n"/>
      <c r="L841" s="152" t="n"/>
      <c r="M841" s="151" t="n"/>
      <c r="N841" s="151" t="n"/>
      <c r="O841" s="151" t="n"/>
      <c r="P841" s="151" t="n"/>
      <c r="Q841" s="151" t="n"/>
      <c r="R841" s="151" t="n"/>
      <c r="S841" s="151" t="n"/>
      <c r="T841" s="151" t="n"/>
      <c r="U841" s="151" t="n"/>
      <c r="V841" s="151" t="n"/>
      <c r="W841" s="151" t="n"/>
      <c r="X841" s="151" t="n"/>
      <c r="Y841" s="151" t="n"/>
      <c r="Z841" s="151" t="n"/>
      <c r="AA841" s="151" t="n"/>
      <c r="AB841" s="151" t="n"/>
      <c r="AC841" s="151" t="n"/>
      <c r="AD841" s="151" t="n"/>
      <c r="AE841" s="151" t="n"/>
    </row>
    <row r="842" ht="18" customHeight="1" s="218">
      <c r="A842" s="151" t="n"/>
      <c r="B842" s="151" t="n"/>
      <c r="C842" s="151" t="n"/>
      <c r="D842" s="151" t="n"/>
      <c r="E842" s="151" t="n"/>
      <c r="F842" s="151" t="n"/>
      <c r="G842" s="151" t="n"/>
      <c r="H842" s="151" t="n"/>
      <c r="I842" s="152" t="n"/>
      <c r="J842" s="152" t="n"/>
      <c r="K842" s="152" t="n"/>
      <c r="L842" s="152" t="n"/>
      <c r="M842" s="151" t="n"/>
      <c r="N842" s="151" t="n"/>
      <c r="O842" s="151" t="n"/>
      <c r="P842" s="151" t="n"/>
      <c r="Q842" s="151" t="n"/>
      <c r="R842" s="151" t="n"/>
      <c r="S842" s="151" t="n"/>
      <c r="T842" s="151" t="n"/>
      <c r="U842" s="151" t="n"/>
      <c r="V842" s="151" t="n"/>
      <c r="W842" s="151" t="n"/>
      <c r="X842" s="151" t="n"/>
      <c r="Y842" s="151" t="n"/>
      <c r="Z842" s="151" t="n"/>
      <c r="AA842" s="151" t="n"/>
      <c r="AB842" s="151" t="n"/>
      <c r="AC842" s="151" t="n"/>
      <c r="AD842" s="151" t="n"/>
      <c r="AE842" s="151" t="n"/>
    </row>
    <row r="843" ht="18" customHeight="1" s="218">
      <c r="A843" s="151" t="n"/>
      <c r="B843" s="151" t="n"/>
      <c r="C843" s="151" t="n"/>
      <c r="D843" s="151" t="n"/>
      <c r="E843" s="151" t="n"/>
      <c r="F843" s="151" t="n"/>
      <c r="G843" s="151" t="n"/>
      <c r="H843" s="151" t="n"/>
      <c r="I843" s="152" t="n"/>
      <c r="J843" s="152" t="n"/>
      <c r="K843" s="152" t="n"/>
      <c r="L843" s="152" t="n"/>
      <c r="M843" s="151" t="n"/>
      <c r="N843" s="151" t="n"/>
      <c r="O843" s="151" t="n"/>
      <c r="P843" s="151" t="n"/>
      <c r="Q843" s="151" t="n"/>
      <c r="R843" s="151" t="n"/>
      <c r="S843" s="151" t="n"/>
      <c r="T843" s="151" t="n"/>
      <c r="U843" s="151" t="n"/>
      <c r="V843" s="151" t="n"/>
      <c r="W843" s="151" t="n"/>
      <c r="X843" s="151" t="n"/>
      <c r="Y843" s="151" t="n"/>
      <c r="Z843" s="151" t="n"/>
      <c r="AA843" s="151" t="n"/>
      <c r="AB843" s="151" t="n"/>
      <c r="AC843" s="151" t="n"/>
      <c r="AD843" s="151" t="n"/>
      <c r="AE843" s="151" t="n"/>
    </row>
    <row r="844" ht="18" customHeight="1" s="218">
      <c r="A844" s="151" t="n"/>
      <c r="B844" s="151" t="n"/>
      <c r="C844" s="151" t="n"/>
      <c r="D844" s="151" t="n"/>
      <c r="E844" s="151" t="n"/>
      <c r="F844" s="151" t="n"/>
      <c r="G844" s="151" t="n"/>
      <c r="H844" s="151" t="n"/>
      <c r="I844" s="152" t="n"/>
      <c r="J844" s="152" t="n"/>
      <c r="K844" s="152" t="n"/>
      <c r="L844" s="152" t="n"/>
      <c r="M844" s="151" t="n"/>
      <c r="N844" s="151" t="n"/>
      <c r="O844" s="151" t="n"/>
      <c r="P844" s="151" t="n"/>
      <c r="Q844" s="151" t="n"/>
      <c r="R844" s="151" t="n"/>
      <c r="S844" s="151" t="n"/>
      <c r="T844" s="151" t="n"/>
      <c r="U844" s="151" t="n"/>
      <c r="V844" s="151" t="n"/>
      <c r="W844" s="151" t="n"/>
      <c r="X844" s="151" t="n"/>
      <c r="Y844" s="151" t="n"/>
      <c r="Z844" s="151" t="n"/>
      <c r="AA844" s="151" t="n"/>
      <c r="AB844" s="151" t="n"/>
      <c r="AC844" s="151" t="n"/>
      <c r="AD844" s="151" t="n"/>
      <c r="AE844" s="151" t="n"/>
    </row>
    <row r="845" ht="18" customHeight="1" s="218">
      <c r="A845" s="151" t="n"/>
      <c r="B845" s="151" t="n"/>
      <c r="C845" s="151" t="n"/>
      <c r="D845" s="151" t="n"/>
      <c r="E845" s="151" t="n"/>
      <c r="F845" s="151" t="n"/>
      <c r="G845" s="151" t="n"/>
      <c r="H845" s="151" t="n"/>
      <c r="I845" s="152" t="n"/>
      <c r="J845" s="152" t="n"/>
      <c r="K845" s="152" t="n"/>
      <c r="L845" s="152" t="n"/>
      <c r="M845" s="151" t="n"/>
      <c r="N845" s="151" t="n"/>
      <c r="O845" s="151" t="n"/>
      <c r="P845" s="151" t="n"/>
      <c r="Q845" s="151" t="n"/>
      <c r="R845" s="151" t="n"/>
      <c r="S845" s="151" t="n"/>
      <c r="T845" s="151" t="n"/>
      <c r="U845" s="151" t="n"/>
      <c r="V845" s="151" t="n"/>
      <c r="W845" s="151" t="n"/>
      <c r="X845" s="151" t="n"/>
      <c r="Y845" s="151" t="n"/>
      <c r="Z845" s="151" t="n"/>
      <c r="AA845" s="151" t="n"/>
      <c r="AB845" s="151" t="n"/>
      <c r="AC845" s="151" t="n"/>
      <c r="AD845" s="151" t="n"/>
      <c r="AE845" s="151" t="n"/>
    </row>
    <row r="846" ht="18" customHeight="1" s="218">
      <c r="A846" s="151" t="n"/>
      <c r="B846" s="151" t="n"/>
      <c r="C846" s="151" t="n"/>
      <c r="D846" s="151" t="n"/>
      <c r="E846" s="151" t="n"/>
      <c r="F846" s="151" t="n"/>
      <c r="G846" s="151" t="n"/>
      <c r="H846" s="151" t="n"/>
      <c r="I846" s="152" t="n"/>
      <c r="J846" s="152" t="n"/>
      <c r="K846" s="152" t="n"/>
      <c r="L846" s="152" t="n"/>
      <c r="M846" s="151" t="n"/>
      <c r="N846" s="151" t="n"/>
      <c r="O846" s="151" t="n"/>
      <c r="P846" s="151" t="n"/>
      <c r="Q846" s="151" t="n"/>
      <c r="R846" s="151" t="n"/>
      <c r="S846" s="151" t="n"/>
      <c r="T846" s="151" t="n"/>
      <c r="U846" s="151" t="n"/>
      <c r="V846" s="151" t="n"/>
      <c r="W846" s="151" t="n"/>
      <c r="X846" s="151" t="n"/>
      <c r="Y846" s="151" t="n"/>
      <c r="Z846" s="151" t="n"/>
      <c r="AA846" s="151" t="n"/>
      <c r="AB846" s="151" t="n"/>
      <c r="AC846" s="151" t="n"/>
      <c r="AD846" s="151" t="n"/>
      <c r="AE846" s="151" t="n"/>
    </row>
    <row r="847" ht="18" customHeight="1" s="218">
      <c r="A847" s="151" t="n"/>
      <c r="B847" s="151" t="n"/>
      <c r="C847" s="151" t="n"/>
      <c r="D847" s="151" t="n"/>
      <c r="E847" s="151" t="n"/>
      <c r="F847" s="151" t="n"/>
      <c r="G847" s="151" t="n"/>
      <c r="H847" s="151" t="n"/>
      <c r="I847" s="152" t="n"/>
      <c r="J847" s="152" t="n"/>
      <c r="K847" s="152" t="n"/>
      <c r="L847" s="152" t="n"/>
      <c r="M847" s="151" t="n"/>
      <c r="N847" s="151" t="n"/>
      <c r="O847" s="151" t="n"/>
      <c r="P847" s="151" t="n"/>
      <c r="Q847" s="151" t="n"/>
      <c r="R847" s="151" t="n"/>
      <c r="S847" s="151" t="n"/>
      <c r="T847" s="151" t="n"/>
      <c r="U847" s="151" t="n"/>
      <c r="V847" s="151" t="n"/>
      <c r="W847" s="151" t="n"/>
      <c r="X847" s="151" t="n"/>
      <c r="Y847" s="151" t="n"/>
      <c r="Z847" s="151" t="n"/>
      <c r="AA847" s="151" t="n"/>
      <c r="AB847" s="151" t="n"/>
      <c r="AC847" s="151" t="n"/>
      <c r="AD847" s="151" t="n"/>
      <c r="AE847" s="151" t="n"/>
    </row>
    <row r="848" ht="18" customHeight="1" s="218">
      <c r="A848" s="151" t="n"/>
      <c r="B848" s="151" t="n"/>
      <c r="C848" s="151" t="n"/>
      <c r="D848" s="151" t="n"/>
      <c r="E848" s="151" t="n"/>
      <c r="F848" s="151" t="n"/>
      <c r="G848" s="151" t="n"/>
      <c r="H848" s="151" t="n"/>
      <c r="I848" s="152" t="n"/>
      <c r="J848" s="152" t="n"/>
      <c r="K848" s="152" t="n"/>
      <c r="L848" s="152" t="n"/>
      <c r="M848" s="151" t="n"/>
      <c r="N848" s="151" t="n"/>
      <c r="O848" s="151" t="n"/>
      <c r="P848" s="151" t="n"/>
      <c r="Q848" s="151" t="n"/>
      <c r="R848" s="151" t="n"/>
      <c r="S848" s="151" t="n"/>
      <c r="T848" s="151" t="n"/>
      <c r="U848" s="151" t="n"/>
      <c r="V848" s="151" t="n"/>
      <c r="W848" s="151" t="n"/>
      <c r="X848" s="151" t="n"/>
      <c r="Y848" s="151" t="n"/>
      <c r="Z848" s="151" t="n"/>
      <c r="AA848" s="151" t="n"/>
      <c r="AB848" s="151" t="n"/>
      <c r="AC848" s="151" t="n"/>
      <c r="AD848" s="151" t="n"/>
      <c r="AE848" s="151" t="n"/>
    </row>
    <row r="849" ht="18" customHeight="1" s="218">
      <c r="A849" s="151" t="n"/>
      <c r="B849" s="151" t="n"/>
      <c r="C849" s="151" t="n"/>
      <c r="D849" s="151" t="n"/>
      <c r="E849" s="151" t="n"/>
      <c r="F849" s="151" t="n"/>
      <c r="G849" s="151" t="n"/>
      <c r="H849" s="151" t="n"/>
      <c r="I849" s="152" t="n"/>
      <c r="J849" s="152" t="n"/>
      <c r="K849" s="152" t="n"/>
      <c r="L849" s="152" t="n"/>
      <c r="M849" s="151" t="n"/>
      <c r="N849" s="151" t="n"/>
      <c r="O849" s="151" t="n"/>
      <c r="P849" s="151" t="n"/>
      <c r="Q849" s="151" t="n"/>
      <c r="R849" s="151" t="n"/>
      <c r="S849" s="151" t="n"/>
      <c r="T849" s="151" t="n"/>
      <c r="U849" s="151" t="n"/>
      <c r="V849" s="151" t="n"/>
      <c r="W849" s="151" t="n"/>
      <c r="X849" s="151" t="n"/>
      <c r="Y849" s="151" t="n"/>
      <c r="Z849" s="151" t="n"/>
      <c r="AA849" s="151" t="n"/>
      <c r="AB849" s="151" t="n"/>
      <c r="AC849" s="151" t="n"/>
      <c r="AD849" s="151" t="n"/>
      <c r="AE849" s="151" t="n"/>
    </row>
    <row r="850" ht="18" customHeight="1" s="218">
      <c r="A850" s="151" t="n"/>
      <c r="B850" s="151" t="n"/>
      <c r="C850" s="151" t="n"/>
      <c r="D850" s="151" t="n"/>
      <c r="E850" s="151" t="n"/>
      <c r="F850" s="151" t="n"/>
      <c r="G850" s="151" t="n"/>
      <c r="H850" s="151" t="n"/>
      <c r="I850" s="152" t="n"/>
      <c r="J850" s="152" t="n"/>
      <c r="K850" s="152" t="n"/>
      <c r="L850" s="152" t="n"/>
      <c r="M850" s="151" t="n"/>
      <c r="N850" s="151" t="n"/>
      <c r="O850" s="151" t="n"/>
      <c r="P850" s="151" t="n"/>
      <c r="Q850" s="151" t="n"/>
      <c r="R850" s="151" t="n"/>
      <c r="S850" s="151" t="n"/>
      <c r="T850" s="151" t="n"/>
      <c r="U850" s="151" t="n"/>
      <c r="V850" s="151" t="n"/>
      <c r="W850" s="151" t="n"/>
      <c r="X850" s="151" t="n"/>
      <c r="Y850" s="151" t="n"/>
      <c r="Z850" s="151" t="n"/>
      <c r="AA850" s="151" t="n"/>
      <c r="AB850" s="151" t="n"/>
      <c r="AC850" s="151" t="n"/>
      <c r="AD850" s="151" t="n"/>
      <c r="AE850" s="151" t="n"/>
    </row>
    <row r="851" ht="18" customHeight="1" s="218">
      <c r="A851" s="151" t="n"/>
      <c r="B851" s="151" t="n"/>
      <c r="C851" s="151" t="n"/>
      <c r="D851" s="151" t="n"/>
      <c r="E851" s="151" t="n"/>
      <c r="F851" s="151" t="n"/>
      <c r="G851" s="151" t="n"/>
      <c r="H851" s="151" t="n"/>
      <c r="I851" s="152" t="n"/>
      <c r="J851" s="152" t="n"/>
      <c r="K851" s="152" t="n"/>
      <c r="L851" s="152" t="n"/>
      <c r="M851" s="151" t="n"/>
      <c r="N851" s="151" t="n"/>
      <c r="O851" s="151" t="n"/>
      <c r="P851" s="151" t="n"/>
      <c r="Q851" s="151" t="n"/>
      <c r="R851" s="151" t="n"/>
      <c r="S851" s="151" t="n"/>
      <c r="T851" s="151" t="n"/>
      <c r="U851" s="151" t="n"/>
      <c r="V851" s="151" t="n"/>
      <c r="W851" s="151" t="n"/>
      <c r="X851" s="151" t="n"/>
      <c r="Y851" s="151" t="n"/>
      <c r="Z851" s="151" t="n"/>
      <c r="AA851" s="151" t="n"/>
      <c r="AB851" s="151" t="n"/>
      <c r="AC851" s="151" t="n"/>
      <c r="AD851" s="151" t="n"/>
      <c r="AE851" s="151" t="n"/>
    </row>
    <row r="852" ht="18" customHeight="1" s="218">
      <c r="A852" s="151" t="n"/>
      <c r="B852" s="151" t="n"/>
      <c r="C852" s="151" t="n"/>
      <c r="D852" s="151" t="n"/>
      <c r="E852" s="151" t="n"/>
      <c r="F852" s="151" t="n"/>
      <c r="G852" s="151" t="n"/>
      <c r="H852" s="151" t="n"/>
      <c r="I852" s="152" t="n"/>
      <c r="J852" s="152" t="n"/>
      <c r="K852" s="152" t="n"/>
      <c r="L852" s="152" t="n"/>
      <c r="M852" s="151" t="n"/>
      <c r="N852" s="151" t="n"/>
      <c r="O852" s="151" t="n"/>
      <c r="P852" s="151" t="n"/>
      <c r="Q852" s="151" t="n"/>
      <c r="R852" s="151" t="n"/>
      <c r="S852" s="151" t="n"/>
      <c r="T852" s="151" t="n"/>
      <c r="U852" s="151" t="n"/>
      <c r="V852" s="151" t="n"/>
      <c r="W852" s="151" t="n"/>
      <c r="X852" s="151" t="n"/>
      <c r="Y852" s="151" t="n"/>
      <c r="Z852" s="151" t="n"/>
      <c r="AA852" s="151" t="n"/>
      <c r="AB852" s="151" t="n"/>
      <c r="AC852" s="151" t="n"/>
      <c r="AD852" s="151" t="n"/>
      <c r="AE852" s="151" t="n"/>
    </row>
    <row r="853" ht="18" customHeight="1" s="218">
      <c r="A853" s="151" t="n"/>
      <c r="B853" s="151" t="n"/>
      <c r="C853" s="151" t="n"/>
      <c r="D853" s="151" t="n"/>
      <c r="E853" s="151" t="n"/>
      <c r="F853" s="151" t="n"/>
      <c r="G853" s="151" t="n"/>
      <c r="H853" s="151" t="n"/>
      <c r="I853" s="152" t="n"/>
      <c r="J853" s="152" t="n"/>
      <c r="K853" s="152" t="n"/>
      <c r="L853" s="152" t="n"/>
      <c r="M853" s="151" t="n"/>
      <c r="N853" s="151" t="n"/>
      <c r="O853" s="151" t="n"/>
      <c r="P853" s="151" t="n"/>
      <c r="Q853" s="151" t="n"/>
      <c r="R853" s="151" t="n"/>
      <c r="S853" s="151" t="n"/>
      <c r="T853" s="151" t="n"/>
      <c r="U853" s="151" t="n"/>
      <c r="V853" s="151" t="n"/>
      <c r="W853" s="151" t="n"/>
      <c r="X853" s="151" t="n"/>
      <c r="Y853" s="151" t="n"/>
      <c r="Z853" s="151" t="n"/>
      <c r="AA853" s="151" t="n"/>
      <c r="AB853" s="151" t="n"/>
      <c r="AC853" s="151" t="n"/>
      <c r="AD853" s="151" t="n"/>
      <c r="AE853" s="151" t="n"/>
    </row>
    <row r="854" ht="18" customHeight="1" s="218">
      <c r="A854" s="151" t="n"/>
      <c r="B854" s="151" t="n"/>
      <c r="C854" s="151" t="n"/>
      <c r="D854" s="151" t="n"/>
      <c r="E854" s="151" t="n"/>
      <c r="F854" s="151" t="n"/>
      <c r="G854" s="151" t="n"/>
      <c r="H854" s="151" t="n"/>
      <c r="I854" s="152" t="n"/>
      <c r="J854" s="152" t="n"/>
      <c r="K854" s="152" t="n"/>
      <c r="L854" s="152" t="n"/>
      <c r="M854" s="151" t="n"/>
      <c r="N854" s="151" t="n"/>
      <c r="O854" s="151" t="n"/>
      <c r="P854" s="151" t="n"/>
      <c r="Q854" s="151" t="n"/>
      <c r="R854" s="151" t="n"/>
      <c r="S854" s="151" t="n"/>
      <c r="T854" s="151" t="n"/>
      <c r="U854" s="151" t="n"/>
      <c r="V854" s="151" t="n"/>
      <c r="W854" s="151" t="n"/>
      <c r="X854" s="151" t="n"/>
      <c r="Y854" s="151" t="n"/>
      <c r="Z854" s="151" t="n"/>
      <c r="AA854" s="151" t="n"/>
      <c r="AB854" s="151" t="n"/>
      <c r="AC854" s="151" t="n"/>
      <c r="AD854" s="151" t="n"/>
      <c r="AE854" s="151" t="n"/>
    </row>
    <row r="855" ht="18" customHeight="1" s="218">
      <c r="A855" s="151" t="n"/>
      <c r="B855" s="151" t="n"/>
      <c r="C855" s="151" t="n"/>
      <c r="D855" s="151" t="n"/>
      <c r="E855" s="151" t="n"/>
      <c r="F855" s="151" t="n"/>
      <c r="G855" s="151" t="n"/>
      <c r="H855" s="151" t="n"/>
      <c r="I855" s="152" t="n"/>
      <c r="J855" s="152" t="n"/>
      <c r="K855" s="152" t="n"/>
      <c r="L855" s="152" t="n"/>
      <c r="M855" s="151" t="n"/>
      <c r="N855" s="151" t="n"/>
      <c r="O855" s="151" t="n"/>
      <c r="P855" s="151" t="n"/>
      <c r="Q855" s="151" t="n"/>
      <c r="R855" s="151" t="n"/>
      <c r="S855" s="151" t="n"/>
      <c r="T855" s="151" t="n"/>
      <c r="U855" s="151" t="n"/>
      <c r="V855" s="151" t="n"/>
      <c r="W855" s="151" t="n"/>
      <c r="X855" s="151" t="n"/>
      <c r="Y855" s="151" t="n"/>
      <c r="Z855" s="151" t="n"/>
      <c r="AA855" s="151" t="n"/>
      <c r="AB855" s="151" t="n"/>
      <c r="AC855" s="151" t="n"/>
      <c r="AD855" s="151" t="n"/>
      <c r="AE855" s="151" t="n"/>
    </row>
    <row r="856" ht="18" customHeight="1" s="218">
      <c r="A856" s="151" t="n"/>
      <c r="B856" s="151" t="n"/>
      <c r="C856" s="151" t="n"/>
      <c r="D856" s="151" t="n"/>
      <c r="E856" s="151" t="n"/>
      <c r="F856" s="151" t="n"/>
      <c r="G856" s="151" t="n"/>
      <c r="H856" s="151" t="n"/>
      <c r="I856" s="152" t="n"/>
      <c r="J856" s="152" t="n"/>
      <c r="K856" s="152" t="n"/>
      <c r="L856" s="152" t="n"/>
      <c r="M856" s="151" t="n"/>
      <c r="N856" s="151" t="n"/>
      <c r="O856" s="151" t="n"/>
      <c r="P856" s="151" t="n"/>
      <c r="Q856" s="151" t="n"/>
      <c r="R856" s="151" t="n"/>
      <c r="S856" s="151" t="n"/>
      <c r="T856" s="151" t="n"/>
      <c r="U856" s="151" t="n"/>
      <c r="V856" s="151" t="n"/>
      <c r="W856" s="151" t="n"/>
      <c r="X856" s="151" t="n"/>
      <c r="Y856" s="151" t="n"/>
      <c r="Z856" s="151" t="n"/>
      <c r="AA856" s="151" t="n"/>
      <c r="AB856" s="151" t="n"/>
      <c r="AC856" s="151" t="n"/>
      <c r="AD856" s="151" t="n"/>
      <c r="AE856" s="151" t="n"/>
    </row>
    <row r="857" ht="18" customHeight="1" s="218">
      <c r="A857" s="151" t="n"/>
      <c r="B857" s="151" t="n"/>
      <c r="C857" s="151" t="n"/>
      <c r="D857" s="151" t="n"/>
      <c r="E857" s="151" t="n"/>
      <c r="F857" s="151" t="n"/>
      <c r="G857" s="151" t="n"/>
      <c r="H857" s="151" t="n"/>
      <c r="I857" s="152" t="n"/>
      <c r="J857" s="152" t="n"/>
      <c r="K857" s="152" t="n"/>
      <c r="L857" s="152" t="n"/>
      <c r="M857" s="151" t="n"/>
      <c r="N857" s="151" t="n"/>
      <c r="O857" s="151" t="n"/>
      <c r="P857" s="151" t="n"/>
      <c r="Q857" s="151" t="n"/>
      <c r="R857" s="151" t="n"/>
      <c r="S857" s="151" t="n"/>
      <c r="T857" s="151" t="n"/>
      <c r="U857" s="151" t="n"/>
      <c r="V857" s="151" t="n"/>
      <c r="W857" s="151" t="n"/>
      <c r="X857" s="151" t="n"/>
      <c r="Y857" s="151" t="n"/>
      <c r="Z857" s="151" t="n"/>
      <c r="AA857" s="151" t="n"/>
      <c r="AB857" s="151" t="n"/>
      <c r="AC857" s="151" t="n"/>
      <c r="AD857" s="151" t="n"/>
      <c r="AE857" s="151" t="n"/>
    </row>
    <row r="858" ht="18" customHeight="1" s="218">
      <c r="A858" s="151" t="n"/>
      <c r="B858" s="151" t="n"/>
      <c r="C858" s="151" t="n"/>
      <c r="D858" s="151" t="n"/>
      <c r="E858" s="151" t="n"/>
      <c r="F858" s="151" t="n"/>
      <c r="G858" s="151" t="n"/>
      <c r="H858" s="151" t="n"/>
      <c r="I858" s="152" t="n"/>
      <c r="J858" s="152" t="n"/>
      <c r="K858" s="152" t="n"/>
      <c r="L858" s="152" t="n"/>
      <c r="M858" s="151" t="n"/>
      <c r="N858" s="151" t="n"/>
      <c r="O858" s="151" t="n"/>
      <c r="P858" s="151" t="n"/>
      <c r="Q858" s="151" t="n"/>
      <c r="R858" s="151" t="n"/>
      <c r="S858" s="151" t="n"/>
      <c r="T858" s="151" t="n"/>
      <c r="U858" s="151" t="n"/>
      <c r="V858" s="151" t="n"/>
      <c r="W858" s="151" t="n"/>
      <c r="X858" s="151" t="n"/>
      <c r="Y858" s="151" t="n"/>
      <c r="Z858" s="151" t="n"/>
      <c r="AA858" s="151" t="n"/>
      <c r="AB858" s="151" t="n"/>
      <c r="AC858" s="151" t="n"/>
      <c r="AD858" s="151" t="n"/>
      <c r="AE858" s="151" t="n"/>
    </row>
    <row r="859" ht="18" customHeight="1" s="218">
      <c r="A859" s="151" t="n"/>
      <c r="B859" s="151" t="n"/>
      <c r="C859" s="151" t="n"/>
      <c r="D859" s="151" t="n"/>
      <c r="E859" s="151" t="n"/>
      <c r="F859" s="151" t="n"/>
      <c r="G859" s="151" t="n"/>
      <c r="H859" s="151" t="n"/>
      <c r="I859" s="152" t="n"/>
      <c r="J859" s="152" t="n"/>
      <c r="K859" s="152" t="n"/>
      <c r="L859" s="152" t="n"/>
      <c r="M859" s="151" t="n"/>
      <c r="N859" s="151" t="n"/>
      <c r="O859" s="151" t="n"/>
      <c r="P859" s="151" t="n"/>
      <c r="Q859" s="151" t="n"/>
      <c r="R859" s="151" t="n"/>
      <c r="S859" s="151" t="n"/>
      <c r="T859" s="151" t="n"/>
      <c r="U859" s="151" t="n"/>
      <c r="V859" s="151" t="n"/>
      <c r="W859" s="151" t="n"/>
      <c r="X859" s="151" t="n"/>
      <c r="Y859" s="151" t="n"/>
      <c r="Z859" s="151" t="n"/>
      <c r="AA859" s="151" t="n"/>
      <c r="AB859" s="151" t="n"/>
      <c r="AC859" s="151" t="n"/>
      <c r="AD859" s="151" t="n"/>
      <c r="AE859" s="151" t="n"/>
    </row>
    <row r="860" ht="18" customHeight="1" s="218">
      <c r="A860" s="151" t="n"/>
      <c r="B860" s="151" t="n"/>
      <c r="C860" s="151" t="n"/>
      <c r="D860" s="151" t="n"/>
      <c r="E860" s="151" t="n"/>
      <c r="F860" s="151" t="n"/>
      <c r="G860" s="151" t="n"/>
      <c r="H860" s="151" t="n"/>
      <c r="I860" s="152" t="n"/>
      <c r="J860" s="152" t="n"/>
      <c r="K860" s="152" t="n"/>
      <c r="L860" s="152" t="n"/>
      <c r="M860" s="151" t="n"/>
      <c r="N860" s="151" t="n"/>
      <c r="O860" s="151" t="n"/>
      <c r="P860" s="151" t="n"/>
      <c r="Q860" s="151" t="n"/>
      <c r="R860" s="151" t="n"/>
      <c r="S860" s="151" t="n"/>
      <c r="T860" s="151" t="n"/>
      <c r="U860" s="151" t="n"/>
      <c r="V860" s="151" t="n"/>
      <c r="W860" s="151" t="n"/>
      <c r="X860" s="151" t="n"/>
      <c r="Y860" s="151" t="n"/>
      <c r="Z860" s="151" t="n"/>
      <c r="AA860" s="151" t="n"/>
      <c r="AB860" s="151" t="n"/>
      <c r="AC860" s="151" t="n"/>
      <c r="AD860" s="151" t="n"/>
      <c r="AE860" s="151" t="n"/>
    </row>
    <row r="861" ht="18" customHeight="1" s="218">
      <c r="A861" s="151" t="n"/>
      <c r="B861" s="151" t="n"/>
      <c r="C861" s="151" t="n"/>
      <c r="D861" s="151" t="n"/>
      <c r="E861" s="151" t="n"/>
      <c r="F861" s="151" t="n"/>
      <c r="G861" s="151" t="n"/>
      <c r="H861" s="151" t="n"/>
      <c r="I861" s="152" t="n"/>
      <c r="J861" s="152" t="n"/>
      <c r="K861" s="152" t="n"/>
      <c r="L861" s="152" t="n"/>
      <c r="M861" s="151" t="n"/>
      <c r="N861" s="151" t="n"/>
      <c r="O861" s="151" t="n"/>
      <c r="P861" s="151" t="n"/>
      <c r="Q861" s="151" t="n"/>
      <c r="R861" s="151" t="n"/>
      <c r="S861" s="151" t="n"/>
      <c r="T861" s="151" t="n"/>
      <c r="U861" s="151" t="n"/>
      <c r="V861" s="151" t="n"/>
      <c r="W861" s="151" t="n"/>
      <c r="X861" s="151" t="n"/>
      <c r="Y861" s="151" t="n"/>
      <c r="Z861" s="151" t="n"/>
      <c r="AA861" s="151" t="n"/>
      <c r="AB861" s="151" t="n"/>
      <c r="AC861" s="151" t="n"/>
      <c r="AD861" s="151" t="n"/>
      <c r="AE861" s="151" t="n"/>
    </row>
    <row r="862" ht="18" customHeight="1" s="218">
      <c r="A862" s="151" t="n"/>
      <c r="B862" s="151" t="n"/>
      <c r="C862" s="151" t="n"/>
      <c r="D862" s="151" t="n"/>
      <c r="E862" s="151" t="n"/>
      <c r="F862" s="151" t="n"/>
      <c r="G862" s="151" t="n"/>
      <c r="H862" s="151" t="n"/>
      <c r="I862" s="152" t="n"/>
      <c r="J862" s="152" t="n"/>
      <c r="K862" s="152" t="n"/>
      <c r="L862" s="152" t="n"/>
      <c r="M862" s="151" t="n"/>
      <c r="N862" s="151" t="n"/>
      <c r="O862" s="151" t="n"/>
      <c r="P862" s="151" t="n"/>
      <c r="Q862" s="151" t="n"/>
      <c r="R862" s="151" t="n"/>
      <c r="S862" s="151" t="n"/>
      <c r="T862" s="151" t="n"/>
      <c r="U862" s="151" t="n"/>
      <c r="V862" s="151" t="n"/>
      <c r="W862" s="151" t="n"/>
      <c r="X862" s="151" t="n"/>
      <c r="Y862" s="151" t="n"/>
      <c r="Z862" s="151" t="n"/>
      <c r="AA862" s="151" t="n"/>
      <c r="AB862" s="151" t="n"/>
      <c r="AC862" s="151" t="n"/>
      <c r="AD862" s="151" t="n"/>
      <c r="AE862" s="151" t="n"/>
    </row>
    <row r="863" ht="18" customHeight="1" s="218">
      <c r="A863" s="151" t="n"/>
      <c r="B863" s="151" t="n"/>
      <c r="C863" s="151" t="n"/>
      <c r="D863" s="151" t="n"/>
      <c r="E863" s="151" t="n"/>
      <c r="F863" s="151" t="n"/>
      <c r="G863" s="151" t="n"/>
      <c r="H863" s="151" t="n"/>
      <c r="I863" s="152" t="n"/>
      <c r="J863" s="152" t="n"/>
      <c r="K863" s="152" t="n"/>
      <c r="L863" s="152" t="n"/>
      <c r="M863" s="151" t="n"/>
      <c r="N863" s="151" t="n"/>
      <c r="O863" s="151" t="n"/>
      <c r="P863" s="151" t="n"/>
      <c r="Q863" s="151" t="n"/>
      <c r="R863" s="151" t="n"/>
      <c r="S863" s="151" t="n"/>
      <c r="T863" s="151" t="n"/>
      <c r="U863" s="151" t="n"/>
      <c r="V863" s="151" t="n"/>
      <c r="W863" s="151" t="n"/>
      <c r="X863" s="151" t="n"/>
      <c r="Y863" s="151" t="n"/>
      <c r="Z863" s="151" t="n"/>
      <c r="AA863" s="151" t="n"/>
      <c r="AB863" s="151" t="n"/>
      <c r="AC863" s="151" t="n"/>
      <c r="AD863" s="151" t="n"/>
      <c r="AE863" s="151" t="n"/>
    </row>
    <row r="864" ht="18" customHeight="1" s="218">
      <c r="A864" s="151" t="n"/>
      <c r="B864" s="151" t="n"/>
      <c r="C864" s="151" t="n"/>
      <c r="D864" s="151" t="n"/>
      <c r="E864" s="151" t="n"/>
      <c r="F864" s="151" t="n"/>
      <c r="G864" s="151" t="n"/>
      <c r="H864" s="151" t="n"/>
      <c r="I864" s="152" t="n"/>
      <c r="J864" s="152" t="n"/>
      <c r="K864" s="152" t="n"/>
      <c r="L864" s="152" t="n"/>
      <c r="M864" s="151" t="n"/>
      <c r="N864" s="151" t="n"/>
      <c r="O864" s="151" t="n"/>
      <c r="P864" s="151" t="n"/>
      <c r="Q864" s="151" t="n"/>
      <c r="R864" s="151" t="n"/>
      <c r="S864" s="151" t="n"/>
      <c r="T864" s="151" t="n"/>
      <c r="U864" s="151" t="n"/>
      <c r="V864" s="151" t="n"/>
      <c r="W864" s="151" t="n"/>
      <c r="X864" s="151" t="n"/>
      <c r="Y864" s="151" t="n"/>
      <c r="Z864" s="151" t="n"/>
      <c r="AA864" s="151" t="n"/>
      <c r="AB864" s="151" t="n"/>
      <c r="AC864" s="151" t="n"/>
      <c r="AD864" s="151" t="n"/>
      <c r="AE864" s="151" t="n"/>
    </row>
    <row r="865" ht="18" customHeight="1" s="218">
      <c r="A865" s="151" t="n"/>
      <c r="B865" s="151" t="n"/>
      <c r="C865" s="151" t="n"/>
      <c r="D865" s="151" t="n"/>
      <c r="E865" s="151" t="n"/>
      <c r="F865" s="151" t="n"/>
      <c r="G865" s="151" t="n"/>
      <c r="H865" s="151" t="n"/>
      <c r="I865" s="152" t="n"/>
      <c r="J865" s="152" t="n"/>
      <c r="K865" s="152" t="n"/>
      <c r="L865" s="152" t="n"/>
      <c r="M865" s="151" t="n"/>
      <c r="N865" s="151" t="n"/>
      <c r="O865" s="151" t="n"/>
      <c r="P865" s="151" t="n"/>
      <c r="Q865" s="151" t="n"/>
      <c r="R865" s="151" t="n"/>
      <c r="S865" s="151" t="n"/>
      <c r="T865" s="151" t="n"/>
      <c r="U865" s="151" t="n"/>
      <c r="V865" s="151" t="n"/>
      <c r="W865" s="151" t="n"/>
      <c r="X865" s="151" t="n"/>
      <c r="Y865" s="151" t="n"/>
      <c r="Z865" s="151" t="n"/>
      <c r="AA865" s="151" t="n"/>
      <c r="AB865" s="151" t="n"/>
      <c r="AC865" s="151" t="n"/>
      <c r="AD865" s="151" t="n"/>
      <c r="AE865" s="151" t="n"/>
    </row>
    <row r="866" ht="18" customHeight="1" s="218">
      <c r="A866" s="151" t="n"/>
      <c r="B866" s="151" t="n"/>
      <c r="C866" s="151" t="n"/>
      <c r="D866" s="151" t="n"/>
      <c r="E866" s="151" t="n"/>
      <c r="F866" s="151" t="n"/>
      <c r="G866" s="151" t="n"/>
      <c r="H866" s="151" t="n"/>
      <c r="I866" s="152" t="n"/>
      <c r="J866" s="152" t="n"/>
      <c r="K866" s="152" t="n"/>
      <c r="L866" s="152" t="n"/>
      <c r="M866" s="151" t="n"/>
      <c r="N866" s="151" t="n"/>
      <c r="O866" s="151" t="n"/>
      <c r="P866" s="151" t="n"/>
      <c r="Q866" s="151" t="n"/>
      <c r="R866" s="151" t="n"/>
      <c r="S866" s="151" t="n"/>
      <c r="T866" s="151" t="n"/>
      <c r="U866" s="151" t="n"/>
      <c r="V866" s="151" t="n"/>
      <c r="W866" s="151" t="n"/>
      <c r="X866" s="151" t="n"/>
      <c r="Y866" s="151" t="n"/>
      <c r="Z866" s="151" t="n"/>
      <c r="AA866" s="151" t="n"/>
      <c r="AB866" s="151" t="n"/>
      <c r="AC866" s="151" t="n"/>
      <c r="AD866" s="151" t="n"/>
      <c r="AE866" s="151" t="n"/>
    </row>
    <row r="867" ht="18" customHeight="1" s="218">
      <c r="A867" s="151" t="n"/>
      <c r="B867" s="151" t="n"/>
      <c r="C867" s="151" t="n"/>
      <c r="D867" s="151" t="n"/>
      <c r="E867" s="151" t="n"/>
      <c r="F867" s="151" t="n"/>
      <c r="G867" s="151" t="n"/>
      <c r="H867" s="151" t="n"/>
      <c r="I867" s="152" t="n"/>
      <c r="J867" s="152" t="n"/>
      <c r="K867" s="152" t="n"/>
      <c r="L867" s="152" t="n"/>
      <c r="M867" s="151" t="n"/>
      <c r="N867" s="151" t="n"/>
      <c r="O867" s="151" t="n"/>
      <c r="P867" s="151" t="n"/>
      <c r="Q867" s="151" t="n"/>
      <c r="R867" s="151" t="n"/>
      <c r="S867" s="151" t="n"/>
      <c r="T867" s="151" t="n"/>
      <c r="U867" s="151" t="n"/>
      <c r="V867" s="151" t="n"/>
      <c r="W867" s="151" t="n"/>
      <c r="X867" s="151" t="n"/>
      <c r="Y867" s="151" t="n"/>
      <c r="Z867" s="151" t="n"/>
      <c r="AA867" s="151" t="n"/>
      <c r="AB867" s="151" t="n"/>
      <c r="AC867" s="151" t="n"/>
      <c r="AD867" s="151" t="n"/>
      <c r="AE867" s="151" t="n"/>
    </row>
    <row r="868" ht="18" customHeight="1" s="218">
      <c r="A868" s="151" t="n"/>
      <c r="B868" s="151" t="n"/>
      <c r="C868" s="151" t="n"/>
      <c r="D868" s="151" t="n"/>
      <c r="E868" s="151" t="n"/>
      <c r="F868" s="151" t="n"/>
      <c r="G868" s="151" t="n"/>
      <c r="H868" s="151" t="n"/>
      <c r="I868" s="152" t="n"/>
      <c r="J868" s="152" t="n"/>
      <c r="K868" s="152" t="n"/>
      <c r="L868" s="152" t="n"/>
      <c r="M868" s="151" t="n"/>
      <c r="N868" s="151" t="n"/>
      <c r="O868" s="151" t="n"/>
      <c r="P868" s="151" t="n"/>
      <c r="Q868" s="151" t="n"/>
      <c r="R868" s="151" t="n"/>
      <c r="S868" s="151" t="n"/>
      <c r="T868" s="151" t="n"/>
      <c r="U868" s="151" t="n"/>
      <c r="V868" s="151" t="n"/>
      <c r="W868" s="151" t="n"/>
      <c r="X868" s="151" t="n"/>
      <c r="Y868" s="151" t="n"/>
      <c r="Z868" s="151" t="n"/>
      <c r="AA868" s="151" t="n"/>
      <c r="AB868" s="151" t="n"/>
      <c r="AC868" s="151" t="n"/>
      <c r="AD868" s="151" t="n"/>
      <c r="AE868" s="151" t="n"/>
    </row>
    <row r="869" ht="18" customHeight="1" s="218">
      <c r="A869" s="151" t="n"/>
      <c r="B869" s="151" t="n"/>
      <c r="C869" s="151" t="n"/>
      <c r="D869" s="151" t="n"/>
      <c r="E869" s="151" t="n"/>
      <c r="F869" s="151" t="n"/>
      <c r="G869" s="151" t="n"/>
      <c r="H869" s="151" t="n"/>
      <c r="I869" s="152" t="n"/>
      <c r="J869" s="152" t="n"/>
      <c r="K869" s="152" t="n"/>
      <c r="L869" s="152" t="n"/>
      <c r="M869" s="151" t="n"/>
      <c r="N869" s="151" t="n"/>
      <c r="O869" s="151" t="n"/>
      <c r="P869" s="151" t="n"/>
      <c r="Q869" s="151" t="n"/>
      <c r="R869" s="151" t="n"/>
      <c r="S869" s="151" t="n"/>
      <c r="T869" s="151" t="n"/>
      <c r="U869" s="151" t="n"/>
      <c r="V869" s="151" t="n"/>
      <c r="W869" s="151" t="n"/>
      <c r="X869" s="151" t="n"/>
      <c r="Y869" s="151" t="n"/>
      <c r="Z869" s="151" t="n"/>
      <c r="AA869" s="151" t="n"/>
      <c r="AB869" s="151" t="n"/>
      <c r="AC869" s="151" t="n"/>
      <c r="AD869" s="151" t="n"/>
      <c r="AE869" s="151" t="n"/>
    </row>
    <row r="870" ht="18" customHeight="1" s="218">
      <c r="A870" s="151" t="n"/>
      <c r="B870" s="151" t="n"/>
      <c r="C870" s="151" t="n"/>
      <c r="D870" s="151" t="n"/>
      <c r="E870" s="151" t="n"/>
      <c r="F870" s="151" t="n"/>
      <c r="G870" s="151" t="n"/>
      <c r="H870" s="151" t="n"/>
      <c r="I870" s="152" t="n"/>
      <c r="J870" s="152" t="n"/>
      <c r="K870" s="152" t="n"/>
      <c r="L870" s="152" t="n"/>
      <c r="M870" s="151" t="n"/>
      <c r="N870" s="151" t="n"/>
      <c r="O870" s="151" t="n"/>
      <c r="P870" s="151" t="n"/>
      <c r="Q870" s="151" t="n"/>
      <c r="R870" s="151" t="n"/>
      <c r="S870" s="151" t="n"/>
      <c r="T870" s="151" t="n"/>
      <c r="U870" s="151" t="n"/>
      <c r="V870" s="151" t="n"/>
      <c r="W870" s="151" t="n"/>
      <c r="X870" s="151" t="n"/>
      <c r="Y870" s="151" t="n"/>
      <c r="Z870" s="151" t="n"/>
      <c r="AA870" s="151" t="n"/>
      <c r="AB870" s="151" t="n"/>
      <c r="AC870" s="151" t="n"/>
      <c r="AD870" s="151" t="n"/>
      <c r="AE870" s="151" t="n"/>
    </row>
    <row r="871" ht="18" customHeight="1" s="218">
      <c r="A871" s="151" t="n"/>
      <c r="B871" s="151" t="n"/>
      <c r="C871" s="151" t="n"/>
      <c r="D871" s="151" t="n"/>
      <c r="E871" s="151" t="n"/>
      <c r="F871" s="151" t="n"/>
      <c r="G871" s="151" t="n"/>
      <c r="H871" s="151" t="n"/>
      <c r="I871" s="152" t="n"/>
      <c r="J871" s="152" t="n"/>
      <c r="K871" s="152" t="n"/>
      <c r="L871" s="152" t="n"/>
      <c r="M871" s="151" t="n"/>
      <c r="N871" s="151" t="n"/>
      <c r="O871" s="151" t="n"/>
      <c r="P871" s="151" t="n"/>
      <c r="Q871" s="151" t="n"/>
      <c r="R871" s="151" t="n"/>
      <c r="S871" s="151" t="n"/>
      <c r="T871" s="151" t="n"/>
      <c r="U871" s="151" t="n"/>
      <c r="V871" s="151" t="n"/>
      <c r="W871" s="151" t="n"/>
      <c r="X871" s="151" t="n"/>
      <c r="Y871" s="151" t="n"/>
      <c r="Z871" s="151" t="n"/>
      <c r="AA871" s="151" t="n"/>
      <c r="AB871" s="151" t="n"/>
      <c r="AC871" s="151" t="n"/>
      <c r="AD871" s="151" t="n"/>
      <c r="AE871" s="151" t="n"/>
    </row>
    <row r="872" ht="18" customHeight="1" s="218">
      <c r="A872" s="151" t="n"/>
      <c r="B872" s="151" t="n"/>
      <c r="C872" s="151" t="n"/>
      <c r="D872" s="151" t="n"/>
      <c r="E872" s="151" t="n"/>
      <c r="F872" s="151" t="n"/>
      <c r="G872" s="151" t="n"/>
      <c r="H872" s="151" t="n"/>
      <c r="I872" s="152" t="n"/>
      <c r="J872" s="152" t="n"/>
      <c r="K872" s="152" t="n"/>
      <c r="L872" s="152" t="n"/>
      <c r="M872" s="151" t="n"/>
      <c r="N872" s="151" t="n"/>
      <c r="O872" s="151" t="n"/>
      <c r="P872" s="151" t="n"/>
      <c r="Q872" s="151" t="n"/>
      <c r="R872" s="151" t="n"/>
      <c r="S872" s="151" t="n"/>
      <c r="T872" s="151" t="n"/>
      <c r="U872" s="151" t="n"/>
      <c r="V872" s="151" t="n"/>
      <c r="W872" s="151" t="n"/>
      <c r="X872" s="151" t="n"/>
      <c r="Y872" s="151" t="n"/>
      <c r="Z872" s="151" t="n"/>
      <c r="AA872" s="151" t="n"/>
      <c r="AB872" s="151" t="n"/>
      <c r="AC872" s="151" t="n"/>
      <c r="AD872" s="151" t="n"/>
      <c r="AE872" s="151" t="n"/>
    </row>
    <row r="873" ht="18" customHeight="1" s="218">
      <c r="A873" s="151" t="n"/>
      <c r="B873" s="151" t="n"/>
      <c r="C873" s="151" t="n"/>
      <c r="D873" s="151" t="n"/>
      <c r="E873" s="151" t="n"/>
      <c r="F873" s="151" t="n"/>
      <c r="G873" s="151" t="n"/>
      <c r="H873" s="151" t="n"/>
      <c r="I873" s="152" t="n"/>
      <c r="J873" s="152" t="n"/>
      <c r="K873" s="152" t="n"/>
      <c r="L873" s="152" t="n"/>
      <c r="M873" s="151" t="n"/>
      <c r="N873" s="151" t="n"/>
      <c r="O873" s="151" t="n"/>
      <c r="P873" s="151" t="n"/>
      <c r="Q873" s="151" t="n"/>
      <c r="R873" s="151" t="n"/>
      <c r="S873" s="151" t="n"/>
      <c r="T873" s="151" t="n"/>
      <c r="U873" s="151" t="n"/>
      <c r="V873" s="151" t="n"/>
      <c r="W873" s="151" t="n"/>
      <c r="X873" s="151" t="n"/>
      <c r="Y873" s="151" t="n"/>
      <c r="Z873" s="151" t="n"/>
      <c r="AA873" s="151" t="n"/>
      <c r="AB873" s="151" t="n"/>
      <c r="AC873" s="151" t="n"/>
      <c r="AD873" s="151" t="n"/>
      <c r="AE873" s="151" t="n"/>
    </row>
    <row r="874" ht="18" customHeight="1" s="218">
      <c r="A874" s="151" t="n"/>
      <c r="B874" s="151" t="n"/>
      <c r="C874" s="151" t="n"/>
      <c r="D874" s="151" t="n"/>
      <c r="E874" s="151" t="n"/>
      <c r="F874" s="151" t="n"/>
      <c r="G874" s="151" t="n"/>
      <c r="H874" s="151" t="n"/>
      <c r="I874" s="152" t="n"/>
      <c r="J874" s="152" t="n"/>
      <c r="K874" s="152" t="n"/>
      <c r="L874" s="152" t="n"/>
      <c r="M874" s="151" t="n"/>
      <c r="N874" s="151" t="n"/>
      <c r="O874" s="151" t="n"/>
      <c r="P874" s="151" t="n"/>
      <c r="Q874" s="151" t="n"/>
      <c r="R874" s="151" t="n"/>
      <c r="S874" s="151" t="n"/>
      <c r="T874" s="151" t="n"/>
      <c r="U874" s="151" t="n"/>
      <c r="V874" s="151" t="n"/>
      <c r="W874" s="151" t="n"/>
      <c r="X874" s="151" t="n"/>
      <c r="Y874" s="151" t="n"/>
      <c r="Z874" s="151" t="n"/>
      <c r="AA874" s="151" t="n"/>
      <c r="AB874" s="151" t="n"/>
      <c r="AC874" s="151" t="n"/>
      <c r="AD874" s="151" t="n"/>
      <c r="AE874" s="151" t="n"/>
    </row>
    <row r="875" ht="18" customHeight="1" s="218">
      <c r="A875" s="151" t="n"/>
      <c r="B875" s="151" t="n"/>
      <c r="C875" s="151" t="n"/>
      <c r="D875" s="151" t="n"/>
      <c r="E875" s="151" t="n"/>
      <c r="F875" s="151" t="n"/>
      <c r="G875" s="151" t="n"/>
      <c r="H875" s="151" t="n"/>
      <c r="I875" s="152" t="n"/>
      <c r="J875" s="152" t="n"/>
      <c r="K875" s="152" t="n"/>
      <c r="L875" s="152" t="n"/>
      <c r="M875" s="151" t="n"/>
      <c r="N875" s="151" t="n"/>
      <c r="O875" s="151" t="n"/>
      <c r="P875" s="151" t="n"/>
      <c r="Q875" s="151" t="n"/>
      <c r="R875" s="151" t="n"/>
      <c r="S875" s="151" t="n"/>
      <c r="T875" s="151" t="n"/>
      <c r="U875" s="151" t="n"/>
      <c r="V875" s="151" t="n"/>
      <c r="W875" s="151" t="n"/>
      <c r="X875" s="151" t="n"/>
      <c r="Y875" s="151" t="n"/>
      <c r="Z875" s="151" t="n"/>
      <c r="AA875" s="151" t="n"/>
      <c r="AB875" s="151" t="n"/>
      <c r="AC875" s="151" t="n"/>
      <c r="AD875" s="151" t="n"/>
      <c r="AE875" s="151" t="n"/>
    </row>
    <row r="876" ht="18" customHeight="1" s="218">
      <c r="A876" s="151" t="n"/>
      <c r="B876" s="151" t="n"/>
      <c r="C876" s="151" t="n"/>
      <c r="D876" s="151" t="n"/>
      <c r="E876" s="151" t="n"/>
      <c r="F876" s="151" t="n"/>
      <c r="G876" s="151" t="n"/>
      <c r="H876" s="151" t="n"/>
      <c r="I876" s="152" t="n"/>
      <c r="J876" s="152" t="n"/>
      <c r="K876" s="152" t="n"/>
      <c r="L876" s="152" t="n"/>
      <c r="M876" s="151" t="n"/>
      <c r="N876" s="151" t="n"/>
      <c r="O876" s="151" t="n"/>
      <c r="P876" s="151" t="n"/>
      <c r="Q876" s="151" t="n"/>
      <c r="R876" s="151" t="n"/>
      <c r="S876" s="151" t="n"/>
      <c r="T876" s="151" t="n"/>
      <c r="U876" s="151" t="n"/>
      <c r="V876" s="151" t="n"/>
      <c r="W876" s="151" t="n"/>
      <c r="X876" s="151" t="n"/>
      <c r="Y876" s="151" t="n"/>
      <c r="Z876" s="151" t="n"/>
      <c r="AA876" s="151" t="n"/>
      <c r="AB876" s="151" t="n"/>
      <c r="AC876" s="151" t="n"/>
      <c r="AD876" s="151" t="n"/>
      <c r="AE876" s="151" t="n"/>
    </row>
    <row r="877" ht="18" customHeight="1" s="218">
      <c r="A877" s="151" t="n"/>
      <c r="B877" s="151" t="n"/>
      <c r="C877" s="151" t="n"/>
      <c r="D877" s="151" t="n"/>
      <c r="E877" s="151" t="n"/>
      <c r="F877" s="151" t="n"/>
      <c r="G877" s="151" t="n"/>
      <c r="H877" s="151" t="n"/>
      <c r="I877" s="152" t="n"/>
      <c r="J877" s="152" t="n"/>
      <c r="K877" s="152" t="n"/>
      <c r="L877" s="152" t="n"/>
      <c r="M877" s="151" t="n"/>
      <c r="N877" s="151" t="n"/>
      <c r="O877" s="151" t="n"/>
      <c r="P877" s="151" t="n"/>
      <c r="Q877" s="151" t="n"/>
      <c r="R877" s="151" t="n"/>
      <c r="S877" s="151" t="n"/>
      <c r="T877" s="151" t="n"/>
      <c r="U877" s="151" t="n"/>
      <c r="V877" s="151" t="n"/>
      <c r="W877" s="151" t="n"/>
      <c r="X877" s="151" t="n"/>
      <c r="Y877" s="151" t="n"/>
      <c r="Z877" s="151" t="n"/>
      <c r="AA877" s="151" t="n"/>
      <c r="AB877" s="151" t="n"/>
      <c r="AC877" s="151" t="n"/>
      <c r="AD877" s="151" t="n"/>
      <c r="AE877" s="151" t="n"/>
    </row>
    <row r="878" ht="18" customHeight="1" s="218">
      <c r="A878" s="151" t="n"/>
      <c r="B878" s="151" t="n"/>
      <c r="C878" s="151" t="n"/>
      <c r="D878" s="151" t="n"/>
      <c r="E878" s="151" t="n"/>
      <c r="F878" s="151" t="n"/>
      <c r="G878" s="151" t="n"/>
      <c r="H878" s="151" t="n"/>
      <c r="I878" s="152" t="n"/>
      <c r="J878" s="152" t="n"/>
      <c r="K878" s="152" t="n"/>
      <c r="L878" s="152" t="n"/>
      <c r="M878" s="151" t="n"/>
      <c r="N878" s="151" t="n"/>
      <c r="O878" s="151" t="n"/>
      <c r="P878" s="151" t="n"/>
      <c r="Q878" s="151" t="n"/>
      <c r="R878" s="151" t="n"/>
      <c r="S878" s="151" t="n"/>
      <c r="T878" s="151" t="n"/>
      <c r="U878" s="151" t="n"/>
      <c r="V878" s="151" t="n"/>
      <c r="W878" s="151" t="n"/>
      <c r="X878" s="151" t="n"/>
      <c r="Y878" s="151" t="n"/>
      <c r="Z878" s="151" t="n"/>
      <c r="AA878" s="151" t="n"/>
      <c r="AB878" s="151" t="n"/>
      <c r="AC878" s="151" t="n"/>
      <c r="AD878" s="151" t="n"/>
      <c r="AE878" s="151" t="n"/>
    </row>
    <row r="879" ht="18" customHeight="1" s="218">
      <c r="A879" s="151" t="n"/>
      <c r="B879" s="151" t="n"/>
      <c r="C879" s="151" t="n"/>
      <c r="D879" s="151" t="n"/>
      <c r="E879" s="151" t="n"/>
      <c r="F879" s="151" t="n"/>
      <c r="G879" s="151" t="n"/>
      <c r="H879" s="151" t="n"/>
      <c r="I879" s="152" t="n"/>
      <c r="J879" s="152" t="n"/>
      <c r="K879" s="152" t="n"/>
      <c r="L879" s="152" t="n"/>
      <c r="M879" s="151" t="n"/>
      <c r="N879" s="151" t="n"/>
      <c r="O879" s="151" t="n"/>
      <c r="P879" s="151" t="n"/>
      <c r="Q879" s="151" t="n"/>
      <c r="R879" s="151" t="n"/>
      <c r="S879" s="151" t="n"/>
      <c r="T879" s="151" t="n"/>
      <c r="U879" s="151" t="n"/>
      <c r="V879" s="151" t="n"/>
      <c r="W879" s="151" t="n"/>
      <c r="X879" s="151" t="n"/>
      <c r="Y879" s="151" t="n"/>
      <c r="Z879" s="151" t="n"/>
      <c r="AA879" s="151" t="n"/>
      <c r="AB879" s="151" t="n"/>
      <c r="AC879" s="151" t="n"/>
      <c r="AD879" s="151" t="n"/>
      <c r="AE879" s="151" t="n"/>
    </row>
    <row r="880" ht="18" customHeight="1" s="218">
      <c r="A880" s="151" t="n"/>
      <c r="B880" s="151" t="n"/>
      <c r="C880" s="151" t="n"/>
      <c r="D880" s="151" t="n"/>
      <c r="E880" s="151" t="n"/>
      <c r="F880" s="151" t="n"/>
      <c r="G880" s="151" t="n"/>
      <c r="H880" s="151" t="n"/>
      <c r="I880" s="152" t="n"/>
      <c r="J880" s="152" t="n"/>
      <c r="K880" s="152" t="n"/>
      <c r="L880" s="152" t="n"/>
      <c r="M880" s="151" t="n"/>
      <c r="N880" s="151" t="n"/>
      <c r="O880" s="151" t="n"/>
      <c r="P880" s="151" t="n"/>
      <c r="Q880" s="151" t="n"/>
      <c r="R880" s="151" t="n"/>
      <c r="S880" s="151" t="n"/>
      <c r="T880" s="151" t="n"/>
      <c r="U880" s="151" t="n"/>
      <c r="V880" s="151" t="n"/>
      <c r="W880" s="151" t="n"/>
      <c r="X880" s="151" t="n"/>
      <c r="Y880" s="151" t="n"/>
      <c r="Z880" s="151" t="n"/>
      <c r="AA880" s="151" t="n"/>
      <c r="AB880" s="151" t="n"/>
      <c r="AC880" s="151" t="n"/>
      <c r="AD880" s="151" t="n"/>
      <c r="AE880" s="151" t="n"/>
    </row>
    <row r="881" ht="18" customHeight="1" s="218">
      <c r="A881" s="151" t="n"/>
      <c r="B881" s="151" t="n"/>
      <c r="C881" s="151" t="n"/>
      <c r="D881" s="151" t="n"/>
      <c r="E881" s="151" t="n"/>
      <c r="F881" s="151" t="n"/>
      <c r="G881" s="151" t="n"/>
      <c r="H881" s="151" t="n"/>
      <c r="I881" s="152" t="n"/>
      <c r="J881" s="152" t="n"/>
      <c r="K881" s="152" t="n"/>
      <c r="L881" s="152" t="n"/>
      <c r="M881" s="151" t="n"/>
      <c r="N881" s="151" t="n"/>
      <c r="O881" s="151" t="n"/>
      <c r="P881" s="151" t="n"/>
      <c r="Q881" s="151" t="n"/>
      <c r="R881" s="151" t="n"/>
      <c r="S881" s="151" t="n"/>
      <c r="T881" s="151" t="n"/>
      <c r="U881" s="151" t="n"/>
      <c r="V881" s="151" t="n"/>
      <c r="W881" s="151" t="n"/>
      <c r="X881" s="151" t="n"/>
      <c r="Y881" s="151" t="n"/>
      <c r="Z881" s="151" t="n"/>
      <c r="AA881" s="151" t="n"/>
      <c r="AB881" s="151" t="n"/>
      <c r="AC881" s="151" t="n"/>
      <c r="AD881" s="151" t="n"/>
      <c r="AE881" s="151" t="n"/>
    </row>
    <row r="882" ht="18" customHeight="1" s="218">
      <c r="A882" s="151" t="n"/>
      <c r="B882" s="151" t="n"/>
      <c r="C882" s="151" t="n"/>
      <c r="D882" s="151" t="n"/>
      <c r="E882" s="151" t="n"/>
      <c r="F882" s="151" t="n"/>
      <c r="G882" s="151" t="n"/>
      <c r="H882" s="151" t="n"/>
      <c r="I882" s="152" t="n"/>
      <c r="J882" s="152" t="n"/>
      <c r="K882" s="152" t="n"/>
      <c r="L882" s="152" t="n"/>
      <c r="M882" s="151" t="n"/>
      <c r="N882" s="151" t="n"/>
      <c r="O882" s="151" t="n"/>
      <c r="P882" s="151" t="n"/>
      <c r="Q882" s="151" t="n"/>
      <c r="R882" s="151" t="n"/>
      <c r="S882" s="151" t="n"/>
      <c r="T882" s="151" t="n"/>
      <c r="U882" s="151" t="n"/>
      <c r="V882" s="151" t="n"/>
      <c r="W882" s="151" t="n"/>
      <c r="X882" s="151" t="n"/>
      <c r="Y882" s="151" t="n"/>
      <c r="Z882" s="151" t="n"/>
      <c r="AA882" s="151" t="n"/>
      <c r="AB882" s="151" t="n"/>
      <c r="AC882" s="151" t="n"/>
      <c r="AD882" s="151" t="n"/>
      <c r="AE882" s="151" t="n"/>
    </row>
    <row r="883" ht="18" customHeight="1" s="218">
      <c r="A883" s="151" t="n"/>
      <c r="B883" s="151" t="n"/>
      <c r="C883" s="151" t="n"/>
      <c r="D883" s="151" t="n"/>
      <c r="E883" s="151" t="n"/>
      <c r="F883" s="151" t="n"/>
      <c r="G883" s="151" t="n"/>
      <c r="H883" s="151" t="n"/>
      <c r="I883" s="152" t="n"/>
      <c r="J883" s="152" t="n"/>
      <c r="K883" s="152" t="n"/>
      <c r="L883" s="152" t="n"/>
      <c r="M883" s="151" t="n"/>
      <c r="N883" s="151" t="n"/>
      <c r="O883" s="151" t="n"/>
      <c r="P883" s="151" t="n"/>
      <c r="Q883" s="151" t="n"/>
      <c r="R883" s="151" t="n"/>
      <c r="S883" s="151" t="n"/>
      <c r="T883" s="151" t="n"/>
      <c r="U883" s="151" t="n"/>
      <c r="V883" s="151" t="n"/>
      <c r="W883" s="151" t="n"/>
      <c r="X883" s="151" t="n"/>
      <c r="Y883" s="151" t="n"/>
      <c r="Z883" s="151" t="n"/>
      <c r="AA883" s="151" t="n"/>
      <c r="AB883" s="151" t="n"/>
      <c r="AC883" s="151" t="n"/>
      <c r="AD883" s="151" t="n"/>
      <c r="AE883" s="151" t="n"/>
    </row>
    <row r="884" ht="18" customHeight="1" s="218">
      <c r="A884" s="151" t="n"/>
      <c r="B884" s="151" t="n"/>
      <c r="C884" s="151" t="n"/>
      <c r="D884" s="151" t="n"/>
      <c r="E884" s="151" t="n"/>
      <c r="F884" s="151" t="n"/>
      <c r="G884" s="151" t="n"/>
      <c r="H884" s="151" t="n"/>
      <c r="I884" s="152" t="n"/>
      <c r="J884" s="152" t="n"/>
      <c r="K884" s="152" t="n"/>
      <c r="L884" s="152" t="n"/>
      <c r="M884" s="151" t="n"/>
      <c r="N884" s="151" t="n"/>
      <c r="O884" s="151" t="n"/>
      <c r="P884" s="151" t="n"/>
      <c r="Q884" s="151" t="n"/>
      <c r="R884" s="151" t="n"/>
      <c r="S884" s="151" t="n"/>
      <c r="T884" s="151" t="n"/>
      <c r="U884" s="151" t="n"/>
      <c r="V884" s="151" t="n"/>
      <c r="W884" s="151" t="n"/>
      <c r="X884" s="151" t="n"/>
      <c r="Y884" s="151" t="n"/>
      <c r="Z884" s="151" t="n"/>
      <c r="AA884" s="151" t="n"/>
      <c r="AB884" s="151" t="n"/>
      <c r="AC884" s="151" t="n"/>
      <c r="AD884" s="151" t="n"/>
      <c r="AE884" s="151" t="n"/>
    </row>
    <row r="885" ht="18" customHeight="1" s="218">
      <c r="A885" s="151" t="n"/>
      <c r="B885" s="151" t="n"/>
      <c r="C885" s="151" t="n"/>
      <c r="D885" s="151" t="n"/>
      <c r="E885" s="151" t="n"/>
      <c r="F885" s="151" t="n"/>
      <c r="G885" s="151" t="n"/>
      <c r="H885" s="151" t="n"/>
      <c r="I885" s="152" t="n"/>
      <c r="J885" s="152" t="n"/>
      <c r="K885" s="152" t="n"/>
      <c r="L885" s="152" t="n"/>
      <c r="M885" s="151" t="n"/>
      <c r="N885" s="151" t="n"/>
      <c r="O885" s="151" t="n"/>
      <c r="P885" s="151" t="n"/>
      <c r="Q885" s="151" t="n"/>
      <c r="R885" s="151" t="n"/>
      <c r="S885" s="151" t="n"/>
      <c r="T885" s="151" t="n"/>
      <c r="U885" s="151" t="n"/>
      <c r="V885" s="151" t="n"/>
      <c r="W885" s="151" t="n"/>
      <c r="X885" s="151" t="n"/>
      <c r="Y885" s="151" t="n"/>
      <c r="Z885" s="151" t="n"/>
      <c r="AA885" s="151" t="n"/>
      <c r="AB885" s="151" t="n"/>
      <c r="AC885" s="151" t="n"/>
      <c r="AD885" s="151" t="n"/>
      <c r="AE885" s="151" t="n"/>
    </row>
    <row r="886" ht="18" customHeight="1" s="218">
      <c r="A886" s="151" t="n"/>
      <c r="B886" s="151" t="n"/>
      <c r="C886" s="151" t="n"/>
      <c r="D886" s="151" t="n"/>
      <c r="E886" s="151" t="n"/>
      <c r="F886" s="151" t="n"/>
      <c r="G886" s="151" t="n"/>
      <c r="H886" s="151" t="n"/>
      <c r="I886" s="152" t="n"/>
      <c r="J886" s="152" t="n"/>
      <c r="K886" s="152" t="n"/>
      <c r="L886" s="152" t="n"/>
      <c r="M886" s="151" t="n"/>
      <c r="N886" s="151" t="n"/>
      <c r="O886" s="151" t="n"/>
      <c r="P886" s="151" t="n"/>
      <c r="Q886" s="151" t="n"/>
      <c r="R886" s="151" t="n"/>
      <c r="S886" s="151" t="n"/>
      <c r="T886" s="151" t="n"/>
      <c r="U886" s="151" t="n"/>
      <c r="V886" s="151" t="n"/>
      <c r="W886" s="151" t="n"/>
      <c r="X886" s="151" t="n"/>
      <c r="Y886" s="151" t="n"/>
      <c r="Z886" s="151" t="n"/>
      <c r="AA886" s="151" t="n"/>
      <c r="AB886" s="151" t="n"/>
      <c r="AC886" s="151" t="n"/>
      <c r="AD886" s="151" t="n"/>
      <c r="AE886" s="151" t="n"/>
    </row>
    <row r="887" ht="18" customHeight="1" s="218">
      <c r="A887" s="151" t="n"/>
      <c r="B887" s="151" t="n"/>
      <c r="C887" s="151" t="n"/>
      <c r="D887" s="151" t="n"/>
      <c r="E887" s="151" t="n"/>
      <c r="F887" s="151" t="n"/>
      <c r="G887" s="151" t="n"/>
      <c r="H887" s="151" t="n"/>
      <c r="I887" s="152" t="n"/>
      <c r="J887" s="152" t="n"/>
      <c r="K887" s="152" t="n"/>
      <c r="L887" s="152" t="n"/>
      <c r="M887" s="151" t="n"/>
      <c r="N887" s="151" t="n"/>
      <c r="O887" s="151" t="n"/>
      <c r="P887" s="151" t="n"/>
      <c r="Q887" s="151" t="n"/>
      <c r="R887" s="151" t="n"/>
      <c r="S887" s="151" t="n"/>
      <c r="T887" s="151" t="n"/>
      <c r="U887" s="151" t="n"/>
      <c r="V887" s="151" t="n"/>
      <c r="W887" s="151" t="n"/>
      <c r="X887" s="151" t="n"/>
      <c r="Y887" s="151" t="n"/>
      <c r="Z887" s="151" t="n"/>
      <c r="AA887" s="151" t="n"/>
      <c r="AB887" s="151" t="n"/>
      <c r="AC887" s="151" t="n"/>
      <c r="AD887" s="151" t="n"/>
      <c r="AE887" s="151" t="n"/>
    </row>
    <row r="888" ht="18" customHeight="1" s="218">
      <c r="A888" s="151" t="n"/>
      <c r="B888" s="151" t="n"/>
      <c r="C888" s="151" t="n"/>
      <c r="D888" s="151" t="n"/>
      <c r="E888" s="151" t="n"/>
      <c r="F888" s="151" t="n"/>
      <c r="G888" s="151" t="n"/>
      <c r="H888" s="151" t="n"/>
      <c r="I888" s="152" t="n"/>
      <c r="J888" s="152" t="n"/>
      <c r="K888" s="152" t="n"/>
      <c r="L888" s="152" t="n"/>
      <c r="M888" s="151" t="n"/>
      <c r="N888" s="151" t="n"/>
      <c r="O888" s="151" t="n"/>
      <c r="P888" s="151" t="n"/>
      <c r="Q888" s="151" t="n"/>
      <c r="R888" s="151" t="n"/>
      <c r="S888" s="151" t="n"/>
      <c r="T888" s="151" t="n"/>
      <c r="U888" s="151" t="n"/>
      <c r="V888" s="151" t="n"/>
      <c r="W888" s="151" t="n"/>
      <c r="X888" s="151" t="n"/>
      <c r="Y888" s="151" t="n"/>
      <c r="Z888" s="151" t="n"/>
      <c r="AA888" s="151" t="n"/>
      <c r="AB888" s="151" t="n"/>
      <c r="AC888" s="151" t="n"/>
      <c r="AD888" s="151" t="n"/>
      <c r="AE888" s="151" t="n"/>
    </row>
    <row r="889" ht="18" customHeight="1" s="218">
      <c r="A889" s="151" t="n"/>
      <c r="B889" s="151" t="n"/>
      <c r="C889" s="151" t="n"/>
      <c r="D889" s="151" t="n"/>
      <c r="E889" s="151" t="n"/>
      <c r="F889" s="151" t="n"/>
      <c r="G889" s="151" t="n"/>
      <c r="H889" s="151" t="n"/>
      <c r="I889" s="152" t="n"/>
      <c r="J889" s="152" t="n"/>
      <c r="K889" s="152" t="n"/>
      <c r="L889" s="152" t="n"/>
      <c r="M889" s="151" t="n"/>
      <c r="N889" s="151" t="n"/>
      <c r="O889" s="151" t="n"/>
      <c r="P889" s="151" t="n"/>
      <c r="Q889" s="151" t="n"/>
      <c r="R889" s="151" t="n"/>
      <c r="S889" s="151" t="n"/>
      <c r="T889" s="151" t="n"/>
      <c r="U889" s="151" t="n"/>
      <c r="V889" s="151" t="n"/>
      <c r="W889" s="151" t="n"/>
      <c r="X889" s="151" t="n"/>
      <c r="Y889" s="151" t="n"/>
      <c r="Z889" s="151" t="n"/>
      <c r="AA889" s="151" t="n"/>
      <c r="AB889" s="151" t="n"/>
      <c r="AC889" s="151" t="n"/>
      <c r="AD889" s="151" t="n"/>
      <c r="AE889" s="151" t="n"/>
    </row>
    <row r="890" ht="18" customHeight="1" s="218">
      <c r="A890" s="151" t="n"/>
      <c r="B890" s="151" t="n"/>
      <c r="C890" s="151" t="n"/>
      <c r="D890" s="151" t="n"/>
      <c r="E890" s="151" t="n"/>
      <c r="F890" s="151" t="n"/>
      <c r="G890" s="151" t="n"/>
      <c r="H890" s="151" t="n"/>
      <c r="I890" s="152" t="n"/>
      <c r="J890" s="152" t="n"/>
      <c r="K890" s="152" t="n"/>
      <c r="L890" s="152" t="n"/>
      <c r="M890" s="151" t="n"/>
      <c r="N890" s="151" t="n"/>
      <c r="O890" s="151" t="n"/>
      <c r="P890" s="151" t="n"/>
      <c r="Q890" s="151" t="n"/>
      <c r="R890" s="151" t="n"/>
      <c r="S890" s="151" t="n"/>
      <c r="T890" s="151" t="n"/>
      <c r="U890" s="151" t="n"/>
      <c r="V890" s="151" t="n"/>
      <c r="W890" s="151" t="n"/>
      <c r="X890" s="151" t="n"/>
      <c r="Y890" s="151" t="n"/>
      <c r="Z890" s="151" t="n"/>
      <c r="AA890" s="151" t="n"/>
      <c r="AB890" s="151" t="n"/>
      <c r="AC890" s="151" t="n"/>
      <c r="AD890" s="151" t="n"/>
      <c r="AE890" s="151" t="n"/>
    </row>
    <row r="891" ht="18" customHeight="1" s="218">
      <c r="A891" s="151" t="n"/>
      <c r="B891" s="151" t="n"/>
      <c r="C891" s="151" t="n"/>
      <c r="D891" s="151" t="n"/>
      <c r="E891" s="151" t="n"/>
      <c r="F891" s="151" t="n"/>
      <c r="G891" s="151" t="n"/>
      <c r="H891" s="151" t="n"/>
      <c r="I891" s="152" t="n"/>
      <c r="J891" s="152" t="n"/>
      <c r="K891" s="152" t="n"/>
      <c r="L891" s="152" t="n"/>
      <c r="M891" s="151" t="n"/>
      <c r="N891" s="151" t="n"/>
      <c r="O891" s="151" t="n"/>
      <c r="P891" s="151" t="n"/>
      <c r="Q891" s="151" t="n"/>
      <c r="R891" s="151" t="n"/>
      <c r="S891" s="151" t="n"/>
      <c r="T891" s="151" t="n"/>
      <c r="U891" s="151" t="n"/>
      <c r="V891" s="151" t="n"/>
      <c r="W891" s="151" t="n"/>
      <c r="X891" s="151" t="n"/>
      <c r="Y891" s="151" t="n"/>
      <c r="Z891" s="151" t="n"/>
      <c r="AA891" s="151" t="n"/>
      <c r="AB891" s="151" t="n"/>
      <c r="AC891" s="151" t="n"/>
      <c r="AD891" s="151" t="n"/>
      <c r="AE891" s="151" t="n"/>
    </row>
    <row r="892" ht="18" customHeight="1" s="218">
      <c r="A892" s="151" t="n"/>
      <c r="B892" s="151" t="n"/>
      <c r="C892" s="151" t="n"/>
      <c r="D892" s="151" t="n"/>
      <c r="E892" s="151" t="n"/>
      <c r="F892" s="151" t="n"/>
      <c r="G892" s="151" t="n"/>
      <c r="H892" s="151" t="n"/>
      <c r="I892" s="152" t="n"/>
      <c r="J892" s="152" t="n"/>
      <c r="K892" s="152" t="n"/>
      <c r="L892" s="152" t="n"/>
      <c r="M892" s="151" t="n"/>
      <c r="N892" s="151" t="n"/>
      <c r="O892" s="151" t="n"/>
      <c r="P892" s="151" t="n"/>
      <c r="Q892" s="151" t="n"/>
      <c r="R892" s="151" t="n"/>
      <c r="S892" s="151" t="n"/>
      <c r="T892" s="151" t="n"/>
      <c r="U892" s="151" t="n"/>
      <c r="V892" s="151" t="n"/>
      <c r="W892" s="151" t="n"/>
      <c r="X892" s="151" t="n"/>
      <c r="Y892" s="151" t="n"/>
      <c r="Z892" s="151" t="n"/>
      <c r="AA892" s="151" t="n"/>
      <c r="AB892" s="151" t="n"/>
      <c r="AC892" s="151" t="n"/>
      <c r="AD892" s="151" t="n"/>
      <c r="AE892" s="151" t="n"/>
    </row>
    <row r="893" ht="18" customHeight="1" s="218">
      <c r="A893" s="151" t="n"/>
      <c r="B893" s="151" t="n"/>
      <c r="C893" s="151" t="n"/>
      <c r="D893" s="151" t="n"/>
      <c r="E893" s="151" t="n"/>
      <c r="F893" s="151" t="n"/>
      <c r="G893" s="151" t="n"/>
      <c r="H893" s="151" t="n"/>
      <c r="I893" s="152" t="n"/>
      <c r="J893" s="152" t="n"/>
      <c r="K893" s="152" t="n"/>
      <c r="L893" s="152" t="n"/>
      <c r="M893" s="151" t="n"/>
      <c r="N893" s="151" t="n"/>
      <c r="O893" s="151" t="n"/>
      <c r="P893" s="151" t="n"/>
      <c r="Q893" s="151" t="n"/>
      <c r="R893" s="151" t="n"/>
      <c r="S893" s="151" t="n"/>
      <c r="T893" s="151" t="n"/>
      <c r="U893" s="151" t="n"/>
      <c r="V893" s="151" t="n"/>
      <c r="W893" s="151" t="n"/>
      <c r="X893" s="151" t="n"/>
      <c r="Y893" s="151" t="n"/>
      <c r="Z893" s="151" t="n"/>
      <c r="AA893" s="151" t="n"/>
      <c r="AB893" s="151" t="n"/>
      <c r="AC893" s="151" t="n"/>
      <c r="AD893" s="151" t="n"/>
      <c r="AE893" s="151" t="n"/>
    </row>
    <row r="894" ht="18" customHeight="1" s="218">
      <c r="A894" s="151" t="n"/>
      <c r="B894" s="151" t="n"/>
      <c r="C894" s="151" t="n"/>
      <c r="D894" s="151" t="n"/>
      <c r="E894" s="151" t="n"/>
      <c r="F894" s="151" t="n"/>
      <c r="G894" s="151" t="n"/>
      <c r="H894" s="151" t="n"/>
      <c r="I894" s="152" t="n"/>
      <c r="J894" s="152" t="n"/>
      <c r="K894" s="152" t="n"/>
      <c r="L894" s="152" t="n"/>
      <c r="M894" s="151" t="n"/>
      <c r="N894" s="151" t="n"/>
      <c r="O894" s="151" t="n"/>
      <c r="P894" s="151" t="n"/>
      <c r="Q894" s="151" t="n"/>
      <c r="R894" s="151" t="n"/>
      <c r="S894" s="151" t="n"/>
      <c r="T894" s="151" t="n"/>
      <c r="U894" s="151" t="n"/>
      <c r="V894" s="151" t="n"/>
      <c r="W894" s="151" t="n"/>
      <c r="X894" s="151" t="n"/>
      <c r="Y894" s="151" t="n"/>
      <c r="Z894" s="151" t="n"/>
      <c r="AA894" s="151" t="n"/>
      <c r="AB894" s="151" t="n"/>
      <c r="AC894" s="151" t="n"/>
      <c r="AD894" s="151" t="n"/>
      <c r="AE894" s="151" t="n"/>
    </row>
    <row r="895" ht="18" customHeight="1" s="218">
      <c r="A895" s="151" t="n"/>
      <c r="B895" s="151" t="n"/>
      <c r="C895" s="151" t="n"/>
      <c r="D895" s="151" t="n"/>
      <c r="E895" s="151" t="n"/>
      <c r="F895" s="151" t="n"/>
      <c r="G895" s="151" t="n"/>
      <c r="H895" s="151" t="n"/>
      <c r="I895" s="152" t="n"/>
      <c r="J895" s="152" t="n"/>
      <c r="K895" s="152" t="n"/>
      <c r="L895" s="152" t="n"/>
      <c r="M895" s="151" t="n"/>
      <c r="N895" s="151" t="n"/>
      <c r="O895" s="151" t="n"/>
      <c r="P895" s="151" t="n"/>
      <c r="Q895" s="151" t="n"/>
      <c r="R895" s="151" t="n"/>
      <c r="S895" s="151" t="n"/>
      <c r="T895" s="151" t="n"/>
      <c r="U895" s="151" t="n"/>
      <c r="V895" s="151" t="n"/>
      <c r="W895" s="151" t="n"/>
      <c r="X895" s="151" t="n"/>
      <c r="Y895" s="151" t="n"/>
      <c r="Z895" s="151" t="n"/>
      <c r="AA895" s="151" t="n"/>
      <c r="AB895" s="151" t="n"/>
      <c r="AC895" s="151" t="n"/>
      <c r="AD895" s="151" t="n"/>
      <c r="AE895" s="151" t="n"/>
    </row>
    <row r="896" ht="18" customHeight="1" s="218">
      <c r="A896" s="151" t="n"/>
      <c r="B896" s="151" t="n"/>
      <c r="C896" s="151" t="n"/>
      <c r="D896" s="151" t="n"/>
      <c r="E896" s="151" t="n"/>
      <c r="F896" s="151" t="n"/>
      <c r="G896" s="151" t="n"/>
      <c r="H896" s="151" t="n"/>
      <c r="I896" s="152" t="n"/>
      <c r="J896" s="152" t="n"/>
      <c r="K896" s="152" t="n"/>
      <c r="L896" s="152" t="n"/>
      <c r="M896" s="151" t="n"/>
      <c r="N896" s="151" t="n"/>
      <c r="O896" s="151" t="n"/>
      <c r="P896" s="151" t="n"/>
      <c r="Q896" s="151" t="n"/>
      <c r="R896" s="151" t="n"/>
      <c r="S896" s="151" t="n"/>
      <c r="T896" s="151" t="n"/>
      <c r="U896" s="151" t="n"/>
      <c r="V896" s="151" t="n"/>
      <c r="W896" s="151" t="n"/>
      <c r="X896" s="151" t="n"/>
      <c r="Y896" s="151" t="n"/>
      <c r="Z896" s="151" t="n"/>
      <c r="AA896" s="151" t="n"/>
      <c r="AB896" s="151" t="n"/>
      <c r="AC896" s="151" t="n"/>
      <c r="AD896" s="151" t="n"/>
      <c r="AE896" s="151" t="n"/>
    </row>
    <row r="897" ht="18" customHeight="1" s="218">
      <c r="A897" s="151" t="n"/>
      <c r="B897" s="151" t="n"/>
      <c r="C897" s="151" t="n"/>
      <c r="D897" s="151" t="n"/>
      <c r="E897" s="151" t="n"/>
      <c r="F897" s="151" t="n"/>
      <c r="G897" s="151" t="n"/>
      <c r="H897" s="151" t="n"/>
      <c r="I897" s="152" t="n"/>
      <c r="J897" s="152" t="n"/>
      <c r="K897" s="152" t="n"/>
      <c r="L897" s="152" t="n"/>
      <c r="M897" s="151" t="n"/>
      <c r="N897" s="151" t="n"/>
      <c r="O897" s="151" t="n"/>
      <c r="P897" s="151" t="n"/>
      <c r="Q897" s="151" t="n"/>
      <c r="R897" s="151" t="n"/>
      <c r="S897" s="151" t="n"/>
      <c r="T897" s="151" t="n"/>
      <c r="U897" s="151" t="n"/>
      <c r="V897" s="151" t="n"/>
      <c r="W897" s="151" t="n"/>
      <c r="X897" s="151" t="n"/>
      <c r="Y897" s="151" t="n"/>
      <c r="Z897" s="151" t="n"/>
      <c r="AA897" s="151" t="n"/>
      <c r="AB897" s="151" t="n"/>
      <c r="AC897" s="151" t="n"/>
      <c r="AD897" s="151" t="n"/>
      <c r="AE897" s="151" t="n"/>
    </row>
    <row r="898" ht="18" customHeight="1" s="218">
      <c r="A898" s="151" t="n"/>
      <c r="B898" s="151" t="n"/>
      <c r="C898" s="151" t="n"/>
      <c r="D898" s="151" t="n"/>
      <c r="E898" s="151" t="n"/>
      <c r="F898" s="151" t="n"/>
      <c r="G898" s="151" t="n"/>
      <c r="H898" s="151" t="n"/>
      <c r="I898" s="152" t="n"/>
      <c r="J898" s="152" t="n"/>
      <c r="K898" s="152" t="n"/>
      <c r="L898" s="152" t="n"/>
      <c r="M898" s="151" t="n"/>
      <c r="N898" s="151" t="n"/>
      <c r="O898" s="151" t="n"/>
      <c r="P898" s="151" t="n"/>
      <c r="Q898" s="151" t="n"/>
      <c r="R898" s="151" t="n"/>
      <c r="S898" s="151" t="n"/>
      <c r="T898" s="151" t="n"/>
      <c r="U898" s="151" t="n"/>
      <c r="V898" s="151" t="n"/>
      <c r="W898" s="151" t="n"/>
      <c r="X898" s="151" t="n"/>
      <c r="Y898" s="151" t="n"/>
      <c r="Z898" s="151" t="n"/>
      <c r="AA898" s="151" t="n"/>
      <c r="AB898" s="151" t="n"/>
      <c r="AC898" s="151" t="n"/>
      <c r="AD898" s="151" t="n"/>
      <c r="AE898" s="151" t="n"/>
    </row>
    <row r="899" ht="18" customHeight="1" s="218">
      <c r="A899" s="151" t="n"/>
      <c r="B899" s="151" t="n"/>
      <c r="C899" s="151" t="n"/>
      <c r="D899" s="151" t="n"/>
      <c r="E899" s="151" t="n"/>
      <c r="F899" s="151" t="n"/>
      <c r="G899" s="151" t="n"/>
      <c r="H899" s="151" t="n"/>
      <c r="I899" s="152" t="n"/>
      <c r="J899" s="152" t="n"/>
      <c r="K899" s="152" t="n"/>
      <c r="L899" s="152" t="n"/>
      <c r="M899" s="151" t="n"/>
      <c r="N899" s="151" t="n"/>
      <c r="O899" s="151" t="n"/>
      <c r="P899" s="151" t="n"/>
      <c r="Q899" s="151" t="n"/>
      <c r="R899" s="151" t="n"/>
      <c r="S899" s="151" t="n"/>
      <c r="T899" s="151" t="n"/>
      <c r="U899" s="151" t="n"/>
      <c r="V899" s="151" t="n"/>
      <c r="W899" s="151" t="n"/>
      <c r="X899" s="151" t="n"/>
      <c r="Y899" s="151" t="n"/>
      <c r="Z899" s="151" t="n"/>
      <c r="AA899" s="151" t="n"/>
      <c r="AB899" s="151" t="n"/>
      <c r="AC899" s="151" t="n"/>
      <c r="AD899" s="151" t="n"/>
      <c r="AE899" s="151" t="n"/>
    </row>
    <row r="900" ht="18" customHeight="1" s="218">
      <c r="A900" s="151" t="n"/>
      <c r="B900" s="151" t="n"/>
      <c r="C900" s="151" t="n"/>
      <c r="D900" s="151" t="n"/>
      <c r="E900" s="151" t="n"/>
      <c r="F900" s="151" t="n"/>
      <c r="G900" s="151" t="n"/>
      <c r="H900" s="151" t="n"/>
      <c r="I900" s="152" t="n"/>
      <c r="J900" s="152" t="n"/>
      <c r="K900" s="152" t="n"/>
      <c r="L900" s="152" t="n"/>
      <c r="M900" s="151" t="n"/>
      <c r="N900" s="151" t="n"/>
      <c r="O900" s="151" t="n"/>
      <c r="P900" s="151" t="n"/>
      <c r="Q900" s="151" t="n"/>
      <c r="R900" s="151" t="n"/>
      <c r="S900" s="151" t="n"/>
      <c r="T900" s="151" t="n"/>
      <c r="U900" s="151" t="n"/>
      <c r="V900" s="151" t="n"/>
      <c r="W900" s="151" t="n"/>
      <c r="X900" s="151" t="n"/>
      <c r="Y900" s="151" t="n"/>
      <c r="Z900" s="151" t="n"/>
      <c r="AA900" s="151" t="n"/>
      <c r="AB900" s="151" t="n"/>
      <c r="AC900" s="151" t="n"/>
      <c r="AD900" s="151" t="n"/>
      <c r="AE900" s="151" t="n"/>
    </row>
    <row r="901" ht="18" customHeight="1" s="218">
      <c r="A901" s="151" t="n"/>
      <c r="B901" s="151" t="n"/>
      <c r="C901" s="151" t="n"/>
      <c r="D901" s="151" t="n"/>
      <c r="E901" s="151" t="n"/>
      <c r="F901" s="151" t="n"/>
      <c r="G901" s="151" t="n"/>
      <c r="H901" s="151" t="n"/>
      <c r="I901" s="152" t="n"/>
      <c r="J901" s="152" t="n"/>
      <c r="K901" s="152" t="n"/>
      <c r="L901" s="152" t="n"/>
      <c r="M901" s="151" t="n"/>
      <c r="N901" s="151" t="n"/>
      <c r="O901" s="151" t="n"/>
      <c r="P901" s="151" t="n"/>
      <c r="Q901" s="151" t="n"/>
      <c r="R901" s="151" t="n"/>
      <c r="S901" s="151" t="n"/>
      <c r="T901" s="151" t="n"/>
      <c r="U901" s="151" t="n"/>
      <c r="V901" s="151" t="n"/>
      <c r="W901" s="151" t="n"/>
      <c r="X901" s="151" t="n"/>
      <c r="Y901" s="151" t="n"/>
      <c r="Z901" s="151" t="n"/>
      <c r="AA901" s="151" t="n"/>
      <c r="AB901" s="151" t="n"/>
      <c r="AC901" s="151" t="n"/>
      <c r="AD901" s="151" t="n"/>
      <c r="AE901" s="151" t="n"/>
    </row>
    <row r="902" ht="18" customHeight="1" s="218">
      <c r="A902" s="151" t="n"/>
      <c r="B902" s="151" t="n"/>
      <c r="C902" s="151" t="n"/>
      <c r="D902" s="151" t="n"/>
      <c r="E902" s="151" t="n"/>
      <c r="F902" s="151" t="n"/>
      <c r="G902" s="151" t="n"/>
      <c r="H902" s="151" t="n"/>
      <c r="I902" s="152" t="n"/>
      <c r="J902" s="152" t="n"/>
      <c r="K902" s="152" t="n"/>
      <c r="L902" s="152" t="n"/>
      <c r="M902" s="151" t="n"/>
      <c r="N902" s="151" t="n"/>
      <c r="O902" s="151" t="n"/>
      <c r="P902" s="151" t="n"/>
      <c r="Q902" s="151" t="n"/>
      <c r="R902" s="151" t="n"/>
      <c r="S902" s="151" t="n"/>
      <c r="T902" s="151" t="n"/>
      <c r="U902" s="151" t="n"/>
      <c r="V902" s="151" t="n"/>
      <c r="W902" s="151" t="n"/>
      <c r="X902" s="151" t="n"/>
      <c r="Y902" s="151" t="n"/>
      <c r="Z902" s="151" t="n"/>
      <c r="AA902" s="151" t="n"/>
      <c r="AB902" s="151" t="n"/>
      <c r="AC902" s="151" t="n"/>
      <c r="AD902" s="151" t="n"/>
      <c r="AE902" s="151" t="n"/>
    </row>
    <row r="903" ht="18" customHeight="1" s="218">
      <c r="A903" s="151" t="n"/>
      <c r="B903" s="151" t="n"/>
      <c r="C903" s="151" t="n"/>
      <c r="D903" s="151" t="n"/>
      <c r="E903" s="151" t="n"/>
      <c r="F903" s="151" t="n"/>
      <c r="G903" s="151" t="n"/>
      <c r="H903" s="151" t="n"/>
      <c r="I903" s="152" t="n"/>
      <c r="J903" s="152" t="n"/>
      <c r="K903" s="152" t="n"/>
      <c r="L903" s="152" t="n"/>
      <c r="M903" s="151" t="n"/>
      <c r="N903" s="151" t="n"/>
      <c r="O903" s="151" t="n"/>
      <c r="P903" s="151" t="n"/>
      <c r="Q903" s="151" t="n"/>
      <c r="R903" s="151" t="n"/>
      <c r="S903" s="151" t="n"/>
      <c r="T903" s="151" t="n"/>
      <c r="U903" s="151" t="n"/>
      <c r="V903" s="151" t="n"/>
      <c r="W903" s="151" t="n"/>
      <c r="X903" s="151" t="n"/>
      <c r="Y903" s="151" t="n"/>
      <c r="Z903" s="151" t="n"/>
      <c r="AA903" s="151" t="n"/>
      <c r="AB903" s="151" t="n"/>
      <c r="AC903" s="151" t="n"/>
      <c r="AD903" s="151" t="n"/>
      <c r="AE903" s="151" t="n"/>
    </row>
    <row r="904" ht="18" customHeight="1" s="218">
      <c r="A904" s="151" t="n"/>
      <c r="B904" s="151" t="n"/>
      <c r="C904" s="151" t="n"/>
      <c r="D904" s="151" t="n"/>
      <c r="E904" s="151" t="n"/>
      <c r="F904" s="151" t="n"/>
      <c r="G904" s="151" t="n"/>
      <c r="H904" s="151" t="n"/>
      <c r="I904" s="152" t="n"/>
      <c r="J904" s="152" t="n"/>
      <c r="K904" s="152" t="n"/>
      <c r="L904" s="152" t="n"/>
      <c r="M904" s="151" t="n"/>
      <c r="N904" s="151" t="n"/>
      <c r="O904" s="151" t="n"/>
      <c r="P904" s="151" t="n"/>
      <c r="Q904" s="151" t="n"/>
      <c r="R904" s="151" t="n"/>
      <c r="S904" s="151" t="n"/>
      <c r="T904" s="151" t="n"/>
      <c r="U904" s="151" t="n"/>
      <c r="V904" s="151" t="n"/>
      <c r="W904" s="151" t="n"/>
      <c r="X904" s="151" t="n"/>
      <c r="Y904" s="151" t="n"/>
      <c r="Z904" s="151" t="n"/>
      <c r="AA904" s="151" t="n"/>
      <c r="AB904" s="151" t="n"/>
      <c r="AC904" s="151" t="n"/>
      <c r="AD904" s="151" t="n"/>
      <c r="AE904" s="151" t="n"/>
    </row>
    <row r="905" ht="18" customHeight="1" s="218">
      <c r="A905" s="151" t="n"/>
      <c r="B905" s="151" t="n"/>
      <c r="C905" s="151" t="n"/>
      <c r="D905" s="151" t="n"/>
      <c r="E905" s="151" t="n"/>
      <c r="F905" s="151" t="n"/>
      <c r="G905" s="151" t="n"/>
      <c r="H905" s="151" t="n"/>
      <c r="I905" s="152" t="n"/>
      <c r="J905" s="152" t="n"/>
      <c r="K905" s="152" t="n"/>
      <c r="L905" s="152" t="n"/>
      <c r="M905" s="151" t="n"/>
      <c r="N905" s="151" t="n"/>
      <c r="O905" s="151" t="n"/>
      <c r="P905" s="151" t="n"/>
      <c r="Q905" s="151" t="n"/>
      <c r="R905" s="151" t="n"/>
      <c r="S905" s="151" t="n"/>
      <c r="T905" s="151" t="n"/>
      <c r="U905" s="151" t="n"/>
      <c r="V905" s="151" t="n"/>
      <c r="W905" s="151" t="n"/>
      <c r="X905" s="151" t="n"/>
      <c r="Y905" s="151" t="n"/>
      <c r="Z905" s="151" t="n"/>
      <c r="AA905" s="151" t="n"/>
      <c r="AB905" s="151" t="n"/>
      <c r="AC905" s="151" t="n"/>
      <c r="AD905" s="151" t="n"/>
      <c r="AE905" s="151" t="n"/>
    </row>
    <row r="906" ht="18" customHeight="1" s="218">
      <c r="A906" s="151" t="n"/>
      <c r="B906" s="151" t="n"/>
      <c r="C906" s="151" t="n"/>
      <c r="D906" s="151" t="n"/>
      <c r="E906" s="151" t="n"/>
      <c r="F906" s="151" t="n"/>
      <c r="G906" s="151" t="n"/>
      <c r="H906" s="151" t="n"/>
      <c r="I906" s="152" t="n"/>
      <c r="J906" s="152" t="n"/>
      <c r="K906" s="152" t="n"/>
      <c r="L906" s="152" t="n"/>
      <c r="M906" s="151" t="n"/>
      <c r="N906" s="151" t="n"/>
      <c r="O906" s="151" t="n"/>
      <c r="P906" s="151" t="n"/>
      <c r="Q906" s="151" t="n"/>
      <c r="R906" s="151" t="n"/>
      <c r="S906" s="151" t="n"/>
      <c r="T906" s="151" t="n"/>
      <c r="U906" s="151" t="n"/>
      <c r="V906" s="151" t="n"/>
      <c r="W906" s="151" t="n"/>
      <c r="X906" s="151" t="n"/>
      <c r="Y906" s="151" t="n"/>
      <c r="Z906" s="151" t="n"/>
      <c r="AA906" s="151" t="n"/>
      <c r="AB906" s="151" t="n"/>
      <c r="AC906" s="151" t="n"/>
      <c r="AD906" s="151" t="n"/>
      <c r="AE906" s="151" t="n"/>
    </row>
    <row r="907" ht="18" customHeight="1" s="218">
      <c r="A907" s="151" t="n"/>
      <c r="B907" s="151" t="n"/>
      <c r="C907" s="151" t="n"/>
      <c r="D907" s="151" t="n"/>
      <c r="E907" s="151" t="n"/>
      <c r="F907" s="151" t="n"/>
      <c r="G907" s="151" t="n"/>
      <c r="H907" s="151" t="n"/>
      <c r="I907" s="152" t="n"/>
      <c r="J907" s="152" t="n"/>
      <c r="K907" s="152" t="n"/>
      <c r="L907" s="152" t="n"/>
      <c r="M907" s="151" t="n"/>
      <c r="N907" s="151" t="n"/>
      <c r="O907" s="151" t="n"/>
      <c r="P907" s="151" t="n"/>
      <c r="Q907" s="151" t="n"/>
      <c r="R907" s="151" t="n"/>
      <c r="S907" s="151" t="n"/>
      <c r="T907" s="151" t="n"/>
      <c r="U907" s="151" t="n"/>
      <c r="V907" s="151" t="n"/>
      <c r="W907" s="151" t="n"/>
      <c r="X907" s="151" t="n"/>
      <c r="Y907" s="151" t="n"/>
      <c r="Z907" s="151" t="n"/>
      <c r="AA907" s="151" t="n"/>
      <c r="AB907" s="151" t="n"/>
      <c r="AC907" s="151" t="n"/>
      <c r="AD907" s="151" t="n"/>
      <c r="AE907" s="151" t="n"/>
    </row>
    <row r="908" ht="18" customHeight="1" s="218">
      <c r="A908" s="151" t="n"/>
      <c r="B908" s="151" t="n"/>
      <c r="C908" s="151" t="n"/>
      <c r="D908" s="151" t="n"/>
      <c r="E908" s="151" t="n"/>
      <c r="F908" s="151" t="n"/>
      <c r="G908" s="151" t="n"/>
      <c r="H908" s="151" t="n"/>
      <c r="I908" s="152" t="n"/>
      <c r="J908" s="152" t="n"/>
      <c r="K908" s="152" t="n"/>
      <c r="L908" s="152" t="n"/>
      <c r="M908" s="151" t="n"/>
      <c r="N908" s="151" t="n"/>
      <c r="O908" s="151" t="n"/>
      <c r="P908" s="151" t="n"/>
      <c r="Q908" s="151" t="n"/>
      <c r="R908" s="151" t="n"/>
      <c r="S908" s="151" t="n"/>
      <c r="T908" s="151" t="n"/>
      <c r="U908" s="151" t="n"/>
      <c r="V908" s="151" t="n"/>
      <c r="W908" s="151" t="n"/>
      <c r="X908" s="151" t="n"/>
      <c r="Y908" s="151" t="n"/>
      <c r="Z908" s="151" t="n"/>
      <c r="AA908" s="151" t="n"/>
      <c r="AB908" s="151" t="n"/>
      <c r="AC908" s="151" t="n"/>
      <c r="AD908" s="151" t="n"/>
      <c r="AE908" s="151" t="n"/>
    </row>
    <row r="909" ht="18" customHeight="1" s="218">
      <c r="A909" s="151" t="n"/>
      <c r="B909" s="151" t="n"/>
      <c r="C909" s="151" t="n"/>
      <c r="D909" s="151" t="n"/>
      <c r="E909" s="151" t="n"/>
      <c r="F909" s="151" t="n"/>
      <c r="G909" s="151" t="n"/>
      <c r="H909" s="151" t="n"/>
      <c r="I909" s="152" t="n"/>
      <c r="J909" s="152" t="n"/>
      <c r="K909" s="152" t="n"/>
      <c r="L909" s="152" t="n"/>
      <c r="M909" s="151" t="n"/>
      <c r="N909" s="151" t="n"/>
      <c r="O909" s="151" t="n"/>
      <c r="P909" s="151" t="n"/>
      <c r="Q909" s="151" t="n"/>
      <c r="R909" s="151" t="n"/>
      <c r="S909" s="151" t="n"/>
      <c r="T909" s="151" t="n"/>
      <c r="U909" s="151" t="n"/>
      <c r="V909" s="151" t="n"/>
      <c r="W909" s="151" t="n"/>
      <c r="X909" s="151" t="n"/>
      <c r="Y909" s="151" t="n"/>
      <c r="Z909" s="151" t="n"/>
      <c r="AA909" s="151" t="n"/>
      <c r="AB909" s="151" t="n"/>
      <c r="AC909" s="151" t="n"/>
      <c r="AD909" s="151" t="n"/>
      <c r="AE909" s="151" t="n"/>
    </row>
    <row r="910" ht="18" customHeight="1" s="218">
      <c r="A910" s="151" t="n"/>
      <c r="B910" s="151" t="n"/>
      <c r="C910" s="151" t="n"/>
      <c r="D910" s="151" t="n"/>
      <c r="E910" s="151" t="n"/>
      <c r="F910" s="151" t="n"/>
      <c r="G910" s="151" t="n"/>
      <c r="H910" s="151" t="n"/>
      <c r="I910" s="152" t="n"/>
      <c r="J910" s="152" t="n"/>
      <c r="K910" s="152" t="n"/>
      <c r="L910" s="152" t="n"/>
      <c r="M910" s="151" t="n"/>
      <c r="N910" s="151" t="n"/>
      <c r="O910" s="151" t="n"/>
      <c r="P910" s="151" t="n"/>
      <c r="Q910" s="151" t="n"/>
      <c r="R910" s="151" t="n"/>
      <c r="S910" s="151" t="n"/>
      <c r="T910" s="151" t="n"/>
      <c r="U910" s="151" t="n"/>
      <c r="V910" s="151" t="n"/>
      <c r="W910" s="151" t="n"/>
      <c r="X910" s="151" t="n"/>
      <c r="Y910" s="151" t="n"/>
      <c r="Z910" s="151" t="n"/>
      <c r="AA910" s="151" t="n"/>
      <c r="AB910" s="151" t="n"/>
      <c r="AC910" s="151" t="n"/>
      <c r="AD910" s="151" t="n"/>
      <c r="AE910" s="151" t="n"/>
    </row>
    <row r="911" ht="18" customHeight="1" s="218">
      <c r="A911" s="151" t="n"/>
      <c r="B911" s="151" t="n"/>
      <c r="C911" s="151" t="n"/>
      <c r="D911" s="151" t="n"/>
      <c r="E911" s="151" t="n"/>
      <c r="F911" s="151" t="n"/>
      <c r="G911" s="151" t="n"/>
      <c r="H911" s="151" t="n"/>
      <c r="I911" s="152" t="n"/>
      <c r="J911" s="152" t="n"/>
      <c r="K911" s="152" t="n"/>
      <c r="L911" s="152" t="n"/>
      <c r="M911" s="151" t="n"/>
      <c r="N911" s="151" t="n"/>
      <c r="O911" s="151" t="n"/>
      <c r="P911" s="151" t="n"/>
      <c r="Q911" s="151" t="n"/>
      <c r="R911" s="151" t="n"/>
      <c r="S911" s="151" t="n"/>
      <c r="T911" s="151" t="n"/>
      <c r="U911" s="151" t="n"/>
      <c r="V911" s="151" t="n"/>
      <c r="W911" s="151" t="n"/>
      <c r="X911" s="151" t="n"/>
      <c r="Y911" s="151" t="n"/>
      <c r="Z911" s="151" t="n"/>
      <c r="AA911" s="151" t="n"/>
      <c r="AB911" s="151" t="n"/>
      <c r="AC911" s="151" t="n"/>
      <c r="AD911" s="151" t="n"/>
      <c r="AE911" s="151" t="n"/>
    </row>
    <row r="912" ht="18" customHeight="1" s="218">
      <c r="A912" s="151" t="n"/>
      <c r="B912" s="151" t="n"/>
      <c r="C912" s="151" t="n"/>
      <c r="D912" s="151" t="n"/>
      <c r="E912" s="151" t="n"/>
      <c r="F912" s="151" t="n"/>
      <c r="G912" s="151" t="n"/>
      <c r="H912" s="151" t="n"/>
      <c r="I912" s="152" t="n"/>
      <c r="J912" s="152" t="n"/>
      <c r="K912" s="152" t="n"/>
      <c r="L912" s="152" t="n"/>
      <c r="M912" s="151" t="n"/>
      <c r="N912" s="151" t="n"/>
      <c r="O912" s="151" t="n"/>
      <c r="P912" s="151" t="n"/>
      <c r="Q912" s="151" t="n"/>
      <c r="R912" s="151" t="n"/>
      <c r="S912" s="151" t="n"/>
      <c r="T912" s="151" t="n"/>
      <c r="U912" s="151" t="n"/>
      <c r="V912" s="151" t="n"/>
      <c r="W912" s="151" t="n"/>
      <c r="X912" s="151" t="n"/>
      <c r="Y912" s="151" t="n"/>
      <c r="Z912" s="151" t="n"/>
      <c r="AA912" s="151" t="n"/>
      <c r="AB912" s="151" t="n"/>
      <c r="AC912" s="151" t="n"/>
      <c r="AD912" s="151" t="n"/>
      <c r="AE912" s="151" t="n"/>
    </row>
    <row r="913" ht="18" customHeight="1" s="218">
      <c r="A913" s="151" t="n"/>
      <c r="B913" s="151" t="n"/>
      <c r="C913" s="151" t="n"/>
      <c r="D913" s="151" t="n"/>
      <c r="E913" s="151" t="n"/>
      <c r="F913" s="151" t="n"/>
      <c r="G913" s="151" t="n"/>
      <c r="H913" s="151" t="n"/>
      <c r="I913" s="152" t="n"/>
      <c r="J913" s="152" t="n"/>
      <c r="K913" s="152" t="n"/>
      <c r="L913" s="152" t="n"/>
      <c r="M913" s="151" t="n"/>
      <c r="N913" s="151" t="n"/>
      <c r="O913" s="151" t="n"/>
      <c r="P913" s="151" t="n"/>
      <c r="Q913" s="151" t="n"/>
      <c r="R913" s="151" t="n"/>
      <c r="S913" s="151" t="n"/>
      <c r="T913" s="151" t="n"/>
      <c r="U913" s="151" t="n"/>
      <c r="V913" s="151" t="n"/>
      <c r="W913" s="151" t="n"/>
      <c r="X913" s="151" t="n"/>
      <c r="Y913" s="151" t="n"/>
      <c r="Z913" s="151" t="n"/>
      <c r="AA913" s="151" t="n"/>
      <c r="AB913" s="151" t="n"/>
      <c r="AC913" s="151" t="n"/>
      <c r="AD913" s="151" t="n"/>
      <c r="AE913" s="151" t="n"/>
    </row>
    <row r="914" ht="18" customHeight="1" s="218">
      <c r="A914" s="151" t="n"/>
      <c r="B914" s="151" t="n"/>
      <c r="C914" s="151" t="n"/>
      <c r="D914" s="151" t="n"/>
      <c r="E914" s="151" t="n"/>
      <c r="F914" s="151" t="n"/>
      <c r="G914" s="151" t="n"/>
      <c r="H914" s="151" t="n"/>
      <c r="I914" s="152" t="n"/>
      <c r="J914" s="152" t="n"/>
      <c r="K914" s="152" t="n"/>
      <c r="L914" s="152" t="n"/>
      <c r="M914" s="151" t="n"/>
      <c r="N914" s="151" t="n"/>
      <c r="O914" s="151" t="n"/>
      <c r="P914" s="151" t="n"/>
      <c r="Q914" s="151" t="n"/>
      <c r="R914" s="151" t="n"/>
      <c r="S914" s="151" t="n"/>
      <c r="T914" s="151" t="n"/>
      <c r="U914" s="151" t="n"/>
      <c r="V914" s="151" t="n"/>
      <c r="W914" s="151" t="n"/>
      <c r="X914" s="151" t="n"/>
      <c r="Y914" s="151" t="n"/>
      <c r="Z914" s="151" t="n"/>
      <c r="AA914" s="151" t="n"/>
      <c r="AB914" s="151" t="n"/>
      <c r="AC914" s="151" t="n"/>
      <c r="AD914" s="151" t="n"/>
      <c r="AE914" s="151" t="n"/>
    </row>
    <row r="915" ht="18" customHeight="1" s="218">
      <c r="A915" s="151" t="n"/>
      <c r="B915" s="151" t="n"/>
      <c r="C915" s="151" t="n"/>
      <c r="D915" s="151" t="n"/>
      <c r="E915" s="151" t="n"/>
      <c r="F915" s="151" t="n"/>
      <c r="G915" s="151" t="n"/>
      <c r="H915" s="151" t="n"/>
      <c r="I915" s="152" t="n"/>
      <c r="J915" s="152" t="n"/>
      <c r="K915" s="152" t="n"/>
      <c r="L915" s="152" t="n"/>
      <c r="M915" s="151" t="n"/>
      <c r="N915" s="151" t="n"/>
      <c r="O915" s="151" t="n"/>
      <c r="P915" s="151" t="n"/>
      <c r="Q915" s="151" t="n"/>
      <c r="R915" s="151" t="n"/>
      <c r="S915" s="151" t="n"/>
      <c r="T915" s="151" t="n"/>
      <c r="U915" s="151" t="n"/>
      <c r="V915" s="151" t="n"/>
      <c r="W915" s="151" t="n"/>
      <c r="X915" s="151" t="n"/>
      <c r="Y915" s="151" t="n"/>
      <c r="Z915" s="151" t="n"/>
      <c r="AA915" s="151" t="n"/>
      <c r="AB915" s="151" t="n"/>
      <c r="AC915" s="151" t="n"/>
      <c r="AD915" s="151" t="n"/>
      <c r="AE915" s="151" t="n"/>
    </row>
    <row r="916" ht="18" customHeight="1" s="218">
      <c r="A916" s="151" t="n"/>
      <c r="B916" s="151" t="n"/>
      <c r="C916" s="151" t="n"/>
      <c r="D916" s="151" t="n"/>
      <c r="E916" s="151" t="n"/>
      <c r="F916" s="151" t="n"/>
      <c r="G916" s="151" t="n"/>
      <c r="H916" s="151" t="n"/>
      <c r="I916" s="152" t="n"/>
      <c r="J916" s="152" t="n"/>
      <c r="K916" s="152" t="n"/>
      <c r="L916" s="152" t="n"/>
      <c r="M916" s="151" t="n"/>
      <c r="N916" s="151" t="n"/>
      <c r="O916" s="151" t="n"/>
      <c r="P916" s="151" t="n"/>
      <c r="Q916" s="151" t="n"/>
      <c r="R916" s="151" t="n"/>
      <c r="S916" s="151" t="n"/>
      <c r="T916" s="151" t="n"/>
      <c r="U916" s="151" t="n"/>
      <c r="V916" s="151" t="n"/>
      <c r="W916" s="151" t="n"/>
      <c r="X916" s="151" t="n"/>
      <c r="Y916" s="151" t="n"/>
      <c r="Z916" s="151" t="n"/>
      <c r="AA916" s="151" t="n"/>
      <c r="AB916" s="151" t="n"/>
      <c r="AC916" s="151" t="n"/>
      <c r="AD916" s="151" t="n"/>
      <c r="AE916" s="151" t="n"/>
    </row>
    <row r="917" ht="18" customHeight="1" s="218">
      <c r="A917" s="151" t="n"/>
      <c r="B917" s="151" t="n"/>
      <c r="C917" s="151" t="n"/>
      <c r="D917" s="151" t="n"/>
      <c r="E917" s="151" t="n"/>
      <c r="F917" s="151" t="n"/>
      <c r="G917" s="151" t="n"/>
      <c r="H917" s="151" t="n"/>
      <c r="I917" s="152" t="n"/>
      <c r="J917" s="152" t="n"/>
      <c r="K917" s="152" t="n"/>
      <c r="L917" s="152" t="n"/>
      <c r="M917" s="151" t="n"/>
      <c r="N917" s="151" t="n"/>
      <c r="O917" s="151" t="n"/>
      <c r="P917" s="151" t="n"/>
      <c r="Q917" s="151" t="n"/>
      <c r="R917" s="151" t="n"/>
      <c r="S917" s="151" t="n"/>
      <c r="T917" s="151" t="n"/>
      <c r="U917" s="151" t="n"/>
      <c r="V917" s="151" t="n"/>
      <c r="W917" s="151" t="n"/>
      <c r="X917" s="151" t="n"/>
      <c r="Y917" s="151" t="n"/>
      <c r="Z917" s="151" t="n"/>
      <c r="AA917" s="151" t="n"/>
      <c r="AB917" s="151" t="n"/>
      <c r="AC917" s="151" t="n"/>
      <c r="AD917" s="151" t="n"/>
      <c r="AE917" s="151" t="n"/>
    </row>
    <row r="918" ht="18" customHeight="1" s="218">
      <c r="A918" s="151" t="n"/>
      <c r="B918" s="151" t="n"/>
      <c r="C918" s="151" t="n"/>
      <c r="D918" s="151" t="n"/>
      <c r="E918" s="151" t="n"/>
      <c r="F918" s="151" t="n"/>
      <c r="G918" s="151" t="n"/>
      <c r="H918" s="151" t="n"/>
      <c r="I918" s="152" t="n"/>
      <c r="J918" s="152" t="n"/>
      <c r="K918" s="152" t="n"/>
      <c r="L918" s="152" t="n"/>
      <c r="M918" s="151" t="n"/>
      <c r="N918" s="151" t="n"/>
      <c r="O918" s="151" t="n"/>
      <c r="P918" s="151" t="n"/>
      <c r="Q918" s="151" t="n"/>
      <c r="R918" s="151" t="n"/>
      <c r="S918" s="151" t="n"/>
      <c r="T918" s="151" t="n"/>
      <c r="U918" s="151" t="n"/>
      <c r="V918" s="151" t="n"/>
      <c r="W918" s="151" t="n"/>
      <c r="X918" s="151" t="n"/>
      <c r="Y918" s="151" t="n"/>
      <c r="Z918" s="151" t="n"/>
      <c r="AA918" s="151" t="n"/>
      <c r="AB918" s="151" t="n"/>
      <c r="AC918" s="151" t="n"/>
      <c r="AD918" s="151" t="n"/>
      <c r="AE918" s="151" t="n"/>
    </row>
    <row r="919" ht="18" customHeight="1" s="218">
      <c r="A919" s="151" t="n"/>
      <c r="B919" s="151" t="n"/>
      <c r="C919" s="151" t="n"/>
      <c r="D919" s="151" t="n"/>
      <c r="E919" s="151" t="n"/>
      <c r="F919" s="151" t="n"/>
      <c r="G919" s="151" t="n"/>
      <c r="H919" s="151" t="n"/>
      <c r="I919" s="152" t="n"/>
      <c r="J919" s="152" t="n"/>
      <c r="K919" s="152" t="n"/>
      <c r="L919" s="152" t="n"/>
      <c r="M919" s="151" t="n"/>
      <c r="N919" s="151" t="n"/>
      <c r="O919" s="151" t="n"/>
      <c r="P919" s="151" t="n"/>
      <c r="Q919" s="151" t="n"/>
      <c r="R919" s="151" t="n"/>
      <c r="S919" s="151" t="n"/>
      <c r="T919" s="151" t="n"/>
      <c r="U919" s="151" t="n"/>
      <c r="V919" s="151" t="n"/>
      <c r="W919" s="151" t="n"/>
      <c r="X919" s="151" t="n"/>
      <c r="Y919" s="151" t="n"/>
      <c r="Z919" s="151" t="n"/>
      <c r="AA919" s="151" t="n"/>
      <c r="AB919" s="151" t="n"/>
      <c r="AC919" s="151" t="n"/>
      <c r="AD919" s="151" t="n"/>
      <c r="AE919" s="151" t="n"/>
    </row>
    <row r="920" ht="18" customHeight="1" s="218">
      <c r="A920" s="151" t="n"/>
      <c r="B920" s="151" t="n"/>
      <c r="C920" s="151" t="n"/>
      <c r="D920" s="151" t="n"/>
      <c r="E920" s="151" t="n"/>
      <c r="F920" s="151" t="n"/>
      <c r="G920" s="151" t="n"/>
      <c r="H920" s="151" t="n"/>
      <c r="I920" s="152" t="n"/>
      <c r="J920" s="152" t="n"/>
      <c r="K920" s="152" t="n"/>
      <c r="L920" s="152" t="n"/>
      <c r="M920" s="151" t="n"/>
      <c r="N920" s="151" t="n"/>
      <c r="O920" s="151" t="n"/>
      <c r="P920" s="151" t="n"/>
      <c r="Q920" s="151" t="n"/>
      <c r="R920" s="151" t="n"/>
      <c r="S920" s="151" t="n"/>
      <c r="T920" s="151" t="n"/>
      <c r="U920" s="151" t="n"/>
      <c r="V920" s="151" t="n"/>
      <c r="W920" s="151" t="n"/>
      <c r="X920" s="151" t="n"/>
      <c r="Y920" s="151" t="n"/>
      <c r="Z920" s="151" t="n"/>
      <c r="AA920" s="151" t="n"/>
      <c r="AB920" s="151" t="n"/>
      <c r="AC920" s="151" t="n"/>
      <c r="AD920" s="151" t="n"/>
      <c r="AE920" s="151" t="n"/>
    </row>
    <row r="921" ht="18" customHeight="1" s="218">
      <c r="A921" s="151" t="n"/>
      <c r="B921" s="151" t="n"/>
      <c r="C921" s="151" t="n"/>
      <c r="D921" s="151" t="n"/>
      <c r="E921" s="151" t="n"/>
      <c r="F921" s="151" t="n"/>
      <c r="G921" s="151" t="n"/>
      <c r="H921" s="151" t="n"/>
      <c r="I921" s="152" t="n"/>
      <c r="J921" s="152" t="n"/>
      <c r="K921" s="152" t="n"/>
      <c r="L921" s="152" t="n"/>
      <c r="M921" s="151" t="n"/>
      <c r="N921" s="151" t="n"/>
      <c r="O921" s="151" t="n"/>
      <c r="P921" s="151" t="n"/>
      <c r="Q921" s="151" t="n"/>
      <c r="R921" s="151" t="n"/>
      <c r="S921" s="151" t="n"/>
      <c r="T921" s="151" t="n"/>
      <c r="U921" s="151" t="n"/>
      <c r="V921" s="151" t="n"/>
      <c r="W921" s="151" t="n"/>
      <c r="X921" s="151" t="n"/>
      <c r="Y921" s="151" t="n"/>
      <c r="Z921" s="151" t="n"/>
      <c r="AA921" s="151" t="n"/>
      <c r="AB921" s="151" t="n"/>
      <c r="AC921" s="151" t="n"/>
      <c r="AD921" s="151" t="n"/>
      <c r="AE921" s="151" t="n"/>
    </row>
    <row r="922" ht="18" customHeight="1" s="218">
      <c r="A922" s="151" t="n"/>
      <c r="B922" s="151" t="n"/>
      <c r="C922" s="151" t="n"/>
      <c r="D922" s="151" t="n"/>
      <c r="E922" s="151" t="n"/>
      <c r="F922" s="151" t="n"/>
      <c r="G922" s="151" t="n"/>
      <c r="H922" s="151" t="n"/>
      <c r="I922" s="152" t="n"/>
      <c r="J922" s="152" t="n"/>
      <c r="K922" s="152" t="n"/>
      <c r="L922" s="152" t="n"/>
      <c r="M922" s="151" t="n"/>
      <c r="N922" s="151" t="n"/>
      <c r="O922" s="151" t="n"/>
      <c r="P922" s="151" t="n"/>
      <c r="Q922" s="151" t="n"/>
      <c r="R922" s="151" t="n"/>
      <c r="S922" s="151" t="n"/>
      <c r="T922" s="151" t="n"/>
      <c r="U922" s="151" t="n"/>
      <c r="V922" s="151" t="n"/>
      <c r="W922" s="151" t="n"/>
      <c r="X922" s="151" t="n"/>
      <c r="Y922" s="151" t="n"/>
      <c r="Z922" s="151" t="n"/>
      <c r="AA922" s="151" t="n"/>
      <c r="AB922" s="151" t="n"/>
      <c r="AC922" s="151" t="n"/>
      <c r="AD922" s="151" t="n"/>
      <c r="AE922" s="151" t="n"/>
    </row>
    <row r="923" ht="18" customHeight="1" s="218">
      <c r="A923" s="151" t="n"/>
      <c r="B923" s="151" t="n"/>
      <c r="C923" s="151" t="n"/>
      <c r="D923" s="151" t="n"/>
      <c r="E923" s="151" t="n"/>
      <c r="F923" s="151" t="n"/>
      <c r="G923" s="151" t="n"/>
      <c r="H923" s="151" t="n"/>
      <c r="I923" s="152" t="n"/>
      <c r="J923" s="152" t="n"/>
      <c r="K923" s="152" t="n"/>
      <c r="L923" s="152" t="n"/>
      <c r="M923" s="151" t="n"/>
      <c r="N923" s="151" t="n"/>
      <c r="O923" s="151" t="n"/>
      <c r="P923" s="151" t="n"/>
      <c r="Q923" s="151" t="n"/>
      <c r="R923" s="151" t="n"/>
      <c r="S923" s="151" t="n"/>
      <c r="T923" s="151" t="n"/>
      <c r="U923" s="151" t="n"/>
      <c r="V923" s="151" t="n"/>
      <c r="W923" s="151" t="n"/>
      <c r="X923" s="151" t="n"/>
      <c r="Y923" s="151" t="n"/>
      <c r="Z923" s="151" t="n"/>
      <c r="AA923" s="151" t="n"/>
      <c r="AB923" s="151" t="n"/>
      <c r="AC923" s="151" t="n"/>
      <c r="AD923" s="151" t="n"/>
      <c r="AE923" s="151" t="n"/>
    </row>
    <row r="924" ht="18" customHeight="1" s="218">
      <c r="A924" s="151" t="n"/>
      <c r="B924" s="151" t="n"/>
      <c r="C924" s="151" t="n"/>
      <c r="D924" s="151" t="n"/>
      <c r="E924" s="151" t="n"/>
      <c r="F924" s="151" t="n"/>
      <c r="G924" s="151" t="n"/>
      <c r="H924" s="151" t="n"/>
      <c r="I924" s="152" t="n"/>
      <c r="J924" s="152" t="n"/>
      <c r="K924" s="152" t="n"/>
      <c r="L924" s="152" t="n"/>
      <c r="M924" s="151" t="n"/>
      <c r="N924" s="151" t="n"/>
      <c r="O924" s="151" t="n"/>
      <c r="P924" s="151" t="n"/>
      <c r="Q924" s="151" t="n"/>
      <c r="R924" s="151" t="n"/>
      <c r="S924" s="151" t="n"/>
      <c r="T924" s="151" t="n"/>
      <c r="U924" s="151" t="n"/>
      <c r="V924" s="151" t="n"/>
      <c r="W924" s="151" t="n"/>
      <c r="X924" s="151" t="n"/>
      <c r="Y924" s="151" t="n"/>
      <c r="Z924" s="151" t="n"/>
      <c r="AA924" s="151" t="n"/>
      <c r="AB924" s="151" t="n"/>
      <c r="AC924" s="151" t="n"/>
      <c r="AD924" s="151" t="n"/>
      <c r="AE924" s="151" t="n"/>
    </row>
    <row r="925" ht="18" customHeight="1" s="218">
      <c r="A925" s="151" t="n"/>
      <c r="B925" s="151" t="n"/>
      <c r="C925" s="151" t="n"/>
      <c r="D925" s="151" t="n"/>
      <c r="E925" s="151" t="n"/>
      <c r="F925" s="151" t="n"/>
      <c r="G925" s="151" t="n"/>
      <c r="H925" s="151" t="n"/>
      <c r="I925" s="152" t="n"/>
      <c r="J925" s="152" t="n"/>
      <c r="K925" s="152" t="n"/>
      <c r="L925" s="152" t="n"/>
      <c r="M925" s="151" t="n"/>
      <c r="N925" s="151" t="n"/>
      <c r="O925" s="151" t="n"/>
      <c r="P925" s="151" t="n"/>
      <c r="Q925" s="151" t="n"/>
      <c r="R925" s="151" t="n"/>
      <c r="S925" s="151" t="n"/>
      <c r="T925" s="151" t="n"/>
      <c r="U925" s="151" t="n"/>
      <c r="V925" s="151" t="n"/>
      <c r="W925" s="151" t="n"/>
      <c r="X925" s="151" t="n"/>
      <c r="Y925" s="151" t="n"/>
      <c r="Z925" s="151" t="n"/>
      <c r="AA925" s="151" t="n"/>
      <c r="AB925" s="151" t="n"/>
      <c r="AC925" s="151" t="n"/>
      <c r="AD925" s="151" t="n"/>
      <c r="AE925" s="151" t="n"/>
    </row>
    <row r="926" ht="18" customHeight="1" s="218">
      <c r="A926" s="151" t="n"/>
      <c r="B926" s="151" t="n"/>
      <c r="C926" s="151" t="n"/>
      <c r="D926" s="151" t="n"/>
      <c r="E926" s="151" t="n"/>
      <c r="F926" s="151" t="n"/>
      <c r="G926" s="151" t="n"/>
      <c r="H926" s="151" t="n"/>
      <c r="I926" s="152" t="n"/>
      <c r="J926" s="152" t="n"/>
      <c r="K926" s="152" t="n"/>
      <c r="L926" s="152" t="n"/>
      <c r="M926" s="151" t="n"/>
      <c r="N926" s="151" t="n"/>
      <c r="O926" s="151" t="n"/>
      <c r="P926" s="151" t="n"/>
      <c r="Q926" s="151" t="n"/>
      <c r="R926" s="151" t="n"/>
      <c r="S926" s="151" t="n"/>
      <c r="T926" s="151" t="n"/>
      <c r="U926" s="151" t="n"/>
      <c r="V926" s="151" t="n"/>
      <c r="W926" s="151" t="n"/>
      <c r="X926" s="151" t="n"/>
      <c r="Y926" s="151" t="n"/>
      <c r="Z926" s="151" t="n"/>
      <c r="AA926" s="151" t="n"/>
      <c r="AB926" s="151" t="n"/>
      <c r="AC926" s="151" t="n"/>
      <c r="AD926" s="151" t="n"/>
      <c r="AE926" s="151" t="n"/>
    </row>
    <row r="927" ht="18" customHeight="1" s="218">
      <c r="A927" s="151" t="n"/>
      <c r="B927" s="151" t="n"/>
      <c r="C927" s="151" t="n"/>
      <c r="D927" s="151" t="n"/>
      <c r="E927" s="151" t="n"/>
      <c r="F927" s="151" t="n"/>
      <c r="G927" s="151" t="n"/>
      <c r="H927" s="151" t="n"/>
      <c r="I927" s="152" t="n"/>
      <c r="J927" s="152" t="n"/>
      <c r="K927" s="152" t="n"/>
      <c r="L927" s="152" t="n"/>
      <c r="M927" s="151" t="n"/>
      <c r="N927" s="151" t="n"/>
      <c r="O927" s="151" t="n"/>
      <c r="P927" s="151" t="n"/>
      <c r="Q927" s="151" t="n"/>
      <c r="R927" s="151" t="n"/>
      <c r="S927" s="151" t="n"/>
      <c r="T927" s="151" t="n"/>
      <c r="U927" s="151" t="n"/>
      <c r="V927" s="151" t="n"/>
      <c r="W927" s="151" t="n"/>
      <c r="X927" s="151" t="n"/>
      <c r="Y927" s="151" t="n"/>
      <c r="Z927" s="151" t="n"/>
      <c r="AA927" s="151" t="n"/>
      <c r="AB927" s="151" t="n"/>
      <c r="AC927" s="151" t="n"/>
      <c r="AD927" s="151" t="n"/>
      <c r="AE927" s="151" t="n"/>
    </row>
    <row r="928" ht="18" customHeight="1" s="218">
      <c r="A928" s="151" t="n"/>
      <c r="B928" s="151" t="n"/>
      <c r="C928" s="151" t="n"/>
      <c r="D928" s="151" t="n"/>
      <c r="E928" s="151" t="n"/>
      <c r="F928" s="151" t="n"/>
      <c r="G928" s="151" t="n"/>
      <c r="H928" s="151" t="n"/>
      <c r="I928" s="152" t="n"/>
      <c r="J928" s="152" t="n"/>
      <c r="K928" s="152" t="n"/>
      <c r="L928" s="152" t="n"/>
      <c r="M928" s="151" t="n"/>
      <c r="N928" s="151" t="n"/>
      <c r="O928" s="151" t="n"/>
      <c r="P928" s="151" t="n"/>
      <c r="Q928" s="151" t="n"/>
      <c r="R928" s="151" t="n"/>
      <c r="S928" s="151" t="n"/>
      <c r="T928" s="151" t="n"/>
      <c r="U928" s="151" t="n"/>
      <c r="V928" s="151" t="n"/>
      <c r="W928" s="151" t="n"/>
      <c r="X928" s="151" t="n"/>
      <c r="Y928" s="151" t="n"/>
      <c r="Z928" s="151" t="n"/>
      <c r="AA928" s="151" t="n"/>
      <c r="AB928" s="151" t="n"/>
      <c r="AC928" s="151" t="n"/>
      <c r="AD928" s="151" t="n"/>
      <c r="AE928" s="151" t="n"/>
    </row>
    <row r="929" ht="18" customHeight="1" s="218">
      <c r="A929" s="151" t="n"/>
      <c r="B929" s="151" t="n"/>
      <c r="C929" s="151" t="n"/>
      <c r="D929" s="151" t="n"/>
      <c r="E929" s="151" t="n"/>
      <c r="F929" s="151" t="n"/>
      <c r="G929" s="151" t="n"/>
      <c r="H929" s="151" t="n"/>
      <c r="I929" s="152" t="n"/>
      <c r="J929" s="152" t="n"/>
      <c r="K929" s="152" t="n"/>
      <c r="L929" s="152" t="n"/>
      <c r="M929" s="151" t="n"/>
      <c r="N929" s="151" t="n"/>
      <c r="O929" s="151" t="n"/>
      <c r="P929" s="151" t="n"/>
      <c r="Q929" s="151" t="n"/>
      <c r="R929" s="151" t="n"/>
      <c r="S929" s="151" t="n"/>
      <c r="T929" s="151" t="n"/>
      <c r="U929" s="151" t="n"/>
      <c r="V929" s="151" t="n"/>
      <c r="W929" s="151" t="n"/>
      <c r="X929" s="151" t="n"/>
      <c r="Y929" s="151" t="n"/>
      <c r="Z929" s="151" t="n"/>
      <c r="AA929" s="151" t="n"/>
      <c r="AB929" s="151" t="n"/>
      <c r="AC929" s="151" t="n"/>
      <c r="AD929" s="151" t="n"/>
      <c r="AE929" s="151" t="n"/>
    </row>
    <row r="930" ht="18" customHeight="1" s="218">
      <c r="A930" s="151" t="n"/>
      <c r="B930" s="151" t="n"/>
      <c r="C930" s="151" t="n"/>
      <c r="D930" s="151" t="n"/>
      <c r="E930" s="151" t="n"/>
      <c r="F930" s="151" t="n"/>
      <c r="G930" s="151" t="n"/>
      <c r="H930" s="151" t="n"/>
      <c r="I930" s="152" t="n"/>
      <c r="J930" s="152" t="n"/>
      <c r="K930" s="152" t="n"/>
      <c r="L930" s="152" t="n"/>
      <c r="M930" s="151" t="n"/>
      <c r="N930" s="151" t="n"/>
      <c r="O930" s="151" t="n"/>
      <c r="P930" s="151" t="n"/>
      <c r="Q930" s="151" t="n"/>
      <c r="R930" s="151" t="n"/>
      <c r="S930" s="151" t="n"/>
      <c r="T930" s="151" t="n"/>
      <c r="U930" s="151" t="n"/>
      <c r="V930" s="151" t="n"/>
      <c r="W930" s="151" t="n"/>
      <c r="X930" s="151" t="n"/>
      <c r="Y930" s="151" t="n"/>
      <c r="Z930" s="151" t="n"/>
      <c r="AA930" s="151" t="n"/>
      <c r="AB930" s="151" t="n"/>
      <c r="AC930" s="151" t="n"/>
      <c r="AD930" s="151" t="n"/>
      <c r="AE930" s="151" t="n"/>
    </row>
    <row r="931" ht="18" customHeight="1" s="218">
      <c r="A931" s="151" t="n"/>
      <c r="B931" s="151" t="n"/>
      <c r="C931" s="151" t="n"/>
      <c r="D931" s="151" t="n"/>
      <c r="E931" s="151" t="n"/>
      <c r="F931" s="151" t="n"/>
      <c r="G931" s="151" t="n"/>
      <c r="H931" s="151" t="n"/>
      <c r="I931" s="152" t="n"/>
      <c r="J931" s="152" t="n"/>
      <c r="K931" s="152" t="n"/>
      <c r="L931" s="152" t="n"/>
      <c r="M931" s="151" t="n"/>
      <c r="N931" s="151" t="n"/>
      <c r="O931" s="151" t="n"/>
      <c r="P931" s="151" t="n"/>
      <c r="Q931" s="151" t="n"/>
      <c r="R931" s="151" t="n"/>
      <c r="S931" s="151" t="n"/>
      <c r="T931" s="151" t="n"/>
      <c r="U931" s="151" t="n"/>
      <c r="V931" s="151" t="n"/>
      <c r="W931" s="151" t="n"/>
      <c r="X931" s="151" t="n"/>
      <c r="Y931" s="151" t="n"/>
      <c r="Z931" s="151" t="n"/>
      <c r="AA931" s="151" t="n"/>
      <c r="AB931" s="151" t="n"/>
      <c r="AC931" s="151" t="n"/>
      <c r="AD931" s="151" t="n"/>
      <c r="AE931" s="151" t="n"/>
    </row>
    <row r="932" ht="18" customHeight="1" s="218">
      <c r="A932" s="151" t="n"/>
      <c r="B932" s="151" t="n"/>
      <c r="C932" s="151" t="n"/>
      <c r="D932" s="151" t="n"/>
      <c r="E932" s="151" t="n"/>
      <c r="F932" s="151" t="n"/>
      <c r="G932" s="151" t="n"/>
      <c r="H932" s="151" t="n"/>
      <c r="I932" s="152" t="n"/>
      <c r="J932" s="152" t="n"/>
      <c r="K932" s="152" t="n"/>
      <c r="L932" s="152" t="n"/>
      <c r="M932" s="151" t="n"/>
      <c r="N932" s="151" t="n"/>
      <c r="O932" s="151" t="n"/>
      <c r="P932" s="151" t="n"/>
      <c r="Q932" s="151" t="n"/>
      <c r="R932" s="151" t="n"/>
      <c r="S932" s="151" t="n"/>
      <c r="T932" s="151" t="n"/>
      <c r="U932" s="151" t="n"/>
      <c r="V932" s="151" t="n"/>
      <c r="W932" s="151" t="n"/>
      <c r="X932" s="151" t="n"/>
      <c r="Y932" s="151" t="n"/>
      <c r="Z932" s="151" t="n"/>
      <c r="AA932" s="151" t="n"/>
      <c r="AB932" s="151" t="n"/>
      <c r="AC932" s="151" t="n"/>
      <c r="AD932" s="151" t="n"/>
      <c r="AE932" s="151" t="n"/>
    </row>
    <row r="933" ht="18" customHeight="1" s="218">
      <c r="A933" s="151" t="n"/>
      <c r="B933" s="151" t="n"/>
      <c r="C933" s="151" t="n"/>
      <c r="D933" s="151" t="n"/>
      <c r="E933" s="151" t="n"/>
      <c r="F933" s="151" t="n"/>
      <c r="G933" s="151" t="n"/>
      <c r="H933" s="151" t="n"/>
      <c r="I933" s="152" t="n"/>
      <c r="J933" s="152" t="n"/>
      <c r="K933" s="152" t="n"/>
      <c r="L933" s="152" t="n"/>
      <c r="M933" s="151" t="n"/>
      <c r="N933" s="151" t="n"/>
      <c r="O933" s="151" t="n"/>
      <c r="P933" s="151" t="n"/>
      <c r="Q933" s="151" t="n"/>
      <c r="R933" s="151" t="n"/>
      <c r="S933" s="151" t="n"/>
      <c r="T933" s="151" t="n"/>
      <c r="U933" s="151" t="n"/>
      <c r="V933" s="151" t="n"/>
      <c r="W933" s="151" t="n"/>
      <c r="X933" s="151" t="n"/>
      <c r="Y933" s="151" t="n"/>
      <c r="Z933" s="151" t="n"/>
      <c r="AA933" s="151" t="n"/>
      <c r="AB933" s="151" t="n"/>
      <c r="AC933" s="151" t="n"/>
      <c r="AD933" s="151" t="n"/>
      <c r="AE933" s="151" t="n"/>
    </row>
    <row r="934" ht="18" customHeight="1" s="218">
      <c r="A934" s="151" t="n"/>
      <c r="B934" s="151" t="n"/>
      <c r="C934" s="151" t="n"/>
      <c r="D934" s="151" t="n"/>
      <c r="E934" s="151" t="n"/>
      <c r="F934" s="151" t="n"/>
      <c r="G934" s="151" t="n"/>
      <c r="H934" s="151" t="n"/>
      <c r="I934" s="152" t="n"/>
      <c r="J934" s="152" t="n"/>
      <c r="K934" s="152" t="n"/>
      <c r="L934" s="152" t="n"/>
      <c r="M934" s="151" t="n"/>
      <c r="N934" s="151" t="n"/>
      <c r="O934" s="151" t="n"/>
      <c r="P934" s="151" t="n"/>
      <c r="Q934" s="151" t="n"/>
      <c r="R934" s="151" t="n"/>
      <c r="S934" s="151" t="n"/>
      <c r="T934" s="151" t="n"/>
      <c r="U934" s="151" t="n"/>
      <c r="V934" s="151" t="n"/>
      <c r="W934" s="151" t="n"/>
      <c r="X934" s="151" t="n"/>
      <c r="Y934" s="151" t="n"/>
      <c r="Z934" s="151" t="n"/>
      <c r="AA934" s="151" t="n"/>
      <c r="AB934" s="151" t="n"/>
      <c r="AC934" s="151" t="n"/>
      <c r="AD934" s="151" t="n"/>
      <c r="AE934" s="151" t="n"/>
    </row>
    <row r="935" ht="18" customHeight="1" s="218">
      <c r="A935" s="151" t="n"/>
      <c r="B935" s="151" t="n"/>
      <c r="C935" s="151" t="n"/>
      <c r="D935" s="151" t="n"/>
      <c r="E935" s="151" t="n"/>
      <c r="F935" s="151" t="n"/>
      <c r="G935" s="151" t="n"/>
      <c r="H935" s="151" t="n"/>
      <c r="I935" s="152" t="n"/>
      <c r="J935" s="152" t="n"/>
      <c r="K935" s="152" t="n"/>
      <c r="L935" s="152" t="n"/>
      <c r="M935" s="151" t="n"/>
      <c r="N935" s="151" t="n"/>
      <c r="O935" s="151" t="n"/>
      <c r="P935" s="151" t="n"/>
      <c r="Q935" s="151" t="n"/>
      <c r="R935" s="151" t="n"/>
      <c r="S935" s="151" t="n"/>
      <c r="T935" s="151" t="n"/>
      <c r="U935" s="151" t="n"/>
      <c r="V935" s="151" t="n"/>
      <c r="W935" s="151" t="n"/>
      <c r="X935" s="151" t="n"/>
      <c r="Y935" s="151" t="n"/>
      <c r="Z935" s="151" t="n"/>
      <c r="AA935" s="151" t="n"/>
      <c r="AB935" s="151" t="n"/>
      <c r="AC935" s="151" t="n"/>
      <c r="AD935" s="151" t="n"/>
      <c r="AE935" s="151" t="n"/>
    </row>
    <row r="936" ht="18" customHeight="1" s="218">
      <c r="A936" s="151" t="n"/>
      <c r="B936" s="151" t="n"/>
      <c r="C936" s="151" t="n"/>
      <c r="D936" s="151" t="n"/>
      <c r="E936" s="151" t="n"/>
      <c r="F936" s="151" t="n"/>
      <c r="G936" s="151" t="n"/>
      <c r="H936" s="151" t="n"/>
      <c r="I936" s="152" t="n"/>
      <c r="J936" s="152" t="n"/>
      <c r="K936" s="152" t="n"/>
      <c r="L936" s="152" t="n"/>
      <c r="M936" s="151" t="n"/>
      <c r="N936" s="151" t="n"/>
      <c r="O936" s="151" t="n"/>
      <c r="P936" s="151" t="n"/>
      <c r="Q936" s="151" t="n"/>
      <c r="R936" s="151" t="n"/>
      <c r="S936" s="151" t="n"/>
      <c r="T936" s="151" t="n"/>
      <c r="U936" s="151" t="n"/>
      <c r="V936" s="151" t="n"/>
      <c r="W936" s="151" t="n"/>
      <c r="X936" s="151" t="n"/>
      <c r="Y936" s="151" t="n"/>
      <c r="Z936" s="151" t="n"/>
      <c r="AA936" s="151" t="n"/>
      <c r="AB936" s="151" t="n"/>
      <c r="AC936" s="151" t="n"/>
      <c r="AD936" s="151" t="n"/>
      <c r="AE936" s="151" t="n"/>
    </row>
    <row r="937" ht="18" customHeight="1" s="218">
      <c r="A937" s="151" t="n"/>
      <c r="B937" s="151" t="n"/>
      <c r="C937" s="151" t="n"/>
      <c r="D937" s="151" t="n"/>
      <c r="E937" s="151" t="n"/>
      <c r="F937" s="151" t="n"/>
      <c r="G937" s="151" t="n"/>
      <c r="H937" s="151" t="n"/>
      <c r="I937" s="152" t="n"/>
      <c r="J937" s="152" t="n"/>
      <c r="K937" s="152" t="n"/>
      <c r="L937" s="152" t="n"/>
      <c r="M937" s="151" t="n"/>
      <c r="N937" s="151" t="n"/>
      <c r="O937" s="151" t="n"/>
      <c r="P937" s="151" t="n"/>
      <c r="Q937" s="151" t="n"/>
      <c r="R937" s="151" t="n"/>
      <c r="S937" s="151" t="n"/>
      <c r="T937" s="151" t="n"/>
      <c r="U937" s="151" t="n"/>
      <c r="V937" s="151" t="n"/>
      <c r="W937" s="151" t="n"/>
      <c r="X937" s="151" t="n"/>
      <c r="Y937" s="151" t="n"/>
      <c r="Z937" s="151" t="n"/>
      <c r="AA937" s="151" t="n"/>
      <c r="AB937" s="151" t="n"/>
      <c r="AC937" s="151" t="n"/>
      <c r="AD937" s="151" t="n"/>
      <c r="AE937" s="151" t="n"/>
    </row>
    <row r="938" ht="18" customHeight="1" s="218">
      <c r="A938" s="151" t="n"/>
      <c r="B938" s="151" t="n"/>
      <c r="C938" s="151" t="n"/>
      <c r="D938" s="151" t="n"/>
      <c r="E938" s="151" t="n"/>
      <c r="F938" s="151" t="n"/>
      <c r="G938" s="151" t="n"/>
      <c r="H938" s="151" t="n"/>
      <c r="I938" s="152" t="n"/>
      <c r="J938" s="152" t="n"/>
      <c r="K938" s="152" t="n"/>
      <c r="L938" s="152" t="n"/>
      <c r="M938" s="151" t="n"/>
      <c r="N938" s="151" t="n"/>
      <c r="O938" s="151" t="n"/>
      <c r="P938" s="151" t="n"/>
      <c r="Q938" s="151" t="n"/>
      <c r="R938" s="151" t="n"/>
      <c r="S938" s="151" t="n"/>
      <c r="T938" s="151" t="n"/>
      <c r="U938" s="151" t="n"/>
      <c r="V938" s="151" t="n"/>
      <c r="W938" s="151" t="n"/>
      <c r="X938" s="151" t="n"/>
      <c r="Y938" s="151" t="n"/>
      <c r="Z938" s="151" t="n"/>
      <c r="AA938" s="151" t="n"/>
      <c r="AB938" s="151" t="n"/>
      <c r="AC938" s="151" t="n"/>
      <c r="AD938" s="151" t="n"/>
      <c r="AE938" s="151" t="n"/>
    </row>
    <row r="939" ht="18" customHeight="1" s="218">
      <c r="A939" s="151" t="n"/>
      <c r="B939" s="151" t="n"/>
      <c r="C939" s="151" t="n"/>
      <c r="D939" s="151" t="n"/>
      <c r="E939" s="151" t="n"/>
      <c r="F939" s="151" t="n"/>
      <c r="G939" s="151" t="n"/>
      <c r="H939" s="151" t="n"/>
      <c r="I939" s="152" t="n"/>
      <c r="J939" s="152" t="n"/>
      <c r="K939" s="152" t="n"/>
      <c r="L939" s="152" t="n"/>
      <c r="M939" s="151" t="n"/>
      <c r="N939" s="151" t="n"/>
      <c r="O939" s="151" t="n"/>
      <c r="P939" s="151" t="n"/>
      <c r="Q939" s="151" t="n"/>
      <c r="R939" s="151" t="n"/>
      <c r="S939" s="151" t="n"/>
      <c r="T939" s="151" t="n"/>
      <c r="U939" s="151" t="n"/>
      <c r="V939" s="151" t="n"/>
      <c r="W939" s="151" t="n"/>
      <c r="X939" s="151" t="n"/>
      <c r="Y939" s="151" t="n"/>
      <c r="Z939" s="151" t="n"/>
      <c r="AA939" s="151" t="n"/>
      <c r="AB939" s="151" t="n"/>
      <c r="AC939" s="151" t="n"/>
      <c r="AD939" s="151" t="n"/>
      <c r="AE939" s="151" t="n"/>
    </row>
    <row r="940" ht="18" customHeight="1" s="218">
      <c r="A940" s="151" t="n"/>
      <c r="B940" s="151" t="n"/>
      <c r="C940" s="151" t="n"/>
      <c r="D940" s="151" t="n"/>
      <c r="E940" s="151" t="n"/>
      <c r="F940" s="151" t="n"/>
      <c r="G940" s="151" t="n"/>
      <c r="H940" s="151" t="n"/>
      <c r="I940" s="152" t="n"/>
      <c r="J940" s="152" t="n"/>
      <c r="K940" s="152" t="n"/>
      <c r="L940" s="152" t="n"/>
      <c r="M940" s="151" t="n"/>
      <c r="N940" s="151" t="n"/>
      <c r="O940" s="151" t="n"/>
      <c r="P940" s="151" t="n"/>
      <c r="Q940" s="151" t="n"/>
      <c r="R940" s="151" t="n"/>
      <c r="S940" s="151" t="n"/>
      <c r="T940" s="151" t="n"/>
      <c r="U940" s="151" t="n"/>
      <c r="V940" s="151" t="n"/>
      <c r="W940" s="151" t="n"/>
      <c r="X940" s="151" t="n"/>
      <c r="Y940" s="151" t="n"/>
      <c r="Z940" s="151" t="n"/>
      <c r="AA940" s="151" t="n"/>
      <c r="AB940" s="151" t="n"/>
      <c r="AC940" s="151" t="n"/>
      <c r="AD940" s="151" t="n"/>
      <c r="AE940" s="151" t="n"/>
    </row>
    <row r="941" ht="18" customHeight="1" s="218">
      <c r="A941" s="151" t="n"/>
      <c r="B941" s="151" t="n"/>
      <c r="C941" s="151" t="n"/>
      <c r="D941" s="151" t="n"/>
      <c r="E941" s="151" t="n"/>
      <c r="F941" s="151" t="n"/>
      <c r="G941" s="151" t="n"/>
      <c r="H941" s="151" t="n"/>
      <c r="I941" s="152" t="n"/>
      <c r="J941" s="152" t="n"/>
      <c r="K941" s="152" t="n"/>
      <c r="L941" s="152" t="n"/>
      <c r="M941" s="151" t="n"/>
      <c r="N941" s="151" t="n"/>
      <c r="O941" s="151" t="n"/>
      <c r="P941" s="151" t="n"/>
      <c r="Q941" s="151" t="n"/>
      <c r="R941" s="151" t="n"/>
      <c r="S941" s="151" t="n"/>
      <c r="T941" s="151" t="n"/>
      <c r="U941" s="151" t="n"/>
      <c r="V941" s="151" t="n"/>
      <c r="W941" s="151" t="n"/>
      <c r="X941" s="151" t="n"/>
      <c r="Y941" s="151" t="n"/>
      <c r="Z941" s="151" t="n"/>
      <c r="AA941" s="151" t="n"/>
      <c r="AB941" s="151" t="n"/>
      <c r="AC941" s="151" t="n"/>
      <c r="AD941" s="151" t="n"/>
      <c r="AE941" s="151" t="n"/>
    </row>
    <row r="942" ht="18" customHeight="1" s="218">
      <c r="A942" s="151" t="n"/>
      <c r="B942" s="151" t="n"/>
      <c r="C942" s="151" t="n"/>
      <c r="D942" s="151" t="n"/>
      <c r="E942" s="151" t="n"/>
      <c r="F942" s="151" t="n"/>
      <c r="G942" s="151" t="n"/>
      <c r="H942" s="151" t="n"/>
      <c r="I942" s="152" t="n"/>
      <c r="J942" s="152" t="n"/>
      <c r="K942" s="152" t="n"/>
      <c r="L942" s="152" t="n"/>
      <c r="M942" s="151" t="n"/>
      <c r="N942" s="151" t="n"/>
      <c r="O942" s="151" t="n"/>
      <c r="P942" s="151" t="n"/>
      <c r="Q942" s="151" t="n"/>
      <c r="R942" s="151" t="n"/>
      <c r="S942" s="151" t="n"/>
      <c r="T942" s="151" t="n"/>
      <c r="U942" s="151" t="n"/>
      <c r="V942" s="151" t="n"/>
      <c r="W942" s="151" t="n"/>
      <c r="X942" s="151" t="n"/>
      <c r="Y942" s="151" t="n"/>
      <c r="Z942" s="151" t="n"/>
      <c r="AA942" s="151" t="n"/>
      <c r="AB942" s="151" t="n"/>
      <c r="AC942" s="151" t="n"/>
      <c r="AD942" s="151" t="n"/>
      <c r="AE942" s="151" t="n"/>
    </row>
    <row r="943" ht="18" customHeight="1" s="218">
      <c r="A943" s="151" t="n"/>
      <c r="B943" s="151" t="n"/>
      <c r="C943" s="151" t="n"/>
      <c r="D943" s="151" t="n"/>
      <c r="E943" s="151" t="n"/>
      <c r="F943" s="151" t="n"/>
      <c r="G943" s="151" t="n"/>
      <c r="H943" s="151" t="n"/>
      <c r="I943" s="152" t="n"/>
      <c r="J943" s="152" t="n"/>
      <c r="K943" s="152" t="n"/>
      <c r="L943" s="152" t="n"/>
      <c r="M943" s="151" t="n"/>
      <c r="N943" s="151" t="n"/>
      <c r="O943" s="151" t="n"/>
      <c r="P943" s="151" t="n"/>
      <c r="Q943" s="151" t="n"/>
      <c r="R943" s="151" t="n"/>
      <c r="S943" s="151" t="n"/>
      <c r="T943" s="151" t="n"/>
      <c r="U943" s="151" t="n"/>
      <c r="V943" s="151" t="n"/>
      <c r="W943" s="151" t="n"/>
      <c r="X943" s="151" t="n"/>
      <c r="Y943" s="151" t="n"/>
      <c r="Z943" s="151" t="n"/>
      <c r="AA943" s="151" t="n"/>
      <c r="AB943" s="151" t="n"/>
      <c r="AC943" s="151" t="n"/>
      <c r="AD943" s="151" t="n"/>
      <c r="AE943" s="151" t="n"/>
    </row>
    <row r="944" ht="18" customHeight="1" s="218">
      <c r="A944" s="151" t="n"/>
      <c r="B944" s="151" t="n"/>
      <c r="C944" s="151" t="n"/>
      <c r="D944" s="151" t="n"/>
      <c r="E944" s="151" t="n"/>
      <c r="F944" s="151" t="n"/>
      <c r="G944" s="151" t="n"/>
      <c r="H944" s="151" t="n"/>
      <c r="I944" s="152" t="n"/>
      <c r="J944" s="152" t="n"/>
      <c r="K944" s="152" t="n"/>
      <c r="L944" s="152" t="n"/>
      <c r="M944" s="151" t="n"/>
      <c r="N944" s="151" t="n"/>
      <c r="O944" s="151" t="n"/>
      <c r="P944" s="151" t="n"/>
      <c r="Q944" s="151" t="n"/>
      <c r="R944" s="151" t="n"/>
      <c r="S944" s="151" t="n"/>
      <c r="T944" s="151" t="n"/>
      <c r="U944" s="151" t="n"/>
      <c r="V944" s="151" t="n"/>
      <c r="W944" s="151" t="n"/>
      <c r="X944" s="151" t="n"/>
      <c r="Y944" s="151" t="n"/>
      <c r="Z944" s="151" t="n"/>
      <c r="AA944" s="151" t="n"/>
      <c r="AB944" s="151" t="n"/>
      <c r="AC944" s="151" t="n"/>
      <c r="AD944" s="151" t="n"/>
      <c r="AE944" s="151" t="n"/>
    </row>
    <row r="945" ht="18" customHeight="1" s="218">
      <c r="A945" s="151" t="n"/>
      <c r="B945" s="151" t="n"/>
      <c r="C945" s="151" t="n"/>
      <c r="D945" s="151" t="n"/>
      <c r="E945" s="151" t="n"/>
      <c r="F945" s="151" t="n"/>
      <c r="G945" s="151" t="n"/>
      <c r="H945" s="151" t="n"/>
      <c r="I945" s="152" t="n"/>
      <c r="J945" s="152" t="n"/>
      <c r="K945" s="152" t="n"/>
      <c r="L945" s="152" t="n"/>
      <c r="M945" s="151" t="n"/>
      <c r="N945" s="151" t="n"/>
      <c r="O945" s="151" t="n"/>
      <c r="P945" s="151" t="n"/>
      <c r="Q945" s="151" t="n"/>
      <c r="R945" s="151" t="n"/>
      <c r="S945" s="151" t="n"/>
      <c r="T945" s="151" t="n"/>
      <c r="U945" s="151" t="n"/>
      <c r="V945" s="151" t="n"/>
      <c r="W945" s="151" t="n"/>
      <c r="X945" s="151" t="n"/>
      <c r="Y945" s="151" t="n"/>
      <c r="Z945" s="151" t="n"/>
      <c r="AA945" s="151" t="n"/>
      <c r="AB945" s="151" t="n"/>
      <c r="AC945" s="151" t="n"/>
      <c r="AD945" s="151" t="n"/>
      <c r="AE945" s="151" t="n"/>
    </row>
    <row r="946" ht="18" customHeight="1" s="218">
      <c r="A946" s="151" t="n"/>
      <c r="B946" s="151" t="n"/>
      <c r="C946" s="151" t="n"/>
      <c r="D946" s="151" t="n"/>
      <c r="E946" s="151" t="n"/>
      <c r="F946" s="151" t="n"/>
      <c r="G946" s="151" t="n"/>
      <c r="H946" s="151" t="n"/>
      <c r="I946" s="152" t="n"/>
      <c r="J946" s="152" t="n"/>
      <c r="K946" s="152" t="n"/>
      <c r="L946" s="152" t="n"/>
      <c r="M946" s="151" t="n"/>
      <c r="N946" s="151" t="n"/>
      <c r="O946" s="151" t="n"/>
      <c r="P946" s="151" t="n"/>
      <c r="Q946" s="151" t="n"/>
      <c r="R946" s="151" t="n"/>
      <c r="S946" s="151" t="n"/>
      <c r="T946" s="151" t="n"/>
      <c r="U946" s="151" t="n"/>
      <c r="V946" s="151" t="n"/>
      <c r="W946" s="151" t="n"/>
      <c r="X946" s="151" t="n"/>
      <c r="Y946" s="151" t="n"/>
      <c r="Z946" s="151" t="n"/>
      <c r="AA946" s="151" t="n"/>
      <c r="AB946" s="151" t="n"/>
      <c r="AC946" s="151" t="n"/>
      <c r="AD946" s="151" t="n"/>
      <c r="AE946" s="151" t="n"/>
    </row>
    <row r="947" ht="18" customHeight="1" s="218">
      <c r="A947" s="151" t="n"/>
      <c r="B947" s="151" t="n"/>
      <c r="C947" s="151" t="n"/>
      <c r="D947" s="151" t="n"/>
      <c r="E947" s="151" t="n"/>
      <c r="F947" s="151" t="n"/>
      <c r="G947" s="151" t="n"/>
      <c r="H947" s="151" t="n"/>
      <c r="I947" s="152" t="n"/>
      <c r="J947" s="152" t="n"/>
      <c r="K947" s="152" t="n"/>
      <c r="L947" s="152" t="n"/>
      <c r="M947" s="151" t="n"/>
      <c r="N947" s="151" t="n"/>
      <c r="O947" s="151" t="n"/>
      <c r="P947" s="151" t="n"/>
      <c r="Q947" s="151" t="n"/>
      <c r="R947" s="151" t="n"/>
      <c r="S947" s="151" t="n"/>
      <c r="T947" s="151" t="n"/>
      <c r="U947" s="151" t="n"/>
      <c r="V947" s="151" t="n"/>
      <c r="W947" s="151" t="n"/>
      <c r="X947" s="151" t="n"/>
      <c r="Y947" s="151" t="n"/>
      <c r="Z947" s="151" t="n"/>
      <c r="AA947" s="151" t="n"/>
      <c r="AB947" s="151" t="n"/>
      <c r="AC947" s="151" t="n"/>
      <c r="AD947" s="151" t="n"/>
      <c r="AE947" s="151" t="n"/>
    </row>
    <row r="948" ht="18" customHeight="1" s="218">
      <c r="A948" s="151" t="n"/>
      <c r="B948" s="151" t="n"/>
      <c r="C948" s="151" t="n"/>
      <c r="D948" s="151" t="n"/>
      <c r="E948" s="151" t="n"/>
      <c r="F948" s="151" t="n"/>
      <c r="G948" s="151" t="n"/>
      <c r="H948" s="151" t="n"/>
      <c r="I948" s="152" t="n"/>
      <c r="J948" s="152" t="n"/>
      <c r="K948" s="152" t="n"/>
      <c r="L948" s="152" t="n"/>
      <c r="M948" s="151" t="n"/>
      <c r="N948" s="151" t="n"/>
      <c r="O948" s="151" t="n"/>
      <c r="P948" s="151" t="n"/>
      <c r="Q948" s="151" t="n"/>
      <c r="R948" s="151" t="n"/>
      <c r="S948" s="151" t="n"/>
      <c r="T948" s="151" t="n"/>
      <c r="U948" s="151" t="n"/>
      <c r="V948" s="151" t="n"/>
      <c r="W948" s="151" t="n"/>
      <c r="X948" s="151" t="n"/>
      <c r="Y948" s="151" t="n"/>
      <c r="Z948" s="151" t="n"/>
      <c r="AA948" s="151" t="n"/>
      <c r="AB948" s="151" t="n"/>
      <c r="AC948" s="151" t="n"/>
      <c r="AD948" s="151" t="n"/>
      <c r="AE948" s="151" t="n"/>
    </row>
    <row r="949" ht="18" customHeight="1" s="218">
      <c r="A949" s="151" t="n"/>
      <c r="B949" s="151" t="n"/>
      <c r="C949" s="151" t="n"/>
      <c r="D949" s="151" t="n"/>
      <c r="E949" s="151" t="n"/>
      <c r="F949" s="151" t="n"/>
      <c r="G949" s="151" t="n"/>
      <c r="H949" s="151" t="n"/>
      <c r="I949" s="152" t="n"/>
      <c r="J949" s="152" t="n"/>
      <c r="K949" s="152" t="n"/>
      <c r="L949" s="152" t="n"/>
      <c r="M949" s="151" t="n"/>
      <c r="N949" s="151" t="n"/>
      <c r="O949" s="151" t="n"/>
      <c r="P949" s="151" t="n"/>
      <c r="Q949" s="151" t="n"/>
      <c r="R949" s="151" t="n"/>
      <c r="S949" s="151" t="n"/>
      <c r="T949" s="151" t="n"/>
      <c r="U949" s="151" t="n"/>
      <c r="V949" s="151" t="n"/>
      <c r="W949" s="151" t="n"/>
      <c r="X949" s="151" t="n"/>
      <c r="Y949" s="151" t="n"/>
      <c r="Z949" s="151" t="n"/>
      <c r="AA949" s="151" t="n"/>
      <c r="AB949" s="151" t="n"/>
      <c r="AC949" s="151" t="n"/>
      <c r="AD949" s="151" t="n"/>
      <c r="AE949" s="151" t="n"/>
    </row>
    <row r="950" ht="18" customHeight="1" s="218">
      <c r="A950" s="151" t="n"/>
      <c r="B950" s="151" t="n"/>
      <c r="C950" s="151" t="n"/>
      <c r="D950" s="151" t="n"/>
      <c r="E950" s="151" t="n"/>
      <c r="F950" s="151" t="n"/>
      <c r="G950" s="151" t="n"/>
      <c r="H950" s="151" t="n"/>
      <c r="I950" s="152" t="n"/>
      <c r="J950" s="152" t="n"/>
      <c r="K950" s="152" t="n"/>
      <c r="L950" s="152" t="n"/>
      <c r="M950" s="151" t="n"/>
      <c r="N950" s="151" t="n"/>
      <c r="O950" s="151" t="n"/>
      <c r="P950" s="151" t="n"/>
      <c r="Q950" s="151" t="n"/>
      <c r="R950" s="151" t="n"/>
      <c r="S950" s="151" t="n"/>
      <c r="T950" s="151" t="n"/>
      <c r="U950" s="151" t="n"/>
      <c r="V950" s="151" t="n"/>
      <c r="W950" s="151" t="n"/>
      <c r="X950" s="151" t="n"/>
      <c r="Y950" s="151" t="n"/>
      <c r="Z950" s="151" t="n"/>
      <c r="AA950" s="151" t="n"/>
      <c r="AB950" s="151" t="n"/>
      <c r="AC950" s="151" t="n"/>
      <c r="AD950" s="151" t="n"/>
      <c r="AE950" s="151" t="n"/>
    </row>
    <row r="951" ht="18" customHeight="1" s="218">
      <c r="A951" s="151" t="n"/>
      <c r="B951" s="151" t="n"/>
      <c r="C951" s="151" t="n"/>
      <c r="D951" s="151" t="n"/>
      <c r="E951" s="151" t="n"/>
      <c r="F951" s="151" t="n"/>
      <c r="G951" s="151" t="n"/>
      <c r="H951" s="151" t="n"/>
      <c r="I951" s="152" t="n"/>
      <c r="J951" s="152" t="n"/>
      <c r="K951" s="152" t="n"/>
      <c r="L951" s="152" t="n"/>
      <c r="M951" s="151" t="n"/>
      <c r="N951" s="151" t="n"/>
      <c r="O951" s="151" t="n"/>
      <c r="P951" s="151" t="n"/>
      <c r="Q951" s="151" t="n"/>
      <c r="R951" s="151" t="n"/>
      <c r="S951" s="151" t="n"/>
      <c r="T951" s="151" t="n"/>
      <c r="U951" s="151" t="n"/>
      <c r="V951" s="151" t="n"/>
      <c r="W951" s="151" t="n"/>
      <c r="X951" s="151" t="n"/>
      <c r="Y951" s="151" t="n"/>
      <c r="Z951" s="151" t="n"/>
      <c r="AA951" s="151" t="n"/>
      <c r="AB951" s="151" t="n"/>
      <c r="AC951" s="151" t="n"/>
      <c r="AD951" s="151" t="n"/>
      <c r="AE951" s="151" t="n"/>
    </row>
    <row r="952" ht="18" customHeight="1" s="218">
      <c r="A952" s="151" t="n"/>
      <c r="B952" s="151" t="n"/>
      <c r="C952" s="151" t="n"/>
      <c r="D952" s="151" t="n"/>
      <c r="E952" s="151" t="n"/>
      <c r="F952" s="151" t="n"/>
      <c r="G952" s="151" t="n"/>
      <c r="H952" s="151" t="n"/>
      <c r="I952" s="152" t="n"/>
      <c r="J952" s="152" t="n"/>
      <c r="K952" s="152" t="n"/>
      <c r="L952" s="152" t="n"/>
      <c r="M952" s="151" t="n"/>
      <c r="N952" s="151" t="n"/>
      <c r="O952" s="151" t="n"/>
      <c r="P952" s="151" t="n"/>
      <c r="Q952" s="151" t="n"/>
      <c r="R952" s="151" t="n"/>
      <c r="S952" s="151" t="n"/>
      <c r="T952" s="151" t="n"/>
      <c r="U952" s="151" t="n"/>
      <c r="V952" s="151" t="n"/>
      <c r="W952" s="151" t="n"/>
      <c r="X952" s="151" t="n"/>
      <c r="Y952" s="151" t="n"/>
      <c r="Z952" s="151" t="n"/>
      <c r="AA952" s="151" t="n"/>
      <c r="AB952" s="151" t="n"/>
      <c r="AC952" s="151" t="n"/>
      <c r="AD952" s="151" t="n"/>
      <c r="AE952" s="151" t="n"/>
    </row>
    <row r="953" ht="18" customHeight="1" s="218">
      <c r="A953" s="151" t="n"/>
      <c r="B953" s="151" t="n"/>
      <c r="C953" s="151" t="n"/>
      <c r="D953" s="151" t="n"/>
      <c r="E953" s="151" t="n"/>
      <c r="F953" s="151" t="n"/>
      <c r="G953" s="151" t="n"/>
      <c r="H953" s="151" t="n"/>
      <c r="I953" s="152" t="n"/>
      <c r="J953" s="152" t="n"/>
      <c r="K953" s="152" t="n"/>
      <c r="L953" s="152" t="n"/>
      <c r="M953" s="151" t="n"/>
      <c r="N953" s="151" t="n"/>
      <c r="O953" s="151" t="n"/>
      <c r="P953" s="151" t="n"/>
      <c r="Q953" s="151" t="n"/>
      <c r="R953" s="151" t="n"/>
      <c r="S953" s="151" t="n"/>
      <c r="T953" s="151" t="n"/>
      <c r="U953" s="151" t="n"/>
      <c r="V953" s="151" t="n"/>
      <c r="W953" s="151" t="n"/>
      <c r="X953" s="151" t="n"/>
      <c r="Y953" s="151" t="n"/>
      <c r="Z953" s="151" t="n"/>
      <c r="AA953" s="151" t="n"/>
      <c r="AB953" s="151" t="n"/>
      <c r="AC953" s="151" t="n"/>
      <c r="AD953" s="151" t="n"/>
      <c r="AE953" s="151" t="n"/>
    </row>
    <row r="954" ht="18" customHeight="1" s="218">
      <c r="A954" s="151" t="n"/>
      <c r="B954" s="151" t="n"/>
      <c r="C954" s="151" t="n"/>
      <c r="D954" s="151" t="n"/>
      <c r="E954" s="151" t="n"/>
      <c r="F954" s="151" t="n"/>
      <c r="G954" s="151" t="n"/>
      <c r="H954" s="151" t="n"/>
      <c r="I954" s="152" t="n"/>
      <c r="J954" s="152" t="n"/>
      <c r="K954" s="152" t="n"/>
      <c r="L954" s="152" t="n"/>
      <c r="M954" s="151" t="n"/>
      <c r="N954" s="151" t="n"/>
      <c r="O954" s="151" t="n"/>
      <c r="P954" s="151" t="n"/>
      <c r="Q954" s="151" t="n"/>
      <c r="R954" s="151" t="n"/>
      <c r="S954" s="151" t="n"/>
      <c r="T954" s="151" t="n"/>
      <c r="U954" s="151" t="n"/>
      <c r="V954" s="151" t="n"/>
      <c r="W954" s="151" t="n"/>
      <c r="X954" s="151" t="n"/>
      <c r="Y954" s="151" t="n"/>
      <c r="Z954" s="151" t="n"/>
      <c r="AA954" s="151" t="n"/>
      <c r="AB954" s="151" t="n"/>
      <c r="AC954" s="151" t="n"/>
      <c r="AD954" s="151" t="n"/>
      <c r="AE954" s="151" t="n"/>
    </row>
    <row r="955" ht="18" customHeight="1" s="218">
      <c r="A955" s="151" t="n"/>
      <c r="B955" s="151" t="n"/>
      <c r="C955" s="151" t="n"/>
      <c r="D955" s="151" t="n"/>
      <c r="E955" s="151" t="n"/>
      <c r="F955" s="151" t="n"/>
      <c r="G955" s="151" t="n"/>
      <c r="H955" s="151" t="n"/>
      <c r="I955" s="152" t="n"/>
      <c r="J955" s="152" t="n"/>
      <c r="K955" s="152" t="n"/>
      <c r="L955" s="152" t="n"/>
      <c r="M955" s="151" t="n"/>
      <c r="N955" s="151" t="n"/>
      <c r="O955" s="151" t="n"/>
      <c r="P955" s="151" t="n"/>
      <c r="Q955" s="151" t="n"/>
      <c r="R955" s="151" t="n"/>
      <c r="S955" s="151" t="n"/>
      <c r="T955" s="151" t="n"/>
      <c r="U955" s="151" t="n"/>
      <c r="V955" s="151" t="n"/>
      <c r="W955" s="151" t="n"/>
      <c r="X955" s="151" t="n"/>
      <c r="Y955" s="151" t="n"/>
      <c r="Z955" s="151" t="n"/>
      <c r="AA955" s="151" t="n"/>
      <c r="AB955" s="151" t="n"/>
      <c r="AC955" s="151" t="n"/>
      <c r="AD955" s="151" t="n"/>
      <c r="AE955" s="151" t="n"/>
    </row>
    <row r="956" ht="18" customHeight="1" s="218">
      <c r="A956" s="151" t="n"/>
      <c r="B956" s="151" t="n"/>
      <c r="C956" s="151" t="n"/>
      <c r="D956" s="151" t="n"/>
      <c r="E956" s="151" t="n"/>
      <c r="F956" s="151" t="n"/>
      <c r="G956" s="151" t="n"/>
      <c r="H956" s="151" t="n"/>
      <c r="I956" s="152" t="n"/>
      <c r="J956" s="152" t="n"/>
      <c r="K956" s="152" t="n"/>
      <c r="L956" s="152" t="n"/>
      <c r="M956" s="151" t="n"/>
      <c r="N956" s="151" t="n"/>
      <c r="O956" s="151" t="n"/>
      <c r="P956" s="151" t="n"/>
      <c r="Q956" s="151" t="n"/>
      <c r="R956" s="151" t="n"/>
      <c r="S956" s="151" t="n"/>
      <c r="T956" s="151" t="n"/>
      <c r="U956" s="151" t="n"/>
      <c r="V956" s="151" t="n"/>
      <c r="W956" s="151" t="n"/>
      <c r="X956" s="151" t="n"/>
      <c r="Y956" s="151" t="n"/>
      <c r="Z956" s="151" t="n"/>
      <c r="AA956" s="151" t="n"/>
      <c r="AB956" s="151" t="n"/>
      <c r="AC956" s="151" t="n"/>
      <c r="AD956" s="151" t="n"/>
      <c r="AE956" s="151" t="n"/>
    </row>
    <row r="957" ht="18" customHeight="1" s="218">
      <c r="A957" s="151" t="n"/>
      <c r="B957" s="151" t="n"/>
      <c r="C957" s="151" t="n"/>
      <c r="D957" s="151" t="n"/>
      <c r="E957" s="151" t="n"/>
      <c r="F957" s="151" t="n"/>
      <c r="G957" s="151" t="n"/>
      <c r="H957" s="151" t="n"/>
      <c r="I957" s="152" t="n"/>
      <c r="J957" s="152" t="n"/>
      <c r="K957" s="152" t="n"/>
      <c r="L957" s="152" t="n"/>
      <c r="M957" s="151" t="n"/>
      <c r="N957" s="151" t="n"/>
      <c r="O957" s="151" t="n"/>
      <c r="P957" s="151" t="n"/>
      <c r="Q957" s="151" t="n"/>
      <c r="R957" s="151" t="n"/>
      <c r="S957" s="151" t="n"/>
      <c r="T957" s="151" t="n"/>
      <c r="U957" s="151" t="n"/>
      <c r="V957" s="151" t="n"/>
      <c r="W957" s="151" t="n"/>
      <c r="X957" s="151" t="n"/>
      <c r="Y957" s="151" t="n"/>
      <c r="Z957" s="151" t="n"/>
      <c r="AA957" s="151" t="n"/>
      <c r="AB957" s="151" t="n"/>
      <c r="AC957" s="151" t="n"/>
      <c r="AD957" s="151" t="n"/>
      <c r="AE957" s="151" t="n"/>
    </row>
    <row r="958" ht="18" customHeight="1" s="218">
      <c r="A958" s="151" t="n"/>
      <c r="B958" s="151" t="n"/>
      <c r="C958" s="151" t="n"/>
      <c r="D958" s="151" t="n"/>
      <c r="E958" s="151" t="n"/>
      <c r="F958" s="151" t="n"/>
      <c r="G958" s="151" t="n"/>
      <c r="H958" s="151" t="n"/>
      <c r="I958" s="152" t="n"/>
      <c r="J958" s="152" t="n"/>
      <c r="K958" s="152" t="n"/>
      <c r="L958" s="152" t="n"/>
      <c r="M958" s="151" t="n"/>
      <c r="N958" s="151" t="n"/>
      <c r="O958" s="151" t="n"/>
      <c r="P958" s="151" t="n"/>
      <c r="Q958" s="151" t="n"/>
      <c r="R958" s="151" t="n"/>
      <c r="S958" s="151" t="n"/>
      <c r="T958" s="151" t="n"/>
      <c r="U958" s="151" t="n"/>
      <c r="V958" s="151" t="n"/>
      <c r="W958" s="151" t="n"/>
      <c r="X958" s="151" t="n"/>
      <c r="Y958" s="151" t="n"/>
      <c r="Z958" s="151" t="n"/>
      <c r="AA958" s="151" t="n"/>
      <c r="AB958" s="151" t="n"/>
      <c r="AC958" s="151" t="n"/>
      <c r="AD958" s="151" t="n"/>
      <c r="AE958" s="151" t="n"/>
    </row>
    <row r="959" ht="18" customHeight="1" s="218">
      <c r="A959" s="151" t="n"/>
      <c r="B959" s="151" t="n"/>
      <c r="C959" s="151" t="n"/>
      <c r="D959" s="151" t="n"/>
      <c r="E959" s="151" t="n"/>
      <c r="F959" s="151" t="n"/>
      <c r="G959" s="151" t="n"/>
      <c r="H959" s="151" t="n"/>
      <c r="I959" s="152" t="n"/>
      <c r="J959" s="152" t="n"/>
      <c r="K959" s="152" t="n"/>
      <c r="L959" s="152" t="n"/>
      <c r="M959" s="151" t="n"/>
      <c r="N959" s="151" t="n"/>
      <c r="O959" s="151" t="n"/>
      <c r="P959" s="151" t="n"/>
      <c r="Q959" s="151" t="n"/>
      <c r="R959" s="151" t="n"/>
      <c r="S959" s="151" t="n"/>
      <c r="T959" s="151" t="n"/>
      <c r="U959" s="151" t="n"/>
      <c r="V959" s="151" t="n"/>
      <c r="W959" s="151" t="n"/>
      <c r="X959" s="151" t="n"/>
      <c r="Y959" s="151" t="n"/>
      <c r="Z959" s="151" t="n"/>
      <c r="AA959" s="151" t="n"/>
      <c r="AB959" s="151" t="n"/>
      <c r="AC959" s="151" t="n"/>
      <c r="AD959" s="151" t="n"/>
      <c r="AE959" s="151" t="n"/>
    </row>
    <row r="960" ht="18" customHeight="1" s="218">
      <c r="A960" s="151" t="n"/>
      <c r="B960" s="151" t="n"/>
      <c r="C960" s="151" t="n"/>
      <c r="D960" s="151" t="n"/>
      <c r="E960" s="151" t="n"/>
      <c r="F960" s="151" t="n"/>
      <c r="G960" s="151" t="n"/>
      <c r="H960" s="151" t="n"/>
      <c r="I960" s="152" t="n"/>
      <c r="J960" s="152" t="n"/>
      <c r="K960" s="152" t="n"/>
      <c r="L960" s="152" t="n"/>
      <c r="M960" s="151" t="n"/>
      <c r="N960" s="151" t="n"/>
      <c r="O960" s="151" t="n"/>
      <c r="P960" s="151" t="n"/>
      <c r="Q960" s="151" t="n"/>
      <c r="R960" s="151" t="n"/>
      <c r="S960" s="151" t="n"/>
      <c r="T960" s="151" t="n"/>
      <c r="U960" s="151" t="n"/>
      <c r="V960" s="151" t="n"/>
      <c r="W960" s="151" t="n"/>
      <c r="X960" s="151" t="n"/>
      <c r="Y960" s="151" t="n"/>
      <c r="Z960" s="151" t="n"/>
      <c r="AA960" s="151" t="n"/>
      <c r="AB960" s="151" t="n"/>
      <c r="AC960" s="151" t="n"/>
      <c r="AD960" s="151" t="n"/>
      <c r="AE960" s="151" t="n"/>
    </row>
    <row r="961" ht="18" customHeight="1" s="218">
      <c r="A961" s="151" t="n"/>
      <c r="B961" s="151" t="n"/>
      <c r="C961" s="151" t="n"/>
      <c r="D961" s="151" t="n"/>
      <c r="E961" s="151" t="n"/>
      <c r="F961" s="151" t="n"/>
      <c r="G961" s="151" t="n"/>
      <c r="H961" s="151" t="n"/>
      <c r="I961" s="152" t="n"/>
      <c r="J961" s="152" t="n"/>
      <c r="K961" s="152" t="n"/>
      <c r="L961" s="152" t="n"/>
      <c r="M961" s="151" t="n"/>
      <c r="N961" s="151" t="n"/>
      <c r="O961" s="151" t="n"/>
      <c r="P961" s="151" t="n"/>
      <c r="Q961" s="151" t="n"/>
      <c r="R961" s="151" t="n"/>
      <c r="S961" s="151" t="n"/>
      <c r="T961" s="151" t="n"/>
      <c r="U961" s="151" t="n"/>
      <c r="V961" s="151" t="n"/>
      <c r="W961" s="151" t="n"/>
      <c r="X961" s="151" t="n"/>
      <c r="Y961" s="151" t="n"/>
      <c r="Z961" s="151" t="n"/>
      <c r="AA961" s="151" t="n"/>
      <c r="AB961" s="151" t="n"/>
      <c r="AC961" s="151" t="n"/>
      <c r="AD961" s="151" t="n"/>
      <c r="AE961" s="151" t="n"/>
    </row>
    <row r="962" ht="18" customHeight="1" s="218">
      <c r="A962" s="151" t="n"/>
      <c r="B962" s="151" t="n"/>
      <c r="C962" s="151" t="n"/>
      <c r="D962" s="151" t="n"/>
      <c r="E962" s="151" t="n"/>
      <c r="F962" s="151" t="n"/>
      <c r="G962" s="151" t="n"/>
      <c r="H962" s="151" t="n"/>
      <c r="I962" s="152" t="n"/>
      <c r="J962" s="152" t="n"/>
      <c r="K962" s="152" t="n"/>
      <c r="L962" s="152" t="n"/>
      <c r="M962" s="151" t="n"/>
      <c r="N962" s="151" t="n"/>
      <c r="O962" s="151" t="n"/>
      <c r="P962" s="151" t="n"/>
      <c r="Q962" s="151" t="n"/>
      <c r="R962" s="151" t="n"/>
      <c r="S962" s="151" t="n"/>
      <c r="T962" s="151" t="n"/>
      <c r="U962" s="151" t="n"/>
      <c r="V962" s="151" t="n"/>
      <c r="W962" s="151" t="n"/>
      <c r="X962" s="151" t="n"/>
      <c r="Y962" s="151" t="n"/>
      <c r="Z962" s="151" t="n"/>
      <c r="AA962" s="151" t="n"/>
      <c r="AB962" s="151" t="n"/>
      <c r="AC962" s="151" t="n"/>
      <c r="AD962" s="151" t="n"/>
      <c r="AE962" s="151" t="n"/>
    </row>
    <row r="963" ht="18" customHeight="1" s="218">
      <c r="A963" s="151" t="n"/>
      <c r="B963" s="151" t="n"/>
      <c r="C963" s="151" t="n"/>
      <c r="D963" s="151" t="n"/>
      <c r="E963" s="151" t="n"/>
      <c r="F963" s="151" t="n"/>
      <c r="G963" s="151" t="n"/>
      <c r="H963" s="151" t="n"/>
      <c r="I963" s="152" t="n"/>
      <c r="J963" s="152" t="n"/>
      <c r="K963" s="152" t="n"/>
      <c r="L963" s="152" t="n"/>
      <c r="M963" s="151" t="n"/>
      <c r="N963" s="151" t="n"/>
      <c r="O963" s="151" t="n"/>
      <c r="P963" s="151" t="n"/>
      <c r="Q963" s="151" t="n"/>
      <c r="R963" s="151" t="n"/>
      <c r="S963" s="151" t="n"/>
      <c r="T963" s="151" t="n"/>
      <c r="U963" s="151" t="n"/>
      <c r="V963" s="151" t="n"/>
      <c r="W963" s="151" t="n"/>
      <c r="X963" s="151" t="n"/>
      <c r="Y963" s="151" t="n"/>
      <c r="Z963" s="151" t="n"/>
      <c r="AA963" s="151" t="n"/>
      <c r="AB963" s="151" t="n"/>
      <c r="AC963" s="151" t="n"/>
      <c r="AD963" s="151" t="n"/>
      <c r="AE963" s="151" t="n"/>
    </row>
    <row r="964" ht="18" customHeight="1" s="218">
      <c r="A964" s="151" t="n"/>
      <c r="B964" s="151" t="n"/>
      <c r="C964" s="151" t="n"/>
      <c r="D964" s="151" t="n"/>
      <c r="E964" s="151" t="n"/>
      <c r="F964" s="151" t="n"/>
      <c r="G964" s="151" t="n"/>
      <c r="H964" s="151" t="n"/>
      <c r="I964" s="152" t="n"/>
      <c r="J964" s="152" t="n"/>
      <c r="K964" s="152" t="n"/>
      <c r="L964" s="152" t="n"/>
      <c r="M964" s="151" t="n"/>
      <c r="N964" s="151" t="n"/>
      <c r="O964" s="151" t="n"/>
      <c r="P964" s="151" t="n"/>
      <c r="Q964" s="151" t="n"/>
      <c r="R964" s="151" t="n"/>
      <c r="S964" s="151" t="n"/>
      <c r="T964" s="151" t="n"/>
      <c r="U964" s="151" t="n"/>
      <c r="V964" s="151" t="n"/>
      <c r="W964" s="151" t="n"/>
      <c r="X964" s="151" t="n"/>
      <c r="Y964" s="151" t="n"/>
      <c r="Z964" s="151" t="n"/>
      <c r="AA964" s="151" t="n"/>
      <c r="AB964" s="151" t="n"/>
      <c r="AC964" s="151" t="n"/>
      <c r="AD964" s="151" t="n"/>
      <c r="AE964" s="151" t="n"/>
    </row>
    <row r="965" ht="18" customHeight="1" s="218">
      <c r="A965" s="151" t="n"/>
      <c r="B965" s="151" t="n"/>
      <c r="C965" s="151" t="n"/>
      <c r="D965" s="151" t="n"/>
      <c r="E965" s="151" t="n"/>
      <c r="F965" s="151" t="n"/>
      <c r="G965" s="151" t="n"/>
      <c r="H965" s="151" t="n"/>
      <c r="I965" s="152" t="n"/>
      <c r="J965" s="152" t="n"/>
      <c r="K965" s="152" t="n"/>
      <c r="L965" s="152" t="n"/>
      <c r="M965" s="151" t="n"/>
      <c r="N965" s="151" t="n"/>
      <c r="O965" s="151" t="n"/>
      <c r="P965" s="151" t="n"/>
      <c r="Q965" s="151" t="n"/>
      <c r="R965" s="151" t="n"/>
      <c r="S965" s="151" t="n"/>
      <c r="T965" s="151" t="n"/>
      <c r="U965" s="151" t="n"/>
      <c r="V965" s="151" t="n"/>
      <c r="W965" s="151" t="n"/>
      <c r="X965" s="151" t="n"/>
      <c r="Y965" s="151" t="n"/>
      <c r="Z965" s="151" t="n"/>
      <c r="AA965" s="151" t="n"/>
      <c r="AB965" s="151" t="n"/>
      <c r="AC965" s="151" t="n"/>
      <c r="AD965" s="151" t="n"/>
      <c r="AE965" s="151" t="n"/>
    </row>
    <row r="966" ht="18" customHeight="1" s="218">
      <c r="A966" s="151" t="n"/>
      <c r="B966" s="151" t="n"/>
      <c r="C966" s="151" t="n"/>
      <c r="D966" s="151" t="n"/>
      <c r="E966" s="151" t="n"/>
      <c r="F966" s="151" t="n"/>
      <c r="G966" s="151" t="n"/>
      <c r="H966" s="151" t="n"/>
      <c r="I966" s="152" t="n"/>
      <c r="J966" s="152" t="n"/>
      <c r="K966" s="152" t="n"/>
      <c r="L966" s="152" t="n"/>
      <c r="M966" s="151" t="n"/>
      <c r="N966" s="151" t="n"/>
      <c r="O966" s="151" t="n"/>
      <c r="P966" s="151" t="n"/>
      <c r="Q966" s="151" t="n"/>
      <c r="R966" s="151" t="n"/>
      <c r="S966" s="151" t="n"/>
      <c r="T966" s="151" t="n"/>
      <c r="U966" s="151" t="n"/>
      <c r="V966" s="151" t="n"/>
      <c r="W966" s="151" t="n"/>
      <c r="X966" s="151" t="n"/>
      <c r="Y966" s="151" t="n"/>
      <c r="Z966" s="151" t="n"/>
      <c r="AA966" s="151" t="n"/>
      <c r="AB966" s="151" t="n"/>
      <c r="AC966" s="151" t="n"/>
      <c r="AD966" s="151" t="n"/>
      <c r="AE966" s="151" t="n"/>
    </row>
    <row r="967" ht="18" customHeight="1" s="218">
      <c r="A967" s="151" t="n"/>
      <c r="B967" s="151" t="n"/>
      <c r="C967" s="151" t="n"/>
      <c r="D967" s="151" t="n"/>
      <c r="E967" s="151" t="n"/>
      <c r="F967" s="151" t="n"/>
      <c r="G967" s="151" t="n"/>
      <c r="H967" s="151" t="n"/>
      <c r="I967" s="152" t="n"/>
      <c r="J967" s="152" t="n"/>
      <c r="K967" s="152" t="n"/>
      <c r="L967" s="152" t="n"/>
      <c r="M967" s="151" t="n"/>
      <c r="N967" s="151" t="n"/>
      <c r="O967" s="151" t="n"/>
      <c r="P967" s="151" t="n"/>
      <c r="Q967" s="151" t="n"/>
      <c r="R967" s="151" t="n"/>
      <c r="S967" s="151" t="n"/>
      <c r="T967" s="151" t="n"/>
      <c r="U967" s="151" t="n"/>
      <c r="V967" s="151" t="n"/>
      <c r="W967" s="151" t="n"/>
      <c r="X967" s="151" t="n"/>
      <c r="Y967" s="151" t="n"/>
      <c r="Z967" s="151" t="n"/>
      <c r="AA967" s="151" t="n"/>
      <c r="AB967" s="151" t="n"/>
      <c r="AC967" s="151" t="n"/>
      <c r="AD967" s="151" t="n"/>
      <c r="AE967" s="151" t="n"/>
    </row>
    <row r="968" ht="18" customHeight="1" s="218">
      <c r="A968" s="151" t="n"/>
      <c r="B968" s="151" t="n"/>
      <c r="C968" s="151" t="n"/>
      <c r="D968" s="151" t="n"/>
      <c r="E968" s="151" t="n"/>
      <c r="F968" s="151" t="n"/>
      <c r="G968" s="151" t="n"/>
      <c r="H968" s="151" t="n"/>
      <c r="I968" s="152" t="n"/>
      <c r="J968" s="152" t="n"/>
      <c r="K968" s="152" t="n"/>
      <c r="L968" s="152" t="n"/>
      <c r="M968" s="151" t="n"/>
      <c r="N968" s="151" t="n"/>
      <c r="O968" s="151" t="n"/>
      <c r="P968" s="151" t="n"/>
      <c r="Q968" s="151" t="n"/>
      <c r="R968" s="151" t="n"/>
      <c r="S968" s="151" t="n"/>
      <c r="T968" s="151" t="n"/>
      <c r="U968" s="151" t="n"/>
      <c r="V968" s="151" t="n"/>
      <c r="W968" s="151" t="n"/>
      <c r="X968" s="151" t="n"/>
      <c r="Y968" s="151" t="n"/>
      <c r="Z968" s="151" t="n"/>
      <c r="AA968" s="151" t="n"/>
      <c r="AB968" s="151" t="n"/>
      <c r="AC968" s="151" t="n"/>
      <c r="AD968" s="151" t="n"/>
      <c r="AE968" s="151" t="n"/>
    </row>
    <row r="969" ht="18" customHeight="1" s="218">
      <c r="A969" s="151" t="n"/>
      <c r="B969" s="151" t="n"/>
      <c r="C969" s="151" t="n"/>
      <c r="D969" s="151" t="n"/>
      <c r="E969" s="151" t="n"/>
      <c r="F969" s="151" t="n"/>
      <c r="G969" s="151" t="n"/>
      <c r="H969" s="151" t="n"/>
      <c r="I969" s="152" t="n"/>
      <c r="J969" s="152" t="n"/>
      <c r="K969" s="152" t="n"/>
      <c r="L969" s="152" t="n"/>
      <c r="M969" s="151" t="n"/>
      <c r="N969" s="151" t="n"/>
      <c r="O969" s="151" t="n"/>
      <c r="P969" s="151" t="n"/>
      <c r="Q969" s="151" t="n"/>
      <c r="R969" s="151" t="n"/>
      <c r="S969" s="151" t="n"/>
      <c r="T969" s="151" t="n"/>
      <c r="U969" s="151" t="n"/>
      <c r="V969" s="151" t="n"/>
      <c r="W969" s="151" t="n"/>
      <c r="X969" s="151" t="n"/>
      <c r="Y969" s="151" t="n"/>
      <c r="Z969" s="151" t="n"/>
      <c r="AA969" s="151" t="n"/>
      <c r="AB969" s="151" t="n"/>
      <c r="AC969" s="151" t="n"/>
      <c r="AD969" s="151" t="n"/>
      <c r="AE969" s="151" t="n"/>
    </row>
    <row r="970" ht="18" customHeight="1" s="218">
      <c r="A970" s="151" t="n"/>
      <c r="B970" s="151" t="n"/>
      <c r="C970" s="151" t="n"/>
      <c r="D970" s="151" t="n"/>
      <c r="E970" s="151" t="n"/>
      <c r="F970" s="151" t="n"/>
      <c r="G970" s="151" t="n"/>
      <c r="H970" s="151" t="n"/>
      <c r="I970" s="152" t="n"/>
      <c r="J970" s="152" t="n"/>
      <c r="K970" s="152" t="n"/>
      <c r="L970" s="152" t="n"/>
      <c r="M970" s="151" t="n"/>
      <c r="N970" s="151" t="n"/>
      <c r="O970" s="151" t="n"/>
      <c r="P970" s="151" t="n"/>
      <c r="Q970" s="151" t="n"/>
      <c r="R970" s="151" t="n"/>
      <c r="S970" s="151" t="n"/>
      <c r="T970" s="151" t="n"/>
      <c r="U970" s="151" t="n"/>
      <c r="V970" s="151" t="n"/>
      <c r="W970" s="151" t="n"/>
      <c r="X970" s="151" t="n"/>
      <c r="Y970" s="151" t="n"/>
      <c r="Z970" s="151" t="n"/>
      <c r="AA970" s="151" t="n"/>
      <c r="AB970" s="151" t="n"/>
      <c r="AC970" s="151" t="n"/>
      <c r="AD970" s="151" t="n"/>
      <c r="AE970" s="151" t="n"/>
    </row>
    <row r="971" ht="18" customHeight="1" s="218">
      <c r="A971" s="151" t="n"/>
      <c r="B971" s="151" t="n"/>
      <c r="C971" s="151" t="n"/>
      <c r="D971" s="151" t="n"/>
      <c r="E971" s="151" t="n"/>
      <c r="F971" s="151" t="n"/>
      <c r="G971" s="151" t="n"/>
      <c r="H971" s="151" t="n"/>
      <c r="I971" s="152" t="n"/>
      <c r="J971" s="152" t="n"/>
      <c r="K971" s="152" t="n"/>
      <c r="L971" s="152" t="n"/>
      <c r="M971" s="151" t="n"/>
      <c r="N971" s="151" t="n"/>
      <c r="O971" s="151" t="n"/>
      <c r="P971" s="151" t="n"/>
      <c r="Q971" s="151" t="n"/>
      <c r="R971" s="151" t="n"/>
      <c r="S971" s="151" t="n"/>
      <c r="T971" s="151" t="n"/>
      <c r="U971" s="151" t="n"/>
      <c r="V971" s="151" t="n"/>
      <c r="W971" s="151" t="n"/>
      <c r="X971" s="151" t="n"/>
      <c r="Y971" s="151" t="n"/>
      <c r="Z971" s="151" t="n"/>
      <c r="AA971" s="151" t="n"/>
      <c r="AB971" s="151" t="n"/>
      <c r="AC971" s="151" t="n"/>
      <c r="AD971" s="151" t="n"/>
      <c r="AE971" s="151" t="n"/>
    </row>
    <row r="972" ht="18" customHeight="1" s="218">
      <c r="A972" s="151" t="n"/>
      <c r="B972" s="151" t="n"/>
      <c r="C972" s="151" t="n"/>
      <c r="D972" s="151" t="n"/>
      <c r="E972" s="151" t="n"/>
      <c r="F972" s="151" t="n"/>
      <c r="G972" s="151" t="n"/>
      <c r="H972" s="151" t="n"/>
      <c r="I972" s="152" t="n"/>
      <c r="J972" s="152" t="n"/>
      <c r="K972" s="152" t="n"/>
      <c r="L972" s="152" t="n"/>
      <c r="M972" s="151" t="n"/>
      <c r="N972" s="151" t="n"/>
      <c r="O972" s="151" t="n"/>
      <c r="P972" s="151" t="n"/>
      <c r="Q972" s="151" t="n"/>
      <c r="R972" s="151" t="n"/>
      <c r="S972" s="151" t="n"/>
      <c r="T972" s="151" t="n"/>
      <c r="U972" s="151" t="n"/>
      <c r="V972" s="151" t="n"/>
      <c r="W972" s="151" t="n"/>
      <c r="X972" s="151" t="n"/>
      <c r="Y972" s="151" t="n"/>
      <c r="Z972" s="151" t="n"/>
      <c r="AA972" s="151" t="n"/>
      <c r="AB972" s="151" t="n"/>
      <c r="AC972" s="151" t="n"/>
      <c r="AD972" s="151" t="n"/>
      <c r="AE972" s="151" t="n"/>
    </row>
    <row r="973" ht="18" customHeight="1" s="218">
      <c r="A973" s="151" t="n"/>
      <c r="B973" s="151" t="n"/>
      <c r="C973" s="151" t="n"/>
      <c r="D973" s="151" t="n"/>
      <c r="E973" s="151" t="n"/>
      <c r="F973" s="151" t="n"/>
      <c r="G973" s="151" t="n"/>
      <c r="H973" s="151" t="n"/>
      <c r="I973" s="152" t="n"/>
      <c r="J973" s="152" t="n"/>
      <c r="K973" s="152" t="n"/>
      <c r="L973" s="152" t="n"/>
      <c r="M973" s="151" t="n"/>
      <c r="N973" s="151" t="n"/>
      <c r="O973" s="151" t="n"/>
      <c r="P973" s="151" t="n"/>
      <c r="Q973" s="151" t="n"/>
      <c r="R973" s="151" t="n"/>
      <c r="S973" s="151" t="n"/>
      <c r="T973" s="151" t="n"/>
      <c r="U973" s="151" t="n"/>
      <c r="V973" s="151" t="n"/>
      <c r="W973" s="151" t="n"/>
      <c r="X973" s="151" t="n"/>
      <c r="Y973" s="151" t="n"/>
      <c r="Z973" s="151" t="n"/>
      <c r="AA973" s="151" t="n"/>
      <c r="AB973" s="151" t="n"/>
      <c r="AC973" s="151" t="n"/>
      <c r="AD973" s="151" t="n"/>
      <c r="AE973" s="151" t="n"/>
    </row>
    <row r="974" ht="18" customHeight="1" s="218">
      <c r="A974" s="151" t="n"/>
      <c r="B974" s="151" t="n"/>
      <c r="C974" s="151" t="n"/>
      <c r="D974" s="151" t="n"/>
      <c r="E974" s="151" t="n"/>
      <c r="F974" s="151" t="n"/>
      <c r="G974" s="151" t="n"/>
      <c r="H974" s="151" t="n"/>
      <c r="I974" s="152" t="n"/>
      <c r="J974" s="152" t="n"/>
      <c r="K974" s="152" t="n"/>
      <c r="L974" s="152" t="n"/>
      <c r="M974" s="151" t="n"/>
      <c r="N974" s="151" t="n"/>
      <c r="O974" s="151" t="n"/>
      <c r="P974" s="151" t="n"/>
      <c r="Q974" s="151" t="n"/>
      <c r="R974" s="151" t="n"/>
      <c r="S974" s="151" t="n"/>
      <c r="T974" s="151" t="n"/>
      <c r="U974" s="151" t="n"/>
      <c r="V974" s="151" t="n"/>
      <c r="W974" s="151" t="n"/>
      <c r="X974" s="151" t="n"/>
      <c r="Y974" s="151" t="n"/>
      <c r="Z974" s="151" t="n"/>
      <c r="AA974" s="151" t="n"/>
      <c r="AB974" s="151" t="n"/>
      <c r="AC974" s="151" t="n"/>
      <c r="AD974" s="151" t="n"/>
      <c r="AE974" s="151" t="n"/>
    </row>
    <row r="975" ht="18" customHeight="1" s="218">
      <c r="A975" s="151" t="n"/>
      <c r="B975" s="151" t="n"/>
      <c r="C975" s="151" t="n"/>
      <c r="D975" s="151" t="n"/>
      <c r="E975" s="151" t="n"/>
      <c r="F975" s="151" t="n"/>
      <c r="G975" s="151" t="n"/>
      <c r="H975" s="151" t="n"/>
      <c r="I975" s="152" t="n"/>
      <c r="J975" s="152" t="n"/>
      <c r="K975" s="152" t="n"/>
      <c r="L975" s="152" t="n"/>
      <c r="M975" s="151" t="n"/>
      <c r="N975" s="151" t="n"/>
      <c r="O975" s="151" t="n"/>
      <c r="P975" s="151" t="n"/>
      <c r="Q975" s="151" t="n"/>
      <c r="R975" s="151" t="n"/>
      <c r="S975" s="151" t="n"/>
      <c r="T975" s="151" t="n"/>
      <c r="U975" s="151" t="n"/>
      <c r="V975" s="151" t="n"/>
      <c r="W975" s="151" t="n"/>
      <c r="X975" s="151" t="n"/>
      <c r="Y975" s="151" t="n"/>
      <c r="Z975" s="151" t="n"/>
      <c r="AA975" s="151" t="n"/>
      <c r="AB975" s="151" t="n"/>
      <c r="AC975" s="151" t="n"/>
      <c r="AD975" s="151" t="n"/>
      <c r="AE975" s="151" t="n"/>
    </row>
    <row r="976" ht="18" customHeight="1" s="218">
      <c r="A976" s="151" t="n"/>
      <c r="B976" s="151" t="n"/>
      <c r="C976" s="151" t="n"/>
      <c r="D976" s="151" t="n"/>
      <c r="E976" s="151" t="n"/>
      <c r="F976" s="151" t="n"/>
      <c r="G976" s="151" t="n"/>
      <c r="H976" s="151" t="n"/>
      <c r="I976" s="152" t="n"/>
      <c r="J976" s="152" t="n"/>
      <c r="K976" s="152" t="n"/>
      <c r="L976" s="152" t="n"/>
      <c r="M976" s="151" t="n"/>
      <c r="N976" s="151" t="n"/>
      <c r="O976" s="151" t="n"/>
      <c r="P976" s="151" t="n"/>
      <c r="Q976" s="151" t="n"/>
      <c r="R976" s="151" t="n"/>
      <c r="S976" s="151" t="n"/>
      <c r="T976" s="151" t="n"/>
      <c r="U976" s="151" t="n"/>
      <c r="V976" s="151" t="n"/>
      <c r="W976" s="151" t="n"/>
      <c r="X976" s="151" t="n"/>
      <c r="Y976" s="151" t="n"/>
      <c r="Z976" s="151" t="n"/>
      <c r="AA976" s="151" t="n"/>
      <c r="AB976" s="151" t="n"/>
      <c r="AC976" s="151" t="n"/>
      <c r="AD976" s="151" t="n"/>
      <c r="AE976" s="151" t="n"/>
    </row>
    <row r="977" ht="18" customHeight="1" s="218">
      <c r="A977" s="151" t="n"/>
      <c r="B977" s="151" t="n"/>
      <c r="C977" s="151" t="n"/>
      <c r="D977" s="151" t="n"/>
      <c r="E977" s="151" t="n"/>
      <c r="F977" s="151" t="n"/>
      <c r="G977" s="151" t="n"/>
      <c r="H977" s="151" t="n"/>
      <c r="I977" s="152" t="n"/>
      <c r="J977" s="152" t="n"/>
      <c r="K977" s="152" t="n"/>
      <c r="L977" s="152" t="n"/>
      <c r="M977" s="151" t="n"/>
      <c r="N977" s="151" t="n"/>
      <c r="O977" s="151" t="n"/>
      <c r="P977" s="151" t="n"/>
      <c r="Q977" s="151" t="n"/>
      <c r="R977" s="151" t="n"/>
      <c r="S977" s="151" t="n"/>
      <c r="T977" s="151" t="n"/>
      <c r="U977" s="151" t="n"/>
      <c r="V977" s="151" t="n"/>
      <c r="W977" s="151" t="n"/>
      <c r="X977" s="151" t="n"/>
      <c r="Y977" s="151" t="n"/>
      <c r="Z977" s="151" t="n"/>
      <c r="AA977" s="151" t="n"/>
      <c r="AB977" s="151" t="n"/>
      <c r="AC977" s="151" t="n"/>
      <c r="AD977" s="151" t="n"/>
      <c r="AE977" s="151" t="n"/>
    </row>
    <row r="978" ht="18" customHeight="1" s="218">
      <c r="A978" s="151" t="n"/>
      <c r="B978" s="151" t="n"/>
      <c r="C978" s="151" t="n"/>
      <c r="D978" s="151" t="n"/>
      <c r="E978" s="151" t="n"/>
      <c r="F978" s="151" t="n"/>
      <c r="G978" s="151" t="n"/>
      <c r="H978" s="151" t="n"/>
      <c r="I978" s="152" t="n"/>
      <c r="J978" s="152" t="n"/>
      <c r="K978" s="152" t="n"/>
      <c r="L978" s="152" t="n"/>
      <c r="M978" s="151" t="n"/>
      <c r="N978" s="151" t="n"/>
      <c r="O978" s="151" t="n"/>
      <c r="P978" s="151" t="n"/>
      <c r="Q978" s="151" t="n"/>
      <c r="R978" s="151" t="n"/>
      <c r="S978" s="151" t="n"/>
      <c r="T978" s="151" t="n"/>
      <c r="U978" s="151" t="n"/>
      <c r="V978" s="151" t="n"/>
      <c r="W978" s="151" t="n"/>
      <c r="X978" s="151" t="n"/>
      <c r="Y978" s="151" t="n"/>
      <c r="Z978" s="151" t="n"/>
      <c r="AA978" s="151" t="n"/>
      <c r="AB978" s="151" t="n"/>
      <c r="AC978" s="151" t="n"/>
      <c r="AD978" s="151" t="n"/>
      <c r="AE978" s="151" t="n"/>
    </row>
    <row r="979" ht="18" customHeight="1" s="218">
      <c r="A979" s="151" t="n"/>
      <c r="B979" s="151" t="n"/>
      <c r="C979" s="151" t="n"/>
      <c r="D979" s="151" t="n"/>
      <c r="E979" s="151" t="n"/>
      <c r="F979" s="151" t="n"/>
      <c r="G979" s="151" t="n"/>
      <c r="H979" s="151" t="n"/>
      <c r="I979" s="152" t="n"/>
      <c r="J979" s="152" t="n"/>
      <c r="K979" s="152" t="n"/>
      <c r="L979" s="152" t="n"/>
      <c r="M979" s="151" t="n"/>
      <c r="N979" s="151" t="n"/>
      <c r="O979" s="151" t="n"/>
      <c r="P979" s="151" t="n"/>
      <c r="Q979" s="151" t="n"/>
      <c r="R979" s="151" t="n"/>
      <c r="S979" s="151" t="n"/>
      <c r="T979" s="151" t="n"/>
      <c r="U979" s="151" t="n"/>
      <c r="V979" s="151" t="n"/>
      <c r="W979" s="151" t="n"/>
      <c r="X979" s="151" t="n"/>
      <c r="Y979" s="151" t="n"/>
      <c r="Z979" s="151" t="n"/>
      <c r="AA979" s="151" t="n"/>
      <c r="AB979" s="151" t="n"/>
      <c r="AC979" s="151" t="n"/>
      <c r="AD979" s="151" t="n"/>
      <c r="AE979" s="151" t="n"/>
    </row>
    <row r="980" ht="18" customHeight="1" s="218">
      <c r="A980" s="151" t="n"/>
      <c r="B980" s="151" t="n"/>
      <c r="C980" s="151" t="n"/>
      <c r="D980" s="151" t="n"/>
      <c r="E980" s="151" t="n"/>
      <c r="F980" s="151" t="n"/>
      <c r="G980" s="151" t="n"/>
      <c r="H980" s="151" t="n"/>
      <c r="I980" s="152" t="n"/>
      <c r="J980" s="152" t="n"/>
      <c r="K980" s="152" t="n"/>
      <c r="L980" s="152" t="n"/>
      <c r="M980" s="151" t="n"/>
      <c r="N980" s="151" t="n"/>
      <c r="O980" s="151" t="n"/>
      <c r="P980" s="151" t="n"/>
      <c r="Q980" s="151" t="n"/>
      <c r="R980" s="151" t="n"/>
      <c r="S980" s="151" t="n"/>
      <c r="T980" s="151" t="n"/>
      <c r="U980" s="151" t="n"/>
      <c r="V980" s="151" t="n"/>
      <c r="W980" s="151" t="n"/>
      <c r="X980" s="151" t="n"/>
      <c r="Y980" s="151" t="n"/>
      <c r="Z980" s="151" t="n"/>
      <c r="AA980" s="151" t="n"/>
      <c r="AB980" s="151" t="n"/>
      <c r="AC980" s="151" t="n"/>
      <c r="AD980" s="151" t="n"/>
      <c r="AE980" s="151" t="n"/>
    </row>
    <row r="981" ht="18" customHeight="1" s="218">
      <c r="A981" s="151" t="n"/>
      <c r="B981" s="151" t="n"/>
      <c r="C981" s="151" t="n"/>
      <c r="D981" s="151" t="n"/>
      <c r="E981" s="151" t="n"/>
      <c r="F981" s="151" t="n"/>
      <c r="G981" s="151" t="n"/>
      <c r="H981" s="151" t="n"/>
      <c r="I981" s="152" t="n"/>
      <c r="J981" s="152" t="n"/>
      <c r="K981" s="152" t="n"/>
      <c r="L981" s="152" t="n"/>
      <c r="M981" s="151" t="n"/>
      <c r="N981" s="151" t="n"/>
      <c r="O981" s="151" t="n"/>
      <c r="P981" s="151" t="n"/>
      <c r="Q981" s="151" t="n"/>
      <c r="R981" s="151" t="n"/>
      <c r="S981" s="151" t="n"/>
      <c r="T981" s="151" t="n"/>
      <c r="U981" s="151" t="n"/>
      <c r="V981" s="151" t="n"/>
      <c r="W981" s="151" t="n"/>
      <c r="X981" s="151" t="n"/>
      <c r="Y981" s="151" t="n"/>
      <c r="Z981" s="151" t="n"/>
      <c r="AA981" s="151" t="n"/>
      <c r="AB981" s="151" t="n"/>
      <c r="AC981" s="151" t="n"/>
      <c r="AD981" s="151" t="n"/>
      <c r="AE981" s="151" t="n"/>
    </row>
    <row r="982" ht="18" customHeight="1" s="218">
      <c r="A982" s="151" t="n"/>
      <c r="B982" s="151" t="n"/>
      <c r="C982" s="151" t="n"/>
      <c r="D982" s="151" t="n"/>
      <c r="E982" s="151" t="n"/>
      <c r="F982" s="151" t="n"/>
      <c r="G982" s="151" t="n"/>
      <c r="H982" s="151" t="n"/>
      <c r="I982" s="152" t="n"/>
      <c r="J982" s="152" t="n"/>
      <c r="K982" s="152" t="n"/>
      <c r="L982" s="152" t="n"/>
      <c r="M982" s="151" t="n"/>
      <c r="N982" s="151" t="n"/>
      <c r="O982" s="151" t="n"/>
      <c r="P982" s="151" t="n"/>
      <c r="Q982" s="151" t="n"/>
      <c r="R982" s="151" t="n"/>
      <c r="S982" s="151" t="n"/>
      <c r="T982" s="151" t="n"/>
      <c r="U982" s="151" t="n"/>
      <c r="V982" s="151" t="n"/>
      <c r="W982" s="151" t="n"/>
      <c r="X982" s="151" t="n"/>
      <c r="Y982" s="151" t="n"/>
      <c r="Z982" s="151" t="n"/>
      <c r="AA982" s="151" t="n"/>
      <c r="AB982" s="151" t="n"/>
      <c r="AC982" s="151" t="n"/>
      <c r="AD982" s="151" t="n"/>
      <c r="AE982" s="151" t="n"/>
    </row>
    <row r="983" ht="18" customHeight="1" s="218">
      <c r="A983" s="151" t="n"/>
      <c r="B983" s="151" t="n"/>
      <c r="C983" s="151" t="n"/>
      <c r="D983" s="151" t="n"/>
      <c r="E983" s="151" t="n"/>
      <c r="F983" s="151" t="n"/>
      <c r="G983" s="151" t="n"/>
      <c r="H983" s="151" t="n"/>
      <c r="I983" s="152" t="n"/>
      <c r="J983" s="152" t="n"/>
      <c r="K983" s="152" t="n"/>
      <c r="L983" s="152" t="n"/>
      <c r="M983" s="151" t="n"/>
      <c r="N983" s="151" t="n"/>
      <c r="O983" s="151" t="n"/>
      <c r="P983" s="151" t="n"/>
      <c r="Q983" s="151" t="n"/>
      <c r="R983" s="151" t="n"/>
      <c r="S983" s="151" t="n"/>
      <c r="T983" s="151" t="n"/>
      <c r="U983" s="151" t="n"/>
      <c r="V983" s="151" t="n"/>
      <c r="W983" s="151" t="n"/>
      <c r="X983" s="151" t="n"/>
      <c r="Y983" s="151" t="n"/>
      <c r="Z983" s="151" t="n"/>
      <c r="AA983" s="151" t="n"/>
      <c r="AB983" s="151" t="n"/>
      <c r="AC983" s="151" t="n"/>
      <c r="AD983" s="151" t="n"/>
      <c r="AE983" s="151" t="n"/>
    </row>
    <row r="984" ht="18" customHeight="1" s="218">
      <c r="A984" s="151" t="n"/>
      <c r="B984" s="151" t="n"/>
      <c r="C984" s="151" t="n"/>
      <c r="D984" s="151" t="n"/>
      <c r="E984" s="151" t="n"/>
      <c r="F984" s="151" t="n"/>
      <c r="G984" s="151" t="n"/>
      <c r="H984" s="151" t="n"/>
      <c r="I984" s="152" t="n"/>
      <c r="J984" s="152" t="n"/>
      <c r="K984" s="152" t="n"/>
      <c r="L984" s="152" t="n"/>
      <c r="M984" s="151" t="n"/>
      <c r="N984" s="151" t="n"/>
      <c r="O984" s="151" t="n"/>
      <c r="P984" s="151" t="n"/>
      <c r="Q984" s="151" t="n"/>
      <c r="R984" s="151" t="n"/>
      <c r="S984" s="151" t="n"/>
      <c r="T984" s="151" t="n"/>
      <c r="U984" s="151" t="n"/>
      <c r="V984" s="151" t="n"/>
      <c r="W984" s="151" t="n"/>
      <c r="X984" s="151" t="n"/>
      <c r="Y984" s="151" t="n"/>
      <c r="Z984" s="151" t="n"/>
      <c r="AA984" s="151" t="n"/>
      <c r="AB984" s="151" t="n"/>
      <c r="AC984" s="151" t="n"/>
      <c r="AD984" s="151" t="n"/>
      <c r="AE984" s="151" t="n"/>
    </row>
    <row r="985" ht="18" customHeight="1" s="218">
      <c r="A985" s="151" t="n"/>
      <c r="B985" s="151" t="n"/>
      <c r="C985" s="151" t="n"/>
      <c r="D985" s="151" t="n"/>
      <c r="E985" s="151" t="n"/>
      <c r="F985" s="151" t="n"/>
      <c r="G985" s="151" t="n"/>
      <c r="H985" s="151" t="n"/>
      <c r="I985" s="152" t="n"/>
      <c r="J985" s="152" t="n"/>
      <c r="K985" s="152" t="n"/>
      <c r="L985" s="152" t="n"/>
      <c r="M985" s="151" t="n"/>
      <c r="N985" s="151" t="n"/>
      <c r="O985" s="151" t="n"/>
      <c r="P985" s="151" t="n"/>
      <c r="Q985" s="151" t="n"/>
      <c r="R985" s="151" t="n"/>
      <c r="S985" s="151" t="n"/>
      <c r="T985" s="151" t="n"/>
      <c r="U985" s="151" t="n"/>
      <c r="V985" s="151" t="n"/>
      <c r="W985" s="151" t="n"/>
      <c r="X985" s="151" t="n"/>
      <c r="Y985" s="151" t="n"/>
      <c r="Z985" s="151" t="n"/>
      <c r="AA985" s="151" t="n"/>
      <c r="AB985" s="151" t="n"/>
      <c r="AC985" s="151" t="n"/>
      <c r="AD985" s="151" t="n"/>
      <c r="AE985" s="151" t="n"/>
    </row>
    <row r="986" ht="18" customHeight="1" s="218">
      <c r="A986" s="151" t="n"/>
      <c r="B986" s="151" t="n"/>
      <c r="C986" s="151" t="n"/>
      <c r="D986" s="151" t="n"/>
      <c r="E986" s="151" t="n"/>
      <c r="F986" s="151" t="n"/>
      <c r="G986" s="151" t="n"/>
      <c r="H986" s="151" t="n"/>
      <c r="I986" s="152" t="n"/>
      <c r="J986" s="152" t="n"/>
      <c r="K986" s="152" t="n"/>
      <c r="L986" s="152" t="n"/>
      <c r="M986" s="151" t="n"/>
      <c r="N986" s="151" t="n"/>
      <c r="O986" s="151" t="n"/>
      <c r="P986" s="151" t="n"/>
      <c r="Q986" s="151" t="n"/>
      <c r="R986" s="151" t="n"/>
      <c r="S986" s="151" t="n"/>
      <c r="T986" s="151" t="n"/>
      <c r="U986" s="151" t="n"/>
      <c r="V986" s="151" t="n"/>
      <c r="W986" s="151" t="n"/>
      <c r="X986" s="151" t="n"/>
      <c r="Y986" s="151" t="n"/>
      <c r="Z986" s="151" t="n"/>
      <c r="AA986" s="151" t="n"/>
      <c r="AB986" s="151" t="n"/>
      <c r="AC986" s="151" t="n"/>
      <c r="AD986" s="151" t="n"/>
      <c r="AE986" s="151" t="n"/>
    </row>
    <row r="987" ht="18" customHeight="1" s="218">
      <c r="A987" s="151" t="n"/>
      <c r="B987" s="151" t="n"/>
      <c r="C987" s="151" t="n"/>
      <c r="D987" s="151" t="n"/>
      <c r="E987" s="151" t="n"/>
      <c r="F987" s="151" t="n"/>
      <c r="G987" s="151" t="n"/>
      <c r="H987" s="151" t="n"/>
      <c r="I987" s="152" t="n"/>
      <c r="J987" s="152" t="n"/>
      <c r="K987" s="152" t="n"/>
      <c r="L987" s="152" t="n"/>
      <c r="M987" s="151" t="n"/>
      <c r="N987" s="151" t="n"/>
      <c r="O987" s="151" t="n"/>
      <c r="P987" s="151" t="n"/>
      <c r="Q987" s="151" t="n"/>
      <c r="R987" s="151" t="n"/>
      <c r="S987" s="151" t="n"/>
      <c r="T987" s="151" t="n"/>
      <c r="U987" s="151" t="n"/>
      <c r="V987" s="151" t="n"/>
      <c r="W987" s="151" t="n"/>
      <c r="X987" s="151" t="n"/>
      <c r="Y987" s="151" t="n"/>
      <c r="Z987" s="151" t="n"/>
      <c r="AA987" s="151" t="n"/>
      <c r="AB987" s="151" t="n"/>
      <c r="AC987" s="151" t="n"/>
      <c r="AD987" s="151" t="n"/>
      <c r="AE987" s="151" t="n"/>
    </row>
    <row r="988" ht="18" customHeight="1" s="218">
      <c r="A988" s="151" t="n"/>
      <c r="B988" s="151" t="n"/>
      <c r="C988" s="151" t="n"/>
      <c r="D988" s="151" t="n"/>
      <c r="E988" s="151" t="n"/>
      <c r="F988" s="151" t="n"/>
      <c r="G988" s="151" t="n"/>
      <c r="H988" s="151" t="n"/>
      <c r="I988" s="152" t="n"/>
      <c r="J988" s="152" t="n"/>
      <c r="K988" s="152" t="n"/>
      <c r="L988" s="152" t="n"/>
      <c r="M988" s="151" t="n"/>
      <c r="N988" s="151" t="n"/>
      <c r="O988" s="151" t="n"/>
      <c r="P988" s="151" t="n"/>
      <c r="Q988" s="151" t="n"/>
      <c r="R988" s="151" t="n"/>
      <c r="S988" s="151" t="n"/>
      <c r="T988" s="151" t="n"/>
      <c r="U988" s="151" t="n"/>
      <c r="V988" s="151" t="n"/>
      <c r="W988" s="151" t="n"/>
      <c r="X988" s="151" t="n"/>
      <c r="Y988" s="151" t="n"/>
      <c r="Z988" s="151" t="n"/>
      <c r="AA988" s="151" t="n"/>
      <c r="AB988" s="151" t="n"/>
      <c r="AC988" s="151" t="n"/>
      <c r="AD988" s="151" t="n"/>
      <c r="AE988" s="151" t="n"/>
    </row>
    <row r="989" ht="18" customHeight="1" s="218">
      <c r="A989" s="151" t="n"/>
      <c r="B989" s="151" t="n"/>
      <c r="C989" s="151" t="n"/>
      <c r="D989" s="151" t="n"/>
      <c r="E989" s="151" t="n"/>
      <c r="F989" s="151" t="n"/>
      <c r="G989" s="151" t="n"/>
      <c r="H989" s="151" t="n"/>
      <c r="I989" s="152" t="n"/>
      <c r="J989" s="152" t="n"/>
      <c r="K989" s="152" t="n"/>
      <c r="L989" s="152" t="n"/>
      <c r="M989" s="151" t="n"/>
      <c r="N989" s="151" t="n"/>
      <c r="O989" s="151" t="n"/>
      <c r="P989" s="151" t="n"/>
      <c r="Q989" s="151" t="n"/>
      <c r="R989" s="151" t="n"/>
      <c r="S989" s="151" t="n"/>
      <c r="T989" s="151" t="n"/>
      <c r="U989" s="151" t="n"/>
      <c r="V989" s="151" t="n"/>
      <c r="W989" s="151" t="n"/>
      <c r="X989" s="151" t="n"/>
      <c r="Y989" s="151" t="n"/>
      <c r="Z989" s="151" t="n"/>
      <c r="AA989" s="151" t="n"/>
      <c r="AB989" s="151" t="n"/>
      <c r="AC989" s="151" t="n"/>
      <c r="AD989" s="151" t="n"/>
      <c r="AE989" s="151" t="n"/>
    </row>
    <row r="990" ht="18" customHeight="1" s="218">
      <c r="A990" s="151" t="n"/>
      <c r="B990" s="151" t="n"/>
      <c r="C990" s="151" t="n"/>
      <c r="D990" s="151" t="n"/>
      <c r="E990" s="151" t="n"/>
      <c r="F990" s="151" t="n"/>
      <c r="G990" s="151" t="n"/>
      <c r="H990" s="151" t="n"/>
      <c r="I990" s="152" t="n"/>
      <c r="J990" s="152" t="n"/>
      <c r="K990" s="152" t="n"/>
      <c r="L990" s="152" t="n"/>
      <c r="M990" s="151" t="n"/>
      <c r="N990" s="151" t="n"/>
      <c r="O990" s="151" t="n"/>
      <c r="P990" s="151" t="n"/>
      <c r="Q990" s="151" t="n"/>
      <c r="R990" s="151" t="n"/>
      <c r="S990" s="151" t="n"/>
      <c r="T990" s="151" t="n"/>
      <c r="U990" s="151" t="n"/>
      <c r="V990" s="151" t="n"/>
      <c r="W990" s="151" t="n"/>
      <c r="X990" s="151" t="n"/>
      <c r="Y990" s="151" t="n"/>
      <c r="Z990" s="151" t="n"/>
      <c r="AA990" s="151" t="n"/>
      <c r="AB990" s="151" t="n"/>
      <c r="AC990" s="151" t="n"/>
      <c r="AD990" s="151" t="n"/>
      <c r="AE990" s="151" t="n"/>
    </row>
    <row r="991" ht="18" customHeight="1" s="218">
      <c r="A991" s="151" t="n"/>
      <c r="B991" s="151" t="n"/>
      <c r="C991" s="151" t="n"/>
      <c r="D991" s="151" t="n"/>
      <c r="E991" s="151" t="n"/>
      <c r="F991" s="151" t="n"/>
      <c r="G991" s="151" t="n"/>
      <c r="H991" s="151" t="n"/>
      <c r="I991" s="152" t="n"/>
      <c r="J991" s="152" t="n"/>
      <c r="K991" s="152" t="n"/>
      <c r="L991" s="152" t="n"/>
      <c r="M991" s="151" t="n"/>
      <c r="N991" s="151" t="n"/>
      <c r="O991" s="151" t="n"/>
      <c r="P991" s="151" t="n"/>
      <c r="Q991" s="151" t="n"/>
      <c r="R991" s="151" t="n"/>
      <c r="S991" s="151" t="n"/>
      <c r="T991" s="151" t="n"/>
      <c r="U991" s="151" t="n"/>
      <c r="V991" s="151" t="n"/>
      <c r="W991" s="151" t="n"/>
      <c r="X991" s="151" t="n"/>
      <c r="Y991" s="151" t="n"/>
      <c r="Z991" s="151" t="n"/>
      <c r="AA991" s="151" t="n"/>
      <c r="AB991" s="151" t="n"/>
      <c r="AC991" s="151" t="n"/>
      <c r="AD991" s="151" t="n"/>
      <c r="AE991" s="151" t="n"/>
    </row>
    <row r="992" ht="18" customHeight="1" s="218">
      <c r="A992" s="151" t="n"/>
      <c r="B992" s="151" t="n"/>
      <c r="C992" s="151" t="n"/>
      <c r="D992" s="151" t="n"/>
      <c r="E992" s="151" t="n"/>
      <c r="F992" s="151" t="n"/>
      <c r="G992" s="151" t="n"/>
      <c r="H992" s="151" t="n"/>
      <c r="I992" s="152" t="n"/>
      <c r="J992" s="152" t="n"/>
      <c r="K992" s="152" t="n"/>
      <c r="L992" s="152" t="n"/>
      <c r="M992" s="151" t="n"/>
      <c r="N992" s="151" t="n"/>
      <c r="O992" s="151" t="n"/>
      <c r="P992" s="151" t="n"/>
      <c r="Q992" s="151" t="n"/>
      <c r="R992" s="151" t="n"/>
      <c r="S992" s="151" t="n"/>
      <c r="T992" s="151" t="n"/>
      <c r="U992" s="151" t="n"/>
      <c r="V992" s="151" t="n"/>
      <c r="W992" s="151" t="n"/>
      <c r="X992" s="151" t="n"/>
      <c r="Y992" s="151" t="n"/>
      <c r="Z992" s="151" t="n"/>
      <c r="AA992" s="151" t="n"/>
      <c r="AB992" s="151" t="n"/>
      <c r="AC992" s="151" t="n"/>
      <c r="AD992" s="151" t="n"/>
      <c r="AE992" s="151" t="n"/>
    </row>
    <row r="993" ht="18" customHeight="1" s="218">
      <c r="A993" s="151" t="n"/>
      <c r="B993" s="151" t="n"/>
      <c r="C993" s="151" t="n"/>
      <c r="D993" s="151" t="n"/>
      <c r="E993" s="151" t="n"/>
      <c r="F993" s="151" t="n"/>
      <c r="G993" s="151" t="n"/>
      <c r="H993" s="151" t="n"/>
      <c r="I993" s="152" t="n"/>
      <c r="J993" s="152" t="n"/>
      <c r="K993" s="152" t="n"/>
      <c r="L993" s="152" t="n"/>
      <c r="M993" s="151" t="n"/>
      <c r="N993" s="151" t="n"/>
      <c r="O993" s="151" t="n"/>
      <c r="P993" s="151" t="n"/>
      <c r="Q993" s="151" t="n"/>
      <c r="R993" s="151" t="n"/>
      <c r="S993" s="151" t="n"/>
      <c r="T993" s="151" t="n"/>
      <c r="U993" s="151" t="n"/>
      <c r="V993" s="151" t="n"/>
      <c r="W993" s="151" t="n"/>
      <c r="X993" s="151" t="n"/>
      <c r="Y993" s="151" t="n"/>
      <c r="Z993" s="151" t="n"/>
      <c r="AA993" s="151" t="n"/>
      <c r="AB993" s="151" t="n"/>
      <c r="AC993" s="151" t="n"/>
      <c r="AD993" s="151" t="n"/>
      <c r="AE993" s="151" t="n"/>
    </row>
    <row r="994" ht="18" customHeight="1" s="218">
      <c r="A994" s="151" t="n"/>
      <c r="B994" s="151" t="n"/>
      <c r="C994" s="151" t="n"/>
      <c r="D994" s="151" t="n"/>
      <c r="E994" s="151" t="n"/>
      <c r="F994" s="151" t="n"/>
      <c r="G994" s="151" t="n"/>
      <c r="H994" s="151" t="n"/>
      <c r="I994" s="152" t="n"/>
      <c r="J994" s="152" t="n"/>
      <c r="K994" s="152" t="n"/>
      <c r="L994" s="152" t="n"/>
      <c r="M994" s="151" t="n"/>
      <c r="N994" s="151" t="n"/>
      <c r="O994" s="151" t="n"/>
      <c r="P994" s="151" t="n"/>
      <c r="Q994" s="151" t="n"/>
      <c r="R994" s="151" t="n"/>
      <c r="S994" s="151" t="n"/>
      <c r="T994" s="151" t="n"/>
      <c r="U994" s="151" t="n"/>
      <c r="V994" s="151" t="n"/>
      <c r="W994" s="151" t="n"/>
      <c r="X994" s="151" t="n"/>
      <c r="Y994" s="151" t="n"/>
      <c r="Z994" s="151" t="n"/>
      <c r="AA994" s="151" t="n"/>
      <c r="AB994" s="151" t="n"/>
      <c r="AC994" s="151" t="n"/>
      <c r="AD994" s="151" t="n"/>
      <c r="AE994" s="151" t="n"/>
    </row>
    <row r="995" ht="18" customHeight="1" s="218">
      <c r="A995" s="151" t="n"/>
      <c r="B995" s="151" t="n"/>
      <c r="C995" s="151" t="n"/>
      <c r="D995" s="151" t="n"/>
      <c r="E995" s="151" t="n"/>
      <c r="F995" s="151" t="n"/>
      <c r="G995" s="151" t="n"/>
      <c r="H995" s="151" t="n"/>
      <c r="I995" s="152" t="n"/>
      <c r="J995" s="152" t="n"/>
      <c r="K995" s="152" t="n"/>
      <c r="L995" s="152" t="n"/>
      <c r="M995" s="151" t="n"/>
      <c r="N995" s="151" t="n"/>
      <c r="O995" s="151" t="n"/>
      <c r="P995" s="151" t="n"/>
      <c r="Q995" s="151" t="n"/>
      <c r="R995" s="151" t="n"/>
      <c r="S995" s="151" t="n"/>
      <c r="T995" s="151" t="n"/>
      <c r="U995" s="151" t="n"/>
      <c r="V995" s="151" t="n"/>
      <c r="W995" s="151" t="n"/>
      <c r="X995" s="151" t="n"/>
      <c r="Y995" s="151" t="n"/>
      <c r="Z995" s="151" t="n"/>
      <c r="AA995" s="151" t="n"/>
      <c r="AB995" s="151" t="n"/>
      <c r="AC995" s="151" t="n"/>
      <c r="AD995" s="151" t="n"/>
      <c r="AE995" s="151" t="n"/>
    </row>
    <row r="996" ht="18" customHeight="1" s="218">
      <c r="A996" s="151" t="n"/>
      <c r="B996" s="151" t="n"/>
      <c r="C996" s="151" t="n"/>
      <c r="D996" s="151" t="n"/>
      <c r="E996" s="151" t="n"/>
      <c r="F996" s="151" t="n"/>
      <c r="G996" s="151" t="n"/>
      <c r="H996" s="151" t="n"/>
      <c r="I996" s="152" t="n"/>
      <c r="J996" s="152" t="n"/>
      <c r="K996" s="152" t="n"/>
      <c r="L996" s="152" t="n"/>
      <c r="M996" s="151" t="n"/>
      <c r="N996" s="151" t="n"/>
      <c r="O996" s="151" t="n"/>
      <c r="P996" s="151" t="n"/>
      <c r="Q996" s="151" t="n"/>
      <c r="R996" s="151" t="n"/>
      <c r="S996" s="151" t="n"/>
      <c r="T996" s="151" t="n"/>
      <c r="U996" s="151" t="n"/>
      <c r="V996" s="151" t="n"/>
      <c r="W996" s="151" t="n"/>
      <c r="X996" s="151" t="n"/>
      <c r="Y996" s="151" t="n"/>
      <c r="Z996" s="151" t="n"/>
      <c r="AA996" s="151" t="n"/>
      <c r="AB996" s="151" t="n"/>
      <c r="AC996" s="151" t="n"/>
      <c r="AD996" s="151" t="n"/>
      <c r="AE996" s="151" t="n"/>
    </row>
    <row r="997" ht="18" customHeight="1" s="218">
      <c r="A997" s="151" t="n"/>
      <c r="B997" s="151" t="n"/>
      <c r="C997" s="151" t="n"/>
      <c r="D997" s="151" t="n"/>
      <c r="E997" s="151" t="n"/>
      <c r="F997" s="151" t="n"/>
      <c r="G997" s="151" t="n"/>
      <c r="H997" s="151" t="n"/>
      <c r="I997" s="152" t="n"/>
      <c r="J997" s="152" t="n"/>
      <c r="K997" s="152" t="n"/>
      <c r="L997" s="152" t="n"/>
      <c r="M997" s="151" t="n"/>
      <c r="N997" s="151" t="n"/>
      <c r="O997" s="151" t="n"/>
      <c r="P997" s="151" t="n"/>
      <c r="Q997" s="151" t="n"/>
      <c r="R997" s="151" t="n"/>
      <c r="S997" s="151" t="n"/>
      <c r="T997" s="151" t="n"/>
      <c r="U997" s="151" t="n"/>
      <c r="V997" s="151" t="n"/>
      <c r="W997" s="151" t="n"/>
      <c r="X997" s="151" t="n"/>
      <c r="Y997" s="151" t="n"/>
      <c r="Z997" s="151" t="n"/>
      <c r="AA997" s="151" t="n"/>
      <c r="AB997" s="151" t="n"/>
      <c r="AC997" s="151" t="n"/>
      <c r="AD997" s="151" t="n"/>
      <c r="AE997" s="151" t="n"/>
    </row>
    <row r="998" ht="18" customHeight="1" s="218">
      <c r="A998" s="151" t="n"/>
      <c r="B998" s="151" t="n"/>
      <c r="C998" s="151" t="n"/>
      <c r="D998" s="151" t="n"/>
      <c r="E998" s="151" t="n"/>
      <c r="F998" s="151" t="n"/>
      <c r="G998" s="151" t="n"/>
      <c r="H998" s="151" t="n"/>
      <c r="I998" s="152" t="n"/>
      <c r="J998" s="152" t="n"/>
      <c r="K998" s="152" t="n"/>
      <c r="L998" s="152" t="n"/>
      <c r="M998" s="151" t="n"/>
      <c r="N998" s="151" t="n"/>
      <c r="O998" s="151" t="n"/>
      <c r="P998" s="151" t="n"/>
      <c r="Q998" s="151" t="n"/>
      <c r="R998" s="151" t="n"/>
      <c r="S998" s="151" t="n"/>
      <c r="T998" s="151" t="n"/>
      <c r="U998" s="151" t="n"/>
      <c r="V998" s="151" t="n"/>
      <c r="W998" s="151" t="n"/>
      <c r="X998" s="151" t="n"/>
      <c r="Y998" s="151" t="n"/>
      <c r="Z998" s="151" t="n"/>
      <c r="AA998" s="151" t="n"/>
      <c r="AB998" s="151" t="n"/>
      <c r="AC998" s="151" t="n"/>
      <c r="AD998" s="151" t="n"/>
      <c r="AE998" s="151" t="n"/>
    </row>
    <row r="999" ht="18" customHeight="1" s="218">
      <c r="A999" s="151" t="n"/>
      <c r="B999" s="151" t="n"/>
      <c r="C999" s="151" t="n"/>
      <c r="D999" s="151" t="n"/>
      <c r="E999" s="151" t="n"/>
      <c r="F999" s="151" t="n"/>
      <c r="G999" s="151" t="n"/>
      <c r="H999" s="151" t="n"/>
      <c r="I999" s="152" t="n"/>
      <c r="J999" s="152" t="n"/>
      <c r="K999" s="152" t="n"/>
      <c r="L999" s="152" t="n"/>
      <c r="M999" s="151" t="n"/>
      <c r="N999" s="151" t="n"/>
      <c r="O999" s="151" t="n"/>
      <c r="P999" s="151" t="n"/>
      <c r="Q999" s="151" t="n"/>
      <c r="R999" s="151" t="n"/>
      <c r="S999" s="151" t="n"/>
      <c r="T999" s="151" t="n"/>
      <c r="U999" s="151" t="n"/>
      <c r="V999" s="151" t="n"/>
      <c r="W999" s="151" t="n"/>
      <c r="X999" s="151" t="n"/>
      <c r="Y999" s="151" t="n"/>
      <c r="Z999" s="151" t="n"/>
      <c r="AA999" s="151" t="n"/>
      <c r="AB999" s="151" t="n"/>
      <c r="AC999" s="151" t="n"/>
      <c r="AD999" s="151" t="n"/>
      <c r="AE999" s="151" t="n"/>
    </row>
    <row r="1000" ht="18" customHeight="1" s="218">
      <c r="A1000" s="151" t="n"/>
      <c r="B1000" s="151" t="n"/>
      <c r="C1000" s="151" t="n"/>
      <c r="D1000" s="151" t="n"/>
      <c r="E1000" s="151" t="n"/>
      <c r="F1000" s="151" t="n"/>
      <c r="G1000" s="151" t="n"/>
      <c r="H1000" s="151" t="n"/>
      <c r="I1000" s="152" t="n"/>
      <c r="J1000" s="152" t="n"/>
      <c r="K1000" s="152" t="n"/>
      <c r="L1000" s="152" t="n"/>
      <c r="M1000" s="151" t="n"/>
      <c r="N1000" s="151" t="n"/>
      <c r="O1000" s="151" t="n"/>
      <c r="P1000" s="151" t="n"/>
      <c r="Q1000" s="151" t="n"/>
      <c r="R1000" s="151" t="n"/>
      <c r="S1000" s="151" t="n"/>
      <c r="T1000" s="151" t="n"/>
      <c r="U1000" s="151" t="n"/>
      <c r="V1000" s="151" t="n"/>
      <c r="W1000" s="151" t="n"/>
      <c r="X1000" s="151" t="n"/>
      <c r="Y1000" s="151" t="n"/>
      <c r="Z1000" s="151" t="n"/>
      <c r="AA1000" s="151" t="n"/>
      <c r="AB1000" s="151" t="n"/>
      <c r="AC1000" s="151" t="n"/>
      <c r="AD1000" s="151" t="n"/>
      <c r="AE1000" s="151" t="n"/>
    </row>
    <row r="1001" ht="18" customHeight="1" s="218">
      <c r="A1001" s="151" t="n"/>
      <c r="B1001" s="151" t="n"/>
      <c r="C1001" s="151" t="n"/>
      <c r="D1001" s="151" t="n"/>
      <c r="E1001" s="151" t="n"/>
      <c r="F1001" s="151" t="n"/>
      <c r="G1001" s="151" t="n"/>
      <c r="H1001" s="151" t="n"/>
      <c r="I1001" s="152" t="n"/>
      <c r="J1001" s="152" t="n"/>
      <c r="K1001" s="152" t="n"/>
      <c r="L1001" s="152" t="n"/>
      <c r="M1001" s="151" t="n"/>
      <c r="N1001" s="151" t="n"/>
      <c r="O1001" s="151" t="n"/>
      <c r="P1001" s="151" t="n"/>
      <c r="Q1001" s="151" t="n"/>
      <c r="R1001" s="151" t="n"/>
      <c r="S1001" s="151" t="n"/>
      <c r="T1001" s="151" t="n"/>
      <c r="U1001" s="151" t="n"/>
      <c r="V1001" s="151" t="n"/>
      <c r="W1001" s="151" t="n"/>
      <c r="X1001" s="151" t="n"/>
      <c r="Y1001" s="151" t="n"/>
      <c r="Z1001" s="151" t="n"/>
      <c r="AA1001" s="151" t="n"/>
      <c r="AB1001" s="151" t="n"/>
      <c r="AC1001" s="151" t="n"/>
      <c r="AD1001" s="151" t="n"/>
      <c r="AE1001" s="151" t="n"/>
    </row>
    <row r="1002" ht="18" customHeight="1" s="218">
      <c r="A1002" s="151" t="n"/>
      <c r="B1002" s="151" t="n"/>
      <c r="C1002" s="151" t="n"/>
      <c r="D1002" s="151" t="n"/>
      <c r="E1002" s="151" t="n"/>
      <c r="F1002" s="151" t="n"/>
      <c r="G1002" s="151" t="n"/>
      <c r="H1002" s="151" t="n"/>
      <c r="I1002" s="152" t="n"/>
      <c r="J1002" s="152" t="n"/>
      <c r="K1002" s="152" t="n"/>
      <c r="L1002" s="152" t="n"/>
      <c r="M1002" s="151" t="n"/>
      <c r="N1002" s="151" t="n"/>
      <c r="O1002" s="151" t="n"/>
      <c r="P1002" s="151" t="n"/>
      <c r="Q1002" s="151" t="n"/>
      <c r="R1002" s="151" t="n"/>
      <c r="S1002" s="151" t="n"/>
      <c r="T1002" s="151" t="n"/>
      <c r="U1002" s="151" t="n"/>
      <c r="V1002" s="151" t="n"/>
      <c r="W1002" s="151" t="n"/>
      <c r="X1002" s="151" t="n"/>
      <c r="Y1002" s="151" t="n"/>
      <c r="Z1002" s="151" t="n"/>
      <c r="AA1002" s="151" t="n"/>
      <c r="AB1002" s="151" t="n"/>
      <c r="AC1002" s="151" t="n"/>
      <c r="AD1002" s="151" t="n"/>
      <c r="AE1002" s="151" t="n"/>
    </row>
    <row r="1003" ht="18" customHeight="1" s="218">
      <c r="A1003" s="151" t="n"/>
      <c r="B1003" s="151" t="n"/>
      <c r="C1003" s="151" t="n"/>
      <c r="D1003" s="151" t="n"/>
      <c r="E1003" s="151" t="n"/>
      <c r="F1003" s="151" t="n"/>
      <c r="G1003" s="151" t="n"/>
      <c r="H1003" s="151" t="n"/>
      <c r="I1003" s="152" t="n"/>
      <c r="J1003" s="152" t="n"/>
      <c r="K1003" s="152" t="n"/>
      <c r="L1003" s="152" t="n"/>
      <c r="M1003" s="151" t="n"/>
      <c r="N1003" s="151" t="n"/>
      <c r="O1003" s="151" t="n"/>
      <c r="P1003" s="151" t="n"/>
      <c r="Q1003" s="151" t="n"/>
      <c r="R1003" s="151" t="n"/>
      <c r="S1003" s="151" t="n"/>
      <c r="T1003" s="151" t="n"/>
      <c r="U1003" s="151" t="n"/>
      <c r="V1003" s="151" t="n"/>
      <c r="W1003" s="151" t="n"/>
      <c r="X1003" s="151" t="n"/>
      <c r="Y1003" s="151" t="n"/>
      <c r="Z1003" s="151" t="n"/>
      <c r="AA1003" s="151" t="n"/>
      <c r="AB1003" s="151" t="n"/>
      <c r="AC1003" s="151" t="n"/>
      <c r="AD1003" s="151" t="n"/>
      <c r="AE1003" s="151" t="n"/>
    </row>
    <row r="1004" ht="18" customHeight="1" s="218">
      <c r="A1004" s="151" t="n"/>
      <c r="B1004" s="151" t="n"/>
      <c r="C1004" s="151" t="n"/>
      <c r="D1004" s="151" t="n"/>
      <c r="E1004" s="151" t="n"/>
      <c r="F1004" s="151" t="n"/>
      <c r="G1004" s="151" t="n"/>
      <c r="H1004" s="151" t="n"/>
      <c r="I1004" s="152" t="n"/>
      <c r="J1004" s="152" t="n"/>
      <c r="K1004" s="152" t="n"/>
      <c r="L1004" s="152" t="n"/>
      <c r="M1004" s="151" t="n"/>
      <c r="N1004" s="151" t="n"/>
      <c r="O1004" s="151" t="n"/>
      <c r="P1004" s="151" t="n"/>
      <c r="Q1004" s="151" t="n"/>
      <c r="R1004" s="151" t="n"/>
      <c r="S1004" s="151" t="n"/>
      <c r="T1004" s="151" t="n"/>
      <c r="U1004" s="151" t="n"/>
      <c r="V1004" s="151" t="n"/>
      <c r="W1004" s="151" t="n"/>
      <c r="X1004" s="151" t="n"/>
      <c r="Y1004" s="151" t="n"/>
      <c r="Z1004" s="151" t="n"/>
      <c r="AA1004" s="151" t="n"/>
      <c r="AB1004" s="151" t="n"/>
      <c r="AC1004" s="151" t="n"/>
      <c r="AD1004" s="151" t="n"/>
      <c r="AE1004" s="151" t="n"/>
    </row>
    <row r="1005" ht="18" customHeight="1" s="218">
      <c r="A1005" s="151" t="n"/>
      <c r="B1005" s="151" t="n"/>
      <c r="C1005" s="151" t="n"/>
      <c r="D1005" s="151" t="n"/>
      <c r="E1005" s="151" t="n"/>
      <c r="F1005" s="151" t="n"/>
      <c r="G1005" s="151" t="n"/>
      <c r="H1005" s="151" t="n"/>
      <c r="I1005" s="152" t="n"/>
      <c r="J1005" s="152" t="n"/>
      <c r="K1005" s="152" t="n"/>
      <c r="L1005" s="152" t="n"/>
      <c r="M1005" s="151" t="n"/>
      <c r="N1005" s="151" t="n"/>
      <c r="O1005" s="151" t="n"/>
      <c r="P1005" s="151" t="n"/>
      <c r="Q1005" s="151" t="n"/>
      <c r="R1005" s="151" t="n"/>
      <c r="S1005" s="151" t="n"/>
      <c r="T1005" s="151" t="n"/>
      <c r="U1005" s="151" t="n"/>
      <c r="V1005" s="151" t="n"/>
      <c r="W1005" s="151" t="n"/>
      <c r="X1005" s="151" t="n"/>
      <c r="Y1005" s="151" t="n"/>
      <c r="Z1005" s="151" t="n"/>
      <c r="AA1005" s="151" t="n"/>
      <c r="AB1005" s="151" t="n"/>
      <c r="AC1005" s="151" t="n"/>
      <c r="AD1005" s="151" t="n"/>
      <c r="AE1005" s="151" t="n"/>
    </row>
    <row r="1006" ht="18" customHeight="1" s="218">
      <c r="A1006" s="151" t="n"/>
      <c r="B1006" s="151" t="n"/>
      <c r="C1006" s="151" t="n"/>
      <c r="D1006" s="151" t="n"/>
      <c r="E1006" s="151" t="n"/>
      <c r="F1006" s="151" t="n"/>
      <c r="G1006" s="151" t="n"/>
      <c r="H1006" s="151" t="n"/>
      <c r="I1006" s="152" t="n"/>
      <c r="J1006" s="152" t="n"/>
      <c r="K1006" s="152" t="n"/>
      <c r="L1006" s="152" t="n"/>
      <c r="M1006" s="151" t="n"/>
      <c r="N1006" s="151" t="n"/>
      <c r="O1006" s="151" t="n"/>
      <c r="P1006" s="151" t="n"/>
      <c r="Q1006" s="151" t="n"/>
      <c r="R1006" s="151" t="n"/>
      <c r="S1006" s="151" t="n"/>
      <c r="T1006" s="151" t="n"/>
      <c r="U1006" s="151" t="n"/>
      <c r="V1006" s="151" t="n"/>
      <c r="W1006" s="151" t="n"/>
      <c r="X1006" s="151" t="n"/>
      <c r="Y1006" s="151" t="n"/>
      <c r="Z1006" s="151" t="n"/>
      <c r="AA1006" s="151" t="n"/>
      <c r="AB1006" s="151" t="n"/>
      <c r="AC1006" s="151" t="n"/>
      <c r="AD1006" s="151" t="n"/>
      <c r="AE1006" s="151" t="n"/>
    </row>
  </sheetData>
  <mergeCells count="4">
    <mergeCell ref="I80:L80"/>
    <mergeCell ref="G78:H78"/>
    <mergeCell ref="B79:G79"/>
    <mergeCell ref="I2:L2"/>
  </mergeCells>
  <pageMargins left="0.511811024" right="0.511811024" top="0.787401575" bottom="0.787401575" header="0.31496062" footer="0.31496062"/>
</worksheet>
</file>

<file path=xl/worksheets/sheet18.xml><?xml version="1.0" encoding="utf-8"?>
<worksheet xmlns="http://schemas.openxmlformats.org/spreadsheetml/2006/main">
  <sheetPr>
    <outlinePr summaryBelow="0" summaryRight="0"/>
    <pageSetUpPr/>
  </sheetPr>
  <dimension ref="A1:AN418"/>
  <sheetViews>
    <sheetView showGridLines="0" workbookViewId="0">
      <selection activeCell="A1" sqref="A1"/>
    </sheetView>
  </sheetViews>
  <sheetFormatPr baseColWidth="8" defaultColWidth="14.44140625" defaultRowHeight="15" customHeight="1"/>
  <cols>
    <col width="17.44140625" customWidth="1" style="218" min="1" max="1"/>
    <col width="13.5546875" customWidth="1" style="218" min="2" max="2"/>
    <col width="14.5546875" customWidth="1" style="218" min="3" max="3"/>
    <col width="15.6640625" customWidth="1" style="218" min="4" max="4"/>
    <col width="14.44140625" customWidth="1" style="218" min="5" max="6"/>
  </cols>
  <sheetData>
    <row r="1" ht="14.4" customHeight="1" s="218">
      <c r="A1" s="285" t="inlineStr">
        <is>
          <t>ICMS ENTRADA</t>
        </is>
      </c>
      <c r="B1" s="286" t="n"/>
      <c r="C1" s="286" t="n"/>
      <c r="D1" s="286" t="n"/>
      <c r="E1" s="287" t="n"/>
      <c r="O1" s="176" t="inlineStr">
        <is>
          <t>ICMS SAÍDA</t>
        </is>
      </c>
      <c r="P1" s="286" t="n"/>
      <c r="Q1" s="286" t="n"/>
      <c r="R1" s="286" t="n"/>
      <c r="S1" s="287" t="n"/>
      <c r="AF1" s="171" t="n"/>
    </row>
    <row r="2" ht="14.4" customHeight="1" s="218">
      <c r="A2" s="172" t="inlineStr">
        <is>
          <t>Produto Importado</t>
        </is>
      </c>
      <c r="B2" s="172" t="inlineStr">
        <is>
          <t>Estado Origem</t>
        </is>
      </c>
      <c r="C2" s="172" t="inlineStr">
        <is>
          <t>Estabelecimento</t>
        </is>
      </c>
      <c r="D2" s="172" t="inlineStr">
        <is>
          <t>Optante Simples</t>
        </is>
      </c>
      <c r="E2" s="173" t="inlineStr">
        <is>
          <t>Alíquota</t>
        </is>
      </c>
      <c r="O2" s="174" t="inlineStr">
        <is>
          <t>Produto Importado</t>
        </is>
      </c>
      <c r="P2" s="174" t="inlineStr">
        <is>
          <t>Estabelecimento</t>
        </is>
      </c>
      <c r="Q2" s="174" t="inlineStr">
        <is>
          <t>Estado Destino</t>
        </is>
      </c>
      <c r="R2" s="174" t="inlineStr">
        <is>
          <t>Para Revenda</t>
        </is>
      </c>
      <c r="S2" s="175" t="inlineStr">
        <is>
          <t>Alíquota</t>
        </is>
      </c>
      <c r="AE2" s="176" t="inlineStr">
        <is>
          <t>ESTADOS</t>
        </is>
      </c>
      <c r="AF2" s="177" t="inlineStr">
        <is>
          <t>PR</t>
        </is>
      </c>
      <c r="AG2" s="176" t="inlineStr">
        <is>
          <t>SC</t>
        </is>
      </c>
      <c r="AK2" s="178" t="inlineStr">
        <is>
          <t>ESTADO</t>
        </is>
      </c>
      <c r="AL2" s="178" t="inlineStr">
        <is>
          <t>Alíquota Interna</t>
        </is>
      </c>
      <c r="AM2" s="178" t="inlineStr">
        <is>
          <t>FCP</t>
        </is>
      </c>
      <c r="AN2" s="178" t="inlineStr">
        <is>
          <t>SOMA</t>
        </is>
      </c>
    </row>
    <row r="3" ht="14.4" customHeight="1" s="218">
      <c r="A3" s="179" t="inlineStr">
        <is>
          <t>SIM</t>
        </is>
      </c>
      <c r="B3" s="179" t="inlineStr">
        <is>
          <t>PR</t>
        </is>
      </c>
      <c r="C3" s="179" t="inlineStr">
        <is>
          <t>PR</t>
        </is>
      </c>
      <c r="D3" s="179" t="inlineStr">
        <is>
          <t>NÃO</t>
        </is>
      </c>
      <c r="E3" s="180" t="n">
        <v>0.18</v>
      </c>
      <c r="O3" s="179" t="inlineStr">
        <is>
          <t>SIM</t>
        </is>
      </c>
      <c r="P3" s="179" t="inlineStr">
        <is>
          <t>PR</t>
        </is>
      </c>
      <c r="Q3" s="179" t="inlineStr">
        <is>
          <t>PR</t>
        </is>
      </c>
      <c r="R3" s="179" t="inlineStr">
        <is>
          <t>NÃO</t>
        </is>
      </c>
      <c r="S3" s="180" t="n">
        <v>0.18</v>
      </c>
      <c r="V3" s="181" t="n"/>
      <c r="W3" s="181" t="n"/>
      <c r="X3" s="181" t="n"/>
      <c r="Y3" s="181" t="n"/>
      <c r="Z3" s="181" t="n"/>
      <c r="AA3" s="181" t="n"/>
      <c r="AB3" s="181" t="n"/>
      <c r="AC3" s="181" t="n"/>
      <c r="AD3" s="181" t="n"/>
      <c r="AE3" s="182" t="inlineStr">
        <is>
          <t>AC</t>
        </is>
      </c>
      <c r="AF3" s="183" t="n">
        <v>0.07000000000000001</v>
      </c>
      <c r="AG3" s="183" t="n">
        <v>0.07000000000000001</v>
      </c>
      <c r="AK3" s="184" t="inlineStr">
        <is>
          <t>AC</t>
        </is>
      </c>
      <c r="AL3" s="185" t="n">
        <v>0.17</v>
      </c>
      <c r="AM3" s="185" t="n">
        <v>0</v>
      </c>
      <c r="AN3" s="185">
        <f>AL3+AM3</f>
        <v/>
      </c>
    </row>
    <row r="4" ht="14.4" customHeight="1" s="218">
      <c r="A4" s="179" t="inlineStr">
        <is>
          <t>SIM</t>
        </is>
      </c>
      <c r="B4" s="179" t="inlineStr">
        <is>
          <t>PR</t>
        </is>
      </c>
      <c r="C4" s="179" t="inlineStr">
        <is>
          <t>PR</t>
        </is>
      </c>
      <c r="D4" s="179" t="inlineStr">
        <is>
          <t>NÃO</t>
        </is>
      </c>
      <c r="E4" s="180" t="n">
        <v>0.12</v>
      </c>
      <c r="O4" s="179" t="inlineStr">
        <is>
          <t>SIM</t>
        </is>
      </c>
      <c r="P4" s="179" t="inlineStr">
        <is>
          <t>PR</t>
        </is>
      </c>
      <c r="Q4" s="179" t="inlineStr">
        <is>
          <t>PR</t>
        </is>
      </c>
      <c r="R4" s="179" t="inlineStr">
        <is>
          <t>SIM</t>
        </is>
      </c>
      <c r="S4" s="180" t="n">
        <v>0.12</v>
      </c>
      <c r="V4" s="181" t="n"/>
      <c r="W4" s="181" t="n"/>
      <c r="X4" s="181" t="n"/>
      <c r="Y4" s="181" t="n"/>
      <c r="Z4" s="181" t="n"/>
      <c r="AA4" s="181" t="n"/>
      <c r="AB4" s="181" t="n"/>
      <c r="AC4" s="181" t="n"/>
      <c r="AD4" s="181" t="n"/>
      <c r="AE4" s="182" t="inlineStr">
        <is>
          <t>AL</t>
        </is>
      </c>
      <c r="AF4" s="183" t="n">
        <v>0.07000000000000001</v>
      </c>
      <c r="AG4" s="183" t="n">
        <v>0.07000000000000001</v>
      </c>
      <c r="AK4" s="184" t="inlineStr">
        <is>
          <t>AL</t>
        </is>
      </c>
      <c r="AL4" s="185" t="n">
        <v>0.17</v>
      </c>
      <c r="AM4" s="185" t="n">
        <v>0.01</v>
      </c>
      <c r="AN4" s="185">
        <f>AL4+AM4</f>
        <v/>
      </c>
    </row>
    <row r="5" ht="14.4" customHeight="1" s="218">
      <c r="A5" s="179" t="inlineStr">
        <is>
          <t>SIM</t>
        </is>
      </c>
      <c r="B5" s="179" t="inlineStr">
        <is>
          <t>SC</t>
        </is>
      </c>
      <c r="C5" s="179" t="inlineStr">
        <is>
          <t>SC</t>
        </is>
      </c>
      <c r="D5" s="179" t="inlineStr">
        <is>
          <t>NÃO</t>
        </is>
      </c>
      <c r="E5" s="180" t="n">
        <v>0.12</v>
      </c>
      <c r="O5" s="179" t="inlineStr">
        <is>
          <t>SIM</t>
        </is>
      </c>
      <c r="P5" s="179" t="inlineStr">
        <is>
          <t>SC</t>
        </is>
      </c>
      <c r="Q5" s="179" t="inlineStr">
        <is>
          <t>SC</t>
        </is>
      </c>
      <c r="R5" s="179" t="inlineStr">
        <is>
          <t>SIM</t>
        </is>
      </c>
      <c r="S5" s="180" t="n">
        <v>0.12</v>
      </c>
      <c r="V5" s="181" t="n"/>
      <c r="W5" s="181" t="n"/>
      <c r="X5" s="181" t="n"/>
      <c r="Y5" s="181" t="n"/>
      <c r="Z5" s="181" t="n"/>
      <c r="AA5" s="181" t="n"/>
      <c r="AB5" s="181" t="n"/>
      <c r="AC5" s="181" t="n"/>
      <c r="AD5" s="181" t="n"/>
      <c r="AE5" s="182" t="inlineStr">
        <is>
          <t>AM</t>
        </is>
      </c>
      <c r="AF5" s="183" t="n">
        <v>0.07000000000000001</v>
      </c>
      <c r="AG5" s="183" t="n">
        <v>0.07000000000000001</v>
      </c>
      <c r="AK5" s="184" t="inlineStr">
        <is>
          <t>AM</t>
        </is>
      </c>
      <c r="AL5" s="185" t="n">
        <v>0.18</v>
      </c>
      <c r="AM5" s="185" t="n">
        <v>0.02</v>
      </c>
      <c r="AN5" s="185">
        <f>AL5+AM5</f>
        <v/>
      </c>
    </row>
    <row r="6" ht="14.4" customHeight="1" s="218">
      <c r="A6" s="179" t="inlineStr">
        <is>
          <t>SIM</t>
        </is>
      </c>
      <c r="B6" s="179" t="inlineStr">
        <is>
          <t>SC</t>
        </is>
      </c>
      <c r="C6" s="179" t="inlineStr">
        <is>
          <t>SC</t>
        </is>
      </c>
      <c r="D6" s="179" t="inlineStr">
        <is>
          <t>NÃO</t>
        </is>
      </c>
      <c r="E6" s="180" t="n">
        <v>0.17</v>
      </c>
      <c r="O6" s="179" t="inlineStr">
        <is>
          <t>SIM</t>
        </is>
      </c>
      <c r="P6" s="179" t="inlineStr">
        <is>
          <t>SC</t>
        </is>
      </c>
      <c r="Q6" s="179" t="inlineStr">
        <is>
          <t>SC</t>
        </is>
      </c>
      <c r="R6" s="179" t="inlineStr">
        <is>
          <t>NÃO</t>
        </is>
      </c>
      <c r="S6" s="180" t="n">
        <v>0.17</v>
      </c>
      <c r="V6" s="181" t="n"/>
      <c r="W6" s="181" t="n"/>
      <c r="X6" s="181" t="n"/>
      <c r="Y6" s="181" t="n"/>
      <c r="Z6" s="181" t="n"/>
      <c r="AA6" s="181" t="n"/>
      <c r="AB6" s="181" t="n"/>
      <c r="AC6" s="181" t="n"/>
      <c r="AD6" s="181" t="n"/>
      <c r="AE6" s="182" t="inlineStr">
        <is>
          <t>AP</t>
        </is>
      </c>
      <c r="AF6" s="183" t="n">
        <v>0.07000000000000001</v>
      </c>
      <c r="AG6" s="183" t="n">
        <v>0.07000000000000001</v>
      </c>
      <c r="AK6" s="184" t="inlineStr">
        <is>
          <t>AP</t>
        </is>
      </c>
      <c r="AL6" s="185" t="n">
        <v>0.18</v>
      </c>
      <c r="AM6" s="185" t="n">
        <v>0</v>
      </c>
      <c r="AN6" s="185">
        <f>AL6+AM6</f>
        <v/>
      </c>
    </row>
    <row r="7" ht="14.4" customHeight="1" s="218">
      <c r="A7" s="179" t="inlineStr">
        <is>
          <t>SIM</t>
        </is>
      </c>
      <c r="B7" s="179" t="inlineStr">
        <is>
          <t>OUTRO</t>
        </is>
      </c>
      <c r="C7" s="179" t="inlineStr">
        <is>
          <t>SC</t>
        </is>
      </c>
      <c r="D7" s="179" t="inlineStr">
        <is>
          <t>NÃO</t>
        </is>
      </c>
      <c r="E7" s="180" t="n">
        <v>0.04</v>
      </c>
      <c r="O7" s="179" t="inlineStr">
        <is>
          <t>SIM</t>
        </is>
      </c>
      <c r="P7" s="179" t="inlineStr">
        <is>
          <t>PR</t>
        </is>
      </c>
      <c r="Q7" s="179" t="inlineStr">
        <is>
          <t>SP</t>
        </is>
      </c>
      <c r="R7" s="179" t="inlineStr">
        <is>
          <t>SIM</t>
        </is>
      </c>
      <c r="S7" s="180" t="n">
        <v>0.04</v>
      </c>
      <c r="V7" s="181" t="n"/>
      <c r="W7" s="181" t="n"/>
      <c r="X7" s="181" t="n"/>
      <c r="Y7" s="181" t="n"/>
      <c r="Z7" s="181" t="n"/>
      <c r="AA7" s="181" t="n"/>
      <c r="AB7" s="181" t="n"/>
      <c r="AC7" s="181" t="n"/>
      <c r="AD7" s="181" t="n"/>
      <c r="AE7" s="182" t="inlineStr">
        <is>
          <t>BA</t>
        </is>
      </c>
      <c r="AF7" s="183" t="n">
        <v>0.07000000000000001</v>
      </c>
      <c r="AG7" s="183" t="n">
        <v>0.07000000000000001</v>
      </c>
      <c r="AK7" s="184" t="inlineStr">
        <is>
          <t>BA</t>
        </is>
      </c>
      <c r="AL7" s="185" t="n">
        <v>0.18</v>
      </c>
      <c r="AM7" s="185" t="n">
        <v>0.02</v>
      </c>
      <c r="AN7" s="185">
        <f>AL7+AM7</f>
        <v/>
      </c>
    </row>
    <row r="8" ht="14.4" customHeight="1" s="218">
      <c r="A8" s="179" t="inlineStr">
        <is>
          <t>SIM</t>
        </is>
      </c>
      <c r="B8" s="179" t="inlineStr">
        <is>
          <t>OUTRO</t>
        </is>
      </c>
      <c r="C8" s="179" t="inlineStr">
        <is>
          <t>SC</t>
        </is>
      </c>
      <c r="D8" s="179" t="inlineStr">
        <is>
          <t>NÃO</t>
        </is>
      </c>
      <c r="E8" s="180" t="n">
        <v>0.04</v>
      </c>
      <c r="O8" s="179" t="inlineStr">
        <is>
          <t>SIM</t>
        </is>
      </c>
      <c r="P8" s="179" t="inlineStr">
        <is>
          <t>SC</t>
        </is>
      </c>
      <c r="Q8" s="179" t="inlineStr">
        <is>
          <t>AC</t>
        </is>
      </c>
      <c r="R8" s="179" t="inlineStr">
        <is>
          <t>SIM</t>
        </is>
      </c>
      <c r="S8" s="180" t="n">
        <v>0.04</v>
      </c>
      <c r="V8" s="181" t="n"/>
      <c r="W8" s="181" t="n"/>
      <c r="X8" s="181" t="n"/>
      <c r="Y8" s="181" t="n"/>
      <c r="Z8" s="181" t="n"/>
      <c r="AA8" s="181" t="n"/>
      <c r="AB8" s="181" t="n"/>
      <c r="AC8" s="181" t="n"/>
      <c r="AD8" s="181" t="n"/>
      <c r="AE8" s="182" t="inlineStr">
        <is>
          <t>CE</t>
        </is>
      </c>
      <c r="AF8" s="183" t="n">
        <v>0.07000000000000001</v>
      </c>
      <c r="AG8" s="183" t="n">
        <v>0.07000000000000001</v>
      </c>
      <c r="AK8" s="184" t="inlineStr">
        <is>
          <t>CE</t>
        </is>
      </c>
      <c r="AL8" s="185" t="n">
        <v>0.18</v>
      </c>
      <c r="AM8" s="185" t="n">
        <v>0.02</v>
      </c>
      <c r="AN8" s="185">
        <f>AL8+AM8</f>
        <v/>
      </c>
    </row>
    <row r="9" ht="14.4" customHeight="1" s="218">
      <c r="A9" s="179" t="inlineStr">
        <is>
          <t>SIM</t>
        </is>
      </c>
      <c r="B9" s="179" t="inlineStr">
        <is>
          <t>OUTRO</t>
        </is>
      </c>
      <c r="C9" s="179" t="inlineStr">
        <is>
          <t>PR</t>
        </is>
      </c>
      <c r="D9" s="179" t="inlineStr">
        <is>
          <t>NÃO</t>
        </is>
      </c>
      <c r="E9" s="180" t="n">
        <v>0.04</v>
      </c>
      <c r="O9" s="179" t="inlineStr">
        <is>
          <t>SIM</t>
        </is>
      </c>
      <c r="P9" s="179" t="inlineStr">
        <is>
          <t>SC</t>
        </is>
      </c>
      <c r="Q9" s="179" t="inlineStr">
        <is>
          <t>AL</t>
        </is>
      </c>
      <c r="R9" s="179" t="inlineStr">
        <is>
          <t>SIM</t>
        </is>
      </c>
      <c r="S9" s="180" t="n">
        <v>0.04</v>
      </c>
      <c r="V9" s="181" t="n"/>
      <c r="W9" s="181" t="n"/>
      <c r="X9" s="181" t="n"/>
      <c r="Y9" s="181" t="n"/>
      <c r="Z9" s="181" t="n"/>
      <c r="AA9" s="181" t="n"/>
      <c r="AB9" s="181" t="n"/>
      <c r="AC9" s="181" t="n"/>
      <c r="AD9" s="181" t="n"/>
      <c r="AE9" s="182" t="inlineStr">
        <is>
          <t>DF</t>
        </is>
      </c>
      <c r="AF9" s="183" t="n">
        <v>0.07000000000000001</v>
      </c>
      <c r="AG9" s="183" t="n">
        <v>0.07000000000000001</v>
      </c>
      <c r="AK9" s="184" t="inlineStr">
        <is>
          <t>DF</t>
        </is>
      </c>
      <c r="AL9" s="185" t="n">
        <v>0.18</v>
      </c>
      <c r="AM9" s="185" t="n">
        <v>0.02</v>
      </c>
      <c r="AN9" s="185">
        <f>AL9+AM9</f>
        <v/>
      </c>
    </row>
    <row r="10" ht="14.4" customHeight="1" s="218">
      <c r="A10" s="179" t="inlineStr">
        <is>
          <t>SIM</t>
        </is>
      </c>
      <c r="B10" s="179" t="inlineStr">
        <is>
          <t>OUTRO</t>
        </is>
      </c>
      <c r="C10" s="179" t="inlineStr">
        <is>
          <t>PR</t>
        </is>
      </c>
      <c r="D10" s="179" t="inlineStr">
        <is>
          <t>NÃO</t>
        </is>
      </c>
      <c r="E10" s="180" t="n">
        <v>0.04</v>
      </c>
      <c r="O10" s="179" t="inlineStr">
        <is>
          <t>SIM</t>
        </is>
      </c>
      <c r="P10" s="179" t="inlineStr">
        <is>
          <t>SC</t>
        </is>
      </c>
      <c r="Q10" s="179" t="inlineStr">
        <is>
          <t>AM</t>
        </is>
      </c>
      <c r="R10" s="179" t="inlineStr">
        <is>
          <t>SIM</t>
        </is>
      </c>
      <c r="S10" s="180" t="n">
        <v>0.04</v>
      </c>
      <c r="V10" s="181" t="n"/>
      <c r="W10" s="181" t="n"/>
      <c r="X10" s="181" t="n"/>
      <c r="Y10" s="181" t="n"/>
      <c r="Z10" s="181" t="n"/>
      <c r="AA10" s="181" t="n"/>
      <c r="AB10" s="181" t="n"/>
      <c r="AC10" s="181" t="n"/>
      <c r="AD10" s="181" t="n"/>
      <c r="AE10" s="182" t="inlineStr">
        <is>
          <t>ES</t>
        </is>
      </c>
      <c r="AF10" s="183" t="n">
        <v>0.07000000000000001</v>
      </c>
      <c r="AG10" s="183" t="n">
        <v>0.07000000000000001</v>
      </c>
      <c r="AK10" s="184" t="inlineStr">
        <is>
          <t>ES</t>
        </is>
      </c>
      <c r="AL10" s="185" t="n">
        <v>0.17</v>
      </c>
      <c r="AM10" s="185" t="n">
        <v>0.02</v>
      </c>
      <c r="AN10" s="185">
        <f>AL10+AM10</f>
        <v/>
      </c>
    </row>
    <row r="11" ht="14.4" customHeight="1" s="218">
      <c r="A11" s="179" t="inlineStr">
        <is>
          <t>NÃO</t>
        </is>
      </c>
      <c r="B11" s="179" t="inlineStr">
        <is>
          <t>OUTRO</t>
        </is>
      </c>
      <c r="C11" s="179" t="inlineStr">
        <is>
          <t>SC</t>
        </is>
      </c>
      <c r="D11" s="179" t="inlineStr">
        <is>
          <t>NÃO</t>
        </is>
      </c>
      <c r="E11" s="180" t="n">
        <v>0.12</v>
      </c>
      <c r="O11" s="179" t="inlineStr">
        <is>
          <t>SIM</t>
        </is>
      </c>
      <c r="P11" s="179" t="inlineStr">
        <is>
          <t>SC</t>
        </is>
      </c>
      <c r="Q11" s="179" t="inlineStr">
        <is>
          <t>AP</t>
        </is>
      </c>
      <c r="R11" s="179" t="inlineStr">
        <is>
          <t>SIM</t>
        </is>
      </c>
      <c r="S11" s="180" t="n">
        <v>0.04</v>
      </c>
      <c r="V11" s="181" t="n"/>
      <c r="W11" s="181" t="n"/>
      <c r="X11" s="181" t="n"/>
      <c r="Y11" s="181" t="n"/>
      <c r="Z11" s="181" t="n"/>
      <c r="AA11" s="181" t="n"/>
      <c r="AB11" s="181" t="n"/>
      <c r="AC11" s="181" t="n"/>
      <c r="AD11" s="181" t="n"/>
      <c r="AE11" s="182" t="inlineStr">
        <is>
          <t>GO</t>
        </is>
      </c>
      <c r="AF11" s="183" t="n">
        <v>0.07000000000000001</v>
      </c>
      <c r="AG11" s="183" t="n">
        <v>0.07000000000000001</v>
      </c>
      <c r="AK11" s="184" t="inlineStr">
        <is>
          <t>GO</t>
        </is>
      </c>
      <c r="AL11" s="185" t="n">
        <v>0.17</v>
      </c>
      <c r="AM11" s="185" t="n">
        <v>0.02</v>
      </c>
      <c r="AN11" s="185">
        <f>AL11+AM11</f>
        <v/>
      </c>
    </row>
    <row r="12" ht="14.4" customHeight="1" s="218">
      <c r="A12" s="179" t="inlineStr">
        <is>
          <t>NÃO</t>
        </is>
      </c>
      <c r="B12" s="179" t="inlineStr">
        <is>
          <t>OUTRO</t>
        </is>
      </c>
      <c r="C12" s="179" t="inlineStr">
        <is>
          <t>PR</t>
        </is>
      </c>
      <c r="D12" s="179" t="inlineStr">
        <is>
          <t>NÃO</t>
        </is>
      </c>
      <c r="E12" s="180" t="n">
        <v>0.12</v>
      </c>
      <c r="O12" s="179" t="inlineStr">
        <is>
          <t>SIM</t>
        </is>
      </c>
      <c r="P12" s="179" t="inlineStr">
        <is>
          <t>SC</t>
        </is>
      </c>
      <c r="Q12" s="179" t="inlineStr">
        <is>
          <t>BA</t>
        </is>
      </c>
      <c r="R12" s="179" t="inlineStr">
        <is>
          <t>SIM</t>
        </is>
      </c>
      <c r="S12" s="180" t="n">
        <v>0.04</v>
      </c>
      <c r="V12" s="181" t="n"/>
      <c r="W12" s="181" t="n"/>
      <c r="X12" s="181" t="n"/>
      <c r="Y12" s="181" t="n"/>
      <c r="Z12" s="181" t="n"/>
      <c r="AA12" s="181" t="n"/>
      <c r="AB12" s="181" t="n"/>
      <c r="AC12" s="181" t="n"/>
      <c r="AD12" s="181" t="n"/>
      <c r="AE12" s="182" t="inlineStr">
        <is>
          <t>MA</t>
        </is>
      </c>
      <c r="AF12" s="183" t="n">
        <v>0.07000000000000001</v>
      </c>
      <c r="AG12" s="183" t="n">
        <v>0.07000000000000001</v>
      </c>
      <c r="AK12" s="184" t="inlineStr">
        <is>
          <t>MA</t>
        </is>
      </c>
      <c r="AL12" s="185" t="n">
        <v>0.18</v>
      </c>
      <c r="AM12" s="185" t="n">
        <v>0.02</v>
      </c>
      <c r="AN12" s="185">
        <f>AL12+AM12</f>
        <v/>
      </c>
    </row>
    <row r="13" ht="14.4" customHeight="1" s="218">
      <c r="A13" s="179" t="inlineStr">
        <is>
          <t>SIM</t>
        </is>
      </c>
      <c r="B13" s="179" t="inlineStr">
        <is>
          <t>OUTRO</t>
        </is>
      </c>
      <c r="C13" s="179" t="inlineStr">
        <is>
          <t>SC</t>
        </is>
      </c>
      <c r="D13" s="179" t="inlineStr">
        <is>
          <t>SIM</t>
        </is>
      </c>
      <c r="E13" s="180" t="n">
        <v>0</v>
      </c>
      <c r="O13" s="179" t="inlineStr">
        <is>
          <t>SIM</t>
        </is>
      </c>
      <c r="P13" s="179" t="inlineStr">
        <is>
          <t>SC</t>
        </is>
      </c>
      <c r="Q13" s="179" t="inlineStr">
        <is>
          <t>CE</t>
        </is>
      </c>
      <c r="R13" s="179" t="inlineStr">
        <is>
          <t>SIM</t>
        </is>
      </c>
      <c r="S13" s="180" t="n">
        <v>0.04</v>
      </c>
      <c r="V13" s="181" t="n"/>
      <c r="W13" s="181" t="n"/>
      <c r="X13" s="181" t="n"/>
      <c r="Y13" s="181" t="n"/>
      <c r="Z13" s="181" t="n"/>
      <c r="AA13" s="181" t="n"/>
      <c r="AB13" s="181" t="n"/>
      <c r="AC13" s="181" t="n"/>
      <c r="AD13" s="181" t="n"/>
      <c r="AE13" s="182" t="inlineStr">
        <is>
          <t>MT</t>
        </is>
      </c>
      <c r="AF13" s="183" t="n">
        <v>0.07000000000000001</v>
      </c>
      <c r="AG13" s="183" t="n">
        <v>0.07000000000000001</v>
      </c>
      <c r="AK13" s="184" t="inlineStr">
        <is>
          <t>MT</t>
        </is>
      </c>
      <c r="AL13" s="185" t="n">
        <v>0.17</v>
      </c>
      <c r="AM13" s="185" t="n">
        <v>0.02</v>
      </c>
      <c r="AN13" s="185">
        <f>AL13+AM13</f>
        <v/>
      </c>
    </row>
    <row r="14" ht="14.4" customHeight="1" s="218">
      <c r="A14" s="179" t="inlineStr">
        <is>
          <t>SIM</t>
        </is>
      </c>
      <c r="B14" s="179" t="inlineStr">
        <is>
          <t>OUTRO</t>
        </is>
      </c>
      <c r="C14" s="179" t="inlineStr">
        <is>
          <t>PR</t>
        </is>
      </c>
      <c r="D14" s="179" t="inlineStr">
        <is>
          <t>SIM</t>
        </is>
      </c>
      <c r="E14" s="180" t="n">
        <v>0</v>
      </c>
      <c r="O14" s="179" t="inlineStr">
        <is>
          <t>SIM</t>
        </is>
      </c>
      <c r="P14" s="179" t="inlineStr">
        <is>
          <t>SC</t>
        </is>
      </c>
      <c r="Q14" s="179" t="inlineStr">
        <is>
          <t>DF</t>
        </is>
      </c>
      <c r="R14" s="179" t="inlineStr">
        <is>
          <t>SIM</t>
        </is>
      </c>
      <c r="S14" s="180" t="n">
        <v>0.04</v>
      </c>
      <c r="V14" s="181" t="n"/>
      <c r="W14" s="181" t="n"/>
      <c r="X14" s="181" t="n"/>
      <c r="Y14" s="181" t="n"/>
      <c r="Z14" s="181" t="n"/>
      <c r="AA14" s="181" t="n"/>
      <c r="AB14" s="181" t="n"/>
      <c r="AC14" s="181" t="n"/>
      <c r="AD14" s="181" t="n"/>
      <c r="AE14" s="182" t="inlineStr">
        <is>
          <t>MS</t>
        </is>
      </c>
      <c r="AF14" s="183" t="n">
        <v>0.07000000000000001</v>
      </c>
      <c r="AG14" s="183" t="n">
        <v>0.07000000000000001</v>
      </c>
      <c r="AK14" s="184" t="inlineStr">
        <is>
          <t>MS</t>
        </is>
      </c>
      <c r="AL14" s="185" t="n">
        <v>0.17</v>
      </c>
      <c r="AM14" s="185" t="n">
        <v>0.02</v>
      </c>
      <c r="AN14" s="185">
        <f>AL14+AM14</f>
        <v/>
      </c>
    </row>
    <row r="15" ht="14.4" customHeight="1" s="218">
      <c r="A15" s="179" t="inlineStr">
        <is>
          <t>SIM</t>
        </is>
      </c>
      <c r="B15" s="179" t="inlineStr">
        <is>
          <t>SC</t>
        </is>
      </c>
      <c r="C15" s="179" t="inlineStr">
        <is>
          <t>SC</t>
        </is>
      </c>
      <c r="D15" s="179" t="inlineStr">
        <is>
          <t>SIM</t>
        </is>
      </c>
      <c r="E15" s="180" t="n">
        <v>0</v>
      </c>
      <c r="O15" s="179" t="inlineStr">
        <is>
          <t>SIM</t>
        </is>
      </c>
      <c r="P15" s="179" t="inlineStr">
        <is>
          <t>SC</t>
        </is>
      </c>
      <c r="Q15" s="179" t="inlineStr">
        <is>
          <t>ES</t>
        </is>
      </c>
      <c r="R15" s="179" t="inlineStr">
        <is>
          <t>SIM</t>
        </is>
      </c>
      <c r="S15" s="180" t="n">
        <v>0.04</v>
      </c>
      <c r="V15" s="181" t="n"/>
      <c r="W15" s="181" t="n"/>
      <c r="X15" s="181" t="n"/>
      <c r="Y15" s="181" t="n"/>
      <c r="Z15" s="181" t="n"/>
      <c r="AA15" s="181" t="n"/>
      <c r="AB15" s="181" t="n"/>
      <c r="AC15" s="181" t="n"/>
      <c r="AD15" s="181" t="n"/>
      <c r="AE15" s="182" t="inlineStr">
        <is>
          <t>MG</t>
        </is>
      </c>
      <c r="AF15" s="183" t="n">
        <v>0.12</v>
      </c>
      <c r="AG15" s="183" t="n">
        <v>0.12</v>
      </c>
      <c r="AK15" s="184" t="inlineStr">
        <is>
          <t>MG</t>
        </is>
      </c>
      <c r="AL15" s="185" t="n">
        <v>0.18</v>
      </c>
      <c r="AM15" s="185" t="n">
        <v>0.02</v>
      </c>
      <c r="AN15" s="185">
        <f>AL15+AM15</f>
        <v/>
      </c>
    </row>
    <row r="16" ht="14.4" customHeight="1" s="218">
      <c r="A16" s="179" t="inlineStr">
        <is>
          <t>SIM</t>
        </is>
      </c>
      <c r="B16" s="179" t="inlineStr">
        <is>
          <t>PR</t>
        </is>
      </c>
      <c r="C16" s="179" t="inlineStr">
        <is>
          <t>PR</t>
        </is>
      </c>
      <c r="D16" s="179" t="inlineStr">
        <is>
          <t>SIM</t>
        </is>
      </c>
      <c r="E16" s="180" t="n">
        <v>0</v>
      </c>
      <c r="O16" s="179" t="inlineStr">
        <is>
          <t>SIM</t>
        </is>
      </c>
      <c r="P16" s="179" t="inlineStr">
        <is>
          <t>SC</t>
        </is>
      </c>
      <c r="Q16" s="179" t="inlineStr">
        <is>
          <t>GO</t>
        </is>
      </c>
      <c r="R16" s="179" t="inlineStr">
        <is>
          <t>SIM</t>
        </is>
      </c>
      <c r="S16" s="180" t="n">
        <v>0.04</v>
      </c>
      <c r="V16" s="181" t="n"/>
      <c r="W16" s="181" t="n"/>
      <c r="X16" s="181" t="n"/>
      <c r="Y16" s="181" t="n"/>
      <c r="Z16" s="181" t="n"/>
      <c r="AA16" s="181" t="n"/>
      <c r="AB16" s="181" t="n"/>
      <c r="AC16" s="181" t="n"/>
      <c r="AD16" s="181" t="n"/>
      <c r="AE16" s="182" t="inlineStr">
        <is>
          <t>PA</t>
        </is>
      </c>
      <c r="AF16" s="183" t="n">
        <v>0.07000000000000001</v>
      </c>
      <c r="AG16" s="183" t="n">
        <v>0.07000000000000001</v>
      </c>
      <c r="AK16" s="184" t="inlineStr">
        <is>
          <t>PA</t>
        </is>
      </c>
      <c r="AL16" s="185" t="n">
        <v>0.17</v>
      </c>
      <c r="AM16" s="185" t="n">
        <v>0</v>
      </c>
      <c r="AN16" s="185">
        <f>AL16+AM16</f>
        <v/>
      </c>
    </row>
    <row r="17" ht="14.4" customHeight="1" s="218">
      <c r="A17" s="179" t="inlineStr">
        <is>
          <t>NÃO</t>
        </is>
      </c>
      <c r="B17" s="179" t="inlineStr">
        <is>
          <t>OUTRO</t>
        </is>
      </c>
      <c r="C17" s="179" t="inlineStr">
        <is>
          <t>SC</t>
        </is>
      </c>
      <c r="D17" s="179" t="inlineStr">
        <is>
          <t>SIM</t>
        </is>
      </c>
      <c r="E17" s="180" t="n">
        <v>0</v>
      </c>
      <c r="O17" s="179" t="inlineStr">
        <is>
          <t>SIM</t>
        </is>
      </c>
      <c r="P17" s="179" t="inlineStr">
        <is>
          <t>SC</t>
        </is>
      </c>
      <c r="Q17" s="179" t="inlineStr">
        <is>
          <t>MA</t>
        </is>
      </c>
      <c r="R17" s="179" t="inlineStr">
        <is>
          <t>SIM</t>
        </is>
      </c>
      <c r="S17" s="180" t="n">
        <v>0.04</v>
      </c>
      <c r="V17" s="181" t="n"/>
      <c r="W17" s="181" t="n"/>
      <c r="X17" s="181" t="n"/>
      <c r="Y17" s="181" t="n"/>
      <c r="Z17" s="181" t="n"/>
      <c r="AA17" s="181" t="n"/>
      <c r="AB17" s="181" t="n"/>
      <c r="AC17" s="181" t="n"/>
      <c r="AD17" s="181" t="n"/>
      <c r="AE17" s="182" t="inlineStr">
        <is>
          <t>PB</t>
        </is>
      </c>
      <c r="AF17" s="183" t="n">
        <v>0.07000000000000001</v>
      </c>
      <c r="AG17" s="183" t="n">
        <v>0.07000000000000001</v>
      </c>
      <c r="AK17" s="184" t="inlineStr">
        <is>
          <t>PB</t>
        </is>
      </c>
      <c r="AL17" s="185" t="n">
        <v>0.18</v>
      </c>
      <c r="AM17" s="185" t="n">
        <v>0.02</v>
      </c>
      <c r="AN17" s="185">
        <f>AL17+AM17</f>
        <v/>
      </c>
    </row>
    <row r="18" ht="14.4" customHeight="1" s="218">
      <c r="A18" s="179" t="inlineStr">
        <is>
          <t>NÃO</t>
        </is>
      </c>
      <c r="B18" s="179" t="inlineStr">
        <is>
          <t>OUTRO</t>
        </is>
      </c>
      <c r="C18" s="179" t="inlineStr">
        <is>
          <t>PR</t>
        </is>
      </c>
      <c r="D18" s="179" t="inlineStr">
        <is>
          <t>SIM</t>
        </is>
      </c>
      <c r="E18" s="180" t="n">
        <v>0</v>
      </c>
      <c r="O18" s="179" t="inlineStr">
        <is>
          <t>SIM</t>
        </is>
      </c>
      <c r="P18" s="179" t="inlineStr">
        <is>
          <t>SC</t>
        </is>
      </c>
      <c r="Q18" s="179" t="inlineStr">
        <is>
          <t>MT</t>
        </is>
      </c>
      <c r="R18" s="179" t="inlineStr">
        <is>
          <t>SIM</t>
        </is>
      </c>
      <c r="S18" s="180" t="n">
        <v>0.04</v>
      </c>
      <c r="V18" s="181" t="n"/>
      <c r="W18" s="181" t="n"/>
      <c r="X18" s="181" t="n"/>
      <c r="Y18" s="181" t="n"/>
      <c r="Z18" s="181" t="n"/>
      <c r="AA18" s="181" t="n"/>
      <c r="AB18" s="181" t="n"/>
      <c r="AC18" s="181" t="n"/>
      <c r="AD18" s="181" t="n"/>
      <c r="AE18" s="182" t="inlineStr">
        <is>
          <t>PR</t>
        </is>
      </c>
      <c r="AF18" s="183" t="n">
        <v>0</v>
      </c>
      <c r="AG18" s="183" t="n">
        <v>0.12</v>
      </c>
      <c r="AK18" s="184" t="inlineStr">
        <is>
          <t>PR</t>
        </is>
      </c>
      <c r="AL18" s="185" t="n">
        <v>0.18</v>
      </c>
      <c r="AM18" s="185" t="n">
        <v>0.02</v>
      </c>
      <c r="AN18" s="185">
        <f>AL18+AM18</f>
        <v/>
      </c>
    </row>
    <row r="19" ht="14.4" customHeight="1" s="218">
      <c r="A19" s="179" t="inlineStr">
        <is>
          <t>NÃO</t>
        </is>
      </c>
      <c r="B19" s="179" t="inlineStr">
        <is>
          <t>SC</t>
        </is>
      </c>
      <c r="C19" s="179" t="inlineStr">
        <is>
          <t>SC</t>
        </is>
      </c>
      <c r="D19" s="179" t="inlineStr">
        <is>
          <t>SIM</t>
        </is>
      </c>
      <c r="E19" s="180" t="n">
        <v>0</v>
      </c>
      <c r="O19" s="179" t="inlineStr">
        <is>
          <t>SIM</t>
        </is>
      </c>
      <c r="P19" s="179" t="inlineStr">
        <is>
          <t>SC</t>
        </is>
      </c>
      <c r="Q19" s="179" t="inlineStr">
        <is>
          <t>MS</t>
        </is>
      </c>
      <c r="R19" s="179" t="inlineStr">
        <is>
          <t>SIM</t>
        </is>
      </c>
      <c r="S19" s="180" t="n">
        <v>0.04</v>
      </c>
      <c r="V19" s="181" t="n"/>
      <c r="W19" s="181" t="n"/>
      <c r="X19" s="181" t="n"/>
      <c r="Y19" s="181" t="n"/>
      <c r="Z19" s="181" t="n"/>
      <c r="AA19" s="181" t="n"/>
      <c r="AB19" s="181" t="n"/>
      <c r="AC19" s="181" t="n"/>
      <c r="AD19" s="181" t="n"/>
      <c r="AE19" s="182" t="inlineStr">
        <is>
          <t>PE</t>
        </is>
      </c>
      <c r="AF19" s="183" t="n">
        <v>0.07000000000000001</v>
      </c>
      <c r="AG19" s="183" t="n">
        <v>0.07000000000000001</v>
      </c>
      <c r="AK19" s="184" t="inlineStr">
        <is>
          <t>PE</t>
        </is>
      </c>
      <c r="AL19" s="185" t="n">
        <v>0.18</v>
      </c>
      <c r="AM19" s="185" t="n">
        <v>0.02</v>
      </c>
      <c r="AN19" s="185">
        <f>AL19+AM19</f>
        <v/>
      </c>
    </row>
    <row r="20" ht="14.4" customHeight="1" s="218">
      <c r="A20" s="179" t="inlineStr">
        <is>
          <t>NÃO</t>
        </is>
      </c>
      <c r="B20" s="179" t="inlineStr">
        <is>
          <t>PR</t>
        </is>
      </c>
      <c r="C20" s="179" t="inlineStr">
        <is>
          <t>PR</t>
        </is>
      </c>
      <c r="D20" s="179" t="inlineStr">
        <is>
          <t>SIM</t>
        </is>
      </c>
      <c r="E20" s="180" t="n">
        <v>0</v>
      </c>
      <c r="O20" s="179" t="inlineStr">
        <is>
          <t>SIM</t>
        </is>
      </c>
      <c r="P20" s="179" t="inlineStr">
        <is>
          <t>SC</t>
        </is>
      </c>
      <c r="Q20" s="179" t="inlineStr">
        <is>
          <t>MG</t>
        </is>
      </c>
      <c r="R20" s="179" t="inlineStr">
        <is>
          <t>SIM</t>
        </is>
      </c>
      <c r="S20" s="180" t="n">
        <v>0.04</v>
      </c>
      <c r="V20" s="181" t="n"/>
      <c r="W20" s="181" t="n"/>
      <c r="X20" s="181" t="n"/>
      <c r="Y20" s="181" t="n"/>
      <c r="Z20" s="181" t="n"/>
      <c r="AA20" s="181" t="n"/>
      <c r="AB20" s="181" t="n"/>
      <c r="AC20" s="181" t="n"/>
      <c r="AD20" s="181" t="n"/>
      <c r="AE20" s="182" t="inlineStr">
        <is>
          <t>PI</t>
        </is>
      </c>
      <c r="AF20" s="183" t="n">
        <v>0.07000000000000001</v>
      </c>
      <c r="AG20" s="183" t="n">
        <v>0.07000000000000001</v>
      </c>
      <c r="AK20" s="184" t="inlineStr">
        <is>
          <t>PI</t>
        </is>
      </c>
      <c r="AL20" s="185" t="n">
        <v>0.18</v>
      </c>
      <c r="AM20" s="185" t="n">
        <v>0.02</v>
      </c>
      <c r="AN20" s="185">
        <f>AL20+AM20</f>
        <v/>
      </c>
    </row>
    <row r="21" ht="15.75" customHeight="1" s="218">
      <c r="A21" s="179" t="inlineStr">
        <is>
          <t>SIM</t>
        </is>
      </c>
      <c r="B21" s="179" t="inlineStr">
        <is>
          <t>PR</t>
        </is>
      </c>
      <c r="C21" s="179" t="inlineStr">
        <is>
          <t>PR</t>
        </is>
      </c>
      <c r="D21" s="179" t="inlineStr">
        <is>
          <t>SIM</t>
        </is>
      </c>
      <c r="E21" s="180" t="n">
        <v>0</v>
      </c>
      <c r="O21" s="179" t="inlineStr">
        <is>
          <t>SIM</t>
        </is>
      </c>
      <c r="P21" s="179" t="inlineStr">
        <is>
          <t>SC</t>
        </is>
      </c>
      <c r="Q21" s="179" t="inlineStr">
        <is>
          <t>PA</t>
        </is>
      </c>
      <c r="R21" s="179" t="inlineStr">
        <is>
          <t>SIM</t>
        </is>
      </c>
      <c r="S21" s="180" t="n">
        <v>0.04</v>
      </c>
      <c r="V21" s="181" t="n"/>
      <c r="W21" s="181" t="n"/>
      <c r="X21" s="181" t="n"/>
      <c r="Y21" s="181" t="n"/>
      <c r="Z21" s="181" t="n"/>
      <c r="AA21" s="181" t="n"/>
      <c r="AB21" s="181" t="n"/>
      <c r="AC21" s="181" t="n"/>
      <c r="AD21" s="181" t="n"/>
      <c r="AE21" s="182" t="inlineStr">
        <is>
          <t>RN</t>
        </is>
      </c>
      <c r="AF21" s="183" t="n">
        <v>0.07000000000000001</v>
      </c>
      <c r="AG21" s="183" t="n">
        <v>0.07000000000000001</v>
      </c>
      <c r="AK21" s="184" t="inlineStr">
        <is>
          <t>RN</t>
        </is>
      </c>
      <c r="AL21" s="185" t="n">
        <v>0.18</v>
      </c>
      <c r="AM21" s="185" t="n">
        <v>0.02</v>
      </c>
      <c r="AN21" s="185">
        <f>AL21+AM21</f>
        <v/>
      </c>
    </row>
    <row r="22" ht="15.75" customHeight="1" s="218">
      <c r="A22" s="179" t="inlineStr">
        <is>
          <t>NÃO</t>
        </is>
      </c>
      <c r="B22" s="179" t="inlineStr">
        <is>
          <t>PR</t>
        </is>
      </c>
      <c r="C22" s="179" t="inlineStr">
        <is>
          <t>PR</t>
        </is>
      </c>
      <c r="D22" s="179" t="inlineStr">
        <is>
          <t>NÃO</t>
        </is>
      </c>
      <c r="E22" s="180" t="n">
        <v>0.18</v>
      </c>
      <c r="O22" s="179" t="inlineStr">
        <is>
          <t>SIM</t>
        </is>
      </c>
      <c r="P22" s="179" t="inlineStr">
        <is>
          <t>SC</t>
        </is>
      </c>
      <c r="Q22" s="179" t="inlineStr">
        <is>
          <t>PB</t>
        </is>
      </c>
      <c r="R22" s="179" t="inlineStr">
        <is>
          <t>SIM</t>
        </is>
      </c>
      <c r="S22" s="180" t="n">
        <v>0.04</v>
      </c>
      <c r="V22" s="181" t="n"/>
      <c r="W22" s="181" t="n"/>
      <c r="X22" s="181" t="n"/>
      <c r="Y22" s="181" t="n"/>
      <c r="Z22" s="181" t="n"/>
      <c r="AA22" s="181" t="n"/>
      <c r="AB22" s="181" t="n"/>
      <c r="AC22" s="181" t="n"/>
      <c r="AD22" s="181" t="n"/>
      <c r="AE22" s="182" t="inlineStr">
        <is>
          <t>RS</t>
        </is>
      </c>
      <c r="AF22" s="183" t="n">
        <v>0.12</v>
      </c>
      <c r="AG22" s="183" t="n">
        <v>0.12</v>
      </c>
      <c r="AK22" s="184" t="inlineStr">
        <is>
          <t>RS</t>
        </is>
      </c>
      <c r="AL22" s="185" t="n">
        <v>0.175</v>
      </c>
      <c r="AM22" s="185" t="n">
        <v>0.02</v>
      </c>
      <c r="AN22" s="185">
        <f>AL22+AM22</f>
        <v/>
      </c>
    </row>
    <row r="23" ht="15.75" customHeight="1" s="218">
      <c r="A23" s="179" t="inlineStr">
        <is>
          <t>NÃO</t>
        </is>
      </c>
      <c r="B23" s="179" t="inlineStr">
        <is>
          <t>SC</t>
        </is>
      </c>
      <c r="C23" s="179" t="inlineStr">
        <is>
          <t>SC</t>
        </is>
      </c>
      <c r="D23" s="179" t="inlineStr">
        <is>
          <t>NÃO</t>
        </is>
      </c>
      <c r="E23" s="180" t="n">
        <v>0.17</v>
      </c>
      <c r="O23" s="179" t="inlineStr">
        <is>
          <t>SIM</t>
        </is>
      </c>
      <c r="P23" s="179" t="inlineStr">
        <is>
          <t>SC</t>
        </is>
      </c>
      <c r="Q23" s="179" t="inlineStr">
        <is>
          <t>PR</t>
        </is>
      </c>
      <c r="R23" s="179" t="inlineStr">
        <is>
          <t>SIM</t>
        </is>
      </c>
      <c r="S23" s="180" t="n">
        <v>0.04</v>
      </c>
      <c r="V23" s="181" t="n"/>
      <c r="W23" s="181" t="n"/>
      <c r="X23" s="181" t="n"/>
      <c r="Y23" s="181" t="n"/>
      <c r="Z23" s="181" t="n"/>
      <c r="AA23" s="181" t="n"/>
      <c r="AB23" s="181" t="n"/>
      <c r="AC23" s="181" t="n"/>
      <c r="AD23" s="181" t="n"/>
      <c r="AE23" s="182" t="inlineStr">
        <is>
          <t>RJ</t>
        </is>
      </c>
      <c r="AF23" s="183" t="n">
        <v>0.12</v>
      </c>
      <c r="AG23" s="183" t="n">
        <v>0.12</v>
      </c>
      <c r="AK23" s="184" t="inlineStr">
        <is>
          <t>RJ</t>
        </is>
      </c>
      <c r="AL23" s="185" t="n">
        <v>0.18</v>
      </c>
      <c r="AM23" s="185" t="n">
        <v>0.02</v>
      </c>
      <c r="AN23" s="185">
        <f>AL23+AM23</f>
        <v/>
      </c>
    </row>
    <row r="24" ht="15.75" customHeight="1" s="218">
      <c r="A24" s="179" t="inlineStr">
        <is>
          <t>SIM</t>
        </is>
      </c>
      <c r="B24" s="179" t="inlineStr">
        <is>
          <t>SC</t>
        </is>
      </c>
      <c r="C24" s="179" t="inlineStr">
        <is>
          <t>PR</t>
        </is>
      </c>
      <c r="D24" s="179" t="inlineStr">
        <is>
          <t>NÃO</t>
        </is>
      </c>
      <c r="E24" s="180" t="n">
        <v>0.18</v>
      </c>
      <c r="O24" s="179" t="inlineStr">
        <is>
          <t>SIM</t>
        </is>
      </c>
      <c r="P24" s="179" t="inlineStr">
        <is>
          <t>SC</t>
        </is>
      </c>
      <c r="Q24" s="179" t="inlineStr">
        <is>
          <t>PE</t>
        </is>
      </c>
      <c r="R24" s="179" t="inlineStr">
        <is>
          <t>SIM</t>
        </is>
      </c>
      <c r="S24" s="180" t="n">
        <v>0.04</v>
      </c>
      <c r="V24" s="181" t="n"/>
      <c r="W24" s="181" t="n"/>
      <c r="X24" s="181" t="n"/>
      <c r="Y24" s="181" t="n"/>
      <c r="Z24" s="181" t="n"/>
      <c r="AA24" s="181" t="n"/>
      <c r="AB24" s="181" t="n"/>
      <c r="AC24" s="181" t="n"/>
      <c r="AD24" s="181" t="n"/>
      <c r="AE24" s="182" t="inlineStr">
        <is>
          <t>RO</t>
        </is>
      </c>
      <c r="AF24" s="183" t="n">
        <v>0.07000000000000001</v>
      </c>
      <c r="AG24" s="183" t="n">
        <v>0.07000000000000001</v>
      </c>
      <c r="AK24" s="184" t="inlineStr">
        <is>
          <t>RO</t>
        </is>
      </c>
      <c r="AL24" s="185" t="n">
        <v>0.175</v>
      </c>
      <c r="AM24" s="185" t="n">
        <v>0.02</v>
      </c>
      <c r="AN24" s="185">
        <f>AL24+AM24</f>
        <v/>
      </c>
    </row>
    <row r="25" ht="15.75" customHeight="1" s="218">
      <c r="A25" s="179" t="inlineStr">
        <is>
          <t>SIM</t>
        </is>
      </c>
      <c r="B25" s="179" t="inlineStr">
        <is>
          <t>OUTRO</t>
        </is>
      </c>
      <c r="C25" s="179" t="inlineStr">
        <is>
          <t>PR</t>
        </is>
      </c>
      <c r="D25" s="179" t="inlineStr">
        <is>
          <t>SIM</t>
        </is>
      </c>
      <c r="E25" s="180" t="n">
        <v>0</v>
      </c>
      <c r="O25" s="179" t="inlineStr">
        <is>
          <t>SIM</t>
        </is>
      </c>
      <c r="P25" s="179" t="inlineStr">
        <is>
          <t>SC</t>
        </is>
      </c>
      <c r="Q25" s="179" t="inlineStr">
        <is>
          <t>PI</t>
        </is>
      </c>
      <c r="R25" s="179" t="inlineStr">
        <is>
          <t>SIM</t>
        </is>
      </c>
      <c r="S25" s="180" t="n">
        <v>0.04</v>
      </c>
      <c r="V25" s="181" t="n"/>
      <c r="W25" s="181" t="n"/>
      <c r="X25" s="181" t="n"/>
      <c r="Y25" s="181" t="n"/>
      <c r="Z25" s="181" t="n"/>
      <c r="AA25" s="181" t="n"/>
      <c r="AB25" s="181" t="n"/>
      <c r="AC25" s="181" t="n"/>
      <c r="AD25" s="181" t="n"/>
      <c r="AE25" s="182" t="inlineStr">
        <is>
          <t>RR</t>
        </is>
      </c>
      <c r="AF25" s="183" t="n">
        <v>0.07000000000000001</v>
      </c>
      <c r="AG25" s="183" t="n">
        <v>0.07000000000000001</v>
      </c>
      <c r="AK25" s="184" t="inlineStr">
        <is>
          <t>RR</t>
        </is>
      </c>
      <c r="AL25" s="185" t="n">
        <v>0.17</v>
      </c>
      <c r="AM25" s="185" t="n">
        <v>0</v>
      </c>
      <c r="AN25" s="185">
        <f>AL25+AM25</f>
        <v/>
      </c>
    </row>
    <row r="26" ht="15.75" customHeight="1" s="218">
      <c r="A26" s="179" t="inlineStr">
        <is>
          <t>SIM</t>
        </is>
      </c>
      <c r="B26" s="179" t="inlineStr">
        <is>
          <t>OUTRO</t>
        </is>
      </c>
      <c r="C26" s="179" t="inlineStr">
        <is>
          <t>SC</t>
        </is>
      </c>
      <c r="D26" s="179" t="inlineStr">
        <is>
          <t>SIM</t>
        </is>
      </c>
      <c r="E26" s="180" t="n">
        <v>0</v>
      </c>
      <c r="O26" s="179" t="inlineStr">
        <is>
          <t>SIM</t>
        </is>
      </c>
      <c r="P26" s="179" t="inlineStr">
        <is>
          <t>SC</t>
        </is>
      </c>
      <c r="Q26" s="179" t="inlineStr">
        <is>
          <t>RN</t>
        </is>
      </c>
      <c r="R26" s="179" t="inlineStr">
        <is>
          <t>SIM</t>
        </is>
      </c>
      <c r="S26" s="180" t="n">
        <v>0.04</v>
      </c>
      <c r="V26" s="181" t="n"/>
      <c r="W26" s="181" t="n"/>
      <c r="X26" s="181" t="n"/>
      <c r="Y26" s="181" t="n"/>
      <c r="Z26" s="181" t="n"/>
      <c r="AA26" s="181" t="n"/>
      <c r="AB26" s="181" t="n"/>
      <c r="AC26" s="181" t="n"/>
      <c r="AD26" s="181" t="n"/>
      <c r="AE26" s="182" t="inlineStr">
        <is>
          <t>SC</t>
        </is>
      </c>
      <c r="AF26" s="183" t="n">
        <v>0.12</v>
      </c>
      <c r="AG26" s="183" t="n"/>
      <c r="AK26" s="184" t="inlineStr">
        <is>
          <t>SC</t>
        </is>
      </c>
      <c r="AL26" s="185" t="n">
        <v>0.17</v>
      </c>
      <c r="AM26" s="185" t="n">
        <v>0</v>
      </c>
      <c r="AN26" s="185">
        <f>AL26+AM26</f>
        <v/>
      </c>
    </row>
    <row r="27" ht="15.75" customHeight="1" s="218">
      <c r="A27" s="179" t="inlineStr">
        <is>
          <t>NÃO</t>
        </is>
      </c>
      <c r="B27" s="179" t="inlineStr">
        <is>
          <t>OUTRO</t>
        </is>
      </c>
      <c r="C27" s="179" t="inlineStr">
        <is>
          <t>PR</t>
        </is>
      </c>
      <c r="D27" s="179" t="inlineStr">
        <is>
          <t>NÃO</t>
        </is>
      </c>
      <c r="E27" s="180" t="n">
        <v>0.12</v>
      </c>
      <c r="O27" s="179" t="inlineStr">
        <is>
          <t>SIM</t>
        </is>
      </c>
      <c r="P27" s="179" t="inlineStr">
        <is>
          <t>SC</t>
        </is>
      </c>
      <c r="Q27" s="179" t="inlineStr">
        <is>
          <t>RS</t>
        </is>
      </c>
      <c r="R27" s="179" t="inlineStr">
        <is>
          <t>SIM</t>
        </is>
      </c>
      <c r="S27" s="180" t="n">
        <v>0.04</v>
      </c>
      <c r="V27" s="181" t="n"/>
      <c r="W27" s="181" t="n"/>
      <c r="X27" s="181" t="n"/>
      <c r="Y27" s="181" t="n"/>
      <c r="Z27" s="181" t="n"/>
      <c r="AA27" s="181" t="n"/>
      <c r="AB27" s="181" t="n"/>
      <c r="AC27" s="181" t="n"/>
      <c r="AD27" s="181" t="n"/>
      <c r="AE27" s="182" t="inlineStr">
        <is>
          <t>SP</t>
        </is>
      </c>
      <c r="AF27" s="183" t="n">
        <v>0.12</v>
      </c>
      <c r="AG27" s="183" t="n">
        <v>0.12</v>
      </c>
      <c r="AK27" s="184" t="inlineStr">
        <is>
          <t>SP</t>
        </is>
      </c>
      <c r="AL27" s="185" t="n">
        <v>0.18</v>
      </c>
      <c r="AM27" s="185" t="n">
        <v>0.02</v>
      </c>
      <c r="AN27" s="185">
        <f>AL27+AM27</f>
        <v/>
      </c>
    </row>
    <row r="28" ht="15.75" customHeight="1" s="218">
      <c r="A28" s="179" t="inlineStr">
        <is>
          <t>NÃO</t>
        </is>
      </c>
      <c r="B28" s="179" t="inlineStr">
        <is>
          <t>OUTRO</t>
        </is>
      </c>
      <c r="C28" s="179" t="inlineStr">
        <is>
          <t>SC</t>
        </is>
      </c>
      <c r="D28" s="179" t="inlineStr">
        <is>
          <t>NÃO</t>
        </is>
      </c>
      <c r="E28" s="180" t="n">
        <v>0.12</v>
      </c>
      <c r="O28" s="179" t="inlineStr">
        <is>
          <t>SIM</t>
        </is>
      </c>
      <c r="P28" s="179" t="inlineStr">
        <is>
          <t>SC</t>
        </is>
      </c>
      <c r="Q28" s="179" t="inlineStr">
        <is>
          <t>RJ</t>
        </is>
      </c>
      <c r="R28" s="179" t="inlineStr">
        <is>
          <t>SIM</t>
        </is>
      </c>
      <c r="S28" s="180" t="n">
        <v>0.04</v>
      </c>
      <c r="V28" s="181" t="n"/>
      <c r="W28" s="181" t="n"/>
      <c r="X28" s="181" t="n"/>
      <c r="Y28" s="181" t="n"/>
      <c r="Z28" s="181" t="n"/>
      <c r="AA28" s="181" t="n"/>
      <c r="AB28" s="181" t="n"/>
      <c r="AC28" s="181" t="n"/>
      <c r="AD28" s="181" t="n"/>
      <c r="AE28" s="182" t="inlineStr">
        <is>
          <t>SE</t>
        </is>
      </c>
      <c r="AF28" s="183" t="n">
        <v>0.07000000000000001</v>
      </c>
      <c r="AG28" s="183" t="n">
        <v>0.07000000000000001</v>
      </c>
      <c r="AK28" s="184" t="inlineStr">
        <is>
          <t>SE</t>
        </is>
      </c>
      <c r="AL28" s="185" t="n">
        <v>0.18</v>
      </c>
      <c r="AM28" s="185" t="n">
        <v>0.02</v>
      </c>
      <c r="AN28" s="185">
        <f>AL28+AM28</f>
        <v/>
      </c>
    </row>
    <row r="29" ht="15.75" customHeight="1" s="218">
      <c r="A29" s="179" t="inlineStr">
        <is>
          <t>NÃO</t>
        </is>
      </c>
      <c r="B29" s="179" t="inlineStr">
        <is>
          <t>SC</t>
        </is>
      </c>
      <c r="C29" s="179" t="inlineStr">
        <is>
          <t>PR</t>
        </is>
      </c>
      <c r="D29" s="179" t="inlineStr">
        <is>
          <t>NÃO</t>
        </is>
      </c>
      <c r="E29" s="180" t="n">
        <v>0.12</v>
      </c>
      <c r="O29" s="179" t="inlineStr">
        <is>
          <t>SIM</t>
        </is>
      </c>
      <c r="P29" s="179" t="inlineStr">
        <is>
          <t>SC</t>
        </is>
      </c>
      <c r="Q29" s="179" t="inlineStr">
        <is>
          <t>RO</t>
        </is>
      </c>
      <c r="R29" s="179" t="inlineStr">
        <is>
          <t>SIM</t>
        </is>
      </c>
      <c r="S29" s="180" t="n">
        <v>0.04</v>
      </c>
      <c r="V29" s="181" t="n"/>
      <c r="W29" s="181" t="n"/>
      <c r="X29" s="181" t="n"/>
      <c r="Y29" s="181" t="n"/>
      <c r="Z29" s="181" t="n"/>
      <c r="AA29" s="181" t="n"/>
      <c r="AB29" s="181" t="n"/>
      <c r="AC29" s="181" t="n"/>
      <c r="AD29" s="181" t="n"/>
      <c r="AE29" s="182" t="inlineStr">
        <is>
          <t>TO</t>
        </is>
      </c>
      <c r="AF29" s="183" t="n">
        <v>0.07000000000000001</v>
      </c>
      <c r="AG29" s="183" t="n">
        <v>0.07000000000000001</v>
      </c>
      <c r="AK29" s="184" t="inlineStr">
        <is>
          <t>TO</t>
        </is>
      </c>
      <c r="AL29" s="185" t="n">
        <v>0.18</v>
      </c>
      <c r="AM29" s="185" t="n">
        <v>0.02</v>
      </c>
      <c r="AN29" s="185">
        <f>AL29+AM29</f>
        <v/>
      </c>
    </row>
    <row r="30" ht="15.75" customHeight="1" s="218">
      <c r="A30" s="179" t="inlineStr">
        <is>
          <t>NÃO</t>
        </is>
      </c>
      <c r="B30" s="179" t="inlineStr">
        <is>
          <t>SC</t>
        </is>
      </c>
      <c r="C30" s="179" t="inlineStr">
        <is>
          <t>PR</t>
        </is>
      </c>
      <c r="D30" s="179" t="inlineStr">
        <is>
          <t>SIM</t>
        </is>
      </c>
      <c r="E30" s="180" t="n">
        <v>0</v>
      </c>
      <c r="O30" s="179" t="inlineStr">
        <is>
          <t>SIM</t>
        </is>
      </c>
      <c r="P30" s="179" t="inlineStr">
        <is>
          <t>SC</t>
        </is>
      </c>
      <c r="Q30" s="179" t="inlineStr">
        <is>
          <t>RR</t>
        </is>
      </c>
      <c r="R30" s="179" t="inlineStr">
        <is>
          <t>SIM</t>
        </is>
      </c>
      <c r="S30" s="180" t="n">
        <v>0.04</v>
      </c>
      <c r="AF30" s="171" t="n"/>
    </row>
    <row r="31" ht="15.75" customHeight="1" s="218">
      <c r="A31" s="179" t="inlineStr">
        <is>
          <t>NÃO</t>
        </is>
      </c>
      <c r="B31" s="179" t="inlineStr">
        <is>
          <t>SC</t>
        </is>
      </c>
      <c r="C31" s="179" t="inlineStr">
        <is>
          <t>PR</t>
        </is>
      </c>
      <c r="D31" s="179" t="inlineStr">
        <is>
          <t>SIM</t>
        </is>
      </c>
      <c r="E31" s="180" t="n">
        <v>0</v>
      </c>
      <c r="O31" s="179" t="inlineStr">
        <is>
          <t>SIM</t>
        </is>
      </c>
      <c r="P31" s="179" t="inlineStr">
        <is>
          <t>SC</t>
        </is>
      </c>
      <c r="Q31" s="179" t="inlineStr">
        <is>
          <t>SP</t>
        </is>
      </c>
      <c r="R31" s="179" t="inlineStr">
        <is>
          <t>SIM</t>
        </is>
      </c>
      <c r="S31" s="180" t="n">
        <v>0.04</v>
      </c>
      <c r="AF31" s="171" t="n"/>
    </row>
    <row r="32" ht="15.75" customHeight="1" s="218">
      <c r="A32" s="179" t="inlineStr">
        <is>
          <t>NÃO</t>
        </is>
      </c>
      <c r="B32" s="179" t="inlineStr">
        <is>
          <t>PR</t>
        </is>
      </c>
      <c r="C32" s="179" t="inlineStr">
        <is>
          <t>PR</t>
        </is>
      </c>
      <c r="D32" s="179" t="inlineStr">
        <is>
          <t>SIM</t>
        </is>
      </c>
      <c r="E32" s="180" t="n">
        <v>0</v>
      </c>
      <c r="O32" s="179" t="inlineStr">
        <is>
          <t>SIM</t>
        </is>
      </c>
      <c r="P32" s="179" t="inlineStr">
        <is>
          <t>SC</t>
        </is>
      </c>
      <c r="Q32" s="179" t="inlineStr">
        <is>
          <t>SE</t>
        </is>
      </c>
      <c r="R32" s="179" t="inlineStr">
        <is>
          <t>SIM</t>
        </is>
      </c>
      <c r="S32" s="180" t="n">
        <v>0.04</v>
      </c>
      <c r="AF32" s="171" t="n"/>
    </row>
    <row r="33" ht="15.75" customHeight="1" s="218">
      <c r="A33" s="179" t="inlineStr">
        <is>
          <t>NÃO</t>
        </is>
      </c>
      <c r="B33" s="179" t="inlineStr">
        <is>
          <t>OUTRO</t>
        </is>
      </c>
      <c r="C33" s="179" t="inlineStr">
        <is>
          <t>PR</t>
        </is>
      </c>
      <c r="D33" s="179" t="inlineStr">
        <is>
          <t>SIM</t>
        </is>
      </c>
      <c r="E33" s="180" t="n">
        <v>0</v>
      </c>
      <c r="O33" s="179" t="inlineStr">
        <is>
          <t>SIM</t>
        </is>
      </c>
      <c r="P33" s="179" t="inlineStr">
        <is>
          <t>SC</t>
        </is>
      </c>
      <c r="Q33" s="179" t="inlineStr">
        <is>
          <t>TO</t>
        </is>
      </c>
      <c r="R33" s="179" t="inlineStr">
        <is>
          <t>SIM</t>
        </is>
      </c>
      <c r="S33" s="180" t="n">
        <v>0.04</v>
      </c>
      <c r="AF33" s="171" t="n"/>
    </row>
    <row r="34" ht="15.75" customHeight="1" s="218">
      <c r="A34" s="179" t="inlineStr">
        <is>
          <t>NÃO</t>
        </is>
      </c>
      <c r="B34" s="179" t="inlineStr">
        <is>
          <t>OUTRO</t>
        </is>
      </c>
      <c r="C34" s="179" t="inlineStr">
        <is>
          <t>SC</t>
        </is>
      </c>
      <c r="D34" s="179" t="inlineStr">
        <is>
          <t>SIM</t>
        </is>
      </c>
      <c r="E34" s="180" t="n">
        <v>0</v>
      </c>
      <c r="O34" s="179" t="inlineStr">
        <is>
          <t>SIM</t>
        </is>
      </c>
      <c r="P34" s="179" t="inlineStr">
        <is>
          <t>SC</t>
        </is>
      </c>
      <c r="Q34" s="179" t="inlineStr">
        <is>
          <t>AC</t>
        </is>
      </c>
      <c r="R34" s="179" t="inlineStr">
        <is>
          <t>NÃO</t>
        </is>
      </c>
      <c r="S34" s="180" t="n">
        <v>0.04</v>
      </c>
      <c r="AF34" s="171" t="n"/>
    </row>
    <row r="35" ht="15.75" customHeight="1" s="218">
      <c r="A35" s="179" t="inlineStr">
        <is>
          <t>NÃO</t>
        </is>
      </c>
      <c r="B35" s="179" t="inlineStr">
        <is>
          <t>PR</t>
        </is>
      </c>
      <c r="C35" s="179" t="inlineStr">
        <is>
          <t>SC</t>
        </is>
      </c>
      <c r="D35" s="179" t="inlineStr">
        <is>
          <t>SIM</t>
        </is>
      </c>
      <c r="E35" s="180" t="n">
        <v>0</v>
      </c>
      <c r="O35" s="179" t="inlineStr">
        <is>
          <t>SIM</t>
        </is>
      </c>
      <c r="P35" s="179" t="inlineStr">
        <is>
          <t>SC</t>
        </is>
      </c>
      <c r="Q35" s="179" t="inlineStr">
        <is>
          <t>AL</t>
        </is>
      </c>
      <c r="R35" s="179" t="inlineStr">
        <is>
          <t>NÃO</t>
        </is>
      </c>
      <c r="S35" s="180" t="n">
        <v>0.04</v>
      </c>
      <c r="AF35" s="171" t="n"/>
    </row>
    <row r="36" ht="15.75" customHeight="1" s="218">
      <c r="A36" s="179" t="inlineStr">
        <is>
          <t>SIM</t>
        </is>
      </c>
      <c r="B36" s="179" t="inlineStr">
        <is>
          <t>SC</t>
        </is>
      </c>
      <c r="C36" s="179" t="inlineStr">
        <is>
          <t>SC</t>
        </is>
      </c>
      <c r="D36" s="179" t="inlineStr">
        <is>
          <t>SIM</t>
        </is>
      </c>
      <c r="E36" s="180" t="n">
        <v>0</v>
      </c>
      <c r="O36" s="179" t="inlineStr">
        <is>
          <t>SIM</t>
        </is>
      </c>
      <c r="P36" s="179" t="inlineStr">
        <is>
          <t>SC</t>
        </is>
      </c>
      <c r="Q36" s="179" t="inlineStr">
        <is>
          <t>AM</t>
        </is>
      </c>
      <c r="R36" s="179" t="inlineStr">
        <is>
          <t>NÃO</t>
        </is>
      </c>
      <c r="S36" s="180" t="n">
        <v>0.04</v>
      </c>
      <c r="AF36" s="171" t="n"/>
    </row>
    <row r="37" ht="15.75" customHeight="1" s="218">
      <c r="A37" s="179" t="inlineStr">
        <is>
          <t>SIM</t>
        </is>
      </c>
      <c r="B37" s="179" t="inlineStr">
        <is>
          <t>SC</t>
        </is>
      </c>
      <c r="C37" s="179" t="inlineStr">
        <is>
          <t>PR</t>
        </is>
      </c>
      <c r="D37" s="179" t="inlineStr">
        <is>
          <t>SIM</t>
        </is>
      </c>
      <c r="E37" s="180" t="n">
        <v>0</v>
      </c>
      <c r="O37" s="179" t="inlineStr">
        <is>
          <t>SIM</t>
        </is>
      </c>
      <c r="P37" s="179" t="inlineStr">
        <is>
          <t>SC</t>
        </is>
      </c>
      <c r="Q37" s="179" t="inlineStr">
        <is>
          <t>AP</t>
        </is>
      </c>
      <c r="R37" s="179" t="inlineStr">
        <is>
          <t>NÃO</t>
        </is>
      </c>
      <c r="S37" s="180" t="n">
        <v>0.04</v>
      </c>
      <c r="AF37" s="171" t="n"/>
    </row>
    <row r="38" ht="15.75" customHeight="1" s="218">
      <c r="A38" s="186" t="inlineStr">
        <is>
          <t>NÃO</t>
        </is>
      </c>
      <c r="B38" s="186" t="inlineStr">
        <is>
          <t>SC</t>
        </is>
      </c>
      <c r="C38" s="186" t="inlineStr">
        <is>
          <t>PR</t>
        </is>
      </c>
      <c r="D38" s="186" t="inlineStr">
        <is>
          <t>NÃO</t>
        </is>
      </c>
      <c r="E38" s="187" t="n">
        <v>0.12</v>
      </c>
      <c r="O38" s="179" t="inlineStr">
        <is>
          <t>SIM</t>
        </is>
      </c>
      <c r="P38" s="179" t="inlineStr">
        <is>
          <t>SC</t>
        </is>
      </c>
      <c r="Q38" s="179" t="inlineStr">
        <is>
          <t>BA</t>
        </is>
      </c>
      <c r="R38" s="179" t="inlineStr">
        <is>
          <t>NÃO</t>
        </is>
      </c>
      <c r="S38" s="180" t="n">
        <v>0.04</v>
      </c>
      <c r="AF38" s="171" t="n"/>
    </row>
    <row r="39" ht="15.75" customHeight="1" s="218">
      <c r="A39" s="186" t="inlineStr">
        <is>
          <t>NÃO</t>
        </is>
      </c>
      <c r="B39" s="186" t="inlineStr">
        <is>
          <t>PR</t>
        </is>
      </c>
      <c r="C39" s="186" t="inlineStr">
        <is>
          <t>SC</t>
        </is>
      </c>
      <c r="D39" s="186" t="inlineStr">
        <is>
          <t>NÃO</t>
        </is>
      </c>
      <c r="E39" s="187" t="n">
        <v>0.12</v>
      </c>
      <c r="O39" s="179" t="inlineStr">
        <is>
          <t>SIM</t>
        </is>
      </c>
      <c r="P39" s="179" t="inlineStr">
        <is>
          <t>SC</t>
        </is>
      </c>
      <c r="Q39" s="179" t="inlineStr">
        <is>
          <t>CE</t>
        </is>
      </c>
      <c r="R39" s="179" t="inlineStr">
        <is>
          <t>NÃO</t>
        </is>
      </c>
      <c r="S39" s="180" t="n">
        <v>0.04</v>
      </c>
      <c r="AF39" s="171" t="n"/>
    </row>
    <row r="40" ht="15.75" customHeight="1" s="218">
      <c r="A40" s="186" t="inlineStr">
        <is>
          <t>SIM</t>
        </is>
      </c>
      <c r="B40" s="186" t="inlineStr">
        <is>
          <t>SC</t>
        </is>
      </c>
      <c r="C40" s="186" t="inlineStr">
        <is>
          <t>PR</t>
        </is>
      </c>
      <c r="D40" s="186" t="inlineStr">
        <is>
          <t>NÃO</t>
        </is>
      </c>
      <c r="E40" s="187" t="n">
        <v>0.04</v>
      </c>
      <c r="O40" s="179" t="inlineStr">
        <is>
          <t>SIM</t>
        </is>
      </c>
      <c r="P40" s="179" t="inlineStr">
        <is>
          <t>SC</t>
        </is>
      </c>
      <c r="Q40" s="179" t="inlineStr">
        <is>
          <t>DF</t>
        </is>
      </c>
      <c r="R40" s="179" t="inlineStr">
        <is>
          <t>NÃO</t>
        </is>
      </c>
      <c r="S40" s="180" t="n">
        <v>0.04</v>
      </c>
      <c r="AF40" s="171" t="n"/>
    </row>
    <row r="41" ht="15.75" customHeight="1" s="218">
      <c r="A41" s="186" t="inlineStr">
        <is>
          <t>NÃO</t>
        </is>
      </c>
      <c r="B41" s="186" t="inlineStr">
        <is>
          <t>SC</t>
        </is>
      </c>
      <c r="C41" s="186" t="inlineStr">
        <is>
          <t>SC</t>
        </is>
      </c>
      <c r="D41" s="186" t="inlineStr">
        <is>
          <t>SIM</t>
        </is>
      </c>
      <c r="E41" s="187" t="n">
        <v>0</v>
      </c>
      <c r="O41" s="179" t="inlineStr">
        <is>
          <t>SIM</t>
        </is>
      </c>
      <c r="P41" s="179" t="inlineStr">
        <is>
          <t>SC</t>
        </is>
      </c>
      <c r="Q41" s="179" t="inlineStr">
        <is>
          <t>ES</t>
        </is>
      </c>
      <c r="R41" s="179" t="inlineStr">
        <is>
          <t>NÃO</t>
        </is>
      </c>
      <c r="S41" s="180" t="n">
        <v>0.04</v>
      </c>
      <c r="AF41" s="171" t="n"/>
    </row>
    <row r="42" ht="15.75" customHeight="1" s="218">
      <c r="A42" s="186" t="inlineStr">
        <is>
          <t>NÃO</t>
        </is>
      </c>
      <c r="B42" s="186" t="inlineStr">
        <is>
          <t>SC</t>
        </is>
      </c>
      <c r="C42" s="186" t="inlineStr">
        <is>
          <t>SC</t>
        </is>
      </c>
      <c r="D42" s="186" t="inlineStr">
        <is>
          <t>NÃO</t>
        </is>
      </c>
      <c r="E42" s="187" t="n">
        <v>0.12</v>
      </c>
      <c r="O42" s="179" t="inlineStr">
        <is>
          <t>SIM</t>
        </is>
      </c>
      <c r="P42" s="179" t="inlineStr">
        <is>
          <t>SC</t>
        </is>
      </c>
      <c r="Q42" s="179" t="inlineStr">
        <is>
          <t>GO</t>
        </is>
      </c>
      <c r="R42" s="179" t="inlineStr">
        <is>
          <t>NÃO</t>
        </is>
      </c>
      <c r="S42" s="180" t="n">
        <v>0.04</v>
      </c>
      <c r="AF42" s="171" t="n"/>
    </row>
    <row r="43" ht="15.75" customHeight="1" s="218">
      <c r="A43" s="186" t="inlineStr">
        <is>
          <t>NÃO</t>
        </is>
      </c>
      <c r="B43" s="186" t="inlineStr">
        <is>
          <t>PR</t>
        </is>
      </c>
      <c r="C43" s="186" t="inlineStr">
        <is>
          <t>PR</t>
        </is>
      </c>
      <c r="D43" s="186" t="inlineStr">
        <is>
          <t>NÃO</t>
        </is>
      </c>
      <c r="E43" s="187" t="n">
        <v>0.12</v>
      </c>
      <c r="O43" s="179" t="inlineStr">
        <is>
          <t>SIM</t>
        </is>
      </c>
      <c r="P43" s="179" t="inlineStr">
        <is>
          <t>SC</t>
        </is>
      </c>
      <c r="Q43" s="179" t="inlineStr">
        <is>
          <t>MA</t>
        </is>
      </c>
      <c r="R43" s="179" t="inlineStr">
        <is>
          <t>NÃO</t>
        </is>
      </c>
      <c r="S43" s="180" t="n">
        <v>0.04</v>
      </c>
      <c r="AF43" s="171" t="n"/>
    </row>
    <row r="44" ht="15.75" customHeight="1" s="218">
      <c r="A44" s="186" t="inlineStr">
        <is>
          <t>NÃO</t>
        </is>
      </c>
      <c r="B44" s="186" t="inlineStr">
        <is>
          <t>PR</t>
        </is>
      </c>
      <c r="C44" s="186" t="inlineStr">
        <is>
          <t>SC</t>
        </is>
      </c>
      <c r="D44" s="186" t="inlineStr">
        <is>
          <t>SIM</t>
        </is>
      </c>
      <c r="E44" s="187" t="n">
        <v>0</v>
      </c>
      <c r="O44" s="179" t="inlineStr">
        <is>
          <t>SIM</t>
        </is>
      </c>
      <c r="P44" s="179" t="inlineStr">
        <is>
          <t>SC</t>
        </is>
      </c>
      <c r="Q44" s="179" t="inlineStr">
        <is>
          <t>MT</t>
        </is>
      </c>
      <c r="R44" s="179" t="inlineStr">
        <is>
          <t>NÃO</t>
        </is>
      </c>
      <c r="S44" s="180" t="n">
        <v>0.04</v>
      </c>
      <c r="AF44" s="171" t="n"/>
    </row>
    <row r="45" ht="15.75" customHeight="1" s="218">
      <c r="A45" s="186" t="inlineStr">
        <is>
          <t>NÃO</t>
        </is>
      </c>
      <c r="B45" s="186" t="inlineStr">
        <is>
          <t>PR</t>
        </is>
      </c>
      <c r="C45" s="186" t="inlineStr">
        <is>
          <t>SC</t>
        </is>
      </c>
      <c r="D45" s="186" t="inlineStr">
        <is>
          <t>NÃO</t>
        </is>
      </c>
      <c r="E45" s="187" t="n">
        <v>0.12</v>
      </c>
      <c r="O45" s="179" t="inlineStr">
        <is>
          <t>SIM</t>
        </is>
      </c>
      <c r="P45" s="179" t="inlineStr">
        <is>
          <t>SC</t>
        </is>
      </c>
      <c r="Q45" s="179" t="inlineStr">
        <is>
          <t>MS</t>
        </is>
      </c>
      <c r="R45" s="179" t="inlineStr">
        <is>
          <t>NÃO</t>
        </is>
      </c>
      <c r="S45" s="180" t="n">
        <v>0.04</v>
      </c>
      <c r="AF45" s="171" t="n"/>
    </row>
    <row r="46" ht="15.75" customHeight="1" s="218">
      <c r="A46" s="186" t="inlineStr">
        <is>
          <t>SIM</t>
        </is>
      </c>
      <c r="B46" s="186" t="inlineStr">
        <is>
          <t>PR</t>
        </is>
      </c>
      <c r="C46" s="186" t="inlineStr">
        <is>
          <t>SC</t>
        </is>
      </c>
      <c r="D46" s="186" t="inlineStr">
        <is>
          <t>NÃO</t>
        </is>
      </c>
      <c r="E46" s="187" t="n">
        <v>0.12</v>
      </c>
      <c r="O46" s="179" t="inlineStr">
        <is>
          <t>SIM</t>
        </is>
      </c>
      <c r="P46" s="179" t="inlineStr">
        <is>
          <t>SC</t>
        </is>
      </c>
      <c r="Q46" s="179" t="inlineStr">
        <is>
          <t>MG</t>
        </is>
      </c>
      <c r="R46" s="179" t="inlineStr">
        <is>
          <t>NÃO</t>
        </is>
      </c>
      <c r="S46" s="180" t="n">
        <v>0.04</v>
      </c>
      <c r="AF46" s="171" t="n"/>
    </row>
    <row r="47" ht="15.75" customHeight="1" s="218">
      <c r="A47" s="186" t="inlineStr">
        <is>
          <t>SIM</t>
        </is>
      </c>
      <c r="B47" s="186" t="inlineStr">
        <is>
          <t>PR</t>
        </is>
      </c>
      <c r="C47" s="186" t="inlineStr">
        <is>
          <t>SC</t>
        </is>
      </c>
      <c r="D47" s="186" t="inlineStr">
        <is>
          <t>NÃO</t>
        </is>
      </c>
      <c r="E47" s="187" t="n">
        <v>0.12</v>
      </c>
      <c r="O47" s="179" t="inlineStr">
        <is>
          <t>SIM</t>
        </is>
      </c>
      <c r="P47" s="179" t="inlineStr">
        <is>
          <t>SC</t>
        </is>
      </c>
      <c r="Q47" s="179" t="inlineStr">
        <is>
          <t>PA</t>
        </is>
      </c>
      <c r="R47" s="179" t="inlineStr">
        <is>
          <t>NÃO</t>
        </is>
      </c>
      <c r="S47" s="180" t="n">
        <v>0.04</v>
      </c>
      <c r="AF47" s="171" t="n"/>
    </row>
    <row r="48" ht="15.75" customHeight="1" s="218">
      <c r="A48" s="186" t="inlineStr">
        <is>
          <t>SIM</t>
        </is>
      </c>
      <c r="B48" s="186" t="inlineStr">
        <is>
          <t>PR</t>
        </is>
      </c>
      <c r="C48" s="186" t="inlineStr">
        <is>
          <t>SC</t>
        </is>
      </c>
      <c r="D48" s="186" t="inlineStr">
        <is>
          <t>SIM</t>
        </is>
      </c>
      <c r="E48" s="187" t="n">
        <v>0</v>
      </c>
      <c r="O48" s="179" t="inlineStr">
        <is>
          <t>SIM</t>
        </is>
      </c>
      <c r="P48" s="179" t="inlineStr">
        <is>
          <t>SC</t>
        </is>
      </c>
      <c r="Q48" s="179" t="inlineStr">
        <is>
          <t>PB</t>
        </is>
      </c>
      <c r="R48" s="179" t="inlineStr">
        <is>
          <t>NÃO</t>
        </is>
      </c>
      <c r="S48" s="180" t="n">
        <v>0.04</v>
      </c>
      <c r="AF48" s="171" t="n"/>
    </row>
    <row r="49" ht="15.75" customHeight="1" s="218">
      <c r="A49" s="186" t="inlineStr">
        <is>
          <t>SIM</t>
        </is>
      </c>
      <c r="B49" s="186" t="inlineStr">
        <is>
          <t>PR</t>
        </is>
      </c>
      <c r="C49" s="186" t="inlineStr">
        <is>
          <t>SC</t>
        </is>
      </c>
      <c r="D49" s="186" t="inlineStr">
        <is>
          <t>SIM</t>
        </is>
      </c>
      <c r="E49" s="187" t="n">
        <v>0</v>
      </c>
      <c r="O49" s="179" t="inlineStr">
        <is>
          <t>SIM</t>
        </is>
      </c>
      <c r="P49" s="179" t="inlineStr">
        <is>
          <t>SC</t>
        </is>
      </c>
      <c r="Q49" s="179" t="inlineStr">
        <is>
          <t>PR</t>
        </is>
      </c>
      <c r="R49" s="179" t="inlineStr">
        <is>
          <t>NÃO</t>
        </is>
      </c>
      <c r="S49" s="180" t="n">
        <v>0.04</v>
      </c>
      <c r="AF49" s="171" t="n"/>
    </row>
    <row r="50" ht="15.75" customHeight="1" s="218">
      <c r="A50" s="186" t="inlineStr">
        <is>
          <t>SIM</t>
        </is>
      </c>
      <c r="B50" s="186" t="inlineStr">
        <is>
          <t>SC</t>
        </is>
      </c>
      <c r="C50" s="186" t="inlineStr">
        <is>
          <t>PR</t>
        </is>
      </c>
      <c r="D50" s="186" t="inlineStr">
        <is>
          <t>SIM</t>
        </is>
      </c>
      <c r="E50" s="187" t="n">
        <v>0</v>
      </c>
      <c r="O50" s="179" t="inlineStr">
        <is>
          <t>SIM</t>
        </is>
      </c>
      <c r="P50" s="179" t="inlineStr">
        <is>
          <t>SC</t>
        </is>
      </c>
      <c r="Q50" s="179" t="inlineStr">
        <is>
          <t>PE</t>
        </is>
      </c>
      <c r="R50" s="179" t="inlineStr">
        <is>
          <t>NÃO</t>
        </is>
      </c>
      <c r="S50" s="180" t="n">
        <v>0.04</v>
      </c>
      <c r="AF50" s="171" t="n"/>
    </row>
    <row r="51" ht="15.75" customHeight="1" s="218">
      <c r="D51" s="188" t="n"/>
      <c r="E51" s="171" t="n"/>
      <c r="O51" s="179" t="inlineStr">
        <is>
          <t>SIM</t>
        </is>
      </c>
      <c r="P51" s="179" t="inlineStr">
        <is>
          <t>SC</t>
        </is>
      </c>
      <c r="Q51" s="179" t="inlineStr">
        <is>
          <t>PI</t>
        </is>
      </c>
      <c r="R51" s="179" t="inlineStr">
        <is>
          <t>NÃO</t>
        </is>
      </c>
      <c r="S51" s="180" t="n">
        <v>0.04</v>
      </c>
      <c r="AF51" s="171" t="n"/>
    </row>
    <row r="52" ht="15.75" customHeight="1" s="218">
      <c r="D52" s="188" t="n"/>
      <c r="E52" s="171" t="n"/>
      <c r="O52" s="179" t="inlineStr">
        <is>
          <t>SIM</t>
        </is>
      </c>
      <c r="P52" s="179" t="inlineStr">
        <is>
          <t>SC</t>
        </is>
      </c>
      <c r="Q52" s="179" t="inlineStr">
        <is>
          <t>RN</t>
        </is>
      </c>
      <c r="R52" s="179" t="inlineStr">
        <is>
          <t>NÃO</t>
        </is>
      </c>
      <c r="S52" s="180" t="n">
        <v>0.04</v>
      </c>
      <c r="AF52" s="171" t="n"/>
    </row>
    <row r="53" ht="15.75" customHeight="1" s="218">
      <c r="D53" s="188" t="n"/>
      <c r="E53" s="171" t="n"/>
      <c r="O53" s="179" t="inlineStr">
        <is>
          <t>SIM</t>
        </is>
      </c>
      <c r="P53" s="179" t="inlineStr">
        <is>
          <t>SC</t>
        </is>
      </c>
      <c r="Q53" s="179" t="inlineStr">
        <is>
          <t>RS</t>
        </is>
      </c>
      <c r="R53" s="179" t="inlineStr">
        <is>
          <t>NÃO</t>
        </is>
      </c>
      <c r="S53" s="180" t="n">
        <v>0.04</v>
      </c>
      <c r="AF53" s="171" t="n"/>
    </row>
    <row r="54" ht="15.75" customHeight="1" s="218">
      <c r="D54" s="188" t="n"/>
      <c r="E54" s="171" t="n"/>
      <c r="O54" s="179" t="inlineStr">
        <is>
          <t>SIM</t>
        </is>
      </c>
      <c r="P54" s="179" t="inlineStr">
        <is>
          <t>SC</t>
        </is>
      </c>
      <c r="Q54" s="179" t="inlineStr">
        <is>
          <t>RJ</t>
        </is>
      </c>
      <c r="R54" s="179" t="inlineStr">
        <is>
          <t>NÃO</t>
        </is>
      </c>
      <c r="S54" s="180" t="n">
        <v>0.04</v>
      </c>
      <c r="AF54" s="171" t="n"/>
    </row>
    <row r="55" ht="15.75" customHeight="1" s="218">
      <c r="D55" s="188" t="n"/>
      <c r="E55" s="171" t="n"/>
      <c r="O55" s="179" t="inlineStr">
        <is>
          <t>SIM</t>
        </is>
      </c>
      <c r="P55" s="179" t="inlineStr">
        <is>
          <t>SC</t>
        </is>
      </c>
      <c r="Q55" s="179" t="inlineStr">
        <is>
          <t>RO</t>
        </is>
      </c>
      <c r="R55" s="179" t="inlineStr">
        <is>
          <t>NÃO</t>
        </is>
      </c>
      <c r="S55" s="180" t="n">
        <v>0.04</v>
      </c>
      <c r="AF55" s="171" t="n"/>
    </row>
    <row r="56" ht="15.75" customHeight="1" s="218">
      <c r="D56" s="188" t="n"/>
      <c r="E56" s="171" t="n"/>
      <c r="O56" s="179" t="inlineStr">
        <is>
          <t>SIM</t>
        </is>
      </c>
      <c r="P56" s="179" t="inlineStr">
        <is>
          <t>SC</t>
        </is>
      </c>
      <c r="Q56" s="179" t="inlineStr">
        <is>
          <t>RR</t>
        </is>
      </c>
      <c r="R56" s="179" t="inlineStr">
        <is>
          <t>NÃO</t>
        </is>
      </c>
      <c r="S56" s="180" t="n">
        <v>0.04</v>
      </c>
      <c r="AF56" s="171" t="n"/>
    </row>
    <row r="57" ht="15.75" customHeight="1" s="218">
      <c r="D57" s="188" t="n"/>
      <c r="E57" s="171" t="n"/>
      <c r="O57" s="179" t="inlineStr">
        <is>
          <t>SIM</t>
        </is>
      </c>
      <c r="P57" s="179" t="inlineStr">
        <is>
          <t>SC</t>
        </is>
      </c>
      <c r="Q57" s="179" t="inlineStr">
        <is>
          <t>SP</t>
        </is>
      </c>
      <c r="R57" s="179" t="inlineStr">
        <is>
          <t>NÃO</t>
        </is>
      </c>
      <c r="S57" s="180" t="n">
        <v>0.04</v>
      </c>
      <c r="AF57" s="171" t="n"/>
    </row>
    <row r="58" ht="15.75" customHeight="1" s="218">
      <c r="D58" s="188" t="n"/>
      <c r="E58" s="171" t="n"/>
      <c r="O58" s="179" t="inlineStr">
        <is>
          <t>SIM</t>
        </is>
      </c>
      <c r="P58" s="179" t="inlineStr">
        <is>
          <t>SC</t>
        </is>
      </c>
      <c r="Q58" s="179" t="inlineStr">
        <is>
          <t>SE</t>
        </is>
      </c>
      <c r="R58" s="179" t="inlineStr">
        <is>
          <t>NÃO</t>
        </is>
      </c>
      <c r="S58" s="180" t="n">
        <v>0.04</v>
      </c>
      <c r="AF58" s="171" t="n"/>
    </row>
    <row r="59" ht="15.75" customHeight="1" s="218">
      <c r="D59" s="188" t="n"/>
      <c r="E59" s="171" t="n"/>
      <c r="O59" s="179" t="inlineStr">
        <is>
          <t>SIM</t>
        </is>
      </c>
      <c r="P59" s="179" t="inlineStr">
        <is>
          <t>SC</t>
        </is>
      </c>
      <c r="Q59" s="179" t="inlineStr">
        <is>
          <t>TO</t>
        </is>
      </c>
      <c r="R59" s="179" t="inlineStr">
        <is>
          <t>NÃO</t>
        </is>
      </c>
      <c r="S59" s="180" t="n">
        <v>0.04</v>
      </c>
      <c r="AF59" s="171" t="n"/>
    </row>
    <row r="60" ht="15.75" customHeight="1" s="218">
      <c r="D60" s="188" t="n"/>
      <c r="E60" s="171" t="n"/>
      <c r="O60" s="179" t="inlineStr">
        <is>
          <t>NÃO</t>
        </is>
      </c>
      <c r="P60" s="179" t="inlineStr">
        <is>
          <t>SC</t>
        </is>
      </c>
      <c r="Q60" s="179" t="inlineStr">
        <is>
          <t>AC</t>
        </is>
      </c>
      <c r="R60" s="179" t="inlineStr">
        <is>
          <t>NÃO</t>
        </is>
      </c>
      <c r="S60" s="180" t="n">
        <v>0.07000000000000001</v>
      </c>
      <c r="AF60" s="171" t="n"/>
    </row>
    <row r="61" ht="15.75" customHeight="1" s="218">
      <c r="D61" s="188" t="n"/>
      <c r="E61" s="171" t="n"/>
      <c r="O61" s="179" t="inlineStr">
        <is>
          <t>NÃO</t>
        </is>
      </c>
      <c r="P61" s="179" t="inlineStr">
        <is>
          <t>SC</t>
        </is>
      </c>
      <c r="Q61" s="179" t="inlineStr">
        <is>
          <t>AL</t>
        </is>
      </c>
      <c r="R61" s="179" t="inlineStr">
        <is>
          <t>NÃO</t>
        </is>
      </c>
      <c r="S61" s="180" t="n">
        <v>0.07000000000000001</v>
      </c>
      <c r="AF61" s="171" t="n"/>
    </row>
    <row r="62" ht="15.75" customHeight="1" s="218">
      <c r="D62" s="188" t="n"/>
      <c r="E62" s="171" t="n"/>
      <c r="O62" s="179" t="inlineStr">
        <is>
          <t>NÃO</t>
        </is>
      </c>
      <c r="P62" s="179" t="inlineStr">
        <is>
          <t>SC</t>
        </is>
      </c>
      <c r="Q62" s="179" t="inlineStr">
        <is>
          <t>AM</t>
        </is>
      </c>
      <c r="R62" s="179" t="inlineStr">
        <is>
          <t>NÃO</t>
        </is>
      </c>
      <c r="S62" s="180" t="n">
        <v>0.07000000000000001</v>
      </c>
      <c r="AF62" s="171" t="n"/>
    </row>
    <row r="63" ht="15.75" customHeight="1" s="218">
      <c r="D63" s="188" t="n"/>
      <c r="E63" s="171" t="n"/>
      <c r="O63" s="179" t="inlineStr">
        <is>
          <t>NÃO</t>
        </is>
      </c>
      <c r="P63" s="179" t="inlineStr">
        <is>
          <t>SC</t>
        </is>
      </c>
      <c r="Q63" s="179" t="inlineStr">
        <is>
          <t>AP</t>
        </is>
      </c>
      <c r="R63" s="179" t="inlineStr">
        <is>
          <t>NÃO</t>
        </is>
      </c>
      <c r="S63" s="180" t="n">
        <v>0.07000000000000001</v>
      </c>
      <c r="AF63" s="171" t="n"/>
    </row>
    <row r="64" ht="15.75" customHeight="1" s="218">
      <c r="D64" s="188" t="n"/>
      <c r="E64" s="171" t="n"/>
      <c r="O64" s="179" t="inlineStr">
        <is>
          <t>NÃO</t>
        </is>
      </c>
      <c r="P64" s="179" t="inlineStr">
        <is>
          <t>SC</t>
        </is>
      </c>
      <c r="Q64" s="179" t="inlineStr">
        <is>
          <t>BA</t>
        </is>
      </c>
      <c r="R64" s="179" t="inlineStr">
        <is>
          <t>NÃO</t>
        </is>
      </c>
      <c r="S64" s="180" t="n">
        <v>0.07000000000000001</v>
      </c>
      <c r="AF64" s="171" t="n"/>
    </row>
    <row r="65" ht="15.75" customHeight="1" s="218">
      <c r="D65" s="188" t="n"/>
      <c r="E65" s="171" t="n"/>
      <c r="O65" s="179" t="inlineStr">
        <is>
          <t>NÃO</t>
        </is>
      </c>
      <c r="P65" s="179" t="inlineStr">
        <is>
          <t>SC</t>
        </is>
      </c>
      <c r="Q65" s="179" t="inlineStr">
        <is>
          <t>CE</t>
        </is>
      </c>
      <c r="R65" s="179" t="inlineStr">
        <is>
          <t>NÃO</t>
        </is>
      </c>
      <c r="S65" s="180" t="n">
        <v>0.07000000000000001</v>
      </c>
      <c r="AF65" s="171" t="n"/>
    </row>
    <row r="66" ht="15.75" customHeight="1" s="218">
      <c r="D66" s="188" t="n"/>
      <c r="E66" s="171" t="n"/>
      <c r="O66" s="179" t="inlineStr">
        <is>
          <t>NÃO</t>
        </is>
      </c>
      <c r="P66" s="179" t="inlineStr">
        <is>
          <t>SC</t>
        </is>
      </c>
      <c r="Q66" s="179" t="inlineStr">
        <is>
          <t>DF</t>
        </is>
      </c>
      <c r="R66" s="179" t="inlineStr">
        <is>
          <t>NÃO</t>
        </is>
      </c>
      <c r="S66" s="180" t="n">
        <v>0.07000000000000001</v>
      </c>
      <c r="AF66" s="171" t="n"/>
    </row>
    <row r="67" ht="15.75" customHeight="1" s="218">
      <c r="D67" s="188" t="n"/>
      <c r="E67" s="171" t="n"/>
      <c r="O67" s="179" t="inlineStr">
        <is>
          <t>NÃO</t>
        </is>
      </c>
      <c r="P67" s="179" t="inlineStr">
        <is>
          <t>SC</t>
        </is>
      </c>
      <c r="Q67" s="179" t="inlineStr">
        <is>
          <t>ES</t>
        </is>
      </c>
      <c r="R67" s="179" t="inlineStr">
        <is>
          <t>NÃO</t>
        </is>
      </c>
      <c r="S67" s="180" t="n">
        <v>0.07000000000000001</v>
      </c>
      <c r="AF67" s="171" t="n"/>
    </row>
    <row r="68" ht="15.75" customHeight="1" s="218">
      <c r="D68" s="188" t="n"/>
      <c r="E68" s="171" t="n"/>
      <c r="O68" s="179" t="inlineStr">
        <is>
          <t>NÃO</t>
        </is>
      </c>
      <c r="P68" s="179" t="inlineStr">
        <is>
          <t>SC</t>
        </is>
      </c>
      <c r="Q68" s="179" t="inlineStr">
        <is>
          <t>GO</t>
        </is>
      </c>
      <c r="R68" s="179" t="inlineStr">
        <is>
          <t>NÃO</t>
        </is>
      </c>
      <c r="S68" s="180" t="n">
        <v>0.07000000000000001</v>
      </c>
      <c r="AF68" s="171" t="n"/>
    </row>
    <row r="69" ht="15.75" customHeight="1" s="218">
      <c r="D69" s="188" t="n"/>
      <c r="E69" s="171" t="n"/>
      <c r="O69" s="179" t="inlineStr">
        <is>
          <t>NÃO</t>
        </is>
      </c>
      <c r="P69" s="179" t="inlineStr">
        <is>
          <t>SC</t>
        </is>
      </c>
      <c r="Q69" s="179" t="inlineStr">
        <is>
          <t>MA</t>
        </is>
      </c>
      <c r="R69" s="179" t="inlineStr">
        <is>
          <t>NÃO</t>
        </is>
      </c>
      <c r="S69" s="180" t="n">
        <v>0.07000000000000001</v>
      </c>
      <c r="AF69" s="171" t="n"/>
    </row>
    <row r="70" ht="15.75" customHeight="1" s="218">
      <c r="D70" s="188" t="n"/>
      <c r="E70" s="171" t="n"/>
      <c r="O70" s="179" t="inlineStr">
        <is>
          <t>NÃO</t>
        </is>
      </c>
      <c r="P70" s="179" t="inlineStr">
        <is>
          <t>SC</t>
        </is>
      </c>
      <c r="Q70" s="179" t="inlineStr">
        <is>
          <t>MT</t>
        </is>
      </c>
      <c r="R70" s="179" t="inlineStr">
        <is>
          <t>NÃO</t>
        </is>
      </c>
      <c r="S70" s="180" t="n">
        <v>0.07000000000000001</v>
      </c>
      <c r="AF70" s="171" t="n"/>
    </row>
    <row r="71" ht="15.75" customHeight="1" s="218">
      <c r="D71" s="188" t="n"/>
      <c r="E71" s="171" t="n"/>
      <c r="O71" s="179" t="inlineStr">
        <is>
          <t>NÃO</t>
        </is>
      </c>
      <c r="P71" s="179" t="inlineStr">
        <is>
          <t>SC</t>
        </is>
      </c>
      <c r="Q71" s="179" t="inlineStr">
        <is>
          <t>MS</t>
        </is>
      </c>
      <c r="R71" s="179" t="inlineStr">
        <is>
          <t>NÃO</t>
        </is>
      </c>
      <c r="S71" s="180" t="n">
        <v>0.07000000000000001</v>
      </c>
      <c r="AF71" s="171" t="n"/>
    </row>
    <row r="72" ht="15.75" customHeight="1" s="218">
      <c r="D72" s="188" t="n"/>
      <c r="E72" s="171" t="n"/>
      <c r="O72" s="179" t="inlineStr">
        <is>
          <t>NÃO</t>
        </is>
      </c>
      <c r="P72" s="179" t="inlineStr">
        <is>
          <t>SC</t>
        </is>
      </c>
      <c r="Q72" s="179" t="inlineStr">
        <is>
          <t>MG</t>
        </is>
      </c>
      <c r="R72" s="179" t="inlineStr">
        <is>
          <t>NÃO</t>
        </is>
      </c>
      <c r="S72" s="180" t="n">
        <v>0.12</v>
      </c>
      <c r="AF72" s="171" t="n"/>
    </row>
    <row r="73" ht="15.75" customHeight="1" s="218">
      <c r="D73" s="188" t="n"/>
      <c r="E73" s="171" t="n"/>
      <c r="O73" s="179" t="inlineStr">
        <is>
          <t>NÃO</t>
        </is>
      </c>
      <c r="P73" s="179" t="inlineStr">
        <is>
          <t>SC</t>
        </is>
      </c>
      <c r="Q73" s="179" t="inlineStr">
        <is>
          <t>PA</t>
        </is>
      </c>
      <c r="R73" s="179" t="inlineStr">
        <is>
          <t>NÃO</t>
        </is>
      </c>
      <c r="S73" s="180" t="n">
        <v>0.07000000000000001</v>
      </c>
      <c r="AF73" s="171" t="n"/>
    </row>
    <row r="74" ht="15.75" customHeight="1" s="218">
      <c r="D74" s="188" t="n"/>
      <c r="E74" s="171" t="n"/>
      <c r="O74" s="179" t="inlineStr">
        <is>
          <t>NÃO</t>
        </is>
      </c>
      <c r="P74" s="179" t="inlineStr">
        <is>
          <t>SC</t>
        </is>
      </c>
      <c r="Q74" s="179" t="inlineStr">
        <is>
          <t>PB</t>
        </is>
      </c>
      <c r="R74" s="179" t="inlineStr">
        <is>
          <t>NÃO</t>
        </is>
      </c>
      <c r="S74" s="180" t="n">
        <v>0.07000000000000001</v>
      </c>
      <c r="AF74" s="171" t="n"/>
    </row>
    <row r="75" ht="15.75" customHeight="1" s="218">
      <c r="D75" s="188" t="n"/>
      <c r="E75" s="171" t="n"/>
      <c r="O75" s="179" t="inlineStr">
        <is>
          <t>NÃO</t>
        </is>
      </c>
      <c r="P75" s="179" t="inlineStr">
        <is>
          <t>SC</t>
        </is>
      </c>
      <c r="Q75" s="179" t="inlineStr">
        <is>
          <t>PR</t>
        </is>
      </c>
      <c r="R75" s="179" t="inlineStr">
        <is>
          <t>NÃO</t>
        </is>
      </c>
      <c r="S75" s="180" t="n">
        <v>0.12</v>
      </c>
      <c r="AF75" s="171" t="n"/>
    </row>
    <row r="76" ht="15.75" customHeight="1" s="218">
      <c r="D76" s="188" t="n"/>
      <c r="E76" s="171" t="n"/>
      <c r="O76" s="179" t="inlineStr">
        <is>
          <t>NÃO</t>
        </is>
      </c>
      <c r="P76" s="179" t="inlineStr">
        <is>
          <t>SC</t>
        </is>
      </c>
      <c r="Q76" s="179" t="inlineStr">
        <is>
          <t>PE</t>
        </is>
      </c>
      <c r="R76" s="179" t="inlineStr">
        <is>
          <t>NÃO</t>
        </is>
      </c>
      <c r="S76" s="180" t="n">
        <v>0.07000000000000001</v>
      </c>
      <c r="AF76" s="171" t="n"/>
    </row>
    <row r="77" ht="15.75" customHeight="1" s="218">
      <c r="D77" s="188" t="n"/>
      <c r="E77" s="171" t="n"/>
      <c r="O77" s="179" t="inlineStr">
        <is>
          <t>NÃO</t>
        </is>
      </c>
      <c r="P77" s="179" t="inlineStr">
        <is>
          <t>SC</t>
        </is>
      </c>
      <c r="Q77" s="179" t="inlineStr">
        <is>
          <t>PI</t>
        </is>
      </c>
      <c r="R77" s="179" t="inlineStr">
        <is>
          <t>NÃO</t>
        </is>
      </c>
      <c r="S77" s="180" t="n">
        <v>0.07000000000000001</v>
      </c>
      <c r="AF77" s="171" t="n"/>
    </row>
    <row r="78" ht="15.75" customHeight="1" s="218">
      <c r="D78" s="188" t="n"/>
      <c r="E78" s="171" t="n"/>
      <c r="O78" s="179" t="inlineStr">
        <is>
          <t>NÃO</t>
        </is>
      </c>
      <c r="P78" s="179" t="inlineStr">
        <is>
          <t>SC</t>
        </is>
      </c>
      <c r="Q78" s="179" t="inlineStr">
        <is>
          <t>RN</t>
        </is>
      </c>
      <c r="R78" s="179" t="inlineStr">
        <is>
          <t>NÃO</t>
        </is>
      </c>
      <c r="S78" s="180" t="n">
        <v>0.07000000000000001</v>
      </c>
      <c r="AF78" s="171" t="n"/>
    </row>
    <row r="79" ht="15.75" customHeight="1" s="218">
      <c r="D79" s="188" t="n"/>
      <c r="E79" s="171" t="n"/>
      <c r="O79" s="179" t="inlineStr">
        <is>
          <t>NÃO</t>
        </is>
      </c>
      <c r="P79" s="179" t="inlineStr">
        <is>
          <t>SC</t>
        </is>
      </c>
      <c r="Q79" s="179" t="inlineStr">
        <is>
          <t>RS</t>
        </is>
      </c>
      <c r="R79" s="179" t="inlineStr">
        <is>
          <t>NÃO</t>
        </is>
      </c>
      <c r="S79" s="180" t="n">
        <v>0.12</v>
      </c>
      <c r="AF79" s="171" t="n"/>
    </row>
    <row r="80" ht="15.75" customHeight="1" s="218">
      <c r="D80" s="188" t="n"/>
      <c r="E80" s="171" t="n"/>
      <c r="O80" s="179" t="inlineStr">
        <is>
          <t>NÃO</t>
        </is>
      </c>
      <c r="P80" s="179" t="inlineStr">
        <is>
          <t>SC</t>
        </is>
      </c>
      <c r="Q80" s="179" t="inlineStr">
        <is>
          <t>RJ</t>
        </is>
      </c>
      <c r="R80" s="179" t="inlineStr">
        <is>
          <t>NÃO</t>
        </is>
      </c>
      <c r="S80" s="180" t="n">
        <v>0.12</v>
      </c>
      <c r="AF80" s="171" t="n"/>
    </row>
    <row r="81" ht="15.75" customHeight="1" s="218">
      <c r="D81" s="188" t="n"/>
      <c r="E81" s="171" t="n"/>
      <c r="O81" s="179" t="inlineStr">
        <is>
          <t>NÃO</t>
        </is>
      </c>
      <c r="P81" s="179" t="inlineStr">
        <is>
          <t>SC</t>
        </is>
      </c>
      <c r="Q81" s="179" t="inlineStr">
        <is>
          <t>RO</t>
        </is>
      </c>
      <c r="R81" s="179" t="inlineStr">
        <is>
          <t>NÃO</t>
        </is>
      </c>
      <c r="S81" s="180" t="n">
        <v>0.07000000000000001</v>
      </c>
      <c r="AF81" s="171" t="n"/>
    </row>
    <row r="82" ht="15.75" customHeight="1" s="218">
      <c r="D82" s="188" t="n"/>
      <c r="E82" s="171" t="n"/>
      <c r="O82" s="179" t="inlineStr">
        <is>
          <t>NÃO</t>
        </is>
      </c>
      <c r="P82" s="179" t="inlineStr">
        <is>
          <t>SC</t>
        </is>
      </c>
      <c r="Q82" s="179" t="inlineStr">
        <is>
          <t>RR</t>
        </is>
      </c>
      <c r="R82" s="179" t="inlineStr">
        <is>
          <t>NÃO</t>
        </is>
      </c>
      <c r="S82" s="180" t="n">
        <v>0.07000000000000001</v>
      </c>
      <c r="AF82" s="171" t="n"/>
    </row>
    <row r="83" ht="15.75" customHeight="1" s="218">
      <c r="D83" s="188" t="n"/>
      <c r="E83" s="171" t="n"/>
      <c r="O83" s="179" t="inlineStr">
        <is>
          <t>NÃO</t>
        </is>
      </c>
      <c r="P83" s="179" t="inlineStr">
        <is>
          <t>SC</t>
        </is>
      </c>
      <c r="Q83" s="179" t="inlineStr">
        <is>
          <t>SP</t>
        </is>
      </c>
      <c r="R83" s="179" t="inlineStr">
        <is>
          <t>NÃO</t>
        </is>
      </c>
      <c r="S83" s="180" t="n">
        <v>0.12</v>
      </c>
      <c r="AF83" s="171" t="n"/>
    </row>
    <row r="84" ht="15.75" customHeight="1" s="218">
      <c r="D84" s="188" t="n"/>
      <c r="E84" s="171" t="n"/>
      <c r="O84" s="179" t="inlineStr">
        <is>
          <t>NÃO</t>
        </is>
      </c>
      <c r="P84" s="179" t="inlineStr">
        <is>
          <t>SC</t>
        </is>
      </c>
      <c r="Q84" s="179" t="inlineStr">
        <is>
          <t>SE</t>
        </is>
      </c>
      <c r="R84" s="179" t="inlineStr">
        <is>
          <t>NÃO</t>
        </is>
      </c>
      <c r="S84" s="180" t="n">
        <v>0.07000000000000001</v>
      </c>
      <c r="AF84" s="171" t="n"/>
    </row>
    <row r="85" ht="15.75" customHeight="1" s="218">
      <c r="D85" s="188" t="n"/>
      <c r="E85" s="171" t="n"/>
      <c r="O85" s="179" t="inlineStr">
        <is>
          <t>NÃO</t>
        </is>
      </c>
      <c r="P85" s="179" t="inlineStr">
        <is>
          <t>SC</t>
        </is>
      </c>
      <c r="Q85" s="179" t="inlineStr">
        <is>
          <t>TO</t>
        </is>
      </c>
      <c r="R85" s="179" t="inlineStr">
        <is>
          <t>NÃO</t>
        </is>
      </c>
      <c r="S85" s="180" t="n">
        <v>0.07000000000000001</v>
      </c>
      <c r="AF85" s="171" t="n"/>
    </row>
    <row r="86" ht="15.75" customHeight="1" s="218">
      <c r="D86" s="188" t="n"/>
      <c r="E86" s="171" t="n"/>
      <c r="O86" s="179" t="inlineStr">
        <is>
          <t>NÃO</t>
        </is>
      </c>
      <c r="P86" s="179" t="inlineStr">
        <is>
          <t>PR</t>
        </is>
      </c>
      <c r="Q86" s="179" t="inlineStr">
        <is>
          <t>AC</t>
        </is>
      </c>
      <c r="R86" s="179" t="inlineStr">
        <is>
          <t>NÃO</t>
        </is>
      </c>
      <c r="S86" s="180" t="n">
        <v>0.07000000000000001</v>
      </c>
      <c r="AF86" s="171" t="n"/>
    </row>
    <row r="87" ht="15.75" customHeight="1" s="218">
      <c r="D87" s="188" t="n"/>
      <c r="E87" s="171" t="n"/>
      <c r="O87" s="179" t="inlineStr">
        <is>
          <t>NÃO</t>
        </is>
      </c>
      <c r="P87" s="179" t="inlineStr">
        <is>
          <t>PR</t>
        </is>
      </c>
      <c r="Q87" s="179" t="inlineStr">
        <is>
          <t>AL</t>
        </is>
      </c>
      <c r="R87" s="179" t="inlineStr">
        <is>
          <t>NÃO</t>
        </is>
      </c>
      <c r="S87" s="180" t="n">
        <v>0.07000000000000001</v>
      </c>
      <c r="AF87" s="171" t="n"/>
    </row>
    <row r="88" ht="15.75" customHeight="1" s="218">
      <c r="D88" s="188" t="n"/>
      <c r="E88" s="171" t="n"/>
      <c r="O88" s="179" t="inlineStr">
        <is>
          <t>NÃO</t>
        </is>
      </c>
      <c r="P88" s="179" t="inlineStr">
        <is>
          <t>PR</t>
        </is>
      </c>
      <c r="Q88" s="179" t="inlineStr">
        <is>
          <t>AM</t>
        </is>
      </c>
      <c r="R88" s="179" t="inlineStr">
        <is>
          <t>NÃO</t>
        </is>
      </c>
      <c r="S88" s="180" t="n">
        <v>0.07000000000000001</v>
      </c>
      <c r="AF88" s="171" t="n"/>
    </row>
    <row r="89" ht="15.75" customHeight="1" s="218">
      <c r="D89" s="188" t="n"/>
      <c r="E89" s="171" t="n"/>
      <c r="O89" s="179" t="inlineStr">
        <is>
          <t>NÃO</t>
        </is>
      </c>
      <c r="P89" s="179" t="inlineStr">
        <is>
          <t>PR</t>
        </is>
      </c>
      <c r="Q89" s="179" t="inlineStr">
        <is>
          <t>AP</t>
        </is>
      </c>
      <c r="R89" s="179" t="inlineStr">
        <is>
          <t>NÃO</t>
        </is>
      </c>
      <c r="S89" s="180" t="n">
        <v>0.07000000000000001</v>
      </c>
      <c r="AF89" s="171" t="n"/>
    </row>
    <row r="90" ht="15.75" customHeight="1" s="218">
      <c r="D90" s="188" t="n"/>
      <c r="E90" s="171" t="n"/>
      <c r="O90" s="179" t="inlineStr">
        <is>
          <t>NÃO</t>
        </is>
      </c>
      <c r="P90" s="179" t="inlineStr">
        <is>
          <t>PR</t>
        </is>
      </c>
      <c r="Q90" s="179" t="inlineStr">
        <is>
          <t>BA</t>
        </is>
      </c>
      <c r="R90" s="179" t="inlineStr">
        <is>
          <t>NÃO</t>
        </is>
      </c>
      <c r="S90" s="180" t="n">
        <v>0.07000000000000001</v>
      </c>
      <c r="AF90" s="171" t="n"/>
    </row>
    <row r="91" ht="15.75" customHeight="1" s="218">
      <c r="D91" s="188" t="n"/>
      <c r="E91" s="171" t="n"/>
      <c r="O91" s="179" t="inlineStr">
        <is>
          <t>NÃO</t>
        </is>
      </c>
      <c r="P91" s="179" t="inlineStr">
        <is>
          <t>PR</t>
        </is>
      </c>
      <c r="Q91" s="179" t="inlineStr">
        <is>
          <t>CE</t>
        </is>
      </c>
      <c r="R91" s="179" t="inlineStr">
        <is>
          <t>NÃO</t>
        </is>
      </c>
      <c r="S91" s="180" t="n">
        <v>0.07000000000000001</v>
      </c>
      <c r="AF91" s="171" t="n"/>
    </row>
    <row r="92" ht="15.75" customHeight="1" s="218">
      <c r="D92" s="188" t="n"/>
      <c r="E92" s="171" t="n"/>
      <c r="O92" s="179" t="inlineStr">
        <is>
          <t>NÃO</t>
        </is>
      </c>
      <c r="P92" s="179" t="inlineStr">
        <is>
          <t>PR</t>
        </is>
      </c>
      <c r="Q92" s="179" t="inlineStr">
        <is>
          <t>DF</t>
        </is>
      </c>
      <c r="R92" s="179" t="inlineStr">
        <is>
          <t>NÃO</t>
        </is>
      </c>
      <c r="S92" s="180" t="n">
        <v>0.07000000000000001</v>
      </c>
      <c r="AF92" s="171" t="n"/>
    </row>
    <row r="93" ht="15.75" customHeight="1" s="218">
      <c r="D93" s="188" t="n"/>
      <c r="E93" s="171" t="n"/>
      <c r="O93" s="179" t="inlineStr">
        <is>
          <t>NÃO</t>
        </is>
      </c>
      <c r="P93" s="179" t="inlineStr">
        <is>
          <t>PR</t>
        </is>
      </c>
      <c r="Q93" s="179" t="inlineStr">
        <is>
          <t>ES</t>
        </is>
      </c>
      <c r="R93" s="179" t="inlineStr">
        <is>
          <t>NÃO</t>
        </is>
      </c>
      <c r="S93" s="180" t="n">
        <v>0.07000000000000001</v>
      </c>
      <c r="AF93" s="171" t="n"/>
    </row>
    <row r="94" ht="15.75" customHeight="1" s="218">
      <c r="D94" s="188" t="n"/>
      <c r="E94" s="171" t="n"/>
      <c r="O94" s="179" t="inlineStr">
        <is>
          <t>NÃO</t>
        </is>
      </c>
      <c r="P94" s="179" t="inlineStr">
        <is>
          <t>PR</t>
        </is>
      </c>
      <c r="Q94" s="179" t="inlineStr">
        <is>
          <t>GO</t>
        </is>
      </c>
      <c r="R94" s="179" t="inlineStr">
        <is>
          <t>NÃO</t>
        </is>
      </c>
      <c r="S94" s="180" t="n">
        <v>0.07000000000000001</v>
      </c>
      <c r="AF94" s="171" t="n"/>
    </row>
    <row r="95" ht="15.75" customHeight="1" s="218">
      <c r="D95" s="188" t="n"/>
      <c r="E95" s="171" t="n"/>
      <c r="O95" s="179" t="inlineStr">
        <is>
          <t>NÃO</t>
        </is>
      </c>
      <c r="P95" s="179" t="inlineStr">
        <is>
          <t>PR</t>
        </is>
      </c>
      <c r="Q95" s="179" t="inlineStr">
        <is>
          <t>MA</t>
        </is>
      </c>
      <c r="R95" s="179" t="inlineStr">
        <is>
          <t>NÃO</t>
        </is>
      </c>
      <c r="S95" s="180" t="n">
        <v>0.07000000000000001</v>
      </c>
      <c r="AF95" s="171" t="n"/>
    </row>
    <row r="96" ht="15.75" customHeight="1" s="218">
      <c r="D96" s="188" t="n"/>
      <c r="E96" s="171" t="n"/>
      <c r="O96" s="179" t="inlineStr">
        <is>
          <t>NÃO</t>
        </is>
      </c>
      <c r="P96" s="179" t="inlineStr">
        <is>
          <t>PR</t>
        </is>
      </c>
      <c r="Q96" s="179" t="inlineStr">
        <is>
          <t>MT</t>
        </is>
      </c>
      <c r="R96" s="179" t="inlineStr">
        <is>
          <t>NÃO</t>
        </is>
      </c>
      <c r="S96" s="180" t="n">
        <v>0.07000000000000001</v>
      </c>
      <c r="AF96" s="171" t="n"/>
    </row>
    <row r="97" ht="15.75" customHeight="1" s="218">
      <c r="D97" s="188" t="n"/>
      <c r="E97" s="171" t="n"/>
      <c r="O97" s="179" t="inlineStr">
        <is>
          <t>NÃO</t>
        </is>
      </c>
      <c r="P97" s="179" t="inlineStr">
        <is>
          <t>PR</t>
        </is>
      </c>
      <c r="Q97" s="179" t="inlineStr">
        <is>
          <t>MS</t>
        </is>
      </c>
      <c r="R97" s="179" t="inlineStr">
        <is>
          <t>NÃO</t>
        </is>
      </c>
      <c r="S97" s="180" t="n">
        <v>0.07000000000000001</v>
      </c>
      <c r="AF97" s="171" t="n"/>
    </row>
    <row r="98" ht="15.75" customHeight="1" s="218">
      <c r="D98" s="188" t="n"/>
      <c r="E98" s="171" t="n"/>
      <c r="O98" s="179" t="inlineStr">
        <is>
          <t>NÃO</t>
        </is>
      </c>
      <c r="P98" s="179" t="inlineStr">
        <is>
          <t>PR</t>
        </is>
      </c>
      <c r="Q98" s="179" t="inlineStr">
        <is>
          <t>MG</t>
        </is>
      </c>
      <c r="R98" s="179" t="inlineStr">
        <is>
          <t>NÃO</t>
        </is>
      </c>
      <c r="S98" s="180" t="n">
        <v>0.12</v>
      </c>
      <c r="AF98" s="171" t="n"/>
    </row>
    <row r="99" ht="15.75" customHeight="1" s="218">
      <c r="D99" s="188" t="n"/>
      <c r="E99" s="171" t="n"/>
      <c r="O99" s="179" t="inlineStr">
        <is>
          <t>NÃO</t>
        </is>
      </c>
      <c r="P99" s="179" t="inlineStr">
        <is>
          <t>PR</t>
        </is>
      </c>
      <c r="Q99" s="179" t="inlineStr">
        <is>
          <t>PA</t>
        </is>
      </c>
      <c r="R99" s="179" t="inlineStr">
        <is>
          <t>NÃO</t>
        </is>
      </c>
      <c r="S99" s="180" t="n">
        <v>0.07000000000000001</v>
      </c>
      <c r="AF99" s="171" t="n"/>
    </row>
    <row r="100" ht="15.75" customHeight="1" s="218">
      <c r="D100" s="188" t="n"/>
      <c r="E100" s="171" t="n"/>
      <c r="O100" s="179" t="inlineStr">
        <is>
          <t>NÃO</t>
        </is>
      </c>
      <c r="P100" s="179" t="inlineStr">
        <is>
          <t>PR</t>
        </is>
      </c>
      <c r="Q100" s="179" t="inlineStr">
        <is>
          <t>PB</t>
        </is>
      </c>
      <c r="R100" s="179" t="inlineStr">
        <is>
          <t>NÃO</t>
        </is>
      </c>
      <c r="S100" s="180" t="n">
        <v>0.07000000000000001</v>
      </c>
      <c r="AF100" s="171" t="n"/>
    </row>
    <row r="101" ht="15.75" customHeight="1" s="218">
      <c r="D101" s="188" t="n"/>
      <c r="E101" s="171" t="n"/>
      <c r="O101" s="179" t="inlineStr">
        <is>
          <t>NÃO</t>
        </is>
      </c>
      <c r="P101" s="179" t="inlineStr">
        <is>
          <t>PR</t>
        </is>
      </c>
      <c r="Q101" s="179" t="inlineStr">
        <is>
          <t>SC</t>
        </is>
      </c>
      <c r="R101" s="179" t="inlineStr">
        <is>
          <t>NÃO</t>
        </is>
      </c>
      <c r="S101" s="180" t="n">
        <v>0.12</v>
      </c>
      <c r="AF101" s="171" t="n"/>
    </row>
    <row r="102" ht="15.75" customHeight="1" s="218">
      <c r="D102" s="188" t="n"/>
      <c r="E102" s="171" t="n"/>
      <c r="O102" s="179" t="inlineStr">
        <is>
          <t>NÃO</t>
        </is>
      </c>
      <c r="P102" s="179" t="inlineStr">
        <is>
          <t>PR</t>
        </is>
      </c>
      <c r="Q102" s="179" t="inlineStr">
        <is>
          <t>PE</t>
        </is>
      </c>
      <c r="R102" s="179" t="inlineStr">
        <is>
          <t>NÃO</t>
        </is>
      </c>
      <c r="S102" s="180" t="n">
        <v>0.07000000000000001</v>
      </c>
      <c r="AF102" s="171" t="n"/>
    </row>
    <row r="103" ht="15.75" customHeight="1" s="218">
      <c r="D103" s="188" t="n"/>
      <c r="E103" s="171" t="n"/>
      <c r="O103" s="179" t="inlineStr">
        <is>
          <t>NÃO</t>
        </is>
      </c>
      <c r="P103" s="179" t="inlineStr">
        <is>
          <t>PR</t>
        </is>
      </c>
      <c r="Q103" s="179" t="inlineStr">
        <is>
          <t>PI</t>
        </is>
      </c>
      <c r="R103" s="179" t="inlineStr">
        <is>
          <t>NÃO</t>
        </is>
      </c>
      <c r="S103" s="180" t="n">
        <v>0.07000000000000001</v>
      </c>
      <c r="AF103" s="171" t="n"/>
    </row>
    <row r="104" ht="15.75" customHeight="1" s="218">
      <c r="D104" s="188" t="n"/>
      <c r="E104" s="171" t="n"/>
      <c r="O104" s="179" t="inlineStr">
        <is>
          <t>NÃO</t>
        </is>
      </c>
      <c r="P104" s="179" t="inlineStr">
        <is>
          <t>PR</t>
        </is>
      </c>
      <c r="Q104" s="179" t="inlineStr">
        <is>
          <t>RN</t>
        </is>
      </c>
      <c r="R104" s="179" t="inlineStr">
        <is>
          <t>NÃO</t>
        </is>
      </c>
      <c r="S104" s="180" t="n">
        <v>0.07000000000000001</v>
      </c>
      <c r="AF104" s="171" t="n"/>
    </row>
    <row r="105" ht="15.75" customHeight="1" s="218">
      <c r="D105" s="188" t="n"/>
      <c r="E105" s="171" t="n"/>
      <c r="O105" s="179" t="inlineStr">
        <is>
          <t>NÃO</t>
        </is>
      </c>
      <c r="P105" s="179" t="inlineStr">
        <is>
          <t>PR</t>
        </is>
      </c>
      <c r="Q105" s="179" t="inlineStr">
        <is>
          <t>RS</t>
        </is>
      </c>
      <c r="R105" s="179" t="inlineStr">
        <is>
          <t>NÃO</t>
        </is>
      </c>
      <c r="S105" s="180" t="n">
        <v>0.12</v>
      </c>
      <c r="AF105" s="171" t="n"/>
    </row>
    <row r="106" ht="15.75" customHeight="1" s="218">
      <c r="D106" s="188" t="n"/>
      <c r="E106" s="171" t="n"/>
      <c r="O106" s="179" t="inlineStr">
        <is>
          <t>NÃO</t>
        </is>
      </c>
      <c r="P106" s="179" t="inlineStr">
        <is>
          <t>PR</t>
        </is>
      </c>
      <c r="Q106" s="179" t="inlineStr">
        <is>
          <t>RJ</t>
        </is>
      </c>
      <c r="R106" s="179" t="inlineStr">
        <is>
          <t>NÃO</t>
        </is>
      </c>
      <c r="S106" s="180" t="n">
        <v>0.12</v>
      </c>
      <c r="AF106" s="171" t="n"/>
    </row>
    <row r="107" ht="15.75" customHeight="1" s="218">
      <c r="D107" s="188" t="n"/>
      <c r="E107" s="171" t="n"/>
      <c r="O107" s="179" t="inlineStr">
        <is>
          <t>NÃO</t>
        </is>
      </c>
      <c r="P107" s="179" t="inlineStr">
        <is>
          <t>PR</t>
        </is>
      </c>
      <c r="Q107" s="179" t="inlineStr">
        <is>
          <t>RO</t>
        </is>
      </c>
      <c r="R107" s="179" t="inlineStr">
        <is>
          <t>NÃO</t>
        </is>
      </c>
      <c r="S107" s="180" t="n">
        <v>0.07000000000000001</v>
      </c>
      <c r="AF107" s="171" t="n"/>
    </row>
    <row r="108" ht="15.75" customHeight="1" s="218">
      <c r="D108" s="188" t="n"/>
      <c r="E108" s="171" t="n"/>
      <c r="O108" s="179" t="inlineStr">
        <is>
          <t>NÃO</t>
        </is>
      </c>
      <c r="P108" s="179" t="inlineStr">
        <is>
          <t>PR</t>
        </is>
      </c>
      <c r="Q108" s="179" t="inlineStr">
        <is>
          <t>RR</t>
        </is>
      </c>
      <c r="R108" s="179" t="inlineStr">
        <is>
          <t>NÃO</t>
        </is>
      </c>
      <c r="S108" s="180" t="n">
        <v>0.07000000000000001</v>
      </c>
      <c r="AF108" s="171" t="n"/>
    </row>
    <row r="109" ht="15.75" customHeight="1" s="218">
      <c r="D109" s="188" t="n"/>
      <c r="E109" s="171" t="n"/>
      <c r="O109" s="179" t="inlineStr">
        <is>
          <t>NÃO</t>
        </is>
      </c>
      <c r="P109" s="179" t="inlineStr">
        <is>
          <t>PR</t>
        </is>
      </c>
      <c r="Q109" s="179" t="inlineStr">
        <is>
          <t>SP</t>
        </is>
      </c>
      <c r="R109" s="179" t="inlineStr">
        <is>
          <t>NÃO</t>
        </is>
      </c>
      <c r="S109" s="180" t="n">
        <v>0.12</v>
      </c>
      <c r="AF109" s="171" t="n"/>
    </row>
    <row r="110" ht="15.75" customHeight="1" s="218">
      <c r="D110" s="188" t="n"/>
      <c r="E110" s="171" t="n"/>
      <c r="O110" s="179" t="inlineStr">
        <is>
          <t>NÃO</t>
        </is>
      </c>
      <c r="P110" s="179" t="inlineStr">
        <is>
          <t>PR</t>
        </is>
      </c>
      <c r="Q110" s="179" t="inlineStr">
        <is>
          <t>SE</t>
        </is>
      </c>
      <c r="R110" s="179" t="inlineStr">
        <is>
          <t>NÃO</t>
        </is>
      </c>
      <c r="S110" s="180" t="n">
        <v>0.07000000000000001</v>
      </c>
      <c r="AF110" s="171" t="n"/>
    </row>
    <row r="111" ht="15.75" customHeight="1" s="218">
      <c r="D111" s="188" t="n"/>
      <c r="E111" s="171" t="n"/>
      <c r="O111" s="179" t="inlineStr">
        <is>
          <t>NÃO</t>
        </is>
      </c>
      <c r="P111" s="179" t="inlineStr">
        <is>
          <t>PR</t>
        </is>
      </c>
      <c r="Q111" s="179" t="inlineStr">
        <is>
          <t>TO</t>
        </is>
      </c>
      <c r="R111" s="179" t="inlineStr">
        <is>
          <t>NÃO</t>
        </is>
      </c>
      <c r="S111" s="180" t="n">
        <v>0.07000000000000001</v>
      </c>
      <c r="AF111" s="171" t="n"/>
    </row>
    <row r="112" ht="15.75" customHeight="1" s="218">
      <c r="D112" s="188" t="n"/>
      <c r="E112" s="171" t="n"/>
      <c r="O112" s="179" t="inlineStr">
        <is>
          <t>NÃO</t>
        </is>
      </c>
      <c r="P112" s="179" t="inlineStr">
        <is>
          <t>SC</t>
        </is>
      </c>
      <c r="Q112" s="179" t="inlineStr">
        <is>
          <t>SC</t>
        </is>
      </c>
      <c r="R112" s="179" t="inlineStr">
        <is>
          <t>NÃO</t>
        </is>
      </c>
      <c r="S112" s="180" t="n">
        <v>0.17</v>
      </c>
      <c r="AF112" s="171" t="n"/>
    </row>
    <row r="113" ht="15.75" customHeight="1" s="218">
      <c r="D113" s="188" t="n"/>
      <c r="E113" s="171" t="n"/>
      <c r="O113" s="179" t="inlineStr">
        <is>
          <t>NÃO</t>
        </is>
      </c>
      <c r="P113" s="179" t="inlineStr">
        <is>
          <t>SC</t>
        </is>
      </c>
      <c r="Q113" s="179" t="inlineStr">
        <is>
          <t>SC</t>
        </is>
      </c>
      <c r="R113" s="179" t="inlineStr">
        <is>
          <t>SIM</t>
        </is>
      </c>
      <c r="S113" s="180" t="n">
        <v>0.12</v>
      </c>
      <c r="AF113" s="171" t="n"/>
    </row>
    <row r="114" ht="15.75" customHeight="1" s="218">
      <c r="D114" s="188" t="n"/>
      <c r="E114" s="171" t="n"/>
      <c r="O114" s="189" t="inlineStr">
        <is>
          <t>NÃO</t>
        </is>
      </c>
      <c r="P114" s="189" t="inlineStr">
        <is>
          <t>PR</t>
        </is>
      </c>
      <c r="Q114" s="189" t="inlineStr">
        <is>
          <t>PR</t>
        </is>
      </c>
      <c r="R114" s="189" t="inlineStr">
        <is>
          <t>NÃO</t>
        </is>
      </c>
      <c r="S114" s="190" t="n">
        <v>0.18</v>
      </c>
      <c r="AF114" s="171" t="n"/>
    </row>
    <row r="115" ht="15.75" customHeight="1" s="218">
      <c r="D115" s="188" t="n"/>
      <c r="E115" s="171" t="n"/>
      <c r="O115" s="189" t="inlineStr">
        <is>
          <t>NÃO</t>
        </is>
      </c>
      <c r="P115" s="189" t="inlineStr">
        <is>
          <t>PR</t>
        </is>
      </c>
      <c r="Q115" s="189" t="inlineStr">
        <is>
          <t>PR</t>
        </is>
      </c>
      <c r="R115" s="189" t="inlineStr">
        <is>
          <t>SIM</t>
        </is>
      </c>
      <c r="S115" s="190" t="n">
        <v>0.12</v>
      </c>
      <c r="AF115" s="171" t="n"/>
    </row>
    <row r="116" ht="15.75" customHeight="1" s="218">
      <c r="D116" s="188" t="n"/>
      <c r="E116" s="171" t="n"/>
      <c r="O116" s="179" t="inlineStr">
        <is>
          <t>SIM</t>
        </is>
      </c>
      <c r="P116" s="189" t="inlineStr">
        <is>
          <t>PR</t>
        </is>
      </c>
      <c r="Q116" s="179" t="inlineStr">
        <is>
          <t>AC</t>
        </is>
      </c>
      <c r="R116" s="179" t="inlineStr">
        <is>
          <t>NÃO</t>
        </is>
      </c>
      <c r="S116" s="180" t="n">
        <v>0.04</v>
      </c>
      <c r="AF116" s="171" t="n"/>
    </row>
    <row r="117" ht="15.75" customHeight="1" s="218">
      <c r="D117" s="188" t="n"/>
      <c r="E117" s="171" t="n"/>
      <c r="O117" s="179" t="inlineStr">
        <is>
          <t>SIM</t>
        </is>
      </c>
      <c r="P117" s="189" t="inlineStr">
        <is>
          <t>PR</t>
        </is>
      </c>
      <c r="Q117" s="179" t="inlineStr">
        <is>
          <t>AL</t>
        </is>
      </c>
      <c r="R117" s="179" t="inlineStr">
        <is>
          <t>NÃO</t>
        </is>
      </c>
      <c r="S117" s="180" t="n">
        <v>0.04</v>
      </c>
      <c r="AF117" s="171" t="n"/>
    </row>
    <row r="118" ht="15.75" customHeight="1" s="218">
      <c r="D118" s="188" t="n"/>
      <c r="E118" s="171" t="n"/>
      <c r="O118" s="179" t="inlineStr">
        <is>
          <t>SIM</t>
        </is>
      </c>
      <c r="P118" s="189" t="inlineStr">
        <is>
          <t>PR</t>
        </is>
      </c>
      <c r="Q118" s="179" t="inlineStr">
        <is>
          <t>AM</t>
        </is>
      </c>
      <c r="R118" s="179" t="inlineStr">
        <is>
          <t>NÃO</t>
        </is>
      </c>
      <c r="S118" s="180" t="n">
        <v>0.04</v>
      </c>
      <c r="AF118" s="171" t="n"/>
    </row>
    <row r="119" ht="15.75" customHeight="1" s="218">
      <c r="D119" s="188" t="n"/>
      <c r="E119" s="171" t="n"/>
      <c r="O119" s="179" t="inlineStr">
        <is>
          <t>SIM</t>
        </is>
      </c>
      <c r="P119" s="189" t="inlineStr">
        <is>
          <t>PR</t>
        </is>
      </c>
      <c r="Q119" s="179" t="inlineStr">
        <is>
          <t>AP</t>
        </is>
      </c>
      <c r="R119" s="179" t="inlineStr">
        <is>
          <t>NÃO</t>
        </is>
      </c>
      <c r="S119" s="180" t="n">
        <v>0.04</v>
      </c>
      <c r="AF119" s="171" t="n"/>
    </row>
    <row r="120" ht="15.75" customHeight="1" s="218">
      <c r="D120" s="188" t="n"/>
      <c r="E120" s="171" t="n"/>
      <c r="O120" s="179" t="inlineStr">
        <is>
          <t>SIM</t>
        </is>
      </c>
      <c r="P120" s="189" t="inlineStr">
        <is>
          <t>PR</t>
        </is>
      </c>
      <c r="Q120" s="179" t="inlineStr">
        <is>
          <t>BA</t>
        </is>
      </c>
      <c r="R120" s="179" t="inlineStr">
        <is>
          <t>NÃO</t>
        </is>
      </c>
      <c r="S120" s="180" t="n">
        <v>0.04</v>
      </c>
      <c r="AF120" s="171" t="n"/>
    </row>
    <row r="121" ht="15.75" customHeight="1" s="218">
      <c r="D121" s="188" t="n"/>
      <c r="E121" s="171" t="n"/>
      <c r="O121" s="179" t="inlineStr">
        <is>
          <t>SIM</t>
        </is>
      </c>
      <c r="P121" s="189" t="inlineStr">
        <is>
          <t>PR</t>
        </is>
      </c>
      <c r="Q121" s="179" t="inlineStr">
        <is>
          <t>CE</t>
        </is>
      </c>
      <c r="R121" s="179" t="inlineStr">
        <is>
          <t>NÃO</t>
        </is>
      </c>
      <c r="S121" s="180" t="n">
        <v>0.04</v>
      </c>
      <c r="AF121" s="171" t="n"/>
    </row>
    <row r="122" ht="15.75" customHeight="1" s="218">
      <c r="D122" s="188" t="n"/>
      <c r="E122" s="171" t="n"/>
      <c r="O122" s="179" t="inlineStr">
        <is>
          <t>SIM</t>
        </is>
      </c>
      <c r="P122" s="189" t="inlineStr">
        <is>
          <t>PR</t>
        </is>
      </c>
      <c r="Q122" s="179" t="inlineStr">
        <is>
          <t>DF</t>
        </is>
      </c>
      <c r="R122" s="179" t="inlineStr">
        <is>
          <t>NÃO</t>
        </is>
      </c>
      <c r="S122" s="180" t="n">
        <v>0.04</v>
      </c>
      <c r="AF122" s="171" t="n"/>
    </row>
    <row r="123" ht="15.75" customHeight="1" s="218">
      <c r="D123" s="188" t="n"/>
      <c r="E123" s="171" t="n"/>
      <c r="O123" s="179" t="inlineStr">
        <is>
          <t>SIM</t>
        </is>
      </c>
      <c r="P123" s="189" t="inlineStr">
        <is>
          <t>PR</t>
        </is>
      </c>
      <c r="Q123" s="179" t="inlineStr">
        <is>
          <t>ES</t>
        </is>
      </c>
      <c r="R123" s="179" t="inlineStr">
        <is>
          <t>NÃO</t>
        </is>
      </c>
      <c r="S123" s="180" t="n">
        <v>0.04</v>
      </c>
      <c r="AF123" s="171" t="n"/>
    </row>
    <row r="124" ht="15.75" customHeight="1" s="218">
      <c r="D124" s="188" t="n"/>
      <c r="E124" s="171" t="n"/>
      <c r="O124" s="179" t="inlineStr">
        <is>
          <t>SIM</t>
        </is>
      </c>
      <c r="P124" s="189" t="inlineStr">
        <is>
          <t>PR</t>
        </is>
      </c>
      <c r="Q124" s="179" t="inlineStr">
        <is>
          <t>GO</t>
        </is>
      </c>
      <c r="R124" s="179" t="inlineStr">
        <is>
          <t>NÃO</t>
        </is>
      </c>
      <c r="S124" s="180" t="n">
        <v>0.04</v>
      </c>
      <c r="AF124" s="171" t="n"/>
    </row>
    <row r="125" ht="15.75" customHeight="1" s="218">
      <c r="D125" s="188" t="n"/>
      <c r="E125" s="171" t="n"/>
      <c r="O125" s="179" t="inlineStr">
        <is>
          <t>SIM</t>
        </is>
      </c>
      <c r="P125" s="189" t="inlineStr">
        <is>
          <t>PR</t>
        </is>
      </c>
      <c r="Q125" s="179" t="inlineStr">
        <is>
          <t>MA</t>
        </is>
      </c>
      <c r="R125" s="179" t="inlineStr">
        <is>
          <t>NÃO</t>
        </is>
      </c>
      <c r="S125" s="180" t="n">
        <v>0.04</v>
      </c>
      <c r="AF125" s="171" t="n"/>
    </row>
    <row r="126" ht="15.75" customHeight="1" s="218">
      <c r="D126" s="188" t="n"/>
      <c r="E126" s="171" t="n"/>
      <c r="O126" s="179" t="inlineStr">
        <is>
          <t>SIM</t>
        </is>
      </c>
      <c r="P126" s="189" t="inlineStr">
        <is>
          <t>PR</t>
        </is>
      </c>
      <c r="Q126" s="179" t="inlineStr">
        <is>
          <t>MT</t>
        </is>
      </c>
      <c r="R126" s="179" t="inlineStr">
        <is>
          <t>NÃO</t>
        </is>
      </c>
      <c r="S126" s="180" t="n">
        <v>0.04</v>
      </c>
      <c r="AF126" s="171" t="n"/>
    </row>
    <row r="127" ht="15.75" customHeight="1" s="218">
      <c r="D127" s="188" t="n"/>
      <c r="E127" s="171" t="n"/>
      <c r="O127" s="179" t="inlineStr">
        <is>
          <t>SIM</t>
        </is>
      </c>
      <c r="P127" s="189" t="inlineStr">
        <is>
          <t>PR</t>
        </is>
      </c>
      <c r="Q127" s="179" t="inlineStr">
        <is>
          <t>MS</t>
        </is>
      </c>
      <c r="R127" s="179" t="inlineStr">
        <is>
          <t>NÃO</t>
        </is>
      </c>
      <c r="S127" s="180" t="n">
        <v>0.04</v>
      </c>
      <c r="AF127" s="171" t="n"/>
    </row>
    <row r="128" ht="15.75" customHeight="1" s="218">
      <c r="D128" s="188" t="n"/>
      <c r="E128" s="171" t="n"/>
      <c r="O128" s="179" t="inlineStr">
        <is>
          <t>SIM</t>
        </is>
      </c>
      <c r="P128" s="189" t="inlineStr">
        <is>
          <t>PR</t>
        </is>
      </c>
      <c r="Q128" s="179" t="inlineStr">
        <is>
          <t>MG</t>
        </is>
      </c>
      <c r="R128" s="179" t="inlineStr">
        <is>
          <t>NÃO</t>
        </is>
      </c>
      <c r="S128" s="180" t="n">
        <v>0.04</v>
      </c>
      <c r="AF128" s="171" t="n"/>
    </row>
    <row r="129" ht="15.75" customHeight="1" s="218">
      <c r="D129" s="188" t="n"/>
      <c r="E129" s="171" t="n"/>
      <c r="O129" s="179" t="inlineStr">
        <is>
          <t>SIM</t>
        </is>
      </c>
      <c r="P129" s="189" t="inlineStr">
        <is>
          <t>PR</t>
        </is>
      </c>
      <c r="Q129" s="179" t="inlineStr">
        <is>
          <t>PA</t>
        </is>
      </c>
      <c r="R129" s="179" t="inlineStr">
        <is>
          <t>NÃO</t>
        </is>
      </c>
      <c r="S129" s="180" t="n">
        <v>0.04</v>
      </c>
      <c r="AF129" s="171" t="n"/>
    </row>
    <row r="130" ht="15.75" customHeight="1" s="218">
      <c r="D130" s="188" t="n"/>
      <c r="E130" s="171" t="n"/>
      <c r="O130" s="179" t="inlineStr">
        <is>
          <t>SIM</t>
        </is>
      </c>
      <c r="P130" s="189" t="inlineStr">
        <is>
          <t>PR</t>
        </is>
      </c>
      <c r="Q130" s="179" t="inlineStr">
        <is>
          <t>PB</t>
        </is>
      </c>
      <c r="R130" s="179" t="inlineStr">
        <is>
          <t>NÃO</t>
        </is>
      </c>
      <c r="S130" s="180" t="n">
        <v>0.04</v>
      </c>
      <c r="AF130" s="171" t="n"/>
    </row>
    <row r="131" ht="15.75" customHeight="1" s="218">
      <c r="D131" s="188" t="n"/>
      <c r="E131" s="171" t="n"/>
      <c r="O131" s="179" t="inlineStr">
        <is>
          <t>SIM</t>
        </is>
      </c>
      <c r="P131" s="189" t="inlineStr">
        <is>
          <t>PR</t>
        </is>
      </c>
      <c r="Q131" s="179" t="inlineStr">
        <is>
          <t>SC</t>
        </is>
      </c>
      <c r="R131" s="179" t="inlineStr">
        <is>
          <t>NÃO</t>
        </is>
      </c>
      <c r="S131" s="180" t="n">
        <v>0.04</v>
      </c>
      <c r="AF131" s="171" t="n"/>
    </row>
    <row r="132" ht="15.75" customHeight="1" s="218">
      <c r="D132" s="188" t="n"/>
      <c r="E132" s="171" t="n"/>
      <c r="O132" s="179" t="inlineStr">
        <is>
          <t>SIM</t>
        </is>
      </c>
      <c r="P132" s="189" t="inlineStr">
        <is>
          <t>PR</t>
        </is>
      </c>
      <c r="Q132" s="179" t="inlineStr">
        <is>
          <t>PE</t>
        </is>
      </c>
      <c r="R132" s="179" t="inlineStr">
        <is>
          <t>NÃO</t>
        </is>
      </c>
      <c r="S132" s="180" t="n">
        <v>0.04</v>
      </c>
      <c r="AF132" s="171" t="n"/>
    </row>
    <row r="133" ht="15.75" customHeight="1" s="218">
      <c r="D133" s="188" t="n"/>
      <c r="E133" s="171" t="n"/>
      <c r="O133" s="179" t="inlineStr">
        <is>
          <t>SIM</t>
        </is>
      </c>
      <c r="P133" s="189" t="inlineStr">
        <is>
          <t>PR</t>
        </is>
      </c>
      <c r="Q133" s="179" t="inlineStr">
        <is>
          <t>PI</t>
        </is>
      </c>
      <c r="R133" s="179" t="inlineStr">
        <is>
          <t>NÃO</t>
        </is>
      </c>
      <c r="S133" s="180" t="n">
        <v>0.04</v>
      </c>
      <c r="AF133" s="171" t="n"/>
    </row>
    <row r="134" ht="15.75" customHeight="1" s="218">
      <c r="D134" s="188" t="n"/>
      <c r="E134" s="171" t="n"/>
      <c r="O134" s="179" t="inlineStr">
        <is>
          <t>SIM</t>
        </is>
      </c>
      <c r="P134" s="189" t="inlineStr">
        <is>
          <t>PR</t>
        </is>
      </c>
      <c r="Q134" s="179" t="inlineStr">
        <is>
          <t>RN</t>
        </is>
      </c>
      <c r="R134" s="179" t="inlineStr">
        <is>
          <t>NÃO</t>
        </is>
      </c>
      <c r="S134" s="180" t="n">
        <v>0.04</v>
      </c>
      <c r="AF134" s="171" t="n"/>
    </row>
    <row r="135" ht="15.75" customHeight="1" s="218">
      <c r="D135" s="188" t="n"/>
      <c r="E135" s="171" t="n"/>
      <c r="O135" s="179" t="inlineStr">
        <is>
          <t>SIM</t>
        </is>
      </c>
      <c r="P135" s="189" t="inlineStr">
        <is>
          <t>PR</t>
        </is>
      </c>
      <c r="Q135" s="179" t="inlineStr">
        <is>
          <t>RS</t>
        </is>
      </c>
      <c r="R135" s="179" t="inlineStr">
        <is>
          <t>NÃO</t>
        </is>
      </c>
      <c r="S135" s="180" t="n">
        <v>0.04</v>
      </c>
      <c r="AF135" s="171" t="n"/>
    </row>
    <row r="136" ht="15.75" customHeight="1" s="218">
      <c r="D136" s="188" t="n"/>
      <c r="E136" s="171" t="n"/>
      <c r="O136" s="179" t="inlineStr">
        <is>
          <t>SIM</t>
        </is>
      </c>
      <c r="P136" s="189" t="inlineStr">
        <is>
          <t>PR</t>
        </is>
      </c>
      <c r="Q136" s="179" t="inlineStr">
        <is>
          <t>RJ</t>
        </is>
      </c>
      <c r="R136" s="179" t="inlineStr">
        <is>
          <t>NÃO</t>
        </is>
      </c>
      <c r="S136" s="180" t="n">
        <v>0.04</v>
      </c>
      <c r="AF136" s="171" t="n"/>
    </row>
    <row r="137" ht="15.75" customHeight="1" s="218">
      <c r="D137" s="188" t="n"/>
      <c r="E137" s="171" t="n"/>
      <c r="O137" s="179" t="inlineStr">
        <is>
          <t>SIM</t>
        </is>
      </c>
      <c r="P137" s="189" t="inlineStr">
        <is>
          <t>PR</t>
        </is>
      </c>
      <c r="Q137" s="179" t="inlineStr">
        <is>
          <t>RO</t>
        </is>
      </c>
      <c r="R137" s="179" t="inlineStr">
        <is>
          <t>NÃO</t>
        </is>
      </c>
      <c r="S137" s="180" t="n">
        <v>0.04</v>
      </c>
      <c r="AF137" s="171" t="n"/>
    </row>
    <row r="138" ht="15.75" customHeight="1" s="218">
      <c r="D138" s="188" t="n"/>
      <c r="E138" s="171" t="n"/>
      <c r="O138" s="179" t="inlineStr">
        <is>
          <t>SIM</t>
        </is>
      </c>
      <c r="P138" s="189" t="inlineStr">
        <is>
          <t>PR</t>
        </is>
      </c>
      <c r="Q138" s="179" t="inlineStr">
        <is>
          <t>RR</t>
        </is>
      </c>
      <c r="R138" s="179" t="inlineStr">
        <is>
          <t>NÃO</t>
        </is>
      </c>
      <c r="S138" s="180" t="n">
        <v>0.04</v>
      </c>
      <c r="AF138" s="171" t="n"/>
    </row>
    <row r="139" ht="15.75" customHeight="1" s="218">
      <c r="D139" s="188" t="n"/>
      <c r="E139" s="171" t="n"/>
      <c r="O139" s="179" t="inlineStr">
        <is>
          <t>SIM</t>
        </is>
      </c>
      <c r="P139" s="189" t="inlineStr">
        <is>
          <t>PR</t>
        </is>
      </c>
      <c r="Q139" s="179" t="inlineStr">
        <is>
          <t>SP</t>
        </is>
      </c>
      <c r="R139" s="179" t="inlineStr">
        <is>
          <t>NÃO</t>
        </is>
      </c>
      <c r="S139" s="180" t="n">
        <v>0.04</v>
      </c>
      <c r="AF139" s="171" t="n"/>
    </row>
    <row r="140" ht="15.75" customHeight="1" s="218">
      <c r="D140" s="188" t="n"/>
      <c r="E140" s="171" t="n"/>
      <c r="O140" s="179" t="inlineStr">
        <is>
          <t>SIM</t>
        </is>
      </c>
      <c r="P140" s="189" t="inlineStr">
        <is>
          <t>PR</t>
        </is>
      </c>
      <c r="Q140" s="179" t="inlineStr">
        <is>
          <t>SE</t>
        </is>
      </c>
      <c r="R140" s="179" t="inlineStr">
        <is>
          <t>NÃO</t>
        </is>
      </c>
      <c r="S140" s="180" t="n">
        <v>0.04</v>
      </c>
      <c r="AF140" s="171" t="n"/>
    </row>
    <row r="141" ht="15.75" customHeight="1" s="218">
      <c r="D141" s="188" t="n"/>
      <c r="E141" s="171" t="n"/>
      <c r="O141" s="179" t="inlineStr">
        <is>
          <t>SIM</t>
        </is>
      </c>
      <c r="P141" s="189" t="inlineStr">
        <is>
          <t>PR</t>
        </is>
      </c>
      <c r="Q141" s="179" t="inlineStr">
        <is>
          <t>TO</t>
        </is>
      </c>
      <c r="R141" s="179" t="inlineStr">
        <is>
          <t>NÃO</t>
        </is>
      </c>
      <c r="S141" s="180" t="n">
        <v>0.04</v>
      </c>
      <c r="AF141" s="171" t="n"/>
    </row>
    <row r="142" ht="15.75" customHeight="1" s="218">
      <c r="D142" s="188" t="n"/>
      <c r="E142" s="171" t="n"/>
      <c r="O142" s="179" t="inlineStr">
        <is>
          <t>SIM</t>
        </is>
      </c>
      <c r="P142" s="189" t="inlineStr">
        <is>
          <t>PR</t>
        </is>
      </c>
      <c r="Q142" s="179" t="inlineStr">
        <is>
          <t>AC</t>
        </is>
      </c>
      <c r="R142" s="179" t="inlineStr">
        <is>
          <t>SIM</t>
        </is>
      </c>
      <c r="S142" s="180" t="n">
        <v>0.04</v>
      </c>
      <c r="AF142" s="171" t="n"/>
    </row>
    <row r="143" ht="15.75" customHeight="1" s="218">
      <c r="D143" s="188" t="n"/>
      <c r="E143" s="171" t="n"/>
      <c r="O143" s="179" t="inlineStr">
        <is>
          <t>SIM</t>
        </is>
      </c>
      <c r="P143" s="189" t="inlineStr">
        <is>
          <t>PR</t>
        </is>
      </c>
      <c r="Q143" s="179" t="inlineStr">
        <is>
          <t>AL</t>
        </is>
      </c>
      <c r="R143" s="179" t="inlineStr">
        <is>
          <t>SIM</t>
        </is>
      </c>
      <c r="S143" s="180" t="n">
        <v>0.04</v>
      </c>
      <c r="AF143" s="171" t="n"/>
    </row>
    <row r="144" ht="15.75" customHeight="1" s="218">
      <c r="D144" s="188" t="n"/>
      <c r="E144" s="171" t="n"/>
      <c r="O144" s="179" t="inlineStr">
        <is>
          <t>SIM</t>
        </is>
      </c>
      <c r="P144" s="189" t="inlineStr">
        <is>
          <t>PR</t>
        </is>
      </c>
      <c r="Q144" s="179" t="inlineStr">
        <is>
          <t>AM</t>
        </is>
      </c>
      <c r="R144" s="179" t="inlineStr">
        <is>
          <t>SIM</t>
        </is>
      </c>
      <c r="S144" s="180" t="n">
        <v>0.04</v>
      </c>
      <c r="AF144" s="171" t="n"/>
    </row>
    <row r="145" ht="15.75" customHeight="1" s="218">
      <c r="D145" s="188" t="n"/>
      <c r="E145" s="171" t="n"/>
      <c r="O145" s="179" t="inlineStr">
        <is>
          <t>SIM</t>
        </is>
      </c>
      <c r="P145" s="189" t="inlineStr">
        <is>
          <t>PR</t>
        </is>
      </c>
      <c r="Q145" s="179" t="inlineStr">
        <is>
          <t>AP</t>
        </is>
      </c>
      <c r="R145" s="179" t="inlineStr">
        <is>
          <t>SIM</t>
        </is>
      </c>
      <c r="S145" s="180" t="n">
        <v>0.04</v>
      </c>
      <c r="AF145" s="171" t="n"/>
    </row>
    <row r="146" ht="15.75" customHeight="1" s="218">
      <c r="D146" s="188" t="n"/>
      <c r="E146" s="171" t="n"/>
      <c r="O146" s="179" t="inlineStr">
        <is>
          <t>SIM</t>
        </is>
      </c>
      <c r="P146" s="189" t="inlineStr">
        <is>
          <t>PR</t>
        </is>
      </c>
      <c r="Q146" s="179" t="inlineStr">
        <is>
          <t>BA</t>
        </is>
      </c>
      <c r="R146" s="179" t="inlineStr">
        <is>
          <t>SIM</t>
        </is>
      </c>
      <c r="S146" s="180" t="n">
        <v>0.04</v>
      </c>
      <c r="AF146" s="171" t="n"/>
    </row>
    <row r="147" ht="15.75" customHeight="1" s="218">
      <c r="D147" s="188" t="n"/>
      <c r="E147" s="171" t="n"/>
      <c r="O147" s="179" t="inlineStr">
        <is>
          <t>SIM</t>
        </is>
      </c>
      <c r="P147" s="189" t="inlineStr">
        <is>
          <t>PR</t>
        </is>
      </c>
      <c r="Q147" s="179" t="inlineStr">
        <is>
          <t>CE</t>
        </is>
      </c>
      <c r="R147" s="179" t="inlineStr">
        <is>
          <t>SIM</t>
        </is>
      </c>
      <c r="S147" s="180" t="n">
        <v>0.04</v>
      </c>
      <c r="AF147" s="171" t="n"/>
    </row>
    <row r="148" ht="15.75" customHeight="1" s="218">
      <c r="D148" s="188" t="n"/>
      <c r="E148" s="171" t="n"/>
      <c r="O148" s="179" t="inlineStr">
        <is>
          <t>SIM</t>
        </is>
      </c>
      <c r="P148" s="189" t="inlineStr">
        <is>
          <t>PR</t>
        </is>
      </c>
      <c r="Q148" s="179" t="inlineStr">
        <is>
          <t>DF</t>
        </is>
      </c>
      <c r="R148" s="179" t="inlineStr">
        <is>
          <t>SIM</t>
        </is>
      </c>
      <c r="S148" s="180" t="n">
        <v>0.04</v>
      </c>
      <c r="AF148" s="171" t="n"/>
    </row>
    <row r="149" ht="15.75" customHeight="1" s="218">
      <c r="D149" s="188" t="n"/>
      <c r="E149" s="171" t="n"/>
      <c r="O149" s="179" t="inlineStr">
        <is>
          <t>SIM</t>
        </is>
      </c>
      <c r="P149" s="189" t="inlineStr">
        <is>
          <t>PR</t>
        </is>
      </c>
      <c r="Q149" s="179" t="inlineStr">
        <is>
          <t>ES</t>
        </is>
      </c>
      <c r="R149" s="179" t="inlineStr">
        <is>
          <t>SIM</t>
        </is>
      </c>
      <c r="S149" s="180" t="n">
        <v>0.04</v>
      </c>
      <c r="AF149" s="171" t="n"/>
    </row>
    <row r="150" ht="15.75" customHeight="1" s="218">
      <c r="D150" s="188" t="n"/>
      <c r="E150" s="171" t="n"/>
      <c r="O150" s="179" t="inlineStr">
        <is>
          <t>SIM</t>
        </is>
      </c>
      <c r="P150" s="189" t="inlineStr">
        <is>
          <t>PR</t>
        </is>
      </c>
      <c r="Q150" s="179" t="inlineStr">
        <is>
          <t>GO</t>
        </is>
      </c>
      <c r="R150" s="179" t="inlineStr">
        <is>
          <t>SIM</t>
        </is>
      </c>
      <c r="S150" s="180" t="n">
        <v>0.04</v>
      </c>
      <c r="AF150" s="171" t="n"/>
    </row>
    <row r="151" ht="15.75" customHeight="1" s="218">
      <c r="D151" s="188" t="n"/>
      <c r="E151" s="171" t="n"/>
      <c r="O151" s="179" t="inlineStr">
        <is>
          <t>SIM</t>
        </is>
      </c>
      <c r="P151" s="189" t="inlineStr">
        <is>
          <t>PR</t>
        </is>
      </c>
      <c r="Q151" s="179" t="inlineStr">
        <is>
          <t>MA</t>
        </is>
      </c>
      <c r="R151" s="179" t="inlineStr">
        <is>
          <t>SIM</t>
        </is>
      </c>
      <c r="S151" s="180" t="n">
        <v>0.04</v>
      </c>
      <c r="AF151" s="171" t="n"/>
    </row>
    <row r="152" ht="15.75" customHeight="1" s="218">
      <c r="D152" s="188" t="n"/>
      <c r="E152" s="171" t="n"/>
      <c r="O152" s="179" t="inlineStr">
        <is>
          <t>SIM</t>
        </is>
      </c>
      <c r="P152" s="189" t="inlineStr">
        <is>
          <t>PR</t>
        </is>
      </c>
      <c r="Q152" s="179" t="inlineStr">
        <is>
          <t>MT</t>
        </is>
      </c>
      <c r="R152" s="179" t="inlineStr">
        <is>
          <t>SIM</t>
        </is>
      </c>
      <c r="S152" s="180" t="n">
        <v>0.04</v>
      </c>
      <c r="AF152" s="171" t="n"/>
    </row>
    <row r="153" ht="15.75" customHeight="1" s="218">
      <c r="D153" s="188" t="n"/>
      <c r="E153" s="171" t="n"/>
      <c r="O153" s="179" t="inlineStr">
        <is>
          <t>SIM</t>
        </is>
      </c>
      <c r="P153" s="189" t="inlineStr">
        <is>
          <t>PR</t>
        </is>
      </c>
      <c r="Q153" s="179" t="inlineStr">
        <is>
          <t>MS</t>
        </is>
      </c>
      <c r="R153" s="179" t="inlineStr">
        <is>
          <t>SIM</t>
        </is>
      </c>
      <c r="S153" s="180" t="n">
        <v>0.04</v>
      </c>
      <c r="AF153" s="171" t="n"/>
    </row>
    <row r="154" ht="15.75" customHeight="1" s="218">
      <c r="D154" s="188" t="n"/>
      <c r="E154" s="171" t="n"/>
      <c r="O154" s="179" t="inlineStr">
        <is>
          <t>SIM</t>
        </is>
      </c>
      <c r="P154" s="189" t="inlineStr">
        <is>
          <t>PR</t>
        </is>
      </c>
      <c r="Q154" s="179" t="inlineStr">
        <is>
          <t>MG</t>
        </is>
      </c>
      <c r="R154" s="179" t="inlineStr">
        <is>
          <t>SIM</t>
        </is>
      </c>
      <c r="S154" s="180" t="n">
        <v>0.04</v>
      </c>
      <c r="AF154" s="171" t="n"/>
    </row>
    <row r="155" ht="15.75" customHeight="1" s="218">
      <c r="D155" s="188" t="n"/>
      <c r="E155" s="171" t="n"/>
      <c r="O155" s="179" t="inlineStr">
        <is>
          <t>SIM</t>
        </is>
      </c>
      <c r="P155" s="189" t="inlineStr">
        <is>
          <t>PR</t>
        </is>
      </c>
      <c r="Q155" s="179" t="inlineStr">
        <is>
          <t>PA</t>
        </is>
      </c>
      <c r="R155" s="179" t="inlineStr">
        <is>
          <t>SIM</t>
        </is>
      </c>
      <c r="S155" s="180" t="n">
        <v>0.04</v>
      </c>
      <c r="AF155" s="171" t="n"/>
    </row>
    <row r="156" ht="15.75" customHeight="1" s="218">
      <c r="D156" s="188" t="n"/>
      <c r="E156" s="171" t="n"/>
      <c r="O156" s="179" t="inlineStr">
        <is>
          <t>SIM</t>
        </is>
      </c>
      <c r="P156" s="189" t="inlineStr">
        <is>
          <t>PR</t>
        </is>
      </c>
      <c r="Q156" s="179" t="inlineStr">
        <is>
          <t>PB</t>
        </is>
      </c>
      <c r="R156" s="179" t="inlineStr">
        <is>
          <t>SIM</t>
        </is>
      </c>
      <c r="S156" s="180" t="n">
        <v>0.04</v>
      </c>
      <c r="AF156" s="171" t="n"/>
    </row>
    <row r="157" ht="15.75" customHeight="1" s="218">
      <c r="D157" s="188" t="n"/>
      <c r="E157" s="171" t="n"/>
      <c r="O157" s="179" t="inlineStr">
        <is>
          <t>SIM</t>
        </is>
      </c>
      <c r="P157" s="189" t="inlineStr">
        <is>
          <t>PR</t>
        </is>
      </c>
      <c r="Q157" s="179" t="inlineStr">
        <is>
          <t>SC</t>
        </is>
      </c>
      <c r="R157" s="179" t="inlineStr">
        <is>
          <t>SIM</t>
        </is>
      </c>
      <c r="S157" s="180" t="n">
        <v>0.04</v>
      </c>
      <c r="AF157" s="171" t="n"/>
    </row>
    <row r="158" ht="15.75" customHeight="1" s="218">
      <c r="D158" s="188" t="n"/>
      <c r="E158" s="171" t="n"/>
      <c r="O158" s="179" t="inlineStr">
        <is>
          <t>SIM</t>
        </is>
      </c>
      <c r="P158" s="189" t="inlineStr">
        <is>
          <t>PR</t>
        </is>
      </c>
      <c r="Q158" s="179" t="inlineStr">
        <is>
          <t>PE</t>
        </is>
      </c>
      <c r="R158" s="179" t="inlineStr">
        <is>
          <t>SIM</t>
        </is>
      </c>
      <c r="S158" s="180" t="n">
        <v>0.04</v>
      </c>
      <c r="AF158" s="171" t="n"/>
    </row>
    <row r="159" ht="15.75" customHeight="1" s="218">
      <c r="D159" s="188" t="n"/>
      <c r="E159" s="171" t="n"/>
      <c r="O159" s="179" t="inlineStr">
        <is>
          <t>SIM</t>
        </is>
      </c>
      <c r="P159" s="189" t="inlineStr">
        <is>
          <t>PR</t>
        </is>
      </c>
      <c r="Q159" s="179" t="inlineStr">
        <is>
          <t>PI</t>
        </is>
      </c>
      <c r="R159" s="179" t="inlineStr">
        <is>
          <t>SIM</t>
        </is>
      </c>
      <c r="S159" s="180" t="n">
        <v>0.04</v>
      </c>
      <c r="AF159" s="171" t="n"/>
    </row>
    <row r="160" ht="15.75" customHeight="1" s="218">
      <c r="D160" s="188" t="n"/>
      <c r="E160" s="171" t="n"/>
      <c r="O160" s="179" t="inlineStr">
        <is>
          <t>SIM</t>
        </is>
      </c>
      <c r="P160" s="189" t="inlineStr">
        <is>
          <t>PR</t>
        </is>
      </c>
      <c r="Q160" s="179" t="inlineStr">
        <is>
          <t>RN</t>
        </is>
      </c>
      <c r="R160" s="179" t="inlineStr">
        <is>
          <t>SIM</t>
        </is>
      </c>
      <c r="S160" s="180" t="n">
        <v>0.04</v>
      </c>
      <c r="AF160" s="171" t="n"/>
    </row>
    <row r="161" ht="15.75" customHeight="1" s="218">
      <c r="D161" s="188" t="n"/>
      <c r="E161" s="171" t="n"/>
      <c r="O161" s="179" t="inlineStr">
        <is>
          <t>SIM</t>
        </is>
      </c>
      <c r="P161" s="189" t="inlineStr">
        <is>
          <t>PR</t>
        </is>
      </c>
      <c r="Q161" s="179" t="inlineStr">
        <is>
          <t>RS</t>
        </is>
      </c>
      <c r="R161" s="179" t="inlineStr">
        <is>
          <t>SIM</t>
        </is>
      </c>
      <c r="S161" s="180" t="n">
        <v>0.04</v>
      </c>
      <c r="AF161" s="171" t="n"/>
    </row>
    <row r="162" ht="15.75" customHeight="1" s="218">
      <c r="D162" s="188" t="n"/>
      <c r="E162" s="171" t="n"/>
      <c r="O162" s="179" t="inlineStr">
        <is>
          <t>SIM</t>
        </is>
      </c>
      <c r="P162" s="189" t="inlineStr">
        <is>
          <t>PR</t>
        </is>
      </c>
      <c r="Q162" s="179" t="inlineStr">
        <is>
          <t>RJ</t>
        </is>
      </c>
      <c r="R162" s="179" t="inlineStr">
        <is>
          <t>SIM</t>
        </is>
      </c>
      <c r="S162" s="180" t="n">
        <v>0.04</v>
      </c>
      <c r="AF162" s="171" t="n"/>
    </row>
    <row r="163" ht="15.75" customHeight="1" s="218">
      <c r="D163" s="188" t="n"/>
      <c r="E163" s="171" t="n"/>
      <c r="O163" s="179" t="inlineStr">
        <is>
          <t>SIM</t>
        </is>
      </c>
      <c r="P163" s="189" t="inlineStr">
        <is>
          <t>PR</t>
        </is>
      </c>
      <c r="Q163" s="179" t="inlineStr">
        <is>
          <t>RO</t>
        </is>
      </c>
      <c r="R163" s="179" t="inlineStr">
        <is>
          <t>SIM</t>
        </is>
      </c>
      <c r="S163" s="180" t="n">
        <v>0.04</v>
      </c>
      <c r="AF163" s="171" t="n"/>
    </row>
    <row r="164" ht="15.75" customHeight="1" s="218">
      <c r="D164" s="188" t="n"/>
      <c r="E164" s="171" t="n"/>
      <c r="O164" s="179" t="inlineStr">
        <is>
          <t>SIM</t>
        </is>
      </c>
      <c r="P164" s="189" t="inlineStr">
        <is>
          <t>PR</t>
        </is>
      </c>
      <c r="Q164" s="179" t="inlineStr">
        <is>
          <t>RR</t>
        </is>
      </c>
      <c r="R164" s="179" t="inlineStr">
        <is>
          <t>SIM</t>
        </is>
      </c>
      <c r="S164" s="180" t="n">
        <v>0.04</v>
      </c>
      <c r="AF164" s="171" t="n"/>
    </row>
    <row r="165" ht="15.75" customHeight="1" s="218">
      <c r="D165" s="188" t="n"/>
      <c r="E165" s="171" t="n"/>
      <c r="O165" s="179" t="inlineStr">
        <is>
          <t>SIM</t>
        </is>
      </c>
      <c r="P165" s="189" t="inlineStr">
        <is>
          <t>PR</t>
        </is>
      </c>
      <c r="Q165" s="179" t="inlineStr">
        <is>
          <t>SE</t>
        </is>
      </c>
      <c r="R165" s="179" t="inlineStr">
        <is>
          <t>SIM</t>
        </is>
      </c>
      <c r="S165" s="180" t="n">
        <v>0.04</v>
      </c>
      <c r="AF165" s="171" t="n"/>
    </row>
    <row r="166" ht="15.75" customHeight="1" s="218">
      <c r="D166" s="188" t="n"/>
      <c r="E166" s="171" t="n"/>
      <c r="O166" s="179" t="inlineStr">
        <is>
          <t>SIM</t>
        </is>
      </c>
      <c r="P166" s="189" t="inlineStr">
        <is>
          <t>PR</t>
        </is>
      </c>
      <c r="Q166" s="179" t="inlineStr">
        <is>
          <t>TO</t>
        </is>
      </c>
      <c r="R166" s="179" t="inlineStr">
        <is>
          <t>SIM</t>
        </is>
      </c>
      <c r="S166" s="180" t="n">
        <v>0.04</v>
      </c>
      <c r="AF166" s="171" t="n"/>
    </row>
    <row r="167" ht="15.75" customHeight="1" s="218">
      <c r="D167" s="188" t="n"/>
      <c r="E167" s="171" t="n"/>
      <c r="O167" s="179" t="inlineStr">
        <is>
          <t>NÃO</t>
        </is>
      </c>
      <c r="P167" s="179" t="inlineStr">
        <is>
          <t>SC</t>
        </is>
      </c>
      <c r="Q167" s="179" t="inlineStr">
        <is>
          <t>AC</t>
        </is>
      </c>
      <c r="R167" s="179" t="inlineStr">
        <is>
          <t>SIM</t>
        </is>
      </c>
      <c r="S167" s="180" t="n">
        <v>0.07000000000000001</v>
      </c>
      <c r="AF167" s="171" t="n"/>
    </row>
    <row r="168" ht="15.75" customHeight="1" s="218">
      <c r="D168" s="188" t="n"/>
      <c r="E168" s="171" t="n"/>
      <c r="O168" s="179" t="inlineStr">
        <is>
          <t>NÃO</t>
        </is>
      </c>
      <c r="P168" s="179" t="inlineStr">
        <is>
          <t>SC</t>
        </is>
      </c>
      <c r="Q168" s="179" t="inlineStr">
        <is>
          <t>AL</t>
        </is>
      </c>
      <c r="R168" s="179" t="inlineStr">
        <is>
          <t>SIM</t>
        </is>
      </c>
      <c r="S168" s="180" t="n">
        <v>0.07000000000000001</v>
      </c>
      <c r="AF168" s="171" t="n"/>
    </row>
    <row r="169" ht="15.75" customHeight="1" s="218">
      <c r="D169" s="188" t="n"/>
      <c r="E169" s="171" t="n"/>
      <c r="O169" s="179" t="inlineStr">
        <is>
          <t>NÃO</t>
        </is>
      </c>
      <c r="P169" s="179" t="inlineStr">
        <is>
          <t>SC</t>
        </is>
      </c>
      <c r="Q169" s="179" t="inlineStr">
        <is>
          <t>AM</t>
        </is>
      </c>
      <c r="R169" s="179" t="inlineStr">
        <is>
          <t>SIM</t>
        </is>
      </c>
      <c r="S169" s="180" t="n">
        <v>0.07000000000000001</v>
      </c>
      <c r="AF169" s="171" t="n"/>
    </row>
    <row r="170" ht="15.75" customHeight="1" s="218">
      <c r="D170" s="188" t="n"/>
      <c r="E170" s="171" t="n"/>
      <c r="O170" s="179" t="inlineStr">
        <is>
          <t>NÃO</t>
        </is>
      </c>
      <c r="P170" s="179" t="inlineStr">
        <is>
          <t>SC</t>
        </is>
      </c>
      <c r="Q170" s="179" t="inlineStr">
        <is>
          <t>AP</t>
        </is>
      </c>
      <c r="R170" s="179" t="inlineStr">
        <is>
          <t>SIM</t>
        </is>
      </c>
      <c r="S170" s="180" t="n">
        <v>0.07000000000000001</v>
      </c>
      <c r="AF170" s="171" t="n"/>
    </row>
    <row r="171" ht="15.75" customHeight="1" s="218">
      <c r="D171" s="188" t="n"/>
      <c r="E171" s="171" t="n"/>
      <c r="O171" s="179" t="inlineStr">
        <is>
          <t>NÃO</t>
        </is>
      </c>
      <c r="P171" s="179" t="inlineStr">
        <is>
          <t>SC</t>
        </is>
      </c>
      <c r="Q171" s="179" t="inlineStr">
        <is>
          <t>BA</t>
        </is>
      </c>
      <c r="R171" s="179" t="inlineStr">
        <is>
          <t>SIM</t>
        </is>
      </c>
      <c r="S171" s="180" t="n">
        <v>0.07000000000000001</v>
      </c>
      <c r="AF171" s="171" t="n"/>
    </row>
    <row r="172" ht="15.75" customHeight="1" s="218">
      <c r="D172" s="188" t="n"/>
      <c r="E172" s="171" t="n"/>
      <c r="O172" s="179" t="inlineStr">
        <is>
          <t>NÃO</t>
        </is>
      </c>
      <c r="P172" s="179" t="inlineStr">
        <is>
          <t>SC</t>
        </is>
      </c>
      <c r="Q172" s="179" t="inlineStr">
        <is>
          <t>CE</t>
        </is>
      </c>
      <c r="R172" s="179" t="inlineStr">
        <is>
          <t>SIM</t>
        </is>
      </c>
      <c r="S172" s="180" t="n">
        <v>0.07000000000000001</v>
      </c>
      <c r="AF172" s="171" t="n"/>
    </row>
    <row r="173" ht="15.75" customHeight="1" s="218">
      <c r="D173" s="188" t="n"/>
      <c r="E173" s="171" t="n"/>
      <c r="O173" s="179" t="inlineStr">
        <is>
          <t>NÃO</t>
        </is>
      </c>
      <c r="P173" s="179" t="inlineStr">
        <is>
          <t>SC</t>
        </is>
      </c>
      <c r="Q173" s="179" t="inlineStr">
        <is>
          <t>DF</t>
        </is>
      </c>
      <c r="R173" s="179" t="inlineStr">
        <is>
          <t>SIM</t>
        </is>
      </c>
      <c r="S173" s="180" t="n">
        <v>0.07000000000000001</v>
      </c>
      <c r="AF173" s="171" t="n"/>
    </row>
    <row r="174" ht="15.75" customHeight="1" s="218">
      <c r="D174" s="188" t="n"/>
      <c r="E174" s="171" t="n"/>
      <c r="O174" s="179" t="inlineStr">
        <is>
          <t>NÃO</t>
        </is>
      </c>
      <c r="P174" s="179" t="inlineStr">
        <is>
          <t>SC</t>
        </is>
      </c>
      <c r="Q174" s="179" t="inlineStr">
        <is>
          <t>ES</t>
        </is>
      </c>
      <c r="R174" s="179" t="inlineStr">
        <is>
          <t>SIM</t>
        </is>
      </c>
      <c r="S174" s="180" t="n">
        <v>0.07000000000000001</v>
      </c>
      <c r="AF174" s="171" t="n"/>
    </row>
    <row r="175" ht="15.75" customHeight="1" s="218">
      <c r="D175" s="188" t="n"/>
      <c r="E175" s="171" t="n"/>
      <c r="O175" s="179" t="inlineStr">
        <is>
          <t>NÃO</t>
        </is>
      </c>
      <c r="P175" s="179" t="inlineStr">
        <is>
          <t>SC</t>
        </is>
      </c>
      <c r="Q175" s="179" t="inlineStr">
        <is>
          <t>GO</t>
        </is>
      </c>
      <c r="R175" s="179" t="inlineStr">
        <is>
          <t>SIM</t>
        </is>
      </c>
      <c r="S175" s="180" t="n">
        <v>0.07000000000000001</v>
      </c>
      <c r="AF175" s="171" t="n"/>
    </row>
    <row r="176" ht="15.75" customHeight="1" s="218">
      <c r="D176" s="188" t="n"/>
      <c r="E176" s="171" t="n"/>
      <c r="O176" s="179" t="inlineStr">
        <is>
          <t>NÃO</t>
        </is>
      </c>
      <c r="P176" s="179" t="inlineStr">
        <is>
          <t>SC</t>
        </is>
      </c>
      <c r="Q176" s="179" t="inlineStr">
        <is>
          <t>MA</t>
        </is>
      </c>
      <c r="R176" s="179" t="inlineStr">
        <is>
          <t>SIM</t>
        </is>
      </c>
      <c r="S176" s="180" t="n">
        <v>0.07000000000000001</v>
      </c>
      <c r="AF176" s="171" t="n"/>
    </row>
    <row r="177" ht="15.75" customHeight="1" s="218">
      <c r="D177" s="188" t="n"/>
      <c r="E177" s="171" t="n"/>
      <c r="O177" s="179" t="inlineStr">
        <is>
          <t>NÃO</t>
        </is>
      </c>
      <c r="P177" s="179" t="inlineStr">
        <is>
          <t>SC</t>
        </is>
      </c>
      <c r="Q177" s="179" t="inlineStr">
        <is>
          <t>MT</t>
        </is>
      </c>
      <c r="R177" s="179" t="inlineStr">
        <is>
          <t>SIM</t>
        </is>
      </c>
      <c r="S177" s="180" t="n">
        <v>0.07000000000000001</v>
      </c>
      <c r="AF177" s="171" t="n"/>
    </row>
    <row r="178" ht="15.75" customHeight="1" s="218">
      <c r="D178" s="188" t="n"/>
      <c r="E178" s="171" t="n"/>
      <c r="O178" s="179" t="inlineStr">
        <is>
          <t>NÃO</t>
        </is>
      </c>
      <c r="P178" s="179" t="inlineStr">
        <is>
          <t>SC</t>
        </is>
      </c>
      <c r="Q178" s="179" t="inlineStr">
        <is>
          <t>MS</t>
        </is>
      </c>
      <c r="R178" s="179" t="inlineStr">
        <is>
          <t>SIM</t>
        </is>
      </c>
      <c r="S178" s="180" t="n">
        <v>0.07000000000000001</v>
      </c>
      <c r="AF178" s="171" t="n"/>
    </row>
    <row r="179" ht="15.75" customHeight="1" s="218">
      <c r="D179" s="188" t="n"/>
      <c r="E179" s="171" t="n"/>
      <c r="O179" s="179" t="inlineStr">
        <is>
          <t>NÃO</t>
        </is>
      </c>
      <c r="P179" s="179" t="inlineStr">
        <is>
          <t>SC</t>
        </is>
      </c>
      <c r="Q179" s="179" t="inlineStr">
        <is>
          <t>MG</t>
        </is>
      </c>
      <c r="R179" s="179" t="inlineStr">
        <is>
          <t>SIM</t>
        </is>
      </c>
      <c r="S179" s="180" t="n">
        <v>0.12</v>
      </c>
      <c r="AF179" s="171" t="n"/>
    </row>
    <row r="180" ht="15.75" customHeight="1" s="218">
      <c r="D180" s="188" t="n"/>
      <c r="E180" s="171" t="n"/>
      <c r="O180" s="179" t="inlineStr">
        <is>
          <t>NÃO</t>
        </is>
      </c>
      <c r="P180" s="179" t="inlineStr">
        <is>
          <t>SC</t>
        </is>
      </c>
      <c r="Q180" s="179" t="inlineStr">
        <is>
          <t>PA</t>
        </is>
      </c>
      <c r="R180" s="179" t="inlineStr">
        <is>
          <t>SIM</t>
        </is>
      </c>
      <c r="S180" s="180" t="n">
        <v>0.07000000000000001</v>
      </c>
      <c r="AF180" s="171" t="n"/>
    </row>
    <row r="181" ht="15.75" customHeight="1" s="218">
      <c r="D181" s="188" t="n"/>
      <c r="E181" s="171" t="n"/>
      <c r="O181" s="179" t="inlineStr">
        <is>
          <t>NÃO</t>
        </is>
      </c>
      <c r="P181" s="179" t="inlineStr">
        <is>
          <t>SC</t>
        </is>
      </c>
      <c r="Q181" s="179" t="inlineStr">
        <is>
          <t>PB</t>
        </is>
      </c>
      <c r="R181" s="179" t="inlineStr">
        <is>
          <t>SIM</t>
        </is>
      </c>
      <c r="S181" s="180" t="n">
        <v>0.07000000000000001</v>
      </c>
      <c r="AF181" s="171" t="n"/>
    </row>
    <row r="182" ht="15.75" customHeight="1" s="218">
      <c r="D182" s="188" t="n"/>
      <c r="E182" s="171" t="n"/>
      <c r="O182" s="179" t="inlineStr">
        <is>
          <t>NÃO</t>
        </is>
      </c>
      <c r="P182" s="179" t="inlineStr">
        <is>
          <t>SC</t>
        </is>
      </c>
      <c r="Q182" s="179" t="inlineStr">
        <is>
          <t>PR</t>
        </is>
      </c>
      <c r="R182" s="179" t="inlineStr">
        <is>
          <t>SIM</t>
        </is>
      </c>
      <c r="S182" s="180" t="n">
        <v>0.12</v>
      </c>
      <c r="AF182" s="171" t="n"/>
    </row>
    <row r="183" ht="15.75" customHeight="1" s="218">
      <c r="D183" s="188" t="n"/>
      <c r="E183" s="171" t="n"/>
      <c r="O183" s="179" t="inlineStr">
        <is>
          <t>NÃO</t>
        </is>
      </c>
      <c r="P183" s="179" t="inlineStr">
        <is>
          <t>SC</t>
        </is>
      </c>
      <c r="Q183" s="179" t="inlineStr">
        <is>
          <t>PE</t>
        </is>
      </c>
      <c r="R183" s="179" t="inlineStr">
        <is>
          <t>SIM</t>
        </is>
      </c>
      <c r="S183" s="180" t="n">
        <v>0.07000000000000001</v>
      </c>
      <c r="AF183" s="171" t="n"/>
    </row>
    <row r="184" ht="15.75" customHeight="1" s="218">
      <c r="D184" s="188" t="n"/>
      <c r="E184" s="171" t="n"/>
      <c r="O184" s="179" t="inlineStr">
        <is>
          <t>NÃO</t>
        </is>
      </c>
      <c r="P184" s="179" t="inlineStr">
        <is>
          <t>SC</t>
        </is>
      </c>
      <c r="Q184" s="179" t="inlineStr">
        <is>
          <t>PI</t>
        </is>
      </c>
      <c r="R184" s="179" t="inlineStr">
        <is>
          <t>SIM</t>
        </is>
      </c>
      <c r="S184" s="180" t="n">
        <v>0.07000000000000001</v>
      </c>
      <c r="AF184" s="171" t="n"/>
    </row>
    <row r="185" ht="15.75" customHeight="1" s="218">
      <c r="D185" s="188" t="n"/>
      <c r="E185" s="171" t="n"/>
      <c r="O185" s="179" t="inlineStr">
        <is>
          <t>NÃO</t>
        </is>
      </c>
      <c r="P185" s="179" t="inlineStr">
        <is>
          <t>SC</t>
        </is>
      </c>
      <c r="Q185" s="179" t="inlineStr">
        <is>
          <t>RN</t>
        </is>
      </c>
      <c r="R185" s="179" t="inlineStr">
        <is>
          <t>SIM</t>
        </is>
      </c>
      <c r="S185" s="180" t="n">
        <v>0.07000000000000001</v>
      </c>
      <c r="AF185" s="171" t="n"/>
    </row>
    <row r="186" ht="15.75" customHeight="1" s="218">
      <c r="D186" s="188" t="n"/>
      <c r="E186" s="171" t="n"/>
      <c r="O186" s="179" t="inlineStr">
        <is>
          <t>NÃO</t>
        </is>
      </c>
      <c r="P186" s="179" t="inlineStr">
        <is>
          <t>SC</t>
        </is>
      </c>
      <c r="Q186" s="179" t="inlineStr">
        <is>
          <t>RS</t>
        </is>
      </c>
      <c r="R186" s="179" t="inlineStr">
        <is>
          <t>SIM</t>
        </is>
      </c>
      <c r="S186" s="180" t="n">
        <v>0.12</v>
      </c>
      <c r="AF186" s="171" t="n"/>
    </row>
    <row r="187" ht="15.75" customHeight="1" s="218">
      <c r="D187" s="188" t="n"/>
      <c r="E187" s="171" t="n"/>
      <c r="O187" s="179" t="inlineStr">
        <is>
          <t>NÃO</t>
        </is>
      </c>
      <c r="P187" s="179" t="inlineStr">
        <is>
          <t>SC</t>
        </is>
      </c>
      <c r="Q187" s="179" t="inlineStr">
        <is>
          <t>RJ</t>
        </is>
      </c>
      <c r="R187" s="179" t="inlineStr">
        <is>
          <t>SIM</t>
        </is>
      </c>
      <c r="S187" s="180" t="n">
        <v>0.12</v>
      </c>
      <c r="AF187" s="171" t="n"/>
    </row>
    <row r="188" ht="15.75" customHeight="1" s="218">
      <c r="D188" s="188" t="n"/>
      <c r="E188" s="171" t="n"/>
      <c r="O188" s="179" t="inlineStr">
        <is>
          <t>NÃO</t>
        </is>
      </c>
      <c r="P188" s="179" t="inlineStr">
        <is>
          <t>SC</t>
        </is>
      </c>
      <c r="Q188" s="179" t="inlineStr">
        <is>
          <t>RO</t>
        </is>
      </c>
      <c r="R188" s="179" t="inlineStr">
        <is>
          <t>SIM</t>
        </is>
      </c>
      <c r="S188" s="180" t="n">
        <v>0.07000000000000001</v>
      </c>
      <c r="AF188" s="171" t="n"/>
    </row>
    <row r="189" ht="15.75" customHeight="1" s="218">
      <c r="D189" s="188" t="n"/>
      <c r="E189" s="171" t="n"/>
      <c r="O189" s="179" t="inlineStr">
        <is>
          <t>NÃO</t>
        </is>
      </c>
      <c r="P189" s="179" t="inlineStr">
        <is>
          <t>SC</t>
        </is>
      </c>
      <c r="Q189" s="179" t="inlineStr">
        <is>
          <t>RR</t>
        </is>
      </c>
      <c r="R189" s="179" t="inlineStr">
        <is>
          <t>SIM</t>
        </is>
      </c>
      <c r="S189" s="180" t="n">
        <v>0.07000000000000001</v>
      </c>
      <c r="AF189" s="171" t="n"/>
    </row>
    <row r="190" ht="15.75" customHeight="1" s="218">
      <c r="D190" s="188" t="n"/>
      <c r="E190" s="171" t="n"/>
      <c r="O190" s="179" t="inlineStr">
        <is>
          <t>NÃO</t>
        </is>
      </c>
      <c r="P190" s="179" t="inlineStr">
        <is>
          <t>SC</t>
        </is>
      </c>
      <c r="Q190" s="179" t="inlineStr">
        <is>
          <t>SP</t>
        </is>
      </c>
      <c r="R190" s="179" t="inlineStr">
        <is>
          <t>SIM</t>
        </is>
      </c>
      <c r="S190" s="180" t="n">
        <v>0.12</v>
      </c>
      <c r="AF190" s="171" t="n"/>
    </row>
    <row r="191" ht="15.75" customHeight="1" s="218">
      <c r="D191" s="188" t="n"/>
      <c r="E191" s="171" t="n"/>
      <c r="O191" s="179" t="inlineStr">
        <is>
          <t>NÃO</t>
        </is>
      </c>
      <c r="P191" s="179" t="inlineStr">
        <is>
          <t>SC</t>
        </is>
      </c>
      <c r="Q191" s="179" t="inlineStr">
        <is>
          <t>SE</t>
        </is>
      </c>
      <c r="R191" s="179" t="inlineStr">
        <is>
          <t>SIM</t>
        </is>
      </c>
      <c r="S191" s="180" t="n">
        <v>0.07000000000000001</v>
      </c>
      <c r="AF191" s="171" t="n"/>
    </row>
    <row r="192" ht="15.75" customHeight="1" s="218">
      <c r="D192" s="188" t="n"/>
      <c r="E192" s="171" t="n"/>
      <c r="O192" s="179" t="inlineStr">
        <is>
          <t>NÃO</t>
        </is>
      </c>
      <c r="P192" s="179" t="inlineStr">
        <is>
          <t>SC</t>
        </is>
      </c>
      <c r="Q192" s="179" t="inlineStr">
        <is>
          <t>TO</t>
        </is>
      </c>
      <c r="R192" s="179" t="inlineStr">
        <is>
          <t>SIM</t>
        </is>
      </c>
      <c r="S192" s="180" t="n">
        <v>0.07000000000000001</v>
      </c>
      <c r="AF192" s="171" t="n"/>
    </row>
    <row r="193" ht="15.75" customHeight="1" s="218">
      <c r="D193" s="188" t="n"/>
      <c r="E193" s="171" t="n"/>
      <c r="O193" s="179" t="inlineStr">
        <is>
          <t>NÃO</t>
        </is>
      </c>
      <c r="P193" s="179" t="inlineStr">
        <is>
          <t>PR</t>
        </is>
      </c>
      <c r="Q193" s="179" t="inlineStr">
        <is>
          <t>AC</t>
        </is>
      </c>
      <c r="R193" s="179" t="inlineStr">
        <is>
          <t>SIM</t>
        </is>
      </c>
      <c r="S193" s="180" t="n">
        <v>0.07000000000000001</v>
      </c>
      <c r="AF193" s="171" t="n"/>
    </row>
    <row r="194" ht="15.75" customHeight="1" s="218">
      <c r="D194" s="188" t="n"/>
      <c r="E194" s="171" t="n"/>
      <c r="O194" s="179" t="inlineStr">
        <is>
          <t>NÃO</t>
        </is>
      </c>
      <c r="P194" s="179" t="inlineStr">
        <is>
          <t>PR</t>
        </is>
      </c>
      <c r="Q194" s="179" t="inlineStr">
        <is>
          <t>AL</t>
        </is>
      </c>
      <c r="R194" s="179" t="inlineStr">
        <is>
          <t>SIM</t>
        </is>
      </c>
      <c r="S194" s="180" t="n">
        <v>0.07000000000000001</v>
      </c>
      <c r="AF194" s="171" t="n"/>
    </row>
    <row r="195" ht="15.75" customHeight="1" s="218">
      <c r="D195" s="188" t="n"/>
      <c r="E195" s="171" t="n"/>
      <c r="O195" s="179" t="inlineStr">
        <is>
          <t>NÃO</t>
        </is>
      </c>
      <c r="P195" s="179" t="inlineStr">
        <is>
          <t>PR</t>
        </is>
      </c>
      <c r="Q195" s="179" t="inlineStr">
        <is>
          <t>AM</t>
        </is>
      </c>
      <c r="R195" s="179" t="inlineStr">
        <is>
          <t>SIM</t>
        </is>
      </c>
      <c r="S195" s="180" t="n">
        <v>0.07000000000000001</v>
      </c>
      <c r="AF195" s="171" t="n"/>
    </row>
    <row r="196" ht="15.75" customHeight="1" s="218">
      <c r="D196" s="188" t="n"/>
      <c r="E196" s="171" t="n"/>
      <c r="O196" s="179" t="inlineStr">
        <is>
          <t>NÃO</t>
        </is>
      </c>
      <c r="P196" s="179" t="inlineStr">
        <is>
          <t>PR</t>
        </is>
      </c>
      <c r="Q196" s="179" t="inlineStr">
        <is>
          <t>AP</t>
        </is>
      </c>
      <c r="R196" s="179" t="inlineStr">
        <is>
          <t>SIM</t>
        </is>
      </c>
      <c r="S196" s="180" t="n">
        <v>0.07000000000000001</v>
      </c>
      <c r="AF196" s="171" t="n"/>
    </row>
    <row r="197" ht="15.75" customHeight="1" s="218">
      <c r="D197" s="188" t="n"/>
      <c r="E197" s="171" t="n"/>
      <c r="O197" s="179" t="inlineStr">
        <is>
          <t>NÃO</t>
        </is>
      </c>
      <c r="P197" s="179" t="inlineStr">
        <is>
          <t>PR</t>
        </is>
      </c>
      <c r="Q197" s="179" t="inlineStr">
        <is>
          <t>BA</t>
        </is>
      </c>
      <c r="R197" s="179" t="inlineStr">
        <is>
          <t>SIM</t>
        </is>
      </c>
      <c r="S197" s="180" t="n">
        <v>0.07000000000000001</v>
      </c>
      <c r="AF197" s="171" t="n"/>
    </row>
    <row r="198" ht="15.75" customHeight="1" s="218">
      <c r="D198" s="188" t="n"/>
      <c r="E198" s="171" t="n"/>
      <c r="O198" s="179" t="inlineStr">
        <is>
          <t>NÃO</t>
        </is>
      </c>
      <c r="P198" s="179" t="inlineStr">
        <is>
          <t>PR</t>
        </is>
      </c>
      <c r="Q198" s="179" t="inlineStr">
        <is>
          <t>CE</t>
        </is>
      </c>
      <c r="R198" s="179" t="inlineStr">
        <is>
          <t>SIM</t>
        </is>
      </c>
      <c r="S198" s="180" t="n">
        <v>0.07000000000000001</v>
      </c>
      <c r="AF198" s="171" t="n"/>
    </row>
    <row r="199" ht="15.75" customHeight="1" s="218">
      <c r="D199" s="188" t="n"/>
      <c r="E199" s="171" t="n"/>
      <c r="O199" s="179" t="inlineStr">
        <is>
          <t>NÃO</t>
        </is>
      </c>
      <c r="P199" s="179" t="inlineStr">
        <is>
          <t>PR</t>
        </is>
      </c>
      <c r="Q199" s="179" t="inlineStr">
        <is>
          <t>DF</t>
        </is>
      </c>
      <c r="R199" s="179" t="inlineStr">
        <is>
          <t>SIM</t>
        </is>
      </c>
      <c r="S199" s="180" t="n">
        <v>0.07000000000000001</v>
      </c>
      <c r="AF199" s="171" t="n"/>
    </row>
    <row r="200" ht="15.75" customHeight="1" s="218">
      <c r="D200" s="188" t="n"/>
      <c r="E200" s="171" t="n"/>
      <c r="O200" s="179" t="inlineStr">
        <is>
          <t>NÃO</t>
        </is>
      </c>
      <c r="P200" s="179" t="inlineStr">
        <is>
          <t>PR</t>
        </is>
      </c>
      <c r="Q200" s="179" t="inlineStr">
        <is>
          <t>ES</t>
        </is>
      </c>
      <c r="R200" s="179" t="inlineStr">
        <is>
          <t>SIM</t>
        </is>
      </c>
      <c r="S200" s="180" t="n">
        <v>0.07000000000000001</v>
      </c>
      <c r="AF200" s="171" t="n"/>
    </row>
    <row r="201" ht="15.75" customHeight="1" s="218">
      <c r="D201" s="188" t="n"/>
      <c r="E201" s="171" t="n"/>
      <c r="O201" s="179" t="inlineStr">
        <is>
          <t>NÃO</t>
        </is>
      </c>
      <c r="P201" s="179" t="inlineStr">
        <is>
          <t>PR</t>
        </is>
      </c>
      <c r="Q201" s="179" t="inlineStr">
        <is>
          <t>GO</t>
        </is>
      </c>
      <c r="R201" s="179" t="inlineStr">
        <is>
          <t>SIM</t>
        </is>
      </c>
      <c r="S201" s="180" t="n">
        <v>0.07000000000000001</v>
      </c>
      <c r="AF201" s="171" t="n"/>
    </row>
    <row r="202" ht="15.75" customHeight="1" s="218">
      <c r="D202" s="188" t="n"/>
      <c r="E202" s="171" t="n"/>
      <c r="O202" s="179" t="inlineStr">
        <is>
          <t>NÃO</t>
        </is>
      </c>
      <c r="P202" s="179" t="inlineStr">
        <is>
          <t>PR</t>
        </is>
      </c>
      <c r="Q202" s="179" t="inlineStr">
        <is>
          <t>MA</t>
        </is>
      </c>
      <c r="R202" s="179" t="inlineStr">
        <is>
          <t>SIM</t>
        </is>
      </c>
      <c r="S202" s="180" t="n">
        <v>0.07000000000000001</v>
      </c>
      <c r="AF202" s="171" t="n"/>
    </row>
    <row r="203" ht="15.75" customHeight="1" s="218">
      <c r="D203" s="188" t="n"/>
      <c r="E203" s="171" t="n"/>
      <c r="O203" s="179" t="inlineStr">
        <is>
          <t>NÃO</t>
        </is>
      </c>
      <c r="P203" s="179" t="inlineStr">
        <is>
          <t>PR</t>
        </is>
      </c>
      <c r="Q203" s="179" t="inlineStr">
        <is>
          <t>MT</t>
        </is>
      </c>
      <c r="R203" s="179" t="inlineStr">
        <is>
          <t>SIM</t>
        </is>
      </c>
      <c r="S203" s="180" t="n">
        <v>0.07000000000000001</v>
      </c>
      <c r="AF203" s="171" t="n"/>
    </row>
    <row r="204" ht="15.75" customHeight="1" s="218">
      <c r="D204" s="188" t="n"/>
      <c r="E204" s="171" t="n"/>
      <c r="O204" s="179" t="inlineStr">
        <is>
          <t>NÃO</t>
        </is>
      </c>
      <c r="P204" s="179" t="inlineStr">
        <is>
          <t>PR</t>
        </is>
      </c>
      <c r="Q204" s="179" t="inlineStr">
        <is>
          <t>MS</t>
        </is>
      </c>
      <c r="R204" s="179" t="inlineStr">
        <is>
          <t>SIM</t>
        </is>
      </c>
      <c r="S204" s="180" t="n">
        <v>0.07000000000000001</v>
      </c>
      <c r="AF204" s="171" t="n"/>
    </row>
    <row r="205" ht="15.75" customHeight="1" s="218">
      <c r="D205" s="188" t="n"/>
      <c r="E205" s="171" t="n"/>
      <c r="O205" s="179" t="inlineStr">
        <is>
          <t>NÃO</t>
        </is>
      </c>
      <c r="P205" s="179" t="inlineStr">
        <is>
          <t>PR</t>
        </is>
      </c>
      <c r="Q205" s="179" t="inlineStr">
        <is>
          <t>MG</t>
        </is>
      </c>
      <c r="R205" s="179" t="inlineStr">
        <is>
          <t>SIM</t>
        </is>
      </c>
      <c r="S205" s="180" t="n">
        <v>0.12</v>
      </c>
      <c r="AF205" s="171" t="n"/>
    </row>
    <row r="206" ht="15.75" customHeight="1" s="218">
      <c r="D206" s="188" t="n"/>
      <c r="E206" s="171" t="n"/>
      <c r="O206" s="179" t="inlineStr">
        <is>
          <t>NÃO</t>
        </is>
      </c>
      <c r="P206" s="179" t="inlineStr">
        <is>
          <t>PR</t>
        </is>
      </c>
      <c r="Q206" s="179" t="inlineStr">
        <is>
          <t>PA</t>
        </is>
      </c>
      <c r="R206" s="179" t="inlineStr">
        <is>
          <t>SIM</t>
        </is>
      </c>
      <c r="S206" s="180" t="n">
        <v>0.07000000000000001</v>
      </c>
      <c r="AF206" s="171" t="n"/>
    </row>
    <row r="207" ht="15.75" customHeight="1" s="218">
      <c r="D207" s="188" t="n"/>
      <c r="E207" s="171" t="n"/>
      <c r="O207" s="179" t="inlineStr">
        <is>
          <t>NÃO</t>
        </is>
      </c>
      <c r="P207" s="179" t="inlineStr">
        <is>
          <t>PR</t>
        </is>
      </c>
      <c r="Q207" s="179" t="inlineStr">
        <is>
          <t>PB</t>
        </is>
      </c>
      <c r="R207" s="179" t="inlineStr">
        <is>
          <t>SIM</t>
        </is>
      </c>
      <c r="S207" s="180" t="n">
        <v>0.07000000000000001</v>
      </c>
      <c r="AF207" s="171" t="n"/>
    </row>
    <row r="208" ht="15.75" customHeight="1" s="218">
      <c r="D208" s="188" t="n"/>
      <c r="E208" s="171" t="n"/>
      <c r="O208" s="179" t="inlineStr">
        <is>
          <t>NÃO</t>
        </is>
      </c>
      <c r="P208" s="179" t="inlineStr">
        <is>
          <t>PR</t>
        </is>
      </c>
      <c r="Q208" s="179" t="inlineStr">
        <is>
          <t>SC</t>
        </is>
      </c>
      <c r="R208" s="179" t="inlineStr">
        <is>
          <t>SIM</t>
        </is>
      </c>
      <c r="S208" s="180" t="n">
        <v>0.12</v>
      </c>
      <c r="AF208" s="171" t="n"/>
    </row>
    <row r="209" ht="15.75" customHeight="1" s="218">
      <c r="D209" s="188" t="n"/>
      <c r="E209" s="171" t="n"/>
      <c r="O209" s="179" t="inlineStr">
        <is>
          <t>NÃO</t>
        </is>
      </c>
      <c r="P209" s="179" t="inlineStr">
        <is>
          <t>PR</t>
        </is>
      </c>
      <c r="Q209" s="179" t="inlineStr">
        <is>
          <t>PE</t>
        </is>
      </c>
      <c r="R209" s="179" t="inlineStr">
        <is>
          <t>SIM</t>
        </is>
      </c>
      <c r="S209" s="180" t="n">
        <v>0.07000000000000001</v>
      </c>
      <c r="AF209" s="171" t="n"/>
    </row>
    <row r="210" ht="15.75" customHeight="1" s="218">
      <c r="D210" s="188" t="n"/>
      <c r="E210" s="171" t="n"/>
      <c r="O210" s="179" t="inlineStr">
        <is>
          <t>NÃO</t>
        </is>
      </c>
      <c r="P210" s="179" t="inlineStr">
        <is>
          <t>PR</t>
        </is>
      </c>
      <c r="Q210" s="179" t="inlineStr">
        <is>
          <t>PI</t>
        </is>
      </c>
      <c r="R210" s="179" t="inlineStr">
        <is>
          <t>SIM</t>
        </is>
      </c>
      <c r="S210" s="180" t="n">
        <v>0.07000000000000001</v>
      </c>
      <c r="AF210" s="171" t="n"/>
    </row>
    <row r="211" ht="15.75" customHeight="1" s="218">
      <c r="D211" s="188" t="n"/>
      <c r="E211" s="171" t="n"/>
      <c r="O211" s="179" t="inlineStr">
        <is>
          <t>NÃO</t>
        </is>
      </c>
      <c r="P211" s="179" t="inlineStr">
        <is>
          <t>PR</t>
        </is>
      </c>
      <c r="Q211" s="179" t="inlineStr">
        <is>
          <t>RN</t>
        </is>
      </c>
      <c r="R211" s="179" t="inlineStr">
        <is>
          <t>SIM</t>
        </is>
      </c>
      <c r="S211" s="180" t="n">
        <v>0.07000000000000001</v>
      </c>
      <c r="AF211" s="171" t="n"/>
    </row>
    <row r="212" ht="15.75" customHeight="1" s="218">
      <c r="D212" s="188" t="n"/>
      <c r="E212" s="171" t="n"/>
      <c r="O212" s="179" t="inlineStr">
        <is>
          <t>NÃO</t>
        </is>
      </c>
      <c r="P212" s="179" t="inlineStr">
        <is>
          <t>PR</t>
        </is>
      </c>
      <c r="Q212" s="179" t="inlineStr">
        <is>
          <t>RS</t>
        </is>
      </c>
      <c r="R212" s="179" t="inlineStr">
        <is>
          <t>SIM</t>
        </is>
      </c>
      <c r="S212" s="180" t="n">
        <v>0.12</v>
      </c>
      <c r="AF212" s="171" t="n"/>
    </row>
    <row r="213" ht="15.75" customHeight="1" s="218">
      <c r="D213" s="188" t="n"/>
      <c r="E213" s="171" t="n"/>
      <c r="O213" s="179" t="inlineStr">
        <is>
          <t>NÃO</t>
        </is>
      </c>
      <c r="P213" s="179" t="inlineStr">
        <is>
          <t>PR</t>
        </is>
      </c>
      <c r="Q213" s="179" t="inlineStr">
        <is>
          <t>RJ</t>
        </is>
      </c>
      <c r="R213" s="179" t="inlineStr">
        <is>
          <t>SIM</t>
        </is>
      </c>
      <c r="S213" s="180" t="n">
        <v>0.12</v>
      </c>
      <c r="AF213" s="171" t="n"/>
    </row>
    <row r="214" ht="15.75" customHeight="1" s="218">
      <c r="D214" s="188" t="n"/>
      <c r="E214" s="171" t="n"/>
      <c r="O214" s="179" t="inlineStr">
        <is>
          <t>NÃO</t>
        </is>
      </c>
      <c r="P214" s="179" t="inlineStr">
        <is>
          <t>PR</t>
        </is>
      </c>
      <c r="Q214" s="179" t="inlineStr">
        <is>
          <t>RO</t>
        </is>
      </c>
      <c r="R214" s="179" t="inlineStr">
        <is>
          <t>SIM</t>
        </is>
      </c>
      <c r="S214" s="180" t="n">
        <v>0.07000000000000001</v>
      </c>
      <c r="AF214" s="171" t="n"/>
    </row>
    <row r="215" ht="15.75" customHeight="1" s="218">
      <c r="D215" s="188" t="n"/>
      <c r="E215" s="171" t="n"/>
      <c r="O215" s="179" t="inlineStr">
        <is>
          <t>NÃO</t>
        </is>
      </c>
      <c r="P215" s="179" t="inlineStr">
        <is>
          <t>PR</t>
        </is>
      </c>
      <c r="Q215" s="179" t="inlineStr">
        <is>
          <t>RR</t>
        </is>
      </c>
      <c r="R215" s="179" t="inlineStr">
        <is>
          <t>SIM</t>
        </is>
      </c>
      <c r="S215" s="180" t="n">
        <v>0.07000000000000001</v>
      </c>
      <c r="AF215" s="171" t="n"/>
    </row>
    <row r="216" ht="15.75" customHeight="1" s="218">
      <c r="D216" s="188" t="n"/>
      <c r="E216" s="171" t="n"/>
      <c r="O216" s="179" t="inlineStr">
        <is>
          <t>NÃO</t>
        </is>
      </c>
      <c r="P216" s="179" t="inlineStr">
        <is>
          <t>PR</t>
        </is>
      </c>
      <c r="Q216" s="179" t="inlineStr">
        <is>
          <t>SP</t>
        </is>
      </c>
      <c r="R216" s="179" t="inlineStr">
        <is>
          <t>SIM</t>
        </is>
      </c>
      <c r="S216" s="180" t="n">
        <v>0.12</v>
      </c>
      <c r="AF216" s="171" t="n"/>
    </row>
    <row r="217" ht="15.75" customHeight="1" s="218">
      <c r="D217" s="188" t="n"/>
      <c r="E217" s="171" t="n"/>
      <c r="O217" s="179" t="inlineStr">
        <is>
          <t>NÃO</t>
        </is>
      </c>
      <c r="P217" s="179" t="inlineStr">
        <is>
          <t>PR</t>
        </is>
      </c>
      <c r="Q217" s="179" t="inlineStr">
        <is>
          <t>SE</t>
        </is>
      </c>
      <c r="R217" s="179" t="inlineStr">
        <is>
          <t>SIM</t>
        </is>
      </c>
      <c r="S217" s="180" t="n">
        <v>0.07000000000000001</v>
      </c>
      <c r="AF217" s="171" t="n"/>
    </row>
    <row r="218" ht="15.75" customHeight="1" s="218">
      <c r="D218" s="188" t="n"/>
      <c r="E218" s="171" t="n"/>
      <c r="O218" s="179" t="inlineStr">
        <is>
          <t>NÃO</t>
        </is>
      </c>
      <c r="P218" s="179" t="inlineStr">
        <is>
          <t>PR</t>
        </is>
      </c>
      <c r="Q218" s="179" t="inlineStr">
        <is>
          <t>TO</t>
        </is>
      </c>
      <c r="R218" s="179" t="inlineStr">
        <is>
          <t>SIM</t>
        </is>
      </c>
      <c r="S218" s="180" t="n">
        <v>0.07000000000000001</v>
      </c>
      <c r="AF218" s="171" t="n"/>
    </row>
    <row r="219" ht="15.75" customHeight="1" s="218">
      <c r="D219" s="188" t="n"/>
      <c r="E219" s="171" t="n"/>
      <c r="AF219" s="171" t="n"/>
    </row>
    <row r="220" ht="15.75" customHeight="1" s="218">
      <c r="D220" s="188" t="n"/>
      <c r="E220" s="171" t="n"/>
      <c r="AF220" s="171" t="n"/>
    </row>
    <row r="221" ht="15.75" customHeight="1" s="218">
      <c r="D221" s="188" t="n"/>
      <c r="E221" s="171" t="n"/>
      <c r="AF221" s="171" t="n"/>
    </row>
    <row r="222" ht="15.75" customHeight="1" s="218">
      <c r="D222" s="188" t="n"/>
      <c r="E222" s="171" t="n"/>
      <c r="AF222" s="171" t="n"/>
    </row>
    <row r="223" ht="15.75" customHeight="1" s="218">
      <c r="D223" s="188" t="n"/>
      <c r="E223" s="171" t="n"/>
      <c r="AF223" s="171" t="n"/>
    </row>
    <row r="224" ht="15.75" customHeight="1" s="218">
      <c r="D224" s="188" t="n"/>
      <c r="E224" s="171" t="n"/>
      <c r="AF224" s="171" t="n"/>
    </row>
    <row r="225" ht="15.75" customHeight="1" s="218">
      <c r="D225" s="188" t="n"/>
      <c r="E225" s="171" t="n"/>
      <c r="AF225" s="171" t="n"/>
    </row>
    <row r="226" ht="15.75" customHeight="1" s="218">
      <c r="D226" s="188" t="n"/>
      <c r="E226" s="171" t="n"/>
      <c r="AF226" s="171" t="n"/>
    </row>
    <row r="227" ht="15.75" customHeight="1" s="218">
      <c r="D227" s="188" t="n"/>
      <c r="E227" s="171" t="n"/>
      <c r="AF227" s="171" t="n"/>
    </row>
    <row r="228" ht="15.75" customHeight="1" s="218">
      <c r="D228" s="188" t="n"/>
      <c r="E228" s="171" t="n"/>
      <c r="AF228" s="171" t="n"/>
    </row>
    <row r="229" ht="15.75" customHeight="1" s="218">
      <c r="D229" s="188" t="n"/>
      <c r="E229" s="171" t="n"/>
      <c r="AF229" s="171" t="n"/>
    </row>
    <row r="230" ht="15.75" customHeight="1" s="218">
      <c r="D230" s="188" t="n"/>
      <c r="E230" s="171" t="n"/>
      <c r="AF230" s="171" t="n"/>
    </row>
    <row r="231" ht="15.75" customHeight="1" s="218">
      <c r="D231" s="188" t="n"/>
      <c r="E231" s="171" t="n"/>
      <c r="AF231" s="171" t="n"/>
    </row>
    <row r="232" ht="15.75" customHeight="1" s="218">
      <c r="D232" s="188" t="n"/>
      <c r="E232" s="171" t="n"/>
      <c r="AF232" s="171" t="n"/>
    </row>
    <row r="233" ht="15.75" customHeight="1" s="218">
      <c r="D233" s="188" t="n"/>
      <c r="E233" s="171" t="n"/>
      <c r="AF233" s="171" t="n"/>
    </row>
    <row r="234" ht="15.75" customHeight="1" s="218">
      <c r="D234" s="188" t="n"/>
      <c r="E234" s="171" t="n"/>
      <c r="AF234" s="171" t="n"/>
    </row>
    <row r="235" ht="15.75" customHeight="1" s="218">
      <c r="D235" s="188" t="n"/>
      <c r="E235" s="171" t="n"/>
      <c r="AF235" s="171" t="n"/>
    </row>
    <row r="236" ht="15.75" customHeight="1" s="218">
      <c r="D236" s="188" t="n"/>
      <c r="E236" s="171" t="n"/>
      <c r="AF236" s="171" t="n"/>
    </row>
    <row r="237" ht="15.75" customHeight="1" s="218">
      <c r="D237" s="188" t="n"/>
      <c r="E237" s="171" t="n"/>
      <c r="AF237" s="171" t="n"/>
    </row>
    <row r="238" ht="15.75" customHeight="1" s="218">
      <c r="D238" s="188" t="n"/>
      <c r="E238" s="171" t="n"/>
      <c r="AF238" s="171" t="n"/>
    </row>
    <row r="239" ht="15.75" customHeight="1" s="218">
      <c r="D239" s="188" t="n"/>
      <c r="E239" s="171" t="n"/>
      <c r="AF239" s="171" t="n"/>
    </row>
    <row r="240" ht="15.75" customHeight="1" s="218">
      <c r="D240" s="188" t="n"/>
      <c r="E240" s="171" t="n"/>
      <c r="AF240" s="171" t="n"/>
    </row>
    <row r="241" ht="15.75" customHeight="1" s="218">
      <c r="D241" s="188" t="n"/>
      <c r="E241" s="171" t="n"/>
      <c r="AF241" s="171" t="n"/>
    </row>
    <row r="242" ht="15.75" customHeight="1" s="218">
      <c r="D242" s="188" t="n"/>
      <c r="E242" s="171" t="n"/>
      <c r="AF242" s="171" t="n"/>
    </row>
    <row r="243" ht="15.75" customHeight="1" s="218">
      <c r="D243" s="188" t="n"/>
      <c r="E243" s="171" t="n"/>
      <c r="AF243" s="171" t="n"/>
    </row>
    <row r="244" ht="15.75" customHeight="1" s="218">
      <c r="D244" s="188" t="n"/>
      <c r="E244" s="171" t="n"/>
      <c r="AF244" s="171" t="n"/>
    </row>
    <row r="245" ht="15.75" customHeight="1" s="218">
      <c r="D245" s="188" t="n"/>
      <c r="E245" s="171" t="n"/>
      <c r="AF245" s="171" t="n"/>
    </row>
    <row r="246" ht="15.75" customHeight="1" s="218">
      <c r="D246" s="188" t="n"/>
      <c r="E246" s="171" t="n"/>
      <c r="AF246" s="171" t="n"/>
    </row>
    <row r="247" ht="15.75" customHeight="1" s="218">
      <c r="D247" s="188" t="n"/>
      <c r="E247" s="171" t="n"/>
      <c r="AF247" s="171" t="n"/>
    </row>
    <row r="248" ht="15.75" customHeight="1" s="218">
      <c r="D248" s="188" t="n"/>
      <c r="E248" s="171" t="n"/>
      <c r="AF248" s="171" t="n"/>
    </row>
    <row r="249" ht="15.75" customHeight="1" s="218">
      <c r="D249" s="188" t="n"/>
      <c r="E249" s="171" t="n"/>
      <c r="AF249" s="171" t="n"/>
    </row>
    <row r="250" ht="15.75" customHeight="1" s="218">
      <c r="D250" s="188" t="n"/>
      <c r="E250" s="171" t="n"/>
      <c r="AF250" s="171" t="n"/>
    </row>
    <row r="251" ht="15.75" customHeight="1" s="218">
      <c r="D251" s="188" t="n"/>
      <c r="E251" s="171" t="n"/>
      <c r="AF251" s="171" t="n"/>
    </row>
    <row r="252" ht="15.75" customHeight="1" s="218">
      <c r="D252" s="188" t="n"/>
      <c r="E252" s="171" t="n"/>
      <c r="AF252" s="171" t="n"/>
    </row>
    <row r="253" ht="15.75" customHeight="1" s="218">
      <c r="D253" s="188" t="n"/>
      <c r="E253" s="171" t="n"/>
      <c r="AF253" s="171" t="n"/>
    </row>
    <row r="254" ht="15.75" customHeight="1" s="218">
      <c r="D254" s="188" t="n"/>
      <c r="E254" s="171" t="n"/>
      <c r="AF254" s="171" t="n"/>
    </row>
    <row r="255" ht="15.75" customHeight="1" s="218">
      <c r="D255" s="188" t="n"/>
      <c r="E255" s="171" t="n"/>
      <c r="AF255" s="171" t="n"/>
    </row>
    <row r="256" ht="15.75" customHeight="1" s="218">
      <c r="D256" s="188" t="n"/>
      <c r="E256" s="171" t="n"/>
      <c r="AF256" s="171" t="n"/>
    </row>
    <row r="257" ht="15.75" customHeight="1" s="218">
      <c r="D257" s="188" t="n"/>
      <c r="E257" s="171" t="n"/>
      <c r="AF257" s="171" t="n"/>
    </row>
    <row r="258" ht="15.75" customHeight="1" s="218">
      <c r="D258" s="188" t="n"/>
      <c r="E258" s="171" t="n"/>
      <c r="AF258" s="171" t="n"/>
    </row>
    <row r="259" ht="15.75" customHeight="1" s="218">
      <c r="D259" s="188" t="n"/>
      <c r="E259" s="171" t="n"/>
      <c r="AF259" s="171" t="n"/>
    </row>
    <row r="260" ht="15.75" customHeight="1" s="218">
      <c r="D260" s="188" t="n"/>
      <c r="E260" s="171" t="n"/>
      <c r="AF260" s="171" t="n"/>
    </row>
    <row r="261" ht="15.75" customHeight="1" s="218">
      <c r="D261" s="188" t="n"/>
      <c r="E261" s="171" t="n"/>
      <c r="AF261" s="171" t="n"/>
    </row>
    <row r="262" ht="15.75" customHeight="1" s="218">
      <c r="D262" s="188" t="n"/>
      <c r="E262" s="171" t="n"/>
      <c r="AF262" s="171" t="n"/>
    </row>
    <row r="263" ht="15.75" customHeight="1" s="218">
      <c r="D263" s="188" t="n"/>
      <c r="E263" s="171" t="n"/>
      <c r="AF263" s="171" t="n"/>
    </row>
    <row r="264" ht="15.75" customHeight="1" s="218">
      <c r="D264" s="188" t="n"/>
      <c r="E264" s="171" t="n"/>
      <c r="AF264" s="171" t="n"/>
    </row>
    <row r="265" ht="15.75" customHeight="1" s="218">
      <c r="D265" s="188" t="n"/>
      <c r="E265" s="171" t="n"/>
      <c r="AF265" s="171" t="n"/>
    </row>
    <row r="266" ht="15.75" customHeight="1" s="218">
      <c r="D266" s="188" t="n"/>
      <c r="E266" s="171" t="n"/>
      <c r="AF266" s="171" t="n"/>
    </row>
    <row r="267" ht="15.75" customHeight="1" s="218">
      <c r="D267" s="188" t="n"/>
      <c r="AF267" s="171" t="n"/>
    </row>
    <row r="268" ht="15.75" customHeight="1" s="218">
      <c r="D268" s="188" t="n"/>
      <c r="AF268" s="171" t="n"/>
    </row>
    <row r="269" ht="15.75" customHeight="1" s="218">
      <c r="D269" s="188" t="n"/>
      <c r="AF269" s="171" t="n"/>
    </row>
    <row r="270" ht="15.75" customHeight="1" s="218">
      <c r="D270" s="188" t="n"/>
      <c r="AF270" s="171" t="n"/>
    </row>
    <row r="271" ht="15.75" customHeight="1" s="218">
      <c r="D271" s="188" t="n"/>
      <c r="AF271" s="171" t="n"/>
    </row>
    <row r="272" ht="15.75" customHeight="1" s="218">
      <c r="D272" s="188" t="n"/>
      <c r="AF272" s="171" t="n"/>
    </row>
    <row r="273" ht="15.75" customHeight="1" s="218">
      <c r="D273" s="188" t="n"/>
      <c r="AF273" s="171" t="n"/>
    </row>
    <row r="274" ht="15.75" customHeight="1" s="218">
      <c r="D274" s="188" t="n"/>
      <c r="AF274" s="171" t="n"/>
    </row>
    <row r="275" ht="15.75" customHeight="1" s="218">
      <c r="D275" s="188" t="n"/>
      <c r="E275" s="171" t="n"/>
      <c r="AF275" s="171" t="n"/>
    </row>
    <row r="276" ht="15.75" customHeight="1" s="218">
      <c r="D276" s="188" t="n"/>
      <c r="E276" s="171" t="n"/>
      <c r="AF276" s="171" t="n"/>
    </row>
    <row r="277" ht="15.75" customHeight="1" s="218">
      <c r="D277" s="188" t="n"/>
      <c r="E277" s="171" t="n"/>
      <c r="AF277" s="171" t="n"/>
    </row>
    <row r="278" ht="15.75" customHeight="1" s="218">
      <c r="D278" s="188" t="n"/>
      <c r="E278" s="171" t="n"/>
      <c r="AF278" s="171" t="n"/>
    </row>
    <row r="279" ht="15.75" customHeight="1" s="218">
      <c r="D279" s="188" t="n"/>
      <c r="E279" s="171" t="n"/>
      <c r="AF279" s="171" t="n"/>
    </row>
    <row r="280" ht="15.75" customHeight="1" s="218">
      <c r="D280" s="188" t="n"/>
      <c r="E280" s="171" t="n"/>
      <c r="AF280" s="171" t="n"/>
    </row>
    <row r="281" ht="15.75" customHeight="1" s="218">
      <c r="D281" s="188" t="n"/>
      <c r="E281" s="171" t="n"/>
      <c r="AF281" s="171" t="n"/>
    </row>
    <row r="282" ht="15.75" customHeight="1" s="218">
      <c r="D282" s="188" t="n"/>
      <c r="E282" s="171" t="n"/>
      <c r="AF282" s="171" t="n"/>
    </row>
    <row r="283" ht="15.75" customHeight="1" s="218">
      <c r="D283" s="188" t="n"/>
      <c r="E283" s="171" t="n"/>
      <c r="AF283" s="171" t="n"/>
    </row>
    <row r="284" ht="15.75" customHeight="1" s="218">
      <c r="D284" s="188" t="n"/>
      <c r="E284" s="171" t="n"/>
      <c r="AF284" s="171" t="n"/>
    </row>
    <row r="285" ht="15.75" customHeight="1" s="218">
      <c r="D285" s="188" t="n"/>
      <c r="E285" s="171" t="n"/>
      <c r="AF285" s="171" t="n"/>
    </row>
    <row r="286" ht="15.75" customHeight="1" s="218">
      <c r="D286" s="188" t="n"/>
      <c r="E286" s="171" t="n"/>
      <c r="AF286" s="171" t="n"/>
    </row>
    <row r="287" ht="15.75" customHeight="1" s="218">
      <c r="D287" s="188" t="n"/>
      <c r="E287" s="171" t="n"/>
      <c r="AF287" s="171" t="n"/>
    </row>
    <row r="288" ht="15.75" customHeight="1" s="218">
      <c r="D288" s="188" t="n"/>
      <c r="E288" s="171" t="n"/>
      <c r="AF288" s="171" t="n"/>
    </row>
    <row r="289" ht="15.75" customHeight="1" s="218">
      <c r="D289" s="188" t="n"/>
      <c r="E289" s="171" t="n"/>
      <c r="AF289" s="171" t="n"/>
    </row>
    <row r="290" ht="15.75" customHeight="1" s="218">
      <c r="D290" s="188" t="n"/>
      <c r="E290" s="171" t="n"/>
      <c r="AF290" s="171" t="n"/>
    </row>
    <row r="291" ht="15.75" customHeight="1" s="218">
      <c r="D291" s="188" t="n"/>
      <c r="E291" s="171" t="n"/>
      <c r="AF291" s="171" t="n"/>
    </row>
    <row r="292" ht="15.75" customHeight="1" s="218">
      <c r="D292" s="188" t="n"/>
      <c r="E292" s="171" t="n"/>
      <c r="AF292" s="171" t="n"/>
    </row>
    <row r="293" ht="15.75" customHeight="1" s="218">
      <c r="D293" s="188" t="n"/>
      <c r="E293" s="171" t="n"/>
      <c r="AF293" s="171" t="n"/>
    </row>
    <row r="294" ht="15.75" customHeight="1" s="218">
      <c r="D294" s="188" t="n"/>
      <c r="E294" s="171" t="n"/>
      <c r="AF294" s="171" t="n"/>
    </row>
    <row r="295" ht="15.75" customHeight="1" s="218">
      <c r="D295" s="188" t="n"/>
      <c r="E295" s="171" t="n"/>
      <c r="AF295" s="171" t="n"/>
    </row>
    <row r="296" ht="15.75" customHeight="1" s="218">
      <c r="D296" s="188" t="n"/>
      <c r="E296" s="171" t="n"/>
      <c r="AF296" s="171" t="n"/>
    </row>
    <row r="297" ht="15.75" customHeight="1" s="218">
      <c r="D297" s="188" t="n"/>
      <c r="E297" s="171" t="n"/>
      <c r="AF297" s="171" t="n"/>
    </row>
    <row r="298" ht="15.75" customHeight="1" s="218">
      <c r="D298" s="188" t="n"/>
      <c r="E298" s="171" t="n"/>
      <c r="AF298" s="171" t="n"/>
    </row>
    <row r="299" ht="15.75" customHeight="1" s="218">
      <c r="D299" s="188" t="n"/>
      <c r="E299" s="171" t="n"/>
      <c r="AF299" s="171" t="n"/>
    </row>
    <row r="300" ht="15.75" customHeight="1" s="218">
      <c r="D300" s="188" t="n"/>
      <c r="E300" s="171" t="n"/>
      <c r="AF300" s="171" t="n"/>
    </row>
    <row r="301" ht="15.75" customHeight="1" s="218">
      <c r="D301" s="188" t="n"/>
      <c r="E301" s="171" t="n"/>
      <c r="AF301" s="171" t="n"/>
    </row>
    <row r="302" ht="15.75" customHeight="1" s="218">
      <c r="D302" s="188" t="n"/>
      <c r="E302" s="171" t="n"/>
      <c r="AF302" s="171" t="n"/>
    </row>
    <row r="303" ht="15.75" customHeight="1" s="218">
      <c r="D303" s="188" t="n"/>
      <c r="E303" s="171" t="n"/>
      <c r="AF303" s="171" t="n"/>
    </row>
    <row r="304" ht="15.75" customHeight="1" s="218">
      <c r="D304" s="188" t="n"/>
      <c r="E304" s="171" t="n"/>
      <c r="AF304" s="171" t="n"/>
    </row>
    <row r="305" ht="15.75" customHeight="1" s="218">
      <c r="D305" s="188" t="n"/>
      <c r="E305" s="171" t="n"/>
      <c r="AF305" s="171" t="n"/>
    </row>
    <row r="306" ht="15.75" customHeight="1" s="218">
      <c r="D306" s="188" t="n"/>
      <c r="E306" s="171" t="n"/>
      <c r="AF306" s="171" t="n"/>
    </row>
    <row r="307" ht="15.75" customHeight="1" s="218">
      <c r="D307" s="188" t="n"/>
      <c r="E307" s="171" t="n"/>
      <c r="AF307" s="171" t="n"/>
    </row>
    <row r="308" ht="15.75" customHeight="1" s="218">
      <c r="D308" s="188" t="n"/>
      <c r="E308" s="171" t="n"/>
      <c r="AF308" s="171" t="n"/>
    </row>
    <row r="309" ht="15.75" customHeight="1" s="218">
      <c r="D309" s="188" t="n"/>
      <c r="E309" s="171" t="n"/>
      <c r="AF309" s="171" t="n"/>
    </row>
    <row r="310" ht="15.75" customHeight="1" s="218">
      <c r="D310" s="188" t="n"/>
      <c r="E310" s="171" t="n"/>
      <c r="AF310" s="171" t="n"/>
    </row>
    <row r="311" ht="15.75" customHeight="1" s="218">
      <c r="D311" s="188" t="n"/>
      <c r="E311" s="171" t="n"/>
      <c r="AF311" s="171" t="n"/>
    </row>
    <row r="312" ht="15.75" customHeight="1" s="218">
      <c r="D312" s="188" t="n"/>
      <c r="E312" s="171" t="n"/>
      <c r="AF312" s="171" t="n"/>
    </row>
    <row r="313" ht="15.75" customHeight="1" s="218">
      <c r="D313" s="188" t="n"/>
      <c r="E313" s="171" t="n"/>
      <c r="AF313" s="171" t="n"/>
    </row>
    <row r="314" ht="15.75" customHeight="1" s="218">
      <c r="D314" s="188" t="n"/>
      <c r="E314" s="171" t="n"/>
      <c r="AF314" s="171" t="n"/>
    </row>
    <row r="315" ht="15.75" customHeight="1" s="218">
      <c r="D315" s="188" t="n"/>
      <c r="E315" s="171" t="n"/>
      <c r="AF315" s="171" t="n"/>
    </row>
    <row r="316" ht="15.75" customHeight="1" s="218">
      <c r="D316" s="188" t="n"/>
      <c r="E316" s="171" t="n"/>
      <c r="AF316" s="171" t="n"/>
    </row>
    <row r="317" ht="15.75" customHeight="1" s="218">
      <c r="D317" s="188" t="n"/>
      <c r="E317" s="171" t="n"/>
      <c r="AF317" s="171" t="n"/>
    </row>
    <row r="318" ht="15.75" customHeight="1" s="218">
      <c r="D318" s="188" t="n"/>
      <c r="E318" s="171" t="n"/>
      <c r="AF318" s="171" t="n"/>
    </row>
    <row r="319" ht="15.75" customHeight="1" s="218">
      <c r="D319" s="188" t="n"/>
      <c r="E319" s="171" t="n"/>
      <c r="AF319" s="171" t="n"/>
    </row>
    <row r="320" ht="15.75" customHeight="1" s="218">
      <c r="D320" s="188" t="n"/>
      <c r="E320" s="171" t="n"/>
      <c r="AF320" s="171" t="n"/>
    </row>
    <row r="321" ht="15.75" customHeight="1" s="218">
      <c r="D321" s="188" t="n"/>
      <c r="E321" s="171" t="n"/>
      <c r="AF321" s="171" t="n"/>
    </row>
    <row r="322" ht="15.75" customHeight="1" s="218">
      <c r="D322" s="188" t="n"/>
      <c r="E322" s="171" t="n"/>
      <c r="AF322" s="171" t="n"/>
    </row>
    <row r="323" ht="15.75" customHeight="1" s="218">
      <c r="D323" s="188" t="n"/>
      <c r="E323" s="171" t="n"/>
      <c r="AF323" s="171" t="n"/>
    </row>
    <row r="324" ht="15.75" customHeight="1" s="218">
      <c r="D324" s="188" t="n"/>
      <c r="E324" s="171" t="n"/>
      <c r="AF324" s="171" t="n"/>
    </row>
    <row r="325" ht="15.75" customHeight="1" s="218">
      <c r="D325" s="188" t="n"/>
      <c r="E325" s="171" t="n"/>
      <c r="AF325" s="171" t="n"/>
    </row>
    <row r="326" ht="15.75" customHeight="1" s="218">
      <c r="D326" s="188" t="n"/>
      <c r="E326" s="171" t="n"/>
      <c r="AF326" s="171" t="n"/>
    </row>
    <row r="327" ht="15.75" customHeight="1" s="218">
      <c r="D327" s="188" t="n"/>
      <c r="E327" s="171" t="n"/>
      <c r="AF327" s="171" t="n"/>
    </row>
    <row r="328" ht="15.75" customHeight="1" s="218">
      <c r="D328" s="188" t="n"/>
      <c r="E328" s="171" t="n"/>
      <c r="AF328" s="171" t="n"/>
    </row>
    <row r="329" ht="15.75" customHeight="1" s="218">
      <c r="D329" s="188" t="n"/>
      <c r="E329" s="171" t="n"/>
      <c r="AF329" s="171" t="n"/>
    </row>
    <row r="330" ht="15.75" customHeight="1" s="218">
      <c r="D330" s="188" t="n"/>
      <c r="E330" s="171" t="n"/>
      <c r="AF330" s="171" t="n"/>
    </row>
    <row r="331" ht="15.75" customHeight="1" s="218">
      <c r="D331" s="188" t="n"/>
      <c r="E331" s="171" t="n"/>
      <c r="AF331" s="171" t="n"/>
    </row>
    <row r="332" ht="15.75" customHeight="1" s="218">
      <c r="D332" s="188" t="n"/>
      <c r="E332" s="171" t="n"/>
      <c r="AF332" s="171" t="n"/>
    </row>
    <row r="333" ht="15.75" customHeight="1" s="218">
      <c r="D333" s="188" t="n"/>
      <c r="E333" s="171" t="n"/>
      <c r="AF333" s="171" t="n"/>
    </row>
    <row r="334" ht="15.75" customHeight="1" s="218">
      <c r="D334" s="188" t="n"/>
      <c r="E334" s="171" t="n"/>
      <c r="AF334" s="171" t="n"/>
    </row>
    <row r="335" ht="15.75" customHeight="1" s="218">
      <c r="D335" s="188" t="n"/>
      <c r="E335" s="171" t="n"/>
      <c r="AF335" s="171" t="n"/>
    </row>
    <row r="336" ht="15.75" customHeight="1" s="218">
      <c r="D336" s="188" t="n"/>
      <c r="E336" s="171" t="n"/>
      <c r="AF336" s="171" t="n"/>
    </row>
    <row r="337" ht="15.75" customHeight="1" s="218">
      <c r="D337" s="188" t="n"/>
      <c r="E337" s="171" t="n"/>
      <c r="AF337" s="171" t="n"/>
    </row>
    <row r="338" ht="15.75" customHeight="1" s="218">
      <c r="D338" s="188" t="n"/>
      <c r="E338" s="171" t="n"/>
      <c r="AF338" s="171" t="n"/>
    </row>
    <row r="339" ht="15.75" customHeight="1" s="218">
      <c r="D339" s="188" t="n"/>
      <c r="E339" s="171" t="n"/>
      <c r="AF339" s="171" t="n"/>
    </row>
    <row r="340" ht="15.75" customHeight="1" s="218">
      <c r="D340" s="188" t="n"/>
      <c r="E340" s="171" t="n"/>
      <c r="AF340" s="171" t="n"/>
    </row>
    <row r="341" ht="15.75" customHeight="1" s="218">
      <c r="D341" s="188" t="n"/>
      <c r="E341" s="171" t="n"/>
      <c r="AF341" s="171" t="n"/>
    </row>
    <row r="342" ht="15.75" customHeight="1" s="218">
      <c r="D342" s="188" t="n"/>
      <c r="E342" s="171" t="n"/>
      <c r="AF342" s="171" t="n"/>
    </row>
    <row r="343" ht="15.75" customHeight="1" s="218">
      <c r="D343" s="188" t="n"/>
      <c r="E343" s="171" t="n"/>
      <c r="AF343" s="171" t="n"/>
    </row>
    <row r="344" ht="15.75" customHeight="1" s="218">
      <c r="D344" s="188" t="n"/>
      <c r="E344" s="171" t="n"/>
      <c r="AF344" s="171" t="n"/>
    </row>
    <row r="345" ht="15.75" customHeight="1" s="218">
      <c r="D345" s="188" t="n"/>
      <c r="E345" s="171" t="n"/>
      <c r="AF345" s="171" t="n"/>
    </row>
    <row r="346" ht="15.75" customHeight="1" s="218">
      <c r="D346" s="188" t="n"/>
      <c r="E346" s="171" t="n"/>
      <c r="AF346" s="171" t="n"/>
    </row>
    <row r="347" ht="15.75" customHeight="1" s="218">
      <c r="D347" s="188" t="n"/>
      <c r="E347" s="171" t="n"/>
      <c r="AF347" s="171" t="n"/>
    </row>
    <row r="348" ht="15.75" customHeight="1" s="218">
      <c r="D348" s="188" t="n"/>
      <c r="E348" s="171" t="n"/>
      <c r="AF348" s="171" t="n"/>
    </row>
    <row r="349" ht="15.75" customHeight="1" s="218">
      <c r="D349" s="188" t="n"/>
      <c r="E349" s="171" t="n"/>
      <c r="AF349" s="171" t="n"/>
    </row>
    <row r="350" ht="15.75" customHeight="1" s="218">
      <c r="D350" s="188" t="n"/>
      <c r="E350" s="171" t="n"/>
      <c r="AF350" s="171" t="n"/>
    </row>
    <row r="351" ht="15.75" customHeight="1" s="218">
      <c r="D351" s="188" t="n"/>
      <c r="E351" s="171" t="n"/>
      <c r="AF351" s="171" t="n"/>
    </row>
    <row r="352" ht="15.75" customHeight="1" s="218">
      <c r="D352" s="188" t="n"/>
      <c r="E352" s="171" t="n"/>
      <c r="AF352" s="171" t="n"/>
    </row>
    <row r="353" ht="15.75" customHeight="1" s="218">
      <c r="D353" s="188" t="n"/>
      <c r="E353" s="171" t="n"/>
      <c r="AF353" s="171" t="n"/>
    </row>
    <row r="354" ht="15.75" customHeight="1" s="218">
      <c r="D354" s="188" t="n"/>
      <c r="E354" s="171" t="n"/>
      <c r="AF354" s="171" t="n"/>
    </row>
    <row r="355" ht="15.75" customHeight="1" s="218">
      <c r="D355" s="188" t="n"/>
      <c r="E355" s="171" t="n"/>
      <c r="AF355" s="171" t="n"/>
    </row>
    <row r="356" ht="15.75" customHeight="1" s="218">
      <c r="D356" s="188" t="n"/>
      <c r="E356" s="171" t="n"/>
      <c r="AF356" s="171" t="n"/>
    </row>
    <row r="357" ht="15.75" customHeight="1" s="218">
      <c r="D357" s="188" t="n"/>
      <c r="E357" s="171" t="n"/>
      <c r="AF357" s="171" t="n"/>
    </row>
    <row r="358" ht="15.75" customHeight="1" s="218">
      <c r="D358" s="188" t="n"/>
      <c r="E358" s="171" t="n"/>
      <c r="AF358" s="171" t="n"/>
    </row>
    <row r="359" ht="15.75" customHeight="1" s="218">
      <c r="D359" s="188" t="n"/>
      <c r="E359" s="171" t="n"/>
      <c r="AF359" s="171" t="n"/>
    </row>
    <row r="360" ht="15.75" customHeight="1" s="218">
      <c r="D360" s="188" t="n"/>
      <c r="E360" s="171" t="n"/>
      <c r="AF360" s="171" t="n"/>
    </row>
    <row r="361" ht="15.75" customHeight="1" s="218">
      <c r="D361" s="188" t="n"/>
      <c r="E361" s="171" t="n"/>
      <c r="AF361" s="171" t="n"/>
    </row>
    <row r="362" ht="15.75" customHeight="1" s="218">
      <c r="D362" s="188" t="n"/>
      <c r="E362" s="171" t="n"/>
      <c r="AF362" s="171" t="n"/>
    </row>
    <row r="363" ht="15.75" customHeight="1" s="218">
      <c r="D363" s="188" t="n"/>
      <c r="E363" s="171" t="n"/>
      <c r="AF363" s="171" t="n"/>
    </row>
    <row r="364" ht="15.75" customHeight="1" s="218">
      <c r="D364" s="188" t="n"/>
      <c r="E364" s="171" t="n"/>
      <c r="AF364" s="171" t="n"/>
    </row>
    <row r="365" ht="15.75" customHeight="1" s="218">
      <c r="D365" s="188" t="n"/>
      <c r="E365" s="171" t="n"/>
      <c r="AF365" s="171" t="n"/>
    </row>
    <row r="366" ht="15.75" customHeight="1" s="218">
      <c r="D366" s="188" t="n"/>
      <c r="E366" s="171" t="n"/>
      <c r="AF366" s="171" t="n"/>
    </row>
    <row r="367" ht="15.75" customHeight="1" s="218">
      <c r="D367" s="188" t="n"/>
      <c r="E367" s="171" t="n"/>
      <c r="AF367" s="171" t="n"/>
    </row>
    <row r="368" ht="15.75" customHeight="1" s="218">
      <c r="D368" s="188" t="n"/>
      <c r="E368" s="171" t="n"/>
      <c r="AF368" s="171" t="n"/>
    </row>
    <row r="369" ht="15.75" customHeight="1" s="218">
      <c r="D369" s="188" t="n"/>
      <c r="E369" s="171" t="n"/>
      <c r="AF369" s="171" t="n"/>
    </row>
    <row r="370" ht="15.75" customHeight="1" s="218">
      <c r="D370" s="188" t="n"/>
      <c r="E370" s="171" t="n"/>
      <c r="AF370" s="171" t="n"/>
    </row>
    <row r="371" ht="15.75" customHeight="1" s="218">
      <c r="D371" s="188" t="n"/>
      <c r="E371" s="171" t="n"/>
      <c r="AF371" s="171" t="n"/>
    </row>
    <row r="372" ht="15.75" customHeight="1" s="218">
      <c r="D372" s="188" t="n"/>
      <c r="E372" s="171" t="n"/>
      <c r="AF372" s="171" t="n"/>
    </row>
    <row r="373" ht="15.75" customHeight="1" s="218">
      <c r="D373" s="188" t="n"/>
      <c r="E373" s="171" t="n"/>
      <c r="AF373" s="171" t="n"/>
    </row>
    <row r="374" ht="15.75" customHeight="1" s="218">
      <c r="D374" s="188" t="n"/>
      <c r="E374" s="171" t="n"/>
      <c r="AF374" s="171" t="n"/>
    </row>
    <row r="375" ht="15.75" customHeight="1" s="218">
      <c r="D375" s="188" t="n"/>
      <c r="E375" s="171" t="n"/>
      <c r="AF375" s="171" t="n"/>
    </row>
    <row r="376" ht="15.75" customHeight="1" s="218">
      <c r="D376" s="188" t="n"/>
      <c r="E376" s="171" t="n"/>
      <c r="AF376" s="171" t="n"/>
    </row>
    <row r="377" ht="15.75" customHeight="1" s="218">
      <c r="D377" s="188" t="n"/>
      <c r="E377" s="171" t="n"/>
      <c r="AF377" s="171" t="n"/>
    </row>
    <row r="378" ht="15.75" customHeight="1" s="218">
      <c r="D378" s="188" t="n"/>
      <c r="E378" s="171" t="n"/>
      <c r="AF378" s="171" t="n"/>
    </row>
    <row r="379" ht="15.75" customHeight="1" s="218">
      <c r="D379" s="188" t="n"/>
      <c r="E379" s="171" t="n"/>
      <c r="AF379" s="171" t="n"/>
    </row>
    <row r="380" ht="15.75" customHeight="1" s="218">
      <c r="D380" s="188" t="n"/>
      <c r="E380" s="171" t="n"/>
      <c r="AF380" s="171" t="n"/>
    </row>
    <row r="381" ht="15.75" customHeight="1" s="218">
      <c r="D381" s="188" t="n"/>
      <c r="E381" s="171" t="n"/>
      <c r="AF381" s="171" t="n"/>
    </row>
    <row r="382" ht="15.75" customHeight="1" s="218">
      <c r="D382" s="188" t="n"/>
      <c r="E382" s="171" t="n"/>
      <c r="AF382" s="171" t="n"/>
    </row>
    <row r="383" ht="15.75" customHeight="1" s="218">
      <c r="D383" s="188" t="n"/>
      <c r="E383" s="171" t="n"/>
      <c r="AF383" s="171" t="n"/>
    </row>
    <row r="384" ht="15.75" customHeight="1" s="218">
      <c r="D384" s="188" t="n"/>
      <c r="E384" s="171" t="n"/>
      <c r="AF384" s="171" t="n"/>
    </row>
    <row r="385" ht="15.75" customHeight="1" s="218">
      <c r="D385" s="188" t="n"/>
      <c r="E385" s="171" t="n"/>
      <c r="AF385" s="171" t="n"/>
    </row>
    <row r="386" ht="15.75" customHeight="1" s="218">
      <c r="D386" s="188" t="n"/>
      <c r="E386" s="171" t="n"/>
      <c r="AF386" s="171" t="n"/>
    </row>
    <row r="387" ht="15.75" customHeight="1" s="218">
      <c r="D387" s="188" t="n"/>
      <c r="E387" s="171" t="n"/>
      <c r="AF387" s="171" t="n"/>
    </row>
    <row r="388" ht="15.75" customHeight="1" s="218">
      <c r="D388" s="188" t="n"/>
      <c r="E388" s="171" t="n"/>
      <c r="AF388" s="171" t="n"/>
    </row>
    <row r="389" ht="15.75" customHeight="1" s="218">
      <c r="D389" s="188" t="n"/>
      <c r="E389" s="171" t="n"/>
      <c r="AF389" s="171" t="n"/>
    </row>
    <row r="390" ht="15.75" customHeight="1" s="218">
      <c r="D390" s="188" t="n"/>
      <c r="E390" s="171" t="n"/>
      <c r="AF390" s="171" t="n"/>
    </row>
    <row r="391" ht="15.75" customHeight="1" s="218">
      <c r="D391" s="188" t="n"/>
      <c r="E391" s="171" t="n"/>
      <c r="AF391" s="171" t="n"/>
    </row>
    <row r="392" ht="15.75" customHeight="1" s="218">
      <c r="D392" s="188" t="n"/>
      <c r="E392" s="171" t="n"/>
      <c r="AF392" s="171" t="n"/>
    </row>
    <row r="393" ht="15.75" customHeight="1" s="218">
      <c r="D393" s="188" t="n"/>
      <c r="E393" s="171" t="n"/>
      <c r="AF393" s="171" t="n"/>
    </row>
    <row r="394" ht="15.75" customHeight="1" s="218">
      <c r="D394" s="188" t="n"/>
      <c r="E394" s="171" t="n"/>
      <c r="AF394" s="171" t="n"/>
    </row>
    <row r="395" ht="15.75" customHeight="1" s="218">
      <c r="D395" s="188" t="n"/>
      <c r="E395" s="171" t="n"/>
      <c r="AF395" s="171" t="n"/>
    </row>
    <row r="396" ht="15.75" customHeight="1" s="218">
      <c r="D396" s="188" t="n"/>
      <c r="E396" s="171" t="n"/>
      <c r="AF396" s="171" t="n"/>
    </row>
    <row r="397" ht="15.75" customHeight="1" s="218">
      <c r="D397" s="188" t="n"/>
      <c r="E397" s="171" t="n"/>
      <c r="AF397" s="171" t="n"/>
    </row>
    <row r="398" ht="15.75" customHeight="1" s="218">
      <c r="D398" s="188" t="n"/>
      <c r="E398" s="171" t="n"/>
      <c r="AF398" s="171" t="n"/>
    </row>
    <row r="399" ht="15.75" customHeight="1" s="218">
      <c r="D399" s="188" t="n"/>
      <c r="E399" s="171" t="n"/>
      <c r="AF399" s="171" t="n"/>
    </row>
    <row r="400" ht="15.75" customHeight="1" s="218">
      <c r="D400" s="188" t="n"/>
      <c r="E400" s="171" t="n"/>
      <c r="AF400" s="171" t="n"/>
    </row>
    <row r="401" ht="15.75" customHeight="1" s="218">
      <c r="D401" s="188" t="n"/>
      <c r="E401" s="171" t="n"/>
      <c r="AF401" s="171" t="n"/>
    </row>
    <row r="402" ht="15.75" customHeight="1" s="218">
      <c r="D402" s="188" t="n"/>
      <c r="E402" s="171" t="n"/>
      <c r="AF402" s="171" t="n"/>
    </row>
    <row r="403" ht="15.75" customHeight="1" s="218">
      <c r="D403" s="188" t="n"/>
      <c r="E403" s="171" t="n"/>
      <c r="AF403" s="171" t="n"/>
    </row>
    <row r="404" ht="15.75" customHeight="1" s="218">
      <c r="D404" s="188" t="n"/>
      <c r="E404" s="171" t="n"/>
      <c r="AF404" s="171" t="n"/>
    </row>
    <row r="405" ht="15.75" customHeight="1" s="218">
      <c r="D405" s="188" t="n"/>
      <c r="E405" s="171" t="n"/>
      <c r="AF405" s="171" t="n"/>
    </row>
    <row r="406" ht="15.75" customHeight="1" s="218">
      <c r="D406" s="188" t="n"/>
      <c r="E406" s="171" t="n"/>
      <c r="AF406" s="171" t="n"/>
    </row>
    <row r="407" ht="15.75" customHeight="1" s="218">
      <c r="D407" s="188" t="n"/>
      <c r="E407" s="171" t="n"/>
      <c r="AF407" s="171" t="n"/>
    </row>
    <row r="408" ht="15.75" customHeight="1" s="218">
      <c r="D408" s="188" t="n"/>
      <c r="E408" s="171" t="n"/>
      <c r="AF408" s="171" t="n"/>
    </row>
    <row r="409" ht="15.75" customHeight="1" s="218">
      <c r="D409" s="188" t="n"/>
      <c r="E409" s="171" t="n"/>
      <c r="AF409" s="171" t="n"/>
    </row>
    <row r="410" ht="15.75" customHeight="1" s="218">
      <c r="D410" s="188" t="n"/>
      <c r="E410" s="171" t="n"/>
      <c r="AF410" s="171" t="n"/>
    </row>
    <row r="411" ht="15.75" customHeight="1" s="218">
      <c r="D411" s="188" t="n"/>
      <c r="E411" s="171" t="n"/>
      <c r="AF411" s="171" t="n"/>
    </row>
    <row r="412" ht="15.75" customHeight="1" s="218">
      <c r="D412" s="188" t="n"/>
      <c r="E412" s="171" t="n"/>
      <c r="AF412" s="171" t="n"/>
    </row>
    <row r="413" ht="15.75" customHeight="1" s="218">
      <c r="D413" s="188" t="n"/>
      <c r="E413" s="171" t="n"/>
      <c r="AF413" s="171" t="n"/>
    </row>
    <row r="414" ht="15.75" customHeight="1" s="218">
      <c r="D414" s="188" t="n"/>
      <c r="E414" s="171" t="n"/>
      <c r="AF414" s="171" t="n"/>
    </row>
    <row r="415" ht="15.75" customHeight="1" s="218">
      <c r="D415" s="188" t="n"/>
      <c r="E415" s="171" t="n"/>
      <c r="AF415" s="171" t="n"/>
    </row>
    <row r="416" ht="15.75" customHeight="1" s="218">
      <c r="D416" s="188" t="n"/>
      <c r="E416" s="171" t="n"/>
      <c r="AF416" s="171" t="n"/>
    </row>
    <row r="417" ht="15.75" customHeight="1" s="218">
      <c r="D417" s="188" t="n"/>
      <c r="E417" s="171" t="n"/>
      <c r="AF417" s="171" t="n"/>
    </row>
    <row r="418" ht="15.75" customHeight="1" s="218">
      <c r="D418" s="188" t="n"/>
      <c r="E418" s="171" t="n"/>
      <c r="AF418" s="171" t="n"/>
    </row>
    <row r="419" ht="15.75" customHeight="1" s="218"/>
    <row r="420" ht="15.75" customHeight="1" s="218"/>
    <row r="421" ht="15.75" customHeight="1" s="218"/>
    <row r="422" ht="15.75" customHeight="1" s="218"/>
    <row r="423" ht="15.75" customHeight="1" s="218"/>
    <row r="424" ht="15.75" customHeight="1" s="218"/>
    <row r="425" ht="15.75" customHeight="1" s="218"/>
    <row r="426" ht="15.75" customHeight="1" s="218"/>
    <row r="427" ht="15.75" customHeight="1" s="218"/>
    <row r="428" ht="15.75" customHeight="1" s="218"/>
    <row r="429" ht="15.75" customHeight="1" s="218"/>
    <row r="430" ht="15.75" customHeight="1" s="218"/>
    <row r="431" ht="15.75" customHeight="1" s="218"/>
    <row r="432" ht="15.75" customHeight="1" s="218"/>
    <row r="433" ht="15.75" customHeight="1" s="218"/>
    <row r="434" ht="15.75" customHeight="1" s="218"/>
    <row r="435" ht="15.75" customHeight="1" s="218"/>
    <row r="436" ht="15.75" customHeight="1" s="218"/>
    <row r="437" ht="15.75" customHeight="1" s="218"/>
    <row r="438" ht="15.75" customHeight="1" s="218"/>
    <row r="439" ht="15.75" customHeight="1" s="218"/>
    <row r="440" ht="15.75" customHeight="1" s="218"/>
    <row r="441" ht="15.75" customHeight="1" s="218"/>
    <row r="442" ht="15.75" customHeight="1" s="218"/>
    <row r="443" ht="15.75" customHeight="1" s="218"/>
    <row r="444" ht="15.75" customHeight="1" s="218"/>
    <row r="445" ht="15.75" customHeight="1" s="218"/>
    <row r="446" ht="15.75" customHeight="1" s="218"/>
    <row r="447" ht="15.75" customHeight="1" s="218"/>
    <row r="448" ht="15.75" customHeight="1" s="218"/>
    <row r="449" ht="15.75" customHeight="1" s="218"/>
    <row r="450" ht="15.75" customHeight="1" s="218"/>
    <row r="451" ht="15.75" customHeight="1" s="218"/>
    <row r="452" ht="15.75" customHeight="1" s="218"/>
    <row r="453" ht="15.75" customHeight="1" s="218"/>
    <row r="454" ht="15.75" customHeight="1" s="218"/>
    <row r="455" ht="15.75" customHeight="1" s="218"/>
    <row r="456" ht="15.75" customHeight="1" s="218"/>
    <row r="457" ht="15.75" customHeight="1" s="218"/>
    <row r="458" ht="15.75" customHeight="1" s="218"/>
    <row r="459" ht="15.75" customHeight="1" s="218"/>
    <row r="460" ht="15.75" customHeight="1" s="218"/>
    <row r="461" ht="15.75" customHeight="1" s="218"/>
    <row r="462" ht="15.75" customHeight="1" s="218"/>
    <row r="463" ht="15.75" customHeight="1" s="218"/>
    <row r="464" ht="15.75" customHeight="1" s="218"/>
    <row r="465" ht="15.75" customHeight="1" s="218"/>
    <row r="466" ht="15.75" customHeight="1" s="218"/>
    <row r="467" ht="15.75" customHeight="1" s="218"/>
    <row r="468" ht="15.75" customHeight="1" s="218"/>
    <row r="469" ht="15.75" customHeight="1" s="218"/>
    <row r="470" ht="15.75" customHeight="1" s="218"/>
    <row r="471" ht="15.75" customHeight="1" s="218"/>
    <row r="472" ht="15.75" customHeight="1" s="218"/>
    <row r="473" ht="15.75" customHeight="1" s="218"/>
    <row r="474" ht="15.75" customHeight="1" s="218"/>
    <row r="475" ht="15.75" customHeight="1" s="218"/>
    <row r="476" ht="15.75" customHeight="1" s="218"/>
    <row r="477" ht="15.75" customHeight="1" s="218"/>
    <row r="478" ht="15.75" customHeight="1" s="218"/>
    <row r="479" ht="15.75" customHeight="1" s="218"/>
    <row r="480" ht="15.75" customHeight="1" s="218"/>
    <row r="481" ht="15.75" customHeight="1" s="218"/>
    <row r="482" ht="15.75" customHeight="1" s="218"/>
    <row r="483" ht="15.75" customHeight="1" s="218"/>
    <row r="484" ht="15.75" customHeight="1" s="218"/>
    <row r="485" ht="15.75" customHeight="1" s="218"/>
    <row r="486" ht="15.75" customHeight="1" s="218"/>
    <row r="487" ht="15.75" customHeight="1" s="218"/>
    <row r="488" ht="15.75" customHeight="1" s="218"/>
    <row r="489" ht="15.75" customHeight="1" s="218"/>
    <row r="490" ht="15.75" customHeight="1" s="218"/>
    <row r="491" ht="15.75" customHeight="1" s="218"/>
    <row r="492" ht="15.75" customHeight="1" s="218"/>
    <row r="493" ht="15.75" customHeight="1" s="218"/>
    <row r="494" ht="15.75" customHeight="1" s="218"/>
    <row r="495" ht="15.75" customHeight="1" s="218"/>
    <row r="496" ht="15.75" customHeight="1" s="218"/>
    <row r="497" ht="15.75" customHeight="1" s="218"/>
    <row r="498" ht="15.75" customHeight="1" s="218"/>
    <row r="499" ht="15.75" customHeight="1" s="218"/>
    <row r="500" ht="15.75" customHeight="1" s="218"/>
    <row r="501" ht="15.75" customHeight="1" s="218"/>
    <row r="502" ht="15.75" customHeight="1" s="218"/>
    <row r="503" ht="15.75" customHeight="1" s="218"/>
    <row r="504" ht="15.75" customHeight="1" s="218"/>
    <row r="505" ht="15.75" customHeight="1" s="218"/>
    <row r="506" ht="15.75" customHeight="1" s="218"/>
    <row r="507" ht="15.75" customHeight="1" s="218"/>
    <row r="508" ht="15.75" customHeight="1" s="218"/>
    <row r="509" ht="15.75" customHeight="1" s="218"/>
    <row r="510" ht="15.75" customHeight="1" s="218"/>
    <row r="511" ht="15.75" customHeight="1" s="218"/>
    <row r="512" ht="15.75" customHeight="1" s="218"/>
    <row r="513" ht="15.75" customHeight="1" s="218"/>
    <row r="514" ht="15.75" customHeight="1" s="218"/>
    <row r="515" ht="15.75" customHeight="1" s="218"/>
    <row r="516" ht="15.75" customHeight="1" s="218"/>
    <row r="517" ht="15.75" customHeight="1" s="218"/>
    <row r="518" ht="15.75" customHeight="1" s="218"/>
    <row r="519" ht="15.75" customHeight="1" s="218"/>
    <row r="520" ht="15.75" customHeight="1" s="218"/>
    <row r="521" ht="15.75" customHeight="1" s="218"/>
    <row r="522" ht="15.75" customHeight="1" s="218"/>
    <row r="523" ht="15.75" customHeight="1" s="218"/>
    <row r="524" ht="15.75" customHeight="1" s="218"/>
    <row r="525" ht="15.75" customHeight="1" s="218"/>
    <row r="526" ht="15.75" customHeight="1" s="218"/>
    <row r="527" ht="15.75" customHeight="1" s="218"/>
    <row r="528" ht="15.75" customHeight="1" s="218"/>
    <row r="529" ht="15.75" customHeight="1" s="218"/>
    <row r="530" ht="15.75" customHeight="1" s="218"/>
    <row r="531" ht="15.75" customHeight="1" s="218"/>
    <row r="532" ht="15.75" customHeight="1" s="218"/>
    <row r="533" ht="15.75" customHeight="1" s="218"/>
    <row r="534" ht="15.75" customHeight="1" s="218"/>
    <row r="535" ht="15.75" customHeight="1" s="218"/>
    <row r="536" ht="15.75" customHeight="1" s="218"/>
    <row r="537" ht="15.75" customHeight="1" s="218"/>
    <row r="538" ht="15.75" customHeight="1" s="218"/>
    <row r="539" ht="15.75" customHeight="1" s="218"/>
    <row r="540" ht="15.75" customHeight="1" s="218"/>
    <row r="541" ht="15.75" customHeight="1" s="218"/>
    <row r="542" ht="15.75" customHeight="1" s="218"/>
    <row r="543" ht="15.75" customHeight="1" s="218"/>
    <row r="544" ht="15.75" customHeight="1" s="218"/>
    <row r="545" ht="15.75" customHeight="1" s="218"/>
    <row r="546" ht="15.75" customHeight="1" s="218"/>
    <row r="547" ht="15.75" customHeight="1" s="218"/>
    <row r="548" ht="15.75" customHeight="1" s="218"/>
    <row r="549" ht="15.75" customHeight="1" s="218"/>
    <row r="550" ht="15.75" customHeight="1" s="218"/>
    <row r="551" ht="15.75" customHeight="1" s="218"/>
    <row r="552" ht="15.75" customHeight="1" s="218"/>
    <row r="553" ht="15.75" customHeight="1" s="218"/>
    <row r="554" ht="15.75" customHeight="1" s="218"/>
    <row r="555" ht="15.75" customHeight="1" s="218"/>
    <row r="556" ht="15.75" customHeight="1" s="218"/>
    <row r="557" ht="15.75" customHeight="1" s="218"/>
    <row r="558" ht="15.75" customHeight="1" s="218"/>
    <row r="559" ht="15.75" customHeight="1" s="218"/>
    <row r="560" ht="15.75" customHeight="1" s="218"/>
    <row r="561" ht="15.75" customHeight="1" s="218"/>
    <row r="562" ht="15.75" customHeight="1" s="218"/>
    <row r="563" ht="15.75" customHeight="1" s="218"/>
    <row r="564" ht="15.75" customHeight="1" s="218"/>
    <row r="565" ht="15.75" customHeight="1" s="218"/>
    <row r="566" ht="15.75" customHeight="1" s="218"/>
    <row r="567" ht="15.75" customHeight="1" s="218"/>
    <row r="568" ht="15.75" customHeight="1" s="218"/>
    <row r="569" ht="15.75" customHeight="1" s="218"/>
    <row r="570" ht="15.75" customHeight="1" s="218"/>
    <row r="571" ht="15.75" customHeight="1" s="218"/>
    <row r="572" ht="15.75" customHeight="1" s="218"/>
    <row r="573" ht="15.75" customHeight="1" s="218"/>
    <row r="574" ht="15.75" customHeight="1" s="218"/>
    <row r="575" ht="15.75" customHeight="1" s="218"/>
    <row r="576" ht="15.75" customHeight="1" s="218"/>
    <row r="577" ht="15.75" customHeight="1" s="218"/>
    <row r="578" ht="15.75" customHeight="1" s="218"/>
    <row r="579" ht="15.75" customHeight="1" s="218"/>
    <row r="580" ht="15.75" customHeight="1" s="218"/>
    <row r="581" ht="15.75" customHeight="1" s="218"/>
    <row r="582" ht="15.75" customHeight="1" s="218"/>
    <row r="583" ht="15.75" customHeight="1" s="218"/>
    <row r="584" ht="15.75" customHeight="1" s="218"/>
    <row r="585" ht="15.75" customHeight="1" s="218"/>
    <row r="586" ht="15.75" customHeight="1" s="218"/>
    <row r="587" ht="15.75" customHeight="1" s="218"/>
    <row r="588" ht="15.75" customHeight="1" s="218"/>
    <row r="589" ht="15.75" customHeight="1" s="218"/>
    <row r="590" ht="15.75" customHeight="1" s="218"/>
    <row r="591" ht="15.75" customHeight="1" s="218"/>
    <row r="592" ht="15.75" customHeight="1" s="218"/>
    <row r="593" ht="15.75" customHeight="1" s="218"/>
    <row r="594" ht="15.75" customHeight="1" s="218"/>
    <row r="595" ht="15.75" customHeight="1" s="218"/>
    <row r="596" ht="15.75" customHeight="1" s="218"/>
    <row r="597" ht="15.75" customHeight="1" s="218"/>
    <row r="598" ht="15.75" customHeight="1" s="218"/>
    <row r="599" ht="15.75" customHeight="1" s="218"/>
    <row r="600" ht="15.75" customHeight="1" s="218"/>
    <row r="601" ht="15.75" customHeight="1" s="218"/>
    <row r="602" ht="15.75" customHeight="1" s="218"/>
    <row r="603" ht="15.75" customHeight="1" s="218"/>
    <row r="604" ht="15.75" customHeight="1" s="218"/>
    <row r="605" ht="15.75" customHeight="1" s="218"/>
    <row r="606" ht="15.75" customHeight="1" s="218"/>
    <row r="607" ht="15.75" customHeight="1" s="218"/>
    <row r="608" ht="15.75" customHeight="1" s="218"/>
    <row r="609" ht="15.75" customHeight="1" s="218"/>
    <row r="610" ht="15.75" customHeight="1" s="218"/>
    <row r="611" ht="15.75" customHeight="1" s="218"/>
    <row r="612" ht="15.75" customHeight="1" s="218"/>
    <row r="613" ht="15.75" customHeight="1" s="218"/>
    <row r="614" ht="15.75" customHeight="1" s="218"/>
    <row r="615" ht="15.75" customHeight="1" s="218"/>
    <row r="616" ht="15.75" customHeight="1" s="218"/>
    <row r="617" ht="15.75" customHeight="1" s="218"/>
    <row r="618" ht="15.75" customHeight="1" s="218"/>
    <row r="619" ht="15.75" customHeight="1" s="218"/>
    <row r="620" ht="15.75" customHeight="1" s="218"/>
    <row r="621" ht="15.75" customHeight="1" s="218"/>
    <row r="622" ht="15.75" customHeight="1" s="218"/>
    <row r="623" ht="15.75" customHeight="1" s="218"/>
    <row r="624" ht="15.75" customHeight="1" s="218"/>
    <row r="625" ht="15.75" customHeight="1" s="218"/>
    <row r="626" ht="15.75" customHeight="1" s="218"/>
    <row r="627" ht="15.75" customHeight="1" s="218"/>
    <row r="628" ht="15.75" customHeight="1" s="218"/>
    <row r="629" ht="15.75" customHeight="1" s="218"/>
    <row r="630" ht="15.75" customHeight="1" s="218"/>
    <row r="631" ht="15.75" customHeight="1" s="218"/>
    <row r="632" ht="15.75" customHeight="1" s="218"/>
    <row r="633" ht="15.75" customHeight="1" s="218"/>
    <row r="634" ht="15.75" customHeight="1" s="218"/>
    <row r="635" ht="15.75" customHeight="1" s="218"/>
    <row r="636" ht="15.75" customHeight="1" s="218"/>
    <row r="637" ht="15.75" customHeight="1" s="218"/>
    <row r="638" ht="15.75" customHeight="1" s="218"/>
    <row r="639" ht="15.75" customHeight="1" s="218"/>
    <row r="640" ht="15.75" customHeight="1" s="218"/>
    <row r="641" ht="15.75" customHeight="1" s="218"/>
    <row r="642" ht="15.75" customHeight="1" s="218"/>
    <row r="643" ht="15.75" customHeight="1" s="218"/>
    <row r="644" ht="15.75" customHeight="1" s="218"/>
    <row r="645" ht="15.75" customHeight="1" s="218"/>
    <row r="646" ht="15.75" customHeight="1" s="218"/>
    <row r="647" ht="15.75" customHeight="1" s="218"/>
    <row r="648" ht="15.75" customHeight="1" s="218"/>
    <row r="649" ht="15.75" customHeight="1" s="218"/>
    <row r="650" ht="15.75" customHeight="1" s="218"/>
    <row r="651" ht="15.75" customHeight="1" s="218"/>
    <row r="652" ht="15.75" customHeight="1" s="218"/>
    <row r="653" ht="15.75" customHeight="1" s="218"/>
    <row r="654" ht="15.75" customHeight="1" s="218"/>
    <row r="655" ht="15.75" customHeight="1" s="218"/>
    <row r="656" ht="15.75" customHeight="1" s="218"/>
    <row r="657" ht="15.75" customHeight="1" s="218"/>
    <row r="658" ht="15.75" customHeight="1" s="218"/>
    <row r="659" ht="15.75" customHeight="1" s="218"/>
    <row r="660" ht="15.75" customHeight="1" s="218"/>
    <row r="661" ht="15.75" customHeight="1" s="218"/>
    <row r="662" ht="15.75" customHeight="1" s="218"/>
    <row r="663" ht="15.75" customHeight="1" s="218"/>
    <row r="664" ht="15.75" customHeight="1" s="218"/>
    <row r="665" ht="15.75" customHeight="1" s="218"/>
    <row r="666" ht="15.75" customHeight="1" s="218"/>
    <row r="667" ht="15.75" customHeight="1" s="218"/>
    <row r="668" ht="15.75" customHeight="1" s="218"/>
    <row r="669" ht="15.75" customHeight="1" s="218"/>
    <row r="670" ht="15.75" customHeight="1" s="218"/>
    <row r="671" ht="15.75" customHeight="1" s="218"/>
    <row r="672" ht="15.75" customHeight="1" s="218"/>
    <row r="673" ht="15.75" customHeight="1" s="218"/>
    <row r="674" ht="15.75" customHeight="1" s="218"/>
    <row r="675" ht="15.75" customHeight="1" s="218"/>
    <row r="676" ht="15.75" customHeight="1" s="218"/>
    <row r="677" ht="15.75" customHeight="1" s="218"/>
    <row r="678" ht="15.75" customHeight="1" s="218"/>
    <row r="679" ht="15.75" customHeight="1" s="218"/>
    <row r="680" ht="15.75" customHeight="1" s="218"/>
    <row r="681" ht="15.75" customHeight="1" s="218"/>
    <row r="682" ht="15.75" customHeight="1" s="218"/>
    <row r="683" ht="15.75" customHeight="1" s="218"/>
    <row r="684" ht="15.75" customHeight="1" s="218"/>
    <row r="685" ht="15.75" customHeight="1" s="218"/>
    <row r="686" ht="15.75" customHeight="1" s="218"/>
    <row r="687" ht="15.75" customHeight="1" s="218"/>
    <row r="688" ht="15.75" customHeight="1" s="218"/>
    <row r="689" ht="15.75" customHeight="1" s="218"/>
    <row r="690" ht="15.75" customHeight="1" s="218"/>
    <row r="691" ht="15.75" customHeight="1" s="218"/>
    <row r="692" ht="15.75" customHeight="1" s="218"/>
    <row r="693" ht="15.75" customHeight="1" s="218"/>
    <row r="694" ht="15.75" customHeight="1" s="218"/>
    <row r="695" ht="15.75" customHeight="1" s="218"/>
    <row r="696" ht="15.75" customHeight="1" s="218"/>
    <row r="697" ht="15.75" customHeight="1" s="218"/>
    <row r="698" ht="15.75" customHeight="1" s="218"/>
    <row r="699" ht="15.75" customHeight="1" s="218"/>
    <row r="700" ht="15.75" customHeight="1" s="218"/>
    <row r="701" ht="15.75" customHeight="1" s="218"/>
    <row r="702" ht="15.75" customHeight="1" s="218"/>
    <row r="703" ht="15.75" customHeight="1" s="218"/>
    <row r="704" ht="15.75" customHeight="1" s="218"/>
    <row r="705" ht="15.75" customHeight="1" s="218"/>
    <row r="706" ht="15.75" customHeight="1" s="218"/>
    <row r="707" ht="15.75" customHeight="1" s="218"/>
    <row r="708" ht="15.75" customHeight="1" s="218"/>
    <row r="709" ht="15.75" customHeight="1" s="218"/>
    <row r="710" ht="15.75" customHeight="1" s="218"/>
    <row r="711" ht="15.75" customHeight="1" s="218"/>
    <row r="712" ht="15.75" customHeight="1" s="218"/>
    <row r="713" ht="15.75" customHeight="1" s="218"/>
    <row r="714" ht="15.75" customHeight="1" s="218"/>
    <row r="715" ht="15.75" customHeight="1" s="218"/>
    <row r="716" ht="15.75" customHeight="1" s="218"/>
    <row r="717" ht="15.75" customHeight="1" s="218"/>
    <row r="718" ht="15.75" customHeight="1" s="218"/>
    <row r="719" ht="15.75" customHeight="1" s="218"/>
    <row r="720" ht="15.75" customHeight="1" s="218"/>
    <row r="721" ht="15.75" customHeight="1" s="218"/>
    <row r="722" ht="15.75" customHeight="1" s="218"/>
    <row r="723" ht="15.75" customHeight="1" s="218"/>
    <row r="724" ht="15.75" customHeight="1" s="218"/>
    <row r="725" ht="15.75" customHeight="1" s="218"/>
    <row r="726" ht="15.75" customHeight="1" s="218"/>
    <row r="727" ht="15.75" customHeight="1" s="218"/>
    <row r="728" ht="15.75" customHeight="1" s="218"/>
    <row r="729" ht="15.75" customHeight="1" s="218"/>
    <row r="730" ht="15.75" customHeight="1" s="218"/>
    <row r="731" ht="15.75" customHeight="1" s="218"/>
    <row r="732" ht="15.75" customHeight="1" s="218"/>
    <row r="733" ht="15.75" customHeight="1" s="218"/>
    <row r="734" ht="15.75" customHeight="1" s="218"/>
    <row r="735" ht="15.75" customHeight="1" s="218"/>
    <row r="736" ht="15.75" customHeight="1" s="218"/>
    <row r="737" ht="15.75" customHeight="1" s="218"/>
    <row r="738" ht="15.75" customHeight="1" s="218"/>
    <row r="739" ht="15.75" customHeight="1" s="218"/>
    <row r="740" ht="15.75" customHeight="1" s="218"/>
    <row r="741" ht="15.75" customHeight="1" s="218"/>
    <row r="742" ht="15.75" customHeight="1" s="218"/>
    <row r="743" ht="15.75" customHeight="1" s="218"/>
    <row r="744" ht="15.75" customHeight="1" s="218"/>
    <row r="745" ht="15.75" customHeight="1" s="218"/>
    <row r="746" ht="15.75" customHeight="1" s="218"/>
    <row r="747" ht="15.75" customHeight="1" s="218"/>
    <row r="748" ht="15.75" customHeight="1" s="218"/>
    <row r="749" ht="15.75" customHeight="1" s="218"/>
    <row r="750" ht="15.75" customHeight="1" s="218"/>
    <row r="751" ht="15.75" customHeight="1" s="218"/>
    <row r="752" ht="15.75" customHeight="1" s="218"/>
    <row r="753" ht="15.75" customHeight="1" s="218"/>
    <row r="754" ht="15.75" customHeight="1" s="218"/>
    <row r="755" ht="15.75" customHeight="1" s="218"/>
    <row r="756" ht="15.75" customHeight="1" s="218"/>
    <row r="757" ht="15.75" customHeight="1" s="218"/>
    <row r="758" ht="15.75" customHeight="1" s="218"/>
    <row r="759" ht="15.75" customHeight="1" s="218"/>
    <row r="760" ht="15.75" customHeight="1" s="218"/>
    <row r="761" ht="15.75" customHeight="1" s="218"/>
    <row r="762" ht="15.75" customHeight="1" s="218"/>
    <row r="763" ht="15.75" customHeight="1" s="218"/>
    <row r="764" ht="15.75" customHeight="1" s="218"/>
    <row r="765" ht="15.75" customHeight="1" s="218"/>
    <row r="766" ht="15.75" customHeight="1" s="218"/>
    <row r="767" ht="15.75" customHeight="1" s="218"/>
    <row r="768" ht="15.75" customHeight="1" s="218"/>
    <row r="769" ht="15.75" customHeight="1" s="218"/>
    <row r="770" ht="15.75" customHeight="1" s="218"/>
    <row r="771" ht="15.75" customHeight="1" s="218"/>
    <row r="772" ht="15.75" customHeight="1" s="218"/>
    <row r="773" ht="15.75" customHeight="1" s="218"/>
    <row r="774" ht="15.75" customHeight="1" s="218"/>
    <row r="775" ht="15.75" customHeight="1" s="218"/>
    <row r="776" ht="15.75" customHeight="1" s="218"/>
    <row r="777" ht="15.75" customHeight="1" s="218"/>
    <row r="778" ht="15.75" customHeight="1" s="218"/>
    <row r="779" ht="15.75" customHeight="1" s="218"/>
    <row r="780" ht="15.75" customHeight="1" s="218"/>
    <row r="781" ht="15.75" customHeight="1" s="218"/>
    <row r="782" ht="15.75" customHeight="1" s="218"/>
    <row r="783" ht="15.75" customHeight="1" s="218"/>
    <row r="784" ht="15.75" customHeight="1" s="218"/>
    <row r="785" ht="15.75" customHeight="1" s="218"/>
    <row r="786" ht="15.75" customHeight="1" s="218"/>
    <row r="787" ht="15.75" customHeight="1" s="218"/>
    <row r="788" ht="15.75" customHeight="1" s="218"/>
    <row r="789" ht="15.75" customHeight="1" s="218"/>
    <row r="790" ht="15.75" customHeight="1" s="218"/>
    <row r="791" ht="15.75" customHeight="1" s="218"/>
    <row r="792" ht="15.75" customHeight="1" s="218"/>
    <row r="793" ht="15.75" customHeight="1" s="218"/>
    <row r="794" ht="15.75" customHeight="1" s="218"/>
    <row r="795" ht="15.75" customHeight="1" s="218"/>
    <row r="796" ht="15.75" customHeight="1" s="218"/>
    <row r="797" ht="15.75" customHeight="1" s="218"/>
    <row r="798" ht="15.75" customHeight="1" s="218"/>
    <row r="799" ht="15.75" customHeight="1" s="218"/>
    <row r="800" ht="15.75" customHeight="1" s="218"/>
    <row r="801" ht="15.75" customHeight="1" s="218"/>
    <row r="802" ht="15.75" customHeight="1" s="218"/>
    <row r="803" ht="15.75" customHeight="1" s="218"/>
    <row r="804" ht="15.75" customHeight="1" s="218"/>
    <row r="805" ht="15.75" customHeight="1" s="218"/>
    <row r="806" ht="15.75" customHeight="1" s="218"/>
    <row r="807" ht="15.75" customHeight="1" s="218"/>
    <row r="808" ht="15.75" customHeight="1" s="218"/>
    <row r="809" ht="15.75" customHeight="1" s="218"/>
    <row r="810" ht="15.75" customHeight="1" s="218"/>
    <row r="811" ht="15.75" customHeight="1" s="218"/>
    <row r="812" ht="15.75" customHeight="1" s="218"/>
    <row r="813" ht="15.75" customHeight="1" s="218"/>
    <row r="814" ht="15.75" customHeight="1" s="218"/>
    <row r="815" ht="15.75" customHeight="1" s="218"/>
    <row r="816" ht="15.75" customHeight="1" s="218"/>
    <row r="817" ht="15.75" customHeight="1" s="218"/>
    <row r="818" ht="15.75" customHeight="1" s="218"/>
    <row r="819" ht="15.75" customHeight="1" s="218"/>
    <row r="820" ht="15.75" customHeight="1" s="218"/>
    <row r="821" ht="15.75" customHeight="1" s="218"/>
    <row r="822" ht="15.75" customHeight="1" s="218"/>
    <row r="823" ht="15.75" customHeight="1" s="218"/>
    <row r="824" ht="15.75" customHeight="1" s="218"/>
    <row r="825" ht="15.75" customHeight="1" s="218"/>
    <row r="826" ht="15.75" customHeight="1" s="218"/>
    <row r="827" ht="15.75" customHeight="1" s="218"/>
    <row r="828" ht="15.75" customHeight="1" s="218"/>
    <row r="829" ht="15.75" customHeight="1" s="218"/>
    <row r="830" ht="15.75" customHeight="1" s="218"/>
    <row r="831" ht="15.75" customHeight="1" s="218"/>
    <row r="832" ht="15.75" customHeight="1" s="218"/>
    <row r="833" ht="15.75" customHeight="1" s="218"/>
    <row r="834" ht="15.75" customHeight="1" s="218"/>
    <row r="835" ht="15.75" customHeight="1" s="218"/>
    <row r="836" ht="15.75" customHeight="1" s="218"/>
    <row r="837" ht="15.75" customHeight="1" s="218"/>
    <row r="838" ht="15.75" customHeight="1" s="218"/>
    <row r="839" ht="15.75" customHeight="1" s="218"/>
    <row r="840" ht="15.75" customHeight="1" s="218"/>
    <row r="841" ht="15.75" customHeight="1" s="218"/>
    <row r="842" ht="15.75" customHeight="1" s="218"/>
    <row r="843" ht="15.75" customHeight="1" s="218"/>
    <row r="844" ht="15.75" customHeight="1" s="218"/>
    <row r="845" ht="15.75" customHeight="1" s="218"/>
    <row r="846" ht="15.75" customHeight="1" s="218"/>
    <row r="847" ht="15.75" customHeight="1" s="218"/>
    <row r="848" ht="15.75" customHeight="1" s="218"/>
    <row r="849" ht="15.75" customHeight="1" s="218"/>
    <row r="850" ht="15.75" customHeight="1" s="218"/>
    <row r="851" ht="15.75" customHeight="1" s="218"/>
    <row r="852" ht="15.75" customHeight="1" s="218"/>
    <row r="853" ht="15.75" customHeight="1" s="218"/>
    <row r="854" ht="15.75" customHeight="1" s="218"/>
    <row r="855" ht="15.75" customHeight="1" s="218"/>
    <row r="856" ht="15.75" customHeight="1" s="218"/>
    <row r="857" ht="15.75" customHeight="1" s="218"/>
    <row r="858" ht="15.75" customHeight="1" s="218"/>
    <row r="859" ht="15.75" customHeight="1" s="218"/>
    <row r="860" ht="15.75" customHeight="1" s="218"/>
    <row r="861" ht="15.75" customHeight="1" s="218"/>
    <row r="862" ht="15.75" customHeight="1" s="218"/>
    <row r="863" ht="15.75" customHeight="1" s="218"/>
    <row r="864" ht="15.75" customHeight="1" s="218"/>
    <row r="865" ht="15.75" customHeight="1" s="218"/>
    <row r="866" ht="15.75" customHeight="1" s="218"/>
    <row r="867" ht="15.75" customHeight="1" s="218"/>
    <row r="868" ht="15.75" customHeight="1" s="218"/>
    <row r="869" ht="15.75" customHeight="1" s="218"/>
    <row r="870" ht="15.75" customHeight="1" s="218"/>
    <row r="871" ht="15.75" customHeight="1" s="218"/>
    <row r="872" ht="15.75" customHeight="1" s="218"/>
    <row r="873" ht="15.75" customHeight="1" s="218"/>
    <row r="874" ht="15.75" customHeight="1" s="218"/>
    <row r="875" ht="15.75" customHeight="1" s="218"/>
    <row r="876" ht="15.75" customHeight="1" s="218"/>
    <row r="877" ht="15.75" customHeight="1" s="218"/>
    <row r="878" ht="15.75" customHeight="1" s="218"/>
    <row r="879" ht="15.75" customHeight="1" s="218"/>
    <row r="880" ht="15.75" customHeight="1" s="218"/>
    <row r="881" ht="15.75" customHeight="1" s="218"/>
    <row r="882" ht="15.75" customHeight="1" s="218"/>
    <row r="883" ht="15.75" customHeight="1" s="218"/>
    <row r="884" ht="15.75" customHeight="1" s="218"/>
    <row r="885" ht="15.75" customHeight="1" s="218"/>
    <row r="886" ht="15.75" customHeight="1" s="218"/>
    <row r="887" ht="15.75" customHeight="1" s="218"/>
    <row r="888" ht="15.75" customHeight="1" s="218"/>
    <row r="889" ht="15.75" customHeight="1" s="218"/>
    <row r="890" ht="15.75" customHeight="1" s="218"/>
    <row r="891" ht="15.75" customHeight="1" s="218"/>
    <row r="892" ht="15.75" customHeight="1" s="218"/>
    <row r="893" ht="15.75" customHeight="1" s="218"/>
    <row r="894" ht="15.75" customHeight="1" s="218"/>
    <row r="895" ht="15.75" customHeight="1" s="218"/>
    <row r="896" ht="15.75" customHeight="1" s="218"/>
    <row r="897" ht="15.75" customHeight="1" s="218"/>
    <row r="898" ht="15.75" customHeight="1" s="218"/>
    <row r="899" ht="15.75" customHeight="1" s="218"/>
    <row r="900" ht="15.75" customHeight="1" s="218"/>
    <row r="901" ht="15.75" customHeight="1" s="218"/>
    <row r="902" ht="15.75" customHeight="1" s="218"/>
    <row r="903" ht="15.75" customHeight="1" s="218"/>
    <row r="904" ht="15.75" customHeight="1" s="218"/>
    <row r="905" ht="15.75" customHeight="1" s="218"/>
    <row r="906" ht="15.75" customHeight="1" s="218"/>
    <row r="907" ht="15.75" customHeight="1" s="218"/>
    <row r="908" ht="15.75" customHeight="1" s="218"/>
    <row r="909" ht="15.75" customHeight="1" s="218"/>
    <row r="910" ht="15.75" customHeight="1" s="218"/>
    <row r="911" ht="15.75" customHeight="1" s="218"/>
    <row r="912" ht="15.75" customHeight="1" s="218"/>
    <row r="913" ht="15.75" customHeight="1" s="218"/>
    <row r="914" ht="15.75" customHeight="1" s="218"/>
    <row r="915" ht="15.75" customHeight="1" s="218"/>
    <row r="916" ht="15.75" customHeight="1" s="218"/>
    <row r="917" ht="15.75" customHeight="1" s="218"/>
    <row r="918" ht="15.75" customHeight="1" s="218"/>
    <row r="919" ht="15.75" customHeight="1" s="218"/>
    <row r="920" ht="15.75" customHeight="1" s="218"/>
    <row r="921" ht="15.75" customHeight="1" s="218"/>
    <row r="922" ht="15.75" customHeight="1" s="218"/>
    <row r="923" ht="15.75" customHeight="1" s="218"/>
    <row r="924" ht="15.75" customHeight="1" s="218"/>
    <row r="925" ht="15.75" customHeight="1" s="218"/>
    <row r="926" ht="15.75" customHeight="1" s="218"/>
    <row r="927" ht="15.75" customHeight="1" s="218"/>
    <row r="928" ht="15.75" customHeight="1" s="218"/>
    <row r="929" ht="15.75" customHeight="1" s="218"/>
    <row r="930" ht="15.75" customHeight="1" s="218"/>
    <row r="931" ht="15.75" customHeight="1" s="218"/>
    <row r="932" ht="15.75" customHeight="1" s="218"/>
    <row r="933" ht="15.75" customHeight="1" s="218"/>
    <row r="934" ht="15.75" customHeight="1" s="218"/>
    <row r="935" ht="15.75" customHeight="1" s="218"/>
    <row r="936" ht="15.75" customHeight="1" s="218"/>
    <row r="937" ht="15.75" customHeight="1" s="218"/>
    <row r="938" ht="15.75" customHeight="1" s="218"/>
    <row r="939" ht="15.75" customHeight="1" s="218"/>
    <row r="940" ht="15.75" customHeight="1" s="218"/>
    <row r="941" ht="15.75" customHeight="1" s="218"/>
    <row r="942" ht="15.75" customHeight="1" s="218"/>
    <row r="943" ht="15.75" customHeight="1" s="218"/>
    <row r="944" ht="15.75" customHeight="1" s="218"/>
    <row r="945" ht="15.75" customHeight="1" s="218"/>
    <row r="946" ht="15.75" customHeight="1" s="218"/>
    <row r="947" ht="15.75" customHeight="1" s="218"/>
    <row r="948" ht="15.75" customHeight="1" s="218"/>
    <row r="949" ht="15.75" customHeight="1" s="218"/>
    <row r="950" ht="15.75" customHeight="1" s="218"/>
    <row r="951" ht="15.75" customHeight="1" s="218"/>
    <row r="952" ht="15.75" customHeight="1" s="218"/>
    <row r="953" ht="15.75" customHeight="1" s="218"/>
    <row r="954" ht="15.75" customHeight="1" s="218"/>
    <row r="955" ht="15.75" customHeight="1" s="218"/>
    <row r="956" ht="15.75" customHeight="1" s="218"/>
    <row r="957" ht="15.75" customHeight="1" s="218"/>
    <row r="958" ht="15.75" customHeight="1" s="218"/>
    <row r="959" ht="15.75" customHeight="1" s="218"/>
    <row r="960" ht="15.75" customHeight="1" s="218"/>
    <row r="961" ht="15.75" customHeight="1" s="218"/>
    <row r="962" ht="15.75" customHeight="1" s="218"/>
    <row r="963" ht="15.75" customHeight="1" s="218"/>
    <row r="964" ht="15.75" customHeight="1" s="218"/>
    <row r="965" ht="15.75" customHeight="1" s="218"/>
    <row r="966" ht="15.75" customHeight="1" s="218"/>
    <row r="967" ht="15.75" customHeight="1" s="218"/>
    <row r="968" ht="15.75" customHeight="1" s="218"/>
    <row r="969" ht="15.75" customHeight="1" s="218"/>
    <row r="970" ht="15.75" customHeight="1" s="218"/>
    <row r="971" ht="15.75" customHeight="1" s="218"/>
    <row r="972" ht="15.75" customHeight="1" s="218"/>
    <row r="973" ht="15.75" customHeight="1" s="218"/>
    <row r="974" ht="15.75" customHeight="1" s="218"/>
    <row r="975" ht="15.75" customHeight="1" s="218"/>
    <row r="976" ht="15.75" customHeight="1" s="218"/>
    <row r="977" ht="15.75" customHeight="1" s="218"/>
    <row r="978" ht="15.75" customHeight="1" s="218"/>
    <row r="979" ht="15.75" customHeight="1" s="218"/>
    <row r="980" ht="15.75" customHeight="1" s="218"/>
    <row r="981" ht="15.75" customHeight="1" s="218"/>
    <row r="982" ht="15.75" customHeight="1" s="218"/>
    <row r="983" ht="15.75" customHeight="1" s="218"/>
    <row r="984" ht="15.75" customHeight="1" s="218"/>
    <row r="985" ht="15.75" customHeight="1" s="218"/>
    <row r="986" ht="15.75" customHeight="1" s="218"/>
    <row r="987" ht="15.75" customHeight="1" s="218"/>
    <row r="988" ht="15.75" customHeight="1" s="218"/>
    <row r="989" ht="15.75" customHeight="1" s="218"/>
    <row r="990" ht="15.75" customHeight="1" s="218"/>
    <row r="991" ht="15.75" customHeight="1" s="218"/>
    <row r="992" ht="15.75" customHeight="1" s="218"/>
    <row r="993" ht="15.75" customHeight="1" s="218"/>
    <row r="994" ht="15.75" customHeight="1" s="218"/>
    <row r="995" ht="15.75" customHeight="1" s="218"/>
    <row r="996" ht="15.75" customHeight="1" s="218"/>
    <row r="997" ht="15.75" customHeight="1" s="218"/>
    <row r="998" ht="15.75" customHeight="1" s="218"/>
    <row r="999" ht="15.75" customHeight="1" s="218"/>
    <row r="1000" ht="15.75" customHeight="1" s="218"/>
  </sheetData>
  <mergeCells count="2">
    <mergeCell ref="A1:E1"/>
    <mergeCell ref="O1:S1"/>
  </mergeCells>
  <pageMargins left="0.511811024" right="0.511811024" top="0.787401575" bottom="0.787401575" header="0.31496062" footer="0.31496062"/>
</worksheet>
</file>

<file path=xl/worksheets/sheet19.xml><?xml version="1.0" encoding="utf-8"?>
<worksheet xmlns="http://schemas.openxmlformats.org/spreadsheetml/2006/main">
  <sheetPr>
    <outlinePr summaryBelow="0" summaryRight="0"/>
    <pageSetUpPr/>
  </sheetPr>
  <dimension ref="A1:Z445"/>
  <sheetViews>
    <sheetView workbookViewId="0">
      <selection activeCell="A1" sqref="A1"/>
    </sheetView>
  </sheetViews>
  <sheetFormatPr baseColWidth="8" defaultColWidth="14.44140625" defaultRowHeight="15" customHeight="1"/>
  <cols>
    <col width="14.44140625" customWidth="1" style="218" min="1" max="2"/>
    <col width="20.44140625" customWidth="1" style="218" min="3" max="3"/>
    <col width="35.33203125" customWidth="1" style="218" min="4" max="4"/>
    <col width="19.44140625" customWidth="1" style="218" min="5" max="5"/>
    <col width="36.33203125" customWidth="1" style="218" min="6" max="6"/>
    <col width="141.109375" customWidth="1" style="218" min="7" max="7"/>
  </cols>
  <sheetData>
    <row r="1" ht="14.4" customHeight="1" s="218">
      <c r="A1" s="256" t="inlineStr">
        <is>
          <t>SEÇÃO II</t>
        </is>
      </c>
      <c r="F1" s="191" t="n"/>
    </row>
    <row r="2" ht="14.4" customHeight="1" s="218">
      <c r="A2" s="288" t="inlineStr">
        <is>
          <t>OPERAÇÕES COM ACUMULADORES ELÉTRICOS</t>
        </is>
      </c>
      <c r="B2" s="264" t="n"/>
      <c r="C2" s="264" t="n"/>
      <c r="D2" s="264" t="n"/>
      <c r="E2" s="265" t="n"/>
      <c r="F2" s="191" t="n"/>
    </row>
    <row r="3" ht="14.4" customHeight="1" s="218">
      <c r="A3" s="192" t="inlineStr">
        <is>
          <t>ITEM</t>
        </is>
      </c>
      <c r="B3" s="192" t="inlineStr">
        <is>
          <t>CEST</t>
        </is>
      </c>
      <c r="C3" s="192" t="inlineStr">
        <is>
          <t>NCM/SH</t>
        </is>
      </c>
      <c r="D3" s="192" t="inlineStr">
        <is>
          <t>DESCRIÇÃO</t>
        </is>
      </c>
      <c r="E3" s="192" t="inlineStr">
        <is>
          <t>MVA ST ORIGINAL</t>
        </is>
      </c>
      <c r="F3" s="191" t="n"/>
    </row>
    <row r="4" ht="15" customHeight="1" s="218">
      <c r="A4" s="192" t="n">
        <v>1</v>
      </c>
      <c r="B4" s="192" t="inlineStr">
        <is>
          <t>21.039.00</t>
        </is>
      </c>
      <c r="C4" s="192" t="n">
        <v>85078000</v>
      </c>
      <c r="D4" s="192" t="inlineStr">
        <is>
          <t>Outros
acumuladores
(Protocolo ICM
18/1985;
Protocolos
ICMS 12/1998,
27/2001,
43/2008 e
6/2009)
(Convênios
ICMS 92/2015
e 146/2015)</t>
        </is>
      </c>
      <c r="E4" s="192" t="n">
        <v>40</v>
      </c>
      <c r="F4" s="193" t="inlineStr">
        <is>
          <t>AC,AL,AM,AP,CE,DF,ES,MA,MT,MS,MG,PA,PR,PE,PI,RJ,RN,RS,RO,RR,SC,SE,TO</t>
        </is>
      </c>
    </row>
    <row r="5" ht="15" customHeight="1" s="218">
      <c r="A5" s="289" t="inlineStr">
        <is>
          <t>SEÇÃO XVI</t>
        </is>
      </c>
      <c r="B5" s="264" t="n"/>
      <c r="C5" s="264" t="n"/>
      <c r="D5" s="264" t="n"/>
      <c r="E5" s="265" t="n"/>
      <c r="F5" s="191" t="n"/>
    </row>
    <row r="6" ht="15" customHeight="1" s="218">
      <c r="A6" s="288" t="inlineStr">
        <is>
          <t>OPERAÇÕES COM MATERIAS DE CONSTRUÇÃO</t>
        </is>
      </c>
      <c r="B6" s="264" t="n"/>
      <c r="C6" s="264" t="n"/>
      <c r="D6" s="264" t="n"/>
      <c r="E6" s="265" t="n"/>
      <c r="F6" s="191" t="n"/>
    </row>
    <row r="7" ht="15" customHeight="1" s="218">
      <c r="A7" s="192" t="inlineStr">
        <is>
          <t>ITEM</t>
        </is>
      </c>
      <c r="B7" s="192" t="inlineStr">
        <is>
          <t>CEST</t>
        </is>
      </c>
      <c r="C7" s="192" t="inlineStr">
        <is>
          <t>NCM/SH</t>
        </is>
      </c>
      <c r="D7" s="192" t="inlineStr">
        <is>
          <t>DESCRIÇÃO</t>
        </is>
      </c>
      <c r="E7" s="192" t="inlineStr">
        <is>
          <t>MVA ST ORIGINAL</t>
        </is>
      </c>
      <c r="F7" s="193" t="n"/>
    </row>
    <row r="8" ht="15" customHeight="1" s="218">
      <c r="A8" s="192" t="n">
        <v>1</v>
      </c>
      <c r="B8" s="192" t="inlineStr">
        <is>
          <t>10.002.00</t>
        </is>
      </c>
      <c r="C8" s="194" t="n">
        <v>3816001</v>
      </c>
      <c r="D8" s="195" t="inlineStr">
        <is>
          <t xml:space="preserve">
Argamassas
(Protocolos
ICMS
196/2009,
181/2010 e
209/2012)
(Protocolos ICMS 71/2011
e 56/2012)
(Convênios
ICMS 92/2015
e 146/2015)
</t>
        </is>
      </c>
      <c r="E8" s="192" t="n">
        <v>39</v>
      </c>
      <c r="F8" s="196" t="inlineStr">
        <is>
          <t>AP,ES,MG,PR,RJ,RS,SP</t>
        </is>
      </c>
    </row>
    <row r="9" ht="15" customHeight="1" s="218">
      <c r="A9" s="192" t="n">
        <v>1</v>
      </c>
      <c r="B9" s="197" t="n">
        <v>10002</v>
      </c>
      <c r="C9" s="192" t="n">
        <v>38245000</v>
      </c>
      <c r="D9" s="192" t="inlineStr">
        <is>
          <t>Argamassas
(Protocolos
ICMS
196/2009,
181/2010 e
209/2012)
(Protocolos ICMS 71/2011
e 56/2012)
(Convênios
ICMS 92/2015
e 146/2015)</t>
        </is>
      </c>
      <c r="E9" s="192" t="n">
        <v>39</v>
      </c>
      <c r="F9" s="191" t="inlineStr">
        <is>
          <t>AP,ES,MG,PR,RJ,RS,SP</t>
        </is>
      </c>
    </row>
    <row r="10" ht="15" customHeight="1" s="218">
      <c r="A10" s="192" t="n">
        <v>2</v>
      </c>
      <c r="B10" s="192" t="inlineStr">
        <is>
          <t>10.003.00</t>
        </is>
      </c>
      <c r="C10" s="192" t="n">
        <v>32149000</v>
      </c>
      <c r="D10" s="192" t="inlineStr">
        <is>
          <t>Outras
argamassas
(Protocolos
ICMS
196/2009,
181/2010 e
209/2012)
(Protocolos
ICMS 71/2011
e 56/2012)
(Convênios
ICMS 92/2015
e 146/2015)</t>
        </is>
      </c>
      <c r="E10" s="192" t="n">
        <v>39</v>
      </c>
      <c r="F10" s="193" t="inlineStr">
        <is>
          <t>AP,ES,MG,PR,RJ,RS, SP</t>
        </is>
      </c>
    </row>
    <row r="11" ht="15" customHeight="1" s="218">
      <c r="A11" s="192" t="n">
        <v>3</v>
      </c>
      <c r="B11" s="192" t="inlineStr">
        <is>
          <t>10.005.00</t>
        </is>
      </c>
      <c r="C11" s="192" t="n">
        <v>3916</v>
      </c>
      <c r="D11" s="192" t="inlineStr">
        <is>
          <t xml:space="preserve">Outras
argamassas
(Protocolos
ICMS
196/2009,
181/2010 e
209/2012)
(Protocolos
ICMS 71/2011
e 56/2012)
(Convênios
ICMS 92/2015
e 146/2015)"
e 146/2015)
</t>
        </is>
      </c>
      <c r="E11" s="192" t="n">
        <v>58</v>
      </c>
      <c r="F11" s="193" t="inlineStr">
        <is>
          <t>AP,ES,MG,PR,RJ,RS, SP</t>
        </is>
      </c>
    </row>
    <row r="12" ht="15" customHeight="1" s="218">
      <c r="A12" s="192" t="n">
        <v>4</v>
      </c>
      <c r="B12" s="192" t="inlineStr">
        <is>
          <t>10.006.00</t>
        </is>
      </c>
      <c r="C12" s="192" t="n">
        <v>3917</v>
      </c>
      <c r="D12" s="192" t="inlineStr">
        <is>
          <t xml:space="preserve">
Tubos e seus
acessórios (por
exemplo:
juntas,
cotovelos,
flanges,
uniões), de
plásticos, para
uso na
construção
(Protocolos
ICMS
196/2009,
181/2010 e
209/2012)
(Protocolos
ICMS 71/2011
e 56/2012)
(Convênios
ICMS 92/2015
e 146/2015</t>
        </is>
      </c>
      <c r="E12" s="192" t="n">
        <v>39</v>
      </c>
      <c r="F12" s="191" t="inlineStr">
        <is>
          <t>AP,ES,MG,PR,RJ,RS, SP</t>
        </is>
      </c>
    </row>
    <row r="13" ht="15" customHeight="1" s="218">
      <c r="A13" s="192" t="n">
        <v>5</v>
      </c>
      <c r="B13" s="192" t="inlineStr">
        <is>
          <t>10.007.00</t>
        </is>
      </c>
      <c r="C13" s="192" t="n">
        <v>3918</v>
      </c>
      <c r="D13" s="192" t="inlineStr">
        <is>
          <t xml:space="preserve">
Revestimento
de pavimento
de PVC e outros
plásticos
(Protocolos
ICMS
196/2009,
181/2010 e
209/2012)
(Protocolos
ICMS 71/2011
e 56/2012)
(ConvêniosICMS 92/2015
e 146/2015)
</t>
        </is>
      </c>
      <c r="E13" s="192" t="n">
        <v>58</v>
      </c>
      <c r="F13" s="198" t="inlineStr">
        <is>
          <t>AP,ES,MG,PR,RJ,RS, SP</t>
        </is>
      </c>
    </row>
    <row r="14" ht="15" customHeight="1" s="218">
      <c r="A14" s="192" t="n">
        <v>6</v>
      </c>
      <c r="B14" s="192" t="inlineStr">
        <is>
          <t>10.008.00</t>
        </is>
      </c>
      <c r="C14" s="194" t="n">
        <v>3919</v>
      </c>
      <c r="D14" s="192" t="inlineStr">
        <is>
          <t xml:space="preserve">
Chapas, folhas,
tiras, fitas,
películas e
outras formas
planas,
autoadesivas,
de plásticos,
mesmo em
rolos, para uso
na construção
(Protocolos
ICMS
196/2009,
181/2010 e
209/2012)
(Protocolos
ICMS 71/2011
e 56/2012)
(Convênios
ICMS 92/2015
e 146/2015)</t>
        </is>
      </c>
      <c r="E14" s="192" t="n">
        <v>50</v>
      </c>
      <c r="F14" s="196" t="inlineStr">
        <is>
          <t>AP,ES,MG,PR,RJ,RS,SP</t>
        </is>
      </c>
    </row>
    <row r="15" ht="15" customHeight="1" s="218">
      <c r="A15" s="194" t="n">
        <v>7</v>
      </c>
      <c r="B15" s="194" t="inlineStr">
        <is>
          <t>10.009.00</t>
        </is>
      </c>
      <c r="C15" s="199" t="n">
        <v>3920</v>
      </c>
      <c r="D15" s="194" t="inlineStr">
        <is>
          <t xml:space="preserve">
Veda rosca,
lona plástica
para uso na
construção,
fitas isolantes e
afins
(Protocolos
ICMS
196/2009,
181/2010 e
209/2012)
(Protocolos ICMS 71/2011
e 56/2012)
(Convênios
ICMS 92/2015
e 146/2015)</t>
        </is>
      </c>
      <c r="E15" s="194" t="n">
        <v>39</v>
      </c>
      <c r="F15" s="200" t="inlineStr">
        <is>
          <t>AP,ES,MG,PR,RJ,RS,SP</t>
        </is>
      </c>
      <c r="G15" s="201" t="n"/>
      <c r="H15" s="201" t="n"/>
      <c r="I15" s="201" t="n"/>
      <c r="J15" s="201" t="n"/>
      <c r="K15" s="201" t="n"/>
      <c r="L15" s="201" t="n"/>
      <c r="M15" s="201" t="n"/>
      <c r="N15" s="201" t="n"/>
      <c r="O15" s="201" t="n"/>
      <c r="P15" s="201" t="n"/>
      <c r="Q15" s="201" t="n"/>
      <c r="R15" s="201" t="n"/>
      <c r="S15" s="201" t="n"/>
      <c r="T15" s="201" t="n"/>
      <c r="U15" s="201" t="n"/>
      <c r="V15" s="201" t="n"/>
      <c r="W15" s="201" t="n"/>
      <c r="X15" s="201" t="n"/>
      <c r="Y15" s="201" t="n"/>
      <c r="Z15" s="201" t="n"/>
    </row>
    <row r="16" ht="15" customHeight="1" s="218">
      <c r="A16" s="192" t="n">
        <v>10</v>
      </c>
      <c r="B16" s="192" t="inlineStr">
        <is>
          <t>10.012.00</t>
        </is>
      </c>
      <c r="C16" s="194" t="n">
        <v>3921</v>
      </c>
      <c r="D16" s="192" t="inlineStr">
        <is>
          <t xml:space="preserve">
Chapas,laminados
plásticos em
bobina, para
uso na
construção,
exceto os
descritos nos
CEST
10.010.00 e
10.011.00
(Protocolos
ICMS 196/2009
e 181/2010)
(Protocolo ICMS
56/2012)
(Convênios
ICMS 92/2015,
146/2015 e
53/2016)</t>
        </is>
      </c>
      <c r="E16" s="192" t="n">
        <v>75</v>
      </c>
      <c r="F16" s="191" t="inlineStr">
        <is>
          <t>AP,ES,MG,PR,RJ,RS, SP</t>
        </is>
      </c>
    </row>
    <row r="17" ht="15" customHeight="1" s="218">
      <c r="A17" s="192" t="n">
        <v>11</v>
      </c>
      <c r="B17" s="192" t="inlineStr">
        <is>
          <t>10.013.00</t>
        </is>
      </c>
      <c r="C17" s="192" t="n">
        <v>3922</v>
      </c>
      <c r="D17" s="192" t="inlineStr">
        <is>
          <t xml:space="preserve">
Banheiras,
boxes para
chuveiros, pias,
lavatórios,
bidês,
sanitários e
seus assentos e
tampas, caixas
de descarga e
artigos
semelhantes
para usos
sanitários ou
higiênicos, de
plástico(Protocolos
ICMS
196/2009,
181/2010 e
209/2012)
(Protocolo ICMS
71/2011)
(Convênios
ICMS 92/2015
e 146/2015)
</t>
        </is>
      </c>
      <c r="E17" s="192" t="n">
        <v>50</v>
      </c>
      <c r="F17" s="191" t="inlineStr">
        <is>
          <t>AP,ES,MG,PR,RJ,RS, SP</t>
        </is>
      </c>
    </row>
    <row r="18" ht="15" customHeight="1" s="218">
      <c r="A18" s="192" t="n">
        <v>12</v>
      </c>
      <c r="B18" s="192" t="inlineStr">
        <is>
          <t>10.014.00</t>
        </is>
      </c>
      <c r="C18" s="192" t="n">
        <v>3924</v>
      </c>
      <c r="D18" s="192" t="inlineStr">
        <is>
          <t xml:space="preserve">
Artefatos de
higiene/toucado
r de plástico,
para uso na
construção
(Protocolos
ICMS 181/2010
e 209/2012)
(Protocolos
ICMS 71/2011
e 56/2012)
(Convênios
ICMS 92/2015
e 146/2015)</t>
        </is>
      </c>
      <c r="E18" s="192" t="n">
        <v>75</v>
      </c>
      <c r="F18" s="200" t="inlineStr">
        <is>
          <t>AP,ES,MG,PR,RJ,RS, SP</t>
        </is>
      </c>
    </row>
    <row r="19" ht="15" customHeight="1" s="218">
      <c r="A19" s="192" t="n">
        <v>13</v>
      </c>
      <c r="B19" s="192" t="inlineStr">
        <is>
          <t>10.015.00</t>
        </is>
      </c>
      <c r="C19" s="192" t="n">
        <v>39251000</v>
      </c>
      <c r="D19" s="192" t="inlineStr">
        <is>
          <t xml:space="preserve">
Caixa d'água,
inclusive sua
tampa, de
plástico,
mesmo
reforçadas com
fibra de vidro
(Protocolos
ICMS
196/2009,181/2010 e
209/2012)
(Protocolos
ICMS 71/2011
e 56/2012)
(Convênios
ICMS 92/2015
e 146/2015)</t>
        </is>
      </c>
      <c r="E19" s="192" t="n">
        <v>45</v>
      </c>
      <c r="F19" s="191" t="inlineStr">
        <is>
          <t>AP,ES,MG,PR,RJ,RS, SP</t>
        </is>
      </c>
    </row>
    <row r="20" ht="15" customHeight="1" s="218">
      <c r="A20" s="192" t="n">
        <v>14</v>
      </c>
      <c r="B20" s="192" t="inlineStr">
        <is>
          <t>10.016.00</t>
        </is>
      </c>
      <c r="C20" s="192" t="n">
        <v>392590</v>
      </c>
      <c r="D20" s="192" t="inlineStr">
        <is>
          <t xml:space="preserve">
Outras telhas,
cumeeira e
caixa d'água,
inclusive sua
tampa, de
plástico,
mesmo
reforçadas com
fibra de vidro
(Protocolos
ICMS
196/2009,
181/2010 e
209/2012)
(Protocolos
ICMS 71/2011
e 56/2012)
(Convênios
ICMS 92/2015
e 146/2015)
</t>
        </is>
      </c>
      <c r="E20" s="192" t="n">
        <v>45</v>
      </c>
      <c r="F20" s="191" t="inlineStr">
        <is>
          <t>AP,ES,MG,PR,RJ,RS, SP</t>
        </is>
      </c>
    </row>
    <row r="21" ht="15" customHeight="1" s="218">
      <c r="A21" s="192" t="n">
        <v>15</v>
      </c>
      <c r="B21" s="192" t="inlineStr">
        <is>
          <t>10.018.00</t>
        </is>
      </c>
      <c r="C21" s="192" t="n">
        <v>39252000</v>
      </c>
      <c r="D21" s="192" t="inlineStr">
        <is>
          <t xml:space="preserve">
Portas, janelas
e seus
caixilhos,
alizares e
soleiras
(Protocolos
ICMS196/2009,
181/2010 e
209/2012)
(Protocolo ICMS
71/2011)
(Convênios
ICMS 92/2015
e 146/2015)
</t>
        </is>
      </c>
      <c r="E21" s="192" t="n">
        <v>45</v>
      </c>
      <c r="F21" s="191" t="inlineStr">
        <is>
          <t>AP,ES,MG,PR,RJ,RS, SP</t>
        </is>
      </c>
    </row>
    <row r="22" ht="15" customHeight="1" s="218">
      <c r="A22" s="192" t="n">
        <v>16</v>
      </c>
      <c r="B22" s="192" t="inlineStr">
        <is>
          <t>10.019.00</t>
        </is>
      </c>
      <c r="C22" s="192" t="n">
        <v>39253000</v>
      </c>
      <c r="D22" s="192" t="inlineStr">
        <is>
          <t xml:space="preserve">
Postigos,
estores
(incluídas as
venezianas) e
artefatos
semelhantes e
suas partes
(Protocolos
ICMS
196/2009,
181/2010 e
209/2012)
(Protocolo ICMS
71/2011)
(Convênios
ICMS 92/2015
e 146/2015)
</t>
        </is>
      </c>
      <c r="E22" s="192" t="n">
        <v>58</v>
      </c>
      <c r="F22" s="200" t="inlineStr">
        <is>
          <t>AP,ES,MG,PR,RJ,RS, SP</t>
        </is>
      </c>
    </row>
    <row r="23" ht="15" customHeight="1" s="218">
      <c r="A23" s="192" t="n">
        <v>17</v>
      </c>
      <c r="B23" s="192" t="inlineStr">
        <is>
          <t>10.020.00</t>
        </is>
      </c>
      <c r="C23" s="192" t="n">
        <v>392690</v>
      </c>
      <c r="D23" s="192" t="inlineStr">
        <is>
          <t xml:space="preserve">
Outras obras de
plástico, para
uso na
construção
(Protocolos
ICMS
196/2009,
181/2010 e
209/2012)
(Protocolo ICMS71/2011)
(Convênios
ICMS 92/2015
e 146/2015)</t>
        </is>
      </c>
      <c r="E23" s="192" t="n">
        <v>50</v>
      </c>
      <c r="F23" s="191" t="inlineStr">
        <is>
          <t>AP,ES,MG,PR,RJ,RS, SP</t>
        </is>
      </c>
    </row>
    <row r="24" ht="15" customHeight="1" s="218">
      <c r="A24" s="192" t="n">
        <v>18</v>
      </c>
      <c r="B24" s="192" t="inlineStr">
        <is>
          <t>10.021.00</t>
        </is>
      </c>
      <c r="C24" s="192" t="n">
        <v>4814</v>
      </c>
      <c r="D24" s="192" t="inlineStr">
        <is>
          <t xml:space="preserve">
Papel de parede
e revestimentos
de parede
semelhantes;
papel para
vitrais
(Protocolos
ICMS
196/2009,
181/2010 e
209/2012)
(Protocolo ICMS
71/2011)
(Convênios
ICMS 92/2015
e 146/2015)
</t>
        </is>
      </c>
      <c r="E24" s="192" t="n">
        <v>75</v>
      </c>
      <c r="F24" s="191" t="inlineStr">
        <is>
          <t>AP,ES,MG,PR,RJ,RS, SP</t>
        </is>
      </c>
    </row>
    <row r="25" ht="15" customHeight="1" s="218">
      <c r="A25" s="192" t="n">
        <v>19</v>
      </c>
      <c r="B25" s="192" t="inlineStr">
        <is>
          <t>10.022.00</t>
        </is>
      </c>
      <c r="C25" s="192" t="n">
        <v>68101900</v>
      </c>
      <c r="D25" s="192" t="inlineStr">
        <is>
          <t xml:space="preserve">
Telhas de
concreto
(Protocolos
ICMS
196/2009,
181/2010 e
209/2012)
(Protocolo ICMS
71/2011)
(Convênios
ICMS 92/2015
e 146/2015)</t>
        </is>
      </c>
      <c r="E25" s="192" t="n">
        <v>39</v>
      </c>
      <c r="F25" s="191" t="inlineStr">
        <is>
          <t>AP,ES,MG,PR,RJ,RS,SP</t>
        </is>
      </c>
    </row>
    <row r="26" ht="21" customHeight="1" s="218">
      <c r="A26" s="192" t="n">
        <v>20</v>
      </c>
      <c r="B26" s="192" t="inlineStr">
        <is>
          <t>10.023.00</t>
        </is>
      </c>
      <c r="C26" s="194" t="n">
        <v>6811</v>
      </c>
      <c r="D26" s="192" t="inlineStr">
        <is>
          <t xml:space="preserve">
Telha, cumeeira
e caixa d'água,inclusive sua
tampa, de
fibrocimento,
cimento-celulos
e
(Protocolos
ICMS
196/2009,
181/2010 e
209/2012)
(Protocolo ICMS
71/2011)
(Convênios
ICMS 92/2015
e 146/2015)
(Convênios
ICMS 52/2017
e 131/2017)
</t>
        </is>
      </c>
      <c r="E26" s="192" t="n">
        <v>58</v>
      </c>
      <c r="F26" s="191" t="inlineStr">
        <is>
          <t>AP,ES,MG,PR,RJ,RS,SP</t>
        </is>
      </c>
    </row>
    <row r="27" ht="15" customHeight="1" s="218">
      <c r="A27" s="192" t="n">
        <v>22</v>
      </c>
      <c r="B27" s="192" t="inlineStr">
        <is>
          <t xml:space="preserve">10.025.00 </t>
        </is>
      </c>
      <c r="C27" s="192" t="n">
        <v>69010000</v>
      </c>
      <c r="D27" s="192" t="inlineStr">
        <is>
          <t xml:space="preserve">
Tijolos, placas
(lajes),
ladrilhos e
outras peças
cerâmicas de
farinhas
siliciosas fósseis
("kieselghur",
tripolita,
diatomita, por
exemplo) ou de
terras siliciosas
semelhantes
(Protocolo ICMS
68/2015)
(Protocolo ICMS
71/2011)
(Convênios
ICMS 92/2015
e 146/2015)</t>
        </is>
      </c>
      <c r="E27" s="192" t="n">
        <v>75</v>
      </c>
      <c r="F27" s="191" t="inlineStr">
        <is>
          <t>AP,ES,MG,PR,RJ,RS,SP</t>
        </is>
      </c>
    </row>
    <row r="28" ht="15" customHeight="1" s="218">
      <c r="A28" s="192" t="n">
        <v>23</v>
      </c>
      <c r="B28" s="192" t="inlineStr">
        <is>
          <t>10.026.00</t>
        </is>
      </c>
      <c r="C28" s="192" t="n">
        <v>6902</v>
      </c>
      <c r="D28" s="192" t="inlineStr">
        <is>
          <t xml:space="preserve">
Tijolos, placas
(lajes),
ladrilhos e
peças
cerâmicas
semelhantes,
para uso na
construção,
refratários, que
não sejam de
farinhas
siliciosas fósseis
nem de terrassiliciosas
semelhantes
(Protocolo ICMS
68/2015)
(Convênios
ICMS 92/2015
e 146/2015)
</t>
        </is>
      </c>
      <c r="E28" s="192" t="n">
        <v>75</v>
      </c>
      <c r="F28" s="191" t="inlineStr">
        <is>
          <t>AP,ES,MG,PR,RJ,RS</t>
        </is>
      </c>
    </row>
    <row r="29" ht="15" customHeight="1" s="218">
      <c r="A29" s="192" t="n">
        <v>24</v>
      </c>
      <c r="B29" s="192" t="inlineStr">
        <is>
          <t>10.027.00</t>
        </is>
      </c>
      <c r="C29" s="192" t="n">
        <v>6904</v>
      </c>
      <c r="D29" s="192" t="inlineStr">
        <is>
          <t xml:space="preserve">
Tijolos para
construção,
tijoleiras,
tapa-vigas e
produtos
semelhantes,
de cerâmica
(Protocolo ICMS
68/2015)
(Convênios
ICMS 92/2015
e 146/2015)</t>
        </is>
      </c>
      <c r="E29" s="192" t="n">
        <v>58</v>
      </c>
      <c r="F29" s="191" t="inlineStr">
        <is>
          <t>AP,ES,MG,PR,RJ,RS</t>
        </is>
      </c>
    </row>
    <row r="30" ht="15" customHeight="1" s="218">
      <c r="A30" s="192" t="n">
        <v>25</v>
      </c>
      <c r="B30" s="192" t="inlineStr">
        <is>
          <t>10.028.00</t>
        </is>
      </c>
      <c r="C30" s="192" t="n">
        <v>6905</v>
      </c>
      <c r="D30" s="192" t="inlineStr">
        <is>
          <t xml:space="preserve">
Telhas,
elementos de
chaminés,
condutores de
fumaça,
ornamentos
arquitetônicos,
de cerâmica, e
outros produtos
cerâmicos para
uso na
construção
(Protocolo ICMS
68/2015)
(ConvêniosICMS 92/2015
e 146/2015)
</t>
        </is>
      </c>
      <c r="E30" s="192" t="n">
        <v>75</v>
      </c>
      <c r="F30" s="200" t="inlineStr">
        <is>
          <t>AP,ES,MG,PR,RJ,RS</t>
        </is>
      </c>
    </row>
    <row r="31" ht="15" customHeight="1" s="218">
      <c r="A31" s="192" t="n">
        <v>26</v>
      </c>
      <c r="B31" s="192" t="inlineStr">
        <is>
          <t>10.029.00</t>
        </is>
      </c>
      <c r="C31" s="192" t="n">
        <v>69060000</v>
      </c>
      <c r="D31" s="192" t="inlineStr">
        <is>
          <t xml:space="preserve">
Tubos, calhas
ou algerozes e
acessórios para
canalizações,
de cerâmica
(Protocolo ICMS
68/2015)
(Convênios
ICMS 92/2015
e 146/2015)</t>
        </is>
      </c>
      <c r="E31" s="192" t="n">
        <v>75</v>
      </c>
      <c r="F31" s="191" t="inlineStr">
        <is>
          <t>AP,ES,MG,PR,RJ,RS</t>
        </is>
      </c>
    </row>
    <row r="32" ht="15" customHeight="1" s="218">
      <c r="A32" s="192" t="n">
        <v>27</v>
      </c>
      <c r="B32" s="192" t="inlineStr">
        <is>
          <t>10.030.00</t>
        </is>
      </c>
      <c r="C32" s="192" t="n">
        <v>6907</v>
      </c>
      <c r="D32" s="192" t="inlineStr">
        <is>
          <t xml:space="preserve">
Ladrilhos e
placas de
cerâmica,
exclusivamente
para
pavimentação
ou
revestimento
(Protocolos
ICMS
196/2009,
181/2010 e
209/2012)
(Protocolo ICMS
71/2011)
(Convênios
ICMS 92/2015,
146/2015 e
25/2017)</t>
        </is>
      </c>
      <c r="E32" s="192" t="n">
        <v>58</v>
      </c>
      <c r="F32" s="191" t="inlineStr">
        <is>
          <t>AP,ES,MG,PR,RJ,RS,SP</t>
        </is>
      </c>
    </row>
    <row r="33" ht="15" customHeight="1" s="218">
      <c r="A33" s="192" t="n">
        <v>28</v>
      </c>
      <c r="B33" s="192" t="inlineStr">
        <is>
          <t>10.031.00</t>
        </is>
      </c>
      <c r="C33" s="192" t="n">
        <v>6910</v>
      </c>
      <c r="D33" s="192" t="inlineStr">
        <is>
          <t xml:space="preserve">
Pias, lavatórios,
colunas para
lavatórios,banheiras,
bidês,
sanitários,
caixas de
descarga,
mictórios e
aparelhos fixos
semelhantes
para usos
sanitários, de
cerâmica
(Protocolos
ICMS
196/2009,
181/2010 e
209/2012)
(Protocolo ICMS
71/2011)
(Convênios
ICMS 92/2015
e 146/2015)</t>
        </is>
      </c>
      <c r="E33" s="192" t="n">
        <v>39</v>
      </c>
      <c r="F33" s="191" t="inlineStr">
        <is>
          <t>AP,ES,MG,PR,RJ,RS,SP</t>
        </is>
      </c>
    </row>
    <row r="34" ht="15" customHeight="1" s="218">
      <c r="A34" s="192" t="n">
        <v>29</v>
      </c>
      <c r="B34" s="192" t="inlineStr">
        <is>
          <t>10.032.00</t>
        </is>
      </c>
      <c r="C34" s="192" t="n">
        <v>69120000</v>
      </c>
      <c r="D34" s="192" t="inlineStr">
        <is>
          <t xml:space="preserve">
Artefatos de
higiene/toucado
r de cerâmica
(Protocolos
ICMS
196/2009,
181/2010 e
209/2012)
(Protocolos
ICMS 71/2011
e 56/2012)(Convênios
ICMS 92/2015
e 146/2015)
</t>
        </is>
      </c>
      <c r="E34" s="192" t="n">
        <v>75</v>
      </c>
      <c r="F34" s="191" t="inlineStr">
        <is>
          <t>AP,ES,MG,PR,RJ,RS,SP</t>
        </is>
      </c>
    </row>
    <row r="35" ht="15" customHeight="1" s="218">
      <c r="A35" s="192" t="n">
        <v>30</v>
      </c>
      <c r="B35" s="192" t="inlineStr">
        <is>
          <t>10.033.00</t>
        </is>
      </c>
      <c r="C35" s="192" t="n">
        <v>7003</v>
      </c>
      <c r="D35" s="192" t="inlineStr">
        <is>
          <t xml:space="preserve">
Vidro vazado ou
laminado, em
chapas, folhas
ou perfis,
mesmo com
camada
absorvente,
refletora ou
não, mas sem
qualquer outro
trabalho
(Protocolos
ICMS
196/2009,
181/2010 e
209/2012)
(Protocolo ICMS
71/2011)
(Convênios
ICMS 92/2015
e 146/2015)
</t>
        </is>
      </c>
      <c r="E35" s="192" t="n">
        <v>39</v>
      </c>
      <c r="F35" s="191" t="inlineStr">
        <is>
          <t>AP,ES,MG,PR,RJ,RS,SP</t>
        </is>
      </c>
    </row>
    <row r="36" ht="15" customHeight="1" s="218">
      <c r="A36" s="192" t="n">
        <v>31</v>
      </c>
      <c r="B36" s="192" t="inlineStr">
        <is>
          <t>10.034.00</t>
        </is>
      </c>
      <c r="C36" s="192" t="n">
        <v>7004</v>
      </c>
      <c r="D36" s="192" t="inlineStr">
        <is>
          <t xml:space="preserve">Vidro estirado
ou soprado, em
folhas, mesmo
com camada
absorvente,
refletora ou
não, mas sem
qualquer outro
trabalho
(Protocolos
ICMS196/2009,
181/2010 e
209/2012)
(Protocolo ICMS
71/2011)
(Convênios
ICMS 92/2015
e 146/2015)
</t>
        </is>
      </c>
      <c r="E36" s="192" t="n">
        <v>75</v>
      </c>
      <c r="F36" s="191" t="inlineStr">
        <is>
          <t>AP,ES,MG,PR,RJ,RS,SP</t>
        </is>
      </c>
    </row>
    <row r="37" ht="15" customHeight="1" s="218">
      <c r="A37" s="192" t="n">
        <v>32</v>
      </c>
      <c r="B37" s="192" t="inlineStr">
        <is>
          <t>10.035.00</t>
        </is>
      </c>
      <c r="C37" s="192" t="n">
        <v>7005</v>
      </c>
      <c r="D37" s="192" t="inlineStr">
        <is>
          <t xml:space="preserve">Vidro flotado e
vidro
desbastado ou
polido em uma
ou em ambas
as faces, em
chapas ou em
folhas, mesmo
com camada
absorvente,
refletora ou
não, mas sem
qualquer outro
trabalho
(Protocolos
ICMS
196/2009,
181/2010 e
209/2012)
(Protocolo ICMS
71/2011)
(Convênios
ICMS 92/2015
e 146/2015)
</t>
        </is>
      </c>
      <c r="E37" s="192" t="n">
        <v>45</v>
      </c>
      <c r="F37" s="191" t="inlineStr">
        <is>
          <t>AP,ES,MG,PR,RJ,RS, SP</t>
        </is>
      </c>
    </row>
    <row r="38" ht="15" customHeight="1" s="218">
      <c r="A38" s="192" t="n">
        <v>33</v>
      </c>
      <c r="B38" s="192" t="inlineStr">
        <is>
          <t>10.036.00</t>
        </is>
      </c>
      <c r="C38" s="192" t="n">
        <v>70071900</v>
      </c>
      <c r="D38" s="192" t="inlineStr">
        <is>
          <t xml:space="preserve">Vidros
temperados
(Protocolos ICMS
196/2009,
181/2010 e
209/2012)
(Protocolo ICMS
71/2011)
(Convênios
ICMS 92/2015
e 146/2015)
</t>
        </is>
      </c>
      <c r="E38" s="192" t="n">
        <v>45</v>
      </c>
      <c r="F38" s="191" t="inlineStr">
        <is>
          <t>AP,ES,MG,PR,RJ,RS, SP</t>
        </is>
      </c>
    </row>
    <row r="39" ht="15" customHeight="1" s="218">
      <c r="A39" s="192" t="n">
        <v>34</v>
      </c>
      <c r="B39" s="192" t="inlineStr">
        <is>
          <t>10.037.00</t>
        </is>
      </c>
      <c r="C39" s="192" t="n">
        <v>70072900</v>
      </c>
      <c r="D39" s="192" t="inlineStr">
        <is>
          <t>Vidros
laminados
(Protocolos
ICMS
196/2009,
181/2010 e
209/2012)
(Protocolo ICMS
71/2011)
(Convênios
ICMS 92/2015
e 146/2015)</t>
        </is>
      </c>
      <c r="E39" s="192" t="n">
        <v>45</v>
      </c>
      <c r="F39" s="191" t="inlineStr">
        <is>
          <t>AC,AL,AM,AP,BA,DF,ES,MA,MG,MT,PA,PB,PE,PR,PI,RJ,RR,RS,SP,SE,TO</t>
        </is>
      </c>
    </row>
    <row r="40" ht="15" customHeight="1" s="218">
      <c r="A40" s="192" t="n">
        <v>35</v>
      </c>
      <c r="B40" s="192" t="inlineStr">
        <is>
          <t>10.038.00</t>
        </is>
      </c>
      <c r="C40" s="192" t="n">
        <v>70080000</v>
      </c>
      <c r="D40" s="192" t="inlineStr">
        <is>
          <t xml:space="preserve">Vidros isolantes
de paredes
múltiplas
(Protocolos
ICMS
196/2009,
181/2010 e
209/2012)
(Protocolo ICMS
71/2011)
(Convênios
ICMS 92/2015
e 146/2015)
</t>
        </is>
      </c>
      <c r="E40" s="192" t="n">
        <v>45</v>
      </c>
      <c r="F40" s="191" t="inlineStr">
        <is>
          <t>AP,ES,MG,PR,RJ,RS,SP</t>
        </is>
      </c>
    </row>
    <row r="41" ht="15" customHeight="1" s="218">
      <c r="A41" s="192" t="n">
        <v>36</v>
      </c>
      <c r="B41" s="192" t="inlineStr">
        <is>
          <t>10.039.00</t>
        </is>
      </c>
      <c r="C41" s="192" t="n">
        <v>7016</v>
      </c>
      <c r="D41" s="192" t="inlineStr">
        <is>
          <t>Blocos, placas,
tijolos,
ladrilhos, telhas
e outros
artefatos, de
vidro prensado
ou moldado,
mesmo
armado, para
uso na
construção;
cubos, pastilhas
e outros artigos
semelhantes
(Protocolos
ICMS
196/2009,
181/2010 e
209/2012)
(Convênios
ICMS 92/2015
e 146/2015)</t>
        </is>
      </c>
      <c r="E41" s="192" t="inlineStr">
        <is>
          <t>61.26</t>
        </is>
      </c>
      <c r="F41" s="191" t="inlineStr">
        <is>
          <t>AP,ES,MG,PR,RJ,RS</t>
        </is>
      </c>
    </row>
    <row r="42" ht="15" customHeight="1" s="218">
      <c r="A42" s="192" t="n">
        <v>37</v>
      </c>
      <c r="B42" s="192" t="inlineStr">
        <is>
          <t>10.040.00</t>
        </is>
      </c>
      <c r="C42" s="192" t="n">
        <v>72142000</v>
      </c>
      <c r="D42" s="192" t="inlineStr">
        <is>
          <t>Barras próprias
para
construções,
exceto
vergalhões
(Protocolos
ICMS
196/2009,
181/2010 e
209/2012)
(Protocolo ICMS
71/2011)
(Convênios</t>
        </is>
      </c>
      <c r="E42" s="192" t="n">
        <v>33</v>
      </c>
      <c r="F42" s="191" t="inlineStr">
        <is>
          <t>AP,ES,MG,PR,RJ,RS,SP</t>
        </is>
      </c>
    </row>
    <row r="43" ht="15" customHeight="1" s="218">
      <c r="A43" s="192" t="n">
        <v>38</v>
      </c>
      <c r="B43" s="192" t="inlineStr">
        <is>
          <t>10.041.00</t>
        </is>
      </c>
      <c r="C43" s="194" t="n">
        <v>73089010</v>
      </c>
      <c r="D43" s="192" t="inlineStr">
        <is>
          <t>Outras barras
próprias para
construções,
exceto
vergalhões
(Protocolos
ICMS
196/2009,
181/2010 e
209/2012)
(Protocolo ICMS
71/2011)
(Convênios
ICMS 92/2015
e 146/2015)</t>
        </is>
      </c>
      <c r="E43" s="192" t="n">
        <v>39</v>
      </c>
      <c r="F43" s="200" t="inlineStr">
        <is>
          <t>AP,ES,MG,PR,RJ,RS,SP</t>
        </is>
      </c>
    </row>
    <row r="44" ht="15" customHeight="1" s="218">
      <c r="A44" s="192" t="inlineStr">
        <is>
          <t xml:space="preserve">Acresentado o item pelo art. 1º, inciso II, da Resolução SEFA nº 180/2020, de 11.3.2020, em vigor com sua
publicação em 19.3.2020, produzindo efeitos a partir de 1º.3.2020.
</t>
        </is>
      </c>
      <c r="B44" s="264" t="n"/>
      <c r="C44" s="264" t="n"/>
      <c r="D44" s="264" t="n"/>
      <c r="E44" s="265" t="n"/>
      <c r="F44" s="191" t="n"/>
    </row>
    <row r="45" ht="15" customHeight="1" s="218">
      <c r="A45" s="192" t="n">
        <v>39</v>
      </c>
      <c r="B45" s="192" t="inlineStr">
        <is>
          <t>10.042.00</t>
        </is>
      </c>
      <c r="C45" s="192" t="n">
        <v>72142000</v>
      </c>
      <c r="D45" s="192" t="inlineStr">
        <is>
          <t xml:space="preserve">Vergalhões
(Protocolos
ICMS
196/2009,
181/2010 e
209/2012)Protocolos
ICMS 71/2011
e 56/2012)
(Convênios
ICMS 92/2015
e 146/2015)
</t>
        </is>
      </c>
      <c r="E45" s="192" t="n">
        <v>45</v>
      </c>
      <c r="F45" s="191" t="inlineStr">
        <is>
          <t>AP,ES,MG,PR,RJ,RS,SP</t>
        </is>
      </c>
    </row>
    <row r="46" ht="15" customHeight="1" s="218">
      <c r="A46" s="192" t="n">
        <v>40</v>
      </c>
      <c r="B46" s="192" t="inlineStr">
        <is>
          <t>10.043.00</t>
        </is>
      </c>
      <c r="C46" s="192" t="n">
        <v>7213</v>
      </c>
      <c r="D46" s="192" t="inlineStr">
        <is>
          <t>Outros
vergalhões
(Protocolos
ICMS 196/2009
e 181/2010)
(Convênios
ICMS 92/2015
e 146/2015)
(Convênio ICMS
240/2019)</t>
        </is>
      </c>
      <c r="E46" s="192" t="n">
        <v>45</v>
      </c>
      <c r="F46" s="191" t="inlineStr">
        <is>
          <t>AP,ES,MG,PR,RJ,RS</t>
        </is>
      </c>
    </row>
    <row r="47" ht="15" customHeight="1" s="218">
      <c r="A47" s="192" t="inlineStr">
        <is>
          <t>Nova redação do item dada pelo art. 1º, inciso II, da Resolução SEFA nº 180/2020, de 11.3.2020, em vigor com
sua publicação em 19.3.2020, produzindo efeitos a partir de 1º.3.2020.
Redação original que produziu efeitos de 4.7.2019 até 29.2.2020:</t>
        </is>
      </c>
      <c r="B47" s="264" t="n"/>
      <c r="C47" s="264" t="n"/>
      <c r="D47" s="264" t="n"/>
      <c r="E47" s="265" t="n"/>
      <c r="F47" s="191" t="n"/>
    </row>
    <row r="48" ht="15" customHeight="1" s="218">
      <c r="A48" s="192" t="inlineStr">
        <is>
          <t>"40</t>
        </is>
      </c>
      <c r="B48" s="192" t="inlineStr">
        <is>
          <t>10.043.00</t>
        </is>
      </c>
      <c r="C48" s="192" t="n">
        <v>73089010</v>
      </c>
      <c r="D48" s="192" t="inlineStr">
        <is>
          <t>Outros
vergalhões
(Protocolos ICMS
196/2009,
181/2010)
(Convênios ICMS
92/2015 e
146/2015)</t>
        </is>
      </c>
      <c r="E48" s="192" t="inlineStr">
        <is>
          <t>45"</t>
        </is>
      </c>
      <c r="F48" s="191" t="inlineStr">
        <is>
          <t>AP,ES,MG,PR,RJ,RS,SP</t>
        </is>
      </c>
    </row>
    <row r="49" ht="15" customHeight="1" s="218">
      <c r="A49" s="192" t="inlineStr">
        <is>
          <t>"40</t>
        </is>
      </c>
      <c r="B49" s="192" t="inlineStr">
        <is>
          <t>10.043.00</t>
        </is>
      </c>
      <c r="C49" s="192" t="n">
        <v>7213</v>
      </c>
      <c r="D49" s="192" t="inlineStr">
        <is>
          <t>Outros
vergalhões
(Protocolos ICMS
196/2009,
181/2010)
(Convênios ICMS
92/2015 e
146/2015)</t>
        </is>
      </c>
      <c r="E49" s="192" t="inlineStr">
        <is>
          <t>45"</t>
        </is>
      </c>
      <c r="F49" s="191" t="inlineStr">
        <is>
          <t>AP,ES,MG,PR,RJ,RS</t>
        </is>
      </c>
    </row>
    <row r="50" ht="15" customHeight="1" s="218">
      <c r="A50" s="192" t="n">
        <v>41</v>
      </c>
      <c r="B50" s="192" t="inlineStr">
        <is>
          <t>10.044.00</t>
        </is>
      </c>
      <c r="C50" s="192" t="n">
        <v>72171090</v>
      </c>
      <c r="D50" s="192" t="inlineStr">
        <is>
          <t xml:space="preserve">Fios de ferro ou
aço não
ligados, não
revestidos,
mesmo polidos,
cordas, cabos,
tranças
(entrançados),
lingas eartefatos
semelhantes,
de ferro ou aço,
não isolados
para usos
elétricos
(Protocolos
ICMS
196/2009,
181/2010 e
209/2012)
(Protocolo ICMS
71/2011)
(Convênios
ICMS 92/2015
e 146/2015)
</t>
        </is>
      </c>
      <c r="E50" s="192" t="n">
        <v>45</v>
      </c>
      <c r="F50" s="191" t="inlineStr">
        <is>
          <t>AP,ES,MG,PR,RJ,RS,SP</t>
        </is>
      </c>
    </row>
    <row r="51" ht="15" customHeight="1" s="218">
      <c r="A51" s="192" t="n">
        <v>41</v>
      </c>
      <c r="B51" s="192" t="inlineStr">
        <is>
          <t>10.044.00</t>
        </is>
      </c>
      <c r="C51" s="192" t="n">
        <v>7312</v>
      </c>
      <c r="D51" s="192" t="inlineStr">
        <is>
          <t xml:space="preserve">Fios de ferro ou
aço não
ligados, não
revestidos,
mesmo polidos,
cordas, cabos,
tranças
(entrançados),
lingas eartefatos
semelhantes,
de ferro ou aço,
não isolados
para usos
elétricos
(Protocolos
ICMS
196/2009,
181/2010 e
209/2012)
(Protocolo ICMS
71/2011)
(Convênios
ICMS 92/2015
e 146/2015)
</t>
        </is>
      </c>
      <c r="E51" s="192" t="n">
        <v>45</v>
      </c>
      <c r="F51" s="191" t="inlineStr">
        <is>
          <t>AP,ES,MG,PR,RJ,RS,SP</t>
        </is>
      </c>
    </row>
    <row r="52" ht="15" customHeight="1" s="218">
      <c r="A52" s="192" t="n">
        <v>42</v>
      </c>
      <c r="B52" s="192" t="inlineStr">
        <is>
          <t>10.045.01</t>
        </is>
      </c>
      <c r="C52" s="192" t="n">
        <v>72172090</v>
      </c>
      <c r="D52" s="192" t="inlineStr">
        <is>
          <t>Outros fios de
ferro ou aço,
não ligados,
galvanizados
(Protocolos
ICMS
196/2009,
181/2010 e
209/2012)
(Protocolo ICMS
71/2011)
(Convênios
ICMS 92/2015
e 146/2015)</t>
        </is>
      </c>
      <c r="E52" s="192" t="n">
        <v>50</v>
      </c>
      <c r="F52" s="191" t="inlineStr">
        <is>
          <t>AP,ES,MG,PR,RJ,RS,SP</t>
        </is>
      </c>
    </row>
    <row r="53" ht="15" customHeight="1" s="218">
      <c r="A53" s="192" t="n">
        <v>43</v>
      </c>
      <c r="B53" s="192" t="inlineStr">
        <is>
          <t>10.046.00</t>
        </is>
      </c>
      <c r="C53" s="192" t="n">
        <v>7307</v>
      </c>
      <c r="D53" s="192" t="inlineStr">
        <is>
          <t>Acessórios para
tubos (inclusive
uniões,
cotovelos, luvas
ou mangas), de ferro fundido,
ferro ou aço
(Protocolos
ICMS
196/2009,
181/2010 e
209/2012)
(Protocolo ICMS
71/2011)
(Convênios
ICMS 92/2015
e 146/2015)</t>
        </is>
      </c>
      <c r="E53" s="192" t="n">
        <v>39</v>
      </c>
      <c r="F53" s="191" t="inlineStr">
        <is>
          <t>AP,ES,MG,PR,RJ,RS,SP</t>
        </is>
      </c>
    </row>
    <row r="54" ht="15" customHeight="1" s="218">
      <c r="A54" s="192" t="n">
        <v>44</v>
      </c>
      <c r="B54" s="192" t="inlineStr">
        <is>
          <t>10.047.00</t>
        </is>
      </c>
      <c r="C54" s="192" t="n">
        <v>73083000</v>
      </c>
      <c r="D54" s="192" t="inlineStr">
        <is>
          <t xml:space="preserve">Portas e
janelas, e seus
caixilhos,
alizares e
soleiras de
ferro fundido,
ferro ou aço
(Protocolos
ICMS
196/2009,
181/2010 e
209/2012)
(Protocolo ICMS
71/2011)
(Convênios
ICMS 92/2015
e 146/2015)
</t>
        </is>
      </c>
      <c r="E54" s="192" t="n">
        <v>45</v>
      </c>
      <c r="F54" s="191" t="inlineStr">
        <is>
          <t>AP,ES,MG,PR,RJ,RS,SP</t>
        </is>
      </c>
    </row>
    <row r="55" ht="15" customHeight="1" s="218">
      <c r="A55" s="192" t="n">
        <v>45</v>
      </c>
      <c r="B55" s="192" t="inlineStr">
        <is>
          <t>10.048.00</t>
        </is>
      </c>
      <c r="C55" s="192" t="n">
        <v>73084000</v>
      </c>
      <c r="D55" s="192" t="inlineStr">
        <is>
          <t>Material para
andaimes, para
armações
(cofragens) e
para
escoramentos,(inclusive
armações
prontas, para
estruturas de
concreto
armado ou
argamassa
armada),
eletrocalhas e
perfilados de
ferro fundido,
ferro ou aço,
próprios para
construção,
exceto treliças
de aço
(Protocolos
ICMS
196/2009,
181/2010,
209/2012 e
152/2013)
(Protocolo ICMS
71/2011)
(Convênios
ICMS 92/2015
e 146/2015)</t>
        </is>
      </c>
      <c r="E55" s="192" t="n">
        <v>75</v>
      </c>
      <c r="F55" s="191" t="inlineStr">
        <is>
          <t>AP,ES,MG,PR,RJ,RS,SP</t>
        </is>
      </c>
    </row>
    <row r="56" ht="15" customHeight="1" s="218">
      <c r="A56" s="192" t="n">
        <v>45</v>
      </c>
      <c r="B56" s="192" t="inlineStr">
        <is>
          <t>10.048.00</t>
        </is>
      </c>
      <c r="C56" s="192" t="n">
        <v>730890</v>
      </c>
      <c r="D56" s="192" t="inlineStr">
        <is>
          <t>Material para
andaimes, para
armações
(cofragens) e
para
escoramentos,(inclusive
armações
prontas, para
estruturas de
concreto
armado ou
argamassa
armada),
eletrocalhas e
perfilados de
ferro fundido,
ferro ou aço,
próprios para
construção,
exceto treliças
de aço
(Protocolos
ICMS
196/2009,
181/2010,
209/2012 e
152/2013)
(Protocolo ICMS
71/2011)
(Convênios
ICMS 92/2015
e 146/2015)</t>
        </is>
      </c>
      <c r="E56" s="192" t="n">
        <v>75</v>
      </c>
      <c r="F56" s="191" t="inlineStr">
        <is>
          <t>AP,ES,MG,PR,RJ,RS,SP</t>
        </is>
      </c>
    </row>
    <row r="57" ht="15" customHeight="1" s="218">
      <c r="A57" s="192" t="n">
        <v>46</v>
      </c>
      <c r="B57" s="192" t="inlineStr">
        <is>
          <t>10.049.00</t>
        </is>
      </c>
      <c r="C57" s="192" t="n">
        <v>73084000</v>
      </c>
      <c r="D57" s="192" t="inlineStr">
        <is>
          <t>Treliças de aço
(Protocolo ICMS
152/2013)
(Convênios
ICMS 92/2015
e 146/2015)</t>
        </is>
      </c>
      <c r="E57" s="192" t="n">
        <v>32</v>
      </c>
      <c r="F57" s="191" t="inlineStr">
        <is>
          <t>AP,ES,MG,PR,RJ,RS</t>
        </is>
      </c>
    </row>
    <row r="58" ht="15" customHeight="1" s="218">
      <c r="A58" s="192" t="n">
        <v>47</v>
      </c>
      <c r="B58" s="192" t="inlineStr">
        <is>
          <t>10.051.00</t>
        </is>
      </c>
      <c r="C58" s="192" t="n">
        <v>7310</v>
      </c>
      <c r="D58" s="192" t="inlineStr">
        <is>
          <t xml:space="preserve">Caixas diversas
(tais como tais como
caixas de
correio, de
entrada de
água, de
energia, de
instalação) de
ferro fundido,
ferro ou aço;
próprias para a
construção
(Protocolos
ICMS
196/2009,
181/2010 e
209/2012)
(Protocolos
ICMS 71/2011
e 56/2012)
(Convênios
ICMS 92/2015
e 146/2015)
</t>
        </is>
      </c>
      <c r="E58" s="192" t="n">
        <v>75</v>
      </c>
      <c r="F58" s="191" t="inlineStr">
        <is>
          <t>AP,ES,MG,PR,RJ,RS,SP</t>
        </is>
      </c>
    </row>
    <row r="59" ht="15" customHeight="1" s="218">
      <c r="A59" s="192" t="n">
        <v>48</v>
      </c>
      <c r="B59" s="192" t="inlineStr">
        <is>
          <t>10.052.00</t>
        </is>
      </c>
      <c r="C59" s="192" t="n">
        <v>73130000</v>
      </c>
      <c r="D59" s="192" t="inlineStr">
        <is>
          <t>Arame farpado,
de ferro ou aço;
arames ou
tiras,
retorcidos,
mesmo
farpados, de
ferro ou aço,
dos tipos
utilizados em
cercas
(Protocolos ICMS
196/2009,
181/2010 e
209/2012)
(Protocolo ICMS
71/2011)
(Convênios
ICMS 92/2015
e 146/2015)</t>
        </is>
      </c>
      <c r="E59" s="192" t="n">
        <v>39</v>
      </c>
      <c r="F59" s="191" t="inlineStr">
        <is>
          <t>AP,ES,MG,PR,RJ,RS,SP</t>
        </is>
      </c>
    </row>
    <row r="60" ht="15" customHeight="1" s="218">
      <c r="A60" s="192" t="n">
        <v>49</v>
      </c>
      <c r="B60" s="192" t="inlineStr">
        <is>
          <t>10.053.00</t>
        </is>
      </c>
      <c r="C60" s="192" t="n">
        <v>7314</v>
      </c>
      <c r="D60" s="192" t="inlineStr">
        <is>
          <t xml:space="preserve">Telas metálicas,
grades e redes,
de fios de ferro
ou aço
(Protocolos
ICMS
196/2009,
181/2010 e
209/2012)
(Protocolo ICMS
71/2011)
(Convênios
ICMS 92/2015
e 146/2015)
</t>
        </is>
      </c>
      <c r="E60" s="192" t="n">
        <v>39</v>
      </c>
      <c r="F60" s="191" t="inlineStr">
        <is>
          <t>AP,ES,MG,PR,RJ,RS,SP</t>
        </is>
      </c>
    </row>
    <row r="61" ht="15" customHeight="1" s="218">
      <c r="A61" s="192" t="n">
        <v>50</v>
      </c>
      <c r="B61" s="192" t="inlineStr">
        <is>
          <t>10.054.00</t>
        </is>
      </c>
      <c r="C61" s="192" t="n">
        <v>73151100</v>
      </c>
      <c r="D61" s="192" t="inlineStr">
        <is>
          <t>Correntes de
rolos, de ferro
fundido, ferro
ou aço
(Protocolos
ICMS 181/2010
e 209/2012)
(Protocolos
ICMS 71/2011
e 56/2012)
(Convênios
ICMS 92/2015 e 146/2015)</t>
        </is>
      </c>
      <c r="E61" s="192" t="n">
        <v>75</v>
      </c>
      <c r="F61" s="191" t="inlineStr">
        <is>
          <t>AC,AL,AM,AP,BA,DF,ES,MA,MG,MT,PA,PE,PB,PR,PI,RJ,RR,RS,SP,SE,TO</t>
        </is>
      </c>
    </row>
    <row r="62" ht="15" customHeight="1" s="218">
      <c r="A62" s="192" t="n">
        <v>51</v>
      </c>
      <c r="B62" s="192" t="inlineStr">
        <is>
          <t xml:space="preserve">10.055.00 </t>
        </is>
      </c>
      <c r="C62" s="192" t="n">
        <v>73151290</v>
      </c>
      <c r="D62" s="192" t="inlineStr">
        <is>
          <t xml:space="preserve">Outras
correntes de
elos
articulados, de
ferro fundido,
ferro ou aço
(Protocolos
ICMS 181/2010
e 209/2012)
(Protocolos
ICMS 71/2011
e 56/2012)
(Convênios
ICMS 92/2015
e 146/2015)
</t>
        </is>
      </c>
      <c r="E62" s="192" t="n">
        <v>75</v>
      </c>
      <c r="F62" s="191" t="inlineStr">
        <is>
          <t>AP,ES,MG,PR,RJ,RS,SP</t>
        </is>
      </c>
    </row>
    <row r="63" ht="15" customHeight="1" s="218">
      <c r="A63" s="192" t="n">
        <v>52</v>
      </c>
      <c r="B63" s="192" t="inlineStr">
        <is>
          <t>10.056.00</t>
        </is>
      </c>
      <c r="C63" s="192" t="n">
        <v>73158200</v>
      </c>
      <c r="D63" s="192" t="inlineStr">
        <is>
          <t xml:space="preserve">Correntes de
elos soldados,
de ferro
fundido, de
ferro ou aço
(Protocolos
ICMS
196/2009,
181/2010 e
209/2012)
(Protocolo ICMS
71/2011)
(Convênios
ICMS 92/2015
e 146/2015)
</t>
        </is>
      </c>
      <c r="E63" s="192" t="n">
        <v>75</v>
      </c>
      <c r="F63" s="200" t="inlineStr">
        <is>
          <t>AP,ES,MG,PR,RJ,RS,SP</t>
        </is>
      </c>
    </row>
    <row r="64" ht="15" customHeight="1" s="218">
      <c r="A64" s="192" t="n">
        <v>53</v>
      </c>
      <c r="B64" s="192" t="inlineStr">
        <is>
          <t>10.057.00</t>
        </is>
      </c>
      <c r="C64" s="197" t="n">
        <v>731700</v>
      </c>
      <c r="D64" s="192" t="inlineStr">
        <is>
          <t>Tachas, pregos,
percevejos,
escápulas, 
grampos
ondulados ou
biselados e
artefatos
semelhantes,
de ferro
fundido, ferro
ou aço, mesmo
com a cabeça
de outra
matéria, exceto
cobre
(Protocolos
ICMS
196/2009,
181/2010 e
209/2012)
(Protocolos
ICMS 71/2011
e 56/2012)
(Convênios
ICMS 92/2015
e 146/2015)</t>
        </is>
      </c>
      <c r="E64" s="192" t="n">
        <v>58</v>
      </c>
      <c r="F64" s="191" t="inlineStr">
        <is>
          <t>AP,ES,MG,PR,RJ,RS,SP</t>
        </is>
      </c>
    </row>
    <row r="65" ht="15" customHeight="1" s="218">
      <c r="A65" s="192" t="n">
        <v>54</v>
      </c>
      <c r="B65" s="192" t="inlineStr">
        <is>
          <t>10.058.00</t>
        </is>
      </c>
      <c r="C65" s="192" t="n">
        <v>7318</v>
      </c>
      <c r="D65" s="192" t="inlineStr">
        <is>
          <t xml:space="preserve">Parafusos,
pinos ou
pernos,
roscados,
porcas,
tira-fundos,
ganchos
roscados,
rebites,
chavetas,cavilhas,
contrapinos,
arruelas
(incluídas as de
pressão) e
artefatos
semelhantes,
de ferro
fundido, ferro
ou aço
(Protocolos
ICMS
196/2009,
181/2010 e
209/2012)
(Protocolos
ICMS 71/2011
e 56/2012)
(Convênios
ICMS 92/2015
e 146/2015)
</t>
        </is>
      </c>
      <c r="E65" s="192" t="n">
        <v>50</v>
      </c>
      <c r="F65" s="191" t="inlineStr">
        <is>
          <t>AP,ES,MG,PR,RJ,RS, SP</t>
        </is>
      </c>
    </row>
    <row r="66" ht="15" customHeight="1" s="218">
      <c r="A66" s="192" t="n">
        <v>55</v>
      </c>
      <c r="B66" s="192" t="inlineStr">
        <is>
          <t>10.059.01</t>
        </is>
      </c>
      <c r="C66" s="192" t="n">
        <v>7323</v>
      </c>
      <c r="D66" s="192" t="inlineStr">
        <is>
          <t>Esponjas,
esfregões,
luvas e
artefatos
semelhantes
para limpeza,
polimento e
usos
semelhantes,
de ferro ou aço,(Protocolos
ICMS 181/2010
e 209/2012)
(Protocolos
ICMS 71/2011
e 56/2012)
(Convênios
ICMS 92/2015
e 146/2015)
exceto os de
uso doméstico
classificados na
posição
7323.10.00</t>
        </is>
      </c>
      <c r="E66" s="192" t="n">
        <v>75</v>
      </c>
      <c r="F66" s="191" t="inlineStr">
        <is>
          <t>AP,ES,MG,PR,RJ,RS,SP</t>
        </is>
      </c>
    </row>
    <row r="67" ht="15" customHeight="1" s="218">
      <c r="A67" s="192" t="n">
        <v>56</v>
      </c>
      <c r="B67" s="192" t="inlineStr">
        <is>
          <t>10.060.00</t>
        </is>
      </c>
      <c r="C67" s="192" t="n">
        <v>7324</v>
      </c>
      <c r="D67" s="192" t="inlineStr">
        <is>
          <t>Artefatos de
higiene ou de
toucador, e
suas partes, de
ferro fundido,
ferro ou aço,
incluídas as
pias, banheiras,
lavatórios,
cubas,
mictórios,
tanques e afins
de ferro
fundido, ferro
ou aço, para
uso na
construção
(Protocolos
ICMS
196/2009,
181/2010 e
209/2012)
(Protocolos
ICMS 71/2011
e 56/2012)
(Convênios
ICMS 92/2015e 146/2015)</t>
        </is>
      </c>
      <c r="E67" s="192" t="n">
        <v>75</v>
      </c>
      <c r="F67" s="191" t="inlineStr">
        <is>
          <t>AP,ES,MG,PR,RJ,RS,,SP</t>
        </is>
      </c>
    </row>
    <row r="68" ht="15" customHeight="1" s="218">
      <c r="A68" s="192" t="n">
        <v>57</v>
      </c>
      <c r="B68" s="192" t="inlineStr">
        <is>
          <t>10.061.00</t>
        </is>
      </c>
      <c r="C68" s="192" t="n">
        <v>7325</v>
      </c>
      <c r="D68" s="192" t="inlineStr">
        <is>
          <t>Outras obras
moldadas, de
ferro fundido,
ferro ou aço,
para uso na
construção
(Protocolos
ICMS
196/2009,
181/2010 e
209/2012)
(Protocolos
ICMS 71/2011
e 56/2012)
(Convênios
ICMS 92/2015
e 146/2015)</t>
        </is>
      </c>
      <c r="E68" s="192" t="n">
        <v>75</v>
      </c>
      <c r="F68" s="191" t="inlineStr">
        <is>
          <t>AP,ES,MG,PR,RJ,RS, SP</t>
        </is>
      </c>
    </row>
    <row r="69" ht="15" customHeight="1" s="218">
      <c r="A69" s="192" t="n">
        <v>58</v>
      </c>
      <c r="B69" s="192" t="inlineStr">
        <is>
          <t>10.062.00</t>
        </is>
      </c>
      <c r="C69" s="192" t="n">
        <v>7326</v>
      </c>
      <c r="D69" s="192" t="inlineStr">
        <is>
          <t>Abraçadeiras
(Protocolos
ICMS
196/2009,
181/2010 e
209/2012)
(Protocolos
ICMS 71/2011
e 56/2012)
(Convênios
ICMS 92/2015
e 146/2015)</t>
        </is>
      </c>
      <c r="E69" s="192" t="n">
        <v>75</v>
      </c>
      <c r="F69" s="191" t="inlineStr">
        <is>
          <t>AP,ES,MG,PR,RJ,RS,SP</t>
        </is>
      </c>
    </row>
    <row r="70" ht="15" customHeight="1" s="218">
      <c r="A70" s="192" t="n">
        <v>59</v>
      </c>
      <c r="B70" s="192" t="inlineStr">
        <is>
          <t>10.063.00</t>
        </is>
      </c>
      <c r="C70" s="192" t="n">
        <v>7407</v>
      </c>
      <c r="D70" s="192" t="inlineStr">
        <is>
          <t>Barra de cobre
(Protocolos
ICMS196/2009,
181/2010 e
209/2012)
(Protocolos
ICMS 71/2011
e 56/2012)
(Convênios
ICMS 92/2015
e 146/2015)</t>
        </is>
      </c>
      <c r="E70" s="192" t="n">
        <v>38</v>
      </c>
      <c r="F70" s="200" t="inlineStr">
        <is>
          <t>AP,ES,MG,PR,RJ,RS,SP</t>
        </is>
      </c>
    </row>
    <row r="71" ht="15" customHeight="1" s="218">
      <c r="A71" s="192" t="n">
        <v>60</v>
      </c>
      <c r="B71" s="192" t="inlineStr">
        <is>
          <t>10.064.00</t>
        </is>
      </c>
      <c r="C71" s="192" t="n">
        <v>74111010</v>
      </c>
      <c r="D71" s="192" t="inlineStr">
        <is>
          <t>Tubos de cobre
e suas ligas,
para instalações
de água quente
e gás, para uso
na construção
(Protocolos
ICMS
196/2009,
181/2010 e
209/2012)
(Protocolos
ICMS 71/2011
e 56/2012)
(Convênios
ICMS 92/2015
e 146/2015)</t>
        </is>
      </c>
      <c r="E71" s="192" t="n">
        <v>39</v>
      </c>
      <c r="F71" s="191" t="inlineStr">
        <is>
          <t>AP,ES,MG,PR,RJ,RS,SP</t>
        </is>
      </c>
    </row>
    <row r="72" ht="15" customHeight="1" s="218">
      <c r="A72" s="192" t="n">
        <v>61</v>
      </c>
      <c r="B72" s="192" t="inlineStr">
        <is>
          <t>10.065.00</t>
        </is>
      </c>
      <c r="C72" s="192" t="n">
        <v>7412</v>
      </c>
      <c r="D72" s="192" t="inlineStr">
        <is>
          <t xml:space="preserve">Acessórios para
tubos (por
exemplo:
uniões,
cotovelos, luvas
ou mangas), de
cobre e suas
ligas, para uso
na construção(Protocolos
ICMS
196/2009,
181/2010 e
209/2012)
(Protocolos
ICMS 71/2011
e 56/2012)
(Convênios
ICMS 92/2015
e 146/2015)
</t>
        </is>
      </c>
      <c r="E72" s="192" t="n">
        <v>39</v>
      </c>
      <c r="F72" s="191" t="inlineStr">
        <is>
          <t>AP,ES,MG,PR,RJ,RS,SP</t>
        </is>
      </c>
    </row>
    <row r="73" ht="15" customHeight="1" s="218">
      <c r="A73" s="192" t="n">
        <v>62</v>
      </c>
      <c r="B73" s="192" t="inlineStr">
        <is>
          <t>10.066.00</t>
        </is>
      </c>
      <c r="C73" s="192" t="n">
        <v>7415</v>
      </c>
      <c r="D73" s="192" t="inlineStr">
        <is>
          <t xml:space="preserve">Tachas, pregos,
percevejos,
escápulas e
artefatos
semelhantes,
de cobre, ou de
ferro ou aço
com cabeça de
cobre,
parafusos,
pinos ou
pernos,
roscados,
porcas,
ganchos
roscados,
rebites,
chavetas,
cavilhas,
contrapinos,
arruelas
(incluídas as de
pressão), e
artefatos
semelhantes,de cobre
(Protocolos
ICMS
196/2009,
181/2010 e
209/2012)
(Protocolos
ICMS 71/2011
e 56/2012)
(Convênios
ICMS 92/2015
e 146/2015)
</t>
        </is>
      </c>
      <c r="E73" s="192" t="n">
        <v>75</v>
      </c>
      <c r="F73" s="191" t="inlineStr">
        <is>
          <t>AP,ES,MG,PR,RJ,RS,SP</t>
        </is>
      </c>
    </row>
    <row r="74" ht="15" customHeight="1" s="218">
      <c r="A74" s="192" t="n">
        <v>63</v>
      </c>
      <c r="B74" s="192" t="inlineStr">
        <is>
          <t>10.067.00</t>
        </is>
      </c>
      <c r="C74" s="192" t="n">
        <v>74182000</v>
      </c>
      <c r="D74" s="192" t="inlineStr">
        <is>
          <t>Artefatos de
higiene/toucado
r de cobre, para
uso na
construção
(Protocolos
ICMS
196/2009,
181/2010 e
209/2012)
(Protocolo ICMS
71/2011)
(Convênios
ICMS 92/2015
e 146/2015)</t>
        </is>
      </c>
      <c r="E74" s="192" t="n">
        <v>39</v>
      </c>
      <c r="F74" s="191" t="inlineStr">
        <is>
          <t>AP,ES,MG,PR,RJ,RS, SP</t>
        </is>
      </c>
    </row>
    <row r="75" ht="15" customHeight="1" s="218">
      <c r="A75" s="192" t="n">
        <v>64</v>
      </c>
      <c r="B75" s="192" t="inlineStr">
        <is>
          <t>10.068.00</t>
        </is>
      </c>
      <c r="C75" s="192" t="n">
        <v>76071990</v>
      </c>
      <c r="D75" s="192" t="inlineStr">
        <is>
          <t xml:space="preserve">Manta de
subcobertura
aluminizada
(Protocolos
ICMS
196/2009,
181/2010 e 209/2012)
(Protocolo ICMS
71/2011)
(Convênios
ICMS 92/2015
e 146/2015)
</t>
        </is>
      </c>
      <c r="E75" s="192" t="n">
        <v>75</v>
      </c>
      <c r="F75" s="191" t="inlineStr">
        <is>
          <t>AP,ES,MG,PR,RJ,RS,SP</t>
        </is>
      </c>
    </row>
    <row r="76" ht="15" customHeight="1" s="218">
      <c r="A76" s="192" t="n">
        <v>65</v>
      </c>
      <c r="B76" s="192" t="inlineStr">
        <is>
          <t>10.070.00</t>
        </is>
      </c>
      <c r="C76" s="192" t="n">
        <v>76090000</v>
      </c>
      <c r="D76" s="192" t="inlineStr">
        <is>
          <t>Acessórios para
tubos (por
exemplo:
uniões,
cotovelos, luvas
ou mangas), de
alumínio, para
uso na
construção
(Protocolos
ICMS
196/2009,
181/2010 e
209/2012)
(Protocolo ICMS
71/2011)
(Convênios
ICMS 92/2015
e 146/2015)</t>
        </is>
      </c>
      <c r="E76" s="192" t="n">
        <v>58</v>
      </c>
      <c r="F76" s="191" t="inlineStr">
        <is>
          <t>AP,ES,MG,PR,RJ,RS, SP</t>
        </is>
      </c>
    </row>
    <row r="77" ht="15" customHeight="1" s="218">
      <c r="A77" s="192" t="n">
        <v>66</v>
      </c>
      <c r="B77" s="192" t="inlineStr">
        <is>
          <t>10.071.00</t>
        </is>
      </c>
      <c r="C77" s="192" t="n">
        <v>7610</v>
      </c>
      <c r="D77" s="192" t="inlineStr">
        <is>
          <t xml:space="preserve">Construções e
suas partes
(por exemplo,
pontes e
elementos de
pontes, torres,
pórticos ou
pilones, pilares,
colunas,
armações,estruturas para
telhados, portas
e janelas, e
seus caixilhos,
alizares e
soleiras,
balaustradas),
de alumínio,
exceto as
construções
pré-fabricadas
da posição
94.06; chapas,
barras, perfis,
tubos e
semelhantes,
de alumínio,
próprios para
construções
(Protocolos
ICMS
196/2009,
181/2010 e
209/2012)
(Protocolo ICMS
71/2011)
(Convênios
ICMS 92/2015
e 146/2015)
</t>
        </is>
      </c>
      <c r="E77" s="192" t="n">
        <v>39</v>
      </c>
      <c r="F77" s="191" t="inlineStr">
        <is>
          <t>AP,ES,MG,PR,RJ,RS,SP</t>
        </is>
      </c>
    </row>
    <row r="78" ht="15" customHeight="1" s="218">
      <c r="A78" s="192" t="n">
        <v>67</v>
      </c>
      <c r="B78" s="192" t="inlineStr">
        <is>
          <t>10.072.00</t>
        </is>
      </c>
      <c r="C78" s="192" t="n">
        <v>76152000</v>
      </c>
      <c r="D78" s="192" t="inlineStr">
        <is>
          <t>Artefatos de
higiene/toucado
r de alumínio,
para uso na
construção
(Protocolos
ICMS
196/2009,
181/2010 e
209/2012)
(Protocolo ICMS
71/2011)
(Convênios
ICMS 92/2015
e 146/2015)</t>
        </is>
      </c>
      <c r="E78" s="192" t="n">
        <v>75</v>
      </c>
      <c r="F78" s="191" t="inlineStr">
        <is>
          <t>AP,ES,MG,PR,RJ,RS,SP</t>
        </is>
      </c>
    </row>
    <row r="79" ht="15" customHeight="1" s="218">
      <c r="A79" s="192" t="n">
        <v>68</v>
      </c>
      <c r="B79" s="192" t="inlineStr">
        <is>
          <t>10.073.00</t>
        </is>
      </c>
      <c r="C79" s="192" t="n">
        <v>7616</v>
      </c>
      <c r="D79" s="192" t="inlineStr">
        <is>
          <t>Outras obras de
alumínio,
próprias para
construção,
incluídas as
persianas
(Protocolos
ICMS
196/2009,
181/2010 e
209/2012)
(Protocolo ICMS
71/2011)
(Convênios
ICMS 92/2015
e 146/2015)</t>
        </is>
      </c>
      <c r="E79" s="192" t="n">
        <v>45</v>
      </c>
      <c r="F79" s="191" t="inlineStr">
        <is>
          <t>AP,ES,MG,PR,RJ,RS,SP</t>
        </is>
      </c>
    </row>
    <row r="80" ht="15" customHeight="1" s="218">
      <c r="A80" s="192" t="n">
        <v>69</v>
      </c>
      <c r="B80" s="192" t="inlineStr">
        <is>
          <t>10.074.00</t>
        </is>
      </c>
      <c r="C80" s="192" t="n">
        <v>83024100</v>
      </c>
      <c r="D80" s="192" t="inlineStr">
        <is>
          <t xml:space="preserve">Outras
guarnições,
ferragens e
artigos
semelhantes de
metais comuns,
para
construções,
inclusive
puxadores
(Protocolos
ICMS
196/2009,
181/2010 e
209/2012)
(Protocolos
ICMS 71/2011
e 56/2012)
(Convênios
ICMS 92/2015
e 146/2015)
</t>
        </is>
      </c>
      <c r="E80" s="192" t="n">
        <v>50</v>
      </c>
      <c r="F80" s="191" t="inlineStr">
        <is>
          <t>AP,ES,MG,PR,RJ,RS,SP</t>
        </is>
      </c>
    </row>
    <row r="81" ht="15" customHeight="1" s="218">
      <c r="A81" s="192" t="n">
        <v>70</v>
      </c>
      <c r="B81" s="192" t="inlineStr">
        <is>
          <t>10.075.00</t>
        </is>
      </c>
      <c r="C81" s="192" t="n">
        <v>8301</v>
      </c>
      <c r="D81" s="192" t="inlineStr">
        <is>
          <t>Fechaduras e
ferrolhos (de
chave, de
segredo ou
elétricos), de
metais comuns,
incluídas as
suas partes,
fechos e
armações com
fecho, com
fechadura, de
metais comuns,
chaves para
esses artigos,
de metais
comuns; exceto
os de uso
automotivo
(Protocolos
ICMS
196/2009,
181/2010 e
209/2012)
(Protocolo ICMS
71/2011)(Convênios
ICMS 92/2015
e 146/2015)</t>
        </is>
      </c>
      <c r="E81" s="192" t="n">
        <v>58</v>
      </c>
      <c r="F81" s="191" t="inlineStr">
        <is>
          <t>AP,ES,MG,PR,RJ,RS,SP</t>
        </is>
      </c>
    </row>
    <row r="82" ht="15" customHeight="1" s="218">
      <c r="A82" s="192" t="n">
        <v>71</v>
      </c>
      <c r="B82" s="192" t="inlineStr">
        <is>
          <t>10.076.00</t>
        </is>
      </c>
      <c r="C82" s="192" t="n">
        <v>83021000</v>
      </c>
      <c r="D82" s="192" t="inlineStr">
        <is>
          <t>Dobradiças de
metais comuns,
de qualquer
tipo
(Protocolos
ICMS
196/2009,
181/2010 e
209/2012)
(Protocolo ICMS
71/2011)
(Convênios
ICMS 92/2015
e 146/2015)</t>
        </is>
      </c>
      <c r="E82" s="192" t="n">
        <v>39</v>
      </c>
      <c r="F82" s="191" t="inlineStr">
        <is>
          <t>AC,AL,AM,AP,BA,DF,ES,MA,MG,MT,PA,PB,PE,PR,PI,RJ,RR,RS,SP,SE,TO</t>
        </is>
      </c>
      <c r="G82" s="202" t="n"/>
    </row>
    <row r="83" ht="15" customHeight="1" s="218">
      <c r="A83" s="192" t="n">
        <v>72</v>
      </c>
      <c r="B83" s="192" t="inlineStr">
        <is>
          <t>10.077.00</t>
        </is>
      </c>
      <c r="C83" s="192" t="n">
        <v>8307</v>
      </c>
      <c r="D83" s="192" t="inlineStr">
        <is>
          <t>Tubos flexíveis
de metais
comuns,
mesmo com
acessórios,
para uso na
construção
(Protocolos
ICMS
196/2009,
181/2010 e
209/2012)
(Protocolo ICMS
71/2011)
(Convênios
ICMS 92/2015
e 146/2015)</t>
        </is>
      </c>
      <c r="E83" s="192" t="n">
        <v>75</v>
      </c>
      <c r="F83" s="191" t="inlineStr">
        <is>
          <t>AP,ES,MG,PR,RJ,RS,SP</t>
        </is>
      </c>
    </row>
    <row r="84" ht="15" customHeight="1" s="218">
      <c r="A84" s="192" t="n">
        <v>73</v>
      </c>
      <c r="B84" s="192" t="inlineStr">
        <is>
          <t>10.078.00</t>
        </is>
      </c>
      <c r="C84" s="192" t="n">
        <v>8311</v>
      </c>
      <c r="D84" s="192" t="inlineStr">
        <is>
          <t xml:space="preserve">Fios, varetas,
tubos, chapas,
eletrodos e
artefatos
semelhantes,
de metais
comuns ou de
carbonetos
metálicos,
revestidos
exterior ou
interiormente
de decapantes
ou de
fundentes, para
soldagem
(soldadura) ou
depósito de
metal ou de
carbonetos
metálicos; fios
e varetas e pós
de metais
comuns
aglomerados,
para
metalização por
projeção
(Protocolos
ICMS
196/2009,
181/2010 e
209/2012)
(Protocolos
ICMS 71/2011
e 56/2012)(Convênios
ICMS 92/2015
e 146/2015)
</t>
        </is>
      </c>
      <c r="E84" s="192" t="n">
        <v>39</v>
      </c>
      <c r="F84" s="191" t="inlineStr">
        <is>
          <t>AP,ES,MG,PR,RJ,RS, SP</t>
        </is>
      </c>
    </row>
    <row r="85" ht="15" customHeight="1" s="218">
      <c r="A85" s="192" t="n">
        <v>74</v>
      </c>
      <c r="B85" s="192" t="inlineStr">
        <is>
          <t>10.079.00</t>
        </is>
      </c>
      <c r="C85" s="192" t="n">
        <v>8481</v>
      </c>
      <c r="D85" s="192" t="inlineStr">
        <is>
          <t>Torneiras,
válvulas
(incluídas as
redutoras de
pressão e as
termostáticas)
e dispositivos
semelhantes,
para
canalizações,
caldeiras,
reservatórios,
cubas e outros
recipientes
(Protocolos
ICMS
196/2009,
181/2010 e
209/2012)
(Protocolo ICMS
71/2011)
(Convênios
ICMS 92/2015
e 146/2015)</t>
        </is>
      </c>
      <c r="E85" s="192" t="n">
        <v>50</v>
      </c>
      <c r="F85" s="191" t="inlineStr">
        <is>
          <t>AP,ES,MG,PR,RJ,RS, SP</t>
        </is>
      </c>
    </row>
    <row r="86" ht="15" customHeight="1" s="218">
      <c r="A86" s="192" t="n">
        <v>75</v>
      </c>
      <c r="B86" s="192" t="inlineStr">
        <is>
          <t>10.080.00</t>
        </is>
      </c>
      <c r="C86" s="192" t="n">
        <v>7009</v>
      </c>
      <c r="D86" s="192" t="inlineStr">
        <is>
          <t>Espelhos de
vidro, mesmo
emoldurados,
exceto os de
uso automotivo
(Protocolos
ICMS
196/2009,181/2010 e
209/2012)
(Protocolo ICMS
71/2011)
(Convênios
ICMS 92/2015
e 146/2015)</t>
        </is>
      </c>
      <c r="E86" s="192" t="n">
        <v>45</v>
      </c>
      <c r="F86" s="191" t="inlineStr">
        <is>
          <t>AP,ES,MG,PR,RJ,RS,SP</t>
        </is>
      </c>
    </row>
    <row r="87" ht="15" customHeight="1" s="218">
      <c r="A87" s="289" t="inlineStr">
        <is>
          <t>SEÇÃO XVII</t>
        </is>
      </c>
      <c r="B87" s="264" t="n"/>
      <c r="C87" s="264" t="n"/>
      <c r="D87" s="264" t="n"/>
      <c r="E87" s="265" t="n"/>
      <c r="F87" s="191" t="n"/>
    </row>
    <row r="88" ht="15" customHeight="1" s="218">
      <c r="A88" s="288" t="inlineStr">
        <is>
          <t>OPERAÇÕES COM MATERIAS ELÉTRICOS</t>
        </is>
      </c>
      <c r="B88" s="264" t="n"/>
      <c r="C88" s="264" t="n"/>
      <c r="D88" s="264" t="n"/>
      <c r="E88" s="265" t="n"/>
      <c r="F88" s="191" t="n"/>
    </row>
    <row r="89" ht="15" customHeight="1" s="218">
      <c r="A89" s="192" t="inlineStr">
        <is>
          <t>ITEM</t>
        </is>
      </c>
      <c r="B89" s="192" t="inlineStr">
        <is>
          <t>CEST</t>
        </is>
      </c>
      <c r="C89" s="192" t="inlineStr">
        <is>
          <t>NCM/SH</t>
        </is>
      </c>
      <c r="D89" s="192" t="inlineStr">
        <is>
          <t>DESCRIÇÃO</t>
        </is>
      </c>
      <c r="E89" s="192" t="inlineStr">
        <is>
          <t>MVA ST ORIGINAL</t>
        </is>
      </c>
      <c r="F89" s="191" t="n"/>
    </row>
    <row r="90" ht="15" customHeight="1" s="218">
      <c r="A90" s="192" t="n">
        <v>1</v>
      </c>
      <c r="B90" s="192" t="inlineStr">
        <is>
          <t>12.001.00</t>
        </is>
      </c>
      <c r="C90" s="192" t="n">
        <v>8504</v>
      </c>
      <c r="D90" s="192" t="inlineStr">
        <is>
          <t xml:space="preserve">Transformadore
s, bobinas de
reatância e de
auto indução,
inclusive os
transformadore
s de potência
superior a 16
KVA,
classificados nas posições
8504.33.00 e
8504.34.00;
exceto os
demais
transformadore
s da subposição
8504.3, os
reatores para
lâmpadas
elétricas de
descarga
classificados no
código
8504.10.00, os
carregadores de
acumuladores
do código
8504.40.10, os
equipamentos
de alimentação
ininterrupta de
energia (UPS
ou "no break"),
no código
8504.40.40 e
os de uso
automotivo
(Protocolos
ICMS
198/2009, 26/2013)
(Convênios
ICMS 92/2015
e 146/2015)
8/2010,
182/2010 e
136/2012)
(Protocolo ICMS
84/2011)
(Protocolo ICMS
</t>
        </is>
      </c>
      <c r="E90" s="192" t="n">
        <v>48</v>
      </c>
      <c r="F90" s="181" t="inlineStr">
        <is>
          <t>AC,AP,DF,MT,MS,MG,PB,PR,PE,RJ,RN,RS,RO,SE,SP</t>
        </is>
      </c>
    </row>
    <row r="91" ht="15" customHeight="1" s="218">
      <c r="A91" s="192" t="n">
        <v>2</v>
      </c>
      <c r="B91" s="192" t="inlineStr">
        <is>
          <t>12.002.00</t>
        </is>
      </c>
      <c r="C91" s="192" t="n">
        <v>8516</v>
      </c>
      <c r="D91" s="192" t="inlineStr">
        <is>
          <t xml:space="preserve">Aquecedores
elétricos de
água, incluídos
os de imersão,
chuveiros ou
duchas
elétricos,
torneiras
elétricas,
resistências de
aquecimento,
inclusive as de
duchas e
chuveiros
elétricos e suas
partes; exceto
outros fornos,
fogareiros
(incluídas as
chapas de
cocção),
grelhas e
assadeiras,
classificados na
posição
8516.60.00
(Protocolos
ICMS
198/2009,
8/2010,
182/2010 e
136/2012) (Protocolo ICMS
84/2011)
(Protocolo ICMS
26/2013)
(Convênios
ICMS 92/2015
e 146/2015)
</t>
        </is>
      </c>
      <c r="E91" s="192" t="n">
        <v>37</v>
      </c>
      <c r="F91" s="181" t="inlineStr">
        <is>
          <t>AC,AP,DF,MT,MS,MG,PB,PR,PE,RJ,RN,RS,RO,SE,SP</t>
        </is>
      </c>
    </row>
    <row r="92" ht="15" customHeight="1" s="218">
      <c r="A92" s="192" t="n">
        <v>3</v>
      </c>
      <c r="B92" s="192" t="inlineStr">
        <is>
          <t>12.003.00</t>
        </is>
      </c>
      <c r="C92" s="192" t="n">
        <v>8535</v>
      </c>
      <c r="D92" s="192" t="inlineStr">
        <is>
          <t xml:space="preserve">Aparelhos para
interrupção,
seccionamento,
proteção,
derivação,
ligação ou
conexão de
circuitos
elétricos (por
exemplo:
interruptores,
comutadores,
corta-circuitos,
para-raios,
limitadores de
tensão,
eliminadores de
onda, tomadas
de corrente e
outros
conectores,
caixas de
junção), para
tensão superior
a 1.000V,
exceto os de
uso automotivo
(Protocolos
ICMS 198/2009,
8/2010,
182/2010 e
136/2012)
(Protocolo ICMS
84/2011)
(Protocolo ICMS
26/2013)
(Convênios
ICMS 92/2015
e 146/2015)
</t>
        </is>
      </c>
      <c r="E92" s="192" t="n">
        <v>42</v>
      </c>
      <c r="F92" s="181" t="inlineStr">
        <is>
          <t>AC,AP,DF,MT,MS,MG,PB,PR,PE,RJ,RN,RS,RO,SE,SP</t>
        </is>
      </c>
    </row>
    <row r="93" ht="15" customHeight="1" s="218">
      <c r="A93" s="192" t="n">
        <v>4</v>
      </c>
      <c r="B93" s="192" t="inlineStr">
        <is>
          <t>12.004.00</t>
        </is>
      </c>
      <c r="C93" s="192" t="n">
        <v>8536</v>
      </c>
      <c r="D93" s="192" t="inlineStr">
        <is>
          <t xml:space="preserve">Aparelhos para
interrupção,
seccionamento,
proteção,
derivação,
ligação ou
conexão de
circuitos
elétricos (por
exemplo,
interruptores,
comutadores,
relés,
corta-circuitos,
eliminadores de
onda, plugues e
tomadas de
corrente,
suportes para
lâmpadas e
outros
conectores,
caixas de
junção), para
uma tensão não
superior a 1.000V;
conectores para
fibras ópticas,
feixes ou cabos
de fibras
ópticas; exceto
"starter"
classificado na
subposição
8536.50 e os
de uso
automotivo
(Protocolos
ICMS
198/2009,
8/2010,
182/2010 e
136/2012)
(Protocolos
ICMS 84/2011
e 59/2012)
(Protocolo ICMS
26/2013)
(Convênios
ICMS 92/2015
e 146/2015)
</t>
        </is>
      </c>
      <c r="E93" s="192" t="n">
        <v>42</v>
      </c>
      <c r="F93" s="181" t="inlineStr">
        <is>
          <t>AC,AP,DF,MT,MS,MG,PB,PR,PE,RJ,RN,RS,RO,SE,SP</t>
        </is>
      </c>
    </row>
    <row r="94" ht="15" customHeight="1" s="218">
      <c r="A94" s="192" t="n">
        <v>5</v>
      </c>
      <c r="B94" s="192" t="inlineStr">
        <is>
          <t>12.005.00</t>
        </is>
      </c>
      <c r="C94" s="192" t="n">
        <v>8538</v>
      </c>
      <c r="D94" s="192" t="inlineStr">
        <is>
          <t xml:space="preserve">Partes
reconhecíveis
como exclusiva
ou
principalmente
destinadas aos
aparelhos das
posições 85.35
e 85.36
(Protocolos ICMS
198/2009,
8/2010,
182/2010 e
136/2012)
(Protocolo ICMS
84/2011)
(Protocolo ICMS
26/2013)
(Convênios
ICMS 92/2015
e 146/2015)
</t>
        </is>
      </c>
      <c r="E94" s="192" t="n">
        <v>45</v>
      </c>
      <c r="F94" s="181" t="inlineStr">
        <is>
          <t>AC,AP,DF,MT,MS,MG,PB,PR,PE,RJ,RN,RS,RO,SE,SP</t>
        </is>
      </c>
    </row>
    <row r="95" ht="15" customHeight="1" s="218">
      <c r="A95" s="192" t="n">
        <v>6</v>
      </c>
      <c r="B95" s="192" t="inlineStr">
        <is>
          <t>12.006.00</t>
        </is>
      </c>
      <c r="C95" s="192" t="n">
        <v>74130000</v>
      </c>
      <c r="D95" s="192" t="inlineStr">
        <is>
          <t xml:space="preserve">Cabos, tranças
e semelhantes,
de cobre, não
isolados para
usos elétricos,
exceto os de
uso automotivo
(Protocolos
ICMS
198/2009,
8/2010,
182/2010 e
136/2012)
(Protocolo ICMS
84/2011)
(Protocolo ICMS
26/2013)
(Convênios
ICMS 92/2015
e 146/2015)
</t>
        </is>
      </c>
      <c r="E95" s="192" t="n">
        <v>39</v>
      </c>
      <c r="F95" s="181" t="inlineStr">
        <is>
          <t>AC,AP,DF,MT,MS,MG,PB,PR,PE,RJ,RN,RS,RO,SE,SP</t>
        </is>
      </c>
    </row>
    <row r="96" ht="15" customHeight="1" s="218">
      <c r="A96" s="192" t="n">
        <v>7</v>
      </c>
      <c r="B96" s="192" t="inlineStr">
        <is>
          <t>12.007.00</t>
        </is>
      </c>
      <c r="C96" s="192" t="n">
        <v>7605</v>
      </c>
      <c r="D96" s="192" t="inlineStr">
        <is>
          <t xml:space="preserve">Fios, cabos
(incluídos os
cabos coaxiais)
e outros e outros
condutores,
isolados ou
não, para usos
elétricos
(incluídos os de
cobre ou
alumínio,
envernizados
ou oxidados
anodicamente),
mesmo com
peças de
conexão,
inclusive fios e
cabos elétricos,
para tensão não
superior a
1000V, pcordas, cabos,
tranças e
semelhantes,
de alumínio,
não isolados
para uso
elétricos;
exceto os de
uso automotivo
(Protocolos
ICMS
198/2009,
8/2010,
182/2010,
136/2012 e
154/2013)
(Protocolo ICMS
84/2011)
(Protocolo ICMS
26/2013)
(Convênios
ICMS 92/2015
e 146/2015)ara
uso na
construção; fios
e cabos
telefônicos e
para
transmissão de
dados; cabos
de fibras
ópticas,
constituídos de
fibras
embainhadas
individualmente
, mesmo com
condutores
elétricos ou
munidos de
peças de
conexão;
</t>
        </is>
      </c>
      <c r="E96" s="192" t="n">
        <v>36</v>
      </c>
      <c r="F96" s="181" t="inlineStr">
        <is>
          <t>AC,AP,DF,MT,MS,MG,PB,PR,PE,RJ,RN,RS,RO,SE,SP</t>
        </is>
      </c>
    </row>
    <row r="97" ht="15" customHeight="1" s="218">
      <c r="A97" s="192" t="n">
        <v>7</v>
      </c>
      <c r="B97" s="192" t="inlineStr">
        <is>
          <t>12.007.00</t>
        </is>
      </c>
      <c r="C97" s="192" t="n">
        <v>8544</v>
      </c>
      <c r="D97" s="192" t="inlineStr">
        <is>
          <t xml:space="preserve">Fios, cabos
(incluídos os
cabos coaxiais)
e outros e outros
condutores,
isolados ou
não, para usos
elétricos
(incluídos os de
cobre ou
alumínio,
envernizados
ou oxidados
anodicamente),
mesmo com
peças de
conexão,
inclusive fios e
cabos elétricos,
para tensão não
superior a
1000V, pcordas, cabos,
tranças e
semelhantes,
de alumínio,
não isolados
para uso
elétricos;
exceto os de
uso automotivo
(Protocolos
ICMS
198/2009,
8/2010,
182/2010,
136/2012 e
154/2013)
(Protocolo ICMS
84/2011)
(Protocolo ICMS
26/2013)
(Convênios
ICMS 92/2015
e 146/2015)ara
uso na
construção; fios
e cabos
telefônicos e
para
transmissão de
dados; cabos
de fibras
ópticas,
constituídos de
fibras
embainhadas
individualmente
, mesmo com
condutores
elétricos ou
munidos de
peças de
conexão;
</t>
        </is>
      </c>
      <c r="E97" s="192" t="n">
        <v>36</v>
      </c>
      <c r="F97" s="181" t="inlineStr">
        <is>
          <t>AC,AP,DF,MT,MS,MG,PB,PR,PE,RJ,RN,RS,RO,SE,SP</t>
        </is>
      </c>
    </row>
    <row r="98" ht="15" customHeight="1" s="218">
      <c r="A98" s="192" t="n">
        <v>7</v>
      </c>
      <c r="B98" s="192" t="inlineStr">
        <is>
          <t>12.007.00</t>
        </is>
      </c>
      <c r="C98" s="192" t="n">
        <v>7614</v>
      </c>
      <c r="D98" s="192" t="inlineStr">
        <is>
          <t xml:space="preserve">Fios, cabos
(incluídos os
cabos coaxiais)
e outros e outros
condutores,
isolados ou
não, para usos
elétricos
(incluídos os de
cobre ou
alumínio,
envernizados
ou oxidados
anodicamente),
mesmo com
peças de
conexão,
inclusive fios e
cabos elétricos,
para tensão não
superior a
1000V, pcordas, cabos,
tranças e
semelhantes,
de alumínio,
não isolados
para uso
elétricos;
exceto os de
uso automotivo
(Protocolos
ICMS
198/2009,
8/2010,
182/2010,
136/2012 e
154/2013)
(Protocolo ICMS
84/2011)
(Protocolo ICMS
26/2013)
(Convênios
ICMS 92/2015
e 146/2015)ara
uso na
construção; fios
e cabos
telefônicos e
para
transmissão de
dados; cabos
de fibras
ópticas,
constituídos de
fibras
embainhadas
individualmente
, mesmo com
condutores
elétricos ou
munidos de
peças de
conexão;
</t>
        </is>
      </c>
      <c r="E98" s="192" t="n">
        <v>36</v>
      </c>
      <c r="F98" s="181" t="inlineStr">
        <is>
          <t>AC,AP,DF,MT,MS,MG,PB,PR,PE,RJ,RN,RS,RO,SE,SP</t>
        </is>
      </c>
    </row>
    <row r="99" ht="15" customHeight="1" s="218">
      <c r="A99" s="192" t="n">
        <v>8</v>
      </c>
      <c r="B99" s="192" t="inlineStr">
        <is>
          <t xml:space="preserve">12.008.00 </t>
        </is>
      </c>
      <c r="C99" s="192" t="n">
        <v>8546</v>
      </c>
      <c r="D99" s="192" t="inlineStr">
        <is>
          <t>Isoladores de
qualquer
matéria, para
usos elétricos
(Protocolos
ICMS
198/2009,
8/2010,
182/2010 e
136/2012)
(Protocolo ICMS
84/2011)
(Protocolo ICMS 26/2013)
(Convênios
ICMS 92/2015
e 146/2015)</t>
        </is>
      </c>
      <c r="E99" s="192" t="n">
        <v>46</v>
      </c>
      <c r="F99" s="181" t="inlineStr">
        <is>
          <t>AC,AP,DF,MT,MS,MG,PB,PR,PE,RJ,RN,RS,RO,SE,SP</t>
        </is>
      </c>
    </row>
    <row r="100" ht="15" customHeight="1" s="218">
      <c r="A100" s="192" t="n">
        <v>9</v>
      </c>
      <c r="B100" s="192" t="inlineStr">
        <is>
          <t>12.009.00</t>
        </is>
      </c>
      <c r="C100" s="194" t="n">
        <v>8547</v>
      </c>
      <c r="D100" s="192" t="inlineStr">
        <is>
          <t xml:space="preserve">Peças isolantes
inteiramente de
matérias
isolantes, ou
com simples
peças metálicas
de montagem
(suportes
roscados, por
exemplo)
incorporadas na
massa, para
máquinas,
aparelhos e
instalações
elétricas; tubos
isoladores e
suas peças de
ligação, de
metais comuns,
isolados
interiormente
(Protocolos
ICMS
198/2009,
8/2010, (Convênios
ICMS 92/2015
e 146/2015)
182/2010 e
136/2012)
(Protocolo ICMS
84/2011)
(Protocolo ICMS
26/2013)
</t>
        </is>
      </c>
      <c r="E100" s="192" t="n">
        <v>38</v>
      </c>
      <c r="F100" s="181" t="inlineStr">
        <is>
          <t>AC,AP,DF,MT,MS,MG,PB,PR,PE,RJ,RN,RS,RO,SE,SP</t>
        </is>
      </c>
    </row>
    <row r="101" ht="15" customHeight="1" s="218">
      <c r="A101" s="192" t="n">
        <v>10</v>
      </c>
      <c r="B101" s="192" t="inlineStr">
        <is>
          <t>21.110.00</t>
        </is>
      </c>
      <c r="C101" s="194" t="n">
        <v>8517</v>
      </c>
      <c r="D101" s="192" t="inlineStr">
        <is>
          <t>Aparelhos
elétricos para
telefonia;
outros
aparelhos para
transmissão ou
recepção de
voz, imagens
ou outros
dados, incluídos
os aparelhos
para
comunicação
em redes por
fio ou redes
sem fio (tal
como uma rede
local (LAN) ou
uma rede de
área estendida
(WAN),
incluídas suas
partes, exceto
os de uso
automotivo e os
classificados
nos códigos
8517.62.51,
8517.62.52 e
8517.62.53
(Protocolos
ICMS
198/2009,
8/2010,
182/2010,
136/2012 e
154/2013)
(Protocolo ICMS
84/2011)
(Protocolo ICMS
26/2013)
(Convênios
ICMS 92/2015
e 146/2015)</t>
        </is>
      </c>
      <c r="E101" s="192" t="n">
        <v>37</v>
      </c>
      <c r="F101" s="181" t="inlineStr">
        <is>
          <t>AC,AP,DF,MT,MS,MG,PB,PR,PE,RJ,RN,RS,RO,SE,SP</t>
        </is>
      </c>
    </row>
    <row r="102" ht="15" customHeight="1" s="218">
      <c r="A102" s="192" t="n">
        <v>11</v>
      </c>
      <c r="B102" s="192" t="inlineStr">
        <is>
          <t>21.111.00</t>
        </is>
      </c>
      <c r="C102" s="192" t="n">
        <v>8517</v>
      </c>
      <c r="D102" s="192" t="inlineStr">
        <is>
          <t>Interfones,
seus
acessórios,
tomadas e
plugs
(Protocolos
ICMS
198/2009,
8/2010,
182/2010 e
136/2012)
(Protocolo ICMS
84/2011)
(Protocolo ICMS
26/2013)
(Convênios
ICMS 92/2015
e 146/2015)</t>
        </is>
      </c>
      <c r="E102" s="192" t="n">
        <v>36</v>
      </c>
      <c r="F102" s="181" t="inlineStr">
        <is>
          <t>AC,AP,DF,MT,MS,MG,PB,PR,PE,RJ,RN,RS,RO,SE,SP</t>
        </is>
      </c>
    </row>
    <row r="103" ht="15" customHeight="1" s="218">
      <c r="A103" s="192" t="n">
        <v>12</v>
      </c>
      <c r="B103" s="192" t="inlineStr">
        <is>
          <t>21.112.00</t>
        </is>
      </c>
      <c r="C103" s="192" t="n">
        <v>8529</v>
      </c>
      <c r="D103" s="192" t="inlineStr">
        <is>
          <t>Partes
reconhecíveis
como exclusiva
ou
principalmente
destinadas ao aparelhos das
posições 85.25
a 85.28; exceto
os de uso
automotivo
(Protocolos
ICMS
198/2009,
8/2010,
182/2010 e
136/2012)
(Protocolo ICMS
84/2011)
(Protocolo ICMS
26/2013)
(Convênios
ICMS 92/2015
e 146/2015)</t>
        </is>
      </c>
      <c r="E103" s="192" t="n">
        <v>39</v>
      </c>
      <c r="F103" s="181" t="inlineStr">
        <is>
          <t>AC,AP,DF,MT,MS,MG,PB,PR,PE,RJ,RN,RS,RO,SE,SP</t>
        </is>
      </c>
    </row>
    <row r="104" ht="15" customHeight="1" s="218">
      <c r="A104" s="192" t="n">
        <v>13</v>
      </c>
      <c r="B104" s="192" t="inlineStr">
        <is>
          <t>21.113.00</t>
        </is>
      </c>
      <c r="C104" s="192" t="n">
        <v>8531</v>
      </c>
      <c r="D104" s="192" t="inlineStr">
        <is>
          <t>Aparelhos
elétricos de
sinalização
acústica ou
visual (por
exemplo,
campainhas,
sirenes,
quadros
indicadores,
aparelhos de
alarme para
proteção contra
roubo ou
incêndio);
exceto os de
uso automotivo
e os classificados
nas posições
8531.10 e
8531.80.00.
(Protocolos
ICMS
198/2009,
8/2010,
182/2010,
136/2012 e
154/2013)
(Protocolo ICMS
84/2011)
(Protocolo ICMS
26/2013)
(Convênios
ICMS 92/2015
e 146/2015)</t>
        </is>
      </c>
      <c r="E104" s="192" t="n">
        <v>33</v>
      </c>
      <c r="F104" s="181" t="inlineStr">
        <is>
          <t>AC,AP,DF,MT,MS,MG,PB,PR,PE,RJ,RN,RS,RO,SE,SP</t>
        </is>
      </c>
    </row>
    <row r="105" ht="15" customHeight="1" s="218">
      <c r="A105" s="192" t="n">
        <v>14</v>
      </c>
      <c r="B105" s="192" t="inlineStr">
        <is>
          <t xml:space="preserve">21.114.00 </t>
        </is>
      </c>
      <c r="C105" s="192" t="n">
        <v>853110</v>
      </c>
      <c r="D105" s="192" t="inlineStr">
        <is>
          <t>Aparelhos
elétricos de
alarme, para
proteção contra
roubo ou
incêndio e
aparelhos
semelhantes,
exceto os de
uso automotivo
(Protocolos
ICMS
198/2009,
8/2010,
182/2010 e
136/2012)
(Protocolo ICMS
84/2011) (Protocolo ICMS
26/2013)
(Convênios
ICMS 92/2015
e 146/2015)</t>
        </is>
      </c>
      <c r="E105" s="192" t="n">
        <v>40</v>
      </c>
      <c r="F105" s="181" t="inlineStr">
        <is>
          <t>AC,AP,DF,MT,MS,MG,PB,PR,PE,RJ,RN,RS,RO,SE,SP</t>
        </is>
      </c>
    </row>
    <row r="106" ht="15" customHeight="1" s="218">
      <c r="A106" s="192" t="n">
        <v>15</v>
      </c>
      <c r="B106" s="192" t="inlineStr">
        <is>
          <t>21.115.00</t>
        </is>
      </c>
      <c r="C106" s="192" t="n">
        <v>85318000</v>
      </c>
      <c r="D106" s="192" t="inlineStr">
        <is>
          <t>Outros
aparelhos de
sinalização
acústica ou
visual, exceto
os de uso
automotivo
(Protocolos
ICMS
198/2009,
8/2010,
182/2010,
136/2012 e
154/2013)
(Protocolo ICMS
84/2011)
(Protocolo ICMS
26/2013)
(Convênios
ICMS 92/2015
e 146/2015)</t>
        </is>
      </c>
      <c r="E106" s="192" t="n">
        <v>34</v>
      </c>
      <c r="F106" s="181" t="inlineStr">
        <is>
          <t>AC,AP,DF,MT,MS,MG,PB,PR,PE,RJ,RN,RS,RO,SE,SP</t>
        </is>
      </c>
    </row>
    <row r="107" ht="15" customHeight="1" s="218">
      <c r="A107" s="192" t="n">
        <v>16</v>
      </c>
      <c r="B107" s="192" t="inlineStr">
        <is>
          <t>21.116.00</t>
        </is>
      </c>
      <c r="C107" s="192" t="n">
        <v>853400</v>
      </c>
      <c r="D107" s="192" t="inlineStr">
        <is>
          <t>Circuitos
impressos,
exceto os de
uso automotivo
(Protocolos
ICMS
198/2009,
8/2010,
182/2010,136/2012 e
154/2013)
(Protocolo ICMS
84/2011)
(Protocolo ICMS
26/2013)
(Convênios
ICMS 92/2015
e 146/2015)</t>
        </is>
      </c>
      <c r="E107" s="192" t="n">
        <v>39</v>
      </c>
      <c r="F107" s="181" t="inlineStr">
        <is>
          <t>AC,AP,DF,MT,MS,MG,PB,PR,PE,RJ,RN,RS,RO,SE,SP</t>
        </is>
      </c>
    </row>
    <row r="108" ht="15" customHeight="1" s="218">
      <c r="A108" s="192" t="n">
        <v>17</v>
      </c>
      <c r="B108" s="192" t="inlineStr">
        <is>
          <t>21.117.00</t>
        </is>
      </c>
      <c r="C108" s="192" t="n">
        <v>85414011</v>
      </c>
      <c r="D108" s="192" t="inlineStr">
        <is>
          <t>Diodos
emissores de
luz (LED),
exceto diodos
"laser"
(Protocolos
ICMS
198/2009,
8/2010,
182/2010 e
136/2012)
(Protocolo ICMS
84/2011)
(Protocolo ICMS
26/2013)
(Convênios
ICMS 92/2015
e 146/2015)</t>
        </is>
      </c>
      <c r="E108" s="192" t="n">
        <v>30</v>
      </c>
      <c r="F108" s="181" t="inlineStr">
        <is>
          <t>AC,AP,DF,MT,MS,MG,PB,PR,PE,RJ,RN,RS,RO,SE,SP</t>
        </is>
      </c>
    </row>
    <row r="109" ht="15" customHeight="1" s="218">
      <c r="A109" s="192" t="n">
        <v>17</v>
      </c>
      <c r="B109" s="192" t="inlineStr">
        <is>
          <t>21.117.00</t>
        </is>
      </c>
      <c r="C109" s="192" t="n">
        <v>85414021</v>
      </c>
      <c r="D109" s="192" t="inlineStr">
        <is>
          <t>Diodos
emissores de
luz (LED),
exceto diodos
"laser"
(Protocolos
ICMS
198/2009,
8/2010,
182/2010 e
136/2012)
(Protocolo ICMS
84/2011)
(Protocolo ICMS
26/2013)
(Convênios
ICMS 92/2015
e 146/2015)</t>
        </is>
      </c>
      <c r="E109" s="192" t="n">
        <v>30</v>
      </c>
      <c r="F109" s="181" t="inlineStr">
        <is>
          <t>AC,AP,DF,MT,MS,MG,PB,PR,PE,RJ,RN,RS,RO,SE,SP</t>
        </is>
      </c>
    </row>
    <row r="110" ht="15" customHeight="1" s="218">
      <c r="A110" s="192" t="n">
        <v>17</v>
      </c>
      <c r="B110" s="192" t="inlineStr">
        <is>
          <t>21.117.00</t>
        </is>
      </c>
      <c r="C110" s="192" t="n">
        <v>85414022</v>
      </c>
      <c r="D110" s="192" t="inlineStr">
        <is>
          <t>Diodos
emissores de
luz (LED),
exceto diodos
"laser"
(Protocolos
ICMS
198/2009,
8/2010,
182/2010 e
136/2012)
(Protocolo ICMS
84/2011)
(Protocolo ICMS
26/2013)
(Convênios
ICMS 92/2015
e 146/2015)</t>
        </is>
      </c>
      <c r="E110" s="192" t="n">
        <v>30</v>
      </c>
      <c r="F110" s="181" t="inlineStr">
        <is>
          <t>AC,AP,DF,MT,MS,MG,PB,PR,PE,RJ,RN,RS,RO,SE,SP</t>
        </is>
      </c>
    </row>
    <row r="111" ht="15" customHeight="1" s="218">
      <c r="A111" s="192" t="n">
        <v>18</v>
      </c>
      <c r="B111" s="192" t="inlineStr">
        <is>
          <t>21.118.00</t>
        </is>
      </c>
      <c r="C111" s="192" t="n">
        <v>85437092</v>
      </c>
      <c r="D111" s="192" t="inlineStr">
        <is>
          <t xml:space="preserve">Eletrificadores
de cercas
eletrônicos
(Protocolos
ICMS
198/2009,
8/2010,
182/2010 e 136/2012)
(Protocolo ICMS
84/2011)
(Protocolo ICMS
26/2013)
(Convênios
ICMS 92/2015
e 146/2015)
</t>
        </is>
      </c>
      <c r="E111" s="192" t="n">
        <v>38</v>
      </c>
      <c r="F111" s="181" t="inlineStr">
        <is>
          <t>AC,AP,DF,MT,MS,MG,PB,PR,PE,RJ,RN,RS,RO,SE,SP</t>
        </is>
      </c>
    </row>
    <row r="112" ht="15" customHeight="1" s="218">
      <c r="A112" s="192" t="n">
        <v>19</v>
      </c>
      <c r="B112" s="192" t="inlineStr">
        <is>
          <t>21.119.00</t>
        </is>
      </c>
      <c r="C112" s="192" t="n">
        <v>90303</v>
      </c>
      <c r="D112" s="192" t="inlineStr">
        <is>
          <t>Aparelhos e
instrumentos
para medida ou
controle da
tensão,
intensidade,
resistência ou
da potência,
sem dispositivo
registrador;
exceto os de
uso automotivo
(Protocolos
ICMS
198/2009,
8/2010,
182/2010 e
136/2012)
(Protocolo ICMS
84/2011)
(Protocolo ICMS
26/2013)
(Convênios
ICMS 92/2015
e 146/2015)</t>
        </is>
      </c>
      <c r="E112" s="192" t="n">
        <v>33</v>
      </c>
      <c r="F112" s="181" t="inlineStr">
        <is>
          <t>AC,AP,DF,MT,MS,MG,PB,PR,PE,RJ,RN,RS,RO,SE,SP</t>
        </is>
      </c>
    </row>
    <row r="113" ht="15" customHeight="1" s="218">
      <c r="A113" s="192" t="n">
        <v>20</v>
      </c>
      <c r="B113" s="192" t="inlineStr">
        <is>
          <t>21.120.00</t>
        </is>
      </c>
      <c r="C113" s="192" t="n">
        <v>903089</v>
      </c>
      <c r="D113" s="192" t="inlineStr">
        <is>
          <t xml:space="preserve">Analisadores
lógicos de circuitos
digitais, de
espectro de
frequência,
frequencímetro
s, fasímetros, e
outros
instrumentos e
aparelhos de
controle de
grandezas
elétricas e
detecção
(Protocolos
ICMS
198/2009,
8/2010,
182/2010 e
136/2012)
(Protocolo ICMS
84/2011)
(Protocolo ICMS
26/2013)
(Convênios
ICMS 92/2015
e 146/2015)
</t>
        </is>
      </c>
      <c r="E113" s="192" t="n">
        <v>31</v>
      </c>
      <c r="F113" s="181" t="inlineStr">
        <is>
          <t>AC,AP,DF,MT,MS,MG,PB,PR,PE,RJ,RN,RS,RO,SE,SP</t>
        </is>
      </c>
    </row>
    <row r="114" ht="15" customHeight="1" s="218">
      <c r="A114" s="192" t="n">
        <v>21</v>
      </c>
      <c r="B114" s="192" t="inlineStr">
        <is>
          <t>21.121.00</t>
        </is>
      </c>
      <c r="C114" s="192" t="n">
        <v>910700</v>
      </c>
      <c r="D114" s="192" t="inlineStr">
        <is>
          <t>Interruptores
horários e
outros
aparelhos que
permitam
acionar um
mecanismo em
tempo determinado,
munidos de
maquinismo de
aparelhos de
relojoaria ou de
motor síncrono
(Protocolos
ICMS
198/2009,
8/2010,
182/2010 e
136/2012)
(Protocolo ICMS
84/2011)
(Protocolo ICMS
26/2013)
(Convênios
ICMS 92/2015
e 146/2015)determinado,
munidos de
maquinismo de
aparelhos de
relojoaria ou de
motor síncrono
(Protocolos
ICMS
198/2009,
8/2010,
182/2010 e
136/2012)
(Protocolo ICMS
84/2011)
(Protocolo ICMS
26/2013)
(Convênios
ICMS 92/2015
e 146/2015)</t>
        </is>
      </c>
      <c r="E114" s="192" t="n">
        <v>37</v>
      </c>
      <c r="F114" s="181" t="inlineStr">
        <is>
          <t>AC,AP,DF,MT,MS,MG,PB,PR,PE,RJ,RN,RS,RO,SE,SP</t>
        </is>
      </c>
    </row>
    <row r="115" ht="15" customHeight="1" s="218">
      <c r="A115" s="192" t="n">
        <v>22</v>
      </c>
      <c r="B115" s="192" t="inlineStr">
        <is>
          <t>21.122.00</t>
        </is>
      </c>
      <c r="C115" s="192" t="n">
        <v>9405</v>
      </c>
      <c r="D115" s="192" t="inlineStr">
        <is>
          <t xml:space="preserve">Aparelhos de
iluminação
(incluídos os
projetores) e
suas partes,
não
especificados
nem
compreendidos
em outras
posições;
anúncios,
cartazes ou
tabuletas e
placas
indicadoras
luminosos, e artigos
semelhantes,
contendo uma
fonte luminosa
fixa
permanente, e
suas partes não
especificadas
nem
compreendidas
em outras
posições, com
exceção dos
itens
classificados
nos CEST
21.123.00,
21.124.00 e
21.125.00
(Protocolos
ICMS
198/2009,
8/2010,
182/2010 e
136/2012)
(Protocolo ICMS
84/2011)
(Protocolo ICMS
26/2013)
(Convênios
ICMS 92/2015,
146/2015 e
53/2016)
</t>
        </is>
      </c>
      <c r="E115" s="192" t="n">
        <v>39</v>
      </c>
      <c r="F115" s="181" t="inlineStr">
        <is>
          <t>AC,AP,DF,MT,MS,MG,PB,PR,PE,RJ,RN,RS,RO,SE,SP</t>
        </is>
      </c>
    </row>
    <row r="116" ht="14.25" customHeight="1" s="218">
      <c r="A116" s="192" t="n">
        <v>23</v>
      </c>
      <c r="B116" s="192" t="inlineStr">
        <is>
          <t>21.123.00</t>
        </is>
      </c>
      <c r="C116" s="192" t="n">
        <v>94059</v>
      </c>
      <c r="D116" s="192" t="inlineStr">
        <is>
          <t>Lustres e outros
aparelhos
elétricos de iluminação,
próprios para
serem
suspensos ou
fixados no teto
ou na parede,
exceto os dos
tipos utilizados
na iluminação
pública, e suas
partes
(Protocolos
ICMS
198/2009,
8/2010,
182/2010 e
136/2012)
(Protocolo ICMS
84/2011)
(Protocolo ICMS
26/2013)
(Convênios
ICMS 92/2015,
146/2015 e
53/2016)</t>
        </is>
      </c>
      <c r="E116" s="192" t="n">
        <v>39</v>
      </c>
      <c r="F116" s="181" t="inlineStr">
        <is>
          <t>AC,AP,DF,MT,MS,MG,PB,PR,PE,RJ,RN,RS,RO,SE,SP</t>
        </is>
      </c>
    </row>
    <row r="117" ht="15" customHeight="1" s="218">
      <c r="A117" s="192" t="n">
        <v>23</v>
      </c>
      <c r="B117" s="192" t="inlineStr">
        <is>
          <t>21.123.00</t>
        </is>
      </c>
      <c r="C117" s="192" t="n">
        <v>940510</v>
      </c>
      <c r="D117" s="192" t="inlineStr">
        <is>
          <t>Lustres e outros
aparelhos
elétricos de iluminação,
próprios para
serem
suspensos ou
fixados no teto
ou na parede,
exceto os dos
tipos utilizados
na iluminação
pública, e suas
partes
(Protocolos
ICMS
198/2009,
8/2010,
182/2010 e
136/2012)
(Protocolo ICMS
84/2011)
(Protocolo ICMS
26/2013)
(Convênios
ICMS 92/2015,
146/2015 e
53/2016)</t>
        </is>
      </c>
      <c r="E117" s="192" t="n">
        <v>39</v>
      </c>
      <c r="F117" s="181" t="inlineStr">
        <is>
          <t>AC,AP,DF,MT,MS,MG,PB,PR,PE,RJ,RN,RS,RO,SE,SP</t>
        </is>
      </c>
    </row>
    <row r="118" ht="15" customHeight="1" s="218">
      <c r="A118" s="192" t="n">
        <v>24</v>
      </c>
      <c r="B118" s="192" t="inlineStr">
        <is>
          <t>21.124.00</t>
        </is>
      </c>
      <c r="C118" s="192" t="n">
        <v>94052000</v>
      </c>
      <c r="D118" s="192" t="inlineStr">
        <is>
          <t>Abajures de
cabeceiras, de
escritório e
lampadários de
interior,
elétricos e suas
partes
(Protocolos
ICMS
198/2009,
8/2010, 182/2010 e
136/2012)
(Protocolo ICMS
84/2011)
(Protocolo ICMS
26/2013)
(Convênios
ICMS 92/2015,
146/2015 e
53/2016)</t>
        </is>
      </c>
      <c r="E118" s="192" t="n">
        <v>39</v>
      </c>
      <c r="F118" s="181" t="inlineStr">
        <is>
          <t>AC,AP,DF,MT,MS,MG,PB,PR,PE,RJ,RN,RS,RO,SE,SP</t>
        </is>
      </c>
    </row>
    <row r="119" ht="15" customHeight="1" s="218">
      <c r="A119" s="192" t="n">
        <v>24</v>
      </c>
      <c r="B119" s="192" t="inlineStr">
        <is>
          <t>21.124.00</t>
        </is>
      </c>
      <c r="C119" s="192" t="n">
        <v>94059</v>
      </c>
      <c r="D119" s="192" t="inlineStr">
        <is>
          <t>Abajures de
cabeceiras, de
escritório e
lampadários de
interior,
elétricos e suas
partes
(Protocolos
ICMS
198/2009,
8/2010, 182/2010 e
136/2012)
(Protocolo ICMS
84/2011)
(Protocolo ICMS
26/2013)
(Convênios
ICMS 92/2015,
146/2015 e
53/2016)</t>
        </is>
      </c>
      <c r="E119" s="192" t="n">
        <v>39</v>
      </c>
      <c r="F119" s="181" t="inlineStr">
        <is>
          <t>AC,AP,DF,MT,MS,MG,PB,PR,PE,RJ,RN,RS,RO,SE,SP</t>
        </is>
      </c>
    </row>
    <row r="120" ht="15" customHeight="1" s="218">
      <c r="A120" s="192" t="n">
        <v>25</v>
      </c>
      <c r="B120" s="192" t="inlineStr">
        <is>
          <t>21.125.00</t>
        </is>
      </c>
      <c r="C120" s="192" t="n">
        <v>940540</v>
      </c>
      <c r="D120" s="192" t="inlineStr">
        <is>
          <t>Outros
aparelhos
elétricos de
iluminação e
suas partes
(Protocolos
ICMS
198/2009,
8/2010,
182/2010 e
136/2012)
(Protocolo ICMS
84/2011)
(Protocolo ICMS
26/2013)
(Convênios
ICMS 92/2015,
146/2015 e
53/2016)</t>
        </is>
      </c>
      <c r="E120" s="192" t="n">
        <v>39</v>
      </c>
      <c r="F120" s="181" t="inlineStr">
        <is>
          <t>AC,AP,DF,MT,MS,MG,PB,PR,PE,RJ,RN,RS,RO,SE,SP</t>
        </is>
      </c>
    </row>
    <row r="121" ht="15" customHeight="1" s="218">
      <c r="A121" s="192" t="n">
        <v>25</v>
      </c>
      <c r="B121" s="192" t="inlineStr">
        <is>
          <t>21.125.00</t>
        </is>
      </c>
      <c r="C121" s="192" t="n">
        <v>94059</v>
      </c>
      <c r="D121" s="192" t="inlineStr">
        <is>
          <t>Outros
aparelhos
elétricos de
iluminação e
suas partes
(Protocolos
ICMS
198/2009,
8/2010,
182/2010 e
136/2012)
(Protocolo ICMS
84/2011)
(Protocolo ICMS
26/2013)
(Convênios
ICMS 92/2015,
146/2015 e
53/2016)</t>
        </is>
      </c>
      <c r="E121" s="192" t="n">
        <v>39</v>
      </c>
      <c r="F121" s="181" t="inlineStr">
        <is>
          <t>AC,AP,DF,MT,MS,MG,PB,PR,PE,RJ,RN,RS,RO,SE,SP</t>
        </is>
      </c>
    </row>
    <row r="122" ht="15" customHeight="1" s="218">
      <c r="A122" s="289" t="inlineStr">
        <is>
          <t>SEÇÃO XIX</t>
        </is>
      </c>
      <c r="B122" s="264" t="n"/>
      <c r="C122" s="264" t="n"/>
      <c r="D122" s="264" t="n"/>
      <c r="E122" s="265" t="n"/>
      <c r="F122" s="191" t="n"/>
    </row>
    <row r="123" ht="15" customHeight="1" s="218">
      <c r="A123" s="288" t="inlineStr">
        <is>
          <t>OPERAÇÕES COM MÁQUINAS E APARELHOS MECÂNICOS, ELÉTRICOS, ELETROMECÂNICOS E AUTOMÁTICOS</t>
        </is>
      </c>
      <c r="B123" s="264" t="n"/>
      <c r="C123" s="264" t="n"/>
      <c r="D123" s="264" t="n"/>
      <c r="E123" s="265" t="n"/>
      <c r="F123" s="191" t="n"/>
    </row>
    <row r="124" ht="15" customHeight="1" s="218">
      <c r="A124" s="192" t="inlineStr">
        <is>
          <t>ITEM</t>
        </is>
      </c>
      <c r="B124" s="192" t="inlineStr">
        <is>
          <t>CEST</t>
        </is>
      </c>
      <c r="C124" s="192" t="inlineStr">
        <is>
          <t>NCM/SH</t>
        </is>
      </c>
      <c r="D124" s="192" t="inlineStr">
        <is>
          <t>DESCRIÇÃO</t>
        </is>
      </c>
      <c r="E124" s="192" t="inlineStr">
        <is>
          <t>MVA ST ORIGINAL</t>
        </is>
      </c>
      <c r="F124" s="191" t="n"/>
    </row>
    <row r="125" ht="15" customHeight="1" s="218">
      <c r="A125" s="192" t="n">
        <v>1</v>
      </c>
      <c r="B125" s="192" t="inlineStr">
        <is>
          <t>08.019.00</t>
        </is>
      </c>
      <c r="C125" s="192" t="n">
        <v>8467</v>
      </c>
      <c r="D125" s="192" t="inlineStr">
        <is>
          <t>Ferramentas
pneumáticas,
hidráulicas ou
com motor
(elétrico ou não
elétrico)
incorporado, de
uso manual,
exceto o
descrito no
CEST
08.019.01
(Protocolos
ICMS 7/2010,
187/2010,
153/2013 e
88/2014)
(Protocolo ICMS
27/2013)
(Convênios
ICMS 92/2015,
146/2015 e
132/2016)</t>
        </is>
      </c>
      <c r="E125" s="192" t="n">
        <v>49</v>
      </c>
      <c r="F125" s="200" t="inlineStr">
        <is>
          <t>AP,MG,PR,RJ,RS,SP</t>
        </is>
      </c>
    </row>
    <row r="126" ht="15" customHeight="1" s="218">
      <c r="A126" s="192" t="n">
        <v>2</v>
      </c>
      <c r="B126" s="192" t="inlineStr">
        <is>
          <t>08.019.01</t>
        </is>
      </c>
      <c r="C126" s="192" t="n">
        <v>84678100</v>
      </c>
      <c r="D126" s="192" t="inlineStr">
        <is>
          <t>Motosserras
portáteis de
corrente, com
motor
incorporado,
não elétrico, de
uso agrícola
(Protocolos
ICMS 7/2010,
187/2010,
153/2013 e88/2014)
(Protocolo ICMS
27/2013)
(Convênios
ICMS 92/2015,
146/2015 e
132/2016)</t>
        </is>
      </c>
      <c r="E126" s="192" t="n">
        <v>49</v>
      </c>
      <c r="F126" s="200" t="inlineStr">
        <is>
          <t>AP,MG,PR,RJ,RS,SP</t>
        </is>
      </c>
    </row>
    <row r="127" ht="15" customHeight="1" s="218">
      <c r="A127" s="192" t="n">
        <v>3</v>
      </c>
      <c r="B127" s="192" t="inlineStr">
        <is>
          <t>21.108.00</t>
        </is>
      </c>
      <c r="C127" s="192" t="inlineStr">
        <is>
          <t xml:space="preserve">0 84231000
</t>
        </is>
      </c>
      <c r="D127" s="192" t="inlineStr">
        <is>
          <t>Balanças de uso
doméstico
(Protocolos
ICMS 7/2010,
187/2010,
153/2013 e
88/2014)
(Protocolo ICMS
27/2013)
(Convênios
ICMS 92/2015
e 146/2015)</t>
        </is>
      </c>
      <c r="E127" s="192" t="n">
        <v>89</v>
      </c>
      <c r="F127" s="200" t="inlineStr">
        <is>
          <t>AP,MG,PR,RJ,RS,SP</t>
        </is>
      </c>
    </row>
    <row r="128" ht="15" customHeight="1" s="218">
      <c r="A128" s="290" t="inlineStr">
        <is>
          <t>SEÇÃO XXIII</t>
        </is>
      </c>
      <c r="B128" s="264" t="n"/>
      <c r="C128" s="264" t="n"/>
      <c r="D128" s="264" t="n"/>
      <c r="E128" s="265" t="n"/>
      <c r="F128" s="191" t="n"/>
    </row>
    <row r="129" ht="15" customHeight="1" s="218">
      <c r="A129" s="291" t="inlineStr">
        <is>
          <t>OPERAÇÕES COM PRODUTOS ELETRÔNICOS, ELETROELETRÔNICOS E ELETRODOMÉSTICOS</t>
        </is>
      </c>
      <c r="B129" s="264" t="n"/>
      <c r="C129" s="264" t="n"/>
      <c r="D129" s="264" t="n"/>
      <c r="E129" s="265" t="n"/>
      <c r="F129" s="191" t="n"/>
    </row>
    <row r="130" ht="15" customHeight="1" s="218">
      <c r="A130" s="203" t="inlineStr">
        <is>
          <t xml:space="preserve">ITEM </t>
        </is>
      </c>
      <c r="B130" s="203" t="inlineStr">
        <is>
          <t xml:space="preserve">CEST </t>
        </is>
      </c>
      <c r="C130" s="203" t="inlineStr">
        <is>
          <t>NCM</t>
        </is>
      </c>
      <c r="D130" s="194" t="inlineStr">
        <is>
          <t xml:space="preserve">DESCRIÇÃO </t>
        </is>
      </c>
      <c r="E130" s="203" t="inlineStr">
        <is>
          <t>MVS ST ORIGINAL</t>
        </is>
      </c>
      <c r="F130" s="191" t="n"/>
    </row>
    <row r="131" ht="15" customHeight="1" s="218">
      <c r="A131" s="203" t="n">
        <v>1</v>
      </c>
      <c r="B131" s="203" t="inlineStr">
        <is>
          <t>21.001.00</t>
        </is>
      </c>
      <c r="C131" s="203" t="n">
        <v>73211100</v>
      </c>
      <c r="D131" s="194" t="inlineStr">
        <is>
          <t xml:space="preserve">Fogões de
cozinha de uso
doméstico e
suas partes
(Protocolos
ICMS
192/2009,
184/2010 e
134/2012)
(Protocolos
ICMS 70/2011
e 89/2013)
(Convênios
ICMS 92/2015
e 146/2015)
</t>
        </is>
      </c>
      <c r="E131" s="203" t="n">
        <v>55</v>
      </c>
      <c r="F131" s="200" t="inlineStr">
        <is>
          <t>AP,MG,PR,RJ,RS,SP</t>
        </is>
      </c>
    </row>
    <row r="132" ht="15" customHeight="1" s="218">
      <c r="A132" s="203" t="n">
        <v>1</v>
      </c>
      <c r="B132" s="203" t="inlineStr">
        <is>
          <t>21.001.00</t>
        </is>
      </c>
      <c r="C132" s="203" t="n">
        <v>73218100</v>
      </c>
      <c r="D132" s="194" t="inlineStr">
        <is>
          <t xml:space="preserve">Fogões de
cozinha de uso
doméstico e
suas partes
(Protocolos
ICMS
192/2009,
184/2010 e
134/2012)
(Protocolos
ICMS 70/2011
e 89/2013)
(Convênios
ICMS 92/2015
e 146/2015)
</t>
        </is>
      </c>
      <c r="E132" s="203" t="n">
        <v>55</v>
      </c>
      <c r="F132" s="200" t="inlineStr">
        <is>
          <t>AP,MG,PR,RJ,RS,SP</t>
        </is>
      </c>
    </row>
    <row r="133" ht="15" customHeight="1" s="218">
      <c r="A133" s="203" t="n">
        <v>1</v>
      </c>
      <c r="B133" s="203" t="inlineStr">
        <is>
          <t>21.001.00</t>
        </is>
      </c>
      <c r="C133" s="203" t="n">
        <v>73219000</v>
      </c>
      <c r="D133" s="194" t="inlineStr">
        <is>
          <t xml:space="preserve">Fogões de
cozinha de uso
doméstico e
suas partes
(Protocolos
ICMS
192/2009,
184/2010 e
134/2012)
(Protocolos
ICMS 70/2011
e 89/2013)
(Convênios
ICMS 92/2015
e 146/2015)
</t>
        </is>
      </c>
      <c r="E133" s="203" t="n">
        <v>55</v>
      </c>
      <c r="F133" s="200" t="inlineStr">
        <is>
          <t>AP,MG,PR,RJ,RS,SP</t>
        </is>
      </c>
    </row>
    <row r="134" ht="15" customHeight="1" s="218">
      <c r="A134" s="203" t="n">
        <v>2</v>
      </c>
      <c r="B134" s="203" t="inlineStr">
        <is>
          <t>21.002.00</t>
        </is>
      </c>
      <c r="C134" s="203" t="n">
        <v>84181000</v>
      </c>
      <c r="D134" s="194" t="inlineStr">
        <is>
          <t xml:space="preserve">Combinações
de
refrigeradores e
congeladores
("freezers"),
munidos de
portas
exteriores
separadas
(Protocolos
ICMS
192/2009,
184/2010 e
134/2012)
(Protocolos
ICMS 70/2011
e 89/2013)
(Convênios
ICMS 92/2015
e 146/2015)
</t>
        </is>
      </c>
      <c r="E134" s="203" t="n">
        <v>41</v>
      </c>
      <c r="F134" s="200" t="inlineStr">
        <is>
          <t>AP,MG,PR,RJ,RS,SP</t>
        </is>
      </c>
    </row>
    <row r="135" ht="15" customHeight="1" s="218">
      <c r="A135" s="204" t="n">
        <v>3</v>
      </c>
      <c r="B135" s="204" t="inlineStr">
        <is>
          <t>21.003.00</t>
        </is>
      </c>
      <c r="C135" s="204" t="n">
        <v>84182100</v>
      </c>
      <c r="D135" s="192" t="inlineStr">
        <is>
          <t>Refrigeradores
do tipo
doméstico, de
compressão
(Protocolos
ICMS
192/2009,
184/2010 e
134/2012)
(Protocolos
ICMS 70/2011
e 89/2013)
(Convênios
ICMS 92/2015
e 146/2015)</t>
        </is>
      </c>
      <c r="E135" s="204" t="n">
        <v>36</v>
      </c>
      <c r="F135" s="200" t="inlineStr">
        <is>
          <t>AP,MG,PR,RJ,RS,SP</t>
        </is>
      </c>
    </row>
    <row r="136" ht="15" customHeight="1" s="218">
      <c r="A136" s="204" t="n">
        <v>4</v>
      </c>
      <c r="B136" s="204" t="inlineStr">
        <is>
          <t>21.004.00</t>
        </is>
      </c>
      <c r="C136" s="204" t="n">
        <v>84182900</v>
      </c>
      <c r="D136" s="192" t="inlineStr">
        <is>
          <t xml:space="preserve">Outros
refrigeradores
do tipo
doméstico
(Protocolos
ICMS
192/2009,
184/2010 e
134/2012)
(Protocolos
ICMS 70/2011
e 89/2013)
(Convênios
ICMS 92/2015
e 146/2015)
</t>
        </is>
      </c>
      <c r="E136" s="204" t="n">
        <v>45</v>
      </c>
      <c r="F136" s="200" t="inlineStr">
        <is>
          <t>AP,MG,PR,RJ,RS,SP</t>
        </is>
      </c>
    </row>
    <row r="137" ht="15" customHeight="1" s="218">
      <c r="A137" s="204" t="n">
        <v>5</v>
      </c>
      <c r="B137" s="204" t="inlineStr">
        <is>
          <t>21.005.00</t>
        </is>
      </c>
      <c r="C137" s="204" t="n">
        <v>84183000</v>
      </c>
      <c r="D137" s="192" t="inlineStr">
        <is>
          <t xml:space="preserve">Congeladores
("freezers")
horizontais, tipo
arca, de
capacidade não
superior a 800
litros
(Protocolos
ICMS
192/2009,
184/2010 e
134/2012)
(Protocolos
ICMS 70/2011
e 89/2013)
(Convênios
ICMS 92/2015
e 146/2015)
</t>
        </is>
      </c>
      <c r="E137" s="204" t="n">
        <v>38</v>
      </c>
      <c r="F137" s="200" t="inlineStr">
        <is>
          <t>AP,MG,PR,RJ,RS,SP</t>
        </is>
      </c>
    </row>
    <row r="138" ht="15" customHeight="1" s="218">
      <c r="A138" s="204" t="n">
        <v>6</v>
      </c>
      <c r="B138" s="205" t="inlineStr">
        <is>
          <t>21.006.00</t>
        </is>
      </c>
      <c r="C138" s="204" t="n">
        <v>84184000</v>
      </c>
      <c r="D138" s="192" t="inlineStr">
        <is>
          <t>Congeladores
("freezers")
verticais, tipo
armário, de
capacidade não
superior a 900
litros
(Protocolos
ICMS
192/2009,
184/2010 e
134/2012)
(Protocolos
ICMS 70/2011
e 89/2013)
(Convênios
ICMS 92/2015
e 146/2015)</t>
        </is>
      </c>
      <c r="E138" s="204" t="n">
        <v>38</v>
      </c>
      <c r="F138" s="200" t="inlineStr">
        <is>
          <t>AP,MG,PR,RJ,RS,SP</t>
        </is>
      </c>
    </row>
    <row r="139" ht="15" customHeight="1" s="218">
      <c r="A139" s="204" t="n">
        <v>7</v>
      </c>
      <c r="B139" s="204" t="inlineStr">
        <is>
          <t>21.007.00</t>
        </is>
      </c>
      <c r="C139" s="204" t="n">
        <v>841850</v>
      </c>
      <c r="D139" s="192" t="inlineStr">
        <is>
          <t>Outros móveis
(arcas,
armários,
vitrines,
balcões e
móveis
semelhantes)
para a
conservação e
exposição de
produtos, que
incorporem um
equipamento
para a
produção de
frio
(ProtocolosICMS
192/2009,
184/2010 e
134/2012)
(Protocolos
ICMS 70/2011
e 89/2013)
(Convênios
ICMS 92/2015
e 146/2015)</t>
        </is>
      </c>
      <c r="E139" s="204" t="n">
        <v>84</v>
      </c>
      <c r="F139" s="200" t="inlineStr">
        <is>
          <t>AP,MG,PR,RJ,RS,SP</t>
        </is>
      </c>
    </row>
    <row r="140" ht="15" customHeight="1" s="218">
      <c r="A140" s="204" t="n">
        <v>8</v>
      </c>
      <c r="B140" s="204" t="inlineStr">
        <is>
          <t>21.008.00</t>
        </is>
      </c>
      <c r="C140" s="204" t="n">
        <v>8418699</v>
      </c>
      <c r="D140" s="192" t="inlineStr">
        <is>
          <t xml:space="preserve">Mini adega e
similares
(Protocolos
ICMS
192/2009,
184/2010 e
134/2012)
(Protocolos
ICMS 70/2011
e 89/2013)
(Convênios
ICMS 92/2015
e 146/2015)
</t>
        </is>
      </c>
      <c r="E140" s="204" t="n">
        <v>45</v>
      </c>
      <c r="F140" s="200" t="inlineStr">
        <is>
          <t>AP,MG,PR,RJ,RS,SP</t>
        </is>
      </c>
    </row>
    <row r="141" ht="15" customHeight="1" s="218">
      <c r="A141" s="204" t="n">
        <v>9</v>
      </c>
      <c r="B141" s="204" t="inlineStr">
        <is>
          <t>21.009.00</t>
        </is>
      </c>
      <c r="C141" s="204" t="n">
        <v>84186999</v>
      </c>
      <c r="D141" s="192" t="inlineStr">
        <is>
          <t>Máquinas para
produção de
gelo
(Protocolos
ICMS
192/2009,
184/2010 e
134/2012)
(Protocolos
ICMS 70/2011
e 89/2013)
(Convênios</t>
        </is>
      </c>
      <c r="E141" s="204" t="n">
        <v>46</v>
      </c>
      <c r="F141" s="200" t="inlineStr">
        <is>
          <t>AP,MG,PR,RJ,RS,SP</t>
        </is>
      </c>
    </row>
    <row r="142" ht="15" customHeight="1" s="218">
      <c r="A142" s="204" t="n">
        <v>10</v>
      </c>
      <c r="B142" s="204" t="inlineStr">
        <is>
          <t>21.010.00</t>
        </is>
      </c>
      <c r="C142" s="204" t="n">
        <v>84189900</v>
      </c>
      <c r="D142" s="192" t="inlineStr">
        <is>
          <t xml:space="preserve">Partes dos
refrigeradores,
congeladores,
mini adegas e
similares,
máquinas para
produção de
gelo e
bebedouros
descritos nos
CEST
21.002.00,
21.003.00,
21.004.00,
21.005.00,
21.006.00,
21.007.00,
21.008.00,
21.009.00 e
21.013.00
(Protocolos
ICMS
192/2009,
184/2010,
134/2012 e
93/2014)
(Protocolos
ICMS 70/2011
e 89/2013)
(Convênios
ICMS 92/2015,
146/2015 e
53/2016)
</t>
        </is>
      </c>
      <c r="E142" s="204" t="n">
        <v>114</v>
      </c>
      <c r="F142" s="200" t="inlineStr">
        <is>
          <t>AP,MG,PR,RJ,RS,SP</t>
        </is>
      </c>
    </row>
    <row r="143" ht="15" customHeight="1" s="218">
      <c r="A143" s="204" t="n">
        <v>11</v>
      </c>
      <c r="B143" s="204" t="inlineStr">
        <is>
          <t xml:space="preserve">21.011.00 </t>
        </is>
      </c>
      <c r="C143" s="204" t="n">
        <v>842112</v>
      </c>
      <c r="D143" s="192" t="inlineStr">
        <is>
          <t>Secadoras de
roupa de uso
doméstico
(Protocolos
ICMS
192/2009,
184/2010 e
134/2012)
(Protocolos
ICMS 70/2011
e 89/2013)
(Convênios
ICMS 92/2015
e 146/2015)</t>
        </is>
      </c>
      <c r="E143" s="204" t="n">
        <v>40</v>
      </c>
      <c r="F143" s="200" t="inlineStr">
        <is>
          <t>AP,MG,PR,RJ,RS,SP</t>
        </is>
      </c>
    </row>
    <row r="144" ht="15" customHeight="1" s="218">
      <c r="A144" s="204" t="n">
        <v>12</v>
      </c>
      <c r="B144" s="204" t="inlineStr">
        <is>
          <t>21.012.00</t>
        </is>
      </c>
      <c r="C144" s="204" t="n">
        <v>84211990</v>
      </c>
      <c r="D144" s="192" t="inlineStr">
        <is>
          <t xml:space="preserve">Outras
secadoras de
roupas e
centrífugas
para uso
doméstico
(Protocolos
ICMS
192/2009,
184/2010 e
134/2012)
(Protocolos
ICMS 70/2011
e 89/2013)
(Convênios
ICMS 92/2015
e 146/2015)
</t>
        </is>
      </c>
      <c r="E144" s="204" t="n">
        <v>105</v>
      </c>
      <c r="F144" s="200" t="inlineStr">
        <is>
          <t>AP,MG,PR,RJ,RS,SP</t>
        </is>
      </c>
    </row>
    <row r="145" ht="15" customHeight="1" s="218">
      <c r="A145" s="204" t="n">
        <v>13</v>
      </c>
      <c r="B145" s="204" t="inlineStr">
        <is>
          <t xml:space="preserve">21.013.00 </t>
        </is>
      </c>
      <c r="C145" s="204" t="n">
        <v>84186931</v>
      </c>
      <c r="D145" s="192" t="inlineStr">
        <is>
          <t xml:space="preserve">(Protocolos
ICMS
192/2009,
184/2010 e
134/2012)
(Protocolos
ICMS 70/2011
e 89/2013)
(Convênios
ICMS 92/2015
e 146/2015)
</t>
        </is>
      </c>
      <c r="E145" s="204" t="n">
        <v>40</v>
      </c>
      <c r="F145" s="200" t="inlineStr">
        <is>
          <t>AP,MG,PR,RJ,RS,SP</t>
        </is>
      </c>
    </row>
    <row r="146" ht="15" customHeight="1" s="218">
      <c r="A146" s="204" t="n">
        <v>14</v>
      </c>
      <c r="B146" s="204" t="inlineStr">
        <is>
          <t>21.014.00</t>
        </is>
      </c>
      <c r="C146" s="204" t="n">
        <v>84219</v>
      </c>
      <c r="D146" s="192" t="inlineStr">
        <is>
          <t>Partes das
secadoras de
roupas e
centrífugas de
uso doméstico
e dos aparelhos
para filtrar ou
depurar água,
descritos nos
CEST
21.011.00,
21.012.00 e
21.098.00
(Protocolos
ICMS
192/2009,
184/2010,
134/2012 e
93/2014)
(Protocolos
ICMS 70/2011
e 89/2013)
(Convênios
ICMS 92/2015,
146/2015 e
53/2016)</t>
        </is>
      </c>
      <c r="E146" s="204" t="n">
        <v>83</v>
      </c>
      <c r="F146" s="200" t="inlineStr">
        <is>
          <t>AP,MG,PR,RJ,RS,SP</t>
        </is>
      </c>
    </row>
    <row r="147" ht="15" customHeight="1" s="218">
      <c r="A147" s="204" t="n">
        <v>15</v>
      </c>
      <c r="B147" s="204" t="inlineStr">
        <is>
          <t xml:space="preserve">21.015.00 </t>
        </is>
      </c>
      <c r="C147" s="204" t="n">
        <v>84221100</v>
      </c>
      <c r="D147" s="192" t="inlineStr">
        <is>
          <t xml:space="preserve">Máquinas de
lavar louça, do
tipo doméstico,
e suas partes
(Protocolos
ICMS
192/2009,
184/2010 e
134/2012)
(Protocolos
ICMS 70/2011
e 89/2013)
(Convênios
ICMS 92/2015
e 146/2015)
</t>
        </is>
      </c>
      <c r="E147" s="204" t="n">
        <v>40</v>
      </c>
      <c r="F147" s="200" t="inlineStr">
        <is>
          <t>AP,MG,PR,RJ,RS,SP</t>
        </is>
      </c>
    </row>
    <row r="148" ht="15" customHeight="1" s="218">
      <c r="A148" s="204" t="n">
        <v>15</v>
      </c>
      <c r="B148" s="204" t="inlineStr">
        <is>
          <t xml:space="preserve">21.015.00 </t>
        </is>
      </c>
      <c r="C148" s="204" t="n">
        <v>84229010</v>
      </c>
      <c r="D148" s="192" t="inlineStr">
        <is>
          <t xml:space="preserve">Máquinas de
lavar louça, do
tipo doméstico,
e suas partes
(Protocolos
ICMS
192/2009,
184/2010 e
134/2012)
(Protocolos
ICMS 70/2011
e 89/2013)
(Convênios
ICMS 92/2015
e 146/2015)
</t>
        </is>
      </c>
      <c r="E148" s="204" t="n">
        <v>40</v>
      </c>
      <c r="F148" s="200" t="inlineStr">
        <is>
          <t>AP,MG,PR,RJ,RS,SP</t>
        </is>
      </c>
    </row>
    <row r="149" ht="15" customHeight="1" s="218">
      <c r="A149" s="204" t="n">
        <v>16</v>
      </c>
      <c r="B149" s="204" t="inlineStr">
        <is>
          <t>21.016.00</t>
        </is>
      </c>
      <c r="C149" s="204" t="n">
        <v>844331</v>
      </c>
      <c r="D149" s="192" t="inlineStr">
        <is>
          <t xml:space="preserve">Máquinas que
executem pelo
menos duas
das seguintes
funções:
impressão,
cópia ou
transmissão de
telecópia (fax),
capazes de ser
conectadas a
uma máquina
automática
para
processamento
de dados ou a
uma rede
(Protocolos
ICMS
192/2009,
184/2010 e
134/2012)
(Protocolos
ICMS 70/2011
e 89/2013)
(Convênios
ICMS 92/2015
e 146/2015)
</t>
        </is>
      </c>
      <c r="E149" s="204" t="n">
        <v>24</v>
      </c>
      <c r="F149" s="200" t="inlineStr">
        <is>
          <t>AP,MG,PR,RJ,RS,SP</t>
        </is>
      </c>
    </row>
    <row r="150" ht="15" customHeight="1" s="218">
      <c r="A150" s="204" t="n">
        <v>17</v>
      </c>
      <c r="B150" s="204" t="inlineStr">
        <is>
          <t>21.017.00</t>
        </is>
      </c>
      <c r="C150" s="204" t="n">
        <v>844332</v>
      </c>
      <c r="D150" s="192" t="inlineStr">
        <is>
          <t xml:space="preserve">Mini adega e
similares
(Protocolos
ICMS
192/2009,
184/2010 e
134/2012)
(Protocolos
ICMS 70/2011
e 89/2013)
(Convênios
ICMS 92/2015
e 146/2015)
</t>
        </is>
      </c>
      <c r="E150" s="204" t="n">
        <v>25</v>
      </c>
      <c r="F150" s="200" t="inlineStr">
        <is>
          <t>AP,MG,PR,RJ,RS,SP</t>
        </is>
      </c>
    </row>
    <row r="151" ht="15" customHeight="1" s="218">
      <c r="A151" s="204" t="n">
        <v>18</v>
      </c>
      <c r="B151" s="204" t="inlineStr">
        <is>
          <t xml:space="preserve">21.018.00 </t>
        </is>
      </c>
      <c r="C151" s="204" t="n">
        <v>84439</v>
      </c>
      <c r="D151" s="192" t="inlineStr">
        <is>
          <t xml:space="preserve">Partes e
acessórios de
máquinas e
aparelhos de
impressão por
meio de blocos,
cilindros e
outros
elementos de
impressão da
posição 84.42;
e de outras
impressoras,
máquinas
copiadoras e
telecopiadores
(fax), mesmo
combinados
entre si
(Protocolos
ICMS
192/2009,
184/2010,
134/2012 e
93/2014)
(Protocolos
ICMS 70/2011
e 89/2013)
(Convênios
ICMS 92/2015
e 146/2015)
</t>
        </is>
      </c>
      <c r="E151" s="204" t="n">
        <v>30</v>
      </c>
      <c r="F151" s="200" t="inlineStr">
        <is>
          <t>AP,MG,PR,RJ,RS,SP</t>
        </is>
      </c>
    </row>
    <row r="152" ht="15" customHeight="1" s="218">
      <c r="A152" s="204" t="n">
        <v>19</v>
      </c>
      <c r="B152" s="204" t="inlineStr">
        <is>
          <t xml:space="preserve">21.019.00 </t>
        </is>
      </c>
      <c r="C152" s="204" t="n">
        <v>84501100</v>
      </c>
      <c r="D152" s="192" t="inlineStr">
        <is>
          <t xml:space="preserve">Máquinas de
lavar roupa,
mesmo com
dispositivos de
secagem, de
uso doméstico,
de capacidade
não superior a
10 kg, em peso
de roupa seca,
inteiramente
automáticas
(Protocolos
ICMS
192/2009,
184/2010 e
134/2012)
(Protocolos
ICMS 70/2011
e 89/2013)
(Convênios
ICMS 92/2015
e 146/2015)
</t>
        </is>
      </c>
      <c r="E152" s="204" t="n">
        <v>45</v>
      </c>
      <c r="F152" s="200" t="inlineStr">
        <is>
          <t>AP,MG,PR,RJ,RS,SP</t>
        </is>
      </c>
    </row>
    <row r="153" ht="15" customHeight="1" s="218">
      <c r="A153" s="204" t="n">
        <v>20</v>
      </c>
      <c r="B153" s="204" t="inlineStr">
        <is>
          <t xml:space="preserve">21.020.00 </t>
        </is>
      </c>
      <c r="C153" s="204" t="n">
        <v>84501200</v>
      </c>
      <c r="D153" s="192" t="inlineStr">
        <is>
          <t>Outras
máquinas de
lavar roupa,
mesmo com
dispositivos de
secagem, de
uso doméstico,
com secador
centrífugo
incorporado
(Protocolos
ICMS
192/2009,
184/2010 e
134/2012)
(Protocolos
ICMS 70/2011
e 89/2013)
(Convênios
ICMS 92/2015
e 146/2015)</t>
        </is>
      </c>
      <c r="E153" s="204" t="n">
        <v>51</v>
      </c>
      <c r="F153" s="200" t="inlineStr">
        <is>
          <t>AP,MG,PR,RJ,RS,SP</t>
        </is>
      </c>
    </row>
    <row r="154" ht="15" customHeight="1" s="218">
      <c r="A154" s="204" t="n">
        <v>21</v>
      </c>
      <c r="B154" s="204" t="inlineStr">
        <is>
          <t>21.021.00</t>
        </is>
      </c>
      <c r="C154" s="204" t="n">
        <v>84501900</v>
      </c>
      <c r="D154" s="192" t="inlineStr">
        <is>
          <t xml:space="preserve">Outras
máquinas de
lavar roupa,
mesmo com
dispositivos de
secagem, de
uso doméstico
(Protocolos
ICMS
192/2009,
184/2010 e
134/2012)
(Protocolos
ICMS 70/2011
e 89/2013)
(Convênios
ICMS 92/2015
e 146/2015)
)
</t>
        </is>
      </c>
      <c r="E154" s="204" t="n">
        <v>45</v>
      </c>
      <c r="F154" s="200" t="inlineStr">
        <is>
          <t>AP,MG,PR,RJ,RS,SP</t>
        </is>
      </c>
    </row>
    <row r="155" ht="15" customHeight="1" s="218">
      <c r="A155" s="204" t="n">
        <v>22</v>
      </c>
      <c r="B155" s="204" t="inlineStr">
        <is>
          <t>21.022.00</t>
        </is>
      </c>
      <c r="C155" s="204" t="n">
        <v>845020</v>
      </c>
      <c r="D155" s="192" t="inlineStr">
        <is>
          <t xml:space="preserve">Máquinas de
lavar roupa,
mesmo com
dispositivos de
secagem, de
uso doméstico,
de capacidade
superior a 10 kg, em peso de
roupa seca
(Protocolos
ICMS
192/2009,
184/2010 e
134/2012)
(Protocolos
ICMS 70/2011
e 89/2013)
(Convênios
ICMS 92/2015
e 146/2015)
</t>
        </is>
      </c>
      <c r="E155" s="204" t="n">
        <v>43</v>
      </c>
      <c r="F155" s="200" t="inlineStr">
        <is>
          <t>AP,MG,PR,RJ,RS,SP</t>
        </is>
      </c>
    </row>
    <row r="156" ht="15" customHeight="1" s="218">
      <c r="A156" s="204" t="n">
        <v>23</v>
      </c>
      <c r="B156" s="204" t="inlineStr">
        <is>
          <t>21.023.00</t>
        </is>
      </c>
      <c r="C156" s="204" t="n">
        <v>845090</v>
      </c>
      <c r="D156" s="192" t="inlineStr">
        <is>
          <t xml:space="preserve">Partes de
máquinas de
lavar roupa,
mesmo com
dispositivos de
secagem, de
uso doméstico
(Protocolos
ICMS
192/2009,
184/2010 e
134/2012)
(Protocolos
ICMS 70/2011
e 89/2013)
(Convênios
ICMS 92/2015
e 146/2015))
</t>
        </is>
      </c>
      <c r="E156" s="204" t="n">
        <v>92</v>
      </c>
      <c r="F156" s="200" t="inlineStr">
        <is>
          <t>AP,MG,PR,RJ,RS,SP</t>
        </is>
      </c>
    </row>
    <row r="157" ht="15" customHeight="1" s="218">
      <c r="A157" s="204" t="n">
        <v>24</v>
      </c>
      <c r="B157" s="204" t="inlineStr">
        <is>
          <t xml:space="preserve">21.024.00 </t>
        </is>
      </c>
      <c r="C157" s="204" t="n">
        <v>84512100</v>
      </c>
      <c r="D157" s="192" t="inlineStr">
        <is>
          <t xml:space="preserve">Máquinas de
secar, de uso
doméstico, de
capacidade não superior a
10kg, em peso
de roupa seca
(Protocolos
ICMS
192/2009,
184/2010 e
134/2012)
(Protocolos
ICMS 70/2011
e 89/2013)
(Convênios
ICMS 92/2015
e 146/2015)
</t>
        </is>
      </c>
      <c r="E157" s="204" t="n">
        <v>38</v>
      </c>
      <c r="F157" s="200" t="inlineStr">
        <is>
          <t>AP,MG,PR,RJ,RS,SP</t>
        </is>
      </c>
    </row>
    <row r="158" ht="15" customHeight="1" s="218">
      <c r="A158" s="204" t="n">
        <v>25</v>
      </c>
      <c r="B158" s="204" t="inlineStr">
        <is>
          <t>21.025.00</t>
        </is>
      </c>
      <c r="C158" s="204" t="n">
        <v>84512990</v>
      </c>
      <c r="D158" s="192" t="inlineStr">
        <is>
          <t xml:space="preserve">Outras
máquinas de
secar, de uso
doméstico
(Protocolos
ICMS
192/2009,
184/2010 e
134/2012)
(Protocolos
ICMS 70/2011
e 89/2013)
(Convênios
ICMS 92/2015
e 146/2015)
</t>
        </is>
      </c>
      <c r="E158" s="204" t="n">
        <v>131</v>
      </c>
      <c r="F158" s="200" t="inlineStr">
        <is>
          <t>AP,MG,PR,RJ,RS,SP</t>
        </is>
      </c>
    </row>
    <row r="159" ht="15" customHeight="1" s="218">
      <c r="A159" s="204" t="n">
        <v>26</v>
      </c>
      <c r="B159" s="204" t="inlineStr">
        <is>
          <t xml:space="preserve">21.026.00 </t>
        </is>
      </c>
      <c r="C159" s="204" t="n">
        <v>845190</v>
      </c>
      <c r="D159" s="192" t="inlineStr">
        <is>
          <t>Partes de
máquinas de
secar, de uso
doméstico
(Protocolos
ICMS
192/2009,
184/2010 e
134/2012)
(Protocolos
ICMS 70/2011
e 89/2013)
(Convênios
ICMS 92/2015
e 146/2015)</t>
        </is>
      </c>
      <c r="E159" s="204" t="n">
        <v>112</v>
      </c>
      <c r="F159" s="200" t="inlineStr">
        <is>
          <t>AP,MG,PR,RJ,RS,SP</t>
        </is>
      </c>
    </row>
    <row r="160" ht="15" customHeight="1" s="218">
      <c r="A160" s="204" t="n">
        <v>27</v>
      </c>
      <c r="B160" s="204" t="inlineStr">
        <is>
          <t xml:space="preserve">21.027.00 </t>
        </is>
      </c>
      <c r="C160" s="204" t="n">
        <v>84521000</v>
      </c>
      <c r="D160" s="192" t="inlineStr">
        <is>
          <t>Máquinas de
costura, de uso
doméstico
(Protocolos
ICMS 184/2010
e 134/2012)
(Protocolos
ICMS 70/2011
e 89/2013)
(Convênios
ICMS 92/2015
e 146/2015)</t>
        </is>
      </c>
      <c r="E160" s="204" t="n">
        <v>42</v>
      </c>
      <c r="F160" s="200" t="inlineStr">
        <is>
          <t>AP,MG,PR,RJ,RS,SP</t>
        </is>
      </c>
    </row>
    <row r="161" ht="15" customHeight="1" s="218">
      <c r="A161" s="204" t="n">
        <v>28</v>
      </c>
      <c r="B161" s="204" t="inlineStr">
        <is>
          <t>21.028.00</t>
        </is>
      </c>
      <c r="C161" s="204" t="n">
        <v>847130</v>
      </c>
      <c r="D161" s="192" t="inlineStr">
        <is>
          <t xml:space="preserve">Máquinas
automáticas
para
processamento
de dados,
portáteis, de
peso não
superior a 10
kg, contendo
pelo menos
uma unidade
central de
processamento,
um teclado e
uma tela
(Protocolos
ICMS
192/2009,
184/2010 e
134/2012)
(Protocolos
ICMS 70/2011
e 89/2013)
(Convênios
ICMS 92/2015
e 146/2015)
</t>
        </is>
      </c>
      <c r="E161" s="204" t="n">
        <v>30</v>
      </c>
      <c r="F161" s="200" t="inlineStr">
        <is>
          <t>AP,MG,PR,RJ,RS,SP</t>
        </is>
      </c>
    </row>
    <row r="162" ht="15" customHeight="1" s="218">
      <c r="A162" s="204" t="n">
        <v>29</v>
      </c>
      <c r="B162" s="204" t="inlineStr">
        <is>
          <t xml:space="preserve">21.029.00 </t>
        </is>
      </c>
      <c r="C162" s="204" t="n">
        <v>84714</v>
      </c>
      <c r="D162" s="192" t="inlineStr">
        <is>
          <t xml:space="preserve">Outras
máquinas
automáticas
para
processamento
de dados
(Protocolos
ICMS
192/2009,
184/2010 e
134/2012)
(Protocolos
ICMS 70/2011
e 89/2013)
(Convênios
ICMS 92/2015
e 146/2015)
</t>
        </is>
      </c>
      <c r="E162" s="204" t="n">
        <v>22</v>
      </c>
      <c r="F162" s="200" t="inlineStr">
        <is>
          <t>AP,MG,PR,RJ,RS,SP</t>
        </is>
      </c>
    </row>
    <row r="163" ht="15" customHeight="1" s="218">
      <c r="A163" s="204" t="n">
        <v>30</v>
      </c>
      <c r="B163" s="204" t="inlineStr">
        <is>
          <t xml:space="preserve">21.030.00 </t>
        </is>
      </c>
      <c r="C163" s="204" t="n">
        <v>84715010</v>
      </c>
      <c r="D163" s="192" t="inlineStr">
        <is>
          <t xml:space="preserve">Unidades de
processamento,
de pequena
capacidade,
exceto as das
subposições
8471.41 ou
8471.49.00,
podendo
conter, no
mesmo corpo,
um ou dois dos
seguintes tipos
de unidades:
unidade de
memória,
unidade de
entrada e
unidade de
saída; baseadas
em
microprocessad
ores, com
capacidade de
instalação,
dentro do
mesmo
gabinete, de
unidades de
memória da
subposição
8471.70,
podendo conter
múltiplos
conectores de
expansão
("slots"), e
valor FOB
inferior ou igual
a US$
12.500,00, por
unidade (Protocolos
ICMS
192/2009,
184/2010 e
134/2012)
(Protocolos
ICMS 70/2011
e 89/2013)
(Convênios
ICMS 92/2015
e 146/2015)
</t>
        </is>
      </c>
      <c r="E163" s="204" t="n">
        <v>29</v>
      </c>
      <c r="F163" s="200" t="inlineStr">
        <is>
          <t>AP,MG,PR,RJ,RS,SP</t>
        </is>
      </c>
    </row>
    <row r="164" ht="15" customHeight="1" s="218">
      <c r="A164" s="204" t="n">
        <v>31</v>
      </c>
      <c r="B164" s="204" t="inlineStr">
        <is>
          <t xml:space="preserve">21.031.00 </t>
        </is>
      </c>
      <c r="C164" s="204" t="n">
        <v>8471605</v>
      </c>
      <c r="D164" s="192" t="inlineStr">
        <is>
          <t>Unidades de
entrada, exceto
as dos subitens
8471.60.54
(Protocolos
ICMS
192/2009,
184/2010 e
134/2012)
(Protocolos
ICMS 70/2011
e 89/2013)
(Convênios
ICMS 92/2015
e 146/2015)</t>
        </is>
      </c>
      <c r="E164" s="204" t="n">
        <v>34</v>
      </c>
      <c r="F164" s="200" t="inlineStr">
        <is>
          <t>AP,MG,PR,RJ,RS,SP</t>
        </is>
      </c>
    </row>
    <row r="165" ht="15" customHeight="1" s="218">
      <c r="A165" s="204" t="n">
        <v>32</v>
      </c>
      <c r="B165" s="204" t="inlineStr">
        <is>
          <t>21.032.00</t>
        </is>
      </c>
      <c r="C165" s="204" t="n">
        <v>84716090</v>
      </c>
      <c r="D165" s="192" t="inlineStr">
        <is>
          <t>Outras
unidades de
entrada ou de
saída, podendo
conter, no
mesmo corpo,
unidades de
memória (Protocolos
ICMS
192/2009,
184/2010 e
134/2012)
(Protocolos
ICMS 70/2011
e 89/2013)
(Convênios
ICMS 92/2015
e 146/2015)</t>
        </is>
      </c>
      <c r="E165" s="204" t="n">
        <v>106</v>
      </c>
      <c r="F165" s="200" t="inlineStr">
        <is>
          <t>AP,MG,PR,RJ,RS,SP</t>
        </is>
      </c>
    </row>
    <row r="166" ht="15" customHeight="1" s="218">
      <c r="A166" s="204" t="n">
        <v>33</v>
      </c>
      <c r="B166" s="204" t="inlineStr">
        <is>
          <t xml:space="preserve">21.033.00 </t>
        </is>
      </c>
      <c r="C166" s="204" t="n">
        <v>847170</v>
      </c>
      <c r="D166" s="192" t="inlineStr">
        <is>
          <t xml:space="preserve">Unidades de
memória
(Protocolos
ICMS
192/2009,
184/2010 e
134/2012)
(Protocolos
ICMS 70/2011
e 89/2013)
(Convênios
ICMS 92/2015
e 146/2015)
</t>
        </is>
      </c>
      <c r="E166" s="204" t="n">
        <v>67</v>
      </c>
      <c r="F166" s="200" t="inlineStr">
        <is>
          <t>AP,MG,PR,RJ,RS,SP</t>
        </is>
      </c>
    </row>
    <row r="167" ht="15" customHeight="1" s="218">
      <c r="A167" s="204" t="n">
        <v>34</v>
      </c>
      <c r="B167" s="204" t="inlineStr">
        <is>
          <t xml:space="preserve">21.034.00 </t>
        </is>
      </c>
      <c r="C167" s="204" t="n">
        <v>847190</v>
      </c>
      <c r="D167" s="192" t="inlineStr">
        <is>
          <t xml:space="preserve">Outras
máquinas
automáticas
para
processamento
de dados e suas
unidades;
leitores
magnéticos ou
ópticos;
máquinas para
registrar dados
em suporte sob
forma
codificada, e
máquinas para
processamento
desses dados,
não
especificadas
nem
compreendidas
em outras
posições
(Protocolos
ICMS
192/2009,
184/2010 e
134/2012)
(Protocolos
ICMS 70/2011
e 89/2013)
(Convênios
ICMS 92/2015
e 146/2015)
</t>
        </is>
      </c>
      <c r="E167" s="204" t="n">
        <v>52</v>
      </c>
      <c r="F167" s="200" t="inlineStr">
        <is>
          <t>AP,MG,PR,RJ,RS,SP</t>
        </is>
      </c>
    </row>
    <row r="168" ht="15" customHeight="1" s="218">
      <c r="A168" s="204" t="n">
        <v>35</v>
      </c>
      <c r="B168" s="204" t="inlineStr">
        <is>
          <t xml:space="preserve">21.035.00 </t>
        </is>
      </c>
      <c r="C168" s="204" t="n">
        <v>847330</v>
      </c>
      <c r="D168" s="192" t="inlineStr">
        <is>
          <t xml:space="preserve">(Protocolos
ICMS
192/2009,
184/2010 e
134/2012)
(Protocolos
ICMS 70/2011
e 89/2013)
(Convênios
ICMS 92/2015
e 146/2015)
</t>
        </is>
      </c>
      <c r="E168" s="204" t="n">
        <v>36</v>
      </c>
      <c r="F168" s="200" t="inlineStr">
        <is>
          <t>AP,MG,PR,RJ,RS,SP</t>
        </is>
      </c>
    </row>
    <row r="169" ht="15" customHeight="1" s="218">
      <c r="A169" s="204" t="n">
        <v>36</v>
      </c>
      <c r="B169" s="204" t="inlineStr">
        <is>
          <t>21.036.00</t>
        </is>
      </c>
      <c r="C169" s="204" t="n">
        <v>85043</v>
      </c>
      <c r="D169" s="192" t="inlineStr">
        <is>
          <t>Outros
transformadore
s, exceto os
produtos
classificados
nos códigos
8504.33.00 e
8504.34.00
(Protocolos
ICMS
192/2009,
184/2010 e
134/2012)
(Protocolos
ICMS 70/2011
e 89/2013)
(Convênios
ICMS 92/2015
e 146/2015)</t>
        </is>
      </c>
      <c r="E169" s="204" t="n">
        <v>41</v>
      </c>
      <c r="F169" s="200" t="inlineStr">
        <is>
          <t>AP,MG,PR,RJ,RS,SP</t>
        </is>
      </c>
    </row>
    <row r="170" ht="15" customHeight="1" s="218">
      <c r="A170" s="204" t="n">
        <v>37</v>
      </c>
      <c r="B170" s="204" t="inlineStr">
        <is>
          <t>21.037.00</t>
        </is>
      </c>
      <c r="C170" s="204" t="n">
        <v>85044010</v>
      </c>
      <c r="D170" s="192" t="inlineStr">
        <is>
          <t>Carregadores
de
acumuladores
(Protocolos
ICMS
192/2009,
184/2010 e
134/2012)
(Protocolos
ICMS 70/2011
e 89/2013)
(Convênios
ICMS 92/2015
e 146/2015)</t>
        </is>
      </c>
      <c r="E170" s="204" t="n">
        <v>43</v>
      </c>
      <c r="F170" s="200" t="inlineStr">
        <is>
          <t>AP,MG,PR,RJ,RS,SP</t>
        </is>
      </c>
    </row>
    <row r="171" ht="15" customHeight="1" s="218">
      <c r="A171" s="204" t="n">
        <v>38</v>
      </c>
      <c r="B171" s="204" t="inlineStr">
        <is>
          <t>21.038.00</t>
        </is>
      </c>
      <c r="C171" s="204" t="n">
        <v>85044040</v>
      </c>
      <c r="D171" s="192" t="inlineStr">
        <is>
          <t>Equipamentos
de alimentação
ininterrupta de
energia (UPS
ou "no break")
(Protocolos
ICMS
192/2009,
184/2010 e
134/2012)
(Protocolos
ICMS 70/2011
e 89/2013)
(Convênios
ICMS 92/2015
e 146/2015)</t>
        </is>
      </c>
      <c r="E171" s="204" t="n">
        <v>22</v>
      </c>
      <c r="F171" s="200" t="inlineStr">
        <is>
          <t>AP,MG,PR,RJ,RS,SP</t>
        </is>
      </c>
    </row>
    <row r="172" ht="15" customHeight="1" s="218">
      <c r="A172" s="204" t="n">
        <v>39</v>
      </c>
      <c r="B172" s="204" t="inlineStr">
        <is>
          <t xml:space="preserve">21.040.00 </t>
        </is>
      </c>
      <c r="C172" s="204" t="n">
        <v>8508</v>
      </c>
      <c r="D172" s="192" t="inlineStr">
        <is>
          <t xml:space="preserve">Aspiradores
(Protocolos
ICMS
192/2009,
184/2010 e
134/2012)
(Protocolos
ICMS 70/2011
e 89/2013)
(Convênios
ICMS 92/2015
e 146/2015)
</t>
        </is>
      </c>
      <c r="E172" s="204" t="n">
        <v>36</v>
      </c>
      <c r="F172" s="200" t="inlineStr">
        <is>
          <t>AP,MG,PR,RJ,RS,SP</t>
        </is>
      </c>
    </row>
    <row r="173" ht="15" customHeight="1" s="218">
      <c r="A173" s="204" t="n">
        <v>40</v>
      </c>
      <c r="B173" s="204" t="inlineStr">
        <is>
          <t xml:space="preserve">21.041.00 </t>
        </is>
      </c>
      <c r="C173" s="204" t="n">
        <v>8509</v>
      </c>
      <c r="D173" s="192" t="inlineStr">
        <is>
          <t xml:space="preserve">Aparelhos
eletromecânicos
de motor
elétrico
incorporado, de
uso doméstico,
e suas partes
(Protocolos
ICMS
192/2009,
184/2010 e
134/2012)
(Protocolos
ICMS 70/2011
e 89/2013)
(Convênios
ICMS 92/2015
e 146/2015)
</t>
        </is>
      </c>
      <c r="E173" s="204" t="n">
        <v>40</v>
      </c>
      <c r="F173" s="200" t="inlineStr">
        <is>
          <t>AP,MG,PR,RJ,RS,SP</t>
        </is>
      </c>
    </row>
    <row r="174" ht="15" customHeight="1" s="218">
      <c r="A174" s="204" t="n">
        <v>41</v>
      </c>
      <c r="B174" s="204" t="inlineStr">
        <is>
          <t xml:space="preserve">21.042.00 </t>
        </is>
      </c>
      <c r="C174" s="204" t="n">
        <v>85098010</v>
      </c>
      <c r="D174" s="192" t="inlineStr">
        <is>
          <t xml:space="preserve">Enceradeiras
(Protocolos
ICMS
192/2009,
184/2010 e
134/2012)
(Protocolos
ICMS 70/2011
e 89/2013)
(Convênios
ICMS 92/2015
e 146/2015)
</t>
        </is>
      </c>
      <c r="E174" s="204" t="n">
        <v>54</v>
      </c>
      <c r="F174" s="200" t="inlineStr">
        <is>
          <t>AP,MG,PR,RJ,RS,SP</t>
        </is>
      </c>
    </row>
    <row r="175" ht="15" customHeight="1" s="218">
      <c r="A175" s="204" t="n">
        <v>42</v>
      </c>
      <c r="B175" s="204" t="inlineStr">
        <is>
          <t>21.043.00</t>
        </is>
      </c>
      <c r="C175" s="204" t="n">
        <v>85161000</v>
      </c>
      <c r="D175" s="192" t="inlineStr">
        <is>
          <t xml:space="preserve">Chaleiras
elétricas
(Protocolos
ICMS
192/2009,
184/2010 e
134/2012)
(Protocolos
ICMS 70/2011 e 89/2013)
(Convênios
ICMS 92/2015
e 146/2015)
</t>
        </is>
      </c>
      <c r="E175" s="204" t="n">
        <v>54</v>
      </c>
      <c r="F175" s="200" t="inlineStr">
        <is>
          <t>AP,MG,PR,RJ,RS,SP</t>
        </is>
      </c>
    </row>
    <row r="176" ht="15" customHeight="1" s="218">
      <c r="A176" s="204" t="n">
        <v>43</v>
      </c>
      <c r="B176" s="204" t="inlineStr">
        <is>
          <t>21.044.00</t>
        </is>
      </c>
      <c r="C176" s="204" t="n">
        <v>85164000</v>
      </c>
      <c r="D176" s="192" t="inlineStr">
        <is>
          <t xml:space="preserve">Ferros elétricos
de passar
(Protocolos
ICMS
192/2009,
184/2010 e
134/2012)
(Protocolos
ICMS 70/2011
e 89/2013)
(Convênios
ICMS 92/2015
e 146/2015)
</t>
        </is>
      </c>
      <c r="E176" s="204" t="n">
        <v>42</v>
      </c>
      <c r="F176" s="200" t="inlineStr">
        <is>
          <t>AP,MG,PR,RJ,RS,SP</t>
        </is>
      </c>
    </row>
    <row r="177" ht="15" customHeight="1" s="218">
      <c r="A177" s="204" t="n">
        <v>44</v>
      </c>
      <c r="B177" s="204" t="inlineStr">
        <is>
          <t xml:space="preserve">21.045.00 </t>
        </is>
      </c>
      <c r="C177" s="204" t="n">
        <v>85165000</v>
      </c>
      <c r="D177" s="192" t="inlineStr">
        <is>
          <t xml:space="preserve">Fornos de
micro-ondas
(Protocolos
ICMS
192/2009,
184/2010 e
134/2012)
(Protocolos
ICMS 70/2011
e 89/2013)
(Convênios
ICMS 92/2015
e 146/2015)
</t>
        </is>
      </c>
      <c r="E177" s="204" t="n">
        <v>35</v>
      </c>
      <c r="F177" s="200" t="inlineStr">
        <is>
          <t>AP,MG,PR,RJ,RS,SP</t>
        </is>
      </c>
    </row>
    <row r="178" ht="15" customHeight="1" s="218">
      <c r="A178" s="204" t="n">
        <v>45</v>
      </c>
      <c r="B178" s="204" t="inlineStr">
        <is>
          <t xml:space="preserve">21.046.00 </t>
        </is>
      </c>
      <c r="C178" s="204" t="n">
        <v>85166000</v>
      </c>
      <c r="D178" s="192" t="inlineStr">
        <is>
          <t xml:space="preserve">Outros fornos;
fogareiros
(incluídas as
chapas de cocção),
grelhas e
assadeiras,
exceto os
portáteis
(Protocolos
ICMS
192/2009,
184/2010 e
134/2012)
(Protocolos
ICMS 70/2011
e 89/2013)
(Convênios
ICMS 92/2015
e 146/2015)
</t>
        </is>
      </c>
      <c r="E178" s="204" t="n">
        <v>43</v>
      </c>
      <c r="F178" s="200" t="inlineStr">
        <is>
          <t>AP,MG,PR,RJ,RS,SP</t>
        </is>
      </c>
    </row>
    <row r="179" ht="15" customHeight="1" s="218">
      <c r="A179" s="204" t="n">
        <v>46</v>
      </c>
      <c r="B179" s="204" t="inlineStr">
        <is>
          <t>21.047.00</t>
        </is>
      </c>
      <c r="C179" s="204" t="n">
        <v>85166000</v>
      </c>
      <c r="D179" s="192" t="inlineStr">
        <is>
          <t xml:space="preserve">Outros fornos;
fogareiros
(incluídas as
chapas de
cocção),
grelhas e
assadeiras,
portáteis
(Protocolos
ICMS
192/2009,
184/2010 e
134/2012)
(Protocolos
ICMS 70/2011
e 89/2013)
(Convênios
ICMS 92/2015
e 146/2015)
</t>
        </is>
      </c>
      <c r="E179" s="204" t="n">
        <v>40</v>
      </c>
      <c r="F179" s="200" t="inlineStr">
        <is>
          <t>AP,MG,PR,RJ,RS,SP</t>
        </is>
      </c>
    </row>
    <row r="180" ht="15" customHeight="1" s="218">
      <c r="A180" s="204" t="n">
        <v>47</v>
      </c>
      <c r="B180" s="204" t="inlineStr">
        <is>
          <t>21.048.00</t>
        </is>
      </c>
      <c r="C180" s="204" t="n">
        <v>85167100</v>
      </c>
      <c r="D180" s="192" t="inlineStr">
        <is>
          <t xml:space="preserve">Outros
aparelhos
eletrotérmicos
de uso
doméstico -
cafeteiras
(Protocolos
ICMS
192/2009,
184/2010 e
134/2012)
(Protocolos
ICMS 70/2011
e 89/2013)
(Convênios
ICMS 92/2015
e 146/2015)
</t>
        </is>
      </c>
      <c r="E180" s="204" t="n">
        <v>35</v>
      </c>
      <c r="F180" s="200" t="inlineStr">
        <is>
          <t>AP,MG,PR,RJ,RS,SP</t>
        </is>
      </c>
    </row>
    <row r="181" ht="15" customHeight="1" s="218">
      <c r="A181" s="204" t="n">
        <v>48</v>
      </c>
      <c r="B181" s="204" t="inlineStr">
        <is>
          <t xml:space="preserve">21.049.00 </t>
        </is>
      </c>
      <c r="C181" s="204" t="n">
        <v>85167200</v>
      </c>
      <c r="D181" s="192" t="inlineStr">
        <is>
          <t xml:space="preserve">Outros
aparelhos
eletrotérmicos,
para uso
doméstico -
torradeiras
(Protocolos
ICMS
192/2009,
184/2010 e
134/2012)
(Protocolos
ICMS 70/2011
e 89/2013)
(Convênios
ICMS 92/2015
e 146/2015)
</t>
        </is>
      </c>
      <c r="E181" s="204" t="n">
        <v>40</v>
      </c>
      <c r="F181" s="200" t="inlineStr">
        <is>
          <t>AP,MG,PR,RJ,RS,SP</t>
        </is>
      </c>
    </row>
    <row r="182" ht="15" customHeight="1" s="218">
      <c r="A182" s="204" t="n">
        <v>49</v>
      </c>
      <c r="B182" s="204" t="inlineStr">
        <is>
          <t xml:space="preserve">21.050.00 </t>
        </is>
      </c>
      <c r="C182" s="204" t="n">
        <v>851679</v>
      </c>
      <c r="D182" s="192" t="inlineStr">
        <is>
          <t xml:space="preserve">Outros
aparelhos
eletrotérmicos
de uso
doméstico
(Protocolos
ICMS
192/2009,
184/2010 e
134/2012)
(Protocolos
ICMS 70/2011
e 89/2013)
(Convênios
ICMS 92/2015
e 146/2015)
</t>
        </is>
      </c>
      <c r="E182" s="204" t="n">
        <v>43</v>
      </c>
      <c r="F182" s="200" t="inlineStr">
        <is>
          <t>AP,MG,PR,RJ,RS,SP</t>
        </is>
      </c>
    </row>
    <row r="183" ht="15" customHeight="1" s="218">
      <c r="A183" s="204" t="n">
        <v>50</v>
      </c>
      <c r="B183" s="204" t="inlineStr">
        <is>
          <t>21.051.00</t>
        </is>
      </c>
      <c r="C183" s="204" t="n">
        <v>85169000</v>
      </c>
      <c r="D183" s="192" t="inlineStr">
        <is>
          <t>Partes das
chaleiras,
ferros, fornos e
outros
aparelhos
eletrotérmicos
da posição
85.16, descritos
nos CEST
21.043.00,
21.044.00,
21.045.00,
21.046.00,
21.047.00,
21.048.00,
21.049.00 e
21.050.00
(Protocolos
ICMS
192/2009,
184/2010 e
134/2012)
(Protocolos
ICMS 70/2011
e 89/2013)
(Convênios
ICMS 92/2015,
146/2015 e
53/2016)</t>
        </is>
      </c>
      <c r="E183" s="204" t="n">
        <v>107</v>
      </c>
      <c r="F183" s="200" t="inlineStr">
        <is>
          <t>AP,MG,PR,RJ,RS,SP</t>
        </is>
      </c>
    </row>
    <row r="184" ht="15" customHeight="1" s="218">
      <c r="A184" s="204" t="n">
        <v>51</v>
      </c>
      <c r="B184" s="204" t="inlineStr">
        <is>
          <t xml:space="preserve">21.052.00 </t>
        </is>
      </c>
      <c r="C184" s="204" t="n">
        <v>85171100</v>
      </c>
      <c r="D184" s="192" t="inlineStr">
        <is>
          <t xml:space="preserve">Enceradeiras
(Protocolos
ICMS
192/2009,
184/2010 e
134/2012)
(Protocolos
ICMS 70/2011
e 89/2013)
(Convênios
ICMS 92/2015
e 146/2015)
</t>
        </is>
      </c>
      <c r="E184" s="204" t="n">
        <v>33</v>
      </c>
      <c r="F184" s="200" t="inlineStr">
        <is>
          <t>AP,MG,PR,RJ,RS,SP</t>
        </is>
      </c>
    </row>
    <row r="185" ht="15" customHeight="1" s="218">
      <c r="A185" s="204" t="n">
        <v>52</v>
      </c>
      <c r="B185" s="204" t="inlineStr">
        <is>
          <t>21.053.00</t>
        </is>
      </c>
      <c r="C185" s="204" t="n">
        <v>8517123</v>
      </c>
      <c r="D185" s="192" t="inlineStr">
        <is>
          <t xml:space="preserve">Telefones para
redes celulares,
exceto por
satélite, os de
uso automotivo
e os
classificados no CEST
21.053.01
(Protocolos
ICMS
192/2009,
184/2010 e
134/2012)
(Protocolos
ICMS 70/2011
e 89/2013)
(Convênios
ICMS 92/2015,
146/2015 e
53/2016)
</t>
        </is>
      </c>
      <c r="E185" s="204" t="n">
        <v>38</v>
      </c>
      <c r="F185" s="191" t="inlineStr">
        <is>
          <t>AC,AL,AP,BA,CE,ES,GO,MA,MT,MS,MG,PA,PB,PR,PI,RJ,RS,RO,SE,TO</t>
        </is>
      </c>
    </row>
    <row r="186" ht="15" customHeight="1" s="218">
      <c r="A186" s="204" t="n">
        <v>53</v>
      </c>
      <c r="B186" s="204" t="inlineStr">
        <is>
          <t>21.054.00</t>
        </is>
      </c>
      <c r="C186" s="204" t="n">
        <v>851712</v>
      </c>
      <c r="D186" s="192" t="inlineStr">
        <is>
          <t xml:space="preserve">Outros
telefones para
outras redes
sem fio, exceto
para redes de
celulares e os
de uso
automotivo
(Protocolos
ICMS
192/2009,
184/2010 e
134/2012)
(Protocolos
ICMS 70/2011
e 89/2013)
(Convênios
ICMS 92/2015,
146/2015 e
53/2016)
</t>
        </is>
      </c>
      <c r="E186" s="204" t="n">
        <v>38</v>
      </c>
      <c r="F186" s="200" t="inlineStr">
        <is>
          <t>AP,MG,PR,RJ,RS,SP</t>
        </is>
      </c>
    </row>
    <row r="187" ht="15" customHeight="1" s="218">
      <c r="A187" s="204" t="n">
        <v>54</v>
      </c>
      <c r="B187" s="204" t="inlineStr">
        <is>
          <t xml:space="preserve">21.055.00 </t>
        </is>
      </c>
      <c r="C187" s="204" t="n">
        <v>8517189</v>
      </c>
      <c r="D187" s="192" t="inlineStr">
        <is>
          <t xml:space="preserve">Outros
telefones para
outras redes
sem fio, exceto
para redes de
celulares e os
de uso
automotivo
(Protocolos
ICMS
192/2009,
184/2010 e
134/2012)
(Protocolos
ICMS 70/2011
e 89/2013)
(Convênios
ICMS 92/2015,
146/2015 e
53/2016)
</t>
        </is>
      </c>
      <c r="E187" s="204" t="n">
        <v>50</v>
      </c>
      <c r="F187" s="200" t="inlineStr">
        <is>
          <t>AP,MG,PR,RJ,RS,SP</t>
        </is>
      </c>
    </row>
    <row r="188" ht="15" customHeight="1" s="218">
      <c r="A188" s="204" t="n">
        <v>55</v>
      </c>
      <c r="B188" s="204" t="inlineStr">
        <is>
          <t>21.055.01</t>
        </is>
      </c>
      <c r="C188" s="204" t="n">
        <v>85171899</v>
      </c>
      <c r="D188" s="192" t="inlineStr">
        <is>
          <t xml:space="preserve">Outros
aparelhos
telefônicos
(Protocolos
ICMS
192/2009,
184/2010 e
134/2012)
(Protocolos
ICMS 70/2011
e 89/2013)
(Convênios
ICMS 92/2015,
146/2015 e
53/2016)
</t>
        </is>
      </c>
      <c r="E188" s="204" t="n">
        <v>50</v>
      </c>
      <c r="F188" s="200" t="inlineStr">
        <is>
          <t>AP,MG,PR,RJ,RS,SP</t>
        </is>
      </c>
    </row>
    <row r="189" ht="15" customHeight="1" s="218">
      <c r="A189" s="204" t="n">
        <v>56</v>
      </c>
      <c r="B189" s="204" t="inlineStr">
        <is>
          <t xml:space="preserve">21.056.00 </t>
        </is>
      </c>
      <c r="C189" s="204" t="n">
        <v>85176259</v>
      </c>
      <c r="D189" s="192" t="inlineStr">
        <is>
          <t xml:space="preserve">Outros
telefones para
outras redes
sem fio, exceto
para redes de
celulares e os
de uso
automotivo
(Protocolos
ICMS
192/2009,
184/2010 e
134/2012)
(Protocolos
ICMS 70/2011
e 89/2013)
(Convênios
ICMS 92/2015,
146/2015 e
53/2016)
</t>
        </is>
      </c>
      <c r="E189" s="204" t="n">
        <v>34</v>
      </c>
      <c r="F189" s="200" t="inlineStr">
        <is>
          <t>AP,MG,PR,RJ,RS,SP</t>
        </is>
      </c>
    </row>
    <row r="190" ht="15" customHeight="1" s="218">
      <c r="A190" s="206" t="inlineStr">
        <is>
          <t>Nova redação do item dada pelo art. 1º, inciso V, da Resolução SEFA nº 180/2020, de 11.3.2020, em vigor com
sua publicação em 19.3.2020, produzindo efeitos a partir de 1º.3.2020.
Redação original produziu efeitos de 4.7.2019 até 29.2.2020:</t>
        </is>
      </c>
      <c r="B190" s="264" t="n"/>
      <c r="C190" s="264" t="n"/>
      <c r="D190" s="264" t="n"/>
      <c r="E190" s="265" t="n"/>
      <c r="F190" s="191" t="n"/>
    </row>
    <row r="191" ht="15" customHeight="1" s="218">
      <c r="A191" s="206" t="inlineStr">
        <is>
          <t>"56</t>
        </is>
      </c>
      <c r="B191" s="206" t="inlineStr">
        <is>
          <t>21.056.00</t>
        </is>
      </c>
      <c r="C191" s="206" t="n">
        <v>8517625</v>
      </c>
      <c r="D191" s="207" t="inlineStr">
        <is>
          <t xml:space="preserve">Aparelhos para
transmissão ou
recepção de voz,
imagem ou
outros dados, em
rede com fio,
exceto os
classificados nos
códigos
8517.62.51,
8517.62.52 e
8517.62.53
(Protocolos ICMS
192/2009,
184/2010 e
134/2012)
(Protocolos ICMS
70/2011 e
89/2013)
(Convênios ICMS
92/2015,
146/2015 e
53/2016)
</t>
        </is>
      </c>
      <c r="E191" s="206" t="n">
        <v>34</v>
      </c>
      <c r="F191" s="191" t="n"/>
    </row>
    <row r="192" ht="15" customHeight="1" s="218">
      <c r="A192" s="204" t="inlineStr">
        <is>
          <t xml:space="preserve">56-A </t>
        </is>
      </c>
      <c r="B192" s="204" t="inlineStr">
        <is>
          <t xml:space="preserve">21.056.01 </t>
        </is>
      </c>
      <c r="C192" s="204" t="n">
        <v>85176254</v>
      </c>
      <c r="D192" s="192" t="inlineStr">
        <is>
          <t xml:space="preserve">Distribuidores
de conexões
para rede
("hubs") e
moduladores/d
emoduladores
("modens")
(Protocolos
ICMS
192/2009,
184/2010 e
134/2012)
(Protocolos
ICMS 70/2011
e 89/2013)
(Convênio ICMS
240/2019)
</t>
        </is>
      </c>
      <c r="E192" s="204" t="n">
        <v>34</v>
      </c>
      <c r="F192" s="200" t="inlineStr">
        <is>
          <t>AP,MG,PR,RJ,RS,SP</t>
        </is>
      </c>
    </row>
    <row r="193" ht="15" customHeight="1" s="218">
      <c r="A193" s="204" t="inlineStr">
        <is>
          <t xml:space="preserve">56-A </t>
        </is>
      </c>
      <c r="B193" s="204" t="inlineStr">
        <is>
          <t xml:space="preserve">21.056.01 </t>
        </is>
      </c>
      <c r="C193" s="204" t="n">
        <v>85176255</v>
      </c>
      <c r="D193" s="192" t="inlineStr">
        <is>
          <t xml:space="preserve">Distribuidores
de conexões
para rede
("hubs") e
moduladores/d
emoduladores
("modens")
(Protocolos
ICMS
192/2009,
184/2010 e
134/2012)
(Protocolos
ICMS 70/2011
e 89/2013)
(Convênio ICMS
240/2019)
</t>
        </is>
      </c>
      <c r="E193" s="204" t="n">
        <v>34</v>
      </c>
      <c r="F193" s="200" t="inlineStr">
        <is>
          <t>AP,MG,PR,RJ,RS,SP</t>
        </is>
      </c>
    </row>
    <row r="194" ht="15" customHeight="1" s="218">
      <c r="A194" s="206" t="inlineStr">
        <is>
          <t xml:space="preserve">Acrescentado o item pelo art. 1º, inciso V, da Resolução SEFA nº 180/2020, de 11.3.2020, em vigor com sua
publicação em 19.3.2020, produzindo efeitos a partir de 1º.3.2020.
</t>
        </is>
      </c>
      <c r="B194" s="264" t="n"/>
      <c r="C194" s="264" t="n"/>
      <c r="D194" s="264" t="n"/>
      <c r="E194" s="265" t="n"/>
      <c r="F194" s="191" t="n"/>
    </row>
    <row r="195" ht="15" customHeight="1" s="218">
      <c r="A195" s="204" t="n">
        <v>57</v>
      </c>
      <c r="B195" s="204" t="inlineStr">
        <is>
          <t xml:space="preserve">21.057.00 </t>
        </is>
      </c>
      <c r="C195" s="204" t="n">
        <v>8518</v>
      </c>
      <c r="D195" s="192" t="inlineStr">
        <is>
          <t xml:space="preserve">Microfones e
seus suportes;
alto-falantes,
mesmo
montados nos
seus
receptáculos,
fones de ouvido
(auscultadores) , mesmo
combinados
com microfone
e conjuntos ou
sortidos
constituídos por
um microfone e
um ou mais
alto-falantes,
amplificadores
elétricos de
audiofrequência
, aparelhos
elétricos de
amplificação de
som; suas
partes e
acessórios,
exceto os de
uso automotivo
(Protocolos
ICMS
192/2009,
184/2010 e
134/2012)
(Protocolos
ICMS 70/2011
e 89/2013)
(Convênios
ICMS 92/2015,
146/2015 e
53/2016)
</t>
        </is>
      </c>
      <c r="E195" s="204" t="n">
        <v>57</v>
      </c>
      <c r="F195" s="200" t="inlineStr">
        <is>
          <t>AP,MG,PR,RJ,RS,SP</t>
        </is>
      </c>
    </row>
    <row r="196" ht="15" customHeight="1" s="218">
      <c r="A196" s="192" t="n"/>
      <c r="B196" s="204" t="inlineStr">
        <is>
          <t>21.058.00</t>
        </is>
      </c>
      <c r="C196" s="204" t="n">
        <v>8519</v>
      </c>
      <c r="D196" s="192" t="inlineStr">
        <is>
          <t>Aparelhos de
radiodifusão
suscetíveis de
funcionarem
sem fonte
externa de
energia.
Aparelhos de
gravação de
som; aparelhos
de reprodução
de som;
aparelhos de
gravação e de
reprodução de
som; partes e
acessórios;
exceto os de
uso automotivo
(Protocolos
ICMS
192/2009,
184/2010 e
134/2012)
(Protocolos
ICMS 70/2011
e 89/2013)
(Convênios
ICMS 92/2015
e 146/2015)</t>
        </is>
      </c>
      <c r="E196" s="204" t="n">
        <v>44</v>
      </c>
      <c r="F196" s="200" t="inlineStr">
        <is>
          <t>AP,MG,PR,RJ,RS,SP</t>
        </is>
      </c>
    </row>
    <row r="197" ht="15" customHeight="1" s="218">
      <c r="A197" s="192" t="n"/>
      <c r="B197" s="204" t="inlineStr">
        <is>
          <t>21.058.00</t>
        </is>
      </c>
      <c r="C197" s="204" t="n">
        <v>8522</v>
      </c>
      <c r="D197" s="192" t="inlineStr">
        <is>
          <t>Aparelhos de
radiodifusão
suscetíveis de
funcionarem
sem fonte
externa de
energia.
Aparelhos de
gravação de
som; aparelhos
de reprodução
de som;
aparelhos de
gravação e de
reprodução de
som; partes e
acessórios;
exceto os de
uso automotivo
(Protocolos
ICMS
192/2009,
184/2010 e
134/2012)
(Protocolos
ICMS 70/2011
e 89/2013)
(Convênios
ICMS 92/2015
e 146/2015)</t>
        </is>
      </c>
      <c r="E197" s="204" t="n">
        <v>44</v>
      </c>
      <c r="F197" s="200" t="inlineStr">
        <is>
          <t>AP,MG,PR,RJ,RS,SP</t>
        </is>
      </c>
    </row>
    <row r="198" ht="15" customHeight="1" s="218">
      <c r="A198" s="192" t="n"/>
      <c r="B198" s="204" t="inlineStr">
        <is>
          <t>21.058.00</t>
        </is>
      </c>
      <c r="C198" s="204" t="n">
        <v>85271</v>
      </c>
      <c r="D198" s="192" t="inlineStr">
        <is>
          <t>Aparelhos de
radiodifusão
suscetíveis de
funcionarem
sem fonte
externa de
energia.
Aparelhos de
gravação de
som; aparelhos
de reprodução
de som;
aparelhos de
gravação e de
reprodução de
som; partes e
acessórios;
exceto os de
uso automotivo
(Protocolos
ICMS
192/2009,
184/2010 e
134/2012)
(Protocolos
ICMS 70/2011
e 89/2013)
(Convênios
ICMS 92/2015
e 146/2015)</t>
        </is>
      </c>
      <c r="E198" s="204" t="n">
        <v>44</v>
      </c>
      <c r="F198" s="200" t="inlineStr">
        <is>
          <t>AP,MG,PR,RJ,RS,SP</t>
        </is>
      </c>
    </row>
    <row r="199" ht="15" customHeight="1" s="218">
      <c r="A199" s="204" t="n">
        <v>59</v>
      </c>
      <c r="B199" s="204" t="inlineStr">
        <is>
          <t>21.059.00</t>
        </is>
      </c>
      <c r="C199" s="204" t="n">
        <v>85198190</v>
      </c>
      <c r="D199" s="192" t="inlineStr">
        <is>
          <t xml:space="preserve">Outros
aparelhos de
gravação de
som; aparelhos
de reprodução
de som;
aparelhos de
gravação e de
reprodução de
som; partes e acessórios;
exceto os de
uso automotivo
(Protocolos
ICMS
192/2009,
184/2010 e
134/2012)
(Protocolos
ICMS 70/2011
e 89/2013)
(Convênios
ICMS 92/2015
e 146/2015)
</t>
        </is>
      </c>
      <c r="E199" s="204" t="n">
        <v>38</v>
      </c>
      <c r="F199" s="200" t="inlineStr">
        <is>
          <t>AP,MG,PR,RJ,RS,SP</t>
        </is>
      </c>
    </row>
    <row r="200" ht="15" customHeight="1" s="218">
      <c r="A200" s="204" t="n">
        <v>60</v>
      </c>
      <c r="B200" s="204" t="inlineStr">
        <is>
          <t xml:space="preserve">21.061.00 </t>
        </is>
      </c>
      <c r="C200" s="204" t="n">
        <v>85219090</v>
      </c>
      <c r="D200" s="192" t="inlineStr">
        <is>
          <t xml:space="preserve">Outros
aparelhos
videofônicos de
gravação ou de
reprodução,
mesmo
incorporando
um receptor de
sinais
videofônicos,
exceto os de
uso automotivo
(Protocolos
ICMS
192/2009,
184/2010 e
134/2012)
(Protocolos
ICMS 70/2011
e 89/2013)
(Convênios
ICMS 92/2015
e 146/2015)
</t>
        </is>
      </c>
      <c r="E200" s="204" t="n">
        <v>33</v>
      </c>
      <c r="F200" s="200" t="inlineStr">
        <is>
          <t>AP,MG,PR,RJ,RS,SP</t>
        </is>
      </c>
    </row>
    <row r="201" ht="15" customHeight="1" s="218">
      <c r="A201" s="204" t="n">
        <v>61</v>
      </c>
      <c r="B201" s="204" t="inlineStr">
        <is>
          <t>21.062.00</t>
        </is>
      </c>
      <c r="C201" s="204" t="n">
        <v>85235110</v>
      </c>
      <c r="D201" s="192" t="inlineStr">
        <is>
          <t xml:space="preserve">Cartões de
memória
("memory
cards")
(Protocolos
ICMS
192/2009,
184/2010 e
134/2012)
(Protocolos
ICMS 70/2011
e 89/2013)
(Convênios
ICMS 92/2015
e 146/2015)
</t>
        </is>
      </c>
      <c r="E201" s="204" t="n">
        <v>38</v>
      </c>
      <c r="F201" s="200" t="inlineStr">
        <is>
          <t>AP,MG,PR,RJ,RS,SP</t>
        </is>
      </c>
    </row>
    <row r="202" ht="15" customHeight="1" s="218">
      <c r="A202" s="204" t="n">
        <v>62</v>
      </c>
      <c r="B202" s="204" t="inlineStr">
        <is>
          <t xml:space="preserve">21.065.00 </t>
        </is>
      </c>
      <c r="C202" s="204" t="n">
        <v>8525802</v>
      </c>
      <c r="D202" s="192" t="inlineStr">
        <is>
          <t xml:space="preserve">Câmeras
fotográficas
digitais e
câmeras de
vídeo, e suas
partes
(Protocolos
ICMS
192/2009,
184/2010 e
134/2012)
(Protocolos
ICMS 70/2011
e 89/2013)
(Convênios
ICMS 92/2015
e 146/2015)
</t>
        </is>
      </c>
      <c r="E202" s="204" t="n">
        <v>60</v>
      </c>
      <c r="F202" s="200" t="inlineStr">
        <is>
          <t>AP,MG,PR,RJ,RS,SP</t>
        </is>
      </c>
    </row>
    <row r="203" ht="15" customHeight="1" s="218">
      <c r="A203" s="204" t="n">
        <v>63</v>
      </c>
      <c r="B203" s="204" t="inlineStr">
        <is>
          <t>21.066.00</t>
        </is>
      </c>
      <c r="C203" s="204" t="n">
        <v>85279</v>
      </c>
      <c r="D203" s="192" t="inlineStr">
        <is>
          <t xml:space="preserve">Outros
(aparelhos
receptores para
radiodifusão,
mesmo
combinados
num invólucro,
com um
aparelho de
gravação ou de
reprodução de
som, ou com
um relógio,
inclusive caixa
acústica para
Home Theaters
classificados na
posição 85.18
(Protocolos
ICMS 134/2012
e 93/2014)
(Protocolos
ICMS 70/2011
e 89/2013)
(Convênios
ICMS 92/2015
e 146/2015)
</t>
        </is>
      </c>
      <c r="E203" s="204" t="n">
        <v>35</v>
      </c>
      <c r="F203" s="200" t="inlineStr">
        <is>
          <t>AP,MG,PR,RJ,RS,SP</t>
        </is>
      </c>
    </row>
    <row r="204" ht="15" customHeight="1" s="218">
      <c r="A204" s="204" t="n">
        <v>64</v>
      </c>
      <c r="B204" s="204" t="inlineStr">
        <is>
          <t>21.067.00</t>
        </is>
      </c>
      <c r="C204" s="204" t="n">
        <v>85284929</v>
      </c>
      <c r="D204" s="192" t="inlineStr">
        <is>
          <t xml:space="preserve">Monitores e
projetores que
não incorporem
aparelhos
receptores de
televisão,
policromáticos
(Protocolos
ICMS
192/2009,
184/2010 e
134/2012)
(Protocolos
ICMS 70/2011
e 89/2013)
(Convênios
ICMS 92/2015
e 146/2015)
</t>
        </is>
      </c>
      <c r="E204" s="204" t="n">
        <v>31</v>
      </c>
      <c r="F204" s="200" t="inlineStr">
        <is>
          <t>AP,MG,PR,RJ,RS,SP</t>
        </is>
      </c>
    </row>
    <row r="205" ht="15" customHeight="1" s="218">
      <c r="A205" s="204" t="n">
        <v>64</v>
      </c>
      <c r="B205" s="204" t="inlineStr">
        <is>
          <t>21.067.00</t>
        </is>
      </c>
      <c r="C205" s="204" t="n">
        <v>85285920</v>
      </c>
      <c r="D205" s="192" t="inlineStr">
        <is>
          <t xml:space="preserve">Monitores e
projetores que
não incorporem
aparelhos
receptores de
televisão,
policromáticos
(Protocolos
ICMS
192/2009,
184/2010 e
134/2012)
(Protocolos
ICMS 70/2011
e 89/2013)
(Convênios
ICMS 92/2015
e 146/2015)
</t>
        </is>
      </c>
      <c r="E205" s="204" t="n">
        <v>31</v>
      </c>
      <c r="F205" s="200" t="inlineStr">
        <is>
          <t>AP,MG,PR,RJ,RS,SP</t>
        </is>
      </c>
    </row>
    <row r="206" ht="15" customHeight="1" s="218">
      <c r="A206" s="204" t="n">
        <v>64</v>
      </c>
      <c r="B206" s="204" t="inlineStr">
        <is>
          <t>21.067.00</t>
        </is>
      </c>
      <c r="C206" s="204" t="n">
        <v>852869</v>
      </c>
      <c r="D206" s="192" t="inlineStr">
        <is>
          <t xml:space="preserve">Monitores e
projetores que
não incorporem
aparelhos
receptores de
televisão,
policromáticos
(Protocolos
ICMS
192/2009,
184/2010 e
134/2012)
(Protocolos
ICMS 70/2011
e 89/2013)
(Convênios
ICMS 92/2015
e 146/2015)
</t>
        </is>
      </c>
      <c r="E206" s="204" t="n">
        <v>31</v>
      </c>
      <c r="F206" s="200" t="inlineStr">
        <is>
          <t>AP,MG,PR,RJ,RS,SP</t>
        </is>
      </c>
    </row>
    <row r="207" ht="15" customHeight="1" s="218">
      <c r="A207" s="204" t="n">
        <v>65</v>
      </c>
      <c r="B207" s="204" t="inlineStr">
        <is>
          <t>21.067.01</t>
        </is>
      </c>
      <c r="C207" s="204" t="n">
        <v>85286200</v>
      </c>
      <c r="D207" s="192" t="inlineStr">
        <is>
          <t xml:space="preserve">Projetores
capazes de
serem
conectados
diretamente a
uma máquina
automática
para
processamento
de dados da
posição 84.71 e
concebidos para
serem
utilizados com
esta máquina
(Protocolos
ICMS
192/2009,
184/2010 e
134/2012)
(Convênios
ICMS 92/2015,
146/2015,
53/2016 e
25/2017)
</t>
        </is>
      </c>
      <c r="E207" s="204" t="n">
        <v>31</v>
      </c>
      <c r="F207" s="208" t="inlineStr">
        <is>
          <t>AP,MG,MT,PR,RJ,RS</t>
        </is>
      </c>
    </row>
    <row r="208" ht="15" customHeight="1" s="218">
      <c r="A208" s="204" t="n">
        <v>66</v>
      </c>
      <c r="B208" s="204" t="inlineStr">
        <is>
          <t>21.068.00</t>
        </is>
      </c>
      <c r="C208" s="204" t="n">
        <v>85285220</v>
      </c>
      <c r="D208" s="192" t="inlineStr">
        <is>
          <t xml:space="preserve">Outros
monitores
capazes de
serem
conectados
diretamente a
uma máquina
automática
para
processamento
de dados da
posição 84.71 e
concebidos para
serem
utilizados com
esta máquina,
policromáticos
(Protocolos
ICMS
192/2009,
184/2010 e
134/2012)
(Protocolos
ICMS 70/2011
e 89/2013)
(Convênios
ICMS 92/2015,
146/20155 e
25/2017)
</t>
        </is>
      </c>
      <c r="E208" s="204" t="n">
        <v>23</v>
      </c>
      <c r="F208" s="200" t="inlineStr">
        <is>
          <t>AP,MG,PR,RJ,RS,SP</t>
        </is>
      </c>
    </row>
    <row r="209" ht="15" customHeight="1" s="218">
      <c r="A209" s="204" t="n">
        <v>71</v>
      </c>
      <c r="B209" s="204" t="inlineStr">
        <is>
          <t xml:space="preserve">21.073.00 </t>
        </is>
      </c>
      <c r="C209" s="209" t="n">
        <v>85287</v>
      </c>
      <c r="D209" s="192" t="inlineStr">
        <is>
          <t>Outros
aparelhos
receptores de
televisão não
relacionados
nos CEST
21.069.00,
21.070.00,
21.071.00 e
21.072.00
(Protocolo ICMS
150/2013)
(Protocolos
ICMS 70/2011
e 89/2013)
(Convênios
ICMS 92/2015,
146/2015 e
53/2016)</t>
        </is>
      </c>
      <c r="E209" s="204" t="n">
        <v>35</v>
      </c>
      <c r="F209" s="200" t="inlineStr">
        <is>
          <t>AP,MG,PR,RJ,RS,SP</t>
        </is>
      </c>
    </row>
    <row r="210" ht="15" customHeight="1" s="218">
      <c r="A210" s="204" t="n">
        <v>72</v>
      </c>
      <c r="B210" s="204" t="inlineStr">
        <is>
          <t xml:space="preserve">21.074.00 </t>
        </is>
      </c>
      <c r="C210" s="204" t="n">
        <v>900659</v>
      </c>
      <c r="D210" s="192" t="inlineStr">
        <is>
          <t xml:space="preserve">Câmeras
fotográficas dos
tipos utilizadas
para
preparação de
clichês ou
cilindros de
impressão
(Protocolos
ICMS
192/2009,
184/2010,
134/2012 e
150/2013)
(Protocolos
ICMS 70/2011
e 89/2013)
(Convênios
ICMS 92/2015,
146/2015 e
25/2017)
</t>
        </is>
      </c>
      <c r="E210" s="204" t="n">
        <v>133</v>
      </c>
      <c r="F210" s="200" t="inlineStr">
        <is>
          <t>AP,MG,PR,RJ,RS,SP</t>
        </is>
      </c>
    </row>
    <row r="211" ht="15" customHeight="1" s="218">
      <c r="A211" s="204" t="n">
        <v>73</v>
      </c>
      <c r="B211" s="204" t="inlineStr">
        <is>
          <t xml:space="preserve">21.075.00 </t>
        </is>
      </c>
      <c r="C211" s="204" t="n">
        <v>90064000</v>
      </c>
      <c r="D211" s="192" t="inlineStr">
        <is>
          <t xml:space="preserve">Câmeras
fotográficas
para filmes de
revelação e
copiagem
instantâneas
(Protocolos
ICMS
192/2009,
184/2010 e 134/2012)
(Protocolos
ICMS 70/2011
e 89/2013)
(Convênios
ICMS 92/2015
e 146/2015)
</t>
        </is>
      </c>
      <c r="E211" s="204" t="n">
        <v>133</v>
      </c>
      <c r="F211" s="200" t="inlineStr">
        <is>
          <t>AP,MG,PR,RJ,RS,SP</t>
        </is>
      </c>
    </row>
    <row r="212" ht="15" customHeight="1" s="218">
      <c r="A212" s="204" t="n">
        <v>74</v>
      </c>
      <c r="B212" s="204" t="inlineStr">
        <is>
          <t xml:space="preserve">21.076.00 </t>
        </is>
      </c>
      <c r="C212" s="204" t="n">
        <v>90189050</v>
      </c>
      <c r="D212" s="192" t="inlineStr">
        <is>
          <t xml:space="preserve">Aparelhos de
diatermia
(Protocolos
ICMS
192/2009,
184/2010 e
134/2012)
(Protocolos
ICMS 70/2011
e 89/2013)
(Convênios
ICMS 92/2015
e 146/2015)
</t>
        </is>
      </c>
      <c r="E212" s="204" t="n">
        <v>105</v>
      </c>
      <c r="F212" s="200" t="inlineStr">
        <is>
          <t>AP,MG,PR,RJ,RS,SP</t>
        </is>
      </c>
    </row>
    <row r="213" ht="15" customHeight="1" s="218">
      <c r="A213" s="204" t="n">
        <v>75</v>
      </c>
      <c r="B213" s="204" t="inlineStr">
        <is>
          <t>21.077.00</t>
        </is>
      </c>
      <c r="C213" s="204" t="n">
        <v>90191000</v>
      </c>
      <c r="D213" s="192" t="inlineStr">
        <is>
          <t xml:space="preserve">Aparelhos de
massagem
(Protocolos
ICMS
192/2009,
184/2010 e
134/2012)
(Protocolos
ICMS 70/2011
e 89/2013)
(Convênios
ICMS 92/2015
e 146/2015)
</t>
        </is>
      </c>
      <c r="E213" s="204" t="n">
        <v>105</v>
      </c>
      <c r="F213" s="200" t="inlineStr">
        <is>
          <t>AP,MG,PR,RJ,RS,SP</t>
        </is>
      </c>
    </row>
    <row r="214" ht="15" customHeight="1" s="218">
      <c r="A214" s="204" t="n">
        <v>76</v>
      </c>
      <c r="B214" s="204" t="inlineStr">
        <is>
          <t>21.078.00</t>
        </is>
      </c>
      <c r="C214" s="204" t="n">
        <v>90328911</v>
      </c>
      <c r="D214" s="192" t="inlineStr">
        <is>
          <t xml:space="preserve">Reguladores de
voltagem
eletrônicos
(Protocolos
ICMS
192/2009,
184/2010 e
134/2012)
(Protocolos
ICMS 70/2011
e 89/2013)
(Convênios
ICMS 92/2015
e 146/2015)
</t>
        </is>
      </c>
      <c r="E214" s="204" t="n">
        <v>31</v>
      </c>
      <c r="F214" s="200" t="inlineStr">
        <is>
          <t>AP,MG,PR,RJ,RS,SP</t>
        </is>
      </c>
    </row>
    <row r="215" ht="15" customHeight="1" s="218">
      <c r="A215" s="204" t="n">
        <v>77</v>
      </c>
      <c r="B215" s="204" t="inlineStr">
        <is>
          <t xml:space="preserve">21.079.00 </t>
        </is>
      </c>
      <c r="C215" s="204" t="n">
        <v>95045000</v>
      </c>
      <c r="D215" s="192" t="inlineStr">
        <is>
          <t xml:space="preserve">Consoles e
máquinas de
jogos de vídeo,
exceto os
classificados na
subposição
9504.30
(Protocolos
ICMS
192/2009,
184/2010 e
134/2012)
(Protocolos
ICMS 70/2011
e 89/2013)
(Convênios
ICMS 92/2015
e 146/2015)
</t>
        </is>
      </c>
      <c r="E215" s="204" t="n">
        <v>34</v>
      </c>
      <c r="F215" s="200" t="inlineStr">
        <is>
          <t>AP,MG,PR,RJ,RS,SP</t>
        </is>
      </c>
    </row>
    <row r="216" ht="15" customHeight="1" s="218">
      <c r="A216" s="204" t="n">
        <v>78</v>
      </c>
      <c r="B216" s="204" t="inlineStr">
        <is>
          <t xml:space="preserve">21.080.00 </t>
        </is>
      </c>
      <c r="C216" s="204" t="n">
        <v>8517621</v>
      </c>
      <c r="D216" s="192" t="inlineStr">
        <is>
          <t xml:space="preserve">Multiplicadores
e
concentradores
(Protocolos
ICMS 184/2010
e 134/2012)
(Protocolos
ICMS 70/2011
e 89/2013)
(Convênios
ICMS 92/2015
e 146/2015)
</t>
        </is>
      </c>
      <c r="E216" s="204" t="n">
        <v>112</v>
      </c>
      <c r="F216" s="200" t="inlineStr">
        <is>
          <t>AP,MG,PR,RJ,RS,SP</t>
        </is>
      </c>
    </row>
    <row r="217" ht="15" customHeight="1" s="218">
      <c r="A217" s="204" t="n">
        <v>79</v>
      </c>
      <c r="B217" s="204" t="inlineStr">
        <is>
          <t xml:space="preserve">21.081.00 </t>
        </is>
      </c>
      <c r="C217" s="204" t="n">
        <v>85176222</v>
      </c>
      <c r="D217" s="192" t="inlineStr">
        <is>
          <t xml:space="preserve">Centrais
automáticas
privadas, de
capacidade
inferior ou igual
a 25 ramais
(Protocolos
ICMS 184/2010
e 134/2012)
(Protocolos
ICMS 70/2011
e 89/2013)
(Convênios
ICMS 92/2015
e 146/2015)
Centrais
automáticas
privadas, de
capacidade
inferior ou igual
a 25 ramais
(Protocolos
ICMS 184/2010
e 134/2012)
(Protocolos
ICMS 70/2011
e 89/2013)
(Convênios
ICMS 92/2015
e 146/2015)
</t>
        </is>
      </c>
      <c r="E217" s="204" t="n">
        <v>78</v>
      </c>
      <c r="F217" s="200" t="inlineStr">
        <is>
          <t>AP,MG,PR,RJ,RS,SP</t>
        </is>
      </c>
    </row>
    <row r="218" ht="15" customHeight="1" s="218">
      <c r="A218" s="204" t="n">
        <v>80</v>
      </c>
      <c r="B218" s="204" t="inlineStr">
        <is>
          <t xml:space="preserve">21.082.00 </t>
        </is>
      </c>
      <c r="C218" s="204" t="n">
        <v>85176239</v>
      </c>
      <c r="D218" s="192" t="inlineStr">
        <is>
          <t xml:space="preserve">Outros
aparelhos para
comutação
(Protocolos
ICMS 184/2010
e 134/2012)
(Protocolos
ICMS 70/2011
e 89/2013)
(Convênios
ICMS 92/2015
e 146/2015)
</t>
        </is>
      </c>
      <c r="E218" s="204" t="n">
        <v>57</v>
      </c>
      <c r="F218" s="200" t="inlineStr">
        <is>
          <t>AP,MG,PR,RJ,RS,SP</t>
        </is>
      </c>
    </row>
    <row r="219" ht="15" customHeight="1" s="218">
      <c r="A219" s="204" t="n">
        <v>81</v>
      </c>
      <c r="B219" s="204" t="inlineStr">
        <is>
          <t xml:space="preserve">21.083.00 </t>
        </is>
      </c>
      <c r="C219" s="204" t="n">
        <v>8517624</v>
      </c>
      <c r="D219" s="192" t="inlineStr">
        <is>
          <t xml:space="preserve">Roteadores
digitais, em
redes com ou
sem fio
(Protocolos
ICMS 184/2010
e 134/2012)
(Protocolos
ICMS 70/2011
e 89/2013)
(Convênios
ICMS 92/2015
e 146/2015)
</t>
        </is>
      </c>
      <c r="E219" s="204" t="n">
        <v>37</v>
      </c>
      <c r="F219" s="200" t="inlineStr">
        <is>
          <t>AP,MG,PR,RJ,RS,SP</t>
        </is>
      </c>
    </row>
    <row r="220" ht="15" customHeight="1" s="218">
      <c r="A220" s="204" t="n">
        <v>82</v>
      </c>
      <c r="B220" s="204" t="inlineStr">
        <is>
          <t xml:space="preserve">21.084.00 </t>
        </is>
      </c>
      <c r="C220" s="204" t="n">
        <v>85176262</v>
      </c>
      <c r="D220" s="192" t="inlineStr">
        <is>
          <t xml:space="preserve">Aparelhos
emissores com
receptor
incorporado de
sistema
troncalizado
("trunking"), de
tecnologia
celular
(Protocolos
ICMS 184/2010
e 134/2012)
(Protocolos
ICMS 70/2011
e 89/2013)
(Convênios
ICMS 92/2015
e 146/2015)
</t>
        </is>
      </c>
      <c r="E220" s="204" t="n">
        <v>99</v>
      </c>
      <c r="F220" s="200" t="inlineStr">
        <is>
          <t>AP,MG,PR,RJ,RS,SP</t>
        </is>
      </c>
    </row>
    <row r="221" ht="15" customHeight="1" s="218">
      <c r="A221" s="204" t="n">
        <v>83</v>
      </c>
      <c r="B221" s="204" t="inlineStr">
        <is>
          <t>21.085.00</t>
        </is>
      </c>
      <c r="C221" s="204" t="n">
        <v>8517629</v>
      </c>
      <c r="D221" s="192" t="inlineStr">
        <is>
          <t xml:space="preserve">Outros
aparelhos de
recepção,
conversão e
transmissão ou
regeneração de
voz, imagens
ou outros
dados,
incluindo os
aparelhos de
comutação e
roteamento
(Protocolos
ICMS 184/2010
e 134/2012)
(Protocolos
ICMS 70/2011
e 89/2013)
(Convênios
ICMS 92/2015
e 146/2015)
</t>
        </is>
      </c>
      <c r="E221" s="204" t="n">
        <v>66</v>
      </c>
      <c r="F221" s="200" t="inlineStr">
        <is>
          <t>AP,MG,PR,RJ,RS,SP</t>
        </is>
      </c>
    </row>
    <row r="222" ht="15" customHeight="1" s="218">
      <c r="A222" s="204" t="n">
        <v>84</v>
      </c>
      <c r="B222" s="204" t="inlineStr">
        <is>
          <t>21.086.00</t>
        </is>
      </c>
      <c r="C222" s="204" t="n">
        <v>85177021</v>
      </c>
      <c r="D222" s="192" t="inlineStr">
        <is>
          <t xml:space="preserve">Antenas
próprias para
telefones
celulares
portáteis,
exceto as
telescópicas
(Protocolos
ICMS 184/2010
e 134/2012)
(Protocolo ICMS
89/2013)
(Convênios
ICMS 92/2015
e 146/2015)
</t>
        </is>
      </c>
      <c r="E222" s="204" t="n">
        <v>112</v>
      </c>
      <c r="F222" s="200" t="inlineStr">
        <is>
          <t>AP,MG,PR,RJ,RS,SP</t>
        </is>
      </c>
    </row>
    <row r="223" ht="15" customHeight="1" s="218">
      <c r="A223" s="204" t="n">
        <v>85</v>
      </c>
      <c r="B223" s="204" t="inlineStr">
        <is>
          <t xml:space="preserve">21.087.00 </t>
        </is>
      </c>
      <c r="C223" s="204" t="n">
        <v>82149</v>
      </c>
      <c r="D223" s="192" t="inlineStr">
        <is>
          <t xml:space="preserve">Outros
aparelhos para
comutação
(Protocolos
ICMS 184/2010
e 134/2012)
(Protocolos
ICMS 70/2011
e 89/2013)
(Convênios
ICMS 92/2015
e 146/2015)
(Convênios
ICMS 92/2015
e 146/2015)
</t>
        </is>
      </c>
      <c r="E223" s="204" t="n">
        <v>49</v>
      </c>
      <c r="F223" s="200" t="inlineStr">
        <is>
          <t>AP,MG,PR,RJ,RS,SP</t>
        </is>
      </c>
    </row>
    <row r="224" ht="15" customHeight="1" s="218">
      <c r="A224" s="204" t="n">
        <v>85</v>
      </c>
      <c r="B224" s="204" t="inlineStr">
        <is>
          <t xml:space="preserve">21.087.00 </t>
        </is>
      </c>
      <c r="C224" s="204" t="n">
        <v>8510</v>
      </c>
      <c r="D224" s="192" t="inlineStr">
        <is>
          <t xml:space="preserve">Outros
aparelhos para
comutação
(Protocolos
ICMS 184/2010
e 134/2012)
(Protocolos
ICMS 70/2011
e 89/2013)
(Convênios
ICMS 92/2015
e 146/2015)
(Convênios
ICMS 92/2015
e 146/2015)
</t>
        </is>
      </c>
      <c r="E224" s="204" t="n">
        <v>49</v>
      </c>
      <c r="F224" s="200" t="inlineStr">
        <is>
          <t>AP,MG,PR,RJ,RS,SP</t>
        </is>
      </c>
    </row>
    <row r="225" ht="15" customHeight="1" s="218">
      <c r="A225" s="204" t="n">
        <v>86</v>
      </c>
      <c r="B225" s="204" t="inlineStr">
        <is>
          <t>21.088.00</t>
        </is>
      </c>
      <c r="C225" s="204" t="n">
        <v>84145</v>
      </c>
      <c r="D225" s="192" t="inlineStr">
        <is>
          <t xml:space="preserve">Ventiladores,
exceto os de
uso agrícola
(Protocolo ICMS
150/2013)
(Protocolo ICMS
89/2013)
(Convênios
ICMS 92/2015
e 146/2015)
</t>
        </is>
      </c>
      <c r="E225" s="204" t="n">
        <v>62</v>
      </c>
      <c r="F225" s="200" t="inlineStr">
        <is>
          <t>AP,MG,PR,RJ,RS,SP</t>
        </is>
      </c>
    </row>
    <row r="226" ht="15" customHeight="1" s="218">
      <c r="A226" s="204" t="n">
        <v>87</v>
      </c>
      <c r="B226" s="204" t="inlineStr">
        <is>
          <t xml:space="preserve">21.089.00 </t>
        </is>
      </c>
      <c r="C226" s="204" t="n">
        <v>84145990</v>
      </c>
      <c r="D226" s="192" t="inlineStr">
        <is>
          <t xml:space="preserve">Ventiladores de
uso agrícola
(Protocolo ICMS
150/2013)
(Protocolo ICMS
89/2013)
(Convênios
ICMS 92/2015
e 146/2015)
</t>
        </is>
      </c>
      <c r="E226" s="204" t="n">
        <v>35.99</v>
      </c>
      <c r="F226" s="200" t="inlineStr">
        <is>
          <t>AP,MG,PR,RJ,RS,SP</t>
        </is>
      </c>
    </row>
    <row r="227" ht="15" customHeight="1" s="218">
      <c r="A227" s="204" t="n">
        <v>88</v>
      </c>
      <c r="B227" s="204" t="inlineStr">
        <is>
          <t xml:space="preserve">21.090.00 </t>
        </is>
      </c>
      <c r="C227" s="204" t="n">
        <v>84146000</v>
      </c>
      <c r="D227" s="192" t="inlineStr">
        <is>
          <t xml:space="preserve">Coifas com
dimensão
horizontal
máxima não
superior a 120
cm
(Protocolo ICMS
150/2013)
(Protocolo ICMS
89/2013)
(Convênios
ICMS 92/2015
e 146/2015)
</t>
        </is>
      </c>
      <c r="E227" s="204" t="n">
        <v>52</v>
      </c>
      <c r="F227" s="200" t="inlineStr">
        <is>
          <t>AP,MG,PR,RJ,RS,SP</t>
        </is>
      </c>
    </row>
    <row r="228" ht="15" customHeight="1" s="218">
      <c r="A228" s="204" t="n">
        <v>89</v>
      </c>
      <c r="B228" s="204" t="inlineStr">
        <is>
          <t xml:space="preserve">21.091.00 </t>
        </is>
      </c>
      <c r="C228" s="204" t="n">
        <v>84149020</v>
      </c>
      <c r="D228" s="192" t="inlineStr">
        <is>
          <t xml:space="preserve">Partes de
ventiladores ou
coifas
aspirantes
(Protocolo ICMS
150/2013)
(Protocolo ICMS
89/2013)
(Convênios
ICMS 92/2015
e 146/2015)
</t>
        </is>
      </c>
      <c r="E228" s="204" t="n">
        <v>99</v>
      </c>
      <c r="F228" s="200" t="inlineStr">
        <is>
          <t>AP,MG,PR,RJ,RS,SP</t>
        </is>
      </c>
    </row>
    <row r="229" ht="15" customHeight="1" s="218">
      <c r="A229" s="204" t="n">
        <v>90</v>
      </c>
      <c r="B229" s="204" t="inlineStr">
        <is>
          <t>21.092.00</t>
        </is>
      </c>
      <c r="C229" s="204" t="n">
        <v>841510</v>
      </c>
      <c r="D229" s="192" t="inlineStr">
        <is>
          <t xml:space="preserve">Máquinas e
aparelhos de ar
condicionado
contendo um
ventilador
motorizado e
dispositivos
próprios para
modificar a
temperatura e
a umidade,
incluídos as
máquinas e
aparelhos em
que a umidade
não seja
regulável
separadamente
(Protocolo ICMS
150/2013)
(Protocolo ICMS
89/2013)
(Convênios
ICMS 92/2015
e 146/2015)
</t>
        </is>
      </c>
      <c r="E229" s="204" t="n">
        <v>69</v>
      </c>
      <c r="F229" s="200" t="inlineStr">
        <is>
          <t>AP,MG,PR,RJ,RS,SP</t>
        </is>
      </c>
    </row>
    <row r="230" ht="15" customHeight="1" s="218">
      <c r="A230" s="204" t="n">
        <v>90</v>
      </c>
      <c r="B230" s="204" t="inlineStr">
        <is>
          <t>21.092.00</t>
        </is>
      </c>
      <c r="C230" s="204" t="n">
        <v>84158</v>
      </c>
      <c r="D230" s="192" t="inlineStr">
        <is>
          <t xml:space="preserve">Máquinas e
aparelhos de ar
condicionado
contendo um
ventilador
motorizado e
dispositivos
próprios para
modificar a
temperatura e
a umidade,
incluídos as
máquinas e
aparelhos em
que a umidade
não seja
regulável
separadamente
(Protocolo ICMS
150/2013)
(Protocolo ICMS
89/2013)
(Convênios
ICMS 92/2015
e 146/2015)
</t>
        </is>
      </c>
      <c r="E230" s="204" t="n">
        <v>69</v>
      </c>
      <c r="F230" s="200" t="inlineStr">
        <is>
          <t>AP,MG,PR,RJ,RS,SP</t>
        </is>
      </c>
    </row>
    <row r="231" ht="15" customHeight="1" s="218">
      <c r="A231" s="204" t="n">
        <v>91</v>
      </c>
      <c r="B231" s="204" t="inlineStr">
        <is>
          <t xml:space="preserve">21.093.00 </t>
        </is>
      </c>
      <c r="C231" s="204" t="n">
        <v>84151011</v>
      </c>
      <c r="D231" s="192" t="inlineStr">
        <is>
          <t xml:space="preserve">Aparelhos de
ar-condicionado
tipo Split
System
(sistema com
elementos
separados) com
unidade
externa e
interna
(Protocolo ICMS
150/2013)
(Protocolo ICMS
89/2013)
(Convênios
ICMS 92/2015
e 146/2015)
</t>
        </is>
      </c>
      <c r="E231" s="204" t="n">
        <v>52</v>
      </c>
      <c r="F231" s="200" t="inlineStr">
        <is>
          <t>AP,MG,PR,RJ,RS,SP</t>
        </is>
      </c>
    </row>
    <row r="232" ht="15" customHeight="1" s="218">
      <c r="A232" s="204" t="n">
        <v>92</v>
      </c>
      <c r="B232" s="204" t="inlineStr">
        <is>
          <t>21.094.00</t>
        </is>
      </c>
      <c r="C232" s="204" t="n">
        <v>84151019</v>
      </c>
      <c r="D232" s="192" t="inlineStr">
        <is>
          <t xml:space="preserve">Outros
aparelhos para
comutação
(Protocolos
ICMS 184/2010
e 134/2012)
(Protocolos
ICMS 70/2011
e 89/2013)
(Convênios
ICMS 92/2015
e 146/2015)
</t>
        </is>
      </c>
      <c r="E232" s="204" t="n">
        <v>40</v>
      </c>
      <c r="F232" s="200" t="inlineStr">
        <is>
          <t>AP,MG,MT,PR,RJ,RS,SP</t>
        </is>
      </c>
    </row>
    <row r="233" ht="15" customHeight="1" s="218">
      <c r="A233" s="204" t="n">
        <v>93</v>
      </c>
      <c r="B233" s="204" t="inlineStr">
        <is>
          <t>21.095.00</t>
        </is>
      </c>
      <c r="C233" s="204" t="n">
        <v>84151090</v>
      </c>
      <c r="D233" s="192" t="inlineStr">
        <is>
          <t xml:space="preserve">Aparelhos de ar-condicionado
com capacidade
acima de
30.000
frigorias/hora
(Protocolo ICMS
150/2013)
(Protocolo ICMS
89/2013)
(Convênios
ICMS 92/2015
e 146/2015)
</t>
        </is>
      </c>
      <c r="E233" s="204" t="n">
        <v>40</v>
      </c>
      <c r="F233" s="198" t="inlineStr">
        <is>
          <t>AP,MG,MT,PR,RJ,RS,SP</t>
        </is>
      </c>
    </row>
    <row r="234" ht="15" customHeight="1" s="218">
      <c r="A234" s="204" t="n">
        <v>94</v>
      </c>
      <c r="B234" s="204" t="inlineStr">
        <is>
          <t xml:space="preserve">21.096.00 </t>
        </is>
      </c>
      <c r="C234" s="204" t="n">
        <v>84159010</v>
      </c>
      <c r="D234" s="192" t="inlineStr">
        <is>
          <t xml:space="preserve">Unidades
evaporadoras
(internas) de
aparelho de
ar-condicionado
do tipo Split
System
(sistema com
elementos
separados),
com capacidade
inferior ou igual
a 30.000
frigorias/hora
(Protocolo ICMS
150/2013)
(Protocolo ICMS
89/2013)
(Convênios
ICMS 92/2015
e 146/2015)
</t>
        </is>
      </c>
      <c r="E234" s="204" t="n">
        <v>102</v>
      </c>
      <c r="F234" s="198" t="inlineStr">
        <is>
          <t>AP,MG,MT,PR,RJ,RS,SP</t>
        </is>
      </c>
    </row>
    <row r="235" ht="15" customHeight="1" s="218">
      <c r="A235" s="204" t="n">
        <v>95</v>
      </c>
      <c r="B235" s="204" t="inlineStr">
        <is>
          <t>21.097.00</t>
        </is>
      </c>
      <c r="C235" s="204" t="n">
        <v>84159020</v>
      </c>
      <c r="D235" s="192" t="inlineStr">
        <is>
          <t>Unidades
condensadoras
(externas) de
aparelho de
ar-condicionado
do tipo Split
System
(sistema com
elementos
separados),
com capacidade
inferior ou igual
a 30.000
frigorias/hora
(Protocolo ICMS
150/2013)
(Protocolo ICMS
89/2013)
(Convênios
ICMS 92/2015
e 146/2015)</t>
        </is>
      </c>
      <c r="E235" s="204" t="n">
        <v>101</v>
      </c>
      <c r="F235" s="198" t="inlineStr">
        <is>
          <t>AP,MG,MT,PR,RJ,RS,SP</t>
        </is>
      </c>
    </row>
    <row r="236" ht="15" customHeight="1" s="218">
      <c r="A236" s="204" t="n">
        <v>96</v>
      </c>
      <c r="B236" s="204" t="inlineStr">
        <is>
          <t>21.098.00</t>
        </is>
      </c>
      <c r="C236" s="203" t="n">
        <v>84212100</v>
      </c>
      <c r="D236" s="192" t="inlineStr">
        <is>
          <t>Aparelhos
elétricos para
filtrar ou
depurar água
(purificadores
de água
refrigerados),
exceto os itens
classificados no
CEST
21.098.01
(Protocolos
ICMS 150/2013
e 93/2014) (Protocolo ICMS
89/2013)
(Convênios
ICMS 92/2015,
146/2015 e
53/2016)</t>
        </is>
      </c>
      <c r="E236" s="204" t="n">
        <v>53</v>
      </c>
      <c r="F236" s="198" t="inlineStr">
        <is>
          <t>AP,MG,MT,PR,RJ,RS,SP</t>
        </is>
      </c>
    </row>
    <row r="237" ht="15" customHeight="1" s="218">
      <c r="A237" s="204" t="n">
        <v>98</v>
      </c>
      <c r="B237" s="204" t="inlineStr">
        <is>
          <t>21.099.00</t>
        </is>
      </c>
      <c r="C237" s="204" t="n">
        <v>84243010</v>
      </c>
      <c r="D237" s="192" t="inlineStr">
        <is>
          <t xml:space="preserve">Lavadora de
alta pressão e
suas partes
(Protocolo ICMS
150/2013)
(Protocolo ICMS
89/2013)
(Convênios
ICMS 92/2015
e 146/2015)
</t>
        </is>
      </c>
      <c r="E237" s="204" t="n">
        <v>40</v>
      </c>
      <c r="F237" s="198" t="inlineStr">
        <is>
          <t>AP,MG,MT,PR,RJ,RS,SP</t>
        </is>
      </c>
    </row>
    <row r="238" ht="15" customHeight="1" s="218">
      <c r="A238" s="204" t="n">
        <v>98</v>
      </c>
      <c r="B238" s="204" t="inlineStr">
        <is>
          <t>21.099.00</t>
        </is>
      </c>
      <c r="C238" s="204" t="n">
        <v>84243090</v>
      </c>
      <c r="D238" s="192" t="inlineStr">
        <is>
          <t xml:space="preserve">Lavadora de
alta pressão e
suas partes
(Protocolo ICMS
150/2013)
(Protocolo ICMS
89/2013)
(Convênios
ICMS 92/2015
e 146/2015)
</t>
        </is>
      </c>
      <c r="E238" s="204" t="n">
        <v>40</v>
      </c>
      <c r="F238" s="198" t="inlineStr">
        <is>
          <t>AP,MG,MT,PR,RJ,RS,SP</t>
        </is>
      </c>
    </row>
    <row r="239" ht="15" customHeight="1" s="218">
      <c r="A239" s="204" t="n">
        <v>98</v>
      </c>
      <c r="B239" s="204" t="inlineStr">
        <is>
          <t>21.099.00</t>
        </is>
      </c>
      <c r="C239" s="204" t="n">
        <v>84249090</v>
      </c>
      <c r="D239" s="192" t="inlineStr">
        <is>
          <t xml:space="preserve">Lavadora de
alta pressão e
suas partes
(Protocolo ICMS
150/2013)
(Protocolo ICMS
89/2013)
(Convênios
ICMS 92/2015
e 146/2015)
</t>
        </is>
      </c>
      <c r="E239" s="204" t="n">
        <v>40</v>
      </c>
      <c r="F239" s="198" t="inlineStr">
        <is>
          <t>AP,MG,MT,PR,RJ,RS,SP</t>
        </is>
      </c>
    </row>
    <row r="240" ht="15" customHeight="1" s="218">
      <c r="A240" s="204" t="n">
        <v>99</v>
      </c>
      <c r="B240" s="204" t="inlineStr">
        <is>
          <t>21.100.00</t>
        </is>
      </c>
      <c r="C240" s="204" t="n">
        <v>84672100</v>
      </c>
      <c r="D240" s="192" t="inlineStr">
        <is>
          <t xml:space="preserve">Furadeiras
elétricas
(Protocolos ICMS 150/2013
e 93/2014)
(Protocolo ICMS
89/2013)
(Convênios
ICMS 92/2015
e 146/2015)
</t>
        </is>
      </c>
      <c r="E240" s="204" t="n">
        <v>45</v>
      </c>
      <c r="F240" s="198" t="inlineStr">
        <is>
          <t>AP,MG,MT,PR,RJ,RS,SP</t>
        </is>
      </c>
    </row>
    <row r="241" ht="15" customHeight="1" s="218">
      <c r="A241" s="204" t="n">
        <v>100</v>
      </c>
      <c r="B241" s="204" t="inlineStr">
        <is>
          <t>21.102.00</t>
        </is>
      </c>
      <c r="C241" s="204" t="n">
        <v>85163100</v>
      </c>
      <c r="D241" s="192" t="inlineStr">
        <is>
          <t xml:space="preserve">Aparelhos
elétricos para
aquecimento de
ambientes
(Protocolos
ICMS 150/2013
e 93/2014)
(Protocolo ICMS
89/2013)
(Convênios
ICMS 92/2015
e 146/2015)
</t>
        </is>
      </c>
      <c r="E241" s="204" t="n">
        <v>43</v>
      </c>
      <c r="F241" s="198" t="inlineStr">
        <is>
          <t>AP,MG,MT,PR,RJ,RS,SP</t>
        </is>
      </c>
    </row>
    <row r="242" ht="15" customHeight="1" s="218">
      <c r="A242" s="204" t="n">
        <v>102</v>
      </c>
      <c r="B242" s="204" t="inlineStr">
        <is>
          <t>21.103.00</t>
        </is>
      </c>
      <c r="C242" s="204" t="n">
        <v>85163200</v>
      </c>
      <c r="D242" s="192" t="inlineStr">
        <is>
          <t xml:space="preserve">Outros
aparelhos para
arranjos do
cabelo
(Protocolos
ICMS 150/2013
e 93/2014)
(Protocolo ICMS
89/2013)
(Convênios
ICMS 92/2015
e 146/2015)
</t>
        </is>
      </c>
      <c r="E242" s="204" t="n">
        <v>75</v>
      </c>
      <c r="F242" s="193" t="inlineStr">
        <is>
          <t>AP,MG,MT,PR,RJ,RS,SP</t>
        </is>
      </c>
    </row>
    <row r="243" ht="15" customHeight="1" s="218">
      <c r="A243" s="204" t="n">
        <v>103</v>
      </c>
      <c r="B243" s="204" t="inlineStr">
        <is>
          <t xml:space="preserve">21.104.00 </t>
        </is>
      </c>
      <c r="C243" s="204" t="n">
        <v>8527</v>
      </c>
      <c r="D243" s="192" t="inlineStr">
        <is>
          <t>Aparelhos
receptores para
radiodifusão,
mesmo
combinados
num mesmo
invólucro, com
um aparelho de
gravação ou de
reprodução de
som, ou com
um relógio,
exceto os
classificados na
posição 8527.1,
8527.2 e
8527.9 que
sejam de uso
automotivo
(Protocolos
ICMS
192/2009,
184/2010,
134/2012 e
93/2014)
(Protocolos
ICMS 70/2011
e 89/2013)
(Convênios
ICMS 92/2015
e 146/2015)</t>
        </is>
      </c>
      <c r="E243" s="204" t="n">
        <v>40</v>
      </c>
      <c r="F243" s="193" t="inlineStr">
        <is>
          <t>AP,MG,MT,PR,RJ,RS,SP</t>
        </is>
      </c>
    </row>
    <row r="244" ht="15" customHeight="1" s="218">
      <c r="A244" s="204" t="n">
        <v>104</v>
      </c>
      <c r="B244" s="204" t="inlineStr">
        <is>
          <t xml:space="preserve">21.105.00 </t>
        </is>
      </c>
      <c r="C244" s="204" t="n">
        <v>84796000</v>
      </c>
      <c r="D244" s="192" t="inlineStr">
        <is>
          <t>Climatizadores
de ar
(Protocolos
ICMS 93/2014)
(Convênios
ICMS 92/2015
e 146/2015)</t>
        </is>
      </c>
      <c r="E244" s="204" t="n">
        <v>34</v>
      </c>
      <c r="F244" s="193" t="inlineStr">
        <is>
          <t>AP,MG,MT,PR,RJ,RS</t>
        </is>
      </c>
    </row>
    <row r="245" ht="15" customHeight="1" s="218">
      <c r="A245" s="204" t="n">
        <v>105</v>
      </c>
      <c r="B245" s="204" t="inlineStr">
        <is>
          <t>21.106.00</t>
        </is>
      </c>
      <c r="C245" s="204" t="n">
        <v>84159090</v>
      </c>
      <c r="D245" s="192" t="inlineStr">
        <is>
          <t>Outras partes
para máquinas
e aparelhos de
ar-condicionado
que contenham
um ventilador
motorizado e
dispositivos
próprios para
modificar a
temperatura e
a umidade,
incluindo as
máquinas e
aparelhos em
que a umidade
não seja
regulável
separadamente
(Protocolos
ICMS 93/2014)
(Protocolo ICMS
89/2013)
(Convênios
ICMS 92/2015 e 146/2015)</t>
        </is>
      </c>
      <c r="E245" s="204" t="n">
        <v>69</v>
      </c>
      <c r="F245" s="193" t="inlineStr">
        <is>
          <t>AP,MG,MT,PR,RJ,RS,SP</t>
        </is>
      </c>
    </row>
    <row r="246" ht="15.75" customHeight="1" s="218">
      <c r="A246" s="204" t="n"/>
      <c r="B246" s="204" t="n"/>
      <c r="C246" s="204" t="n">
        <v>420290</v>
      </c>
      <c r="D246" s="192" t="n"/>
      <c r="E246" s="204" t="n">
        <v>65.11</v>
      </c>
      <c r="F246" s="191" t="n"/>
    </row>
    <row r="247" ht="15.75" customHeight="1" s="218">
      <c r="A247" s="210" t="n"/>
      <c r="B247" s="210" t="n"/>
      <c r="C247" s="210" t="n"/>
      <c r="D247" s="210" t="n"/>
      <c r="E247" s="210" t="n"/>
      <c r="F247" s="191" t="n"/>
    </row>
    <row r="248" ht="15.75" customHeight="1" s="218">
      <c r="A248" s="210" t="n"/>
      <c r="B248" s="210" t="n"/>
      <c r="C248" s="210" t="n"/>
      <c r="D248" s="210" t="n"/>
      <c r="E248" s="210" t="n"/>
      <c r="F248" s="191" t="n"/>
    </row>
    <row r="249" ht="15.75" customHeight="1" s="218">
      <c r="A249" s="210" t="n"/>
      <c r="B249" s="210" t="n"/>
      <c r="C249" s="210" t="n"/>
      <c r="D249" s="210" t="n"/>
      <c r="E249" s="210" t="n"/>
      <c r="F249" s="191" t="n"/>
    </row>
    <row r="250" ht="15.75" customHeight="1" s="218">
      <c r="A250" s="210" t="n"/>
      <c r="B250" s="210" t="n"/>
      <c r="C250" s="210" t="n"/>
      <c r="D250" s="210" t="n"/>
      <c r="E250" s="210" t="n"/>
      <c r="F250" s="191" t="n"/>
    </row>
    <row r="251" ht="15.75" customHeight="1" s="218">
      <c r="A251" s="210" t="n"/>
      <c r="B251" s="210" t="n"/>
      <c r="C251" s="210" t="n"/>
      <c r="D251" s="210" t="n"/>
      <c r="E251" s="210" t="n"/>
      <c r="F251" s="191" t="n"/>
    </row>
    <row r="252" ht="15.75" customHeight="1" s="218">
      <c r="A252" s="210" t="n"/>
      <c r="B252" s="210" t="n"/>
      <c r="C252" s="210" t="n"/>
      <c r="D252" s="210" t="n"/>
      <c r="E252" s="210" t="n"/>
      <c r="F252" s="191" t="n"/>
    </row>
    <row r="253" ht="15.75" customHeight="1" s="218">
      <c r="A253" s="210" t="n"/>
      <c r="B253" s="210" t="n"/>
      <c r="C253" s="210" t="n"/>
      <c r="D253" s="210" t="n"/>
      <c r="E253" s="210" t="n"/>
      <c r="F253" s="191" t="n"/>
    </row>
    <row r="254" ht="15.75" customHeight="1" s="218">
      <c r="A254" s="210" t="n"/>
      <c r="B254" s="210" t="n"/>
      <c r="C254" s="210" t="n"/>
      <c r="D254" s="210" t="n"/>
      <c r="E254" s="210" t="n"/>
      <c r="F254" s="191" t="n"/>
    </row>
    <row r="255" ht="15.75" customHeight="1" s="218">
      <c r="A255" s="210" t="n"/>
      <c r="B255" s="210" t="n"/>
      <c r="C255" s="210" t="n"/>
      <c r="D255" s="210" t="n"/>
      <c r="E255" s="210" t="n"/>
      <c r="F255" s="191" t="n"/>
    </row>
    <row r="256" ht="15.75" customHeight="1" s="218">
      <c r="A256" s="210" t="n"/>
      <c r="B256" s="210" t="n"/>
      <c r="C256" s="210" t="n"/>
      <c r="D256" s="210" t="n"/>
      <c r="E256" s="210" t="n"/>
      <c r="F256" s="191" t="n"/>
    </row>
    <row r="257" ht="15.75" customHeight="1" s="218">
      <c r="A257" s="210" t="n"/>
      <c r="B257" s="210" t="n"/>
      <c r="C257" s="210" t="n"/>
      <c r="D257" s="210" t="n"/>
      <c r="E257" s="210" t="n"/>
      <c r="F257" s="191" t="n"/>
    </row>
    <row r="258" ht="15.75" customHeight="1" s="218">
      <c r="A258" s="210" t="n"/>
      <c r="B258" s="210" t="n"/>
      <c r="C258" s="210" t="n"/>
      <c r="D258" s="210" t="n"/>
      <c r="E258" s="210" t="n"/>
      <c r="F258" s="191" t="n"/>
    </row>
    <row r="259" ht="15.75" customHeight="1" s="218">
      <c r="A259" s="210" t="n"/>
      <c r="B259" s="210" t="n"/>
      <c r="C259" s="210" t="n"/>
      <c r="D259" s="210" t="n"/>
      <c r="E259" s="210" t="n"/>
      <c r="F259" s="191" t="n"/>
    </row>
    <row r="260" ht="15.75" customHeight="1" s="218">
      <c r="A260" s="210" t="n"/>
      <c r="B260" s="210" t="n"/>
      <c r="C260" s="210" t="n"/>
      <c r="D260" s="210" t="n"/>
      <c r="E260" s="210" t="n"/>
      <c r="F260" s="191" t="n"/>
    </row>
    <row r="261" ht="15.75" customHeight="1" s="218">
      <c r="A261" s="210" t="n"/>
      <c r="B261" s="210" t="n"/>
      <c r="C261" s="210" t="n"/>
      <c r="D261" s="210" t="n"/>
      <c r="E261" s="210" t="n"/>
      <c r="F261" s="191" t="n"/>
    </row>
    <row r="262" ht="15.75" customHeight="1" s="218">
      <c r="A262" s="210" t="n"/>
      <c r="B262" s="210" t="n"/>
      <c r="C262" s="210" t="n"/>
      <c r="D262" s="210" t="n"/>
      <c r="E262" s="210" t="n"/>
      <c r="F262" s="191" t="n"/>
    </row>
    <row r="263" ht="15.75" customHeight="1" s="218">
      <c r="A263" s="210" t="n"/>
      <c r="B263" s="210" t="n"/>
      <c r="C263" s="210" t="n"/>
      <c r="D263" s="210" t="n"/>
      <c r="E263" s="210" t="n"/>
      <c r="F263" s="191" t="n"/>
    </row>
    <row r="264" ht="15.75" customHeight="1" s="218">
      <c r="A264" s="210" t="n"/>
      <c r="B264" s="210" t="n"/>
      <c r="C264" s="210" t="n"/>
      <c r="D264" s="210" t="n"/>
      <c r="E264" s="210" t="n"/>
      <c r="F264" s="191" t="n"/>
    </row>
    <row r="265" ht="15.75" customHeight="1" s="218">
      <c r="A265" s="210" t="n"/>
      <c r="B265" s="210" t="n"/>
      <c r="C265" s="210" t="n"/>
      <c r="D265" s="210" t="n"/>
      <c r="E265" s="210" t="n"/>
      <c r="F265" s="191" t="n"/>
    </row>
    <row r="266" ht="15.75" customHeight="1" s="218">
      <c r="A266" s="210" t="n"/>
      <c r="B266" s="210" t="n"/>
      <c r="C266" s="210" t="n"/>
      <c r="D266" s="210" t="n"/>
      <c r="E266" s="210" t="n"/>
      <c r="F266" s="191" t="n"/>
    </row>
    <row r="267" ht="15.75" customHeight="1" s="218">
      <c r="A267" s="210" t="n"/>
      <c r="B267" s="210" t="n"/>
      <c r="C267" s="210" t="n"/>
      <c r="D267" s="210" t="n"/>
      <c r="E267" s="210" t="n"/>
      <c r="F267" s="191" t="n"/>
    </row>
    <row r="268" ht="15.75" customHeight="1" s="218">
      <c r="A268" s="210" t="n"/>
      <c r="B268" s="210" t="n"/>
      <c r="C268" s="210" t="n"/>
      <c r="D268" s="210" t="n"/>
      <c r="E268" s="210" t="n"/>
      <c r="F268" s="191" t="n"/>
    </row>
    <row r="269" ht="15.75" customHeight="1" s="218">
      <c r="A269" s="210" t="n"/>
      <c r="B269" s="210" t="n"/>
      <c r="C269" s="210" t="n"/>
      <c r="D269" s="210" t="n"/>
      <c r="E269" s="210" t="n"/>
      <c r="F269" s="191" t="n"/>
    </row>
    <row r="270" ht="15.75" customHeight="1" s="218">
      <c r="A270" s="210" t="n"/>
      <c r="B270" s="210" t="n"/>
      <c r="C270" s="210" t="n"/>
      <c r="D270" s="210" t="n"/>
      <c r="E270" s="210" t="n"/>
      <c r="F270" s="191" t="n"/>
    </row>
    <row r="271" ht="15.75" customHeight="1" s="218">
      <c r="A271" s="210" t="n"/>
      <c r="B271" s="210" t="n"/>
      <c r="C271" s="210" t="n"/>
      <c r="D271" s="210" t="n"/>
      <c r="E271" s="210" t="n"/>
      <c r="F271" s="191" t="n"/>
    </row>
    <row r="272" ht="15.75" customHeight="1" s="218">
      <c r="A272" s="210" t="n"/>
      <c r="B272" s="210" t="n"/>
      <c r="C272" s="210" t="n"/>
      <c r="D272" s="210" t="n"/>
      <c r="E272" s="210" t="n"/>
      <c r="F272" s="191" t="n"/>
    </row>
    <row r="273" ht="15.75" customHeight="1" s="218">
      <c r="A273" s="210" t="n"/>
      <c r="B273" s="210" t="n"/>
      <c r="C273" s="210" t="n"/>
      <c r="D273" s="210" t="n"/>
      <c r="E273" s="210" t="n"/>
      <c r="F273" s="191" t="n"/>
    </row>
    <row r="274" ht="15.75" customHeight="1" s="218">
      <c r="A274" s="210" t="n"/>
      <c r="B274" s="210" t="n"/>
      <c r="C274" s="210" t="n"/>
      <c r="D274" s="210" t="n"/>
      <c r="E274" s="210" t="n"/>
      <c r="F274" s="191" t="n"/>
    </row>
    <row r="275" ht="15.75" customHeight="1" s="218">
      <c r="A275" s="210" t="n"/>
      <c r="B275" s="210" t="n"/>
      <c r="C275" s="210" t="n"/>
      <c r="D275" s="210" t="n"/>
      <c r="E275" s="210" t="n"/>
      <c r="F275" s="191" t="n"/>
    </row>
    <row r="276" ht="15.75" customHeight="1" s="218">
      <c r="A276" s="210" t="n"/>
      <c r="B276" s="210" t="n"/>
      <c r="C276" s="210" t="n"/>
      <c r="D276" s="210" t="n"/>
      <c r="E276" s="210" t="n"/>
      <c r="F276" s="191" t="n"/>
    </row>
    <row r="277" ht="15.75" customHeight="1" s="218">
      <c r="A277" s="210" t="n"/>
      <c r="B277" s="210" t="n"/>
      <c r="C277" s="210" t="n"/>
      <c r="D277" s="210" t="n"/>
      <c r="E277" s="210" t="n"/>
      <c r="F277" s="191" t="n"/>
    </row>
    <row r="278" ht="15.75" customHeight="1" s="218">
      <c r="A278" s="210" t="n"/>
      <c r="B278" s="210" t="n"/>
      <c r="C278" s="210" t="n"/>
      <c r="D278" s="210" t="n"/>
      <c r="E278" s="210" t="n"/>
      <c r="F278" s="191" t="n"/>
    </row>
    <row r="279" ht="15.75" customHeight="1" s="218">
      <c r="A279" s="210" t="n"/>
      <c r="B279" s="210" t="n"/>
      <c r="C279" s="210" t="n"/>
      <c r="D279" s="210" t="n"/>
      <c r="E279" s="210" t="n"/>
      <c r="F279" s="191" t="n"/>
    </row>
    <row r="280" ht="15.75" customHeight="1" s="218">
      <c r="A280" s="210" t="n"/>
      <c r="B280" s="210" t="n"/>
      <c r="C280" s="210" t="n"/>
      <c r="D280" s="210" t="n"/>
      <c r="E280" s="210" t="n"/>
      <c r="F280" s="191" t="n"/>
    </row>
    <row r="281" ht="15.75" customHeight="1" s="218">
      <c r="A281" s="210" t="n"/>
      <c r="B281" s="210" t="n"/>
      <c r="C281" s="210" t="n"/>
      <c r="D281" s="210" t="n"/>
      <c r="E281" s="210" t="n"/>
      <c r="F281" s="191" t="n"/>
    </row>
    <row r="282" ht="15.75" customHeight="1" s="218">
      <c r="A282" s="210" t="n"/>
      <c r="B282" s="210" t="n"/>
      <c r="C282" s="210" t="n"/>
      <c r="D282" s="210" t="n"/>
      <c r="E282" s="210" t="n"/>
      <c r="F282" s="191" t="n"/>
    </row>
    <row r="283" ht="15.75" customHeight="1" s="218">
      <c r="A283" s="210" t="n"/>
      <c r="B283" s="210" t="n"/>
      <c r="C283" s="210" t="n"/>
      <c r="D283" s="210" t="n"/>
      <c r="E283" s="210" t="n"/>
      <c r="F283" s="191" t="n"/>
    </row>
    <row r="284" ht="15.75" customHeight="1" s="218">
      <c r="A284" s="210" t="n"/>
      <c r="B284" s="210" t="n"/>
      <c r="C284" s="210" t="n"/>
      <c r="D284" s="210" t="n"/>
      <c r="E284" s="210" t="n"/>
      <c r="F284" s="191" t="n"/>
    </row>
    <row r="285" ht="15.75" customHeight="1" s="218">
      <c r="A285" s="210" t="n"/>
      <c r="B285" s="210" t="n"/>
      <c r="C285" s="210" t="n"/>
      <c r="D285" s="210" t="n"/>
      <c r="E285" s="210" t="n"/>
      <c r="F285" s="191" t="n"/>
    </row>
    <row r="286" ht="15.75" customHeight="1" s="218">
      <c r="A286" s="210" t="n"/>
      <c r="B286" s="210" t="n"/>
      <c r="C286" s="210" t="n"/>
      <c r="D286" s="210" t="n"/>
      <c r="E286" s="210" t="n"/>
      <c r="F286" s="191" t="n"/>
    </row>
    <row r="287" ht="15.75" customHeight="1" s="218">
      <c r="A287" s="210" t="n"/>
      <c r="B287" s="210" t="n"/>
      <c r="C287" s="210" t="n"/>
      <c r="D287" s="210" t="n"/>
      <c r="E287" s="210" t="n"/>
      <c r="F287" s="191" t="n"/>
    </row>
    <row r="288" ht="15.75" customHeight="1" s="218">
      <c r="A288" s="210" t="n"/>
      <c r="B288" s="210" t="n"/>
      <c r="C288" s="210" t="n"/>
      <c r="D288" s="210" t="n"/>
      <c r="E288" s="210" t="n"/>
      <c r="F288" s="191" t="n"/>
    </row>
    <row r="289" ht="15.75" customHeight="1" s="218">
      <c r="A289" s="210" t="n"/>
      <c r="B289" s="210" t="n"/>
      <c r="C289" s="210" t="n"/>
      <c r="D289" s="210" t="n"/>
      <c r="E289" s="210" t="n"/>
      <c r="F289" s="191" t="n"/>
    </row>
    <row r="290" ht="15.75" customHeight="1" s="218">
      <c r="A290" s="210" t="n"/>
      <c r="B290" s="210" t="n"/>
      <c r="C290" s="210" t="n"/>
      <c r="D290" s="210" t="n"/>
      <c r="E290" s="210" t="n"/>
      <c r="F290" s="191" t="n"/>
    </row>
    <row r="291" ht="15.75" customHeight="1" s="218">
      <c r="A291" s="210" t="n"/>
      <c r="B291" s="210" t="n"/>
      <c r="C291" s="210" t="n"/>
      <c r="D291" s="210" t="n"/>
      <c r="E291" s="210" t="n"/>
      <c r="F291" s="191" t="n"/>
    </row>
    <row r="292" ht="15.75" customHeight="1" s="218">
      <c r="A292" s="210" t="n"/>
      <c r="B292" s="210" t="n"/>
      <c r="C292" s="210" t="n"/>
      <c r="D292" s="210" t="n"/>
      <c r="E292" s="210" t="n"/>
      <c r="F292" s="191" t="n"/>
    </row>
    <row r="293" ht="15.75" customHeight="1" s="218">
      <c r="A293" s="210" t="n"/>
      <c r="B293" s="210" t="n"/>
      <c r="C293" s="210" t="n"/>
      <c r="D293" s="210" t="n"/>
      <c r="E293" s="210" t="n"/>
      <c r="F293" s="191" t="n"/>
    </row>
    <row r="294" ht="15.75" customHeight="1" s="218">
      <c r="A294" s="210" t="n"/>
      <c r="B294" s="210" t="n"/>
      <c r="C294" s="210" t="n"/>
      <c r="D294" s="210" t="n"/>
      <c r="E294" s="210" t="n"/>
      <c r="F294" s="191" t="n"/>
    </row>
    <row r="295" ht="15.75" customHeight="1" s="218">
      <c r="A295" s="210" t="n"/>
      <c r="B295" s="210" t="n"/>
      <c r="C295" s="210" t="n"/>
      <c r="D295" s="210" t="n"/>
      <c r="E295" s="210" t="n"/>
      <c r="F295" s="191" t="n"/>
    </row>
    <row r="296" ht="15.75" customHeight="1" s="218">
      <c r="A296" s="210" t="n"/>
      <c r="B296" s="210" t="n"/>
      <c r="C296" s="210" t="n"/>
      <c r="D296" s="210" t="n"/>
      <c r="E296" s="210" t="n"/>
      <c r="F296" s="191" t="n"/>
    </row>
    <row r="297" ht="15.75" customHeight="1" s="218">
      <c r="A297" s="210" t="n"/>
      <c r="B297" s="210" t="n"/>
      <c r="C297" s="210" t="n"/>
      <c r="D297" s="210" t="n"/>
      <c r="E297" s="210" t="n"/>
      <c r="F297" s="191" t="n"/>
    </row>
    <row r="298" ht="15.75" customHeight="1" s="218">
      <c r="A298" s="210" t="n"/>
      <c r="B298" s="210" t="n"/>
      <c r="C298" s="210" t="n"/>
      <c r="D298" s="210" t="n"/>
      <c r="E298" s="210" t="n"/>
      <c r="F298" s="191" t="n"/>
    </row>
    <row r="299" ht="15.75" customHeight="1" s="218">
      <c r="A299" s="210" t="n"/>
      <c r="B299" s="210" t="n"/>
      <c r="C299" s="210" t="n"/>
      <c r="D299" s="210" t="n"/>
      <c r="E299" s="210" t="n"/>
      <c r="F299" s="191" t="n"/>
    </row>
    <row r="300" ht="15.75" customHeight="1" s="218">
      <c r="A300" s="210" t="n"/>
      <c r="B300" s="210" t="n"/>
      <c r="C300" s="210" t="n"/>
      <c r="D300" s="210" t="n"/>
      <c r="E300" s="210" t="n"/>
      <c r="F300" s="191" t="n"/>
    </row>
    <row r="301" ht="15.75" customHeight="1" s="218">
      <c r="A301" s="210" t="n"/>
      <c r="B301" s="210" t="n"/>
      <c r="C301" s="210" t="n"/>
      <c r="D301" s="210" t="n"/>
      <c r="E301" s="210" t="n"/>
      <c r="F301" s="191" t="n"/>
    </row>
    <row r="302" ht="15.75" customHeight="1" s="218">
      <c r="A302" s="210" t="n"/>
      <c r="B302" s="210" t="n"/>
      <c r="C302" s="210" t="n"/>
      <c r="D302" s="210" t="n"/>
      <c r="E302" s="210" t="n"/>
      <c r="F302" s="191" t="n"/>
    </row>
    <row r="303" ht="15.75" customHeight="1" s="218">
      <c r="A303" s="210" t="n"/>
      <c r="B303" s="210" t="n"/>
      <c r="C303" s="210" t="n"/>
      <c r="D303" s="210" t="n"/>
      <c r="E303" s="210" t="n"/>
      <c r="F303" s="191" t="n"/>
    </row>
    <row r="304" ht="15.75" customHeight="1" s="218">
      <c r="A304" s="210" t="n"/>
      <c r="B304" s="210" t="n"/>
      <c r="C304" s="210" t="n"/>
      <c r="D304" s="210" t="n"/>
      <c r="E304" s="210" t="n"/>
      <c r="F304" s="191" t="n"/>
    </row>
    <row r="305" ht="15.75" customHeight="1" s="218">
      <c r="A305" s="210" t="n"/>
      <c r="B305" s="210" t="n"/>
      <c r="C305" s="210" t="n"/>
      <c r="D305" s="210" t="n"/>
      <c r="E305" s="210" t="n"/>
      <c r="F305" s="191" t="n"/>
    </row>
    <row r="306" ht="15.75" customHeight="1" s="218">
      <c r="A306" s="210" t="n"/>
      <c r="B306" s="210" t="n"/>
      <c r="C306" s="210" t="n"/>
      <c r="D306" s="210" t="n"/>
      <c r="E306" s="210" t="n"/>
      <c r="F306" s="191" t="n"/>
    </row>
    <row r="307" ht="15.75" customHeight="1" s="218">
      <c r="A307" s="210" t="n"/>
      <c r="B307" s="210" t="n"/>
      <c r="C307" s="210" t="n"/>
      <c r="D307" s="210" t="n"/>
      <c r="E307" s="210" t="n"/>
      <c r="F307" s="191" t="n"/>
    </row>
    <row r="308" ht="15.75" customHeight="1" s="218">
      <c r="A308" s="210" t="n"/>
      <c r="B308" s="210" t="n"/>
      <c r="C308" s="210" t="n"/>
      <c r="D308" s="210" t="n"/>
      <c r="E308" s="210" t="n"/>
      <c r="F308" s="191" t="n"/>
    </row>
    <row r="309" ht="15.75" customHeight="1" s="218">
      <c r="A309" s="210" t="n"/>
      <c r="B309" s="210" t="n"/>
      <c r="C309" s="210" t="n"/>
      <c r="D309" s="210" t="n"/>
      <c r="E309" s="210" t="n"/>
      <c r="F309" s="191" t="n"/>
    </row>
    <row r="310" ht="15.75" customHeight="1" s="218">
      <c r="A310" s="210" t="n"/>
      <c r="B310" s="210" t="n"/>
      <c r="C310" s="210" t="n"/>
      <c r="D310" s="210" t="n"/>
      <c r="E310" s="210" t="n"/>
      <c r="F310" s="191" t="n"/>
    </row>
    <row r="311" ht="15.75" customHeight="1" s="218">
      <c r="A311" s="210" t="n"/>
      <c r="B311" s="210" t="n"/>
      <c r="C311" s="210" t="n"/>
      <c r="D311" s="210" t="n"/>
      <c r="E311" s="210" t="n"/>
      <c r="F311" s="191" t="n"/>
    </row>
    <row r="312" ht="15.75" customHeight="1" s="218">
      <c r="A312" s="210" t="n"/>
      <c r="B312" s="210" t="n"/>
      <c r="C312" s="210" t="n"/>
      <c r="D312" s="210" t="n"/>
      <c r="E312" s="210" t="n"/>
      <c r="F312" s="191" t="n"/>
    </row>
    <row r="313" ht="15.75" customHeight="1" s="218">
      <c r="A313" s="210" t="n"/>
      <c r="B313" s="210" t="n"/>
      <c r="C313" s="210" t="n"/>
      <c r="D313" s="210" t="n"/>
      <c r="E313" s="210" t="n"/>
      <c r="F313" s="191" t="n"/>
    </row>
    <row r="314" ht="15.75" customHeight="1" s="218">
      <c r="A314" s="210" t="n"/>
      <c r="B314" s="210" t="n"/>
      <c r="C314" s="210" t="n"/>
      <c r="D314" s="210" t="n"/>
      <c r="E314" s="210" t="n"/>
      <c r="F314" s="191" t="n"/>
    </row>
    <row r="315" ht="15.75" customHeight="1" s="218">
      <c r="A315" s="210" t="n"/>
      <c r="B315" s="210" t="n"/>
      <c r="C315" s="210" t="n"/>
      <c r="D315" s="210" t="n"/>
      <c r="E315" s="210" t="n"/>
      <c r="F315" s="191" t="n"/>
    </row>
    <row r="316" ht="15.75" customHeight="1" s="218">
      <c r="A316" s="210" t="n"/>
      <c r="B316" s="210" t="n"/>
      <c r="C316" s="210" t="n"/>
      <c r="D316" s="210" t="n"/>
      <c r="E316" s="210" t="n"/>
      <c r="F316" s="191" t="n"/>
    </row>
    <row r="317" ht="15.75" customHeight="1" s="218">
      <c r="A317" s="210" t="n"/>
      <c r="B317" s="210" t="n"/>
      <c r="C317" s="210" t="n"/>
      <c r="D317" s="210" t="n"/>
      <c r="E317" s="210" t="n"/>
      <c r="F317" s="191" t="n"/>
    </row>
    <row r="318" ht="15.75" customHeight="1" s="218">
      <c r="A318" s="210" t="n"/>
      <c r="B318" s="210" t="n"/>
      <c r="C318" s="210" t="n"/>
      <c r="D318" s="210" t="n"/>
      <c r="E318" s="210" t="n"/>
      <c r="F318" s="191" t="n"/>
    </row>
    <row r="319" ht="15.75" customHeight="1" s="218">
      <c r="A319" s="210" t="n"/>
      <c r="B319" s="210" t="n"/>
      <c r="C319" s="210" t="n"/>
      <c r="D319" s="210" t="n"/>
      <c r="E319" s="210" t="n"/>
      <c r="F319" s="191" t="n"/>
    </row>
    <row r="320" ht="15.75" customHeight="1" s="218">
      <c r="A320" s="210" t="n"/>
      <c r="B320" s="210" t="n"/>
      <c r="C320" s="210" t="n"/>
      <c r="D320" s="210" t="n"/>
      <c r="E320" s="210" t="n"/>
      <c r="F320" s="191" t="n"/>
    </row>
    <row r="321" ht="15.75" customHeight="1" s="218">
      <c r="A321" s="210" t="n"/>
      <c r="B321" s="210" t="n"/>
      <c r="C321" s="210" t="n"/>
      <c r="D321" s="210" t="n"/>
      <c r="E321" s="210" t="n"/>
      <c r="F321" s="191" t="n"/>
    </row>
    <row r="322" ht="15.75" customHeight="1" s="218">
      <c r="A322" s="210" t="n"/>
      <c r="B322" s="210" t="n"/>
      <c r="C322" s="210" t="n"/>
      <c r="D322" s="210" t="n"/>
      <c r="E322" s="210" t="n"/>
      <c r="F322" s="191" t="n"/>
    </row>
    <row r="323" ht="15.75" customHeight="1" s="218">
      <c r="A323" s="210" t="n"/>
      <c r="B323" s="210" t="n"/>
      <c r="C323" s="210" t="n"/>
      <c r="D323" s="210" t="n"/>
      <c r="E323" s="210" t="n"/>
      <c r="F323" s="191" t="n"/>
    </row>
    <row r="324" ht="15.75" customHeight="1" s="218">
      <c r="A324" s="210" t="n"/>
      <c r="B324" s="210" t="n"/>
      <c r="C324" s="210" t="n"/>
      <c r="D324" s="210" t="n"/>
      <c r="E324" s="210" t="n"/>
      <c r="F324" s="191" t="n"/>
    </row>
    <row r="325" ht="15.75" customHeight="1" s="218">
      <c r="A325" s="210" t="n"/>
      <c r="B325" s="210" t="n"/>
      <c r="C325" s="210" t="n"/>
      <c r="D325" s="210" t="n"/>
      <c r="E325" s="210" t="n"/>
      <c r="F325" s="191" t="n"/>
    </row>
    <row r="326" ht="15.75" customHeight="1" s="218">
      <c r="A326" s="210" t="n"/>
      <c r="B326" s="210" t="n"/>
      <c r="C326" s="210" t="n"/>
      <c r="D326" s="210" t="n"/>
      <c r="E326" s="210" t="n"/>
      <c r="F326" s="191" t="n"/>
    </row>
    <row r="327" ht="15.75" customHeight="1" s="218">
      <c r="A327" s="210" t="n"/>
      <c r="B327" s="210" t="n"/>
      <c r="C327" s="210" t="n"/>
      <c r="D327" s="210" t="n"/>
      <c r="E327" s="210" t="n"/>
      <c r="F327" s="191" t="n"/>
    </row>
    <row r="328" ht="15.75" customHeight="1" s="218">
      <c r="A328" s="210" t="n"/>
      <c r="B328" s="210" t="n"/>
      <c r="C328" s="210" t="n"/>
      <c r="D328" s="210" t="n"/>
      <c r="E328" s="210" t="n"/>
      <c r="F328" s="191" t="n"/>
    </row>
    <row r="329" ht="15.75" customHeight="1" s="218">
      <c r="A329" s="210" t="n"/>
      <c r="B329" s="210" t="n"/>
      <c r="C329" s="210" t="n"/>
      <c r="D329" s="210" t="n"/>
      <c r="E329" s="210" t="n"/>
      <c r="F329" s="191" t="n"/>
    </row>
    <row r="330" ht="15.75" customHeight="1" s="218">
      <c r="A330" s="210" t="n"/>
      <c r="B330" s="210" t="n"/>
      <c r="C330" s="210" t="n"/>
      <c r="D330" s="210" t="n"/>
      <c r="E330" s="210" t="n"/>
      <c r="F330" s="191" t="n"/>
    </row>
    <row r="331" ht="15.75" customHeight="1" s="218">
      <c r="A331" s="210" t="n"/>
      <c r="B331" s="210" t="n"/>
      <c r="C331" s="210" t="n"/>
      <c r="D331" s="210" t="n"/>
      <c r="E331" s="210" t="n"/>
      <c r="F331" s="191" t="n"/>
    </row>
    <row r="332" ht="15.75" customHeight="1" s="218">
      <c r="A332" s="210" t="n"/>
      <c r="B332" s="210" t="n"/>
      <c r="C332" s="210" t="n"/>
      <c r="D332" s="210" t="n"/>
      <c r="E332" s="210" t="n"/>
      <c r="F332" s="191" t="n"/>
    </row>
    <row r="333" ht="15.75" customHeight="1" s="218">
      <c r="A333" s="210" t="n"/>
      <c r="B333" s="210" t="n"/>
      <c r="C333" s="210" t="n"/>
      <c r="D333" s="210" t="n"/>
      <c r="E333" s="210" t="n"/>
      <c r="F333" s="191" t="n"/>
    </row>
    <row r="334" ht="15.75" customHeight="1" s="218">
      <c r="A334" s="210" t="n"/>
      <c r="B334" s="210" t="n"/>
      <c r="C334" s="210" t="n"/>
      <c r="D334" s="210" t="n"/>
      <c r="E334" s="210" t="n"/>
      <c r="F334" s="191" t="n"/>
    </row>
    <row r="335" ht="15.75" customHeight="1" s="218">
      <c r="A335" s="210" t="n"/>
      <c r="B335" s="210" t="n"/>
      <c r="C335" s="210" t="n"/>
      <c r="D335" s="210" t="n"/>
      <c r="E335" s="210" t="n"/>
      <c r="F335" s="191" t="n"/>
    </row>
    <row r="336" ht="15.75" customHeight="1" s="218">
      <c r="A336" s="210" t="n"/>
      <c r="B336" s="210" t="n"/>
      <c r="C336" s="210" t="n"/>
      <c r="D336" s="210" t="n"/>
      <c r="E336" s="210" t="n"/>
      <c r="F336" s="191" t="n"/>
    </row>
    <row r="337" ht="15.75" customHeight="1" s="218">
      <c r="A337" s="210" t="n"/>
      <c r="B337" s="210" t="n"/>
      <c r="C337" s="210" t="n"/>
      <c r="D337" s="210" t="n"/>
      <c r="E337" s="210" t="n"/>
      <c r="F337" s="191" t="n"/>
    </row>
    <row r="338" ht="15.75" customHeight="1" s="218">
      <c r="A338" s="210" t="n"/>
      <c r="B338" s="210" t="n"/>
      <c r="C338" s="210" t="n"/>
      <c r="D338" s="210" t="n"/>
      <c r="E338" s="210" t="n"/>
      <c r="F338" s="191" t="n"/>
    </row>
    <row r="339" ht="15.75" customHeight="1" s="218">
      <c r="A339" s="210" t="n"/>
      <c r="B339" s="210" t="n"/>
      <c r="C339" s="210" t="n"/>
      <c r="D339" s="210" t="n"/>
      <c r="E339" s="210" t="n"/>
      <c r="F339" s="191" t="n"/>
    </row>
    <row r="340" ht="15.75" customHeight="1" s="218">
      <c r="A340" s="210" t="n"/>
      <c r="B340" s="210" t="n"/>
      <c r="C340" s="210" t="n"/>
      <c r="D340" s="210" t="n"/>
      <c r="E340" s="210" t="n"/>
      <c r="F340" s="191" t="n"/>
    </row>
    <row r="341" ht="15.75" customHeight="1" s="218">
      <c r="A341" s="210" t="n"/>
      <c r="B341" s="210" t="n"/>
      <c r="C341" s="210" t="n"/>
      <c r="D341" s="210" t="n"/>
      <c r="E341" s="210" t="n"/>
      <c r="F341" s="191" t="n"/>
    </row>
    <row r="342" ht="15.75" customHeight="1" s="218">
      <c r="A342" s="210" t="n"/>
      <c r="B342" s="210" t="n"/>
      <c r="C342" s="210" t="n"/>
      <c r="D342" s="210" t="n"/>
      <c r="E342" s="210" t="n"/>
      <c r="F342" s="191" t="n"/>
    </row>
    <row r="343" ht="15.75" customHeight="1" s="218">
      <c r="A343" s="210" t="n"/>
      <c r="B343" s="210" t="n"/>
      <c r="C343" s="210" t="n"/>
      <c r="D343" s="210" t="n"/>
      <c r="E343" s="210" t="n"/>
      <c r="F343" s="191" t="n"/>
    </row>
    <row r="344" ht="15.75" customHeight="1" s="218">
      <c r="A344" s="210" t="n"/>
      <c r="B344" s="210" t="n"/>
      <c r="C344" s="210" t="n"/>
      <c r="D344" s="210" t="n"/>
      <c r="E344" s="210" t="n"/>
      <c r="F344" s="191" t="n"/>
    </row>
    <row r="345" ht="15.75" customHeight="1" s="218">
      <c r="A345" s="210" t="n"/>
      <c r="B345" s="210" t="n"/>
      <c r="C345" s="210" t="n"/>
      <c r="D345" s="210" t="n"/>
      <c r="E345" s="210" t="n"/>
      <c r="F345" s="191" t="n"/>
    </row>
    <row r="346" ht="15.75" customHeight="1" s="218">
      <c r="A346" s="210" t="n"/>
      <c r="B346" s="210" t="n"/>
      <c r="C346" s="210" t="n"/>
      <c r="D346" s="210" t="n"/>
      <c r="E346" s="210" t="n"/>
      <c r="F346" s="191" t="n"/>
    </row>
    <row r="347" ht="15.75" customHeight="1" s="218">
      <c r="A347" s="210" t="n"/>
      <c r="B347" s="210" t="n"/>
      <c r="C347" s="210" t="n"/>
      <c r="D347" s="210" t="n"/>
      <c r="E347" s="210" t="n"/>
      <c r="F347" s="191" t="n"/>
    </row>
    <row r="348" ht="15.75" customHeight="1" s="218">
      <c r="A348" s="210" t="n"/>
      <c r="B348" s="210" t="n"/>
      <c r="C348" s="210" t="n"/>
      <c r="D348" s="210" t="n"/>
      <c r="E348" s="210" t="n"/>
      <c r="F348" s="191" t="n"/>
    </row>
    <row r="349" ht="15.75" customHeight="1" s="218">
      <c r="A349" s="210" t="n"/>
      <c r="B349" s="210" t="n"/>
      <c r="C349" s="210" t="n"/>
      <c r="D349" s="210" t="n"/>
      <c r="E349" s="210" t="n"/>
      <c r="F349" s="191" t="n"/>
    </row>
    <row r="350" ht="15.75" customHeight="1" s="218">
      <c r="A350" s="210" t="n"/>
      <c r="B350" s="210" t="n"/>
      <c r="C350" s="210" t="n"/>
      <c r="D350" s="210" t="n"/>
      <c r="E350" s="210" t="n"/>
      <c r="F350" s="191" t="n"/>
    </row>
    <row r="351" ht="15.75" customHeight="1" s="218">
      <c r="A351" s="210" t="n"/>
      <c r="B351" s="210" t="n"/>
      <c r="C351" s="210" t="n"/>
      <c r="D351" s="210" t="n"/>
      <c r="E351" s="210" t="n"/>
      <c r="F351" s="191" t="n"/>
    </row>
    <row r="352" ht="15.75" customHeight="1" s="218">
      <c r="A352" s="210" t="n"/>
      <c r="B352" s="210" t="n"/>
      <c r="C352" s="210" t="n"/>
      <c r="D352" s="210" t="n"/>
      <c r="E352" s="210" t="n"/>
      <c r="F352" s="191" t="n"/>
    </row>
    <row r="353" ht="15.75" customHeight="1" s="218">
      <c r="A353" s="210" t="n"/>
      <c r="B353" s="210" t="n"/>
      <c r="C353" s="210" t="n"/>
      <c r="D353" s="210" t="n"/>
      <c r="E353" s="210" t="n"/>
      <c r="F353" s="191" t="n"/>
    </row>
    <row r="354" ht="15.75" customHeight="1" s="218">
      <c r="A354" s="210" t="n"/>
      <c r="B354" s="210" t="n"/>
      <c r="C354" s="210" t="n"/>
      <c r="D354" s="210" t="n"/>
      <c r="E354" s="210" t="n"/>
      <c r="F354" s="191" t="n"/>
    </row>
    <row r="355" ht="15.75" customHeight="1" s="218">
      <c r="A355" s="210" t="n"/>
      <c r="B355" s="210" t="n"/>
      <c r="C355" s="210" t="n"/>
      <c r="D355" s="210" t="n"/>
      <c r="E355" s="210" t="n"/>
      <c r="F355" s="191" t="n"/>
    </row>
    <row r="356" ht="15.75" customHeight="1" s="218">
      <c r="A356" s="210" t="n"/>
      <c r="B356" s="210" t="n"/>
      <c r="C356" s="210" t="n"/>
      <c r="D356" s="210" t="n"/>
      <c r="E356" s="210" t="n"/>
      <c r="F356" s="191" t="n"/>
    </row>
    <row r="357" ht="15.75" customHeight="1" s="218">
      <c r="A357" s="210" t="n"/>
      <c r="B357" s="210" t="n"/>
      <c r="C357" s="210" t="n"/>
      <c r="D357" s="210" t="n"/>
      <c r="E357" s="210" t="n"/>
      <c r="F357" s="191" t="n"/>
    </row>
    <row r="358" ht="15.75" customHeight="1" s="218">
      <c r="A358" s="210" t="n"/>
      <c r="B358" s="210" t="n"/>
      <c r="C358" s="210" t="n"/>
      <c r="D358" s="210" t="n"/>
      <c r="E358" s="210" t="n"/>
      <c r="F358" s="191" t="n"/>
    </row>
    <row r="359" ht="15.75" customHeight="1" s="218">
      <c r="A359" s="210" t="n"/>
      <c r="B359" s="210" t="n"/>
      <c r="C359" s="210" t="n"/>
      <c r="D359" s="210" t="n"/>
      <c r="E359" s="210" t="n"/>
      <c r="F359" s="191" t="n"/>
    </row>
    <row r="360" ht="15.75" customHeight="1" s="218">
      <c r="A360" s="210" t="n"/>
      <c r="B360" s="210" t="n"/>
      <c r="C360" s="210" t="n"/>
      <c r="D360" s="210" t="n"/>
      <c r="E360" s="210" t="n"/>
      <c r="F360" s="191" t="n"/>
    </row>
    <row r="361" ht="15.75" customHeight="1" s="218">
      <c r="A361" s="210" t="n"/>
      <c r="B361" s="210" t="n"/>
      <c r="C361" s="210" t="n"/>
      <c r="D361" s="210" t="n"/>
      <c r="E361" s="210" t="n"/>
      <c r="F361" s="191" t="n"/>
    </row>
    <row r="362" ht="15.75" customHeight="1" s="218">
      <c r="A362" s="210" t="n"/>
      <c r="B362" s="210" t="n"/>
      <c r="C362" s="210" t="n"/>
      <c r="D362" s="210" t="n"/>
      <c r="E362" s="210" t="n"/>
      <c r="F362" s="191" t="n"/>
    </row>
    <row r="363" ht="15.75" customHeight="1" s="218">
      <c r="A363" s="210" t="n"/>
      <c r="B363" s="210" t="n"/>
      <c r="C363" s="210" t="n"/>
      <c r="D363" s="210" t="n"/>
      <c r="E363" s="210" t="n"/>
      <c r="F363" s="191" t="n"/>
    </row>
    <row r="364" ht="15.75" customHeight="1" s="218">
      <c r="A364" s="210" t="n"/>
      <c r="B364" s="210" t="n"/>
      <c r="C364" s="210" t="n"/>
      <c r="D364" s="210" t="n"/>
      <c r="E364" s="210" t="n"/>
      <c r="F364" s="191" t="n"/>
    </row>
    <row r="365" ht="15.75" customHeight="1" s="218">
      <c r="A365" s="210" t="n"/>
      <c r="B365" s="210" t="n"/>
      <c r="C365" s="210" t="n"/>
      <c r="D365" s="210" t="n"/>
      <c r="E365" s="210" t="n"/>
      <c r="F365" s="191" t="n"/>
    </row>
    <row r="366" ht="15.75" customHeight="1" s="218">
      <c r="A366" s="210" t="n"/>
      <c r="B366" s="210" t="n"/>
      <c r="C366" s="210" t="n"/>
      <c r="D366" s="210" t="n"/>
      <c r="E366" s="210" t="n"/>
      <c r="F366" s="191" t="n"/>
    </row>
    <row r="367" ht="15.75" customHeight="1" s="218">
      <c r="A367" s="210" t="n"/>
      <c r="B367" s="210" t="n"/>
      <c r="C367" s="210" t="n"/>
      <c r="D367" s="210" t="n"/>
      <c r="E367" s="210" t="n"/>
      <c r="F367" s="191" t="n"/>
    </row>
    <row r="368" ht="15.75" customHeight="1" s="218">
      <c r="A368" s="210" t="n"/>
      <c r="B368" s="210" t="n"/>
      <c r="C368" s="210" t="n"/>
      <c r="D368" s="210" t="n"/>
      <c r="E368" s="210" t="n"/>
      <c r="F368" s="191" t="n"/>
    </row>
    <row r="369" ht="15.75" customHeight="1" s="218">
      <c r="A369" s="210" t="n"/>
      <c r="B369" s="210" t="n"/>
      <c r="C369" s="210" t="n"/>
      <c r="D369" s="210" t="n"/>
      <c r="E369" s="210" t="n"/>
      <c r="F369" s="191" t="n"/>
    </row>
    <row r="370" ht="15.75" customHeight="1" s="218">
      <c r="A370" s="210" t="n"/>
      <c r="B370" s="210" t="n"/>
      <c r="C370" s="210" t="n"/>
      <c r="D370" s="210" t="n"/>
      <c r="E370" s="210" t="n"/>
      <c r="F370" s="191" t="n"/>
    </row>
    <row r="371" ht="15.75" customHeight="1" s="218">
      <c r="A371" s="210" t="n"/>
      <c r="B371" s="210" t="n"/>
      <c r="C371" s="210" t="n"/>
      <c r="D371" s="210" t="n"/>
      <c r="E371" s="210" t="n"/>
      <c r="F371" s="191" t="n"/>
    </row>
    <row r="372" ht="15.75" customHeight="1" s="218">
      <c r="A372" s="210" t="n"/>
      <c r="B372" s="210" t="n"/>
      <c r="C372" s="210" t="n"/>
      <c r="D372" s="210" t="n"/>
      <c r="E372" s="210" t="n"/>
      <c r="F372" s="191" t="n"/>
    </row>
    <row r="373" ht="15.75" customHeight="1" s="218">
      <c r="A373" s="210" t="n"/>
      <c r="B373" s="210" t="n"/>
      <c r="C373" s="210" t="n"/>
      <c r="D373" s="210" t="n"/>
      <c r="E373" s="210" t="n"/>
      <c r="F373" s="191" t="n"/>
    </row>
    <row r="374" ht="15.75" customHeight="1" s="218">
      <c r="A374" s="210" t="n"/>
      <c r="B374" s="210" t="n"/>
      <c r="C374" s="210" t="n"/>
      <c r="D374" s="210" t="n"/>
      <c r="E374" s="210" t="n"/>
      <c r="F374" s="191" t="n"/>
    </row>
    <row r="375" ht="15.75" customHeight="1" s="218">
      <c r="A375" s="210" t="n"/>
      <c r="B375" s="210" t="n"/>
      <c r="C375" s="210" t="n"/>
      <c r="D375" s="210" t="n"/>
      <c r="E375" s="210" t="n"/>
      <c r="F375" s="191" t="n"/>
    </row>
    <row r="376" ht="15.75" customHeight="1" s="218">
      <c r="A376" s="210" t="n"/>
      <c r="B376" s="210" t="n"/>
      <c r="C376" s="210" t="n"/>
      <c r="D376" s="210" t="n"/>
      <c r="E376" s="210" t="n"/>
      <c r="F376" s="191" t="n"/>
    </row>
    <row r="377" ht="15.75" customHeight="1" s="218">
      <c r="A377" s="210" t="n"/>
      <c r="B377" s="210" t="n"/>
      <c r="C377" s="210" t="n"/>
      <c r="D377" s="210" t="n"/>
      <c r="E377" s="210" t="n"/>
      <c r="F377" s="191" t="n"/>
    </row>
    <row r="378" ht="15.75" customHeight="1" s="218">
      <c r="A378" s="210" t="n"/>
      <c r="B378" s="210" t="n"/>
      <c r="C378" s="210" t="n"/>
      <c r="D378" s="210" t="n"/>
      <c r="E378" s="210" t="n"/>
      <c r="F378" s="191" t="n"/>
    </row>
    <row r="379" ht="15.75" customHeight="1" s="218">
      <c r="A379" s="210" t="n"/>
      <c r="B379" s="210" t="n"/>
      <c r="C379" s="210" t="n"/>
      <c r="D379" s="210" t="n"/>
      <c r="E379" s="210" t="n"/>
      <c r="F379" s="191" t="n"/>
    </row>
    <row r="380" ht="15.75" customHeight="1" s="218">
      <c r="A380" s="210" t="n"/>
      <c r="B380" s="210" t="n"/>
      <c r="C380" s="210" t="n"/>
      <c r="D380" s="210" t="n"/>
      <c r="E380" s="210" t="n"/>
      <c r="F380" s="191" t="n"/>
    </row>
    <row r="381" ht="15.75" customHeight="1" s="218">
      <c r="A381" s="210" t="n"/>
      <c r="B381" s="210" t="n"/>
      <c r="C381" s="210" t="n"/>
      <c r="D381" s="210" t="n"/>
      <c r="E381" s="210" t="n"/>
      <c r="F381" s="191" t="n"/>
    </row>
    <row r="382" ht="15.75" customHeight="1" s="218">
      <c r="A382" s="210" t="n"/>
      <c r="B382" s="210" t="n"/>
      <c r="C382" s="210" t="n"/>
      <c r="D382" s="210" t="n"/>
      <c r="E382" s="210" t="n"/>
      <c r="F382" s="191" t="n"/>
    </row>
    <row r="383" ht="15.75" customHeight="1" s="218">
      <c r="A383" s="210" t="n"/>
      <c r="B383" s="210" t="n"/>
      <c r="C383" s="210" t="n"/>
      <c r="D383" s="210" t="n"/>
      <c r="E383" s="210" t="n"/>
      <c r="F383" s="191" t="n"/>
    </row>
    <row r="384" ht="15.75" customHeight="1" s="218">
      <c r="A384" s="210" t="n"/>
      <c r="B384" s="210" t="n"/>
      <c r="C384" s="210" t="n"/>
      <c r="D384" s="210" t="n"/>
      <c r="E384" s="210" t="n"/>
      <c r="F384" s="191" t="n"/>
    </row>
    <row r="385" ht="15.75" customHeight="1" s="218">
      <c r="A385" s="210" t="n"/>
      <c r="B385" s="210" t="n"/>
      <c r="C385" s="210" t="n"/>
      <c r="D385" s="210" t="n"/>
      <c r="E385" s="210" t="n"/>
      <c r="F385" s="191" t="n"/>
    </row>
    <row r="386" ht="15.75" customHeight="1" s="218">
      <c r="A386" s="210" t="n"/>
      <c r="B386" s="210" t="n"/>
      <c r="C386" s="210" t="n"/>
      <c r="D386" s="210" t="n"/>
      <c r="E386" s="210" t="n"/>
      <c r="F386" s="191" t="n"/>
    </row>
    <row r="387" ht="15.75" customHeight="1" s="218">
      <c r="A387" s="210" t="n"/>
      <c r="B387" s="210" t="n"/>
      <c r="C387" s="210" t="n"/>
      <c r="D387" s="210" t="n"/>
      <c r="E387" s="210" t="n"/>
      <c r="F387" s="191" t="n"/>
    </row>
    <row r="388" ht="15.75" customHeight="1" s="218">
      <c r="A388" s="210" t="n"/>
      <c r="B388" s="210" t="n"/>
      <c r="C388" s="210" t="n"/>
      <c r="D388" s="210" t="n"/>
      <c r="E388" s="210" t="n"/>
      <c r="F388" s="191" t="n"/>
    </row>
    <row r="389" ht="15.75" customHeight="1" s="218">
      <c r="A389" s="210" t="n"/>
      <c r="B389" s="210" t="n"/>
      <c r="C389" s="210" t="n"/>
      <c r="D389" s="210" t="n"/>
      <c r="E389" s="210" t="n"/>
      <c r="F389" s="191" t="n"/>
    </row>
    <row r="390" ht="15.75" customHeight="1" s="218">
      <c r="A390" s="210" t="n"/>
      <c r="B390" s="210" t="n"/>
      <c r="C390" s="210" t="n"/>
      <c r="D390" s="210" t="n"/>
      <c r="E390" s="210" t="n"/>
      <c r="F390" s="191" t="n"/>
    </row>
    <row r="391" ht="15.75" customHeight="1" s="218">
      <c r="A391" s="210" t="n"/>
      <c r="B391" s="210" t="n"/>
      <c r="C391" s="210" t="n"/>
      <c r="D391" s="210" t="n"/>
      <c r="E391" s="210" t="n"/>
      <c r="F391" s="191" t="n"/>
    </row>
    <row r="392" ht="15.75" customHeight="1" s="218">
      <c r="A392" s="210" t="n"/>
      <c r="B392" s="210" t="n"/>
      <c r="C392" s="210" t="n"/>
      <c r="D392" s="210" t="n"/>
      <c r="E392" s="210" t="n"/>
      <c r="F392" s="191" t="n"/>
    </row>
    <row r="393" ht="15.75" customHeight="1" s="218">
      <c r="A393" s="210" t="n"/>
      <c r="B393" s="210" t="n"/>
      <c r="C393" s="210" t="n"/>
      <c r="D393" s="210" t="n"/>
      <c r="E393" s="210" t="n"/>
      <c r="F393" s="191" t="n"/>
    </row>
    <row r="394" ht="15.75" customHeight="1" s="218">
      <c r="A394" s="210" t="n"/>
      <c r="B394" s="210" t="n"/>
      <c r="C394" s="210" t="n"/>
      <c r="D394" s="210" t="n"/>
      <c r="E394" s="210" t="n"/>
      <c r="F394" s="191" t="n"/>
    </row>
    <row r="395" ht="15.75" customHeight="1" s="218">
      <c r="A395" s="210" t="n"/>
      <c r="B395" s="210" t="n"/>
      <c r="C395" s="210" t="n"/>
      <c r="D395" s="210" t="n"/>
      <c r="E395" s="210" t="n"/>
      <c r="F395" s="191" t="n"/>
    </row>
    <row r="396" ht="15.75" customHeight="1" s="218">
      <c r="A396" s="210" t="n"/>
      <c r="B396" s="210" t="n"/>
      <c r="C396" s="210" t="n"/>
      <c r="D396" s="210" t="n"/>
      <c r="E396" s="210" t="n"/>
      <c r="F396" s="191" t="n"/>
    </row>
    <row r="397" ht="15.75" customHeight="1" s="218">
      <c r="A397" s="210" t="n"/>
      <c r="B397" s="210" t="n"/>
      <c r="C397" s="210" t="n"/>
      <c r="D397" s="210" t="n"/>
      <c r="E397" s="210" t="n"/>
      <c r="F397" s="191" t="n"/>
    </row>
    <row r="398" ht="15.75" customHeight="1" s="218">
      <c r="A398" s="210" t="n"/>
      <c r="B398" s="210" t="n"/>
      <c r="C398" s="210" t="n"/>
      <c r="D398" s="210" t="n"/>
      <c r="E398" s="210" t="n"/>
      <c r="F398" s="191" t="n"/>
    </row>
    <row r="399" ht="15.75" customHeight="1" s="218">
      <c r="A399" s="210" t="n"/>
      <c r="B399" s="210" t="n"/>
      <c r="C399" s="210" t="n"/>
      <c r="D399" s="210" t="n"/>
      <c r="E399" s="210" t="n"/>
      <c r="F399" s="191" t="n"/>
    </row>
    <row r="400" ht="15.75" customHeight="1" s="218">
      <c r="A400" s="210" t="n"/>
      <c r="B400" s="210" t="n"/>
      <c r="C400" s="210" t="n"/>
      <c r="D400" s="210" t="n"/>
      <c r="E400" s="210" t="n"/>
      <c r="F400" s="191" t="n"/>
    </row>
    <row r="401" ht="15.75" customHeight="1" s="218">
      <c r="A401" s="210" t="n"/>
      <c r="B401" s="210" t="n"/>
      <c r="C401" s="210" t="n"/>
      <c r="D401" s="210" t="n"/>
      <c r="E401" s="210" t="n"/>
      <c r="F401" s="191" t="n"/>
    </row>
    <row r="402" ht="15.75" customHeight="1" s="218">
      <c r="A402" s="210" t="n"/>
      <c r="B402" s="210" t="n"/>
      <c r="C402" s="210" t="n"/>
      <c r="D402" s="210" t="n"/>
      <c r="E402" s="210" t="n"/>
      <c r="F402" s="191" t="n"/>
    </row>
    <row r="403" ht="15.75" customHeight="1" s="218">
      <c r="A403" s="210" t="n"/>
      <c r="B403" s="210" t="n"/>
      <c r="C403" s="210" t="n"/>
      <c r="D403" s="210" t="n"/>
      <c r="E403" s="210" t="n"/>
      <c r="F403" s="191" t="n"/>
    </row>
    <row r="404" ht="15.75" customHeight="1" s="218">
      <c r="A404" s="210" t="n"/>
      <c r="B404" s="210" t="n"/>
      <c r="C404" s="210" t="n"/>
      <c r="D404" s="210" t="n"/>
      <c r="E404" s="210" t="n"/>
      <c r="F404" s="191" t="n"/>
    </row>
    <row r="405" ht="15.75" customHeight="1" s="218">
      <c r="A405" s="210" t="n"/>
      <c r="B405" s="210" t="n"/>
      <c r="C405" s="210" t="n"/>
      <c r="D405" s="210" t="n"/>
      <c r="E405" s="210" t="n"/>
      <c r="F405" s="191" t="n"/>
    </row>
    <row r="406" ht="15.75" customHeight="1" s="218">
      <c r="A406" s="210" t="n"/>
      <c r="B406" s="210" t="n"/>
      <c r="C406" s="210" t="n"/>
      <c r="D406" s="210" t="n"/>
      <c r="E406" s="210" t="n"/>
      <c r="F406" s="191" t="n"/>
    </row>
    <row r="407" ht="15.75" customHeight="1" s="218">
      <c r="A407" s="210" t="n"/>
      <c r="B407" s="210" t="n"/>
      <c r="C407" s="210" t="n"/>
      <c r="D407" s="210" t="n"/>
      <c r="E407" s="210" t="n"/>
      <c r="F407" s="191" t="n"/>
    </row>
    <row r="408" ht="15.75" customHeight="1" s="218">
      <c r="A408" s="210" t="n"/>
      <c r="B408" s="210" t="n"/>
      <c r="C408" s="210" t="n"/>
      <c r="D408" s="210" t="n"/>
      <c r="E408" s="210" t="n"/>
      <c r="F408" s="191" t="n"/>
    </row>
    <row r="409" ht="15.75" customHeight="1" s="218">
      <c r="A409" s="210" t="n"/>
      <c r="B409" s="210" t="n"/>
      <c r="C409" s="210" t="n"/>
      <c r="D409" s="210" t="n"/>
      <c r="E409" s="210" t="n"/>
      <c r="F409" s="191" t="n"/>
    </row>
    <row r="410" ht="15.75" customHeight="1" s="218">
      <c r="A410" s="210" t="n"/>
      <c r="B410" s="210" t="n"/>
      <c r="C410" s="210" t="n"/>
      <c r="D410" s="210" t="n"/>
      <c r="E410" s="210" t="n"/>
      <c r="F410" s="191" t="n"/>
    </row>
    <row r="411" ht="15.75" customHeight="1" s="218">
      <c r="A411" s="210" t="n"/>
      <c r="B411" s="210" t="n"/>
      <c r="C411" s="210" t="n"/>
      <c r="D411" s="210" t="n"/>
      <c r="E411" s="210" t="n"/>
      <c r="F411" s="191" t="n"/>
    </row>
    <row r="412" ht="15.75" customHeight="1" s="218">
      <c r="A412" s="210" t="n"/>
      <c r="B412" s="210" t="n"/>
      <c r="C412" s="210" t="n"/>
      <c r="D412" s="210" t="n"/>
      <c r="E412" s="210" t="n"/>
      <c r="F412" s="191" t="n"/>
    </row>
    <row r="413" ht="15.75" customHeight="1" s="218">
      <c r="A413" s="210" t="n"/>
      <c r="B413" s="210" t="n"/>
      <c r="C413" s="210" t="n"/>
      <c r="D413" s="210" t="n"/>
      <c r="E413" s="210" t="n"/>
      <c r="F413" s="191" t="n"/>
    </row>
    <row r="414" ht="15.75" customHeight="1" s="218">
      <c r="A414" s="210" t="n"/>
      <c r="B414" s="210" t="n"/>
      <c r="C414" s="210" t="n"/>
      <c r="D414" s="210" t="n"/>
      <c r="E414" s="210" t="n"/>
      <c r="F414" s="191" t="n"/>
    </row>
    <row r="415" ht="15.75" customHeight="1" s="218">
      <c r="A415" s="210" t="n"/>
      <c r="B415" s="210" t="n"/>
      <c r="C415" s="210" t="n"/>
      <c r="D415" s="210" t="n"/>
      <c r="E415" s="210" t="n"/>
      <c r="F415" s="191" t="n"/>
    </row>
    <row r="416" ht="15.75" customHeight="1" s="218">
      <c r="A416" s="210" t="n"/>
      <c r="B416" s="210" t="n"/>
      <c r="C416" s="210" t="n"/>
      <c r="D416" s="210" t="n"/>
      <c r="E416" s="210" t="n"/>
      <c r="F416" s="191" t="n"/>
    </row>
    <row r="417" ht="15.75" customHeight="1" s="218">
      <c r="A417" s="210" t="n"/>
      <c r="B417" s="210" t="n"/>
      <c r="C417" s="210" t="n"/>
      <c r="D417" s="210" t="n"/>
      <c r="E417" s="210" t="n"/>
      <c r="F417" s="191" t="n"/>
    </row>
    <row r="418" ht="15.75" customHeight="1" s="218">
      <c r="A418" s="210" t="n"/>
      <c r="B418" s="210" t="n"/>
      <c r="C418" s="210" t="n"/>
      <c r="D418" s="210" t="n"/>
      <c r="E418" s="210" t="n"/>
      <c r="F418" s="191" t="n"/>
    </row>
    <row r="419" ht="15.75" customHeight="1" s="218">
      <c r="A419" s="210" t="n"/>
      <c r="B419" s="210" t="n"/>
      <c r="C419" s="210" t="n"/>
      <c r="D419" s="210" t="n"/>
      <c r="E419" s="210" t="n"/>
      <c r="F419" s="191" t="n"/>
    </row>
    <row r="420" ht="15.75" customHeight="1" s="218">
      <c r="A420" s="210" t="n"/>
      <c r="B420" s="210" t="n"/>
      <c r="C420" s="210" t="n"/>
      <c r="D420" s="210" t="n"/>
      <c r="E420" s="210" t="n"/>
      <c r="F420" s="191" t="n"/>
    </row>
    <row r="421" ht="15.75" customHeight="1" s="218">
      <c r="A421" s="210" t="n"/>
      <c r="B421" s="210" t="n"/>
      <c r="C421" s="210" t="n"/>
      <c r="D421" s="210" t="n"/>
      <c r="E421" s="210" t="n"/>
      <c r="F421" s="191" t="n"/>
    </row>
    <row r="422" ht="15.75" customHeight="1" s="218">
      <c r="A422" s="210" t="n"/>
      <c r="B422" s="210" t="n"/>
      <c r="C422" s="210" t="n"/>
      <c r="D422" s="210" t="n"/>
      <c r="E422" s="210" t="n"/>
      <c r="F422" s="191" t="n"/>
    </row>
    <row r="423" ht="15.75" customHeight="1" s="218">
      <c r="A423" s="210" t="n"/>
      <c r="B423" s="210" t="n"/>
      <c r="C423" s="210" t="n"/>
      <c r="D423" s="210" t="n"/>
      <c r="E423" s="210" t="n"/>
      <c r="F423" s="191" t="n"/>
    </row>
    <row r="424" ht="15.75" customHeight="1" s="218">
      <c r="A424" s="210" t="n"/>
      <c r="B424" s="210" t="n"/>
      <c r="C424" s="210" t="n"/>
      <c r="D424" s="210" t="n"/>
      <c r="E424" s="210" t="n"/>
      <c r="F424" s="191" t="n"/>
    </row>
    <row r="425" ht="15.75" customHeight="1" s="218">
      <c r="A425" s="210" t="n"/>
      <c r="B425" s="210" t="n"/>
      <c r="C425" s="210" t="n"/>
      <c r="D425" s="210" t="n"/>
      <c r="E425" s="210" t="n"/>
      <c r="F425" s="191" t="n"/>
    </row>
    <row r="426" ht="15.75" customHeight="1" s="218">
      <c r="A426" s="210" t="n"/>
      <c r="B426" s="210" t="n"/>
      <c r="C426" s="210" t="n"/>
      <c r="D426" s="210" t="n"/>
      <c r="E426" s="210" t="n"/>
      <c r="F426" s="191" t="n"/>
    </row>
    <row r="427" ht="15.75" customHeight="1" s="218">
      <c r="A427" s="210" t="n"/>
      <c r="B427" s="210" t="n"/>
      <c r="C427" s="210" t="n"/>
      <c r="D427" s="210" t="n"/>
      <c r="E427" s="210" t="n"/>
      <c r="F427" s="191" t="n"/>
    </row>
    <row r="428" ht="15.75" customHeight="1" s="218">
      <c r="A428" s="210" t="n"/>
      <c r="B428" s="210" t="n"/>
      <c r="C428" s="210" t="n"/>
      <c r="D428" s="210" t="n"/>
      <c r="E428" s="210" t="n"/>
      <c r="F428" s="191" t="n"/>
    </row>
    <row r="429" ht="15.75" customHeight="1" s="218">
      <c r="A429" s="210" t="n"/>
      <c r="B429" s="210" t="n"/>
      <c r="C429" s="210" t="n"/>
      <c r="D429" s="210" t="n"/>
      <c r="E429" s="210" t="n"/>
      <c r="F429" s="191" t="n"/>
    </row>
    <row r="430" ht="15.75" customHeight="1" s="218">
      <c r="A430" s="210" t="n"/>
      <c r="B430" s="210" t="n"/>
      <c r="C430" s="210" t="n"/>
      <c r="D430" s="210" t="n"/>
      <c r="E430" s="210" t="n"/>
      <c r="F430" s="191" t="n"/>
    </row>
    <row r="431" ht="15.75" customHeight="1" s="218">
      <c r="A431" s="210" t="n"/>
      <c r="B431" s="210" t="n"/>
      <c r="C431" s="210" t="n"/>
      <c r="D431" s="210" t="n"/>
      <c r="E431" s="210" t="n"/>
      <c r="F431" s="191" t="n"/>
    </row>
    <row r="432" ht="15.75" customHeight="1" s="218">
      <c r="A432" s="210" t="n"/>
      <c r="B432" s="210" t="n"/>
      <c r="C432" s="210" t="n"/>
      <c r="D432" s="210" t="n"/>
      <c r="E432" s="210" t="n"/>
      <c r="F432" s="191" t="n"/>
    </row>
    <row r="433" ht="15.75" customHeight="1" s="218">
      <c r="A433" s="210" t="n"/>
      <c r="B433" s="210" t="n"/>
      <c r="C433" s="210" t="n"/>
      <c r="D433" s="210" t="n"/>
      <c r="E433" s="210" t="n"/>
      <c r="F433" s="191" t="n"/>
    </row>
    <row r="434" ht="15.75" customHeight="1" s="218">
      <c r="A434" s="210" t="n"/>
      <c r="B434" s="210" t="n"/>
      <c r="C434" s="210" t="n"/>
      <c r="D434" s="210" t="n"/>
      <c r="E434" s="210" t="n"/>
      <c r="F434" s="191" t="n"/>
    </row>
    <row r="435" ht="15.75" customHeight="1" s="218">
      <c r="A435" s="210" t="n"/>
      <c r="B435" s="210" t="n"/>
      <c r="C435" s="210" t="n"/>
      <c r="D435" s="210" t="n"/>
      <c r="E435" s="210" t="n"/>
      <c r="F435" s="191" t="n"/>
    </row>
    <row r="436" ht="15.75" customHeight="1" s="218">
      <c r="A436" s="210" t="n"/>
      <c r="B436" s="210" t="n"/>
      <c r="C436" s="210" t="n"/>
      <c r="D436" s="210" t="n"/>
      <c r="E436" s="210" t="n"/>
      <c r="F436" s="191" t="n"/>
    </row>
    <row r="437" ht="15.75" customHeight="1" s="218">
      <c r="A437" s="210" t="n"/>
      <c r="B437" s="210" t="n"/>
      <c r="C437" s="210" t="n"/>
      <c r="D437" s="210" t="n"/>
      <c r="E437" s="210" t="n"/>
      <c r="F437" s="191" t="n"/>
    </row>
    <row r="438" ht="15.75" customHeight="1" s="218">
      <c r="A438" s="210" t="n"/>
      <c r="B438" s="210" t="n"/>
      <c r="C438" s="210" t="n"/>
      <c r="D438" s="210" t="n"/>
      <c r="E438" s="210" t="n"/>
      <c r="F438" s="191" t="n"/>
    </row>
    <row r="439" ht="15.75" customHeight="1" s="218">
      <c r="A439" s="210" t="n"/>
      <c r="B439" s="210" t="n"/>
      <c r="C439" s="210" t="n"/>
      <c r="D439" s="210" t="n"/>
      <c r="E439" s="210" t="n"/>
      <c r="F439" s="191" t="n"/>
    </row>
    <row r="440" ht="15.75" customHeight="1" s="218">
      <c r="A440" s="210" t="n"/>
      <c r="B440" s="210" t="n"/>
      <c r="C440" s="210" t="n"/>
      <c r="D440" s="210" t="n"/>
      <c r="E440" s="210" t="n"/>
      <c r="F440" s="191" t="n"/>
    </row>
    <row r="441" ht="15.75" customHeight="1" s="218">
      <c r="A441" s="210" t="n"/>
      <c r="B441" s="210" t="n"/>
      <c r="C441" s="210" t="n"/>
      <c r="D441" s="210" t="n"/>
      <c r="E441" s="210" t="n"/>
      <c r="F441" s="191" t="n"/>
    </row>
    <row r="442" ht="15.75" customHeight="1" s="218">
      <c r="A442" s="210" t="n"/>
      <c r="B442" s="210" t="n"/>
      <c r="C442" s="210" t="n"/>
      <c r="D442" s="210" t="n"/>
      <c r="E442" s="210" t="n"/>
      <c r="F442" s="191" t="n"/>
    </row>
    <row r="443" ht="15.75" customHeight="1" s="218">
      <c r="A443" s="210" t="n"/>
      <c r="B443" s="210" t="n"/>
      <c r="C443" s="210" t="n"/>
      <c r="D443" s="210" t="n"/>
      <c r="E443" s="210" t="n"/>
      <c r="F443" s="191" t="n"/>
    </row>
    <row r="444" ht="15.75" customHeight="1" s="218">
      <c r="A444" s="210" t="n"/>
      <c r="B444" s="210" t="n"/>
      <c r="C444" s="210" t="n"/>
      <c r="D444" s="210" t="n"/>
      <c r="E444" s="210" t="n"/>
      <c r="F444" s="191" t="n"/>
    </row>
    <row r="445" ht="15.75" customHeight="1" s="218">
      <c r="A445" s="210" t="n"/>
      <c r="B445" s="210" t="n"/>
      <c r="C445" s="210" t="n"/>
      <c r="D445" s="210" t="n"/>
      <c r="E445" s="210" t="n"/>
      <c r="F445" s="191" t="n"/>
    </row>
    <row r="446" ht="15.75" customHeight="1" s="218"/>
    <row r="447" ht="15.75" customHeight="1" s="218"/>
    <row r="448" ht="15.75" customHeight="1" s="218"/>
    <row r="449" ht="15.75" customHeight="1" s="218"/>
    <row r="450" ht="15.75" customHeight="1" s="218"/>
    <row r="451" ht="15.75" customHeight="1" s="218"/>
    <row r="452" ht="15.75" customHeight="1" s="218"/>
    <row r="453" ht="15.75" customHeight="1" s="218"/>
    <row r="454" ht="15.75" customHeight="1" s="218"/>
    <row r="455" ht="15.75" customHeight="1" s="218"/>
    <row r="456" ht="15.75" customHeight="1" s="218"/>
    <row r="457" ht="15.75" customHeight="1" s="218"/>
    <row r="458" ht="15.75" customHeight="1" s="218"/>
    <row r="459" ht="15.75" customHeight="1" s="218"/>
    <row r="460" ht="15.75" customHeight="1" s="218"/>
    <row r="461" ht="15.75" customHeight="1" s="218"/>
    <row r="462" ht="15.75" customHeight="1" s="218"/>
    <row r="463" ht="15.75" customHeight="1" s="218"/>
    <row r="464" ht="15.75" customHeight="1" s="218"/>
    <row r="465" ht="15.75" customHeight="1" s="218"/>
    <row r="466" ht="15.75" customHeight="1" s="218"/>
    <row r="467" ht="15.75" customHeight="1" s="218"/>
    <row r="468" ht="15.75" customHeight="1" s="218"/>
    <row r="469" ht="15.75" customHeight="1" s="218"/>
    <row r="470" ht="15.75" customHeight="1" s="218"/>
    <row r="471" ht="15.75" customHeight="1" s="218"/>
    <row r="472" ht="15.75" customHeight="1" s="218"/>
    <row r="473" ht="15.75" customHeight="1" s="218"/>
    <row r="474" ht="15.75" customHeight="1" s="218"/>
    <row r="475" ht="15.75" customHeight="1" s="218"/>
    <row r="476" ht="15.75" customHeight="1" s="218"/>
    <row r="477" ht="15.75" customHeight="1" s="218"/>
    <row r="478" ht="15.75" customHeight="1" s="218"/>
    <row r="479" ht="15.75" customHeight="1" s="218"/>
    <row r="480" ht="15.75" customHeight="1" s="218"/>
    <row r="481" ht="15.75" customHeight="1" s="218"/>
    <row r="482" ht="15.75" customHeight="1" s="218"/>
    <row r="483" ht="15.75" customHeight="1" s="218"/>
    <row r="484" ht="15.75" customHeight="1" s="218"/>
    <row r="485" ht="15.75" customHeight="1" s="218"/>
    <row r="486" ht="15.75" customHeight="1" s="218"/>
    <row r="487" ht="15.75" customHeight="1" s="218"/>
    <row r="488" ht="15.75" customHeight="1" s="218"/>
    <row r="489" ht="15.75" customHeight="1" s="218"/>
    <row r="490" ht="15.75" customHeight="1" s="218"/>
    <row r="491" ht="15.75" customHeight="1" s="218"/>
    <row r="492" ht="15.75" customHeight="1" s="218"/>
    <row r="493" ht="15.75" customHeight="1" s="218"/>
    <row r="494" ht="15.75" customHeight="1" s="218"/>
    <row r="495" ht="15.75" customHeight="1" s="218"/>
    <row r="496" ht="15.75" customHeight="1" s="218"/>
    <row r="497" ht="15.75" customHeight="1" s="218"/>
    <row r="498" ht="15.75" customHeight="1" s="218"/>
    <row r="499" ht="15.75" customHeight="1" s="218"/>
    <row r="500" ht="15.75" customHeight="1" s="218"/>
    <row r="501" ht="15.75" customHeight="1" s="218"/>
    <row r="502" ht="15.75" customHeight="1" s="218"/>
    <row r="503" ht="15.75" customHeight="1" s="218"/>
    <row r="504" ht="15.75" customHeight="1" s="218"/>
    <row r="505" ht="15.75" customHeight="1" s="218"/>
    <row r="506" ht="15.75" customHeight="1" s="218"/>
    <row r="507" ht="15.75" customHeight="1" s="218"/>
    <row r="508" ht="15.75" customHeight="1" s="218"/>
    <row r="509" ht="15.75" customHeight="1" s="218"/>
    <row r="510" ht="15.75" customHeight="1" s="218"/>
    <row r="511" ht="15.75" customHeight="1" s="218"/>
    <row r="512" ht="15.75" customHeight="1" s="218"/>
    <row r="513" ht="15.75" customHeight="1" s="218"/>
    <row r="514" ht="15.75" customHeight="1" s="218"/>
    <row r="515" ht="15.75" customHeight="1" s="218"/>
    <row r="516" ht="15.75" customHeight="1" s="218"/>
    <row r="517" ht="15.75" customHeight="1" s="218"/>
    <row r="518" ht="15.75" customHeight="1" s="218"/>
    <row r="519" ht="15.75" customHeight="1" s="218"/>
    <row r="520" ht="15.75" customHeight="1" s="218"/>
    <row r="521" ht="15.75" customHeight="1" s="218"/>
    <row r="522" ht="15.75" customHeight="1" s="218"/>
    <row r="523" ht="15.75" customHeight="1" s="218"/>
    <row r="524" ht="15.75" customHeight="1" s="218"/>
    <row r="525" ht="15.75" customHeight="1" s="218"/>
    <row r="526" ht="15.75" customHeight="1" s="218"/>
    <row r="527" ht="15.75" customHeight="1" s="218"/>
    <row r="528" ht="15.75" customHeight="1" s="218"/>
    <row r="529" ht="15.75" customHeight="1" s="218"/>
    <row r="530" ht="15.75" customHeight="1" s="218"/>
    <row r="531" ht="15.75" customHeight="1" s="218"/>
    <row r="532" ht="15.75" customHeight="1" s="218"/>
    <row r="533" ht="15.75" customHeight="1" s="218"/>
    <row r="534" ht="15.75" customHeight="1" s="218"/>
    <row r="535" ht="15.75" customHeight="1" s="218"/>
    <row r="536" ht="15.75" customHeight="1" s="218"/>
    <row r="537" ht="15.75" customHeight="1" s="218"/>
    <row r="538" ht="15.75" customHeight="1" s="218"/>
    <row r="539" ht="15.75" customHeight="1" s="218"/>
    <row r="540" ht="15.75" customHeight="1" s="218"/>
    <row r="541" ht="15.75" customHeight="1" s="218"/>
    <row r="542" ht="15.75" customHeight="1" s="218"/>
    <row r="543" ht="15.75" customHeight="1" s="218"/>
    <row r="544" ht="15.75" customHeight="1" s="218"/>
    <row r="545" ht="15.75" customHeight="1" s="218"/>
    <row r="546" ht="15.75" customHeight="1" s="218"/>
    <row r="547" ht="15.75" customHeight="1" s="218"/>
    <row r="548" ht="15.75" customHeight="1" s="218"/>
    <row r="549" ht="15.75" customHeight="1" s="218"/>
    <row r="550" ht="15.75" customHeight="1" s="218"/>
    <row r="551" ht="15.75" customHeight="1" s="218"/>
    <row r="552" ht="15.75" customHeight="1" s="218"/>
    <row r="553" ht="15.75" customHeight="1" s="218"/>
    <row r="554" ht="15.75" customHeight="1" s="218"/>
    <row r="555" ht="15.75" customHeight="1" s="218"/>
    <row r="556" ht="15.75" customHeight="1" s="218"/>
    <row r="557" ht="15.75" customHeight="1" s="218"/>
    <row r="558" ht="15.75" customHeight="1" s="218"/>
    <row r="559" ht="15.75" customHeight="1" s="218"/>
    <row r="560" ht="15.75" customHeight="1" s="218"/>
    <row r="561" ht="15.75" customHeight="1" s="218"/>
    <row r="562" ht="15.75" customHeight="1" s="218"/>
    <row r="563" ht="15.75" customHeight="1" s="218"/>
    <row r="564" ht="15.75" customHeight="1" s="218"/>
    <row r="565" ht="15.75" customHeight="1" s="218"/>
    <row r="566" ht="15.75" customHeight="1" s="218"/>
    <row r="567" ht="15.75" customHeight="1" s="218"/>
    <row r="568" ht="15.75" customHeight="1" s="218"/>
    <row r="569" ht="15.75" customHeight="1" s="218"/>
    <row r="570" ht="15.75" customHeight="1" s="218"/>
    <row r="571" ht="15.75" customHeight="1" s="218"/>
    <row r="572" ht="15.75" customHeight="1" s="218"/>
    <row r="573" ht="15.75" customHeight="1" s="218"/>
    <row r="574" ht="15.75" customHeight="1" s="218"/>
    <row r="575" ht="15.75" customHeight="1" s="218"/>
    <row r="576" ht="15.75" customHeight="1" s="218"/>
    <row r="577" ht="15.75" customHeight="1" s="218"/>
    <row r="578" ht="15.75" customHeight="1" s="218"/>
    <row r="579" ht="15.75" customHeight="1" s="218"/>
    <row r="580" ht="15.75" customHeight="1" s="218"/>
    <row r="581" ht="15.75" customHeight="1" s="218"/>
    <row r="582" ht="15.75" customHeight="1" s="218"/>
    <row r="583" ht="15.75" customHeight="1" s="218"/>
    <row r="584" ht="15.75" customHeight="1" s="218"/>
    <row r="585" ht="15.75" customHeight="1" s="218"/>
    <row r="586" ht="15.75" customHeight="1" s="218"/>
    <row r="587" ht="15.75" customHeight="1" s="218"/>
    <row r="588" ht="15.75" customHeight="1" s="218"/>
    <row r="589" ht="15.75" customHeight="1" s="218"/>
    <row r="590" ht="15.75" customHeight="1" s="218"/>
    <row r="591" ht="15.75" customHeight="1" s="218"/>
    <row r="592" ht="15.75" customHeight="1" s="218"/>
    <row r="593" ht="15.75" customHeight="1" s="218"/>
    <row r="594" ht="15.75" customHeight="1" s="218"/>
    <row r="595" ht="15.75" customHeight="1" s="218"/>
    <row r="596" ht="15.75" customHeight="1" s="218"/>
    <row r="597" ht="15.75" customHeight="1" s="218"/>
    <row r="598" ht="15.75" customHeight="1" s="218"/>
    <row r="599" ht="15.75" customHeight="1" s="218"/>
    <row r="600" ht="15.75" customHeight="1" s="218"/>
    <row r="601" ht="15.75" customHeight="1" s="218"/>
    <row r="602" ht="15.75" customHeight="1" s="218"/>
    <row r="603" ht="15.75" customHeight="1" s="218"/>
    <row r="604" ht="15.75" customHeight="1" s="218"/>
    <row r="605" ht="15.75" customHeight="1" s="218"/>
    <row r="606" ht="15.75" customHeight="1" s="218"/>
    <row r="607" ht="15.75" customHeight="1" s="218"/>
    <row r="608" ht="15.75" customHeight="1" s="218"/>
    <row r="609" ht="15.75" customHeight="1" s="218"/>
    <row r="610" ht="15.75" customHeight="1" s="218"/>
    <row r="611" ht="15.75" customHeight="1" s="218"/>
    <row r="612" ht="15.75" customHeight="1" s="218"/>
    <row r="613" ht="15.75" customHeight="1" s="218"/>
    <row r="614" ht="15.75" customHeight="1" s="218"/>
    <row r="615" ht="15.75" customHeight="1" s="218"/>
    <row r="616" ht="15.75" customHeight="1" s="218"/>
    <row r="617" ht="15.75" customHeight="1" s="218"/>
    <row r="618" ht="15.75" customHeight="1" s="218"/>
    <row r="619" ht="15.75" customHeight="1" s="218"/>
    <row r="620" ht="15.75" customHeight="1" s="218"/>
    <row r="621" ht="15.75" customHeight="1" s="218"/>
    <row r="622" ht="15.75" customHeight="1" s="218"/>
    <row r="623" ht="15.75" customHeight="1" s="218"/>
    <row r="624" ht="15.75" customHeight="1" s="218"/>
    <row r="625" ht="15.75" customHeight="1" s="218"/>
    <row r="626" ht="15.75" customHeight="1" s="218"/>
    <row r="627" ht="15.75" customHeight="1" s="218"/>
    <row r="628" ht="15.75" customHeight="1" s="218"/>
    <row r="629" ht="15.75" customHeight="1" s="218"/>
    <row r="630" ht="15.75" customHeight="1" s="218"/>
    <row r="631" ht="15.75" customHeight="1" s="218"/>
    <row r="632" ht="15.75" customHeight="1" s="218"/>
    <row r="633" ht="15.75" customHeight="1" s="218"/>
    <row r="634" ht="15.75" customHeight="1" s="218"/>
    <row r="635" ht="15.75" customHeight="1" s="218"/>
    <row r="636" ht="15.75" customHeight="1" s="218"/>
    <row r="637" ht="15.75" customHeight="1" s="218"/>
    <row r="638" ht="15.75" customHeight="1" s="218"/>
    <row r="639" ht="15.75" customHeight="1" s="218"/>
    <row r="640" ht="15.75" customHeight="1" s="218"/>
    <row r="641" ht="15.75" customHeight="1" s="218"/>
    <row r="642" ht="15.75" customHeight="1" s="218"/>
    <row r="643" ht="15.75" customHeight="1" s="218"/>
    <row r="644" ht="15.75" customHeight="1" s="218"/>
    <row r="645" ht="15.75" customHeight="1" s="218"/>
    <row r="646" ht="15.75" customHeight="1" s="218"/>
    <row r="647" ht="15.75" customHeight="1" s="218"/>
    <row r="648" ht="15.75" customHeight="1" s="218"/>
    <row r="649" ht="15.75" customHeight="1" s="218"/>
    <row r="650" ht="15.75" customHeight="1" s="218"/>
    <row r="651" ht="15.75" customHeight="1" s="218"/>
    <row r="652" ht="15.75" customHeight="1" s="218"/>
    <row r="653" ht="15.75" customHeight="1" s="218"/>
    <row r="654" ht="15.75" customHeight="1" s="218"/>
    <row r="655" ht="15.75" customHeight="1" s="218"/>
    <row r="656" ht="15.75" customHeight="1" s="218"/>
    <row r="657" ht="15.75" customHeight="1" s="218"/>
    <row r="658" ht="15.75" customHeight="1" s="218"/>
    <row r="659" ht="15.75" customHeight="1" s="218"/>
    <row r="660" ht="15.75" customHeight="1" s="218"/>
    <row r="661" ht="15.75" customHeight="1" s="218"/>
    <row r="662" ht="15.75" customHeight="1" s="218"/>
    <row r="663" ht="15.75" customHeight="1" s="218"/>
    <row r="664" ht="15.75" customHeight="1" s="218"/>
    <row r="665" ht="15.75" customHeight="1" s="218"/>
    <row r="666" ht="15.75" customHeight="1" s="218"/>
    <row r="667" ht="15.75" customHeight="1" s="218"/>
    <row r="668" ht="15.75" customHeight="1" s="218"/>
    <row r="669" ht="15.75" customHeight="1" s="218"/>
    <row r="670" ht="15.75" customHeight="1" s="218"/>
    <row r="671" ht="15.75" customHeight="1" s="218"/>
    <row r="672" ht="15.75" customHeight="1" s="218"/>
    <row r="673" ht="15.75" customHeight="1" s="218"/>
    <row r="674" ht="15.75" customHeight="1" s="218"/>
    <row r="675" ht="15.75" customHeight="1" s="218"/>
    <row r="676" ht="15.75" customHeight="1" s="218"/>
    <row r="677" ht="15.75" customHeight="1" s="218"/>
    <row r="678" ht="15.75" customHeight="1" s="218"/>
    <row r="679" ht="15.75" customHeight="1" s="218"/>
    <row r="680" ht="15.75" customHeight="1" s="218"/>
    <row r="681" ht="15.75" customHeight="1" s="218"/>
    <row r="682" ht="15.75" customHeight="1" s="218"/>
    <row r="683" ht="15.75" customHeight="1" s="218"/>
    <row r="684" ht="15.75" customHeight="1" s="218"/>
    <row r="685" ht="15.75" customHeight="1" s="218"/>
    <row r="686" ht="15.75" customHeight="1" s="218"/>
    <row r="687" ht="15.75" customHeight="1" s="218"/>
    <row r="688" ht="15.75" customHeight="1" s="218"/>
    <row r="689" ht="15.75" customHeight="1" s="218"/>
    <row r="690" ht="15.75" customHeight="1" s="218"/>
    <row r="691" ht="15.75" customHeight="1" s="218"/>
    <row r="692" ht="15.75" customHeight="1" s="218"/>
    <row r="693" ht="15.75" customHeight="1" s="218"/>
    <row r="694" ht="15.75" customHeight="1" s="218"/>
    <row r="695" ht="15.75" customHeight="1" s="218"/>
    <row r="696" ht="15.75" customHeight="1" s="218"/>
    <row r="697" ht="15.75" customHeight="1" s="218"/>
    <row r="698" ht="15.75" customHeight="1" s="218"/>
    <row r="699" ht="15.75" customHeight="1" s="218"/>
    <row r="700" ht="15.75" customHeight="1" s="218"/>
    <row r="701" ht="15.75" customHeight="1" s="218"/>
    <row r="702" ht="15.75" customHeight="1" s="218"/>
    <row r="703" ht="15.75" customHeight="1" s="218"/>
    <row r="704" ht="15.75" customHeight="1" s="218"/>
    <row r="705" ht="15.75" customHeight="1" s="218"/>
    <row r="706" ht="15.75" customHeight="1" s="218"/>
    <row r="707" ht="15.75" customHeight="1" s="218"/>
    <row r="708" ht="15.75" customHeight="1" s="218"/>
    <row r="709" ht="15.75" customHeight="1" s="218"/>
    <row r="710" ht="15.75" customHeight="1" s="218"/>
    <row r="711" ht="15.75" customHeight="1" s="218"/>
    <row r="712" ht="15.75" customHeight="1" s="218"/>
    <row r="713" ht="15.75" customHeight="1" s="218"/>
    <row r="714" ht="15.75" customHeight="1" s="218"/>
    <row r="715" ht="15.75" customHeight="1" s="218"/>
    <row r="716" ht="15.75" customHeight="1" s="218"/>
    <row r="717" ht="15.75" customHeight="1" s="218"/>
    <row r="718" ht="15.75" customHeight="1" s="218"/>
    <row r="719" ht="15.75" customHeight="1" s="218"/>
    <row r="720" ht="15.75" customHeight="1" s="218"/>
    <row r="721" ht="15.75" customHeight="1" s="218"/>
    <row r="722" ht="15.75" customHeight="1" s="218"/>
    <row r="723" ht="15.75" customHeight="1" s="218"/>
    <row r="724" ht="15.75" customHeight="1" s="218"/>
    <row r="725" ht="15.75" customHeight="1" s="218"/>
    <row r="726" ht="15.75" customHeight="1" s="218"/>
    <row r="727" ht="15.75" customHeight="1" s="218"/>
    <row r="728" ht="15.75" customHeight="1" s="218"/>
    <row r="729" ht="15.75" customHeight="1" s="218"/>
    <row r="730" ht="15.75" customHeight="1" s="218"/>
    <row r="731" ht="15.75" customHeight="1" s="218"/>
    <row r="732" ht="15.75" customHeight="1" s="218"/>
    <row r="733" ht="15.75" customHeight="1" s="218"/>
    <row r="734" ht="15.75" customHeight="1" s="218"/>
    <row r="735" ht="15.75" customHeight="1" s="218"/>
    <row r="736" ht="15.75" customHeight="1" s="218"/>
    <row r="737" ht="15.75" customHeight="1" s="218"/>
    <row r="738" ht="15.75" customHeight="1" s="218"/>
    <row r="739" ht="15.75" customHeight="1" s="218"/>
    <row r="740" ht="15.75" customHeight="1" s="218"/>
    <row r="741" ht="15.75" customHeight="1" s="218"/>
    <row r="742" ht="15.75" customHeight="1" s="218"/>
    <row r="743" ht="15.75" customHeight="1" s="218"/>
    <row r="744" ht="15.75" customHeight="1" s="218"/>
    <row r="745" ht="15.75" customHeight="1" s="218"/>
    <row r="746" ht="15.75" customHeight="1" s="218"/>
    <row r="747" ht="15.75" customHeight="1" s="218"/>
    <row r="748" ht="15.75" customHeight="1" s="218"/>
    <row r="749" ht="15.75" customHeight="1" s="218"/>
    <row r="750" ht="15.75" customHeight="1" s="218"/>
    <row r="751" ht="15.75" customHeight="1" s="218"/>
    <row r="752" ht="15.75" customHeight="1" s="218"/>
    <row r="753" ht="15.75" customHeight="1" s="218"/>
    <row r="754" ht="15.75" customHeight="1" s="218"/>
    <row r="755" ht="15.75" customHeight="1" s="218"/>
    <row r="756" ht="15.75" customHeight="1" s="218"/>
    <row r="757" ht="15.75" customHeight="1" s="218"/>
    <row r="758" ht="15.75" customHeight="1" s="218"/>
    <row r="759" ht="15.75" customHeight="1" s="218"/>
    <row r="760" ht="15.75" customHeight="1" s="218"/>
    <row r="761" ht="15.75" customHeight="1" s="218"/>
    <row r="762" ht="15.75" customHeight="1" s="218"/>
    <row r="763" ht="15.75" customHeight="1" s="218"/>
    <row r="764" ht="15.75" customHeight="1" s="218"/>
    <row r="765" ht="15.75" customHeight="1" s="218"/>
    <row r="766" ht="15.75" customHeight="1" s="218"/>
    <row r="767" ht="15.75" customHeight="1" s="218"/>
    <row r="768" ht="15.75" customHeight="1" s="218"/>
    <row r="769" ht="15.75" customHeight="1" s="218"/>
    <row r="770" ht="15.75" customHeight="1" s="218"/>
    <row r="771" ht="15.75" customHeight="1" s="218"/>
    <row r="772" ht="15.75" customHeight="1" s="218"/>
    <row r="773" ht="15.75" customHeight="1" s="218"/>
    <row r="774" ht="15.75" customHeight="1" s="218"/>
    <row r="775" ht="15.75" customHeight="1" s="218"/>
    <row r="776" ht="15.75" customHeight="1" s="218"/>
    <row r="777" ht="15.75" customHeight="1" s="218"/>
    <row r="778" ht="15.75" customHeight="1" s="218"/>
    <row r="779" ht="15.75" customHeight="1" s="218"/>
    <row r="780" ht="15.75" customHeight="1" s="218"/>
    <row r="781" ht="15.75" customHeight="1" s="218"/>
    <row r="782" ht="15.75" customHeight="1" s="218"/>
    <row r="783" ht="15.75" customHeight="1" s="218"/>
    <row r="784" ht="15.75" customHeight="1" s="218"/>
    <row r="785" ht="15.75" customHeight="1" s="218"/>
    <row r="786" ht="15.75" customHeight="1" s="218"/>
    <row r="787" ht="15.75" customHeight="1" s="218"/>
    <row r="788" ht="15.75" customHeight="1" s="218"/>
    <row r="789" ht="15.75" customHeight="1" s="218"/>
    <row r="790" ht="15.75" customHeight="1" s="218"/>
    <row r="791" ht="15.75" customHeight="1" s="218"/>
    <row r="792" ht="15.75" customHeight="1" s="218"/>
    <row r="793" ht="15.75" customHeight="1" s="218"/>
    <row r="794" ht="15.75" customHeight="1" s="218"/>
    <row r="795" ht="15.75" customHeight="1" s="218"/>
    <row r="796" ht="15.75" customHeight="1" s="218"/>
    <row r="797" ht="15.75" customHeight="1" s="218"/>
    <row r="798" ht="15.75" customHeight="1" s="218"/>
    <row r="799" ht="15.75" customHeight="1" s="218"/>
    <row r="800" ht="15.75" customHeight="1" s="218"/>
    <row r="801" ht="15.75" customHeight="1" s="218"/>
    <row r="802" ht="15.75" customHeight="1" s="218"/>
    <row r="803" ht="15.75" customHeight="1" s="218"/>
    <row r="804" ht="15.75" customHeight="1" s="218"/>
    <row r="805" ht="15.75" customHeight="1" s="218"/>
    <row r="806" ht="15.75" customHeight="1" s="218"/>
    <row r="807" ht="15.75" customHeight="1" s="218"/>
    <row r="808" ht="15.75" customHeight="1" s="218"/>
    <row r="809" ht="15.75" customHeight="1" s="218"/>
    <row r="810" ht="15.75" customHeight="1" s="218"/>
    <row r="811" ht="15.75" customHeight="1" s="218"/>
    <row r="812" ht="15.75" customHeight="1" s="218"/>
    <row r="813" ht="15.75" customHeight="1" s="218"/>
    <row r="814" ht="15.75" customHeight="1" s="218"/>
    <row r="815" ht="15.75" customHeight="1" s="218"/>
    <row r="816" ht="15.75" customHeight="1" s="218"/>
    <row r="817" ht="15.75" customHeight="1" s="218"/>
    <row r="818" ht="15.75" customHeight="1" s="218"/>
    <row r="819" ht="15.75" customHeight="1" s="218"/>
    <row r="820" ht="15.75" customHeight="1" s="218"/>
    <row r="821" ht="15.75" customHeight="1" s="218"/>
    <row r="822" ht="15.75" customHeight="1" s="218"/>
    <row r="823" ht="15.75" customHeight="1" s="218"/>
    <row r="824" ht="15.75" customHeight="1" s="218"/>
    <row r="825" ht="15.75" customHeight="1" s="218"/>
    <row r="826" ht="15.75" customHeight="1" s="218"/>
    <row r="827" ht="15.75" customHeight="1" s="218"/>
    <row r="828" ht="15.75" customHeight="1" s="218"/>
    <row r="829" ht="15.75" customHeight="1" s="218"/>
    <row r="830" ht="15.75" customHeight="1" s="218"/>
    <row r="831" ht="15.75" customHeight="1" s="218"/>
    <row r="832" ht="15.75" customHeight="1" s="218"/>
    <row r="833" ht="15.75" customHeight="1" s="218"/>
    <row r="834" ht="15.75" customHeight="1" s="218"/>
    <row r="835" ht="15.75" customHeight="1" s="218"/>
    <row r="836" ht="15.75" customHeight="1" s="218"/>
    <row r="837" ht="15.75" customHeight="1" s="218"/>
    <row r="838" ht="15.75" customHeight="1" s="218"/>
    <row r="839" ht="15.75" customHeight="1" s="218"/>
    <row r="840" ht="15.75" customHeight="1" s="218"/>
    <row r="841" ht="15.75" customHeight="1" s="218"/>
    <row r="842" ht="15.75" customHeight="1" s="218"/>
    <row r="843" ht="15.75" customHeight="1" s="218"/>
    <row r="844" ht="15.75" customHeight="1" s="218"/>
    <row r="845" ht="15.75" customHeight="1" s="218"/>
    <row r="846" ht="15.75" customHeight="1" s="218"/>
    <row r="847" ht="15.75" customHeight="1" s="218"/>
    <row r="848" ht="15.75" customHeight="1" s="218"/>
    <row r="849" ht="15.75" customHeight="1" s="218"/>
    <row r="850" ht="15.75" customHeight="1" s="218"/>
    <row r="851" ht="15.75" customHeight="1" s="218"/>
    <row r="852" ht="15.75" customHeight="1" s="218"/>
    <row r="853" ht="15.75" customHeight="1" s="218"/>
    <row r="854" ht="15.75" customHeight="1" s="218"/>
    <row r="855" ht="15.75" customHeight="1" s="218"/>
    <row r="856" ht="15.75" customHeight="1" s="218"/>
    <row r="857" ht="15.75" customHeight="1" s="218"/>
    <row r="858" ht="15.75" customHeight="1" s="218"/>
    <row r="859" ht="15.75" customHeight="1" s="218"/>
    <row r="860" ht="15.75" customHeight="1" s="218"/>
    <row r="861" ht="15.75" customHeight="1" s="218"/>
    <row r="862" ht="15.75" customHeight="1" s="218"/>
    <row r="863" ht="15.75" customHeight="1" s="218"/>
    <row r="864" ht="15.75" customHeight="1" s="218"/>
    <row r="865" ht="15.75" customHeight="1" s="218"/>
    <row r="866" ht="15.75" customHeight="1" s="218"/>
    <row r="867" ht="15.75" customHeight="1" s="218"/>
    <row r="868" ht="15.75" customHeight="1" s="218"/>
    <row r="869" ht="15.75" customHeight="1" s="218"/>
    <row r="870" ht="15.75" customHeight="1" s="218"/>
    <row r="871" ht="15.75" customHeight="1" s="218"/>
    <row r="872" ht="15.75" customHeight="1" s="218"/>
    <row r="873" ht="15.75" customHeight="1" s="218"/>
    <row r="874" ht="15.75" customHeight="1" s="218"/>
    <row r="875" ht="15.75" customHeight="1" s="218"/>
    <row r="876" ht="15.75" customHeight="1" s="218"/>
    <row r="877" ht="15.75" customHeight="1" s="218"/>
    <row r="878" ht="15.75" customHeight="1" s="218"/>
    <row r="879" ht="15.75" customHeight="1" s="218"/>
    <row r="880" ht="15.75" customHeight="1" s="218"/>
    <row r="881" ht="15.75" customHeight="1" s="218"/>
    <row r="882" ht="15.75" customHeight="1" s="218"/>
    <row r="883" ht="15.75" customHeight="1" s="218"/>
    <row r="884" ht="15.75" customHeight="1" s="218"/>
    <row r="885" ht="15.75" customHeight="1" s="218"/>
    <row r="886" ht="15.75" customHeight="1" s="218"/>
    <row r="887" ht="15.75" customHeight="1" s="218"/>
    <row r="888" ht="15.75" customHeight="1" s="218"/>
    <row r="889" ht="15.75" customHeight="1" s="218"/>
    <row r="890" ht="15.75" customHeight="1" s="218"/>
    <row r="891" ht="15.75" customHeight="1" s="218"/>
    <row r="892" ht="15.75" customHeight="1" s="218"/>
    <row r="893" ht="15.75" customHeight="1" s="218"/>
    <row r="894" ht="15.75" customHeight="1" s="218"/>
    <row r="895" ht="15.75" customHeight="1" s="218"/>
    <row r="896" ht="15.75" customHeight="1" s="218"/>
    <row r="897" ht="15.75" customHeight="1" s="218"/>
    <row r="898" ht="15.75" customHeight="1" s="218"/>
    <row r="899" ht="15.75" customHeight="1" s="218"/>
    <row r="900" ht="15.75" customHeight="1" s="218"/>
    <row r="901" ht="15.75" customHeight="1" s="218"/>
    <row r="902" ht="15.75" customHeight="1" s="218"/>
    <row r="903" ht="15.75" customHeight="1" s="218"/>
    <row r="904" ht="15.75" customHeight="1" s="218"/>
    <row r="905" ht="15.75" customHeight="1" s="218"/>
    <row r="906" ht="15.75" customHeight="1" s="218"/>
    <row r="907" ht="15.75" customHeight="1" s="218"/>
    <row r="908" ht="15.75" customHeight="1" s="218"/>
    <row r="909" ht="15.75" customHeight="1" s="218"/>
    <row r="910" ht="15.75" customHeight="1" s="218"/>
    <row r="911" ht="15.75" customHeight="1" s="218"/>
    <row r="912" ht="15.75" customHeight="1" s="218"/>
    <row r="913" ht="15.75" customHeight="1" s="218"/>
    <row r="914" ht="15.75" customHeight="1" s="218"/>
    <row r="915" ht="15.75" customHeight="1" s="218"/>
    <row r="916" ht="15.75" customHeight="1" s="218"/>
    <row r="917" ht="15.75" customHeight="1" s="218"/>
    <row r="918" ht="15.75" customHeight="1" s="218"/>
    <row r="919" ht="15.75" customHeight="1" s="218"/>
    <row r="920" ht="15.75" customHeight="1" s="218"/>
    <row r="921" ht="15.75" customHeight="1" s="218"/>
    <row r="922" ht="15.75" customHeight="1" s="218"/>
    <row r="923" ht="15.75" customHeight="1" s="218"/>
    <row r="924" ht="15.75" customHeight="1" s="218"/>
    <row r="925" ht="15.75" customHeight="1" s="218"/>
    <row r="926" ht="15.75" customHeight="1" s="218"/>
    <row r="927" ht="15.75" customHeight="1" s="218"/>
    <row r="928" ht="15.75" customHeight="1" s="218"/>
    <row r="929" ht="15.75" customHeight="1" s="218"/>
    <row r="930" ht="15.75" customHeight="1" s="218"/>
    <row r="931" ht="15.75" customHeight="1" s="218"/>
    <row r="932" ht="15.75" customHeight="1" s="218"/>
    <row r="933" ht="15.75" customHeight="1" s="218"/>
    <row r="934" ht="15.75" customHeight="1" s="218"/>
    <row r="935" ht="15.75" customHeight="1" s="218"/>
    <row r="936" ht="15.75" customHeight="1" s="218"/>
    <row r="937" ht="15.75" customHeight="1" s="218"/>
    <row r="938" ht="15.75" customHeight="1" s="218"/>
    <row r="939" ht="15.75" customHeight="1" s="218"/>
    <row r="940" ht="15.75" customHeight="1" s="218"/>
    <row r="941" ht="15.75" customHeight="1" s="218"/>
    <row r="942" ht="15.75" customHeight="1" s="218"/>
    <row r="943" ht="15.75" customHeight="1" s="218"/>
    <row r="944" ht="15.75" customHeight="1" s="218"/>
    <row r="945" ht="15.75" customHeight="1" s="218"/>
    <row r="946" ht="15.75" customHeight="1" s="218"/>
    <row r="947" ht="15.75" customHeight="1" s="218"/>
    <row r="948" ht="15.75" customHeight="1" s="218"/>
    <row r="949" ht="15.75" customHeight="1" s="218"/>
    <row r="950" ht="15.75" customHeight="1" s="218"/>
    <row r="951" ht="15.75" customHeight="1" s="218"/>
    <row r="952" ht="15.75" customHeight="1" s="218"/>
    <row r="953" ht="15.75" customHeight="1" s="218"/>
    <row r="954" ht="15.75" customHeight="1" s="218"/>
    <row r="955" ht="15.75" customHeight="1" s="218"/>
    <row r="956" ht="15.75" customHeight="1" s="218"/>
    <row r="957" ht="15.75" customHeight="1" s="218"/>
    <row r="958" ht="15.75" customHeight="1" s="218"/>
    <row r="959" ht="15.75" customHeight="1" s="218"/>
    <row r="960" ht="15.75" customHeight="1" s="218"/>
    <row r="961" ht="15.75" customHeight="1" s="218"/>
    <row r="962" ht="15.75" customHeight="1" s="218"/>
    <row r="963" ht="15.75" customHeight="1" s="218"/>
    <row r="964" ht="15.75" customHeight="1" s="218"/>
    <row r="965" ht="15.75" customHeight="1" s="218"/>
    <row r="966" ht="15.75" customHeight="1" s="218"/>
    <row r="967" ht="15.75" customHeight="1" s="218"/>
    <row r="968" ht="15.75" customHeight="1" s="218"/>
    <row r="969" ht="15.75" customHeight="1" s="218"/>
    <row r="970" ht="15.75" customHeight="1" s="218"/>
    <row r="971" ht="15.75" customHeight="1" s="218"/>
    <row r="972" ht="15.75" customHeight="1" s="218"/>
    <row r="973" ht="15.75" customHeight="1" s="218"/>
    <row r="974" ht="15.75" customHeight="1" s="218"/>
    <row r="975" ht="15.75" customHeight="1" s="218"/>
    <row r="976" ht="15.75" customHeight="1" s="218"/>
    <row r="977" ht="15.75" customHeight="1" s="218"/>
    <row r="978" ht="15.75" customHeight="1" s="218"/>
    <row r="979" ht="15.75" customHeight="1" s="218"/>
    <row r="980" ht="15.75" customHeight="1" s="218"/>
    <row r="981" ht="15.75" customHeight="1" s="218"/>
    <row r="982" ht="15.75" customHeight="1" s="218"/>
    <row r="983" ht="15.75" customHeight="1" s="218"/>
    <row r="984" ht="15.75" customHeight="1" s="218"/>
    <row r="985" ht="15.75" customHeight="1" s="218"/>
    <row r="986" ht="15.75" customHeight="1" s="218"/>
    <row r="987" ht="15.75" customHeight="1" s="218"/>
    <row r="988" ht="15.75" customHeight="1" s="218"/>
    <row r="989" ht="15.75" customHeight="1" s="218"/>
    <row r="990" ht="15.75" customHeight="1" s="218"/>
    <row r="991" ht="15.75" customHeight="1" s="218"/>
    <row r="992" ht="15.75" customHeight="1" s="218"/>
    <row r="993" ht="15.75" customHeight="1" s="218"/>
    <row r="994" ht="15.75" customHeight="1" s="218"/>
    <row r="995" ht="15.75" customHeight="1" s="218"/>
    <row r="996" ht="15.75" customHeight="1" s="218"/>
    <row r="997" ht="15.75" customHeight="1" s="218"/>
    <row r="998" ht="15.75" customHeight="1" s="218"/>
    <row r="999" ht="15.75" customHeight="1" s="218"/>
    <row r="1000" ht="15.75" customHeight="1" s="218"/>
  </sheetData>
  <mergeCells count="14">
    <mergeCell ref="A122:E122"/>
    <mergeCell ref="A87:E87"/>
    <mergeCell ref="A2:E2"/>
    <mergeCell ref="A128:E128"/>
    <mergeCell ref="A190:E190"/>
    <mergeCell ref="A129:E129"/>
    <mergeCell ref="A47:E47"/>
    <mergeCell ref="A1:E1"/>
    <mergeCell ref="A194:E194"/>
    <mergeCell ref="A5:E5"/>
    <mergeCell ref="A123:E123"/>
    <mergeCell ref="A44:E44"/>
    <mergeCell ref="A6:E6"/>
    <mergeCell ref="A88:E88"/>
  </mergeCells>
  <pageMargins left="0.511811024" right="0.511811024" top="0.787401575" bottom="0.787401575" header="0.31496062" footer="0.31496062"/>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gvicente</dc:creator>
  <dcterms:created xsi:type="dcterms:W3CDTF">2023-10-26T14:34:30Z</dcterms:created>
  <dcterms:modified xsi:type="dcterms:W3CDTF">2023-10-30T17:12:32Z</dcterms:modified>
  <cp:lastModifiedBy>Gustavo da Costa Vicente</cp:lastModifiedBy>
</cp:coreProperties>
</file>